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mc:AlternateContent xmlns:mc="http://schemas.openxmlformats.org/markup-compatibility/2006">
    <mc:Choice Requires="x15">
      <x15ac:absPath xmlns:x15ac="http://schemas.microsoft.com/office/spreadsheetml/2010/11/ac" url="C:\Users\a.imaghian\Desktop\صورت مالی 1400\مهدی احمدی 1400\FINAL 14000428\"/>
    </mc:Choice>
  </mc:AlternateContent>
  <xr:revisionPtr revIDLastSave="0" documentId="8_{0B15C6A1-DAC9-40DD-BECE-D2EAC3B980CA}" xr6:coauthVersionLast="47" xr6:coauthVersionMax="47" xr10:uidLastSave="{00000000-0000-0000-0000-000000000000}"/>
  <bookViews>
    <workbookView xWindow="-120" yWindow="-120" windowWidth="29040" windowHeight="15840" tabRatio="946" firstSheet="9" activeTab="15" xr2:uid="{00000000-000D-0000-FFFF-FFFF00000000}"/>
  </bookViews>
  <sheets>
    <sheet name="جامع" sheetId="7" state="hidden" r:id="rId1"/>
    <sheet name="تراز 1399" sheetId="107" state="hidden" r:id="rId2"/>
    <sheet name="ریال" sheetId="142" state="hidden" r:id="rId3"/>
    <sheet name="تراز 1400" sheetId="116" state="hidden" r:id="rId4"/>
    <sheet name="سربرگ" sheetId="2" r:id="rId5"/>
    <sheet name="1" sheetId="87" r:id="rId6"/>
    <sheet name="2" sheetId="8" r:id="rId7"/>
    <sheet name="5 (2)" sheetId="112" state="hidden" r:id="rId8"/>
    <sheet name="270" sheetId="111" state="hidden" r:id="rId9"/>
    <sheet name="3" sheetId="97" r:id="rId10"/>
    <sheet name="4" sheetId="12" r:id="rId11"/>
    <sheet name="5" sheetId="14" r:id="rId12"/>
    <sheet name="6" sheetId="69" r:id="rId13"/>
    <sheet name="7" sheetId="70" r:id="rId14"/>
    <sheet name="8" sheetId="127" r:id="rId15"/>
    <sheet name="9" sheetId="128" r:id="rId16"/>
    <sheet name="10" sheetId="33" r:id="rId17"/>
    <sheet name="11" sheetId="129" r:id="rId18"/>
    <sheet name="12" sheetId="91" r:id="rId19"/>
    <sheet name="13" sheetId="130" r:id="rId20"/>
    <sheet name="14" sheetId="131" r:id="rId21"/>
    <sheet name="15" sheetId="123" r:id="rId22"/>
    <sheet name="16" sheetId="132" r:id="rId23"/>
    <sheet name="17" sheetId="133" r:id="rId24"/>
    <sheet name="18" sheetId="139" r:id="rId25"/>
    <sheet name="19" sheetId="143" r:id="rId26"/>
    <sheet name="20" sheetId="148" r:id="rId27"/>
    <sheet name="21" sheetId="144" r:id="rId28"/>
    <sheet name="22" sheetId="145" r:id="rId29"/>
    <sheet name="23" sheetId="146" r:id="rId30"/>
    <sheet name="24" sheetId="135" r:id="rId31"/>
    <sheet name="25" sheetId="88" r:id="rId32"/>
    <sheet name="26" sheetId="122" r:id="rId33"/>
    <sheet name="27" sheetId="92" r:id="rId34"/>
    <sheet name="28" sheetId="149" r:id="rId35"/>
    <sheet name="29" sheetId="121" r:id="rId36"/>
    <sheet name="30" sheetId="43" r:id="rId37"/>
    <sheet name="31" sheetId="108" r:id="rId38"/>
    <sheet name="32" sheetId="100" r:id="rId39"/>
    <sheet name="33" sheetId="45" r:id="rId40"/>
    <sheet name="34" sheetId="94" r:id="rId41"/>
    <sheet name="35" sheetId="109" r:id="rId42"/>
    <sheet name="21." sheetId="59" state="hidden" r:id="rId43"/>
    <sheet name="36" sheetId="136" r:id="rId44"/>
    <sheet name="37" sheetId="103" r:id="rId45"/>
    <sheet name="38" sheetId="49" r:id="rId46"/>
    <sheet name="39" sheetId="86" r:id="rId47"/>
    <sheet name="40" sheetId="120" r:id="rId48"/>
    <sheet name="41" sheetId="119" r:id="rId49"/>
    <sheet name="42" sheetId="110" r:id="rId50"/>
    <sheet name="42-بررسی مجدد" sheetId="114" state="hidden" r:id="rId51"/>
    <sheet name="43" sheetId="138" r:id="rId52"/>
    <sheet name="44" sheetId="64" r:id="rId53"/>
    <sheet name="45" sheetId="140" r:id="rId54"/>
    <sheet name="46" sheetId="126" r:id="rId55"/>
    <sheet name="ریز تسهیلات" sheetId="150" state="hidden" r:id="rId56"/>
    <sheet name="ریز" sheetId="115" state="hidden" r:id="rId57"/>
    <sheet name="مواد و مصالح 1398 (2)" sheetId="96" state="hidden" r:id="rId58"/>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1312" localSheetId="25">'[1]13'!#REF!</definedName>
    <definedName name="_1312" localSheetId="26">'[1]13'!#REF!</definedName>
    <definedName name="_1312" localSheetId="27">'[1]13'!#REF!</definedName>
    <definedName name="_1312" localSheetId="28">'[1]13'!#REF!</definedName>
    <definedName name="_1312" localSheetId="29">'[1]13'!#REF!</definedName>
    <definedName name="_1312" localSheetId="51">'[1]13'!#REF!</definedName>
    <definedName name="_1312">'[1]13'!#REF!</definedName>
    <definedName name="_1323" localSheetId="25">'[1]13'!#REF!</definedName>
    <definedName name="_1323" localSheetId="26">'[1]13'!#REF!</definedName>
    <definedName name="_1323" localSheetId="27">'[1]13'!#REF!</definedName>
    <definedName name="_1323" localSheetId="28">'[1]13'!#REF!</definedName>
    <definedName name="_1323" localSheetId="29">'[1]13'!#REF!</definedName>
    <definedName name="_1323" localSheetId="51">'[1]13'!#REF!</definedName>
    <definedName name="_1323">'[1]13'!#REF!</definedName>
    <definedName name="_1466" localSheetId="25">'[1]14-3'!#REF!</definedName>
    <definedName name="_1466" localSheetId="26">'[1]14-3'!#REF!</definedName>
    <definedName name="_1466" localSheetId="27">'[1]14-3'!#REF!</definedName>
    <definedName name="_1466" localSheetId="28">'[1]14-3'!#REF!</definedName>
    <definedName name="_1466" localSheetId="29">'[1]14-3'!#REF!</definedName>
    <definedName name="_1466" localSheetId="51">'[1]14-3'!#REF!</definedName>
    <definedName name="_1466">'[1]14-3'!#REF!</definedName>
    <definedName name="_501" localSheetId="25">'[1]4-2'!#REF!</definedName>
    <definedName name="_501" localSheetId="26">'[1]4-2'!#REF!</definedName>
    <definedName name="_501" localSheetId="27">'[1]4-2'!#REF!</definedName>
    <definedName name="_501" localSheetId="28">'[1]4-2'!#REF!</definedName>
    <definedName name="_501" localSheetId="29">'[1]4-2'!#REF!</definedName>
    <definedName name="_501" localSheetId="51">'[1]4-2'!#REF!</definedName>
    <definedName name="_501">'[1]4-2'!#REF!</definedName>
    <definedName name="_B107">'[1]سود و زیان '!$C$13</definedName>
    <definedName name="_B108">'[1]سود و زیان '!$E$14</definedName>
    <definedName name="_B10901">'[1]10-9'!#REF!</definedName>
    <definedName name="_B10903">'[1]10-9'!#REF!</definedName>
    <definedName name="_B10904">'[1]10-9'!#REF!</definedName>
    <definedName name="_B10905">'[1]10-9'!#REF!</definedName>
    <definedName name="_B10906">'[1]10-9'!#REF!</definedName>
    <definedName name="_B10907">'[1]10-9'!#REF!</definedName>
    <definedName name="_B10908">'[1]10-9'!#REF!</definedName>
    <definedName name="_B10909">'[1]10-9'!#REF!</definedName>
    <definedName name="_B10910">'[1]10-9'!#REF!</definedName>
    <definedName name="_B10911">'[1]10-9'!#REF!</definedName>
    <definedName name="_B10912">'[1]10-9'!#REF!</definedName>
    <definedName name="_B10915">'[1]10-9'!#REF!</definedName>
    <definedName name="_B10916">'[1]10-9'!#REF!</definedName>
    <definedName name="_B10917">'[1]10-9'!#REF!</definedName>
    <definedName name="_B10918">'[1]10-9'!#REF!</definedName>
    <definedName name="_B10919">'[1]10-9'!#REF!</definedName>
    <definedName name="_B10920">'[1]10-9'!#REF!</definedName>
    <definedName name="_B10921">'[1]10-9'!#REF!</definedName>
    <definedName name="_B10922">'[1]10-9'!#REF!</definedName>
    <definedName name="_B10923">'[1]10-9'!#REF!</definedName>
    <definedName name="_B10924">'[1]10-9'!#REF!</definedName>
    <definedName name="_B10925">'[1]10-9'!#REF!</definedName>
    <definedName name="_B10926">'[1]10-9'!#REF!</definedName>
    <definedName name="_B10927">'[1]10-9'!#REF!</definedName>
    <definedName name="_B10928">'[1]10-9'!#REF!</definedName>
    <definedName name="_B10929">'[1]10-9'!#REF!</definedName>
    <definedName name="_B10936">'[1]10-9'!#REF!</definedName>
    <definedName name="_B10937">'[1]10-9'!#REF!</definedName>
    <definedName name="_B10939">'[1]10-9'!#REF!</definedName>
    <definedName name="_B10943">'[1]10-9'!#REF!</definedName>
    <definedName name="_B10944">'[1]10-9'!#REF!</definedName>
    <definedName name="_B10945">'[1]10-9'!#REF!</definedName>
    <definedName name="_B10946">'[1]10-9'!#REF!</definedName>
    <definedName name="_B10947">'[1]10-9'!#REF!</definedName>
    <definedName name="_B10948">'[1]10-9'!#REF!</definedName>
    <definedName name="_B10949">'[1]10-9'!#REF!</definedName>
    <definedName name="_B10950">'[1]10-9'!#REF!</definedName>
    <definedName name="_B10951">'[1]10-9'!#REF!</definedName>
    <definedName name="_B10952">'[1]10-9'!#REF!</definedName>
    <definedName name="_B10953">'[1]10-9'!#REF!</definedName>
    <definedName name="_B10954">'[1]10-9'!#REF!</definedName>
    <definedName name="_B10955">'[1]10-9'!#REF!</definedName>
    <definedName name="_B10959">'[1]10-9'!#REF!</definedName>
    <definedName name="_B10960">'[1]10-9'!#REF!</definedName>
    <definedName name="_B10961">'[1]10-9'!#REF!</definedName>
    <definedName name="_B1103">'[1]11'!#REF!</definedName>
    <definedName name="_B1104">'[1]11'!#REF!</definedName>
    <definedName name="_B1105">'[1]11'!#REF!</definedName>
    <definedName name="_B1111">'[1]11'!#REF!</definedName>
    <definedName name="_B1112">'[1]11'!#REF!</definedName>
    <definedName name="_B1113">'[1]11'!#REF!</definedName>
    <definedName name="_B1114">'[1]11'!#REF!</definedName>
    <definedName name="_B1115">'[1]11'!#REF!</definedName>
    <definedName name="_B112">'[1]سود و زیان '!$C$18</definedName>
    <definedName name="_B113">'[1]سود و زیان '!$C$19</definedName>
    <definedName name="_B1213">'[1]12'!#REF!</definedName>
    <definedName name="_B1214">'[1]12'!#REF!</definedName>
    <definedName name="_B1215">'[1]12'!#REF!</definedName>
    <definedName name="_B1216">'[1]12'!#REF!</definedName>
    <definedName name="_B1217">'[1]12'!#REF!</definedName>
    <definedName name="_B1218">'[1]12'!#REF!</definedName>
    <definedName name="_B1219">'[1]12'!#REF!</definedName>
    <definedName name="_B1220">'[1]12'!#REF!</definedName>
    <definedName name="_B1221">'[1]12'!#REF!</definedName>
    <definedName name="_B1222">'[1]12'!#REF!</definedName>
    <definedName name="_B1223">'[1]12'!#REF!</definedName>
    <definedName name="_B1224">'[1]12'!#REF!</definedName>
    <definedName name="_B1225">'[1]12'!#REF!</definedName>
    <definedName name="_B1227">'[1]12'!#REF!</definedName>
    <definedName name="_B1229">'[1]12'!#REF!</definedName>
    <definedName name="_B1230">'[1]12'!#REF!</definedName>
    <definedName name="_B1232">'[1]12'!#REF!</definedName>
    <definedName name="_B13">[1]ترازنامه!#REF!</definedName>
    <definedName name="_B1302">'[1]13'!#REF!</definedName>
    <definedName name="_B1303">'[1]13'!#REF!</definedName>
    <definedName name="_B1304">'[1]13'!#REF!</definedName>
    <definedName name="_B1306">'[1]13'!#REF!</definedName>
    <definedName name="_B1307">'[1]13'!#REF!</definedName>
    <definedName name="_B1309">'[1]13'!#REF!</definedName>
    <definedName name="_B1310">'[1]13'!#REF!</definedName>
    <definedName name="_B1311">'[1]13'!#REF!</definedName>
    <definedName name="_B1312">'[1]13'!#REF!</definedName>
    <definedName name="_B1313">'[1]13'!#REF!</definedName>
    <definedName name="_B1314">'[1]13'!#REF!</definedName>
    <definedName name="_B1315">'[1]13'!#REF!</definedName>
    <definedName name="_B1316">'[1]13'!#REF!</definedName>
    <definedName name="_B1317">'[1]13'!#REF!</definedName>
    <definedName name="_B1319">'[1]13'!#REF!</definedName>
    <definedName name="_B1321">'[1]13'!#REF!</definedName>
    <definedName name="_B1323">'[1]13'!#REF!</definedName>
    <definedName name="_B1324">'[1]13'!#REF!</definedName>
    <definedName name="_B1325">'[1]13'!#REF!</definedName>
    <definedName name="_B1326">'[1]13'!#REF!</definedName>
    <definedName name="_B1330">'[1]13'!#REF!</definedName>
    <definedName name="_B1331">'[1]13'!#REF!</definedName>
    <definedName name="_B1332">'[1]13'!#REF!</definedName>
    <definedName name="_B1333">'[1]13'!#REF!</definedName>
    <definedName name="_B1334">'[1]13'!#REF!</definedName>
    <definedName name="_B1335">'[1]13'!#REF!</definedName>
    <definedName name="_B1336">'[1]13'!#REF!</definedName>
    <definedName name="_B1337">'[1]13'!#REF!</definedName>
    <definedName name="_B1338">'[1]13'!#REF!</definedName>
    <definedName name="_B1339">'[1]13'!#REF!</definedName>
    <definedName name="_B1340">'[1]13'!#REF!</definedName>
    <definedName name="_B1341">'[1]13'!#REF!</definedName>
    <definedName name="_B1342">'[1]13'!#REF!</definedName>
    <definedName name="_B1343">'[1]13'!#REF!</definedName>
    <definedName name="_B1344">'[1]13'!#REF!</definedName>
    <definedName name="_B1345">'[1]13'!#REF!</definedName>
    <definedName name="_B1346">'[1]13'!#REF!</definedName>
    <definedName name="_B1347">'[1]13'!#REF!</definedName>
    <definedName name="_B1348">'[1]13'!#REF!</definedName>
    <definedName name="_B1349">'[1]13'!#REF!</definedName>
    <definedName name="_B1350">'[1]13'!#REF!</definedName>
    <definedName name="_B1351">'[1]13'!#REF!</definedName>
    <definedName name="_B1352">'[1]13'!#REF!</definedName>
    <definedName name="_B1353">'[1]13'!#REF!</definedName>
    <definedName name="_B1354">'[1]13'!#REF!</definedName>
    <definedName name="_B1355">'[1]13'!#REF!</definedName>
    <definedName name="_B1356">'[1]13'!#REF!</definedName>
    <definedName name="_B1357">'[1]13'!#REF!</definedName>
    <definedName name="_B1358">'[1]13'!#REF!</definedName>
    <definedName name="_B1359">'[1]13'!#REF!</definedName>
    <definedName name="_B1407">'[1]14'!#REF!</definedName>
    <definedName name="_B1408">'[1]14'!#REF!</definedName>
    <definedName name="_B1409">'[1]14'!#REF!</definedName>
    <definedName name="_B1410">'[1]14'!#REF!</definedName>
    <definedName name="_B1411">'[1]14'!#REF!</definedName>
    <definedName name="_B1412">'[1]14'!#REF!</definedName>
    <definedName name="_B1413">'[1]14'!#REF!</definedName>
    <definedName name="_B1419">'[1]14'!#REF!</definedName>
    <definedName name="_B1420">'[1]14'!#REF!</definedName>
    <definedName name="_B1423">'[1]14'!#REF!</definedName>
    <definedName name="_B1424">'[1]14'!#REF!</definedName>
    <definedName name="_B1425">'[1]14'!#REF!</definedName>
    <definedName name="_B1426">'[1]14'!#REF!</definedName>
    <definedName name="_B1427">'[1]14'!#REF!</definedName>
    <definedName name="_B1428">'[1]14'!#REF!</definedName>
    <definedName name="_B1429">'[1]14'!#REF!</definedName>
    <definedName name="_B1430">'[1]14'!#REF!</definedName>
    <definedName name="_B1431">'[1]14'!#REF!</definedName>
    <definedName name="_B1434">'[1]14'!#REF!</definedName>
    <definedName name="_B1436">'[1]14'!#REF!</definedName>
    <definedName name="_B1437">'[1]14'!#REF!</definedName>
    <definedName name="_B1438">'[1]14'!#REF!</definedName>
    <definedName name="_B1439">'[1]14'!#REF!</definedName>
    <definedName name="_B1449">'[1]14-3'!#REF!</definedName>
    <definedName name="_B1450">'[1]14-3'!#REF!</definedName>
    <definedName name="_B1451">'[1]14-3'!#REF!</definedName>
    <definedName name="_B1452">'[1]14-3'!#REF!</definedName>
    <definedName name="_B1453">'[1]14-3'!#REF!</definedName>
    <definedName name="_B1455">'[1]14-3'!#REF!</definedName>
    <definedName name="_B1458">'[1]14-3'!#REF!</definedName>
    <definedName name="_B1459">'[1]14-3'!#REF!</definedName>
    <definedName name="_B1460">'[1]14-3'!#REF!</definedName>
    <definedName name="_B1461">'[1]14-3'!#REF!</definedName>
    <definedName name="_B1462">'[1]14-3'!#REF!</definedName>
    <definedName name="_B1463">'[1]14-3'!#REF!</definedName>
    <definedName name="_B1464">'[1]14-3'!#REF!</definedName>
    <definedName name="_B1465">'[1]14-3'!#REF!</definedName>
    <definedName name="_B1466">'[1]14-3'!#REF!</definedName>
    <definedName name="_B1467">'[1]14-3'!#REF!</definedName>
    <definedName name="_B1468">'[1]14-3'!#REF!</definedName>
    <definedName name="_B1469">'[1]14-3'!#REF!</definedName>
    <definedName name="_B1470">'[1]14-3'!#REF!</definedName>
    <definedName name="_B1471">'[1]14-3'!#REF!</definedName>
    <definedName name="_B1472">'[1]14-3'!#REF!</definedName>
    <definedName name="_B1473">'[1]14-3'!#REF!</definedName>
    <definedName name="_B1474">'[1]14-3'!#REF!</definedName>
    <definedName name="_B1475">'[1]14-3'!#REF!</definedName>
    <definedName name="_B1481">'[1]14-4,15'!#REF!</definedName>
    <definedName name="_B1482">'[1]14-4,15'!#REF!</definedName>
    <definedName name="_B1485">'[1]14-4,15'!#REF!</definedName>
    <definedName name="_B1486">'[1]14-4,15'!#REF!</definedName>
    <definedName name="_B1487">'[1]14-4,15'!#REF!</definedName>
    <definedName name="_B1488">'[1]14-4,15'!#REF!</definedName>
    <definedName name="_B1489">'[1]14-4,15'!#REF!</definedName>
    <definedName name="_B1490">'[1]14-4,15'!#REF!</definedName>
    <definedName name="_B14900">'[1]14-3'!#REF!</definedName>
    <definedName name="_B1491">'[1]14-4,15'!#REF!</definedName>
    <definedName name="_B1492">'[1]14-4,15'!#REF!</definedName>
    <definedName name="_B1493">'[1]14-4,15'!#REF!</definedName>
    <definedName name="_B1494">'[1]14-3'!#REF!</definedName>
    <definedName name="_B1495">'[1]14-3'!#REF!</definedName>
    <definedName name="_B1496">'[1]14-3'!#REF!</definedName>
    <definedName name="_B1497">'[1]14-3'!#REF!</definedName>
    <definedName name="_B1501">'[1]14-4,15'!#REF!</definedName>
    <definedName name="_B19">[1]ترازنامه!#REF!</definedName>
    <definedName name="_B1900">#REF!</definedName>
    <definedName name="_B203">'[1]سود و زیان '!#REF!</definedName>
    <definedName name="_B204">'[1]سود و زیان '!$E$30</definedName>
    <definedName name="_B207">'[1]سود و زیان '!$E$28</definedName>
    <definedName name="_B208">'[1]سود و زیان '!#REF!</definedName>
    <definedName name="_B209">'[1]سود و زیان '!#REF!</definedName>
    <definedName name="_B2104">'[1]18,19,20'!#REF!</definedName>
    <definedName name="_B2105">'[1]18,19,20'!#REF!</definedName>
    <definedName name="_B2106">'[1]18,19,20'!#REF!</definedName>
    <definedName name="_B2107">'[1]18,19,20'!#REF!</definedName>
    <definedName name="_B214">'[1]سود و زیان '!#REF!</definedName>
    <definedName name="_B219">'[1]سود و زیان '!#REF!</definedName>
    <definedName name="_B22">[1]ترازنامه!#REF!</definedName>
    <definedName name="_B25100">#REF!</definedName>
    <definedName name="_B25101">#REF!</definedName>
    <definedName name="_B25102">#REF!</definedName>
    <definedName name="_B25103">#REF!</definedName>
    <definedName name="_B25104">#REF!</definedName>
    <definedName name="_B25105">#REF!</definedName>
    <definedName name="_B25106">#REF!</definedName>
    <definedName name="_B25107">#REF!</definedName>
    <definedName name="_B25108">#REF!</definedName>
    <definedName name="_B25109">#REF!</definedName>
    <definedName name="_B25110">#REF!</definedName>
    <definedName name="_B25111">#REF!</definedName>
    <definedName name="_B25112">#REF!</definedName>
    <definedName name="_B25113">#REF!</definedName>
    <definedName name="_B25114">#REF!</definedName>
    <definedName name="_B25115">'[1]22'!#REF!</definedName>
    <definedName name="_B25119">'[1]22'!#REF!</definedName>
    <definedName name="_B2521">'[1]22'!#REF!</definedName>
    <definedName name="_B2522">'[1]22'!#REF!</definedName>
    <definedName name="_B2523">'[1]22'!#REF!</definedName>
    <definedName name="_B2524">'[1]22'!#REF!</definedName>
    <definedName name="_B2525">'[1]22'!#REF!</definedName>
    <definedName name="_B2526">'[1]22'!#REF!</definedName>
    <definedName name="_B2527">'[1]22'!#REF!</definedName>
    <definedName name="_B2528">'[1]22'!#REF!</definedName>
    <definedName name="_B2529">'[1]22'!#REF!</definedName>
    <definedName name="_B2530">'[1]22'!#REF!</definedName>
    <definedName name="_B2531">'[1]22'!#REF!</definedName>
    <definedName name="_B2532">'[1]22'!#REF!</definedName>
    <definedName name="_B2533">'[1]22'!#REF!</definedName>
    <definedName name="_B2534">'[1]22'!#REF!</definedName>
    <definedName name="_B2535">'[1]22'!#REF!</definedName>
    <definedName name="_B2536">'[1]22'!#REF!</definedName>
    <definedName name="_B2537">'[1]22'!#REF!</definedName>
    <definedName name="_B2538">'[1]22'!#REF!</definedName>
    <definedName name="_B2539">'[1]22'!#REF!</definedName>
    <definedName name="_B2540">'[1]22'!#REF!</definedName>
    <definedName name="_B2541">'[1]22'!#REF!</definedName>
    <definedName name="_B2542">#REF!</definedName>
    <definedName name="_B2543">#REF!</definedName>
    <definedName name="_B2544">#REF!</definedName>
    <definedName name="_B2545">#REF!</definedName>
    <definedName name="_B2546">#REF!</definedName>
    <definedName name="_B2547">#REF!</definedName>
    <definedName name="_B2548">#REF!</definedName>
    <definedName name="_B2549">#REF!</definedName>
    <definedName name="_B2550">#REF!</definedName>
    <definedName name="_B2551">#REF!</definedName>
    <definedName name="_B2552">#REF!</definedName>
    <definedName name="_B2553">#REF!</definedName>
    <definedName name="_B2554">#REF!</definedName>
    <definedName name="_B2556">#REF!</definedName>
    <definedName name="_B2557">#REF!</definedName>
    <definedName name="_B2558">#REF!</definedName>
    <definedName name="_B2559">#REF!</definedName>
    <definedName name="_B2560">#REF!</definedName>
    <definedName name="_B2561">#REF!</definedName>
    <definedName name="_B2562">#REF!</definedName>
    <definedName name="_B2563">#REF!</definedName>
    <definedName name="_B2564">#REF!</definedName>
    <definedName name="_B2565">#REF!</definedName>
    <definedName name="_B2566">#REF!</definedName>
    <definedName name="_B2567">#REF!</definedName>
    <definedName name="_B2568">#REF!</definedName>
    <definedName name="_B2569">#REF!</definedName>
    <definedName name="_B2570">#REF!</definedName>
    <definedName name="_B2571">#REF!</definedName>
    <definedName name="_B2572">#REF!</definedName>
    <definedName name="_B2573">#REF!</definedName>
    <definedName name="_B2574">#REF!</definedName>
    <definedName name="_B2575">#REF!</definedName>
    <definedName name="_B2576">#REF!</definedName>
    <definedName name="_B2577">#REF!</definedName>
    <definedName name="_B2578">#REF!</definedName>
    <definedName name="_B2579">#REF!</definedName>
    <definedName name="_B2580">#REF!</definedName>
    <definedName name="_B2581">#REF!</definedName>
    <definedName name="_B2582">#REF!</definedName>
    <definedName name="_B2583">#REF!</definedName>
    <definedName name="_B2584">#REF!</definedName>
    <definedName name="_B2585">#REF!</definedName>
    <definedName name="_B2586">#REF!</definedName>
    <definedName name="_B2587">#REF!</definedName>
    <definedName name="_B2588">#REF!</definedName>
    <definedName name="_B2589">#REF!</definedName>
    <definedName name="_B2590">#REF!</definedName>
    <definedName name="_B2591">#REF!</definedName>
    <definedName name="_B2592">#REF!</definedName>
    <definedName name="_B2593">#REF!</definedName>
    <definedName name="_B2594">#REF!</definedName>
    <definedName name="_B2595">#REF!</definedName>
    <definedName name="_B2596">#REF!</definedName>
    <definedName name="_B2597">#REF!</definedName>
    <definedName name="_B2598">#REF!</definedName>
    <definedName name="_B2599">#REF!</definedName>
    <definedName name="_B2704">'[1]24'!#REF!</definedName>
    <definedName name="_B2710">'[1]24'!#REF!</definedName>
    <definedName name="_B27100">'[1]25,26,27'!#REF!</definedName>
    <definedName name="_B27101">'[1]25,26,27'!#REF!</definedName>
    <definedName name="_B2711">'[1]24'!#REF!</definedName>
    <definedName name="_B2712">'[1]24'!#REF!</definedName>
    <definedName name="_B2713">'[1]24'!#REF!</definedName>
    <definedName name="_B2714">'[1]24'!#REF!</definedName>
    <definedName name="_B2715">'[1]24'!#REF!</definedName>
    <definedName name="_B2716">'[1]24'!#REF!</definedName>
    <definedName name="_B2717">'[1]24'!#REF!</definedName>
    <definedName name="_B2718">'[1]24'!#REF!</definedName>
    <definedName name="_B2719">'[1]24'!#REF!</definedName>
    <definedName name="_B2720">'[1]24'!#REF!</definedName>
    <definedName name="_B2721">'[1]24'!#REF!</definedName>
    <definedName name="_B2722">'[1]24'!#REF!</definedName>
    <definedName name="_B2723">'[1]24'!#REF!</definedName>
    <definedName name="_B2724">'[1]24'!#REF!</definedName>
    <definedName name="_B2725">'[1]24'!#REF!</definedName>
    <definedName name="_B2726">'[1]24'!#REF!</definedName>
    <definedName name="_B2727">'[1]24'!#REF!</definedName>
    <definedName name="_B2728">'[1]24'!#REF!</definedName>
    <definedName name="_B2729">'[1]24'!#REF!</definedName>
    <definedName name="_B2730">'[1]24'!#REF!</definedName>
    <definedName name="_B2731">'[1]24'!#REF!</definedName>
    <definedName name="_B2732">'[1]24'!#REF!</definedName>
    <definedName name="_B2733">'[1]24'!#REF!</definedName>
    <definedName name="_B2734">'[1]24'!#REF!</definedName>
    <definedName name="_B2735">'[1]24'!#REF!</definedName>
    <definedName name="_B2736">'[1]24'!#REF!</definedName>
    <definedName name="_B2737">'[1]24'!#REF!</definedName>
    <definedName name="_B2738">'[1]24'!#REF!</definedName>
    <definedName name="_B2739">'[1]24'!#REF!</definedName>
    <definedName name="_B2740">'[1]24'!#REF!</definedName>
    <definedName name="_B2741">'[1]24'!#REF!</definedName>
    <definedName name="_B2742">'[1]24'!#REF!</definedName>
    <definedName name="_B2743">'[1]24'!#REF!</definedName>
    <definedName name="_B2744">#REF!</definedName>
    <definedName name="_B2745">#REF!</definedName>
    <definedName name="_B2746">#REF!</definedName>
    <definedName name="_B2747">#REF!</definedName>
    <definedName name="_B2748">#REF!</definedName>
    <definedName name="_B2749">#REF!</definedName>
    <definedName name="_B2750">#REF!</definedName>
    <definedName name="_B2751">#REF!</definedName>
    <definedName name="_B2752">#REF!</definedName>
    <definedName name="_B2753">#REF!</definedName>
    <definedName name="_B2754">#REF!</definedName>
    <definedName name="_B2755">#REF!</definedName>
    <definedName name="_B2756">#REF!</definedName>
    <definedName name="_B2757">#REF!</definedName>
    <definedName name="_B2758">#REF!</definedName>
    <definedName name="_B2759">#REF!</definedName>
    <definedName name="_B2760">#REF!</definedName>
    <definedName name="_B2761">#REF!</definedName>
    <definedName name="_B2763">#REF!</definedName>
    <definedName name="_B2764">#REF!</definedName>
    <definedName name="_B2765">'[1]24'!#REF!</definedName>
    <definedName name="_B2766">'[1]24'!#REF!</definedName>
    <definedName name="_B2767">#REF!</definedName>
    <definedName name="_B277">#REF!</definedName>
    <definedName name="_B2771">#REF!</definedName>
    <definedName name="_B2772">#REF!</definedName>
    <definedName name="_B2773">#REF!</definedName>
    <definedName name="_B2774">#REF!</definedName>
    <definedName name="_B2775">#REF!</definedName>
    <definedName name="_B2776">#REF!</definedName>
    <definedName name="_B2777">#REF!</definedName>
    <definedName name="_B2778">#REF!</definedName>
    <definedName name="_B2779">#REF!</definedName>
    <definedName name="_B2780">#REF!</definedName>
    <definedName name="_B2781">#REF!</definedName>
    <definedName name="_B2782">#REF!</definedName>
    <definedName name="_B2783">#REF!</definedName>
    <definedName name="_B2784">#REF!</definedName>
    <definedName name="_B2785">#REF!</definedName>
    <definedName name="_B2786">#REF!</definedName>
    <definedName name="_B2787">#REF!</definedName>
    <definedName name="_B2788">#REF!</definedName>
    <definedName name="_B2789">#REF!</definedName>
    <definedName name="_B2790">#REF!</definedName>
    <definedName name="_B2791">#REF!</definedName>
    <definedName name="_B2792">#REF!</definedName>
    <definedName name="_B2793">#REF!</definedName>
    <definedName name="_B2794">#REF!</definedName>
    <definedName name="_B2795">#REF!</definedName>
    <definedName name="_B2796">#REF!</definedName>
    <definedName name="_B2797">#REF!</definedName>
    <definedName name="_B2798">#REF!</definedName>
    <definedName name="_B2799">'[1]25,26,27'!#REF!</definedName>
    <definedName name="_B28">[1]ترازنامه!#REF!</definedName>
    <definedName name="_B2802">'[1]25,26,27'!#REF!</definedName>
    <definedName name="_B2803">'[1]25,26,27'!#REF!</definedName>
    <definedName name="_B2807">'[1]25,26,27'!#REF!</definedName>
    <definedName name="_B2808">'[1]25,26,27'!#REF!</definedName>
    <definedName name="_B2809">'[1]25,26,27'!#REF!</definedName>
    <definedName name="_B2810">'[1]25,26,27'!#REF!</definedName>
    <definedName name="_B2811">'[1]25,26,27'!#REF!</definedName>
    <definedName name="_B2812">'[1]25,26,27'!#REF!</definedName>
    <definedName name="_B2813">'[1]25,26,27'!#REF!</definedName>
    <definedName name="_B29">[1]ترازنامه!#REF!</definedName>
    <definedName name="_B2905">'[1]25,26,27'!#REF!</definedName>
    <definedName name="_B2906">'[1]25,26,27'!#REF!</definedName>
    <definedName name="_B2907">'[1]25,26,27'!#REF!</definedName>
    <definedName name="_B2908">'[1]25,26,27'!#REF!</definedName>
    <definedName name="_B2909">'[1]25,26,27'!#REF!</definedName>
    <definedName name="_B29150">#REF!</definedName>
    <definedName name="_B3002">'[1]25,26,27'!#REF!</definedName>
    <definedName name="_B3006">'[1]25,26,27'!#REF!</definedName>
    <definedName name="_B3007">'[1]25,26,27'!#REF!</definedName>
    <definedName name="_B3008">'[1]25,26,27'!#REF!</definedName>
    <definedName name="_B3009">'[1]25,26,27'!#REF!</definedName>
    <definedName name="_B3010">'[1]25,26,27'!#REF!</definedName>
    <definedName name="_B3011">'[1]25,26,27'!#REF!</definedName>
    <definedName name="_B3012">'[1]25,26,27'!#REF!</definedName>
    <definedName name="_B3013">'[1]25,26,27'!#REF!</definedName>
    <definedName name="_B32">[1]ترازنامه!#REF!</definedName>
    <definedName name="_B3404">'[1]30,31'!#REF!</definedName>
    <definedName name="_B3405">'[1]30,31'!#REF!</definedName>
    <definedName name="_B3406">'[1]30,31'!#REF!</definedName>
    <definedName name="_B3407">'[1]30,31'!#REF!</definedName>
    <definedName name="_B3410">'[1]30,31'!#REF!</definedName>
    <definedName name="_B3411">'[1]30,31'!#REF!</definedName>
    <definedName name="_B3412">'[1]30,31'!#REF!</definedName>
    <definedName name="_B3413">'[1]30,31'!#REF!</definedName>
    <definedName name="_B403">'[1]4.4-1'!#REF!</definedName>
    <definedName name="_B404">'[1]4.4-1'!#REF!</definedName>
    <definedName name="_B409">'[1]4.4-1'!#REF!</definedName>
    <definedName name="_B410">'[1]4.4-1'!#REF!</definedName>
    <definedName name="_B411">'[1]4.4-1'!#REF!</definedName>
    <definedName name="_B416">'[1]4-2'!#REF!</definedName>
    <definedName name="_B417">'[1]4-2'!#REF!</definedName>
    <definedName name="_B418">'[1]4-2'!#REF!</definedName>
    <definedName name="_B420">'[1]4-2'!#REF!</definedName>
    <definedName name="_B421">'[1]4-2'!#REF!</definedName>
    <definedName name="_B422">'[1]4-2'!#REF!</definedName>
    <definedName name="_B423">'[1]4-2'!#REF!</definedName>
    <definedName name="_B424">'[1]4-2'!#REF!</definedName>
    <definedName name="_B425">'[1]4-2'!#REF!</definedName>
    <definedName name="_B426">'[1]4-2'!#REF!</definedName>
    <definedName name="_B427">'[1]4-2'!#REF!</definedName>
    <definedName name="_B45">[1]ترازنامه!#REF!</definedName>
    <definedName name="_B504">'[1]4-2'!#REF!</definedName>
    <definedName name="_B505">'[1]4-2'!#REF!</definedName>
    <definedName name="_B506">'[1]4-2'!#REF!</definedName>
    <definedName name="_B508">'[1]4.4-1'!#REF!</definedName>
    <definedName name="_B509">'[1]4.4-1'!#REF!</definedName>
    <definedName name="_B51">[1]ترازنامه!#REF!</definedName>
    <definedName name="_B510">'[1]4.4-1'!#REF!</definedName>
    <definedName name="_B511">'[1]4.4-1'!#REF!</definedName>
    <definedName name="_B512">'[1]4.4-1'!#REF!</definedName>
    <definedName name="_B513">'[1]4-2'!#REF!</definedName>
    <definedName name="_B514">'[1]4-2'!#REF!</definedName>
    <definedName name="_B515">'[1]4-2'!#REF!</definedName>
    <definedName name="_B516">'[1]4-2'!#REF!</definedName>
    <definedName name="_B517">'[1]4-2'!#REF!</definedName>
    <definedName name="_B518">'[1]4-2'!#REF!</definedName>
    <definedName name="_B519">'[1]4-2'!#REF!</definedName>
    <definedName name="_B520">'[1]4-2'!#REF!</definedName>
    <definedName name="_B521">'[1]4-2'!#REF!</definedName>
    <definedName name="_B522">'[1]4-2'!#REF!</definedName>
    <definedName name="_B523">'[1]4-2'!#REF!</definedName>
    <definedName name="_B524">'[1]4-2'!#REF!</definedName>
    <definedName name="_B525">'[1]4-2'!#REF!</definedName>
    <definedName name="_B526">'[1]4-2'!#REF!</definedName>
    <definedName name="_B527">'[1]4-2'!#REF!</definedName>
    <definedName name="_B528">'[1]4-2'!#REF!</definedName>
    <definedName name="_B529">'[1]6,6-1'!#REF!</definedName>
    <definedName name="_B530">'[1]6,6-1'!#REF!</definedName>
    <definedName name="_B531">'[1]6,6-1'!#REF!</definedName>
    <definedName name="_B532">'[1]6,6-1'!#REF!</definedName>
    <definedName name="_B533">'[1]6,6-1'!#REF!</definedName>
    <definedName name="_B534">'[1]6,6-1'!#REF!</definedName>
    <definedName name="_B535">'[1]6,6-1'!#REF!</definedName>
    <definedName name="_B536">'[1]6,6-1'!#REF!</definedName>
    <definedName name="_B537">'[1]6,6-1'!#REF!</definedName>
    <definedName name="_B538">'[1]6,6-1'!#REF!</definedName>
    <definedName name="_B539">'[1]6,6-1'!#REF!</definedName>
    <definedName name="_B54">[1]ترازنامه!#REF!</definedName>
    <definedName name="_B540">'[1]6,6-1'!#REF!</definedName>
    <definedName name="_B541">'[1]6,6-1'!#REF!</definedName>
    <definedName name="_B542">'[1]6,6-1'!#REF!</definedName>
    <definedName name="_B543">'[1]6,6-1'!#REF!</definedName>
    <definedName name="_B544">'[1]6,6-1'!#REF!</definedName>
    <definedName name="_B545">'[1]6,6-1'!#REF!</definedName>
    <definedName name="_B546">'[1]6,6-1'!#REF!</definedName>
    <definedName name="_B547">'[1]6,6-1'!#REF!</definedName>
    <definedName name="_B548">'[1]6,6-1'!#REF!</definedName>
    <definedName name="_B549">'[1]6,6-1'!#REF!</definedName>
    <definedName name="_B550">'[1]6,6-1'!#REF!</definedName>
    <definedName name="_B551">'[1]6-2'!#REF!</definedName>
    <definedName name="_B552">'[1]6-2'!#REF!</definedName>
    <definedName name="_B553">'[1]6-2'!#REF!</definedName>
    <definedName name="_B554">'[1]6-2'!#REF!</definedName>
    <definedName name="_B555">'[1]6-2'!#REF!</definedName>
    <definedName name="_B556">'[1]6-2'!#REF!</definedName>
    <definedName name="_B557">'[1]6-2'!#REF!</definedName>
    <definedName name="_B558">'[1]6-2'!#REF!</definedName>
    <definedName name="_B559">'[1]6-2'!#REF!</definedName>
    <definedName name="_B560">'[1]6-2'!#REF!</definedName>
    <definedName name="_B561">'[1]6-2'!#REF!</definedName>
    <definedName name="_B562">'[1]6-2'!#REF!</definedName>
    <definedName name="_B563">'[1]6-2'!#REF!</definedName>
    <definedName name="_B564">'[1]6-2'!#REF!</definedName>
    <definedName name="_B565">'[1]6-2'!#REF!</definedName>
    <definedName name="_B566">'[1]6-2'!#REF!</definedName>
    <definedName name="_B567">'[1]6-2'!#REF!</definedName>
    <definedName name="_B568">'[1]6-2'!#REF!</definedName>
    <definedName name="_B569">'[1]6-2'!#REF!</definedName>
    <definedName name="_B570">'[1]6-2'!#REF!</definedName>
    <definedName name="_B571">'[1]6-2'!#REF!</definedName>
    <definedName name="_B572">'[1]6-2'!#REF!</definedName>
    <definedName name="_B573">'[1]6-2'!#REF!</definedName>
    <definedName name="_B574">'[1]6-2'!#REF!</definedName>
    <definedName name="_B575">'[1]6-2'!#REF!</definedName>
    <definedName name="_B576">'[1]6-2'!#REF!</definedName>
    <definedName name="_B577">'[1]6-2'!#REF!</definedName>
    <definedName name="_B578">'[1]6-2'!#REF!</definedName>
    <definedName name="_B60">[1]ترازنامه!#REF!</definedName>
    <definedName name="_B602">'[1]6,6-1'!#REF!</definedName>
    <definedName name="_b604">'[1]6,6-1'!#REF!</definedName>
    <definedName name="_B606">'[1]6,6-1'!#REF!</definedName>
    <definedName name="_B607">'[1]6,6-1'!#REF!</definedName>
    <definedName name="_B608">'[1]6,6-1'!#REF!</definedName>
    <definedName name="_B609">'[1]6,6-1'!#REF!</definedName>
    <definedName name="_B610">'[1]6,6-1'!#REF!</definedName>
    <definedName name="_B611">'[1]6,6-1'!#REF!</definedName>
    <definedName name="_B615">'[1]6,6-1'!#REF!</definedName>
    <definedName name="_B616">'[1]6,6-1'!#REF!</definedName>
    <definedName name="_B621">'[1]6,6-1'!#REF!</definedName>
    <definedName name="_B622">'[1]6,6-1'!#REF!</definedName>
    <definedName name="_B623">'[1]6,6-1'!#REF!</definedName>
    <definedName name="_B624">'[1]6,6-1'!#REF!</definedName>
    <definedName name="_B625">'[1]6,6-1'!#REF!</definedName>
    <definedName name="_B626">'[1]6,6-1'!#REF!</definedName>
    <definedName name="_B627">'[1]6,6-1'!#REF!</definedName>
    <definedName name="_B628">'[1]6,6-1'!#REF!</definedName>
    <definedName name="_B629">'[1]6,6-1'!#REF!</definedName>
    <definedName name="_B636">'[1]6-2'!#REF!</definedName>
    <definedName name="_B638">'[1]6-2'!#REF!</definedName>
    <definedName name="_B639">'[1]6-2'!#REF!</definedName>
    <definedName name="_B64">[1]ترازنامه!#REF!</definedName>
    <definedName name="_B640">'[1]6-2'!#REF!</definedName>
    <definedName name="_B641">'[1]6-2'!#REF!</definedName>
    <definedName name="_B642">'[1]6-2'!#REF!</definedName>
    <definedName name="_B643">'[1]6-2'!#REF!</definedName>
    <definedName name="_B644">'[1]6-2'!#REF!</definedName>
    <definedName name="_B645">'[1]6-2'!#REF!</definedName>
    <definedName name="_B648">'[1]6-2'!#REF!</definedName>
    <definedName name="_B650">'[1]6-2'!#REF!</definedName>
    <definedName name="_B651">'[1]6-2'!#REF!</definedName>
    <definedName name="_B652">'[1]6-2'!#REF!</definedName>
    <definedName name="_B653">'[1]6-2'!#REF!</definedName>
    <definedName name="_B655">'[1]6-2'!#REF!</definedName>
    <definedName name="_B657">'[1]6-2'!#REF!</definedName>
    <definedName name="_B658">'[1]6-2'!#REF!</definedName>
    <definedName name="_B659">'[1]6-2'!#REF!</definedName>
    <definedName name="_B661">'[1]6,6-1'!#REF!</definedName>
    <definedName name="_B703">'[1]7,7-1,7-2'!#REF!</definedName>
    <definedName name="_B705">'[1]7,7-1,7-2'!#REF!</definedName>
    <definedName name="_B706">'[1]7,7-1,7-2'!#REF!</definedName>
    <definedName name="_B707">'[1]7,7-1,7-2'!#REF!</definedName>
    <definedName name="_B708">'[1]7,7-1,7-2'!#REF!</definedName>
    <definedName name="_B709">'[1]7,7-1,7-2'!#REF!</definedName>
    <definedName name="_B710">'[1]7,7-1,7-2'!#REF!</definedName>
    <definedName name="_B711">'[1]7,7-1,7-2'!#REF!</definedName>
    <definedName name="_B712">'[1]7,7-1,7-2'!#REF!</definedName>
    <definedName name="_B713">'[1]7,7-1,7-2'!#REF!</definedName>
    <definedName name="_B725">'[1]7,7-1,7-2'!#REF!</definedName>
    <definedName name="_B728">'[1]7,7-1,7-2'!#REF!</definedName>
    <definedName name="_B729">'[1]7,7-1,7-2'!#REF!</definedName>
    <definedName name="_B730">'[1]7,7-1,7-2'!#REF!</definedName>
    <definedName name="_B731">'[1]7,7-1,7-2'!#REF!</definedName>
    <definedName name="_B732">'[1]7,7-1,7-2'!#REF!</definedName>
    <definedName name="_B733">'[1]7,7-1,7-2'!#REF!</definedName>
    <definedName name="_B734">'[1]7,7-1,7-2'!#REF!</definedName>
    <definedName name="_B735">'[1]7,7-1,7-2'!#REF!</definedName>
    <definedName name="_B736">'[1]7,7-1,7-2'!#REF!</definedName>
    <definedName name="_B737">'[1]7,7-1,7-2'!#REF!</definedName>
    <definedName name="_B738">'[1]7,7-1,7-2'!#REF!</definedName>
    <definedName name="_B739">'[1]7,7-1,7-2'!#REF!</definedName>
    <definedName name="_B740">'[1]7,7-1,7-2'!#REF!</definedName>
    <definedName name="_B741">'[1]7,7-1,7-2'!#REF!</definedName>
    <definedName name="_B742">'[1]7,7-1,7-2'!#REF!</definedName>
    <definedName name="_B743">'[1]7,7-1,7-2'!#REF!</definedName>
    <definedName name="_B744">'[1]7,7-1,7-2'!#REF!</definedName>
    <definedName name="_B745">'[1]7,7-1,7-2'!#REF!</definedName>
    <definedName name="_B746">'[1]7,7-1,7-2'!#REF!</definedName>
    <definedName name="_B747">'[1]7,7-1,7-2'!#REF!</definedName>
    <definedName name="_B748">'[1]7,7-1,7-2'!#REF!</definedName>
    <definedName name="_B749">'[1]7,7-1,7-2'!#REF!</definedName>
    <definedName name="_B750">'[1]7-3,8'!#REF!</definedName>
    <definedName name="_B751">'[1]7-3,8'!#REF!</definedName>
    <definedName name="_B754">'[1]7-3,8'!#REF!</definedName>
    <definedName name="_B755">'[1]7-3,8'!#REF!</definedName>
    <definedName name="_B756">'[1]7-3,8'!#REF!</definedName>
    <definedName name="_B757">'[1]7-3,8'!#REF!</definedName>
    <definedName name="_B758">'[1]7,7-1,7-2'!#REF!</definedName>
    <definedName name="_B802">'[1]7-3,8'!#REF!</definedName>
    <definedName name="_B808">'[1]7-3,8'!#REF!</definedName>
    <definedName name="_B809">'[1]7-3,8'!#REF!</definedName>
    <definedName name="_B810">'[1]7-3,8'!#REF!</definedName>
    <definedName name="_B812">'[1]7-3,8'!#REF!</definedName>
    <definedName name="_B813">'[1]7-3,8'!#REF!</definedName>
    <definedName name="_B814">'[1]7-3,8'!#REF!</definedName>
    <definedName name="_B815">'[1]7-3,8'!#REF!</definedName>
    <definedName name="_B816">'[1]7-3,8'!#REF!</definedName>
    <definedName name="_B817">'[1]7-3,8'!#REF!</definedName>
    <definedName name="_B818">'[1]7-3,8'!#REF!</definedName>
    <definedName name="_B819">'[1]7-3,8'!#REF!</definedName>
    <definedName name="_B820">'[1]7-3,8'!#REF!</definedName>
    <definedName name="_B821">'[1]7-3,8'!#REF!</definedName>
    <definedName name="_B822">'[1]7-3,8'!#REF!</definedName>
    <definedName name="_B823">'[1]7-3,8'!#REF!</definedName>
    <definedName name="_B825">'[1]7-3,8'!#REF!</definedName>
    <definedName name="_B907">'[1]9.9-1'!#REF!</definedName>
    <definedName name="_B908">'[1]9.9-1'!#REF!</definedName>
    <definedName name="_B909">'[1]9.9-1'!#REF!</definedName>
    <definedName name="_B910">'[1]9.9-1'!#REF!</definedName>
    <definedName name="_B911">'[1]9.9-1'!#REF!</definedName>
    <definedName name="_B912">'[1]9.9-1'!#REF!</definedName>
    <definedName name="_B913">'[1]9.9-1'!#REF!</definedName>
    <definedName name="_B920">'[1]9.9-1'!#REF!</definedName>
    <definedName name="_B924">'[1]9.9-1'!#REF!</definedName>
    <definedName name="_B925">'[1]9.9-1'!#REF!</definedName>
    <definedName name="_B926">'[1]9.9-1'!#REF!</definedName>
    <definedName name="_B927">'[1]9.9-1'!#REF!</definedName>
    <definedName name="_B928">'[1]9.9-1'!#REF!</definedName>
    <definedName name="_B929">'[1]9.9-1'!#REF!</definedName>
    <definedName name="_B930">'[1]9.9-1'!#REF!</definedName>
    <definedName name="_B931">'[1]9.9-1'!#REF!</definedName>
    <definedName name="_B932">'[1]9.9-1'!#REF!</definedName>
    <definedName name="_B933">'[1]9.9-1'!#REF!</definedName>
    <definedName name="_B936">'[1]9-2,9-3'!#REF!</definedName>
    <definedName name="_B938">'[1]9-2,9-3'!#REF!</definedName>
    <definedName name="_B940">'[1]9-2,9-3'!#REF!</definedName>
    <definedName name="_B941">'[1]9-2,9-3'!#REF!</definedName>
    <definedName name="_B943">'[1]9-2,9-3'!#REF!</definedName>
    <definedName name="_B944">'[1]9-2,9-3'!#REF!</definedName>
    <definedName name="_B945">'[1]9-2,9-3'!#REF!</definedName>
    <definedName name="_B946">'[1]9-2,9-3'!#REF!</definedName>
    <definedName name="_B947">'[1]9-2,9-3'!#REF!</definedName>
    <definedName name="_B948">'[1]9-2,9-3'!#REF!</definedName>
    <definedName name="_B949">'[1]9-2,9-3'!#REF!</definedName>
    <definedName name="_B950">'[1]9-2,9-3'!#REF!</definedName>
    <definedName name="_B951">'[1]9-2,9-3'!#REF!</definedName>
    <definedName name="_B953">'[1]9-2,9-3'!#REF!</definedName>
    <definedName name="_B957">'[1]9-2,9-3'!#REF!</definedName>
    <definedName name="_B959">'[1]9-2,9-3'!#REF!</definedName>
    <definedName name="_B960">'[1]9-2,9-3'!#REF!</definedName>
    <definedName name="_B961">'[1]9-2,9-3'!#REF!</definedName>
    <definedName name="_B962">'[1]9-2,9-3'!#REF!</definedName>
    <definedName name="_B963">'[1]9-2,9-3'!#REF!</definedName>
    <definedName name="_B983">'[1]9-4'!#REF!</definedName>
    <definedName name="_B984">'[1]9-4'!#REF!</definedName>
    <definedName name="_B985">'[1]9-4'!#REF!</definedName>
    <definedName name="_B988">'[1]9-4'!#REF!</definedName>
    <definedName name="_B989">'[1]9-4'!#REF!</definedName>
    <definedName name="_B990">'[1]9-4'!#REF!</definedName>
    <definedName name="_B991">'[1]9-4'!#REF!</definedName>
    <definedName name="_B992">'[1]9-4'!#REF!</definedName>
    <definedName name="_B993">'[1]9-4'!#REF!</definedName>
    <definedName name="_B994">'[1]9-4'!#REF!</definedName>
    <definedName name="_B995">'[1]9-4'!#REF!</definedName>
    <definedName name="_B996">'[1]9-4'!#REF!</definedName>
    <definedName name="_B997">'[1]9-4'!#REF!</definedName>
    <definedName name="_B998">'[1]9-4'!#REF!</definedName>
    <definedName name="_B999">'[1]9-4'!#REF!</definedName>
    <definedName name="_B9991">'[1]9-4'!#REF!</definedName>
    <definedName name="_B99910">'[1]9-4'!#REF!</definedName>
    <definedName name="_B99911">'[1]9-4'!#REF!</definedName>
    <definedName name="_B99912">'[1]9-4'!#REF!</definedName>
    <definedName name="_B9992">'[1]9-4'!#REF!</definedName>
    <definedName name="_B9993">'[1]9-4'!#REF!</definedName>
    <definedName name="_B9994">'[1]9-4'!#REF!</definedName>
    <definedName name="_B9995">'[1]9-4'!#REF!</definedName>
    <definedName name="_B9996">'[1]9-4'!#REF!</definedName>
    <definedName name="_B9997">'[1]9-4'!#REF!</definedName>
    <definedName name="_B9998">'[1]9-4'!#REF!</definedName>
    <definedName name="_B9999">'[1]9-4'!#REF!</definedName>
    <definedName name="_xlnm._FilterDatabase" localSheetId="1" hidden="1">'تراز 1399'!$A$1:$R$924</definedName>
    <definedName name="_xlnm._FilterDatabase" localSheetId="3" hidden="1">'تراز 1400'!$A$1:$Q$978</definedName>
    <definedName name="_xlnm._FilterDatabase" localSheetId="55" hidden="1">'ریز تسهیلات'!$A$2:$XFB$151</definedName>
    <definedName name="_xlnm._FilterDatabase" hidden="1">#REF!</definedName>
    <definedName name="_ftn1" localSheetId="5">'1'!#REF!</definedName>
    <definedName name="_ftn1" localSheetId="16">'10'!#REF!</definedName>
    <definedName name="_ftn1" localSheetId="17">'11'!#REF!</definedName>
    <definedName name="_ftn1" localSheetId="18">'12'!#REF!</definedName>
    <definedName name="_ftn1" localSheetId="19">'13'!#REF!</definedName>
    <definedName name="_ftn1" localSheetId="20">'14'!#REF!</definedName>
    <definedName name="_ftn1" localSheetId="21">'15'!#REF!</definedName>
    <definedName name="_ftn1" localSheetId="22">'16'!#REF!</definedName>
    <definedName name="_ftn1" localSheetId="23">'17'!#REF!</definedName>
    <definedName name="_ftn1" localSheetId="24">'18'!#REF!</definedName>
    <definedName name="_ftn1" localSheetId="25">'19'!#REF!</definedName>
    <definedName name="_ftn1" localSheetId="6">'2'!#REF!</definedName>
    <definedName name="_ftn1" localSheetId="26">'20'!#REF!</definedName>
    <definedName name="_ftn1" localSheetId="27">'21'!#REF!</definedName>
    <definedName name="_ftn1" localSheetId="42">'21.'!#REF!</definedName>
    <definedName name="_ftn1" localSheetId="28">'22'!#REF!</definedName>
    <definedName name="_ftn1" localSheetId="29">'23'!#REF!</definedName>
    <definedName name="_ftn1" localSheetId="30">'24'!#REF!</definedName>
    <definedName name="_ftn1" localSheetId="31">'25'!#REF!</definedName>
    <definedName name="_ftn1" localSheetId="32">'26'!#REF!</definedName>
    <definedName name="_ftn1" localSheetId="33">'27'!#REF!</definedName>
    <definedName name="_ftn1" localSheetId="34">'28'!#REF!</definedName>
    <definedName name="_ftn1" localSheetId="35">'29'!#REF!</definedName>
    <definedName name="_ftn1" localSheetId="9">'3'!#REF!</definedName>
    <definedName name="_ftn1" localSheetId="36">'30'!#REF!</definedName>
    <definedName name="_ftn1" localSheetId="37">'31'!#REF!</definedName>
    <definedName name="_ftn1" localSheetId="38">'32'!#REF!</definedName>
    <definedName name="_ftn1" localSheetId="39">'33'!#REF!</definedName>
    <definedName name="_ftn1" localSheetId="40">'34'!#REF!</definedName>
    <definedName name="_ftn1" localSheetId="41">'35'!#REF!</definedName>
    <definedName name="_ftn1" localSheetId="43">'36'!#REF!</definedName>
    <definedName name="_ftn1" localSheetId="44">'37'!#REF!</definedName>
    <definedName name="_ftn1" localSheetId="45">'38'!#REF!</definedName>
    <definedName name="_ftn1" localSheetId="46">'39'!#REF!</definedName>
    <definedName name="_ftn1" localSheetId="10">'4'!#REF!</definedName>
    <definedName name="_ftn1" localSheetId="47">'40'!#REF!</definedName>
    <definedName name="_ftn1" localSheetId="48">'41'!#REF!</definedName>
    <definedName name="_ftn1" localSheetId="49">'42'!#REF!</definedName>
    <definedName name="_ftn1" localSheetId="50">'42-بررسی مجدد'!#REF!</definedName>
    <definedName name="_ftn1" localSheetId="51">'43'!#REF!</definedName>
    <definedName name="_ftn1" localSheetId="52">'44'!#REF!</definedName>
    <definedName name="_ftn1" localSheetId="53">'45'!#REF!</definedName>
    <definedName name="_ftn1" localSheetId="54">'46'!#REF!</definedName>
    <definedName name="_ftn1" localSheetId="11">'5'!#REF!</definedName>
    <definedName name="_ftn1" localSheetId="0">جامع!#REF!</definedName>
    <definedName name="_ftn1" localSheetId="56">ریز!#REF!</definedName>
    <definedName name="_ftn1" localSheetId="55">'ریز تسهیلات'!#REF!</definedName>
    <definedName name="_ftn1" localSheetId="4">سربرگ!#REF!</definedName>
    <definedName name="_ftn10" localSheetId="5">'1'!#REF!</definedName>
    <definedName name="_ftn10" localSheetId="16">'10'!#REF!</definedName>
    <definedName name="_ftn10" localSheetId="17">'11'!#REF!</definedName>
    <definedName name="_ftn10" localSheetId="18">'12'!#REF!</definedName>
    <definedName name="_ftn10" localSheetId="19">'13'!#REF!</definedName>
    <definedName name="_ftn10" localSheetId="20">'14'!#REF!</definedName>
    <definedName name="_ftn10" localSheetId="21">'15'!#REF!</definedName>
    <definedName name="_ftn10" localSheetId="22">'16'!#REF!</definedName>
    <definedName name="_ftn10" localSheetId="23">'17'!#REF!</definedName>
    <definedName name="_ftn10" localSheetId="24">'18'!#REF!</definedName>
    <definedName name="_ftn10" localSheetId="25">'19'!#REF!</definedName>
    <definedName name="_ftn10" localSheetId="6">'2'!#REF!</definedName>
    <definedName name="_ftn10" localSheetId="26">'20'!#REF!</definedName>
    <definedName name="_ftn10" localSheetId="27">'21'!#REF!</definedName>
    <definedName name="_ftn10" localSheetId="42">'21.'!#REF!</definedName>
    <definedName name="_ftn10" localSheetId="28">'22'!#REF!</definedName>
    <definedName name="_ftn10" localSheetId="29">'23'!#REF!</definedName>
    <definedName name="_ftn10" localSheetId="30">'24'!#REF!</definedName>
    <definedName name="_ftn10" localSheetId="31">'25'!#REF!</definedName>
    <definedName name="_ftn10" localSheetId="32">'26'!#REF!</definedName>
    <definedName name="_ftn10" localSheetId="33">'27'!#REF!</definedName>
    <definedName name="_ftn10" localSheetId="34">'28'!#REF!</definedName>
    <definedName name="_ftn10" localSheetId="35">'29'!#REF!</definedName>
    <definedName name="_ftn10" localSheetId="9">'3'!#REF!</definedName>
    <definedName name="_ftn10" localSheetId="36">'30'!#REF!</definedName>
    <definedName name="_ftn10" localSheetId="37">'31'!#REF!</definedName>
    <definedName name="_ftn10" localSheetId="38">'32'!#REF!</definedName>
    <definedName name="_ftn10" localSheetId="39">'33'!#REF!</definedName>
    <definedName name="_ftn10" localSheetId="40">'34'!#REF!</definedName>
    <definedName name="_ftn10" localSheetId="41">'35'!#REF!</definedName>
    <definedName name="_ftn10" localSheetId="43">'36'!#REF!</definedName>
    <definedName name="_ftn10" localSheetId="44">'37'!#REF!</definedName>
    <definedName name="_ftn10" localSheetId="45">'38'!#REF!</definedName>
    <definedName name="_ftn10" localSheetId="46">'39'!#REF!</definedName>
    <definedName name="_ftn10" localSheetId="10">'4'!#REF!</definedName>
    <definedName name="_ftn10" localSheetId="47">'40'!#REF!</definedName>
    <definedName name="_ftn10" localSheetId="48">'41'!#REF!</definedName>
    <definedName name="_ftn10" localSheetId="49">'42'!#REF!</definedName>
    <definedName name="_ftn10" localSheetId="50">'42-بررسی مجدد'!#REF!</definedName>
    <definedName name="_ftn10" localSheetId="51">'43'!#REF!</definedName>
    <definedName name="_ftn10" localSheetId="52">'44'!#REF!</definedName>
    <definedName name="_ftn10" localSheetId="53">'45'!#REF!</definedName>
    <definedName name="_ftn10" localSheetId="54">'46'!#REF!</definedName>
    <definedName name="_ftn10" localSheetId="11">'5'!#REF!</definedName>
    <definedName name="_ftn10" localSheetId="0">جامع!#REF!</definedName>
    <definedName name="_ftn10" localSheetId="56">ریز!#REF!</definedName>
    <definedName name="_ftn10" localSheetId="55">'ریز تسهیلات'!#REF!</definedName>
    <definedName name="_ftn10" localSheetId="4">سربرگ!#REF!</definedName>
    <definedName name="_ftn11" localSheetId="5">'1'!#REF!</definedName>
    <definedName name="_ftn11" localSheetId="16">'10'!#REF!</definedName>
    <definedName name="_ftn11" localSheetId="17">'11'!#REF!</definedName>
    <definedName name="_ftn11" localSheetId="18">'12'!#REF!</definedName>
    <definedName name="_ftn11" localSheetId="19">'13'!#REF!</definedName>
    <definedName name="_ftn11" localSheetId="20">'14'!#REF!</definedName>
    <definedName name="_ftn11" localSheetId="21">'15'!#REF!</definedName>
    <definedName name="_ftn11" localSheetId="22">'16'!#REF!</definedName>
    <definedName name="_ftn11" localSheetId="23">'17'!#REF!</definedName>
    <definedName name="_ftn11" localSheetId="24">'18'!#REF!</definedName>
    <definedName name="_ftn11" localSheetId="25">'19'!#REF!</definedName>
    <definedName name="_ftn11" localSheetId="6">'2'!#REF!</definedName>
    <definedName name="_ftn11" localSheetId="26">'20'!#REF!</definedName>
    <definedName name="_ftn11" localSheetId="27">'21'!#REF!</definedName>
    <definedName name="_ftn11" localSheetId="42">'21.'!#REF!</definedName>
    <definedName name="_ftn11" localSheetId="28">'22'!#REF!</definedName>
    <definedName name="_ftn11" localSheetId="29">'23'!#REF!</definedName>
    <definedName name="_ftn11" localSheetId="30">'24'!#REF!</definedName>
    <definedName name="_ftn11" localSheetId="31">'25'!#REF!</definedName>
    <definedName name="_ftn11" localSheetId="32">'26'!#REF!</definedName>
    <definedName name="_ftn11" localSheetId="33">'27'!#REF!</definedName>
    <definedName name="_ftn11" localSheetId="34">'28'!#REF!</definedName>
    <definedName name="_ftn11" localSheetId="35">'29'!#REF!</definedName>
    <definedName name="_ftn11" localSheetId="9">'3'!#REF!</definedName>
    <definedName name="_ftn11" localSheetId="36">'30'!#REF!</definedName>
    <definedName name="_ftn11" localSheetId="37">'31'!#REF!</definedName>
    <definedName name="_ftn11" localSheetId="38">'32'!#REF!</definedName>
    <definedName name="_ftn11" localSheetId="39">'33'!#REF!</definedName>
    <definedName name="_ftn11" localSheetId="40">'34'!#REF!</definedName>
    <definedName name="_ftn11" localSheetId="41">'35'!#REF!</definedName>
    <definedName name="_ftn11" localSheetId="43">'36'!#REF!</definedName>
    <definedName name="_ftn11" localSheetId="44">'37'!#REF!</definedName>
    <definedName name="_ftn11" localSheetId="45">'38'!#REF!</definedName>
    <definedName name="_ftn11" localSheetId="46">'39'!#REF!</definedName>
    <definedName name="_ftn11" localSheetId="10">'4'!#REF!</definedName>
    <definedName name="_ftn11" localSheetId="47">'40'!#REF!</definedName>
    <definedName name="_ftn11" localSheetId="48">'41'!#REF!</definedName>
    <definedName name="_ftn11" localSheetId="49">'42'!#REF!</definedName>
    <definedName name="_ftn11" localSheetId="50">'42-بررسی مجدد'!#REF!</definedName>
    <definedName name="_ftn11" localSheetId="51">'43'!#REF!</definedName>
    <definedName name="_ftn11" localSheetId="52">'44'!#REF!</definedName>
    <definedName name="_ftn11" localSheetId="53">'45'!#REF!</definedName>
    <definedName name="_ftn11" localSheetId="54">'46'!#REF!</definedName>
    <definedName name="_ftn11" localSheetId="11">'5'!#REF!</definedName>
    <definedName name="_ftn11" localSheetId="0">جامع!#REF!</definedName>
    <definedName name="_ftn11" localSheetId="56">ریز!#REF!</definedName>
    <definedName name="_ftn11" localSheetId="55">'ریز تسهیلات'!#REF!</definedName>
    <definedName name="_ftn11" localSheetId="4">سربرگ!#REF!</definedName>
    <definedName name="_ftn12" localSheetId="5">'1'!#REF!</definedName>
    <definedName name="_ftn12" localSheetId="16">'10'!#REF!</definedName>
    <definedName name="_ftn12" localSheetId="17">'11'!#REF!</definedName>
    <definedName name="_ftn12" localSheetId="18">'12'!#REF!</definedName>
    <definedName name="_ftn12" localSheetId="19">'13'!#REF!</definedName>
    <definedName name="_ftn12" localSheetId="20">'14'!#REF!</definedName>
    <definedName name="_ftn12" localSheetId="21">'15'!#REF!</definedName>
    <definedName name="_ftn12" localSheetId="22">'16'!#REF!</definedName>
    <definedName name="_ftn12" localSheetId="23">'17'!#REF!</definedName>
    <definedName name="_ftn12" localSheetId="24">'18'!#REF!</definedName>
    <definedName name="_ftn12" localSheetId="25">'19'!#REF!</definedName>
    <definedName name="_ftn12" localSheetId="6">'2'!#REF!</definedName>
    <definedName name="_ftn12" localSheetId="26">'20'!#REF!</definedName>
    <definedName name="_ftn12" localSheetId="27">'21'!#REF!</definedName>
    <definedName name="_ftn12" localSheetId="42">'21.'!#REF!</definedName>
    <definedName name="_ftn12" localSheetId="28">'22'!#REF!</definedName>
    <definedName name="_ftn12" localSheetId="29">'23'!#REF!</definedName>
    <definedName name="_ftn12" localSheetId="30">'24'!#REF!</definedName>
    <definedName name="_ftn12" localSheetId="31">'25'!#REF!</definedName>
    <definedName name="_ftn12" localSheetId="32">'26'!#REF!</definedName>
    <definedName name="_ftn12" localSheetId="33">'27'!#REF!</definedName>
    <definedName name="_ftn12" localSheetId="34">'28'!#REF!</definedName>
    <definedName name="_ftn12" localSheetId="35">'29'!#REF!</definedName>
    <definedName name="_ftn12" localSheetId="9">'3'!#REF!</definedName>
    <definedName name="_ftn12" localSheetId="36">'30'!#REF!</definedName>
    <definedName name="_ftn12" localSheetId="37">'31'!#REF!</definedName>
    <definedName name="_ftn12" localSheetId="38">'32'!#REF!</definedName>
    <definedName name="_ftn12" localSheetId="39">'33'!#REF!</definedName>
    <definedName name="_ftn12" localSheetId="40">'34'!#REF!</definedName>
    <definedName name="_ftn12" localSheetId="41">'35'!#REF!</definedName>
    <definedName name="_ftn12" localSheetId="43">'36'!#REF!</definedName>
    <definedName name="_ftn12" localSheetId="44">'37'!#REF!</definedName>
    <definedName name="_ftn12" localSheetId="45">'38'!#REF!</definedName>
    <definedName name="_ftn12" localSheetId="46">'39'!#REF!</definedName>
    <definedName name="_ftn12" localSheetId="10">'4'!#REF!</definedName>
    <definedName name="_ftn12" localSheetId="47">'40'!#REF!</definedName>
    <definedName name="_ftn12" localSheetId="48">'41'!#REF!</definedName>
    <definedName name="_ftn12" localSheetId="49">'42'!#REF!</definedName>
    <definedName name="_ftn12" localSheetId="50">'42-بررسی مجدد'!#REF!</definedName>
    <definedName name="_ftn12" localSheetId="51">'43'!#REF!</definedName>
    <definedName name="_ftn12" localSheetId="52">'44'!#REF!</definedName>
    <definedName name="_ftn12" localSheetId="53">'45'!#REF!</definedName>
    <definedName name="_ftn12" localSheetId="54">'46'!#REF!</definedName>
    <definedName name="_ftn12" localSheetId="11">'5'!#REF!</definedName>
    <definedName name="_ftn12" localSheetId="0">جامع!#REF!</definedName>
    <definedName name="_ftn12" localSheetId="56">ریز!#REF!</definedName>
    <definedName name="_ftn12" localSheetId="55">'ریز تسهیلات'!#REF!</definedName>
    <definedName name="_ftn12" localSheetId="4">سربرگ!#REF!</definedName>
    <definedName name="_ftn13" localSheetId="5">'1'!#REF!</definedName>
    <definedName name="_ftn13" localSheetId="16">'10'!#REF!</definedName>
    <definedName name="_ftn13" localSheetId="17">'11'!#REF!</definedName>
    <definedName name="_ftn13" localSheetId="18">'12'!#REF!</definedName>
    <definedName name="_ftn13" localSheetId="19">'13'!#REF!</definedName>
    <definedName name="_ftn13" localSheetId="20">'14'!#REF!</definedName>
    <definedName name="_ftn13" localSheetId="21">'15'!#REF!</definedName>
    <definedName name="_ftn13" localSheetId="22">'16'!#REF!</definedName>
    <definedName name="_ftn13" localSheetId="23">'17'!#REF!</definedName>
    <definedName name="_ftn13" localSheetId="24">'18'!#REF!</definedName>
    <definedName name="_ftn13" localSheetId="25">'19'!#REF!</definedName>
    <definedName name="_ftn13" localSheetId="6">'2'!#REF!</definedName>
    <definedName name="_ftn13" localSheetId="26">'20'!#REF!</definedName>
    <definedName name="_ftn13" localSheetId="27">'21'!#REF!</definedName>
    <definedName name="_ftn13" localSheetId="42">'21.'!#REF!</definedName>
    <definedName name="_ftn13" localSheetId="28">'22'!#REF!</definedName>
    <definedName name="_ftn13" localSheetId="29">'23'!#REF!</definedName>
    <definedName name="_ftn13" localSheetId="30">'24'!#REF!</definedName>
    <definedName name="_ftn13" localSheetId="31">'25'!#REF!</definedName>
    <definedName name="_ftn13" localSheetId="32">'26'!#REF!</definedName>
    <definedName name="_ftn13" localSheetId="33">'27'!#REF!</definedName>
    <definedName name="_ftn13" localSheetId="34">'28'!#REF!</definedName>
    <definedName name="_ftn13" localSheetId="35">'29'!#REF!</definedName>
    <definedName name="_ftn13" localSheetId="9">'3'!#REF!</definedName>
    <definedName name="_ftn13" localSheetId="36">'30'!#REF!</definedName>
    <definedName name="_ftn13" localSheetId="37">'31'!#REF!</definedName>
    <definedName name="_ftn13" localSheetId="38">'32'!#REF!</definedName>
    <definedName name="_ftn13" localSheetId="39">'33'!#REF!</definedName>
    <definedName name="_ftn13" localSheetId="40">'34'!#REF!</definedName>
    <definedName name="_ftn13" localSheetId="41">'35'!#REF!</definedName>
    <definedName name="_ftn13" localSheetId="43">'36'!#REF!</definedName>
    <definedName name="_ftn13" localSheetId="44">'37'!#REF!</definedName>
    <definedName name="_ftn13" localSheetId="45">'38'!#REF!</definedName>
    <definedName name="_ftn13" localSheetId="46">'39'!#REF!</definedName>
    <definedName name="_ftn13" localSheetId="10">'4'!#REF!</definedName>
    <definedName name="_ftn13" localSheetId="47">'40'!#REF!</definedName>
    <definedName name="_ftn13" localSheetId="48">'41'!#REF!</definedName>
    <definedName name="_ftn13" localSheetId="49">'42'!#REF!</definedName>
    <definedName name="_ftn13" localSheetId="50">'42-بررسی مجدد'!#REF!</definedName>
    <definedName name="_ftn13" localSheetId="51">'43'!#REF!</definedName>
    <definedName name="_ftn13" localSheetId="52">'44'!#REF!</definedName>
    <definedName name="_ftn13" localSheetId="53">'45'!#REF!</definedName>
    <definedName name="_ftn13" localSheetId="54">'46'!#REF!</definedName>
    <definedName name="_ftn13" localSheetId="11">'5'!#REF!</definedName>
    <definedName name="_ftn13" localSheetId="0">جامع!#REF!</definedName>
    <definedName name="_ftn13" localSheetId="56">ریز!#REF!</definedName>
    <definedName name="_ftn13" localSheetId="55">'ریز تسهیلات'!#REF!</definedName>
    <definedName name="_ftn13" localSheetId="4">سربرگ!#REF!</definedName>
    <definedName name="_ftn14" localSheetId="5">'1'!#REF!</definedName>
    <definedName name="_ftn14" localSheetId="16">'10'!#REF!</definedName>
    <definedName name="_ftn14" localSheetId="17">'11'!#REF!</definedName>
    <definedName name="_ftn14" localSheetId="18">'12'!#REF!</definedName>
    <definedName name="_ftn14" localSheetId="19">'13'!#REF!</definedName>
    <definedName name="_ftn14" localSheetId="20">'14'!#REF!</definedName>
    <definedName name="_ftn14" localSheetId="21">'15'!#REF!</definedName>
    <definedName name="_ftn14" localSheetId="22">'16'!#REF!</definedName>
    <definedName name="_ftn14" localSheetId="23">'17'!#REF!</definedName>
    <definedName name="_ftn14" localSheetId="24">'18'!#REF!</definedName>
    <definedName name="_ftn14" localSheetId="25">'19'!#REF!</definedName>
    <definedName name="_ftn14" localSheetId="6">'2'!#REF!</definedName>
    <definedName name="_ftn14" localSheetId="26">'20'!#REF!</definedName>
    <definedName name="_ftn14" localSheetId="27">'21'!#REF!</definedName>
    <definedName name="_ftn14" localSheetId="42">'21.'!#REF!</definedName>
    <definedName name="_ftn14" localSheetId="28">'22'!#REF!</definedName>
    <definedName name="_ftn14" localSheetId="29">'23'!#REF!</definedName>
    <definedName name="_ftn14" localSheetId="30">'24'!#REF!</definedName>
    <definedName name="_ftn14" localSheetId="31">'25'!#REF!</definedName>
    <definedName name="_ftn14" localSheetId="32">'26'!#REF!</definedName>
    <definedName name="_ftn14" localSheetId="33">'27'!#REF!</definedName>
    <definedName name="_ftn14" localSheetId="34">'28'!#REF!</definedName>
    <definedName name="_ftn14" localSheetId="35">'29'!#REF!</definedName>
    <definedName name="_ftn14" localSheetId="9">'3'!#REF!</definedName>
    <definedName name="_ftn14" localSheetId="36">'30'!#REF!</definedName>
    <definedName name="_ftn14" localSheetId="37">'31'!#REF!</definedName>
    <definedName name="_ftn14" localSheetId="38">'32'!#REF!</definedName>
    <definedName name="_ftn14" localSheetId="39">'33'!#REF!</definedName>
    <definedName name="_ftn14" localSheetId="40">'34'!#REF!</definedName>
    <definedName name="_ftn14" localSheetId="41">'35'!#REF!</definedName>
    <definedName name="_ftn14" localSheetId="43">'36'!#REF!</definedName>
    <definedName name="_ftn14" localSheetId="44">'37'!#REF!</definedName>
    <definedName name="_ftn14" localSheetId="45">'38'!#REF!</definedName>
    <definedName name="_ftn14" localSheetId="46">'39'!#REF!</definedName>
    <definedName name="_ftn14" localSheetId="10">'4'!#REF!</definedName>
    <definedName name="_ftn14" localSheetId="47">'40'!#REF!</definedName>
    <definedName name="_ftn14" localSheetId="48">'41'!#REF!</definedName>
    <definedName name="_ftn14" localSheetId="49">'42'!#REF!</definedName>
    <definedName name="_ftn14" localSheetId="50">'42-بررسی مجدد'!#REF!</definedName>
    <definedName name="_ftn14" localSheetId="51">'43'!#REF!</definedName>
    <definedName name="_ftn14" localSheetId="52">'44'!#REF!</definedName>
    <definedName name="_ftn14" localSheetId="53">'45'!#REF!</definedName>
    <definedName name="_ftn14" localSheetId="54">'46'!#REF!</definedName>
    <definedName name="_ftn14" localSheetId="11">'5'!#REF!</definedName>
    <definedName name="_ftn14" localSheetId="0">جامع!#REF!</definedName>
    <definedName name="_ftn14" localSheetId="56">ریز!#REF!</definedName>
    <definedName name="_ftn14" localSheetId="55">'ریز تسهیلات'!#REF!</definedName>
    <definedName name="_ftn14" localSheetId="4">سربرگ!#REF!</definedName>
    <definedName name="_ftn15" localSheetId="5">'1'!#REF!</definedName>
    <definedName name="_ftn15" localSheetId="16">'10'!#REF!</definedName>
    <definedName name="_ftn15" localSheetId="17">'11'!#REF!</definedName>
    <definedName name="_ftn15" localSheetId="18">'12'!#REF!</definedName>
    <definedName name="_ftn15" localSheetId="19">'13'!#REF!</definedName>
    <definedName name="_ftn15" localSheetId="20">'14'!#REF!</definedName>
    <definedName name="_ftn15" localSheetId="21">'15'!#REF!</definedName>
    <definedName name="_ftn15" localSheetId="22">'16'!#REF!</definedName>
    <definedName name="_ftn15" localSheetId="23">'17'!#REF!</definedName>
    <definedName name="_ftn15" localSheetId="24">'18'!#REF!</definedName>
    <definedName name="_ftn15" localSheetId="25">'19'!#REF!</definedName>
    <definedName name="_ftn15" localSheetId="6">'2'!#REF!</definedName>
    <definedName name="_ftn15" localSheetId="26">'20'!#REF!</definedName>
    <definedName name="_ftn15" localSheetId="27">'21'!#REF!</definedName>
    <definedName name="_ftn15" localSheetId="42">'21.'!#REF!</definedName>
    <definedName name="_ftn15" localSheetId="28">'22'!#REF!</definedName>
    <definedName name="_ftn15" localSheetId="29">'23'!#REF!</definedName>
    <definedName name="_ftn15" localSheetId="30">'24'!#REF!</definedName>
    <definedName name="_ftn15" localSheetId="31">'25'!#REF!</definedName>
    <definedName name="_ftn15" localSheetId="32">'26'!#REF!</definedName>
    <definedName name="_ftn15" localSheetId="33">'27'!#REF!</definedName>
    <definedName name="_ftn15" localSheetId="34">'28'!#REF!</definedName>
    <definedName name="_ftn15" localSheetId="35">'29'!#REF!</definedName>
    <definedName name="_ftn15" localSheetId="9">'3'!#REF!</definedName>
    <definedName name="_ftn15" localSheetId="36">'30'!#REF!</definedName>
    <definedName name="_ftn15" localSheetId="37">'31'!#REF!</definedName>
    <definedName name="_ftn15" localSheetId="38">'32'!#REF!</definedName>
    <definedName name="_ftn15" localSheetId="39">'33'!#REF!</definedName>
    <definedName name="_ftn15" localSheetId="40">'34'!#REF!</definedName>
    <definedName name="_ftn15" localSheetId="41">'35'!#REF!</definedName>
    <definedName name="_ftn15" localSheetId="43">'36'!#REF!</definedName>
    <definedName name="_ftn15" localSheetId="44">'37'!#REF!</definedName>
    <definedName name="_ftn15" localSheetId="45">'38'!#REF!</definedName>
    <definedName name="_ftn15" localSheetId="46">'39'!#REF!</definedName>
    <definedName name="_ftn15" localSheetId="10">'4'!#REF!</definedName>
    <definedName name="_ftn15" localSheetId="47">'40'!#REF!</definedName>
    <definedName name="_ftn15" localSheetId="48">'41'!#REF!</definedName>
    <definedName name="_ftn15" localSheetId="49">'42'!#REF!</definedName>
    <definedName name="_ftn15" localSheetId="50">'42-بررسی مجدد'!#REF!</definedName>
    <definedName name="_ftn15" localSheetId="51">'43'!#REF!</definedName>
    <definedName name="_ftn15" localSheetId="52">'44'!#REF!</definedName>
    <definedName name="_ftn15" localSheetId="53">'45'!#REF!</definedName>
    <definedName name="_ftn15" localSheetId="54">'46'!#REF!</definedName>
    <definedName name="_ftn15" localSheetId="11">'5'!#REF!</definedName>
    <definedName name="_ftn15" localSheetId="0">جامع!#REF!</definedName>
    <definedName name="_ftn15" localSheetId="56">ریز!#REF!</definedName>
    <definedName name="_ftn15" localSheetId="55">'ریز تسهیلات'!#REF!</definedName>
    <definedName name="_ftn15" localSheetId="4">سربرگ!#REF!</definedName>
    <definedName name="_ftn16" localSheetId="5">'1'!#REF!</definedName>
    <definedName name="_ftn16" localSheetId="16">'10'!#REF!</definedName>
    <definedName name="_ftn16" localSheetId="17">'11'!#REF!</definedName>
    <definedName name="_ftn16" localSheetId="18">'12'!#REF!</definedName>
    <definedName name="_ftn16" localSheetId="19">'13'!#REF!</definedName>
    <definedName name="_ftn16" localSheetId="20">'14'!#REF!</definedName>
    <definedName name="_ftn16" localSheetId="21">'15'!#REF!</definedName>
    <definedName name="_ftn16" localSheetId="22">'16'!#REF!</definedName>
    <definedName name="_ftn16" localSheetId="23">'17'!#REF!</definedName>
    <definedName name="_ftn16" localSheetId="24">'18'!#REF!</definedName>
    <definedName name="_ftn16" localSheetId="25">'19'!#REF!</definedName>
    <definedName name="_ftn16" localSheetId="6">'2'!#REF!</definedName>
    <definedName name="_ftn16" localSheetId="26">'20'!#REF!</definedName>
    <definedName name="_ftn16" localSheetId="27">'21'!#REF!</definedName>
    <definedName name="_ftn16" localSheetId="42">'21.'!#REF!</definedName>
    <definedName name="_ftn16" localSheetId="28">'22'!#REF!</definedName>
    <definedName name="_ftn16" localSheetId="29">'23'!#REF!</definedName>
    <definedName name="_ftn16" localSheetId="30">'24'!#REF!</definedName>
    <definedName name="_ftn16" localSheetId="31">'25'!#REF!</definedName>
    <definedName name="_ftn16" localSheetId="32">'26'!#REF!</definedName>
    <definedName name="_ftn16" localSheetId="33">'27'!#REF!</definedName>
    <definedName name="_ftn16" localSheetId="34">'28'!#REF!</definedName>
    <definedName name="_ftn16" localSheetId="35">'29'!#REF!</definedName>
    <definedName name="_ftn16" localSheetId="9">'3'!#REF!</definedName>
    <definedName name="_ftn16" localSheetId="36">'30'!#REF!</definedName>
    <definedName name="_ftn16" localSheetId="37">'31'!#REF!</definedName>
    <definedName name="_ftn16" localSheetId="38">'32'!#REF!</definedName>
    <definedName name="_ftn16" localSheetId="39">'33'!#REF!</definedName>
    <definedName name="_ftn16" localSheetId="40">'34'!#REF!</definedName>
    <definedName name="_ftn16" localSheetId="41">'35'!#REF!</definedName>
    <definedName name="_ftn16" localSheetId="43">'36'!#REF!</definedName>
    <definedName name="_ftn16" localSheetId="44">'37'!#REF!</definedName>
    <definedName name="_ftn16" localSheetId="45">'38'!#REF!</definedName>
    <definedName name="_ftn16" localSheetId="46">'39'!#REF!</definedName>
    <definedName name="_ftn16" localSheetId="10">'4'!#REF!</definedName>
    <definedName name="_ftn16" localSheetId="47">'40'!#REF!</definedName>
    <definedName name="_ftn16" localSheetId="48">'41'!#REF!</definedName>
    <definedName name="_ftn16" localSheetId="49">'42'!#REF!</definedName>
    <definedName name="_ftn16" localSheetId="50">'42-بررسی مجدد'!#REF!</definedName>
    <definedName name="_ftn16" localSheetId="51">'43'!#REF!</definedName>
    <definedName name="_ftn16" localSheetId="52">'44'!#REF!</definedName>
    <definedName name="_ftn16" localSheetId="53">'45'!#REF!</definedName>
    <definedName name="_ftn16" localSheetId="54">'46'!#REF!</definedName>
    <definedName name="_ftn16" localSheetId="11">'5'!#REF!</definedName>
    <definedName name="_ftn16" localSheetId="0">جامع!#REF!</definedName>
    <definedName name="_ftn16" localSheetId="56">ریز!#REF!</definedName>
    <definedName name="_ftn16" localSheetId="55">'ریز تسهیلات'!#REF!</definedName>
    <definedName name="_ftn16" localSheetId="4">سربرگ!#REF!</definedName>
    <definedName name="_ftn2" localSheetId="5">'1'!#REF!</definedName>
    <definedName name="_ftn2" localSheetId="16">'10'!#REF!</definedName>
    <definedName name="_ftn2" localSheetId="17">'11'!#REF!</definedName>
    <definedName name="_ftn2" localSheetId="18">'12'!#REF!</definedName>
    <definedName name="_ftn2" localSheetId="19">'13'!#REF!</definedName>
    <definedName name="_ftn2" localSheetId="20">'14'!#REF!</definedName>
    <definedName name="_ftn2" localSheetId="21">'15'!#REF!</definedName>
    <definedName name="_ftn2" localSheetId="22">'16'!#REF!</definedName>
    <definedName name="_ftn2" localSheetId="23">'17'!#REF!</definedName>
    <definedName name="_ftn2" localSheetId="24">'18'!#REF!</definedName>
    <definedName name="_ftn2" localSheetId="25">'19'!#REF!</definedName>
    <definedName name="_ftn2" localSheetId="6">'2'!#REF!</definedName>
    <definedName name="_ftn2" localSheetId="26">'20'!#REF!</definedName>
    <definedName name="_ftn2" localSheetId="27">'21'!#REF!</definedName>
    <definedName name="_ftn2" localSheetId="42">'21.'!#REF!</definedName>
    <definedName name="_ftn2" localSheetId="28">'22'!#REF!</definedName>
    <definedName name="_ftn2" localSheetId="29">'23'!#REF!</definedName>
    <definedName name="_ftn2" localSheetId="30">'24'!#REF!</definedName>
    <definedName name="_ftn2" localSheetId="31">'25'!#REF!</definedName>
    <definedName name="_ftn2" localSheetId="32">'26'!#REF!</definedName>
    <definedName name="_ftn2" localSheetId="33">'27'!#REF!</definedName>
    <definedName name="_ftn2" localSheetId="34">'28'!#REF!</definedName>
    <definedName name="_ftn2" localSheetId="35">'29'!#REF!</definedName>
    <definedName name="_ftn2" localSheetId="9">'3'!#REF!</definedName>
    <definedName name="_ftn2" localSheetId="36">'30'!#REF!</definedName>
    <definedName name="_ftn2" localSheetId="37">'31'!#REF!</definedName>
    <definedName name="_ftn2" localSheetId="38">'32'!#REF!</definedName>
    <definedName name="_ftn2" localSheetId="39">'33'!#REF!</definedName>
    <definedName name="_ftn2" localSheetId="40">'34'!#REF!</definedName>
    <definedName name="_ftn2" localSheetId="41">'35'!#REF!</definedName>
    <definedName name="_ftn2" localSheetId="43">'36'!#REF!</definedName>
    <definedName name="_ftn2" localSheetId="44">'37'!#REF!</definedName>
    <definedName name="_ftn2" localSheetId="45">'38'!#REF!</definedName>
    <definedName name="_ftn2" localSheetId="46">'39'!#REF!</definedName>
    <definedName name="_ftn2" localSheetId="10">'4'!#REF!</definedName>
    <definedName name="_ftn2" localSheetId="47">'40'!#REF!</definedName>
    <definedName name="_ftn2" localSheetId="48">'41'!#REF!</definedName>
    <definedName name="_ftn2" localSheetId="49">'42'!#REF!</definedName>
    <definedName name="_ftn2" localSheetId="50">'42-بررسی مجدد'!#REF!</definedName>
    <definedName name="_ftn2" localSheetId="51">'43'!#REF!</definedName>
    <definedName name="_ftn2" localSheetId="52">'44'!#REF!</definedName>
    <definedName name="_ftn2" localSheetId="53">'45'!#REF!</definedName>
    <definedName name="_ftn2" localSheetId="54">'46'!#REF!</definedName>
    <definedName name="_ftn2" localSheetId="11">'5'!#REF!</definedName>
    <definedName name="_ftn2" localSheetId="0">جامع!#REF!</definedName>
    <definedName name="_ftn2" localSheetId="56">ریز!#REF!</definedName>
    <definedName name="_ftn2" localSheetId="55">'ریز تسهیلات'!#REF!</definedName>
    <definedName name="_ftn2" localSheetId="4">سربرگ!#REF!</definedName>
    <definedName name="_ftn3" localSheetId="5">'1'!#REF!</definedName>
    <definedName name="_ftn3" localSheetId="16">'10'!#REF!</definedName>
    <definedName name="_ftn3" localSheetId="17">'11'!#REF!</definedName>
    <definedName name="_ftn3" localSheetId="18">'12'!#REF!</definedName>
    <definedName name="_ftn3" localSheetId="19">'13'!#REF!</definedName>
    <definedName name="_ftn3" localSheetId="20">'14'!#REF!</definedName>
    <definedName name="_ftn3" localSheetId="21">'15'!#REF!</definedName>
    <definedName name="_ftn3" localSheetId="22">'16'!#REF!</definedName>
    <definedName name="_ftn3" localSheetId="23">'17'!#REF!</definedName>
    <definedName name="_ftn3" localSheetId="24">'18'!#REF!</definedName>
    <definedName name="_ftn3" localSheetId="25">'19'!#REF!</definedName>
    <definedName name="_ftn3" localSheetId="6">'2'!#REF!</definedName>
    <definedName name="_ftn3" localSheetId="26">'20'!#REF!</definedName>
    <definedName name="_ftn3" localSheetId="27">'21'!#REF!</definedName>
    <definedName name="_ftn3" localSheetId="42">'21.'!#REF!</definedName>
    <definedName name="_ftn3" localSheetId="28">'22'!#REF!</definedName>
    <definedName name="_ftn3" localSheetId="29">'23'!#REF!</definedName>
    <definedName name="_ftn3" localSheetId="30">'24'!#REF!</definedName>
    <definedName name="_ftn3" localSheetId="31">'25'!#REF!</definedName>
    <definedName name="_ftn3" localSheetId="32">'26'!#REF!</definedName>
    <definedName name="_ftn3" localSheetId="33">'27'!#REF!</definedName>
    <definedName name="_ftn3" localSheetId="34">'28'!#REF!</definedName>
    <definedName name="_ftn3" localSheetId="35">'29'!#REF!</definedName>
    <definedName name="_ftn3" localSheetId="9">'3'!#REF!</definedName>
    <definedName name="_ftn3" localSheetId="36">'30'!#REF!</definedName>
    <definedName name="_ftn3" localSheetId="37">'31'!#REF!</definedName>
    <definedName name="_ftn3" localSheetId="38">'32'!#REF!</definedName>
    <definedName name="_ftn3" localSheetId="39">'33'!#REF!</definedName>
    <definedName name="_ftn3" localSheetId="40">'34'!#REF!</definedName>
    <definedName name="_ftn3" localSheetId="41">'35'!#REF!</definedName>
    <definedName name="_ftn3" localSheetId="43">'36'!#REF!</definedName>
    <definedName name="_ftn3" localSheetId="44">'37'!#REF!</definedName>
    <definedName name="_ftn3" localSheetId="45">'38'!#REF!</definedName>
    <definedName name="_ftn3" localSheetId="46">'39'!#REF!</definedName>
    <definedName name="_ftn3" localSheetId="10">'4'!#REF!</definedName>
    <definedName name="_ftn3" localSheetId="47">'40'!#REF!</definedName>
    <definedName name="_ftn3" localSheetId="48">'41'!#REF!</definedName>
    <definedName name="_ftn3" localSheetId="49">'42'!#REF!</definedName>
    <definedName name="_ftn3" localSheetId="50">'42-بررسی مجدد'!#REF!</definedName>
    <definedName name="_ftn3" localSheetId="51">'43'!#REF!</definedName>
    <definedName name="_ftn3" localSheetId="52">'44'!#REF!</definedName>
    <definedName name="_ftn3" localSheetId="53">'45'!#REF!</definedName>
    <definedName name="_ftn3" localSheetId="54">'46'!#REF!</definedName>
    <definedName name="_ftn3" localSheetId="11">'5'!#REF!</definedName>
    <definedName name="_ftn3" localSheetId="0">جامع!#REF!</definedName>
    <definedName name="_ftn3" localSheetId="56">ریز!#REF!</definedName>
    <definedName name="_ftn3" localSheetId="55">'ریز تسهیلات'!#REF!</definedName>
    <definedName name="_ftn3" localSheetId="4">سربرگ!#REF!</definedName>
    <definedName name="_ftn4" localSheetId="5">'1'!#REF!</definedName>
    <definedName name="_ftn4" localSheetId="16">'10'!#REF!</definedName>
    <definedName name="_ftn4" localSheetId="17">'11'!#REF!</definedName>
    <definedName name="_ftn4" localSheetId="18">'12'!#REF!</definedName>
    <definedName name="_ftn4" localSheetId="19">'13'!#REF!</definedName>
    <definedName name="_ftn4" localSheetId="20">'14'!#REF!</definedName>
    <definedName name="_ftn4" localSheetId="21">'15'!#REF!</definedName>
    <definedName name="_ftn4" localSheetId="22">'16'!#REF!</definedName>
    <definedName name="_ftn4" localSheetId="23">'17'!#REF!</definedName>
    <definedName name="_ftn4" localSheetId="24">'18'!#REF!</definedName>
    <definedName name="_ftn4" localSheetId="25">'19'!#REF!</definedName>
    <definedName name="_ftn4" localSheetId="6">'2'!#REF!</definedName>
    <definedName name="_ftn4" localSheetId="26">'20'!#REF!</definedName>
    <definedName name="_ftn4" localSheetId="27">'21'!#REF!</definedName>
    <definedName name="_ftn4" localSheetId="42">'21.'!#REF!</definedName>
    <definedName name="_ftn4" localSheetId="28">'22'!#REF!</definedName>
    <definedName name="_ftn4" localSheetId="29">'23'!#REF!</definedName>
    <definedName name="_ftn4" localSheetId="30">'24'!#REF!</definedName>
    <definedName name="_ftn4" localSheetId="31">'25'!#REF!</definedName>
    <definedName name="_ftn4" localSheetId="32">'26'!#REF!</definedName>
    <definedName name="_ftn4" localSheetId="33">'27'!#REF!</definedName>
    <definedName name="_ftn4" localSheetId="34">'28'!#REF!</definedName>
    <definedName name="_ftn4" localSheetId="35">'29'!#REF!</definedName>
    <definedName name="_ftn4" localSheetId="9">'3'!#REF!</definedName>
    <definedName name="_ftn4" localSheetId="36">'30'!#REF!</definedName>
    <definedName name="_ftn4" localSheetId="37">'31'!#REF!</definedName>
    <definedName name="_ftn4" localSheetId="38">'32'!#REF!</definedName>
    <definedName name="_ftn4" localSheetId="39">'33'!#REF!</definedName>
    <definedName name="_ftn4" localSheetId="40">'34'!#REF!</definedName>
    <definedName name="_ftn4" localSheetId="41">'35'!#REF!</definedName>
    <definedName name="_ftn4" localSheetId="43">'36'!#REF!</definedName>
    <definedName name="_ftn4" localSheetId="44">'37'!#REF!</definedName>
    <definedName name="_ftn4" localSheetId="45">'38'!#REF!</definedName>
    <definedName name="_ftn4" localSheetId="46">'39'!#REF!</definedName>
    <definedName name="_ftn4" localSheetId="10">'4'!#REF!</definedName>
    <definedName name="_ftn4" localSheetId="47">'40'!#REF!</definedName>
    <definedName name="_ftn4" localSheetId="48">'41'!#REF!</definedName>
    <definedName name="_ftn4" localSheetId="49">'42'!#REF!</definedName>
    <definedName name="_ftn4" localSheetId="50">'42-بررسی مجدد'!#REF!</definedName>
    <definedName name="_ftn4" localSheetId="51">'43'!#REF!</definedName>
    <definedName name="_ftn4" localSheetId="52">'44'!#REF!</definedName>
    <definedName name="_ftn4" localSheetId="53">'45'!#REF!</definedName>
    <definedName name="_ftn4" localSheetId="54">'46'!#REF!</definedName>
    <definedName name="_ftn4" localSheetId="11">'5'!#REF!</definedName>
    <definedName name="_ftn4" localSheetId="0">جامع!#REF!</definedName>
    <definedName name="_ftn4" localSheetId="56">ریز!#REF!</definedName>
    <definedName name="_ftn4" localSheetId="55">'ریز تسهیلات'!#REF!</definedName>
    <definedName name="_ftn4" localSheetId="4">سربرگ!#REF!</definedName>
    <definedName name="_ftn5" localSheetId="5">'1'!#REF!</definedName>
    <definedName name="_ftn5" localSheetId="16">'10'!#REF!</definedName>
    <definedName name="_ftn5" localSheetId="17">'11'!#REF!</definedName>
    <definedName name="_ftn5" localSheetId="18">'12'!#REF!</definedName>
    <definedName name="_ftn5" localSheetId="19">'13'!#REF!</definedName>
    <definedName name="_ftn5" localSheetId="20">'14'!#REF!</definedName>
    <definedName name="_ftn5" localSheetId="21">'15'!#REF!</definedName>
    <definedName name="_ftn5" localSheetId="22">'16'!#REF!</definedName>
    <definedName name="_ftn5" localSheetId="23">'17'!#REF!</definedName>
    <definedName name="_ftn5" localSheetId="24">'18'!#REF!</definedName>
    <definedName name="_ftn5" localSheetId="25">'19'!#REF!</definedName>
    <definedName name="_ftn5" localSheetId="6">'2'!#REF!</definedName>
    <definedName name="_ftn5" localSheetId="26">'20'!#REF!</definedName>
    <definedName name="_ftn5" localSheetId="27">'21'!#REF!</definedName>
    <definedName name="_ftn5" localSheetId="42">'21.'!#REF!</definedName>
    <definedName name="_ftn5" localSheetId="28">'22'!#REF!</definedName>
    <definedName name="_ftn5" localSheetId="29">'23'!#REF!</definedName>
    <definedName name="_ftn5" localSheetId="30">'24'!#REF!</definedName>
    <definedName name="_ftn5" localSheetId="31">'25'!#REF!</definedName>
    <definedName name="_ftn5" localSheetId="32">'26'!#REF!</definedName>
    <definedName name="_ftn5" localSheetId="33">'27'!#REF!</definedName>
    <definedName name="_ftn5" localSheetId="34">'28'!#REF!</definedName>
    <definedName name="_ftn5" localSheetId="35">'29'!#REF!</definedName>
    <definedName name="_ftn5" localSheetId="9">'3'!#REF!</definedName>
    <definedName name="_ftn5" localSheetId="36">'30'!#REF!</definedName>
    <definedName name="_ftn5" localSheetId="37">'31'!#REF!</definedName>
    <definedName name="_ftn5" localSheetId="38">'32'!#REF!</definedName>
    <definedName name="_ftn5" localSheetId="39">'33'!#REF!</definedName>
    <definedName name="_ftn5" localSheetId="40">'34'!#REF!</definedName>
    <definedName name="_ftn5" localSheetId="41">'35'!#REF!</definedName>
    <definedName name="_ftn5" localSheetId="43">'36'!#REF!</definedName>
    <definedName name="_ftn5" localSheetId="44">'37'!#REF!</definedName>
    <definedName name="_ftn5" localSheetId="45">'38'!#REF!</definedName>
    <definedName name="_ftn5" localSheetId="46">'39'!#REF!</definedName>
    <definedName name="_ftn5" localSheetId="10">'4'!#REF!</definedName>
    <definedName name="_ftn5" localSheetId="47">'40'!#REF!</definedName>
    <definedName name="_ftn5" localSheetId="48">'41'!#REF!</definedName>
    <definedName name="_ftn5" localSheetId="49">'42'!#REF!</definedName>
    <definedName name="_ftn5" localSheetId="50">'42-بررسی مجدد'!#REF!</definedName>
    <definedName name="_ftn5" localSheetId="51">'43'!#REF!</definedName>
    <definedName name="_ftn5" localSheetId="52">'44'!#REF!</definedName>
    <definedName name="_ftn5" localSheetId="53">'45'!#REF!</definedName>
    <definedName name="_ftn5" localSheetId="54">'46'!#REF!</definedName>
    <definedName name="_ftn5" localSheetId="11">'5'!#REF!</definedName>
    <definedName name="_ftn5" localSheetId="0">جامع!#REF!</definedName>
    <definedName name="_ftn5" localSheetId="56">ریز!#REF!</definedName>
    <definedName name="_ftn5" localSheetId="55">'ریز تسهیلات'!#REF!</definedName>
    <definedName name="_ftn5" localSheetId="4">سربرگ!#REF!</definedName>
    <definedName name="_ftn6" localSheetId="5">'1'!#REF!</definedName>
    <definedName name="_ftn6" localSheetId="16">'10'!#REF!</definedName>
    <definedName name="_ftn6" localSheetId="17">'11'!#REF!</definedName>
    <definedName name="_ftn6" localSheetId="18">'12'!#REF!</definedName>
    <definedName name="_ftn6" localSheetId="19">'13'!#REF!</definedName>
    <definedName name="_ftn6" localSheetId="20">'14'!#REF!</definedName>
    <definedName name="_ftn6" localSheetId="21">'15'!#REF!</definedName>
    <definedName name="_ftn6" localSheetId="22">'16'!#REF!</definedName>
    <definedName name="_ftn6" localSheetId="23">'17'!#REF!</definedName>
    <definedName name="_ftn6" localSheetId="24">'18'!#REF!</definedName>
    <definedName name="_ftn6" localSheetId="25">'19'!#REF!</definedName>
    <definedName name="_ftn6" localSheetId="6">'2'!#REF!</definedName>
    <definedName name="_ftn6" localSheetId="26">'20'!#REF!</definedName>
    <definedName name="_ftn6" localSheetId="27">'21'!#REF!</definedName>
    <definedName name="_ftn6" localSheetId="42">'21.'!#REF!</definedName>
    <definedName name="_ftn6" localSheetId="28">'22'!#REF!</definedName>
    <definedName name="_ftn6" localSheetId="29">'23'!#REF!</definedName>
    <definedName name="_ftn6" localSheetId="30">'24'!#REF!</definedName>
    <definedName name="_ftn6" localSheetId="31">'25'!#REF!</definedName>
    <definedName name="_ftn6" localSheetId="32">'26'!#REF!</definedName>
    <definedName name="_ftn6" localSheetId="33">'27'!#REF!</definedName>
    <definedName name="_ftn6" localSheetId="34">'28'!#REF!</definedName>
    <definedName name="_ftn6" localSheetId="35">'29'!#REF!</definedName>
    <definedName name="_ftn6" localSheetId="9">'3'!#REF!</definedName>
    <definedName name="_ftn6" localSheetId="36">'30'!#REF!</definedName>
    <definedName name="_ftn6" localSheetId="37">'31'!#REF!</definedName>
    <definedName name="_ftn6" localSheetId="38">'32'!#REF!</definedName>
    <definedName name="_ftn6" localSheetId="39">'33'!#REF!</definedName>
    <definedName name="_ftn6" localSheetId="40">'34'!#REF!</definedName>
    <definedName name="_ftn6" localSheetId="41">'35'!#REF!</definedName>
    <definedName name="_ftn6" localSheetId="43">'36'!#REF!</definedName>
    <definedName name="_ftn6" localSheetId="44">'37'!#REF!</definedName>
    <definedName name="_ftn6" localSheetId="45">'38'!#REF!</definedName>
    <definedName name="_ftn6" localSheetId="46">'39'!#REF!</definedName>
    <definedName name="_ftn6" localSheetId="10">'4'!#REF!</definedName>
    <definedName name="_ftn6" localSheetId="47">'40'!#REF!</definedName>
    <definedName name="_ftn6" localSheetId="48">'41'!#REF!</definedName>
    <definedName name="_ftn6" localSheetId="49">'42'!#REF!</definedName>
    <definedName name="_ftn6" localSheetId="50">'42-بررسی مجدد'!#REF!</definedName>
    <definedName name="_ftn6" localSheetId="51">'43'!#REF!</definedName>
    <definedName name="_ftn6" localSheetId="52">'44'!#REF!</definedName>
    <definedName name="_ftn6" localSheetId="53">'45'!#REF!</definedName>
    <definedName name="_ftn6" localSheetId="54">'46'!#REF!</definedName>
    <definedName name="_ftn6" localSheetId="11">'5'!#REF!</definedName>
    <definedName name="_ftn6" localSheetId="0">جامع!#REF!</definedName>
    <definedName name="_ftn6" localSheetId="56">ریز!#REF!</definedName>
    <definedName name="_ftn6" localSheetId="55">'ریز تسهیلات'!#REF!</definedName>
    <definedName name="_ftn6" localSheetId="4">سربرگ!#REF!</definedName>
    <definedName name="_ftn7" localSheetId="5">'1'!#REF!</definedName>
    <definedName name="_ftn7" localSheetId="16">'10'!#REF!</definedName>
    <definedName name="_ftn7" localSheetId="17">'11'!#REF!</definedName>
    <definedName name="_ftn7" localSheetId="18">'12'!#REF!</definedName>
    <definedName name="_ftn7" localSheetId="19">'13'!#REF!</definedName>
    <definedName name="_ftn7" localSheetId="20">'14'!#REF!</definedName>
    <definedName name="_ftn7" localSheetId="21">'15'!#REF!</definedName>
    <definedName name="_ftn7" localSheetId="22">'16'!#REF!</definedName>
    <definedName name="_ftn7" localSheetId="23">'17'!#REF!</definedName>
    <definedName name="_ftn7" localSheetId="24">'18'!#REF!</definedName>
    <definedName name="_ftn7" localSheetId="25">'19'!#REF!</definedName>
    <definedName name="_ftn7" localSheetId="6">'2'!#REF!</definedName>
    <definedName name="_ftn7" localSheetId="26">'20'!#REF!</definedName>
    <definedName name="_ftn7" localSheetId="27">'21'!#REF!</definedName>
    <definedName name="_ftn7" localSheetId="42">'21.'!#REF!</definedName>
    <definedName name="_ftn7" localSheetId="28">'22'!#REF!</definedName>
    <definedName name="_ftn7" localSheetId="29">'23'!#REF!</definedName>
    <definedName name="_ftn7" localSheetId="30">'24'!#REF!</definedName>
    <definedName name="_ftn7" localSheetId="31">'25'!#REF!</definedName>
    <definedName name="_ftn7" localSheetId="32">'26'!#REF!</definedName>
    <definedName name="_ftn7" localSheetId="33">'27'!#REF!</definedName>
    <definedName name="_ftn7" localSheetId="34">'28'!#REF!</definedName>
    <definedName name="_ftn7" localSheetId="35">'29'!#REF!</definedName>
    <definedName name="_ftn7" localSheetId="9">'3'!#REF!</definedName>
    <definedName name="_ftn7" localSheetId="36">'30'!#REF!</definedName>
    <definedName name="_ftn7" localSheetId="37">'31'!#REF!</definedName>
    <definedName name="_ftn7" localSheetId="38">'32'!#REF!</definedName>
    <definedName name="_ftn7" localSheetId="39">'33'!#REF!</definedName>
    <definedName name="_ftn7" localSheetId="40">'34'!#REF!</definedName>
    <definedName name="_ftn7" localSheetId="41">'35'!#REF!</definedName>
    <definedName name="_ftn7" localSheetId="43">'36'!#REF!</definedName>
    <definedName name="_ftn7" localSheetId="44">'37'!#REF!</definedName>
    <definedName name="_ftn7" localSheetId="45">'38'!#REF!</definedName>
    <definedName name="_ftn7" localSheetId="46">'39'!#REF!</definedName>
    <definedName name="_ftn7" localSheetId="10">'4'!#REF!</definedName>
    <definedName name="_ftn7" localSheetId="47">'40'!#REF!</definedName>
    <definedName name="_ftn7" localSheetId="48">'41'!#REF!</definedName>
    <definedName name="_ftn7" localSheetId="49">'42'!#REF!</definedName>
    <definedName name="_ftn7" localSheetId="50">'42-بررسی مجدد'!#REF!</definedName>
    <definedName name="_ftn7" localSheetId="51">'43'!#REF!</definedName>
    <definedName name="_ftn7" localSheetId="52">'44'!#REF!</definedName>
    <definedName name="_ftn7" localSheetId="53">'45'!#REF!</definedName>
    <definedName name="_ftn7" localSheetId="54">'46'!#REF!</definedName>
    <definedName name="_ftn7" localSheetId="11">'5'!#REF!</definedName>
    <definedName name="_ftn7" localSheetId="0">جامع!#REF!</definedName>
    <definedName name="_ftn7" localSheetId="56">ریز!#REF!</definedName>
    <definedName name="_ftn7" localSheetId="55">'ریز تسهیلات'!#REF!</definedName>
    <definedName name="_ftn7" localSheetId="4">سربرگ!#REF!</definedName>
    <definedName name="_ftn8" localSheetId="5">'1'!#REF!</definedName>
    <definedName name="_ftn8" localSheetId="16">'10'!#REF!</definedName>
    <definedName name="_ftn8" localSheetId="17">'11'!#REF!</definedName>
    <definedName name="_ftn8" localSheetId="18">'12'!#REF!</definedName>
    <definedName name="_ftn8" localSheetId="19">'13'!#REF!</definedName>
    <definedName name="_ftn8" localSheetId="20">'14'!#REF!</definedName>
    <definedName name="_ftn8" localSheetId="21">'15'!#REF!</definedName>
    <definedName name="_ftn8" localSheetId="22">'16'!#REF!</definedName>
    <definedName name="_ftn8" localSheetId="23">'17'!#REF!</definedName>
    <definedName name="_ftn8" localSheetId="24">'18'!#REF!</definedName>
    <definedName name="_ftn8" localSheetId="25">'19'!#REF!</definedName>
    <definedName name="_ftn8" localSheetId="6">'2'!#REF!</definedName>
    <definedName name="_ftn8" localSheetId="26">'20'!#REF!</definedName>
    <definedName name="_ftn8" localSheetId="27">'21'!#REF!</definedName>
    <definedName name="_ftn8" localSheetId="42">'21.'!#REF!</definedName>
    <definedName name="_ftn8" localSheetId="28">'22'!#REF!</definedName>
    <definedName name="_ftn8" localSheetId="29">'23'!#REF!</definedName>
    <definedName name="_ftn8" localSheetId="30">'24'!#REF!</definedName>
    <definedName name="_ftn8" localSheetId="31">'25'!#REF!</definedName>
    <definedName name="_ftn8" localSheetId="32">'26'!#REF!</definedName>
    <definedName name="_ftn8" localSheetId="33">'27'!#REF!</definedName>
    <definedName name="_ftn8" localSheetId="34">'28'!#REF!</definedName>
    <definedName name="_ftn8" localSheetId="35">'29'!#REF!</definedName>
    <definedName name="_ftn8" localSheetId="9">'3'!#REF!</definedName>
    <definedName name="_ftn8" localSheetId="36">'30'!#REF!</definedName>
    <definedName name="_ftn8" localSheetId="37">'31'!#REF!</definedName>
    <definedName name="_ftn8" localSheetId="38">'32'!#REF!</definedName>
    <definedName name="_ftn8" localSheetId="39">'33'!#REF!</definedName>
    <definedName name="_ftn8" localSheetId="40">'34'!#REF!</definedName>
    <definedName name="_ftn8" localSheetId="41">'35'!#REF!</definedName>
    <definedName name="_ftn8" localSheetId="43">'36'!#REF!</definedName>
    <definedName name="_ftn8" localSheetId="44">'37'!#REF!</definedName>
    <definedName name="_ftn8" localSheetId="45">'38'!#REF!</definedName>
    <definedName name="_ftn8" localSheetId="46">'39'!#REF!</definedName>
    <definedName name="_ftn8" localSheetId="10">'4'!#REF!</definedName>
    <definedName name="_ftn8" localSheetId="47">'40'!#REF!</definedName>
    <definedName name="_ftn8" localSheetId="48">'41'!#REF!</definedName>
    <definedName name="_ftn8" localSheetId="49">'42'!#REF!</definedName>
    <definedName name="_ftn8" localSheetId="50">'42-بررسی مجدد'!#REF!</definedName>
    <definedName name="_ftn8" localSheetId="51">'43'!#REF!</definedName>
    <definedName name="_ftn8" localSheetId="52">'44'!#REF!</definedName>
    <definedName name="_ftn8" localSheetId="53">'45'!#REF!</definedName>
    <definedName name="_ftn8" localSheetId="54">'46'!#REF!</definedName>
    <definedName name="_ftn8" localSheetId="11">'5'!#REF!</definedName>
    <definedName name="_ftn8" localSheetId="0">جامع!#REF!</definedName>
    <definedName name="_ftn8" localSheetId="56">ریز!#REF!</definedName>
    <definedName name="_ftn8" localSheetId="55">'ریز تسهیلات'!#REF!</definedName>
    <definedName name="_ftn8" localSheetId="4">سربرگ!#REF!</definedName>
    <definedName name="_ftn9" localSheetId="5">'1'!#REF!</definedName>
    <definedName name="_ftn9" localSheetId="16">'10'!#REF!</definedName>
    <definedName name="_ftn9" localSheetId="17">'11'!#REF!</definedName>
    <definedName name="_ftn9" localSheetId="18">'12'!#REF!</definedName>
    <definedName name="_ftn9" localSheetId="19">'13'!#REF!</definedName>
    <definedName name="_ftn9" localSheetId="20">'14'!#REF!</definedName>
    <definedName name="_ftn9" localSheetId="21">'15'!#REF!</definedName>
    <definedName name="_ftn9" localSheetId="22">'16'!#REF!</definedName>
    <definedName name="_ftn9" localSheetId="23">'17'!#REF!</definedName>
    <definedName name="_ftn9" localSheetId="24">'18'!#REF!</definedName>
    <definedName name="_ftn9" localSheetId="25">'19'!#REF!</definedName>
    <definedName name="_ftn9" localSheetId="6">'2'!#REF!</definedName>
    <definedName name="_ftn9" localSheetId="26">'20'!#REF!</definedName>
    <definedName name="_ftn9" localSheetId="27">'21'!#REF!</definedName>
    <definedName name="_ftn9" localSheetId="42">'21.'!#REF!</definedName>
    <definedName name="_ftn9" localSheetId="28">'22'!#REF!</definedName>
    <definedName name="_ftn9" localSheetId="29">'23'!#REF!</definedName>
    <definedName name="_ftn9" localSheetId="30">'24'!#REF!</definedName>
    <definedName name="_ftn9" localSheetId="31">'25'!#REF!</definedName>
    <definedName name="_ftn9" localSheetId="32">'26'!#REF!</definedName>
    <definedName name="_ftn9" localSheetId="33">'27'!#REF!</definedName>
    <definedName name="_ftn9" localSheetId="34">'28'!#REF!</definedName>
    <definedName name="_ftn9" localSheetId="35">'29'!#REF!</definedName>
    <definedName name="_ftn9" localSheetId="9">'3'!#REF!</definedName>
    <definedName name="_ftn9" localSheetId="36">'30'!#REF!</definedName>
    <definedName name="_ftn9" localSheetId="37">'31'!#REF!</definedName>
    <definedName name="_ftn9" localSheetId="38">'32'!#REF!</definedName>
    <definedName name="_ftn9" localSheetId="39">'33'!#REF!</definedName>
    <definedName name="_ftn9" localSheetId="40">'34'!#REF!</definedName>
    <definedName name="_ftn9" localSheetId="41">'35'!#REF!</definedName>
    <definedName name="_ftn9" localSheetId="43">'36'!#REF!</definedName>
    <definedName name="_ftn9" localSheetId="44">'37'!#REF!</definedName>
    <definedName name="_ftn9" localSheetId="45">'38'!#REF!</definedName>
    <definedName name="_ftn9" localSheetId="46">'39'!#REF!</definedName>
    <definedName name="_ftn9" localSheetId="10">'4'!#REF!</definedName>
    <definedName name="_ftn9" localSheetId="47">'40'!#REF!</definedName>
    <definedName name="_ftn9" localSheetId="48">'41'!#REF!</definedName>
    <definedName name="_ftn9" localSheetId="49">'42'!#REF!</definedName>
    <definedName name="_ftn9" localSheetId="50">'42-بررسی مجدد'!#REF!</definedName>
    <definedName name="_ftn9" localSheetId="51">'43'!#REF!</definedName>
    <definedName name="_ftn9" localSheetId="52">'44'!#REF!</definedName>
    <definedName name="_ftn9" localSheetId="53">'45'!#REF!</definedName>
    <definedName name="_ftn9" localSheetId="54">'46'!#REF!</definedName>
    <definedName name="_ftn9" localSheetId="11">'5'!#REF!</definedName>
    <definedName name="_ftn9" localSheetId="0">جامع!#REF!</definedName>
    <definedName name="_ftn9" localSheetId="56">ریز!#REF!</definedName>
    <definedName name="_ftn9" localSheetId="55">'ریز تسهیلات'!#REF!</definedName>
    <definedName name="_ftn9" localSheetId="4">سربرگ!#REF!</definedName>
    <definedName name="_ftnref1" localSheetId="5">'1'!#REF!</definedName>
    <definedName name="_ftnref1" localSheetId="16">'10'!#REF!</definedName>
    <definedName name="_ftnref1" localSheetId="17">'11'!#REF!</definedName>
    <definedName name="_ftnref1" localSheetId="18">'12'!#REF!</definedName>
    <definedName name="_ftnref1" localSheetId="19">'13'!#REF!</definedName>
    <definedName name="_ftnref1" localSheetId="20">'14'!#REF!</definedName>
    <definedName name="_ftnref1" localSheetId="21">'15'!#REF!</definedName>
    <definedName name="_ftnref1" localSheetId="22">'16'!#REF!</definedName>
    <definedName name="_ftnref1" localSheetId="23">'17'!#REF!</definedName>
    <definedName name="_ftnref1" localSheetId="24">'18'!#REF!</definedName>
    <definedName name="_ftnref1" localSheetId="25">'19'!#REF!</definedName>
    <definedName name="_ftnref1" localSheetId="6">'2'!#REF!</definedName>
    <definedName name="_ftnref1" localSheetId="26">'20'!#REF!</definedName>
    <definedName name="_ftnref1" localSheetId="27">'21'!#REF!</definedName>
    <definedName name="_ftnref1" localSheetId="42">'21.'!#REF!</definedName>
    <definedName name="_ftnref1" localSheetId="28">'22'!#REF!</definedName>
    <definedName name="_ftnref1" localSheetId="29">'23'!#REF!</definedName>
    <definedName name="_ftnref1" localSheetId="30">'24'!#REF!</definedName>
    <definedName name="_ftnref1" localSheetId="31">'25'!#REF!</definedName>
    <definedName name="_ftnref1" localSheetId="32">'26'!#REF!</definedName>
    <definedName name="_ftnref1" localSheetId="33">'27'!#REF!</definedName>
    <definedName name="_ftnref1" localSheetId="34">'28'!#REF!</definedName>
    <definedName name="_ftnref1" localSheetId="35">'29'!#REF!</definedName>
    <definedName name="_ftnref1" localSheetId="9">'3'!#REF!</definedName>
    <definedName name="_ftnref1" localSheetId="36">'30'!#REF!</definedName>
    <definedName name="_ftnref1" localSheetId="37">'31'!#REF!</definedName>
    <definedName name="_ftnref1" localSheetId="38">'32'!#REF!</definedName>
    <definedName name="_ftnref1" localSheetId="39">'33'!#REF!</definedName>
    <definedName name="_ftnref1" localSheetId="40">'34'!#REF!</definedName>
    <definedName name="_ftnref1" localSheetId="41">'35'!#REF!</definedName>
    <definedName name="_ftnref1" localSheetId="43">'36'!#REF!</definedName>
    <definedName name="_ftnref1" localSheetId="44">'37'!#REF!</definedName>
    <definedName name="_ftnref1" localSheetId="45">'38'!#REF!</definedName>
    <definedName name="_ftnref1" localSheetId="46">'39'!#REF!</definedName>
    <definedName name="_ftnref1" localSheetId="10">'4'!#REF!</definedName>
    <definedName name="_ftnref1" localSheetId="47">'40'!#REF!</definedName>
    <definedName name="_ftnref1" localSheetId="48">'41'!#REF!</definedName>
    <definedName name="_ftnref1" localSheetId="49">'42'!#REF!</definedName>
    <definedName name="_ftnref1" localSheetId="50">'42-بررسی مجدد'!#REF!</definedName>
    <definedName name="_ftnref1" localSheetId="51">'43'!#REF!</definedName>
    <definedName name="_ftnref1" localSheetId="52">'44'!#REF!</definedName>
    <definedName name="_ftnref1" localSheetId="53">'45'!#REF!</definedName>
    <definedName name="_ftnref1" localSheetId="54">'46'!#REF!</definedName>
    <definedName name="_ftnref1" localSheetId="11">'5'!#REF!</definedName>
    <definedName name="_ftnref1" localSheetId="0">جامع!#REF!</definedName>
    <definedName name="_ftnref1" localSheetId="56">ریز!#REF!</definedName>
    <definedName name="_ftnref1" localSheetId="55">'ریز تسهیلات'!#REF!</definedName>
    <definedName name="_ftnref1" localSheetId="4">سربرگ!#REF!</definedName>
    <definedName name="_ftnref10" localSheetId="5">'1'!#REF!</definedName>
    <definedName name="_ftnref10" localSheetId="16">'10'!#REF!</definedName>
    <definedName name="_ftnref10" localSheetId="17">'11'!#REF!</definedName>
    <definedName name="_ftnref10" localSheetId="18">'12'!#REF!</definedName>
    <definedName name="_ftnref10" localSheetId="19">'13'!#REF!</definedName>
    <definedName name="_ftnref10" localSheetId="20">'14'!#REF!</definedName>
    <definedName name="_ftnref10" localSheetId="21">'15'!#REF!</definedName>
    <definedName name="_ftnref10" localSheetId="22">'16'!#REF!</definedName>
    <definedName name="_ftnref10" localSheetId="23">'17'!#REF!</definedName>
    <definedName name="_ftnref10" localSheetId="24">'18'!#REF!</definedName>
    <definedName name="_ftnref10" localSheetId="25">'19'!#REF!</definedName>
    <definedName name="_ftnref10" localSheetId="6">'2'!#REF!</definedName>
    <definedName name="_ftnref10" localSheetId="26">'20'!#REF!</definedName>
    <definedName name="_ftnref10" localSheetId="27">'21'!#REF!</definedName>
    <definedName name="_ftnref10" localSheetId="42">'21.'!#REF!</definedName>
    <definedName name="_ftnref10" localSheetId="28">'22'!#REF!</definedName>
    <definedName name="_ftnref10" localSheetId="29">'23'!#REF!</definedName>
    <definedName name="_ftnref10" localSheetId="30">'24'!#REF!</definedName>
    <definedName name="_ftnref10" localSheetId="31">'25'!#REF!</definedName>
    <definedName name="_ftnref10" localSheetId="32">'26'!#REF!</definedName>
    <definedName name="_ftnref10" localSheetId="33">'27'!#REF!</definedName>
    <definedName name="_ftnref10" localSheetId="34">'28'!#REF!</definedName>
    <definedName name="_ftnref10" localSheetId="35">'29'!#REF!</definedName>
    <definedName name="_ftnref10" localSheetId="9">'3'!#REF!</definedName>
    <definedName name="_ftnref10" localSheetId="36">'30'!#REF!</definedName>
    <definedName name="_ftnref10" localSheetId="37">'31'!#REF!</definedName>
    <definedName name="_ftnref10" localSheetId="38">'32'!#REF!</definedName>
    <definedName name="_ftnref10" localSheetId="39">'33'!#REF!</definedName>
    <definedName name="_ftnref10" localSheetId="40">'34'!#REF!</definedName>
    <definedName name="_ftnref10" localSheetId="41">'35'!#REF!</definedName>
    <definedName name="_ftnref10" localSheetId="43">'36'!#REF!</definedName>
    <definedName name="_ftnref10" localSheetId="44">'37'!#REF!</definedName>
    <definedName name="_ftnref10" localSheetId="45">'38'!#REF!</definedName>
    <definedName name="_ftnref10" localSheetId="46">'39'!#REF!</definedName>
    <definedName name="_ftnref10" localSheetId="10">'4'!#REF!</definedName>
    <definedName name="_ftnref10" localSheetId="47">'40'!#REF!</definedName>
    <definedName name="_ftnref10" localSheetId="48">'41'!#REF!</definedName>
    <definedName name="_ftnref10" localSheetId="49">'42'!#REF!</definedName>
    <definedName name="_ftnref10" localSheetId="50">'42-بررسی مجدد'!#REF!</definedName>
    <definedName name="_ftnref10" localSheetId="51">'43'!#REF!</definedName>
    <definedName name="_ftnref10" localSheetId="52">'44'!#REF!</definedName>
    <definedName name="_ftnref10" localSheetId="53">'45'!#REF!</definedName>
    <definedName name="_ftnref10" localSheetId="54">'46'!#REF!</definedName>
    <definedName name="_ftnref10" localSheetId="11">'5'!#REF!</definedName>
    <definedName name="_ftnref10" localSheetId="0">جامع!#REF!</definedName>
    <definedName name="_ftnref10" localSheetId="56">ریز!#REF!</definedName>
    <definedName name="_ftnref10" localSheetId="55">'ریز تسهیلات'!#REF!</definedName>
    <definedName name="_ftnref10" localSheetId="4">سربرگ!#REF!</definedName>
    <definedName name="_ftnref11" localSheetId="5">'1'!#REF!</definedName>
    <definedName name="_ftnref11" localSheetId="16">'10'!#REF!</definedName>
    <definedName name="_ftnref11" localSheetId="17">'11'!#REF!</definedName>
    <definedName name="_ftnref11" localSheetId="18">'12'!#REF!</definedName>
    <definedName name="_ftnref11" localSheetId="19">'13'!#REF!</definedName>
    <definedName name="_ftnref11" localSheetId="20">'14'!#REF!</definedName>
    <definedName name="_ftnref11" localSheetId="21">'15'!#REF!</definedName>
    <definedName name="_ftnref11" localSheetId="22">'16'!#REF!</definedName>
    <definedName name="_ftnref11" localSheetId="23">'17'!#REF!</definedName>
    <definedName name="_ftnref11" localSheetId="24">'18'!#REF!</definedName>
    <definedName name="_ftnref11" localSheetId="25">'19'!#REF!</definedName>
    <definedName name="_ftnref11" localSheetId="6">'2'!#REF!</definedName>
    <definedName name="_ftnref11" localSheetId="26">'20'!#REF!</definedName>
    <definedName name="_ftnref11" localSheetId="27">'21'!#REF!</definedName>
    <definedName name="_ftnref11" localSheetId="42">'21.'!#REF!</definedName>
    <definedName name="_ftnref11" localSheetId="28">'22'!#REF!</definedName>
    <definedName name="_ftnref11" localSheetId="29">'23'!#REF!</definedName>
    <definedName name="_ftnref11" localSheetId="30">'24'!#REF!</definedName>
    <definedName name="_ftnref11" localSheetId="31">'25'!#REF!</definedName>
    <definedName name="_ftnref11" localSheetId="32">'26'!#REF!</definedName>
    <definedName name="_ftnref11" localSheetId="33">'27'!#REF!</definedName>
    <definedName name="_ftnref11" localSheetId="34">'28'!#REF!</definedName>
    <definedName name="_ftnref11" localSheetId="35">'29'!#REF!</definedName>
    <definedName name="_ftnref11" localSheetId="9">'3'!#REF!</definedName>
    <definedName name="_ftnref11" localSheetId="36">'30'!#REF!</definedName>
    <definedName name="_ftnref11" localSheetId="37">'31'!#REF!</definedName>
    <definedName name="_ftnref11" localSheetId="38">'32'!#REF!</definedName>
    <definedName name="_ftnref11" localSheetId="39">'33'!#REF!</definedName>
    <definedName name="_ftnref11" localSheetId="40">'34'!#REF!</definedName>
    <definedName name="_ftnref11" localSheetId="41">'35'!#REF!</definedName>
    <definedName name="_ftnref11" localSheetId="43">'36'!#REF!</definedName>
    <definedName name="_ftnref11" localSheetId="44">'37'!#REF!</definedName>
    <definedName name="_ftnref11" localSheetId="45">'38'!#REF!</definedName>
    <definedName name="_ftnref11" localSheetId="46">'39'!#REF!</definedName>
    <definedName name="_ftnref11" localSheetId="10">'4'!#REF!</definedName>
    <definedName name="_ftnref11" localSheetId="47">'40'!#REF!</definedName>
    <definedName name="_ftnref11" localSheetId="48">'41'!#REF!</definedName>
    <definedName name="_ftnref11" localSheetId="49">'42'!#REF!</definedName>
    <definedName name="_ftnref11" localSheetId="50">'42-بررسی مجدد'!#REF!</definedName>
    <definedName name="_ftnref11" localSheetId="51">'43'!#REF!</definedName>
    <definedName name="_ftnref11" localSheetId="52">'44'!#REF!</definedName>
    <definedName name="_ftnref11" localSheetId="53">'45'!#REF!</definedName>
    <definedName name="_ftnref11" localSheetId="54">'46'!#REF!</definedName>
    <definedName name="_ftnref11" localSheetId="11">'5'!#REF!</definedName>
    <definedName name="_ftnref11" localSheetId="0">جامع!#REF!</definedName>
    <definedName name="_ftnref11" localSheetId="56">ریز!#REF!</definedName>
    <definedName name="_ftnref11" localSheetId="55">'ریز تسهیلات'!#REF!</definedName>
    <definedName name="_ftnref11" localSheetId="4">سربرگ!#REF!</definedName>
    <definedName name="_ftnref12" localSheetId="5">'1'!#REF!</definedName>
    <definedName name="_ftnref12" localSheetId="16">'10'!#REF!</definedName>
    <definedName name="_ftnref12" localSheetId="17">'11'!#REF!</definedName>
    <definedName name="_ftnref12" localSheetId="18">'12'!#REF!</definedName>
    <definedName name="_ftnref12" localSheetId="19">'13'!#REF!</definedName>
    <definedName name="_ftnref12" localSheetId="20">'14'!#REF!</definedName>
    <definedName name="_ftnref12" localSheetId="21">'15'!#REF!</definedName>
    <definedName name="_ftnref12" localSheetId="22">'16'!#REF!</definedName>
    <definedName name="_ftnref12" localSheetId="23">'17'!#REF!</definedName>
    <definedName name="_ftnref12" localSheetId="24">'18'!#REF!</definedName>
    <definedName name="_ftnref12" localSheetId="25">'19'!#REF!</definedName>
    <definedName name="_ftnref12" localSheetId="6">'2'!#REF!</definedName>
    <definedName name="_ftnref12" localSheetId="26">'20'!#REF!</definedName>
    <definedName name="_ftnref12" localSheetId="27">'21'!#REF!</definedName>
    <definedName name="_ftnref12" localSheetId="42">'21.'!#REF!</definedName>
    <definedName name="_ftnref12" localSheetId="28">'22'!#REF!</definedName>
    <definedName name="_ftnref12" localSheetId="29">'23'!#REF!</definedName>
    <definedName name="_ftnref12" localSheetId="30">'24'!#REF!</definedName>
    <definedName name="_ftnref12" localSheetId="31">'25'!#REF!</definedName>
    <definedName name="_ftnref12" localSheetId="32">'26'!#REF!</definedName>
    <definedName name="_ftnref12" localSheetId="33">'27'!#REF!</definedName>
    <definedName name="_ftnref12" localSheetId="34">'28'!#REF!</definedName>
    <definedName name="_ftnref12" localSheetId="35">'29'!#REF!</definedName>
    <definedName name="_ftnref12" localSheetId="9">'3'!#REF!</definedName>
    <definedName name="_ftnref12" localSheetId="36">'30'!#REF!</definedName>
    <definedName name="_ftnref12" localSheetId="37">'31'!#REF!</definedName>
    <definedName name="_ftnref12" localSheetId="38">'32'!#REF!</definedName>
    <definedName name="_ftnref12" localSheetId="39">'33'!#REF!</definedName>
    <definedName name="_ftnref12" localSheetId="40">'34'!#REF!</definedName>
    <definedName name="_ftnref12" localSheetId="41">'35'!#REF!</definedName>
    <definedName name="_ftnref12" localSheetId="43">'36'!#REF!</definedName>
    <definedName name="_ftnref12" localSheetId="44">'37'!#REF!</definedName>
    <definedName name="_ftnref12" localSheetId="45">'38'!#REF!</definedName>
    <definedName name="_ftnref12" localSheetId="46">'39'!#REF!</definedName>
    <definedName name="_ftnref12" localSheetId="10">'4'!#REF!</definedName>
    <definedName name="_ftnref12" localSheetId="47">'40'!#REF!</definedName>
    <definedName name="_ftnref12" localSheetId="48">'41'!#REF!</definedName>
    <definedName name="_ftnref12" localSheetId="49">'42'!#REF!</definedName>
    <definedName name="_ftnref12" localSheetId="50">'42-بررسی مجدد'!#REF!</definedName>
    <definedName name="_ftnref12" localSheetId="51">'43'!#REF!</definedName>
    <definedName name="_ftnref12" localSheetId="52">'44'!#REF!</definedName>
    <definedName name="_ftnref12" localSheetId="53">'45'!#REF!</definedName>
    <definedName name="_ftnref12" localSheetId="54">'46'!#REF!</definedName>
    <definedName name="_ftnref12" localSheetId="11">'5'!#REF!</definedName>
    <definedName name="_ftnref12" localSheetId="0">جامع!#REF!</definedName>
    <definedName name="_ftnref12" localSheetId="56">ریز!#REF!</definedName>
    <definedName name="_ftnref12" localSheetId="55">'ریز تسهیلات'!#REF!</definedName>
    <definedName name="_ftnref12" localSheetId="4">سربرگ!#REF!</definedName>
    <definedName name="_ftnref13" localSheetId="5">'1'!#REF!</definedName>
    <definedName name="_ftnref13" localSheetId="16">'10'!#REF!</definedName>
    <definedName name="_ftnref13" localSheetId="17">'11'!#REF!</definedName>
    <definedName name="_ftnref13" localSheetId="18">'12'!#REF!</definedName>
    <definedName name="_ftnref13" localSheetId="19">'13'!#REF!</definedName>
    <definedName name="_ftnref13" localSheetId="20">'14'!#REF!</definedName>
    <definedName name="_ftnref13" localSheetId="21">'15'!#REF!</definedName>
    <definedName name="_ftnref13" localSheetId="22">'16'!#REF!</definedName>
    <definedName name="_ftnref13" localSheetId="23">'17'!#REF!</definedName>
    <definedName name="_ftnref13" localSheetId="24">'18'!#REF!</definedName>
    <definedName name="_ftnref13" localSheetId="25">'19'!#REF!</definedName>
    <definedName name="_ftnref13" localSheetId="6">'2'!#REF!</definedName>
    <definedName name="_ftnref13" localSheetId="26">'20'!#REF!</definedName>
    <definedName name="_ftnref13" localSheetId="27">'21'!#REF!</definedName>
    <definedName name="_ftnref13" localSheetId="42">'21.'!#REF!</definedName>
    <definedName name="_ftnref13" localSheetId="28">'22'!#REF!</definedName>
    <definedName name="_ftnref13" localSheetId="29">'23'!#REF!</definedName>
    <definedName name="_ftnref13" localSheetId="30">'24'!#REF!</definedName>
    <definedName name="_ftnref13" localSheetId="31">'25'!#REF!</definedName>
    <definedName name="_ftnref13" localSheetId="32">'26'!#REF!</definedName>
    <definedName name="_ftnref13" localSheetId="33">'27'!#REF!</definedName>
    <definedName name="_ftnref13" localSheetId="34">'28'!#REF!</definedName>
    <definedName name="_ftnref13" localSheetId="35">'29'!#REF!</definedName>
    <definedName name="_ftnref13" localSheetId="9">'3'!#REF!</definedName>
    <definedName name="_ftnref13" localSheetId="36">'30'!#REF!</definedName>
    <definedName name="_ftnref13" localSheetId="37">'31'!#REF!</definedName>
    <definedName name="_ftnref13" localSheetId="38">'32'!#REF!</definedName>
    <definedName name="_ftnref13" localSheetId="39">'33'!#REF!</definedName>
    <definedName name="_ftnref13" localSheetId="40">'34'!#REF!</definedName>
    <definedName name="_ftnref13" localSheetId="41">'35'!#REF!</definedName>
    <definedName name="_ftnref13" localSheetId="43">'36'!#REF!</definedName>
    <definedName name="_ftnref13" localSheetId="44">'37'!#REF!</definedName>
    <definedName name="_ftnref13" localSheetId="45">'38'!#REF!</definedName>
    <definedName name="_ftnref13" localSheetId="46">'39'!#REF!</definedName>
    <definedName name="_ftnref13" localSheetId="10">'4'!#REF!</definedName>
    <definedName name="_ftnref13" localSheetId="47">'40'!#REF!</definedName>
    <definedName name="_ftnref13" localSheetId="48">'41'!#REF!</definedName>
    <definedName name="_ftnref13" localSheetId="49">'42'!#REF!</definedName>
    <definedName name="_ftnref13" localSheetId="50">'42-بررسی مجدد'!#REF!</definedName>
    <definedName name="_ftnref13" localSheetId="51">'43'!#REF!</definedName>
    <definedName name="_ftnref13" localSheetId="52">'44'!#REF!</definedName>
    <definedName name="_ftnref13" localSheetId="53">'45'!#REF!</definedName>
    <definedName name="_ftnref13" localSheetId="54">'46'!#REF!</definedName>
    <definedName name="_ftnref13" localSheetId="11">'5'!#REF!</definedName>
    <definedName name="_ftnref13" localSheetId="0">جامع!#REF!</definedName>
    <definedName name="_ftnref13" localSheetId="56">ریز!#REF!</definedName>
    <definedName name="_ftnref13" localSheetId="55">'ریز تسهیلات'!#REF!</definedName>
    <definedName name="_ftnref13" localSheetId="4">سربرگ!#REF!</definedName>
    <definedName name="_ftnref14" localSheetId="5">'1'!#REF!</definedName>
    <definedName name="_ftnref14" localSheetId="16">'10'!#REF!</definedName>
    <definedName name="_ftnref14" localSheetId="17">'11'!#REF!</definedName>
    <definedName name="_ftnref14" localSheetId="18">'12'!#REF!</definedName>
    <definedName name="_ftnref14" localSheetId="19">'13'!#REF!</definedName>
    <definedName name="_ftnref14" localSheetId="20">'14'!#REF!</definedName>
    <definedName name="_ftnref14" localSheetId="21">'15'!#REF!</definedName>
    <definedName name="_ftnref14" localSheetId="22">'16'!#REF!</definedName>
    <definedName name="_ftnref14" localSheetId="23">'17'!#REF!</definedName>
    <definedName name="_ftnref14" localSheetId="24">'18'!#REF!</definedName>
    <definedName name="_ftnref14" localSheetId="25">'19'!#REF!</definedName>
    <definedName name="_ftnref14" localSheetId="6">'2'!#REF!</definedName>
    <definedName name="_ftnref14" localSheetId="26">'20'!#REF!</definedName>
    <definedName name="_ftnref14" localSheetId="27">'21'!#REF!</definedName>
    <definedName name="_ftnref14" localSheetId="42">'21.'!#REF!</definedName>
    <definedName name="_ftnref14" localSheetId="28">'22'!#REF!</definedName>
    <definedName name="_ftnref14" localSheetId="29">'23'!#REF!</definedName>
    <definedName name="_ftnref14" localSheetId="30">'24'!#REF!</definedName>
    <definedName name="_ftnref14" localSheetId="31">'25'!#REF!</definedName>
    <definedName name="_ftnref14" localSheetId="32">'26'!#REF!</definedName>
    <definedName name="_ftnref14" localSheetId="33">'27'!#REF!</definedName>
    <definedName name="_ftnref14" localSheetId="34">'28'!#REF!</definedName>
    <definedName name="_ftnref14" localSheetId="35">'29'!#REF!</definedName>
    <definedName name="_ftnref14" localSheetId="9">'3'!#REF!</definedName>
    <definedName name="_ftnref14" localSheetId="36">'30'!#REF!</definedName>
    <definedName name="_ftnref14" localSheetId="37">'31'!#REF!</definedName>
    <definedName name="_ftnref14" localSheetId="38">'32'!#REF!</definedName>
    <definedName name="_ftnref14" localSheetId="39">'33'!#REF!</definedName>
    <definedName name="_ftnref14" localSheetId="40">'34'!#REF!</definedName>
    <definedName name="_ftnref14" localSheetId="41">'35'!#REF!</definedName>
    <definedName name="_ftnref14" localSheetId="43">'36'!#REF!</definedName>
    <definedName name="_ftnref14" localSheetId="44">'37'!#REF!</definedName>
    <definedName name="_ftnref14" localSheetId="45">'38'!#REF!</definedName>
    <definedName name="_ftnref14" localSheetId="46">'39'!#REF!</definedName>
    <definedName name="_ftnref14" localSheetId="10">'4'!#REF!</definedName>
    <definedName name="_ftnref14" localSheetId="47">'40'!#REF!</definedName>
    <definedName name="_ftnref14" localSheetId="48">'41'!#REF!</definedName>
    <definedName name="_ftnref14" localSheetId="49">'42'!#REF!</definedName>
    <definedName name="_ftnref14" localSheetId="50">'42-بررسی مجدد'!#REF!</definedName>
    <definedName name="_ftnref14" localSheetId="51">'43'!#REF!</definedName>
    <definedName name="_ftnref14" localSheetId="52">'44'!#REF!</definedName>
    <definedName name="_ftnref14" localSheetId="53">'45'!#REF!</definedName>
    <definedName name="_ftnref14" localSheetId="54">'46'!#REF!</definedName>
    <definedName name="_ftnref14" localSheetId="11">'5'!#REF!</definedName>
    <definedName name="_ftnref14" localSheetId="0">جامع!#REF!</definedName>
    <definedName name="_ftnref14" localSheetId="56">ریز!#REF!</definedName>
    <definedName name="_ftnref14" localSheetId="55">'ریز تسهیلات'!#REF!</definedName>
    <definedName name="_ftnref14" localSheetId="4">سربرگ!#REF!</definedName>
    <definedName name="_ftnref15" localSheetId="5">'1'!#REF!</definedName>
    <definedName name="_ftnref15" localSheetId="16">'10'!#REF!</definedName>
    <definedName name="_ftnref15" localSheetId="17">'11'!#REF!</definedName>
    <definedName name="_ftnref15" localSheetId="18">'12'!#REF!</definedName>
    <definedName name="_ftnref15" localSheetId="19">'13'!#REF!</definedName>
    <definedName name="_ftnref15" localSheetId="20">'14'!#REF!</definedName>
    <definedName name="_ftnref15" localSheetId="21">'15'!#REF!</definedName>
    <definedName name="_ftnref15" localSheetId="22">'16'!#REF!</definedName>
    <definedName name="_ftnref15" localSheetId="23">'17'!#REF!</definedName>
    <definedName name="_ftnref15" localSheetId="24">'18'!#REF!</definedName>
    <definedName name="_ftnref15" localSheetId="25">'19'!#REF!</definedName>
    <definedName name="_ftnref15" localSheetId="6">'2'!#REF!</definedName>
    <definedName name="_ftnref15" localSheetId="26">'20'!#REF!</definedName>
    <definedName name="_ftnref15" localSheetId="27">'21'!#REF!</definedName>
    <definedName name="_ftnref15" localSheetId="42">'21.'!#REF!</definedName>
    <definedName name="_ftnref15" localSheetId="28">'22'!#REF!</definedName>
    <definedName name="_ftnref15" localSheetId="29">'23'!#REF!</definedName>
    <definedName name="_ftnref15" localSheetId="30">'24'!#REF!</definedName>
    <definedName name="_ftnref15" localSheetId="31">'25'!#REF!</definedName>
    <definedName name="_ftnref15" localSheetId="32">'26'!#REF!</definedName>
    <definedName name="_ftnref15" localSheetId="33">'27'!#REF!</definedName>
    <definedName name="_ftnref15" localSheetId="34">'28'!#REF!</definedName>
    <definedName name="_ftnref15" localSheetId="35">'29'!#REF!</definedName>
    <definedName name="_ftnref15" localSheetId="9">'3'!#REF!</definedName>
    <definedName name="_ftnref15" localSheetId="36">'30'!#REF!</definedName>
    <definedName name="_ftnref15" localSheetId="37">'31'!#REF!</definedName>
    <definedName name="_ftnref15" localSheetId="38">'32'!#REF!</definedName>
    <definedName name="_ftnref15" localSheetId="39">'33'!#REF!</definedName>
    <definedName name="_ftnref15" localSheetId="40">'34'!#REF!</definedName>
    <definedName name="_ftnref15" localSheetId="41">'35'!#REF!</definedName>
    <definedName name="_ftnref15" localSheetId="43">'36'!#REF!</definedName>
    <definedName name="_ftnref15" localSheetId="44">'37'!#REF!</definedName>
    <definedName name="_ftnref15" localSheetId="45">'38'!#REF!</definedName>
    <definedName name="_ftnref15" localSheetId="46">'39'!#REF!</definedName>
    <definedName name="_ftnref15" localSheetId="10">'4'!#REF!</definedName>
    <definedName name="_ftnref15" localSheetId="47">'40'!#REF!</definedName>
    <definedName name="_ftnref15" localSheetId="48">'41'!#REF!</definedName>
    <definedName name="_ftnref15" localSheetId="49">'42'!#REF!</definedName>
    <definedName name="_ftnref15" localSheetId="50">'42-بررسی مجدد'!#REF!</definedName>
    <definedName name="_ftnref15" localSheetId="51">'43'!#REF!</definedName>
    <definedName name="_ftnref15" localSheetId="52">'44'!#REF!</definedName>
    <definedName name="_ftnref15" localSheetId="53">'45'!#REF!</definedName>
    <definedName name="_ftnref15" localSheetId="54">'46'!#REF!</definedName>
    <definedName name="_ftnref15" localSheetId="11">'5'!#REF!</definedName>
    <definedName name="_ftnref15" localSheetId="0">جامع!#REF!</definedName>
    <definedName name="_ftnref15" localSheetId="56">ریز!#REF!</definedName>
    <definedName name="_ftnref15" localSheetId="55">'ریز تسهیلات'!#REF!</definedName>
    <definedName name="_ftnref15" localSheetId="4">سربرگ!#REF!</definedName>
    <definedName name="_ftnref16" localSheetId="5">'1'!#REF!</definedName>
    <definedName name="_ftnref16" localSheetId="16">'10'!#REF!</definedName>
    <definedName name="_ftnref16" localSheetId="17">'11'!#REF!</definedName>
    <definedName name="_ftnref16" localSheetId="18">'12'!#REF!</definedName>
    <definedName name="_ftnref16" localSheetId="19">'13'!#REF!</definedName>
    <definedName name="_ftnref16" localSheetId="20">'14'!#REF!</definedName>
    <definedName name="_ftnref16" localSheetId="21">'15'!#REF!</definedName>
    <definedName name="_ftnref16" localSheetId="22">'16'!#REF!</definedName>
    <definedName name="_ftnref16" localSheetId="23">'17'!#REF!</definedName>
    <definedName name="_ftnref16" localSheetId="24">'18'!#REF!</definedName>
    <definedName name="_ftnref16" localSheetId="25">'19'!#REF!</definedName>
    <definedName name="_ftnref16" localSheetId="6">'2'!#REF!</definedName>
    <definedName name="_ftnref16" localSheetId="26">'20'!#REF!</definedName>
    <definedName name="_ftnref16" localSheetId="27">'21'!#REF!</definedName>
    <definedName name="_ftnref16" localSheetId="42">'21.'!#REF!</definedName>
    <definedName name="_ftnref16" localSheetId="28">'22'!#REF!</definedName>
    <definedName name="_ftnref16" localSheetId="29">'23'!#REF!</definedName>
    <definedName name="_ftnref16" localSheetId="30">'24'!#REF!</definedName>
    <definedName name="_ftnref16" localSheetId="31">'25'!#REF!</definedName>
    <definedName name="_ftnref16" localSheetId="32">'26'!#REF!</definedName>
    <definedName name="_ftnref16" localSheetId="33">'27'!#REF!</definedName>
    <definedName name="_ftnref16" localSheetId="34">'28'!#REF!</definedName>
    <definedName name="_ftnref16" localSheetId="35">'29'!#REF!</definedName>
    <definedName name="_ftnref16" localSheetId="9">'3'!#REF!</definedName>
    <definedName name="_ftnref16" localSheetId="36">'30'!#REF!</definedName>
    <definedName name="_ftnref16" localSheetId="37">'31'!#REF!</definedName>
    <definedName name="_ftnref16" localSheetId="38">'32'!#REF!</definedName>
    <definedName name="_ftnref16" localSheetId="39">'33'!#REF!</definedName>
    <definedName name="_ftnref16" localSheetId="40">'34'!#REF!</definedName>
    <definedName name="_ftnref16" localSheetId="41">'35'!#REF!</definedName>
    <definedName name="_ftnref16" localSheetId="43">'36'!#REF!</definedName>
    <definedName name="_ftnref16" localSheetId="44">'37'!#REF!</definedName>
    <definedName name="_ftnref16" localSheetId="45">'38'!#REF!</definedName>
    <definedName name="_ftnref16" localSheetId="46">'39'!#REF!</definedName>
    <definedName name="_ftnref16" localSheetId="10">'4'!#REF!</definedName>
    <definedName name="_ftnref16" localSheetId="47">'40'!#REF!</definedName>
    <definedName name="_ftnref16" localSheetId="48">'41'!#REF!</definedName>
    <definedName name="_ftnref16" localSheetId="49">'42'!#REF!</definedName>
    <definedName name="_ftnref16" localSheetId="50">'42-بررسی مجدد'!#REF!</definedName>
    <definedName name="_ftnref16" localSheetId="51">'43'!#REF!</definedName>
    <definedName name="_ftnref16" localSheetId="52">'44'!#REF!</definedName>
    <definedName name="_ftnref16" localSheetId="53">'45'!#REF!</definedName>
    <definedName name="_ftnref16" localSheetId="54">'46'!#REF!</definedName>
    <definedName name="_ftnref16" localSheetId="11">'5'!#REF!</definedName>
    <definedName name="_ftnref16" localSheetId="0">جامع!#REF!</definedName>
    <definedName name="_ftnref16" localSheetId="56">ریز!#REF!</definedName>
    <definedName name="_ftnref16" localSheetId="55">'ریز تسهیلات'!#REF!</definedName>
    <definedName name="_ftnref16" localSheetId="4">سربرگ!#REF!</definedName>
    <definedName name="_ftnref2" localSheetId="5">'1'!#REF!</definedName>
    <definedName name="_ftnref2" localSheetId="16">'10'!#REF!</definedName>
    <definedName name="_ftnref2" localSheetId="17">'11'!#REF!</definedName>
    <definedName name="_ftnref2" localSheetId="18">'12'!#REF!</definedName>
    <definedName name="_ftnref2" localSheetId="19">'13'!#REF!</definedName>
    <definedName name="_ftnref2" localSheetId="20">'14'!#REF!</definedName>
    <definedName name="_ftnref2" localSheetId="21">'15'!#REF!</definedName>
    <definedName name="_ftnref2" localSheetId="22">'16'!#REF!</definedName>
    <definedName name="_ftnref2" localSheetId="23">'17'!#REF!</definedName>
    <definedName name="_ftnref2" localSheetId="24">'18'!#REF!</definedName>
    <definedName name="_ftnref2" localSheetId="25">'19'!#REF!</definedName>
    <definedName name="_ftnref2" localSheetId="6">'2'!#REF!</definedName>
    <definedName name="_ftnref2" localSheetId="26">'20'!#REF!</definedName>
    <definedName name="_ftnref2" localSheetId="27">'21'!#REF!</definedName>
    <definedName name="_ftnref2" localSheetId="42">'21.'!#REF!</definedName>
    <definedName name="_ftnref2" localSheetId="28">'22'!#REF!</definedName>
    <definedName name="_ftnref2" localSheetId="29">'23'!#REF!</definedName>
    <definedName name="_ftnref2" localSheetId="30">'24'!#REF!</definedName>
    <definedName name="_ftnref2" localSheetId="31">'25'!#REF!</definedName>
    <definedName name="_ftnref2" localSheetId="32">'26'!#REF!</definedName>
    <definedName name="_ftnref2" localSheetId="33">'27'!#REF!</definedName>
    <definedName name="_ftnref2" localSheetId="34">'28'!#REF!</definedName>
    <definedName name="_ftnref2" localSheetId="35">'29'!#REF!</definedName>
    <definedName name="_ftnref2" localSheetId="9">'3'!#REF!</definedName>
    <definedName name="_ftnref2" localSheetId="36">'30'!#REF!</definedName>
    <definedName name="_ftnref2" localSheetId="37">'31'!#REF!</definedName>
    <definedName name="_ftnref2" localSheetId="38">'32'!#REF!</definedName>
    <definedName name="_ftnref2" localSheetId="39">'33'!#REF!</definedName>
    <definedName name="_ftnref2" localSheetId="40">'34'!#REF!</definedName>
    <definedName name="_ftnref2" localSheetId="41">'35'!#REF!</definedName>
    <definedName name="_ftnref2" localSheetId="43">'36'!#REF!</definedName>
    <definedName name="_ftnref2" localSheetId="44">'37'!#REF!</definedName>
    <definedName name="_ftnref2" localSheetId="45">'38'!#REF!</definedName>
    <definedName name="_ftnref2" localSheetId="46">'39'!#REF!</definedName>
    <definedName name="_ftnref2" localSheetId="10">'4'!#REF!</definedName>
    <definedName name="_ftnref2" localSheetId="47">'40'!#REF!</definedName>
    <definedName name="_ftnref2" localSheetId="48">'41'!#REF!</definedName>
    <definedName name="_ftnref2" localSheetId="49">'42'!#REF!</definedName>
    <definedName name="_ftnref2" localSheetId="50">'42-بررسی مجدد'!#REF!</definedName>
    <definedName name="_ftnref2" localSheetId="51">'43'!#REF!</definedName>
    <definedName name="_ftnref2" localSheetId="52">'44'!#REF!</definedName>
    <definedName name="_ftnref2" localSheetId="53">'45'!#REF!</definedName>
    <definedName name="_ftnref2" localSheetId="54">'46'!#REF!</definedName>
    <definedName name="_ftnref2" localSheetId="11">'5'!#REF!</definedName>
    <definedName name="_ftnref2" localSheetId="0">جامع!#REF!</definedName>
    <definedName name="_ftnref2" localSheetId="56">ریز!#REF!</definedName>
    <definedName name="_ftnref2" localSheetId="55">'ریز تسهیلات'!#REF!</definedName>
    <definedName name="_ftnref2" localSheetId="4">سربرگ!#REF!</definedName>
    <definedName name="_ftnref3" localSheetId="5">'1'!#REF!</definedName>
    <definedName name="_ftnref3" localSheetId="16">'10'!#REF!</definedName>
    <definedName name="_ftnref3" localSheetId="17">'11'!#REF!</definedName>
    <definedName name="_ftnref3" localSheetId="18">'12'!#REF!</definedName>
    <definedName name="_ftnref3" localSheetId="19">'13'!#REF!</definedName>
    <definedName name="_ftnref3" localSheetId="20">'14'!#REF!</definedName>
    <definedName name="_ftnref3" localSheetId="21">'15'!#REF!</definedName>
    <definedName name="_ftnref3" localSheetId="22">'16'!#REF!</definedName>
    <definedName name="_ftnref3" localSheetId="23">'17'!#REF!</definedName>
    <definedName name="_ftnref3" localSheetId="24">'18'!#REF!</definedName>
    <definedName name="_ftnref3" localSheetId="25">'19'!#REF!</definedName>
    <definedName name="_ftnref3" localSheetId="6">'2'!#REF!</definedName>
    <definedName name="_ftnref3" localSheetId="26">'20'!#REF!</definedName>
    <definedName name="_ftnref3" localSheetId="27">'21'!#REF!</definedName>
    <definedName name="_ftnref3" localSheetId="42">'21.'!#REF!</definedName>
    <definedName name="_ftnref3" localSheetId="28">'22'!#REF!</definedName>
    <definedName name="_ftnref3" localSheetId="29">'23'!#REF!</definedName>
    <definedName name="_ftnref3" localSheetId="30">'24'!#REF!</definedName>
    <definedName name="_ftnref3" localSheetId="31">'25'!#REF!</definedName>
    <definedName name="_ftnref3" localSheetId="32">'26'!#REF!</definedName>
    <definedName name="_ftnref3" localSheetId="33">'27'!#REF!</definedName>
    <definedName name="_ftnref3" localSheetId="34">'28'!#REF!</definedName>
    <definedName name="_ftnref3" localSheetId="35">'29'!#REF!</definedName>
    <definedName name="_ftnref3" localSheetId="9">'3'!#REF!</definedName>
    <definedName name="_ftnref3" localSheetId="36">'30'!#REF!</definedName>
    <definedName name="_ftnref3" localSheetId="37">'31'!#REF!</definedName>
    <definedName name="_ftnref3" localSheetId="38">'32'!#REF!</definedName>
    <definedName name="_ftnref3" localSheetId="39">'33'!#REF!</definedName>
    <definedName name="_ftnref3" localSheetId="40">'34'!#REF!</definedName>
    <definedName name="_ftnref3" localSheetId="41">'35'!#REF!</definedName>
    <definedName name="_ftnref3" localSheetId="43">'36'!#REF!</definedName>
    <definedName name="_ftnref3" localSheetId="44">'37'!#REF!</definedName>
    <definedName name="_ftnref3" localSheetId="45">'38'!#REF!</definedName>
    <definedName name="_ftnref3" localSheetId="46">'39'!#REF!</definedName>
    <definedName name="_ftnref3" localSheetId="10">'4'!#REF!</definedName>
    <definedName name="_ftnref3" localSheetId="47">'40'!#REF!</definedName>
    <definedName name="_ftnref3" localSheetId="48">'41'!#REF!</definedName>
    <definedName name="_ftnref3" localSheetId="49">'42'!#REF!</definedName>
    <definedName name="_ftnref3" localSheetId="50">'42-بررسی مجدد'!#REF!</definedName>
    <definedName name="_ftnref3" localSheetId="51">'43'!#REF!</definedName>
    <definedName name="_ftnref3" localSheetId="52">'44'!#REF!</definedName>
    <definedName name="_ftnref3" localSheetId="53">'45'!#REF!</definedName>
    <definedName name="_ftnref3" localSheetId="54">'46'!#REF!</definedName>
    <definedName name="_ftnref3" localSheetId="11">'5'!#REF!</definedName>
    <definedName name="_ftnref3" localSheetId="0">جامع!#REF!</definedName>
    <definedName name="_ftnref3" localSheetId="56">ریز!#REF!</definedName>
    <definedName name="_ftnref3" localSheetId="55">'ریز تسهیلات'!#REF!</definedName>
    <definedName name="_ftnref3" localSheetId="4">سربرگ!#REF!</definedName>
    <definedName name="_ftnref4" localSheetId="5">'1'!#REF!</definedName>
    <definedName name="_ftnref4" localSheetId="16">'10'!#REF!</definedName>
    <definedName name="_ftnref4" localSheetId="17">'11'!#REF!</definedName>
    <definedName name="_ftnref4" localSheetId="18">'12'!#REF!</definedName>
    <definedName name="_ftnref4" localSheetId="19">'13'!#REF!</definedName>
    <definedName name="_ftnref4" localSheetId="20">'14'!#REF!</definedName>
    <definedName name="_ftnref4" localSheetId="21">'15'!#REF!</definedName>
    <definedName name="_ftnref4" localSheetId="22">'16'!#REF!</definedName>
    <definedName name="_ftnref4" localSheetId="23">'17'!#REF!</definedName>
    <definedName name="_ftnref4" localSheetId="24">'18'!#REF!</definedName>
    <definedName name="_ftnref4" localSheetId="25">'19'!#REF!</definedName>
    <definedName name="_ftnref4" localSheetId="6">'2'!#REF!</definedName>
    <definedName name="_ftnref4" localSheetId="26">'20'!#REF!</definedName>
    <definedName name="_ftnref4" localSheetId="27">'21'!#REF!</definedName>
    <definedName name="_ftnref4" localSheetId="42">'21.'!#REF!</definedName>
    <definedName name="_ftnref4" localSheetId="28">'22'!#REF!</definedName>
    <definedName name="_ftnref4" localSheetId="29">'23'!#REF!</definedName>
    <definedName name="_ftnref4" localSheetId="30">'24'!#REF!</definedName>
    <definedName name="_ftnref4" localSheetId="31">'25'!#REF!</definedName>
    <definedName name="_ftnref4" localSheetId="32">'26'!#REF!</definedName>
    <definedName name="_ftnref4" localSheetId="33">'27'!#REF!</definedName>
    <definedName name="_ftnref4" localSheetId="34">'28'!#REF!</definedName>
    <definedName name="_ftnref4" localSheetId="35">'29'!#REF!</definedName>
    <definedName name="_ftnref4" localSheetId="9">'3'!#REF!</definedName>
    <definedName name="_ftnref4" localSheetId="36">'30'!#REF!</definedName>
    <definedName name="_ftnref4" localSheetId="37">'31'!#REF!</definedName>
    <definedName name="_ftnref4" localSheetId="38">'32'!#REF!</definedName>
    <definedName name="_ftnref4" localSheetId="39">'33'!#REF!</definedName>
    <definedName name="_ftnref4" localSheetId="40">'34'!#REF!</definedName>
    <definedName name="_ftnref4" localSheetId="41">'35'!#REF!</definedName>
    <definedName name="_ftnref4" localSheetId="43">'36'!#REF!</definedName>
    <definedName name="_ftnref4" localSheetId="44">'37'!#REF!</definedName>
    <definedName name="_ftnref4" localSheetId="45">'38'!#REF!</definedName>
    <definedName name="_ftnref4" localSheetId="46">'39'!#REF!</definedName>
    <definedName name="_ftnref4" localSheetId="10">'4'!#REF!</definedName>
    <definedName name="_ftnref4" localSheetId="47">'40'!#REF!</definedName>
    <definedName name="_ftnref4" localSheetId="48">'41'!#REF!</definedName>
    <definedName name="_ftnref4" localSheetId="49">'42'!#REF!</definedName>
    <definedName name="_ftnref4" localSheetId="50">'42-بررسی مجدد'!#REF!</definedName>
    <definedName name="_ftnref4" localSheetId="51">'43'!#REF!</definedName>
    <definedName name="_ftnref4" localSheetId="52">'44'!#REF!</definedName>
    <definedName name="_ftnref4" localSheetId="53">'45'!#REF!</definedName>
    <definedName name="_ftnref4" localSheetId="54">'46'!#REF!</definedName>
    <definedName name="_ftnref4" localSheetId="11">'5'!#REF!</definedName>
    <definedName name="_ftnref4" localSheetId="0">جامع!#REF!</definedName>
    <definedName name="_ftnref4" localSheetId="56">ریز!#REF!</definedName>
    <definedName name="_ftnref4" localSheetId="55">'ریز تسهیلات'!#REF!</definedName>
    <definedName name="_ftnref4" localSheetId="4">سربرگ!#REF!</definedName>
    <definedName name="_ftnref5" localSheetId="5">'1'!#REF!</definedName>
    <definedName name="_ftnref5" localSheetId="16">'10'!#REF!</definedName>
    <definedName name="_ftnref5" localSheetId="17">'11'!#REF!</definedName>
    <definedName name="_ftnref5" localSheetId="18">'12'!#REF!</definedName>
    <definedName name="_ftnref5" localSheetId="19">'13'!#REF!</definedName>
    <definedName name="_ftnref5" localSheetId="20">'14'!#REF!</definedName>
    <definedName name="_ftnref5" localSheetId="21">'15'!#REF!</definedName>
    <definedName name="_ftnref5" localSheetId="22">'16'!#REF!</definedName>
    <definedName name="_ftnref5" localSheetId="23">'17'!#REF!</definedName>
    <definedName name="_ftnref5" localSheetId="24">'18'!#REF!</definedName>
    <definedName name="_ftnref5" localSheetId="25">'19'!#REF!</definedName>
    <definedName name="_ftnref5" localSheetId="6">'2'!#REF!</definedName>
    <definedName name="_ftnref5" localSheetId="26">'20'!#REF!</definedName>
    <definedName name="_ftnref5" localSheetId="27">'21'!#REF!</definedName>
    <definedName name="_ftnref5" localSheetId="42">'21.'!#REF!</definedName>
    <definedName name="_ftnref5" localSheetId="28">'22'!#REF!</definedName>
    <definedName name="_ftnref5" localSheetId="29">'23'!#REF!</definedName>
    <definedName name="_ftnref5" localSheetId="30">'24'!#REF!</definedName>
    <definedName name="_ftnref5" localSheetId="31">'25'!#REF!</definedName>
    <definedName name="_ftnref5" localSheetId="32">'26'!#REF!</definedName>
    <definedName name="_ftnref5" localSheetId="33">'27'!#REF!</definedName>
    <definedName name="_ftnref5" localSheetId="34">'28'!#REF!</definedName>
    <definedName name="_ftnref5" localSheetId="35">'29'!#REF!</definedName>
    <definedName name="_ftnref5" localSheetId="9">'3'!#REF!</definedName>
    <definedName name="_ftnref5" localSheetId="36">'30'!#REF!</definedName>
    <definedName name="_ftnref5" localSheetId="37">'31'!#REF!</definedName>
    <definedName name="_ftnref5" localSheetId="38">'32'!#REF!</definedName>
    <definedName name="_ftnref5" localSheetId="39">'33'!#REF!</definedName>
    <definedName name="_ftnref5" localSheetId="40">'34'!#REF!</definedName>
    <definedName name="_ftnref5" localSheetId="41">'35'!#REF!</definedName>
    <definedName name="_ftnref5" localSheetId="43">'36'!#REF!</definedName>
    <definedName name="_ftnref5" localSheetId="44">'37'!#REF!</definedName>
    <definedName name="_ftnref5" localSheetId="45">'38'!#REF!</definedName>
    <definedName name="_ftnref5" localSheetId="46">'39'!#REF!</definedName>
    <definedName name="_ftnref5" localSheetId="10">'4'!#REF!</definedName>
    <definedName name="_ftnref5" localSheetId="47">'40'!#REF!</definedName>
    <definedName name="_ftnref5" localSheetId="48">'41'!#REF!</definedName>
    <definedName name="_ftnref5" localSheetId="49">'42'!#REF!</definedName>
    <definedName name="_ftnref5" localSheetId="50">'42-بررسی مجدد'!#REF!</definedName>
    <definedName name="_ftnref5" localSheetId="51">'43'!#REF!</definedName>
    <definedName name="_ftnref5" localSheetId="52">'44'!#REF!</definedName>
    <definedName name="_ftnref5" localSheetId="53">'45'!#REF!</definedName>
    <definedName name="_ftnref5" localSheetId="54">'46'!#REF!</definedName>
    <definedName name="_ftnref5" localSheetId="11">'5'!#REF!</definedName>
    <definedName name="_ftnref5" localSheetId="0">جامع!#REF!</definedName>
    <definedName name="_ftnref5" localSheetId="56">ریز!#REF!</definedName>
    <definedName name="_ftnref5" localSheetId="55">'ریز تسهیلات'!#REF!</definedName>
    <definedName name="_ftnref5" localSheetId="4">سربرگ!#REF!</definedName>
    <definedName name="_ftnref6" localSheetId="5">'1'!#REF!</definedName>
    <definedName name="_ftnref6" localSheetId="16">'10'!#REF!</definedName>
    <definedName name="_ftnref6" localSheetId="17">'11'!#REF!</definedName>
    <definedName name="_ftnref6" localSheetId="18">'12'!#REF!</definedName>
    <definedName name="_ftnref6" localSheetId="19">'13'!#REF!</definedName>
    <definedName name="_ftnref6" localSheetId="20">'14'!#REF!</definedName>
    <definedName name="_ftnref6" localSheetId="21">'15'!#REF!</definedName>
    <definedName name="_ftnref6" localSheetId="22">'16'!#REF!</definedName>
    <definedName name="_ftnref6" localSheetId="23">'17'!#REF!</definedName>
    <definedName name="_ftnref6" localSheetId="24">'18'!#REF!</definedName>
    <definedName name="_ftnref6" localSheetId="25">'19'!#REF!</definedName>
    <definedName name="_ftnref6" localSheetId="6">'2'!#REF!</definedName>
    <definedName name="_ftnref6" localSheetId="26">'20'!#REF!</definedName>
    <definedName name="_ftnref6" localSheetId="27">'21'!#REF!</definedName>
    <definedName name="_ftnref6" localSheetId="42">'21.'!#REF!</definedName>
    <definedName name="_ftnref6" localSheetId="28">'22'!#REF!</definedName>
    <definedName name="_ftnref6" localSheetId="29">'23'!#REF!</definedName>
    <definedName name="_ftnref6" localSheetId="30">'24'!#REF!</definedName>
    <definedName name="_ftnref6" localSheetId="31">'25'!#REF!</definedName>
    <definedName name="_ftnref6" localSheetId="32">'26'!#REF!</definedName>
    <definedName name="_ftnref6" localSheetId="33">'27'!#REF!</definedName>
    <definedName name="_ftnref6" localSheetId="34">'28'!#REF!</definedName>
    <definedName name="_ftnref6" localSheetId="35">'29'!#REF!</definedName>
    <definedName name="_ftnref6" localSheetId="9">'3'!#REF!</definedName>
    <definedName name="_ftnref6" localSheetId="36">'30'!#REF!</definedName>
    <definedName name="_ftnref6" localSheetId="37">'31'!#REF!</definedName>
    <definedName name="_ftnref6" localSheetId="38">'32'!#REF!</definedName>
    <definedName name="_ftnref6" localSheetId="39">'33'!#REF!</definedName>
    <definedName name="_ftnref6" localSheetId="40">'34'!#REF!</definedName>
    <definedName name="_ftnref6" localSheetId="41">'35'!#REF!</definedName>
    <definedName name="_ftnref6" localSheetId="43">'36'!#REF!</definedName>
    <definedName name="_ftnref6" localSheetId="44">'37'!#REF!</definedName>
    <definedName name="_ftnref6" localSheetId="45">'38'!#REF!</definedName>
    <definedName name="_ftnref6" localSheetId="46">'39'!#REF!</definedName>
    <definedName name="_ftnref6" localSheetId="10">'4'!#REF!</definedName>
    <definedName name="_ftnref6" localSheetId="47">'40'!#REF!</definedName>
    <definedName name="_ftnref6" localSheetId="48">'41'!#REF!</definedName>
    <definedName name="_ftnref6" localSheetId="49">'42'!#REF!</definedName>
    <definedName name="_ftnref6" localSheetId="50">'42-بررسی مجدد'!#REF!</definedName>
    <definedName name="_ftnref6" localSheetId="51">'43'!#REF!</definedName>
    <definedName name="_ftnref6" localSheetId="52">'44'!#REF!</definedName>
    <definedName name="_ftnref6" localSheetId="53">'45'!#REF!</definedName>
    <definedName name="_ftnref6" localSheetId="54">'46'!#REF!</definedName>
    <definedName name="_ftnref6" localSheetId="11">'5'!#REF!</definedName>
    <definedName name="_ftnref6" localSheetId="0">جامع!#REF!</definedName>
    <definedName name="_ftnref6" localSheetId="56">ریز!#REF!</definedName>
    <definedName name="_ftnref6" localSheetId="55">'ریز تسهیلات'!#REF!</definedName>
    <definedName name="_ftnref6" localSheetId="4">سربرگ!#REF!</definedName>
    <definedName name="_ftnref7" localSheetId="5">'1'!#REF!</definedName>
    <definedName name="_ftnref7" localSheetId="16">'10'!#REF!</definedName>
    <definedName name="_ftnref7" localSheetId="17">'11'!#REF!</definedName>
    <definedName name="_ftnref7" localSheetId="18">'12'!#REF!</definedName>
    <definedName name="_ftnref7" localSheetId="19">'13'!#REF!</definedName>
    <definedName name="_ftnref7" localSheetId="20">'14'!#REF!</definedName>
    <definedName name="_ftnref7" localSheetId="21">'15'!#REF!</definedName>
    <definedName name="_ftnref7" localSheetId="22">'16'!#REF!</definedName>
    <definedName name="_ftnref7" localSheetId="23">'17'!#REF!</definedName>
    <definedName name="_ftnref7" localSheetId="24">'18'!#REF!</definedName>
    <definedName name="_ftnref7" localSheetId="25">'19'!#REF!</definedName>
    <definedName name="_ftnref7" localSheetId="6">'2'!#REF!</definedName>
    <definedName name="_ftnref7" localSheetId="26">'20'!#REF!</definedName>
    <definedName name="_ftnref7" localSheetId="27">'21'!#REF!</definedName>
    <definedName name="_ftnref7" localSheetId="42">'21.'!#REF!</definedName>
    <definedName name="_ftnref7" localSheetId="28">'22'!#REF!</definedName>
    <definedName name="_ftnref7" localSheetId="29">'23'!#REF!</definedName>
    <definedName name="_ftnref7" localSheetId="30">'24'!#REF!</definedName>
    <definedName name="_ftnref7" localSheetId="31">'25'!#REF!</definedName>
    <definedName name="_ftnref7" localSheetId="32">'26'!#REF!</definedName>
    <definedName name="_ftnref7" localSheetId="33">'27'!#REF!</definedName>
    <definedName name="_ftnref7" localSheetId="34">'28'!#REF!</definedName>
    <definedName name="_ftnref7" localSheetId="35">'29'!#REF!</definedName>
    <definedName name="_ftnref7" localSheetId="9">'3'!#REF!</definedName>
    <definedName name="_ftnref7" localSheetId="36">'30'!#REF!</definedName>
    <definedName name="_ftnref7" localSheetId="37">'31'!#REF!</definedName>
    <definedName name="_ftnref7" localSheetId="38">'32'!#REF!</definedName>
    <definedName name="_ftnref7" localSheetId="39">'33'!#REF!</definedName>
    <definedName name="_ftnref7" localSheetId="40">'34'!#REF!</definedName>
    <definedName name="_ftnref7" localSheetId="41">'35'!#REF!</definedName>
    <definedName name="_ftnref7" localSheetId="43">'36'!#REF!</definedName>
    <definedName name="_ftnref7" localSheetId="44">'37'!#REF!</definedName>
    <definedName name="_ftnref7" localSheetId="45">'38'!#REF!</definedName>
    <definedName name="_ftnref7" localSheetId="46">'39'!#REF!</definedName>
    <definedName name="_ftnref7" localSheetId="10">'4'!#REF!</definedName>
    <definedName name="_ftnref7" localSheetId="47">'40'!#REF!</definedName>
    <definedName name="_ftnref7" localSheetId="48">'41'!#REF!</definedName>
    <definedName name="_ftnref7" localSheetId="49">'42'!#REF!</definedName>
    <definedName name="_ftnref7" localSheetId="50">'42-بررسی مجدد'!#REF!</definedName>
    <definedName name="_ftnref7" localSheetId="51">'43'!#REF!</definedName>
    <definedName name="_ftnref7" localSheetId="52">'44'!#REF!</definedName>
    <definedName name="_ftnref7" localSheetId="53">'45'!#REF!</definedName>
    <definedName name="_ftnref7" localSheetId="54">'46'!#REF!</definedName>
    <definedName name="_ftnref7" localSheetId="11">'5'!#REF!</definedName>
    <definedName name="_ftnref7" localSheetId="0">جامع!#REF!</definedName>
    <definedName name="_ftnref7" localSheetId="56">ریز!#REF!</definedName>
    <definedName name="_ftnref7" localSheetId="55">'ریز تسهیلات'!#REF!</definedName>
    <definedName name="_ftnref7" localSheetId="4">سربرگ!#REF!</definedName>
    <definedName name="_ftnref8" localSheetId="5">'1'!#REF!</definedName>
    <definedName name="_ftnref8" localSheetId="16">'10'!#REF!</definedName>
    <definedName name="_ftnref8" localSheetId="17">'11'!#REF!</definedName>
    <definedName name="_ftnref8" localSheetId="18">'12'!#REF!</definedName>
    <definedName name="_ftnref8" localSheetId="19">'13'!#REF!</definedName>
    <definedName name="_ftnref8" localSheetId="20">'14'!#REF!</definedName>
    <definedName name="_ftnref8" localSheetId="21">'15'!#REF!</definedName>
    <definedName name="_ftnref8" localSheetId="22">'16'!#REF!</definedName>
    <definedName name="_ftnref8" localSheetId="23">'17'!#REF!</definedName>
    <definedName name="_ftnref8" localSheetId="24">'18'!#REF!</definedName>
    <definedName name="_ftnref8" localSheetId="25">'19'!#REF!</definedName>
    <definedName name="_ftnref8" localSheetId="6">'2'!#REF!</definedName>
    <definedName name="_ftnref8" localSheetId="26">'20'!#REF!</definedName>
    <definedName name="_ftnref8" localSheetId="27">'21'!#REF!</definedName>
    <definedName name="_ftnref8" localSheetId="42">'21.'!#REF!</definedName>
    <definedName name="_ftnref8" localSheetId="28">'22'!#REF!</definedName>
    <definedName name="_ftnref8" localSheetId="29">'23'!#REF!</definedName>
    <definedName name="_ftnref8" localSheetId="30">'24'!#REF!</definedName>
    <definedName name="_ftnref8" localSheetId="31">'25'!#REF!</definedName>
    <definedName name="_ftnref8" localSheetId="32">'26'!#REF!</definedName>
    <definedName name="_ftnref8" localSheetId="33">'27'!#REF!</definedName>
    <definedName name="_ftnref8" localSheetId="34">'28'!#REF!</definedName>
    <definedName name="_ftnref8" localSheetId="35">'29'!#REF!</definedName>
    <definedName name="_ftnref8" localSheetId="9">'3'!#REF!</definedName>
    <definedName name="_ftnref8" localSheetId="36">'30'!#REF!</definedName>
    <definedName name="_ftnref8" localSheetId="37">'31'!#REF!</definedName>
    <definedName name="_ftnref8" localSheetId="38">'32'!#REF!</definedName>
    <definedName name="_ftnref8" localSheetId="39">'33'!#REF!</definedName>
    <definedName name="_ftnref8" localSheetId="40">'34'!#REF!</definedName>
    <definedName name="_ftnref8" localSheetId="41">'35'!#REF!</definedName>
    <definedName name="_ftnref8" localSheetId="43">'36'!#REF!</definedName>
    <definedName name="_ftnref8" localSheetId="44">'37'!#REF!</definedName>
    <definedName name="_ftnref8" localSheetId="45">'38'!#REF!</definedName>
    <definedName name="_ftnref8" localSheetId="46">'39'!#REF!</definedName>
    <definedName name="_ftnref8" localSheetId="10">'4'!#REF!</definedName>
    <definedName name="_ftnref8" localSheetId="47">'40'!#REF!</definedName>
    <definedName name="_ftnref8" localSheetId="48">'41'!#REF!</definedName>
    <definedName name="_ftnref8" localSheetId="49">'42'!#REF!</definedName>
    <definedName name="_ftnref8" localSheetId="50">'42-بررسی مجدد'!#REF!</definedName>
    <definedName name="_ftnref8" localSheetId="51">'43'!#REF!</definedName>
    <definedName name="_ftnref8" localSheetId="52">'44'!#REF!</definedName>
    <definedName name="_ftnref8" localSheetId="53">'45'!#REF!</definedName>
    <definedName name="_ftnref8" localSheetId="54">'46'!#REF!</definedName>
    <definedName name="_ftnref8" localSheetId="11">'5'!#REF!</definedName>
    <definedName name="_ftnref8" localSheetId="0">جامع!#REF!</definedName>
    <definedName name="_ftnref8" localSheetId="56">ریز!#REF!</definedName>
    <definedName name="_ftnref8" localSheetId="55">'ریز تسهیلات'!#REF!</definedName>
    <definedName name="_ftnref8" localSheetId="4">سربرگ!#REF!</definedName>
    <definedName name="_ftnref9" localSheetId="5">'1'!#REF!</definedName>
    <definedName name="_ftnref9" localSheetId="16">'10'!#REF!</definedName>
    <definedName name="_ftnref9" localSheetId="17">'11'!#REF!</definedName>
    <definedName name="_ftnref9" localSheetId="18">'12'!#REF!</definedName>
    <definedName name="_ftnref9" localSheetId="19">'13'!#REF!</definedName>
    <definedName name="_ftnref9" localSheetId="20">'14'!#REF!</definedName>
    <definedName name="_ftnref9" localSheetId="21">'15'!#REF!</definedName>
    <definedName name="_ftnref9" localSheetId="22">'16'!#REF!</definedName>
    <definedName name="_ftnref9" localSheetId="23">'17'!#REF!</definedName>
    <definedName name="_ftnref9" localSheetId="24">'18'!#REF!</definedName>
    <definedName name="_ftnref9" localSheetId="25">'19'!#REF!</definedName>
    <definedName name="_ftnref9" localSheetId="6">'2'!#REF!</definedName>
    <definedName name="_ftnref9" localSheetId="26">'20'!#REF!</definedName>
    <definedName name="_ftnref9" localSheetId="27">'21'!#REF!</definedName>
    <definedName name="_ftnref9" localSheetId="42">'21.'!#REF!</definedName>
    <definedName name="_ftnref9" localSheetId="28">'22'!#REF!</definedName>
    <definedName name="_ftnref9" localSheetId="29">'23'!#REF!</definedName>
    <definedName name="_ftnref9" localSheetId="30">'24'!#REF!</definedName>
    <definedName name="_ftnref9" localSheetId="31">'25'!#REF!</definedName>
    <definedName name="_ftnref9" localSheetId="32">'26'!#REF!</definedName>
    <definedName name="_ftnref9" localSheetId="33">'27'!#REF!</definedName>
    <definedName name="_ftnref9" localSheetId="34">'28'!#REF!</definedName>
    <definedName name="_ftnref9" localSheetId="35">'29'!#REF!</definedName>
    <definedName name="_ftnref9" localSheetId="9">'3'!#REF!</definedName>
    <definedName name="_ftnref9" localSheetId="36">'30'!#REF!</definedName>
    <definedName name="_ftnref9" localSheetId="37">'31'!#REF!</definedName>
    <definedName name="_ftnref9" localSheetId="38">'32'!#REF!</definedName>
    <definedName name="_ftnref9" localSheetId="39">'33'!#REF!</definedName>
    <definedName name="_ftnref9" localSheetId="40">'34'!#REF!</definedName>
    <definedName name="_ftnref9" localSheetId="41">'35'!#REF!</definedName>
    <definedName name="_ftnref9" localSheetId="43">'36'!#REF!</definedName>
    <definedName name="_ftnref9" localSheetId="44">'37'!#REF!</definedName>
    <definedName name="_ftnref9" localSheetId="45">'38'!#REF!</definedName>
    <definedName name="_ftnref9" localSheetId="46">'39'!#REF!</definedName>
    <definedName name="_ftnref9" localSheetId="10">'4'!#REF!</definedName>
    <definedName name="_ftnref9" localSheetId="47">'40'!#REF!</definedName>
    <definedName name="_ftnref9" localSheetId="48">'41'!#REF!</definedName>
    <definedName name="_ftnref9" localSheetId="49">'42'!#REF!</definedName>
    <definedName name="_ftnref9" localSheetId="50">'42-بررسی مجدد'!#REF!</definedName>
    <definedName name="_ftnref9" localSheetId="51">'43'!#REF!</definedName>
    <definedName name="_ftnref9" localSheetId="52">'44'!#REF!</definedName>
    <definedName name="_ftnref9" localSheetId="53">'45'!#REF!</definedName>
    <definedName name="_ftnref9" localSheetId="54">'46'!#REF!</definedName>
    <definedName name="_ftnref9" localSheetId="11">'5'!#REF!</definedName>
    <definedName name="_ftnref9" localSheetId="0">جامع!#REF!</definedName>
    <definedName name="_ftnref9" localSheetId="56">ریز!#REF!</definedName>
    <definedName name="_ftnref9" localSheetId="55">'ریز تسهیلات'!#REF!</definedName>
    <definedName name="_ftnref9" localSheetId="4">سربرگ!#REF!</definedName>
    <definedName name="_ذ2798">'[1]25,26,27'!#REF!</definedName>
    <definedName name="com">'[2]صورت گردش وجوه نقد'!#REF!</definedName>
    <definedName name="date1">[2]عناوين!$B$2</definedName>
    <definedName name="date2">[2]عناوين!$B$3</definedName>
    <definedName name="F_101" localSheetId="25">#REF!</definedName>
    <definedName name="F_101" localSheetId="26">#REF!</definedName>
    <definedName name="F_101" localSheetId="27">#REF!</definedName>
    <definedName name="F_101" localSheetId="28">#REF!</definedName>
    <definedName name="F_101" localSheetId="29">#REF!</definedName>
    <definedName name="F_101" localSheetId="51">#REF!</definedName>
    <definedName name="F_101">#REF!</definedName>
    <definedName name="F_102" localSheetId="25">#REF!</definedName>
    <definedName name="F_102" localSheetId="26">#REF!</definedName>
    <definedName name="F_102" localSheetId="27">#REF!</definedName>
    <definedName name="F_102" localSheetId="28">#REF!</definedName>
    <definedName name="F_102" localSheetId="29">#REF!</definedName>
    <definedName name="F_102" localSheetId="51">#REF!</definedName>
    <definedName name="F_102">#REF!</definedName>
    <definedName name="F_103" localSheetId="25">#REF!</definedName>
    <definedName name="F_103" localSheetId="26">#REF!</definedName>
    <definedName name="F_103" localSheetId="27">#REF!</definedName>
    <definedName name="F_103" localSheetId="28">#REF!</definedName>
    <definedName name="F_103" localSheetId="29">#REF!</definedName>
    <definedName name="F_103" localSheetId="51">#REF!</definedName>
    <definedName name="F_103">#REF!</definedName>
    <definedName name="F_104">#REF!</definedName>
    <definedName name="F_105">#REF!</definedName>
    <definedName name="F_106">#REF!</definedName>
    <definedName name="F_107">#REF!</definedName>
    <definedName name="F_108">#REF!</definedName>
    <definedName name="F_109">#REF!</definedName>
    <definedName name="F_110">#REF!</definedName>
    <definedName name="F_111">#REF!</definedName>
    <definedName name="F_112">#REF!</definedName>
    <definedName name="F_113">#REF!</definedName>
    <definedName name="F_114">#REF!</definedName>
    <definedName name="F_115">#REF!</definedName>
    <definedName name="F_116">#REF!</definedName>
    <definedName name="F_117">#REF!</definedName>
    <definedName name="F_118">#REF!</definedName>
    <definedName name="F_119">#REF!</definedName>
    <definedName name="F_120">#REF!</definedName>
    <definedName name="F_121">#REF!</definedName>
    <definedName name="F_122">#REF!</definedName>
    <definedName name="F_123">#REF!</definedName>
    <definedName name="F_124">#REF!</definedName>
    <definedName name="F_125">#REF!</definedName>
    <definedName name="F_126">#REF!</definedName>
    <definedName name="F_127">#REF!</definedName>
    <definedName name="F_201">#REF!</definedName>
    <definedName name="F_202">#REF!</definedName>
    <definedName name="F_301">#REF!</definedName>
    <definedName name="F_302">#REF!</definedName>
    <definedName name="F_303">#REF!</definedName>
    <definedName name="F_304">#REF!</definedName>
    <definedName name="F_305">#REF!</definedName>
    <definedName name="F_306">#REF!</definedName>
    <definedName name="F_307">#REF!</definedName>
    <definedName name="F_308">#REF!</definedName>
    <definedName name="hjk" localSheetId="5">#REF!</definedName>
    <definedName name="hjk" localSheetId="18">#REF!</definedName>
    <definedName name="hjk" localSheetId="19">#REF!</definedName>
    <definedName name="hjk" localSheetId="20">#REF!</definedName>
    <definedName name="hjk" localSheetId="21">#REF!</definedName>
    <definedName name="hjk" localSheetId="22">#REF!</definedName>
    <definedName name="hjk" localSheetId="23">#REF!</definedName>
    <definedName name="hjk" localSheetId="24">#REF!</definedName>
    <definedName name="hjk" localSheetId="25">#REF!</definedName>
    <definedName name="hjk" localSheetId="26">#REF!</definedName>
    <definedName name="hjk" localSheetId="27">#REF!</definedName>
    <definedName name="hjk" localSheetId="28">#REF!</definedName>
    <definedName name="hjk" localSheetId="29">#REF!</definedName>
    <definedName name="hjk" localSheetId="30">#REF!</definedName>
    <definedName name="hjk" localSheetId="31">#REF!</definedName>
    <definedName name="hjk" localSheetId="32">#REF!</definedName>
    <definedName name="hjk" localSheetId="33">#REF!</definedName>
    <definedName name="hjk" localSheetId="8">#REF!</definedName>
    <definedName name="hjk" localSheetId="34">#REF!</definedName>
    <definedName name="hjk" localSheetId="35">#REF!</definedName>
    <definedName name="hjk" localSheetId="9">#REF!</definedName>
    <definedName name="hjk" localSheetId="38">#REF!</definedName>
    <definedName name="hjk" localSheetId="40">#REF!</definedName>
    <definedName name="hjk" localSheetId="41">#REF!</definedName>
    <definedName name="hjk" localSheetId="43">#REF!</definedName>
    <definedName name="hjk" localSheetId="44">#REF!</definedName>
    <definedName name="hjk" localSheetId="46">#REF!</definedName>
    <definedName name="hjk" localSheetId="47">#REF!</definedName>
    <definedName name="hjk" localSheetId="49">#REF!</definedName>
    <definedName name="hjk" localSheetId="50">#REF!</definedName>
    <definedName name="hjk" localSheetId="51">#REF!</definedName>
    <definedName name="hjk" localSheetId="7">#REF!</definedName>
    <definedName name="hjk" localSheetId="56">#REF!</definedName>
    <definedName name="hjk" localSheetId="55">#REF!</definedName>
    <definedName name="hjk">#REF!</definedName>
    <definedName name="hyyh" localSheetId="18">#REF!</definedName>
    <definedName name="hyyh" localSheetId="19">#REF!</definedName>
    <definedName name="hyyh" localSheetId="20">#REF!</definedName>
    <definedName name="hyyh" localSheetId="21">#REF!</definedName>
    <definedName name="hyyh" localSheetId="22">#REF!</definedName>
    <definedName name="hyyh" localSheetId="23">#REF!</definedName>
    <definedName name="hyyh" localSheetId="24">#REF!</definedName>
    <definedName name="hyyh" localSheetId="25">#REF!</definedName>
    <definedName name="hyyh" localSheetId="26">#REF!</definedName>
    <definedName name="hyyh" localSheetId="27">#REF!</definedName>
    <definedName name="hyyh" localSheetId="28">#REF!</definedName>
    <definedName name="hyyh" localSheetId="29">#REF!</definedName>
    <definedName name="hyyh" localSheetId="30">#REF!</definedName>
    <definedName name="hyyh" localSheetId="33">#REF!</definedName>
    <definedName name="hyyh" localSheetId="34">#REF!</definedName>
    <definedName name="hyyh" localSheetId="35">#REF!</definedName>
    <definedName name="hyyh" localSheetId="40">#REF!</definedName>
    <definedName name="hyyh" localSheetId="41">#REF!</definedName>
    <definedName name="hyyh" localSheetId="43">#REF!</definedName>
    <definedName name="hyyh" localSheetId="44">#REF!</definedName>
    <definedName name="hyyh" localSheetId="56">#REF!</definedName>
    <definedName name="hyyh" localSheetId="55">#REF!</definedName>
    <definedName name="hyyh">#REF!</definedName>
    <definedName name="m">[3]INCOME!$A$3</definedName>
    <definedName name="MATRIX" localSheetId="25">#REF!</definedName>
    <definedName name="MATRIX" localSheetId="26">#REF!</definedName>
    <definedName name="MATRIX" localSheetId="27">#REF!</definedName>
    <definedName name="MATRIX" localSheetId="28">#REF!</definedName>
    <definedName name="MATRIX" localSheetId="29">#REF!</definedName>
    <definedName name="MATRIX" localSheetId="51">#REF!</definedName>
    <definedName name="MATRIX">#REF!</definedName>
    <definedName name="mt" localSheetId="25">#REF!</definedName>
    <definedName name="mt" localSheetId="26">#REF!</definedName>
    <definedName name="mt" localSheetId="27">#REF!</definedName>
    <definedName name="mt" localSheetId="28">#REF!</definedName>
    <definedName name="mt" localSheetId="29">#REF!</definedName>
    <definedName name="mt" localSheetId="51">#REF!</definedName>
    <definedName name="mt">#REF!</definedName>
    <definedName name="_xlnm.Print_Area" localSheetId="5">'1'!$A$1:$I$19</definedName>
    <definedName name="_xlnm.Print_Area" localSheetId="16">'10'!$A$1:$W$23</definedName>
    <definedName name="_xlnm.Print_Area" localSheetId="17">'11'!$A$1:$O$15</definedName>
    <definedName name="_xlnm.Print_Area" localSheetId="18">'12'!$A$1:$AX$27</definedName>
    <definedName name="_xlnm.Print_Area" localSheetId="19">'13'!$A$1:$J$39</definedName>
    <definedName name="_xlnm.Print_Area" localSheetId="20">'14'!$A$1:$F$16</definedName>
    <definedName name="_xlnm.Print_Area" localSheetId="21">'15'!$A$1:$F$28</definedName>
    <definedName name="_xlnm.Print_Area" localSheetId="22">'16'!$A$1:$H$32</definedName>
    <definedName name="_xlnm.Print_Area" localSheetId="23">'17'!$A$1:$N$17</definedName>
    <definedName name="_xlnm.Print_Area" localSheetId="24">'18'!$A$1:$T$34</definedName>
    <definedName name="_xlnm.Print_Area" localSheetId="25">'19'!$A$1:$H$29</definedName>
    <definedName name="_xlnm.Print_Area" localSheetId="6">'2'!$A$1:$I$34</definedName>
    <definedName name="_xlnm.Print_Area" localSheetId="26">'20'!$A$1:$H$29</definedName>
    <definedName name="_xlnm.Print_Area" localSheetId="27">'21'!$A$1:$J$36</definedName>
    <definedName name="_xlnm.Print_Area" localSheetId="42">'21.'!$A$1:$F$31</definedName>
    <definedName name="_xlnm.Print_Area" localSheetId="28">'22'!$A$1:$G$43</definedName>
    <definedName name="_xlnm.Print_Area" localSheetId="29">'23'!$A$1:$G$42</definedName>
    <definedName name="_xlnm.Print_Area" localSheetId="30">'24'!$A$1:$G$31</definedName>
    <definedName name="_xlnm.Print_Area" localSheetId="31">'25'!$A$1:$H$29</definedName>
    <definedName name="_xlnm.Print_Area" localSheetId="32">'26'!$A$1:$N$49</definedName>
    <definedName name="_xlnm.Print_Area" localSheetId="33">'27'!$A$1:$H$31</definedName>
    <definedName name="_xlnm.Print_Area" localSheetId="8">'270'!$A$1:$I$31</definedName>
    <definedName name="_xlnm.Print_Area" localSheetId="34">'28'!$A$1:$H$16</definedName>
    <definedName name="_xlnm.Print_Area" localSheetId="35">'29'!$A$1:$O$17</definedName>
    <definedName name="_xlnm.Print_Area" localSheetId="9">'3'!$A$1:$E$31</definedName>
    <definedName name="_xlnm.Print_Area" localSheetId="36">'30'!$A$1:$G$17</definedName>
    <definedName name="_xlnm.Print_Area" localSheetId="37">'31'!$A$1:$J$29</definedName>
    <definedName name="_xlnm.Print_Area" localSheetId="38">'32'!$A$1:$F$25</definedName>
    <definedName name="_xlnm.Print_Area" localSheetId="39">'33'!$A$1:$N$17</definedName>
    <definedName name="_xlnm.Print_Area" localSheetId="40">'34'!$A$1:$G$22</definedName>
    <definedName name="_xlnm.Print_Area" localSheetId="41">'35'!$A$1:$J$22</definedName>
    <definedName name="_xlnm.Print_Area" localSheetId="43">'36'!$A$1:$H$28</definedName>
    <definedName name="_xlnm.Print_Area" localSheetId="44">'37'!$A$1:$I$27</definedName>
    <definedName name="_xlnm.Print_Area" localSheetId="45">'38'!$A$1:$G$26</definedName>
    <definedName name="_xlnm.Print_Area" localSheetId="46">'39'!$A$1:$J$25</definedName>
    <definedName name="_xlnm.Print_Area" localSheetId="10">'4'!$A$1:$H$33</definedName>
    <definedName name="_xlnm.Print_Area" localSheetId="47">'40'!$A$1:$J$38</definedName>
    <definedName name="_xlnm.Print_Area" localSheetId="48">'41'!$A$1:$J$23</definedName>
    <definedName name="_xlnm.Print_Area" localSheetId="49">'42'!$A$1:$J$39</definedName>
    <definedName name="_xlnm.Print_Area" localSheetId="50">'42-بررسی مجدد'!$A$1:$L$19</definedName>
    <definedName name="_xlnm.Print_Area" localSheetId="51">'43'!$A$1:$N$18</definedName>
    <definedName name="_xlnm.Print_Area" localSheetId="52">'44'!$A$1:$U$34</definedName>
    <definedName name="_xlnm.Print_Area" localSheetId="53">'45'!$A$1:$Q$21</definedName>
    <definedName name="_xlnm.Print_Area" localSheetId="54">'46'!$A$1:$E$19</definedName>
    <definedName name="_xlnm.Print_Area" localSheetId="11">'5'!$A$1:$G$18</definedName>
    <definedName name="_xlnm.Print_Area" localSheetId="7">'5 (2)'!$A$1:$K$33</definedName>
    <definedName name="_xlnm.Print_Area" localSheetId="12">'6'!$A$1:$D$24</definedName>
    <definedName name="_xlnm.Print_Area" localSheetId="13">'7'!$A$1:$E$25</definedName>
    <definedName name="_xlnm.Print_Area" localSheetId="14">'8'!$A$1:$E$16</definedName>
    <definedName name="_xlnm.Print_Area" localSheetId="15">'9'!$A$1:$E$20</definedName>
    <definedName name="_xlnm.Print_Area" localSheetId="1">'تراز 1399'!$A$1:$P$922</definedName>
    <definedName name="_xlnm.Print_Area" localSheetId="3">'تراز 1400'!$A$1:$O$759</definedName>
    <definedName name="_xlnm.Print_Area" localSheetId="56">ریز!$A$1:$M$61</definedName>
    <definedName name="_xlnm.Print_Area" localSheetId="55">'ریز تسهیلات'!$A$1:$L$152</definedName>
    <definedName name="_xlnm.Print_Area" localSheetId="4">سربرگ!$A$1:$J$12</definedName>
    <definedName name="اندوخته" localSheetId="25">#REF!</definedName>
    <definedName name="اندوخته" localSheetId="26">#REF!</definedName>
    <definedName name="اندوخته" localSheetId="27">#REF!</definedName>
    <definedName name="اندوخته" localSheetId="28">#REF!</definedName>
    <definedName name="اندوخته" localSheetId="29">#REF!</definedName>
    <definedName name="اندوخته" localSheetId="51">#REF!</definedName>
    <definedName name="اندوخته">#REF!</definedName>
    <definedName name="بدهكار" localSheetId="8">'[4]تراز آزمايشي'!$K$3:$K$10315</definedName>
    <definedName name="بدهكار" localSheetId="7">'[4]تراز آزمايشي'!$K$3:$K$10315</definedName>
    <definedName name="بدهكار">'[5]تراز آزمايشي'!$K$3:$K$10315</definedName>
    <definedName name="بستانكار" localSheetId="8">'[4]تراز آزمايشي'!$L$3:$L$10315</definedName>
    <definedName name="بستانكار" localSheetId="7">'[4]تراز آزمايشي'!$L$3:$L$10315</definedName>
    <definedName name="بستانكار">'[5]تراز آزمايشي'!$L$3:$L$10315</definedName>
    <definedName name="درآمد" localSheetId="25">#REF!</definedName>
    <definedName name="درآمد" localSheetId="26">#REF!</definedName>
    <definedName name="درآمد" localSheetId="27">#REF!</definedName>
    <definedName name="درآمد" localSheetId="28">#REF!</definedName>
    <definedName name="درآمد" localSheetId="29">#REF!</definedName>
    <definedName name="درآمد" localSheetId="51">#REF!</definedName>
    <definedName name="درآمد">#REF!</definedName>
    <definedName name="س" localSheetId="25">#REF!</definedName>
    <definedName name="س" localSheetId="26">#REF!</definedName>
    <definedName name="س" localSheetId="27">#REF!</definedName>
    <definedName name="س" localSheetId="28">#REF!</definedName>
    <definedName name="س" localSheetId="29">#REF!</definedName>
    <definedName name="س" localSheetId="51">#REF!</definedName>
    <definedName name="س">#REF!</definedName>
    <definedName name="سسس" localSheetId="25">#REF!</definedName>
    <definedName name="سسس" localSheetId="26">#REF!</definedName>
    <definedName name="سسس" localSheetId="27">#REF!</definedName>
    <definedName name="سسس" localSheetId="28">#REF!</definedName>
    <definedName name="سسس" localSheetId="29">#REF!</definedName>
    <definedName name="سسس" localSheetId="51">#REF!</definedName>
    <definedName name="سسس">#REF!</definedName>
    <definedName name="سود">#REF!</definedName>
    <definedName name="سهام">#REF!</definedName>
    <definedName name="سهم">#REF!</definedName>
    <definedName name="كد3رقمي" localSheetId="8">'[6]تراز آزمايشي'!$P$3:$P$10315</definedName>
    <definedName name="كد3رقمي" localSheetId="7">'[6]تراز آزمايشي'!$P$3:$P$10315</definedName>
    <definedName name="كد3رقمي">'[7]تراز آزمايشي'!$P$3:$P$10315</definedName>
    <definedName name="كداصلي" localSheetId="8">'[4]تراز آزمايشي'!$M$3:$M$10315</definedName>
    <definedName name="كداصلي" localSheetId="7">'[4]تراز آزمايشي'!$M$3:$M$10315</definedName>
    <definedName name="كداصلي">'[5]تراز آزمايشي'!$M$3:$M$10315</definedName>
    <definedName name="كدكل" localSheetId="8">'[6]تراز آزمايشي'!$C$3:$C$5260</definedName>
    <definedName name="كدكل" localSheetId="7">'[6]تراز آزمايشي'!$C$3:$C$5260</definedName>
    <definedName name="كدكل">'[7]تراز آزمايشي'!$C$3:$C$5260</definedName>
    <definedName name="منطقهLOOKUP" localSheetId="8">'[6]تراز آزمايشي'!$A$3:$H$10315</definedName>
    <definedName name="منطقهLOOKUP" localSheetId="7">'[6]تراز آزمايشي'!$A$3:$H$10315</definedName>
    <definedName name="منطقهLOOKUP">'[7]تراز آزمايشي'!$A$3:$H$10315</definedName>
  </definedName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K21" i="108" l="1"/>
  <c r="H8" i="43"/>
  <c r="H11" i="49"/>
  <c r="O151" i="150" l="1"/>
  <c r="Q151" i="150"/>
  <c r="G20" i="136"/>
  <c r="C20" i="136"/>
  <c r="Q20" i="136" s="1"/>
  <c r="G23" i="136"/>
  <c r="C23" i="136"/>
  <c r="Q23" i="136" s="1"/>
  <c r="G15" i="136"/>
  <c r="C15" i="136"/>
  <c r="Q15" i="136" s="1"/>
  <c r="G10" i="136"/>
  <c r="C10" i="136"/>
  <c r="Q10" i="136" s="1"/>
  <c r="G22" i="136"/>
  <c r="C22" i="136"/>
  <c r="Q22" i="136" s="1"/>
  <c r="G18" i="136"/>
  <c r="C18" i="136"/>
  <c r="Q18" i="136" s="1"/>
  <c r="G19" i="136"/>
  <c r="C19" i="136"/>
  <c r="Q19" i="136" s="1"/>
  <c r="G16" i="136"/>
  <c r="C16" i="136"/>
  <c r="Q16" i="136" s="1"/>
  <c r="G17" i="136"/>
  <c r="C17" i="136"/>
  <c r="Q17" i="136" s="1"/>
  <c r="G24" i="136"/>
  <c r="C24" i="136"/>
  <c r="Q24" i="136" s="1"/>
  <c r="G9" i="136"/>
  <c r="C9" i="136"/>
  <c r="Q9" i="136" s="1"/>
  <c r="G13" i="136"/>
  <c r="C13" i="136"/>
  <c r="Q13" i="136" s="1"/>
  <c r="G14" i="136"/>
  <c r="C14" i="136"/>
  <c r="Q14" i="136" s="1"/>
  <c r="G11" i="136"/>
  <c r="C11" i="136"/>
  <c r="Q11" i="136" s="1"/>
  <c r="G25" i="136"/>
  <c r="C25" i="136"/>
  <c r="Q25" i="136" s="1"/>
  <c r="G8" i="136"/>
  <c r="C8" i="136"/>
  <c r="Q8" i="136" s="1"/>
  <c r="G12" i="136"/>
  <c r="C12" i="136"/>
  <c r="Q12" i="136" s="1"/>
  <c r="C26" i="136"/>
  <c r="Q26" i="136" s="1"/>
  <c r="C21" i="136"/>
  <c r="Q21" i="136" s="1"/>
  <c r="F20" i="94"/>
  <c r="K151" i="150"/>
  <c r="G151" i="150"/>
  <c r="G27" i="136" l="1"/>
  <c r="C27" i="136"/>
  <c r="U150" i="150" l="1"/>
  <c r="I150" i="150"/>
  <c r="S150" i="150" s="1"/>
  <c r="U149" i="150"/>
  <c r="I149" i="150"/>
  <c r="S149" i="150" s="1"/>
  <c r="U148" i="150"/>
  <c r="I148" i="150"/>
  <c r="S148" i="150" s="1"/>
  <c r="U147" i="150"/>
  <c r="I147" i="150"/>
  <c r="S147" i="150" s="1"/>
  <c r="U146" i="150"/>
  <c r="I146" i="150"/>
  <c r="U145" i="150"/>
  <c r="I145" i="150"/>
  <c r="S145" i="150" s="1"/>
  <c r="U144" i="150"/>
  <c r="I144" i="150"/>
  <c r="S144" i="150" s="1"/>
  <c r="U143" i="150"/>
  <c r="I143" i="150"/>
  <c r="S143" i="150" s="1"/>
  <c r="U142" i="150"/>
  <c r="I142" i="150"/>
  <c r="S142" i="150" s="1"/>
  <c r="U141" i="150"/>
  <c r="I141" i="150"/>
  <c r="S141" i="150" s="1"/>
  <c r="U140" i="150"/>
  <c r="I140" i="150"/>
  <c r="S140" i="150" s="1"/>
  <c r="U139" i="150"/>
  <c r="I139" i="150"/>
  <c r="S139" i="150" s="1"/>
  <c r="U138" i="150"/>
  <c r="I138" i="150"/>
  <c r="S138" i="150" s="1"/>
  <c r="U137" i="150"/>
  <c r="I137" i="150"/>
  <c r="S137" i="150" s="1"/>
  <c r="U136" i="150"/>
  <c r="I136" i="150"/>
  <c r="S136" i="150" s="1"/>
  <c r="U135" i="150"/>
  <c r="I135" i="150"/>
  <c r="S135" i="150" s="1"/>
  <c r="U134" i="150"/>
  <c r="I134" i="150"/>
  <c r="S134" i="150" s="1"/>
  <c r="U133" i="150"/>
  <c r="I133" i="150"/>
  <c r="S133" i="150" s="1"/>
  <c r="U132" i="150"/>
  <c r="I132" i="150"/>
  <c r="S132" i="150" s="1"/>
  <c r="U131" i="150"/>
  <c r="I131" i="150"/>
  <c r="S131" i="150" s="1"/>
  <c r="U130" i="150"/>
  <c r="I130" i="150"/>
  <c r="S130" i="150" s="1"/>
  <c r="U129" i="150"/>
  <c r="I129" i="150"/>
  <c r="S129" i="150" s="1"/>
  <c r="U128" i="150"/>
  <c r="I128" i="150"/>
  <c r="S128" i="150" s="1"/>
  <c r="U127" i="150"/>
  <c r="I127" i="150"/>
  <c r="E20" i="136" s="1"/>
  <c r="O20" i="136" s="1"/>
  <c r="U126" i="150"/>
  <c r="I126" i="150"/>
  <c r="S126" i="150" s="1"/>
  <c r="U125" i="150"/>
  <c r="I125" i="150"/>
  <c r="S125" i="150" s="1"/>
  <c r="U124" i="150"/>
  <c r="I124" i="150"/>
  <c r="U123" i="150"/>
  <c r="S123" i="150"/>
  <c r="U122" i="150"/>
  <c r="I122" i="150"/>
  <c r="S122" i="150" s="1"/>
  <c r="U121" i="150"/>
  <c r="I121" i="150"/>
  <c r="S121" i="150" s="1"/>
  <c r="U120" i="150"/>
  <c r="I120" i="150"/>
  <c r="S120" i="150" s="1"/>
  <c r="U119" i="150"/>
  <c r="I119" i="150"/>
  <c r="S119" i="150" s="1"/>
  <c r="U118" i="150"/>
  <c r="I118" i="150"/>
  <c r="S118" i="150" s="1"/>
  <c r="U117" i="150"/>
  <c r="I117" i="150"/>
  <c r="U116" i="150"/>
  <c r="I116" i="150"/>
  <c r="S116" i="150" s="1"/>
  <c r="U115" i="150"/>
  <c r="I115" i="150"/>
  <c r="S115" i="150" s="1"/>
  <c r="U114" i="150"/>
  <c r="I114" i="150"/>
  <c r="S114" i="150" s="1"/>
  <c r="U113" i="150"/>
  <c r="I113" i="150"/>
  <c r="S113" i="150" s="1"/>
  <c r="U112" i="150"/>
  <c r="I112" i="150"/>
  <c r="S112" i="150" s="1"/>
  <c r="U111" i="150"/>
  <c r="I111" i="150"/>
  <c r="S111" i="150" s="1"/>
  <c r="U110" i="150"/>
  <c r="I110" i="150"/>
  <c r="S110" i="150" s="1"/>
  <c r="U109" i="150"/>
  <c r="I109" i="150"/>
  <c r="S109" i="150" s="1"/>
  <c r="U108" i="150"/>
  <c r="I108" i="150"/>
  <c r="E23" i="136" s="1"/>
  <c r="O23" i="136" s="1"/>
  <c r="U107" i="150"/>
  <c r="I107" i="150"/>
  <c r="S107" i="150" s="1"/>
  <c r="U106" i="150"/>
  <c r="I106" i="150"/>
  <c r="S106" i="150" s="1"/>
  <c r="U105" i="150"/>
  <c r="I105" i="150"/>
  <c r="S105" i="150" s="1"/>
  <c r="U104" i="150"/>
  <c r="I104" i="150"/>
  <c r="S104" i="150" s="1"/>
  <c r="U103" i="150"/>
  <c r="I103" i="150"/>
  <c r="S103" i="150" s="1"/>
  <c r="U102" i="150"/>
  <c r="I102" i="150"/>
  <c r="S102" i="150" s="1"/>
  <c r="U101" i="150"/>
  <c r="I101" i="150"/>
  <c r="S101" i="150" s="1"/>
  <c r="U100" i="150"/>
  <c r="I100" i="150"/>
  <c r="S100" i="150" s="1"/>
  <c r="U99" i="150"/>
  <c r="I99" i="150"/>
  <c r="S99" i="150" s="1"/>
  <c r="U98" i="150"/>
  <c r="I98" i="150"/>
  <c r="S98" i="150" s="1"/>
  <c r="U97" i="150"/>
  <c r="I97" i="150"/>
  <c r="S97" i="150" s="1"/>
  <c r="U96" i="150"/>
  <c r="I96" i="150"/>
  <c r="S96" i="150" s="1"/>
  <c r="U95" i="150"/>
  <c r="I95" i="150"/>
  <c r="S95" i="150" s="1"/>
  <c r="U94" i="150"/>
  <c r="I94" i="150"/>
  <c r="S94" i="150" s="1"/>
  <c r="U93" i="150"/>
  <c r="I93" i="150"/>
  <c r="S93" i="150" s="1"/>
  <c r="U92" i="150"/>
  <c r="I92" i="150"/>
  <c r="S92" i="150" s="1"/>
  <c r="U91" i="150"/>
  <c r="I91" i="150"/>
  <c r="S91" i="150" s="1"/>
  <c r="U90" i="150"/>
  <c r="I90" i="150"/>
  <c r="S90" i="150" s="1"/>
  <c r="U89" i="150"/>
  <c r="I89" i="150"/>
  <c r="S89" i="150" s="1"/>
  <c r="U88" i="150"/>
  <c r="I88" i="150"/>
  <c r="S88" i="150" s="1"/>
  <c r="U87" i="150"/>
  <c r="I87" i="150"/>
  <c r="S87" i="150" s="1"/>
  <c r="U86" i="150"/>
  <c r="I86" i="150"/>
  <c r="S86" i="150" s="1"/>
  <c r="U85" i="150"/>
  <c r="I85" i="150"/>
  <c r="S85" i="150" s="1"/>
  <c r="U84" i="150"/>
  <c r="I84" i="150"/>
  <c r="S84" i="150" s="1"/>
  <c r="U83" i="150"/>
  <c r="I83" i="150"/>
  <c r="S83" i="150" s="1"/>
  <c r="U82" i="150"/>
  <c r="I82" i="150"/>
  <c r="S82" i="150" s="1"/>
  <c r="U81" i="150"/>
  <c r="I81" i="150"/>
  <c r="S81" i="150" s="1"/>
  <c r="U80" i="150"/>
  <c r="I80" i="150"/>
  <c r="S80" i="150" s="1"/>
  <c r="U79" i="150"/>
  <c r="I79" i="150"/>
  <c r="S79" i="150" s="1"/>
  <c r="U78" i="150"/>
  <c r="I78" i="150"/>
  <c r="S78" i="150" s="1"/>
  <c r="U77" i="150"/>
  <c r="I77" i="150"/>
  <c r="S77" i="150" s="1"/>
  <c r="U76" i="150"/>
  <c r="I76" i="150"/>
  <c r="S76" i="150" s="1"/>
  <c r="U75" i="150"/>
  <c r="I75" i="150"/>
  <c r="S75" i="150" s="1"/>
  <c r="U74" i="150"/>
  <c r="I74" i="150"/>
  <c r="S74" i="150" s="1"/>
  <c r="U73" i="150"/>
  <c r="I73" i="150"/>
  <c r="U72" i="150"/>
  <c r="I72" i="150"/>
  <c r="U71" i="150"/>
  <c r="I71" i="150"/>
  <c r="S71" i="150" s="1"/>
  <c r="U70" i="150"/>
  <c r="I70" i="150"/>
  <c r="S70" i="150" s="1"/>
  <c r="U69" i="150"/>
  <c r="I69" i="150"/>
  <c r="S69" i="150" s="1"/>
  <c r="U68" i="150"/>
  <c r="I68" i="150"/>
  <c r="S68" i="150" s="1"/>
  <c r="U67" i="150"/>
  <c r="I67" i="150"/>
  <c r="S67" i="150" s="1"/>
  <c r="U66" i="150"/>
  <c r="I66" i="150"/>
  <c r="S66" i="150" s="1"/>
  <c r="U65" i="150"/>
  <c r="I65" i="150"/>
  <c r="S65" i="150" s="1"/>
  <c r="U64" i="150"/>
  <c r="I64" i="150"/>
  <c r="S64" i="150" s="1"/>
  <c r="U63" i="150"/>
  <c r="I63" i="150"/>
  <c r="S63" i="150" s="1"/>
  <c r="U62" i="150"/>
  <c r="I62" i="150"/>
  <c r="S62" i="150" s="1"/>
  <c r="U61" i="150"/>
  <c r="I61" i="150"/>
  <c r="U60" i="150"/>
  <c r="I60" i="150"/>
  <c r="U59" i="150"/>
  <c r="I59" i="150"/>
  <c r="S59" i="150" s="1"/>
  <c r="U58" i="150"/>
  <c r="I58" i="150"/>
  <c r="S58" i="150" s="1"/>
  <c r="U57" i="150"/>
  <c r="I57" i="150"/>
  <c r="S57" i="150" s="1"/>
  <c r="U56" i="150"/>
  <c r="I56" i="150"/>
  <c r="S56" i="150" s="1"/>
  <c r="U55" i="150"/>
  <c r="I55" i="150"/>
  <c r="U54" i="150"/>
  <c r="I54" i="150"/>
  <c r="S54" i="150" s="1"/>
  <c r="U53" i="150"/>
  <c r="I53" i="150"/>
  <c r="S53" i="150" s="1"/>
  <c r="U52" i="150"/>
  <c r="I52" i="150"/>
  <c r="S52" i="150" s="1"/>
  <c r="U51" i="150"/>
  <c r="I51" i="150"/>
  <c r="U50" i="150"/>
  <c r="I50" i="150"/>
  <c r="U49" i="150"/>
  <c r="I49" i="150"/>
  <c r="S49" i="150" s="1"/>
  <c r="U48" i="150"/>
  <c r="I48" i="150"/>
  <c r="U47" i="150"/>
  <c r="I47" i="150"/>
  <c r="U46" i="150"/>
  <c r="I46" i="150"/>
  <c r="U45" i="150"/>
  <c r="I45" i="150"/>
  <c r="U44" i="150"/>
  <c r="I44" i="150"/>
  <c r="E22" i="136" s="1"/>
  <c r="O22" i="136" s="1"/>
  <c r="U43" i="150"/>
  <c r="S43" i="150"/>
  <c r="N43" i="150"/>
  <c r="U42" i="150"/>
  <c r="S42" i="150"/>
  <c r="N42" i="150"/>
  <c r="U41" i="150"/>
  <c r="S41" i="150"/>
  <c r="N41" i="150"/>
  <c r="U40" i="150"/>
  <c r="S40" i="150"/>
  <c r="N40" i="150"/>
  <c r="U39" i="150"/>
  <c r="S39" i="150"/>
  <c r="N39" i="150"/>
  <c r="U38" i="150"/>
  <c r="S38" i="150"/>
  <c r="N38" i="150"/>
  <c r="U37" i="150"/>
  <c r="S37" i="150"/>
  <c r="N37" i="150"/>
  <c r="U36" i="150"/>
  <c r="S36" i="150"/>
  <c r="N36" i="150"/>
  <c r="U35" i="150"/>
  <c r="S35" i="150"/>
  <c r="N35" i="150"/>
  <c r="U34" i="150"/>
  <c r="S34" i="150"/>
  <c r="N34" i="150"/>
  <c r="U33" i="150"/>
  <c r="S33" i="150"/>
  <c r="N33" i="150"/>
  <c r="U32" i="150"/>
  <c r="S32" i="150"/>
  <c r="N32" i="150"/>
  <c r="U31" i="150"/>
  <c r="S31" i="150"/>
  <c r="N31" i="150"/>
  <c r="U30" i="150"/>
  <c r="S30" i="150"/>
  <c r="N30" i="150"/>
  <c r="U29" i="150"/>
  <c r="S29" i="150"/>
  <c r="N29" i="150"/>
  <c r="U28" i="150"/>
  <c r="S28" i="150"/>
  <c r="N28" i="150"/>
  <c r="U27" i="150"/>
  <c r="S27" i="150"/>
  <c r="N27" i="150"/>
  <c r="U26" i="150"/>
  <c r="S26" i="150"/>
  <c r="N26" i="150"/>
  <c r="U25" i="150"/>
  <c r="S25" i="150"/>
  <c r="N25" i="150"/>
  <c r="U24" i="150"/>
  <c r="S24" i="150"/>
  <c r="N24" i="150"/>
  <c r="U23" i="150"/>
  <c r="S23" i="150"/>
  <c r="N23" i="150"/>
  <c r="U22" i="150"/>
  <c r="S22" i="150"/>
  <c r="N22" i="150"/>
  <c r="U21" i="150"/>
  <c r="S21" i="150"/>
  <c r="N21" i="150"/>
  <c r="U20" i="150"/>
  <c r="S20" i="150"/>
  <c r="N20" i="150"/>
  <c r="U19" i="150"/>
  <c r="S19" i="150"/>
  <c r="N19" i="150"/>
  <c r="U18" i="150"/>
  <c r="S18" i="150"/>
  <c r="N18" i="150"/>
  <c r="U17" i="150"/>
  <c r="S17" i="150"/>
  <c r="N17" i="150"/>
  <c r="U16" i="150"/>
  <c r="S16" i="150"/>
  <c r="N16" i="150"/>
  <c r="U15" i="150"/>
  <c r="S15" i="150"/>
  <c r="N15" i="150"/>
  <c r="U14" i="150"/>
  <c r="S14" i="150"/>
  <c r="N14" i="150"/>
  <c r="U13" i="150"/>
  <c r="S13" i="150"/>
  <c r="N13" i="150"/>
  <c r="U12" i="150"/>
  <c r="S12" i="150"/>
  <c r="N12" i="150"/>
  <c r="U11" i="150"/>
  <c r="S11" i="150"/>
  <c r="N11" i="150"/>
  <c r="U10" i="150"/>
  <c r="S10" i="150"/>
  <c r="N10" i="150"/>
  <c r="U9" i="150"/>
  <c r="S9" i="150"/>
  <c r="N9" i="150"/>
  <c r="U8" i="150"/>
  <c r="S8" i="150"/>
  <c r="N8" i="150"/>
  <c r="U7" i="150"/>
  <c r="S7" i="150"/>
  <c r="N7" i="150"/>
  <c r="U6" i="150"/>
  <c r="S6" i="150"/>
  <c r="N6" i="150"/>
  <c r="U5" i="150"/>
  <c r="S5" i="150"/>
  <c r="N5" i="150"/>
  <c r="U4" i="150"/>
  <c r="S4" i="150"/>
  <c r="N4" i="150"/>
  <c r="U3" i="150"/>
  <c r="S3" i="150"/>
  <c r="N3" i="150"/>
  <c r="E26" i="136"/>
  <c r="O26" i="136" s="1"/>
  <c r="E21" i="136"/>
  <c r="O21" i="136" s="1"/>
  <c r="G14" i="45"/>
  <c r="G12" i="45"/>
  <c r="G11" i="45"/>
  <c r="G10" i="45"/>
  <c r="N581" i="116"/>
  <c r="G13" i="45" s="1"/>
  <c r="L581" i="116"/>
  <c r="N578" i="116"/>
  <c r="K581" i="116"/>
  <c r="E15" i="149"/>
  <c r="E14" i="149"/>
  <c r="C13" i="149"/>
  <c r="G13" i="149" s="1"/>
  <c r="C12" i="149"/>
  <c r="G9" i="149"/>
  <c r="C14" i="12" s="1"/>
  <c r="C9" i="149"/>
  <c r="E8" i="149"/>
  <c r="E10" i="149" s="1"/>
  <c r="C8" i="149"/>
  <c r="C16" i="149" s="1"/>
  <c r="A3" i="149"/>
  <c r="A2" i="149"/>
  <c r="A1" i="149"/>
  <c r="E30" i="92"/>
  <c r="C29" i="92"/>
  <c r="C28" i="92"/>
  <c r="C27" i="92"/>
  <c r="C26" i="92"/>
  <c r="G9" i="148"/>
  <c r="A3" i="148"/>
  <c r="A2" i="148"/>
  <c r="A1" i="148"/>
  <c r="G30" i="146"/>
  <c r="A3" i="146"/>
  <c r="A2" i="146"/>
  <c r="A1" i="146"/>
  <c r="A3" i="145"/>
  <c r="A2" i="145"/>
  <c r="A1" i="145"/>
  <c r="A3" i="144"/>
  <c r="A2" i="144"/>
  <c r="A1" i="144"/>
  <c r="A1" i="143"/>
  <c r="A2" i="143"/>
  <c r="A3" i="143"/>
  <c r="S23" i="139"/>
  <c r="P34" i="142"/>
  <c r="N34" i="142"/>
  <c r="L34" i="142"/>
  <c r="J34" i="142"/>
  <c r="H34" i="142"/>
  <c r="F34" i="142"/>
  <c r="P33" i="142"/>
  <c r="N33" i="142"/>
  <c r="L33" i="142"/>
  <c r="J33" i="142"/>
  <c r="H33" i="142"/>
  <c r="F33" i="142"/>
  <c r="V31" i="142"/>
  <c r="T31" i="142"/>
  <c r="R31" i="142"/>
  <c r="P31" i="142"/>
  <c r="N31" i="142"/>
  <c r="L31" i="142"/>
  <c r="J31" i="142"/>
  <c r="H31" i="142"/>
  <c r="F31" i="142"/>
  <c r="V30" i="142"/>
  <c r="T30" i="142"/>
  <c r="R30" i="142"/>
  <c r="P30" i="142"/>
  <c r="N30" i="142"/>
  <c r="L30" i="142"/>
  <c r="J30" i="142"/>
  <c r="H30" i="142"/>
  <c r="F30" i="142"/>
  <c r="V29" i="142"/>
  <c r="T29" i="142"/>
  <c r="R29" i="142"/>
  <c r="P29" i="142"/>
  <c r="N29" i="142"/>
  <c r="L29" i="142"/>
  <c r="J29" i="142"/>
  <c r="H29" i="142"/>
  <c r="F29" i="142"/>
  <c r="V28" i="142"/>
  <c r="T28" i="142"/>
  <c r="R28" i="142"/>
  <c r="P28" i="142"/>
  <c r="N28" i="142"/>
  <c r="L28" i="142"/>
  <c r="J28" i="142"/>
  <c r="H28" i="142"/>
  <c r="F28" i="142"/>
  <c r="V27" i="142"/>
  <c r="T27" i="142"/>
  <c r="R27" i="142"/>
  <c r="P27" i="142"/>
  <c r="N27" i="142"/>
  <c r="L27" i="142"/>
  <c r="J27" i="142"/>
  <c r="H27" i="142"/>
  <c r="F27" i="142"/>
  <c r="V26" i="142"/>
  <c r="T26" i="142"/>
  <c r="R26" i="142"/>
  <c r="P26" i="142"/>
  <c r="N26" i="142"/>
  <c r="L26" i="142"/>
  <c r="J26" i="142"/>
  <c r="H26" i="142"/>
  <c r="F26" i="142"/>
  <c r="V25" i="142"/>
  <c r="T25" i="142"/>
  <c r="R25" i="142"/>
  <c r="P25" i="142"/>
  <c r="N25" i="142"/>
  <c r="L25" i="142"/>
  <c r="J25" i="142"/>
  <c r="H25" i="142"/>
  <c r="F25" i="142"/>
  <c r="R18" i="142"/>
  <c r="P18" i="142"/>
  <c r="N18" i="142"/>
  <c r="L18" i="142"/>
  <c r="J18" i="142"/>
  <c r="H18" i="142"/>
  <c r="F18" i="142"/>
  <c r="R16" i="142"/>
  <c r="P16" i="142"/>
  <c r="N16" i="142"/>
  <c r="L16" i="142"/>
  <c r="J16" i="142"/>
  <c r="H16" i="142"/>
  <c r="F16" i="142"/>
  <c r="R14" i="142"/>
  <c r="P14" i="142"/>
  <c r="N14" i="142"/>
  <c r="L14" i="142"/>
  <c r="J14" i="142"/>
  <c r="H14" i="142"/>
  <c r="F14" i="142"/>
  <c r="R13" i="142"/>
  <c r="P13" i="142"/>
  <c r="N13" i="142"/>
  <c r="L13" i="142"/>
  <c r="J13" i="142"/>
  <c r="H13" i="142"/>
  <c r="F13" i="142"/>
  <c r="R12" i="142"/>
  <c r="P12" i="142"/>
  <c r="N12" i="142"/>
  <c r="L12" i="142"/>
  <c r="J12" i="142"/>
  <c r="H12" i="142"/>
  <c r="F12" i="142"/>
  <c r="R11" i="142"/>
  <c r="P11" i="142"/>
  <c r="N11" i="142"/>
  <c r="L11" i="142"/>
  <c r="J11" i="142"/>
  <c r="H11" i="142"/>
  <c r="F11" i="142"/>
  <c r="R10" i="142"/>
  <c r="P10" i="142"/>
  <c r="N10" i="142"/>
  <c r="L10" i="142"/>
  <c r="J10" i="142"/>
  <c r="H10" i="142"/>
  <c r="F10" i="142"/>
  <c r="R9" i="142"/>
  <c r="P9" i="142"/>
  <c r="N9" i="142"/>
  <c r="L9" i="142"/>
  <c r="J9" i="142"/>
  <c r="H9" i="142"/>
  <c r="F9" i="142"/>
  <c r="R8" i="142"/>
  <c r="P8" i="142"/>
  <c r="N8" i="142"/>
  <c r="L8" i="142"/>
  <c r="J8" i="142"/>
  <c r="H8" i="142"/>
  <c r="F8" i="142"/>
  <c r="T33" i="142" l="1"/>
  <c r="U151" i="150"/>
  <c r="S127" i="150"/>
  <c r="S48" i="150"/>
  <c r="E15" i="136"/>
  <c r="O15" i="136" s="1"/>
  <c r="S45" i="150"/>
  <c r="E10" i="136"/>
  <c r="O10" i="136" s="1"/>
  <c r="S73" i="150"/>
  <c r="E18" i="136"/>
  <c r="O18" i="136" s="1"/>
  <c r="S72" i="150"/>
  <c r="E19" i="136"/>
  <c r="O19" i="136" s="1"/>
  <c r="S60" i="150"/>
  <c r="E16" i="136"/>
  <c r="O16" i="136" s="1"/>
  <c r="S117" i="150"/>
  <c r="E17" i="136"/>
  <c r="O17" i="136" s="1"/>
  <c r="S124" i="150"/>
  <c r="E24" i="136"/>
  <c r="O24" i="136" s="1"/>
  <c r="S51" i="150"/>
  <c r="E9" i="136"/>
  <c r="O9" i="136" s="1"/>
  <c r="S50" i="150"/>
  <c r="E13" i="136"/>
  <c r="O13" i="136" s="1"/>
  <c r="S55" i="150"/>
  <c r="E14" i="136"/>
  <c r="O14" i="136" s="1"/>
  <c r="S47" i="150"/>
  <c r="E11" i="136"/>
  <c r="S146" i="150"/>
  <c r="E25" i="136"/>
  <c r="O25" i="136" s="1"/>
  <c r="S61" i="150"/>
  <c r="E8" i="136"/>
  <c r="S46" i="150"/>
  <c r="E12" i="136"/>
  <c r="O12" i="136" s="1"/>
  <c r="I151" i="150"/>
  <c r="S108" i="150"/>
  <c r="G30" i="136"/>
  <c r="S44" i="150"/>
  <c r="N151" i="150"/>
  <c r="C30" i="92"/>
  <c r="E11" i="88" s="1"/>
  <c r="C14" i="149"/>
  <c r="G14" i="149" s="1"/>
  <c r="C10" i="149"/>
  <c r="C15" i="149" s="1"/>
  <c r="G12" i="149"/>
  <c r="G8" i="149"/>
  <c r="E16" i="149"/>
  <c r="G16" i="149" s="1"/>
  <c r="G10" i="8" s="1"/>
  <c r="V33" i="142"/>
  <c r="V34" i="142"/>
  <c r="T34" i="142"/>
  <c r="H15" i="142"/>
  <c r="H17" i="142" s="1"/>
  <c r="H19" i="142" s="1"/>
  <c r="P15" i="142"/>
  <c r="P17" i="142" s="1"/>
  <c r="P19" i="142" s="1"/>
  <c r="J32" i="142"/>
  <c r="J35" i="142" s="1"/>
  <c r="R32" i="142"/>
  <c r="R33" i="142"/>
  <c r="L32" i="142"/>
  <c r="L35" i="142" s="1"/>
  <c r="T32" i="142"/>
  <c r="F32" i="142"/>
  <c r="F35" i="142" s="1"/>
  <c r="N32" i="142"/>
  <c r="N35" i="142" s="1"/>
  <c r="V32" i="142"/>
  <c r="L15" i="142"/>
  <c r="L17" i="142" s="1"/>
  <c r="L19" i="142" s="1"/>
  <c r="J15" i="142"/>
  <c r="J17" i="142" s="1"/>
  <c r="J19" i="142" s="1"/>
  <c r="R15" i="142"/>
  <c r="R17" i="142" s="1"/>
  <c r="R19" i="142" s="1"/>
  <c r="F15" i="142"/>
  <c r="F17" i="142" s="1"/>
  <c r="F19" i="142" s="1"/>
  <c r="N15" i="142"/>
  <c r="N17" i="142" s="1"/>
  <c r="N19" i="142" s="1"/>
  <c r="H32" i="142"/>
  <c r="H35" i="142" s="1"/>
  <c r="P32" i="142"/>
  <c r="P35" i="142" s="1"/>
  <c r="R34" i="142"/>
  <c r="S151" i="150" l="1"/>
  <c r="G10" i="149"/>
  <c r="G15" i="149" s="1"/>
  <c r="E10" i="8" s="1"/>
  <c r="O8" i="136"/>
  <c r="E27" i="136"/>
  <c r="T35" i="142"/>
  <c r="R35" i="142"/>
  <c r="V35" i="142"/>
  <c r="V28" i="64" l="1"/>
  <c r="V29" i="64"/>
  <c r="V30" i="64"/>
  <c r="V31" i="64"/>
  <c r="V32" i="64"/>
  <c r="Q33" i="64"/>
  <c r="K34" i="64"/>
  <c r="Q34" i="64"/>
  <c r="K20" i="140"/>
  <c r="Q19" i="140"/>
  <c r="Q20" i="140" s="1"/>
  <c r="T17" i="140"/>
  <c r="T15" i="140"/>
  <c r="T13" i="140"/>
  <c r="T11" i="140"/>
  <c r="T9" i="140"/>
  <c r="A3" i="140"/>
  <c r="A2" i="140"/>
  <c r="R14" i="45"/>
  <c r="R13" i="45"/>
  <c r="R12" i="45"/>
  <c r="R11" i="45"/>
  <c r="R10" i="45"/>
  <c r="K15" i="45"/>
  <c r="M15" i="33"/>
  <c r="K15" i="33"/>
  <c r="D11" i="100" l="1"/>
  <c r="S29" i="139"/>
  <c r="S27" i="139"/>
  <c r="S21" i="139"/>
  <c r="S19" i="139"/>
  <c r="S17" i="139"/>
  <c r="S15" i="139"/>
  <c r="S13" i="139"/>
  <c r="S11" i="139"/>
  <c r="Q29" i="139"/>
  <c r="Q27" i="139"/>
  <c r="Q23" i="139"/>
  <c r="Q21" i="139"/>
  <c r="Q19" i="139"/>
  <c r="Q17" i="139"/>
  <c r="Q15" i="139"/>
  <c r="Q13" i="139"/>
  <c r="Q11" i="139"/>
  <c r="O29" i="139"/>
  <c r="O27" i="139"/>
  <c r="O23" i="139"/>
  <c r="O21" i="139"/>
  <c r="O19" i="139"/>
  <c r="O17" i="139"/>
  <c r="O15" i="139"/>
  <c r="O13" i="139"/>
  <c r="O11" i="139"/>
  <c r="E25" i="139"/>
  <c r="E31" i="139" s="1"/>
  <c r="C25" i="139"/>
  <c r="C31" i="139" s="1"/>
  <c r="K25" i="139"/>
  <c r="K31" i="139" s="1"/>
  <c r="I25" i="139"/>
  <c r="I31" i="139" s="1"/>
  <c r="G25" i="139"/>
  <c r="G31" i="139" s="1"/>
  <c r="Y17" i="139"/>
  <c r="A2" i="139"/>
  <c r="A1" i="139"/>
  <c r="M15" i="45"/>
  <c r="F21" i="12" s="1"/>
  <c r="F21" i="87"/>
  <c r="F21" i="97"/>
  <c r="F20" i="69"/>
  <c r="F21" i="70"/>
  <c r="F21" i="128"/>
  <c r="D37" i="87"/>
  <c r="D34" i="97"/>
  <c r="D36" i="12"/>
  <c r="D40" i="14"/>
  <c r="D34" i="69"/>
  <c r="D35" i="70"/>
  <c r="D34" i="127"/>
  <c r="D35" i="128"/>
  <c r="V14" i="64"/>
  <c r="D19" i="49"/>
  <c r="D19" i="94"/>
  <c r="D19" i="108"/>
  <c r="M18" i="103"/>
  <c r="M18" i="33"/>
  <c r="Q18" i="91"/>
  <c r="T16" i="138"/>
  <c r="V15" i="138"/>
  <c r="Q15" i="138"/>
  <c r="U15" i="138" s="1"/>
  <c r="I15" i="138"/>
  <c r="V14" i="138"/>
  <c r="Q14" i="138"/>
  <c r="Q16" i="138" s="1"/>
  <c r="E14" i="138"/>
  <c r="V13" i="138"/>
  <c r="R13" i="138"/>
  <c r="R16" i="138" s="1"/>
  <c r="E13" i="138"/>
  <c r="F15" i="138" s="1"/>
  <c r="G12" i="138"/>
  <c r="G15" i="138" s="1"/>
  <c r="V11" i="138"/>
  <c r="U11" i="138"/>
  <c r="I11" i="138"/>
  <c r="I16" i="138" s="1"/>
  <c r="V10" i="138"/>
  <c r="X10" i="138" s="1"/>
  <c r="K10" i="138"/>
  <c r="V9" i="138"/>
  <c r="T9" i="138"/>
  <c r="U9" i="138" s="1"/>
  <c r="X9" i="138" s="1"/>
  <c r="R9" i="138"/>
  <c r="Q9" i="138"/>
  <c r="Q12" i="138" s="1"/>
  <c r="K9" i="138"/>
  <c r="G9" i="138"/>
  <c r="G11" i="138" s="1"/>
  <c r="E9" i="138"/>
  <c r="E11" i="138" s="1"/>
  <c r="V8" i="138"/>
  <c r="T8" i="138"/>
  <c r="R8" i="138"/>
  <c r="U8" i="138" s="1"/>
  <c r="M8" i="138"/>
  <c r="M11" i="138" s="1"/>
  <c r="M16" i="138" s="1"/>
  <c r="A3" i="138"/>
  <c r="A2" i="138"/>
  <c r="A1" i="138"/>
  <c r="G21" i="8" l="1"/>
  <c r="F26" i="14"/>
  <c r="T12" i="138"/>
  <c r="X11" i="138"/>
  <c r="G16" i="138"/>
  <c r="R12" i="138"/>
  <c r="E32" i="64"/>
  <c r="M32" i="64" s="1"/>
  <c r="E17" i="140"/>
  <c r="M17" i="140" s="1"/>
  <c r="V16" i="138"/>
  <c r="V12" i="138"/>
  <c r="X15" i="138"/>
  <c r="S25" i="139"/>
  <c r="S31" i="139" s="1"/>
  <c r="Q25" i="139"/>
  <c r="Q31" i="139" s="1"/>
  <c r="O25" i="139"/>
  <c r="O31" i="139" s="1"/>
  <c r="M25" i="139"/>
  <c r="M31" i="139" s="1"/>
  <c r="F20" i="127"/>
  <c r="U14" i="138"/>
  <c r="X14" i="138" s="1"/>
  <c r="E15" i="138"/>
  <c r="E16" i="138" s="1"/>
  <c r="K11" i="138"/>
  <c r="K16" i="138" s="1"/>
  <c r="X8" i="138"/>
  <c r="U12" i="138"/>
  <c r="U13" i="138"/>
  <c r="X12" i="138" l="1"/>
  <c r="X13" i="138"/>
  <c r="U16" i="138"/>
  <c r="X16" i="138" s="1"/>
  <c r="C15" i="45" l="1"/>
  <c r="E14" i="45" s="1"/>
  <c r="Q19" i="45"/>
  <c r="Q20" i="45" s="1"/>
  <c r="Q22" i="45" s="1"/>
  <c r="G24" i="88"/>
  <c r="E24" i="88"/>
  <c r="E12" i="45" l="1"/>
  <c r="E13" i="45"/>
  <c r="E10" i="45"/>
  <c r="E11" i="45"/>
  <c r="K22" i="64"/>
  <c r="M22" i="64"/>
  <c r="O22" i="64"/>
  <c r="Q22" i="64"/>
  <c r="S22" i="64"/>
  <c r="U22" i="64"/>
  <c r="I22" i="64"/>
  <c r="V16" i="64"/>
  <c r="V12" i="64"/>
  <c r="V18" i="64"/>
  <c r="V20" i="64"/>
  <c r="J31" i="12"/>
  <c r="E15" i="45" l="1"/>
  <c r="G16" i="12"/>
  <c r="G17" i="12" s="1"/>
  <c r="G21" i="12"/>
  <c r="G31" i="12"/>
  <c r="G22" i="12" l="1"/>
  <c r="G25" i="12" s="1"/>
  <c r="M27" i="136" l="1"/>
  <c r="K27" i="136"/>
  <c r="J17" i="136"/>
  <c r="J10" i="136"/>
  <c r="J20" i="136"/>
  <c r="J15" i="136"/>
  <c r="J12" i="136"/>
  <c r="J22" i="136"/>
  <c r="J8" i="136"/>
  <c r="J24" i="136"/>
  <c r="J9" i="136"/>
  <c r="J13" i="136"/>
  <c r="J14" i="136"/>
  <c r="O11" i="136"/>
  <c r="J11" i="136"/>
  <c r="A3" i="136"/>
  <c r="A2" i="136"/>
  <c r="A1" i="136"/>
  <c r="A3" i="135"/>
  <c r="A2" i="135"/>
  <c r="A1" i="135"/>
  <c r="I14" i="133"/>
  <c r="E12" i="133"/>
  <c r="E10" i="133"/>
  <c r="E9" i="133"/>
  <c r="A2" i="133"/>
  <c r="A1" i="133"/>
  <c r="E30" i="132"/>
  <c r="C30" i="132"/>
  <c r="G29" i="132"/>
  <c r="G28" i="132"/>
  <c r="G27" i="132"/>
  <c r="G26" i="132"/>
  <c r="G25" i="132"/>
  <c r="G24" i="132"/>
  <c r="G23" i="132"/>
  <c r="G22" i="132"/>
  <c r="G21" i="132"/>
  <c r="G20" i="132"/>
  <c r="G19" i="132"/>
  <c r="G18" i="132"/>
  <c r="G17" i="132"/>
  <c r="G16" i="132"/>
  <c r="G15" i="132"/>
  <c r="G14" i="132"/>
  <c r="G13" i="132"/>
  <c r="G12" i="132"/>
  <c r="G11" i="132"/>
  <c r="G10" i="132"/>
  <c r="G9" i="132"/>
  <c r="A2" i="132"/>
  <c r="A1" i="132"/>
  <c r="C15" i="131"/>
  <c r="A2" i="131"/>
  <c r="A1" i="131"/>
  <c r="G38" i="130"/>
  <c r="C38" i="130"/>
  <c r="E37" i="130" s="1"/>
  <c r="I37" i="130" s="1"/>
  <c r="A2" i="130"/>
  <c r="A1" i="130"/>
  <c r="H16" i="129"/>
  <c r="A3" i="129"/>
  <c r="A2" i="129"/>
  <c r="A1" i="129"/>
  <c r="A3" i="128"/>
  <c r="A2" i="128"/>
  <c r="A1" i="128"/>
  <c r="A3" i="127"/>
  <c r="A2" i="127"/>
  <c r="A1" i="127"/>
  <c r="G47" i="122"/>
  <c r="M46" i="122"/>
  <c r="M48" i="122" s="1"/>
  <c r="K46" i="122"/>
  <c r="K48" i="122" s="1"/>
  <c r="G57" i="122"/>
  <c r="I56" i="122"/>
  <c r="I55" i="122"/>
  <c r="I54" i="122"/>
  <c r="I53" i="122"/>
  <c r="I52" i="122"/>
  <c r="I51" i="122"/>
  <c r="I50" i="122"/>
  <c r="J27" i="136" l="1"/>
  <c r="E14" i="133"/>
  <c r="O27" i="136"/>
  <c r="Q27" i="136"/>
  <c r="G30" i="132"/>
  <c r="E20" i="130"/>
  <c r="I20" i="130" s="1"/>
  <c r="E28" i="130"/>
  <c r="I28" i="130" s="1"/>
  <c r="E22" i="130"/>
  <c r="I22" i="130" s="1"/>
  <c r="E30" i="130"/>
  <c r="I30" i="130" s="1"/>
  <c r="E16" i="130"/>
  <c r="I16" i="130" s="1"/>
  <c r="E24" i="130"/>
  <c r="I24" i="130" s="1"/>
  <c r="E32" i="130"/>
  <c r="I32" i="130" s="1"/>
  <c r="E18" i="130"/>
  <c r="I18" i="130" s="1"/>
  <c r="E26" i="130"/>
  <c r="I26" i="130" s="1"/>
  <c r="E34" i="130"/>
  <c r="I34" i="130" s="1"/>
  <c r="E36" i="130"/>
  <c r="I36" i="130" s="1"/>
  <c r="E15" i="130"/>
  <c r="E17" i="130"/>
  <c r="I17" i="130" s="1"/>
  <c r="E19" i="130"/>
  <c r="I19" i="130" s="1"/>
  <c r="E21" i="130"/>
  <c r="I21" i="130" s="1"/>
  <c r="E23" i="130"/>
  <c r="I23" i="130" s="1"/>
  <c r="E25" i="130"/>
  <c r="I25" i="130" s="1"/>
  <c r="E27" i="130"/>
  <c r="I27" i="130" s="1"/>
  <c r="E29" i="130"/>
  <c r="I29" i="130" s="1"/>
  <c r="E31" i="130"/>
  <c r="I31" i="130" s="1"/>
  <c r="E33" i="130"/>
  <c r="I33" i="130" s="1"/>
  <c r="E35" i="130"/>
  <c r="I35" i="130" s="1"/>
  <c r="I57" i="122"/>
  <c r="I47" i="122" s="1"/>
  <c r="G37" i="120" s="1"/>
  <c r="G31" i="136" l="1"/>
  <c r="I15" i="130"/>
  <c r="I38" i="130" s="1"/>
  <c r="E38" i="130"/>
  <c r="J22" i="108"/>
  <c r="F22" i="108"/>
  <c r="AA8" i="45"/>
  <c r="AA7" i="45"/>
  <c r="AA6" i="45"/>
  <c r="AA5" i="45"/>
  <c r="AA4" i="45"/>
  <c r="D15" i="126"/>
  <c r="D14" i="126"/>
  <c r="A3" i="126"/>
  <c r="A2" i="126"/>
  <c r="E45" i="122"/>
  <c r="E44" i="122"/>
  <c r="E43" i="122"/>
  <c r="E40" i="122"/>
  <c r="E38" i="122"/>
  <c r="E37" i="122"/>
  <c r="E36" i="122"/>
  <c r="E35" i="122"/>
  <c r="E34" i="122"/>
  <c r="E33" i="122"/>
  <c r="E32" i="122"/>
  <c r="E31" i="122"/>
  <c r="E30" i="122"/>
  <c r="E29" i="122"/>
  <c r="E28" i="122"/>
  <c r="E27" i="122"/>
  <c r="E26" i="122"/>
  <c r="E25" i="122"/>
  <c r="E24" i="122"/>
  <c r="E23" i="122"/>
  <c r="E22" i="122"/>
  <c r="E21" i="122"/>
  <c r="E20" i="122"/>
  <c r="E19" i="122"/>
  <c r="E18" i="122"/>
  <c r="E17" i="122"/>
  <c r="E16" i="122"/>
  <c r="E15" i="122"/>
  <c r="E14" i="122"/>
  <c r="E13" i="122"/>
  <c r="E12" i="122"/>
  <c r="E11" i="122"/>
  <c r="E10" i="122"/>
  <c r="E9" i="122"/>
  <c r="E8" i="122"/>
  <c r="C43" i="122"/>
  <c r="C42" i="122"/>
  <c r="C41" i="122"/>
  <c r="C40" i="122"/>
  <c r="C39" i="122"/>
  <c r="C38" i="122"/>
  <c r="C37" i="122"/>
  <c r="C36" i="122"/>
  <c r="C35" i="122"/>
  <c r="C34" i="122"/>
  <c r="C33" i="122"/>
  <c r="C32" i="122"/>
  <c r="C31" i="122"/>
  <c r="C30" i="122"/>
  <c r="C29" i="122"/>
  <c r="C28" i="122"/>
  <c r="C27" i="122"/>
  <c r="C26" i="122"/>
  <c r="C25" i="122"/>
  <c r="C24" i="122"/>
  <c r="C23" i="122"/>
  <c r="C22" i="122"/>
  <c r="C21" i="122"/>
  <c r="C20" i="122"/>
  <c r="C19" i="122"/>
  <c r="C18" i="122"/>
  <c r="C17" i="122"/>
  <c r="C16" i="122"/>
  <c r="C15" i="122"/>
  <c r="C14" i="122"/>
  <c r="C13" i="122"/>
  <c r="C12" i="122"/>
  <c r="C11" i="122"/>
  <c r="C10" i="122"/>
  <c r="C9" i="122"/>
  <c r="C8" i="122"/>
  <c r="A1" i="8"/>
  <c r="V10" i="64"/>
  <c r="A1" i="126" l="1"/>
  <c r="A1" i="140"/>
  <c r="D16" i="126"/>
  <c r="P9" i="114"/>
  <c r="O9" i="114"/>
  <c r="I7" i="33"/>
  <c r="K7" i="33"/>
  <c r="M7" i="33"/>
  <c r="P243" i="116"/>
  <c r="E17" i="108" l="1"/>
  <c r="J15" i="108"/>
  <c r="J17" i="108" s="1"/>
  <c r="F15" i="108"/>
  <c r="F17" i="108" s="1"/>
  <c r="C10" i="12"/>
  <c r="G10" i="33"/>
  <c r="G13" i="33" s="1"/>
  <c r="O10" i="33"/>
  <c r="O13" i="33" s="1"/>
  <c r="C26" i="123"/>
  <c r="C25" i="123"/>
  <c r="C24" i="123"/>
  <c r="C23" i="123"/>
  <c r="E27" i="123"/>
  <c r="E16" i="123"/>
  <c r="C15" i="123"/>
  <c r="C13" i="123"/>
  <c r="C9" i="123"/>
  <c r="C14" i="123"/>
  <c r="AL17" i="91"/>
  <c r="C10" i="123"/>
  <c r="C12" i="123"/>
  <c r="A2" i="123"/>
  <c r="A1" i="123"/>
  <c r="E59" i="115"/>
  <c r="G38" i="115" s="1"/>
  <c r="K38" i="115" s="1"/>
  <c r="I59" i="115"/>
  <c r="AL12" i="91"/>
  <c r="K29" i="115"/>
  <c r="K28" i="115"/>
  <c r="K27" i="115"/>
  <c r="K26" i="115"/>
  <c r="K25" i="115"/>
  <c r="K24" i="115"/>
  <c r="K23" i="115"/>
  <c r="K22" i="115"/>
  <c r="K21" i="115"/>
  <c r="K20" i="115"/>
  <c r="K19" i="115"/>
  <c r="K18" i="115"/>
  <c r="K12" i="115"/>
  <c r="K11" i="115"/>
  <c r="K10" i="115"/>
  <c r="K9" i="115"/>
  <c r="K8" i="115"/>
  <c r="C22" i="115"/>
  <c r="C21" i="115"/>
  <c r="C20" i="115"/>
  <c r="C19" i="115"/>
  <c r="C18" i="115"/>
  <c r="C17" i="115"/>
  <c r="C16" i="115"/>
  <c r="C15" i="115"/>
  <c r="C14" i="115"/>
  <c r="C13" i="115"/>
  <c r="C12" i="115"/>
  <c r="C11" i="115"/>
  <c r="C10" i="115"/>
  <c r="C9" i="115"/>
  <c r="C8" i="115"/>
  <c r="C27" i="123" l="1"/>
  <c r="G57" i="115"/>
  <c r="K57" i="115" s="1"/>
  <c r="G53" i="115"/>
  <c r="K53" i="115" s="1"/>
  <c r="G41" i="115"/>
  <c r="K41" i="115" s="1"/>
  <c r="G36" i="115"/>
  <c r="G56" i="115"/>
  <c r="K56" i="115" s="1"/>
  <c r="G52" i="115"/>
  <c r="K52" i="115" s="1"/>
  <c r="G48" i="115"/>
  <c r="K48" i="115" s="1"/>
  <c r="G44" i="115"/>
  <c r="K44" i="115" s="1"/>
  <c r="G40" i="115"/>
  <c r="K40" i="115" s="1"/>
  <c r="G37" i="115"/>
  <c r="K37" i="115" s="1"/>
  <c r="G45" i="115"/>
  <c r="K45" i="115" s="1"/>
  <c r="K13" i="115"/>
  <c r="G55" i="115"/>
  <c r="K55" i="115" s="1"/>
  <c r="G51" i="115"/>
  <c r="K51" i="115" s="1"/>
  <c r="G47" i="115"/>
  <c r="K47" i="115" s="1"/>
  <c r="G43" i="115"/>
  <c r="K43" i="115" s="1"/>
  <c r="G39" i="115"/>
  <c r="K39" i="115" s="1"/>
  <c r="G49" i="115"/>
  <c r="K49" i="115" s="1"/>
  <c r="G58" i="115"/>
  <c r="K58" i="115" s="1"/>
  <c r="G54" i="115"/>
  <c r="K54" i="115" s="1"/>
  <c r="G50" i="115"/>
  <c r="K50" i="115" s="1"/>
  <c r="G46" i="115"/>
  <c r="K46" i="115" s="1"/>
  <c r="G42" i="115"/>
  <c r="K42" i="115" s="1"/>
  <c r="K30" i="115"/>
  <c r="C23" i="115"/>
  <c r="G17" i="109"/>
  <c r="E14" i="88"/>
  <c r="E12" i="88"/>
  <c r="N975" i="116"/>
  <c r="N991" i="116" s="1"/>
  <c r="J975" i="116"/>
  <c r="J991" i="116" s="1"/>
  <c r="I975" i="116"/>
  <c r="I991" i="116" s="1"/>
  <c r="S156" i="107"/>
  <c r="AL24" i="91"/>
  <c r="C24" i="12" s="1"/>
  <c r="AL23" i="91"/>
  <c r="P207" i="116"/>
  <c r="Q207" i="116" s="1"/>
  <c r="P208" i="116"/>
  <c r="Q208" i="116" s="1"/>
  <c r="P209" i="116"/>
  <c r="Q209" i="116" s="1"/>
  <c r="P210" i="116"/>
  <c r="Q210" i="116" s="1"/>
  <c r="P211" i="116"/>
  <c r="Q211" i="116" s="1"/>
  <c r="P212" i="116"/>
  <c r="Q212" i="116" s="1"/>
  <c r="P213" i="116"/>
  <c r="Q213" i="116" s="1"/>
  <c r="P214" i="116"/>
  <c r="Q214" i="116" s="1"/>
  <c r="P215" i="116"/>
  <c r="Q215" i="116" s="1"/>
  <c r="P216" i="116"/>
  <c r="Q216" i="116" s="1"/>
  <c r="P217" i="116"/>
  <c r="Q217" i="116" s="1"/>
  <c r="P218" i="116"/>
  <c r="Q218" i="116" s="1"/>
  <c r="P219" i="116"/>
  <c r="Q219" i="116" s="1"/>
  <c r="P220" i="116"/>
  <c r="Q220" i="116" s="1"/>
  <c r="P221" i="116"/>
  <c r="Q221" i="116" s="1"/>
  <c r="P222" i="116"/>
  <c r="Q222" i="116" s="1"/>
  <c r="P223" i="116"/>
  <c r="Q223" i="116" s="1"/>
  <c r="P224" i="116"/>
  <c r="Q224" i="116" s="1"/>
  <c r="P225" i="116"/>
  <c r="Q225" i="116" s="1"/>
  <c r="P226" i="116"/>
  <c r="Q226" i="116" s="1"/>
  <c r="P227" i="116"/>
  <c r="Q227" i="116" s="1"/>
  <c r="P228" i="116"/>
  <c r="Q228" i="116" s="1"/>
  <c r="P206" i="116"/>
  <c r="Q206" i="116" s="1"/>
  <c r="P76" i="116"/>
  <c r="P75" i="116"/>
  <c r="P74" i="116"/>
  <c r="P73" i="116"/>
  <c r="P72" i="116"/>
  <c r="P71" i="116"/>
  <c r="AL13" i="91"/>
  <c r="AR13" i="91" s="1"/>
  <c r="AV13" i="91"/>
  <c r="AJ13" i="91"/>
  <c r="AN9" i="91"/>
  <c r="AN20" i="91"/>
  <c r="AR20" i="91" s="1"/>
  <c r="AL19" i="91"/>
  <c r="AR19" i="91" s="1"/>
  <c r="AR17" i="91"/>
  <c r="AL10" i="91"/>
  <c r="AR10" i="91" s="1"/>
  <c r="AL8" i="91"/>
  <c r="AR8" i="91" s="1"/>
  <c r="AP21" i="91"/>
  <c r="AP25" i="91" s="1"/>
  <c r="M16" i="33"/>
  <c r="M11" i="33"/>
  <c r="M8" i="33"/>
  <c r="K16" i="33"/>
  <c r="K11" i="33"/>
  <c r="K8" i="33"/>
  <c r="I18" i="33"/>
  <c r="I16" i="33"/>
  <c r="I15" i="33"/>
  <c r="I11" i="33"/>
  <c r="I8" i="33"/>
  <c r="E16" i="33"/>
  <c r="E8" i="33"/>
  <c r="E10" i="33" s="1"/>
  <c r="K18" i="33"/>
  <c r="E18" i="33"/>
  <c r="E11" i="33"/>
  <c r="C11" i="33"/>
  <c r="C7" i="33"/>
  <c r="C10" i="33" s="1"/>
  <c r="E10" i="108"/>
  <c r="F10" i="108"/>
  <c r="F23" i="108" s="1"/>
  <c r="G10" i="108"/>
  <c r="I10" i="108"/>
  <c r="J10" i="108"/>
  <c r="J23" i="108" s="1"/>
  <c r="D9" i="108"/>
  <c r="D10" i="108" s="1"/>
  <c r="E9" i="88"/>
  <c r="E19" i="92"/>
  <c r="C19" i="92"/>
  <c r="E14" i="92"/>
  <c r="C18" i="92"/>
  <c r="C17" i="92"/>
  <c r="C16" i="92"/>
  <c r="C15" i="92"/>
  <c r="C14" i="92"/>
  <c r="C13" i="92"/>
  <c r="C12" i="92"/>
  <c r="C11" i="92"/>
  <c r="C10" i="92"/>
  <c r="C9" i="92"/>
  <c r="C8" i="92"/>
  <c r="I45" i="122"/>
  <c r="P45" i="122" s="1"/>
  <c r="C45" i="122" s="1"/>
  <c r="I44" i="122"/>
  <c r="P44" i="122" s="1"/>
  <c r="C44" i="122" s="1"/>
  <c r="P43" i="122"/>
  <c r="G43" i="122" s="1"/>
  <c r="P42" i="122"/>
  <c r="E42" i="122" s="1"/>
  <c r="I41" i="122"/>
  <c r="P41" i="122" s="1"/>
  <c r="E41" i="122" s="1"/>
  <c r="I40" i="122"/>
  <c r="P40" i="122" s="1"/>
  <c r="G40" i="122" s="1"/>
  <c r="I39" i="122"/>
  <c r="P39" i="122" s="1"/>
  <c r="E39" i="122" s="1"/>
  <c r="I38" i="122"/>
  <c r="P38" i="122" s="1"/>
  <c r="G38" i="122" s="1"/>
  <c r="I37" i="122"/>
  <c r="P37" i="122" s="1"/>
  <c r="G37" i="122" s="1"/>
  <c r="I36" i="122"/>
  <c r="P36" i="122" s="1"/>
  <c r="G36" i="122" s="1"/>
  <c r="O35" i="122"/>
  <c r="I35" i="122"/>
  <c r="O34" i="122"/>
  <c r="I34" i="122"/>
  <c r="I33" i="122"/>
  <c r="O33" i="122" s="1"/>
  <c r="I32" i="122"/>
  <c r="P32" i="122" s="1"/>
  <c r="G32" i="122" s="1"/>
  <c r="P31" i="122"/>
  <c r="G31" i="122" s="1"/>
  <c r="I30" i="122"/>
  <c r="P30" i="122" s="1"/>
  <c r="G30" i="122" s="1"/>
  <c r="O29" i="122"/>
  <c r="I29" i="122"/>
  <c r="O28" i="122"/>
  <c r="I28" i="122"/>
  <c r="O27" i="122"/>
  <c r="I27" i="122"/>
  <c r="O26" i="122"/>
  <c r="I26" i="122"/>
  <c r="O25" i="122"/>
  <c r="I25" i="122"/>
  <c r="O24" i="122"/>
  <c r="I24" i="122"/>
  <c r="O23" i="122"/>
  <c r="I23" i="122"/>
  <c r="O22" i="122"/>
  <c r="I22" i="122"/>
  <c r="O21" i="122"/>
  <c r="I21" i="122"/>
  <c r="O20" i="122"/>
  <c r="I20" i="122"/>
  <c r="O19" i="122"/>
  <c r="I19" i="122"/>
  <c r="O18" i="122"/>
  <c r="O17" i="122"/>
  <c r="I17" i="122"/>
  <c r="O16" i="122"/>
  <c r="I16" i="122"/>
  <c r="O15" i="122"/>
  <c r="I15" i="122"/>
  <c r="I14" i="122"/>
  <c r="P14" i="122" s="1"/>
  <c r="G14" i="122" s="1"/>
  <c r="I13" i="122"/>
  <c r="P13" i="122" s="1"/>
  <c r="G13" i="122" s="1"/>
  <c r="O12" i="122"/>
  <c r="I12" i="122"/>
  <c r="I11" i="122"/>
  <c r="P11" i="122" s="1"/>
  <c r="G11" i="122" s="1"/>
  <c r="O10" i="122"/>
  <c r="I10" i="122"/>
  <c r="O9" i="122"/>
  <c r="I9" i="122"/>
  <c r="O8" i="122"/>
  <c r="I8" i="122"/>
  <c r="A3" i="122"/>
  <c r="A2" i="122"/>
  <c r="A1" i="122"/>
  <c r="P19" i="122" l="1"/>
  <c r="G19" i="122" s="1"/>
  <c r="I46" i="122"/>
  <c r="I48" i="122" s="1"/>
  <c r="E10" i="88" s="1"/>
  <c r="C46" i="122"/>
  <c r="C48" i="122" s="1"/>
  <c r="P18" i="122"/>
  <c r="G18" i="122" s="1"/>
  <c r="E46" i="122"/>
  <c r="E48" i="122" s="1"/>
  <c r="P21" i="122"/>
  <c r="G21" i="122" s="1"/>
  <c r="P23" i="122"/>
  <c r="G23" i="122" s="1"/>
  <c r="P25" i="122"/>
  <c r="G25" i="122" s="1"/>
  <c r="P27" i="122"/>
  <c r="G27" i="122" s="1"/>
  <c r="P29" i="122"/>
  <c r="G29" i="122" s="1"/>
  <c r="P35" i="122"/>
  <c r="G35" i="122" s="1"/>
  <c r="E20" i="92"/>
  <c r="Q18" i="33"/>
  <c r="E13" i="33"/>
  <c r="L984" i="116"/>
  <c r="I978" i="116"/>
  <c r="I984" i="116"/>
  <c r="J978" i="116"/>
  <c r="J984" i="116"/>
  <c r="N978" i="116"/>
  <c r="N984" i="116"/>
  <c r="AR24" i="91"/>
  <c r="AR23" i="91"/>
  <c r="C15" i="12"/>
  <c r="K10" i="33"/>
  <c r="K13" i="33" s="1"/>
  <c r="M10" i="33"/>
  <c r="M13" i="33" s="1"/>
  <c r="I10" i="33"/>
  <c r="I13" i="33" s="1"/>
  <c r="K36" i="115"/>
  <c r="K59" i="115" s="1"/>
  <c r="G59" i="115"/>
  <c r="H9" i="108"/>
  <c r="H10" i="108" s="1"/>
  <c r="AT13" i="91"/>
  <c r="AX13" i="91" s="1"/>
  <c r="AN21" i="91"/>
  <c r="AN25" i="91" s="1"/>
  <c r="AR9" i="91"/>
  <c r="C20" i="92"/>
  <c r="E13" i="88" s="1"/>
  <c r="P16" i="122"/>
  <c r="G16" i="122" s="1"/>
  <c r="P12" i="122"/>
  <c r="G12" i="122" s="1"/>
  <c r="P15" i="122"/>
  <c r="G15" i="122" s="1"/>
  <c r="P17" i="122"/>
  <c r="G17" i="122" s="1"/>
  <c r="P9" i="122"/>
  <c r="G9" i="122" s="1"/>
  <c r="P8" i="122"/>
  <c r="G8" i="122" s="1"/>
  <c r="P10" i="122"/>
  <c r="G10" i="122" s="1"/>
  <c r="P20" i="122"/>
  <c r="G20" i="122" s="1"/>
  <c r="P22" i="122"/>
  <c r="G22" i="122" s="1"/>
  <c r="P24" i="122"/>
  <c r="G24" i="122" s="1"/>
  <c r="P26" i="122"/>
  <c r="G26" i="122" s="1"/>
  <c r="P28" i="122"/>
  <c r="G28" i="122" s="1"/>
  <c r="P34" i="122"/>
  <c r="G34" i="122" s="1"/>
  <c r="P33" i="122"/>
  <c r="L12" i="121"/>
  <c r="G12" i="121"/>
  <c r="L11" i="121"/>
  <c r="A3" i="121"/>
  <c r="A2" i="121"/>
  <c r="A1" i="121"/>
  <c r="M723" i="116"/>
  <c r="K723" i="116"/>
  <c r="K975" i="116" s="1"/>
  <c r="K991" i="116" s="1"/>
  <c r="M167" i="116"/>
  <c r="L167" i="116"/>
  <c r="L975" i="116" s="1"/>
  <c r="L991" i="116" s="1"/>
  <c r="D10" i="43"/>
  <c r="D9" i="43"/>
  <c r="D20" i="108"/>
  <c r="D14" i="108"/>
  <c r="D13" i="108"/>
  <c r="D12" i="108"/>
  <c r="G71" i="120"/>
  <c r="G70" i="120"/>
  <c r="G69" i="120"/>
  <c r="G35" i="120"/>
  <c r="G34" i="120"/>
  <c r="G33" i="120"/>
  <c r="G32" i="120"/>
  <c r="G31" i="120"/>
  <c r="G30" i="120"/>
  <c r="G29" i="120"/>
  <c r="G28" i="120"/>
  <c r="I27" i="120"/>
  <c r="G26" i="120"/>
  <c r="G25" i="120"/>
  <c r="G24" i="120"/>
  <c r="G23" i="120"/>
  <c r="G22" i="120"/>
  <c r="G21" i="120"/>
  <c r="G20" i="120"/>
  <c r="G19" i="120"/>
  <c r="G18" i="120"/>
  <c r="G17" i="120"/>
  <c r="G16" i="120"/>
  <c r="G15" i="120"/>
  <c r="G14" i="120"/>
  <c r="G13" i="120"/>
  <c r="G12" i="120"/>
  <c r="G11" i="120"/>
  <c r="G10" i="120"/>
  <c r="G9" i="120"/>
  <c r="G8" i="120"/>
  <c r="A3" i="120"/>
  <c r="A2" i="120"/>
  <c r="A1" i="120"/>
  <c r="G24" i="110"/>
  <c r="G25" i="110"/>
  <c r="G26" i="110"/>
  <c r="G27" i="110"/>
  <c r="G28" i="110"/>
  <c r="G29" i="110"/>
  <c r="G30" i="110"/>
  <c r="G31" i="110"/>
  <c r="G32" i="110"/>
  <c r="G33" i="110"/>
  <c r="I34" i="110"/>
  <c r="I24" i="86"/>
  <c r="O23" i="86"/>
  <c r="G23" i="86"/>
  <c r="M23" i="86" s="1"/>
  <c r="E23" i="86" s="1"/>
  <c r="O22" i="86"/>
  <c r="G22" i="86"/>
  <c r="M22" i="86" s="1"/>
  <c r="E22" i="86" s="1"/>
  <c r="O21" i="86"/>
  <c r="G21" i="86"/>
  <c r="M21" i="86" s="1"/>
  <c r="E21" i="86" s="1"/>
  <c r="O20" i="86"/>
  <c r="G20" i="86"/>
  <c r="M20" i="86" s="1"/>
  <c r="E20" i="86" s="1"/>
  <c r="O19" i="86"/>
  <c r="G19" i="86"/>
  <c r="M19" i="86" s="1"/>
  <c r="E19" i="86" s="1"/>
  <c r="O18" i="86"/>
  <c r="G18" i="86"/>
  <c r="O17" i="86"/>
  <c r="G17" i="86"/>
  <c r="M17" i="86" s="1"/>
  <c r="E17" i="86" s="1"/>
  <c r="O16" i="86"/>
  <c r="G16" i="86"/>
  <c r="M16" i="86" s="1"/>
  <c r="E16" i="86" s="1"/>
  <c r="O15" i="86"/>
  <c r="G15" i="86"/>
  <c r="O14" i="86"/>
  <c r="G14" i="86"/>
  <c r="M14" i="86" s="1"/>
  <c r="E14" i="86" s="1"/>
  <c r="O13" i="86"/>
  <c r="G13" i="86"/>
  <c r="M13" i="86" s="1"/>
  <c r="E13" i="86" s="1"/>
  <c r="O12" i="86"/>
  <c r="G12" i="86"/>
  <c r="M12" i="86" s="1"/>
  <c r="E12" i="86" s="1"/>
  <c r="O11" i="86"/>
  <c r="G11" i="86"/>
  <c r="M11" i="86" s="1"/>
  <c r="E11" i="86" s="1"/>
  <c r="O10" i="86"/>
  <c r="G10" i="86"/>
  <c r="M10" i="86" s="1"/>
  <c r="E10" i="86" s="1"/>
  <c r="O9" i="86"/>
  <c r="G9" i="86"/>
  <c r="I19" i="110"/>
  <c r="G18" i="110"/>
  <c r="G17" i="110"/>
  <c r="G16" i="110"/>
  <c r="G15" i="110"/>
  <c r="G14" i="110"/>
  <c r="G13" i="110"/>
  <c r="G12" i="110"/>
  <c r="G11" i="110"/>
  <c r="G10" i="110"/>
  <c r="G9" i="110"/>
  <c r="G8" i="110"/>
  <c r="M17" i="109"/>
  <c r="C13" i="97"/>
  <c r="B11" i="97"/>
  <c r="B13" i="97" s="1"/>
  <c r="G19" i="109"/>
  <c r="D16" i="108" s="1"/>
  <c r="G18" i="109"/>
  <c r="E10" i="103"/>
  <c r="E9" i="103"/>
  <c r="N15" i="103"/>
  <c r="P15" i="103" s="1"/>
  <c r="P17" i="103" s="1"/>
  <c r="E16" i="103"/>
  <c r="E15" i="103"/>
  <c r="J15" i="103" s="1"/>
  <c r="M17" i="103" s="1"/>
  <c r="N21" i="103"/>
  <c r="P21" i="103" s="1"/>
  <c r="E22" i="103"/>
  <c r="E21" i="103"/>
  <c r="J21" i="103" s="1"/>
  <c r="M21" i="103" s="1"/>
  <c r="I15" i="114"/>
  <c r="I11" i="114"/>
  <c r="I16" i="114" s="1"/>
  <c r="D15" i="49"/>
  <c r="D18" i="49" s="1"/>
  <c r="D16" i="49"/>
  <c r="D20" i="49"/>
  <c r="D17" i="49"/>
  <c r="D8" i="49"/>
  <c r="F9" i="49"/>
  <c r="F16" i="100"/>
  <c r="D15" i="94"/>
  <c r="D18" i="94"/>
  <c r="D16" i="94"/>
  <c r="D17" i="94"/>
  <c r="D15" i="100"/>
  <c r="D14" i="100"/>
  <c r="D13" i="100"/>
  <c r="D12" i="100"/>
  <c r="D20" i="94" l="1"/>
  <c r="M975" i="116"/>
  <c r="K984" i="116"/>
  <c r="K978" i="116"/>
  <c r="AL14" i="91"/>
  <c r="AR14" i="91" s="1"/>
  <c r="C11" i="123"/>
  <c r="C16" i="123" s="1"/>
  <c r="D8" i="43"/>
  <c r="L978" i="116"/>
  <c r="I19" i="140"/>
  <c r="I20" i="140" s="1"/>
  <c r="I33" i="64"/>
  <c r="I34" i="64" s="1"/>
  <c r="M15" i="86"/>
  <c r="E15" i="86" s="1"/>
  <c r="G19" i="140"/>
  <c r="G20" i="140" s="1"/>
  <c r="G33" i="64"/>
  <c r="G34" i="64" s="1"/>
  <c r="E30" i="64"/>
  <c r="M30" i="64" s="1"/>
  <c r="E13" i="140"/>
  <c r="M13" i="140" s="1"/>
  <c r="E29" i="64"/>
  <c r="M29" i="64" s="1"/>
  <c r="E11" i="140"/>
  <c r="M11" i="140" s="1"/>
  <c r="D16" i="100"/>
  <c r="E16" i="8" s="1"/>
  <c r="E31" i="64"/>
  <c r="M31" i="64" s="1"/>
  <c r="E15" i="140"/>
  <c r="M15" i="140" s="1"/>
  <c r="T5" i="140" s="1"/>
  <c r="E19" i="140"/>
  <c r="E33" i="64"/>
  <c r="E9" i="140"/>
  <c r="E28" i="64"/>
  <c r="M18" i="86"/>
  <c r="E18" i="86" s="1"/>
  <c r="G46" i="122"/>
  <c r="G48" i="122" s="1"/>
  <c r="G9" i="114" s="1"/>
  <c r="I36" i="120"/>
  <c r="I38" i="120" s="1"/>
  <c r="F12" i="49" s="1"/>
  <c r="F21" i="49" s="1"/>
  <c r="F22" i="49" s="1"/>
  <c r="G29" i="8" s="1"/>
  <c r="Q35" i="122"/>
  <c r="L13" i="121"/>
  <c r="E11" i="8" s="1"/>
  <c r="N11" i="121"/>
  <c r="N13" i="121" s="1"/>
  <c r="G11" i="8" s="1"/>
  <c r="H21" i="108"/>
  <c r="G27" i="120"/>
  <c r="G36" i="120" s="1"/>
  <c r="G38" i="120" s="1"/>
  <c r="G34" i="110"/>
  <c r="G24" i="86"/>
  <c r="M9" i="86"/>
  <c r="E9" i="86" s="1"/>
  <c r="G19" i="110"/>
  <c r="M19" i="103"/>
  <c r="E24" i="86" l="1"/>
  <c r="M991" i="116"/>
  <c r="M978" i="116"/>
  <c r="M984" i="116"/>
  <c r="M33" i="64"/>
  <c r="M19" i="140"/>
  <c r="M9" i="140"/>
  <c r="E20" i="140"/>
  <c r="M28" i="64"/>
  <c r="M34" i="64" s="1"/>
  <c r="E34" i="64"/>
  <c r="D12" i="49"/>
  <c r="D22" i="108"/>
  <c r="C21" i="12"/>
  <c r="M20" i="140" l="1"/>
  <c r="A3" i="115"/>
  <c r="A2" i="115"/>
  <c r="A1" i="115"/>
  <c r="Q16" i="114"/>
  <c r="S15" i="114"/>
  <c r="O15" i="114"/>
  <c r="R15" i="114" s="1"/>
  <c r="K15" i="114"/>
  <c r="S14" i="114"/>
  <c r="O14" i="114"/>
  <c r="R14" i="114" s="1"/>
  <c r="S13" i="114"/>
  <c r="P13" i="114"/>
  <c r="P16" i="114" s="1"/>
  <c r="G15" i="114"/>
  <c r="S11" i="114"/>
  <c r="R11" i="114"/>
  <c r="S10" i="114"/>
  <c r="U10" i="114" s="1"/>
  <c r="E11" i="114"/>
  <c r="S9" i="114"/>
  <c r="Q9" i="114"/>
  <c r="S8" i="114"/>
  <c r="Q8" i="114"/>
  <c r="P8" i="114"/>
  <c r="P12" i="114" s="1"/>
  <c r="K8" i="114"/>
  <c r="K11" i="114" s="1"/>
  <c r="K16" i="114" s="1"/>
  <c r="A2" i="114"/>
  <c r="H16" i="108"/>
  <c r="G17" i="108"/>
  <c r="G23" i="108" s="1"/>
  <c r="I17" i="108"/>
  <c r="G59" i="94"/>
  <c r="Q28" i="94"/>
  <c r="Q30" i="103"/>
  <c r="O26" i="94"/>
  <c r="R13" i="114" l="1"/>
  <c r="O12" i="114"/>
  <c r="R9" i="114"/>
  <c r="R8" i="114"/>
  <c r="U8" i="114" s="1"/>
  <c r="G11" i="114"/>
  <c r="G16" i="114" s="1"/>
  <c r="S12" i="114"/>
  <c r="U14" i="114"/>
  <c r="U15" i="114"/>
  <c r="U11" i="114"/>
  <c r="S16" i="114"/>
  <c r="Q12" i="114"/>
  <c r="Q17" i="114" s="1"/>
  <c r="K17" i="114" s="1"/>
  <c r="O16" i="114"/>
  <c r="P17" i="114"/>
  <c r="G17" i="114" s="1"/>
  <c r="U13" i="114"/>
  <c r="R16" i="114"/>
  <c r="R12" i="114" l="1"/>
  <c r="U9" i="114"/>
  <c r="O17" i="114"/>
  <c r="R17" i="114" s="1"/>
  <c r="U12" i="114"/>
  <c r="U16" i="114"/>
  <c r="E17" i="114" l="1"/>
  <c r="I17" i="114"/>
  <c r="G32" i="14"/>
  <c r="H23" i="33"/>
  <c r="I29" i="91"/>
  <c r="G29" i="43"/>
  <c r="G34" i="100"/>
  <c r="G29" i="45"/>
  <c r="W10" i="64"/>
  <c r="F26" i="112" l="1"/>
  <c r="J27" i="112"/>
  <c r="H27" i="112"/>
  <c r="J20" i="112"/>
  <c r="H20" i="112"/>
  <c r="J10" i="112"/>
  <c r="J12" i="112" s="1"/>
  <c r="J28" i="112" s="1"/>
  <c r="J31" i="112" s="1"/>
  <c r="J34" i="112" s="1"/>
  <c r="H10" i="112"/>
  <c r="H12" i="112" s="1"/>
  <c r="H28" i="112" s="1"/>
  <c r="H31" i="112" s="1"/>
  <c r="H34" i="112" s="1"/>
  <c r="B4" i="112"/>
  <c r="B1" i="112"/>
  <c r="H39" i="111"/>
  <c r="F39" i="111"/>
  <c r="H29" i="111"/>
  <c r="F29" i="111"/>
  <c r="K27" i="111"/>
  <c r="K28" i="111" s="1"/>
  <c r="H20" i="111"/>
  <c r="H19" i="111"/>
  <c r="H18" i="111"/>
  <c r="F12" i="111"/>
  <c r="F11" i="111"/>
  <c r="H9" i="111"/>
  <c r="F9" i="111"/>
  <c r="B4" i="111"/>
  <c r="B3" i="111"/>
  <c r="B2" i="111"/>
  <c r="B1" i="111"/>
  <c r="H21" i="111" l="1"/>
  <c r="J21" i="112"/>
  <c r="F21" i="111"/>
  <c r="F30" i="111" s="1"/>
  <c r="H21" i="112"/>
  <c r="H30" i="111"/>
  <c r="L27" i="111"/>
  <c r="L28" i="111" l="1"/>
  <c r="Q766" i="107" l="1"/>
  <c r="Q924" i="107" s="1"/>
  <c r="Q764" i="107"/>
  <c r="Q765" i="107" s="1"/>
  <c r="Q702" i="107"/>
  <c r="Q703" i="107" s="1"/>
  <c r="Q705" i="107" s="1"/>
  <c r="Q714" i="107"/>
  <c r="Q715" i="107" s="1"/>
  <c r="Q739" i="107"/>
  <c r="Q740" i="107" s="1"/>
  <c r="Q695" i="107"/>
  <c r="Q655" i="107"/>
  <c r="Q923" i="107" s="1"/>
  <c r="Q653" i="107" l="1"/>
  <c r="Q654" i="107" s="1"/>
  <c r="Q757" i="107"/>
  <c r="A3" i="110" l="1"/>
  <c r="A2" i="110"/>
  <c r="A1" i="110"/>
  <c r="A1" i="114" s="1"/>
  <c r="D11" i="49" l="1"/>
  <c r="D13" i="49"/>
  <c r="A3" i="109" l="1"/>
  <c r="A2" i="109"/>
  <c r="A1" i="109"/>
  <c r="I21" i="109" l="1"/>
  <c r="I8" i="109" s="1"/>
  <c r="F23" i="112"/>
  <c r="G20" i="109"/>
  <c r="G21" i="109" l="1"/>
  <c r="G8" i="109" l="1"/>
  <c r="E13" i="114" s="1"/>
  <c r="R745" i="107"/>
  <c r="R742" i="107"/>
  <c r="R728" i="107"/>
  <c r="R706" i="107"/>
  <c r="Q748" i="107"/>
  <c r="Q743" i="107"/>
  <c r="Q730" i="107"/>
  <c r="Q722" i="107"/>
  <c r="Q697" i="107"/>
  <c r="AA14" i="91"/>
  <c r="AD14" i="91" s="1"/>
  <c r="F24" i="112" l="1"/>
  <c r="F27" i="112" s="1"/>
  <c r="Q749" i="107"/>
  <c r="R749" i="107"/>
  <c r="AC21" i="91"/>
  <c r="AA19" i="91"/>
  <c r="AB20" i="91"/>
  <c r="AD20" i="91" s="1"/>
  <c r="AA17" i="91"/>
  <c r="AA10" i="91"/>
  <c r="AD10" i="91" s="1"/>
  <c r="V21" i="91"/>
  <c r="N21" i="91"/>
  <c r="L21" i="91"/>
  <c r="J21" i="91"/>
  <c r="F21" i="91"/>
  <c r="D21" i="91"/>
  <c r="H20" i="91"/>
  <c r="P20" i="91"/>
  <c r="R20" i="91"/>
  <c r="Y20" i="91" s="1"/>
  <c r="Q20" i="91"/>
  <c r="X20" i="91" s="1"/>
  <c r="W20" i="91"/>
  <c r="Q598" i="107"/>
  <c r="Q597" i="107"/>
  <c r="Q595" i="107"/>
  <c r="Q594" i="107"/>
  <c r="Q582" i="107"/>
  <c r="Q583" i="107" s="1"/>
  <c r="Q778" i="107"/>
  <c r="Q776" i="107"/>
  <c r="Q775" i="107"/>
  <c r="F15" i="114" l="1"/>
  <c r="AD17" i="91"/>
  <c r="Q599" i="107"/>
  <c r="AH20" i="91"/>
  <c r="AV20" i="91" s="1"/>
  <c r="S20" i="91"/>
  <c r="AF20" i="91"/>
  <c r="AT20" i="91" s="1"/>
  <c r="Z20" i="91"/>
  <c r="Q777" i="107"/>
  <c r="Q779" i="107" s="1"/>
  <c r="Q781" i="107" s="1"/>
  <c r="Q596" i="107"/>
  <c r="H19" i="108"/>
  <c r="AX20" i="91" l="1"/>
  <c r="AJ20" i="91"/>
  <c r="Q600" i="107"/>
  <c r="Q588" i="107"/>
  <c r="AB9" i="91"/>
  <c r="AB21" i="91" s="1"/>
  <c r="D17" i="111"/>
  <c r="Q19" i="33" l="1"/>
  <c r="W19" i="33" s="1"/>
  <c r="E11" i="103" l="1"/>
  <c r="H20" i="108"/>
  <c r="H22" i="108" s="1"/>
  <c r="H13" i="108"/>
  <c r="AA24" i="91"/>
  <c r="AA23" i="91"/>
  <c r="AA8" i="91"/>
  <c r="D19" i="111" l="1"/>
  <c r="F30" i="112"/>
  <c r="AD23" i="91"/>
  <c r="F19" i="112"/>
  <c r="D14" i="111"/>
  <c r="H14" i="108"/>
  <c r="D15" i="108"/>
  <c r="D17" i="108" s="1"/>
  <c r="D23" i="108" s="1"/>
  <c r="H12" i="108"/>
  <c r="H15" i="108" s="1"/>
  <c r="G11" i="103"/>
  <c r="H17" i="108" l="1"/>
  <c r="H23" i="108" s="1"/>
  <c r="E15" i="8" s="1"/>
  <c r="G15" i="8"/>
  <c r="D21" i="111"/>
  <c r="E17" i="103"/>
  <c r="G17" i="103"/>
  <c r="Q8" i="33"/>
  <c r="F30" i="12"/>
  <c r="D24" i="111" l="1"/>
  <c r="Q11" i="33"/>
  <c r="J15" i="8" l="1"/>
  <c r="C12" i="12"/>
  <c r="Q16" i="33" l="1"/>
  <c r="W16" i="33" s="1"/>
  <c r="E12" i="97"/>
  <c r="AD19" i="91" l="1"/>
  <c r="AD9" i="91"/>
  <c r="AC25" i="91" l="1"/>
  <c r="AD24" i="91"/>
  <c r="AB25" i="91" l="1"/>
  <c r="A3" i="103" l="1"/>
  <c r="A2" i="103"/>
  <c r="A1" i="103"/>
  <c r="E23" i="103" l="1"/>
  <c r="G9" i="109" s="1"/>
  <c r="G23" i="103"/>
  <c r="I9" i="109" s="1"/>
  <c r="E14" i="114" l="1"/>
  <c r="E15" i="114" s="1"/>
  <c r="E16" i="114" s="1"/>
  <c r="G61" i="103"/>
  <c r="G10" i="109"/>
  <c r="E26" i="8" s="1"/>
  <c r="I10" i="109"/>
  <c r="G26" i="8" s="1"/>
  <c r="AD8" i="91"/>
  <c r="Q6" i="45"/>
  <c r="J26" i="8" l="1"/>
  <c r="G15" i="88" l="1"/>
  <c r="U9" i="33" s="1"/>
  <c r="Q15" i="33"/>
  <c r="W15" i="33" s="1"/>
  <c r="G17" i="33"/>
  <c r="G20" i="33" s="1"/>
  <c r="E17" i="33"/>
  <c r="E20" i="33" s="1"/>
  <c r="D8" i="94"/>
  <c r="D9" i="94" s="1"/>
  <c r="F11" i="43"/>
  <c r="G16" i="8"/>
  <c r="F29" i="112" s="1"/>
  <c r="A3" i="100"/>
  <c r="A2" i="100"/>
  <c r="A1" i="100"/>
  <c r="E25" i="8" l="1"/>
  <c r="S9" i="33"/>
  <c r="W9" i="33" s="1"/>
  <c r="U10" i="33"/>
  <c r="E15" i="88"/>
  <c r="U13" i="33" s="1"/>
  <c r="W18" i="33"/>
  <c r="E22" i="33"/>
  <c r="C16" i="12"/>
  <c r="D11" i="43"/>
  <c r="E14" i="8" s="1"/>
  <c r="G22" i="33"/>
  <c r="G21" i="33" l="1"/>
  <c r="I17" i="33"/>
  <c r="I20" i="33" s="1"/>
  <c r="Q7" i="33"/>
  <c r="U10" i="91"/>
  <c r="W12" i="33" l="1"/>
  <c r="E21" i="33"/>
  <c r="T17" i="91"/>
  <c r="T12" i="91" l="1"/>
  <c r="T21" i="91" s="1"/>
  <c r="E31" i="12" l="1"/>
  <c r="T24" i="91" l="1"/>
  <c r="X24" i="91" l="1"/>
  <c r="X9" i="91"/>
  <c r="AF9" i="91" s="1"/>
  <c r="AT9" i="91" s="1"/>
  <c r="Y16" i="91"/>
  <c r="Y17" i="91"/>
  <c r="Y15" i="91"/>
  <c r="Y19" i="91"/>
  <c r="AH19" i="91" s="1"/>
  <c r="AV19" i="91" s="1"/>
  <c r="Y12" i="91"/>
  <c r="AH12" i="91" s="1"/>
  <c r="AV12" i="91" s="1"/>
  <c r="W24" i="91"/>
  <c r="W23" i="91"/>
  <c r="X23" i="91" s="1"/>
  <c r="W16" i="91"/>
  <c r="W10" i="91"/>
  <c r="W8" i="91"/>
  <c r="W18" i="91"/>
  <c r="W15" i="91"/>
  <c r="W19" i="91"/>
  <c r="W9" i="91"/>
  <c r="W12" i="91"/>
  <c r="D11" i="97" l="1"/>
  <c r="D13" i="97" s="1"/>
  <c r="E10" i="97" l="1"/>
  <c r="E9" i="97"/>
  <c r="F31" i="96" l="1"/>
  <c r="W18" i="64" l="1"/>
  <c r="W20" i="64"/>
  <c r="W12" i="64"/>
  <c r="F8" i="94" l="1"/>
  <c r="W16" i="64"/>
  <c r="V24" i="64" s="1"/>
  <c r="D14" i="49" l="1"/>
  <c r="D9" i="49" l="1"/>
  <c r="E16" i="12" l="1"/>
  <c r="E16" i="59"/>
  <c r="C13" i="59" l="1"/>
  <c r="W14" i="64"/>
  <c r="A1" i="86" l="1"/>
  <c r="A1" i="49"/>
  <c r="A1" i="119" s="1"/>
  <c r="A1" i="45"/>
  <c r="F9" i="94" l="1"/>
  <c r="G25" i="8" s="1"/>
  <c r="J25" i="8" s="1"/>
  <c r="D27" i="111" l="1"/>
  <c r="S26" i="111" s="1"/>
  <c r="C12" i="59"/>
  <c r="A3" i="94"/>
  <c r="A2" i="94"/>
  <c r="A1" i="94"/>
  <c r="G27" i="8" l="1"/>
  <c r="E21" i="12"/>
  <c r="D21" i="49"/>
  <c r="E27" i="8" l="1"/>
  <c r="G22" i="8"/>
  <c r="A1" i="12"/>
  <c r="A1" i="14"/>
  <c r="A1" i="69"/>
  <c r="A1" i="70"/>
  <c r="A1" i="33"/>
  <c r="A1" i="91"/>
  <c r="A1" i="88"/>
  <c r="A1" i="92"/>
  <c r="A1" i="43"/>
  <c r="E8" i="97" l="1"/>
  <c r="E11" i="97" l="1"/>
  <c r="A3" i="92"/>
  <c r="A2" i="92"/>
  <c r="E13" i="97" l="1"/>
  <c r="N25" i="91"/>
  <c r="H14" i="91"/>
  <c r="V25" i="91" l="1"/>
  <c r="U14" i="91"/>
  <c r="U11" i="91"/>
  <c r="R14" i="91"/>
  <c r="R9" i="91"/>
  <c r="R11" i="91"/>
  <c r="R18" i="91"/>
  <c r="Y18" i="91" s="1"/>
  <c r="AH17" i="91" s="1"/>
  <c r="AV17" i="91" s="1"/>
  <c r="R8" i="91"/>
  <c r="R10" i="91"/>
  <c r="Y10" i="91" s="1"/>
  <c r="Q23" i="91"/>
  <c r="Q14" i="91"/>
  <c r="X14" i="91" s="1"/>
  <c r="Q19" i="91"/>
  <c r="X19" i="91" s="1"/>
  <c r="AF19" i="91" s="1"/>
  <c r="Q15" i="91"/>
  <c r="Q11" i="91"/>
  <c r="X11" i="91" s="1"/>
  <c r="X18" i="91"/>
  <c r="Q8" i="91"/>
  <c r="X8" i="91" s="1"/>
  <c r="AF8" i="91" s="1"/>
  <c r="AT8" i="91" s="1"/>
  <c r="Q10" i="91"/>
  <c r="X10" i="91" s="1"/>
  <c r="Q17" i="91"/>
  <c r="Q16" i="91"/>
  <c r="Q12" i="91"/>
  <c r="X12" i="91" s="1"/>
  <c r="P24" i="91"/>
  <c r="P23" i="91"/>
  <c r="P14" i="91"/>
  <c r="P9" i="91"/>
  <c r="P19" i="91"/>
  <c r="P15" i="91"/>
  <c r="P11" i="91"/>
  <c r="P18" i="91"/>
  <c r="P8" i="91"/>
  <c r="P10" i="91"/>
  <c r="P17" i="91"/>
  <c r="P16" i="91"/>
  <c r="P12" i="91"/>
  <c r="L25" i="91"/>
  <c r="J25" i="91"/>
  <c r="H24" i="91"/>
  <c r="Q24" i="91" s="1"/>
  <c r="H9" i="91"/>
  <c r="H11" i="91"/>
  <c r="H18" i="91"/>
  <c r="H8" i="91"/>
  <c r="H10" i="91"/>
  <c r="H17" i="91"/>
  <c r="H16" i="91"/>
  <c r="H12" i="91"/>
  <c r="F25" i="91"/>
  <c r="D25" i="91"/>
  <c r="A3" i="91"/>
  <c r="A2" i="91"/>
  <c r="A3" i="131" l="1"/>
  <c r="A3" i="139" s="1"/>
  <c r="A3" i="130"/>
  <c r="AJ19" i="91"/>
  <c r="AT19" i="91"/>
  <c r="AX19" i="91" s="1"/>
  <c r="U21" i="91"/>
  <c r="U25" i="91" s="1"/>
  <c r="AF10" i="91"/>
  <c r="AT10" i="91" s="1"/>
  <c r="P21" i="91"/>
  <c r="P25" i="91" s="1"/>
  <c r="H21" i="91"/>
  <c r="H25" i="91" s="1"/>
  <c r="Q21" i="91"/>
  <c r="Q25" i="91" s="1"/>
  <c r="R21" i="91"/>
  <c r="R25" i="91" s="1"/>
  <c r="Y8" i="91"/>
  <c r="Z12" i="91"/>
  <c r="S17" i="91"/>
  <c r="X17" i="91"/>
  <c r="AF17" i="91" s="1"/>
  <c r="Z19" i="91"/>
  <c r="C10" i="59" s="1"/>
  <c r="Z10" i="91"/>
  <c r="Z18" i="91"/>
  <c r="S15" i="91"/>
  <c r="X15" i="91"/>
  <c r="S9" i="91"/>
  <c r="Y9" i="91"/>
  <c r="Y14" i="91"/>
  <c r="AH14" i="91" s="1"/>
  <c r="AV14" i="91" s="1"/>
  <c r="W14" i="91"/>
  <c r="S16" i="91"/>
  <c r="X16" i="91"/>
  <c r="T25" i="91"/>
  <c r="W17" i="91"/>
  <c r="Y11" i="91"/>
  <c r="AH10" i="91" s="1"/>
  <c r="AV10" i="91" s="1"/>
  <c r="W11" i="91"/>
  <c r="Z23" i="91"/>
  <c r="AF23" i="91" s="1"/>
  <c r="AJ23" i="91" s="1"/>
  <c r="AT23" i="91" s="1"/>
  <c r="AX23" i="91" s="1"/>
  <c r="C14" i="59"/>
  <c r="S19" i="91"/>
  <c r="S12" i="91"/>
  <c r="S18" i="91"/>
  <c r="S8" i="91"/>
  <c r="S11" i="91"/>
  <c r="S14" i="91"/>
  <c r="Z24" i="91"/>
  <c r="S10" i="91"/>
  <c r="A3" i="123" l="1"/>
  <c r="A3" i="132"/>
  <c r="A3" i="133"/>
  <c r="AJ17" i="91"/>
  <c r="AT17" i="91"/>
  <c r="AX17" i="91" s="1"/>
  <c r="AX10" i="91"/>
  <c r="X21" i="91"/>
  <c r="Y21" i="91"/>
  <c r="AF14" i="91"/>
  <c r="AJ14" i="91" s="1"/>
  <c r="AJ10" i="91"/>
  <c r="AA12" i="91"/>
  <c r="AA21" i="91" s="1"/>
  <c r="W21" i="91"/>
  <c r="W25" i="91" s="1"/>
  <c r="S21" i="91"/>
  <c r="S25" i="91" s="1"/>
  <c r="Z8" i="91"/>
  <c r="AH8" i="91"/>
  <c r="AV8" i="91" s="1"/>
  <c r="Z11" i="91"/>
  <c r="Z9" i="91"/>
  <c r="AH9" i="91"/>
  <c r="AV9" i="91" s="1"/>
  <c r="AX9" i="91" s="1"/>
  <c r="C15" i="59"/>
  <c r="AF24" i="91"/>
  <c r="AJ24" i="91" s="1"/>
  <c r="AT24" i="91" s="1"/>
  <c r="AX24" i="91" s="1"/>
  <c r="Z14" i="91"/>
  <c r="Z16" i="91"/>
  <c r="Z17" i="91"/>
  <c r="Z15" i="91"/>
  <c r="A3" i="88"/>
  <c r="A2" i="88"/>
  <c r="AV21" i="91" l="1"/>
  <c r="AV25" i="91" s="1"/>
  <c r="AX8" i="91"/>
  <c r="AT14" i="91"/>
  <c r="AX14" i="91" s="1"/>
  <c r="AJ8" i="91"/>
  <c r="Z21" i="91"/>
  <c r="Z25" i="91" s="1"/>
  <c r="S7" i="33" s="1"/>
  <c r="AJ9" i="91"/>
  <c r="AH21" i="91"/>
  <c r="AH25" i="91" s="1"/>
  <c r="AF12" i="91"/>
  <c r="AD12" i="91"/>
  <c r="AD21" i="91" s="1"/>
  <c r="AA25" i="91"/>
  <c r="Y25" i="91"/>
  <c r="X25" i="91"/>
  <c r="W7" i="33" l="1"/>
  <c r="AJ12" i="91"/>
  <c r="AF21" i="91"/>
  <c r="AF25" i="91" s="1"/>
  <c r="AD25" i="91"/>
  <c r="S8" i="33" s="1"/>
  <c r="S10" i="33" s="1"/>
  <c r="AJ21" i="91" l="1"/>
  <c r="AJ25" i="91" s="1"/>
  <c r="A3" i="12"/>
  <c r="A3" i="97" s="1"/>
  <c r="A1" i="97"/>
  <c r="O17" i="33"/>
  <c r="O20" i="33" s="1"/>
  <c r="M17" i="33"/>
  <c r="M20" i="33" s="1"/>
  <c r="K17" i="33"/>
  <c r="K20" i="33" s="1"/>
  <c r="C13" i="33" l="1"/>
  <c r="Q13" i="33" s="1"/>
  <c r="W8" i="33"/>
  <c r="AR12" i="91"/>
  <c r="AR21" i="91" s="1"/>
  <c r="AR25" i="91" s="1"/>
  <c r="AT12" i="91"/>
  <c r="AL21" i="91"/>
  <c r="AL25" i="91" s="1"/>
  <c r="Q10" i="33"/>
  <c r="W10" i="33" s="1"/>
  <c r="A1" i="64"/>
  <c r="A1" i="59"/>
  <c r="U17" i="33"/>
  <c r="S17" i="33"/>
  <c r="S20" i="33" s="1"/>
  <c r="S11" i="33" l="1"/>
  <c r="J28" i="12" s="1"/>
  <c r="AX12" i="91"/>
  <c r="AX21" i="91" s="1"/>
  <c r="AX25" i="91" s="1"/>
  <c r="AT21" i="91"/>
  <c r="AT25" i="91" s="1"/>
  <c r="U20" i="33"/>
  <c r="S22" i="33"/>
  <c r="C17" i="33" l="1"/>
  <c r="C22" i="33" s="1"/>
  <c r="Q17" i="33" l="1"/>
  <c r="W17" i="33" s="1"/>
  <c r="C20" i="33"/>
  <c r="Q20" i="33" s="1"/>
  <c r="C21" i="33" l="1"/>
  <c r="M22" i="33"/>
  <c r="M21" i="33"/>
  <c r="D22" i="49" l="1"/>
  <c r="A3" i="86"/>
  <c r="A3" i="119" s="1"/>
  <c r="A2" i="86"/>
  <c r="A2" i="119" s="1"/>
  <c r="H25" i="49" l="1"/>
  <c r="E29" i="8"/>
  <c r="J29" i="8" s="1"/>
  <c r="J30" i="8" s="1"/>
  <c r="G14" i="8"/>
  <c r="J14" i="8" s="1"/>
  <c r="D26" i="111" l="1"/>
  <c r="C19" i="59"/>
  <c r="C16" i="59"/>
  <c r="D28" i="111" l="1"/>
  <c r="D29" i="111" s="1"/>
  <c r="D30" i="111" s="1"/>
  <c r="F10" i="112" s="1"/>
  <c r="F12" i="112" s="1"/>
  <c r="C21" i="59" l="1"/>
  <c r="A2" i="45" l="1"/>
  <c r="A3" i="45"/>
  <c r="I22" i="33" l="1"/>
  <c r="J21" i="33"/>
  <c r="L21" i="33"/>
  <c r="V21" i="33"/>
  <c r="X21" i="33"/>
  <c r="J22" i="33"/>
  <c r="L22" i="33"/>
  <c r="V22" i="33"/>
  <c r="X22" i="33"/>
  <c r="W20" i="33" l="1"/>
  <c r="I21" i="33"/>
  <c r="K22" i="33"/>
  <c r="O22" i="33"/>
  <c r="Q22" i="33" l="1"/>
  <c r="E22" i="59"/>
  <c r="C20" i="59" l="1"/>
  <c r="C22" i="59" s="1"/>
  <c r="D16" i="12" l="1"/>
  <c r="D17" i="12" s="1"/>
  <c r="D22" i="12" l="1"/>
  <c r="D25" i="12" s="1"/>
  <c r="A3" i="69" l="1"/>
  <c r="A2" i="69"/>
  <c r="A3" i="64"/>
  <c r="A3" i="114" s="1"/>
  <c r="A2" i="64"/>
  <c r="A3" i="59"/>
  <c r="A2" i="59"/>
  <c r="A3" i="49"/>
  <c r="A2" i="49"/>
  <c r="A3" i="43"/>
  <c r="A2" i="43"/>
  <c r="A3" i="33"/>
  <c r="A2" i="33"/>
  <c r="A3" i="70" l="1"/>
  <c r="A2" i="70"/>
  <c r="F14" i="7" l="1"/>
  <c r="F15" i="7" s="1"/>
  <c r="J7" i="7"/>
  <c r="A3" i="7"/>
  <c r="E34" i="59" l="1"/>
  <c r="C34" i="59"/>
  <c r="G22" i="49" l="1"/>
  <c r="E23" i="59" l="1"/>
  <c r="E8" i="12" s="1"/>
  <c r="E10" i="12" s="1"/>
  <c r="G30" i="8"/>
  <c r="G31" i="8" s="1"/>
  <c r="G21" i="59" l="1"/>
  <c r="O21" i="33"/>
  <c r="K21" i="33" l="1"/>
  <c r="Q21" i="33" s="1"/>
  <c r="G17" i="8"/>
  <c r="G19" i="59"/>
  <c r="E17" i="12" l="1"/>
  <c r="E22" i="12" l="1"/>
  <c r="J14" i="7"/>
  <c r="E25" i="12" l="1"/>
  <c r="C23" i="12" s="1"/>
  <c r="E30" i="8" l="1"/>
  <c r="C23" i="59"/>
  <c r="J15" i="7"/>
  <c r="E31" i="8" l="1"/>
  <c r="H15" i="7"/>
  <c r="A1" i="7" l="1"/>
  <c r="E17" i="8" l="1"/>
  <c r="G20" i="59" l="1"/>
  <c r="H20" i="59" s="1"/>
  <c r="G32" i="8" l="1"/>
  <c r="C17" i="12" l="1"/>
  <c r="C22" i="12" l="1"/>
  <c r="C25" i="12" s="1"/>
  <c r="I26" i="12" s="1"/>
  <c r="U21" i="33" l="1"/>
  <c r="U22" i="33"/>
  <c r="W22" i="33" s="1"/>
  <c r="G9" i="8" s="1"/>
  <c r="G12" i="8" s="1"/>
  <c r="G18" i="8" s="1"/>
  <c r="G37" i="8" s="1"/>
  <c r="W11" i="33"/>
  <c r="F15" i="112" s="1"/>
  <c r="F20" i="112" s="1"/>
  <c r="S13" i="33"/>
  <c r="W13" i="33" s="1"/>
  <c r="S21" i="33" l="1"/>
  <c r="W21" i="33" s="1"/>
  <c r="E9" i="8" s="1"/>
  <c r="F21" i="112"/>
  <c r="F28" i="112"/>
  <c r="F31" i="112" s="1"/>
  <c r="F34" i="112" s="1"/>
  <c r="E12" i="8" l="1"/>
  <c r="E18" i="8" l="1"/>
  <c r="C31" i="12"/>
  <c r="G15" i="45" l="1"/>
  <c r="E21" i="8" l="1"/>
  <c r="E22" i="8" s="1"/>
  <c r="E32" i="8" s="1"/>
  <c r="E37" i="8" s="1"/>
  <c r="S10" i="45"/>
  <c r="T10" i="45" s="1"/>
  <c r="S13" i="45"/>
  <c r="T13" i="45" s="1"/>
  <c r="S14" i="45"/>
  <c r="T14" i="45" s="1"/>
  <c r="S11" i="45"/>
  <c r="T11" i="45" s="1"/>
  <c r="S12" i="45"/>
  <c r="T12" i="45" s="1"/>
</calcChain>
</file>

<file path=xl/sharedStrings.xml><?xml version="1.0" encoding="utf-8"?>
<sst xmlns="http://schemas.openxmlformats.org/spreadsheetml/2006/main" count="19675" uniqueCount="2631">
  <si>
    <t>بااحترام</t>
  </si>
  <si>
    <t>شماره صفحه</t>
  </si>
  <si>
    <t>اعضاي هيات مديره</t>
  </si>
  <si>
    <t>سمت</t>
  </si>
  <si>
    <t>امضا</t>
  </si>
  <si>
    <t>..........</t>
  </si>
  <si>
    <t>يادداشت</t>
  </si>
  <si>
    <t>ميليون ريال</t>
  </si>
  <si>
    <t>-</t>
  </si>
  <si>
    <t>سود خالص</t>
  </si>
  <si>
    <t>یادداشت‌های توضیحی، بخش جدایی‌ناپذیر صورت‌های مالی است.</t>
  </si>
  <si>
    <t>(تجديد ارائه شده)</t>
  </si>
  <si>
    <t xml:space="preserve">سود خالص </t>
  </si>
  <si>
    <t>سایر اقلام سود و زیان جامع:</t>
  </si>
  <si>
    <t>مازاد تجديد ارزيابي دارايي‌هاي ثابت مشهود</t>
  </si>
  <si>
    <t>تفاوت تسعیر ارز عملیات خارجی</t>
  </si>
  <si>
    <t>مالیات مربوط به سایر اقلام سود و زیان جامع</t>
  </si>
  <si>
    <t>سایر اقلام سود و زیان جامع سال پس از کسر مالیات</t>
  </si>
  <si>
    <t>سود جامع سال</t>
  </si>
  <si>
    <t>(تجديد ارائه ‌شده)</t>
  </si>
  <si>
    <t>دارايي‌ها</t>
  </si>
  <si>
    <t>دارايي‌هاي غیرجاري</t>
  </si>
  <si>
    <t>دارایی‌های نامشهود</t>
  </si>
  <si>
    <t>سرمایه‌گذاری‌های بلندمدت</t>
  </si>
  <si>
    <t>جمع دارايي‌هاي غیرجاري</t>
  </si>
  <si>
    <t>دارايي‌هاي جاري</t>
  </si>
  <si>
    <t>دریافتنی‌های تجاری و سایر دریافتنی‌ها</t>
  </si>
  <si>
    <t>موجودی نقد</t>
  </si>
  <si>
    <t>جمع دارایی‌های جاری</t>
  </si>
  <si>
    <t>جمع دارايي‌ها</t>
  </si>
  <si>
    <t>حقوق مالکانه و بدهی‌ها</t>
  </si>
  <si>
    <t>حقوق مالکانه</t>
  </si>
  <si>
    <t>سرمايه</t>
  </si>
  <si>
    <t>جمع حقوق مالکانه</t>
  </si>
  <si>
    <t>بدهی‌ها</t>
  </si>
  <si>
    <t>بدهی‌های جاری</t>
  </si>
  <si>
    <t>جمع بدهی‌های جاری</t>
  </si>
  <si>
    <t>جمع بدهی‌ها</t>
  </si>
  <si>
    <t>جمع حقوق مالکانه و بدهی‌ها</t>
  </si>
  <si>
    <t>جمع کل</t>
  </si>
  <si>
    <t>جریان‌های نقدی حاصل از فعاليت‌هاي عملياتي:</t>
  </si>
  <si>
    <t>نقد حاصل از عملیات</t>
  </si>
  <si>
    <t>پرداخت‌های نقدی بابت مالیات بر درآمد</t>
  </si>
  <si>
    <t>جریان‌های نقدی حاصل از فعاليت‌هاي سرمايه‌گذاري:</t>
  </si>
  <si>
    <t>پرداخت‌های نقدی برای خرید دارايي‌هاي ثابت مشهود</t>
  </si>
  <si>
    <t>پرداخت‌های نقدی برای خرید دارايي‌هاي نامشهود</t>
  </si>
  <si>
    <t>دریافت‌های نقدی حاصل از سود سایر سرمایه‌گذاری‌ها</t>
  </si>
  <si>
    <t>جریان‌های نقدی حاصل از فعاليت‌هاي تامين مالي:</t>
  </si>
  <si>
    <t>تاثير تغييرات نرخ ارز</t>
  </si>
  <si>
    <t>1-1- تاریخچه</t>
  </si>
  <si>
    <t xml:space="preserve">1-2- فعاليت اصلى </t>
  </si>
  <si>
    <t>اثاثه و منصوبات</t>
  </si>
  <si>
    <t>میلیون ریال</t>
  </si>
  <si>
    <t>جمع</t>
  </si>
  <si>
    <t>استهلاک</t>
  </si>
  <si>
    <t>(مبالغ به میلیون ریال)</t>
  </si>
  <si>
    <t>افزایش</t>
  </si>
  <si>
    <t>تعداد سهام</t>
  </si>
  <si>
    <t>خالص</t>
  </si>
  <si>
    <t>جمع تعدیلات</t>
  </si>
  <si>
    <t>تعدیلات:</t>
  </si>
  <si>
    <t>هزینه مالیات بر درآمد</t>
  </si>
  <si>
    <t>خالص افزایش در ذخیره مزایای پایان خدمت کارکنان</t>
  </si>
  <si>
    <t>استهلاک دارایی‌های غیرجاری</t>
  </si>
  <si>
    <t>تغییرات در سرمایه در گردش:</t>
  </si>
  <si>
    <t>جمع تغییرات در سرمایه در گردش</t>
  </si>
  <si>
    <t>معاملات غيرنقدى عمده طى سال به شرح زير است:</t>
  </si>
  <si>
    <t>افزایش سرمایه از محل مطالبات حال شده سهامداران</t>
  </si>
  <si>
    <t xml:space="preserve">تحصيل ده دستگاه كاميون در قبال واگذارى محصولات شركت </t>
  </si>
  <si>
    <t>تسویه تسهیلات در قبال واگذاری یک واحد آپارتمان</t>
  </si>
  <si>
    <t>تحصيل دارايي‌هاى ثابت مشهود در قبال تسهیلات</t>
  </si>
  <si>
    <t>اجاره سرمایه‌ای ساختمان</t>
  </si>
  <si>
    <t xml:space="preserve">شرح </t>
  </si>
  <si>
    <t>نام شخص وابسته</t>
  </si>
  <si>
    <t>مشمول ماده 129</t>
  </si>
  <si>
    <t>شرح</t>
  </si>
  <si>
    <t>طلب</t>
  </si>
  <si>
    <t>بدهی</t>
  </si>
  <si>
    <t>صورت سود و زيان جامع</t>
  </si>
  <si>
    <t>صورت تغییرات در حقوق مالکانه</t>
  </si>
  <si>
    <t>صورت جریان های نقدی</t>
  </si>
  <si>
    <t xml:space="preserve">  (مبالغ به میلیون‌ ریال)</t>
  </si>
  <si>
    <t>سال1397</t>
  </si>
  <si>
    <t>نوع دارايي</t>
  </si>
  <si>
    <t>نرخ استهلاك</t>
  </si>
  <si>
    <t>روش استهلاك</t>
  </si>
  <si>
    <t>نرم افزارها</t>
  </si>
  <si>
    <t>3 ساله</t>
  </si>
  <si>
    <t>مستقيم</t>
  </si>
  <si>
    <t xml:space="preserve"> مستقيم</t>
  </si>
  <si>
    <t>مخارج تامين مالي در دوره وقوع به عنوان هزينه شناسايي مي شود. به استثناي مخارجي كه مستقيماً قابل انتساب به تحصيل" دارايي هاي واجد شرايط" است.</t>
  </si>
  <si>
    <t>الف- تفاوت هاي تسعير بدهي هاي ارزي مربوط به دارايي هاي واجد شرايط، به بهاي تمام شده آن دارايي منظور مي شود.</t>
  </si>
  <si>
    <t>ب- در ساير موارد به عنوان درآمد يا هزينه دوره وقوع شناسايي و در صورت سود و زيان گزارش مي شود.</t>
  </si>
  <si>
    <t>لازم به ذكر است كه با توجه به يكسان سازي نرخ ارز كشور توسط مراجع ذيصلاح قانوني ،در تسعير دارائيها و بدهيهاي ارزي ،مفاد بخشنامه هاي ابلاغ شده تا تاريخ تهيه صورتهاي مالي استفاده شده است.</t>
  </si>
  <si>
    <t>1398/06/31</t>
  </si>
  <si>
    <t>دوره مالی 6ماهه منتهی به 1397/06/31</t>
  </si>
  <si>
    <t>صورت وضعیت مالی</t>
  </si>
  <si>
    <t>دوره مالی 6ماهه منتهی به 1398/06/31</t>
  </si>
  <si>
    <t>36- معاملات غيرنقدى</t>
  </si>
  <si>
    <t>درصد سهام</t>
  </si>
  <si>
    <t>موضوع قرارداد</t>
  </si>
  <si>
    <t xml:space="preserve"> اشخاص وابسته</t>
  </si>
  <si>
    <t>سود حاصل از سپرده گذاری در بانکها</t>
  </si>
  <si>
    <t>کاهش (افزایش) دریافتنی‌های عملیاتی</t>
  </si>
  <si>
    <t>صورت جریان‌های نقدی</t>
  </si>
  <si>
    <t>سال 1397</t>
  </si>
  <si>
    <t>جريان ‌خالص ‌ورود‌ ‌نقد حاصل از فعاليت‌هاي ‌عملياتي</t>
  </si>
  <si>
    <t>جريان خالص (خروج) نقد حاصل از فعاليت‌هاي سرمايه‌گذاري</t>
  </si>
  <si>
    <t>جريان خالص ورود نقد قبل از فعاليت‌هاي تامين مالي</t>
  </si>
  <si>
    <t>خالص افزايش در موجودی نقد</t>
  </si>
  <si>
    <t>3-1- مبناي اندازه گیری استفاده شده در  تهيه صورت هاي مالي</t>
  </si>
  <si>
    <t>رویه مورد استفاده در تهیه صورت های مالی میان دوره ای به روش منفصل می باشد لیکن در خصوص برخی اقلام درآمد و هزینه که ماهیت سالانه دارند از روش متصل استفاده شده است.</t>
  </si>
  <si>
    <t>3-6-2- استهلاك دارايي هاي نامشهود با عمر مفيد  معين، با توجه به الگوي مصرف منافع اقتصادي آتي مورد انتظار مربوط و بر اساس نرخ ها و روش هاي زير محاسبه مي شود:</t>
  </si>
  <si>
    <t>یادداشت</t>
  </si>
  <si>
    <t>نوع وابستگی</t>
  </si>
  <si>
    <t>اشخاص وابسته</t>
  </si>
  <si>
    <t>از تاریخ صورت وضعیت مالی تا تاریخ تایید صورت های مالی رویداد با اهمیتی که مستلزم تعدیل اقلام مندرج در صورت های مالی و یا افشاء در یادداشت های همراه صورت های مالی باشد، وجود نداشته است.</t>
  </si>
  <si>
    <t xml:space="preserve">یادداشت های توضیحی صورت های مالی </t>
  </si>
  <si>
    <t>سال1398</t>
  </si>
  <si>
    <t xml:space="preserve">مانده موجودی نقد در ابتدای سال </t>
  </si>
  <si>
    <t>ü</t>
  </si>
  <si>
    <t xml:space="preserve">مجمع عمومي عادي صاحبان سهام </t>
  </si>
  <si>
    <t>به نظر هیات مدیره در حد اطلاعات موجود ،شیوع ویروس کرونا در آینده قابل پیش بینی (حداقل 12 ماه ،پس از از تاریخ  صورتهای مالی)تاثیری بر وضعیت مالی ،عملکرد مالی ،و جریانهای نقدی شرکت نخواهد داشت .</t>
  </si>
  <si>
    <t xml:space="preserve">3-2- تداوم فعالیت </t>
  </si>
  <si>
    <t xml:space="preserve">ذخایر ، بدهی هایی هستند که زمان تسویه و یا تعیین مبلغ آن توام با ابهام نسبتا قابل توجه است . ذخایر زمانی شناسایی می شوند که شرکت دارای تعهد فعلی (قانونی یا عرفی) در نتیجه رویدادهای گذشته باشد ، خروج منافع اقتصادی برای تسویه تعهد ، دیگر محتمل نباشد ، ذخیره برگشت داده می شود . 
</t>
  </si>
  <si>
    <t>3-4-1- اقلام پولي ارزي با نرخ قابل دسترس ارز در تاريخ صورت وضعیت مالی و اقلام غير پولي كه به بهاي تمام شده تاریخی ارزی اندازه گیری شده است، با نرخ قابل دسترس ارز در تاريخ انجام معامله، تسعير مي شود. تفاوتهاي ناشي از تسويه يا تسعير اقلام پولي ارزي حسب مورد به شرح زير در حسابها منظور مي شود:</t>
  </si>
  <si>
    <t>3-6-2-1- براى دارايي‌هاى ثابتى كه طى ماه تحصيل مي‌شود و مورد بهره‏بردارى قرار مى‏گيرد، استهلاك از اول ماه بعد محاسبه و در حساب‌ها منظور مي‌شود. در مواردى كه هر يك از دارايي‌هاى استهلاك‌پذير (به استثنای ساختمان‌ها و تاسیسات ساختمانی) پس از آمادگى جهت بهره‌بردارى به علت تعطيل كار يا علل ديگر براى بیش از 6 ماه متوالی در یک دوره مالی مورد استفاده قرار نگيرد، ميزان استهلاك آن براى مدت ياد شده معادل 30 درصد نرخ استهلاك منعكس در جدول بالاست. در این صورت چنانچه محاسبه استهلاك بر حسب مدت باشد، 70% مدت زمانی که دارایی مـورد استفاده قرار نگرفته است، به باقی‌مانده مدت تعیین شده براي استهلاك دارایی در این جدول اضافه خواهد شد.</t>
  </si>
  <si>
    <t xml:space="preserve">3-7- دارايي هاي نامشهود </t>
  </si>
  <si>
    <t>3-7-1- دارایی‌های نامشهود، بر مبناى بهاى تمام شده اندازه‌گیری و در حساب‌ها ثبت مى‏شود. مخارجی از قبیل مخارج معرفي يک محصول يا خدمت جديد مانند مخارج تبليغات، مخارج انجام فعاليت تجاري در يک محل جديد يا با يک گروه جديد از مشتريان مانند مخارج آموزش کارکنان، و مخارج اداري، عمومي و فروش در بهاي تمام شده دارايي نامشهود منظور نمي‌شود. شناسايي مخارج در مبلغ دفتري يک دارايي نامشهود، هنگامي که دارايي آماده .بهره‌برداري است، متوقف مي‌شود. بنابراين، مخارج تحمل شده براي استفاده يا بکارگيري مجدد يک دارايي نامشهود، در مبلغ دفتري آن منظور نمي‌شود.</t>
  </si>
  <si>
    <t>هزینه های حقوق و دستمزد</t>
  </si>
  <si>
    <t>ماشین آلات و تجهیزات</t>
  </si>
  <si>
    <t>بهای تمام شده:</t>
  </si>
  <si>
    <t>نام پیمانکار</t>
  </si>
  <si>
    <t>شماره قرارداد</t>
  </si>
  <si>
    <t>سپرده حسن انجام كار پیمانکاران</t>
  </si>
  <si>
    <t>سپرده بیمه پیمانکاران</t>
  </si>
  <si>
    <t>حقوق پرداختنی</t>
  </si>
  <si>
    <t>مالیات حقوق پرداختنی</t>
  </si>
  <si>
    <t xml:space="preserve">بهای تمام شده </t>
  </si>
  <si>
    <t>(افزایش) پیش‌پرداخت‌های عملیاتی</t>
  </si>
  <si>
    <t>دارایی‌های ثابت مشهود و در جریان تکمیل</t>
  </si>
  <si>
    <t>2</t>
  </si>
  <si>
    <t xml:space="preserve"> آقای محسن صفائی فراهانی
(به نمایندگی شرکت سنگ آهن مرکزی رباط )</t>
  </si>
  <si>
    <t xml:space="preserve">رئیس هیات مدیره </t>
  </si>
  <si>
    <t xml:space="preserve"> آقای عبدالحمید مبصری
(به نمایندگی شرکت تناوب)</t>
  </si>
  <si>
    <t xml:space="preserve">عضو هیات مدیره و مدیرعامل </t>
  </si>
  <si>
    <t>آقای غلامرضا صحرائیان</t>
  </si>
  <si>
    <t>نایب رئیس هیات مدیره</t>
  </si>
  <si>
    <t>وسائط نقلیه</t>
  </si>
  <si>
    <t>زمین</t>
  </si>
  <si>
    <t>دارائی های در جریان تکمیل</t>
  </si>
  <si>
    <t>پیش پرداخت های سرمایه ای</t>
  </si>
  <si>
    <t>بدهی‌های غیرجاری</t>
  </si>
  <si>
    <t>جمع بدهی‌های غیرجاری</t>
  </si>
  <si>
    <t>حسابها و اسناد پرداختنی بلند مدت</t>
  </si>
  <si>
    <t>تسهیلات مالی بلندمدت</t>
  </si>
  <si>
    <t>سایر حسابها  واسناد پرداختنی</t>
  </si>
  <si>
    <t xml:space="preserve">پیش پرداخت شرکت فرآب اینترنشنال </t>
  </si>
  <si>
    <t>پیش پرداخت قطعه زمین محل اجرای طرح</t>
  </si>
  <si>
    <t>پیش پرداخت خرید مواد و مصالح از تامین کنندگان داخلی</t>
  </si>
  <si>
    <t>پیش پرداخت خرید اثاثیه و منصوبات</t>
  </si>
  <si>
    <t>نام فروشنده</t>
  </si>
  <si>
    <t>مانده پیش پرداخت ریالی</t>
  </si>
  <si>
    <t>پیش پرداخت خرید مواد و مصالح از تامین کنندگان خارجی</t>
  </si>
  <si>
    <t>ADSH-P-PO-GE-017</t>
  </si>
  <si>
    <t>شماره یادداشت</t>
  </si>
  <si>
    <t>فاتح صنعت کیمیا (FGS)</t>
  </si>
  <si>
    <t>تهیه رویه ها و فرم های عملیاتی مورد نیاز در فاز بازرسی و ساختمانی و اجرا</t>
  </si>
  <si>
    <t xml:space="preserve">بازنگری رویه های اجرایی برنامه ریزی و کنترل پروژه </t>
  </si>
  <si>
    <t xml:space="preserve">برگزاری جلسات مهندسی در راستای تسریع فعالیت های پروژه و رفع موانع و مشکلات </t>
  </si>
  <si>
    <t>برگزاری جلسات با سازندگان تجهیزات در راستای تسریع فعالیت های پروژه و رفع مشکلات</t>
  </si>
  <si>
    <t>تهیه و بررسی احداث نیروگاه برق به منظور تامین برق مورد نیاز پالایشگاه</t>
  </si>
  <si>
    <t>نهایی سازی مدارک مربوط ساختمان ساب استیشن 35 و 55</t>
  </si>
  <si>
    <t>انجام فعالیت های مهندسی مربوط به رادیو سیستم</t>
  </si>
  <si>
    <t xml:space="preserve">تامین مصالح و تجهیزات مورد نیاز فعالیت های اجرایی نظیر: آرماتور، سیمان، بچینگ و ... </t>
  </si>
  <si>
    <t>به روز رسانی لیست Material Control Index پروژه بر اساس آخرین تغییرات مهندسی</t>
  </si>
  <si>
    <t>بررسی مدارک مهندسی سازنده تجهیزات مکانیکی ثابت شامل: Air Cooler, Pressure Vessle, Tower &amp; Internal, Heat Exchanger, Spherical Tank</t>
  </si>
  <si>
    <t xml:space="preserve">بررسی مدارک مهندسی سازندگان تجهیزات مکانیک دوارشامل:  Heater, Centrifugal Pumps, Compressed Air System, Injection Package , Cooling Water System, Nitrogen System, Steam Production </t>
  </si>
  <si>
    <t xml:space="preserve">شرکت در جلسه آغازین Atmospheric Tanks </t>
  </si>
  <si>
    <t xml:space="preserve">اعمال آخرین تغییرات در مدارک P&amp;IDs واحد هاSPU,NIS,CAS,CWS,WWT </t>
  </si>
  <si>
    <t>برگزاری مدل 90% واحد CDU</t>
  </si>
  <si>
    <t>بروز رسانی مدل سه بعدی واحد UTL,SWS,AMN,WSU,CDU,LPGT,TNK,INT</t>
  </si>
  <si>
    <t>تهیه درخواست های خرید اقلام پایپینگ  و ارسال به واحد تدارکات جهت تامین</t>
  </si>
  <si>
    <t>نهایی سازی فونداسیون های واحد مخازن و ارسال به کارگاه جهت انجام فعالیت های اجرایی</t>
  </si>
  <si>
    <t>آپدیت نمودن مدارک SINGLE LINE DRAWING جهت انجام طراحی بخش فونداسیون</t>
  </si>
  <si>
    <t>تهیه مدارک مربوط به حفاظت کاتدیک مورد نیاز (به صورت نهایی جهت واحد LPGT , TNK)</t>
  </si>
  <si>
    <t>اضافات و نقل و انتقال طی سال 1397</t>
  </si>
  <si>
    <t>اضافات و نقل و انتقال طی سال 1398</t>
  </si>
  <si>
    <t xml:space="preserve">شرح اقلام </t>
  </si>
  <si>
    <t>مخارج مستقیم</t>
  </si>
  <si>
    <t>هزینه های اداری و عمومی</t>
  </si>
  <si>
    <t>نقل و انتقال</t>
  </si>
  <si>
    <t>جمع مخارج</t>
  </si>
  <si>
    <t>سود (زیان) تسعیر ارز</t>
  </si>
  <si>
    <t xml:space="preserve">کسر می شود: </t>
  </si>
  <si>
    <t>مانده پایان سال 1397</t>
  </si>
  <si>
    <t>مانده ابتدای سال 1397</t>
  </si>
  <si>
    <t>مانده پایان سال 1398</t>
  </si>
  <si>
    <t>مخارج انباشته و مستقیم</t>
  </si>
  <si>
    <t>هزینه های اداری و عمومی انباشته</t>
  </si>
  <si>
    <t xml:space="preserve">جمع مخارج انباشته </t>
  </si>
  <si>
    <t>انجام فعالیت های Technical Clarification با تامین کنندگان تجهیزات Filter, Reactor ,PIV, METERING, PSV,INSTRUMENT &amp; ELECTRICAL CABLE,BALL VALVE,SPU</t>
  </si>
  <si>
    <t xml:space="preserve">مخارج انباشته و مستقیم </t>
  </si>
  <si>
    <t>هزینه های اداری و عمومی انباشته مربوطه به طرح</t>
  </si>
  <si>
    <t>جمع مخارج انباشته</t>
  </si>
  <si>
    <t xml:space="preserve">جمع اضافات طی سال </t>
  </si>
  <si>
    <t>3-3- تسعير ارز</t>
  </si>
  <si>
    <t>3-4- مخارج تامين مالي</t>
  </si>
  <si>
    <t xml:space="preserve">4 و 5 و 6 و 10 و 12 و 15 ساله </t>
  </si>
  <si>
    <t xml:space="preserve">3 و 5 و 6 و 10 ساله </t>
  </si>
  <si>
    <t>اثاثه ومنصوبات و ابزارآلات</t>
  </si>
  <si>
    <t>6 ساله</t>
  </si>
  <si>
    <t>3-5- سرمایه گذاری ها</t>
  </si>
  <si>
    <t>سرمایه گذاری های بلند مدت به بهای تمام شده پس از کسر هر گونه ذخیره بابت کاهش دائمی در ارزش هر یک از سرمایه گذاری ها ارزشیابی می شود.</t>
  </si>
  <si>
    <t xml:space="preserve">3-6-   دارائي هاي ثابت مشهود </t>
  </si>
  <si>
    <t>3-6-1- دارايي هاي ثابت مشهود بر مبناي بهای تمام شده اندازه گيري ميشود. مخارج بعدي مرتبط با دارايي هاي ثابت مشهود كه موجب بهبود وضعيت دارايي در مقايسه با استاندارد عملكرد ارزيابي شده اوليه آن گردد و منجر به افزايش منافع اقتصادي حاصل از دارايي شود به مبلغ دفتري دارايي اضافه و طي عمر مفيد باقيمانده دارايي هاي مربوط مستهلك مي شود. مخارج روزمره تعمير و نگهداري دارايي ها كه به منظور حفظ وضعيت دارايي در مقايسه با استاندارد عملكرد ارزيابي شده اوليه دارايي انجام مي شود، در زمان وقوع به عنوان هزينه شناسايي مي گردد.</t>
  </si>
  <si>
    <t>3-6-2- استهلاك دارايي ها ي ثابت مشهود مشتمل بر دارايي هاي ناشي از اجاره سرمايه اي، با توجه به الگوي مصرف منافع آتي مورد انتظار (شامل عمر مفيد برآوردي)‌ دارايي هاي مربوط و با در نظر گرفتن آيين‌نامه استهلاكات موضوع ماده 149 اصلاحیه مصوب 1394/04/31 قانون ماليات‌هاى مستقيم مصوب اسفند 1366 و اصلاحيه‏هاى بعدى آن و بر اساس نرخ ها و روش هاي زير محاسبه مي شود:</t>
  </si>
  <si>
    <t>3-7-1- در پایان هر دوره گزارشگری، در صورت وجود هرگونه نشانه‌ای دال بر امکان کاهش ارزش دارایی‌ها، آزمون کاهش ارزش انجام می‌گیرد. در این صورت مبلغ بازیافتنی دارایی براورد و با ارزش دفتری آن مقایسه می‌گردد. چنانچه براورد مبلغ بازیافتنی یک دارایی منفرد ممکن نباشد، مبلغ بازیافتنی واحد مولد وجه نقدی که دارایی متعلق به آن است تعیین می‌گردد.</t>
  </si>
  <si>
    <t xml:space="preserve">3-7-2- آزمون کاهش ارزش دارایی‌های نامشهود با عمر مفید نامعین، بدون توجه به وجود یا عدم وجود هرگونه نشانه‌ای دال بر امکان کاهش ارزش، بطور سالانه انجام می‌شود. </t>
  </si>
  <si>
    <t>نرم افزار رایانه‌ای</t>
  </si>
  <si>
    <t>مبلغ دفتری</t>
  </si>
  <si>
    <t>درصد سرمایه گذاری</t>
  </si>
  <si>
    <t>کاهش ارزش انباشته</t>
  </si>
  <si>
    <t>شرکت زیر ساخت فراگیر پالایشی سیراف</t>
  </si>
  <si>
    <t>پیش پرداخت بیمه دارایی ها</t>
  </si>
  <si>
    <t>پیش پرداخت خرید خدمات</t>
  </si>
  <si>
    <t>پیش پرداخت ها</t>
  </si>
  <si>
    <t>ذخیره مطالبات مشکوک الوصول</t>
  </si>
  <si>
    <t>حساب های دریافتنی تجاری:</t>
  </si>
  <si>
    <t>سپرده نقدی دریافت ضمانتنامه نزد بانکها</t>
  </si>
  <si>
    <t>سپرده های گمرکی</t>
  </si>
  <si>
    <t>سایرحساب‌های دريافتنى:</t>
  </si>
  <si>
    <t>سایر</t>
  </si>
  <si>
    <t xml:space="preserve">کارکنان (وام/ مساعده/بیمه تکمیلی) </t>
  </si>
  <si>
    <t>ارزش اسمی</t>
  </si>
  <si>
    <t xml:space="preserve">شرکت تناوب </t>
  </si>
  <si>
    <t>شرکت سنگ آهن مرکزی رباط</t>
  </si>
  <si>
    <t>آقای سیاوش زرگر یعقوبی</t>
  </si>
  <si>
    <t>آقای سید محمد رضا شبیری نژاد</t>
  </si>
  <si>
    <t>اشخاص و موسسات</t>
  </si>
  <si>
    <t>اسناد پرداختنی:</t>
  </si>
  <si>
    <t>سپرده حسن انجام کار ارزی</t>
  </si>
  <si>
    <t>شرکت فرآب اینترنشنال</t>
  </si>
  <si>
    <t>شرکت تولیدی و صنعتی فراسان</t>
  </si>
  <si>
    <t>شرکت نیکان تک ایرانیان</t>
  </si>
  <si>
    <t>فروشگاه آهن اسکندری</t>
  </si>
  <si>
    <t>مهندسین مشاور پی کاو</t>
  </si>
  <si>
    <t>شرکت طنین ارتباط پارمیس</t>
  </si>
  <si>
    <t>شرکت لوید آلمان کیش</t>
  </si>
  <si>
    <t>شرکت بهبدصنعت پارس</t>
  </si>
  <si>
    <t>ADSH-E-CO-CV-005</t>
  </si>
  <si>
    <t>ADSH-E-CO-GE-008</t>
  </si>
  <si>
    <t>ADSH-E-CO-GE-005</t>
  </si>
  <si>
    <t>ADSH-E-CO-GE-006</t>
  </si>
  <si>
    <t>ADSH-E-CO-EL-001</t>
  </si>
  <si>
    <t>آزمایش کنترل عملیات خاکی</t>
  </si>
  <si>
    <t>مهندسی و طراحی و اجرا پالایشگاه</t>
  </si>
  <si>
    <t xml:space="preserve">اخد مجوز فرکانسی </t>
  </si>
  <si>
    <t>خدمات مشاوره و کنترل کیفیت</t>
  </si>
  <si>
    <t>حدمات مهندسی حفاظت کاتدیک</t>
  </si>
  <si>
    <t>SGM/2114/1398</t>
  </si>
  <si>
    <t>APS-C-0122-AM1</t>
  </si>
  <si>
    <t>شرکت همکاران سیستم</t>
  </si>
  <si>
    <t>شرکت راهکاربرترآرادپایا</t>
  </si>
  <si>
    <t>شرکت نگراندیش</t>
  </si>
  <si>
    <t>خرید و آموزش نرم افزار</t>
  </si>
  <si>
    <t>سامانه مدیریت پروژه</t>
  </si>
  <si>
    <t>خدمات مشاوره</t>
  </si>
  <si>
    <t>شرکت فاتح صنعت کیمیا</t>
  </si>
  <si>
    <t>شرکت مهندسی پایاصنعت</t>
  </si>
  <si>
    <t>ADSH-E-CO-GE-003,004</t>
  </si>
  <si>
    <t>ADSH-P-PO-GE-001,006</t>
  </si>
  <si>
    <t xml:space="preserve">حق بيمه پرداختني </t>
  </si>
  <si>
    <t>تسهیلات دریافتی</t>
  </si>
  <si>
    <t>تاریخ تامین ارز</t>
  </si>
  <si>
    <t>شرکت هواابزار تهران</t>
  </si>
  <si>
    <t>پیش پرداخت</t>
  </si>
  <si>
    <t>شرکت راژان پترو فرایند</t>
  </si>
  <si>
    <t>شرکت IIP</t>
  </si>
  <si>
    <t>شرکت پتروپویش سهند</t>
  </si>
  <si>
    <t>شرکت نوین دانش آینده</t>
  </si>
  <si>
    <t>نام تامین کننده</t>
  </si>
  <si>
    <t>شماره سفارش/فاکتور</t>
  </si>
  <si>
    <t>ارزی - یورو</t>
  </si>
  <si>
    <t>اصل مبلغ فاکتور</t>
  </si>
  <si>
    <t>فاکتور 01</t>
  </si>
  <si>
    <t>فاکتور 02</t>
  </si>
  <si>
    <t>فاکتور 03</t>
  </si>
  <si>
    <t>فاکتور 04</t>
  </si>
  <si>
    <t>فاکتور 05</t>
  </si>
  <si>
    <t>فاکتور 07</t>
  </si>
  <si>
    <t>فاکتور 09</t>
  </si>
  <si>
    <t>فاکتور 13</t>
  </si>
  <si>
    <t>فاکتور 14</t>
  </si>
  <si>
    <t>فاکتور 06</t>
  </si>
  <si>
    <t>فاکتور 08</t>
  </si>
  <si>
    <t>جاری سهامداران</t>
  </si>
  <si>
    <t>شرکت تناوب</t>
  </si>
  <si>
    <t>سپهر مولد</t>
  </si>
  <si>
    <t>پرداختنی های غیر تجاری</t>
  </si>
  <si>
    <t>10-1</t>
  </si>
  <si>
    <t>10-2</t>
  </si>
  <si>
    <t>10-3</t>
  </si>
  <si>
    <t>10-4</t>
  </si>
  <si>
    <t>(افزایش) دریافتنی های عملیاتی</t>
  </si>
  <si>
    <t>هزینه های مالی</t>
  </si>
  <si>
    <t xml:space="preserve">خالص (سود)/ زیان تسعیر ارز </t>
  </si>
  <si>
    <t>سود ناشی از فروش دارایی های ثابت مشهود</t>
  </si>
  <si>
    <t>افزایش(کاهش) پرداختنی‌های عملیاتی</t>
  </si>
  <si>
    <t>علی زاهدیان</t>
  </si>
  <si>
    <t>ذخیره مزایای پایان خدمت</t>
  </si>
  <si>
    <t>حساب های پرداختنی :</t>
  </si>
  <si>
    <t>ذخیره مرخصی</t>
  </si>
  <si>
    <t xml:space="preserve">4- قضاوت‌ها در فرآیند بکارگیری رویه‌های حسابداری </t>
  </si>
  <si>
    <t>4-1- طبقه‌بندی سرمایه‌گذاری‌ها در طبقه دارایی‌های غیرجاری</t>
  </si>
  <si>
    <t>5- دارایی‌های ثابت مشهود</t>
  </si>
  <si>
    <t>6-دارائی های نامشهود</t>
  </si>
  <si>
    <t>7-سرمایه گذاری های بلندمدت</t>
  </si>
  <si>
    <t>10-5</t>
  </si>
  <si>
    <t>استهلاک انباشته :</t>
  </si>
  <si>
    <t>ذخيره مزاياي پايان خدمت كاركنان براساس يك ماه آخرين حقوق ثابت و مزاياي مستمر براي هر سال خدمت آنان محاسبه و در سال بعد تسویه می گردد.</t>
  </si>
  <si>
    <t>پرداخت های نقدی جهت تحصیل دارایی های در جریان تکمیل</t>
  </si>
  <si>
    <t>مبادلات غیرنقدی :</t>
  </si>
  <si>
    <t>تحصیل دارایی های درجریان تکمیل به صورت غیرنقد</t>
  </si>
  <si>
    <t xml:space="preserve">موضوع فعاليت شركت طبق ماده 2 اساسنامه عبارت است از احداث پالایشگاه های میعانات گازی و نفتی و بهره برداری از آن و تامین مواد اولیه، فروش محصولات تولیدی در داخل کشور، صدور به خارج از کشور، بازاریابی، صادرات و واردات، انجام فعالیت های بازرگانی و شرکت در مناقصات و مزایدات، اخذ تسهیلات وام و اعتبار از کلیه موسسات مالی و اعتباری داخلی و خارجی، اخذ و اعطای نمایندگی به اشخاص حقیقی و حقوقی داخلی و خارجی، مشارکت با اشخاص حقیقی و حقوقی و هر گونه فعالیتی که با موضوع شرکت مفید و موثر باشد.              </t>
  </si>
  <si>
    <t>این طرح، با هدف اجرای موافقت نامه تخصیص خوراک شماره م ب 93195 مورخ 1394/03/02 معاونت برنامه ریزی و نظارت بر منابع هیدروکربوری وزارت نفت جمهوری اسلامی ایران در منطقه ویژه اقتصادی انرژی پارس جنوبی، برای تولید محصولات گاز مایع، نفتای سبک و سنگین تصفیه شده ، نفت سفید، سوخت جت و نیز نفت گاز مطابق استاندارد مورد تائید وزارت نفت ج.ا.ا و استانداردهای بین المللی یورو 5  برنامه ریزی گردیده است.</t>
  </si>
  <si>
    <t>آن بخش از مخارج تامین مالی که مستقیماً قابل انتساب به تحصیل یک دارایی واجد شرایط است به عنوان بخشی از بهای تمام شده دارایی محسوب می شود.</t>
  </si>
  <si>
    <t>در صورت عدم وجود نفوذ قابل ملاحظه و یا کنترل، درآمد حاصل از سرمایه گذاری ها در زمان تصویب سود توسط مجمع عمومی صاحبان سهام شرکت سرمایه پذیر (تا تاریخ صورت وضعیت مالی) شناسایی می شود.</t>
  </si>
  <si>
    <t>17- نقد حاصل از عملیات</t>
  </si>
  <si>
    <t xml:space="preserve">يادداشت‌هاي توضيحي </t>
  </si>
  <si>
    <t>علی الحساب سرمایه گذاری</t>
  </si>
  <si>
    <t>7-1</t>
  </si>
  <si>
    <t>7-2</t>
  </si>
  <si>
    <t>بهای تمام شده</t>
  </si>
  <si>
    <t xml:space="preserve">استهلاک انباشته </t>
  </si>
  <si>
    <t xml:space="preserve">صورت های مالی </t>
  </si>
  <si>
    <t>14-1</t>
  </si>
  <si>
    <t>جريان خالص ورود نقد حاصل از فعاليت‌هاي تامين مالي</t>
  </si>
  <si>
    <t>سال مالي</t>
  </si>
  <si>
    <t>تاريخ سند</t>
  </si>
  <si>
    <t>شمارة سند</t>
  </si>
  <si>
    <t>رديف</t>
  </si>
  <si>
    <t>شرح سند</t>
  </si>
  <si>
    <t>گردش | بدهكار</t>
  </si>
  <si>
    <t>گردش| بستانكار</t>
  </si>
  <si>
    <t>فراب اينترنشنال(پولاد)-هزينه خريد استيل استراکچر طي inv.#001-adish-typeB  به ارزش 171.841 يورو -نرخ122.129ريال نيما</t>
  </si>
  <si>
    <t>فراب اينترنشنال(پولاد)-هزينه خريد استيل استراکچر  طي inv.#002-adish-typeB  به ارزش 94.687 يورو-نرخ119.644ريال نيما</t>
  </si>
  <si>
    <t>فراب اينترنشنال(FGS001)-هزينه خريد ايرکولر طي inv.#003-adish-typeB  به ارزش 226.910.55 يورو-نرخ119.622ريال نيما</t>
  </si>
  <si>
    <t>فراب اينترنشنال(FGS001)-هزينه خريد ايرکولر طي inv.#003-adish-typeB  به ارزش 75.636/85 يورو-نرخ121.947ريال نيما(نرخ پيش پرداخت)</t>
  </si>
  <si>
    <t xml:space="preserve">سنگ آهن مرکزي رباط-دريافت 293.330 کيلوگرم ميلگرد آجدار نمره 20 في 40.200 بابت آورده غيرنقدي جهت افزايش سرمايه </t>
  </si>
  <si>
    <t xml:space="preserve">سنگ آهن مرکزي رباط-دريافت 96.330 کيلوگرم ميلگرد آجدار نمره 22 في 40.200 بابت آورده غيرنقدي جهت افزايش سرمايه </t>
  </si>
  <si>
    <t xml:space="preserve">سنگ آهن مرکزي رباط-دريافت 689.270 کيلوگرم ميلگرد آجدار نمره 25 في 40.200 بابت آورده غيرنقدي جهت افزايش سرمايه </t>
  </si>
  <si>
    <t xml:space="preserve">سنگ آهن مرکزي رباط-دريافت 41.160 کيلوگرم ميلگرد آجدار نمره 12 في 41.500 بابت آورده غيرنقدي جهت افزايش سرمايه </t>
  </si>
  <si>
    <t xml:space="preserve">سنگ آهن مرکزي رباط-دريافت 80.190 کيلوگرم ميلگرد آجدار نمره 16 في 40.500 بابت آورده غيرنقدي جهت افزايش سرمايه </t>
  </si>
  <si>
    <t xml:space="preserve">سنگ آهن مرکزي رباط-دريافت 61.040 کيلوگرم ميلگرد آجدار نمره 20 في 40.200 بابت آورده غيرنقدي جهت افزايش سرمايه </t>
  </si>
  <si>
    <t xml:space="preserve">سنگ آهن مرکزي رباط-دريافت 92.720 کيلوگرم ميلگرد آجدار نمره 22 في 92.720 بابت آورده غيرنقدي جهت افزايش سرمايه </t>
  </si>
  <si>
    <t xml:space="preserve">سنگ آهن مرکزي رباط-دريافت 244.910 کيلوگرم ميلگرد آجدار نمره 25 في 40.200 بابت آورده غيرنقدي جهت افزايش سرمايه </t>
  </si>
  <si>
    <t xml:space="preserve">سنگ آهن مرکزي رباط-دريافت 195.770 کيلوگرم ميلگرد آجدار نمره 32 في 40.500 بابت آورده غيرنقدي جهت افزايش سرمايه </t>
  </si>
  <si>
    <t>فراب اينترنشنال(دقيق+فرا+پويا+اتيلن)-هزينه خريد تجهيزات پايپينگ طي inv.#004-adish-typeB به ارزش 397.151/80 يورو -نرخ137.365ريال نيما</t>
  </si>
  <si>
    <t>فراب اينترنشنال(پاياصنعت)-هزينه خريد استيل استراکچر از فرآب طي inv.#005-adish-typeB  به ارزش 323.728/65 يورو-نرخ134.379ريال نيما</t>
  </si>
  <si>
    <t>فراب اينترنشنال(پاياصنعت)-هزينه خريد استيل استراکچر از فرآب طي inv.#005-adish-typeB  به ارزش 107.909/55 يورو-نرخ120.848ريال نيما(نرخ پيش پرداخت)</t>
  </si>
  <si>
    <t>فراب اينترنشنال(نيکان+پايا+هوايرکيش)-هزينه خريد استيل استراکچر طي inv.#007-adish-typeB  به ارزش 356.664/69 يورو -نرخ141.297ريال نيما</t>
  </si>
  <si>
    <t>فراب اينترنشنال(نيکان+پايا+هوايرکيش)-هزينه خريد استيل استراکچر طي inv.#007-adish-typeB  به ارزش 118.888/23 يورو -نرخ120.848ريال نيما(نرخ پيش پرداخت)</t>
  </si>
  <si>
    <t>فراب اينترنشنال(پايا)-هزينه خريد استيل استراکچر طي inv.#009-adish-typeB به ارزش 233.237/77 يورو-نرخ141.297ريال نيما</t>
  </si>
  <si>
    <t>فراب اينترنشنال(پايا)-هزينه خريد استيل استراکچر طي inv.#009-adish-typeB به ارزش 77.745/93 يورو-نرخ118.056ريال نيما(نرخ پيش پرداخت)</t>
  </si>
  <si>
    <t>سنگ آهن مرکزي رباط-ارسال 110.680 کيلوگرم ميلگرد آجدار نمره y16 في 57.798 بابت آورده غيرنقدي جهت افزايش سرمايه</t>
  </si>
  <si>
    <t xml:space="preserve">سنگ آهن مرکزي رباط-ارسال 155.360 کيلوگرم ميلگرد آجدار نمره y20 في 57.798  بابت آورده غيرنقدي جهت افزايش سرمايه </t>
  </si>
  <si>
    <t xml:space="preserve">سنگ آهن مرکزي رباط-ارسال 42.770 کيلوگرم ميلگرد آجدار نمره y32 في 57.798  بابت آورده غيرنقدي جهت افزايش سرمايه </t>
  </si>
  <si>
    <t>فراب اينترنشنال(FGS006)-هزينه خريد کلوم-تاور-شل-درام طي inv.#006-adish-typeB  به ارزش 1.218.717/56 يورو-نرخ146.943ريال نيما</t>
  </si>
  <si>
    <t>فراب اينترنشنال(FGS006)-هزينه خريد کلوم-تاور-شل-درام طي inv.#006-adish-typeB  به ارزش 406.239/19 يورو-نرخ121.947ريال نيما(نرخ پيش پرداخت)</t>
  </si>
  <si>
    <t>فراب اينترنشنال(پارس اتيلن ساوه)-هزينه خريد پاپينگ متريال طي inv.#008-adish-typeB به ارزش 498.036 يورو -نرخ146.943ريال نيما</t>
  </si>
  <si>
    <t>فراب اينترنشنال(پايا)-هزينه خريد استيل استراکچر طي inv.#013-adish-typeB  به ارزش 446.762/40 يورو-نرخ146.943ريال نيما</t>
  </si>
  <si>
    <t>فراب اينترنشنال-هزينه خريد آينم 1.8.13 طي inv.#014-adish-typeB  به ارزش 1.428.520.08 يورو-نرخ146.943ريال نيما</t>
  </si>
  <si>
    <t>فراب اينترنشنال-هزينه خريد آينم 1.8.13 طي inv.#014-adish-typeB  به ارزش 5.398/35 يورو-نرخ120.848ريال نيما(نرخ پيش پرداخت)</t>
  </si>
  <si>
    <t>سرمایه</t>
  </si>
  <si>
    <t>سود انباشته</t>
  </si>
  <si>
    <t>تخصیص اندوخته قانونی</t>
  </si>
  <si>
    <t>افزایش سرمایه</t>
  </si>
  <si>
    <t>مانده پیش پرداخت ارزی</t>
  </si>
  <si>
    <t>5-7-1</t>
  </si>
  <si>
    <t>5-7-2</t>
  </si>
  <si>
    <t>5-7-3</t>
  </si>
  <si>
    <t>9-1</t>
  </si>
  <si>
    <t>9-2</t>
  </si>
  <si>
    <t>محسن صفایی فراهانی</t>
  </si>
  <si>
    <t xml:space="preserve"> سرمایه گذاری در سهام شرکت ها به شرح زیر تفکیک می شود : </t>
  </si>
  <si>
    <t>بهره تسهیلات دریافتی</t>
  </si>
  <si>
    <t>دریافت نقدی بابت تامین مالی از سهامداران</t>
  </si>
  <si>
    <t>افزایش سرمایه از محل مطالبات سهامداران و سایر انتقالات غیرنقدی</t>
  </si>
  <si>
    <t>تودیع (استرداد) سپرده های بلندمدت در حساب شخصی سهامداران</t>
  </si>
  <si>
    <t>موضوع مشارکت مدنی</t>
  </si>
  <si>
    <t>مبلغ مشارکت مدنی</t>
  </si>
  <si>
    <t>سهم الشرکه بانک (نقدی)</t>
  </si>
  <si>
    <t>سهم الشرکه شریک (نقدی)</t>
  </si>
  <si>
    <t>سهم الشرکه شریک (غیرنقدی)</t>
  </si>
  <si>
    <t>تعداد اقساط سالانه تسهیلات ارزی</t>
  </si>
  <si>
    <t>مدت مشارکت مدنی</t>
  </si>
  <si>
    <t>اداره مشارکت مدنی</t>
  </si>
  <si>
    <t>پرداخت سود مشارکت</t>
  </si>
  <si>
    <t>نرخ جرائم تاخیر تادیه</t>
  </si>
  <si>
    <t>نوع قرارداد</t>
  </si>
  <si>
    <t>اعطای تسهیلات به شرکت میعانات گازی آدیش جنوبی به منظور احداث پالایشگاه میعانات گازی به ظرفیت 60.000 بشکه در روز طی 340 روز کاری در سال جهت تولید محصولات نفتاسوخت جت، LPG و گازوئیل</t>
  </si>
  <si>
    <t>درصد سهم الشرکه</t>
  </si>
  <si>
    <t>مبلغ 11.790.081 میلیون ریال (1.012.720 میلیون ریال و 352.063 هزار دلار)</t>
  </si>
  <si>
    <t>250.000.000 دلار معادل 7.653.000 میلیون ریال</t>
  </si>
  <si>
    <t>167.718 میلیون ریال</t>
  </si>
  <si>
    <t>102.063.250 دلار و 845.003 میلیون ریال</t>
  </si>
  <si>
    <t>27 قسط در طی 7 سال (سال اول 3 قسط ، 6 سال بعد هر سال 4 قسط)</t>
  </si>
  <si>
    <t>از زمان عقد قرارداد به مدت 39 ماه لغایت شروع بهره برداری تجاری از طرح</t>
  </si>
  <si>
    <t>اداره مشارکت مدنی به عهده شرکت پالایش میعانات گازی آدیش جنوبی و برداشت از حساب مشترک با اجازه و نظارت بانک خواهد بود.</t>
  </si>
  <si>
    <t>سهم الشرکه بانک در مشارکت مدنی در پایان دوره مشارکت به متقاضی واگذار شده و پیش بینی شده است که بهای آن به صورت تقسیطی همراه با اصل تسهیلات از تقاضی دریافت گردد.</t>
  </si>
  <si>
    <t>مطابق با آخرین ضوابط و دستورالعمل های بانک مرکزی ج.ا.ا.</t>
  </si>
  <si>
    <t>خلاصه ای از طرح مصوب :</t>
  </si>
  <si>
    <t>شرکت تناوب(سهامدار و عضو هیئت مدیره)</t>
  </si>
  <si>
    <t>شرکت سنگ آهن مرکزی رباط(سهامدار و عضو هیئت مدیره)</t>
  </si>
  <si>
    <t>سیاوش زرگر یعقوبی(سهامدار)</t>
  </si>
  <si>
    <t>غلامرضا صحرائیان (سهامدار و عضو هیئت مدیره)</t>
  </si>
  <si>
    <t>شرکت سپهر مولد (عضو هیئت مدیره مشترک)</t>
  </si>
  <si>
    <t>سهامدار و عضو هیئت مدیره</t>
  </si>
  <si>
    <t xml:space="preserve">غلامرضا صحرائیان </t>
  </si>
  <si>
    <t>مبلغ - میلیون ریال</t>
  </si>
  <si>
    <t>محسن صفایی فراهانی(عضو هیئت مدیره)</t>
  </si>
  <si>
    <t>6 درصد در سال</t>
  </si>
  <si>
    <t>مانده در پایان سال 1399</t>
  </si>
  <si>
    <t>مبلغ دفتری در پایان سال 1399</t>
  </si>
  <si>
    <t>Code1</t>
  </si>
  <si>
    <t>Code2</t>
  </si>
  <si>
    <t>Code3</t>
  </si>
  <si>
    <t>عنوان حساب</t>
  </si>
  <si>
    <t>کد حساب</t>
  </si>
  <si>
    <t>گردش طی دوره بدهکار</t>
  </si>
  <si>
    <t>گردش طی دوره بستانکار</t>
  </si>
  <si>
    <t>گردش قبل دوره بدهکار</t>
  </si>
  <si>
    <t>گردش قبل دوره بستانکار</t>
  </si>
  <si>
    <t>مانده تاکنون بدهکار</t>
  </si>
  <si>
    <t>مانده تاکنون بستانکار</t>
  </si>
  <si>
    <t>1</t>
  </si>
  <si>
    <t>داراییهای جاری</t>
  </si>
  <si>
    <t>111</t>
  </si>
  <si>
    <t>موجودی نقد و بانک</t>
  </si>
  <si>
    <t>11111</t>
  </si>
  <si>
    <t>موجودی نزد صندوق ارزی</t>
  </si>
  <si>
    <t>110001</t>
  </si>
  <si>
    <t>صندوق دفتر مرکزی</t>
  </si>
  <si>
    <t/>
  </si>
  <si>
    <t>11121</t>
  </si>
  <si>
    <t>موجودی نزد بانکها ریالی</t>
  </si>
  <si>
    <t>100001</t>
  </si>
  <si>
    <t>بانک اقتصاد نوین شعبه حام جم 1-5278624-2-215</t>
  </si>
  <si>
    <t>100002</t>
  </si>
  <si>
    <t>بانک اقتصاد نوین شعبه حام جم 1-5278624-850-215</t>
  </si>
  <si>
    <t>100003</t>
  </si>
  <si>
    <t>بانک ملت شعبه سازمان گسترش 8375650927</t>
  </si>
  <si>
    <t>100004</t>
  </si>
  <si>
    <t>بانک ملت شعبه سازمان گسترش 8379602926</t>
  </si>
  <si>
    <t>100006</t>
  </si>
  <si>
    <t>بانک صنعت و معدن شعبه توسعه ملی 0100047006009</t>
  </si>
  <si>
    <t>100007</t>
  </si>
  <si>
    <t>بانک صنعت و معدن شعبه توسعه ملی 0200079432000</t>
  </si>
  <si>
    <t>100008</t>
  </si>
  <si>
    <t>بانک صنعت و معدن شعبه توسعه ملی 0200077349001</t>
  </si>
  <si>
    <t>100009</t>
  </si>
  <si>
    <t>بانک سامان شعبه دکتر فاطمی 1-2189814-40-810</t>
  </si>
  <si>
    <t>100011</t>
  </si>
  <si>
    <t>بانک کشاورزی شعبه ملاصدرا 90334806-6</t>
  </si>
  <si>
    <t>100013</t>
  </si>
  <si>
    <t>بانک تجارت مستقل مرکزی  289041664</t>
  </si>
  <si>
    <t>100017</t>
  </si>
  <si>
    <t>بانک تجارت شعبه اکو 306827022</t>
  </si>
  <si>
    <t>100018</t>
  </si>
  <si>
    <t>بانک تجارت شعبه اکو 306833111</t>
  </si>
  <si>
    <t>100019</t>
  </si>
  <si>
    <t>بانک تجارت مستقل مرکزی  356806417</t>
  </si>
  <si>
    <t>11141</t>
  </si>
  <si>
    <t>موجودی نزد تنخواه گردان ها</t>
  </si>
  <si>
    <t>550001</t>
  </si>
  <si>
    <t>عبدالحمید مبصری</t>
  </si>
  <si>
    <t>600016</t>
  </si>
  <si>
    <t>محسن  خستو</t>
  </si>
  <si>
    <t>600169</t>
  </si>
  <si>
    <t>مهدی دمیرچی</t>
  </si>
  <si>
    <t>600201</t>
  </si>
  <si>
    <t>خلیل ذریه عباسی</t>
  </si>
  <si>
    <t>11112</t>
  </si>
  <si>
    <t>موجودی نزد صندوق ریالی</t>
  </si>
  <si>
    <t>11122</t>
  </si>
  <si>
    <t>موجودی نزد بانکهای ارزی</t>
  </si>
  <si>
    <t>100005</t>
  </si>
  <si>
    <t>بانک ملت شعبه سازمان گسترش 8304302209</t>
  </si>
  <si>
    <t>100014</t>
  </si>
  <si>
    <t>بانک تجارت مستقل مرکزی  173673329</t>
  </si>
  <si>
    <t>121</t>
  </si>
  <si>
    <t>سرمایه گذاری های کوتاه مدت</t>
  </si>
  <si>
    <t>12112</t>
  </si>
  <si>
    <t>سپرده های کوتاه مدت نزد بانکها</t>
  </si>
  <si>
    <t>100012</t>
  </si>
  <si>
    <t>بانک اقتصاد نوین شعبه حام جم بانک اقتصادنوین 147-850-51525360-1</t>
  </si>
  <si>
    <t>141</t>
  </si>
  <si>
    <t>اسناد دریافتنی غیر تجاری</t>
  </si>
  <si>
    <t>14121</t>
  </si>
  <si>
    <t>اسناد دریافتنی غیر تجاری نزد بانک</t>
  </si>
  <si>
    <t>142</t>
  </si>
  <si>
    <t>سایر حسابهای دریافتنی</t>
  </si>
  <si>
    <t>14211</t>
  </si>
  <si>
    <t>400005</t>
  </si>
  <si>
    <t>زیرساخت فراگیر پالایشی سیراف</t>
  </si>
  <si>
    <t>400050</t>
  </si>
  <si>
    <t>400105</t>
  </si>
  <si>
    <t>ذوب آهن آریان بوئین زهرا</t>
  </si>
  <si>
    <t>400116</t>
  </si>
  <si>
    <t>صنعت پژوهان ماهان</t>
  </si>
  <si>
    <t>400187</t>
  </si>
  <si>
    <t>پترو فرآیند راژان</t>
  </si>
  <si>
    <t>400198</t>
  </si>
  <si>
    <t>فلزات نوین تجارت آزاد</t>
  </si>
  <si>
    <t>600266</t>
  </si>
  <si>
    <t>حسینعلی حجاری زاده</t>
  </si>
  <si>
    <t>14221</t>
  </si>
  <si>
    <t>وام کارکنان</t>
  </si>
  <si>
    <t>600006</t>
  </si>
  <si>
    <t>حسین سمیعی کیا</t>
  </si>
  <si>
    <t>600007</t>
  </si>
  <si>
    <t>مجتبی زرافشانی</t>
  </si>
  <si>
    <t>600012</t>
  </si>
  <si>
    <t>محمدرضا رودپیش زاده فومنی</t>
  </si>
  <si>
    <t>14223</t>
  </si>
  <si>
    <t>جاری کارکنان</t>
  </si>
  <si>
    <t>600001</t>
  </si>
  <si>
    <t>امیرعباس ایماغیان</t>
  </si>
  <si>
    <t>600002</t>
  </si>
  <si>
    <t>زینب امین زاده</t>
  </si>
  <si>
    <t>600005</t>
  </si>
  <si>
    <t>پروین صادق آبادی</t>
  </si>
  <si>
    <t>600008</t>
  </si>
  <si>
    <t>پروانه طاهرخانی</t>
  </si>
  <si>
    <t>600009</t>
  </si>
  <si>
    <t>سپیده  بیاتی</t>
  </si>
  <si>
    <t>14231</t>
  </si>
  <si>
    <t>علی الحساب کارکنان</t>
  </si>
  <si>
    <t>143</t>
  </si>
  <si>
    <t>سپرده ها و ودایع</t>
  </si>
  <si>
    <t>14311</t>
  </si>
  <si>
    <t>ودیعه اجاره -دریافتنی</t>
  </si>
  <si>
    <t>550047</t>
  </si>
  <si>
    <t>14359</t>
  </si>
  <si>
    <t>سایر سپرده ها-دریافتنی گمرکی</t>
  </si>
  <si>
    <t>400125</t>
  </si>
  <si>
    <t>حمل و نقل بین المللی شاهو ترابر پارس</t>
  </si>
  <si>
    <t>400155</t>
  </si>
  <si>
    <t>کشتیرانی هوپاد دریا</t>
  </si>
  <si>
    <t>400169</t>
  </si>
  <si>
    <t>آریا ترابر البرز</t>
  </si>
  <si>
    <t>400178</t>
  </si>
  <si>
    <t>فرشته اقیانوس آبی</t>
  </si>
  <si>
    <t>400203</t>
  </si>
  <si>
    <t>حمل و نقل بین المللی هماهنگ بار پارس</t>
  </si>
  <si>
    <t>400211</t>
  </si>
  <si>
    <t>توسعه تجارت روبینا</t>
  </si>
  <si>
    <t>400215</t>
  </si>
  <si>
    <t>حمل و نقل بین المللی توشه بر</t>
  </si>
  <si>
    <t>400221</t>
  </si>
  <si>
    <t>درسا ترابر آسیا</t>
  </si>
  <si>
    <t>400240</t>
  </si>
  <si>
    <t>دریا بار</t>
  </si>
  <si>
    <t>14322</t>
  </si>
  <si>
    <t>سپرده ضمانتنامه های پیش پرداخت بانکی</t>
  </si>
  <si>
    <t>400051</t>
  </si>
  <si>
    <t>فرآب اینترنشنال</t>
  </si>
  <si>
    <t>400081</t>
  </si>
  <si>
    <t>14323</t>
  </si>
  <si>
    <t>سپرده گشایش اعتبار اسنادی</t>
  </si>
  <si>
    <t>400006</t>
  </si>
  <si>
    <t>بانک صنعت و معدن</t>
  </si>
  <si>
    <t>14360</t>
  </si>
  <si>
    <t>سایر سپرده ها-دریافتنی</t>
  </si>
  <si>
    <t>400260</t>
  </si>
  <si>
    <t>بانک تجارت</t>
  </si>
  <si>
    <t>181</t>
  </si>
  <si>
    <t>پیش پرداختها</t>
  </si>
  <si>
    <t>18111</t>
  </si>
  <si>
    <t>پیش پرداخت خرید مواد و مصالح</t>
  </si>
  <si>
    <t>400092</t>
  </si>
  <si>
    <t>حمل و نقل کهورک بار لامرد</t>
  </si>
  <si>
    <t>400114</t>
  </si>
  <si>
    <t>تولیدی و صنعتی فراسان</t>
  </si>
  <si>
    <t>400117</t>
  </si>
  <si>
    <t>بهبد صنعت پارس</t>
  </si>
  <si>
    <t>400121</t>
  </si>
  <si>
    <t>مهندسی سازه فرافن</t>
  </si>
  <si>
    <t>400127</t>
  </si>
  <si>
    <t>صنعتی صافیاد</t>
  </si>
  <si>
    <t>400146</t>
  </si>
  <si>
    <t>برنا الکترونیک</t>
  </si>
  <si>
    <t>400132</t>
  </si>
  <si>
    <t>ریخته گری برناگداز</t>
  </si>
  <si>
    <t>400153</t>
  </si>
  <si>
    <t>اریس اوکسین</t>
  </si>
  <si>
    <t>400157</t>
  </si>
  <si>
    <t>شرکت تولیدی و صنعتی سیم و کابل مغان</t>
  </si>
  <si>
    <t>400168</t>
  </si>
  <si>
    <t>فولاد مبارکه اصفهان</t>
  </si>
  <si>
    <t>400131</t>
  </si>
  <si>
    <t>شرکت بین المللی ساروج بوشهر</t>
  </si>
  <si>
    <t>400136</t>
  </si>
  <si>
    <t>دقیق سازان آراز</t>
  </si>
  <si>
    <t>400196</t>
  </si>
  <si>
    <t>آهن آلات نوین آرکا</t>
  </si>
  <si>
    <t>400208</t>
  </si>
  <si>
    <t>سیراف بتن جنوب (مرضیه هدایتی)</t>
  </si>
  <si>
    <t>400214</t>
  </si>
  <si>
    <t>گروه صنعتی شاهرخی</t>
  </si>
  <si>
    <t>400224</t>
  </si>
  <si>
    <t>سیمان مند دشتی</t>
  </si>
  <si>
    <t>18115</t>
  </si>
  <si>
    <t>پیش پرداخت خریدهای خارجی</t>
  </si>
  <si>
    <t>400097</t>
  </si>
  <si>
    <t>مهندسی پایاصنعت تیران</t>
  </si>
  <si>
    <t>400165</t>
  </si>
  <si>
    <t>مهندسین مشاور تهران جوان</t>
  </si>
  <si>
    <t>400171</t>
  </si>
  <si>
    <t>نوین دانش آینده</t>
  </si>
  <si>
    <t>400174</t>
  </si>
  <si>
    <t>تهویه سیستمهای تهویه مطبوع</t>
  </si>
  <si>
    <t>400175</t>
  </si>
  <si>
    <t>هوا ابزار تهران (هتکو)</t>
  </si>
  <si>
    <t>400177</t>
  </si>
  <si>
    <t>بازرگانی ایران ترانسفو</t>
  </si>
  <si>
    <t>400179</t>
  </si>
  <si>
    <t>KTI</t>
  </si>
  <si>
    <t>400184</t>
  </si>
  <si>
    <t>پمپهای صنعتی ایران IIP</t>
  </si>
  <si>
    <t>400207</t>
  </si>
  <si>
    <t>پترو پویش سهند</t>
  </si>
  <si>
    <t>400209</t>
  </si>
  <si>
    <t>RMT (محمد رضوانیان)</t>
  </si>
  <si>
    <t>400212</t>
  </si>
  <si>
    <t>انرژی کویر پایا (EKP)</t>
  </si>
  <si>
    <t>400217</t>
  </si>
  <si>
    <t>ایران تابلو</t>
  </si>
  <si>
    <t>400219</t>
  </si>
  <si>
    <t>زافرتک ZAFFERTEC</t>
  </si>
  <si>
    <t>400234</t>
  </si>
  <si>
    <t>رود هارت RPG</t>
  </si>
  <si>
    <t>400235</t>
  </si>
  <si>
    <t>هیسکو (HIS CO)</t>
  </si>
  <si>
    <t>400236</t>
  </si>
  <si>
    <t>تولیدی سیم و کابل یزد</t>
  </si>
  <si>
    <t>18131</t>
  </si>
  <si>
    <t>400049</t>
  </si>
  <si>
    <t>راهکار برتر آراد پایا(پوپک)</t>
  </si>
  <si>
    <t>400025</t>
  </si>
  <si>
    <t>همکاران سیستم</t>
  </si>
  <si>
    <t>400056</t>
  </si>
  <si>
    <t>سازمان منطقه ویژه اقتصادی انرژی پارس</t>
  </si>
  <si>
    <t>400238</t>
  </si>
  <si>
    <t>همکاران سیستم پناه تهران</t>
  </si>
  <si>
    <t>400252</t>
  </si>
  <si>
    <t>پرشیا سیس خاورمیانه</t>
  </si>
  <si>
    <t>400190</t>
  </si>
  <si>
    <t>داده پردازی نیک آفرین امروز پارسیان</t>
  </si>
  <si>
    <t>400200</t>
  </si>
  <si>
    <t>مهندسی مشاوران شیراز انرژی (مشیران)</t>
  </si>
  <si>
    <t>600278</t>
  </si>
  <si>
    <t>محسن خسروی</t>
  </si>
  <si>
    <t>18141</t>
  </si>
  <si>
    <t>پیش پرداخت هزینه ها</t>
  </si>
  <si>
    <t>400014</t>
  </si>
  <si>
    <t>کوشا منش</t>
  </si>
  <si>
    <t>400023</t>
  </si>
  <si>
    <t>آینده نگاران</t>
  </si>
  <si>
    <t>400099</t>
  </si>
  <si>
    <t>بنیاد علوم کاربردی رازی</t>
  </si>
  <si>
    <t>400101</t>
  </si>
  <si>
    <t>گروه فناوری ارتباطات و اطلاعات شاتل</t>
  </si>
  <si>
    <t>400180</t>
  </si>
  <si>
    <t>حمل و نقل بین المللی راه نیک ترابر</t>
  </si>
  <si>
    <t>400181</t>
  </si>
  <si>
    <t>گلنور</t>
  </si>
  <si>
    <t>400185</t>
  </si>
  <si>
    <t>ظریف صنعت پیشرو</t>
  </si>
  <si>
    <t>400194</t>
  </si>
  <si>
    <t>نارفوم کار</t>
  </si>
  <si>
    <t>400216</t>
  </si>
  <si>
    <t>شرکت آب و فاضلاب</t>
  </si>
  <si>
    <t>400241</t>
  </si>
  <si>
    <t>شرکت گاز استان بوشهر</t>
  </si>
  <si>
    <t>400242</t>
  </si>
  <si>
    <t>گسترش خدمات ایمنیو آتش نشانی نگهبان</t>
  </si>
  <si>
    <t>400250</t>
  </si>
  <si>
    <t>موج سوم برگ سبز</t>
  </si>
  <si>
    <t>600277</t>
  </si>
  <si>
    <t>امیر  کیخسرو حقیقی</t>
  </si>
  <si>
    <t>18143</t>
  </si>
  <si>
    <t>پیش پرداخت بیمه</t>
  </si>
  <si>
    <t>400077</t>
  </si>
  <si>
    <t>بیمه ایران</t>
  </si>
  <si>
    <t>400104</t>
  </si>
  <si>
    <t>بیمه آسیا</t>
  </si>
  <si>
    <t>18151</t>
  </si>
  <si>
    <t>پیش پرداخت دارایی ثابت</t>
  </si>
  <si>
    <t>400120</t>
  </si>
  <si>
    <t>پارس لیبهر-علی حسین آبادی</t>
  </si>
  <si>
    <t>400188</t>
  </si>
  <si>
    <t>تابش تابلو</t>
  </si>
  <si>
    <t>400253</t>
  </si>
  <si>
    <t>گنجینه مهر پارس</t>
  </si>
  <si>
    <t>600267</t>
  </si>
  <si>
    <t>سیدحسین میری (صنایع چوب میری)</t>
  </si>
  <si>
    <t>داراییهای غیرجاری</t>
  </si>
  <si>
    <t>221</t>
  </si>
  <si>
    <t>سرمایه گذاری های بلند مدت</t>
  </si>
  <si>
    <t>22141</t>
  </si>
  <si>
    <t>سرمایه گذاری در سایر شرکتها</t>
  </si>
  <si>
    <t>251</t>
  </si>
  <si>
    <t>داراییهای ثابت</t>
  </si>
  <si>
    <t>25111</t>
  </si>
  <si>
    <t>25122</t>
  </si>
  <si>
    <t>ساختمان</t>
  </si>
  <si>
    <t>تاسیسات</t>
  </si>
  <si>
    <t>25124</t>
  </si>
  <si>
    <t>25125</t>
  </si>
  <si>
    <t>ابزار آلات و قالبها</t>
  </si>
  <si>
    <t>25126</t>
  </si>
  <si>
    <t>وسایط نقلیه</t>
  </si>
  <si>
    <t>25127</t>
  </si>
  <si>
    <t>25182</t>
  </si>
  <si>
    <t>استهلاک انباشته ساختمان</t>
  </si>
  <si>
    <t>25184</t>
  </si>
  <si>
    <t>استهلاک انباشته ماشین آلات و تجهیزات</t>
  </si>
  <si>
    <t>25185</t>
  </si>
  <si>
    <t>استهلاک انباشته ابزار آلات و قالبها</t>
  </si>
  <si>
    <t>25186</t>
  </si>
  <si>
    <t>استهلاک انباشته وسایط نقلیه</t>
  </si>
  <si>
    <t>25187</t>
  </si>
  <si>
    <t>استهلاک انباشته اثاثه و منصوبات</t>
  </si>
  <si>
    <t>261</t>
  </si>
  <si>
    <t>داراییهای در جریان تکمیل</t>
  </si>
  <si>
    <t>26111</t>
  </si>
  <si>
    <t>300001</t>
  </si>
  <si>
    <t>مالی</t>
  </si>
  <si>
    <t>300002</t>
  </si>
  <si>
    <t>اداری</t>
  </si>
  <si>
    <t>300003</t>
  </si>
  <si>
    <t>تدارکات</t>
  </si>
  <si>
    <t>300004</t>
  </si>
  <si>
    <t>بازرگانی</t>
  </si>
  <si>
    <t>300005</t>
  </si>
  <si>
    <t>مهندسی</t>
  </si>
  <si>
    <t>300006</t>
  </si>
  <si>
    <t>بازرسی و کنترل کیفیت</t>
  </si>
  <si>
    <t>300007</t>
  </si>
  <si>
    <t>برنامه ریزی و کنترل پروژه</t>
  </si>
  <si>
    <t>26113</t>
  </si>
  <si>
    <t>هزینه های عمومی و اداری</t>
  </si>
  <si>
    <t>26114</t>
  </si>
  <si>
    <t>مواد و مصالح</t>
  </si>
  <si>
    <t>26115</t>
  </si>
  <si>
    <t>هزینه های عملیاتی</t>
  </si>
  <si>
    <t>300032</t>
  </si>
  <si>
    <t>واحدهای جانبی (Utility)</t>
  </si>
  <si>
    <t>26116</t>
  </si>
  <si>
    <t>26191</t>
  </si>
  <si>
    <t>پیش پرداخت سرمایه ا ی</t>
  </si>
  <si>
    <t>271</t>
  </si>
  <si>
    <t>داراییهای نامشهود</t>
  </si>
  <si>
    <t>27121</t>
  </si>
  <si>
    <t>27122</t>
  </si>
  <si>
    <t>استهلاک انباشته نرم افزارها</t>
  </si>
  <si>
    <t>27131</t>
  </si>
  <si>
    <t>حق انشعاب آب</t>
  </si>
  <si>
    <t>27132</t>
  </si>
  <si>
    <t>حق انشعاب گاز</t>
  </si>
  <si>
    <t>27134</t>
  </si>
  <si>
    <t>حق انشعاب برق</t>
  </si>
  <si>
    <t>3</t>
  </si>
  <si>
    <t>بدهیهای جاری</t>
  </si>
  <si>
    <t>342</t>
  </si>
  <si>
    <t>سایر حسابها و اسناد پرداختنی غیر تجاری</t>
  </si>
  <si>
    <t>34211</t>
  </si>
  <si>
    <t>سایر اسناد پرداختنی</t>
  </si>
  <si>
    <t>34221</t>
  </si>
  <si>
    <t>سایر حسابهای پرداختنی</t>
  </si>
  <si>
    <t>400024</t>
  </si>
  <si>
    <t>دنیای پردازش</t>
  </si>
  <si>
    <t>400034</t>
  </si>
  <si>
    <t>مبلمان اداری نوژن</t>
  </si>
  <si>
    <t>400040</t>
  </si>
  <si>
    <t>ارتباط نوین</t>
  </si>
  <si>
    <t>400042</t>
  </si>
  <si>
    <t>پولاد پیچ کار</t>
  </si>
  <si>
    <t>400068</t>
  </si>
  <si>
    <t>مهندسین مشاور نگر اندیش</t>
  </si>
  <si>
    <t>400078</t>
  </si>
  <si>
    <t>ماه تابان رایانه</t>
  </si>
  <si>
    <t>400080</t>
  </si>
  <si>
    <t>ترسیم گران اندیشه پویا</t>
  </si>
  <si>
    <t>400087</t>
  </si>
  <si>
    <t>پاژ پرداز سامانه</t>
  </si>
  <si>
    <t>400093</t>
  </si>
  <si>
    <t>گروه فنی مهندسی اتوسیستم(حمیدرضاغلامیان)</t>
  </si>
  <si>
    <t>400094</t>
  </si>
  <si>
    <t>400095</t>
  </si>
  <si>
    <t>پرتو پرواز فردا</t>
  </si>
  <si>
    <t>400096</t>
  </si>
  <si>
    <t>فناوری پند کاسپین</t>
  </si>
  <si>
    <t>400102</t>
  </si>
  <si>
    <t>خدمات ماشین اداری رامتین(رستم فرودیان)</t>
  </si>
  <si>
    <t>400110</t>
  </si>
  <si>
    <t>لوید آلمان کیش</t>
  </si>
  <si>
    <t>400112</t>
  </si>
  <si>
    <t>پرنیان پی سیراف-جواد حسن پور</t>
  </si>
  <si>
    <t>400115</t>
  </si>
  <si>
    <t>رایانه افزار خط سبز</t>
  </si>
  <si>
    <t>400126</t>
  </si>
  <si>
    <t>گروه تولیدی نیکان تک ایرانیان</t>
  </si>
  <si>
    <t>400133</t>
  </si>
  <si>
    <t>پوشش های محافظتی جنوب</t>
  </si>
  <si>
    <t>400134</t>
  </si>
  <si>
    <t>شن و ماسه بهار جاشک-عبداله بحرانی</t>
  </si>
  <si>
    <t>400141</t>
  </si>
  <si>
    <t>کاریز هیدرو سازه گیل</t>
  </si>
  <si>
    <t>400142</t>
  </si>
  <si>
    <t>بازرسی فنی ایرانیان-ایریکو</t>
  </si>
  <si>
    <t>400143</t>
  </si>
  <si>
    <t>آجر صدف-سیدرضا سیدین</t>
  </si>
  <si>
    <t>400144</t>
  </si>
  <si>
    <t>تولیدی پی.ای.اس</t>
  </si>
  <si>
    <t>400152</t>
  </si>
  <si>
    <t>فروشگاه آهن اسکندری-وحید نجاری</t>
  </si>
  <si>
    <t>400154</t>
  </si>
  <si>
    <t>مرکز تخصصی طب کار پایوران راه سلامت</t>
  </si>
  <si>
    <t>400158</t>
  </si>
  <si>
    <t>کاوشکاران آزمون های غیر مخرب دقیق</t>
  </si>
  <si>
    <t>400159</t>
  </si>
  <si>
    <t>تولیدی و بازرگانی نیاشیمی</t>
  </si>
  <si>
    <t>400163</t>
  </si>
  <si>
    <t>مهرطلب جی</t>
  </si>
  <si>
    <t>400164</t>
  </si>
  <si>
    <t>آذین تجهیز مهر</t>
  </si>
  <si>
    <t>400166</t>
  </si>
  <si>
    <t>اطمینان تجارت خبره</t>
  </si>
  <si>
    <t>400167</t>
  </si>
  <si>
    <t>تدبیر نگاران زاگرس</t>
  </si>
  <si>
    <t>400170</t>
  </si>
  <si>
    <t>ملی صنایع پتروشیمی</t>
  </si>
  <si>
    <t>400172</t>
  </si>
  <si>
    <t>بهساز فرآیند سام سیستم</t>
  </si>
  <si>
    <t>400173</t>
  </si>
  <si>
    <t>بیمارستان نیکان</t>
  </si>
  <si>
    <t>400176</t>
  </si>
  <si>
    <t>خبرگان بین المللی تهران</t>
  </si>
  <si>
    <t>400182</t>
  </si>
  <si>
    <t>آماک کوشا</t>
  </si>
  <si>
    <t>400183</t>
  </si>
  <si>
    <t>آدلی آرا بنا</t>
  </si>
  <si>
    <t>400186</t>
  </si>
  <si>
    <t>بازرگانی کالای آهن و چوب کرمی</t>
  </si>
  <si>
    <t>400189</t>
  </si>
  <si>
    <t>طلوع انرژی</t>
  </si>
  <si>
    <t>400191</t>
  </si>
  <si>
    <t>ایده پردازان پروچیستا-مجید رازی</t>
  </si>
  <si>
    <t>400192</t>
  </si>
  <si>
    <t>صنعتی آما</t>
  </si>
  <si>
    <t>400193</t>
  </si>
  <si>
    <t>تامین کالای پارسیان</t>
  </si>
  <si>
    <t>400195</t>
  </si>
  <si>
    <t>فروشگاه تک سیکلت</t>
  </si>
  <si>
    <t>400197</t>
  </si>
  <si>
    <t>شرکت صنعتی و شیمیایی رنگین زره</t>
  </si>
  <si>
    <t>400199</t>
  </si>
  <si>
    <t>مبلمان اداری و خانگی پاکرو</t>
  </si>
  <si>
    <t>400201</t>
  </si>
  <si>
    <t>فن آوران آواسیس</t>
  </si>
  <si>
    <t>400202</t>
  </si>
  <si>
    <t>تهویه بهاران</t>
  </si>
  <si>
    <t>400204</t>
  </si>
  <si>
    <t>روشن جام یلدا</t>
  </si>
  <si>
    <t>400205</t>
  </si>
  <si>
    <t>بازرگانی صفری(مسلم صفری)</t>
  </si>
  <si>
    <t>400210</t>
  </si>
  <si>
    <t>رایکا بنیس</t>
  </si>
  <si>
    <t>400213</t>
  </si>
  <si>
    <t>مبلمان اداری امیران (برادران اسماعیلی)</t>
  </si>
  <si>
    <t>400218</t>
  </si>
  <si>
    <t>خزر فن تهویه</t>
  </si>
  <si>
    <t>400220</t>
  </si>
  <si>
    <t>کیمیا فرآیند جم (زهرا فلاحت پیشه)</t>
  </si>
  <si>
    <t>400222</t>
  </si>
  <si>
    <t>کاسپین سفیر کالا</t>
  </si>
  <si>
    <t>400223</t>
  </si>
  <si>
    <t>آیلار صنعت سبلان</t>
  </si>
  <si>
    <t>400226</t>
  </si>
  <si>
    <t>تهیه و حمل مصالح قایدی(حسن قایدی)</t>
  </si>
  <si>
    <t>400227</t>
  </si>
  <si>
    <t>لوازم خانگی برادران</t>
  </si>
  <si>
    <t>400228</t>
  </si>
  <si>
    <t>بازرگانی نوتاش صنعت سهند</t>
  </si>
  <si>
    <t>400230</t>
  </si>
  <si>
    <t>تجارت گستر سیراف سپهر</t>
  </si>
  <si>
    <t>400231</t>
  </si>
  <si>
    <t>لوازم بهداشتی ساختمانی امانیه</t>
  </si>
  <si>
    <t>400232</t>
  </si>
  <si>
    <t>خدامت فنی تروسیان</t>
  </si>
  <si>
    <t>400237</t>
  </si>
  <si>
    <t>صنایع رنگینه و کاتالیست پارس</t>
  </si>
  <si>
    <t>400239</t>
  </si>
  <si>
    <t>دکو موج</t>
  </si>
  <si>
    <t>400243</t>
  </si>
  <si>
    <t>مدیریت آبرسانی خلیج فارس</t>
  </si>
  <si>
    <t>400244</t>
  </si>
  <si>
    <t>آشکارسازان حریق</t>
  </si>
  <si>
    <t>400245</t>
  </si>
  <si>
    <t>گروه صنعتی آمود</t>
  </si>
  <si>
    <t>400247</t>
  </si>
  <si>
    <t>پیمانکاری حمل ماسه بادی بحرانی-محمد بحرانی</t>
  </si>
  <si>
    <t>400251</t>
  </si>
  <si>
    <t>انتشارات یساولی</t>
  </si>
  <si>
    <t>400254</t>
  </si>
  <si>
    <t>آب گستران اندیشه ساز</t>
  </si>
  <si>
    <t>550026</t>
  </si>
  <si>
    <t>محسن صفائی فراهانی</t>
  </si>
  <si>
    <t>600268</t>
  </si>
  <si>
    <t>زینب قدرتی(فروشگاه رویال)</t>
  </si>
  <si>
    <t>600269</t>
  </si>
  <si>
    <t>محسن خسروی(هاست کوشان)</t>
  </si>
  <si>
    <t>600270</t>
  </si>
  <si>
    <t>سید وحید موسوی راد (هوشمند فنی یار)</t>
  </si>
  <si>
    <t>600276</t>
  </si>
  <si>
    <t>تقی شهرابی فراهانی</t>
  </si>
  <si>
    <t>600279</t>
  </si>
  <si>
    <t>جام نما (غلامرضا احدی)</t>
  </si>
  <si>
    <t>34231</t>
  </si>
  <si>
    <t>400008</t>
  </si>
  <si>
    <t>امور مالیاتی بوشهر - واحد 881521-کلاسه 743</t>
  </si>
  <si>
    <t>34232</t>
  </si>
  <si>
    <t>مالیات تکلیفی پرداختنی</t>
  </si>
  <si>
    <t>400007</t>
  </si>
  <si>
    <t>امور مالیاتی شمال تهران - واحد 401623 - کلاسه 351</t>
  </si>
  <si>
    <t>34235</t>
  </si>
  <si>
    <t>مالیات اجاره پرداختنی</t>
  </si>
  <si>
    <t>34237</t>
  </si>
  <si>
    <t>حق بیمه پرداختنی کارکنان</t>
  </si>
  <si>
    <t>400010</t>
  </si>
  <si>
    <t>سازمان تامین اجتماعی شعبه 25 تهران</t>
  </si>
  <si>
    <t>400011</t>
  </si>
  <si>
    <t>سازمان تامین اجتماعی  شعبه کنگان</t>
  </si>
  <si>
    <t>34241</t>
  </si>
  <si>
    <t>600010</t>
  </si>
  <si>
    <t>پریسا صفائی فراهانی</t>
  </si>
  <si>
    <t>600011</t>
  </si>
  <si>
    <t>سمیه جورقانیان</t>
  </si>
  <si>
    <t>600013</t>
  </si>
  <si>
    <t>سیدمحمد حسینی کیا</t>
  </si>
  <si>
    <t>600017</t>
  </si>
  <si>
    <t>آرام  ابراهیمیان</t>
  </si>
  <si>
    <t>600019</t>
  </si>
  <si>
    <t>آرام  فاطمی</t>
  </si>
  <si>
    <t>600033</t>
  </si>
  <si>
    <t>محمد مهدی موحدی</t>
  </si>
  <si>
    <t>600036</t>
  </si>
  <si>
    <t>محمد رضا محمود پور</t>
  </si>
  <si>
    <t>600042</t>
  </si>
  <si>
    <t>سعید رضا حافظ عقیلی</t>
  </si>
  <si>
    <t>600043</t>
  </si>
  <si>
    <t>سید بابک لطفی زاده</t>
  </si>
  <si>
    <t>600048</t>
  </si>
  <si>
    <t>محمد  لاهوتی مقدم</t>
  </si>
  <si>
    <t>600049</t>
  </si>
  <si>
    <t>سیده آتوسا حسینی</t>
  </si>
  <si>
    <t>600050</t>
  </si>
  <si>
    <t>شریعت رضوی</t>
  </si>
  <si>
    <t>600052</t>
  </si>
  <si>
    <t>علی ارزیتون</t>
  </si>
  <si>
    <t>600055</t>
  </si>
  <si>
    <t>امیدرضا تشخیصی</t>
  </si>
  <si>
    <t>600059</t>
  </si>
  <si>
    <t>مهسا  هروی</t>
  </si>
  <si>
    <t>600062</t>
  </si>
  <si>
    <t>مریم پوربیات</t>
  </si>
  <si>
    <t>600067</t>
  </si>
  <si>
    <t>صفورا صدرایی پور</t>
  </si>
  <si>
    <t>600068</t>
  </si>
  <si>
    <t>سید ابوالفضل علوی نژاد</t>
  </si>
  <si>
    <t>600069</t>
  </si>
  <si>
    <t>مهدی سعادت فرد</t>
  </si>
  <si>
    <t>600070</t>
  </si>
  <si>
    <t>علیرضا ارفعی</t>
  </si>
  <si>
    <t>600072</t>
  </si>
  <si>
    <t>الهام خدا بخشی عباسی</t>
  </si>
  <si>
    <t>600073</t>
  </si>
  <si>
    <t>محسن  قهاری</t>
  </si>
  <si>
    <t>600074</t>
  </si>
  <si>
    <t>سجاد طهماسبی احسن</t>
  </si>
  <si>
    <t>600075</t>
  </si>
  <si>
    <t>رامین رازجو</t>
  </si>
  <si>
    <t>600076</t>
  </si>
  <si>
    <t>الهه سالاری</t>
  </si>
  <si>
    <t>600077</t>
  </si>
  <si>
    <t>جلال  بهروزفر</t>
  </si>
  <si>
    <t>600082</t>
  </si>
  <si>
    <t>شایسته سادات کریمی</t>
  </si>
  <si>
    <t>600083</t>
  </si>
  <si>
    <t>فرناز صالحی</t>
  </si>
  <si>
    <t>600084</t>
  </si>
  <si>
    <t>عاطفه حسین زاده جوبیجارکلی</t>
  </si>
  <si>
    <t>600085</t>
  </si>
  <si>
    <t>شادفر صارمی</t>
  </si>
  <si>
    <t>600101</t>
  </si>
  <si>
    <t>اندیشه صفا بخش</t>
  </si>
  <si>
    <t>600102</t>
  </si>
  <si>
    <t>محمد رضا مشایخی نظام آبادی</t>
  </si>
  <si>
    <t>600104</t>
  </si>
  <si>
    <t>سعید احمدیان مقدم</t>
  </si>
  <si>
    <t>600105</t>
  </si>
  <si>
    <t>سید مهدی هاشمی</t>
  </si>
  <si>
    <t>600107</t>
  </si>
  <si>
    <t>امیر زمستانی</t>
  </si>
  <si>
    <t>600111</t>
  </si>
  <si>
    <t>مرتضی قاسمی</t>
  </si>
  <si>
    <t>600117</t>
  </si>
  <si>
    <t>بی بی لیلا سیدی</t>
  </si>
  <si>
    <t>600121</t>
  </si>
  <si>
    <t>محمد رضا  ابراهیمی</t>
  </si>
  <si>
    <t>600122</t>
  </si>
  <si>
    <t>قاسم خواجه علیجانی</t>
  </si>
  <si>
    <t>600123</t>
  </si>
  <si>
    <t>محمد بخت</t>
  </si>
  <si>
    <t>600124</t>
  </si>
  <si>
    <t>محمد رضا معروفی</t>
  </si>
  <si>
    <t>600125</t>
  </si>
  <si>
    <t>فاتح  خدایاری</t>
  </si>
  <si>
    <t>600132</t>
  </si>
  <si>
    <t>فاطمه  برخوردار</t>
  </si>
  <si>
    <t>600133</t>
  </si>
  <si>
    <t>هادی نوریانی</t>
  </si>
  <si>
    <t>600140</t>
  </si>
  <si>
    <t>آرش ماهوتچیان</t>
  </si>
  <si>
    <t>600141</t>
  </si>
  <si>
    <t>غلامرضا حاتمیان</t>
  </si>
  <si>
    <t>600143</t>
  </si>
  <si>
    <t>افسانه  فتاح زاده</t>
  </si>
  <si>
    <t>600146</t>
  </si>
  <si>
    <t>سید محمد اسمعیلی صفوی</t>
  </si>
  <si>
    <t>600147</t>
  </si>
  <si>
    <t>فاطمه فیروزی</t>
  </si>
  <si>
    <t>600150</t>
  </si>
  <si>
    <t>مهین کشاورز کلاشمی</t>
  </si>
  <si>
    <t>600152</t>
  </si>
  <si>
    <t>جواد درزی رامندی</t>
  </si>
  <si>
    <t>600154</t>
  </si>
  <si>
    <t>فرهاد ارغوانی</t>
  </si>
  <si>
    <t>600155</t>
  </si>
  <si>
    <t>امیر اسمعیل  نبی زاده تبریزی</t>
  </si>
  <si>
    <t>600157</t>
  </si>
  <si>
    <t>حمید رحمانی سامانی</t>
  </si>
  <si>
    <t>600161</t>
  </si>
  <si>
    <t>مجتبی ربانی بیدگلی</t>
  </si>
  <si>
    <t>600162</t>
  </si>
  <si>
    <t>عادل عباسپور</t>
  </si>
  <si>
    <t>600167</t>
  </si>
  <si>
    <t>مهدی امینی</t>
  </si>
  <si>
    <t>600170</t>
  </si>
  <si>
    <t>فرزاد  لطفی</t>
  </si>
  <si>
    <t>600172</t>
  </si>
  <si>
    <t>دانیال جمالی</t>
  </si>
  <si>
    <t>600173</t>
  </si>
  <si>
    <t>امیرعباس قهاری</t>
  </si>
  <si>
    <t>600179</t>
  </si>
  <si>
    <t>سیروس ارجمند</t>
  </si>
  <si>
    <t>600183</t>
  </si>
  <si>
    <t>داود جمالی</t>
  </si>
  <si>
    <t>600184</t>
  </si>
  <si>
    <t>رضا زنگل گیاه</t>
  </si>
  <si>
    <t>600186</t>
  </si>
  <si>
    <t>رکسانا جهان مهمانی</t>
  </si>
  <si>
    <t>600189</t>
  </si>
  <si>
    <t>مریم معظمی فلاح</t>
  </si>
  <si>
    <t>600191</t>
  </si>
  <si>
    <t>محسن فضلی</t>
  </si>
  <si>
    <t>600192</t>
  </si>
  <si>
    <t>حسن سعیدی مطلق</t>
  </si>
  <si>
    <t>600193</t>
  </si>
  <si>
    <t>رضا نظری</t>
  </si>
  <si>
    <t>600194</t>
  </si>
  <si>
    <t>نغمه داهی</t>
  </si>
  <si>
    <t>600196</t>
  </si>
  <si>
    <t>امیرحسین گیتی نژاد</t>
  </si>
  <si>
    <t>600198</t>
  </si>
  <si>
    <t>مجتبی استا</t>
  </si>
  <si>
    <t>600261</t>
  </si>
  <si>
    <t>میثم خسروی پور</t>
  </si>
  <si>
    <t>600262</t>
  </si>
  <si>
    <t>علی  عباسی</t>
  </si>
  <si>
    <t>600263</t>
  </si>
  <si>
    <t>ایمان فلسفی</t>
  </si>
  <si>
    <t>600265</t>
  </si>
  <si>
    <t>ندا حیدری</t>
  </si>
  <si>
    <t>600271</t>
  </si>
  <si>
    <t>عیسی حسن پور بهزادی</t>
  </si>
  <si>
    <t>600272</t>
  </si>
  <si>
    <t>جلیل جعفری</t>
  </si>
  <si>
    <t>600274</t>
  </si>
  <si>
    <t>آذرنوش غلامی</t>
  </si>
  <si>
    <t>34244</t>
  </si>
  <si>
    <t>ذخیره بازخرید مرخصی</t>
  </si>
  <si>
    <t>600024</t>
  </si>
  <si>
    <t>حمید احمدی</t>
  </si>
  <si>
    <t>600031</t>
  </si>
  <si>
    <t>مهدی جلالی مشایخی</t>
  </si>
  <si>
    <t>600034</t>
  </si>
  <si>
    <t>نادر عاشوری</t>
  </si>
  <si>
    <t>600037</t>
  </si>
  <si>
    <t>محمد طیاری</t>
  </si>
  <si>
    <t>600056</t>
  </si>
  <si>
    <t>حمیدرضا پورکریم</t>
  </si>
  <si>
    <t>600063</t>
  </si>
  <si>
    <t>سیاوش شاهانی</t>
  </si>
  <si>
    <t>600078</t>
  </si>
  <si>
    <t>مهدی جعفری</t>
  </si>
  <si>
    <t>600080</t>
  </si>
  <si>
    <t>فرهاد بانیانی</t>
  </si>
  <si>
    <t>34261</t>
  </si>
  <si>
    <t>ذخیره هزینه محقق شده</t>
  </si>
  <si>
    <t>34262</t>
  </si>
  <si>
    <t>ذخیره عیدی و پاداش</t>
  </si>
  <si>
    <t>343</t>
  </si>
  <si>
    <t>سپرده ها و ودایع پرداختنی</t>
  </si>
  <si>
    <t>34352</t>
  </si>
  <si>
    <t>سپرده حسن انجام کار</t>
  </si>
  <si>
    <t>400098</t>
  </si>
  <si>
    <t>طنین ارتباط پارمیس</t>
  </si>
  <si>
    <t>34353</t>
  </si>
  <si>
    <t>34356</t>
  </si>
  <si>
    <t>سپرده حسن انجام کار تسهیلات ارزی</t>
  </si>
  <si>
    <t>4</t>
  </si>
  <si>
    <t>بدهیهای غیرجاری</t>
  </si>
  <si>
    <t>442</t>
  </si>
  <si>
    <t>سایر حسابها و اسناد پرداختنی غیر جاری</t>
  </si>
  <si>
    <t>44201</t>
  </si>
  <si>
    <t>400001</t>
  </si>
  <si>
    <t>تناوب</t>
  </si>
  <si>
    <t>400002</t>
  </si>
  <si>
    <t>سنگ آهن مرکزی رباط</t>
  </si>
  <si>
    <t>550002</t>
  </si>
  <si>
    <t>سیاوش زرگر یعقوبی</t>
  </si>
  <si>
    <t>550037</t>
  </si>
  <si>
    <t>غلامرضا  صحرائیان</t>
  </si>
  <si>
    <t>471</t>
  </si>
  <si>
    <t>تسهیلات دریافتی بلند مدت</t>
  </si>
  <si>
    <t>47111</t>
  </si>
  <si>
    <t>اصل تسهیلات بلندمدت ارزی بانکی</t>
  </si>
  <si>
    <t>47112</t>
  </si>
  <si>
    <t>فرع تسهیلات بلند مدت ارزی بانکی</t>
  </si>
  <si>
    <t>47131</t>
  </si>
  <si>
    <t>اصل تسهیلات بلندمدت ریالی بانکی</t>
  </si>
  <si>
    <t>481</t>
  </si>
  <si>
    <t>ذخیره بازخرید خدمت</t>
  </si>
  <si>
    <t>48111</t>
  </si>
  <si>
    <t>600065</t>
  </si>
  <si>
    <t>نینا مجیدی</t>
  </si>
  <si>
    <t>5</t>
  </si>
  <si>
    <t>حقوق صاحبان سهام</t>
  </si>
  <si>
    <t>511</t>
  </si>
  <si>
    <t>51111</t>
  </si>
  <si>
    <t>سرمایه ثبت شده</t>
  </si>
  <si>
    <t>550005</t>
  </si>
  <si>
    <t>سید محمد رضا شبیری نژاد</t>
  </si>
  <si>
    <t>51151</t>
  </si>
  <si>
    <t>علی الحساب افزایش سرمایه</t>
  </si>
  <si>
    <t>6</t>
  </si>
  <si>
    <t>درآمدها</t>
  </si>
  <si>
    <t>651</t>
  </si>
  <si>
    <t>سایر درآمد ها  و هزینه های غیر عملیاتی</t>
  </si>
  <si>
    <t>65131</t>
  </si>
  <si>
    <t>سود حاصل از سپرده گذاری نزد بانک</t>
  </si>
  <si>
    <t>100015</t>
  </si>
  <si>
    <t>بانک ملت شعبه مستقل مرکزی حساب 5289017051</t>
  </si>
  <si>
    <t>100016</t>
  </si>
  <si>
    <t>بانک آینده شعبه مرکزی حساب 0202498310000</t>
  </si>
  <si>
    <t>65162</t>
  </si>
  <si>
    <t>سود و زیان تسعیر نرخ ارز غیر عملیاتی</t>
  </si>
  <si>
    <t>8</t>
  </si>
  <si>
    <t>هزینه ها</t>
  </si>
  <si>
    <t>811</t>
  </si>
  <si>
    <t>81111</t>
  </si>
  <si>
    <t>حقوق پایه</t>
  </si>
  <si>
    <t>81122</t>
  </si>
  <si>
    <t>اضافه کاری</t>
  </si>
  <si>
    <t>81123</t>
  </si>
  <si>
    <t>حق شیفت و شب کاری</t>
  </si>
  <si>
    <t>81125</t>
  </si>
  <si>
    <t>فوق العاده مسکن و خواروبار</t>
  </si>
  <si>
    <t>81126</t>
  </si>
  <si>
    <t>حق اولاد</t>
  </si>
  <si>
    <t>81127</t>
  </si>
  <si>
    <t>عیدی و پاداش</t>
  </si>
  <si>
    <t>81131</t>
  </si>
  <si>
    <t>حق ماموریت</t>
  </si>
  <si>
    <t>81132</t>
  </si>
  <si>
    <t>بیمه سهم کارفرما</t>
  </si>
  <si>
    <t>81143</t>
  </si>
  <si>
    <t>مزد سنوات</t>
  </si>
  <si>
    <t>81151</t>
  </si>
  <si>
    <t>سفر ، اقامت</t>
  </si>
  <si>
    <t>81153</t>
  </si>
  <si>
    <t>بیمه عمر ، حوادث و مسئولیت مدنی</t>
  </si>
  <si>
    <t>81157</t>
  </si>
  <si>
    <t>سایر مزایا</t>
  </si>
  <si>
    <t>81162</t>
  </si>
  <si>
    <t>سایر هزینه های حقوق و دستمزد</t>
  </si>
  <si>
    <t>81163</t>
  </si>
  <si>
    <t>مرخصی استفاده نشده</t>
  </si>
  <si>
    <t>81191</t>
  </si>
  <si>
    <t>بازخرید سنوات خدمت کارکنان</t>
  </si>
  <si>
    <t>821</t>
  </si>
  <si>
    <t>استهلاک و تعمیرات</t>
  </si>
  <si>
    <t>82122</t>
  </si>
  <si>
    <t>هزینه استهلاک ساختمان</t>
  </si>
  <si>
    <t>82124</t>
  </si>
  <si>
    <t>هزینه استهلاک ماشین آلات و تجهیزات</t>
  </si>
  <si>
    <t>82125</t>
  </si>
  <si>
    <t>هزینه استهلاک ابزار و قالبها</t>
  </si>
  <si>
    <t>82126</t>
  </si>
  <si>
    <t>هزینه استهلاک وسایط نقلیه</t>
  </si>
  <si>
    <t>82127</t>
  </si>
  <si>
    <t>هزینه استهلاک اثاثیه و منصوبات</t>
  </si>
  <si>
    <t>82131</t>
  </si>
  <si>
    <t>استهلاک داراییهای نامشهود</t>
  </si>
  <si>
    <t>831</t>
  </si>
  <si>
    <t>83101</t>
  </si>
  <si>
    <t>هزینه ایاب و ذهاب</t>
  </si>
  <si>
    <t>83102</t>
  </si>
  <si>
    <t>هزینه پیک</t>
  </si>
  <si>
    <t>83103</t>
  </si>
  <si>
    <t>هزینه پست</t>
  </si>
  <si>
    <t>83104</t>
  </si>
  <si>
    <t>هزینه اینترنت و ارتباطات</t>
  </si>
  <si>
    <t>83105</t>
  </si>
  <si>
    <t>هزینه های ثبتی و حقوقی</t>
  </si>
  <si>
    <t>83108</t>
  </si>
  <si>
    <t>هزینه سفر و فوق العاده مسافرت</t>
  </si>
  <si>
    <t>300008</t>
  </si>
  <si>
    <t>مدیریت</t>
  </si>
  <si>
    <t>83106</t>
  </si>
  <si>
    <t>هزینه پذیرائی و آبدارخانه</t>
  </si>
  <si>
    <t>83107</t>
  </si>
  <si>
    <t>هزینه بهداشت و ایمنی</t>
  </si>
  <si>
    <t>83109</t>
  </si>
  <si>
    <t>هزینه نوشت افزار و ملزومات اداری</t>
  </si>
  <si>
    <t>83110</t>
  </si>
  <si>
    <t>هزینه های چاپ و تکثیر</t>
  </si>
  <si>
    <t>861</t>
  </si>
  <si>
    <t>مواد و مصالح و آهن آلات و قطعات و ملزومات مصرفی</t>
  </si>
  <si>
    <t>86101</t>
  </si>
  <si>
    <t>هزینه مصالح ساختمانی</t>
  </si>
  <si>
    <t>300010</t>
  </si>
  <si>
    <t>تقطیر میعانات گازی (CDU)</t>
  </si>
  <si>
    <t>300011</t>
  </si>
  <si>
    <t>گاز مایع (LPG\LPT\CDS)</t>
  </si>
  <si>
    <t>300015</t>
  </si>
  <si>
    <t>مخازن (TNK)</t>
  </si>
  <si>
    <t>300016</t>
  </si>
  <si>
    <t>پست برق(S35)</t>
  </si>
  <si>
    <t>300017</t>
  </si>
  <si>
    <t>پست برق(S55)</t>
  </si>
  <si>
    <t>300019</t>
  </si>
  <si>
    <t>اتصال داخلی (INT)</t>
  </si>
  <si>
    <t>300020</t>
  </si>
  <si>
    <t>ساختمان انبار (OIB/Warehouse)</t>
  </si>
  <si>
    <t>300021</t>
  </si>
  <si>
    <t>ساختمان های غیرصنعتی (NIB)</t>
  </si>
  <si>
    <t>300025</t>
  </si>
  <si>
    <t>سیستم آتش نشانی (FWS)</t>
  </si>
  <si>
    <t>300033</t>
  </si>
  <si>
    <t>تملک و آماده سازی زمین</t>
  </si>
  <si>
    <t>86102</t>
  </si>
  <si>
    <t>هزینه لوله واتصالات</t>
  </si>
  <si>
    <t>86103</t>
  </si>
  <si>
    <t>هزینه آهن آلات ساختمانی</t>
  </si>
  <si>
    <t>86104</t>
  </si>
  <si>
    <t>هزینه تجهیزات برق</t>
  </si>
  <si>
    <t>86106</t>
  </si>
  <si>
    <t>هزینه تجهیزات سرمایشی و گرمایشی</t>
  </si>
  <si>
    <t>300027</t>
  </si>
  <si>
    <t>سیستم خنک کننده (CWS)</t>
  </si>
  <si>
    <t>871</t>
  </si>
  <si>
    <t>87104</t>
  </si>
  <si>
    <t>هزینه خرید خدمات</t>
  </si>
  <si>
    <t>87108</t>
  </si>
  <si>
    <t>هزینه بیمه داراییهای ثابت</t>
  </si>
  <si>
    <t>87110</t>
  </si>
  <si>
    <t>هزینه تلفن</t>
  </si>
  <si>
    <t>87130</t>
  </si>
  <si>
    <t>آگهی غیر تبلیغاتی</t>
  </si>
  <si>
    <t>87121</t>
  </si>
  <si>
    <t>هزینه اجاره</t>
  </si>
  <si>
    <t>87123</t>
  </si>
  <si>
    <t>هزینه ملزومات مصرفی</t>
  </si>
  <si>
    <t>87136</t>
  </si>
  <si>
    <t>هزینه های مهندسی</t>
  </si>
  <si>
    <t>87145</t>
  </si>
  <si>
    <t>هزینه ارسال کالا</t>
  </si>
  <si>
    <t>87101</t>
  </si>
  <si>
    <t>هزینه برق</t>
  </si>
  <si>
    <t>87102</t>
  </si>
  <si>
    <t>هزینه آب</t>
  </si>
  <si>
    <t>87103</t>
  </si>
  <si>
    <t>هزینه گاز</t>
  </si>
  <si>
    <t>87109</t>
  </si>
  <si>
    <t>هزینه بیمه وسایط نقلیه</t>
  </si>
  <si>
    <t>87119</t>
  </si>
  <si>
    <t>هزینه حق عضویت/ مجوز فعالیت</t>
  </si>
  <si>
    <t>87116</t>
  </si>
  <si>
    <t>هزینه تست نمونه ها و داده های آماری</t>
  </si>
  <si>
    <t>87131</t>
  </si>
  <si>
    <t>هزینه های ترخیص کالا</t>
  </si>
  <si>
    <t>87124</t>
  </si>
  <si>
    <t>هزینه های بازرسی کالا</t>
  </si>
  <si>
    <t>87146</t>
  </si>
  <si>
    <t>هزینه بارنامه ها و حمل و نقل</t>
  </si>
  <si>
    <t>87111</t>
  </si>
  <si>
    <t>هزینه بیمه و سفارشات و اعتبار اسنادی</t>
  </si>
  <si>
    <t>881</t>
  </si>
  <si>
    <t>88121</t>
  </si>
  <si>
    <t>هزینه تمبر و سفته</t>
  </si>
  <si>
    <t>88131</t>
  </si>
  <si>
    <t>هزینه کارمزد خدمات بانکی</t>
  </si>
  <si>
    <t>88141</t>
  </si>
  <si>
    <t>هزینه کارمزد گشایش اعتبار ارزی</t>
  </si>
  <si>
    <t>88171</t>
  </si>
  <si>
    <t>هزینه کارمزد حواله ارزی</t>
  </si>
  <si>
    <t>88151</t>
  </si>
  <si>
    <t>هزبنه کارمزد گشایش اعتبار ریالی</t>
  </si>
  <si>
    <t>88161</t>
  </si>
  <si>
    <t>هزینه کارمزد ضمانتنامه ها</t>
  </si>
  <si>
    <t>891</t>
  </si>
  <si>
    <t>سایر هزینه های اداری و تشکیلاتی</t>
  </si>
  <si>
    <t>89113</t>
  </si>
  <si>
    <t>هزینه حق الزحمه حسابرسی</t>
  </si>
  <si>
    <t>89115</t>
  </si>
  <si>
    <t>هزینه های حق عضویت</t>
  </si>
  <si>
    <t>9</t>
  </si>
  <si>
    <t>حسابهای انتظامی و کنترلی</t>
  </si>
  <si>
    <t>911</t>
  </si>
  <si>
    <t>حساب انتظامی به نفع شرکت</t>
  </si>
  <si>
    <t>91111</t>
  </si>
  <si>
    <t>اسناد تضمینی کارکنان نزد شرکت</t>
  </si>
  <si>
    <t>600205</t>
  </si>
  <si>
    <t>فرشاد عبدالهی</t>
  </si>
  <si>
    <t>600206</t>
  </si>
  <si>
    <t>قاسم کشاورز</t>
  </si>
  <si>
    <t>600208</t>
  </si>
  <si>
    <t>محمد میر</t>
  </si>
  <si>
    <t>600210</t>
  </si>
  <si>
    <t>بهروز صفاری نسب</t>
  </si>
  <si>
    <t>600211</t>
  </si>
  <si>
    <t>ایرج خانمرادی</t>
  </si>
  <si>
    <t>600273</t>
  </si>
  <si>
    <t>محمد ملکی</t>
  </si>
  <si>
    <t>91121</t>
  </si>
  <si>
    <t>اسناد تضمینی سایر طرفهای تجاری</t>
  </si>
  <si>
    <t>400139</t>
  </si>
  <si>
    <t>صنایع کابل کرمان</t>
  </si>
  <si>
    <t>400138</t>
  </si>
  <si>
    <t>پتونیا</t>
  </si>
  <si>
    <t>400063</t>
  </si>
  <si>
    <t>طرح نواندیشان</t>
  </si>
  <si>
    <t>400233</t>
  </si>
  <si>
    <t>انرژی و کیمیای ویرا</t>
  </si>
  <si>
    <t>400246</t>
  </si>
  <si>
    <t>پارس کویر اروند</t>
  </si>
  <si>
    <t>400248</t>
  </si>
  <si>
    <t>ایمن سهند آریا</t>
  </si>
  <si>
    <t>400249</t>
  </si>
  <si>
    <t>رسیس افزار</t>
  </si>
  <si>
    <t>91131</t>
  </si>
  <si>
    <t>ضمانت نامه های به نفع شرکت</t>
  </si>
  <si>
    <t>91141</t>
  </si>
  <si>
    <t>طرف حسابهای انتظامی به نفع شرکت</t>
  </si>
  <si>
    <t>921</t>
  </si>
  <si>
    <t>حساب انتظامی به عهده شرکت</t>
  </si>
  <si>
    <t>92111</t>
  </si>
  <si>
    <t>اسناد انتظامی ما نزد دیگران</t>
  </si>
  <si>
    <t>92131</t>
  </si>
  <si>
    <t>اسناد تضمینی نزد بانکها بابت تسهیلات</t>
  </si>
  <si>
    <t>92151</t>
  </si>
  <si>
    <t>طرف حسابهای انتظامی به عهده شرکت</t>
  </si>
  <si>
    <t>941</t>
  </si>
  <si>
    <t>افتتاحیه و اختتامیه</t>
  </si>
  <si>
    <t>94101</t>
  </si>
  <si>
    <t>سپرده نقدی گشایش اعتبار اسنادی ارزی</t>
  </si>
  <si>
    <t>1399/12/30</t>
  </si>
  <si>
    <t>مبلغ دفتری در پایان سال 1399/12/30</t>
  </si>
  <si>
    <t>حق امتیاز خدمات عمومی</t>
  </si>
  <si>
    <t>فرآب اینترنشنال (Farab International FZE)ق003</t>
  </si>
  <si>
    <t>فاتح صنعت کیمیا (FGS)ق001</t>
  </si>
  <si>
    <t>فاتح صنعت کیمیا (FGS)ق006</t>
  </si>
  <si>
    <t>مهندسی پایا صنعت (Paya Sanat Engineering)ق017</t>
  </si>
  <si>
    <t>نوین دانش آینده (Novin Danesh Ayandeh)ق015</t>
  </si>
  <si>
    <t>پتروپویش سهند (Petro Pouyesh S.co)ق016</t>
  </si>
  <si>
    <t>هوا ابزارتهران (Hatco)ق013</t>
  </si>
  <si>
    <t>پمپ های صنعتی ایران (IIP Group)ق009</t>
  </si>
  <si>
    <t>بازرگانی ایران ترانسفو-ق019</t>
  </si>
  <si>
    <t>شرکت KTI-هیتر-ق006-پارت1</t>
  </si>
  <si>
    <t>شرکت KTI-هیتر-ق006-پارت2</t>
  </si>
  <si>
    <t>شرکت KTI-هیتر-ق006-پارت3</t>
  </si>
  <si>
    <t>شرکت KTI-هیتر-ق006-پارت4</t>
  </si>
  <si>
    <t>RMT-ق014</t>
  </si>
  <si>
    <t>RMT-ق011</t>
  </si>
  <si>
    <t>RMT-ق018</t>
  </si>
  <si>
    <t>رود هارت RPG-ق010</t>
  </si>
  <si>
    <t>هیسکو (HIS CO)-ق012</t>
  </si>
  <si>
    <t>سود با نرخ 8.5%</t>
  </si>
  <si>
    <t>سود با نرخ 6%</t>
  </si>
  <si>
    <t>ایران ترانسفو</t>
  </si>
  <si>
    <t>فاکتور 19</t>
  </si>
  <si>
    <t>فاکتور 15</t>
  </si>
  <si>
    <t>شرکت FGS-ق006</t>
  </si>
  <si>
    <t>فاکتور 11</t>
  </si>
  <si>
    <t>فاکتور 12</t>
  </si>
  <si>
    <t>فاکتور 24</t>
  </si>
  <si>
    <t>شرکت FGS-ق001</t>
  </si>
  <si>
    <t>فاکتور 20</t>
  </si>
  <si>
    <t>شرکت زافرتک</t>
  </si>
  <si>
    <t>فاکتور 17</t>
  </si>
  <si>
    <t>فاکتور 23</t>
  </si>
  <si>
    <t>فاکتور 21</t>
  </si>
  <si>
    <t>فاکتور 10</t>
  </si>
  <si>
    <t>فاکتور 26</t>
  </si>
  <si>
    <t>فاکتور 22</t>
  </si>
  <si>
    <t>شرکت تهران جوان</t>
  </si>
  <si>
    <t>فاکتور 27</t>
  </si>
  <si>
    <t>شرکت بیمه آسیا</t>
  </si>
  <si>
    <t>شرکت صنعتی صافیاد</t>
  </si>
  <si>
    <t>مربوط به بازخرید خدمت پرسنل که در سال 1400 پرداخت شد ولیکن در سیستم مالی به بستانکاری حقوق منظور شده است</t>
  </si>
  <si>
    <t>اضافات و نقل و انتقال طی سال 1399</t>
  </si>
  <si>
    <t>مانده پایان سال 1399</t>
  </si>
  <si>
    <t>Title1</t>
  </si>
  <si>
    <t>سال 1399</t>
  </si>
  <si>
    <t>Title2</t>
  </si>
  <si>
    <t>Title3</t>
  </si>
  <si>
    <t>2000303</t>
  </si>
  <si>
    <t>2000304</t>
  </si>
  <si>
    <t>2000105</t>
  </si>
  <si>
    <t>2000106</t>
  </si>
  <si>
    <t>2000201</t>
  </si>
  <si>
    <t>2000203</t>
  </si>
  <si>
    <t>2000202</t>
  </si>
  <si>
    <t>2000802</t>
  </si>
  <si>
    <t>Bank Account</t>
  </si>
  <si>
    <t>2000104</t>
  </si>
  <si>
    <t>3000001</t>
  </si>
  <si>
    <t>3000018</t>
  </si>
  <si>
    <t>3300060</t>
  </si>
  <si>
    <t>3300127</t>
  </si>
  <si>
    <t>3300141</t>
  </si>
  <si>
    <t>3300085</t>
  </si>
  <si>
    <t>3300061</t>
  </si>
  <si>
    <t>3300098</t>
  </si>
  <si>
    <t>3000037</t>
  </si>
  <si>
    <t>3300150</t>
  </si>
  <si>
    <t>3300180</t>
  </si>
  <si>
    <t>3300111</t>
  </si>
  <si>
    <t>3300137</t>
  </si>
  <si>
    <t>3300142</t>
  </si>
  <si>
    <t>3300146</t>
  </si>
  <si>
    <t>3300152</t>
  </si>
  <si>
    <t>3300156</t>
  </si>
  <si>
    <t>3300157</t>
  </si>
  <si>
    <t>3300161</t>
  </si>
  <si>
    <t>3300171</t>
  </si>
  <si>
    <t>3300178</t>
  </si>
  <si>
    <t>3300116</t>
  </si>
  <si>
    <t>3300044</t>
  </si>
  <si>
    <t>3300059</t>
  </si>
  <si>
    <t>3300066</t>
  </si>
  <si>
    <t>3000063</t>
  </si>
  <si>
    <t>3000016</t>
  </si>
  <si>
    <t>3300119</t>
  </si>
  <si>
    <t>3300122</t>
  </si>
  <si>
    <t>3300091</t>
  </si>
  <si>
    <t>3300126</t>
  </si>
  <si>
    <t>3300145</t>
  </si>
  <si>
    <t>3000047</t>
  </si>
  <si>
    <t>3000049</t>
  </si>
  <si>
    <t>3300046</t>
  </si>
  <si>
    <t>3300049</t>
  </si>
  <si>
    <t>3300079</t>
  </si>
  <si>
    <t>3300092</t>
  </si>
  <si>
    <t>3300096</t>
  </si>
  <si>
    <t>3300104</t>
  </si>
  <si>
    <t>3300112</t>
  </si>
  <si>
    <t>3300113</t>
  </si>
  <si>
    <t>3300114</t>
  </si>
  <si>
    <t>3300115</t>
  </si>
  <si>
    <t>3300123</t>
  </si>
  <si>
    <t>3300133</t>
  </si>
  <si>
    <t>3300135</t>
  </si>
  <si>
    <t>3300139</t>
  </si>
  <si>
    <t>3300151</t>
  </si>
  <si>
    <t>3300158</t>
  </si>
  <si>
    <t>3300159</t>
  </si>
  <si>
    <t>3300166</t>
  </si>
  <si>
    <t>3300167</t>
  </si>
  <si>
    <t>3300168</t>
  </si>
  <si>
    <t>3300169</t>
  </si>
  <si>
    <t>3300177</t>
  </si>
  <si>
    <t>3300179</t>
  </si>
  <si>
    <t>3000054</t>
  </si>
  <si>
    <t>3000061</t>
  </si>
  <si>
    <t>3000022</t>
  </si>
  <si>
    <t>3000076</t>
  </si>
  <si>
    <t>3000077</t>
  </si>
  <si>
    <t>3000032</t>
  </si>
  <si>
    <t>3300118</t>
  </si>
  <si>
    <t>3000009</t>
  </si>
  <si>
    <t>3000069</t>
  </si>
  <si>
    <t>3000002</t>
  </si>
  <si>
    <t>3000068</t>
  </si>
  <si>
    <t>3000005</t>
  </si>
  <si>
    <t>Condensate Distillation Unit</t>
  </si>
  <si>
    <t>Liquefied petroleum gas recovery/treatment</t>
  </si>
  <si>
    <t>Storage Tanks</t>
  </si>
  <si>
    <t>Substation</t>
  </si>
  <si>
    <t>Interconnection</t>
  </si>
  <si>
    <t>Warehouse</t>
  </si>
  <si>
    <t>Non industrial building</t>
  </si>
  <si>
    <t>Firewater System</t>
  </si>
  <si>
    <t>Cooling Water System</t>
  </si>
  <si>
    <t>3300073</t>
  </si>
  <si>
    <t>3300163</t>
  </si>
  <si>
    <t>3300164</t>
  </si>
  <si>
    <t>هیات مدیره با بررسی نگهداشت سرمایه و نقدینگی مورد نیاز، قصد نگهداري‌ سرمایه‌گذاری‌های بلندمدت براي‌ مدت‌ طولاني را ‌دارد.این سرمایه‌گذاری‌ها با قصد استفاده‌ مستمر توسط‌ شرکت نگهداري‌ مي‌شود و هدف‌ آن‌ نگهداري‌ پرتفويي‌ از سرمايه‌گذاري‌ها جهت‌ تامين‌ درآمد و يا رشد سرمايه‌ براي‌ شرکت است‌.</t>
  </si>
  <si>
    <t>13-1</t>
  </si>
  <si>
    <t>14-2</t>
  </si>
  <si>
    <t>Title_En</t>
  </si>
  <si>
    <t>86105</t>
  </si>
  <si>
    <t>تجهیرات ایمنی و امنیتی</t>
  </si>
  <si>
    <t>اشخاص و موسسات ارزی</t>
  </si>
  <si>
    <t>10</t>
  </si>
  <si>
    <t>مانده صفر</t>
  </si>
  <si>
    <t>5-7</t>
  </si>
  <si>
    <t>12</t>
  </si>
  <si>
    <t>13</t>
  </si>
  <si>
    <t>14</t>
  </si>
  <si>
    <t>14-2-1</t>
  </si>
  <si>
    <t>14-2-2</t>
  </si>
  <si>
    <t>5-6-1</t>
  </si>
  <si>
    <t>5-6-2</t>
  </si>
  <si>
    <t>5-6-3</t>
  </si>
  <si>
    <t>5-6-7</t>
  </si>
  <si>
    <t>5-6-8</t>
  </si>
  <si>
    <t>5-6-9</t>
  </si>
  <si>
    <t>5-6-10</t>
  </si>
  <si>
    <t>ریز پیش پرداخت سرمایه ای</t>
  </si>
  <si>
    <t xml:space="preserve">شرکت فرآب اینترنشنال </t>
  </si>
  <si>
    <t xml:space="preserve">شركت پالایش میعانات گازی آدیش جنوبی به شناسه ملی 14004653334، در تاريخ 1393/10/13 به  صورت شركت  سهامی خاص تاسیس شده و  طي شماره 465953  مورخ 1393/10/13 در اداره ثبت شركتها و  موسسات غیرتجاری تهران به ثبت رسيده است. همچنین به استناد ماده 7 قانون تشکیل مناطق ویژه اقتصادی جمهوری اسلامی ایران، اولین مجوز فعالیت اقتصادی شرکت در محدوده منطقه ویژه اقتصادی انرژی پارس، در تاریخ 1394/07/25 صادر شد. مرکز اصلی شرکت در تهران،خیابان ولیعصر، بالاتر از جام جم، خیابان پروین پلاک 19 واقع شده است.  </t>
  </si>
  <si>
    <t>کارمزد گشایش اعتبار و سایر هزینه های مالی</t>
  </si>
  <si>
    <t xml:space="preserve">هزینه های حقوق و دستمزد </t>
  </si>
  <si>
    <t xml:space="preserve">هزینه های عمومی و اداری </t>
  </si>
  <si>
    <t>هزینه استهلاک دارائیها</t>
  </si>
  <si>
    <t>هزینه های مطالعات طرح و مهندسی و ساخت</t>
  </si>
  <si>
    <t xml:space="preserve">سایر هزینه های اداری و تشکیلاتی </t>
  </si>
  <si>
    <t>سود سپرده گذاری موقت وجوه در اختیار
 به عنوان بازیافت مبالغ سرمایه گذاری</t>
  </si>
  <si>
    <t>9-3</t>
  </si>
  <si>
    <t>بازرگانی صفری (مسلم صفری)</t>
  </si>
  <si>
    <t>شرکات دقیق سازان آراز</t>
  </si>
  <si>
    <t>شرکت اریس اکسین</t>
  </si>
  <si>
    <t>بعلاوه بدهی های احتمالی این شرکت نیز به شرح جدول ذیل می باشد :</t>
  </si>
  <si>
    <t>5-6-4</t>
  </si>
  <si>
    <t>5-6-5</t>
  </si>
  <si>
    <t>5-6-6</t>
  </si>
  <si>
    <t>برگزاری جلسات منظم با تیم پروژه در راستای تسریع فعالیت های پروژه و بررسی مشکلات و موانع احتمالی.</t>
  </si>
  <si>
    <t>تهیه و تدوین برنامه زمانبندی تفصیلی سه ماهه، ماهانه و هفتگی بر مبنای مستر پلن پروژه و نظارت بر انجام آن.</t>
  </si>
  <si>
    <t>آنالیز تاخیرات برای رفع موانع و تهیه برنامه جبرانی.</t>
  </si>
  <si>
    <t>به روزرسانی برنامه زمانبندی یکپارچه EPCC پروژه بر اساس آخرین تغییرات و اولویت های اجرا.</t>
  </si>
  <si>
    <t>بررسی برنامه های زمانبندی سازندگان و پیمانکاران به صورت مرتب.</t>
  </si>
  <si>
    <t xml:space="preserve">برگزاری جلسات آغازین سازندگان تجهیزات KOM، دریافت، بررسی و نهایی سازی مدارک برنامه ریزی هر سازنده. </t>
  </si>
  <si>
    <t>تهیه گزارش های منظم و کنترل منابع (Material, Manpower, Machinery) جهت جلوگیری از تاخیرات وندورها و پیمانکاران اجرایی.</t>
  </si>
  <si>
    <t>بررسی مسیر خط فلر , طراحی مسیر خط فلر.</t>
  </si>
  <si>
    <t>نهایی سازی خط خوراک پالایشگاه.</t>
  </si>
  <si>
    <t>تهیه P&amp;ID واحد WWT.</t>
  </si>
  <si>
    <t>تهیه MR های مورد نیاز جهت سفارش گذاری بسته های خرید برق و ابزار دقیق طبق برنامه زمانبندی پروژه.</t>
  </si>
  <si>
    <t>طراحی فونداسیون تجهیزات واحد یوتیلیتی.</t>
  </si>
  <si>
    <t>طراحی سازه های فلزی و فونداسیون آن در  واحد یوتیلیتی.</t>
  </si>
  <si>
    <t>طراحی پایه واحد سولفید سدیم.</t>
  </si>
  <si>
    <t>برگزاری مدل واحد SWS.</t>
  </si>
  <si>
    <t>برگزاری مدل واحدهای یوتیلیتی نظیر WSU، CWS، CAS و NIS.</t>
  </si>
  <si>
    <t>نهایی نمودن مدارک سازندگان تجهیزات واحدهای CDS، LPG و LPT.</t>
  </si>
  <si>
    <t>انعقاد قرارداد تجهیزات یونیتFLS (Flare System) .</t>
  </si>
  <si>
    <t>انعقاد قرارداد LV SWITCHGEAR.</t>
  </si>
  <si>
    <t>انعقاد قرارداد .Loading Arms</t>
  </si>
  <si>
    <t>انعقاد قرارداد .Electrical Heater</t>
  </si>
  <si>
    <t>تکمیل ارسال قطعات ایرکولرهای واحد CDU به سایت پروژه.</t>
  </si>
  <si>
    <t>تکمیل ارسال تجهیزات هیتر به سایت پروژه.</t>
  </si>
  <si>
    <t>تامین بخشی از Bulk Material مربوط به پست های برق و انبار سایت.</t>
  </si>
  <si>
    <t>رسیدن کلیه تاورهای واحد CDU به سایت پروژه.</t>
  </si>
  <si>
    <t>رسیدن تمامی مبدل های واحدهای CDU و LPT به سایت.</t>
  </si>
  <si>
    <t>انعقاد قرارداد تأمین شیرهای صنعتی.</t>
  </si>
  <si>
    <t>برگزاری مناقصه پکیج فیلتراسیون.</t>
  </si>
  <si>
    <t>تکمیل فونداسیون مخازن استوانه ای و کروی در یونیت مخازن با پیشرفت 96%.</t>
  </si>
  <si>
    <t>تکمیل عملیات سیویل برج خنک کننده 30%.</t>
  </si>
  <si>
    <t>تامین و ساخت اسکلت فلزی واحدهای CDU و LPGT با پیشرفت 100%.</t>
  </si>
  <si>
    <t>اجرای عملیات بتن ریزی مخازن مربوط به آب آتشنشانی با پیشرفت 100%.</t>
  </si>
  <si>
    <t>اجرای فنس کشی کل سایت با پیشرفت 100%.</t>
  </si>
  <si>
    <t>اجرای عملیات کاتدیک واحد LPGT با پیشرفت 75%.</t>
  </si>
  <si>
    <t>اجرای عملیات کاتدیک واحد TNK با پیشرفت 70%.</t>
  </si>
  <si>
    <t>اجرای ساختمان های صنعتی (IB) با پیشرفت 32%.</t>
  </si>
  <si>
    <t>اجرای ساختمان های غیر صنعتی شامل ساختمان مرکزی، ساختمان آتشنشانی، سوله انبار با پیشرفت 20%.</t>
  </si>
  <si>
    <t>نصب تجهیزات واحد LPG با پیشرفت 30%.</t>
  </si>
  <si>
    <t>پیشرفت عملیات مکانیکی مخازن استوانه یونیت مخازن با پیشرفت 16%.</t>
  </si>
  <si>
    <t>انجام عملیات بتن ریزی در واحد CDU با پیشرفت 100%.</t>
  </si>
  <si>
    <t>انجام عملیات بتن ریزی در واحد LPGT با پیشرفت 100%.</t>
  </si>
  <si>
    <t xml:space="preserve">انجام شمع کوبی زیر فونداسیون های واحد INT با پیشرفت 100%. </t>
  </si>
  <si>
    <t>انجام شمع کوبی زیر فونداسیون های ساختمان ساب استیشن 35 پالایشگاه با پیشرفت 100% .</t>
  </si>
  <si>
    <t>انجام عملیات بتن ریزی کف ساختمان ساب استیشن با پیشرفت 100%.</t>
  </si>
  <si>
    <t>انجام عملیات لوله کشی UG واحد CDU با پیشرفت 100%.</t>
  </si>
  <si>
    <t>انجام عملیات لوله کشی UG واحد LPGT با پیشرفت 100%.</t>
  </si>
  <si>
    <t>ساختمان انبار پالایشگاه با پیشرفت 100%.</t>
  </si>
  <si>
    <t>تامین و ساخت اسکلت فلزی واحد CDU با پیشرفت 100%.</t>
  </si>
  <si>
    <t>برگزاری جلسات با سازندگان منتخب در راستای تسریع فعالیت های محوله و پیشبرد پروژه.</t>
  </si>
  <si>
    <t>انعقاد قرارداد با پیمانکار نصب اسکلت فلزی .</t>
  </si>
  <si>
    <t>انعقاد قرارداد با پیمانکار عملیات بتنی مربوط به واحد Substation 35.</t>
  </si>
  <si>
    <t>انعقاد قرارداد با پیمانکار عملیات بتنی مربوط به واحد TNKهای محصول.</t>
  </si>
  <si>
    <t>انعقاد قرارداد با پیمانکار عملیات ساخت  مخازن.</t>
  </si>
  <si>
    <t>انعقاد قرارداد جهت ساختمان NIB.</t>
  </si>
  <si>
    <t>انعقاد قرارداد با پیمانکار عملیات حفاظت کاتدیک.</t>
  </si>
  <si>
    <t>استعلام جهت خرید FLARE STACK.</t>
  </si>
  <si>
    <t>تمدید قرارداد پیمانکار شمع کوبی.</t>
  </si>
  <si>
    <t>انجام مذاکرات و تعیین تامین کننده Filter, Coalescer Package ,SPU, Steel Plate,PSV,METERING .</t>
  </si>
  <si>
    <t>انعقاد قرارداد تامین لوله های مربوط به AG و UG.</t>
  </si>
  <si>
    <t>عقد قرارداد با تامین کننده Heater برای یونیت NHT  .</t>
  </si>
  <si>
    <t>انعقاد قرارداد PUMP های سایر یونیت ها  .</t>
  </si>
  <si>
    <t>انعقاد قرارداد, VESSEL,EXCHANGER Tower و Air Cooler های واحد NHT,UTL و AMN/SWS.</t>
  </si>
  <si>
    <t>1398/07/01</t>
  </si>
  <si>
    <t>1398/07/02</t>
  </si>
  <si>
    <t>1398/07/03</t>
  </si>
  <si>
    <t>1398/07/10</t>
  </si>
  <si>
    <t>1398/07/26</t>
  </si>
  <si>
    <t>1398/08/09</t>
  </si>
  <si>
    <t>1398/08/18</t>
  </si>
  <si>
    <t>1398/08/22</t>
  </si>
  <si>
    <t>1398/09/06</t>
  </si>
  <si>
    <t>1398/09/07</t>
  </si>
  <si>
    <t>1398/11/02</t>
  </si>
  <si>
    <t>1398/11/16</t>
  </si>
  <si>
    <t>1398/11/24</t>
  </si>
  <si>
    <t>1398/12/08</t>
  </si>
  <si>
    <t>1399/02/04</t>
  </si>
  <si>
    <t>1399/02/08</t>
  </si>
  <si>
    <t>1399/07/08</t>
  </si>
  <si>
    <t>فاکتور 29</t>
  </si>
  <si>
    <t>1399/08/20</t>
  </si>
  <si>
    <t>بخش1فاکتور 25</t>
  </si>
  <si>
    <t>بخش2فاکتور 25</t>
  </si>
  <si>
    <t>بخش1فاکتور 18</t>
  </si>
  <si>
    <t>بخش2فاکتور 18</t>
  </si>
  <si>
    <t>ADSH-P-PO-GE-008</t>
  </si>
  <si>
    <t>ADSH-P-PO-GE-023</t>
  </si>
  <si>
    <t xml:space="preserve"> عضو هیئت مدیره مشترک</t>
  </si>
  <si>
    <t>رئیس هیات مدیره</t>
  </si>
  <si>
    <t>تضمین تسهیلات بانک تجارت</t>
  </si>
  <si>
    <t>تضمین قرارداد اجاره دفتر مرکزی</t>
  </si>
  <si>
    <t>اعتبار اسنادی</t>
  </si>
  <si>
    <t>سند رهنی</t>
  </si>
  <si>
    <t xml:space="preserve">سند رهنی،چک </t>
  </si>
  <si>
    <t>8- پيش‏پرداخت‌ها</t>
  </si>
  <si>
    <t>9- دریافتنی‌های تجاری و سایر دریافتنی‌ها</t>
  </si>
  <si>
    <t>9-4</t>
  </si>
  <si>
    <t>9-5</t>
  </si>
  <si>
    <t>9-6</t>
  </si>
  <si>
    <t>9-7</t>
  </si>
  <si>
    <t>10- موجودی نقد</t>
  </si>
  <si>
    <t>10-4- مبلغ 74.198 میلیون ریال موجودی نزد صندوق آتیه نوین است.</t>
  </si>
  <si>
    <t>11- سرمايه</t>
  </si>
  <si>
    <t>12- حسابها و اسناد پرداختنی بلندمدت</t>
  </si>
  <si>
    <t>12-1</t>
  </si>
  <si>
    <t>13- تسهیلات مالی بلندمدت</t>
  </si>
  <si>
    <t>13-2</t>
  </si>
  <si>
    <t>13-1-تسهیلات دریافتنی بر حسب مبنای مختلف به شرح ذیل است :</t>
  </si>
  <si>
    <t>13-1-1-1</t>
  </si>
  <si>
    <t>13-1-1-2</t>
  </si>
  <si>
    <t>13-2-بهره تسهیلات دربافتی :</t>
  </si>
  <si>
    <t>14-  سایر پرداختنی‌ها</t>
  </si>
  <si>
    <t>14-3</t>
  </si>
  <si>
    <t>14-4</t>
  </si>
  <si>
    <t>14-5</t>
  </si>
  <si>
    <t>14-6</t>
  </si>
  <si>
    <t>14-7</t>
  </si>
  <si>
    <t>14-8</t>
  </si>
  <si>
    <t>14-9</t>
  </si>
  <si>
    <t>7-2- پرداختی به شرکت زیر ساخت فراگیر پالایشی سیراف بابت علی الحساب افزایش سرمایه آن شرکت است.</t>
  </si>
  <si>
    <t>8-1</t>
  </si>
  <si>
    <t>8-2</t>
  </si>
  <si>
    <t>8-3</t>
  </si>
  <si>
    <t>16</t>
  </si>
  <si>
    <t>ارزی-دلار</t>
  </si>
  <si>
    <t xml:space="preserve"> یورو</t>
  </si>
  <si>
    <t>24- نقد حاصل از عمليات</t>
  </si>
  <si>
    <t>دوره شش ماهه منتهی به 1399/12/30</t>
  </si>
  <si>
    <t>دوره شش ماهه منتهی به 1398/12/29</t>
  </si>
  <si>
    <t>دوره مالی منتهی به 1399/06/31</t>
  </si>
  <si>
    <t>:تعدیلات</t>
  </si>
  <si>
    <t>سودحاصل از سپرده‏هاى سرمايه‏گذارى بانکي</t>
  </si>
  <si>
    <t>ذخیره کاهش ارزش سرمایه گذاری ها</t>
  </si>
  <si>
    <t>خالص افزایش (کاهش) در ذخیره مزایای پایان خدمات کارکنان</t>
  </si>
  <si>
    <t>استهلاک دارایی های غیر جاری</t>
  </si>
  <si>
    <t>درآمد(هزینه) ناشی از ارزیابی سرمایه گذاری های جاری سریع المعامله به ارزش بازار</t>
  </si>
  <si>
    <t>خالص(سود) / زیان تسعیر ارز</t>
  </si>
  <si>
    <t xml:space="preserve">جمع تعدیلات </t>
  </si>
  <si>
    <t>:تغییرات در سرمایه در گردش</t>
  </si>
  <si>
    <t>کاهش (افزایش) دریافتنی های عملیاتی</t>
  </si>
  <si>
    <t xml:space="preserve">کاهش (افزایش) موجودی مواد و کالا </t>
  </si>
  <si>
    <t xml:space="preserve">کاهش (افزایش) پیش پرداخت های عملیاتی </t>
  </si>
  <si>
    <t xml:space="preserve">افزایش (کاهش) پرداختنی های عملیاتی </t>
  </si>
  <si>
    <t>جمع تغییرات در سرمایه درگردش</t>
  </si>
  <si>
    <t>25- تعهدات، بدهي‌هاي احتمالي و دارايي‌هاي احتمالي</t>
  </si>
  <si>
    <t>25-1- تعهدات سرمايه‌اي ناشي از قراردادهاي منعقده و مصوب در تاريخ صورت وضعيت مالي به شرح زير است:</t>
  </si>
  <si>
    <t>1399/06/31</t>
  </si>
  <si>
    <t>بابت  خرید قالب پلاستیکی ( گروه صنعتی پرتو )</t>
  </si>
  <si>
    <t>بابت  خرید قالب پلاستیکی (گروه صنعتی فخر آریا )</t>
  </si>
  <si>
    <t>خرید دستگاه از کاربین پارت cnc</t>
  </si>
  <si>
    <r>
      <rPr>
        <sz val="23"/>
        <color theme="1"/>
        <rFont val="B Mitra"/>
        <charset val="178"/>
      </rPr>
      <t>25-2-</t>
    </r>
    <r>
      <rPr>
        <b/>
        <sz val="23"/>
        <color theme="1"/>
        <rFont val="B Mitra"/>
        <charset val="178"/>
      </rPr>
      <t xml:space="preserve"> </t>
    </r>
    <r>
      <rPr>
        <sz val="23"/>
        <color theme="1"/>
        <rFont val="B Mitra"/>
        <charset val="178"/>
      </rPr>
      <t>شرکت در تاریخ ارائه گزارش فاقد هر گونه  بدهی های احتمالی می باشد.</t>
    </r>
  </si>
  <si>
    <t xml:space="preserve">26- رويدادهاى بعد از تاريخ صورت وضعيت مالي </t>
  </si>
  <si>
    <t xml:space="preserve"> رویدادهایی که در دوره بعد از تاریخ ترازنامه تا تاریخ تصویب صورتهای مالی اتفاق افتاده لیکن مستلزم تعدیل اقلام صورتهای مالی و يا افشاء در یادداشت های همراه آن بوده، وجود نداشته است.</t>
  </si>
  <si>
    <t xml:space="preserve">گزارش مالی میان دوره ای </t>
  </si>
  <si>
    <t>صورت جريان‌هاي نقدي</t>
  </si>
  <si>
    <t>6 ماهه منتهي به 1399/12/30</t>
  </si>
  <si>
    <t>6 ماهه منتهي به 1398/12/29</t>
  </si>
  <si>
    <t>سال مالی منتهی به 1399/06/31</t>
  </si>
  <si>
    <t xml:space="preserve"> جریان های نقدی حاصل از فعاليت‌هاي عملياتي:</t>
  </si>
  <si>
    <t>جریان خالص ورود(خروجی) وجه نقد ناشی از فعالیتهای عملیاتی</t>
  </si>
  <si>
    <t>پرداخت های نقدی بابت مالیات بر درآمد</t>
  </si>
  <si>
    <t>جریان خالص ورود (خروج) نقد حاصل از فعالیت های عملیاتی</t>
  </si>
  <si>
    <t>جریان های نقدی حاصل از فعالیت های سرمایه گذاری :</t>
  </si>
  <si>
    <t>دریافت های نقدی حاصل از فروش دارایی های ثابت مشهود</t>
  </si>
  <si>
    <t>پرداخت های نقدی برای خرید دارایی های ثابت مشهود</t>
  </si>
  <si>
    <t>دریافت های نقدی حاصل از سود سهام</t>
  </si>
  <si>
    <t>وجه دریافت بابت فروش سرمایه گذاری کوتاه مدت</t>
  </si>
  <si>
    <t>پرداخت های نقدی بابت سرمایه گذاری کوتاه مدت بانکی</t>
  </si>
  <si>
    <t>دریافت های نقدی حاصل از سود سایر سرمایه گذاری ها</t>
  </si>
  <si>
    <t>جریان خالص ورود (خروج) نقد حاصل از فعالیت های سرمایه گذاری</t>
  </si>
  <si>
    <t>جریان خالص ورود (خروج) نقد قبل از فعالیت های تامین مالی</t>
  </si>
  <si>
    <t xml:space="preserve">جریان های نقدی حاصل از فعاليتهاي تامین مالی : </t>
  </si>
  <si>
    <t>دریافت های نقدی حاصل از تسهیلات</t>
  </si>
  <si>
    <t>پرداخت های نقدی بابت اصل تسهیلات</t>
  </si>
  <si>
    <t>پرداخت های نقدی بابت سود تسهیلات</t>
  </si>
  <si>
    <t>پرداختهای نقدی بابت سود سهام</t>
  </si>
  <si>
    <t>جریان خالص ورود (خروج) نقد حاصل از فعالیت های تامین مالی</t>
  </si>
  <si>
    <t>خالص افزایش (کاهش) در موجودی نقد</t>
  </si>
  <si>
    <t>مانده موجودی نقد در ابتدای سال</t>
  </si>
  <si>
    <t>تاثیرات نرخ ارز</t>
  </si>
  <si>
    <t>مانده موجودی نقد در پایان سال</t>
  </si>
  <si>
    <t>يادداشت هاي توضيحي ، بخش جدایی ناپذیر صورت هاي مالي است .</t>
  </si>
  <si>
    <t>سهامدار</t>
  </si>
  <si>
    <t>پرداخت وجه نقد</t>
  </si>
  <si>
    <t>تامین وجه نقد</t>
  </si>
  <si>
    <t xml:space="preserve">سپرده بیمه </t>
  </si>
  <si>
    <t>5-7- وضعیت حساب دارائی های در جریان تکمیل و فعالیت های انجام شده طی سال به شرح زیر است:</t>
  </si>
  <si>
    <t>شرکت از يك روش حسابداری پیروی نموده  كه مطابق آن کليه مخارج مستقیم ساخت پالایشگاه شامل مخارج عمومی و اداری و نیز مخارج هزینه های عملیاتی را  به منظور بازیافت به حساب مخارج سرمایه ای  (داراییهای ثابت) منظور می شوند. لازم به ذکر است با توجه به اینکه طبق استاندارد های حسابداری کلیه مخارج قابل انتساب به طرح در جریان تکمیل بوده و لذا کلیه هزینه های سال جاری به کسر مبالغ دریافتی بابت سپرده گذاری کوتاه مدت وجوه به حساب داراییهای ثابت منظور شده است، لذا ارائه صورت سود و زیان موضوعیت نداشته است.</t>
  </si>
  <si>
    <t>5-8-1</t>
  </si>
  <si>
    <t>5-8-2</t>
  </si>
  <si>
    <t>5-8-3</t>
  </si>
  <si>
    <t>5-8-4</t>
  </si>
  <si>
    <t>13-1-1-اصل تسهیلات به تفکیک تامین کنندگان تسهیلات :</t>
  </si>
  <si>
    <t>13-1-2-اصل تسهیلات به تفکیک نوع وثیقه :</t>
  </si>
  <si>
    <t>13-1-3-اصل تسهیلات به تفکیک نرخ سود و کارمزد :</t>
  </si>
  <si>
    <r>
      <t>کسر می شود :</t>
    </r>
    <r>
      <rPr>
        <sz val="10"/>
        <rFont val="B Lotus"/>
        <charset val="178"/>
      </rPr>
      <t xml:space="preserve">
سپرده نقدی گشایش اعتبار اسنادی ارزی(یاداشت 3-9) </t>
    </r>
  </si>
  <si>
    <t>15-وضعیت ارزی :</t>
  </si>
  <si>
    <t>دلار امریکا</t>
  </si>
  <si>
    <t>یورو</t>
  </si>
  <si>
    <t>وون کره</t>
  </si>
  <si>
    <t>وون</t>
  </si>
  <si>
    <t>ریالی</t>
  </si>
  <si>
    <t>بانک</t>
  </si>
  <si>
    <t>پیش پرداخت ارزی</t>
  </si>
  <si>
    <t>5-8</t>
  </si>
  <si>
    <t>صندوق</t>
  </si>
  <si>
    <t xml:space="preserve">دریافتنی های تجاری و سایر دریافتنی </t>
  </si>
  <si>
    <t>جمع دارایی های پولی ارزی</t>
  </si>
  <si>
    <t>پرداختنی های تجاری و سایر پرداختنی ها</t>
  </si>
  <si>
    <t>اصل تسهیلات مالی</t>
  </si>
  <si>
    <t>فرع تسهیلات مالی</t>
  </si>
  <si>
    <t>جمع بدهی های پولی ارزی</t>
  </si>
  <si>
    <t>خالص دارایی ها (بدهی های)پولی ارزی</t>
  </si>
  <si>
    <t>16- معاملات با اشخاص وابسته</t>
  </si>
  <si>
    <t xml:space="preserve">16-2- مانده حساب‌های نهایی اشخاص وابسته به شرح زیر است:                                                                                           </t>
  </si>
  <si>
    <t xml:space="preserve">17- تعهدات و بدهی‌های احتمالی </t>
  </si>
  <si>
    <t>18- رویدادهای بعد از تاریخ صورت وضعیت مالی</t>
  </si>
  <si>
    <t>هزینه آب و برق و گاز و تلفن</t>
  </si>
  <si>
    <t>هزینه بیمه داراییها</t>
  </si>
  <si>
    <t>هزینه حق عضویت و مجوز فعالیت</t>
  </si>
  <si>
    <t>هزینه ترخیص و ارسال کالا و بارنامه ها</t>
  </si>
  <si>
    <t>هزینه های تست</t>
  </si>
  <si>
    <t>هزینه کارمزد بانکی و تمبر و سفته</t>
  </si>
  <si>
    <t>هزینه کارمزد گشایش اعتبار ریالی</t>
  </si>
  <si>
    <t>هزینه کارمزد حواله های ارزی</t>
  </si>
  <si>
    <t>5-7-4</t>
  </si>
  <si>
    <t>محوطه سازی</t>
  </si>
  <si>
    <t>اثاثیه اداری</t>
  </si>
  <si>
    <t>متفرقه و پیش بینی نشده</t>
  </si>
  <si>
    <t>قبل از بهره برداری</t>
  </si>
  <si>
    <t>جمع هزینه های سرمایه گذاری</t>
  </si>
  <si>
    <t>جاری سهامداران و اشخاص وابسته</t>
  </si>
  <si>
    <t>شرکت پالایش میعانات گازی آدیش جنوبی (سهامي خاص) - در مرحله قبل از بهره برداری</t>
  </si>
  <si>
    <t>100020</t>
  </si>
  <si>
    <t>بانک تجارت اکو 306833251</t>
  </si>
  <si>
    <t>600295</t>
  </si>
  <si>
    <t>اسماعیل کرمی</t>
  </si>
  <si>
    <t>بانک اقتصاد نوین شعبه حام جم اقتصادنوین(آتیه نوین) 147-850-51525360-1</t>
  </si>
  <si>
    <t>14111</t>
  </si>
  <si>
    <t>اسناد دریافتنی غیر تجاری نزد صندوق</t>
  </si>
  <si>
    <t>600260</t>
  </si>
  <si>
    <t>هادی بحرینی (آهن آلات هادی بحرینی)</t>
  </si>
  <si>
    <t>400274</t>
  </si>
  <si>
    <t>شرکت تضامنی DWC L.L.C</t>
  </si>
  <si>
    <t>600289</t>
  </si>
  <si>
    <t>سپیده جاپلقی</t>
  </si>
  <si>
    <t>600301</t>
  </si>
  <si>
    <t>محمود بخشی</t>
  </si>
  <si>
    <t>600281</t>
  </si>
  <si>
    <t>سهیلا بدرلو</t>
  </si>
  <si>
    <t>400286</t>
  </si>
  <si>
    <t>آبدیس مارین</t>
  </si>
  <si>
    <t>400293</t>
  </si>
  <si>
    <t>شبکه راه دریا</t>
  </si>
  <si>
    <t>400304</t>
  </si>
  <si>
    <t>شرکت خدمات دریائی آرامش آبی</t>
  </si>
  <si>
    <t>159</t>
  </si>
  <si>
    <t>سایر موجودی ها</t>
  </si>
  <si>
    <t>15921</t>
  </si>
  <si>
    <t>موجودی کالا</t>
  </si>
  <si>
    <t>800002</t>
  </si>
  <si>
    <t>انبار روباز کابلها</t>
  </si>
  <si>
    <t>800004</t>
  </si>
  <si>
    <t>سوله انبار 1</t>
  </si>
  <si>
    <t>800005</t>
  </si>
  <si>
    <t>انبار روباز پایپینگ(AG&amp; UG)</t>
  </si>
  <si>
    <t>800006</t>
  </si>
  <si>
    <t>انبار روباز اسکلت فلزی</t>
  </si>
  <si>
    <t>800007</t>
  </si>
  <si>
    <t>انبار روباز تجهیزات</t>
  </si>
  <si>
    <t>800008</t>
  </si>
  <si>
    <t>انبار مصالح</t>
  </si>
  <si>
    <t>400257</t>
  </si>
  <si>
    <t>هیراد کیان ایده تامین</t>
  </si>
  <si>
    <t>400261</t>
  </si>
  <si>
    <t>غرب فلنج</t>
  </si>
  <si>
    <t>400262</t>
  </si>
  <si>
    <t>سینا کنترل</t>
  </si>
  <si>
    <t>400268</t>
  </si>
  <si>
    <t>پترو کهن نفتان</t>
  </si>
  <si>
    <t>400269</t>
  </si>
  <si>
    <t>مهندسی آزمون پرتوی غرب</t>
  </si>
  <si>
    <t>400270</t>
  </si>
  <si>
    <t>ساخت تجهیزات برقی لنا یزد</t>
  </si>
  <si>
    <t>400271</t>
  </si>
  <si>
    <t>پترو تجهیز آسا آتیه</t>
  </si>
  <si>
    <t>400276</t>
  </si>
  <si>
    <t>تامین تجهیزات پارت کیهان و تامین تجهیز پیشرو پارسیان</t>
  </si>
  <si>
    <t>400277</t>
  </si>
  <si>
    <t>سازه فلزی تحکیم سازان</t>
  </si>
  <si>
    <t>400278</t>
  </si>
  <si>
    <t>فنی مهندسی پارس کنترل سپاهان</t>
  </si>
  <si>
    <t>400279</t>
  </si>
  <si>
    <t>دنیای ماموت</t>
  </si>
  <si>
    <t>400280</t>
  </si>
  <si>
    <t>پیشران زمهریر آسمان</t>
  </si>
  <si>
    <t>400281</t>
  </si>
  <si>
    <t>صنایع دیرگداز آمل</t>
  </si>
  <si>
    <t>400289</t>
  </si>
  <si>
    <t>پارت سازی مشهد</t>
  </si>
  <si>
    <t>400290</t>
  </si>
  <si>
    <t>پنام گویان پارس امرتات</t>
  </si>
  <si>
    <t>400298</t>
  </si>
  <si>
    <t>صنایع واشرسازی بهتا</t>
  </si>
  <si>
    <t>400311</t>
  </si>
  <si>
    <t>شرکت صنعت پروژه توس</t>
  </si>
  <si>
    <t>400314</t>
  </si>
  <si>
    <t>شرکت آب منطقه ای بوشهر</t>
  </si>
  <si>
    <t>400329</t>
  </si>
  <si>
    <t>بهبود ره پویان آریا گستر</t>
  </si>
  <si>
    <t>600282</t>
  </si>
  <si>
    <t>بهمن هوشمنددویچ-تولیدی صنعتی سهند فولاد</t>
  </si>
  <si>
    <t>600288</t>
  </si>
  <si>
    <t>بهزاد علی آبادی(استیلکو)</t>
  </si>
  <si>
    <t>600291</t>
  </si>
  <si>
    <t>امیر صرافان (گروه تجاری و صنعتی صرافان)</t>
  </si>
  <si>
    <t>600292</t>
  </si>
  <si>
    <t>اسماعیل سلامی (لوازم برقی و خانگی مستر هوم)</t>
  </si>
  <si>
    <t>600293</t>
  </si>
  <si>
    <t>رباب صفری (مبلمان اداری افرا)</t>
  </si>
  <si>
    <t>600294</t>
  </si>
  <si>
    <t>زهرا زارع (بازرگانی کرمی)</t>
  </si>
  <si>
    <t>600302</t>
  </si>
  <si>
    <t>محمد جواد باقری(مصالح ساختمانی ساروج)</t>
  </si>
  <si>
    <t>600308</t>
  </si>
  <si>
    <t>سیده ناهید جعفری</t>
  </si>
  <si>
    <t>400259</t>
  </si>
  <si>
    <t>رینگ فیلد RING FIELD</t>
  </si>
  <si>
    <t>400297</t>
  </si>
  <si>
    <t>HEBI HAITIAN PIPE FITTING CO.LIMITED</t>
  </si>
  <si>
    <t>400317</t>
  </si>
  <si>
    <t>IMS(INDUSTRIAL MATERIAL SUPPLY)FZCO</t>
  </si>
  <si>
    <t>400331</t>
  </si>
  <si>
    <t>dillinger</t>
  </si>
  <si>
    <t>(شرکت ملی نفت ایران)سازمان منطقه ویژه اقتصادی انرژی پارس</t>
  </si>
  <si>
    <t>400288</t>
  </si>
  <si>
    <t>سامان اندیشه ستیا</t>
  </si>
  <si>
    <t>400291</t>
  </si>
  <si>
    <t>مرکز پژوهش متالورژی رازی</t>
  </si>
  <si>
    <t>موسسه حسابرسی و خدمات مالی کوشا منش</t>
  </si>
  <si>
    <t>400309</t>
  </si>
  <si>
    <t>GPE Global Elektrik Uretim A.S</t>
  </si>
  <si>
    <t>600303</t>
  </si>
  <si>
    <t>علیرضا ولدخانی</t>
  </si>
  <si>
    <t>600309</t>
  </si>
  <si>
    <t>انعام اله ناصری</t>
  </si>
  <si>
    <t>18163</t>
  </si>
  <si>
    <t>پیش پرداخت 9% مالیات و عوارض ارزش افزوده(از 1400/10/13)</t>
  </si>
  <si>
    <t>400160</t>
  </si>
  <si>
    <t>شرکت مخابرات ایران</t>
  </si>
  <si>
    <t>400308</t>
  </si>
  <si>
    <t>پیشرو ناوگان سیراف</t>
  </si>
  <si>
    <t>400315</t>
  </si>
  <si>
    <t>شرکت ایمنی آتش خاموش پارس</t>
  </si>
  <si>
    <t>400316</t>
  </si>
  <si>
    <t>شبکه انتقال داده های رهام تک</t>
  </si>
  <si>
    <t>400319</t>
  </si>
  <si>
    <t>شرکت توزیع نیروی برق تهران بزرگ</t>
  </si>
  <si>
    <t>400326</t>
  </si>
  <si>
    <t>حمل و نقل بین المللی سپهرران ترابر</t>
  </si>
  <si>
    <t>400328</t>
  </si>
  <si>
    <t>نوین ایده پوش فردا</t>
  </si>
  <si>
    <t>300013</t>
  </si>
  <si>
    <t>تصفیه نفتا (NHT)</t>
  </si>
  <si>
    <t>300014</t>
  </si>
  <si>
    <t>نیروگاه  (PGU)</t>
  </si>
  <si>
    <t>300018</t>
  </si>
  <si>
    <t>تصفیه آب ترش (SWS)</t>
  </si>
  <si>
    <t>300022</t>
  </si>
  <si>
    <t>سیستم آب شیرین (WSU)</t>
  </si>
  <si>
    <t>300023</t>
  </si>
  <si>
    <t>سیستم گاز (FGS)</t>
  </si>
  <si>
    <t>300029</t>
  </si>
  <si>
    <t>سیستم فلر (FLS)</t>
  </si>
  <si>
    <t>300030</t>
  </si>
  <si>
    <t>سیستم هوای فشرده (CAS)</t>
  </si>
  <si>
    <t>300034</t>
  </si>
  <si>
    <t>تصفیه آمین (AMN)</t>
  </si>
  <si>
    <t>300035</t>
  </si>
  <si>
    <t>هیدروتراپی تقطیر میانی (MDH)</t>
  </si>
  <si>
    <t>300036</t>
  </si>
  <si>
    <t>ساختمان آتش نشانی</t>
  </si>
  <si>
    <t>300038</t>
  </si>
  <si>
    <t>هات تب 1 (ONT)</t>
  </si>
  <si>
    <t>331</t>
  </si>
  <si>
    <t>اسناد پرداختنی تجاری</t>
  </si>
  <si>
    <t>33111</t>
  </si>
  <si>
    <t>400000</t>
  </si>
  <si>
    <t>دنیای پیچ و مهره خاورمیانه</t>
  </si>
  <si>
    <t>400061</t>
  </si>
  <si>
    <t>نوآوران فن آوازه</t>
  </si>
  <si>
    <t>400074</t>
  </si>
  <si>
    <t>داده پردازان فن آوری اطلاعات و ارتباطات جم</t>
  </si>
  <si>
    <t>400084</t>
  </si>
  <si>
    <t>پارس شوفاژ - علی بوشهری</t>
  </si>
  <si>
    <t>شرکت تولیدی پی ای اس</t>
  </si>
  <si>
    <t>400156</t>
  </si>
  <si>
    <t>شرکت تعاونی پرتو صنعت کنگان</t>
  </si>
  <si>
    <t>شرکت صنعتی آما</t>
  </si>
  <si>
    <t>400225</t>
  </si>
  <si>
    <t>لوازم خانگی و پلاسکو نگین</t>
  </si>
  <si>
    <t>انتشارات یساولی(محمود یساولی)</t>
  </si>
  <si>
    <t>400255</t>
  </si>
  <si>
    <t>صنایع پند</t>
  </si>
  <si>
    <t>400258</t>
  </si>
  <si>
    <t>یزد استیل تجارت مانا</t>
  </si>
  <si>
    <t>400267</t>
  </si>
  <si>
    <t>نوین شیمیار</t>
  </si>
  <si>
    <t>400273</t>
  </si>
  <si>
    <t>خانه چاپ چکاوک</t>
  </si>
  <si>
    <t>400282</t>
  </si>
  <si>
    <t>پیمانکاری راد(محسن صفری)</t>
  </si>
  <si>
    <t>400283</t>
  </si>
  <si>
    <t>آزمایشگاه فنی مکانیک خاک</t>
  </si>
  <si>
    <t>400284</t>
  </si>
  <si>
    <t>ترابر بار شرق</t>
  </si>
  <si>
    <t>400285</t>
  </si>
  <si>
    <t>رادمان ترابر</t>
  </si>
  <si>
    <t>400287</t>
  </si>
  <si>
    <t>ایران دنا</t>
  </si>
  <si>
    <t>400292</t>
  </si>
  <si>
    <t>کارا مینیاتور</t>
  </si>
  <si>
    <t>400296</t>
  </si>
  <si>
    <t>فروشگاه لوله اتصالات البرز(رضا باقری)</t>
  </si>
  <si>
    <t>400299</t>
  </si>
  <si>
    <t>شرکت صبا سیستم صدرا</t>
  </si>
  <si>
    <t>400300</t>
  </si>
  <si>
    <t>ابزارسرا(نرگس هوشمندیان)</t>
  </si>
  <si>
    <t>400301</t>
  </si>
  <si>
    <t>شرکت پترویل آریا</t>
  </si>
  <si>
    <t>400302</t>
  </si>
  <si>
    <t>نرم افزاری محسن(محمد علی جلیلی)</t>
  </si>
  <si>
    <t>400303</t>
  </si>
  <si>
    <t>گروه ترخیص کاران پارس</t>
  </si>
  <si>
    <t>400305</t>
  </si>
  <si>
    <t>شرکت هوشمند روش نگاره</t>
  </si>
  <si>
    <t>400306</t>
  </si>
  <si>
    <t>ماهان سیستم پاسارگاد جوان</t>
  </si>
  <si>
    <t>400307</t>
  </si>
  <si>
    <t>خدمات ساحلی ایران- اسکله پارس</t>
  </si>
  <si>
    <t>400310</t>
  </si>
  <si>
    <t>INTERNATIONAL FREIGHT FORWARDER</t>
  </si>
  <si>
    <t>400312</t>
  </si>
  <si>
    <t>sonmez</t>
  </si>
  <si>
    <t>400313</t>
  </si>
  <si>
    <t>ترابری بین المللی پرس</t>
  </si>
  <si>
    <t>400318</t>
  </si>
  <si>
    <t>نمایشگاه فرش و مبل تهران(سنایی)</t>
  </si>
  <si>
    <t>400320</t>
  </si>
  <si>
    <t>MOSACO SHIPPINGFORWARDING(L.L.C.)</t>
  </si>
  <si>
    <t>400322</t>
  </si>
  <si>
    <t>Amco Associates General Trading LLC</t>
  </si>
  <si>
    <t>400330</t>
  </si>
  <si>
    <t>بازرگانی پیچ وکرپی پارس-نوید افشار(کد ملی1950697886)</t>
  </si>
  <si>
    <t>400334</t>
  </si>
  <si>
    <t>شرکت پرگاسیران</t>
  </si>
  <si>
    <t>600032</t>
  </si>
  <si>
    <t>محمد دراهکی(مصالح ساختمانی فجر</t>
  </si>
  <si>
    <t>600035</t>
  </si>
  <si>
    <t>عادل هدایتی (پیمانکاری فروش و حمل مصالح)</t>
  </si>
  <si>
    <t>600086</t>
  </si>
  <si>
    <t>علی  پولادیان جهرمی</t>
  </si>
  <si>
    <t>600087</t>
  </si>
  <si>
    <t>عزیزاله عبادزاده حاجمیر(تدارکات صنعتی پارتیران)</t>
  </si>
  <si>
    <t>600088</t>
  </si>
  <si>
    <t>عباس اعتمادی افشار (مسکن پارسیان)</t>
  </si>
  <si>
    <t>600089</t>
  </si>
  <si>
    <t>سهراب محمدی ده چشمه</t>
  </si>
  <si>
    <t>600090</t>
  </si>
  <si>
    <t>نعمت عبدی</t>
  </si>
  <si>
    <t>600098</t>
  </si>
  <si>
    <t>کاظم اسماعیلی (تهیه و توزیع آهن آلات صنعتی و ساختمانی(جوادی))</t>
  </si>
  <si>
    <t>600275</t>
  </si>
  <si>
    <t>مسلم بلوچی</t>
  </si>
  <si>
    <t>600280</t>
  </si>
  <si>
    <t>سیاوش رحیمی منفرد</t>
  </si>
  <si>
    <t>600283</t>
  </si>
  <si>
    <t>کاظم بلوچی(یخ)</t>
  </si>
  <si>
    <t>600284</t>
  </si>
  <si>
    <t>سیدوحید حسینی(الکترونوین صنعت)</t>
  </si>
  <si>
    <t>600296</t>
  </si>
  <si>
    <t>علی رحمانی</t>
  </si>
  <si>
    <t>600299</t>
  </si>
  <si>
    <t>علیرضا رزمجو (NDTK)</t>
  </si>
  <si>
    <t>600300</t>
  </si>
  <si>
    <t>مهدی صادقیان اصل(فروشگاه صادقیان/آهن آلات ولیعصر)</t>
  </si>
  <si>
    <t>600304</t>
  </si>
  <si>
    <t>فروشگاه رنگ مهراب  (مهراب احمدی)</t>
  </si>
  <si>
    <t>600305</t>
  </si>
  <si>
    <t>اسکندر رمضانی (ناصر توکل محمود آبادی)</t>
  </si>
  <si>
    <t>600306</t>
  </si>
  <si>
    <t>بهنام عابدینی(بازرگانی ابزار آلات صنعتی تبریزی)</t>
  </si>
  <si>
    <t>600307</t>
  </si>
  <si>
    <t>مرتضی احمدی(تیرچه بلوک یکتا)</t>
  </si>
  <si>
    <t>600315</t>
  </si>
  <si>
    <t>محمد پیرمرادیان</t>
  </si>
  <si>
    <t>400256</t>
  </si>
  <si>
    <t>امورمالیاتی بوشهر - واحد 880000 - کلاسه 401623</t>
  </si>
  <si>
    <t>600064</t>
  </si>
  <si>
    <t>بهنام مهران گوهر</t>
  </si>
  <si>
    <t>600285</t>
  </si>
  <si>
    <t>علیرضا سمیعی</t>
  </si>
  <si>
    <t>600286</t>
  </si>
  <si>
    <t>مهدی وحیدی</t>
  </si>
  <si>
    <t>600287</t>
  </si>
  <si>
    <t>آریا نصیری نکو</t>
  </si>
  <si>
    <t>600290</t>
  </si>
  <si>
    <t>مصطفی حاجی شریف</t>
  </si>
  <si>
    <t>600297</t>
  </si>
  <si>
    <t>طالب ثامری</t>
  </si>
  <si>
    <t>600298</t>
  </si>
  <si>
    <t>سیامک شایان</t>
  </si>
  <si>
    <t>641</t>
  </si>
  <si>
    <t>سایر درآمد ها و هزینه های عملیاتی</t>
  </si>
  <si>
    <t>64171</t>
  </si>
  <si>
    <t>سود/زیان تسعیر دارایی ها / بدهی های عملیاتی</t>
  </si>
  <si>
    <t>81133</t>
  </si>
  <si>
    <t>حق ایاب و ذهاب</t>
  </si>
  <si>
    <t>81136</t>
  </si>
  <si>
    <t>حق غذا</t>
  </si>
  <si>
    <t>هزینه های استهلاک</t>
  </si>
  <si>
    <t>هزینه استهلاک وسائط نقلیه</t>
  </si>
  <si>
    <t>هزینه استهلاک اثاثه و منصوبات</t>
  </si>
  <si>
    <t>83111</t>
  </si>
  <si>
    <t>هزینه بیمه عمر و حوادث و مسئولیت مدنی</t>
  </si>
  <si>
    <t>83112</t>
  </si>
  <si>
    <t>تعمیر و نگهداری ساختمان و تاسیسات</t>
  </si>
  <si>
    <t>300037</t>
  </si>
  <si>
    <t>مرکز مصرف مشترک</t>
  </si>
  <si>
    <t>87125</t>
  </si>
  <si>
    <t>تعمیر و نگهداری ماشین آلات و تجهیزات</t>
  </si>
  <si>
    <t>88111</t>
  </si>
  <si>
    <t>هزینه سود وکارمزد وامها</t>
  </si>
  <si>
    <t>89118</t>
  </si>
  <si>
    <t>هزینه هدایا و کمک به خیریه</t>
  </si>
  <si>
    <t>400266</t>
  </si>
  <si>
    <t>آسیا ابزار دقیق</t>
  </si>
  <si>
    <t>400294</t>
  </si>
  <si>
    <t>آبسان زلال خاورمیانه</t>
  </si>
  <si>
    <t>400295</t>
  </si>
  <si>
    <t>کیمیا الکترونیک</t>
  </si>
  <si>
    <t>400324</t>
  </si>
  <si>
    <t>مهندسی بازرگانی رایتک پویا</t>
  </si>
  <si>
    <t>400275</t>
  </si>
  <si>
    <t>Kwb</t>
  </si>
  <si>
    <t>400325</t>
  </si>
  <si>
    <t>سیستم های صنعتی سامان</t>
  </si>
  <si>
    <t>92141</t>
  </si>
  <si>
    <t>اسناد و ضمانتنامه های ترخیص کالا</t>
  </si>
  <si>
    <t>931</t>
  </si>
  <si>
    <t>حسابهای کنترلی</t>
  </si>
  <si>
    <t>93199</t>
  </si>
  <si>
    <t>حساب کنترلی مالیات و عوارض ارزش افروده</t>
  </si>
  <si>
    <t>سال مالي منتهی به 29 اسفندماه 1400</t>
  </si>
  <si>
    <t xml:space="preserve"> به پيوست صورت‌هاي مالي شرکت پالایش میعانات گازی آدیش جنوبی (سهامي خاص) - قبل از بهره برداری مربوط به سال مالي منتهي به 29 اسفند 1400 تقديم مي‌شود. اجزاي تشکيل‌دهنده صورت‌هاي مالي به قرار زير است:</t>
  </si>
  <si>
    <t>سال مالی منتهی به 29 اسفندماه 1400</t>
  </si>
  <si>
    <t>1400/12/29</t>
  </si>
  <si>
    <t>10-2- مبلغ 11  میلیون ریال موجودی تنخواه گردان ریالی مربوط به مانده تنخواه مدیرعامل به مبلغ 7 میلیون ریال و مانده تنخواه دفتر مرکزی به مبلغ 4 میلیون ریال است.</t>
  </si>
  <si>
    <t>10-3- مبلغ 4.167 میلیون ریال موجودی نزد صندوق ارزی شامل 220 وون کره با نرخ 201/905 ریال،2.041 دلار آمریکا با نرخ 243.790 ریال ، 13.575 یورو با نرخ 269.257 ریال و 855 لیر ترکیه با نرخ 16.460 ریال می باشد که با نرخ سامانه سنا در مورخ 1400/12/28 تسعیر ارز شده است و بابت سفر و اقامت همکاران در ماموریت های اعزامی نگهداری می شود.</t>
  </si>
  <si>
    <t>14-0</t>
  </si>
  <si>
    <t>سایر:</t>
  </si>
  <si>
    <t>14-10</t>
  </si>
  <si>
    <t>14-11</t>
  </si>
  <si>
    <t>لیر ترکیه</t>
  </si>
  <si>
    <t>مانده در 1 فروردین 1399</t>
  </si>
  <si>
    <t>مانده در 30 اسفندماه 1399</t>
  </si>
  <si>
    <t>مانده در  29 اسفندماه 1400</t>
  </si>
  <si>
    <t>دلار1400</t>
  </si>
  <si>
    <t>ریال1400دلاری</t>
  </si>
  <si>
    <t>یورو1400</t>
  </si>
  <si>
    <t>ریال1400یورویی</t>
  </si>
  <si>
    <t>دلار1399</t>
  </si>
  <si>
    <t>ریال1399 دلاری</t>
  </si>
  <si>
    <t>یورو1399</t>
  </si>
  <si>
    <t>ریال1399یورویی</t>
  </si>
  <si>
    <t>فاکتور 16</t>
  </si>
  <si>
    <t>فاکتور 37</t>
  </si>
  <si>
    <t>فاکتور 31</t>
  </si>
  <si>
    <t>فاکتور 36</t>
  </si>
  <si>
    <t>فاکتور 43</t>
  </si>
  <si>
    <t>فاکتور 44</t>
  </si>
  <si>
    <t>فاکتور 51</t>
  </si>
  <si>
    <t>فاکتور 48</t>
  </si>
  <si>
    <t>فاکتور 49</t>
  </si>
  <si>
    <t>فاکتور 56</t>
  </si>
  <si>
    <t>فاکتور 59</t>
  </si>
  <si>
    <t>1400/04/15</t>
  </si>
  <si>
    <t>شرکت FGS006-nico1</t>
  </si>
  <si>
    <t>شرکت مهندسی پایاصنعت-nico1</t>
  </si>
  <si>
    <t>شرکت پتروپویش سهند-nico1</t>
  </si>
  <si>
    <t>شرکت زافرتک-nico1</t>
  </si>
  <si>
    <t>شرکت هوا ابزار تهران-nico1</t>
  </si>
  <si>
    <t>شرکت نوین دانش آینده-nico1</t>
  </si>
  <si>
    <t>شرکت FGS001-nico1</t>
  </si>
  <si>
    <t>فاکتور 28</t>
  </si>
  <si>
    <t>فاکتور 33</t>
  </si>
  <si>
    <t>فاکتور 40</t>
  </si>
  <si>
    <t>فاکتور 41</t>
  </si>
  <si>
    <t>فاکتور 42</t>
  </si>
  <si>
    <t>فاکتور 52</t>
  </si>
  <si>
    <t>فاکتور 60</t>
  </si>
  <si>
    <t>فاکتور61</t>
  </si>
  <si>
    <t>فاکتور 64</t>
  </si>
  <si>
    <t>فاکتور 65</t>
  </si>
  <si>
    <t>شرکت راژان پترو فرایند-NICO 2</t>
  </si>
  <si>
    <t>شرکت مهندسی پایاصنعت-NICO 2</t>
  </si>
  <si>
    <t>شرکت فرآب اینترنشنال(rood)-NICO 2</t>
  </si>
  <si>
    <t>شرکت تهویه-NICO 2</t>
  </si>
  <si>
    <t>شرکت فرآب اینترنشنال(HIS)-NICO 2</t>
  </si>
  <si>
    <t>فاکتور 25</t>
  </si>
  <si>
    <t>فاکتور 35</t>
  </si>
  <si>
    <t>فاکتور 50</t>
  </si>
  <si>
    <t>فاکتور 58</t>
  </si>
  <si>
    <t>فاکتور 63</t>
  </si>
  <si>
    <t>فاکتور 55</t>
  </si>
  <si>
    <t>فاکتور 62</t>
  </si>
  <si>
    <t>شرکت فرآب اینترنشنال(KTI)-NICO 3</t>
  </si>
  <si>
    <t>شرکت فرآب اینترنشنال-NICO 3</t>
  </si>
  <si>
    <t>شرکت فرآب اینترنشنال(rood)-NICO 3</t>
  </si>
  <si>
    <t>شرکت راژان پترو فرایند-NICO 3</t>
  </si>
  <si>
    <t>شرکت کابل یزد</t>
  </si>
  <si>
    <t>شرکت ایران تابلو-NICO 3</t>
  </si>
  <si>
    <t>شرکت کابل یزد-NICO 3</t>
  </si>
  <si>
    <t>شرکت انرژی کویر پایا-NICO 3</t>
  </si>
  <si>
    <t>فاکتور 66</t>
  </si>
  <si>
    <t>فاکتور 67</t>
  </si>
  <si>
    <t>فاکتور 68</t>
  </si>
  <si>
    <t>فاکتور 69</t>
  </si>
  <si>
    <t>فاکتور 71</t>
  </si>
  <si>
    <t>فاکتور 70</t>
  </si>
  <si>
    <t>فاکتور 72</t>
  </si>
  <si>
    <t>فاکتور 73</t>
  </si>
  <si>
    <t>فاکتور 74</t>
  </si>
  <si>
    <t>فاکتور 75</t>
  </si>
  <si>
    <t>شرکت راژان پترو فرایند-NICO 4</t>
  </si>
  <si>
    <t>شرکت FGS006-nico 4</t>
  </si>
  <si>
    <t>شرکت فرآب اینترنشنال-NICO 4</t>
  </si>
  <si>
    <t>فاکتور 76</t>
  </si>
  <si>
    <t>فاکتور 79</t>
  </si>
  <si>
    <t>فاکتور 77</t>
  </si>
  <si>
    <t>فاکتور 78</t>
  </si>
  <si>
    <t>فاکتور 81</t>
  </si>
  <si>
    <t>فاکتور 82</t>
  </si>
  <si>
    <t>فاکتور 83</t>
  </si>
  <si>
    <t>فاکتور 84</t>
  </si>
  <si>
    <t>فاکتور 85</t>
  </si>
  <si>
    <t>شرکت پارس کویر-NICO 5</t>
  </si>
  <si>
    <t>شرکت ایمن سهند آریا-NICO 5</t>
  </si>
  <si>
    <t>شرکت فرآب اینترنشنال-NICO 5</t>
  </si>
  <si>
    <t>شرکت FGS006-nico 5</t>
  </si>
  <si>
    <t>شرکت زافرتک-nico 5</t>
  </si>
  <si>
    <t>1400/04/26</t>
  </si>
  <si>
    <t>فاکتور 86</t>
  </si>
  <si>
    <t>فاکتور 87</t>
  </si>
  <si>
    <t>فاکتور 88</t>
  </si>
  <si>
    <t>فاکتور 89</t>
  </si>
  <si>
    <t>فاکتور 90</t>
  </si>
  <si>
    <t>فاکتور 91</t>
  </si>
  <si>
    <t>فاکتور 92</t>
  </si>
  <si>
    <t>فاکتور 93</t>
  </si>
  <si>
    <t>فاکتور 94</t>
  </si>
  <si>
    <t>فاکتور 95</t>
  </si>
  <si>
    <t>شرکت زافرتک-nico 6</t>
  </si>
  <si>
    <t>شرکت فرآب اینترنشنال-NICO 6</t>
  </si>
  <si>
    <t>شرکت FGS006-nico 6</t>
  </si>
  <si>
    <t>شرکت فرآب اینترنشنال(HAT)-NICO 6</t>
  </si>
  <si>
    <t>شرکت فرآب اینترنشنال(RMT)-NICO 5</t>
  </si>
  <si>
    <t>شرکت فرآب اینترنشنال(FSK)-NICO 4</t>
  </si>
  <si>
    <t>شرکت فرآب اینترنشنال(HAT)-NICO 4</t>
  </si>
  <si>
    <t>شرکت فرآب اینترنشنال(RMT)-NICO 4</t>
  </si>
  <si>
    <t>شرکت فرآب اینترنشنال(PAYA)-NICO 4</t>
  </si>
  <si>
    <t>فاکتور 96</t>
  </si>
  <si>
    <t>شرکت فرآب اینترنشنال(HAT)</t>
  </si>
  <si>
    <t>1400/10/01</t>
  </si>
  <si>
    <t>شرکت ایران تابلو ق049</t>
  </si>
  <si>
    <t>شرکت فاتح صنعت</t>
  </si>
  <si>
    <t>فاکتور 97=99</t>
  </si>
  <si>
    <t>فاکتور 98=101</t>
  </si>
  <si>
    <t>فاکتور 102=102</t>
  </si>
  <si>
    <t>فاکتور 104=104</t>
  </si>
  <si>
    <t>فاکتور 105=106</t>
  </si>
  <si>
    <t>شرکت فرآب اینترنشنال(PED)</t>
  </si>
  <si>
    <t>شرکت فرآب اینترنشنال(FSK)</t>
  </si>
  <si>
    <t>فاکتور 99=100</t>
  </si>
  <si>
    <t>فاکتور 100=96</t>
  </si>
  <si>
    <t>فاکتور 106=108</t>
  </si>
  <si>
    <t>فاکتور 107=105</t>
  </si>
  <si>
    <t>فاکتور 108=107</t>
  </si>
  <si>
    <t>فاکتور 109=110</t>
  </si>
  <si>
    <t>فاکتور 110=111</t>
  </si>
  <si>
    <t>فاکتور 113=114</t>
  </si>
  <si>
    <t>پیش پرداخت 1</t>
  </si>
  <si>
    <t xml:space="preserve">شرکت مهندسی پایا صنعت ق </t>
  </si>
  <si>
    <t>شرکت ایران تابلو ق032</t>
  </si>
  <si>
    <t>پیش پرداخت 2</t>
  </si>
  <si>
    <t>فاکتور111=109</t>
  </si>
  <si>
    <t>فاکتور 112=112</t>
  </si>
  <si>
    <t>فاکتور 115=115</t>
  </si>
  <si>
    <t>فاکتور 120=118</t>
  </si>
  <si>
    <t>فاکتور 121=119</t>
  </si>
  <si>
    <t>فاکتور 122=120</t>
  </si>
  <si>
    <t>فاکتور 118=121</t>
  </si>
  <si>
    <t>شرکت پمپ صنعتی ایران</t>
  </si>
  <si>
    <t>شرکت تهویه</t>
  </si>
  <si>
    <t>شرکت ایران ترانسفو</t>
  </si>
  <si>
    <t>شرکت FGS 039</t>
  </si>
  <si>
    <t>شرکت FGS 006</t>
  </si>
  <si>
    <t>فاکتور 30=30</t>
  </si>
  <si>
    <t>فاکتور 36=32</t>
  </si>
  <si>
    <t>فاکتور 38=38</t>
  </si>
  <si>
    <t>فاکتور 39=39</t>
  </si>
  <si>
    <t>فاکتور 48=47</t>
  </si>
  <si>
    <t>فاکتور 49=53</t>
  </si>
  <si>
    <t>1400/10/23</t>
  </si>
  <si>
    <t>شرکت فرآب اینترنشنال(KTI)</t>
  </si>
  <si>
    <t>فاکتور 34=34</t>
  </si>
  <si>
    <t>1400/10/29</t>
  </si>
  <si>
    <t>فاکتور 43=45</t>
  </si>
  <si>
    <t>فاکتور 46=46</t>
  </si>
  <si>
    <t>فاکتور 56=54</t>
  </si>
  <si>
    <t>فاکتور 47=57</t>
  </si>
  <si>
    <t>فاکتور 127=127</t>
  </si>
  <si>
    <t>شرکت فرآب اینترنشنال(RMT)</t>
  </si>
  <si>
    <t>فاکتور 123=122</t>
  </si>
  <si>
    <t>1400/11/07</t>
  </si>
  <si>
    <t>فاکتور 130=123</t>
  </si>
  <si>
    <t>فاکتور 119=124</t>
  </si>
  <si>
    <t>فاکتور 125=126</t>
  </si>
  <si>
    <t>فاکتور 129=128</t>
  </si>
  <si>
    <t>فاکتور 135=133</t>
  </si>
  <si>
    <t>فاکتور 126=134</t>
  </si>
  <si>
    <t>فاکتور 124=125</t>
  </si>
  <si>
    <t>1400/12/18</t>
  </si>
  <si>
    <t>شرکت فرآب اینترنشنال(DSA)</t>
  </si>
  <si>
    <t>13-1-1-2- مانده تسهیلات ارزی شامل 20.000.000 دلار(معادل 73.400.000 درهم) بابت اصل تسهیلات دریافتنی از بانک تجارت(مستقل مرکزی) که با آخرین نرخ دریافتی از سامانه نیما (درهم 68.032 ریال)تسعیر شده است و در تاریخ 1400/11/23 پس از کسر 10% سپرده نقدی به ارزش 7.340.000 درهم و پرداخت 67.472.324/05 درهم از محل تخصیص های ارزی توسط بانک صنعت و معدن و همچنین پرداخت الباقی به مبلغ 4.744.355 درهم توسط سهامداران شرکت تسویه حساب کامل گردید.</t>
  </si>
  <si>
    <t>13-2-2- سود تسهیلات ارزی دریافتی از بانک تجارت(مستقل مرکزی) به مبلغ  1.67.596/44 دلار معادل 6.156.679 درهم که با نرخ 68.032 ریال سامانه سنا - نیما در تاریخ 1400/11/23  محاسبه و توسط سهامداران شرکت تسویه حساب کامل گردید.</t>
  </si>
  <si>
    <t>سایر1399</t>
  </si>
  <si>
    <t>صافیاد</t>
  </si>
  <si>
    <t>دقیق سازان</t>
  </si>
  <si>
    <t>14-3-1</t>
  </si>
  <si>
    <t>14-3-2</t>
  </si>
  <si>
    <t>14-3-3</t>
  </si>
  <si>
    <t>14-3-4</t>
  </si>
  <si>
    <t>14-3-5</t>
  </si>
  <si>
    <t>14-3-6</t>
  </si>
  <si>
    <t>14-3-7</t>
  </si>
  <si>
    <t>14-3-8</t>
  </si>
  <si>
    <t>14-3-9</t>
  </si>
  <si>
    <t>14-3-10</t>
  </si>
  <si>
    <t>14-3-11</t>
  </si>
  <si>
    <t>14-3-12</t>
  </si>
  <si>
    <t>14-3-13</t>
  </si>
  <si>
    <t>14-3-14</t>
  </si>
  <si>
    <t>14-3-15</t>
  </si>
  <si>
    <t>14-3-16</t>
  </si>
  <si>
    <t>14-3-17</t>
  </si>
  <si>
    <t>14-3-18</t>
  </si>
  <si>
    <t>14-3-19</t>
  </si>
  <si>
    <t xml:space="preserve">14-3-3- مانده حساب شرکت سپهرمولد به مبلغ 295.745 میلیون ریال بابت صورت حساب های ارسالی ارائه خدمات طبق قرارداد ADSH-E-CO-GE-008 با موضوع  انجام کارهای مهندسی، طراحی و ساخت پالایشگاه آدیش می باشد (طبق قرارداد مذکور، پرداخت انجام کارهای مهندسی و طراحی، تامین و خرید موضوع قرارداد معادل جمع هزینه های واقعی پیمانکار بعلاوه کارمزد ثابت معادل 5% است و همچنین انجام کارهای نصب و کارهای ساختمانی و راه اندازی و خدمات معادل سرجمع هزینه های واقعی پیمانکار بعلاوه کارمزد ثابت معادل 10% است) </t>
  </si>
  <si>
    <t>14-3-9- مانده 64.361 میلیون ریال شرکت پتروکهن نفتان بابت فاکتور خرید تجهیزات به شماره 57241 و 57259 می باشد که در سال 1401 تسویه حساب شده است.</t>
  </si>
  <si>
    <t>14-4- مانده سپرده بیمه پیمانکاران به مبلغ 161.196 میلیون ریال به شرح جدول ذیل میباشد :</t>
  </si>
  <si>
    <t>14-5- مانده سپرده حسن انجام کار پیمانکاران به مبلغ 43.569  میلیون ریال به شرح جدول ذیل میباشد :</t>
  </si>
  <si>
    <t>14-6-مانده حساب سایر به مبلغ  540 میلیون ریال بابت ذخیره هزینه های حسابرسی سال 1400 شرکت کوشامنش میباشد.</t>
  </si>
  <si>
    <t>14-7- مانده حق بیمه پرداختنی به مبلغ 359 میلیون ریال بابت حق بیمه پرسنل در اسفندماه 1400 می باشد که در فروردین ماه 1401 به حساب سازمان تامین اجتماعی واریز و قبض و رسید آن موجود می باشد.</t>
  </si>
  <si>
    <t>14-8- مانده حقوق پرداختنی به مبلغ 346 میلیون ریال بابت اضافه کاری اسفندماه 1400،طلب مرخصی  پرسنل میباشد که با حقوق فروردین ماه 1400 به پرسنل پرداخت و تسویه گردید.</t>
  </si>
  <si>
    <t>14-9- مانده مالیات حقوق پرداختنی به مبلغ 22 میلیون ریال بابت مالیات حقوق اسفندماه 1400 و مالیات عیدی سال 1400 پرسنل شرکت میباشد که در فروردین ماه 1401 به حساب سازمان امورمالیاتی واریز و قبض آن موجود می باشد..</t>
  </si>
  <si>
    <t>9-2- مبلغ 1.106  میلیون ریال بابت سپرده نقدی هزینه های ترخیص بارنامه های کالاهای خرید شده این شرکت می باشد که توسط شرکت هماهنگ بار پارس در حال ترخیص و تشریفات گمرکی می باشد.</t>
  </si>
  <si>
    <t>9-3- مبلغ 452.398 میلیون ریال(معادل 2 میلیون دلار = 7.340.000 درهم) سپرده نقدی تسهیلات 20 میلیون دلاری دریافتی از بانک تجارت شعبه مستقل مرکزی جهت تامین نقدینگی جهت خرید ماشین آلات و ... مورد نیاز با سررسید 1400/11/23 در زمان پرداخت از اصل و فرع بدهی کسر و تهاتر و صفر شده است.</t>
  </si>
  <si>
    <t xml:space="preserve">همچنین کاهش 200.481 میلیون ریال از مانده ابتدای دوره تقلیل ضمانتنامه 98182027366 و آزادسازی بخشی از سپرده نقدی آن در سال 1400 می باشد. </t>
  </si>
  <si>
    <t>10-1- مبلغ 12.109 میلیون ریال موجودی نزد بانک ها به صورت ارزی شامل 62.021.320 وون کره نزد بانک ملت شعبه سازمان گسترش به شماره حساب 8304302209 می باشد که در پایان سال 1400 با نرخ 201/905 ریال(نرخ وون کره در سامانه سنا) و 100 یورو نزد بانک تجارت شعبه مستقل مرکزی  به شماره حساب 173673329 می باشد که پایان سال 1400 با نرخ 260.853 ریال تسعیر ارز شده است.</t>
  </si>
  <si>
    <t>8-1- مبلغ 10.566 میلیون ریال بیمه تمام خطر نصب شماره 25432053/99/01 به ارزش 28.678 میلیون ریال با سررسید 1401/08/01 میباشد.</t>
  </si>
  <si>
    <t>8-2-مبلغ 1.328 میلیون ریال بابت پیش پرداخت 240 میلیون ریالی جمع آوری نخاله ساختمانی سایت ومبلغ 115 میلیون ریال بابت پیش پرداخت پشتیبانی اتوماسیون اداری،مبلغ 403 میلیون ریال بابت پیش پرداخت پشتیبانی نرم افزار مهندسی پوپک،مبلغ 454 میلیون ریال پیش پرداخت پشتیبانی نرم افزار مالی راهکاران ، مبلغ 76 میلیون ریال بابت پیش پرداخت تست تجهیزات و مبلغ 40 میلیون ریال پیش پرداخت طراحی وب سایت شرکت است.</t>
  </si>
  <si>
    <t>مانده در پایان سال 1400</t>
  </si>
  <si>
    <t>مبلغ دفتری در پایان سال 1400/12/29</t>
  </si>
  <si>
    <t>6-1</t>
  </si>
  <si>
    <t>6-2</t>
  </si>
  <si>
    <t>فاتح صنعت کیمیا (FGS)ق039</t>
  </si>
  <si>
    <t>مهندسی پایا صنعت (Paya Sanat Engineering)ق017-الحاقیه1</t>
  </si>
  <si>
    <t>مهندسی پایا صنعت (Paya Sanat Engineering)ق017-الحاقیه2</t>
  </si>
  <si>
    <t>صنایع واشرسازی بهتا-ق070</t>
  </si>
  <si>
    <t>صنایع واشرسازی بهتا-فاکتوری</t>
  </si>
  <si>
    <t>ایران تابلو ق 32</t>
  </si>
  <si>
    <t>ایران تابلو ق 49</t>
  </si>
  <si>
    <t>ایمن سهند آریا (SISICO)</t>
  </si>
  <si>
    <t>هیراد کیان ایده تامین (HKT)</t>
  </si>
  <si>
    <t>Dillinger</t>
  </si>
  <si>
    <t>0</t>
  </si>
  <si>
    <t>اسناد دریافتنی:</t>
  </si>
  <si>
    <t>مانده در ابتدای سال 1399</t>
  </si>
  <si>
    <t xml:space="preserve">مانده در پایان سال 1400 </t>
  </si>
  <si>
    <t>مبلغ دفتری در پایان سال 1400</t>
  </si>
  <si>
    <t>5-3- مبلغ 518 میلیون ریال در رابطه با خرید 2 عدد تابلوبرق و تعمیرات باسکول سایت می باشد.</t>
  </si>
  <si>
    <t>5-4- مبلغ 7.213 میلیون ریال افزایش در اثاثه و منصوبات شامل مخارج سرمایه ای آماده سازی دفتر مرکزی شرکت (عمدتاً خرید دستگاه سرور، میز و صندلی و کامپیوترو...) و همچنین مبلغ 2.500 میلیون ریال آن بابت خرید UPS جهت دفتر مرکزی است.</t>
  </si>
  <si>
    <t>اضافات و نقل و انتقال طی سال 1400</t>
  </si>
  <si>
    <t>مانده پایان سال 1400</t>
  </si>
  <si>
    <t>5-7-5</t>
  </si>
  <si>
    <t>5-7-6</t>
  </si>
  <si>
    <t>5-7-7</t>
  </si>
  <si>
    <t>5-7-8</t>
  </si>
  <si>
    <t>5-7-9</t>
  </si>
  <si>
    <t>5-7-10</t>
  </si>
  <si>
    <t>5-7-11</t>
  </si>
  <si>
    <t>ADSH-P-PO-GE-013</t>
  </si>
  <si>
    <t>ADSH-P-PO-GE-015</t>
  </si>
  <si>
    <t>ADSH-P-PO-GE-028</t>
  </si>
  <si>
    <t>ADSH-P-PO-GE-021</t>
  </si>
  <si>
    <t>ADSH-P-PO-GE-083</t>
  </si>
  <si>
    <t>ADSH-P-PO-GE-049</t>
  </si>
  <si>
    <t>ADSH-P-PO-GE-019</t>
  </si>
  <si>
    <t>ADSH-P-PO-GE-016</t>
  </si>
  <si>
    <t>ADSH-P-PO-GE-030</t>
  </si>
  <si>
    <t>ADSH-P-PO-GE-009</t>
  </si>
  <si>
    <t>5-7-3-مبلغ 14.754 میلیون ریال بابت هزینه های عمومی و اداری سال 1400 به شرح ذیل می باشد:</t>
  </si>
  <si>
    <t>5-7-1-مبلغ 21.562 میلیون ریال بابت هزینه حقوق و دستمزد سال 1400به شرح ذیل می باشد:</t>
  </si>
  <si>
    <t>5-7-2-مبلغ 11.256 میلیون ریال بابت هزینه استهلاک سال 1400 به شرح ذیل می باشد :</t>
  </si>
  <si>
    <t>انباشته تا پایان سال 1400</t>
  </si>
  <si>
    <t xml:space="preserve">زیان تسعیر ارز </t>
  </si>
  <si>
    <t>5-7-4-مبلغ 21.717.521 میلیون ریال بابت افزایش هزینه مواد و مصالح مصرفی در سال 1400 در ساخت پروژه به تفکیک ذیل میباشد :.</t>
  </si>
  <si>
    <t>5-7-2-مبلغ 11.256 میلیون ریال افزایش هزینه استهلاک مربوط به استهلاک دارائیهای شرکت به شرح جدول 5 در سال 1400 می باشد.</t>
  </si>
  <si>
    <t>5-7-3-مبلغ 14.754 میلیون ریال افزایش در هزینه های عمومی و اداری  بیشتر بابت هزینه ماموریت 8.316 میلیون ریال و هزینه اینترنت کل پروژه 2.043 میلیون ریال و بیمه عمر و حوادث و مسئولیت مدنی 1.657 میلیون ریال و سایر هزینه جمعا  4.779 میلیون ریال در سال 1400 می باشد.</t>
  </si>
  <si>
    <t>5-7-4-مبلغ 21.717.521 میلیون ریال بابت افزایش هزینه مواد و مصالح مصرفی در سال 1400 در ساخت پروژه به تفکیک ذیل میباشد :</t>
  </si>
  <si>
    <t>1400/11/29</t>
  </si>
  <si>
    <t>5-7-8-مبلغ 2.371.391  میلیون ریال بابت هزینه های کارمزد گشایش اعتبار و سایر هزینه های مالی به شرح جدول ذیل میباشد :</t>
  </si>
  <si>
    <t>سال 1400</t>
  </si>
  <si>
    <t>5-7-1-مبلغ 21.562 میلیون ریال افزایش هزینه حقوق و دستمزد مربوط به حقوق پرسنل شرکت در سال 1400می باشد.</t>
  </si>
  <si>
    <t>به تاریخ 29 اسفندماه 1400</t>
  </si>
  <si>
    <t>مواد و مصالح و آهن آلات و تجهیزات</t>
  </si>
  <si>
    <t>موجودی مواد و مصالح پای کار</t>
  </si>
  <si>
    <t xml:space="preserve">5-7-9-مبلغ 16.519 میلیون ریال بابت سایر هزینه های اداری و تشکیلاتی در سال 1400 بابت 1.162 میلیون ریال هزینه های حسابرسی و مبلغ 15.283 میلیون ریال بابت کمک به بیمارستان کنگان و تامین برخی از اقلام درخواستی جهت افتتاح گیت سازمان منطقه ویژه اقتصادی و سایر 74 میلیون ریال  می باشد.  </t>
  </si>
  <si>
    <t xml:space="preserve">5-5-کلیه دارائیهای شرکت پالایش میعانات گازی آدیش جنوبی تحت پوشش بیمه تمام خطر شماره 25432053/99/01 فیمابین با شرکت بیمه آسیا از تاریخ 1399/09/01 الی 1401/08/01 به ارزش 243.900.000 یورو میباشد. </t>
  </si>
  <si>
    <t xml:space="preserve"> 11-1- سرمايه شركت در تاريخ 1400/12/29 مبلغ 8.000.000 میلیون ريال شامل  800.000.000 سهم 10.000ريالي بانام است. تركيب سهامداران در تاريخ ترازنامه به شرح زير است:</t>
  </si>
  <si>
    <t>خدمات مشاوره کنترل کیفیت و بازرسی</t>
  </si>
  <si>
    <t>ADSH-E-CO-EL-009</t>
  </si>
  <si>
    <t>ADSH-E-CO--CE-015</t>
  </si>
  <si>
    <t>طراحی نیروگاه گازی</t>
  </si>
  <si>
    <t>فروش پهنای باند</t>
  </si>
  <si>
    <t>ADSH-E-CO-CE-015</t>
  </si>
  <si>
    <t>ADSH-E-CO-CE-010</t>
  </si>
  <si>
    <t>ADSH-P-CO-CE-045</t>
  </si>
  <si>
    <t>ADSH-P-CO-CE-059</t>
  </si>
  <si>
    <t>خدمات مهندسی واحد تولید سولفید سدیم</t>
  </si>
  <si>
    <t>خرید STRAINER</t>
  </si>
  <si>
    <t>استیل استراکچر</t>
  </si>
  <si>
    <t>خالص دارایی ها(بدهی های)پولی ارزی در تاریخ 1400/12/29 معادل ریالی خالص دارایی ها(بدهی های)پولی ارزی در تاریخ 1400/12/29(میلیون ریال)</t>
  </si>
  <si>
    <t>12-1- بدهی های بلند مدت به مبلغ 6.462.435 میلیون ریال بابت وجوه دریافتی از سهامداران شرکت و مدیر اجرایی و مدیرعامل در رابطه با انجام مخارج سرمایه ای می باشد که به علت افزایش سرمایه در بدهی های بلند مدت طبقه بندی شده است و به شرح ذیل می باشد:</t>
  </si>
  <si>
    <t>درهم</t>
  </si>
  <si>
    <t>دلار</t>
  </si>
  <si>
    <t>پرداخت های میانی خرید مواد و مصالح از تامین کنندگان خارجی</t>
  </si>
  <si>
    <t>17-2- عملکرد شرکت از حیث قوانین و مقررات سازمان تامین اجتماعی از ابتدای فعالیت تا کنون مورد رسیدگی حسابرسی سازمان تامین اجتماعی قرار نگرفته است و لذا تعیین هرگونه بدهی احتمالی از این منظر منوط به اعلام نظر آن سازمان دارد.</t>
  </si>
  <si>
    <t>9-5- مبلغ 1.248 میلیون ریال بابت اقساط باقیمانده بیمه تکمیلی کارکنان و باقی مانده وام قرض الحسنه یکی از آنان می باشد.</t>
  </si>
  <si>
    <t>کسر میشود : تهاتر با حسابهای پرداختنی      (یادداشت 3-14)</t>
  </si>
  <si>
    <t>کسر میشود : تهاتر با پیش پرداخت ارزی (یادداشت 2-8-5)</t>
  </si>
  <si>
    <t xml:space="preserve"> 17-1-درتاریخ تهیه صورتهای مالی به استثنای تعهدات سرمایه ای در خصوص تکمیل طرح های در جریان به شرح یادداشت5-7-5، شرکت فاقد تعهدات سرمایه ای دیگری می باشد  .</t>
  </si>
  <si>
    <t>17-3-ضمنا بابت قرارداد شماره 017-93-96 مورخ 96/09 اجاره بشرط تملیک با موضوع واگذاری اراضی ساخت پالایشگاه آدیش جنوبی و با توجه مطالبه بدهی ماده 38 توسط سازمان تامین اجتماعی شعبه عسلویه ،قبض ابلاغ رای هیئت بدوی با شماره 5310960054670 از دوره 1396/04/09 تا 1399/09/04  با شرح حق بیمه و بیمه بیکاری و جرائم  به مبلغ 5.302.812.404 ریال بنام پالایش میعانات گازی آدیش جنوبی با کد کارگاه 5310005838 از طریق سامانه سازمان تامین اجتماعی در تاریخ 1401/02/17به این شرکت ابلاغ و این شرکت نسبت به ثبت اعتراض جهت بدهی فوق اقدامات لازم را به انجام رسانیده ولی تاکنون زمان هئیت تجدید نظر جهت ارائه مستندات دال بر عدم مشمولیت ماده 38 بر موضوع قرارداد اجاره بشرط تملیک مشخص و اعلام نشده است و درجریان رسیدگی میباشد.</t>
  </si>
  <si>
    <t>نقل به صفحه بعد</t>
  </si>
  <si>
    <t xml:space="preserve"> صورت وضعیت مالی</t>
  </si>
  <si>
    <t>در ضمن افزایش 214.152 میلیون ریال اضافات زمین بابت مساحت 302.304 متر مربع زمین محل احداث و ساخت پالایش میعانات گازی آدیش جنوبی  می باشد که طی ق 017-93-96  فی مابین با سازمان منطقه ویژه اقتصادی انرژی پارس جنوبی با موضوع اجاره بهای به شرط تملیک و الحاقیه شماره 1 قرارداد که در تاریخ تیرماه 1400 نقدا پرداخت گردید و انتقال سند زمین طی مفاد قرارداد منوط به بهره برداری پروژه می باشد.</t>
  </si>
  <si>
    <t>5-2-مبلغ 5.099  میلیون ریال افزایش در سرفصل ساختمانها در سال 1400 بابت 4.031 میلیون ریال بابت خرید دو دستگاه کانتینر جهت بارگیری و جابجایی تجهیزات نیروگاه خریداری شده در ترکیه پس از دمونتاژ و 1.066 میلیون ریال تجهیز انبار و دیگر کانکس های موجود درسایت می باشد.</t>
  </si>
  <si>
    <t>کسر می شود: 
تهاتر با تسهیلات دریافتی از بانک تجارت(یادداشت 2-1-1-13)</t>
  </si>
  <si>
    <t xml:space="preserve">افزایش سرمایه </t>
  </si>
  <si>
    <t>2- استانداردهاي حسابداري جديد و تجديد نظر شده مصوب :</t>
  </si>
  <si>
    <t>2-1- استاندارد حسابداری جدید و تجدید نظر شده که در دوره جاری لازم الاجرا شده است و برصورت های مالی آثار با اهمیتی داشته است:</t>
  </si>
  <si>
    <t>2-1-1-استانداردهای حسابداری 35 مالیات بردرآمد و 42 اندازه گیری ارزش منصفانه.</t>
  </si>
  <si>
    <t>طی سال مورد گزارش آثار بکارگیری استاندارد حسابداری 42 برای این شرکت موضوعیتی نداشته و هرگونه آثار بااهمیت آتی "مالیات بر درآمد" ناشی از اجرای استاندارد حسابداری 35 ، در سال مالی  منتهی به 1400/12/29 وجود ندارد.</t>
  </si>
  <si>
    <t>2-2-آثار احتمالی آتی با اهمیت ناشی از اجرای استاندارد های حسابداری جدید و تجدیدنظر شده مصوب که هنوز لازم الاجرا نیستن به شرح زیر است:</t>
  </si>
  <si>
    <t>2-2-1-استاندارد حسابداری 16 آثار تغییر در نرخ ارز</t>
  </si>
  <si>
    <t>این استاندارد در سال 1400 به تصویب رسیده است و در مورد کلیه صورتهای مالی شرکتهایی که سال مالی آنها از تاریخ 1401/01/01 و بعد از آن شروع می شود ، لازم الاجرا است.مدیریت شرکت قصد دارد استاندارد مزبور را از تاریخ لازم الاجرا شدن آن بکار گیرد.</t>
  </si>
  <si>
    <t xml:space="preserve">صورت هاي مالي اساساً بر مبناي بهاي تمام شده تاريخي تهيه شده است.                                                                                                                  </t>
  </si>
  <si>
    <t>ارایه خدمات پیمانکاری</t>
  </si>
  <si>
    <t xml:space="preserve">پرداخت بابت افزایش سرمایه </t>
  </si>
  <si>
    <t>سایر حسابهای فی مابین</t>
  </si>
  <si>
    <t>پرداخت وجه به تامین کنندگان مواد و مصالح وهزینه های شرکت</t>
  </si>
  <si>
    <t>تودیع سپرده نقدی وام دریافتی و تسویه بهره وام</t>
  </si>
  <si>
    <t>صورت‌هاي مالي طبق استانداردهاي حسابداري تهيه شده و در تاريخ 1401/04/22 به تاييد هيات مديره شرکت رسيده است.</t>
  </si>
  <si>
    <t>افزایش در سال 1400</t>
  </si>
  <si>
    <t>بهای خرید</t>
  </si>
  <si>
    <t>تفاوت تسعیر ارز تسعیر ارز</t>
  </si>
  <si>
    <t>5-7-7-مبلغ 2.322.609 میلیون ریال بابت هزینه های مطالعات طرح و مهندسی و ساخت  به شرح جدول ذیل می باشد :</t>
  </si>
  <si>
    <t>5-7-11-4-  مدیریت پروژه و برنامه ریزی</t>
  </si>
  <si>
    <t>سایر اقلام</t>
  </si>
  <si>
    <t>5-8-1-1-مبلغ 326.922.050.000 ریال معادل 1.050.000 یورو پیش پرداخت خرید نیروگاه جهت تولید برق در زمان بهره برداری پالایش میعانات گازی می باشد.که در بهار 1401 به محل سایت ارسال و مراحل ترخیص و سپس پس از اخذ تائیدیه از انباردار و صورتحساب فروشنده اقدام به ثبت در دفاتر و تسویه حساب خواهد شد.</t>
  </si>
  <si>
    <t xml:space="preserve">5-8-1-2-مبلغ 23.125 میلیون ریال بابت پیش پرداخت هزینه های مشاوره و مهندسی جهت خرید و اجرای نیروگاه در حال خریداری میباشد که در سال 1401 نسبت به دریافت صورت حساب و تسویه اقدام شده است. </t>
  </si>
  <si>
    <t>5-8-1-3-مبلغ 35.244 میلیون ریال بابت پیش پرداخت دمونتاژ تاسیسات نیروگاه خریداری شده و مهیا نمودن کل تاسیسات و ماشین آلات جهت ارسال به ایران میباشد که در ابتدای سال 1401 صورتحساب ارسال و تسویه خواهد شد.</t>
  </si>
  <si>
    <t>5-8-1-1</t>
  </si>
  <si>
    <t>5-8-1-2</t>
  </si>
  <si>
    <t>5-8-1-3</t>
  </si>
  <si>
    <t>7-1-شرکت پالایش میعانات گازی آدیش جنوبی دارای 12% سهام این شرکت است. توضیح اینکه در طرح اولیه فراگیر پالایش سیراف مقرر شده بود شرکت زیر ساخت فراگیر پالایشی سیراف در کنار 8 پالایشگاه دیگر اقدام به فعالیت هایی از جمله ایجاد تاسیسات یوتیلیتی نماید و از این بابت سرمایه گذاری در شرکت مزبور با این هدف در سنوات قبل انجام شده است ولیکن در ادامه مدیران شرکت با توجه به عدم پیشرفت لازم شرکت زیر ساخت تصمیم به برنامه ریزی و ایجاد واحد های جانبی توسط خود نموده اند.</t>
  </si>
  <si>
    <t>شرکت سپهر مولد - اشخاص وابسته</t>
  </si>
  <si>
    <t>شرکت سپهرمولد- اشخاص وابسته</t>
  </si>
  <si>
    <t>درهم امارات</t>
  </si>
  <si>
    <r>
      <t>3-</t>
    </r>
    <r>
      <rPr>
        <b/>
        <shadow/>
        <sz val="11"/>
        <rFont val="B Titr"/>
        <charset val="178"/>
      </rPr>
      <t xml:space="preserve">  </t>
    </r>
    <r>
      <rPr>
        <b/>
        <sz val="11"/>
        <rFont val="B Titr"/>
        <charset val="178"/>
      </rPr>
      <t>اهم رويه هاي حسابداري</t>
    </r>
  </si>
  <si>
    <t xml:space="preserve">1-3-  تعداد كاركنان </t>
  </si>
  <si>
    <t>5-1- مبلغ 237.079 میلیون ریال در جدول دارائیها شامل 22.927 میلیون ریال یک قطعه زمین به مساحت 43.800 متر مربع در قطعه 133 فرعی از 4 اصلی و قطعه 1 تفکیکی  خریداری شده در سنوات قبل و دارای سند مالکیت به نام شرکت پالایش میعانات گازی آدیش جنوبی می باشد..</t>
  </si>
  <si>
    <t>* خریدهای خارجی انجام شده از محل اعتبار اسنادی شماره TMB/96109363 طبق قرارداد با بانک صنعت و معدن و همچنین طبق قرارداد شماره ADSH-E-CO-GE-003 با شرکت Energy &amp; Water International FZE (Farab International)  منعقده در 16 جولای 2017 صورت گرفته است.که پرداخت 250،000،000 دلار آن طبق LC مذکور از محل تسهیلات صندوق توسعه ملی در سال 1396 مصوب گردیده است.</t>
  </si>
  <si>
    <t>5-7-6-مبلغ 407.808 میلیون ریال بابت افزایش هزینه عملیاتی به شرح جدول ذیل می باشد :</t>
  </si>
  <si>
    <t>سود دوران مشارکت</t>
  </si>
  <si>
    <t>هزینه های انجام شده تا پایان اسفندماه 1400</t>
  </si>
  <si>
    <t>هزینه های باقیمانده</t>
  </si>
  <si>
    <t>5-7-10-هزینه های سرمایه گذاری طرح به تفکیک ارزی و ریالی :</t>
  </si>
  <si>
    <t>تجهیز کارگاه شرکت در تیر سال 1398 صورت گرفته است و پیش بینی بهره برداری از اولین فاز پروژه، تابستان 1402 است.</t>
  </si>
  <si>
    <t>11-2- طی سال مالی جاری در طی دو مرحله به ترتیب مبالغ 80 و 250 میلیارد ریال جمعا به مبلغ 3.300 میلیارد ریال از محل مطالبات حال شده سهامداران به موجب صورتجلسه مجمع فوق العاده سهامدارن مورخ 1399/06/12 و مورخ 1400/11/25 و صورتجلسات مورخ 1400/03/10 و مورخ 1400/11/25 هیات مدیره افزایش یافته و در تاریخهای 1400/10/03 و1400/12/24 در اداره ثبت شرکتها به ثبت رسیده است.</t>
  </si>
  <si>
    <t>شرکت تناوب (سهامدار و عضو هیئت مدیره)</t>
  </si>
  <si>
    <t xml:space="preserve">16-1- معاملات انجام‌ شده با اشخاص وابسته طی سال مورد گزارش:    </t>
  </si>
  <si>
    <t>14-2-مانده سپرده حسن انجام کارارزی به مبلغ 3.976.069 میلیون ریال بابت 10% حسن انجام کار مکسوره از فاکتورهای های ارسالی فروشندگان به بانک صنعت و معدن بابت پرداخت ارزی از محل گشایش اعتبار اسنادی به مبلغ 15.105.382/04 یورو که به نرخ 263.222 سامانه سنا مورخ 1400/12/28 تسعیر گردیده به شرح جدول ذیل میباشد  :</t>
  </si>
  <si>
    <t>ميانگين تعداد كاركنان شرکت  در سال مالی منتهی به 29 اسفند  1400 بالغ بر 15 نفر (سال مالی قبل بالغ بر 9 نفر) بوده است. افزایش پرسنل شرکت، بدلیل استخدام و همکاری پرسنل جدید بوده است.همچنین در عملیات اجرایی پروژه از نیروی کار پیمانکاران استفاده میگردد.</t>
  </si>
  <si>
    <t xml:space="preserve">رديف </t>
  </si>
  <si>
    <t>هزينه هاي انجام شده تا پایان اسفند ماه 1400</t>
  </si>
  <si>
    <t xml:space="preserve">هزينه باقيمانده </t>
  </si>
  <si>
    <t xml:space="preserve">جمع كل </t>
  </si>
  <si>
    <t>ريالي (ریال)</t>
  </si>
  <si>
    <t>ارزی (دلار)</t>
  </si>
  <si>
    <t>جمع كل (ریال)</t>
  </si>
  <si>
    <t xml:space="preserve">زمين  </t>
  </si>
  <si>
    <t>محوطه سازي</t>
  </si>
  <si>
    <t xml:space="preserve"> عمليات ساختماني</t>
  </si>
  <si>
    <t>ماشين آلات و تجهيزات</t>
  </si>
  <si>
    <t>تأسيسات</t>
  </si>
  <si>
    <t>اثاثيه اداري</t>
  </si>
  <si>
    <t>متفرقه و پيش بيني نشده</t>
  </si>
  <si>
    <t>جمع دارائيهاي ثابت</t>
  </si>
  <si>
    <t>هزينه هاي قبل از بهره برداري</t>
  </si>
  <si>
    <t>سود دوره مشارکت تسهیلات ارزی</t>
  </si>
  <si>
    <t>جمع هزينه هاي سرمايه گذاري ثابت طرح</t>
  </si>
  <si>
    <t xml:space="preserve">نرخ تسعیر دلار برای هزینه های انجام شده </t>
  </si>
  <si>
    <t xml:space="preserve">نرخ تسعیر دلار برای هزینه های باقیمانده </t>
  </si>
  <si>
    <t>شركت میعانات گازی آدیش جنوبی (سهامي خاص)</t>
  </si>
  <si>
    <t xml:space="preserve">برآورد هزينه هاي سرمايه گذاري طرح </t>
  </si>
  <si>
    <t>هزينه هاي انجام شده (ارقام به ریال)</t>
  </si>
  <si>
    <t xml:space="preserve"> مورد نياز تا تكميل</t>
  </si>
  <si>
    <t xml:space="preserve">برآورد در طرح مصوب </t>
  </si>
  <si>
    <t>مغايرت</t>
  </si>
  <si>
    <t xml:space="preserve"> تا پايان تیر1400 </t>
  </si>
  <si>
    <t xml:space="preserve"> طي اين دوره</t>
  </si>
  <si>
    <t xml:space="preserve"> تاكنون
 (پايان اسفند 1400)</t>
  </si>
  <si>
    <t xml:space="preserve">جمع سرمایه گذاری ثابت خالص </t>
  </si>
  <si>
    <t>جزئيات هزينه سرمایه گذاری</t>
  </si>
  <si>
    <t>شرکت پالایش میعانات گازی آدیش جنوبی (سهامی خاص)</t>
  </si>
  <si>
    <t xml:space="preserve">در مرحله قبل از بهره برداری </t>
  </si>
  <si>
    <t xml:space="preserve">صورت‌هاي مالي </t>
  </si>
  <si>
    <t>سال مالي منتهی به 29 اسفند 1400</t>
  </si>
  <si>
    <t>طراحی اسکلت و فونداسیون سازه های فلزی واحد تصفیه آب ترش.</t>
  </si>
  <si>
    <t>تکمیل طراحی فونداسیون ها و لوله کشی زیرزمینی واحد تصفیه آب ترش.</t>
  </si>
  <si>
    <t>آغاز به طراحی جزیی واحد تصفیه نفتا با شروع قرارداد ساخت هیتر.</t>
  </si>
  <si>
    <t>طراحی و جانمایی نیروگاه برق و سوله­ی آن.</t>
  </si>
  <si>
    <t>طراحی و جانمایی خط لوله گاز و ایستگاه تقلیل فشار و دریافت مجوزهای لازم.</t>
  </si>
  <si>
    <t>طراحی سازه ها و فونداسیون واحد تولید بخار.</t>
  </si>
  <si>
    <t>نهایی سازی طرح خط خوراک پالایشگاه.</t>
  </si>
  <si>
    <t>طراحی اسکلت و فونداسیون سازه های فلزی در واحد یوتیلیتی.</t>
  </si>
  <si>
    <t>طراحی مسیر خط فلر و برگزاری مدل 90% واحد فلر.</t>
  </si>
  <si>
    <t>5-7-6-1- مهندسی</t>
  </si>
  <si>
    <t>5-7-6- اهم فعالیت های انجام شده</t>
  </si>
  <si>
    <t>5-7-6-2-  بازرگانی و تامین تجهیزات</t>
  </si>
  <si>
    <t xml:space="preserve">تامین Bulk Material مربوط به پست های برق و انبار سایت. </t>
  </si>
  <si>
    <t xml:space="preserve">رسیدن کلیه تاورهای واحد CDU به سایت پروژه. </t>
  </si>
  <si>
    <t>انعقاد قرارداد تأمین شیرهای دستی پروژه.</t>
  </si>
  <si>
    <t>انعقاد قرارداد پکیج فیلتراسیون.</t>
  </si>
  <si>
    <t>انعقاد قرارداد تأمین تجهیزات آزمایشگاه.</t>
  </si>
  <si>
    <t>انعقاد قرارداد تامین هیتر واحد تصفیه نفتا.</t>
  </si>
  <si>
    <t>انعقاد قرارداد تامین پمپ های دوار و تزریق.</t>
  </si>
  <si>
    <t>انعقاد قرارداد بخش دوم پکیج های تزریق.</t>
  </si>
  <si>
    <t xml:space="preserve"> انعقاد قرارداد تجهیزات یونیتFLS (Flare System) .</t>
  </si>
  <si>
    <t>انعقاد قرارداد De-oiling &amp; Polishing Water Package.</t>
  </si>
  <si>
    <t>رسید سازه های فلزی (سری دوم) به سایت پروژه.</t>
  </si>
  <si>
    <t>رسید تجهیزات دوار واحد LPG به سایت پروژه.</t>
  </si>
  <si>
    <t xml:space="preserve">رسید تجهیزات دوار واحدهای FLS، UTL، SWS و TNK. </t>
  </si>
  <si>
    <t>ادامه ساخت اقلام باقیمانده از واحدهای هوا و نیتروژن و رسید برخی تجهیزات ساخته شده به سایت.</t>
  </si>
  <si>
    <t>ادامه ساخت تجهیزات واحد تولید بخار.</t>
  </si>
  <si>
    <t>برگزاری مناقصات جهت تأمین دوربین های مداربسته، شیرهای اطمینان (سری دوم)، کابل های برق (سری دوم)، شیرهای کنترل (سری دوم) و ...</t>
  </si>
  <si>
    <t>انعقاد قرارداد تأمین بخش دوم کابل های برق و ابزار دقیق.</t>
  </si>
  <si>
    <t xml:space="preserve"> رسید بخشی از سازه فلزی استک فلر.</t>
  </si>
  <si>
    <t xml:space="preserve"> رسید پنل جرقه و تیپ فلر، ادامه ساخت رایزرهای فلر.</t>
  </si>
  <si>
    <t>تکمیل ساخت و ارسال پمپ های آب آتشنشانی.</t>
  </si>
  <si>
    <t>رسید پمپ های واحدهای فلر، مخازن، یوتیلیتی، آب ترش.</t>
  </si>
  <si>
    <t>رسید بخشی از درام های یوتیلیتی.</t>
  </si>
  <si>
    <t>رسید لوله، فلنج و فیتینگ مربوط به لوله کشی روزمینی واحدهای CDU, LPG, INT.</t>
  </si>
  <si>
    <t>عقد قرارداد تأمین لوله، فلنج و فیتینگ مربوط به لوله کشی رو زمینی واحدهای FLS, FWS, UTL, TNK.</t>
  </si>
  <si>
    <t>رسید تجهیزات اوریفیس.</t>
  </si>
  <si>
    <t>رسید بخش اول صافی پمپ ها.</t>
  </si>
  <si>
    <t>عقد قرارداد ساخت سایلنسر.</t>
  </si>
  <si>
    <t>عقد قرارداد ساخت Sample Cooler.</t>
  </si>
  <si>
    <t xml:space="preserve">5-7-6-3-  اجرا و نصب </t>
  </si>
  <si>
    <t>تکمیل عملیات خاکی و بستر سازی پالایشگاه با پیشرفت 100%.</t>
  </si>
  <si>
    <t>نصب استراکچرهای اصلی واحد CDU با پیشرفت 100%.</t>
  </si>
  <si>
    <t>نصب استراکچرهای واحد LPGT با پیشرفت 100%.</t>
  </si>
  <si>
    <t>نصب تجهیزات واحد CDU با پیشرفت 100%.</t>
  </si>
  <si>
    <t>ادامه عملیات اجرایی ساختمان های صنعتی و غیر صنعتی.</t>
  </si>
  <si>
    <t>تکمیل عملیات اجرایی برج آب خنک کاری.</t>
  </si>
  <si>
    <t>آغاز عملیات انشعاب گیری از خط لوله خوارک ورودی پالایشگاه.</t>
  </si>
  <si>
    <t>ادامه یادداشت -5-7-6-1- مهندسی</t>
  </si>
  <si>
    <t>ادامه یادداشت -5-7-6-2-  بازرگانی و تامین تجهیزات</t>
  </si>
  <si>
    <t xml:space="preserve">ساختمان </t>
  </si>
  <si>
    <t>10 و 25 ساله</t>
  </si>
  <si>
    <t>5-7-5-مبلغ 15.439 میلیون ریال بابت الباقی تجهیزات و ماشین آلات و مصالح  و ...مورد نیاز در ساخت پروژه می باشد که در سال 1400 خریداری شده و انبار سایت پالایشگاه موجود می باشد و در زمان ساخت با توجه به نیازهای پیمانکاران اجرایی شرکت سپهرمولد با بررسی و اعلام نیاز دفتر فنی و تائید مدیر پروژه با صدور حواله انبار تحویل و به هزینه های دارائیهای درجریان تکمیل طبق یادداشت 4-7-5 انتقال می یابد،در ضمن واحد مالی شرکت باتوجه به پیشرفت فیزیکی پروژه و نیازهای آتی در خصوص تعیین بهای تمام شده دارائیهای ساخته شده پالایشگاه بر حسب یونیت های طراحی شده در زمان پیش راه اندازی و بهره برداری نسبت به انبارگردانی و ثبت کلیه خریدها و طبق مصرف انجام شده در سال 1400 نسبت به استقرار و راه اندازی ماژول تدارکات و لجستیک راهکاران سیستم اقدام نموده و در حال حاضر نیز در حال بررسی مجدد و اعلام نیاز و تهیه دستورالعمل و آئین نامه های مورد نیاز برای سیستماتیک کردن این امور می باشد تا تمام امور مربوط طبق استانداردها صورت پذیرد. درضمن گزارش موجودی پایان دوره 1400 به تفکیک محل نگهداری و طبق نرم افزار انبار به شرح ذیل می باشد:</t>
  </si>
  <si>
    <t>5-7-7-1-مبلغ 2.287.085 میلیون ریال بابت خدمات مربوط به صورت وضعیتهای خدمات اجرایی توسط شرکت سپهر مولد و سایر قراردادها در سال 1400 می باشد.ریز اقلام به تفکیک یونیت به شرح ذیل می باشد :</t>
  </si>
  <si>
    <t>ارزی</t>
  </si>
  <si>
    <t>(مبالغ به دلار)</t>
  </si>
  <si>
    <t>5-8-1-مبلغ 385.293 میلیون ریال بابت پیش پرداخت خرید دارایی های ثابت به شرح ذیل می باشد :</t>
  </si>
  <si>
    <t>5-8-2-مبلغ 1.303.884 میلیون ریال بابت مانده پیش پرداخت خرید و سفارشات خارجی بابت پیش پرداخت های پرداخت شده از محل گشایش اعتبار اسنادی ارزی بانک صنعت معدن ,و پرداخت های ارزی توسط جاری سهامداران می باشد و به شرح جدول ذیل می باشد :</t>
  </si>
  <si>
    <t xml:space="preserve">5-8-4- مبلغ 2.182.989 میلیون ریال بابت پیش پرداختهای میانی پرداخت شده به فروشندگاه تجهیزات در سال 1400 به شرح ذیل می باشد: </t>
  </si>
  <si>
    <t>5-8-3- مبلغ 320.249 میلیون ریال بابت پیش پرداخت خرید مواد و مصالح داخلی به شرح ذیل می باشد :</t>
  </si>
  <si>
    <t>14-3-مانده حسابهای پرداختنی اشخاص و موسسات به مبلغ 2.199.797 میلیون ریال به شرح جدول ذیل می باشد :</t>
  </si>
  <si>
    <t>14-3-10 الی 19-3-14- مانده جمعی  97.937 میلیون ریال نیز بابت خریدهای پایان سال 1400 می باشد  که به انبار سایت رسیده  و در سال 1401 تسویه حساب شده است.</t>
  </si>
  <si>
    <t>5-8- مانده پیش پرداخت های سرمایه ای در پایان سال به شرح ذیل می باشد:</t>
  </si>
  <si>
    <t>هزینه خدمات(1-7-7-5)</t>
  </si>
  <si>
    <t>3-8- زيان كاهش ارزش دارائي های غیرجاری</t>
  </si>
  <si>
    <t>3-8-3- مبلغ بازیافتنی یک دارایی (یا واحد مولد وجه نقد)، ارزش فروش به کسر مخارج فروش یا ارزش اقتصادی، هر کدام بیشتر است می‌باشد. ارزش اقتصادی برابر با ارزش فعلی جریان‌های نقدی آتی ناشی از دارایی با استفاده از نرخ تنزیل قبل از مالیات که بیانگر ارزش زمانی پول و ریسک‌های مختص دارایی که جریان‌های نقدی آتی براوردی بابت آن تعدیل نشده است، می‌باشد.</t>
  </si>
  <si>
    <t>3-8-4- تنها در صورتیکه مبلغ بازیافتنی یک دارایی از مبلغ دفتری آن کمتر باشد، مبلغ دفتری دارایی (یا واحد مولد وجه نقد) تا مبلغ بازیافتنی آن کاهش یافته و تفاوت به عنوان زیان کاهش ارزش بلافاصله در سود و زیان شناسایی می‌گردد، مگر اینکه دارایی تجدید ارزیابی شده باشد که در این صورت منجر به کاهش مبلغ مازاد تجدید ارزیابی می‌گردد.</t>
  </si>
  <si>
    <t>3-8-5- در صورت افزایش مبلغ بازیافتنی از زمان شناسایی آخرین زیان که بیانگر برگشت زیان کاهش ارزش دارایی (واحد مولد وجه نقد) می‌باشد، مبلغ دفتری دارایی تا مبلغ بازیافتنی جدید حداکثر تا مبلغ دفتری با فرض عدم‌شناسایی زیان کاهش ارزش در سال‌های قبل، افزایش می‌یابد. برگشت زیان کاهش ارزش دارایی (واحد مولد وجه نقد) نیز بلافاصله در سود و زیان شناسایی می‌گردد مگر اینکه دارایی تجدید ارزیابی شده باشد که در این صورت منجر به افزایش مبلغ مازاد تجدید ارزیابی می‌شود.</t>
  </si>
  <si>
    <t>3-9- مخارج سرمایه ای ساخت داراییها</t>
  </si>
  <si>
    <t>3-10- ذخایر</t>
  </si>
  <si>
    <t>3-10-1 - ذخيره مزاياي پايان خدمت كاركنان</t>
  </si>
  <si>
    <t>ارزی *</t>
  </si>
  <si>
    <t>* همانگونه که در گزارشات ماهانه قبل نيز عنوان شده ماهيت بخش عمده اي از هزینه هاي سرمایه گذاري طرح در بخش ارزي عمدتا در بخش تاسيسات و ساختمانی و همچنين بخشی از هزینه هاي ماشين آلات ریالی و بصورت هزینه داخلی می باشد اما با توجه به اینكه در گزارش مصوبه و قرارداد EPC طرح عموم هزینه ها بصورت ارزي آورده شده در گزارش پيشرفت ماهانه نيز به دليل کنترل بهتر هزینه ها، مبلغ ارزي آن لحاظ شده است. لازم به ذکر است با توجه به جدول فوق کل هزینه هاي انجام شده طرح در ستون ارزي معادل 238،740 هزار یورو بوده که از این ميزان معادل 164،583 هزار یورو ماهيت ارزي و خارجی بوده که از سوي صندوق توسعه ملی به عامليت بانك صنعت و معدن پرداخت شده و معادل 74،158 هزار یورو نيز ماهيت ریالی بوده که از سوي سهامدار معادل ریالی آن تامين شده است.</t>
  </si>
  <si>
    <t>آقای محسن صفائی فراهانی</t>
  </si>
  <si>
    <t>شرکت ایران تابلو ق032و049</t>
  </si>
  <si>
    <t>شرکت FGS-001</t>
  </si>
  <si>
    <t>شرکت FGS-006</t>
  </si>
  <si>
    <t>شرکت پارس کویر-پ پ</t>
  </si>
  <si>
    <t xml:space="preserve">شرکت ایمن سهند آریا-پ پ </t>
  </si>
  <si>
    <t>5 الی 46</t>
  </si>
  <si>
    <t>14-3-1- مانده 840.282 میلیون ریال شرکت فرآب اینترنشنال(آب  و تامین انرژی بین الملل)بابت 3% هزینه ترانسفر به مبلغ 4.878 میلیون ریال (معادل 18.530/39 یورو) و اینویس های(تخصیص ارزی) شماره 117 و 153 و 148 و 132 و 139 که با توجه به اینکه کالا ها به این شرکت تحویل شده است در حسابها و موجودی انبار لحاظ شده و در سال 1401 بانک صنعت و معدن تسویه حساب شده است.</t>
  </si>
  <si>
    <t>14-3-2- مانده 509.861 میلیون ریال شرکت مهندسی پایا صنعت تیران بابت اینویس های(تخصیص ارزی) شماره 128 و 131 و 137 و 146 و 113 که با توجه به اینکه کالا ها به این شرکت تحویل شده است در حسابها و موجودی انبار لحاظ شده و در سال 1401 توسط  بانک صنعت و معدن تسویه حساب شده است.</t>
  </si>
  <si>
    <t>14-3-4- مانده 196.231 میلیون ریال شرکت زافرتک بابت اینویس(تخصیص ارزی) شماره  97 که با توجه به اینکه کالا ها به این شرکت تحویل شده است در حسابها و موجودی انبار لحاظ شده و در سال 1401 توسط بانک صنعت و معدن تسویه حساب شده است.</t>
  </si>
  <si>
    <t>14-3-5- مانده 191.950 میلیون ریال شرکت فاتح صنعت بابت اینویس(تخصیص ارزی) شماره  80 که با توجه به اینکه کالا ها به این شرکت تحویل شده است در حسابها و موجودی انبار لحاظ شده و در سال 1401 توسط بانک صنعت و معدن تسویه حساب شده است.</t>
  </si>
  <si>
    <t>14-3-6- مانده 138.204 میلیون ریال شرکت پمپ صنعتی ایران بابت اینویس(تخصیص ارزی) شماره  133 و 164 که با توجه به اینکه کالا ها به این شرکت تحویل شده است در حسابها و موجودی انبار لحاظ شده و در سال 1401 توسط بانک صنعت و معدن تسویه حساب شده است.</t>
  </si>
  <si>
    <t>14-3-7- مانده 118.021 میلیون ریال شرکت کابل یزد بابت اینویس(تخصیص ارزی) شماره  136 و 145 که با توجه به اینکه کالا ها به این شرکت تحویل شده است در حسابها و موجودی انبار لحاظ شده و در سال 1401 توسط بانک صنعت و معدن تسویه حساب شده است.</t>
  </si>
  <si>
    <t>14-3-8- مانده 87.192 میلیون ریال شرکت ایمن سهند آریا بابت اینویس(تخصیص ارزی) شماره  149 و 141 و 156 و 151 که با توجه به اینکه کالا ها به این شرکت تحویل شده است در حسابها و موجودی انبار لحاظ شده و در سال 1401 توسط بانک صنعت و معدن تسویه حساب شده است.</t>
  </si>
  <si>
    <t xml:space="preserve"> شرکت سنگ آهن مرکزی رباط (سهامدار و عضو هیئت مدیره)</t>
  </si>
  <si>
    <t xml:space="preserve"> سیاوش زرگر یعقوبی (سهامدار)</t>
  </si>
  <si>
    <t>محسن صفایی فراهانی (رئیس هیئت مدیره)</t>
  </si>
  <si>
    <t>9-4- مبلغ 384.377  میلیون ریال (معادل 5.927.626 درهم امارات).بابت مانده  تسهیلات ارزی بانک تجارت میباشد که به حساب شرکت تضامنی  DWC L.L.C واریز شده است.</t>
  </si>
  <si>
    <t>طراحی اولیه و تولید نقشه های فرآیندی و پلات واحد WWT.</t>
  </si>
  <si>
    <t>نهایی نمودن مدارک سازندگان تجهیزات واحدهای FWS، FLS، UTL و SWS.</t>
  </si>
  <si>
    <t>برگزاری مدل های نهایی و قبل از نهایی واحدهای FLS، FWS و SWS.</t>
  </si>
  <si>
    <t>نهایی سازی نقشه های لوله کشی رو زمینی واحدهای INT, FLS, FWS, UTL, SWS, TNK.</t>
  </si>
  <si>
    <t>طراحی اسکلت و فونداسیون سازه های فلزی واحد FWS.</t>
  </si>
  <si>
    <r>
      <rPr>
        <sz val="11"/>
        <color theme="1"/>
        <rFont val="B Lotus"/>
        <charset val="178"/>
      </rPr>
      <t xml:space="preserve"> تکمیل عملیات سیویل واحدهای CDU و LPGT با پیشرفت 100%.</t>
    </r>
  </si>
  <si>
    <r>
      <rPr>
        <sz val="11"/>
        <color theme="1"/>
        <rFont val="B Lotus"/>
        <charset val="178"/>
      </rPr>
      <t>تکمیل لوله کشی زیر زمینی واحدهای CDU, LPG, INT, FWS با پیشرفت 100%.</t>
    </r>
  </si>
  <si>
    <r>
      <rPr>
        <sz val="11"/>
        <color theme="1"/>
        <rFont val="B Lotus"/>
        <charset val="178"/>
      </rPr>
      <t>اجرای عملیات لوله کشی زیرزمینی واحدهای UTL, SWS, TNK با پیشرفت 80%.</t>
    </r>
  </si>
  <si>
    <r>
      <rPr>
        <sz val="11"/>
        <color theme="1"/>
        <rFont val="B Lotus"/>
        <charset val="178"/>
      </rPr>
      <t>اجرای پایپ اسلیپرهای واحد INT و ادامه اجرای اسلیپرهای واحد TNK با پیشرفت 90%.</t>
    </r>
  </si>
  <si>
    <r>
      <rPr>
        <sz val="11"/>
        <color theme="1"/>
        <rFont val="B Lotus"/>
        <charset val="178"/>
      </rPr>
      <t>اجرای عملیات اجرایی لوله کشی رو زمینی واحد CDU با پیشرفت 90%.</t>
    </r>
  </si>
  <si>
    <r>
      <rPr>
        <sz val="11"/>
        <color theme="1"/>
        <rFont val="B Lotus"/>
        <charset val="178"/>
      </rPr>
      <t>اجرای عملیات لوله کشی رو زمینی واحدهای INT و LPG با پیشرفت 60%.</t>
    </r>
  </si>
  <si>
    <r>
      <rPr>
        <sz val="11"/>
        <color theme="1"/>
        <rFont val="B Lotus"/>
        <charset val="178"/>
      </rPr>
      <t>اجرای عملیات نصب تجهیزات دوار و پکیج های واحدهای CDU و LPG با پیشرفت 90%.</t>
    </r>
  </si>
  <si>
    <r>
      <rPr>
        <sz val="11"/>
        <color theme="1"/>
        <rFont val="B Lotus"/>
        <charset val="178"/>
      </rPr>
      <t>تکمیل عملیات نصب هیتر واحد CDU.</t>
    </r>
  </si>
  <si>
    <t xml:space="preserve">مانده موجودی نقد در پایان سال </t>
  </si>
  <si>
    <t>ساختمان غیر صنعتی (NIB)</t>
  </si>
  <si>
    <t>هزینه های بازرسی</t>
  </si>
  <si>
    <t>جمع دارائیهای ثابت</t>
  </si>
  <si>
    <t>نهایی نمودن مدارک سازندگان تجهیزات واحدهای LPG ، CDS و LPT</t>
  </si>
  <si>
    <t>تکمیل طرحای لوله کشی زیر زمینی واحدهای یوتیلیتی.</t>
  </si>
  <si>
    <t>انعقاد قرارداد Loading Arms.</t>
  </si>
  <si>
    <t>انعقاد قرارداد تامین لوله ها ، فلنج ها و اتصالات رو زمینی واحدهای SWS ، UTL ، FLS ، TNK.</t>
  </si>
  <si>
    <t>اجرای عملیات کاتدیک واحد CDU با پیشرفت 100%</t>
  </si>
  <si>
    <t>نرخ سود بانک</t>
  </si>
  <si>
    <t>راژان پترو فرآیند )Rajan Petro Farayand CO)ق008</t>
  </si>
  <si>
    <t>9-1- مبلغ 215.358 میلیون ریال بابت سپرده نقدی دریافت ضمانت نامه پیش پرداخت شماره 98182080424 به ارزش 2.970.908 یورو با شرکت فاتح صنعت کیمیا و ضمانتنامه پیش پرداخت شماره 97182035238 به ارزش 780.000 یورو بابت ق 006 با شرکت فاتح صنعت کیمیا و ضمانتنامه پیش پرداخت شماره 98182027366 به ارزش 15.000.000 یورو بابت ق 003 با شرکت فرآب اینترنشنال می باشد.</t>
  </si>
  <si>
    <t>13-2-1- سود تسهیلات مشارکت مدنی دریافتی از بانک صنعت و معدن (صندوق توسعه ملی) به مبلغ 9.879.119/88 دلار بر مبنای 6% از تسهیلات تخصیص یافته در سال 1398تا پایان 1400 می باشد که با نرخ 238.226 ریال سامانه سنا - نیما در تاریخ 1400/12/28 محاسبه شده است.</t>
  </si>
  <si>
    <t>14-1- مانده حساب اسناد پرداختنی به مبلغ 5.141 میلیون ریال بابت چک شماره 185898 مورخ 1400/12/18 به مبلغ 1.214 میلیون ریال به نام انرژی کویر ویرا،چک شماره 942811 مورخ 1400/12/21 به مبلغ 703 میلیون ریال به نام شرکت رنگین زره و چ ش 942833 مورخ 1400/12/25 به مبلغ 3.223 میلیون ریال به نام شرکت خبرگان بین الملل بوده است که در سال 1401 تسویه شده است.</t>
  </si>
  <si>
    <t>13-1-1-1- مانده تسهیلات ارزی شامل 164.582.912/47 دلار(141.373.037/73 یورو) بابت بخشی از اصل تسهیلات دریافتنی از صندوق ذخیره ارزی(صندوق توسعه ملی) با عاملیت بانک صنعت و معدن، مصوب سال 1396 است که بابت خرید ماشین آلات و تجهیزات جهت احداث پالایشگاه میعانات گازی آدیش جنوبی گشایش شده است و طبق جدول ذیل با آخرین نرخ دریافتی از سایت سنا، سامانه نیما (238.326 ریال)تسعیر شده است:</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</si>
</sst>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1" formatCode="_ * #,##0_)_ ;_ * \(#,##0\)_ ;_ * &quot;-&quot;_)_ ;_ @_ "/>
    <numFmt numFmtId="164" formatCode="_(* #,##0.00_);_(* \(#,##0.00\);_(* &quot;-&quot;??_);_(@_)"/>
    <numFmt numFmtId="165" formatCode="_-* #,##0.00_-;_-* #,##0.00\-;_-* &quot;-&quot;??_-;_-@_-"/>
    <numFmt numFmtId="166" formatCode="#,##0_-;[Black]\(#,###\)"/>
    <numFmt numFmtId="167" formatCode="#,##0,,_-;[Red]\(#,##0,,\)"/>
    <numFmt numFmtId="168" formatCode="_(\ #,##0_);[Red]_(\(#,##0\);_(\ &quot;-&quot;_);_(@_)"/>
    <numFmt numFmtId="169" formatCode="_-* #,##0_-;_-* #,##0\-;_-* &quot;-&quot;??_-;_-@_-"/>
    <numFmt numFmtId="170" formatCode="&quot; &quot;#,##0_);[Red]\(&quot; &quot;#,##0\)"/>
    <numFmt numFmtId="171" formatCode="#,##0_-;[Red]\(#,###\)"/>
    <numFmt numFmtId="172" formatCode="_(* #,##0_);_(* \(#,##0\);_(* &quot;-&quot;??_);_(@_)"/>
    <numFmt numFmtId="173" formatCode="#,##0_ ;[Red]\-#,##0\ "/>
    <numFmt numFmtId="174" formatCode="#,##0.000_);[Red]\(#,##0.000\)"/>
    <numFmt numFmtId="175" formatCode="_ * #,##0.000_)_ ;_ * \(#,##0.000\)_ ;_ * &quot;-&quot;_)_ ;_ @_ "/>
    <numFmt numFmtId="176" formatCode="0.00000000%"/>
    <numFmt numFmtId="177" formatCode="0.0000%"/>
    <numFmt numFmtId="178" formatCode="0.00000%"/>
    <numFmt numFmtId="179" formatCode="0.00000000000%"/>
    <numFmt numFmtId="180" formatCode="#,##0.000"/>
    <numFmt numFmtId="181" formatCode="#,##0.0_);[Red]\(#,##0.0\)"/>
  </numFmts>
  <fonts count="147" x14ac:knownFonts="1">
    <font>
      <sz val="11"/>
      <color theme="1"/>
      <name val="Calibri"/>
      <family val="2"/>
      <charset val="178"/>
      <scheme val="minor"/>
    </font>
    <font>
      <sz val="11"/>
      <color theme="1"/>
      <name val="Calibri"/>
      <family val="2"/>
      <scheme val="minor"/>
    </font>
    <font>
      <sz val="14"/>
      <color theme="1"/>
      <name val="B Mitra"/>
      <charset val="178"/>
    </font>
    <font>
      <sz val="13"/>
      <color theme="1"/>
      <name val="B Mitra"/>
      <charset val="178"/>
    </font>
    <font>
      <b/>
      <sz val="12"/>
      <color theme="1"/>
      <name val="B Mitra"/>
      <charset val="178"/>
    </font>
    <font>
      <sz val="12"/>
      <color theme="1"/>
      <name val="Times New Roman"/>
      <family val="1"/>
    </font>
    <font>
      <sz val="13.5"/>
      <color theme="1"/>
      <name val="B Mitra"/>
      <charset val="178"/>
    </font>
    <font>
      <b/>
      <sz val="13.5"/>
      <color theme="1"/>
      <name val="Times New Roman"/>
      <family val="1"/>
    </font>
    <font>
      <sz val="10"/>
      <color theme="1"/>
      <name val="Symbol"/>
      <family val="1"/>
      <charset val="2"/>
    </font>
    <font>
      <b/>
      <sz val="10"/>
      <color theme="1"/>
      <name val="B Mitra"/>
      <charset val="178"/>
    </font>
    <font>
      <sz val="12"/>
      <color theme="1"/>
      <name val="B Mitra"/>
      <charset val="178"/>
    </font>
    <font>
      <b/>
      <sz val="12"/>
      <color theme="1"/>
      <name val="Times New Roman"/>
      <family val="1"/>
    </font>
    <font>
      <u/>
      <sz val="11"/>
      <color theme="10"/>
      <name val="Calibri"/>
      <family val="2"/>
      <charset val="178"/>
      <scheme val="minor"/>
    </font>
    <font>
      <b/>
      <sz val="13"/>
      <color theme="1"/>
      <name val="B Mitra"/>
      <charset val="178"/>
    </font>
    <font>
      <sz val="12"/>
      <name val="B Lotus"/>
      <charset val="178"/>
    </font>
    <font>
      <b/>
      <sz val="12"/>
      <name val="B Lotus"/>
      <charset val="178"/>
    </font>
    <font>
      <sz val="10"/>
      <name val="B Lotus"/>
      <charset val="178"/>
    </font>
    <font>
      <b/>
      <sz val="36"/>
      <name val="Times New Roman"/>
      <family val="1"/>
    </font>
    <font>
      <sz val="11"/>
      <name val="B Lotus"/>
      <charset val="178"/>
    </font>
    <font>
      <b/>
      <sz val="11"/>
      <name val="B Lotus"/>
      <charset val="178"/>
    </font>
    <font>
      <sz val="12"/>
      <name val="B Nazanin"/>
      <charset val="178"/>
    </font>
    <font>
      <sz val="11"/>
      <name val="B Nazanin"/>
      <charset val="178"/>
    </font>
    <font>
      <sz val="10"/>
      <name val="Arial"/>
      <family val="2"/>
    </font>
    <font>
      <b/>
      <sz val="12"/>
      <name val="B Nazanin"/>
      <charset val="178"/>
    </font>
    <font>
      <sz val="10"/>
      <name val="B Nazanin"/>
      <charset val="178"/>
    </font>
    <font>
      <b/>
      <sz val="10"/>
      <name val="B Titr"/>
      <charset val="178"/>
    </font>
    <font>
      <sz val="13"/>
      <name val="B Lotus"/>
      <charset val="178"/>
    </font>
    <font>
      <b/>
      <sz val="12"/>
      <color theme="1"/>
      <name val="Calibri"/>
      <family val="2"/>
      <charset val="178"/>
      <scheme val="minor"/>
    </font>
    <font>
      <sz val="12"/>
      <color indexed="8"/>
      <name val="B Lotus"/>
      <charset val="178"/>
    </font>
    <font>
      <sz val="11"/>
      <color theme="1"/>
      <name val="Calibri"/>
      <family val="2"/>
      <charset val="178"/>
      <scheme val="minor"/>
    </font>
    <font>
      <sz val="13"/>
      <color theme="1"/>
      <name val="B Lotus"/>
      <charset val="178"/>
    </font>
    <font>
      <b/>
      <sz val="18"/>
      <color theme="1"/>
      <name val="B Titr"/>
      <charset val="178"/>
    </font>
    <font>
      <sz val="14"/>
      <color theme="1"/>
      <name val="B Titr"/>
      <charset val="178"/>
    </font>
    <font>
      <sz val="11"/>
      <color theme="1"/>
      <name val="B Titr"/>
      <charset val="178"/>
    </font>
    <font>
      <sz val="14"/>
      <color theme="1"/>
      <name val="B Lotus"/>
      <charset val="178"/>
    </font>
    <font>
      <sz val="11"/>
      <color theme="1"/>
      <name val="B Lotus"/>
      <charset val="178"/>
    </font>
    <font>
      <sz val="10"/>
      <color theme="1"/>
      <name val="B Lotus"/>
      <charset val="178"/>
    </font>
    <font>
      <b/>
      <sz val="12"/>
      <color theme="1"/>
      <name val="B Lotus"/>
      <charset val="178"/>
    </font>
    <font>
      <b/>
      <sz val="11"/>
      <color theme="1"/>
      <name val="B Lotus"/>
      <charset val="178"/>
    </font>
    <font>
      <sz val="12"/>
      <color theme="1"/>
      <name val="B Lotus"/>
      <charset val="178"/>
    </font>
    <font>
      <b/>
      <sz val="10"/>
      <color theme="1"/>
      <name val="B Lotus"/>
      <charset val="178"/>
    </font>
    <font>
      <b/>
      <sz val="12"/>
      <color theme="1"/>
      <name val="B Titr"/>
      <charset val="178"/>
    </font>
    <font>
      <b/>
      <sz val="13"/>
      <color theme="1"/>
      <name val="B Lotus"/>
      <charset val="178"/>
    </font>
    <font>
      <b/>
      <sz val="10"/>
      <color theme="1"/>
      <name val="B Titr"/>
      <charset val="178"/>
    </font>
    <font>
      <b/>
      <sz val="12"/>
      <color indexed="8"/>
      <name val="B Lotus"/>
      <charset val="178"/>
    </font>
    <font>
      <sz val="12"/>
      <color theme="1"/>
      <name val="Calibri"/>
      <family val="2"/>
      <charset val="178"/>
      <scheme val="minor"/>
    </font>
    <font>
      <u/>
      <sz val="12"/>
      <color theme="10"/>
      <name val="B Lotus"/>
      <charset val="178"/>
    </font>
    <font>
      <b/>
      <vertAlign val="subscript"/>
      <sz val="12"/>
      <color indexed="8"/>
      <name val="B Lotus"/>
      <charset val="178"/>
    </font>
    <font>
      <u/>
      <sz val="12"/>
      <color theme="1"/>
      <name val="B Lotus"/>
      <charset val="178"/>
    </font>
    <font>
      <sz val="13"/>
      <color theme="1"/>
      <name val="Calibri"/>
      <family val="2"/>
    </font>
    <font>
      <sz val="11"/>
      <color theme="1"/>
      <name val="B Nazanin"/>
      <charset val="178"/>
    </font>
    <font>
      <b/>
      <sz val="10"/>
      <name val="B Nazanin"/>
      <charset val="178"/>
    </font>
    <font>
      <sz val="10"/>
      <name val="Arial"/>
      <family val="2"/>
    </font>
    <font>
      <u/>
      <sz val="10"/>
      <color indexed="12"/>
      <name val="Arial"/>
      <family val="2"/>
    </font>
    <font>
      <sz val="11"/>
      <color theme="1"/>
      <name val="Calibri"/>
      <family val="2"/>
      <scheme val="minor"/>
    </font>
    <font>
      <sz val="12"/>
      <color theme="1"/>
      <name val="B Titr"/>
      <charset val="178"/>
    </font>
    <font>
      <sz val="10"/>
      <color theme="1"/>
      <name val="B Mitra"/>
      <charset val="178"/>
    </font>
    <font>
      <b/>
      <sz val="14"/>
      <name val="B Nazanin"/>
      <charset val="178"/>
    </font>
    <font>
      <b/>
      <sz val="11"/>
      <name val="B Titr"/>
      <charset val="178"/>
    </font>
    <font>
      <sz val="8"/>
      <name val="Calibri"/>
      <family val="2"/>
      <charset val="178"/>
      <scheme val="minor"/>
    </font>
    <font>
      <sz val="12"/>
      <color rgb="FFFF0000"/>
      <name val="B Lotus"/>
      <charset val="178"/>
    </font>
    <font>
      <sz val="11"/>
      <name val="Calibri"/>
      <family val="2"/>
      <charset val="178"/>
      <scheme val="minor"/>
    </font>
    <font>
      <sz val="11"/>
      <color rgb="FFFF0000"/>
      <name val="Calibri"/>
      <family val="2"/>
      <charset val="178"/>
      <scheme val="minor"/>
    </font>
    <font>
      <b/>
      <sz val="10"/>
      <color rgb="FFFF0000"/>
      <name val="B Titr"/>
      <charset val="178"/>
    </font>
    <font>
      <sz val="11"/>
      <color rgb="FFFF0000"/>
      <name val="B Lotus"/>
      <charset val="178"/>
    </font>
    <font>
      <sz val="11"/>
      <color rgb="FFFF0000"/>
      <name val="B Nazanin"/>
      <charset val="178"/>
    </font>
    <font>
      <b/>
      <sz val="10"/>
      <name val="B Lotus"/>
      <charset val="178"/>
    </font>
    <font>
      <sz val="14"/>
      <name val="B Nazanin"/>
      <charset val="178"/>
    </font>
    <font>
      <sz val="12"/>
      <color theme="1"/>
      <name val="Wingdings"/>
      <charset val="2"/>
    </font>
    <font>
      <b/>
      <sz val="14"/>
      <name val="B Lotus"/>
      <charset val="178"/>
    </font>
    <font>
      <b/>
      <sz val="11"/>
      <color theme="1"/>
      <name val="B Titr"/>
      <charset val="178"/>
    </font>
    <font>
      <sz val="8"/>
      <color theme="1"/>
      <name val="B Nazanin"/>
      <charset val="178"/>
    </font>
    <font>
      <sz val="13"/>
      <color theme="1"/>
      <name val="Symbol"/>
      <family val="1"/>
      <charset val="2"/>
    </font>
    <font>
      <sz val="14"/>
      <color theme="1"/>
      <name val="Calibri"/>
      <family val="2"/>
      <charset val="178"/>
      <scheme val="minor"/>
    </font>
    <font>
      <b/>
      <sz val="14"/>
      <color theme="1"/>
      <name val="B Lotus"/>
      <charset val="178"/>
    </font>
    <font>
      <sz val="14"/>
      <color rgb="FFFF0000"/>
      <name val="B Lotus"/>
      <charset val="178"/>
    </font>
    <font>
      <b/>
      <u/>
      <sz val="20"/>
      <color theme="1"/>
      <name val="B Mitra"/>
      <charset val="178"/>
    </font>
    <font>
      <sz val="20"/>
      <color theme="1"/>
      <name val="B Mitra"/>
      <charset val="178"/>
    </font>
    <font>
      <b/>
      <sz val="20"/>
      <color theme="1"/>
      <name val="B Titr"/>
      <charset val="178"/>
    </font>
    <font>
      <sz val="21"/>
      <color theme="1"/>
      <name val="B Mitra"/>
      <charset val="178"/>
    </font>
    <font>
      <b/>
      <sz val="20"/>
      <color theme="1"/>
      <name val="B Mitra"/>
      <charset val="178"/>
    </font>
    <font>
      <sz val="23"/>
      <color theme="1"/>
      <name val="B Mitra"/>
      <charset val="178"/>
    </font>
    <font>
      <b/>
      <sz val="20"/>
      <color theme="1"/>
      <name val="B Nazanin"/>
      <charset val="178"/>
    </font>
    <font>
      <sz val="20"/>
      <color theme="1"/>
      <name val="B Nazanin"/>
      <charset val="178"/>
    </font>
    <font>
      <sz val="23"/>
      <color theme="1"/>
      <name val="B Nazanin"/>
      <charset val="178"/>
    </font>
    <font>
      <b/>
      <sz val="23"/>
      <color theme="1"/>
      <name val="B Nazanin"/>
      <charset val="178"/>
    </font>
    <font>
      <sz val="23"/>
      <color rgb="FFFF0000"/>
      <name val="B Nazanin"/>
      <charset val="178"/>
    </font>
    <font>
      <sz val="23"/>
      <name val="B Nazanin"/>
      <charset val="178"/>
    </font>
    <font>
      <b/>
      <sz val="22"/>
      <color rgb="FFFFFF00"/>
      <name val="B Nazanin"/>
      <charset val="178"/>
    </font>
    <font>
      <sz val="20"/>
      <color theme="1"/>
      <name val="Calibri"/>
      <family val="2"/>
      <scheme val="minor"/>
    </font>
    <font>
      <sz val="23"/>
      <color theme="1"/>
      <name val="Calibri"/>
      <family val="2"/>
      <scheme val="minor"/>
    </font>
    <font>
      <sz val="23"/>
      <name val="B Mitra"/>
      <charset val="178"/>
    </font>
    <font>
      <b/>
      <sz val="23"/>
      <color theme="1"/>
      <name val="B Mitra"/>
      <charset val="178"/>
    </font>
    <font>
      <sz val="25"/>
      <color theme="1"/>
      <name val="B Mitra"/>
      <charset val="178"/>
    </font>
    <font>
      <b/>
      <u/>
      <sz val="14"/>
      <color theme="1"/>
      <name val="B Mitra"/>
      <charset val="178"/>
    </font>
    <font>
      <sz val="14"/>
      <color theme="1"/>
      <name val="Calibri"/>
      <family val="2"/>
      <scheme val="minor"/>
    </font>
    <font>
      <b/>
      <sz val="14"/>
      <name val="B Mitra"/>
      <charset val="178"/>
    </font>
    <font>
      <sz val="14"/>
      <name val="B Mitra"/>
      <charset val="178"/>
    </font>
    <font>
      <sz val="12"/>
      <name val="B Mitra"/>
      <charset val="178"/>
    </font>
    <font>
      <b/>
      <sz val="12"/>
      <name val="B Mitra"/>
      <charset val="178"/>
    </font>
    <font>
      <sz val="14"/>
      <color rgb="FFFF0000"/>
      <name val="B Mitra"/>
      <charset val="178"/>
    </font>
    <font>
      <b/>
      <sz val="11"/>
      <name val="B Nazanin"/>
      <charset val="178"/>
    </font>
    <font>
      <b/>
      <sz val="14"/>
      <color rgb="FFFF0000"/>
      <name val="B Lotus"/>
      <charset val="178"/>
    </font>
    <font>
      <b/>
      <sz val="10"/>
      <name val="Tahoma"/>
      <family val="2"/>
    </font>
    <font>
      <sz val="10"/>
      <color theme="1"/>
      <name val="Calibri"/>
      <family val="2"/>
      <charset val="178"/>
      <scheme val="minor"/>
    </font>
    <font>
      <sz val="9"/>
      <name val="B Lotus"/>
      <charset val="178"/>
    </font>
    <font>
      <sz val="9"/>
      <color theme="1"/>
      <name val="B Lotus"/>
      <charset val="178"/>
    </font>
    <font>
      <sz val="10"/>
      <name val="Tahoma"/>
      <family val="2"/>
    </font>
    <font>
      <sz val="14"/>
      <name val="B Lotus"/>
      <charset val="178"/>
    </font>
    <font>
      <sz val="12"/>
      <color theme="0"/>
      <name val="B Lotus"/>
      <charset val="178"/>
    </font>
    <font>
      <b/>
      <sz val="11"/>
      <color theme="1"/>
      <name val="Calibri"/>
      <family val="2"/>
      <charset val="178"/>
      <scheme val="minor"/>
    </font>
    <font>
      <b/>
      <sz val="13"/>
      <name val="B Lotus"/>
      <charset val="178"/>
    </font>
    <font>
      <b/>
      <sz val="13"/>
      <color rgb="FFFF0000"/>
      <name val="B Lotus"/>
      <charset val="178"/>
    </font>
    <font>
      <sz val="12"/>
      <color theme="1"/>
      <name val="Symbol"/>
      <family val="1"/>
      <charset val="178"/>
    </font>
    <font>
      <b/>
      <sz val="14"/>
      <color theme="1"/>
      <name val="B Mitra"/>
      <charset val="178"/>
    </font>
    <font>
      <b/>
      <sz val="13"/>
      <color theme="1"/>
      <name val="Calibri"/>
      <family val="2"/>
      <charset val="178"/>
      <scheme val="minor"/>
    </font>
    <font>
      <sz val="11"/>
      <color rgb="FF000000"/>
      <name val="B Nazanin"/>
      <charset val="178"/>
    </font>
    <font>
      <b/>
      <sz val="11"/>
      <color rgb="FF000000"/>
      <name val="B Nazanin"/>
      <charset val="178"/>
    </font>
    <font>
      <b/>
      <sz val="10"/>
      <name val="Arial"/>
      <family val="2"/>
      <charset val="178"/>
    </font>
    <font>
      <sz val="9"/>
      <color theme="1"/>
      <name val="Calibri"/>
      <family val="2"/>
      <charset val="178"/>
      <scheme val="minor"/>
    </font>
    <font>
      <b/>
      <sz val="10"/>
      <color theme="1"/>
      <name val="Calibri"/>
      <family val="2"/>
      <charset val="178"/>
      <scheme val="minor"/>
    </font>
    <font>
      <sz val="11"/>
      <color theme="1"/>
      <name val="Symbol"/>
      <family val="1"/>
      <charset val="2"/>
    </font>
    <font>
      <b/>
      <sz val="8"/>
      <color theme="1"/>
      <name val="B Lotus"/>
      <charset val="178"/>
    </font>
    <font>
      <sz val="11"/>
      <color theme="0"/>
      <name val="B Lotus"/>
      <charset val="178"/>
    </font>
    <font>
      <b/>
      <sz val="10"/>
      <name val="Calibri"/>
      <family val="2"/>
      <charset val="178"/>
      <scheme val="minor"/>
    </font>
    <font>
      <b/>
      <sz val="8"/>
      <name val="B Lotus"/>
      <charset val="178"/>
    </font>
    <font>
      <i/>
      <sz val="11"/>
      <name val="B Lotus"/>
      <charset val="178"/>
    </font>
    <font>
      <b/>
      <u/>
      <sz val="11"/>
      <name val="B Lotus"/>
      <charset val="178"/>
    </font>
    <font>
      <sz val="11"/>
      <color indexed="8"/>
      <name val="B Lotus"/>
      <charset val="178"/>
    </font>
    <font>
      <sz val="10"/>
      <color theme="1"/>
      <name val="B Titr"/>
      <charset val="178"/>
    </font>
    <font>
      <sz val="8"/>
      <color theme="1"/>
      <name val="B Titr"/>
      <charset val="178"/>
    </font>
    <font>
      <b/>
      <sz val="12"/>
      <color theme="1"/>
      <name val="B Lotus"/>
      <charset val="178"/>
    </font>
    <font>
      <b/>
      <sz val="12"/>
      <name val="B Lotus"/>
      <charset val="178"/>
    </font>
    <font>
      <sz val="8"/>
      <color theme="1"/>
      <name val="Calibri"/>
      <family val="2"/>
      <charset val="178"/>
      <scheme val="minor"/>
    </font>
    <font>
      <sz val="10"/>
      <color rgb="FFFF0000"/>
      <name val="B Lotus"/>
      <charset val="178"/>
    </font>
    <font>
      <sz val="11"/>
      <name val="Arial"/>
      <family val="2"/>
    </font>
    <font>
      <b/>
      <shadow/>
      <sz val="11"/>
      <name val="B Titr"/>
      <charset val="178"/>
    </font>
    <font>
      <sz val="11"/>
      <name val="Arial"/>
      <family val="2"/>
      <charset val="178"/>
    </font>
    <font>
      <b/>
      <sz val="11"/>
      <name val="Arial"/>
      <family val="2"/>
      <charset val="178"/>
    </font>
    <font>
      <sz val="9"/>
      <color rgb="FFFF0000"/>
      <name val="B Lotus"/>
      <charset val="178"/>
    </font>
    <font>
      <b/>
      <sz val="6"/>
      <color theme="1"/>
      <name val="B Lotus"/>
      <charset val="178"/>
    </font>
    <font>
      <sz val="24"/>
      <color theme="1"/>
      <name val="B Lotus"/>
      <charset val="178"/>
    </font>
    <font>
      <b/>
      <sz val="11"/>
      <color rgb="FFFF0000"/>
      <name val="B Lotus"/>
      <charset val="178"/>
    </font>
    <font>
      <b/>
      <sz val="11"/>
      <color theme="1"/>
      <name val="B Nazanin"/>
      <charset val="178"/>
    </font>
    <font>
      <sz val="11"/>
      <color rgb="FF000000"/>
      <name val="B Lotus"/>
      <charset val="178"/>
    </font>
    <font>
      <sz val="11"/>
      <color rgb="FF000000"/>
      <name val="Symbol"/>
      <family val="1"/>
      <charset val="178"/>
    </font>
    <font>
      <b/>
      <sz val="9"/>
      <name val="B Lotus"/>
      <charset val="178"/>
    </font>
  </fonts>
  <fills count="3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92D05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rgb="FF00B0F0"/>
        <bgColor indexed="64"/>
      </patternFill>
    </fill>
    <fill>
      <patternFill patternType="solid">
        <fgColor theme="4" tint="0.39997558519241921"/>
        <bgColor indexed="64"/>
      </patternFill>
    </fill>
    <fill>
      <patternFill patternType="solid">
        <fgColor rgb="FF7030A0"/>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rgb="FFFF6699"/>
        <bgColor indexed="64"/>
      </patternFill>
    </fill>
    <fill>
      <patternFill patternType="solid">
        <fgColor rgb="FFCCCCFF"/>
        <bgColor indexed="64"/>
      </patternFill>
    </fill>
    <fill>
      <patternFill patternType="solid">
        <fgColor theme="5" tint="0.59999389629810485"/>
        <bgColor indexed="64"/>
      </patternFill>
    </fill>
    <fill>
      <patternFill patternType="solid">
        <fgColor rgb="FF00FFFF"/>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8" tint="-0.249977111117893"/>
        <bgColor indexed="64"/>
      </patternFill>
    </fill>
    <fill>
      <patternFill patternType="solid">
        <fgColor theme="1"/>
        <bgColor indexed="64"/>
      </patternFill>
    </fill>
    <fill>
      <patternFill patternType="solid">
        <fgColor rgb="FF66FF66"/>
        <bgColor indexed="64"/>
      </patternFill>
    </fill>
    <fill>
      <patternFill patternType="solid">
        <fgColor rgb="FFFFC000"/>
        <bgColor indexed="64"/>
      </patternFill>
    </fill>
    <fill>
      <patternFill patternType="solid">
        <fgColor rgb="FF0070C0"/>
        <bgColor indexed="64"/>
      </patternFill>
    </fill>
    <fill>
      <patternFill patternType="solid">
        <fgColor rgb="FFFFFFFF"/>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theme="5"/>
        <bgColor indexed="64"/>
      </patternFill>
    </fill>
    <fill>
      <patternFill patternType="solid">
        <fgColor theme="9" tint="0.59999389629810485"/>
        <bgColor indexed="64"/>
      </patternFill>
    </fill>
    <fill>
      <patternFill patternType="solid">
        <fgColor theme="9" tint="-0.249977111117893"/>
        <bgColor indexed="64"/>
      </patternFill>
    </fill>
    <fill>
      <patternFill patternType="solid">
        <fgColor theme="8"/>
        <bgColor indexed="64"/>
      </patternFill>
    </fill>
  </fills>
  <borders count="36">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double">
        <color indexed="64"/>
      </bottom>
      <diagonal/>
    </border>
    <border>
      <left/>
      <right/>
      <top style="double">
        <color indexed="64"/>
      </top>
      <bottom style="double">
        <color indexed="64"/>
      </bottom>
      <diagonal/>
    </border>
    <border>
      <left/>
      <right/>
      <top style="dotted">
        <color auto="1"/>
      </top>
      <bottom style="dotted">
        <color auto="1"/>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style="thin">
        <color indexed="64"/>
      </right>
      <top style="double">
        <color indexed="64"/>
      </top>
      <bottom/>
      <diagonal/>
    </border>
    <border>
      <left style="double">
        <color indexed="64"/>
      </left>
      <right style="thin">
        <color indexed="64"/>
      </right>
      <top style="double">
        <color indexed="64"/>
      </top>
      <bottom/>
      <diagonal/>
    </border>
    <border>
      <left style="thin">
        <color indexed="64"/>
      </left>
      <right/>
      <top/>
      <bottom/>
      <diagonal/>
    </border>
    <border>
      <left style="double">
        <color indexed="64"/>
      </left>
      <right style="double">
        <color indexed="64"/>
      </right>
      <top style="double">
        <color indexed="64"/>
      </top>
      <bottom style="double">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top/>
      <bottom/>
      <diagonal/>
    </border>
    <border>
      <left style="double">
        <color indexed="64"/>
      </left>
      <right/>
      <top style="double">
        <color indexed="64"/>
      </top>
      <bottom/>
      <diagonal/>
    </border>
  </borders>
  <cellStyleXfs count="22">
    <xf numFmtId="0" fontId="0" fillId="0" borderId="0"/>
    <xf numFmtId="0" fontId="12" fillId="0" borderId="0" applyNumberFormat="0" applyFill="0" applyBorder="0" applyAlignment="0" applyProtection="0"/>
    <xf numFmtId="0" fontId="22" fillId="0" borderId="0"/>
    <xf numFmtId="0" fontId="22" fillId="0" borderId="0"/>
    <xf numFmtId="0" fontId="29" fillId="0" borderId="0"/>
    <xf numFmtId="165" fontId="22" fillId="0" borderId="0" applyFont="0" applyFill="0" applyBorder="0" applyAlignment="0" applyProtection="0"/>
    <xf numFmtId="0" fontId="22" fillId="0" borderId="0"/>
    <xf numFmtId="0" fontId="22" fillId="0" borderId="0"/>
    <xf numFmtId="165" fontId="29" fillId="0" borderId="0" applyFont="0" applyFill="0" applyBorder="0" applyAlignment="0" applyProtection="0"/>
    <xf numFmtId="0" fontId="52" fillId="0" borderId="0"/>
    <xf numFmtId="165" fontId="52" fillId="0" borderId="0" applyFont="0" applyFill="0" applyBorder="0" applyAlignment="0" applyProtection="0"/>
    <xf numFmtId="0" fontId="53" fillId="0" borderId="0" applyNumberFormat="0" applyFill="0" applyBorder="0" applyAlignment="0" applyProtection="0">
      <alignment vertical="top"/>
      <protection locked="0"/>
    </xf>
    <xf numFmtId="0" fontId="54" fillId="0" borderId="0"/>
    <xf numFmtId="165" fontId="22" fillId="0" borderId="0" applyFont="0" applyFill="0" applyBorder="0" applyAlignment="0" applyProtection="0"/>
    <xf numFmtId="165" fontId="22" fillId="0" borderId="0" applyFont="0" applyFill="0" applyBorder="0" applyAlignment="0" applyProtection="0"/>
    <xf numFmtId="0" fontId="1" fillId="0" borderId="0"/>
    <xf numFmtId="0" fontId="29" fillId="0" borderId="0"/>
    <xf numFmtId="164" fontId="1" fillId="0" borderId="0" applyFont="0" applyFill="0" applyBorder="0" applyAlignment="0" applyProtection="0"/>
    <xf numFmtId="41" fontId="29" fillId="0" borderId="0" applyFont="0" applyFill="0" applyBorder="0" applyAlignment="0" applyProtection="0"/>
    <xf numFmtId="9" fontId="29" fillId="0" borderId="0" applyFont="0" applyFill="0" applyBorder="0" applyAlignment="0" applyProtection="0"/>
    <xf numFmtId="0" fontId="107" fillId="0" borderId="0">
      <alignment horizontal="right"/>
    </xf>
    <xf numFmtId="9" fontId="1" fillId="0" borderId="0" applyFont="0" applyFill="0" applyBorder="0" applyAlignment="0" applyProtection="0"/>
  </cellStyleXfs>
  <cellXfs count="1371">
    <xf numFmtId="0" fontId="0" fillId="0" borderId="0" xfId="0"/>
    <xf numFmtId="0" fontId="3" fillId="0" borderId="0" xfId="0" applyFont="1" applyAlignment="1">
      <alignment horizontal="justify" vertical="center" readingOrder="2"/>
    </xf>
    <xf numFmtId="0" fontId="2" fillId="0" borderId="0" xfId="0" applyFont="1" applyAlignment="1">
      <alignment horizontal="justify" vertical="center" readingOrder="2"/>
    </xf>
    <xf numFmtId="0" fontId="7" fillId="0" borderId="0" xfId="0" applyFont="1" applyAlignment="1">
      <alignment horizontal="justify" vertical="center" wrapText="1" readingOrder="2"/>
    </xf>
    <xf numFmtId="0" fontId="6" fillId="0" borderId="0" xfId="0" applyFont="1" applyAlignment="1">
      <alignment horizontal="center" vertical="center" wrapText="1" readingOrder="2"/>
    </xf>
    <xf numFmtId="0" fontId="2" fillId="0" borderId="0" xfId="0" applyFont="1" applyAlignment="1">
      <alignment horizontal="right" vertical="center"/>
    </xf>
    <xf numFmtId="0" fontId="0" fillId="0" borderId="0" xfId="0" applyAlignment="1">
      <alignment horizontal="center"/>
    </xf>
    <xf numFmtId="49" fontId="6" fillId="0" borderId="0" xfId="0" applyNumberFormat="1" applyFont="1" applyAlignment="1">
      <alignment horizontal="center" vertical="center" wrapText="1" readingOrder="2"/>
    </xf>
    <xf numFmtId="0" fontId="3" fillId="0" borderId="0" xfId="0" applyFont="1" applyAlignment="1">
      <alignment vertical="center" wrapText="1" readingOrder="2"/>
    </xf>
    <xf numFmtId="0" fontId="8" fillId="0" borderId="0" xfId="0" applyFont="1" applyAlignment="1">
      <alignment vertical="center" wrapText="1" readingOrder="2"/>
    </xf>
    <xf numFmtId="0" fontId="6" fillId="0" borderId="0" xfId="0" applyFont="1" applyAlignment="1">
      <alignment vertical="center" readingOrder="2"/>
    </xf>
    <xf numFmtId="0" fontId="9" fillId="0" borderId="0" xfId="0" applyFont="1" applyAlignment="1">
      <alignment vertical="center" wrapText="1" readingOrder="2"/>
    </xf>
    <xf numFmtId="0" fontId="10" fillId="0" borderId="0" xfId="0" applyFont="1" applyAlignment="1">
      <alignment vertical="center" wrapText="1" readingOrder="2"/>
    </xf>
    <xf numFmtId="0" fontId="0" fillId="0" borderId="0" xfId="0" applyAlignment="1">
      <alignment wrapText="1"/>
    </xf>
    <xf numFmtId="166" fontId="14" fillId="0" borderId="0" xfId="0" applyNumberFormat="1" applyFont="1" applyAlignment="1">
      <alignment horizontal="center" vertical="center"/>
    </xf>
    <xf numFmtId="166" fontId="14" fillId="0" borderId="1" xfId="0" applyNumberFormat="1" applyFont="1" applyBorder="1" applyAlignment="1">
      <alignment horizontal="center" vertical="center"/>
    </xf>
    <xf numFmtId="0" fontId="14" fillId="0" borderId="0" xfId="0" applyFont="1" applyAlignment="1">
      <alignment horizontal="right" vertical="center"/>
    </xf>
    <xf numFmtId="0" fontId="27" fillId="0" borderId="0" xfId="0" applyFont="1"/>
    <xf numFmtId="0" fontId="4" fillId="0" borderId="0" xfId="0" applyFont="1" applyAlignment="1">
      <alignment horizontal="center" vertical="center" wrapText="1" readingOrder="2"/>
    </xf>
    <xf numFmtId="0" fontId="32" fillId="0" borderId="0" xfId="0" applyFont="1" applyAlignment="1">
      <alignment horizontal="center" vertical="center" readingOrder="2"/>
    </xf>
    <xf numFmtId="0" fontId="33" fillId="0" borderId="0" xfId="0" applyFont="1"/>
    <xf numFmtId="0" fontId="34" fillId="0" borderId="0" xfId="0" applyFont="1" applyAlignment="1">
      <alignment horizontal="justify" vertical="center" readingOrder="2"/>
    </xf>
    <xf numFmtId="0" fontId="35" fillId="0" borderId="0" xfId="0" applyFont="1"/>
    <xf numFmtId="0" fontId="39" fillId="0" borderId="0" xfId="0" applyFont="1" applyAlignment="1">
      <alignment vertical="center" wrapText="1" readingOrder="2"/>
    </xf>
    <xf numFmtId="0" fontId="34" fillId="0" borderId="0" xfId="0" applyFont="1" applyAlignment="1">
      <alignment horizontal="right" vertical="center"/>
    </xf>
    <xf numFmtId="0" fontId="40" fillId="0" borderId="0" xfId="0" applyFont="1" applyAlignment="1">
      <alignment horizontal="center" vertical="center" wrapText="1" readingOrder="2"/>
    </xf>
    <xf numFmtId="0" fontId="39" fillId="0" borderId="0" xfId="0" applyFont="1" applyAlignment="1">
      <alignment horizontal="justify" vertical="center" wrapText="1" readingOrder="2"/>
    </xf>
    <xf numFmtId="0" fontId="37" fillId="0" borderId="0" xfId="0" applyFont="1" applyAlignment="1">
      <alignment horizontal="center" vertical="center" wrapText="1" readingOrder="2"/>
    </xf>
    <xf numFmtId="0" fontId="39" fillId="0" borderId="0" xfId="0" applyFont="1" applyAlignment="1">
      <alignment horizontal="center" vertical="center" wrapText="1" readingOrder="2"/>
    </xf>
    <xf numFmtId="0" fontId="36" fillId="0" borderId="0" xfId="0" applyFont="1" applyAlignment="1">
      <alignment horizontal="center" vertical="center" wrapText="1" readingOrder="2"/>
    </xf>
    <xf numFmtId="0" fontId="38" fillId="0" borderId="0" xfId="0" applyFont="1"/>
    <xf numFmtId="0" fontId="37" fillId="0" borderId="0" xfId="0" applyFont="1" applyAlignment="1">
      <alignment horizontal="right" vertical="center" wrapText="1" readingOrder="2"/>
    </xf>
    <xf numFmtId="0" fontId="39" fillId="0" borderId="3" xfId="0" applyFont="1" applyBorder="1" applyAlignment="1">
      <alignment horizontal="center" vertical="center" wrapText="1" readingOrder="2"/>
    </xf>
    <xf numFmtId="166" fontId="40" fillId="0" borderId="4" xfId="0" applyNumberFormat="1" applyFont="1" applyBorder="1" applyAlignment="1">
      <alignment horizontal="center" vertical="center" wrapText="1" readingOrder="2"/>
    </xf>
    <xf numFmtId="0" fontId="42" fillId="0" borderId="0" xfId="0" applyFont="1" applyAlignment="1">
      <alignment horizontal="center" vertical="center" wrapText="1" readingOrder="2"/>
    </xf>
    <xf numFmtId="3" fontId="35" fillId="0" borderId="0" xfId="0" applyNumberFormat="1" applyFont="1"/>
    <xf numFmtId="0" fontId="36" fillId="0" borderId="0" xfId="0" applyFont="1" applyAlignment="1">
      <alignment horizontal="justify" vertical="center" readingOrder="2"/>
    </xf>
    <xf numFmtId="0" fontId="35" fillId="0" borderId="0" xfId="0" applyFont="1" applyAlignment="1">
      <alignment wrapText="1"/>
    </xf>
    <xf numFmtId="0" fontId="39" fillId="0" borderId="4" xfId="0" applyFont="1" applyBorder="1" applyAlignment="1">
      <alignment horizontal="center" vertical="center" wrapText="1" readingOrder="2"/>
    </xf>
    <xf numFmtId="3" fontId="0" fillId="0" borderId="0" xfId="0" applyNumberFormat="1"/>
    <xf numFmtId="0" fontId="0" fillId="0" borderId="0" xfId="0" applyAlignment="1">
      <alignment horizontal="center" vertical="center"/>
    </xf>
    <xf numFmtId="0" fontId="40" fillId="0" borderId="1" xfId="0" applyFont="1" applyBorder="1" applyAlignment="1">
      <alignment horizontal="center" vertical="center" wrapText="1" readingOrder="2"/>
    </xf>
    <xf numFmtId="0" fontId="37" fillId="0" borderId="0" xfId="0" applyFont="1" applyAlignment="1">
      <alignment horizontal="justify" vertical="center" wrapText="1" readingOrder="2"/>
    </xf>
    <xf numFmtId="0" fontId="45" fillId="0" borderId="0" xfId="0" applyFont="1" applyAlignment="1">
      <alignment horizontal="center" vertical="center"/>
    </xf>
    <xf numFmtId="0" fontId="45" fillId="0" borderId="0" xfId="0" applyFont="1"/>
    <xf numFmtId="0" fontId="43" fillId="0" borderId="0" xfId="0" applyFont="1" applyAlignment="1">
      <alignment horizontal="right" vertical="center" readingOrder="2"/>
    </xf>
    <xf numFmtId="0" fontId="30" fillId="0" borderId="0" xfId="0" applyFont="1" applyAlignment="1">
      <alignment horizontal="justify" vertical="center" readingOrder="2"/>
    </xf>
    <xf numFmtId="0" fontId="36" fillId="0" borderId="4" xfId="0" applyFont="1" applyBorder="1" applyAlignment="1">
      <alignment horizontal="center" vertical="center" wrapText="1" readingOrder="2"/>
    </xf>
    <xf numFmtId="0" fontId="37" fillId="0" borderId="1" xfId="0" applyFont="1" applyBorder="1" applyAlignment="1">
      <alignment horizontal="center" vertical="center" wrapText="1" readingOrder="2"/>
    </xf>
    <xf numFmtId="0" fontId="39" fillId="0" borderId="0" xfId="0" applyFont="1" applyAlignment="1">
      <alignment horizontal="right" vertical="center" wrapText="1" readingOrder="2"/>
    </xf>
    <xf numFmtId="0" fontId="48" fillId="0" borderId="0" xfId="0" applyFont="1" applyAlignment="1">
      <alignment horizontal="right" vertical="center" wrapText="1" readingOrder="2"/>
    </xf>
    <xf numFmtId="0" fontId="46" fillId="0" borderId="0" xfId="1" applyFont="1" applyFill="1" applyAlignment="1">
      <alignment horizontal="justify" vertical="center" wrapText="1" readingOrder="2"/>
    </xf>
    <xf numFmtId="0" fontId="42" fillId="0" borderId="1" xfId="0" applyFont="1" applyBorder="1" applyAlignment="1">
      <alignment horizontal="center" vertical="center" wrapText="1" readingOrder="2"/>
    </xf>
    <xf numFmtId="0" fontId="26" fillId="0" borderId="0" xfId="0" applyFont="1" applyAlignment="1">
      <alignment vertical="center"/>
    </xf>
    <xf numFmtId="0" fontId="26" fillId="0" borderId="0" xfId="0" applyFont="1" applyAlignment="1">
      <alignment horizontal="right" vertical="center"/>
    </xf>
    <xf numFmtId="0" fontId="42" fillId="0" borderId="0" xfId="0" applyFont="1" applyAlignment="1">
      <alignment horizontal="justify" vertical="center" wrapText="1" readingOrder="2"/>
    </xf>
    <xf numFmtId="0" fontId="30" fillId="0" borderId="0" xfId="0" applyFont="1"/>
    <xf numFmtId="0" fontId="49" fillId="0" borderId="0" xfId="0" applyFont="1" applyAlignment="1">
      <alignment vertical="center"/>
    </xf>
    <xf numFmtId="49" fontId="30" fillId="0" borderId="0" xfId="0" applyNumberFormat="1" applyFont="1" applyAlignment="1">
      <alignment horizontal="center" vertical="center" wrapText="1" readingOrder="2"/>
    </xf>
    <xf numFmtId="167" fontId="14" fillId="0" borderId="0" xfId="0" applyNumberFormat="1" applyFont="1" applyAlignment="1">
      <alignment horizontal="center" vertical="center"/>
    </xf>
    <xf numFmtId="167" fontId="37" fillId="0" borderId="0" xfId="0" applyNumberFormat="1" applyFont="1" applyAlignment="1">
      <alignment horizontal="center" vertical="center" wrapText="1" readingOrder="2"/>
    </xf>
    <xf numFmtId="167" fontId="14" fillId="0" borderId="3" xfId="0" applyNumberFormat="1" applyFont="1" applyBorder="1" applyAlignment="1">
      <alignment horizontal="center" vertical="center"/>
    </xf>
    <xf numFmtId="167" fontId="15" fillId="0" borderId="0" xfId="0" applyNumberFormat="1" applyFont="1" applyAlignment="1">
      <alignment horizontal="center" vertical="center"/>
    </xf>
    <xf numFmtId="167" fontId="37" fillId="0" borderId="1" xfId="0" applyNumberFormat="1" applyFont="1" applyBorder="1" applyAlignment="1">
      <alignment horizontal="center" vertical="center" wrapText="1" readingOrder="2"/>
    </xf>
    <xf numFmtId="167" fontId="15" fillId="0" borderId="7" xfId="0" applyNumberFormat="1" applyFont="1" applyBorder="1" applyAlignment="1">
      <alignment horizontal="center" vertical="center"/>
    </xf>
    <xf numFmtId="0" fontId="26" fillId="0" borderId="0" xfId="0" applyFont="1" applyAlignment="1">
      <alignment horizontal="center" vertical="center"/>
    </xf>
    <xf numFmtId="0" fontId="39" fillId="0" borderId="0" xfId="0" applyFont="1" applyAlignment="1">
      <alignment horizontal="right" vertical="center" readingOrder="2"/>
    </xf>
    <xf numFmtId="0" fontId="26" fillId="0" borderId="0" xfId="0" applyFont="1" applyAlignment="1">
      <alignment horizontal="center" vertical="center" wrapText="1"/>
    </xf>
    <xf numFmtId="167" fontId="14" fillId="3" borderId="0" xfId="0" applyNumberFormat="1" applyFont="1" applyFill="1" applyAlignment="1">
      <alignment horizontal="center" vertical="center"/>
    </xf>
    <xf numFmtId="0" fontId="0" fillId="0" borderId="8" xfId="0" applyBorder="1"/>
    <xf numFmtId="0" fontId="0" fillId="0" borderId="8" xfId="0" applyBorder="1" applyAlignment="1">
      <alignment horizontal="right"/>
    </xf>
    <xf numFmtId="3" fontId="0" fillId="0" borderId="8" xfId="0" applyNumberFormat="1" applyBorder="1" applyAlignment="1">
      <alignment horizontal="center"/>
    </xf>
    <xf numFmtId="3" fontId="0" fillId="0" borderId="0" xfId="0" applyNumberFormat="1" applyAlignment="1">
      <alignment horizontal="center"/>
    </xf>
    <xf numFmtId="0" fontId="0" fillId="3" borderId="8" xfId="0" applyFill="1" applyBorder="1"/>
    <xf numFmtId="0" fontId="0" fillId="3" borderId="8" xfId="0" applyFill="1" applyBorder="1" applyAlignment="1">
      <alignment horizontal="right"/>
    </xf>
    <xf numFmtId="3" fontId="0" fillId="3" borderId="8" xfId="0" applyNumberFormat="1" applyFill="1" applyBorder="1" applyAlignment="1">
      <alignment horizontal="center"/>
    </xf>
    <xf numFmtId="0" fontId="0" fillId="0" borderId="0" xfId="0" applyAlignment="1">
      <alignment horizontal="right"/>
    </xf>
    <xf numFmtId="0" fontId="51" fillId="4" borderId="8" xfId="0" applyFont="1" applyFill="1" applyBorder="1" applyAlignment="1">
      <alignment horizontal="center" vertical="center" shrinkToFit="1"/>
    </xf>
    <xf numFmtId="0" fontId="50" fillId="0" borderId="0" xfId="0" applyFont="1"/>
    <xf numFmtId="0" fontId="50" fillId="0" borderId="8" xfId="0" applyFont="1" applyBorder="1" applyAlignment="1">
      <alignment horizontal="center" vertical="center" shrinkToFit="1"/>
    </xf>
    <xf numFmtId="3" fontId="50" fillId="0" borderId="8" xfId="0" applyNumberFormat="1" applyFont="1" applyBorder="1" applyAlignment="1">
      <alignment horizontal="center" vertical="center" shrinkToFit="1"/>
    </xf>
    <xf numFmtId="3" fontId="50" fillId="16" borderId="8" xfId="0" applyNumberFormat="1" applyFont="1" applyFill="1" applyBorder="1" applyAlignment="1">
      <alignment horizontal="center" vertical="center" shrinkToFit="1"/>
    </xf>
    <xf numFmtId="3" fontId="50" fillId="3" borderId="8" xfId="0" applyNumberFormat="1" applyFont="1" applyFill="1" applyBorder="1" applyAlignment="1">
      <alignment horizontal="center" vertical="center" shrinkToFit="1"/>
    </xf>
    <xf numFmtId="3" fontId="50" fillId="12" borderId="8" xfId="0" applyNumberFormat="1" applyFont="1" applyFill="1" applyBorder="1" applyAlignment="1">
      <alignment horizontal="center" vertical="center" shrinkToFit="1"/>
    </xf>
    <xf numFmtId="3" fontId="50" fillId="14" borderId="8" xfId="0" applyNumberFormat="1" applyFont="1" applyFill="1" applyBorder="1" applyAlignment="1">
      <alignment horizontal="center" vertical="center" shrinkToFit="1"/>
    </xf>
    <xf numFmtId="3" fontId="50" fillId="6" borderId="8" xfId="0" applyNumberFormat="1" applyFont="1" applyFill="1" applyBorder="1" applyAlignment="1">
      <alignment horizontal="center" vertical="center" shrinkToFit="1"/>
    </xf>
    <xf numFmtId="3" fontId="50" fillId="22" borderId="8" xfId="0" applyNumberFormat="1" applyFont="1" applyFill="1" applyBorder="1" applyAlignment="1">
      <alignment horizontal="center" vertical="center" shrinkToFit="1"/>
    </xf>
    <xf numFmtId="3" fontId="50" fillId="23" borderId="8" xfId="0" applyNumberFormat="1" applyFont="1" applyFill="1" applyBorder="1" applyAlignment="1">
      <alignment horizontal="center" vertical="center" shrinkToFit="1"/>
    </xf>
    <xf numFmtId="3" fontId="50" fillId="18" borderId="8" xfId="0" applyNumberFormat="1" applyFont="1" applyFill="1" applyBorder="1" applyAlignment="1">
      <alignment horizontal="center" vertical="center" shrinkToFit="1"/>
    </xf>
    <xf numFmtId="3" fontId="50" fillId="7" borderId="8" xfId="0" applyNumberFormat="1" applyFont="1" applyFill="1" applyBorder="1" applyAlignment="1">
      <alignment horizontal="center" vertical="center" shrinkToFit="1"/>
    </xf>
    <xf numFmtId="3" fontId="50" fillId="20" borderId="8" xfId="0" applyNumberFormat="1" applyFont="1" applyFill="1" applyBorder="1" applyAlignment="1">
      <alignment horizontal="center" vertical="center" shrinkToFit="1"/>
    </xf>
    <xf numFmtId="3" fontId="50" fillId="9" borderId="8" xfId="0" applyNumberFormat="1" applyFont="1" applyFill="1" applyBorder="1" applyAlignment="1">
      <alignment horizontal="center" vertical="center" shrinkToFit="1"/>
    </xf>
    <xf numFmtId="3" fontId="50" fillId="11" borderId="8" xfId="0" applyNumberFormat="1" applyFont="1" applyFill="1" applyBorder="1" applyAlignment="1">
      <alignment horizontal="center" vertical="center" shrinkToFit="1"/>
    </xf>
    <xf numFmtId="3" fontId="50" fillId="13" borderId="8" xfId="0" applyNumberFormat="1" applyFont="1" applyFill="1" applyBorder="1" applyAlignment="1">
      <alignment horizontal="center" vertical="center" shrinkToFit="1"/>
    </xf>
    <xf numFmtId="3" fontId="50" fillId="10" borderId="8" xfId="0" applyNumberFormat="1" applyFont="1" applyFill="1" applyBorder="1" applyAlignment="1">
      <alignment horizontal="center" vertical="center" shrinkToFit="1"/>
    </xf>
    <xf numFmtId="3" fontId="50" fillId="19" borderId="8" xfId="0" applyNumberFormat="1" applyFont="1" applyFill="1" applyBorder="1" applyAlignment="1">
      <alignment horizontal="center" vertical="center" shrinkToFit="1"/>
    </xf>
    <xf numFmtId="3" fontId="50" fillId="15" borderId="8" xfId="0" applyNumberFormat="1" applyFont="1" applyFill="1" applyBorder="1" applyAlignment="1">
      <alignment horizontal="center" vertical="center" shrinkToFit="1"/>
    </xf>
    <xf numFmtId="3" fontId="50" fillId="8" borderId="8" xfId="0" applyNumberFormat="1" applyFont="1" applyFill="1" applyBorder="1" applyAlignment="1">
      <alignment horizontal="center" vertical="center" shrinkToFit="1"/>
    </xf>
    <xf numFmtId="3" fontId="50" fillId="2" borderId="8" xfId="0" applyNumberFormat="1" applyFont="1" applyFill="1" applyBorder="1" applyAlignment="1">
      <alignment horizontal="center" vertical="center" shrinkToFit="1"/>
    </xf>
    <xf numFmtId="3" fontId="50" fillId="17" borderId="8" xfId="0" applyNumberFormat="1" applyFont="1" applyFill="1" applyBorder="1" applyAlignment="1">
      <alignment horizontal="center" vertical="center" shrinkToFit="1"/>
    </xf>
    <xf numFmtId="3" fontId="50" fillId="5" borderId="8" xfId="0" applyNumberFormat="1" applyFont="1" applyFill="1" applyBorder="1" applyAlignment="1">
      <alignment horizontal="center" vertical="center" shrinkToFit="1"/>
    </xf>
    <xf numFmtId="3" fontId="50" fillId="21" borderId="8" xfId="0" applyNumberFormat="1" applyFont="1" applyFill="1" applyBorder="1" applyAlignment="1">
      <alignment horizontal="center" vertical="center" shrinkToFit="1"/>
    </xf>
    <xf numFmtId="3" fontId="50" fillId="24" borderId="8" xfId="0" applyNumberFormat="1" applyFont="1" applyFill="1" applyBorder="1" applyAlignment="1">
      <alignment horizontal="center" vertical="center" shrinkToFit="1"/>
    </xf>
    <xf numFmtId="49" fontId="50" fillId="0" borderId="0" xfId="0" applyNumberFormat="1" applyFont="1" applyAlignment="1">
      <alignment horizontal="center" vertical="center"/>
    </xf>
    <xf numFmtId="49" fontId="50" fillId="0" borderId="8" xfId="0" applyNumberFormat="1" applyFont="1" applyBorder="1" applyAlignment="1">
      <alignment horizontal="center" vertical="center"/>
    </xf>
    <xf numFmtId="49" fontId="50" fillId="25" borderId="8" xfId="0" applyNumberFormat="1" applyFont="1" applyFill="1" applyBorder="1" applyAlignment="1">
      <alignment horizontal="center" vertical="center"/>
    </xf>
    <xf numFmtId="3" fontId="50" fillId="0" borderId="8" xfId="0" applyNumberFormat="1" applyFont="1" applyBorder="1" applyAlignment="1">
      <alignment horizontal="center" vertical="center"/>
    </xf>
    <xf numFmtId="0" fontId="50" fillId="0" borderId="8" xfId="0" applyFont="1" applyBorder="1" applyAlignment="1">
      <alignment horizontal="center" vertical="center"/>
    </xf>
    <xf numFmtId="0" fontId="43" fillId="0" borderId="0" xfId="0" applyFont="1" applyAlignment="1">
      <alignment horizontal="center" vertical="center" wrapText="1" readingOrder="2"/>
    </xf>
    <xf numFmtId="3" fontId="50" fillId="0" borderId="0" xfId="0" applyNumberFormat="1" applyFont="1"/>
    <xf numFmtId="49" fontId="50" fillId="0" borderId="12" xfId="0" applyNumberFormat="1" applyFont="1" applyBorder="1" applyAlignment="1">
      <alignment horizontal="center" vertical="center"/>
    </xf>
    <xf numFmtId="3" fontId="50" fillId="12" borderId="0" xfId="0" applyNumberFormat="1" applyFont="1" applyFill="1"/>
    <xf numFmtId="3" fontId="50" fillId="12" borderId="0" xfId="0" applyNumberFormat="1" applyFont="1" applyFill="1" applyAlignment="1">
      <alignment horizontal="center" vertical="center" shrinkToFit="1"/>
    </xf>
    <xf numFmtId="0" fontId="50" fillId="2" borderId="8" xfId="0" applyFont="1" applyFill="1" applyBorder="1" applyAlignment="1">
      <alignment horizontal="center" vertical="center" shrinkToFit="1"/>
    </xf>
    <xf numFmtId="169" fontId="50" fillId="0" borderId="0" xfId="8" applyNumberFormat="1" applyFont="1"/>
    <xf numFmtId="169" fontId="71" fillId="0" borderId="0" xfId="8" applyNumberFormat="1" applyFont="1"/>
    <xf numFmtId="49" fontId="50" fillId="8" borderId="8" xfId="0" applyNumberFormat="1" applyFont="1" applyFill="1" applyBorder="1" applyAlignment="1">
      <alignment horizontal="center" vertical="center"/>
    </xf>
    <xf numFmtId="49" fontId="50" fillId="10" borderId="8" xfId="0" applyNumberFormat="1" applyFont="1" applyFill="1" applyBorder="1" applyAlignment="1">
      <alignment horizontal="center" vertical="center"/>
    </xf>
    <xf numFmtId="49" fontId="50" fillId="21" borderId="8" xfId="0" applyNumberFormat="1" applyFont="1" applyFill="1" applyBorder="1" applyAlignment="1">
      <alignment horizontal="center" vertical="center"/>
    </xf>
    <xf numFmtId="49" fontId="50" fillId="19" borderId="8" xfId="0" applyNumberFormat="1" applyFont="1" applyFill="1" applyBorder="1" applyAlignment="1">
      <alignment horizontal="center" vertical="center"/>
    </xf>
    <xf numFmtId="49" fontId="50" fillId="16" borderId="8" xfId="0" applyNumberFormat="1" applyFont="1" applyFill="1" applyBorder="1" applyAlignment="1">
      <alignment horizontal="center" vertical="center"/>
    </xf>
    <xf numFmtId="49" fontId="50" fillId="15" borderId="8" xfId="0" applyNumberFormat="1" applyFont="1" applyFill="1" applyBorder="1" applyAlignment="1">
      <alignment horizontal="center" vertical="center"/>
    </xf>
    <xf numFmtId="49" fontId="50" fillId="5" borderId="8" xfId="0" applyNumberFormat="1" applyFont="1" applyFill="1" applyBorder="1" applyAlignment="1">
      <alignment horizontal="center" vertical="center"/>
    </xf>
    <xf numFmtId="169" fontId="50" fillId="0" borderId="0" xfId="0" applyNumberFormat="1" applyFont="1"/>
    <xf numFmtId="49" fontId="50" fillId="12" borderId="8" xfId="0" applyNumberFormat="1" applyFont="1" applyFill="1" applyBorder="1" applyAlignment="1">
      <alignment horizontal="center" vertical="center"/>
    </xf>
    <xf numFmtId="0" fontId="77" fillId="0" borderId="0" xfId="15" applyFont="1"/>
    <xf numFmtId="0" fontId="78" fillId="0" borderId="0" xfId="15" applyFont="1" applyAlignment="1">
      <alignment horizontal="right" vertical="center" readingOrder="2"/>
    </xf>
    <xf numFmtId="0" fontId="76" fillId="0" borderId="0" xfId="15" applyFont="1" applyAlignment="1">
      <alignment horizontal="center" vertical="center"/>
    </xf>
    <xf numFmtId="170" fontId="77" fillId="0" borderId="0" xfId="15" applyNumberFormat="1" applyFont="1" applyAlignment="1">
      <alignment horizontal="right"/>
    </xf>
    <xf numFmtId="0" fontId="79" fillId="0" borderId="1" xfId="15" applyFont="1" applyBorder="1" applyAlignment="1">
      <alignment horizontal="center" vertical="center" wrapText="1" readingOrder="2"/>
    </xf>
    <xf numFmtId="0" fontId="79" fillId="0" borderId="0" xfId="15" applyFont="1" applyAlignment="1">
      <alignment horizontal="center" vertical="center"/>
    </xf>
    <xf numFmtId="0" fontId="80" fillId="0" borderId="0" xfId="15" applyFont="1" applyAlignment="1">
      <alignment horizontal="right" vertical="center" wrapText="1" readingOrder="2"/>
    </xf>
    <xf numFmtId="170" fontId="81" fillId="0" borderId="0" xfId="15" applyNumberFormat="1" applyFont="1" applyAlignment="1">
      <alignment horizontal="center" vertical="center" readingOrder="2"/>
    </xf>
    <xf numFmtId="170" fontId="81" fillId="0" borderId="0" xfId="15" applyNumberFormat="1" applyFont="1" applyAlignment="1">
      <alignment horizontal="center"/>
    </xf>
    <xf numFmtId="0" fontId="82" fillId="0" borderId="0" xfId="16" applyFont="1" applyAlignment="1">
      <alignment vertical="center"/>
    </xf>
    <xf numFmtId="168" fontId="83" fillId="0" borderId="0" xfId="16" applyNumberFormat="1" applyFont="1" applyAlignment="1">
      <alignment horizontal="center" vertical="center"/>
    </xf>
    <xf numFmtId="171" fontId="84" fillId="0" borderId="1" xfId="16" applyNumberFormat="1" applyFont="1" applyBorder="1" applyAlignment="1">
      <alignment horizontal="center" vertical="center"/>
    </xf>
    <xf numFmtId="171" fontId="84" fillId="0" borderId="0" xfId="16" applyNumberFormat="1" applyFont="1" applyAlignment="1">
      <alignment horizontal="center" vertical="center"/>
    </xf>
    <xf numFmtId="0" fontId="83" fillId="0" borderId="0" xfId="16" applyFont="1" applyAlignment="1">
      <alignment vertical="center"/>
    </xf>
    <xf numFmtId="168" fontId="85" fillId="0" borderId="0" xfId="16" applyNumberFormat="1" applyFont="1" applyAlignment="1">
      <alignment horizontal="right" vertical="center" readingOrder="1"/>
    </xf>
    <xf numFmtId="171" fontId="84" fillId="0" borderId="0" xfId="16" applyNumberFormat="1" applyFont="1" applyAlignment="1">
      <alignment vertical="center"/>
    </xf>
    <xf numFmtId="168" fontId="84" fillId="0" borderId="0" xfId="16" applyNumberFormat="1" applyFont="1" applyAlignment="1">
      <alignment horizontal="right" vertical="center" readingOrder="1"/>
    </xf>
    <xf numFmtId="171" fontId="86" fillId="0" borderId="0" xfId="16" applyNumberFormat="1" applyFont="1" applyAlignment="1">
      <alignment horizontal="center" vertical="center"/>
    </xf>
    <xf numFmtId="171" fontId="87" fillId="0" borderId="0" xfId="16" applyNumberFormat="1" applyFont="1" applyAlignment="1">
      <alignment horizontal="center" vertical="center"/>
    </xf>
    <xf numFmtId="171" fontId="84" fillId="0" borderId="3" xfId="16" applyNumberFormat="1" applyFont="1" applyBorder="1" applyAlignment="1">
      <alignment horizontal="center" vertical="center"/>
    </xf>
    <xf numFmtId="171" fontId="83" fillId="0" borderId="0" xfId="16" applyNumberFormat="1" applyFont="1" applyAlignment="1">
      <alignment vertical="center"/>
    </xf>
    <xf numFmtId="38" fontId="83" fillId="0" borderId="0" xfId="16" applyNumberFormat="1" applyFont="1" applyAlignment="1">
      <alignment vertical="center"/>
    </xf>
    <xf numFmtId="38" fontId="88" fillId="0" borderId="0" xfId="16" applyNumberFormat="1" applyFont="1" applyAlignment="1">
      <alignment vertical="center"/>
    </xf>
    <xf numFmtId="171" fontId="84" fillId="0" borderId="4" xfId="16" applyNumberFormat="1" applyFont="1" applyBorder="1" applyAlignment="1">
      <alignment horizontal="center" vertical="center"/>
    </xf>
    <xf numFmtId="0" fontId="83" fillId="0" borderId="0" xfId="16" applyFont="1" applyAlignment="1">
      <alignment horizontal="right" vertical="center" wrapText="1" readingOrder="2"/>
    </xf>
    <xf numFmtId="0" fontId="83" fillId="0" borderId="0" xfId="16" applyFont="1" applyAlignment="1">
      <alignment horizontal="center" vertical="center"/>
    </xf>
    <xf numFmtId="0" fontId="89" fillId="0" borderId="0" xfId="15" applyFont="1"/>
    <xf numFmtId="0" fontId="77" fillId="0" borderId="0" xfId="15" applyFont="1" applyAlignment="1">
      <alignment horizontal="right"/>
    </xf>
    <xf numFmtId="171" fontId="89" fillId="0" borderId="0" xfId="15" applyNumberFormat="1" applyFont="1"/>
    <xf numFmtId="0" fontId="77" fillId="0" borderId="0" xfId="15" applyFont="1" applyAlignment="1">
      <alignment horizontal="right" vertical="center" readingOrder="2"/>
    </xf>
    <xf numFmtId="0" fontId="81" fillId="0" borderId="1" xfId="15" applyFont="1" applyBorder="1" applyAlignment="1">
      <alignment horizontal="center" vertical="center" wrapText="1" readingOrder="2"/>
    </xf>
    <xf numFmtId="0" fontId="81" fillId="0" borderId="0" xfId="15" applyFont="1" applyAlignment="1">
      <alignment horizontal="right"/>
    </xf>
    <xf numFmtId="0" fontId="80" fillId="0" borderId="0" xfId="15" applyFont="1" applyAlignment="1">
      <alignment horizontal="right" vertical="center" readingOrder="2"/>
    </xf>
    <xf numFmtId="0" fontId="81" fillId="0" borderId="0" xfId="15" applyFont="1" applyAlignment="1">
      <alignment horizontal="center" vertical="center" readingOrder="2"/>
    </xf>
    <xf numFmtId="0" fontId="90" fillId="0" borderId="0" xfId="15" applyFont="1"/>
    <xf numFmtId="0" fontId="77" fillId="0" borderId="0" xfId="15" applyFont="1" applyAlignment="1">
      <alignment horizontal="right" vertical="center" wrapText="1" readingOrder="2"/>
    </xf>
    <xf numFmtId="37" fontId="91" fillId="0" borderId="0" xfId="15" applyNumberFormat="1" applyFont="1" applyAlignment="1">
      <alignment horizontal="center" vertical="center" readingOrder="2"/>
    </xf>
    <xf numFmtId="170" fontId="81" fillId="0" borderId="4" xfId="15" applyNumberFormat="1" applyFont="1" applyBorder="1" applyAlignment="1">
      <alignment horizontal="center" vertical="center" readingOrder="2"/>
    </xf>
    <xf numFmtId="0" fontId="95" fillId="0" borderId="0" xfId="15" applyFont="1"/>
    <xf numFmtId="0" fontId="96" fillId="0" borderId="0" xfId="15" applyFont="1" applyAlignment="1">
      <alignment horizontal="right" vertical="center" readingOrder="2"/>
    </xf>
    <xf numFmtId="0" fontId="97" fillId="0" borderId="0" xfId="15" applyFont="1"/>
    <xf numFmtId="37" fontId="97" fillId="0" borderId="0" xfId="15" applyNumberFormat="1" applyFont="1"/>
    <xf numFmtId="0" fontId="98" fillId="0" borderId="0" xfId="15" applyFont="1" applyAlignment="1">
      <alignment horizontal="right" vertical="center" readingOrder="2"/>
    </xf>
    <xf numFmtId="0" fontId="97" fillId="0" borderId="1" xfId="15" applyFont="1" applyBorder="1" applyAlignment="1">
      <alignment horizontal="center" vertical="center" wrapText="1" readingOrder="2"/>
    </xf>
    <xf numFmtId="0" fontId="97" fillId="0" borderId="0" xfId="15" applyFont="1" applyAlignment="1">
      <alignment horizontal="center"/>
    </xf>
    <xf numFmtId="37" fontId="97" fillId="0" borderId="1" xfId="15" applyNumberFormat="1" applyFont="1" applyBorder="1" applyAlignment="1">
      <alignment horizontal="center" vertical="center" wrapText="1" readingOrder="2"/>
    </xf>
    <xf numFmtId="0" fontId="99" fillId="0" borderId="0" xfId="15" applyFont="1" applyAlignment="1">
      <alignment horizontal="right" vertical="center" readingOrder="2"/>
    </xf>
    <xf numFmtId="0" fontId="97" fillId="0" borderId="0" xfId="15" applyFont="1" applyAlignment="1">
      <alignment horizontal="center" vertical="center" wrapText="1" readingOrder="2"/>
    </xf>
    <xf numFmtId="37" fontId="97" fillId="0" borderId="0" xfId="15" applyNumberFormat="1" applyFont="1" applyAlignment="1">
      <alignment horizontal="center" vertical="center" wrapText="1" readingOrder="2"/>
    </xf>
    <xf numFmtId="0" fontId="98" fillId="0" borderId="0" xfId="15" applyFont="1" applyAlignment="1">
      <alignment horizontal="right"/>
    </xf>
    <xf numFmtId="0" fontId="97" fillId="0" borderId="0" xfId="15" applyFont="1" applyAlignment="1">
      <alignment horizontal="center" vertical="center" readingOrder="2"/>
    </xf>
    <xf numFmtId="37" fontId="97" fillId="0" borderId="0" xfId="15" applyNumberFormat="1" applyFont="1" applyAlignment="1">
      <alignment horizontal="center" vertical="center" readingOrder="2"/>
    </xf>
    <xf numFmtId="0" fontId="98" fillId="0" borderId="0" xfId="15" applyFont="1" applyAlignment="1">
      <alignment vertical="center" readingOrder="2"/>
    </xf>
    <xf numFmtId="0" fontId="98" fillId="0" borderId="0" xfId="15" applyFont="1" applyAlignment="1">
      <alignment horizontal="right" vertical="center" indent="1" readingOrder="2"/>
    </xf>
    <xf numFmtId="171" fontId="97" fillId="0" borderId="0" xfId="15" applyNumberFormat="1" applyFont="1" applyAlignment="1">
      <alignment horizontal="center" vertical="center" readingOrder="2"/>
    </xf>
    <xf numFmtId="0" fontId="21" fillId="0" borderId="0" xfId="15" applyFont="1" applyAlignment="1">
      <alignment horizontal="right" vertical="center" readingOrder="2"/>
    </xf>
    <xf numFmtId="171" fontId="100" fillId="0" borderId="0" xfId="15" applyNumberFormat="1" applyFont="1" applyAlignment="1">
      <alignment horizontal="center" vertical="center" readingOrder="2"/>
    </xf>
    <xf numFmtId="38" fontId="97" fillId="0" borderId="0" xfId="15" applyNumberFormat="1" applyFont="1"/>
    <xf numFmtId="171" fontId="97" fillId="0" borderId="3" xfId="15" applyNumberFormat="1" applyFont="1" applyBorder="1" applyAlignment="1">
      <alignment horizontal="center" vertical="center" readingOrder="2"/>
    </xf>
    <xf numFmtId="0" fontId="57" fillId="0" borderId="0" xfId="15" applyFont="1" applyAlignment="1">
      <alignment horizontal="right" vertical="center" readingOrder="2"/>
    </xf>
    <xf numFmtId="0" fontId="101" fillId="0" borderId="0" xfId="15" applyFont="1" applyAlignment="1">
      <alignment horizontal="right" vertical="center" readingOrder="2"/>
    </xf>
    <xf numFmtId="171" fontId="2" fillId="0" borderId="0" xfId="15" applyNumberFormat="1" applyFont="1" applyAlignment="1">
      <alignment horizontal="center" vertical="center" readingOrder="2"/>
    </xf>
    <xf numFmtId="171" fontId="97" fillId="0" borderId="0" xfId="15" applyNumberFormat="1" applyFont="1" applyAlignment="1">
      <alignment horizontal="center"/>
    </xf>
    <xf numFmtId="171" fontId="97" fillId="0" borderId="3" xfId="15" applyNumberFormat="1" applyFont="1" applyBorder="1" applyAlignment="1">
      <alignment horizontal="center" vertical="center"/>
    </xf>
    <xf numFmtId="171" fontId="97" fillId="0" borderId="0" xfId="15" applyNumberFormat="1" applyFont="1" applyAlignment="1">
      <alignment horizontal="center" vertical="center"/>
    </xf>
    <xf numFmtId="171" fontId="97" fillId="0" borderId="0" xfId="17" applyNumberFormat="1" applyFont="1" applyFill="1" applyBorder="1" applyAlignment="1">
      <alignment horizontal="center" vertical="center" readingOrder="2"/>
    </xf>
    <xf numFmtId="171" fontId="97" fillId="0" borderId="0" xfId="15" applyNumberFormat="1" applyFont="1"/>
    <xf numFmtId="172" fontId="97" fillId="0" borderId="0" xfId="17" applyNumberFormat="1" applyFont="1" applyFill="1" applyAlignment="1">
      <alignment horizontal="center" vertical="center" readingOrder="2"/>
    </xf>
    <xf numFmtId="171" fontId="97" fillId="0" borderId="1" xfId="15" applyNumberFormat="1" applyFont="1" applyBorder="1" applyAlignment="1">
      <alignment horizontal="center" vertical="center" readingOrder="2"/>
    </xf>
    <xf numFmtId="171" fontId="99" fillId="0" borderId="7" xfId="15" applyNumberFormat="1" applyFont="1" applyBorder="1" applyAlignment="1">
      <alignment horizontal="center" vertical="center" readingOrder="2"/>
    </xf>
    <xf numFmtId="171" fontId="99" fillId="0" borderId="0" xfId="15" applyNumberFormat="1" applyFont="1" applyAlignment="1">
      <alignment horizontal="center" vertical="center" readingOrder="2"/>
    </xf>
    <xf numFmtId="173" fontId="96" fillId="0" borderId="0" xfId="15" applyNumberFormat="1" applyFont="1" applyAlignment="1">
      <alignment horizontal="center" vertical="center"/>
    </xf>
    <xf numFmtId="3" fontId="97" fillId="0" borderId="0" xfId="15" applyNumberFormat="1" applyFont="1"/>
    <xf numFmtId="3" fontId="37" fillId="0" borderId="0" xfId="0" applyNumberFormat="1" applyFont="1" applyAlignment="1">
      <alignment horizontal="center" vertical="center" wrapText="1" readingOrder="2"/>
    </xf>
    <xf numFmtId="3" fontId="39" fillId="0" borderId="0" xfId="0" applyNumberFormat="1" applyFont="1" applyAlignment="1">
      <alignment horizontal="center" vertical="center" wrapText="1" readingOrder="2"/>
    </xf>
    <xf numFmtId="3" fontId="0" fillId="0" borderId="8" xfId="0" applyNumberFormat="1" applyBorder="1" applyAlignment="1">
      <alignment horizontal="center" vertical="center"/>
    </xf>
    <xf numFmtId="49" fontId="39" fillId="0" borderId="0" xfId="0" applyNumberFormat="1" applyFont="1" applyAlignment="1">
      <alignment horizontal="center" vertical="center" wrapText="1"/>
    </xf>
    <xf numFmtId="49" fontId="39" fillId="0" borderId="0" xfId="0" applyNumberFormat="1" applyFont="1" applyAlignment="1">
      <alignment horizontal="center" vertical="center" wrapText="1" readingOrder="2"/>
    </xf>
    <xf numFmtId="38" fontId="14" fillId="0" borderId="0" xfId="7" applyNumberFormat="1" applyFont="1" applyAlignment="1">
      <alignment horizontal="center" vertical="center" shrinkToFit="1"/>
    </xf>
    <xf numFmtId="38" fontId="14" fillId="0" borderId="0" xfId="0" applyNumberFormat="1" applyFont="1" applyAlignment="1">
      <alignment horizontal="center" vertical="center" shrinkToFit="1"/>
    </xf>
    <xf numFmtId="49" fontId="0" fillId="0" borderId="0" xfId="0" applyNumberFormat="1" applyAlignment="1">
      <alignment wrapText="1"/>
    </xf>
    <xf numFmtId="38" fontId="0" fillId="0" borderId="0" xfId="0" applyNumberFormat="1" applyAlignment="1">
      <alignment horizontal="center"/>
    </xf>
    <xf numFmtId="38" fontId="42" fillId="0" borderId="0" xfId="0" applyNumberFormat="1" applyFont="1" applyAlignment="1">
      <alignment horizontal="center" vertical="center" wrapText="1" readingOrder="2"/>
    </xf>
    <xf numFmtId="38" fontId="13" fillId="0" borderId="0" xfId="0" applyNumberFormat="1" applyFont="1" applyAlignment="1">
      <alignment horizontal="center" vertical="center" wrapText="1" readingOrder="2"/>
    </xf>
    <xf numFmtId="38" fontId="39" fillId="0" borderId="0" xfId="0" applyNumberFormat="1" applyFont="1" applyAlignment="1">
      <alignment horizontal="center" vertical="center" wrapText="1" readingOrder="2"/>
    </xf>
    <xf numFmtId="38" fontId="37" fillId="0" borderId="1" xfId="0" applyNumberFormat="1" applyFont="1" applyBorder="1" applyAlignment="1">
      <alignment horizontal="center" vertical="center" wrapText="1" readingOrder="2"/>
    </xf>
    <xf numFmtId="38" fontId="37" fillId="0" borderId="0" xfId="0" applyNumberFormat="1" applyFont="1" applyAlignment="1">
      <alignment horizontal="center" vertical="center" wrapText="1" readingOrder="2"/>
    </xf>
    <xf numFmtId="38" fontId="39" fillId="0" borderId="0" xfId="0" applyNumberFormat="1" applyFont="1" applyAlignment="1">
      <alignment horizontal="center"/>
    </xf>
    <xf numFmtId="38" fontId="39" fillId="0" borderId="0" xfId="0" applyNumberFormat="1" applyFont="1"/>
    <xf numFmtId="38" fontId="4" fillId="0" borderId="0" xfId="0" applyNumberFormat="1" applyFont="1" applyAlignment="1">
      <alignment horizontal="center" vertical="center" wrapText="1" readingOrder="2"/>
    </xf>
    <xf numFmtId="38" fontId="45" fillId="0" borderId="0" xfId="0" applyNumberFormat="1" applyFont="1"/>
    <xf numFmtId="38" fontId="0" fillId="0" borderId="0" xfId="0" applyNumberFormat="1"/>
    <xf numFmtId="38" fontId="39" fillId="0" borderId="0" xfId="0" applyNumberFormat="1" applyFont="1" applyAlignment="1">
      <alignment horizontal="right" vertical="center" wrapText="1" indent="1" readingOrder="2"/>
    </xf>
    <xf numFmtId="38" fontId="37" fillId="0" borderId="0" xfId="0" applyNumberFormat="1" applyFont="1" applyAlignment="1">
      <alignment horizontal="right" vertical="center" wrapText="1" indent="1" readingOrder="2"/>
    </xf>
    <xf numFmtId="38" fontId="39" fillId="0" borderId="0" xfId="0" applyNumberFormat="1" applyFont="1" applyAlignment="1">
      <alignment horizontal="right" indent="1"/>
    </xf>
    <xf numFmtId="38" fontId="10" fillId="0" borderId="0" xfId="0" applyNumberFormat="1" applyFont="1" applyAlignment="1">
      <alignment horizontal="right" vertical="center" wrapText="1" indent="1" readingOrder="2"/>
    </xf>
    <xf numFmtId="38" fontId="37" fillId="0" borderId="0" xfId="0" applyNumberFormat="1" applyFont="1" applyAlignment="1">
      <alignment horizontal="right" vertical="center" wrapText="1" readingOrder="2"/>
    </xf>
    <xf numFmtId="38" fontId="5" fillId="0" borderId="0" xfId="0" applyNumberFormat="1" applyFont="1" applyAlignment="1">
      <alignment horizontal="center" vertical="center" wrapText="1" readingOrder="2"/>
    </xf>
    <xf numFmtId="38" fontId="39" fillId="0" borderId="0" xfId="0" applyNumberFormat="1" applyFont="1" applyAlignment="1">
      <alignment horizontal="right" vertical="center" wrapText="1" readingOrder="2"/>
    </xf>
    <xf numFmtId="38" fontId="10" fillId="0" borderId="0" xfId="0" applyNumberFormat="1" applyFont="1" applyAlignment="1">
      <alignment horizontal="center" vertical="center" wrapText="1" readingOrder="2"/>
    </xf>
    <xf numFmtId="38" fontId="4" fillId="0" borderId="3" xfId="0" applyNumberFormat="1" applyFont="1" applyBorder="1" applyAlignment="1">
      <alignment horizontal="center" vertical="center" wrapText="1" readingOrder="2"/>
    </xf>
    <xf numFmtId="38" fontId="11" fillId="0" borderId="0" xfId="0" applyNumberFormat="1" applyFont="1" applyAlignment="1">
      <alignment horizontal="center" vertical="center" wrapText="1" readingOrder="2"/>
    </xf>
    <xf numFmtId="38" fontId="4" fillId="0" borderId="4" xfId="0" applyNumberFormat="1" applyFont="1" applyBorder="1" applyAlignment="1">
      <alignment horizontal="center" vertical="center" wrapText="1" readingOrder="2"/>
    </xf>
    <xf numFmtId="38" fontId="4" fillId="0" borderId="0" xfId="0" applyNumberFormat="1" applyFont="1" applyAlignment="1">
      <alignment vertical="center" readingOrder="2"/>
    </xf>
    <xf numFmtId="38" fontId="6" fillId="0" borderId="0" xfId="0" applyNumberFormat="1" applyFont="1" applyAlignment="1">
      <alignment horizontal="center" vertical="center" wrapText="1" readingOrder="2"/>
    </xf>
    <xf numFmtId="38" fontId="8" fillId="0" borderId="0" xfId="0" applyNumberFormat="1" applyFont="1" applyAlignment="1">
      <alignment vertical="center" wrapText="1" readingOrder="2"/>
    </xf>
    <xf numFmtId="38" fontId="6" fillId="0" borderId="0" xfId="0" applyNumberFormat="1" applyFont="1" applyAlignment="1">
      <alignment vertical="center" readingOrder="2"/>
    </xf>
    <xf numFmtId="38" fontId="9" fillId="0" borderId="0" xfId="0" applyNumberFormat="1" applyFont="1" applyAlignment="1">
      <alignment vertical="center" wrapText="1" readingOrder="2"/>
    </xf>
    <xf numFmtId="38" fontId="10" fillId="0" borderId="0" xfId="0" applyNumberFormat="1" applyFont="1" applyAlignment="1">
      <alignment vertical="center" wrapText="1" readingOrder="2"/>
    </xf>
    <xf numFmtId="38" fontId="33" fillId="0" borderId="0" xfId="0" applyNumberFormat="1" applyFont="1"/>
    <xf numFmtId="38" fontId="0" fillId="0" borderId="0" xfId="0" applyNumberFormat="1" applyAlignment="1">
      <alignment wrapText="1"/>
    </xf>
    <xf numFmtId="38" fontId="38" fillId="0" borderId="0" xfId="0" applyNumberFormat="1" applyFont="1"/>
    <xf numFmtId="38" fontId="35" fillId="0" borderId="0" xfId="0" applyNumberFormat="1" applyFont="1"/>
    <xf numFmtId="38" fontId="15" fillId="0" borderId="0" xfId="0" applyNumberFormat="1" applyFont="1" applyAlignment="1">
      <alignment horizontal="center" vertical="center"/>
    </xf>
    <xf numFmtId="38" fontId="70" fillId="0" borderId="0" xfId="0" applyNumberFormat="1" applyFont="1" applyAlignment="1">
      <alignment vertical="center" readingOrder="2"/>
    </xf>
    <xf numFmtId="38" fontId="39" fillId="0" borderId="0" xfId="0" applyNumberFormat="1" applyFont="1" applyAlignment="1">
      <alignment vertical="center" readingOrder="2"/>
    </xf>
    <xf numFmtId="38" fontId="39" fillId="0" borderId="0" xfId="0" applyNumberFormat="1" applyFont="1" applyAlignment="1">
      <alignment vertical="center" wrapText="1" readingOrder="2"/>
    </xf>
    <xf numFmtId="38" fontId="38" fillId="0" borderId="1" xfId="0" applyNumberFormat="1" applyFont="1" applyBorder="1" applyAlignment="1">
      <alignment horizontal="center" vertical="center" wrapText="1" readingOrder="2"/>
    </xf>
    <xf numFmtId="38" fontId="43" fillId="0" borderId="0" xfId="0" applyNumberFormat="1" applyFont="1" applyAlignment="1">
      <alignment vertical="center" wrapText="1" readingOrder="2"/>
    </xf>
    <xf numFmtId="38" fontId="73" fillId="0" borderId="0" xfId="0" applyNumberFormat="1" applyFont="1" applyAlignment="1">
      <alignment vertical="center"/>
    </xf>
    <xf numFmtId="38" fontId="0" fillId="0" borderId="0" xfId="8" applyNumberFormat="1" applyFont="1" applyFill="1" applyAlignment="1">
      <alignment horizontal="center"/>
    </xf>
    <xf numFmtId="38" fontId="43" fillId="0" borderId="0" xfId="0" applyNumberFormat="1" applyFont="1" applyAlignment="1">
      <alignment vertical="center" readingOrder="2"/>
    </xf>
    <xf numFmtId="38" fontId="43" fillId="0" borderId="0" xfId="0" applyNumberFormat="1" applyFont="1" applyAlignment="1">
      <alignment horizontal="center" vertical="center" readingOrder="2"/>
    </xf>
    <xf numFmtId="38" fontId="0" fillId="0" borderId="0" xfId="8" applyNumberFormat="1" applyFont="1" applyFill="1"/>
    <xf numFmtId="38" fontId="73" fillId="0" borderId="0" xfId="0" applyNumberFormat="1" applyFont="1" applyAlignment="1">
      <alignment horizontal="center" vertical="center"/>
    </xf>
    <xf numFmtId="38" fontId="28" fillId="0" borderId="0" xfId="3" applyNumberFormat="1" applyFont="1" applyAlignment="1">
      <alignment horizontal="right" vertical="center" readingOrder="2"/>
    </xf>
    <xf numFmtId="38" fontId="28" fillId="0" borderId="1" xfId="3" applyNumberFormat="1" applyFont="1" applyBorder="1" applyAlignment="1">
      <alignment horizontal="center" vertical="center" readingOrder="2"/>
    </xf>
    <xf numFmtId="38" fontId="28" fillId="0" borderId="0" xfId="3" applyNumberFormat="1" applyFont="1" applyAlignment="1">
      <alignment horizontal="center" vertical="center" readingOrder="2"/>
    </xf>
    <xf numFmtId="38" fontId="39" fillId="0" borderId="0" xfId="0" applyNumberFormat="1" applyFont="1" applyAlignment="1">
      <alignment wrapText="1"/>
    </xf>
    <xf numFmtId="38" fontId="28" fillId="0" borderId="1" xfId="3" applyNumberFormat="1" applyFont="1" applyBorder="1" applyAlignment="1">
      <alignment horizontal="center" readingOrder="2"/>
    </xf>
    <xf numFmtId="38" fontId="39" fillId="0" borderId="1" xfId="0" applyNumberFormat="1" applyFont="1" applyBorder="1" applyAlignment="1">
      <alignment horizontal="center"/>
    </xf>
    <xf numFmtId="38" fontId="39" fillId="0" borderId="0" xfId="8" applyNumberFormat="1" applyFont="1" applyFill="1"/>
    <xf numFmtId="38" fontId="14" fillId="0" borderId="0" xfId="0" applyNumberFormat="1" applyFont="1" applyAlignment="1">
      <alignment horizontal="center" vertical="center" readingOrder="2"/>
    </xf>
    <xf numFmtId="38" fontId="28" fillId="0" borderId="0" xfId="3" applyNumberFormat="1" applyFont="1" applyAlignment="1">
      <alignment horizontal="center" readingOrder="2"/>
    </xf>
    <xf numFmtId="38" fontId="37" fillId="0" borderId="0" xfId="0" applyNumberFormat="1" applyFont="1"/>
    <xf numFmtId="38" fontId="39" fillId="0" borderId="0" xfId="0" applyNumberFormat="1" applyFont="1" applyAlignment="1">
      <alignment horizontal="center" wrapText="1"/>
    </xf>
    <xf numFmtId="38" fontId="39" fillId="0" borderId="0" xfId="0" applyNumberFormat="1" applyFont="1" applyAlignment="1">
      <alignment horizontal="center" vertical="center"/>
    </xf>
    <xf numFmtId="38" fontId="39" fillId="0" borderId="0" xfId="0" applyNumberFormat="1" applyFont="1" applyAlignment="1">
      <alignment horizontal="center" wrapText="1" readingOrder="2"/>
    </xf>
    <xf numFmtId="38" fontId="39" fillId="0" borderId="0" xfId="8" applyNumberFormat="1" applyFont="1" applyFill="1" applyBorder="1"/>
    <xf numFmtId="38" fontId="14" fillId="0" borderId="0" xfId="0" applyNumberFormat="1" applyFont="1" applyAlignment="1">
      <alignment horizontal="center" readingOrder="2"/>
    </xf>
    <xf numFmtId="38" fontId="15" fillId="0" borderId="0" xfId="0" applyNumberFormat="1" applyFont="1" applyAlignment="1">
      <alignment horizontal="center" vertical="center" readingOrder="2"/>
    </xf>
    <xf numFmtId="38" fontId="37" fillId="0" borderId="0" xfId="0" applyNumberFormat="1" applyFont="1" applyAlignment="1">
      <alignment wrapText="1"/>
    </xf>
    <xf numFmtId="38" fontId="15" fillId="0" borderId="3" xfId="0" applyNumberFormat="1" applyFont="1" applyBorder="1" applyAlignment="1">
      <alignment horizontal="center" vertical="center" readingOrder="2"/>
    </xf>
    <xf numFmtId="38" fontId="14" fillId="0" borderId="0" xfId="0" applyNumberFormat="1" applyFont="1" applyAlignment="1">
      <alignment horizontal="center" vertical="center" shrinkToFit="1" readingOrder="2"/>
    </xf>
    <xf numFmtId="38" fontId="14" fillId="0" borderId="0" xfId="5" applyNumberFormat="1" applyFont="1" applyFill="1" applyBorder="1" applyAlignment="1">
      <alignment horizontal="center" vertical="center" shrinkToFit="1" readingOrder="2"/>
    </xf>
    <xf numFmtId="38" fontId="15" fillId="0" borderId="3" xfId="0" applyNumberFormat="1" applyFont="1" applyBorder="1" applyAlignment="1">
      <alignment horizontal="center" readingOrder="2"/>
    </xf>
    <xf numFmtId="38" fontId="14" fillId="0" borderId="0" xfId="5" applyNumberFormat="1" applyFont="1" applyFill="1" applyBorder="1" applyAlignment="1">
      <alignment horizontal="center" shrinkToFit="1" readingOrder="2"/>
    </xf>
    <xf numFmtId="38" fontId="39" fillId="0" borderId="1" xfId="0" applyNumberFormat="1" applyFont="1" applyBorder="1" applyAlignment="1">
      <alignment horizontal="center" vertical="center" wrapText="1" readingOrder="2"/>
    </xf>
    <xf numFmtId="38" fontId="14" fillId="0" borderId="1" xfId="5" applyNumberFormat="1" applyFont="1" applyFill="1" applyBorder="1" applyAlignment="1">
      <alignment horizontal="center" shrinkToFit="1" readingOrder="2"/>
    </xf>
    <xf numFmtId="38" fontId="39" fillId="0" borderId="1" xfId="0" applyNumberFormat="1" applyFont="1" applyBorder="1" applyAlignment="1">
      <alignment horizontal="center" wrapText="1" readingOrder="2"/>
    </xf>
    <xf numFmtId="38" fontId="37" fillId="0" borderId="0" xfId="8" applyNumberFormat="1" applyFont="1" applyFill="1" applyBorder="1"/>
    <xf numFmtId="38" fontId="14" fillId="0" borderId="0" xfId="0" applyNumberFormat="1" applyFont="1" applyAlignment="1">
      <alignment horizontal="center" vertical="center" wrapText="1" shrinkToFit="1" readingOrder="2"/>
    </xf>
    <xf numFmtId="38" fontId="15" fillId="0" borderId="4" xfId="0" applyNumberFormat="1" applyFont="1" applyBorder="1" applyAlignment="1">
      <alignment horizontal="center" vertical="center" readingOrder="2"/>
    </xf>
    <xf numFmtId="38" fontId="102" fillId="0" borderId="0" xfId="0" applyNumberFormat="1" applyFont="1" applyAlignment="1">
      <alignment horizontal="center" vertical="center"/>
    </xf>
    <xf numFmtId="38" fontId="15" fillId="0" borderId="5" xfId="0" applyNumberFormat="1" applyFont="1" applyBorder="1" applyAlignment="1">
      <alignment horizontal="center" vertical="center"/>
    </xf>
    <xf numFmtId="38" fontId="34" fillId="0" borderId="0" xfId="0" applyNumberFormat="1" applyFont="1" applyAlignment="1">
      <alignment horizontal="center" vertical="center"/>
    </xf>
    <xf numFmtId="38" fontId="28" fillId="0" borderId="0" xfId="3" applyNumberFormat="1" applyFont="1" applyAlignment="1">
      <alignment readingOrder="2"/>
    </xf>
    <xf numFmtId="38" fontId="0" fillId="0" borderId="0" xfId="0" applyNumberFormat="1" applyAlignment="1">
      <alignment horizontal="center" wrapText="1"/>
    </xf>
    <xf numFmtId="38" fontId="21" fillId="0" borderId="0" xfId="0" applyNumberFormat="1" applyFont="1" applyAlignment="1">
      <alignment horizontal="center" vertical="center" readingOrder="2"/>
    </xf>
    <xf numFmtId="38" fontId="0" fillId="0" borderId="0" xfId="8" applyNumberFormat="1" applyFont="1" applyFill="1" applyBorder="1"/>
    <xf numFmtId="38" fontId="39" fillId="0" borderId="0" xfId="3" applyNumberFormat="1" applyFont="1" applyAlignment="1">
      <alignment horizontal="right" vertical="center" wrapText="1" readingOrder="2"/>
    </xf>
    <xf numFmtId="38" fontId="39" fillId="0" borderId="0" xfId="3" applyNumberFormat="1" applyFont="1" applyAlignment="1">
      <alignment horizontal="center" vertical="center" wrapText="1" readingOrder="2"/>
    </xf>
    <xf numFmtId="38" fontId="60" fillId="0" borderId="0" xfId="0" applyNumberFormat="1" applyFont="1" applyAlignment="1">
      <alignment wrapText="1"/>
    </xf>
    <xf numFmtId="38" fontId="60" fillId="0" borderId="0" xfId="0" applyNumberFormat="1" applyFont="1"/>
    <xf numFmtId="38" fontId="75" fillId="0" borderId="0" xfId="0" applyNumberFormat="1" applyFont="1" applyAlignment="1">
      <alignment vertical="center"/>
    </xf>
    <xf numFmtId="38" fontId="60" fillId="0" borderId="0" xfId="8" applyNumberFormat="1" applyFont="1" applyFill="1" applyBorder="1"/>
    <xf numFmtId="38" fontId="0" fillId="0" borderId="0" xfId="0" applyNumberFormat="1" applyAlignment="1">
      <alignment horizontal="right" wrapText="1"/>
    </xf>
    <xf numFmtId="38" fontId="0" fillId="0" borderId="0" xfId="0" applyNumberFormat="1" applyAlignment="1">
      <alignment horizontal="center" vertical="center" wrapText="1"/>
    </xf>
    <xf numFmtId="38" fontId="15" fillId="0" borderId="1" xfId="0" applyNumberFormat="1" applyFont="1" applyBorder="1" applyAlignment="1">
      <alignment horizontal="center" vertical="center" readingOrder="2"/>
    </xf>
    <xf numFmtId="38" fontId="74" fillId="0" borderId="0" xfId="0" applyNumberFormat="1" applyFont="1" applyAlignment="1">
      <alignment vertical="center"/>
    </xf>
    <xf numFmtId="38" fontId="15" fillId="0" borderId="2" xfId="0" applyNumberFormat="1" applyFont="1" applyBorder="1" applyAlignment="1">
      <alignment horizontal="center" vertical="center" readingOrder="2"/>
    </xf>
    <xf numFmtId="38" fontId="34" fillId="0" borderId="0" xfId="0" applyNumberFormat="1" applyFont="1" applyAlignment="1">
      <alignment vertical="center"/>
    </xf>
    <xf numFmtId="38" fontId="67" fillId="0" borderId="0" xfId="2" applyNumberFormat="1" applyFont="1" applyAlignment="1">
      <alignment horizontal="right" vertical="center" indent="1"/>
    </xf>
    <xf numFmtId="38" fontId="34" fillId="0" borderId="0" xfId="2" applyNumberFormat="1" applyFont="1" applyAlignment="1">
      <alignment horizontal="right" vertical="top" wrapText="1" readingOrder="2"/>
    </xf>
    <xf numFmtId="38" fontId="14" fillId="0" borderId="0" xfId="3" applyNumberFormat="1" applyFont="1" applyAlignment="1">
      <alignment horizontal="right" vertical="center" readingOrder="2"/>
    </xf>
    <xf numFmtId="38" fontId="14" fillId="0" borderId="0" xfId="0" applyNumberFormat="1" applyFont="1" applyAlignment="1">
      <alignment horizontal="center" vertical="center"/>
    </xf>
    <xf numFmtId="38" fontId="62" fillId="0" borderId="0" xfId="0" applyNumberFormat="1" applyFont="1" applyAlignment="1">
      <alignment wrapText="1"/>
    </xf>
    <xf numFmtId="38" fontId="62" fillId="0" borderId="0" xfId="0" applyNumberFormat="1" applyFont="1"/>
    <xf numFmtId="38" fontId="37" fillId="0" borderId="0" xfId="0" applyNumberFormat="1" applyFont="1" applyAlignment="1">
      <alignment horizontal="center" wrapText="1"/>
    </xf>
    <xf numFmtId="38" fontId="15" fillId="0" borderId="0" xfId="0" applyNumberFormat="1" applyFont="1" applyAlignment="1">
      <alignment vertical="center" readingOrder="2"/>
    </xf>
    <xf numFmtId="38" fontId="35" fillId="0" borderId="0" xfId="0" applyNumberFormat="1" applyFont="1" applyAlignment="1">
      <alignment wrapText="1"/>
    </xf>
    <xf numFmtId="38" fontId="35" fillId="0" borderId="0" xfId="0" applyNumberFormat="1" applyFont="1" applyAlignment="1">
      <alignment horizontal="center" wrapText="1"/>
    </xf>
    <xf numFmtId="38" fontId="15" fillId="0" borderId="0" xfId="0" applyNumberFormat="1" applyFont="1" applyAlignment="1">
      <alignment horizontal="center" vertical="center" shrinkToFit="1" readingOrder="2"/>
    </xf>
    <xf numFmtId="38" fontId="43" fillId="0" borderId="0" xfId="8" applyNumberFormat="1" applyFont="1" applyFill="1" applyAlignment="1">
      <alignment vertical="center" wrapText="1" readingOrder="2"/>
    </xf>
    <xf numFmtId="38" fontId="43" fillId="0" borderId="0" xfId="8" applyNumberFormat="1" applyFont="1" applyFill="1" applyAlignment="1">
      <alignment vertical="center" readingOrder="2"/>
    </xf>
    <xf numFmtId="38" fontId="43" fillId="0" borderId="0" xfId="0" applyNumberFormat="1" applyFont="1" applyAlignment="1">
      <alignment horizontal="right" vertical="center" readingOrder="2"/>
    </xf>
    <xf numFmtId="38" fontId="37" fillId="0" borderId="0" xfId="0" applyNumberFormat="1" applyFont="1" applyAlignment="1">
      <alignment vertical="center" wrapText="1" readingOrder="2"/>
    </xf>
    <xf numFmtId="38" fontId="35" fillId="0" borderId="0" xfId="8" applyNumberFormat="1" applyFont="1" applyFill="1"/>
    <xf numFmtId="38" fontId="35" fillId="0" borderId="0" xfId="0" applyNumberFormat="1" applyFont="1" applyAlignment="1">
      <alignment horizontal="right" indent="1"/>
    </xf>
    <xf numFmtId="38" fontId="35" fillId="0" borderId="0" xfId="8" applyNumberFormat="1" applyFont="1" applyFill="1" applyAlignment="1">
      <alignment horizontal="right" indent="1"/>
    </xf>
    <xf numFmtId="38" fontId="37" fillId="0" borderId="0" xfId="0" applyNumberFormat="1" applyFont="1" applyAlignment="1">
      <alignment horizontal="justify" vertical="center" wrapText="1" readingOrder="2"/>
    </xf>
    <xf numFmtId="38" fontId="44" fillId="0" borderId="0" xfId="3" applyNumberFormat="1" applyFont="1" applyAlignment="1">
      <alignment readingOrder="2"/>
    </xf>
    <xf numFmtId="38" fontId="37" fillId="0" borderId="0" xfId="8" applyNumberFormat="1" applyFont="1" applyFill="1"/>
    <xf numFmtId="38" fontId="39" fillId="0" borderId="0" xfId="0" applyNumberFormat="1" applyFont="1" applyAlignment="1">
      <alignment horizontal="right" wrapText="1" readingOrder="2"/>
    </xf>
    <xf numFmtId="38" fontId="0" fillId="0" borderId="0" xfId="8" applyNumberFormat="1" applyFont="1" applyFill="1" applyAlignment="1">
      <alignment wrapText="1"/>
    </xf>
    <xf numFmtId="38" fontId="43" fillId="0" borderId="0" xfId="0" applyNumberFormat="1" applyFont="1" applyAlignment="1">
      <alignment horizontal="center" vertical="center" wrapText="1" readingOrder="2"/>
    </xf>
    <xf numFmtId="38" fontId="37" fillId="0" borderId="0" xfId="0" applyNumberFormat="1" applyFont="1" applyAlignment="1">
      <alignment horizontal="right" vertical="center" readingOrder="2"/>
    </xf>
    <xf numFmtId="38" fontId="37" fillId="0" borderId="0" xfId="0" applyNumberFormat="1" applyFont="1" applyAlignment="1">
      <alignment horizontal="center" vertical="center" wrapText="1"/>
    </xf>
    <xf numFmtId="38" fontId="39" fillId="0" borderId="0" xfId="0" applyNumberFormat="1" applyFont="1" applyAlignment="1">
      <alignment horizontal="right" vertical="center" readingOrder="2"/>
    </xf>
    <xf numFmtId="38" fontId="39" fillId="0" borderId="0" xfId="0" applyNumberFormat="1" applyFont="1" applyAlignment="1">
      <alignment horizontal="center" vertical="center" wrapText="1"/>
    </xf>
    <xf numFmtId="38" fontId="39" fillId="0" borderId="0" xfId="0" applyNumberFormat="1" applyFont="1" applyAlignment="1">
      <alignment horizontal="justify" vertical="center" readingOrder="2"/>
    </xf>
    <xf numFmtId="38" fontId="37" fillId="0" borderId="1" xfId="0" applyNumberFormat="1" applyFont="1" applyBorder="1" applyAlignment="1">
      <alignment horizontal="center" vertical="center" wrapText="1"/>
    </xf>
    <xf numFmtId="38" fontId="14" fillId="0" borderId="0" xfId="1" applyNumberFormat="1" applyFont="1" applyFill="1" applyAlignment="1">
      <alignment horizontal="right" vertical="center" wrapText="1" readingOrder="2"/>
    </xf>
    <xf numFmtId="38" fontId="65" fillId="0" borderId="0" xfId="0" applyNumberFormat="1" applyFont="1" applyAlignment="1">
      <alignment horizontal="center" vertical="center" readingOrder="2"/>
    </xf>
    <xf numFmtId="38" fontId="60" fillId="0" borderId="0" xfId="0" applyNumberFormat="1" applyFont="1" applyAlignment="1">
      <alignment horizontal="center" vertical="center"/>
    </xf>
    <xf numFmtId="38" fontId="29" fillId="0" borderId="0" xfId="8" applyNumberFormat="1" applyFont="1" applyFill="1" applyAlignment="1">
      <alignment horizontal="center"/>
    </xf>
    <xf numFmtId="38" fontId="29" fillId="0" borderId="0" xfId="8" applyNumberFormat="1" applyFont="1" applyFill="1"/>
    <xf numFmtId="38" fontId="37" fillId="0" borderId="0" xfId="0" applyNumberFormat="1" applyFont="1" applyAlignment="1">
      <alignment horizontal="right" wrapText="1" indent="1"/>
    </xf>
    <xf numFmtId="38" fontId="14" fillId="0" borderId="0" xfId="1" applyNumberFormat="1" applyFont="1" applyFill="1" applyAlignment="1">
      <alignment horizontal="justify" vertical="center" wrapText="1" readingOrder="2"/>
    </xf>
    <xf numFmtId="38" fontId="36" fillId="0" borderId="0" xfId="0" applyNumberFormat="1" applyFont="1" applyAlignment="1">
      <alignment horizontal="justify" vertical="center" readingOrder="2"/>
    </xf>
    <xf numFmtId="38" fontId="14" fillId="0" borderId="0" xfId="0" applyNumberFormat="1" applyFont="1" applyAlignment="1">
      <alignment vertical="center" wrapText="1" readingOrder="2"/>
    </xf>
    <xf numFmtId="38" fontId="14" fillId="0" borderId="0" xfId="0" applyNumberFormat="1" applyFont="1"/>
    <xf numFmtId="38" fontId="15" fillId="0" borderId="0" xfId="0" applyNumberFormat="1" applyFont="1"/>
    <xf numFmtId="38" fontId="14" fillId="0" borderId="0" xfId="0" applyNumberFormat="1" applyFont="1" applyAlignment="1">
      <alignment horizontal="center" vertical="center" wrapText="1" readingOrder="2"/>
    </xf>
    <xf numFmtId="38" fontId="14" fillId="0" borderId="0" xfId="8" applyNumberFormat="1" applyFont="1" applyFill="1" applyBorder="1" applyAlignment="1">
      <alignment horizontal="center" vertical="center"/>
    </xf>
    <xf numFmtId="38" fontId="14" fillId="0" borderId="0" xfId="0" applyNumberFormat="1" applyFont="1" applyAlignment="1">
      <alignment horizontal="right" vertical="center" wrapText="1" readingOrder="2"/>
    </xf>
    <xf numFmtId="38" fontId="14" fillId="0" borderId="0" xfId="8" applyNumberFormat="1" applyFont="1" applyFill="1" applyBorder="1"/>
    <xf numFmtId="38" fontId="15" fillId="0" borderId="0" xfId="0" applyNumberFormat="1" applyFont="1" applyAlignment="1">
      <alignment wrapText="1"/>
    </xf>
    <xf numFmtId="38" fontId="15" fillId="0" borderId="4" xfId="0" applyNumberFormat="1" applyFont="1" applyBorder="1" applyAlignment="1">
      <alignment horizontal="center" vertical="center"/>
    </xf>
    <xf numFmtId="38" fontId="41" fillId="0" borderId="0" xfId="0" applyNumberFormat="1" applyFont="1" applyAlignment="1">
      <alignment horizontal="center" vertical="center" wrapText="1" readingOrder="2"/>
    </xf>
    <xf numFmtId="38" fontId="37" fillId="0" borderId="1" xfId="0" applyNumberFormat="1" applyFont="1" applyBorder="1" applyAlignment="1">
      <alignment horizontal="right" vertical="center" wrapText="1" indent="1" readingOrder="2"/>
    </xf>
    <xf numFmtId="38" fontId="40" fillId="0" borderId="0" xfId="0" applyNumberFormat="1" applyFont="1" applyAlignment="1">
      <alignment horizontal="center" vertical="center" wrapText="1" readingOrder="2"/>
    </xf>
    <xf numFmtId="38" fontId="28" fillId="0" borderId="0" xfId="0" applyNumberFormat="1" applyFont="1" applyAlignment="1">
      <alignment horizontal="right" vertical="center" readingOrder="2"/>
    </xf>
    <xf numFmtId="38" fontId="33" fillId="0" borderId="0" xfId="0" applyNumberFormat="1" applyFont="1" applyAlignment="1">
      <alignment horizontal="center" vertical="center"/>
    </xf>
    <xf numFmtId="38" fontId="14" fillId="0" borderId="0" xfId="0" applyNumberFormat="1" applyFont="1" applyAlignment="1">
      <alignment vertical="center" wrapText="1"/>
    </xf>
    <xf numFmtId="38" fontId="15" fillId="0" borderId="0" xfId="0" applyNumberFormat="1" applyFont="1" applyAlignment="1">
      <alignment horizontal="center" vertical="center" wrapText="1"/>
    </xf>
    <xf numFmtId="38" fontId="44" fillId="0" borderId="3" xfId="0" applyNumberFormat="1" applyFont="1" applyBorder="1" applyAlignment="1">
      <alignment horizontal="center" vertical="center"/>
    </xf>
    <xf numFmtId="38" fontId="44" fillId="0" borderId="0" xfId="0" applyNumberFormat="1" applyFont="1" applyAlignment="1">
      <alignment horizontal="center" vertical="center"/>
    </xf>
    <xf numFmtId="38" fontId="14" fillId="0" borderId="0" xfId="0" applyNumberFormat="1" applyFont="1" applyAlignment="1">
      <alignment vertical="center"/>
    </xf>
    <xf numFmtId="38" fontId="18" fillId="0" borderId="0" xfId="0" applyNumberFormat="1" applyFont="1" applyAlignment="1">
      <alignment horizontal="center" vertical="center" readingOrder="2"/>
    </xf>
    <xf numFmtId="38" fontId="47" fillId="0" borderId="0" xfId="0" applyNumberFormat="1" applyFont="1" applyAlignment="1">
      <alignment horizontal="center" vertical="center" readingOrder="2"/>
    </xf>
    <xf numFmtId="38" fontId="64" fillId="0" borderId="0" xfId="0" applyNumberFormat="1" applyFont="1" applyAlignment="1">
      <alignment wrapText="1"/>
    </xf>
    <xf numFmtId="38" fontId="60" fillId="0" borderId="0" xfId="0" applyNumberFormat="1" applyFont="1" applyAlignment="1">
      <alignment vertical="justify" wrapText="1" readingOrder="2"/>
    </xf>
    <xf numFmtId="38" fontId="43" fillId="0" borderId="0" xfId="0" applyNumberFormat="1" applyFont="1" applyAlignment="1">
      <alignment horizontal="right" vertical="center" indent="1" readingOrder="2"/>
    </xf>
    <xf numFmtId="38" fontId="39" fillId="0" borderId="0" xfId="0" applyNumberFormat="1" applyFont="1" applyAlignment="1">
      <alignment horizontal="right" wrapText="1" indent="1"/>
    </xf>
    <xf numFmtId="38" fontId="51" fillId="0" borderId="0" xfId="0" applyNumberFormat="1" applyFont="1"/>
    <xf numFmtId="38" fontId="21" fillId="0" borderId="0" xfId="3" applyNumberFormat="1" applyFont="1" applyAlignment="1">
      <alignment vertical="center" wrapText="1" readingOrder="2"/>
    </xf>
    <xf numFmtId="38" fontId="26" fillId="0" borderId="0" xfId="0" applyNumberFormat="1" applyFont="1" applyAlignment="1">
      <alignment vertical="center" wrapText="1" readingOrder="2"/>
    </xf>
    <xf numFmtId="38" fontId="44" fillId="0" borderId="0" xfId="0" applyNumberFormat="1" applyFont="1" applyAlignment="1">
      <alignment horizontal="right" vertical="center" readingOrder="2"/>
    </xf>
    <xf numFmtId="38" fontId="28" fillId="0" borderId="0" xfId="0" applyNumberFormat="1" applyFont="1" applyAlignment="1">
      <alignment vertical="center" readingOrder="2"/>
    </xf>
    <xf numFmtId="38" fontId="33" fillId="0" borderId="0" xfId="0" applyNumberFormat="1" applyFont="1" applyAlignment="1">
      <alignment vertical="center" readingOrder="2"/>
    </xf>
    <xf numFmtId="38" fontId="37" fillId="0" borderId="2" xfId="0" applyNumberFormat="1" applyFont="1" applyBorder="1" applyAlignment="1">
      <alignment horizontal="center" vertical="center"/>
    </xf>
    <xf numFmtId="38" fontId="37" fillId="0" borderId="0" xfId="0" applyNumberFormat="1" applyFont="1" applyAlignment="1">
      <alignment horizontal="center" vertical="center"/>
    </xf>
    <xf numFmtId="38" fontId="37" fillId="0" borderId="4" xfId="0" applyNumberFormat="1" applyFont="1" applyBorder="1" applyAlignment="1">
      <alignment horizontal="center" vertical="center"/>
    </xf>
    <xf numFmtId="38" fontId="37" fillId="0" borderId="0" xfId="0" applyNumberFormat="1" applyFont="1" applyAlignment="1">
      <alignment horizontal="center"/>
    </xf>
    <xf numFmtId="38" fontId="15" fillId="0" borderId="0" xfId="0" applyNumberFormat="1" applyFont="1" applyAlignment="1">
      <alignment horizontal="right" vertical="center" indent="1" readingOrder="2"/>
    </xf>
    <xf numFmtId="38" fontId="15" fillId="0" borderId="1" xfId="7" applyNumberFormat="1" applyFont="1" applyBorder="1" applyAlignment="1">
      <alignment horizontal="center" vertical="center" shrinkToFit="1"/>
    </xf>
    <xf numFmtId="38" fontId="15" fillId="0" borderId="0" xfId="7" applyNumberFormat="1" applyFont="1" applyAlignment="1">
      <alignment horizontal="right" vertical="center" indent="1" shrinkToFit="1"/>
    </xf>
    <xf numFmtId="38" fontId="15" fillId="0" borderId="0" xfId="0" applyNumberFormat="1" applyFont="1" applyAlignment="1">
      <alignment horizontal="right" vertical="center" readingOrder="2"/>
    </xf>
    <xf numFmtId="38" fontId="15" fillId="0" borderId="0" xfId="7" applyNumberFormat="1" applyFont="1" applyAlignment="1">
      <alignment horizontal="center" vertical="top" wrapText="1" shrinkToFit="1"/>
    </xf>
    <xf numFmtId="38" fontId="14" fillId="0" borderId="0" xfId="7" applyNumberFormat="1" applyFont="1" applyAlignment="1">
      <alignment horizontal="right" vertical="top" wrapText="1" shrinkToFit="1"/>
    </xf>
    <xf numFmtId="38" fontId="14" fillId="0" borderId="0" xfId="7" applyNumberFormat="1" applyFont="1" applyAlignment="1">
      <alignment vertical="top" wrapText="1" shrinkToFit="1"/>
    </xf>
    <xf numFmtId="38" fontId="14" fillId="0" borderId="0" xfId="0" applyNumberFormat="1" applyFont="1" applyAlignment="1">
      <alignment vertical="center" readingOrder="2"/>
    </xf>
    <xf numFmtId="38" fontId="14" fillId="0" borderId="0" xfId="0" applyNumberFormat="1" applyFont="1" applyAlignment="1">
      <alignment horizontal="right" vertical="center" readingOrder="2"/>
    </xf>
    <xf numFmtId="38" fontId="15" fillId="0" borderId="0" xfId="7" applyNumberFormat="1" applyFont="1" applyAlignment="1">
      <alignment vertical="top" wrapText="1" shrinkToFit="1"/>
    </xf>
    <xf numFmtId="38" fontId="15" fillId="0" borderId="0" xfId="0" applyNumberFormat="1" applyFont="1" applyAlignment="1">
      <alignment horizontal="center" vertical="center" shrinkToFit="1"/>
    </xf>
    <xf numFmtId="38" fontId="14" fillId="0" borderId="0" xfId="7" applyNumberFormat="1" applyFont="1" applyAlignment="1">
      <alignment horizontal="center" vertical="top" wrapText="1" shrinkToFit="1"/>
    </xf>
    <xf numFmtId="38" fontId="61" fillId="0" borderId="0" xfId="8" applyNumberFormat="1" applyFont="1" applyFill="1"/>
    <xf numFmtId="38" fontId="61" fillId="0" borderId="0" xfId="0" applyNumberFormat="1" applyFont="1"/>
    <xf numFmtId="38" fontId="15" fillId="0" borderId="1" xfId="0" applyNumberFormat="1" applyFont="1" applyBorder="1" applyAlignment="1">
      <alignment horizontal="center" vertical="center" shrinkToFit="1" readingOrder="2"/>
    </xf>
    <xf numFmtId="38" fontId="18" fillId="0" borderId="0" xfId="0" applyNumberFormat="1" applyFont="1"/>
    <xf numFmtId="38" fontId="19" fillId="0" borderId="0" xfId="0" applyNumberFormat="1" applyFont="1"/>
    <xf numFmtId="38" fontId="21" fillId="0" borderId="0" xfId="7" applyNumberFormat="1" applyFont="1" applyAlignment="1">
      <alignment vertical="top" wrapText="1" shrinkToFit="1"/>
    </xf>
    <xf numFmtId="38" fontId="21" fillId="0" borderId="0" xfId="7" applyNumberFormat="1" applyFont="1" applyAlignment="1">
      <alignment horizontal="center" vertical="top" wrapText="1" shrinkToFit="1"/>
    </xf>
    <xf numFmtId="38" fontId="20" fillId="0" borderId="0" xfId="5" applyNumberFormat="1" applyFont="1" applyFill="1" applyBorder="1" applyAlignment="1">
      <alignment horizontal="center" vertical="center" shrinkToFit="1" readingOrder="2"/>
    </xf>
    <xf numFmtId="38" fontId="21" fillId="0" borderId="0" xfId="8" applyNumberFormat="1" applyFont="1" applyFill="1" applyAlignment="1">
      <alignment horizontal="right" vertical="center" readingOrder="2"/>
    </xf>
    <xf numFmtId="38" fontId="21" fillId="0" borderId="0" xfId="0" applyNumberFormat="1" applyFont="1" applyAlignment="1">
      <alignment horizontal="right" vertical="center" readingOrder="2"/>
    </xf>
    <xf numFmtId="38" fontId="15" fillId="0" borderId="0" xfId="0" applyNumberFormat="1" applyFont="1" applyAlignment="1">
      <alignment horizontal="right" readingOrder="2"/>
    </xf>
    <xf numFmtId="38" fontId="15" fillId="0" borderId="0" xfId="0" applyNumberFormat="1" applyFont="1" applyAlignment="1">
      <alignment readingOrder="2"/>
    </xf>
    <xf numFmtId="38" fontId="14" fillId="0" borderId="0" xfId="0" applyNumberFormat="1" applyFont="1" applyAlignment="1">
      <alignment horizontal="right" indent="1" readingOrder="2"/>
    </xf>
    <xf numFmtId="38" fontId="15" fillId="0" borderId="0" xfId="0" applyNumberFormat="1" applyFont="1" applyAlignment="1">
      <alignment horizontal="right" indent="1" readingOrder="2"/>
    </xf>
    <xf numFmtId="38" fontId="14" fillId="0" borderId="0" xfId="0" applyNumberFormat="1" applyFont="1" applyAlignment="1">
      <alignment readingOrder="2"/>
    </xf>
    <xf numFmtId="38" fontId="14" fillId="0" borderId="0" xfId="0" applyNumberFormat="1" applyFont="1" applyAlignment="1">
      <alignment horizontal="right" vertical="center" indent="1" readingOrder="2"/>
    </xf>
    <xf numFmtId="38" fontId="14" fillId="0" borderId="0" xfId="0" applyNumberFormat="1" applyFont="1" applyAlignment="1">
      <alignment horizontal="right" readingOrder="2"/>
    </xf>
    <xf numFmtId="38" fontId="14" fillId="0" borderId="0" xfId="0" applyNumberFormat="1" applyFont="1" applyAlignment="1">
      <alignment horizontal="right" vertical="center" indent="2" readingOrder="2"/>
    </xf>
    <xf numFmtId="38" fontId="14" fillId="0" borderId="0" xfId="0" applyNumberFormat="1" applyFont="1" applyAlignment="1">
      <alignment horizontal="right" indent="2" readingOrder="2"/>
    </xf>
    <xf numFmtId="38" fontId="14" fillId="0" borderId="0" xfId="0" applyNumberFormat="1" applyFont="1" applyAlignment="1">
      <alignment horizontal="right" vertical="center" wrapText="1" indent="1" readingOrder="2"/>
    </xf>
    <xf numFmtId="38" fontId="37" fillId="0" borderId="0" xfId="0" applyNumberFormat="1" applyFont="1" applyAlignment="1">
      <alignment horizontal="right" indent="1"/>
    </xf>
    <xf numFmtId="38" fontId="0" fillId="0" borderId="0" xfId="0" applyNumberFormat="1" applyAlignment="1">
      <alignment horizontal="center" vertical="center"/>
    </xf>
    <xf numFmtId="38" fontId="0" fillId="0" borderId="0" xfId="0" applyNumberFormat="1" applyAlignment="1">
      <alignment horizontal="right" vertical="center"/>
    </xf>
    <xf numFmtId="38" fontId="14" fillId="0" borderId="0" xfId="0" applyNumberFormat="1" applyFont="1" applyAlignment="1">
      <alignment vertical="top" wrapText="1" readingOrder="2"/>
    </xf>
    <xf numFmtId="38" fontId="50" fillId="0" borderId="0" xfId="0" applyNumberFormat="1" applyFont="1" applyAlignment="1">
      <alignment horizontal="center" vertical="center"/>
    </xf>
    <xf numFmtId="38" fontId="50" fillId="0" borderId="0" xfId="0" applyNumberFormat="1" applyFont="1"/>
    <xf numFmtId="38" fontId="35" fillId="0" borderId="0" xfId="0" applyNumberFormat="1" applyFont="1" applyAlignment="1">
      <alignment horizontal="center" vertical="center"/>
    </xf>
    <xf numFmtId="38" fontId="22" fillId="0" borderId="0" xfId="2" applyNumberFormat="1"/>
    <xf numFmtId="38" fontId="22" fillId="0" borderId="0" xfId="2" applyNumberFormat="1" applyAlignment="1">
      <alignment horizontal="right" indent="1"/>
    </xf>
    <xf numFmtId="38" fontId="15" fillId="0" borderId="1" xfId="2" applyNumberFormat="1" applyFont="1" applyBorder="1" applyAlignment="1">
      <alignment horizontal="center" vertical="center" wrapText="1" readingOrder="2"/>
    </xf>
    <xf numFmtId="38" fontId="14" fillId="0" borderId="2" xfId="2" applyNumberFormat="1" applyFont="1" applyBorder="1" applyAlignment="1">
      <alignment horizontal="center" vertical="center" wrapText="1" readingOrder="2"/>
    </xf>
    <xf numFmtId="38" fontId="14" fillId="0" borderId="0" xfId="2" applyNumberFormat="1" applyFont="1" applyAlignment="1">
      <alignment horizontal="center" vertical="center" wrapText="1" readingOrder="2"/>
    </xf>
    <xf numFmtId="38" fontId="14" fillId="0" borderId="0" xfId="2" applyNumberFormat="1" applyFont="1" applyAlignment="1">
      <alignment horizontal="right" vertical="justify" wrapText="1" readingOrder="2"/>
    </xf>
    <xf numFmtId="38" fontId="24" fillId="0" borderId="0" xfId="2" applyNumberFormat="1" applyFont="1" applyAlignment="1">
      <alignment vertical="center"/>
    </xf>
    <xf numFmtId="38" fontId="21" fillId="0" borderId="0" xfId="2" applyNumberFormat="1" applyFont="1" applyAlignment="1">
      <alignment vertical="top" wrapText="1" readingOrder="2"/>
    </xf>
    <xf numFmtId="38" fontId="25" fillId="0" borderId="0" xfId="2" applyNumberFormat="1" applyFont="1" applyAlignment="1">
      <alignment vertical="center" wrapText="1" readingOrder="2"/>
    </xf>
    <xf numFmtId="38" fontId="14" fillId="0" borderId="0" xfId="2" applyNumberFormat="1" applyFont="1" applyAlignment="1">
      <alignment horizontal="right" vertical="top" wrapText="1" readingOrder="2"/>
    </xf>
    <xf numFmtId="38" fontId="24" fillId="0" borderId="0" xfId="2" applyNumberFormat="1" applyFont="1" applyAlignment="1">
      <alignment horizontal="right" vertical="center" indent="1"/>
    </xf>
    <xf numFmtId="38" fontId="22" fillId="0" borderId="0" xfId="2" applyNumberFormat="1" applyAlignment="1">
      <alignment vertical="center"/>
    </xf>
    <xf numFmtId="38" fontId="24" fillId="0" borderId="0" xfId="2" applyNumberFormat="1" applyFont="1" applyAlignment="1">
      <alignment vertical="center" readingOrder="2"/>
    </xf>
    <xf numFmtId="38" fontId="24" fillId="0" borderId="0" xfId="2" applyNumberFormat="1" applyFont="1" applyAlignment="1">
      <alignment horizontal="right" vertical="center"/>
    </xf>
    <xf numFmtId="38" fontId="0" fillId="0" borderId="0" xfId="0" applyNumberFormat="1" applyAlignment="1">
      <alignment vertical="center"/>
    </xf>
    <xf numFmtId="38" fontId="14" fillId="0" borderId="0" xfId="0" applyNumberFormat="1" applyFont="1" applyAlignment="1">
      <alignment horizontal="right" vertical="top" wrapText="1" readingOrder="2"/>
    </xf>
    <xf numFmtId="38" fontId="0" fillId="0" borderId="0" xfId="0" applyNumberFormat="1" applyAlignment="1">
      <alignment vertical="top"/>
    </xf>
    <xf numFmtId="38" fontId="0" fillId="0" borderId="0" xfId="8" applyNumberFormat="1" applyFont="1" applyFill="1" applyAlignment="1">
      <alignment horizontal="center" vertical="center"/>
    </xf>
    <xf numFmtId="38" fontId="50" fillId="0" borderId="0" xfId="0" applyNumberFormat="1" applyFont="1" applyAlignment="1">
      <alignment vertical="center" readingOrder="2"/>
    </xf>
    <xf numFmtId="38" fontId="39" fillId="0" borderId="0" xfId="0" applyNumberFormat="1" applyFont="1" applyAlignment="1">
      <alignment horizontal="justify" vertical="center" wrapText="1" readingOrder="2"/>
    </xf>
    <xf numFmtId="0" fontId="103" fillId="4" borderId="8" xfId="0" applyFont="1" applyFill="1" applyBorder="1" applyAlignment="1">
      <alignment horizontal="right"/>
    </xf>
    <xf numFmtId="3" fontId="103" fillId="4" borderId="8" xfId="0" applyNumberFormat="1" applyFont="1" applyFill="1" applyBorder="1" applyAlignment="1">
      <alignment horizontal="center" vertical="center"/>
    </xf>
    <xf numFmtId="3" fontId="0" fillId="0" borderId="0" xfId="0" applyNumberFormat="1" applyAlignment="1">
      <alignment horizontal="center" vertical="center"/>
    </xf>
    <xf numFmtId="0" fontId="39" fillId="0" borderId="0" xfId="0" applyFont="1" applyAlignment="1">
      <alignment horizontal="right"/>
    </xf>
    <xf numFmtId="38" fontId="35" fillId="0" borderId="0" xfId="0" applyNumberFormat="1" applyFont="1" applyAlignment="1">
      <alignment horizontal="center"/>
    </xf>
    <xf numFmtId="9" fontId="15" fillId="0" borderId="4" xfId="19" applyFont="1" applyFill="1" applyBorder="1" applyAlignment="1">
      <alignment horizontal="center" vertical="center"/>
    </xf>
    <xf numFmtId="3" fontId="0" fillId="3" borderId="8" xfId="0" applyNumberFormat="1" applyFill="1" applyBorder="1" applyAlignment="1">
      <alignment horizontal="center" vertical="center"/>
    </xf>
    <xf numFmtId="0" fontId="0" fillId="3" borderId="0" xfId="0" applyFill="1" applyAlignment="1">
      <alignment horizontal="right"/>
    </xf>
    <xf numFmtId="49" fontId="0" fillId="0" borderId="0" xfId="0" applyNumberFormat="1" applyAlignment="1">
      <alignment horizontal="right"/>
    </xf>
    <xf numFmtId="49" fontId="0" fillId="3" borderId="0" xfId="0" applyNumberFormat="1" applyFill="1" applyAlignment="1">
      <alignment horizontal="right"/>
    </xf>
    <xf numFmtId="3" fontId="0" fillId="5" borderId="8" xfId="0" applyNumberFormat="1" applyFill="1" applyBorder="1" applyAlignment="1">
      <alignment horizontal="center" vertical="center"/>
    </xf>
    <xf numFmtId="0" fontId="62" fillId="3" borderId="8" xfId="0" applyFont="1" applyFill="1" applyBorder="1" applyAlignment="1">
      <alignment horizontal="right"/>
    </xf>
    <xf numFmtId="40" fontId="73" fillId="0" borderId="0" xfId="0" applyNumberFormat="1" applyFont="1" applyAlignment="1">
      <alignment vertical="center"/>
    </xf>
    <xf numFmtId="40" fontId="75" fillId="0" borderId="0" xfId="0" applyNumberFormat="1" applyFont="1" applyAlignment="1">
      <alignment vertical="center"/>
    </xf>
    <xf numFmtId="40" fontId="74" fillId="0" borderId="0" xfId="0" applyNumberFormat="1" applyFont="1" applyAlignment="1">
      <alignment vertical="center"/>
    </xf>
    <xf numFmtId="40" fontId="34" fillId="0" borderId="0" xfId="0" applyNumberFormat="1" applyFont="1" applyAlignment="1">
      <alignment vertical="center"/>
    </xf>
    <xf numFmtId="40" fontId="67" fillId="0" borderId="0" xfId="2" applyNumberFormat="1" applyFont="1" applyAlignment="1">
      <alignment vertical="center"/>
    </xf>
    <xf numFmtId="40" fontId="14" fillId="0" borderId="0" xfId="0" applyNumberFormat="1" applyFont="1" applyAlignment="1">
      <alignment horizontal="center" vertical="center" shrinkToFit="1" readingOrder="2"/>
    </xf>
    <xf numFmtId="49" fontId="43" fillId="0" borderId="0" xfId="0" applyNumberFormat="1" applyFont="1" applyAlignment="1">
      <alignment vertical="center" readingOrder="2"/>
    </xf>
    <xf numFmtId="49" fontId="37" fillId="0" borderId="1" xfId="3" applyNumberFormat="1" applyFont="1" applyBorder="1" applyAlignment="1">
      <alignment horizontal="center" vertical="center" wrapText="1"/>
    </xf>
    <xf numFmtId="49" fontId="37" fillId="0" borderId="0" xfId="0" applyNumberFormat="1" applyFont="1" applyAlignment="1">
      <alignment horizontal="right" vertical="center" wrapText="1" indent="1" readingOrder="2"/>
    </xf>
    <xf numFmtId="49" fontId="28" fillId="0" borderId="0" xfId="3" applyNumberFormat="1" applyFont="1" applyAlignment="1">
      <alignment horizontal="center" readingOrder="2"/>
    </xf>
    <xf numFmtId="49" fontId="44" fillId="0" borderId="0" xfId="3" applyNumberFormat="1" applyFont="1" applyAlignment="1">
      <alignment horizontal="center" readingOrder="2"/>
    </xf>
    <xf numFmtId="49" fontId="37" fillId="0" borderId="0" xfId="0" applyNumberFormat="1" applyFont="1" applyAlignment="1">
      <alignment vertical="center" wrapText="1" readingOrder="2"/>
    </xf>
    <xf numFmtId="49" fontId="37" fillId="0" borderId="0" xfId="0" applyNumberFormat="1" applyFont="1" applyAlignment="1">
      <alignment horizontal="justify" vertical="center" wrapText="1" readingOrder="2"/>
    </xf>
    <xf numFmtId="49" fontId="39" fillId="0" borderId="0" xfId="0" applyNumberFormat="1" applyFont="1" applyAlignment="1">
      <alignment horizontal="right" wrapText="1" readingOrder="2"/>
    </xf>
    <xf numFmtId="0" fontId="0" fillId="26" borderId="8" xfId="0" applyFill="1" applyBorder="1" applyAlignment="1">
      <alignment horizontal="right"/>
    </xf>
    <xf numFmtId="3" fontId="0" fillId="26" borderId="8" xfId="0" applyNumberFormat="1" applyFill="1" applyBorder="1" applyAlignment="1">
      <alignment horizontal="center" vertical="center"/>
    </xf>
    <xf numFmtId="0" fontId="0" fillId="26" borderId="0" xfId="0" applyFill="1" applyAlignment="1">
      <alignment horizontal="right"/>
    </xf>
    <xf numFmtId="3" fontId="61" fillId="26" borderId="8" xfId="0" applyNumberFormat="1" applyFont="1" applyFill="1" applyBorder="1" applyAlignment="1">
      <alignment horizontal="center" vertical="center"/>
    </xf>
    <xf numFmtId="174" fontId="39" fillId="0" borderId="0" xfId="8" applyNumberFormat="1" applyFont="1" applyFill="1"/>
    <xf numFmtId="40" fontId="15" fillId="0" borderId="0" xfId="0" applyNumberFormat="1" applyFont="1" applyAlignment="1">
      <alignment wrapText="1"/>
    </xf>
    <xf numFmtId="40" fontId="0" fillId="0" borderId="0" xfId="0" applyNumberFormat="1" applyAlignment="1">
      <alignment wrapText="1"/>
    </xf>
    <xf numFmtId="175" fontId="39" fillId="0" borderId="0" xfId="18" applyNumberFormat="1" applyFont="1" applyFill="1"/>
    <xf numFmtId="3" fontId="43" fillId="0" borderId="0" xfId="0" applyNumberFormat="1" applyFont="1" applyAlignment="1">
      <alignment vertical="center" readingOrder="2"/>
    </xf>
    <xf numFmtId="3" fontId="37" fillId="0" borderId="1" xfId="0" applyNumberFormat="1" applyFont="1" applyBorder="1" applyAlignment="1">
      <alignment horizontal="center" vertical="center" wrapText="1" readingOrder="2"/>
    </xf>
    <xf numFmtId="3" fontId="14" fillId="0" borderId="0" xfId="0" applyNumberFormat="1" applyFont="1" applyAlignment="1">
      <alignment horizontal="center" vertical="center" readingOrder="2"/>
    </xf>
    <xf numFmtId="3" fontId="0" fillId="0" borderId="0" xfId="0" applyNumberFormat="1" applyAlignment="1">
      <alignment wrapText="1"/>
    </xf>
    <xf numFmtId="38" fontId="43" fillId="0" borderId="0" xfId="0" applyNumberFormat="1" applyFont="1" applyAlignment="1">
      <alignment horizontal="center" wrapText="1" readingOrder="2"/>
    </xf>
    <xf numFmtId="38" fontId="43" fillId="0" borderId="0" xfId="0" applyNumberFormat="1" applyFont="1" applyAlignment="1">
      <alignment horizontal="center" readingOrder="2"/>
    </xf>
    <xf numFmtId="38" fontId="0" fillId="0" borderId="0" xfId="8" applyNumberFormat="1" applyFont="1" applyFill="1" applyAlignment="1">
      <alignment horizontal="center" vertical="center" wrapText="1"/>
    </xf>
    <xf numFmtId="38" fontId="66" fillId="0" borderId="0" xfId="0" applyNumberFormat="1" applyFont="1" applyAlignment="1">
      <alignment horizontal="center" vertical="center" readingOrder="2"/>
    </xf>
    <xf numFmtId="38" fontId="40" fillId="0" borderId="0" xfId="0" applyNumberFormat="1" applyFont="1" applyAlignment="1">
      <alignment wrapText="1"/>
    </xf>
    <xf numFmtId="49" fontId="28" fillId="0" borderId="0" xfId="3" applyNumberFormat="1" applyFont="1" applyAlignment="1">
      <alignment horizontal="center" vertical="center" readingOrder="2"/>
    </xf>
    <xf numFmtId="38" fontId="35" fillId="0" borderId="0" xfId="0" applyNumberFormat="1" applyFont="1" applyAlignment="1">
      <alignment horizontal="center" vertical="center" wrapText="1"/>
    </xf>
    <xf numFmtId="49" fontId="37" fillId="0" borderId="0" xfId="0" applyNumberFormat="1" applyFont="1" applyAlignment="1">
      <alignment horizontal="center" vertical="center" wrapText="1"/>
    </xf>
    <xf numFmtId="38" fontId="16" fillId="0" borderId="0" xfId="0" applyNumberFormat="1" applyFont="1" applyAlignment="1">
      <alignment horizontal="center" vertical="center" shrinkToFit="1" readingOrder="2"/>
    </xf>
    <xf numFmtId="38" fontId="104" fillId="0" borderId="0" xfId="0" applyNumberFormat="1" applyFont="1"/>
    <xf numFmtId="38" fontId="0" fillId="0" borderId="0" xfId="0" applyNumberFormat="1" applyAlignment="1">
      <alignment horizontal="right"/>
    </xf>
    <xf numFmtId="38" fontId="45" fillId="0" borderId="0" xfId="0" applyNumberFormat="1" applyFont="1" applyAlignment="1">
      <alignment wrapText="1"/>
    </xf>
    <xf numFmtId="38" fontId="45" fillId="0" borderId="0" xfId="0" applyNumberFormat="1" applyFont="1" applyAlignment="1">
      <alignment horizontal="right" wrapText="1"/>
    </xf>
    <xf numFmtId="0" fontId="45" fillId="5" borderId="8" xfId="0" applyFont="1" applyFill="1" applyBorder="1" applyAlignment="1">
      <alignment horizontal="right"/>
    </xf>
    <xf numFmtId="38" fontId="41" fillId="0" borderId="0" xfId="0" applyNumberFormat="1" applyFont="1" applyAlignment="1">
      <alignment horizontal="right" vertical="center" readingOrder="2"/>
    </xf>
    <xf numFmtId="38" fontId="41" fillId="0" borderId="0" xfId="0" applyNumberFormat="1" applyFont="1" applyAlignment="1">
      <alignment vertical="center" readingOrder="2"/>
    </xf>
    <xf numFmtId="3" fontId="39" fillId="0" borderId="0" xfId="0" applyNumberFormat="1" applyFont="1" applyAlignment="1">
      <alignment horizontal="center" wrapText="1" readingOrder="2"/>
    </xf>
    <xf numFmtId="38" fontId="41" fillId="0" borderId="0" xfId="0" applyNumberFormat="1" applyFont="1" applyAlignment="1">
      <alignment horizontal="center" vertical="center" readingOrder="2"/>
    </xf>
    <xf numFmtId="38" fontId="45" fillId="0" borderId="0" xfId="0" applyNumberFormat="1" applyFont="1" applyAlignment="1">
      <alignment horizontal="center" wrapText="1"/>
    </xf>
    <xf numFmtId="3" fontId="41" fillId="0" borderId="0" xfId="0" applyNumberFormat="1" applyFont="1" applyAlignment="1">
      <alignment horizontal="center" vertical="center" readingOrder="2"/>
    </xf>
    <xf numFmtId="3" fontId="45" fillId="0" borderId="0" xfId="0" applyNumberFormat="1" applyFont="1" applyAlignment="1">
      <alignment horizontal="center" wrapText="1"/>
    </xf>
    <xf numFmtId="3" fontId="62" fillId="5" borderId="8" xfId="0" applyNumberFormat="1" applyFont="1" applyFill="1" applyBorder="1" applyAlignment="1">
      <alignment horizontal="center" vertical="center"/>
    </xf>
    <xf numFmtId="49" fontId="43" fillId="0" borderId="0" xfId="0" applyNumberFormat="1" applyFont="1" applyAlignment="1">
      <alignment horizontal="center" vertical="center" wrapText="1" readingOrder="2"/>
    </xf>
    <xf numFmtId="49" fontId="41" fillId="0" borderId="0" xfId="0" applyNumberFormat="1" applyFont="1" applyAlignment="1">
      <alignment horizontal="center" vertical="center" wrapText="1" readingOrder="2"/>
    </xf>
    <xf numFmtId="49" fontId="37" fillId="0" borderId="1" xfId="0" applyNumberFormat="1" applyFont="1" applyBorder="1" applyAlignment="1">
      <alignment horizontal="center" vertical="center" wrapText="1" readingOrder="2"/>
    </xf>
    <xf numFmtId="49" fontId="39" fillId="0" borderId="0" xfId="0" applyNumberFormat="1" applyFont="1"/>
    <xf numFmtId="49" fontId="37" fillId="0" borderId="0" xfId="0" applyNumberFormat="1" applyFont="1" applyAlignment="1">
      <alignment horizontal="right" vertical="center" wrapText="1" readingOrder="2"/>
    </xf>
    <xf numFmtId="49" fontId="28" fillId="0" borderId="0" xfId="0" applyNumberFormat="1" applyFont="1" applyAlignment="1">
      <alignment horizontal="right" vertical="center" readingOrder="2"/>
    </xf>
    <xf numFmtId="49" fontId="39" fillId="0" borderId="0" xfId="0" applyNumberFormat="1" applyFont="1" applyAlignment="1">
      <alignment horizontal="right" vertical="center" wrapText="1" readingOrder="2"/>
    </xf>
    <xf numFmtId="40" fontId="43" fillId="0" borderId="0" xfId="0" applyNumberFormat="1" applyFont="1" applyAlignment="1">
      <alignment vertical="center" wrapText="1" readingOrder="2"/>
    </xf>
    <xf numFmtId="40" fontId="61" fillId="0" borderId="0" xfId="0" applyNumberFormat="1" applyFont="1"/>
    <xf numFmtId="40" fontId="51" fillId="0" borderId="0" xfId="0" applyNumberFormat="1" applyFont="1" applyAlignment="1">
      <alignment horizontal="center" vertical="center" shrinkToFit="1" readingOrder="2"/>
    </xf>
    <xf numFmtId="40" fontId="16" fillId="0" borderId="0" xfId="0" applyNumberFormat="1" applyFont="1" applyAlignment="1">
      <alignment horizontal="center" vertical="center" shrinkToFit="1" readingOrder="2"/>
    </xf>
    <xf numFmtId="40" fontId="66" fillId="0" borderId="0" xfId="0" applyNumberFormat="1" applyFont="1" applyAlignment="1">
      <alignment horizontal="center" vertical="center" shrinkToFit="1" readingOrder="2"/>
    </xf>
    <xf numFmtId="40" fontId="21" fillId="0" borderId="0" xfId="0" applyNumberFormat="1" applyFont="1" applyAlignment="1">
      <alignment horizontal="right" vertical="center" readingOrder="2"/>
    </xf>
    <xf numFmtId="40" fontId="0" fillId="0" borderId="0" xfId="0" applyNumberFormat="1"/>
    <xf numFmtId="3" fontId="0" fillId="0" borderId="0" xfId="0" applyNumberFormat="1" applyAlignment="1">
      <alignment horizontal="right"/>
    </xf>
    <xf numFmtId="3" fontId="0" fillId="3" borderId="0" xfId="0" applyNumberFormat="1" applyFill="1" applyAlignment="1">
      <alignment horizontal="right"/>
    </xf>
    <xf numFmtId="3" fontId="0" fillId="26" borderId="0" xfId="0" applyNumberFormat="1" applyFill="1" applyAlignment="1">
      <alignment horizontal="right"/>
    </xf>
    <xf numFmtId="38" fontId="67" fillId="0" borderId="0" xfId="7" applyNumberFormat="1" applyFont="1" applyAlignment="1">
      <alignment vertical="top" wrapText="1" shrinkToFit="1"/>
    </xf>
    <xf numFmtId="38" fontId="73" fillId="0" borderId="0" xfId="0" applyNumberFormat="1" applyFont="1"/>
    <xf numFmtId="38" fontId="67" fillId="0" borderId="0" xfId="7" applyNumberFormat="1" applyFont="1" applyAlignment="1">
      <alignment horizontal="center" vertical="top" wrapText="1" shrinkToFit="1"/>
    </xf>
    <xf numFmtId="38" fontId="34" fillId="0" borderId="0" xfId="0" applyNumberFormat="1" applyFont="1" applyAlignment="1">
      <alignment horizontal="center" vertical="center" wrapText="1" readingOrder="2"/>
    </xf>
    <xf numFmtId="38" fontId="67" fillId="0" borderId="0" xfId="0" applyNumberFormat="1" applyFont="1" applyAlignment="1">
      <alignment horizontal="center" vertical="center" readingOrder="2"/>
    </xf>
    <xf numFmtId="0" fontId="61" fillId="3" borderId="8" xfId="0" applyFont="1" applyFill="1" applyBorder="1" applyAlignment="1">
      <alignment horizontal="right"/>
    </xf>
    <xf numFmtId="3" fontId="61" fillId="3" borderId="8" xfId="0" applyNumberFormat="1" applyFont="1" applyFill="1" applyBorder="1" applyAlignment="1">
      <alignment horizontal="center" vertical="center"/>
    </xf>
    <xf numFmtId="49" fontId="61" fillId="3" borderId="0" xfId="0" applyNumberFormat="1" applyFont="1" applyFill="1" applyAlignment="1">
      <alignment horizontal="right"/>
    </xf>
    <xf numFmtId="3" fontId="61" fillId="3" borderId="0" xfId="0" applyNumberFormat="1" applyFont="1" applyFill="1" applyAlignment="1">
      <alignment horizontal="right"/>
    </xf>
    <xf numFmtId="0" fontId="61" fillId="3" borderId="0" xfId="0" applyFont="1" applyFill="1" applyAlignment="1">
      <alignment horizontal="right"/>
    </xf>
    <xf numFmtId="3" fontId="61" fillId="3" borderId="8" xfId="0" applyNumberFormat="1" applyFont="1" applyFill="1" applyBorder="1" applyAlignment="1">
      <alignment horizontal="right"/>
    </xf>
    <xf numFmtId="3" fontId="107" fillId="3" borderId="8" xfId="20" applyNumberFormat="1" applyFill="1" applyBorder="1">
      <alignment horizontal="right"/>
    </xf>
    <xf numFmtId="49" fontId="14" fillId="0" borderId="0" xfId="0" applyNumberFormat="1" applyFont="1" applyAlignment="1">
      <alignment horizontal="center" vertical="center" readingOrder="2"/>
    </xf>
    <xf numFmtId="49" fontId="39" fillId="0" borderId="0" xfId="0" applyNumberFormat="1" applyFont="1" applyAlignment="1">
      <alignment horizontal="center" vertical="center"/>
    </xf>
    <xf numFmtId="38" fontId="74" fillId="0" borderId="0" xfId="0" applyNumberFormat="1" applyFont="1" applyAlignment="1">
      <alignment horizontal="center" vertical="center" wrapText="1" readingOrder="2"/>
    </xf>
    <xf numFmtId="38" fontId="34" fillId="0" borderId="0" xfId="0" applyNumberFormat="1" applyFont="1"/>
    <xf numFmtId="3" fontId="61" fillId="27" borderId="8" xfId="0" applyNumberFormat="1" applyFont="1" applyFill="1" applyBorder="1" applyAlignment="1">
      <alignment horizontal="center" vertical="center"/>
    </xf>
    <xf numFmtId="38" fontId="35" fillId="0" borderId="0" xfId="8" applyNumberFormat="1" applyFont="1" applyFill="1" applyAlignment="1">
      <alignment horizontal="center" vertical="center"/>
    </xf>
    <xf numFmtId="0" fontId="0" fillId="19" borderId="8" xfId="0" applyFill="1" applyBorder="1" applyAlignment="1">
      <alignment horizontal="right"/>
    </xf>
    <xf numFmtId="3" fontId="0" fillId="19" borderId="8" xfId="0" applyNumberFormat="1" applyFill="1" applyBorder="1" applyAlignment="1">
      <alignment horizontal="center" vertical="center"/>
    </xf>
    <xf numFmtId="49" fontId="0" fillId="19" borderId="0" xfId="0" applyNumberFormat="1" applyFill="1" applyAlignment="1">
      <alignment horizontal="right"/>
    </xf>
    <xf numFmtId="3" fontId="0" fillId="19" borderId="0" xfId="0" applyNumberFormat="1" applyFill="1" applyAlignment="1">
      <alignment horizontal="right"/>
    </xf>
    <xf numFmtId="0" fontId="0" fillId="19" borderId="0" xfId="0" applyFill="1" applyAlignment="1">
      <alignment horizontal="right"/>
    </xf>
    <xf numFmtId="3" fontId="62" fillId="19" borderId="8" xfId="0" applyNumberFormat="1" applyFont="1" applyFill="1" applyBorder="1" applyAlignment="1">
      <alignment horizontal="center" vertical="center"/>
    </xf>
    <xf numFmtId="0" fontId="0" fillId="28" borderId="8" xfId="0" applyFill="1" applyBorder="1" applyAlignment="1">
      <alignment horizontal="right"/>
    </xf>
    <xf numFmtId="0" fontId="0" fillId="21" borderId="8" xfId="0" applyFill="1" applyBorder="1" applyAlignment="1">
      <alignment horizontal="right"/>
    </xf>
    <xf numFmtId="0" fontId="61" fillId="21" borderId="8" xfId="0" applyFont="1" applyFill="1" applyBorder="1" applyAlignment="1">
      <alignment horizontal="right"/>
    </xf>
    <xf numFmtId="0" fontId="0" fillId="25" borderId="8" xfId="0" applyFill="1" applyBorder="1" applyAlignment="1">
      <alignment horizontal="right"/>
    </xf>
    <xf numFmtId="3" fontId="0" fillId="25" borderId="8" xfId="0" applyNumberFormat="1" applyFill="1" applyBorder="1" applyAlignment="1">
      <alignment horizontal="center" vertical="center"/>
    </xf>
    <xf numFmtId="49" fontId="0" fillId="25" borderId="0" xfId="0" applyNumberFormat="1" applyFill="1" applyAlignment="1">
      <alignment horizontal="right"/>
    </xf>
    <xf numFmtId="38" fontId="43" fillId="0" borderId="0" xfId="0" applyNumberFormat="1" applyFont="1" applyAlignment="1">
      <alignment horizontal="right" vertical="center" wrapText="1" indent="2" readingOrder="2"/>
    </xf>
    <xf numFmtId="38" fontId="41" fillId="0" borderId="0" xfId="0" applyNumberFormat="1" applyFont="1" applyAlignment="1">
      <alignment horizontal="right" vertical="center" wrapText="1" indent="2" readingOrder="2"/>
    </xf>
    <xf numFmtId="38" fontId="39" fillId="0" borderId="0" xfId="0" applyNumberFormat="1" applyFont="1" applyAlignment="1">
      <alignment horizontal="right" vertical="center" wrapText="1" indent="2" readingOrder="2"/>
    </xf>
    <xf numFmtId="38" fontId="37" fillId="0" borderId="0" xfId="0" applyNumberFormat="1" applyFont="1" applyAlignment="1">
      <alignment horizontal="right" vertical="center" wrapText="1" indent="2" readingOrder="2"/>
    </xf>
    <xf numFmtId="38" fontId="28" fillId="0" borderId="0" xfId="0" applyNumberFormat="1" applyFont="1" applyAlignment="1">
      <alignment horizontal="right" vertical="center" indent="2" readingOrder="2"/>
    </xf>
    <xf numFmtId="0" fontId="0" fillId="3" borderId="8" xfId="0" applyFill="1" applyBorder="1" applyAlignment="1">
      <alignment horizontal="right" indent="2"/>
    </xf>
    <xf numFmtId="38" fontId="0" fillId="0" borderId="0" xfId="0" applyNumberFormat="1" applyAlignment="1">
      <alignment horizontal="right" wrapText="1" indent="2"/>
    </xf>
    <xf numFmtId="38" fontId="37" fillId="0" borderId="0" xfId="0" applyNumberFormat="1" applyFont="1" applyAlignment="1">
      <alignment horizontal="right" vertical="center" indent="1" readingOrder="2"/>
    </xf>
    <xf numFmtId="38" fontId="39" fillId="0" borderId="0" xfId="0" applyNumberFormat="1" applyFont="1" applyAlignment="1">
      <alignment horizontal="right"/>
    </xf>
    <xf numFmtId="38" fontId="15" fillId="0" borderId="0" xfId="0" applyNumberFormat="1" applyFont="1" applyAlignment="1">
      <alignment horizontal="center" readingOrder="2"/>
    </xf>
    <xf numFmtId="38" fontId="37" fillId="0" borderId="0" xfId="0" applyNumberFormat="1" applyFont="1" applyAlignment="1">
      <alignment readingOrder="2"/>
    </xf>
    <xf numFmtId="0" fontId="0" fillId="3" borderId="8" xfId="0" applyFill="1" applyBorder="1" applyAlignment="1">
      <alignment horizontal="center" vertical="center"/>
    </xf>
    <xf numFmtId="49" fontId="0" fillId="3" borderId="0" xfId="0" applyNumberFormat="1" applyFill="1" applyAlignment="1">
      <alignment horizontal="center" vertical="center"/>
    </xf>
    <xf numFmtId="3" fontId="0" fillId="3" borderId="0" xfId="0" applyNumberFormat="1" applyFill="1" applyAlignment="1">
      <alignment horizontal="center" vertical="center"/>
    </xf>
    <xf numFmtId="0" fontId="0" fillId="3" borderId="0" xfId="0" applyFill="1" applyAlignment="1">
      <alignment horizontal="center" vertical="center"/>
    </xf>
    <xf numFmtId="0" fontId="103" fillId="4" borderId="8" xfId="0" applyFont="1" applyFill="1" applyBorder="1"/>
    <xf numFmtId="0" fontId="62" fillId="3" borderId="8" xfId="0" applyFont="1" applyFill="1" applyBorder="1"/>
    <xf numFmtId="0" fontId="0" fillId="3" borderId="8" xfId="0" applyFill="1" applyBorder="1" applyAlignment="1">
      <alignment vertical="center"/>
    </xf>
    <xf numFmtId="0" fontId="0" fillId="19" borderId="8" xfId="0" applyFill="1" applyBorder="1"/>
    <xf numFmtId="0" fontId="61" fillId="3" borderId="8" xfId="0" applyFont="1" applyFill="1" applyBorder="1"/>
    <xf numFmtId="3" fontId="0" fillId="3" borderId="8" xfId="0" applyNumberFormat="1" applyFill="1" applyBorder="1" applyAlignment="1">
      <alignment horizontal="right" vertical="center"/>
    </xf>
    <xf numFmtId="0" fontId="0" fillId="3" borderId="8" xfId="0" applyFill="1" applyBorder="1" applyAlignment="1">
      <alignment horizontal="right" vertical="center"/>
    </xf>
    <xf numFmtId="38" fontId="39" fillId="0" borderId="0" xfId="0" applyNumberFormat="1" applyFont="1" applyAlignment="1">
      <alignment horizontal="right" readingOrder="2"/>
    </xf>
    <xf numFmtId="38" fontId="37" fillId="0" borderId="1" xfId="0" applyNumberFormat="1" applyFont="1" applyBorder="1" applyAlignment="1">
      <alignment horizontal="center" readingOrder="2"/>
    </xf>
    <xf numFmtId="38" fontId="37" fillId="0" borderId="0" xfId="0" applyNumberFormat="1" applyFont="1" applyAlignment="1">
      <alignment horizontal="right" readingOrder="2"/>
    </xf>
    <xf numFmtId="38" fontId="15" fillId="0" borderId="4" xfId="0" applyNumberFormat="1" applyFont="1" applyBorder="1" applyAlignment="1">
      <alignment horizontal="right" indent="1" readingOrder="2"/>
    </xf>
    <xf numFmtId="38" fontId="109" fillId="0" borderId="0" xfId="0" applyNumberFormat="1" applyFont="1" applyAlignment="1">
      <alignment horizontal="right" indent="1" readingOrder="2"/>
    </xf>
    <xf numFmtId="38" fontId="15" fillId="0" borderId="0" xfId="0" applyNumberFormat="1" applyFont="1" applyAlignment="1">
      <alignment horizontal="center" wrapText="1" readingOrder="2"/>
    </xf>
    <xf numFmtId="38" fontId="37" fillId="0" borderId="0" xfId="0" applyNumberFormat="1" applyFont="1" applyAlignment="1">
      <alignment horizontal="right" vertical="center"/>
    </xf>
    <xf numFmtId="38" fontId="39" fillId="0" borderId="0" xfId="0" applyNumberFormat="1" applyFont="1" applyAlignment="1">
      <alignment horizontal="right" vertical="center"/>
    </xf>
    <xf numFmtId="38" fontId="14" fillId="0" borderId="0" xfId="7" applyNumberFormat="1" applyFont="1" applyAlignment="1">
      <alignment horizontal="right" vertical="center" wrapText="1" shrinkToFit="1"/>
    </xf>
    <xf numFmtId="38" fontId="21" fillId="0" borderId="0" xfId="7" applyNumberFormat="1" applyFont="1" applyAlignment="1">
      <alignment horizontal="right" vertical="center" wrapText="1" shrinkToFit="1"/>
    </xf>
    <xf numFmtId="38" fontId="0" fillId="0" borderId="0" xfId="0" applyNumberFormat="1" applyAlignment="1">
      <alignment horizontal="right" vertical="center" wrapText="1"/>
    </xf>
    <xf numFmtId="38" fontId="37" fillId="0" borderId="0" xfId="0" applyNumberFormat="1" applyFont="1" applyAlignment="1">
      <alignment horizontal="center" vertical="center" readingOrder="2"/>
    </xf>
    <xf numFmtId="38" fontId="14" fillId="0" borderId="0" xfId="7" applyNumberFormat="1" applyFont="1" applyAlignment="1">
      <alignment horizontal="center" vertical="center" wrapText="1" shrinkToFit="1"/>
    </xf>
    <xf numFmtId="0" fontId="0" fillId="17" borderId="8" xfId="0" applyFill="1" applyBorder="1"/>
    <xf numFmtId="3" fontId="0" fillId="17" borderId="8" xfId="0" applyNumberFormat="1" applyFill="1" applyBorder="1" applyAlignment="1">
      <alignment horizontal="center" vertical="center"/>
    </xf>
    <xf numFmtId="38" fontId="15" fillId="0" borderId="0" xfId="7" applyNumberFormat="1" applyFont="1" applyAlignment="1">
      <alignment horizontal="center" vertical="center" wrapText="1" shrinkToFit="1"/>
    </xf>
    <xf numFmtId="38" fontId="61" fillId="0" borderId="0" xfId="0" applyNumberFormat="1" applyFont="1" applyAlignment="1">
      <alignment wrapText="1"/>
    </xf>
    <xf numFmtId="49" fontId="14" fillId="0" borderId="0" xfId="0" applyNumberFormat="1" applyFont="1" applyAlignment="1">
      <alignment horizontal="right" vertical="center" readingOrder="2"/>
    </xf>
    <xf numFmtId="38" fontId="14" fillId="0" borderId="0" xfId="7" applyNumberFormat="1" applyFont="1" applyAlignment="1">
      <alignment horizontal="right" vertical="center" shrinkToFit="1"/>
    </xf>
    <xf numFmtId="38" fontId="14" fillId="0" borderId="0" xfId="0" applyNumberFormat="1" applyFont="1" applyAlignment="1">
      <alignment horizontal="right" vertical="center" shrinkToFit="1"/>
    </xf>
    <xf numFmtId="49" fontId="14" fillId="0" borderId="0" xfId="7" applyNumberFormat="1" applyFont="1" applyAlignment="1">
      <alignment horizontal="right" vertical="center" wrapText="1" shrinkToFit="1"/>
    </xf>
    <xf numFmtId="38" fontId="14" fillId="0" borderId="0" xfId="0" applyNumberFormat="1" applyFont="1" applyAlignment="1">
      <alignment horizontal="right" wrapText="1" indent="1" readingOrder="2"/>
    </xf>
    <xf numFmtId="38" fontId="110" fillId="0" borderId="0" xfId="0" applyNumberFormat="1" applyFont="1"/>
    <xf numFmtId="38" fontId="14" fillId="0" borderId="23" xfId="5" applyNumberFormat="1" applyFont="1" applyFill="1" applyBorder="1" applyAlignment="1">
      <alignment horizontal="center" vertical="center" shrinkToFit="1" readingOrder="2"/>
    </xf>
    <xf numFmtId="38" fontId="45" fillId="0" borderId="0" xfId="0" applyNumberFormat="1" applyFont="1" applyAlignment="1">
      <alignment horizontal="center" vertical="center"/>
    </xf>
    <xf numFmtId="38" fontId="113" fillId="0" borderId="0" xfId="0" applyNumberFormat="1" applyFont="1" applyAlignment="1">
      <alignment horizontal="center" vertical="center" wrapText="1" readingOrder="2"/>
    </xf>
    <xf numFmtId="38" fontId="10" fillId="0" borderId="0" xfId="0" applyNumberFormat="1" applyFont="1" applyAlignment="1">
      <alignment horizontal="center" vertical="center" readingOrder="2"/>
    </xf>
    <xf numFmtId="38" fontId="114" fillId="0" borderId="0" xfId="0" applyNumberFormat="1" applyFont="1" applyAlignment="1">
      <alignment horizontal="center" vertical="center" wrapText="1" readingOrder="2"/>
    </xf>
    <xf numFmtId="38" fontId="115" fillId="0" borderId="0" xfId="0" applyNumberFormat="1" applyFont="1"/>
    <xf numFmtId="38" fontId="115" fillId="0" borderId="0" xfId="8" applyNumberFormat="1" applyFont="1" applyFill="1"/>
    <xf numFmtId="38" fontId="69" fillId="0" borderId="0" xfId="0" applyNumberFormat="1" applyFont="1" applyAlignment="1">
      <alignment horizontal="center" vertical="center"/>
    </xf>
    <xf numFmtId="38" fontId="74" fillId="0" borderId="0" xfId="0" applyNumberFormat="1" applyFont="1"/>
    <xf numFmtId="38" fontId="73" fillId="0" borderId="0" xfId="8" applyNumberFormat="1" applyFont="1" applyFill="1"/>
    <xf numFmtId="3" fontId="0" fillId="0" borderId="8" xfId="0" applyNumberFormat="1" applyBorder="1" applyAlignment="1">
      <alignment horizontal="right"/>
    </xf>
    <xf numFmtId="0" fontId="30" fillId="0" borderId="0" xfId="0" applyFont="1" applyAlignment="1">
      <alignment vertical="center" wrapText="1" readingOrder="2"/>
    </xf>
    <xf numFmtId="38" fontId="14" fillId="0" borderId="0" xfId="2" applyNumberFormat="1" applyFont="1" applyAlignment="1">
      <alignment horizontal="right" vertical="center" wrapText="1" readingOrder="2"/>
    </xf>
    <xf numFmtId="38" fontId="14" fillId="0" borderId="0" xfId="2" applyNumberFormat="1" applyFont="1" applyAlignment="1">
      <alignment horizontal="right" vertical="justify" wrapText="1" indent="1" readingOrder="2"/>
    </xf>
    <xf numFmtId="38" fontId="18" fillId="0" borderId="0" xfId="0" applyNumberFormat="1" applyFont="1" applyAlignment="1">
      <alignment horizontal="right" vertical="center" wrapText="1" readingOrder="2"/>
    </xf>
    <xf numFmtId="38" fontId="35" fillId="0" borderId="0" xfId="0" applyNumberFormat="1" applyFont="1" applyAlignment="1">
      <alignment horizontal="right" vertical="center" wrapText="1" readingOrder="2"/>
    </xf>
    <xf numFmtId="38" fontId="14" fillId="0" borderId="1" xfId="0" applyNumberFormat="1" applyFont="1" applyBorder="1" applyAlignment="1">
      <alignment horizontal="center" vertical="center" wrapText="1" readingOrder="2"/>
    </xf>
    <xf numFmtId="38" fontId="70" fillId="0" borderId="0" xfId="0" applyNumberFormat="1" applyFont="1" applyAlignment="1">
      <alignment horizontal="right" vertical="center" readingOrder="2"/>
    </xf>
    <xf numFmtId="3" fontId="61" fillId="16" borderId="8" xfId="0" applyNumberFormat="1" applyFont="1" applyFill="1" applyBorder="1" applyAlignment="1">
      <alignment horizontal="center" vertical="center"/>
    </xf>
    <xf numFmtId="38" fontId="39" fillId="0" borderId="23" xfId="0" applyNumberFormat="1" applyFont="1" applyBorder="1" applyAlignment="1">
      <alignment horizontal="center" vertical="center" wrapText="1" readingOrder="2"/>
    </xf>
    <xf numFmtId="38" fontId="14" fillId="0" borderId="23" xfId="0" applyNumberFormat="1" applyFont="1" applyBorder="1" applyAlignment="1">
      <alignment horizontal="right" vertical="center" shrinkToFit="1" readingOrder="2"/>
    </xf>
    <xf numFmtId="38" fontId="38" fillId="0" borderId="0" xfId="0" applyNumberFormat="1" applyFont="1" applyAlignment="1">
      <alignment horizontal="center" vertical="center" wrapText="1" readingOrder="2"/>
    </xf>
    <xf numFmtId="3" fontId="116" fillId="0" borderId="24" xfId="0" applyNumberFormat="1" applyFont="1" applyBorder="1" applyAlignment="1">
      <alignment horizontal="center" vertical="center" readingOrder="2"/>
    </xf>
    <xf numFmtId="3" fontId="116" fillId="0" borderId="25" xfId="0" applyNumberFormat="1" applyFont="1" applyBorder="1" applyAlignment="1">
      <alignment horizontal="center" vertical="center" readingOrder="2"/>
    </xf>
    <xf numFmtId="10" fontId="116" fillId="0" borderId="25" xfId="0" applyNumberFormat="1" applyFont="1" applyBorder="1" applyAlignment="1">
      <alignment horizontal="center" vertical="center" readingOrder="2"/>
    </xf>
    <xf numFmtId="0" fontId="116" fillId="0" borderId="27" xfId="0" applyFont="1" applyBorder="1" applyAlignment="1">
      <alignment horizontal="center" vertical="center" readingOrder="2"/>
    </xf>
    <xf numFmtId="10" fontId="116" fillId="0" borderId="27" xfId="0" applyNumberFormat="1" applyFont="1" applyBorder="1" applyAlignment="1">
      <alignment horizontal="center" vertical="center" readingOrder="2"/>
    </xf>
    <xf numFmtId="0" fontId="117" fillId="0" borderId="24" xfId="0" applyFont="1" applyBorder="1" applyAlignment="1">
      <alignment horizontal="center" vertical="center" readingOrder="2"/>
    </xf>
    <xf numFmtId="0" fontId="116" fillId="0" borderId="25" xfId="0" applyFont="1" applyBorder="1" applyAlignment="1">
      <alignment horizontal="center" vertical="center" readingOrder="2"/>
    </xf>
    <xf numFmtId="0" fontId="117" fillId="0" borderId="26" xfId="0" applyFont="1" applyBorder="1" applyAlignment="1">
      <alignment horizontal="center" vertical="center" readingOrder="2"/>
    </xf>
    <xf numFmtId="3" fontId="116" fillId="0" borderId="27" xfId="0" applyNumberFormat="1" applyFont="1" applyBorder="1" applyAlignment="1">
      <alignment horizontal="center" vertical="center" readingOrder="2"/>
    </xf>
    <xf numFmtId="0" fontId="61" fillId="0" borderId="0" xfId="0" applyFont="1" applyAlignment="1">
      <alignment horizontal="center"/>
    </xf>
    <xf numFmtId="0" fontId="61" fillId="0" borderId="0" xfId="0" applyFont="1"/>
    <xf numFmtId="0" fontId="19" fillId="0" borderId="0" xfId="0" applyFont="1"/>
    <xf numFmtId="0" fontId="18" fillId="0" borderId="0" xfId="0" applyFont="1"/>
    <xf numFmtId="176" fontId="35" fillId="0" borderId="0" xfId="19" applyNumberFormat="1" applyFont="1" applyFill="1"/>
    <xf numFmtId="176" fontId="38" fillId="0" borderId="0" xfId="19" applyNumberFormat="1" applyFont="1" applyFill="1"/>
    <xf numFmtId="176" fontId="0" fillId="0" borderId="0" xfId="19" applyNumberFormat="1" applyFont="1" applyFill="1"/>
    <xf numFmtId="49" fontId="15" fillId="0" borderId="1" xfId="3" applyNumberFormat="1" applyFont="1" applyBorder="1" applyAlignment="1">
      <alignment horizontal="center" vertical="center"/>
    </xf>
    <xf numFmtId="49" fontId="37" fillId="0" borderId="0" xfId="0" applyNumberFormat="1" applyFont="1" applyAlignment="1">
      <alignment horizontal="center" vertical="center" wrapText="1" readingOrder="2"/>
    </xf>
    <xf numFmtId="49" fontId="15" fillId="0" borderId="0" xfId="3" applyNumberFormat="1" applyFont="1" applyAlignment="1">
      <alignment horizontal="center" vertical="center"/>
    </xf>
    <xf numFmtId="49" fontId="14" fillId="0" borderId="0" xfId="0" applyNumberFormat="1" applyFont="1" applyAlignment="1">
      <alignment horizontal="center" vertical="center" shrinkToFit="1" readingOrder="2"/>
    </xf>
    <xf numFmtId="49" fontId="15" fillId="0" borderId="0" xfId="0" applyNumberFormat="1" applyFont="1" applyAlignment="1">
      <alignment horizontal="center" vertical="center" shrinkToFit="1" readingOrder="2"/>
    </xf>
    <xf numFmtId="49" fontId="44" fillId="0" borderId="0" xfId="0" applyNumberFormat="1" applyFont="1" applyAlignment="1">
      <alignment horizontal="right" vertical="center" readingOrder="2"/>
    </xf>
    <xf numFmtId="38" fontId="62" fillId="0" borderId="0" xfId="0" applyNumberFormat="1" applyFont="1" applyAlignment="1">
      <alignment horizontal="center" wrapText="1"/>
    </xf>
    <xf numFmtId="38" fontId="62" fillId="0" borderId="0" xfId="8" applyNumberFormat="1" applyFont="1" applyFill="1" applyBorder="1"/>
    <xf numFmtId="40" fontId="62" fillId="0" borderId="0" xfId="0" applyNumberFormat="1" applyFont="1"/>
    <xf numFmtId="38" fontId="65" fillId="0" borderId="0" xfId="7" applyNumberFormat="1" applyFont="1" applyAlignment="1">
      <alignment vertical="top" wrapText="1" shrinkToFit="1"/>
    </xf>
    <xf numFmtId="38" fontId="65" fillId="0" borderId="0" xfId="0" applyNumberFormat="1" applyFont="1" applyAlignment="1">
      <alignment horizontal="right" vertical="center" readingOrder="2"/>
    </xf>
    <xf numFmtId="38" fontId="65" fillId="0" borderId="0" xfId="8" applyNumberFormat="1" applyFont="1" applyFill="1" applyAlignment="1">
      <alignment horizontal="right" vertical="center" readingOrder="2"/>
    </xf>
    <xf numFmtId="40" fontId="65" fillId="0" borderId="0" xfId="0" applyNumberFormat="1" applyFont="1" applyAlignment="1">
      <alignment horizontal="right" vertical="center" readingOrder="2"/>
    </xf>
    <xf numFmtId="38" fontId="28" fillId="0" borderId="0" xfId="3" applyNumberFormat="1" applyFont="1" applyAlignment="1">
      <alignment vertical="center" readingOrder="2"/>
    </xf>
    <xf numFmtId="38" fontId="42" fillId="0" borderId="0" xfId="0" applyNumberFormat="1" applyFont="1" applyAlignment="1">
      <alignment horizontal="right" vertical="center" wrapText="1" indent="1" readingOrder="2"/>
    </xf>
    <xf numFmtId="38" fontId="74" fillId="0" borderId="0" xfId="0" applyNumberFormat="1" applyFont="1" applyAlignment="1">
      <alignment horizontal="right" vertical="center" wrapText="1" indent="1" readingOrder="2"/>
    </xf>
    <xf numFmtId="38" fontId="10" fillId="0" borderId="0" xfId="0" applyNumberFormat="1" applyFont="1" applyAlignment="1">
      <alignment horizontal="right" vertical="center" indent="1" readingOrder="2"/>
    </xf>
    <xf numFmtId="38" fontId="8" fillId="0" borderId="0" xfId="0" applyNumberFormat="1" applyFont="1" applyAlignment="1">
      <alignment horizontal="right" vertical="center" wrapText="1" indent="1" readingOrder="2"/>
    </xf>
    <xf numFmtId="38" fontId="3" fillId="0" borderId="0" xfId="0" applyNumberFormat="1" applyFont="1" applyAlignment="1">
      <alignment horizontal="right" vertical="center" indent="1" readingOrder="2"/>
    </xf>
    <xf numFmtId="38" fontId="6" fillId="0" borderId="0" xfId="0" applyNumberFormat="1" applyFont="1" applyAlignment="1">
      <alignment horizontal="right" vertical="center" indent="1" readingOrder="2"/>
    </xf>
    <xf numFmtId="38" fontId="9" fillId="0" borderId="0" xfId="0" applyNumberFormat="1" applyFont="1" applyAlignment="1">
      <alignment horizontal="right" vertical="center" wrapText="1" indent="1" readingOrder="2"/>
    </xf>
    <xf numFmtId="38" fontId="2" fillId="0" borderId="0" xfId="0" applyNumberFormat="1" applyFont="1" applyAlignment="1">
      <alignment horizontal="right" vertical="center" indent="1"/>
    </xf>
    <xf numFmtId="38" fontId="0" fillId="0" borderId="0" xfId="0" applyNumberFormat="1" applyAlignment="1">
      <alignment horizontal="right" indent="1"/>
    </xf>
    <xf numFmtId="38" fontId="55" fillId="0" borderId="0" xfId="0" applyNumberFormat="1" applyFont="1" applyAlignment="1">
      <alignment horizontal="right" vertical="center" shrinkToFit="1" readingOrder="2"/>
    </xf>
    <xf numFmtId="38" fontId="39" fillId="0" borderId="0" xfId="0" applyNumberFormat="1" applyFont="1" applyAlignment="1">
      <alignment horizontal="right" vertical="center" shrinkToFit="1" readingOrder="2"/>
    </xf>
    <xf numFmtId="38" fontId="37" fillId="0" borderId="0" xfId="0" applyNumberFormat="1" applyFont="1" applyAlignment="1">
      <alignment horizontal="right" vertical="center" shrinkToFit="1" readingOrder="2"/>
    </xf>
    <xf numFmtId="38" fontId="74" fillId="0" borderId="0" xfId="0" applyNumberFormat="1" applyFont="1" applyAlignment="1">
      <alignment horizontal="right" vertical="center" shrinkToFit="1" readingOrder="2"/>
    </xf>
    <xf numFmtId="38" fontId="42" fillId="0" borderId="0" xfId="0" applyNumberFormat="1" applyFont="1" applyAlignment="1">
      <alignment horizontal="right" vertical="center" shrinkToFit="1" readingOrder="2"/>
    </xf>
    <xf numFmtId="38" fontId="3" fillId="0" borderId="0" xfId="0" applyNumberFormat="1" applyFont="1" applyAlignment="1">
      <alignment horizontal="right" vertical="center" shrinkToFit="1" readingOrder="2"/>
    </xf>
    <xf numFmtId="38" fontId="6" fillId="0" borderId="0" xfId="0" applyNumberFormat="1" applyFont="1" applyAlignment="1">
      <alignment horizontal="right" vertical="center" shrinkToFit="1" readingOrder="2"/>
    </xf>
    <xf numFmtId="38" fontId="56" fillId="0" borderId="0" xfId="0" applyNumberFormat="1" applyFont="1" applyAlignment="1">
      <alignment horizontal="right" vertical="center" shrinkToFit="1" readingOrder="2"/>
    </xf>
    <xf numFmtId="38" fontId="10" fillId="0" borderId="0" xfId="0" applyNumberFormat="1" applyFont="1" applyAlignment="1">
      <alignment horizontal="right" vertical="center" shrinkToFit="1" readingOrder="2"/>
    </xf>
    <xf numFmtId="38" fontId="2" fillId="0" borderId="0" xfId="0" applyNumberFormat="1" applyFont="1" applyAlignment="1">
      <alignment horizontal="right" vertical="center" shrinkToFit="1"/>
    </xf>
    <xf numFmtId="38" fontId="0" fillId="0" borderId="0" xfId="0" applyNumberFormat="1" applyAlignment="1">
      <alignment horizontal="right" shrinkToFit="1"/>
    </xf>
    <xf numFmtId="38" fontId="41" fillId="0" borderId="0" xfId="0" applyNumberFormat="1" applyFont="1" applyAlignment="1">
      <alignment horizontal="center" vertical="center" shrinkToFit="1" readingOrder="2"/>
    </xf>
    <xf numFmtId="38" fontId="37" fillId="0" borderId="1" xfId="0" applyNumberFormat="1" applyFont="1" applyBorder="1" applyAlignment="1">
      <alignment horizontal="center" vertical="center" shrinkToFit="1" readingOrder="2"/>
    </xf>
    <xf numFmtId="38" fontId="37" fillId="0" borderId="0" xfId="0" applyNumberFormat="1" applyFont="1" applyAlignment="1">
      <alignment horizontal="center" vertical="center" shrinkToFit="1" readingOrder="2"/>
    </xf>
    <xf numFmtId="38" fontId="15" fillId="0" borderId="3" xfId="0" applyNumberFormat="1" applyFont="1" applyBorder="1" applyAlignment="1">
      <alignment horizontal="center" vertical="center" shrinkToFit="1"/>
    </xf>
    <xf numFmtId="38" fontId="69" fillId="0" borderId="0" xfId="0" applyNumberFormat="1" applyFont="1" applyAlignment="1">
      <alignment horizontal="center" vertical="center" shrinkToFit="1"/>
    </xf>
    <xf numFmtId="38" fontId="50" fillId="0" borderId="0" xfId="0" applyNumberFormat="1" applyFont="1" applyAlignment="1">
      <alignment shrinkToFit="1"/>
    </xf>
    <xf numFmtId="38" fontId="9" fillId="0" borderId="0" xfId="0" applyNumberFormat="1" applyFont="1" applyAlignment="1">
      <alignment vertical="center" shrinkToFit="1" readingOrder="2"/>
    </xf>
    <xf numFmtId="38" fontId="10" fillId="0" borderId="0" xfId="0" applyNumberFormat="1" applyFont="1" applyAlignment="1">
      <alignment vertical="center" shrinkToFit="1" readingOrder="2"/>
    </xf>
    <xf numFmtId="38" fontId="0" fillId="0" borderId="0" xfId="0" applyNumberFormat="1" applyAlignment="1">
      <alignment shrinkToFit="1"/>
    </xf>
    <xf numFmtId="38" fontId="50" fillId="0" borderId="0" xfId="0" applyNumberFormat="1" applyFont="1" applyAlignment="1">
      <alignment vertical="center" shrinkToFit="1" readingOrder="2"/>
    </xf>
    <xf numFmtId="38" fontId="6" fillId="0" borderId="0" xfId="0" applyNumberFormat="1" applyFont="1" applyAlignment="1">
      <alignment vertical="center" shrinkToFit="1" readingOrder="2"/>
    </xf>
    <xf numFmtId="38" fontId="14" fillId="2" borderId="0" xfId="0" applyNumberFormat="1" applyFont="1" applyFill="1" applyAlignment="1">
      <alignment vertical="top" wrapText="1" readingOrder="2"/>
    </xf>
    <xf numFmtId="38" fontId="14" fillId="0" borderId="0" xfId="0" applyNumberFormat="1" applyFont="1" applyAlignment="1">
      <alignment horizontal="right" vertical="center" indent="1"/>
    </xf>
    <xf numFmtId="38" fontId="0" fillId="0" borderId="0" xfId="0" applyNumberFormat="1" applyAlignment="1">
      <alignment horizontal="right" wrapText="1" indent="1"/>
    </xf>
    <xf numFmtId="38" fontId="0" fillId="0" borderId="0" xfId="0" applyNumberFormat="1" applyAlignment="1">
      <alignment horizontal="right" wrapText="1" indent="7"/>
    </xf>
    <xf numFmtId="38" fontId="10" fillId="0" borderId="0" xfId="0" applyNumberFormat="1" applyFont="1" applyAlignment="1">
      <alignment horizontal="right" vertical="center" wrapText="1" indent="7" readingOrder="2"/>
    </xf>
    <xf numFmtId="38" fontId="25" fillId="0" borderId="0" xfId="2" applyNumberFormat="1" applyFont="1" applyAlignment="1">
      <alignment vertical="center"/>
    </xf>
    <xf numFmtId="38" fontId="14" fillId="0" borderId="0" xfId="2" applyNumberFormat="1" applyFont="1" applyAlignment="1">
      <alignment vertical="top" wrapText="1" readingOrder="2"/>
    </xf>
    <xf numFmtId="38" fontId="25" fillId="0" borderId="0" xfId="2" applyNumberFormat="1" applyFont="1" applyAlignment="1">
      <alignment vertical="center" readingOrder="2"/>
    </xf>
    <xf numFmtId="38" fontId="19" fillId="0" borderId="0" xfId="0" applyNumberFormat="1" applyFont="1" applyAlignment="1">
      <alignment horizontal="right" vertical="center" wrapText="1" readingOrder="2"/>
    </xf>
    <xf numFmtId="38" fontId="17" fillId="0" borderId="0" xfId="0" applyNumberFormat="1" applyFont="1" applyAlignment="1">
      <alignment horizontal="right" vertical="center" textRotation="90"/>
    </xf>
    <xf numFmtId="38" fontId="22" fillId="0" borderId="0" xfId="2" applyNumberFormat="1" applyAlignment="1">
      <alignment horizontal="right"/>
    </xf>
    <xf numFmtId="38" fontId="22" fillId="0" borderId="0" xfId="2" applyNumberFormat="1" applyAlignment="1">
      <alignment horizontal="right" vertical="center"/>
    </xf>
    <xf numFmtId="38" fontId="24" fillId="0" borderId="0" xfId="2" applyNumberFormat="1" applyFont="1" applyAlignment="1">
      <alignment horizontal="right" vertical="center" indent="1" readingOrder="2"/>
    </xf>
    <xf numFmtId="38" fontId="27" fillId="0" borderId="0" xfId="0" applyNumberFormat="1" applyFont="1"/>
    <xf numFmtId="38" fontId="106" fillId="0" borderId="0" xfId="0" applyNumberFormat="1" applyFont="1" applyAlignment="1">
      <alignment horizontal="center" vertical="center" wrapText="1" readingOrder="2"/>
    </xf>
    <xf numFmtId="38" fontId="105" fillId="0" borderId="0" xfId="0" applyNumberFormat="1" applyFont="1" applyAlignment="1">
      <alignment horizontal="center" vertical="center" wrapText="1"/>
    </xf>
    <xf numFmtId="38" fontId="119" fillId="0" borderId="0" xfId="8" applyNumberFormat="1" applyFont="1" applyFill="1" applyAlignment="1">
      <alignment horizontal="center" vertical="center" wrapText="1"/>
    </xf>
    <xf numFmtId="38" fontId="119" fillId="0" borderId="0" xfId="0" applyNumberFormat="1" applyFont="1" applyAlignment="1">
      <alignment horizontal="center" vertical="center" wrapText="1"/>
    </xf>
    <xf numFmtId="38" fontId="19" fillId="0" borderId="0" xfId="0" applyNumberFormat="1" applyFont="1" applyAlignment="1">
      <alignment horizontal="center" vertical="center"/>
    </xf>
    <xf numFmtId="38" fontId="120" fillId="0" borderId="0" xfId="0" applyNumberFormat="1" applyFont="1"/>
    <xf numFmtId="38" fontId="35" fillId="0" borderId="0" xfId="0" applyNumberFormat="1" applyFont="1" applyAlignment="1">
      <alignment vertical="center" wrapText="1" readingOrder="2"/>
    </xf>
    <xf numFmtId="38" fontId="18" fillId="0" borderId="0" xfId="0" applyNumberFormat="1" applyFont="1" applyAlignment="1">
      <alignment vertical="center" wrapText="1" readingOrder="2"/>
    </xf>
    <xf numFmtId="38" fontId="18" fillId="0" borderId="0" xfId="0" applyNumberFormat="1" applyFont="1" applyAlignment="1">
      <alignment horizontal="center" vertical="center" wrapText="1" readingOrder="2"/>
    </xf>
    <xf numFmtId="38" fontId="16" fillId="0" borderId="23" xfId="5" applyNumberFormat="1" applyFont="1" applyFill="1" applyBorder="1" applyAlignment="1">
      <alignment horizontal="center" vertical="center" shrinkToFit="1" readingOrder="2"/>
    </xf>
    <xf numFmtId="38" fontId="14" fillId="0" borderId="0" xfId="0" applyNumberFormat="1" applyFont="1" applyAlignment="1">
      <alignment horizontal="right" shrinkToFit="1" readingOrder="2"/>
    </xf>
    <xf numFmtId="38" fontId="14" fillId="0" borderId="0" xfId="0" applyNumberFormat="1" applyFont="1" applyAlignment="1">
      <alignment vertical="center" shrinkToFit="1" readingOrder="2"/>
    </xf>
    <xf numFmtId="38" fontId="14" fillId="0" borderId="0" xfId="0" applyNumberFormat="1" applyFont="1" applyAlignment="1">
      <alignment horizontal="right" vertical="center" shrinkToFit="1" readingOrder="2"/>
    </xf>
    <xf numFmtId="38" fontId="38" fillId="0" borderId="0" xfId="0" applyNumberFormat="1" applyFont="1" applyAlignment="1">
      <alignment horizontal="center" shrinkToFit="1"/>
    </xf>
    <xf numFmtId="38" fontId="38" fillId="0" borderId="0" xfId="0" applyNumberFormat="1" applyFont="1" applyAlignment="1">
      <alignment shrinkToFit="1"/>
    </xf>
    <xf numFmtId="38" fontId="35" fillId="0" borderId="0" xfId="0" applyNumberFormat="1" applyFont="1" applyAlignment="1">
      <alignment shrinkToFit="1"/>
    </xf>
    <xf numFmtId="38" fontId="18" fillId="0" borderId="0" xfId="0" applyNumberFormat="1" applyFont="1" applyAlignment="1">
      <alignment vertical="top" shrinkToFit="1" readingOrder="2"/>
    </xf>
    <xf numFmtId="38" fontId="18" fillId="0" borderId="0" xfId="0" applyNumberFormat="1" applyFont="1" applyAlignment="1">
      <alignment vertical="center" shrinkToFit="1" readingOrder="2"/>
    </xf>
    <xf numFmtId="38" fontId="121" fillId="0" borderId="0" xfId="0" applyNumberFormat="1" applyFont="1" applyAlignment="1">
      <alignment horizontal="right" vertical="center" shrinkToFit="1" readingOrder="2"/>
    </xf>
    <xf numFmtId="38" fontId="104" fillId="0" borderId="0" xfId="0" applyNumberFormat="1" applyFont="1" applyAlignment="1">
      <alignment shrinkToFit="1"/>
    </xf>
    <xf numFmtId="38" fontId="36" fillId="0" borderId="0" xfId="0" applyNumberFormat="1" applyFont="1" applyAlignment="1">
      <alignment shrinkToFit="1"/>
    </xf>
    <xf numFmtId="38" fontId="18" fillId="0" borderId="0" xfId="0" applyNumberFormat="1" applyFont="1" applyAlignment="1">
      <alignment horizontal="center" vertical="center" shrinkToFit="1" readingOrder="2"/>
    </xf>
    <xf numFmtId="38" fontId="43" fillId="0" borderId="0" xfId="0" applyNumberFormat="1" applyFont="1" applyAlignment="1">
      <alignment horizontal="center" vertical="center" shrinkToFit="1" readingOrder="2"/>
    </xf>
    <xf numFmtId="38" fontId="38" fillId="0" borderId="0" xfId="0" applyNumberFormat="1" applyFont="1" applyAlignment="1">
      <alignment horizontal="center" vertical="center" shrinkToFit="1" readingOrder="2"/>
    </xf>
    <xf numFmtId="49" fontId="16" fillId="0" borderId="0" xfId="0" applyNumberFormat="1" applyFont="1" applyAlignment="1">
      <alignment horizontal="center" vertical="center" shrinkToFit="1"/>
    </xf>
    <xf numFmtId="38" fontId="18" fillId="0" borderId="0" xfId="0" applyNumberFormat="1" applyFont="1" applyAlignment="1">
      <alignment horizontal="center" vertical="center" shrinkToFit="1"/>
    </xf>
    <xf numFmtId="38" fontId="38" fillId="0" borderId="0" xfId="0" applyNumberFormat="1" applyFont="1" applyAlignment="1">
      <alignment horizontal="right" vertical="center"/>
    </xf>
    <xf numFmtId="38" fontId="35" fillId="0" borderId="0" xfId="0" applyNumberFormat="1" applyFont="1" applyAlignment="1">
      <alignment horizontal="right" vertical="center"/>
    </xf>
    <xf numFmtId="38" fontId="35" fillId="0" borderId="0" xfId="0" applyNumberFormat="1" applyFont="1" applyAlignment="1">
      <alignment horizontal="right" vertical="center" readingOrder="2"/>
    </xf>
    <xf numFmtId="38" fontId="35" fillId="0" borderId="1" xfId="0" applyNumberFormat="1" applyFont="1" applyBorder="1" applyAlignment="1">
      <alignment horizontal="right" vertical="center" indent="1"/>
    </xf>
    <xf numFmtId="38" fontId="35" fillId="0" borderId="0" xfId="0" applyNumberFormat="1" applyFont="1" applyAlignment="1">
      <alignment horizontal="right" vertical="center" indent="1"/>
    </xf>
    <xf numFmtId="38" fontId="19" fillId="0" borderId="0" xfId="0" applyNumberFormat="1" applyFont="1" applyAlignment="1">
      <alignment horizontal="center" vertical="center" shrinkToFit="1" readingOrder="2"/>
    </xf>
    <xf numFmtId="38" fontId="38" fillId="0" borderId="1" xfId="0" applyNumberFormat="1" applyFont="1" applyBorder="1" applyAlignment="1">
      <alignment horizontal="center" vertical="center" shrinkToFit="1" readingOrder="2"/>
    </xf>
    <xf numFmtId="38" fontId="35" fillId="0" borderId="0" xfId="0" applyNumberFormat="1" applyFont="1" applyAlignment="1">
      <alignment horizontal="center" vertical="center" shrinkToFit="1"/>
    </xf>
    <xf numFmtId="38" fontId="0" fillId="0" borderId="0" xfId="0" applyNumberFormat="1" applyAlignment="1">
      <alignment horizontal="center" vertical="center" shrinkToFit="1"/>
    </xf>
    <xf numFmtId="38" fontId="123" fillId="0" borderId="0" xfId="0" applyNumberFormat="1" applyFont="1" applyAlignment="1">
      <alignment horizontal="center" vertical="center" shrinkToFit="1" readingOrder="2"/>
    </xf>
    <xf numFmtId="38" fontId="18" fillId="0" borderId="0" xfId="0" applyNumberFormat="1" applyFont="1" applyAlignment="1">
      <alignment horizontal="right" shrinkToFit="1" readingOrder="2"/>
    </xf>
    <xf numFmtId="38" fontId="35" fillId="0" borderId="0" xfId="0" applyNumberFormat="1" applyFont="1" applyAlignment="1">
      <alignment horizontal="right" indent="1" shrinkToFit="1"/>
    </xf>
    <xf numFmtId="38" fontId="18" fillId="0" borderId="0" xfId="0" applyNumberFormat="1" applyFont="1" applyAlignment="1">
      <alignment horizontal="right" vertical="center" indent="1" shrinkToFit="1" readingOrder="2"/>
    </xf>
    <xf numFmtId="38" fontId="14" fillId="0" borderId="0" xfId="7" applyNumberFormat="1" applyFont="1" applyAlignment="1">
      <alignment horizontal="right" vertical="top" wrapText="1" indent="1" shrinkToFit="1"/>
    </xf>
    <xf numFmtId="38" fontId="21" fillId="0" borderId="0" xfId="7" applyNumberFormat="1" applyFont="1" applyAlignment="1">
      <alignment horizontal="right" vertical="top" wrapText="1" indent="1" shrinkToFit="1"/>
    </xf>
    <xf numFmtId="38" fontId="21" fillId="0" borderId="0" xfId="7" applyNumberFormat="1" applyFont="1" applyAlignment="1">
      <alignment horizontal="right" vertical="top" wrapText="1" shrinkToFit="1"/>
    </xf>
    <xf numFmtId="38" fontId="43" fillId="0" borderId="0" xfId="0" applyNumberFormat="1" applyFont="1" applyAlignment="1">
      <alignment horizontal="right" vertical="center" wrapText="1" indent="1" readingOrder="2"/>
    </xf>
    <xf numFmtId="38" fontId="15" fillId="0" borderId="1" xfId="0" applyNumberFormat="1" applyFont="1" applyBorder="1" applyAlignment="1">
      <alignment horizontal="right" vertical="center" indent="2" readingOrder="2"/>
    </xf>
    <xf numFmtId="38" fontId="16" fillId="0" borderId="0" xfId="7" applyNumberFormat="1" applyFont="1" applyAlignment="1">
      <alignment horizontal="right" vertical="center" wrapText="1" indent="1" shrinkToFit="1"/>
    </xf>
    <xf numFmtId="38" fontId="15" fillId="0" borderId="0" xfId="7" applyNumberFormat="1" applyFont="1" applyAlignment="1">
      <alignment horizontal="right" vertical="top" wrapText="1" indent="1" shrinkToFit="1"/>
    </xf>
    <xf numFmtId="38" fontId="21" fillId="0" borderId="0" xfId="7" applyNumberFormat="1" applyFont="1" applyAlignment="1">
      <alignment horizontal="right" wrapText="1" indent="1" shrinkToFit="1"/>
    </xf>
    <xf numFmtId="38" fontId="21" fillId="0" borderId="0" xfId="7" applyNumberFormat="1" applyFont="1" applyAlignment="1">
      <alignment vertical="top" shrinkToFit="1"/>
    </xf>
    <xf numFmtId="38" fontId="62" fillId="0" borderId="0" xfId="0" applyNumberFormat="1" applyFont="1" applyAlignment="1">
      <alignment shrinkToFit="1"/>
    </xf>
    <xf numFmtId="38" fontId="65" fillId="0" borderId="0" xfId="7" applyNumberFormat="1" applyFont="1" applyAlignment="1">
      <alignment vertical="top" shrinkToFit="1"/>
    </xf>
    <xf numFmtId="40" fontId="62" fillId="0" borderId="0" xfId="0" applyNumberFormat="1" applyFont="1" applyAlignment="1">
      <alignment shrinkToFit="1"/>
    </xf>
    <xf numFmtId="40" fontId="65" fillId="0" borderId="0" xfId="7" applyNumberFormat="1" applyFont="1" applyAlignment="1">
      <alignment horizontal="center" vertical="top" shrinkToFit="1"/>
    </xf>
    <xf numFmtId="38" fontId="21" fillId="0" borderId="0" xfId="0" applyNumberFormat="1" applyFont="1" applyAlignment="1">
      <alignment horizontal="center" vertical="center" shrinkToFit="1" readingOrder="2"/>
    </xf>
    <xf numFmtId="38" fontId="62" fillId="0" borderId="0" xfId="0" applyNumberFormat="1" applyFont="1" applyAlignment="1">
      <alignment horizontal="center" shrinkToFit="1"/>
    </xf>
    <xf numFmtId="38" fontId="65" fillId="0" borderId="0" xfId="0" applyNumberFormat="1" applyFont="1" applyAlignment="1">
      <alignment horizontal="center" vertical="center" shrinkToFit="1" readingOrder="2"/>
    </xf>
    <xf numFmtId="38" fontId="0" fillId="0" borderId="0" xfId="0" applyNumberFormat="1" applyAlignment="1">
      <alignment horizontal="center" shrinkToFit="1"/>
    </xf>
    <xf numFmtId="38" fontId="21" fillId="0" borderId="0" xfId="7" applyNumberFormat="1" applyFont="1" applyAlignment="1">
      <alignment horizontal="center" vertical="top" shrinkToFit="1"/>
    </xf>
    <xf numFmtId="38" fontId="65" fillId="0" borderId="0" xfId="7" applyNumberFormat="1" applyFont="1" applyAlignment="1">
      <alignment horizontal="center" vertical="top" shrinkToFit="1"/>
    </xf>
    <xf numFmtId="38" fontId="66" fillId="0" borderId="0" xfId="0" applyNumberFormat="1" applyFont="1" applyAlignment="1">
      <alignment horizontal="right" vertical="center" shrinkToFit="1" readingOrder="2"/>
    </xf>
    <xf numFmtId="38" fontId="66" fillId="0" borderId="0" xfId="0" applyNumberFormat="1" applyFont="1" applyAlignment="1">
      <alignment horizontal="right" vertical="center" wrapText="1" readingOrder="2"/>
    </xf>
    <xf numFmtId="38" fontId="66" fillId="0" borderId="1" xfId="7" applyNumberFormat="1" applyFont="1" applyBorder="1" applyAlignment="1">
      <alignment horizontal="center" vertical="center" shrinkToFit="1"/>
    </xf>
    <xf numFmtId="38" fontId="124" fillId="0" borderId="0" xfId="8" applyNumberFormat="1" applyFont="1" applyFill="1"/>
    <xf numFmtId="40" fontId="124" fillId="0" borderId="0" xfId="0" applyNumberFormat="1" applyFont="1"/>
    <xf numFmtId="38" fontId="124" fillId="0" borderId="0" xfId="0" applyNumberFormat="1" applyFont="1"/>
    <xf numFmtId="38" fontId="66" fillId="0" borderId="1" xfId="0" applyNumberFormat="1" applyFont="1" applyBorder="1" applyAlignment="1">
      <alignment horizontal="center" vertical="center" shrinkToFit="1" readingOrder="2"/>
    </xf>
    <xf numFmtId="38" fontId="124" fillId="0" borderId="0" xfId="8" applyNumberFormat="1" applyFont="1" applyFill="1" applyBorder="1"/>
    <xf numFmtId="38" fontId="66" fillId="0" borderId="0" xfId="0" applyNumberFormat="1" applyFont="1" applyAlignment="1">
      <alignment horizontal="center" vertical="center" shrinkToFit="1" readingOrder="2"/>
    </xf>
    <xf numFmtId="38" fontId="66" fillId="0" borderId="0" xfId="0" applyNumberFormat="1" applyFont="1" applyAlignment="1">
      <alignment horizontal="center" vertical="center" wrapText="1" readingOrder="2"/>
    </xf>
    <xf numFmtId="38" fontId="16" fillId="0" borderId="0" xfId="7" applyNumberFormat="1" applyFont="1" applyAlignment="1">
      <alignment horizontal="center" vertical="top" wrapText="1" shrinkToFit="1"/>
    </xf>
    <xf numFmtId="40" fontId="16" fillId="0" borderId="0" xfId="7" applyNumberFormat="1" applyFont="1" applyAlignment="1">
      <alignment horizontal="center" vertical="center" shrinkToFit="1"/>
    </xf>
    <xf numFmtId="38" fontId="16" fillId="0" borderId="0" xfId="0" applyNumberFormat="1" applyFont="1" applyAlignment="1">
      <alignment wrapText="1"/>
    </xf>
    <xf numFmtId="38" fontId="16" fillId="0" borderId="0" xfId="7" applyNumberFormat="1" applyFont="1" applyAlignment="1">
      <alignment horizontal="center" vertical="center" shrinkToFit="1"/>
    </xf>
    <xf numFmtId="38" fontId="16" fillId="0" borderId="0" xfId="0" applyNumberFormat="1" applyFont="1"/>
    <xf numFmtId="38" fontId="16" fillId="0" borderId="0" xfId="8" applyNumberFormat="1" applyFont="1" applyFill="1" applyBorder="1"/>
    <xf numFmtId="40" fontId="40" fillId="0" borderId="4" xfId="5" applyNumberFormat="1" applyFont="1" applyFill="1" applyBorder="1" applyAlignment="1">
      <alignment horizontal="center" vertical="center" shrinkToFit="1" readingOrder="2"/>
    </xf>
    <xf numFmtId="40" fontId="66" fillId="0" borderId="3" xfId="7" applyNumberFormat="1" applyFont="1" applyBorder="1" applyAlignment="1">
      <alignment horizontal="center" vertical="center" shrinkToFit="1"/>
    </xf>
    <xf numFmtId="40" fontId="66" fillId="0" borderId="0" xfId="7" applyNumberFormat="1" applyFont="1" applyAlignment="1">
      <alignment horizontal="center" vertical="center" shrinkToFit="1"/>
    </xf>
    <xf numFmtId="38" fontId="66" fillId="0" borderId="0" xfId="7" applyNumberFormat="1" applyFont="1" applyAlignment="1">
      <alignment horizontal="center" vertical="center" shrinkToFit="1"/>
    </xf>
    <xf numFmtId="38" fontId="66" fillId="0" borderId="0" xfId="0" applyNumberFormat="1" applyFont="1" applyAlignment="1">
      <alignment horizontal="right" vertical="center" indent="1" shrinkToFit="1" readingOrder="2"/>
    </xf>
    <xf numFmtId="38" fontId="66" fillId="0" borderId="1" xfId="7" applyNumberFormat="1" applyFont="1" applyBorder="1" applyAlignment="1">
      <alignment horizontal="right" vertical="top" indent="1" shrinkToFit="1"/>
    </xf>
    <xf numFmtId="38" fontId="66" fillId="0" borderId="0" xfId="7" applyNumberFormat="1" applyFont="1" applyAlignment="1">
      <alignment horizontal="right" vertical="top" indent="1" shrinkToFit="1"/>
    </xf>
    <xf numFmtId="38" fontId="16" fillId="0" borderId="0" xfId="7" applyNumberFormat="1" applyFont="1" applyAlignment="1">
      <alignment horizontal="right" vertical="center" indent="1" shrinkToFit="1"/>
    </xf>
    <xf numFmtId="38" fontId="21" fillId="0" borderId="0" xfId="7" applyNumberFormat="1" applyFont="1" applyAlignment="1">
      <alignment horizontal="right" vertical="top" indent="1" shrinkToFit="1"/>
    </xf>
    <xf numFmtId="38" fontId="60" fillId="0" borderId="0" xfId="7" applyNumberFormat="1" applyFont="1" applyAlignment="1">
      <alignment horizontal="right" vertical="center" indent="1" shrinkToFit="1"/>
    </xf>
    <xf numFmtId="38" fontId="65" fillId="0" borderId="0" xfId="7" applyNumberFormat="1" applyFont="1" applyAlignment="1">
      <alignment horizontal="right" vertical="top" indent="1" shrinkToFit="1"/>
    </xf>
    <xf numFmtId="38" fontId="0" fillId="0" borderId="0" xfId="0" applyNumberFormat="1" applyAlignment="1">
      <alignment horizontal="right" indent="1" shrinkToFit="1"/>
    </xf>
    <xf numFmtId="38" fontId="67" fillId="0" borderId="0" xfId="0" applyNumberFormat="1" applyFont="1" applyAlignment="1">
      <alignment horizontal="center" vertical="center" shrinkToFit="1" readingOrder="2"/>
    </xf>
    <xf numFmtId="38" fontId="67" fillId="0" borderId="0" xfId="7" applyNumberFormat="1" applyFont="1" applyAlignment="1">
      <alignment horizontal="right" vertical="top" wrapText="1" indent="1" shrinkToFit="1"/>
    </xf>
    <xf numFmtId="38" fontId="15" fillId="0" borderId="0" xfId="7" applyNumberFormat="1" applyFont="1" applyAlignment="1">
      <alignment horizontal="right" vertical="top" wrapText="1" indent="2" shrinkToFit="1"/>
    </xf>
    <xf numFmtId="38" fontId="45" fillId="0" borderId="0" xfId="0" applyNumberFormat="1" applyFont="1" applyAlignment="1">
      <alignment horizontal="right" indent="1"/>
    </xf>
    <xf numFmtId="38" fontId="45" fillId="0" borderId="0" xfId="0" applyNumberFormat="1" applyFont="1" applyAlignment="1">
      <alignment horizontal="right" indent="1" shrinkToFit="1"/>
    </xf>
    <xf numFmtId="38" fontId="20" fillId="0" borderId="0" xfId="7" applyNumberFormat="1" applyFont="1" applyAlignment="1">
      <alignment vertical="top" wrapText="1" shrinkToFit="1"/>
    </xf>
    <xf numFmtId="38" fontId="45" fillId="0" borderId="0" xfId="0" applyNumberFormat="1" applyFont="1" applyAlignment="1">
      <alignment horizontal="right" indent="2"/>
    </xf>
    <xf numFmtId="38" fontId="20" fillId="0" borderId="0" xfId="7" applyNumberFormat="1" applyFont="1" applyAlignment="1">
      <alignment horizontal="right" vertical="top" wrapText="1" indent="1" shrinkToFit="1"/>
    </xf>
    <xf numFmtId="38" fontId="15" fillId="0" borderId="0" xfId="0" applyNumberFormat="1" applyFont="1" applyAlignment="1">
      <alignment horizontal="right" vertical="center" indent="1" shrinkToFit="1" readingOrder="2"/>
    </xf>
    <xf numFmtId="38" fontId="20" fillId="0" borderId="0" xfId="8" applyNumberFormat="1" applyFont="1" applyFill="1" applyAlignment="1">
      <alignment horizontal="right" vertical="center" indent="1" readingOrder="2"/>
    </xf>
    <xf numFmtId="40" fontId="20" fillId="0" borderId="0" xfId="0" applyNumberFormat="1" applyFont="1" applyAlignment="1">
      <alignment horizontal="right" vertical="center" indent="1" readingOrder="2"/>
    </xf>
    <xf numFmtId="38" fontId="20" fillId="0" borderId="0" xfId="0" applyNumberFormat="1" applyFont="1" applyAlignment="1">
      <alignment horizontal="right" vertical="center" readingOrder="2"/>
    </xf>
    <xf numFmtId="38" fontId="41" fillId="0" borderId="0" xfId="0" applyNumberFormat="1" applyFont="1" applyAlignment="1">
      <alignment horizontal="right" vertical="center" indent="1" readingOrder="2"/>
    </xf>
    <xf numFmtId="38" fontId="39" fillId="0" borderId="0" xfId="0" applyNumberFormat="1" applyFont="1" applyAlignment="1">
      <alignment horizontal="right" indent="2"/>
    </xf>
    <xf numFmtId="38" fontId="37" fillId="0" borderId="0" xfId="0" applyNumberFormat="1" applyFont="1" applyAlignment="1">
      <alignment horizontal="right" vertical="center" indent="1" shrinkToFit="1" readingOrder="2"/>
    </xf>
    <xf numFmtId="38" fontId="37" fillId="0" borderId="0" xfId="0" applyNumberFormat="1" applyFont="1" applyAlignment="1">
      <alignment horizontal="justify" vertical="center" shrinkToFit="1" readingOrder="2"/>
    </xf>
    <xf numFmtId="38" fontId="39" fillId="0" borderId="0" xfId="0" applyNumberFormat="1" applyFont="1" applyAlignment="1">
      <alignment horizontal="center" vertical="center" shrinkToFit="1" readingOrder="2"/>
    </xf>
    <xf numFmtId="38" fontId="39" fillId="0" borderId="0" xfId="0" applyNumberFormat="1" applyFont="1" applyAlignment="1">
      <alignment horizontal="right" vertical="center" indent="1" shrinkToFit="1" readingOrder="2"/>
    </xf>
    <xf numFmtId="38" fontId="37" fillId="0" borderId="4" xfId="0" applyNumberFormat="1" applyFont="1" applyBorder="1" applyAlignment="1">
      <alignment horizontal="center" vertical="center" shrinkToFit="1" readingOrder="2"/>
    </xf>
    <xf numFmtId="38" fontId="27" fillId="0" borderId="0" xfId="0" applyNumberFormat="1" applyFont="1" applyAlignment="1">
      <alignment wrapText="1"/>
    </xf>
    <xf numFmtId="38" fontId="45" fillId="0" borderId="0" xfId="0" applyNumberFormat="1" applyFont="1" applyAlignment="1">
      <alignment shrinkToFit="1"/>
    </xf>
    <xf numFmtId="0" fontId="45" fillId="0" borderId="0" xfId="0" applyFont="1" applyAlignment="1">
      <alignment horizontal="right" indent="1"/>
    </xf>
    <xf numFmtId="0" fontId="45" fillId="0" borderId="0" xfId="0" applyFont="1" applyAlignment="1">
      <alignment horizontal="right" indent="1" shrinkToFit="1"/>
    </xf>
    <xf numFmtId="0" fontId="45" fillId="0" borderId="22" xfId="0" applyFont="1" applyBorder="1" applyAlignment="1">
      <alignment horizontal="right"/>
    </xf>
    <xf numFmtId="0" fontId="45" fillId="0" borderId="0" xfId="0" applyFont="1" applyAlignment="1">
      <alignment horizontal="right"/>
    </xf>
    <xf numFmtId="38" fontId="23" fillId="0" borderId="0" xfId="0" applyNumberFormat="1" applyFont="1" applyAlignment="1">
      <alignment horizontal="center" vertical="center" readingOrder="2"/>
    </xf>
    <xf numFmtId="38" fontId="20" fillId="0" borderId="0" xfId="0" applyNumberFormat="1" applyFont="1" applyAlignment="1">
      <alignment horizontal="center" vertical="center" readingOrder="2"/>
    </xf>
    <xf numFmtId="38" fontId="37" fillId="0" borderId="3" xfId="0" applyNumberFormat="1" applyFont="1" applyBorder="1" applyAlignment="1">
      <alignment horizontal="center" vertical="center" shrinkToFit="1" readingOrder="2"/>
    </xf>
    <xf numFmtId="38" fontId="39" fillId="0" borderId="0" xfId="0" applyNumberFormat="1" applyFont="1" applyAlignment="1">
      <alignment horizontal="center" vertical="center" shrinkToFit="1"/>
    </xf>
    <xf numFmtId="38" fontId="28" fillId="0" borderId="0" xfId="0" applyNumberFormat="1" applyFont="1" applyAlignment="1">
      <alignment horizontal="right" vertical="center" shrinkToFit="1" readingOrder="2"/>
    </xf>
    <xf numFmtId="38" fontId="44" fillId="0" borderId="0" xfId="0" applyNumberFormat="1" applyFont="1" applyAlignment="1">
      <alignment horizontal="right" vertical="center" shrinkToFit="1" readingOrder="2"/>
    </xf>
    <xf numFmtId="38" fontId="43" fillId="0" borderId="0" xfId="0" applyNumberFormat="1" applyFont="1" applyAlignment="1">
      <alignment horizontal="right" vertical="center" indent="1" shrinkToFit="1" readingOrder="2"/>
    </xf>
    <xf numFmtId="38" fontId="14" fillId="0" borderId="0" xfId="0" applyNumberFormat="1" applyFont="1" applyAlignment="1">
      <alignment horizontal="right" vertical="center" indent="1" shrinkToFit="1" readingOrder="2"/>
    </xf>
    <xf numFmtId="49" fontId="44" fillId="0" borderId="0" xfId="3" applyNumberFormat="1" applyFont="1" applyAlignment="1">
      <alignment horizontal="right" indent="1" shrinkToFit="1" readingOrder="2"/>
    </xf>
    <xf numFmtId="38" fontId="14" fillId="0" borderId="0" xfId="3" applyNumberFormat="1" applyFont="1" applyAlignment="1">
      <alignment horizontal="right" vertical="center" indent="1" shrinkToFit="1" readingOrder="2"/>
    </xf>
    <xf numFmtId="38" fontId="125" fillId="0" borderId="0" xfId="0" applyNumberFormat="1" applyFont="1" applyAlignment="1">
      <alignment horizontal="center" vertical="center" wrapText="1" shrinkToFit="1" readingOrder="2"/>
    </xf>
    <xf numFmtId="38" fontId="39" fillId="0" borderId="0" xfId="0" applyNumberFormat="1" applyFont="1" applyAlignment="1">
      <alignment shrinkToFit="1"/>
    </xf>
    <xf numFmtId="38" fontId="14" fillId="0" borderId="1" xfId="0" applyNumberFormat="1" applyFont="1" applyBorder="1" applyAlignment="1">
      <alignment horizontal="center" vertical="center" shrinkToFit="1" readingOrder="2"/>
    </xf>
    <xf numFmtId="38" fontId="15" fillId="0" borderId="0" xfId="0" applyNumberFormat="1" applyFont="1" applyAlignment="1">
      <alignment shrinkToFit="1"/>
    </xf>
    <xf numFmtId="38" fontId="37" fillId="0" borderId="1" xfId="0" applyNumberFormat="1" applyFont="1" applyBorder="1" applyAlignment="1">
      <alignment horizontal="center" vertical="center" shrinkToFit="1"/>
    </xf>
    <xf numFmtId="38" fontId="37" fillId="0" borderId="0" xfId="0" applyNumberFormat="1" applyFont="1" applyAlignment="1">
      <alignment horizontal="right" shrinkToFit="1"/>
    </xf>
    <xf numFmtId="40" fontId="15" fillId="0" borderId="4" xfId="0" applyNumberFormat="1" applyFont="1" applyBorder="1" applyAlignment="1">
      <alignment horizontal="center" vertical="center" shrinkToFit="1" readingOrder="2"/>
    </xf>
    <xf numFmtId="38" fontId="18" fillId="0" borderId="0" xfId="1" applyNumberFormat="1" applyFont="1" applyFill="1" applyAlignment="1">
      <alignment horizontal="center" vertical="center" wrapText="1" readingOrder="2"/>
    </xf>
    <xf numFmtId="38" fontId="18" fillId="0" borderId="0" xfId="1" applyNumberFormat="1" applyFont="1" applyFill="1" applyAlignment="1">
      <alignment horizontal="center" vertical="center" shrinkToFit="1" readingOrder="2"/>
    </xf>
    <xf numFmtId="38" fontId="18" fillId="0" borderId="0" xfId="0" applyNumberFormat="1" applyFont="1" applyAlignment="1">
      <alignment horizontal="center" vertical="center"/>
    </xf>
    <xf numFmtId="38" fontId="126" fillId="0" borderId="0" xfId="8" applyNumberFormat="1" applyFont="1" applyFill="1" applyBorder="1" applyAlignment="1">
      <alignment horizontal="center" vertical="center"/>
    </xf>
    <xf numFmtId="38" fontId="18" fillId="0" borderId="0" xfId="8" applyNumberFormat="1" applyFont="1" applyFill="1" applyBorder="1" applyAlignment="1">
      <alignment horizontal="center" vertical="center"/>
    </xf>
    <xf numFmtId="38" fontId="127" fillId="0" borderId="0" xfId="0" applyNumberFormat="1" applyFont="1" applyAlignment="1">
      <alignment horizontal="center" vertical="center" readingOrder="2"/>
    </xf>
    <xf numFmtId="38" fontId="19" fillId="0" borderId="0" xfId="0" applyNumberFormat="1" applyFont="1" applyAlignment="1">
      <alignment horizontal="center" vertical="center" wrapText="1" readingOrder="2"/>
    </xf>
    <xf numFmtId="38" fontId="19" fillId="0" borderId="0" xfId="0" applyNumberFormat="1" applyFont="1" applyAlignment="1">
      <alignment horizontal="center" vertical="center" readingOrder="2"/>
    </xf>
    <xf numFmtId="38" fontId="126" fillId="0" borderId="0" xfId="8" applyNumberFormat="1" applyFont="1" applyFill="1" applyAlignment="1">
      <alignment horizontal="center" vertical="center" wrapText="1" readingOrder="2"/>
    </xf>
    <xf numFmtId="38" fontId="18" fillId="0" borderId="0" xfId="0" applyNumberFormat="1" applyFont="1" applyAlignment="1">
      <alignment wrapText="1"/>
    </xf>
    <xf numFmtId="38" fontId="126" fillId="0" borderId="0" xfId="8" applyNumberFormat="1" applyFont="1" applyFill="1" applyAlignment="1">
      <alignment horizontal="center" vertical="center"/>
    </xf>
    <xf numFmtId="38" fontId="14" fillId="0" borderId="0" xfId="0" applyNumberFormat="1" applyFont="1" applyAlignment="1">
      <alignment horizontal="right" vertical="center" wrapText="1" indent="2" readingOrder="2"/>
    </xf>
    <xf numFmtId="38" fontId="39" fillId="0" borderId="0" xfId="0" applyNumberFormat="1" applyFont="1" applyAlignment="1">
      <alignment horizontal="right" vertical="center" indent="1" readingOrder="2"/>
    </xf>
    <xf numFmtId="38" fontId="14" fillId="0" borderId="0" xfId="1" applyNumberFormat="1" applyFont="1" applyFill="1" applyAlignment="1">
      <alignment horizontal="right" vertical="center" wrapText="1" indent="1" readingOrder="2"/>
    </xf>
    <xf numFmtId="38" fontId="62" fillId="0" borderId="0" xfId="0" applyNumberFormat="1" applyFont="1" applyAlignment="1">
      <alignment horizontal="right" wrapText="1" indent="1"/>
    </xf>
    <xf numFmtId="38" fontId="15" fillId="0" borderId="2" xfId="0" applyNumberFormat="1" applyFont="1" applyBorder="1" applyAlignment="1">
      <alignment horizontal="center" vertical="center" shrinkToFit="1" readingOrder="2"/>
    </xf>
    <xf numFmtId="38" fontId="37" fillId="0" borderId="0" xfId="0" applyNumberFormat="1" applyFont="1" applyAlignment="1">
      <alignment horizontal="center" vertical="center" shrinkToFit="1"/>
    </xf>
    <xf numFmtId="38" fontId="35" fillId="0" borderId="0" xfId="0" applyNumberFormat="1" applyFont="1" applyAlignment="1">
      <alignment horizontal="center" shrinkToFit="1"/>
    </xf>
    <xf numFmtId="38" fontId="101" fillId="0" borderId="0" xfId="0" applyNumberFormat="1" applyFont="1" applyAlignment="1">
      <alignment horizontal="center" vertical="center" readingOrder="2"/>
    </xf>
    <xf numFmtId="38" fontId="44" fillId="0" borderId="0" xfId="3" applyNumberFormat="1" applyFont="1" applyAlignment="1">
      <alignment horizontal="center" vertical="center" readingOrder="2"/>
    </xf>
    <xf numFmtId="3" fontId="70" fillId="0" borderId="0" xfId="0" applyNumberFormat="1" applyFont="1" applyAlignment="1">
      <alignment vertical="center" readingOrder="2"/>
    </xf>
    <xf numFmtId="38" fontId="70" fillId="0" borderId="0" xfId="8" applyNumberFormat="1" applyFont="1" applyFill="1" applyAlignment="1">
      <alignment vertical="center" readingOrder="2"/>
    </xf>
    <xf numFmtId="38" fontId="70" fillId="0" borderId="0" xfId="0" applyNumberFormat="1" applyFont="1" applyAlignment="1">
      <alignment horizontal="center" readingOrder="2"/>
    </xf>
    <xf numFmtId="38" fontId="62" fillId="0" borderId="0" xfId="0" applyNumberFormat="1" applyFont="1" applyAlignment="1">
      <alignment vertical="center"/>
    </xf>
    <xf numFmtId="38" fontId="37" fillId="0" borderId="0" xfId="0" applyNumberFormat="1" applyFont="1" applyAlignment="1">
      <alignment shrinkToFit="1"/>
    </xf>
    <xf numFmtId="38" fontId="39" fillId="0" borderId="0" xfId="3" applyNumberFormat="1" applyFont="1" applyAlignment="1">
      <alignment horizontal="right" vertical="center" shrinkToFit="1" readingOrder="2"/>
    </xf>
    <xf numFmtId="38" fontId="34" fillId="0" borderId="0" xfId="2" applyNumberFormat="1" applyFont="1" applyAlignment="1">
      <alignment horizontal="right" vertical="top" shrinkToFit="1" readingOrder="2"/>
    </xf>
    <xf numFmtId="38" fontId="33" fillId="0" borderId="0" xfId="0" applyNumberFormat="1" applyFont="1" applyAlignment="1">
      <alignment shrinkToFit="1"/>
    </xf>
    <xf numFmtId="38" fontId="129" fillId="0" borderId="0" xfId="0" applyNumberFormat="1" applyFont="1"/>
    <xf numFmtId="38" fontId="40" fillId="0" borderId="23" xfId="0" applyNumberFormat="1" applyFont="1" applyBorder="1" applyAlignment="1">
      <alignment horizontal="center" vertical="center" wrapText="1" readingOrder="2"/>
    </xf>
    <xf numFmtId="38" fontId="36" fillId="0" borderId="23" xfId="0" applyNumberFormat="1" applyFont="1" applyBorder="1" applyAlignment="1">
      <alignment horizontal="center" vertical="center" wrapText="1" readingOrder="2"/>
    </xf>
    <xf numFmtId="38" fontId="104" fillId="0" borderId="0" xfId="0" applyNumberFormat="1" applyFont="1" applyAlignment="1">
      <alignment wrapText="1"/>
    </xf>
    <xf numFmtId="38" fontId="36" fillId="0" borderId="23" xfId="0" applyNumberFormat="1" applyFont="1" applyBorder="1" applyAlignment="1">
      <alignment horizontal="center" vertical="center"/>
    </xf>
    <xf numFmtId="38" fontId="66" fillId="0" borderId="0" xfId="0" applyNumberFormat="1" applyFont="1" applyAlignment="1">
      <alignment horizontal="center" vertical="center"/>
    </xf>
    <xf numFmtId="38" fontId="40" fillId="0" borderId="23" xfId="0" applyNumberFormat="1" applyFont="1" applyBorder="1" applyAlignment="1">
      <alignment horizontal="center" vertical="center" shrinkToFit="1" readingOrder="2"/>
    </xf>
    <xf numFmtId="38" fontId="43" fillId="0" borderId="0" xfId="0" applyNumberFormat="1" applyFont="1"/>
    <xf numFmtId="38" fontId="120" fillId="0" borderId="0" xfId="0" applyNumberFormat="1" applyFont="1" applyAlignment="1">
      <alignment wrapText="1"/>
    </xf>
    <xf numFmtId="38" fontId="120" fillId="0" borderId="0" xfId="0" applyNumberFormat="1" applyFont="1" applyAlignment="1">
      <alignment horizontal="right" indent="1"/>
    </xf>
    <xf numFmtId="38" fontId="127" fillId="0" borderId="0" xfId="0" applyNumberFormat="1" applyFont="1" applyAlignment="1">
      <alignment horizontal="center" vertical="center"/>
    </xf>
    <xf numFmtId="38" fontId="101" fillId="0" borderId="0" xfId="0" applyNumberFormat="1" applyFont="1"/>
    <xf numFmtId="38" fontId="18" fillId="0" borderId="0" xfId="8" applyNumberFormat="1" applyFont="1" applyFill="1" applyAlignment="1">
      <alignment vertical="center" wrapText="1" readingOrder="2"/>
    </xf>
    <xf numFmtId="38" fontId="0" fillId="0" borderId="0" xfId="8" applyNumberFormat="1" applyFont="1" applyFill="1" applyAlignment="1">
      <alignment vertical="center"/>
    </xf>
    <xf numFmtId="38" fontId="62" fillId="0" borderId="0" xfId="8" applyNumberFormat="1" applyFont="1" applyFill="1" applyAlignment="1"/>
    <xf numFmtId="38" fontId="62" fillId="0" borderId="0" xfId="8" applyNumberFormat="1" applyFont="1" applyFill="1" applyAlignment="1">
      <alignment horizontal="center" vertical="center"/>
    </xf>
    <xf numFmtId="38" fontId="16" fillId="2" borderId="23" xfId="5" applyNumberFormat="1" applyFont="1" applyFill="1" applyBorder="1" applyAlignment="1">
      <alignment horizontal="center" vertical="center" shrinkToFit="1" readingOrder="2"/>
    </xf>
    <xf numFmtId="38" fontId="130" fillId="0" borderId="0" xfId="0" applyNumberFormat="1" applyFont="1" applyAlignment="1">
      <alignment vertical="center"/>
    </xf>
    <xf numFmtId="38" fontId="130" fillId="0" borderId="7" xfId="0" applyNumberFormat="1" applyFont="1" applyBorder="1" applyAlignment="1">
      <alignment horizontal="center" vertical="center"/>
    </xf>
    <xf numFmtId="38" fontId="131" fillId="0" borderId="1" xfId="0" applyNumberFormat="1" applyFont="1" applyBorder="1" applyAlignment="1">
      <alignment horizontal="center" vertical="center" shrinkToFit="1"/>
    </xf>
    <xf numFmtId="9" fontId="62" fillId="0" borderId="0" xfId="0" applyNumberFormat="1" applyFont="1"/>
    <xf numFmtId="38" fontId="132" fillId="0" borderId="0" xfId="0" applyNumberFormat="1" applyFont="1" applyAlignment="1">
      <alignment horizontal="center" vertical="center" wrapText="1"/>
    </xf>
    <xf numFmtId="38" fontId="14" fillId="0" borderId="0" xfId="2" applyNumberFormat="1" applyFont="1" applyAlignment="1">
      <alignment horizontal="right" vertical="top" wrapText="1" indent="1" readingOrder="2"/>
    </xf>
    <xf numFmtId="38" fontId="25" fillId="0" borderId="0" xfId="2" applyNumberFormat="1" applyFont="1" applyAlignment="1">
      <alignment horizontal="center" vertical="center"/>
    </xf>
    <xf numFmtId="38" fontId="25" fillId="0" borderId="0" xfId="2" applyNumberFormat="1" applyFont="1" applyAlignment="1">
      <alignment horizontal="center" vertical="center" readingOrder="2"/>
    </xf>
    <xf numFmtId="38" fontId="25" fillId="0" borderId="0" xfId="2" applyNumberFormat="1" applyFont="1" applyAlignment="1">
      <alignment horizontal="right" vertical="center" wrapText="1" indent="1" readingOrder="2"/>
    </xf>
    <xf numFmtId="38" fontId="35" fillId="0" borderId="0" xfId="0" applyNumberFormat="1" applyFont="1" applyAlignment="1">
      <alignment horizontal="right" vertical="center" wrapText="1" indent="1" readingOrder="2"/>
    </xf>
    <xf numFmtId="0" fontId="55" fillId="0" borderId="0" xfId="0" applyFont="1" applyAlignment="1">
      <alignment horizontal="right" vertical="center" wrapText="1" indent="1" readingOrder="2"/>
    </xf>
    <xf numFmtId="0" fontId="30" fillId="0" borderId="0" xfId="0" applyFont="1" applyAlignment="1">
      <alignment horizontal="right" vertical="center" wrapText="1" indent="1" readingOrder="2"/>
    </xf>
    <xf numFmtId="0" fontId="0" fillId="0" borderId="0" xfId="0" applyAlignment="1">
      <alignment horizontal="right" indent="1"/>
    </xf>
    <xf numFmtId="0" fontId="30" fillId="0" borderId="0" xfId="0" applyFont="1" applyAlignment="1">
      <alignment horizontal="right" vertical="center" wrapText="1" indent="2" readingOrder="2"/>
    </xf>
    <xf numFmtId="38" fontId="18" fillId="0" borderId="0" xfId="0" applyNumberFormat="1" applyFont="1" applyAlignment="1">
      <alignment vertical="justify" wrapText="1" readingOrder="2"/>
    </xf>
    <xf numFmtId="38" fontId="18" fillId="0" borderId="0" xfId="2" applyNumberFormat="1" applyFont="1" applyAlignment="1">
      <alignment vertical="top" wrapText="1" readingOrder="2"/>
    </xf>
    <xf numFmtId="38" fontId="21" fillId="0" borderId="0" xfId="2" applyNumberFormat="1" applyFont="1" applyAlignment="1">
      <alignment vertical="center"/>
    </xf>
    <xf numFmtId="38" fontId="135" fillId="0" borderId="0" xfId="2" applyNumberFormat="1" applyFont="1"/>
    <xf numFmtId="38" fontId="58" fillId="0" borderId="0" xfId="0" applyNumberFormat="1" applyFont="1" applyAlignment="1">
      <alignment vertical="center" readingOrder="2"/>
    </xf>
    <xf numFmtId="38" fontId="58" fillId="0" borderId="0" xfId="2" applyNumberFormat="1" applyFont="1" applyAlignment="1">
      <alignment vertical="center" readingOrder="2"/>
    </xf>
    <xf numFmtId="38" fontId="137" fillId="0" borderId="0" xfId="2" applyNumberFormat="1" applyFont="1"/>
    <xf numFmtId="38" fontId="110" fillId="0" borderId="0" xfId="0" applyNumberFormat="1" applyFont="1" applyAlignment="1">
      <alignment vertical="center"/>
    </xf>
    <xf numFmtId="38" fontId="101" fillId="0" borderId="0" xfId="2" applyNumberFormat="1" applyFont="1" applyAlignment="1">
      <alignment vertical="center"/>
    </xf>
    <xf numFmtId="38" fontId="138" fillId="0" borderId="0" xfId="2" applyNumberFormat="1" applyFont="1"/>
    <xf numFmtId="38" fontId="18" fillId="0" borderId="0" xfId="2" applyNumberFormat="1" applyFont="1" applyAlignment="1">
      <alignment horizontal="right" vertical="top" wrapText="1" indent="1" readingOrder="2"/>
    </xf>
    <xf numFmtId="38" fontId="137" fillId="0" borderId="0" xfId="2" applyNumberFormat="1" applyFont="1" applyAlignment="1">
      <alignment vertical="center"/>
    </xf>
    <xf numFmtId="38" fontId="18" fillId="0" borderId="0" xfId="2" applyNumberFormat="1" applyFont="1" applyAlignment="1">
      <alignment vertical="justify" wrapText="1" readingOrder="2"/>
    </xf>
    <xf numFmtId="38" fontId="40" fillId="0" borderId="0" xfId="0" applyNumberFormat="1" applyFont="1" applyAlignment="1">
      <alignment horizontal="center" vertical="center" shrinkToFit="1" readingOrder="2"/>
    </xf>
    <xf numFmtId="38" fontId="66" fillId="0" borderId="0" xfId="0" applyNumberFormat="1" applyFont="1" applyAlignment="1">
      <alignment horizontal="center" vertical="center" wrapText="1"/>
    </xf>
    <xf numFmtId="38" fontId="120" fillId="0" borderId="0" xfId="8" applyNumberFormat="1" applyFont="1" applyFill="1" applyAlignment="1">
      <alignment horizontal="center" vertical="center" wrapText="1"/>
    </xf>
    <xf numFmtId="38" fontId="120" fillId="0" borderId="0" xfId="0" applyNumberFormat="1" applyFont="1" applyAlignment="1">
      <alignment horizontal="center" vertical="center" wrapText="1"/>
    </xf>
    <xf numFmtId="38" fontId="106" fillId="0" borderId="0" xfId="0" applyNumberFormat="1" applyFont="1" applyAlignment="1">
      <alignment horizontal="center" vertical="center" shrinkToFit="1" readingOrder="2"/>
    </xf>
    <xf numFmtId="38" fontId="36" fillId="0" borderId="0" xfId="0" applyNumberFormat="1" applyFont="1" applyAlignment="1">
      <alignment horizontal="center" vertical="center" wrapText="1" readingOrder="2"/>
    </xf>
    <xf numFmtId="38" fontId="66" fillId="0" borderId="0" xfId="0" applyNumberFormat="1" applyFont="1" applyAlignment="1">
      <alignment horizontal="center" vertical="center" shrinkToFit="1"/>
    </xf>
    <xf numFmtId="38" fontId="120" fillId="0" borderId="0" xfId="8" applyNumberFormat="1" applyFont="1" applyFill="1" applyAlignment="1">
      <alignment horizontal="center" vertical="center" shrinkToFit="1"/>
    </xf>
    <xf numFmtId="38" fontId="120" fillId="0" borderId="0" xfId="0" applyNumberFormat="1" applyFont="1" applyAlignment="1">
      <alignment horizontal="center" vertical="center" shrinkToFit="1"/>
    </xf>
    <xf numFmtId="38" fontId="137" fillId="0" borderId="0" xfId="2" applyNumberFormat="1" applyFont="1" applyAlignment="1">
      <alignment horizontal="right" indent="1"/>
    </xf>
    <xf numFmtId="38" fontId="58" fillId="0" borderId="0" xfId="7" applyNumberFormat="1" applyFont="1" applyAlignment="1">
      <alignment horizontal="right" vertical="center" indent="1" readingOrder="2"/>
    </xf>
    <xf numFmtId="38" fontId="57" fillId="0" borderId="0" xfId="7" applyNumberFormat="1" applyFont="1" applyAlignment="1">
      <alignment horizontal="right" indent="1" readingOrder="2"/>
    </xf>
    <xf numFmtId="38" fontId="21" fillId="0" borderId="0" xfId="7" applyNumberFormat="1" applyFont="1" applyAlignment="1">
      <alignment horizontal="right" vertical="top" wrapText="1" indent="1" readingOrder="2"/>
    </xf>
    <xf numFmtId="38" fontId="21" fillId="0" borderId="0" xfId="0" applyNumberFormat="1" applyFont="1" applyAlignment="1">
      <alignment horizontal="right" vertical="center" indent="1"/>
    </xf>
    <xf numFmtId="38" fontId="118" fillId="0" borderId="0" xfId="2" applyNumberFormat="1" applyFont="1" applyAlignment="1">
      <alignment horizontal="right" indent="1"/>
    </xf>
    <xf numFmtId="38" fontId="18" fillId="0" borderId="0" xfId="2" applyNumberFormat="1" applyFont="1" applyAlignment="1">
      <alignment horizontal="right" vertical="justify" wrapText="1" indent="1" readingOrder="2"/>
    </xf>
    <xf numFmtId="38" fontId="18" fillId="0" borderId="0" xfId="2" applyNumberFormat="1" applyFont="1" applyAlignment="1">
      <alignment horizontal="right" vertical="center" wrapText="1" indent="1" readingOrder="2"/>
    </xf>
    <xf numFmtId="38" fontId="141" fillId="0" borderId="0" xfId="0" applyNumberFormat="1" applyFont="1" applyAlignment="1">
      <alignment shrinkToFit="1"/>
    </xf>
    <xf numFmtId="38" fontId="19" fillId="0" borderId="0" xfId="0" applyNumberFormat="1" applyFont="1" applyAlignment="1">
      <alignment horizontal="right" vertical="center" readingOrder="2"/>
    </xf>
    <xf numFmtId="38" fontId="35" fillId="0" borderId="0" xfId="0" applyNumberFormat="1" applyFont="1" applyAlignment="1">
      <alignment vertical="center" readingOrder="2"/>
    </xf>
    <xf numFmtId="38" fontId="18" fillId="0" borderId="0" xfId="0" applyNumberFormat="1" applyFont="1" applyAlignment="1">
      <alignment horizontal="right" vertical="center" readingOrder="2"/>
    </xf>
    <xf numFmtId="3" fontId="43" fillId="0" borderId="0" xfId="0" applyNumberFormat="1" applyFont="1" applyAlignment="1">
      <alignment horizontal="center" vertical="center" wrapText="1" readingOrder="2"/>
    </xf>
    <xf numFmtId="3" fontId="21" fillId="0" borderId="0" xfId="0" applyNumberFormat="1" applyFont="1" applyAlignment="1">
      <alignment horizontal="center" vertical="center" readingOrder="2"/>
    </xf>
    <xf numFmtId="3" fontId="14" fillId="0" borderId="0" xfId="7" applyNumberFormat="1" applyFont="1" applyAlignment="1">
      <alignment horizontal="center" vertical="center" wrapText="1" shrinkToFit="1"/>
    </xf>
    <xf numFmtId="38" fontId="21" fillId="0" borderId="0" xfId="7" applyNumberFormat="1" applyFont="1" applyAlignment="1">
      <alignment horizontal="center" vertical="center" wrapText="1" shrinkToFit="1"/>
    </xf>
    <xf numFmtId="3" fontId="21" fillId="0" borderId="0" xfId="7" applyNumberFormat="1" applyFont="1" applyAlignment="1">
      <alignment horizontal="center" vertical="center" wrapText="1" shrinkToFit="1"/>
    </xf>
    <xf numFmtId="3" fontId="0" fillId="0" borderId="0" xfId="0" applyNumberFormat="1" applyAlignment="1">
      <alignment horizontal="center" vertical="center" wrapText="1"/>
    </xf>
    <xf numFmtId="38" fontId="18" fillId="0" borderId="0" xfId="0" applyNumberFormat="1" applyFont="1" applyAlignment="1">
      <alignment horizontal="right" readingOrder="2"/>
    </xf>
    <xf numFmtId="38" fontId="18" fillId="0" borderId="0" xfId="0" applyNumberFormat="1" applyFont="1" applyAlignment="1">
      <alignment readingOrder="2"/>
    </xf>
    <xf numFmtId="38" fontId="18" fillId="0" borderId="0" xfId="0" applyNumberFormat="1" applyFont="1" applyAlignment="1">
      <alignment horizontal="right" indent="1" readingOrder="2"/>
    </xf>
    <xf numFmtId="38" fontId="18" fillId="0" borderId="0" xfId="0" applyNumberFormat="1" applyFont="1" applyAlignment="1">
      <alignment vertical="center" readingOrder="2"/>
    </xf>
    <xf numFmtId="38" fontId="18" fillId="0" borderId="0" xfId="0" applyNumberFormat="1" applyFont="1" applyAlignment="1">
      <alignment horizontal="right" vertical="center" indent="1" readingOrder="2"/>
    </xf>
    <xf numFmtId="38" fontId="18" fillId="0" borderId="21" xfId="0" applyNumberFormat="1" applyFont="1" applyBorder="1" applyAlignment="1">
      <alignment horizontal="center" vertical="center" readingOrder="2"/>
    </xf>
    <xf numFmtId="38" fontId="18" fillId="0" borderId="0" xfId="0" applyNumberFormat="1" applyFont="1" applyAlignment="1">
      <alignment horizontal="center" wrapText="1" readingOrder="2"/>
    </xf>
    <xf numFmtId="38" fontId="18" fillId="0" borderId="0" xfId="0" applyNumberFormat="1" applyFont="1" applyAlignment="1">
      <alignment horizontal="center" readingOrder="2"/>
    </xf>
    <xf numFmtId="38" fontId="18" fillId="4" borderId="23" xfId="0" applyNumberFormat="1" applyFont="1" applyFill="1" applyBorder="1" applyAlignment="1">
      <alignment horizontal="center" vertical="center" readingOrder="2"/>
    </xf>
    <xf numFmtId="38" fontId="18" fillId="4" borderId="0" xfId="0" applyNumberFormat="1" applyFont="1" applyFill="1" applyAlignment="1">
      <alignment horizontal="center" vertical="center" wrapText="1" readingOrder="2"/>
    </xf>
    <xf numFmtId="38" fontId="18" fillId="0" borderId="17" xfId="0" applyNumberFormat="1" applyFont="1" applyBorder="1" applyAlignment="1">
      <alignment horizontal="center" vertical="center" wrapText="1" readingOrder="2"/>
    </xf>
    <xf numFmtId="38" fontId="18" fillId="0" borderId="13" xfId="0" applyNumberFormat="1" applyFont="1" applyBorder="1" applyAlignment="1">
      <alignment horizontal="center" vertical="center" readingOrder="2"/>
    </xf>
    <xf numFmtId="38" fontId="18" fillId="0" borderId="13" xfId="0" applyNumberFormat="1" applyFont="1" applyBorder="1" applyAlignment="1">
      <alignment horizontal="center" vertical="center" wrapText="1" readingOrder="2"/>
    </xf>
    <xf numFmtId="38" fontId="18" fillId="0" borderId="15" xfId="0" applyNumberFormat="1" applyFont="1" applyBorder="1" applyAlignment="1">
      <alignment horizontal="center" vertical="center" readingOrder="2"/>
    </xf>
    <xf numFmtId="38" fontId="18" fillId="0" borderId="0" xfId="0" applyNumberFormat="1" applyFont="1" applyAlignment="1">
      <alignment horizontal="right" indent="2" readingOrder="2"/>
    </xf>
    <xf numFmtId="38" fontId="66" fillId="0" borderId="0" xfId="7" applyNumberFormat="1" applyFont="1" applyAlignment="1">
      <alignment horizontal="center" vertical="center" wrapText="1" shrinkToFit="1"/>
    </xf>
    <xf numFmtId="38" fontId="66" fillId="0" borderId="0" xfId="8" applyNumberFormat="1" applyFont="1" applyFill="1" applyBorder="1" applyAlignment="1">
      <alignment horizontal="center" vertical="center"/>
    </xf>
    <xf numFmtId="38" fontId="45" fillId="0" borderId="0" xfId="0" applyNumberFormat="1" applyFont="1" applyAlignment="1">
      <alignment horizontal="center"/>
    </xf>
    <xf numFmtId="38" fontId="67" fillId="0" borderId="0" xfId="7" applyNumberFormat="1" applyFont="1" applyAlignment="1">
      <alignment horizontal="center" vertical="top" shrinkToFit="1"/>
    </xf>
    <xf numFmtId="38" fontId="27" fillId="0" borderId="0" xfId="0" applyNumberFormat="1" applyFont="1" applyAlignment="1">
      <alignment horizontal="center"/>
    </xf>
    <xf numFmtId="38" fontId="39" fillId="0" borderId="1" xfId="0" applyNumberFormat="1" applyFont="1" applyBorder="1" applyAlignment="1">
      <alignment horizontal="center" vertical="center"/>
    </xf>
    <xf numFmtId="177" fontId="14" fillId="0" borderId="0" xfId="19" applyNumberFormat="1" applyFont="1" applyFill="1" applyBorder="1" applyAlignment="1">
      <alignment horizontal="center" vertical="center"/>
    </xf>
    <xf numFmtId="178" fontId="38" fillId="0" borderId="0" xfId="19" applyNumberFormat="1" applyFont="1" applyFill="1"/>
    <xf numFmtId="179" fontId="38" fillId="0" borderId="0" xfId="19" applyNumberFormat="1" applyFont="1" applyFill="1"/>
    <xf numFmtId="179" fontId="142" fillId="0" borderId="0" xfId="19" applyNumberFormat="1" applyFont="1" applyFill="1"/>
    <xf numFmtId="38" fontId="39" fillId="0" borderId="0" xfId="3" applyNumberFormat="1" applyFont="1" applyAlignment="1">
      <alignment horizontal="center" vertical="center" shrinkToFit="1" readingOrder="2"/>
    </xf>
    <xf numFmtId="38" fontId="37" fillId="0" borderId="0" xfId="0" applyNumberFormat="1" applyFont="1" applyAlignment="1">
      <alignment horizontal="center" shrinkToFit="1"/>
    </xf>
    <xf numFmtId="38" fontId="34" fillId="0" borderId="0" xfId="2" applyNumberFormat="1" applyFont="1" applyAlignment="1">
      <alignment horizontal="center" vertical="center" shrinkToFit="1" readingOrder="2"/>
    </xf>
    <xf numFmtId="38" fontId="16" fillId="0" borderId="0" xfId="0" applyNumberFormat="1" applyFont="1" applyAlignment="1">
      <alignment horizontal="center" vertical="center" readingOrder="2"/>
    </xf>
    <xf numFmtId="38" fontId="36" fillId="0" borderId="0" xfId="0" applyNumberFormat="1" applyFont="1"/>
    <xf numFmtId="38" fontId="36" fillId="0" borderId="0" xfId="0" applyNumberFormat="1" applyFont="1" applyAlignment="1">
      <alignment wrapText="1"/>
    </xf>
    <xf numFmtId="38" fontId="36" fillId="0" borderId="0" xfId="0" applyNumberFormat="1" applyFont="1" applyAlignment="1">
      <alignment vertical="center"/>
    </xf>
    <xf numFmtId="38" fontId="104" fillId="0" borderId="0" xfId="0" applyNumberFormat="1" applyFont="1" applyAlignment="1">
      <alignment vertical="center"/>
    </xf>
    <xf numFmtId="38" fontId="104" fillId="0" borderId="0" xfId="0" applyNumberFormat="1" applyFont="1" applyAlignment="1">
      <alignment horizontal="center" shrinkToFit="1"/>
    </xf>
    <xf numFmtId="40" fontId="24" fillId="0" borderId="0" xfId="2" applyNumberFormat="1" applyFont="1" applyAlignment="1">
      <alignment vertical="center"/>
    </xf>
    <xf numFmtId="38" fontId="14" fillId="0" borderId="0" xfId="0" applyNumberFormat="1" applyFont="1" applyAlignment="1">
      <alignment horizontal="right" vertical="center" wrapText="1" indent="1" shrinkToFit="1" readingOrder="2"/>
    </xf>
    <xf numFmtId="38" fontId="133" fillId="0" borderId="0" xfId="0" applyNumberFormat="1" applyFont="1" applyAlignment="1">
      <alignment wrapText="1" shrinkToFit="1"/>
    </xf>
    <xf numFmtId="38" fontId="38" fillId="0" borderId="0" xfId="0" applyNumberFormat="1" applyFont="1" applyAlignment="1">
      <alignment wrapText="1" shrinkToFit="1"/>
    </xf>
    <xf numFmtId="38" fontId="18" fillId="0" borderId="0" xfId="0" applyNumberFormat="1" applyFont="1" applyAlignment="1">
      <alignment horizontal="right" vertical="center" wrapText="1" indent="1" readingOrder="2"/>
    </xf>
    <xf numFmtId="3" fontId="50" fillId="0" borderId="0" xfId="15" applyNumberFormat="1" applyFont="1" applyAlignment="1">
      <alignment vertical="center" readingOrder="2"/>
    </xf>
    <xf numFmtId="3" fontId="143" fillId="4" borderId="8" xfId="15" applyNumberFormat="1" applyFont="1" applyFill="1" applyBorder="1" applyAlignment="1">
      <alignment horizontal="center" vertical="center" readingOrder="2"/>
    </xf>
    <xf numFmtId="3" fontId="116" fillId="4" borderId="8" xfId="15" applyNumberFormat="1" applyFont="1" applyFill="1" applyBorder="1" applyAlignment="1">
      <alignment horizontal="center" vertical="center" wrapText="1" readingOrder="2"/>
    </xf>
    <xf numFmtId="3" fontId="50" fillId="0" borderId="0" xfId="15" applyNumberFormat="1" applyFont="1" applyAlignment="1">
      <alignment vertical="center" wrapText="1" readingOrder="2"/>
    </xf>
    <xf numFmtId="3" fontId="50" fillId="0" borderId="0" xfId="15" applyNumberFormat="1" applyFont="1" applyAlignment="1">
      <alignment horizontal="left" vertical="center" readingOrder="2"/>
    </xf>
    <xf numFmtId="3" fontId="50" fillId="29" borderId="8" xfId="15" applyNumberFormat="1" applyFont="1" applyFill="1" applyBorder="1" applyAlignment="1">
      <alignment horizontal="center" vertical="center" readingOrder="2"/>
    </xf>
    <xf numFmtId="3" fontId="50" fillId="0" borderId="8" xfId="15" applyNumberFormat="1" applyFont="1" applyBorder="1" applyAlignment="1">
      <alignment horizontal="center" vertical="center" readingOrder="2"/>
    </xf>
    <xf numFmtId="9" fontId="50" fillId="0" borderId="0" xfId="21" applyFont="1" applyAlignment="1">
      <alignment vertical="center" wrapText="1" readingOrder="2"/>
    </xf>
    <xf numFmtId="3" fontId="143" fillId="4" borderId="8" xfId="15" applyNumberFormat="1" applyFont="1" applyFill="1" applyBorder="1" applyAlignment="1">
      <alignment horizontal="center" vertical="center" wrapText="1" readingOrder="2"/>
    </xf>
    <xf numFmtId="3" fontId="50" fillId="0" borderId="8" xfId="15" applyNumberFormat="1" applyFont="1" applyBorder="1" applyAlignment="1">
      <alignment horizontal="center" vertical="center" wrapText="1" readingOrder="2"/>
    </xf>
    <xf numFmtId="3" fontId="50" fillId="0" borderId="0" xfId="15" applyNumberFormat="1" applyFont="1"/>
    <xf numFmtId="180" fontId="50" fillId="0" borderId="0" xfId="15" applyNumberFormat="1" applyFont="1" applyAlignment="1">
      <alignment vertical="center" readingOrder="2"/>
    </xf>
    <xf numFmtId="3" fontId="50" fillId="4" borderId="8" xfId="15" applyNumberFormat="1" applyFont="1" applyFill="1" applyBorder="1" applyAlignment="1">
      <alignment horizontal="center" vertical="center" readingOrder="2"/>
    </xf>
    <xf numFmtId="3" fontId="50" fillId="4" borderId="8" xfId="15" applyNumberFormat="1" applyFont="1" applyFill="1" applyBorder="1" applyAlignment="1">
      <alignment horizontal="center" vertical="center" wrapText="1" readingOrder="2"/>
    </xf>
    <xf numFmtId="3" fontId="50" fillId="0" borderId="0" xfId="15" applyNumberFormat="1" applyFont="1" applyAlignment="1">
      <alignment horizontal="center" vertical="center" readingOrder="2"/>
    </xf>
    <xf numFmtId="3" fontId="116" fillId="4" borderId="8" xfId="15" applyNumberFormat="1" applyFont="1" applyFill="1" applyBorder="1" applyAlignment="1">
      <alignment horizontal="center" vertical="center" readingOrder="2"/>
    </xf>
    <xf numFmtId="3" fontId="143" fillId="4" borderId="0" xfId="15" applyNumberFormat="1" applyFont="1" applyFill="1" applyAlignment="1">
      <alignment horizontal="center" vertical="center" readingOrder="2"/>
    </xf>
    <xf numFmtId="3" fontId="143" fillId="0" borderId="0" xfId="15" applyNumberFormat="1" applyFont="1" applyAlignment="1">
      <alignment horizontal="right" vertical="center" readingOrder="2"/>
    </xf>
    <xf numFmtId="38" fontId="18" fillId="2" borderId="0" xfId="0" applyNumberFormat="1" applyFont="1" applyFill="1" applyAlignment="1">
      <alignment horizontal="right" vertical="center" wrapText="1" readingOrder="2"/>
    </xf>
    <xf numFmtId="38" fontId="25" fillId="0" borderId="0" xfId="2" applyNumberFormat="1" applyFont="1" applyAlignment="1">
      <alignment horizontal="right" vertical="center" readingOrder="2"/>
    </xf>
    <xf numFmtId="38" fontId="40" fillId="0" borderId="0" xfId="0" applyNumberFormat="1" applyFont="1" applyAlignment="1">
      <alignment horizontal="center" vertical="center" wrapText="1" shrinkToFit="1" readingOrder="2"/>
    </xf>
    <xf numFmtId="38" fontId="40" fillId="0" borderId="1" xfId="0" applyNumberFormat="1" applyFont="1" applyBorder="1" applyAlignment="1">
      <alignment horizontal="center" vertical="center" wrapText="1" readingOrder="2"/>
    </xf>
    <xf numFmtId="38" fontId="36" fillId="0" borderId="0" xfId="0" applyNumberFormat="1" applyFont="1" applyAlignment="1">
      <alignment vertical="center" readingOrder="2"/>
    </xf>
    <xf numFmtId="38" fontId="25" fillId="0" borderId="0" xfId="2" applyNumberFormat="1" applyFont="1" applyAlignment="1">
      <alignment horizontal="right" vertical="center"/>
    </xf>
    <xf numFmtId="38" fontId="18" fillId="0" borderId="0" xfId="0" applyNumberFormat="1" applyFont="1" applyAlignment="1">
      <alignment horizontal="right" vertical="justify" wrapText="1" readingOrder="2"/>
    </xf>
    <xf numFmtId="38" fontId="58" fillId="0" borderId="0" xfId="2" applyNumberFormat="1" applyFont="1" applyAlignment="1">
      <alignment horizontal="right" vertical="center" readingOrder="2"/>
    </xf>
    <xf numFmtId="38" fontId="18" fillId="0" borderId="0" xfId="2" applyNumberFormat="1" applyFont="1" applyAlignment="1">
      <alignment horizontal="right" vertical="top" wrapText="1" readingOrder="2"/>
    </xf>
    <xf numFmtId="38" fontId="14" fillId="0" borderId="0" xfId="2" applyNumberFormat="1" applyFont="1" applyAlignment="1">
      <alignment vertical="center" wrapText="1" readingOrder="2"/>
    </xf>
    <xf numFmtId="38" fontId="14" fillId="0" borderId="0" xfId="2" applyNumberFormat="1" applyFont="1" applyAlignment="1">
      <alignment horizontal="right" vertical="center"/>
    </xf>
    <xf numFmtId="38" fontId="14" fillId="0" borderId="0" xfId="2" applyNumberFormat="1" applyFont="1" applyAlignment="1">
      <alignment vertical="justify" wrapText="1" readingOrder="2"/>
    </xf>
    <xf numFmtId="38" fontId="35" fillId="0" borderId="0" xfId="0" applyNumberFormat="1" applyFont="1" applyAlignment="1">
      <alignment horizontal="right"/>
    </xf>
    <xf numFmtId="0" fontId="35" fillId="0" borderId="0" xfId="0" applyFont="1" applyAlignment="1">
      <alignment horizontal="right" vertical="center" readingOrder="2"/>
    </xf>
    <xf numFmtId="38" fontId="18" fillId="0" borderId="0" xfId="7" applyNumberFormat="1" applyFont="1" applyAlignment="1">
      <alignment horizontal="right" vertical="top" wrapText="1" shrinkToFit="1"/>
    </xf>
    <xf numFmtId="0" fontId="144" fillId="0" borderId="0" xfId="0" applyFont="1" applyAlignment="1">
      <alignment horizontal="right" vertical="center" readingOrder="2"/>
    </xf>
    <xf numFmtId="0" fontId="145" fillId="0" borderId="0" xfId="0" applyFont="1" applyAlignment="1">
      <alignment horizontal="right" vertical="center" readingOrder="2"/>
    </xf>
    <xf numFmtId="38" fontId="43" fillId="0" borderId="0" xfId="0" applyNumberFormat="1" applyFont="1" applyAlignment="1">
      <alignment horizontal="right" vertical="center" wrapText="1" readingOrder="2"/>
    </xf>
    <xf numFmtId="38" fontId="122" fillId="0" borderId="0" xfId="0" applyNumberFormat="1" applyFont="1" applyAlignment="1">
      <alignment horizontal="center" vertical="center" shrinkToFit="1"/>
    </xf>
    <xf numFmtId="38" fontId="72" fillId="0" borderId="0" xfId="0" applyNumberFormat="1" applyFont="1" applyAlignment="1">
      <alignment horizontal="right" vertical="center" readingOrder="2"/>
    </xf>
    <xf numFmtId="38" fontId="39" fillId="0" borderId="29" xfId="0" applyNumberFormat="1" applyFont="1" applyBorder="1" applyAlignment="1">
      <alignment horizontal="center" vertical="center" textRotation="90" wrapText="1" readingOrder="2"/>
    </xf>
    <xf numFmtId="38" fontId="39" fillId="0" borderId="30" xfId="0" applyNumberFormat="1" applyFont="1" applyBorder="1" applyAlignment="1">
      <alignment horizontal="center" vertical="center" textRotation="90" wrapText="1" readingOrder="2"/>
    </xf>
    <xf numFmtId="38" fontId="39" fillId="0" borderId="31" xfId="0" applyNumberFormat="1" applyFont="1" applyBorder="1" applyAlignment="1">
      <alignment horizontal="center" vertical="center" textRotation="90" wrapText="1" readingOrder="2"/>
    </xf>
    <xf numFmtId="38" fontId="37" fillId="0" borderId="28" xfId="0" applyNumberFormat="1" applyFont="1" applyBorder="1" applyAlignment="1">
      <alignment horizontal="center" vertical="center" wrapText="1" readingOrder="2"/>
    </xf>
    <xf numFmtId="38" fontId="37" fillId="0" borderId="29" xfId="0" applyNumberFormat="1" applyFont="1" applyBorder="1" applyAlignment="1">
      <alignment horizontal="center" vertical="center" shrinkToFit="1" readingOrder="2"/>
    </xf>
    <xf numFmtId="38" fontId="37" fillId="0" borderId="30" xfId="0" applyNumberFormat="1" applyFont="1" applyBorder="1" applyAlignment="1">
      <alignment horizontal="center" vertical="center" shrinkToFit="1" readingOrder="2"/>
    </xf>
    <xf numFmtId="38" fontId="37" fillId="0" borderId="31" xfId="0" applyNumberFormat="1" applyFont="1" applyBorder="1" applyAlignment="1">
      <alignment horizontal="center" vertical="center" shrinkToFit="1" readingOrder="2"/>
    </xf>
    <xf numFmtId="38" fontId="40" fillId="0" borderId="31" xfId="0" applyNumberFormat="1" applyFont="1" applyBorder="1" applyAlignment="1">
      <alignment horizontal="center" vertical="center" shrinkToFit="1" readingOrder="2"/>
    </xf>
    <xf numFmtId="38" fontId="22" fillId="0" borderId="0" xfId="2" applyNumberFormat="1" applyAlignment="1">
      <alignment horizontal="center" vertical="center"/>
    </xf>
    <xf numFmtId="38" fontId="67" fillId="0" borderId="0" xfId="7" applyNumberFormat="1" applyFont="1" applyAlignment="1">
      <alignment horizontal="right" vertical="top" wrapText="1" shrinkToFit="1" readingOrder="2"/>
    </xf>
    <xf numFmtId="40" fontId="0" fillId="0" borderId="0" xfId="0" applyNumberFormat="1" applyAlignment="1">
      <alignment shrinkToFit="1"/>
    </xf>
    <xf numFmtId="181" fontId="39" fillId="0" borderId="0" xfId="0" applyNumberFormat="1" applyFont="1"/>
    <xf numFmtId="40" fontId="37" fillId="0" borderId="4" xfId="0" applyNumberFormat="1" applyFont="1" applyBorder="1" applyAlignment="1">
      <alignment horizontal="right" vertical="center" wrapText="1" readingOrder="2"/>
    </xf>
    <xf numFmtId="38" fontId="21" fillId="0" borderId="0" xfId="0" applyNumberFormat="1" applyFont="1" applyAlignment="1">
      <alignment vertical="center" readingOrder="2"/>
    </xf>
    <xf numFmtId="38" fontId="70" fillId="0" borderId="0" xfId="0" applyNumberFormat="1" applyFont="1" applyAlignment="1">
      <alignment horizontal="center" vertical="center" wrapText="1" readingOrder="2"/>
    </xf>
    <xf numFmtId="38" fontId="38" fillId="0" borderId="0" xfId="0" applyNumberFormat="1" applyFont="1" applyAlignment="1">
      <alignment horizontal="center" vertical="center"/>
    </xf>
    <xf numFmtId="3" fontId="38" fillId="0" borderId="0" xfId="0" applyNumberFormat="1" applyFont="1" applyAlignment="1">
      <alignment horizontal="center" vertical="center" shrinkToFit="1"/>
    </xf>
    <xf numFmtId="38" fontId="38" fillId="0" borderId="0" xfId="0" applyNumberFormat="1" applyFont="1" applyAlignment="1">
      <alignment horizontal="center" vertical="center" shrinkToFit="1"/>
    </xf>
    <xf numFmtId="3" fontId="19" fillId="0" borderId="0" xfId="7" applyNumberFormat="1" applyFont="1" applyAlignment="1">
      <alignment horizontal="center" vertical="center" shrinkToFit="1"/>
    </xf>
    <xf numFmtId="174" fontId="19" fillId="0" borderId="0" xfId="7" applyNumberFormat="1" applyFont="1" applyAlignment="1">
      <alignment horizontal="center" vertical="center" shrinkToFit="1"/>
    </xf>
    <xf numFmtId="3" fontId="110" fillId="0" borderId="0" xfId="0" applyNumberFormat="1" applyFont="1" applyAlignment="1">
      <alignment horizontal="center" vertical="center" shrinkToFit="1"/>
    </xf>
    <xf numFmtId="3" fontId="19" fillId="0" borderId="3" xfId="7" applyNumberFormat="1" applyFont="1" applyBorder="1" applyAlignment="1">
      <alignment horizontal="center" vertical="center" shrinkToFit="1"/>
    </xf>
    <xf numFmtId="3" fontId="19" fillId="0" borderId="4" xfId="7" applyNumberFormat="1" applyFont="1" applyBorder="1" applyAlignment="1">
      <alignment horizontal="center" vertical="center" shrinkToFit="1"/>
    </xf>
    <xf numFmtId="38" fontId="38" fillId="0" borderId="0" xfId="0" applyNumberFormat="1" applyFont="1" applyAlignment="1">
      <alignment vertical="center" shrinkToFit="1"/>
    </xf>
    <xf numFmtId="3" fontId="38" fillId="0" borderId="1" xfId="0" applyNumberFormat="1" applyFont="1" applyBorder="1" applyAlignment="1">
      <alignment horizontal="center" vertical="center" shrinkToFit="1"/>
    </xf>
    <xf numFmtId="3" fontId="19" fillId="0" borderId="1" xfId="0" applyNumberFormat="1" applyFont="1" applyBorder="1" applyAlignment="1">
      <alignment horizontal="center" vertical="center" shrinkToFit="1" readingOrder="2"/>
    </xf>
    <xf numFmtId="38" fontId="18" fillId="17" borderId="0" xfId="1" applyNumberFormat="1" applyFont="1" applyFill="1" applyAlignment="1">
      <alignment horizontal="center" vertical="center" wrapText="1" readingOrder="2"/>
    </xf>
    <xf numFmtId="38" fontId="18" fillId="16" borderId="0" xfId="1" applyNumberFormat="1" applyFont="1" applyFill="1" applyAlignment="1">
      <alignment horizontal="center" vertical="center" wrapText="1" readingOrder="2"/>
    </xf>
    <xf numFmtId="38" fontId="18" fillId="12" borderId="0" xfId="1" applyNumberFormat="1" applyFont="1" applyFill="1" applyAlignment="1">
      <alignment horizontal="center" vertical="center" wrapText="1" readingOrder="2"/>
    </xf>
    <xf numFmtId="38" fontId="18" fillId="5" borderId="0" xfId="1" applyNumberFormat="1" applyFont="1" applyFill="1" applyAlignment="1">
      <alignment horizontal="center" vertical="center" wrapText="1" readingOrder="2"/>
    </xf>
    <xf numFmtId="38" fontId="18" fillId="31" borderId="0" xfId="1" applyNumberFormat="1" applyFont="1" applyFill="1" applyAlignment="1">
      <alignment horizontal="center" vertical="center" wrapText="1" readingOrder="2"/>
    </xf>
    <xf numFmtId="38" fontId="18" fillId="32" borderId="0" xfId="1" applyNumberFormat="1" applyFont="1" applyFill="1" applyAlignment="1">
      <alignment horizontal="center" vertical="center" wrapText="1" readingOrder="2"/>
    </xf>
    <xf numFmtId="38" fontId="18" fillId="33" borderId="0" xfId="1" applyNumberFormat="1" applyFont="1" applyFill="1" applyAlignment="1">
      <alignment horizontal="center" vertical="center" wrapText="1" readingOrder="2"/>
    </xf>
    <xf numFmtId="38" fontId="18" fillId="8" borderId="0" xfId="1" applyNumberFormat="1" applyFont="1" applyFill="1" applyAlignment="1">
      <alignment horizontal="center" vertical="center" wrapText="1" readingOrder="2"/>
    </xf>
    <xf numFmtId="38" fontId="18" fillId="22" borderId="0" xfId="1" applyNumberFormat="1" applyFont="1" applyFill="1" applyAlignment="1">
      <alignment horizontal="center" vertical="center" wrapText="1" readingOrder="2"/>
    </xf>
    <xf numFmtId="38" fontId="18" fillId="34" borderId="0" xfId="1" applyNumberFormat="1" applyFont="1" applyFill="1" applyAlignment="1">
      <alignment horizontal="center" vertical="center" wrapText="1" readingOrder="2"/>
    </xf>
    <xf numFmtId="38" fontId="18" fillId="14" borderId="0" xfId="1" applyNumberFormat="1" applyFont="1" applyFill="1" applyAlignment="1">
      <alignment horizontal="center" vertical="center" wrapText="1" readingOrder="2"/>
    </xf>
    <xf numFmtId="38" fontId="18" fillId="20" borderId="0" xfId="1" applyNumberFormat="1" applyFont="1" applyFill="1" applyAlignment="1">
      <alignment horizontal="center" vertical="center" wrapText="1" readingOrder="2"/>
    </xf>
    <xf numFmtId="38" fontId="18" fillId="35" borderId="0" xfId="1" applyNumberFormat="1" applyFont="1" applyFill="1" applyAlignment="1">
      <alignment horizontal="center" vertical="center" wrapText="1" readingOrder="2"/>
    </xf>
    <xf numFmtId="38" fontId="18" fillId="19" borderId="0" xfId="1" applyNumberFormat="1" applyFont="1" applyFill="1" applyAlignment="1">
      <alignment horizontal="center" vertical="center" wrapText="1" readingOrder="2"/>
    </xf>
    <xf numFmtId="38" fontId="18" fillId="30" borderId="0" xfId="1" applyNumberFormat="1" applyFont="1" applyFill="1" applyAlignment="1">
      <alignment horizontal="center" vertical="center" wrapText="1" readingOrder="2"/>
    </xf>
    <xf numFmtId="38" fontId="18" fillId="21" borderId="0" xfId="1" applyNumberFormat="1" applyFont="1" applyFill="1" applyAlignment="1">
      <alignment horizontal="center" vertical="center" wrapText="1" readingOrder="2"/>
    </xf>
    <xf numFmtId="38" fontId="18" fillId="3" borderId="0" xfId="1" applyNumberFormat="1" applyFont="1" applyFill="1" applyAlignment="1">
      <alignment horizontal="center" vertical="center" wrapText="1" readingOrder="2"/>
    </xf>
    <xf numFmtId="40" fontId="18" fillId="0" borderId="0" xfId="0" applyNumberFormat="1" applyFont="1" applyAlignment="1">
      <alignment horizontal="center" vertical="center" shrinkToFit="1" readingOrder="2"/>
    </xf>
    <xf numFmtId="40" fontId="18" fillId="0" borderId="0" xfId="0" applyNumberFormat="1" applyFont="1" applyAlignment="1">
      <alignment horizontal="center" vertical="center" shrinkToFit="1"/>
    </xf>
    <xf numFmtId="38" fontId="15" fillId="0" borderId="4" xfId="0" applyNumberFormat="1" applyFont="1" applyBorder="1" applyAlignment="1">
      <alignment horizontal="center" vertical="center" shrinkToFit="1" readingOrder="2"/>
    </xf>
    <xf numFmtId="38" fontId="61" fillId="0" borderId="0" xfId="0" applyNumberFormat="1" applyFont="1" applyAlignment="1">
      <alignment shrinkToFit="1"/>
    </xf>
    <xf numFmtId="38" fontId="61" fillId="0" borderId="0" xfId="0" applyNumberFormat="1" applyFont="1" applyAlignment="1">
      <alignment horizontal="center" vertical="center"/>
    </xf>
    <xf numFmtId="38" fontId="130" fillId="0" borderId="0" xfId="0" applyNumberFormat="1" applyFont="1" applyAlignment="1">
      <alignment horizontal="center" vertical="center"/>
    </xf>
    <xf numFmtId="38" fontId="37" fillId="0" borderId="0" xfId="0" applyNumberFormat="1" applyFont="1" applyAlignment="1">
      <alignment horizontal="center" vertical="center" wrapText="1" shrinkToFit="1" readingOrder="2"/>
    </xf>
    <xf numFmtId="38" fontId="39" fillId="0" borderId="0" xfId="0" applyNumberFormat="1" applyFont="1" applyAlignment="1">
      <alignment horizontal="center" vertical="center" textRotation="90" wrapText="1" readingOrder="2"/>
    </xf>
    <xf numFmtId="38" fontId="16" fillId="0" borderId="0" xfId="5" applyNumberFormat="1" applyFont="1" applyFill="1" applyBorder="1" applyAlignment="1">
      <alignment horizontal="center" vertical="center" shrinkToFit="1" readingOrder="2"/>
    </xf>
    <xf numFmtId="38" fontId="16" fillId="2" borderId="0" xfId="5" applyNumberFormat="1" applyFont="1" applyFill="1" applyBorder="1" applyAlignment="1">
      <alignment horizontal="center" vertical="center" shrinkToFit="1" readingOrder="2"/>
    </xf>
    <xf numFmtId="38" fontId="146" fillId="0" borderId="0" xfId="0" applyNumberFormat="1" applyFont="1" applyAlignment="1">
      <alignment horizontal="center" vertical="center" wrapText="1" shrinkToFit="1" readingOrder="2"/>
    </xf>
    <xf numFmtId="38" fontId="40" fillId="0" borderId="1" xfId="0" applyNumberFormat="1" applyFont="1" applyBorder="1" applyAlignment="1">
      <alignment horizontal="center" vertical="center" wrapText="1" shrinkToFit="1" readingOrder="2"/>
    </xf>
    <xf numFmtId="38" fontId="122" fillId="0" borderId="0" xfId="0" applyNumberFormat="1" applyFont="1" applyAlignment="1">
      <alignment horizontal="center" vertical="center" wrapText="1" shrinkToFit="1" readingOrder="2"/>
    </xf>
    <xf numFmtId="38" fontId="122" fillId="0" borderId="0" xfId="0" applyNumberFormat="1" applyFont="1" applyAlignment="1">
      <alignment horizontal="center" vertical="center" wrapText="1" readingOrder="2"/>
    </xf>
    <xf numFmtId="38" fontId="38" fillId="0" borderId="0" xfId="0" applyNumberFormat="1" applyFont="1" applyAlignment="1">
      <alignment horizontal="center" vertical="center" wrapText="1" shrinkToFit="1" readingOrder="2"/>
    </xf>
    <xf numFmtId="38" fontId="36" fillId="0" borderId="0" xfId="0" applyNumberFormat="1" applyFont="1" applyAlignment="1">
      <alignment horizontal="center" vertical="center" wrapText="1" shrinkToFit="1" readingOrder="2"/>
    </xf>
    <xf numFmtId="38" fontId="68" fillId="0" borderId="0" xfId="0" applyNumberFormat="1" applyFont="1" applyAlignment="1">
      <alignment horizontal="center" vertical="center" wrapText="1" readingOrder="2"/>
    </xf>
    <xf numFmtId="38" fontId="40" fillId="0" borderId="5" xfId="0" applyNumberFormat="1" applyFont="1" applyBorder="1" applyAlignment="1">
      <alignment horizontal="center" vertical="center" shrinkToFit="1" readingOrder="2"/>
    </xf>
    <xf numFmtId="38" fontId="40" fillId="0" borderId="35" xfId="0" applyNumberFormat="1" applyFont="1" applyBorder="1" applyAlignment="1">
      <alignment horizontal="center" vertical="center" shrinkToFit="1" readingOrder="2"/>
    </xf>
    <xf numFmtId="38" fontId="40" fillId="0" borderId="34" xfId="0" applyNumberFormat="1" applyFont="1" applyBorder="1" applyAlignment="1">
      <alignment horizontal="center" vertical="center" shrinkToFit="1" readingOrder="2"/>
    </xf>
    <xf numFmtId="38" fontId="122" fillId="0" borderId="1" xfId="0" applyNumberFormat="1" applyFont="1" applyBorder="1" applyAlignment="1">
      <alignment horizontal="center" vertical="center" wrapText="1" shrinkToFit="1" readingOrder="2"/>
    </xf>
    <xf numFmtId="38" fontId="125" fillId="0" borderId="1" xfId="0" applyNumberFormat="1" applyFont="1" applyBorder="1" applyAlignment="1">
      <alignment horizontal="center" vertical="center" wrapText="1" shrinkToFit="1" readingOrder="2"/>
    </xf>
    <xf numFmtId="38" fontId="122" fillId="0" borderId="1" xfId="0" applyNumberFormat="1" applyFont="1" applyBorder="1" applyAlignment="1">
      <alignment horizontal="center" vertical="center" wrapText="1" readingOrder="2"/>
    </xf>
    <xf numFmtId="41" fontId="16" fillId="0" borderId="0" xfId="18" applyFont="1" applyAlignment="1">
      <alignment horizontal="right" vertical="center" indent="3" shrinkToFit="1" readingOrder="2"/>
    </xf>
    <xf numFmtId="38" fontId="140" fillId="0" borderId="0" xfId="0" applyNumberFormat="1" applyFont="1" applyAlignment="1">
      <alignment horizontal="center" vertical="center" wrapText="1" shrinkToFit="1" readingOrder="2"/>
    </xf>
    <xf numFmtId="38" fontId="14" fillId="0" borderId="0" xfId="5" applyNumberFormat="1" applyFont="1" applyFill="1" applyBorder="1" applyAlignment="1">
      <alignment horizontal="center" vertical="center" shrinkToFit="1"/>
    </xf>
    <xf numFmtId="38" fontId="66" fillId="0" borderId="0" xfId="7" applyNumberFormat="1" applyFont="1" applyAlignment="1">
      <alignment horizontal="center" vertical="center" readingOrder="2"/>
    </xf>
    <xf numFmtId="38" fontId="66" fillId="0" borderId="0" xfId="5" applyNumberFormat="1" applyFont="1" applyFill="1" applyBorder="1" applyAlignment="1">
      <alignment horizontal="center" vertical="center"/>
    </xf>
    <xf numFmtId="38" fontId="66" fillId="0" borderId="0" xfId="5" applyNumberFormat="1" applyFont="1" applyFill="1" applyBorder="1" applyAlignment="1">
      <alignment horizontal="center" vertical="center" shrinkToFit="1"/>
    </xf>
    <xf numFmtId="38" fontId="66" fillId="0" borderId="0" xfId="8" applyNumberFormat="1" applyFont="1" applyFill="1" applyBorder="1" applyAlignment="1">
      <alignment horizontal="center" vertical="center" wrapText="1"/>
    </xf>
    <xf numFmtId="38" fontId="66" fillId="0" borderId="0" xfId="8" applyNumberFormat="1" applyFont="1" applyFill="1" applyBorder="1" applyAlignment="1">
      <alignment horizontal="center" vertical="center" wrapText="1" shrinkToFit="1"/>
    </xf>
    <xf numFmtId="38" fontId="40" fillId="0" borderId="0" xfId="0" applyNumberFormat="1" applyFont="1"/>
    <xf numFmtId="38" fontId="66" fillId="0" borderId="1" xfId="8" applyNumberFormat="1" applyFont="1" applyFill="1" applyBorder="1" applyAlignment="1">
      <alignment horizontal="center" vertical="center" wrapText="1" shrinkToFit="1"/>
    </xf>
    <xf numFmtId="38" fontId="66" fillId="0" borderId="0" xfId="5" applyNumberFormat="1" applyFont="1" applyFill="1" applyBorder="1" applyAlignment="1">
      <alignment horizontal="center" vertical="center" shrinkToFit="1" readingOrder="2"/>
    </xf>
    <xf numFmtId="38" fontId="15" fillId="0" borderId="0" xfId="5" applyNumberFormat="1" applyFont="1" applyFill="1" applyBorder="1" applyAlignment="1">
      <alignment horizontal="center" vertical="center" shrinkToFit="1"/>
    </xf>
    <xf numFmtId="38" fontId="15" fillId="0" borderId="0" xfId="5" applyNumberFormat="1" applyFont="1" applyFill="1" applyBorder="1" applyAlignment="1">
      <alignment horizontal="center" vertical="center" shrinkToFit="1" readingOrder="2"/>
    </xf>
    <xf numFmtId="38" fontId="19" fillId="0" borderId="0" xfId="5" applyNumberFormat="1" applyFont="1" applyFill="1" applyBorder="1" applyAlignment="1">
      <alignment horizontal="center" vertical="center" shrinkToFit="1" readingOrder="2"/>
    </xf>
    <xf numFmtId="38" fontId="19" fillId="0" borderId="0" xfId="5" applyNumberFormat="1" applyFont="1" applyFill="1" applyBorder="1" applyAlignment="1">
      <alignment horizontal="center" vertical="center" shrinkToFit="1"/>
    </xf>
    <xf numFmtId="38" fontId="146" fillId="0" borderId="0" xfId="0" applyNumberFormat="1" applyFont="1" applyAlignment="1">
      <alignment horizontal="right" vertical="center" wrapText="1" shrinkToFit="1" readingOrder="2"/>
    </xf>
    <xf numFmtId="3" fontId="0" fillId="0" borderId="0" xfId="0" applyNumberFormat="1" applyAlignment="1">
      <alignment horizontal="center" vertical="center" shrinkToFit="1"/>
    </xf>
    <xf numFmtId="167" fontId="39" fillId="0" borderId="0" xfId="0" applyNumberFormat="1" applyFont="1" applyAlignment="1">
      <alignment horizontal="center" vertical="center" wrapText="1" readingOrder="2"/>
    </xf>
    <xf numFmtId="167" fontId="39" fillId="0" borderId="0" xfId="0" applyNumberFormat="1" applyFont="1" applyAlignment="1">
      <alignment horizontal="center" vertical="center"/>
    </xf>
    <xf numFmtId="167" fontId="42" fillId="0" borderId="3" xfId="0" applyNumberFormat="1" applyFont="1" applyBorder="1" applyAlignment="1">
      <alignment horizontal="center" vertical="center" wrapText="1" readingOrder="2"/>
    </xf>
    <xf numFmtId="167" fontId="42" fillId="0" borderId="0" xfId="0" applyNumberFormat="1" applyFont="1" applyAlignment="1">
      <alignment horizontal="center" vertical="center"/>
    </xf>
    <xf numFmtId="167" fontId="42" fillId="0" borderId="2" xfId="0" applyNumberFormat="1" applyFont="1" applyBorder="1" applyAlignment="1">
      <alignment horizontal="center" vertical="center" wrapText="1" readingOrder="2"/>
    </xf>
    <xf numFmtId="167" fontId="42" fillId="0" borderId="4" xfId="0" applyNumberFormat="1" applyFont="1" applyBorder="1" applyAlignment="1">
      <alignment horizontal="center" vertical="center" wrapText="1" readingOrder="2"/>
    </xf>
    <xf numFmtId="167" fontId="34" fillId="0" borderId="0" xfId="0" applyNumberFormat="1" applyFont="1" applyAlignment="1">
      <alignment horizontal="center" vertical="center" wrapText="1" readingOrder="2"/>
    </xf>
    <xf numFmtId="167" fontId="34" fillId="0" borderId="0" xfId="0" applyNumberFormat="1" applyFont="1" applyAlignment="1">
      <alignment horizontal="center" vertical="center"/>
    </xf>
    <xf numFmtId="167" fontId="39" fillId="0" borderId="1" xfId="0" applyNumberFormat="1" applyFont="1" applyBorder="1" applyAlignment="1">
      <alignment horizontal="center" vertical="center" wrapText="1" readingOrder="2"/>
    </xf>
    <xf numFmtId="167" fontId="37" fillId="0" borderId="4" xfId="0" applyNumberFormat="1" applyFont="1" applyBorder="1" applyAlignment="1">
      <alignment horizontal="center" vertical="center" wrapText="1" readingOrder="2"/>
    </xf>
    <xf numFmtId="167" fontId="15" fillId="0" borderId="4" xfId="0" applyNumberFormat="1" applyFont="1" applyBorder="1" applyAlignment="1">
      <alignment horizontal="center" vertical="center"/>
    </xf>
    <xf numFmtId="167" fontId="60" fillId="0" borderId="0" xfId="0" applyNumberFormat="1" applyFont="1" applyAlignment="1">
      <alignment horizontal="center" vertical="center" shrinkToFit="1" readingOrder="2"/>
    </xf>
    <xf numFmtId="167" fontId="39" fillId="0" borderId="0" xfId="0" applyNumberFormat="1" applyFont="1"/>
    <xf numFmtId="167" fontId="14" fillId="0" borderId="0" xfId="0" applyNumberFormat="1" applyFont="1" applyAlignment="1">
      <alignment horizontal="center" vertical="center" shrinkToFit="1" readingOrder="2"/>
    </xf>
    <xf numFmtId="167" fontId="112" fillId="0" borderId="3" xfId="0" applyNumberFormat="1" applyFont="1" applyBorder="1" applyAlignment="1">
      <alignment horizontal="center" vertical="center" shrinkToFit="1" readingOrder="2"/>
    </xf>
    <xf numFmtId="167" fontId="111" fillId="0" borderId="0" xfId="0" applyNumberFormat="1" applyFont="1" applyAlignment="1">
      <alignment horizontal="center" vertical="center"/>
    </xf>
    <xf numFmtId="167" fontId="112" fillId="0" borderId="0" xfId="0" applyNumberFormat="1" applyFont="1" applyAlignment="1">
      <alignment horizontal="center" vertical="center" shrinkToFit="1" readingOrder="2"/>
    </xf>
    <xf numFmtId="167" fontId="14" fillId="0" borderId="0" xfId="0" applyNumberFormat="1" applyFont="1" applyAlignment="1">
      <alignment horizontal="center" vertical="center" shrinkToFit="1"/>
    </xf>
    <xf numFmtId="167" fontId="111" fillId="0" borderId="3" xfId="0" applyNumberFormat="1" applyFont="1" applyBorder="1" applyAlignment="1">
      <alignment horizontal="center" vertical="center" shrinkToFit="1" readingOrder="2"/>
    </xf>
    <xf numFmtId="167" fontId="42" fillId="0" borderId="0" xfId="0" applyNumberFormat="1" applyFont="1" applyAlignment="1">
      <alignment horizontal="center" vertical="center" wrapText="1" readingOrder="2"/>
    </xf>
    <xf numFmtId="167" fontId="111" fillId="0" borderId="2" xfId="0" applyNumberFormat="1" applyFont="1" applyBorder="1" applyAlignment="1">
      <alignment horizontal="center" vertical="center" shrinkToFit="1" readingOrder="2"/>
    </xf>
    <xf numFmtId="167" fontId="112" fillId="0" borderId="2" xfId="0" applyNumberFormat="1" applyFont="1" applyBorder="1" applyAlignment="1">
      <alignment horizontal="center" vertical="center" shrinkToFit="1" readingOrder="2"/>
    </xf>
    <xf numFmtId="167" fontId="111" fillId="0" borderId="4" xfId="0" applyNumberFormat="1" applyFont="1" applyBorder="1" applyAlignment="1">
      <alignment horizontal="center" vertical="center" shrinkToFit="1" readingOrder="2"/>
    </xf>
    <xf numFmtId="167" fontId="108" fillId="0" borderId="0" xfId="0" applyNumberFormat="1" applyFont="1" applyAlignment="1">
      <alignment horizontal="center" vertical="center" shrinkToFit="1"/>
    </xf>
    <xf numFmtId="167" fontId="34" fillId="0" borderId="0" xfId="0" applyNumberFormat="1" applyFont="1"/>
    <xf numFmtId="167" fontId="108" fillId="0" borderId="0" xfId="0" applyNumberFormat="1" applyFont="1" applyAlignment="1">
      <alignment horizontal="center" vertical="center"/>
    </xf>
    <xf numFmtId="167" fontId="42" fillId="0" borderId="0" xfId="0" applyNumberFormat="1" applyFont="1"/>
    <xf numFmtId="167" fontId="105" fillId="0" borderId="0" xfId="0" applyNumberFormat="1" applyFont="1" applyAlignment="1">
      <alignment horizontal="center" vertical="center" wrapText="1"/>
    </xf>
    <xf numFmtId="167" fontId="106" fillId="0" borderId="0" xfId="0" applyNumberFormat="1" applyFont="1" applyAlignment="1">
      <alignment horizontal="center" vertical="center" wrapText="1" readingOrder="2"/>
    </xf>
    <xf numFmtId="167" fontId="139" fillId="0" borderId="0" xfId="0" applyNumberFormat="1" applyFont="1" applyAlignment="1">
      <alignment horizontal="center" vertical="center" wrapText="1"/>
    </xf>
    <xf numFmtId="167" fontId="66" fillId="0" borderId="2" xfId="0" applyNumberFormat="1" applyFont="1" applyBorder="1" applyAlignment="1">
      <alignment horizontal="center" vertical="center" shrinkToFit="1"/>
    </xf>
    <xf numFmtId="167" fontId="66" fillId="0" borderId="0" xfId="0" applyNumberFormat="1" applyFont="1" applyAlignment="1">
      <alignment horizontal="center" vertical="center" shrinkToFit="1"/>
    </xf>
    <xf numFmtId="167" fontId="40" fillId="0" borderId="0" xfId="0" applyNumberFormat="1" applyFont="1" applyAlignment="1">
      <alignment horizontal="center" vertical="center" shrinkToFit="1" readingOrder="2"/>
    </xf>
    <xf numFmtId="167" fontId="66" fillId="0" borderId="4" xfId="0" applyNumberFormat="1" applyFont="1" applyBorder="1" applyAlignment="1">
      <alignment horizontal="center" vertical="center" shrinkToFit="1"/>
    </xf>
    <xf numFmtId="167" fontId="66" fillId="0" borderId="6" xfId="0" applyNumberFormat="1" applyFont="1" applyBorder="1" applyAlignment="1">
      <alignment horizontal="center" vertical="center" shrinkToFit="1"/>
    </xf>
    <xf numFmtId="167" fontId="40" fillId="0" borderId="0" xfId="0" applyNumberFormat="1" applyFont="1" applyAlignment="1">
      <alignment horizontal="center" vertical="center" wrapText="1" readingOrder="2"/>
    </xf>
    <xf numFmtId="167" fontId="66" fillId="0" borderId="0" xfId="0" applyNumberFormat="1" applyFont="1" applyAlignment="1">
      <alignment horizontal="center" vertical="center" wrapText="1"/>
    </xf>
    <xf numFmtId="167" fontId="40" fillId="0" borderId="2" xfId="0" applyNumberFormat="1" applyFont="1" applyBorder="1" applyAlignment="1">
      <alignment horizontal="center" vertical="center" shrinkToFit="1" readingOrder="2"/>
    </xf>
    <xf numFmtId="167" fontId="66" fillId="0" borderId="9" xfId="0" applyNumberFormat="1" applyFont="1" applyBorder="1" applyAlignment="1">
      <alignment horizontal="center" vertical="center" shrinkToFit="1"/>
    </xf>
    <xf numFmtId="167" fontId="66" fillId="0" borderId="5" xfId="0" applyNumberFormat="1" applyFont="1" applyBorder="1" applyAlignment="1">
      <alignment horizontal="center" vertical="center" shrinkToFit="1"/>
    </xf>
    <xf numFmtId="167" fontId="18" fillId="0" borderId="0" xfId="0" applyNumberFormat="1" applyFont="1" applyAlignment="1">
      <alignment horizontal="center" vertical="center" shrinkToFit="1"/>
    </xf>
    <xf numFmtId="167" fontId="19" fillId="0" borderId="3" xfId="5" applyNumberFormat="1" applyFont="1" applyFill="1" applyBorder="1" applyAlignment="1">
      <alignment horizontal="center" vertical="center" shrinkToFit="1" readingOrder="2"/>
    </xf>
    <xf numFmtId="167" fontId="19" fillId="0" borderId="0" xfId="5" applyNumberFormat="1" applyFont="1" applyFill="1" applyBorder="1" applyAlignment="1">
      <alignment horizontal="center" vertical="center" shrinkToFit="1" readingOrder="2"/>
    </xf>
    <xf numFmtId="167" fontId="19" fillId="0" borderId="3" xfId="5" applyNumberFormat="1" applyFont="1" applyFill="1" applyBorder="1" applyAlignment="1">
      <alignment horizontal="center" vertical="center" shrinkToFit="1"/>
    </xf>
    <xf numFmtId="167" fontId="19" fillId="0" borderId="0" xfId="5" applyNumberFormat="1" applyFont="1" applyFill="1" applyBorder="1" applyAlignment="1">
      <alignment horizontal="center" vertical="center" shrinkToFit="1"/>
    </xf>
    <xf numFmtId="167" fontId="19" fillId="0" borderId="0" xfId="0" applyNumberFormat="1" applyFont="1" applyAlignment="1">
      <alignment horizontal="center" vertical="center" shrinkToFit="1"/>
    </xf>
    <xf numFmtId="167" fontId="18" fillId="0" borderId="0" xfId="5" applyNumberFormat="1" applyFont="1" applyFill="1" applyBorder="1" applyAlignment="1">
      <alignment horizontal="center" vertical="center" shrinkToFit="1" readingOrder="2"/>
    </xf>
    <xf numFmtId="167" fontId="18" fillId="0" borderId="0" xfId="5" applyNumberFormat="1" applyFont="1" applyFill="1" applyBorder="1" applyAlignment="1">
      <alignment horizontal="center" vertical="center" shrinkToFit="1"/>
    </xf>
    <xf numFmtId="167" fontId="19" fillId="0" borderId="4" xfId="5" applyNumberFormat="1" applyFont="1" applyFill="1" applyBorder="1" applyAlignment="1">
      <alignment horizontal="center" vertical="center" shrinkToFit="1" readingOrder="2"/>
    </xf>
    <xf numFmtId="167" fontId="19" fillId="0" borderId="4" xfId="5" applyNumberFormat="1" applyFont="1" applyFill="1" applyBorder="1" applyAlignment="1">
      <alignment horizontal="center" vertical="center" shrinkToFit="1"/>
    </xf>
    <xf numFmtId="167" fontId="35" fillId="0" borderId="0" xfId="0" applyNumberFormat="1" applyFont="1" applyAlignment="1">
      <alignment horizontal="center" vertical="center" shrinkToFit="1"/>
    </xf>
    <xf numFmtId="167" fontId="14" fillId="0" borderId="0" xfId="0" applyNumberFormat="1" applyFont="1" applyAlignment="1">
      <alignment horizontal="center" vertical="center" readingOrder="2"/>
    </xf>
    <xf numFmtId="167" fontId="18" fillId="0" borderId="0" xfId="0" applyNumberFormat="1" applyFont="1" applyAlignment="1">
      <alignment horizontal="center" vertical="center" shrinkToFit="1" readingOrder="2"/>
    </xf>
    <xf numFmtId="167" fontId="35" fillId="0" borderId="0" xfId="0" applyNumberFormat="1" applyFont="1" applyAlignment="1">
      <alignment horizontal="center" vertical="center" shrinkToFit="1" readingOrder="2"/>
    </xf>
    <xf numFmtId="167" fontId="19" fillId="0" borderId="4" xfId="0" applyNumberFormat="1" applyFont="1" applyBorder="1" applyAlignment="1">
      <alignment horizontal="center" vertical="center" shrinkToFit="1" readingOrder="2"/>
    </xf>
    <xf numFmtId="167" fontId="15" fillId="0" borderId="0" xfId="0" applyNumberFormat="1" applyFont="1" applyAlignment="1">
      <alignment horizontal="center" vertical="center" readingOrder="2"/>
    </xf>
    <xf numFmtId="167" fontId="37" fillId="0" borderId="0" xfId="0" applyNumberFormat="1" applyFont="1" applyAlignment="1">
      <alignment horizontal="center" vertical="center"/>
    </xf>
    <xf numFmtId="167" fontId="38" fillId="0" borderId="4" xfId="0" applyNumberFormat="1" applyFont="1" applyBorder="1" applyAlignment="1">
      <alignment horizontal="center" vertical="center" shrinkToFit="1"/>
    </xf>
    <xf numFmtId="167" fontId="15" fillId="0" borderId="4" xfId="0" applyNumberFormat="1" applyFont="1" applyBorder="1" applyAlignment="1">
      <alignment horizontal="center" vertical="center" readingOrder="2"/>
    </xf>
    <xf numFmtId="167" fontId="14" fillId="0" borderId="0" xfId="0" applyNumberFormat="1" applyFont="1" applyAlignment="1">
      <alignment horizontal="right" indent="1" readingOrder="2"/>
    </xf>
    <xf numFmtId="167" fontId="15" fillId="0" borderId="0" xfId="0" applyNumberFormat="1" applyFont="1" applyAlignment="1">
      <alignment horizontal="right" indent="1" readingOrder="2"/>
    </xf>
    <xf numFmtId="167" fontId="18" fillId="0" borderId="0" xfId="0" applyNumberFormat="1" applyFont="1" applyAlignment="1">
      <alignment horizontal="right" shrinkToFit="1" readingOrder="2"/>
    </xf>
    <xf numFmtId="167" fontId="14" fillId="0" borderId="4" xfId="0" applyNumberFormat="1" applyFont="1" applyBorder="1" applyAlignment="1">
      <alignment horizontal="center" vertical="center" shrinkToFit="1"/>
    </xf>
    <xf numFmtId="167" fontId="14" fillId="0" borderId="0" xfId="0" applyNumberFormat="1" applyFont="1" applyAlignment="1">
      <alignment horizontal="right" shrinkToFit="1" readingOrder="2"/>
    </xf>
    <xf numFmtId="167" fontId="14" fillId="0" borderId="0" xfId="0" applyNumberFormat="1" applyFont="1" applyAlignment="1">
      <alignment readingOrder="2"/>
    </xf>
    <xf numFmtId="167" fontId="15" fillId="0" borderId="0" xfId="0" applyNumberFormat="1" applyFont="1" applyAlignment="1">
      <alignment readingOrder="2"/>
    </xf>
    <xf numFmtId="3" fontId="0" fillId="0" borderId="0" xfId="0" applyNumberFormat="1" applyAlignment="1">
      <alignment vertical="center" shrinkToFit="1"/>
    </xf>
    <xf numFmtId="3" fontId="19" fillId="0" borderId="0" xfId="7" applyNumberFormat="1" applyFont="1" applyAlignment="1">
      <alignment vertical="center" shrinkToFit="1"/>
    </xf>
    <xf numFmtId="167" fontId="19" fillId="0" borderId="0" xfId="7" applyNumberFormat="1" applyFont="1" applyAlignment="1">
      <alignment horizontal="center" vertical="center" shrinkToFit="1"/>
    </xf>
    <xf numFmtId="167" fontId="70" fillId="0" borderId="0" xfId="0" applyNumberFormat="1" applyFont="1" applyAlignment="1">
      <alignment vertical="center" wrapText="1" readingOrder="2"/>
    </xf>
    <xf numFmtId="167" fontId="70" fillId="0" borderId="0" xfId="0" applyNumberFormat="1" applyFont="1" applyAlignment="1">
      <alignment horizontal="center" vertical="center" wrapText="1" readingOrder="2"/>
    </xf>
    <xf numFmtId="167" fontId="38" fillId="0" borderId="0" xfId="0" applyNumberFormat="1" applyFont="1" applyAlignment="1">
      <alignment vertical="center" shrinkToFit="1"/>
    </xf>
    <xf numFmtId="167" fontId="19" fillId="0" borderId="3" xfId="7" applyNumberFormat="1" applyFont="1" applyBorder="1" applyAlignment="1">
      <alignment horizontal="center" vertical="center" shrinkToFit="1"/>
    </xf>
    <xf numFmtId="167" fontId="19" fillId="0" borderId="4" xfId="7" applyNumberFormat="1" applyFont="1" applyBorder="1" applyAlignment="1">
      <alignment horizontal="center" vertical="center" shrinkToFit="1"/>
    </xf>
    <xf numFmtId="167" fontId="14" fillId="0" borderId="0" xfId="7" applyNumberFormat="1" applyFont="1" applyAlignment="1">
      <alignment horizontal="center" vertical="center" shrinkToFit="1"/>
    </xf>
    <xf numFmtId="167" fontId="15" fillId="0" borderId="4" xfId="0" applyNumberFormat="1" applyFont="1" applyBorder="1" applyAlignment="1">
      <alignment horizontal="center" vertical="center" shrinkToFit="1"/>
    </xf>
    <xf numFmtId="167" fontId="36" fillId="0" borderId="0" xfId="7" applyNumberFormat="1" applyFont="1" applyAlignment="1">
      <alignment horizontal="center" vertical="center" shrinkToFit="1"/>
    </xf>
    <xf numFmtId="167" fontId="66" fillId="0" borderId="3" xfId="7" applyNumberFormat="1" applyFont="1" applyBorder="1" applyAlignment="1">
      <alignment horizontal="center" vertical="center" shrinkToFit="1"/>
    </xf>
    <xf numFmtId="167" fontId="40" fillId="0" borderId="0" xfId="7" applyNumberFormat="1" applyFont="1" applyAlignment="1">
      <alignment horizontal="center" vertical="center" shrinkToFit="1"/>
    </xf>
    <xf numFmtId="167" fontId="40" fillId="0" borderId="4" xfId="5" applyNumberFormat="1" applyFont="1" applyFill="1" applyBorder="1" applyAlignment="1">
      <alignment horizontal="center" vertical="center" shrinkToFit="1" readingOrder="2"/>
    </xf>
    <xf numFmtId="167" fontId="16" fillId="0" borderId="0" xfId="7" applyNumberFormat="1" applyFont="1" applyAlignment="1">
      <alignment horizontal="center" vertical="center" shrinkToFit="1"/>
    </xf>
    <xf numFmtId="167" fontId="66" fillId="0" borderId="0" xfId="7" applyNumberFormat="1" applyFont="1" applyAlignment="1">
      <alignment horizontal="center" vertical="center" shrinkToFit="1"/>
    </xf>
    <xf numFmtId="167" fontId="39" fillId="0" borderId="0" xfId="0" applyNumberFormat="1" applyFont="1" applyAlignment="1">
      <alignment horizontal="center" vertical="center" shrinkToFit="1" readingOrder="2"/>
    </xf>
    <xf numFmtId="167" fontId="45" fillId="0" borderId="0" xfId="0" applyNumberFormat="1" applyFont="1" applyAlignment="1">
      <alignment horizontal="center"/>
    </xf>
    <xf numFmtId="167" fontId="37" fillId="0" borderId="4" xfId="0" applyNumberFormat="1" applyFont="1" applyBorder="1" applyAlignment="1">
      <alignment horizontal="center" vertical="center" shrinkToFit="1" readingOrder="2"/>
    </xf>
    <xf numFmtId="167" fontId="23" fillId="0" borderId="0" xfId="0" applyNumberFormat="1" applyFont="1" applyAlignment="1">
      <alignment horizontal="center" vertical="center" readingOrder="2"/>
    </xf>
    <xf numFmtId="167" fontId="45" fillId="0" borderId="0" xfId="0" applyNumberFormat="1" applyFont="1" applyAlignment="1">
      <alignment horizontal="center" wrapText="1"/>
    </xf>
    <xf numFmtId="167" fontId="45" fillId="0" borderId="0" xfId="0" applyNumberFormat="1" applyFont="1" applyAlignment="1">
      <alignment wrapText="1"/>
    </xf>
    <xf numFmtId="167" fontId="27" fillId="0" borderId="0" xfId="0" applyNumberFormat="1" applyFont="1" applyAlignment="1">
      <alignment horizontal="center" wrapText="1"/>
    </xf>
    <xf numFmtId="167" fontId="27" fillId="0" borderId="0" xfId="0" applyNumberFormat="1" applyFont="1" applyAlignment="1">
      <alignment wrapText="1"/>
    </xf>
    <xf numFmtId="167" fontId="45" fillId="0" borderId="0" xfId="0" applyNumberFormat="1" applyFont="1" applyAlignment="1">
      <alignment horizontal="center" shrinkToFit="1"/>
    </xf>
    <xf numFmtId="167" fontId="45" fillId="0" borderId="0" xfId="0" applyNumberFormat="1" applyFont="1" applyAlignment="1">
      <alignment shrinkToFit="1"/>
    </xf>
    <xf numFmtId="167" fontId="45" fillId="0" borderId="0" xfId="0" applyNumberFormat="1" applyFont="1"/>
    <xf numFmtId="167" fontId="39" fillId="0" borderId="1" xfId="0" applyNumberFormat="1" applyFont="1" applyBorder="1" applyAlignment="1">
      <alignment horizontal="center" vertical="center" shrinkToFit="1" readingOrder="2"/>
    </xf>
    <xf numFmtId="167" fontId="37" fillId="0" borderId="7" xfId="0" applyNumberFormat="1" applyFont="1" applyBorder="1" applyAlignment="1">
      <alignment horizontal="center" vertical="center" shrinkToFit="1" readingOrder="2"/>
    </xf>
    <xf numFmtId="167" fontId="27" fillId="0" borderId="0" xfId="0" applyNumberFormat="1" applyFont="1" applyAlignment="1">
      <alignment horizontal="center"/>
    </xf>
    <xf numFmtId="167" fontId="27" fillId="0" borderId="0" xfId="0" applyNumberFormat="1" applyFont="1"/>
    <xf numFmtId="167" fontId="37" fillId="0" borderId="5" xfId="0" applyNumberFormat="1" applyFont="1" applyBorder="1" applyAlignment="1">
      <alignment horizontal="center" vertical="center" shrinkToFit="1" readingOrder="2"/>
    </xf>
    <xf numFmtId="167" fontId="39" fillId="0" borderId="0" xfId="0" applyNumberFormat="1" applyFont="1" applyAlignment="1">
      <alignment horizontal="center"/>
    </xf>
    <xf numFmtId="167" fontId="0" fillId="0" borderId="0" xfId="0" applyNumberFormat="1" applyAlignment="1">
      <alignment wrapText="1"/>
    </xf>
    <xf numFmtId="167" fontId="37" fillId="0" borderId="0" xfId="0" applyNumberFormat="1" applyFont="1" applyAlignment="1">
      <alignment wrapText="1"/>
    </xf>
    <xf numFmtId="167" fontId="37" fillId="0" borderId="4" xfId="0" applyNumberFormat="1" applyFont="1" applyBorder="1" applyAlignment="1">
      <alignment horizontal="center" vertical="center"/>
    </xf>
    <xf numFmtId="167" fontId="37" fillId="0" borderId="0" xfId="0" applyNumberFormat="1" applyFont="1" applyAlignment="1">
      <alignment vertical="center" wrapText="1"/>
    </xf>
    <xf numFmtId="167" fontId="18" fillId="0" borderId="0" xfId="0" applyNumberFormat="1" applyFont="1" applyAlignment="1">
      <alignment horizontal="center" vertical="center" readingOrder="2"/>
    </xf>
    <xf numFmtId="167" fontId="18" fillId="0" borderId="1" xfId="0" applyNumberFormat="1" applyFont="1" applyBorder="1" applyAlignment="1">
      <alignment horizontal="center" vertical="center" readingOrder="1"/>
    </xf>
    <xf numFmtId="167" fontId="37" fillId="0" borderId="3" xfId="0" applyNumberFormat="1" applyFont="1" applyBorder="1" applyAlignment="1">
      <alignment horizontal="center" vertical="center" shrinkToFit="1" readingOrder="2"/>
    </xf>
    <xf numFmtId="167" fontId="37" fillId="0" borderId="3" xfId="0" applyNumberFormat="1" applyFont="1" applyBorder="1" applyAlignment="1">
      <alignment horizontal="center" vertical="center" shrinkToFit="1"/>
    </xf>
    <xf numFmtId="167" fontId="37" fillId="0" borderId="0" xfId="8" applyNumberFormat="1" applyFont="1" applyFill="1" applyBorder="1" applyAlignment="1">
      <alignment horizontal="center" vertical="center"/>
    </xf>
    <xf numFmtId="167" fontId="39" fillId="0" borderId="0" xfId="0" applyNumberFormat="1" applyFont="1" applyAlignment="1">
      <alignment horizontal="center" vertical="center" shrinkToFit="1"/>
    </xf>
    <xf numFmtId="167" fontId="15" fillId="0" borderId="3" xfId="0" applyNumberFormat="1" applyFont="1" applyBorder="1" applyAlignment="1">
      <alignment horizontal="center" vertical="center" shrinkToFit="1" readingOrder="2"/>
    </xf>
    <xf numFmtId="167" fontId="15" fillId="0" borderId="1" xfId="0" applyNumberFormat="1" applyFont="1" applyBorder="1" applyAlignment="1">
      <alignment horizontal="center" vertical="center" shrinkToFit="1" readingOrder="2"/>
    </xf>
    <xf numFmtId="167" fontId="15" fillId="0" borderId="1" xfId="0" applyNumberFormat="1" applyFont="1" applyBorder="1" applyAlignment="1">
      <alignment horizontal="center" vertical="center" readingOrder="2"/>
    </xf>
    <xf numFmtId="167" fontId="37" fillId="0" borderId="0" xfId="0" applyNumberFormat="1" applyFont="1" applyAlignment="1">
      <alignment horizontal="justify" vertical="center" wrapText="1" readingOrder="2"/>
    </xf>
    <xf numFmtId="167" fontId="37" fillId="0" borderId="0" xfId="0" applyNumberFormat="1" applyFont="1" applyAlignment="1">
      <alignment horizontal="right" vertical="center" wrapText="1" readingOrder="2"/>
    </xf>
    <xf numFmtId="167" fontId="14" fillId="0" borderId="0" xfId="0" applyNumberFormat="1" applyFont="1" applyAlignment="1">
      <alignment horizontal="center" vertical="center" readingOrder="1"/>
    </xf>
    <xf numFmtId="167" fontId="39" fillId="0" borderId="0" xfId="0" applyNumberFormat="1" applyFont="1" applyAlignment="1">
      <alignment vertical="center" wrapText="1" readingOrder="2"/>
    </xf>
    <xf numFmtId="167" fontId="39" fillId="0" borderId="0" xfId="0" applyNumberFormat="1" applyFont="1" applyAlignment="1">
      <alignment wrapText="1"/>
    </xf>
    <xf numFmtId="167" fontId="14" fillId="0" borderId="3" xfId="0" applyNumberFormat="1" applyFont="1" applyBorder="1" applyAlignment="1">
      <alignment horizontal="center" vertical="center" shrinkToFit="1"/>
    </xf>
    <xf numFmtId="167" fontId="14" fillId="0" borderId="1" xfId="0" applyNumberFormat="1" applyFont="1" applyBorder="1" applyAlignment="1">
      <alignment horizontal="center" vertical="center" shrinkToFit="1"/>
    </xf>
    <xf numFmtId="167" fontId="15" fillId="0" borderId="4" xfId="0" applyNumberFormat="1" applyFont="1" applyBorder="1" applyAlignment="1">
      <alignment horizontal="center" vertical="center" shrinkToFit="1" readingOrder="2"/>
    </xf>
    <xf numFmtId="167" fontId="39" fillId="0" borderId="0" xfId="0" applyNumberFormat="1" applyFont="1" applyAlignment="1">
      <alignment horizontal="right" vertical="center" readingOrder="2"/>
    </xf>
    <xf numFmtId="167" fontId="37" fillId="0" borderId="3" xfId="0" applyNumberFormat="1" applyFont="1" applyBorder="1" applyAlignment="1">
      <alignment horizontal="center" vertical="center" wrapText="1" readingOrder="2"/>
    </xf>
    <xf numFmtId="167" fontId="37" fillId="0" borderId="7" xfId="0" applyNumberFormat="1" applyFont="1" applyBorder="1" applyAlignment="1">
      <alignment horizontal="center" vertical="center" wrapText="1" readingOrder="2"/>
    </xf>
    <xf numFmtId="167" fontId="14" fillId="0" borderId="0" xfId="0" applyNumberFormat="1" applyFont="1" applyAlignment="1">
      <alignment horizontal="center" vertical="center" shrinkToFit="1" readingOrder="1"/>
    </xf>
    <xf numFmtId="167" fontId="0" fillId="0" borderId="0" xfId="0" applyNumberFormat="1"/>
    <xf numFmtId="167" fontId="110" fillId="0" borderId="0" xfId="0" applyNumberFormat="1" applyFont="1"/>
    <xf numFmtId="167" fontId="15" fillId="0" borderId="0" xfId="0" applyNumberFormat="1" applyFont="1" applyAlignment="1">
      <alignment horizontal="center" vertical="center" shrinkToFit="1" readingOrder="2"/>
    </xf>
    <xf numFmtId="167" fontId="37" fillId="0" borderId="0" xfId="0" applyNumberFormat="1" applyFont="1"/>
    <xf numFmtId="167" fontId="16" fillId="2" borderId="0" xfId="5" applyNumberFormat="1" applyFont="1" applyFill="1" applyBorder="1" applyAlignment="1">
      <alignment horizontal="center" vertical="center" shrinkToFit="1" readingOrder="2"/>
    </xf>
    <xf numFmtId="167" fontId="36" fillId="0" borderId="0" xfId="0" applyNumberFormat="1" applyFont="1" applyAlignment="1">
      <alignment horizontal="center" vertical="center" wrapText="1" shrinkToFit="1" readingOrder="2"/>
    </xf>
    <xf numFmtId="167" fontId="36" fillId="2" borderId="0" xfId="0" applyNumberFormat="1" applyFont="1" applyFill="1" applyAlignment="1">
      <alignment horizontal="center" vertical="center" wrapText="1" readingOrder="2"/>
    </xf>
    <xf numFmtId="167" fontId="68" fillId="0" borderId="0" xfId="0" applyNumberFormat="1" applyFont="1" applyAlignment="1">
      <alignment horizontal="center" vertical="center" wrapText="1" readingOrder="2"/>
    </xf>
    <xf numFmtId="167" fontId="134" fillId="2" borderId="0" xfId="0" applyNumberFormat="1" applyFont="1" applyFill="1" applyAlignment="1">
      <alignment horizontal="center" vertical="center" wrapText="1" readingOrder="2"/>
    </xf>
    <xf numFmtId="167" fontId="38" fillId="0" borderId="0" xfId="0" applyNumberFormat="1" applyFont="1" applyAlignment="1">
      <alignment horizontal="center" vertical="center" wrapText="1" shrinkToFit="1" readingOrder="2"/>
    </xf>
    <xf numFmtId="167" fontId="122" fillId="0" borderId="0" xfId="0" applyNumberFormat="1" applyFont="1" applyAlignment="1">
      <alignment horizontal="center" vertical="center" wrapText="1" shrinkToFit="1" readingOrder="2"/>
    </xf>
    <xf numFmtId="167" fontId="16" fillId="2" borderId="4" xfId="5" applyNumberFormat="1" applyFont="1" applyFill="1" applyBorder="1" applyAlignment="1">
      <alignment horizontal="center" vertical="center" shrinkToFit="1" readingOrder="2"/>
    </xf>
    <xf numFmtId="167" fontId="36" fillId="2" borderId="4" xfId="0" applyNumberFormat="1" applyFont="1" applyFill="1" applyBorder="1" applyAlignment="1">
      <alignment horizontal="center" vertical="center" wrapText="1" readingOrder="2"/>
    </xf>
    <xf numFmtId="167" fontId="134" fillId="2" borderId="4" xfId="0" applyNumberFormat="1" applyFont="1" applyFill="1" applyBorder="1" applyAlignment="1">
      <alignment horizontal="center" vertical="center" wrapText="1" readingOrder="2"/>
    </xf>
    <xf numFmtId="167" fontId="14" fillId="0" borderId="0" xfId="5" applyNumberFormat="1" applyFont="1" applyFill="1" applyBorder="1" applyAlignment="1">
      <alignment horizontal="center" vertical="center" shrinkToFit="1" readingOrder="2"/>
    </xf>
    <xf numFmtId="167" fontId="36" fillId="0" borderId="0" xfId="0" applyNumberFormat="1" applyFont="1" applyAlignment="1">
      <alignment horizontal="center" vertical="center" wrapText="1" readingOrder="2"/>
    </xf>
    <xf numFmtId="167" fontId="16" fillId="0" borderId="0" xfId="5" applyNumberFormat="1" applyFont="1" applyFill="1" applyBorder="1" applyAlignment="1">
      <alignment horizontal="center" vertical="center" shrinkToFit="1" readingOrder="2"/>
    </xf>
    <xf numFmtId="167" fontId="36" fillId="0" borderId="0" xfId="0" applyNumberFormat="1" applyFont="1" applyAlignment="1">
      <alignment horizontal="center" vertical="center"/>
    </xf>
    <xf numFmtId="167" fontId="14" fillId="0" borderId="4" xfId="5" applyNumberFormat="1" applyFont="1" applyFill="1" applyBorder="1" applyAlignment="1">
      <alignment horizontal="center" vertical="center" shrinkToFit="1" readingOrder="2"/>
    </xf>
    <xf numFmtId="167" fontId="16" fillId="0" borderId="4" xfId="5" applyNumberFormat="1" applyFont="1" applyFill="1" applyBorder="1" applyAlignment="1">
      <alignment horizontal="center" vertical="center" shrinkToFit="1" readingOrder="2"/>
    </xf>
    <xf numFmtId="167" fontId="40" fillId="0" borderId="4" xfId="0" applyNumberFormat="1" applyFont="1" applyBorder="1" applyAlignment="1">
      <alignment horizontal="center" vertical="center" wrapText="1" readingOrder="2"/>
    </xf>
    <xf numFmtId="167" fontId="39" fillId="0" borderId="2" xfId="0" applyNumberFormat="1" applyFont="1" applyBorder="1" applyAlignment="1">
      <alignment horizontal="center" vertical="center" wrapText="1" readingOrder="2"/>
    </xf>
    <xf numFmtId="0" fontId="40" fillId="0" borderId="0" xfId="0" applyFont="1" applyAlignment="1">
      <alignment vertical="center" wrapText="1" readingOrder="2"/>
    </xf>
    <xf numFmtId="0" fontId="37" fillId="0" borderId="0" xfId="0" applyFont="1" applyAlignment="1">
      <alignment horizontal="center" vertical="center" readingOrder="2"/>
    </xf>
    <xf numFmtId="0" fontId="41" fillId="0" borderId="0" xfId="0" applyFont="1" applyAlignment="1">
      <alignment horizontal="center" vertical="center" wrapText="1" readingOrder="2"/>
    </xf>
    <xf numFmtId="0" fontId="36" fillId="0" borderId="0" xfId="0" applyFont="1" applyAlignment="1">
      <alignment horizontal="center" vertical="center" wrapText="1" readingOrder="2"/>
    </xf>
    <xf numFmtId="0" fontId="40" fillId="0" borderId="0" xfId="0" applyFont="1" applyAlignment="1">
      <alignment horizontal="center" vertical="center" wrapText="1" readingOrder="2"/>
    </xf>
    <xf numFmtId="0" fontId="50" fillId="0" borderId="12" xfId="0" applyFont="1" applyBorder="1" applyAlignment="1">
      <alignment horizontal="center"/>
    </xf>
    <xf numFmtId="0" fontId="50" fillId="0" borderId="11" xfId="0" applyFont="1" applyBorder="1" applyAlignment="1">
      <alignment horizontal="center"/>
    </xf>
    <xf numFmtId="3" fontId="143" fillId="0" borderId="0" xfId="15" applyNumberFormat="1" applyFont="1" applyAlignment="1">
      <alignment horizontal="right" vertical="center" readingOrder="2"/>
    </xf>
    <xf numFmtId="3" fontId="116" fillId="4" borderId="8" xfId="15" applyNumberFormat="1" applyFont="1" applyFill="1" applyBorder="1" applyAlignment="1">
      <alignment horizontal="center" vertical="center" readingOrder="2"/>
    </xf>
    <xf numFmtId="3" fontId="50" fillId="4" borderId="8" xfId="15" applyNumberFormat="1" applyFont="1" applyFill="1" applyBorder="1" applyAlignment="1">
      <alignment horizontal="center" vertical="center" readingOrder="2"/>
    </xf>
    <xf numFmtId="3" fontId="116" fillId="4" borderId="8" xfId="15" applyNumberFormat="1" applyFont="1" applyFill="1" applyBorder="1" applyAlignment="1">
      <alignment horizontal="center" vertical="center" wrapText="1" readingOrder="2"/>
    </xf>
    <xf numFmtId="3" fontId="143" fillId="4" borderId="8" xfId="15" applyNumberFormat="1" applyFont="1" applyFill="1" applyBorder="1" applyAlignment="1">
      <alignment horizontal="center" vertical="center" wrapText="1" readingOrder="2"/>
    </xf>
    <xf numFmtId="3" fontId="50" fillId="0" borderId="1" xfId="15" applyNumberFormat="1" applyFont="1" applyBorder="1" applyAlignment="1">
      <alignment horizontal="right" vertical="center" readingOrder="2"/>
    </xf>
    <xf numFmtId="0" fontId="31" fillId="0" borderId="0" xfId="0" applyFont="1" applyAlignment="1">
      <alignment horizontal="center" vertical="center" readingOrder="2"/>
    </xf>
    <xf numFmtId="0" fontId="30" fillId="0" borderId="0" xfId="0" applyFont="1" applyAlignment="1">
      <alignment horizontal="right" vertical="center" wrapText="1" indent="2" readingOrder="2"/>
    </xf>
    <xf numFmtId="0" fontId="43" fillId="0" borderId="0" xfId="0" applyFont="1" applyAlignment="1">
      <alignment horizontal="center" vertical="center" wrapText="1" readingOrder="2"/>
    </xf>
    <xf numFmtId="49" fontId="30" fillId="0" borderId="0" xfId="0" applyNumberFormat="1" applyFont="1" applyAlignment="1">
      <alignment horizontal="center" vertical="center" wrapText="1" readingOrder="2"/>
    </xf>
    <xf numFmtId="0" fontId="30" fillId="0" borderId="0" xfId="0" applyFont="1" applyAlignment="1">
      <alignment horizontal="center" vertical="center" wrapText="1" readingOrder="2"/>
    </xf>
    <xf numFmtId="0" fontId="0" fillId="0" borderId="0" xfId="0"/>
    <xf numFmtId="0" fontId="26" fillId="0" borderId="0" xfId="0" applyFont="1" applyAlignment="1">
      <alignment horizontal="center" vertical="center"/>
    </xf>
    <xf numFmtId="0" fontId="37" fillId="0" borderId="1" xfId="0" applyFont="1" applyBorder="1" applyAlignment="1">
      <alignment horizontal="center" vertical="center" wrapText="1" readingOrder="2"/>
    </xf>
    <xf numFmtId="38" fontId="37" fillId="0" borderId="0" xfId="0" applyNumberFormat="1" applyFont="1" applyAlignment="1">
      <alignment horizontal="center" vertical="center" wrapText="1" readingOrder="2"/>
    </xf>
    <xf numFmtId="38" fontId="70" fillId="0" borderId="0" xfId="0" applyNumberFormat="1" applyFont="1" applyAlignment="1">
      <alignment horizontal="center" vertical="center" wrapText="1" readingOrder="2"/>
    </xf>
    <xf numFmtId="0" fontId="94" fillId="0" borderId="0" xfId="15" applyFont="1" applyAlignment="1">
      <alignment horizontal="center" vertical="center"/>
    </xf>
    <xf numFmtId="0" fontId="99" fillId="0" borderId="0" xfId="15" applyFont="1" applyAlignment="1">
      <alignment horizontal="center" vertical="center"/>
    </xf>
    <xf numFmtId="0" fontId="92" fillId="0" borderId="0" xfId="15" applyFont="1" applyAlignment="1">
      <alignment horizontal="right" vertical="center" readingOrder="2"/>
    </xf>
    <xf numFmtId="0" fontId="93" fillId="0" borderId="0" xfId="15" applyFont="1" applyAlignment="1">
      <alignment horizontal="right" vertical="center" wrapText="1" readingOrder="2"/>
    </xf>
    <xf numFmtId="0" fontId="76" fillId="0" borderId="0" xfId="15" applyFont="1" applyAlignment="1">
      <alignment horizontal="center" vertical="center"/>
    </xf>
    <xf numFmtId="0" fontId="81" fillId="0" borderId="0" xfId="15" applyFont="1" applyAlignment="1">
      <alignment horizontal="right" vertical="center" readingOrder="2"/>
    </xf>
    <xf numFmtId="38" fontId="43" fillId="0" borderId="0" xfId="0" applyNumberFormat="1" applyFont="1" applyAlignment="1">
      <alignment horizontal="center" vertical="center" wrapText="1" readingOrder="2"/>
    </xf>
    <xf numFmtId="38" fontId="2" fillId="0" borderId="0" xfId="0" applyNumberFormat="1" applyFont="1" applyAlignment="1">
      <alignment horizontal="center" vertical="center"/>
    </xf>
    <xf numFmtId="38" fontId="14" fillId="0" borderId="0" xfId="0" applyNumberFormat="1" applyFont="1" applyAlignment="1">
      <alignment horizontal="right" vertical="center" wrapText="1" readingOrder="2"/>
    </xf>
    <xf numFmtId="38" fontId="14" fillId="0" borderId="0" xfId="0" applyNumberFormat="1" applyFont="1" applyAlignment="1">
      <alignment horizontal="right" vertical="center" wrapText="1" indent="2" readingOrder="2"/>
    </xf>
    <xf numFmtId="38" fontId="14" fillId="0" borderId="0" xfId="0" applyNumberFormat="1" applyFont="1" applyAlignment="1">
      <alignment horizontal="center" vertical="center" wrapText="1" readingOrder="2"/>
    </xf>
    <xf numFmtId="38" fontId="43" fillId="0" borderId="0" xfId="0" applyNumberFormat="1" applyFont="1" applyAlignment="1">
      <alignment horizontal="right" vertical="center" wrapText="1" indent="2" readingOrder="2"/>
    </xf>
    <xf numFmtId="38" fontId="58" fillId="0" borderId="0" xfId="0" applyNumberFormat="1" applyFont="1" applyAlignment="1">
      <alignment horizontal="right" vertical="center" indent="2" readingOrder="2"/>
    </xf>
    <xf numFmtId="38" fontId="18" fillId="2" borderId="0" xfId="0" applyNumberFormat="1" applyFont="1" applyFill="1" applyAlignment="1">
      <alignment horizontal="right" vertical="center" wrapText="1" indent="2" readingOrder="2"/>
    </xf>
    <xf numFmtId="38" fontId="18" fillId="0" borderId="0" xfId="0" applyNumberFormat="1" applyFont="1" applyAlignment="1">
      <alignment horizontal="right" vertical="center" wrapText="1" indent="1" readingOrder="2"/>
    </xf>
    <xf numFmtId="38" fontId="58" fillId="0" borderId="0" xfId="0" applyNumberFormat="1" applyFont="1" applyAlignment="1">
      <alignment horizontal="right" vertical="center" indent="1" readingOrder="2"/>
    </xf>
    <xf numFmtId="38" fontId="25" fillId="0" borderId="0" xfId="2" applyNumberFormat="1" applyFont="1" applyAlignment="1">
      <alignment horizontal="center" vertical="center"/>
    </xf>
    <xf numFmtId="38" fontId="18" fillId="0" borderId="0" xfId="2" applyNumberFormat="1" applyFont="1" applyAlignment="1">
      <alignment horizontal="right" vertical="top" wrapText="1" readingOrder="2"/>
    </xf>
    <xf numFmtId="38" fontId="58" fillId="0" borderId="0" xfId="2" applyNumberFormat="1" applyFont="1" applyAlignment="1">
      <alignment horizontal="right" vertical="center" readingOrder="2"/>
    </xf>
    <xf numFmtId="38" fontId="14" fillId="0" borderId="0" xfId="2" applyNumberFormat="1" applyFont="1" applyAlignment="1">
      <alignment horizontal="right" vertical="top" wrapText="1" readingOrder="2"/>
    </xf>
    <xf numFmtId="38" fontId="14" fillId="0" borderId="0" xfId="2" applyNumberFormat="1" applyFont="1" applyAlignment="1">
      <alignment horizontal="right" vertical="justify" wrapText="1" readingOrder="2"/>
    </xf>
    <xf numFmtId="38" fontId="18" fillId="0" borderId="0" xfId="0" applyNumberFormat="1" applyFont="1" applyAlignment="1">
      <alignment horizontal="right" vertical="center" wrapText="1" readingOrder="2"/>
    </xf>
    <xf numFmtId="38" fontId="19" fillId="0" borderId="0" xfId="0" applyNumberFormat="1" applyFont="1" applyAlignment="1">
      <alignment horizontal="right" vertical="center" wrapText="1" readingOrder="2"/>
    </xf>
    <xf numFmtId="38" fontId="18" fillId="0" borderId="0" xfId="2" applyNumberFormat="1" applyFont="1" applyAlignment="1">
      <alignment horizontal="right" vertical="justify" wrapText="1" readingOrder="2"/>
    </xf>
    <xf numFmtId="38" fontId="25" fillId="0" borderId="0" xfId="2" applyNumberFormat="1" applyFont="1" applyAlignment="1">
      <alignment horizontal="center" vertical="center" readingOrder="2"/>
    </xf>
    <xf numFmtId="38" fontId="25" fillId="0" borderId="0" xfId="2" applyNumberFormat="1" applyFont="1" applyAlignment="1">
      <alignment horizontal="right" vertical="center" readingOrder="2"/>
    </xf>
    <xf numFmtId="38" fontId="18" fillId="0" borderId="0" xfId="2" applyNumberFormat="1" applyFont="1" applyAlignment="1">
      <alignment vertical="center" wrapText="1" readingOrder="2"/>
    </xf>
    <xf numFmtId="38" fontId="25" fillId="0" borderId="0" xfId="2" applyNumberFormat="1" applyFont="1" applyAlignment="1">
      <alignment vertical="center" wrapText="1" readingOrder="2"/>
    </xf>
    <xf numFmtId="38" fontId="18" fillId="0" borderId="0" xfId="2" applyNumberFormat="1" applyFont="1" applyAlignment="1">
      <alignment vertical="top" wrapText="1" readingOrder="2"/>
    </xf>
    <xf numFmtId="38" fontId="18" fillId="0" borderId="0" xfId="2" applyNumberFormat="1" applyFont="1" applyAlignment="1">
      <alignment horizontal="right" vertical="center" wrapText="1" readingOrder="2"/>
    </xf>
    <xf numFmtId="38" fontId="25" fillId="0" borderId="0" xfId="2" applyNumberFormat="1" applyFont="1" applyAlignment="1">
      <alignment horizontal="right" vertical="center" wrapText="1" readingOrder="2"/>
    </xf>
    <xf numFmtId="38" fontId="38" fillId="0" borderId="0" xfId="0" applyNumberFormat="1" applyFont="1" applyAlignment="1">
      <alignment horizontal="center" vertical="center"/>
    </xf>
    <xf numFmtId="38" fontId="70" fillId="0" borderId="0" xfId="0" applyNumberFormat="1" applyFont="1" applyAlignment="1">
      <alignment horizontal="center" vertical="center" shrinkToFit="1" readingOrder="2"/>
    </xf>
    <xf numFmtId="38" fontId="35" fillId="0" borderId="0" xfId="0" applyNumberFormat="1" applyFont="1" applyAlignment="1">
      <alignment horizontal="right" vertical="center" wrapText="1" readingOrder="2"/>
    </xf>
    <xf numFmtId="38" fontId="14" fillId="0" borderId="0" xfId="0" applyNumberFormat="1" applyFont="1" applyAlignment="1">
      <alignment horizontal="center" vertical="center"/>
    </xf>
    <xf numFmtId="167" fontId="18" fillId="0" borderId="0" xfId="0" applyNumberFormat="1" applyFont="1" applyAlignment="1">
      <alignment horizontal="center" vertical="center" shrinkToFit="1"/>
    </xf>
    <xf numFmtId="38" fontId="43" fillId="0" borderId="0" xfId="0" applyNumberFormat="1" applyFont="1" applyAlignment="1">
      <alignment horizontal="center" vertical="center" shrinkToFit="1" readingOrder="2"/>
    </xf>
    <xf numFmtId="38" fontId="66" fillId="0" borderId="0" xfId="7" applyNumberFormat="1" applyFont="1" applyAlignment="1">
      <alignment horizontal="center" vertical="center" shrinkToFit="1"/>
    </xf>
    <xf numFmtId="38" fontId="66" fillId="0" borderId="1" xfId="7" applyNumberFormat="1" applyFont="1" applyBorder="1" applyAlignment="1">
      <alignment horizontal="center" vertical="center" shrinkToFit="1"/>
    </xf>
    <xf numFmtId="38" fontId="66" fillId="0" borderId="0" xfId="7" applyNumberFormat="1" applyFont="1" applyAlignment="1">
      <alignment horizontal="center" vertical="center" readingOrder="2"/>
    </xf>
    <xf numFmtId="38" fontId="66" fillId="0" borderId="0" xfId="5" applyNumberFormat="1" applyFont="1" applyFill="1" applyBorder="1" applyAlignment="1">
      <alignment horizontal="center" vertical="center"/>
    </xf>
    <xf numFmtId="38" fontId="122" fillId="0" borderId="0" xfId="0" applyNumberFormat="1" applyFont="1" applyAlignment="1">
      <alignment horizontal="center" vertical="center" shrinkToFit="1"/>
    </xf>
    <xf numFmtId="38" fontId="66" fillId="0" borderId="1" xfId="5" applyNumberFormat="1" applyFont="1" applyFill="1" applyBorder="1" applyAlignment="1">
      <alignment horizontal="center" vertical="center" shrinkToFit="1"/>
    </xf>
    <xf numFmtId="38" fontId="66" fillId="0" borderId="0" xfId="8" applyNumberFormat="1" applyFont="1" applyFill="1" applyBorder="1" applyAlignment="1">
      <alignment horizontal="center" vertical="center" shrinkToFit="1"/>
    </xf>
    <xf numFmtId="38" fontId="66" fillId="0" borderId="1" xfId="8" applyNumberFormat="1" applyFont="1" applyFill="1" applyBorder="1" applyAlignment="1">
      <alignment horizontal="center" vertical="center" shrinkToFit="1"/>
    </xf>
    <xf numFmtId="38" fontId="15" fillId="0" borderId="0" xfId="0" applyNumberFormat="1" applyFont="1" applyAlignment="1">
      <alignment horizontal="right" vertical="center" wrapText="1" shrinkToFit="1" readingOrder="2"/>
    </xf>
    <xf numFmtId="38" fontId="72" fillId="0" borderId="0" xfId="0" applyNumberFormat="1" applyFont="1" applyAlignment="1">
      <alignment horizontal="right" vertical="center" readingOrder="2"/>
    </xf>
    <xf numFmtId="38" fontId="19" fillId="0" borderId="0" xfId="0" applyNumberFormat="1" applyFont="1" applyAlignment="1">
      <alignment horizontal="center" vertical="center" shrinkToFit="1" readingOrder="2"/>
    </xf>
    <xf numFmtId="49" fontId="16" fillId="0" borderId="0" xfId="0" applyNumberFormat="1" applyFont="1" applyAlignment="1">
      <alignment horizontal="center" vertical="center" shrinkToFit="1"/>
    </xf>
    <xf numFmtId="38" fontId="16" fillId="0" borderId="0" xfId="0" applyNumberFormat="1" applyFont="1" applyAlignment="1">
      <alignment horizontal="right" vertical="center" wrapText="1" readingOrder="2"/>
    </xf>
    <xf numFmtId="38" fontId="38" fillId="0" borderId="1" xfId="0" applyNumberFormat="1" applyFont="1" applyBorder="1" applyAlignment="1">
      <alignment horizontal="center" vertical="center" shrinkToFit="1" readingOrder="2"/>
    </xf>
    <xf numFmtId="38" fontId="35" fillId="0" borderId="0" xfId="0" applyNumberFormat="1" applyFont="1" applyAlignment="1">
      <alignment vertical="center" wrapText="1" readingOrder="2"/>
    </xf>
    <xf numFmtId="38" fontId="37" fillId="0" borderId="0" xfId="0" applyNumberFormat="1" applyFont="1" applyAlignment="1">
      <alignment horizontal="right" vertical="center" wrapText="1" indent="1" readingOrder="2"/>
    </xf>
    <xf numFmtId="38" fontId="39" fillId="0" borderId="0" xfId="0" applyNumberFormat="1" applyFont="1" applyAlignment="1">
      <alignment vertical="center" wrapText="1" readingOrder="2"/>
    </xf>
    <xf numFmtId="38" fontId="14" fillId="0" borderId="0" xfId="0" applyNumberFormat="1" applyFont="1" applyAlignment="1">
      <alignment horizontal="right" vertical="center" readingOrder="2"/>
    </xf>
    <xf numFmtId="38" fontId="14" fillId="0" borderId="0" xfId="0" applyNumberFormat="1" applyFont="1" applyAlignment="1">
      <alignment vertical="center" wrapText="1" readingOrder="2"/>
    </xf>
    <xf numFmtId="38" fontId="37" fillId="0" borderId="0" xfId="0" applyNumberFormat="1" applyFont="1" applyAlignment="1">
      <alignment horizontal="center"/>
    </xf>
    <xf numFmtId="38" fontId="39" fillId="0" borderId="0" xfId="0" applyNumberFormat="1" applyFont="1" applyAlignment="1">
      <alignment horizontal="right" vertical="center" wrapText="1" readingOrder="2"/>
    </xf>
    <xf numFmtId="167" fontId="14" fillId="0" borderId="0" xfId="0" applyNumberFormat="1" applyFont="1" applyAlignment="1">
      <alignment horizontal="center" vertical="center"/>
    </xf>
    <xf numFmtId="167" fontId="15" fillId="0" borderId="4" xfId="0" applyNumberFormat="1" applyFont="1" applyBorder="1" applyAlignment="1">
      <alignment horizontal="center" vertical="center"/>
    </xf>
    <xf numFmtId="167" fontId="14" fillId="0" borderId="0" xfId="0" applyNumberFormat="1" applyFont="1" applyAlignment="1">
      <alignment horizontal="center" vertical="center" readingOrder="2"/>
    </xf>
    <xf numFmtId="167" fontId="15" fillId="0" borderId="0" xfId="0" applyNumberFormat="1" applyFont="1" applyAlignment="1">
      <alignment horizontal="center" vertical="center" readingOrder="2"/>
    </xf>
    <xf numFmtId="38" fontId="37" fillId="0" borderId="1" xfId="0" applyNumberFormat="1" applyFont="1" applyBorder="1" applyAlignment="1">
      <alignment horizontal="center" vertical="center" wrapText="1" readingOrder="2"/>
    </xf>
    <xf numFmtId="38" fontId="35" fillId="0" borderId="0" xfId="0" applyNumberFormat="1" applyFont="1" applyAlignment="1">
      <alignment horizontal="right" vertical="center" indent="1" readingOrder="2"/>
    </xf>
    <xf numFmtId="38" fontId="35" fillId="0" borderId="0" xfId="0" applyNumberFormat="1" applyFont="1" applyAlignment="1">
      <alignment horizontal="right" vertical="center" indent="1"/>
    </xf>
    <xf numFmtId="3" fontId="37" fillId="0" borderId="0" xfId="0" applyNumberFormat="1" applyFont="1" applyAlignment="1">
      <alignment horizontal="center" vertical="center"/>
    </xf>
    <xf numFmtId="3" fontId="38" fillId="0" borderId="1" xfId="0" applyNumberFormat="1" applyFont="1" applyBorder="1" applyAlignment="1">
      <alignment horizontal="center" vertical="center" shrinkToFit="1"/>
    </xf>
    <xf numFmtId="38" fontId="37" fillId="0" borderId="0" xfId="0" applyNumberFormat="1" applyFont="1" applyAlignment="1">
      <alignment horizontal="right" vertical="center" readingOrder="2"/>
    </xf>
    <xf numFmtId="38" fontId="38" fillId="0" borderId="0" xfId="0" applyNumberFormat="1" applyFont="1" applyAlignment="1">
      <alignment horizontal="center" vertical="center" shrinkToFit="1"/>
    </xf>
    <xf numFmtId="38" fontId="35" fillId="0" borderId="0" xfId="0" applyNumberFormat="1" applyFont="1" applyAlignment="1">
      <alignment horizontal="right" vertical="center"/>
    </xf>
    <xf numFmtId="38" fontId="15" fillId="0" borderId="0" xfId="0" applyNumberFormat="1" applyFont="1" applyAlignment="1">
      <alignment horizontal="right" vertical="center" readingOrder="2"/>
    </xf>
    <xf numFmtId="0" fontId="144" fillId="0" borderId="0" xfId="0" applyFont="1" applyAlignment="1">
      <alignment horizontal="right" vertical="center" wrapText="1" readingOrder="2"/>
    </xf>
    <xf numFmtId="38" fontId="18" fillId="0" borderId="8" xfId="0" applyNumberFormat="1" applyFont="1" applyBorder="1" applyAlignment="1">
      <alignment horizontal="center" vertical="center" wrapText="1" readingOrder="2"/>
    </xf>
    <xf numFmtId="38" fontId="18" fillId="0" borderId="14" xfId="0" applyNumberFormat="1" applyFont="1" applyBorder="1" applyAlignment="1">
      <alignment horizontal="center" vertical="center" wrapText="1" readingOrder="2"/>
    </xf>
    <xf numFmtId="38" fontId="18" fillId="0" borderId="18" xfId="0" applyNumberFormat="1" applyFont="1" applyBorder="1" applyAlignment="1">
      <alignment horizontal="center" vertical="center" wrapText="1" readingOrder="2"/>
    </xf>
    <xf numFmtId="38" fontId="18" fillId="0" borderId="19" xfId="0" applyNumberFormat="1" applyFont="1" applyBorder="1" applyAlignment="1">
      <alignment horizontal="center" vertical="center" wrapText="1" readingOrder="2"/>
    </xf>
    <xf numFmtId="38" fontId="18" fillId="4" borderId="23" xfId="0" applyNumberFormat="1" applyFont="1" applyFill="1" applyBorder="1" applyAlignment="1">
      <alignment horizontal="center" vertical="center" wrapText="1" readingOrder="2"/>
    </xf>
    <xf numFmtId="38" fontId="16" fillId="0" borderId="33" xfId="0" applyNumberFormat="1" applyFont="1" applyBorder="1" applyAlignment="1">
      <alignment horizontal="center" vertical="center" wrapText="1" readingOrder="2"/>
    </xf>
    <xf numFmtId="38" fontId="16" fillId="0" borderId="5" xfId="0" applyNumberFormat="1" applyFont="1" applyBorder="1" applyAlignment="1">
      <alignment horizontal="center" vertical="center" wrapText="1" readingOrder="2"/>
    </xf>
    <xf numFmtId="38" fontId="16" fillId="0" borderId="20" xfId="0" applyNumberFormat="1" applyFont="1" applyBorder="1" applyAlignment="1">
      <alignment horizontal="center" vertical="center" wrapText="1" readingOrder="2"/>
    </xf>
    <xf numFmtId="38" fontId="16" fillId="0" borderId="28" xfId="0" applyNumberFormat="1" applyFont="1" applyBorder="1" applyAlignment="1">
      <alignment horizontal="center" vertical="center" wrapText="1" readingOrder="2"/>
    </xf>
    <xf numFmtId="38" fontId="18" fillId="0" borderId="10" xfId="0" applyNumberFormat="1" applyFont="1" applyBorder="1" applyAlignment="1">
      <alignment horizontal="center" vertical="center" wrapText="1" readingOrder="2"/>
    </xf>
    <xf numFmtId="38" fontId="18" fillId="0" borderId="16" xfId="0" applyNumberFormat="1" applyFont="1" applyBorder="1" applyAlignment="1">
      <alignment horizontal="center" vertical="center" wrapText="1" readingOrder="2"/>
    </xf>
    <xf numFmtId="38" fontId="39" fillId="0" borderId="0" xfId="0" applyNumberFormat="1" applyFont="1" applyAlignment="1">
      <alignment horizontal="right" vertical="center" wrapText="1" indent="1" readingOrder="2"/>
    </xf>
    <xf numFmtId="38" fontId="21" fillId="0" borderId="0" xfId="7" applyNumberFormat="1" applyFont="1" applyAlignment="1">
      <alignment horizontal="right" vertical="top" wrapText="1" indent="3" shrinkToFit="1" readingOrder="2"/>
    </xf>
    <xf numFmtId="38" fontId="21" fillId="0" borderId="0" xfId="7" applyNumberFormat="1" applyFont="1" applyAlignment="1">
      <alignment vertical="top" wrapText="1" shrinkToFit="1" readingOrder="2"/>
    </xf>
    <xf numFmtId="38" fontId="16" fillId="0" borderId="0" xfId="0" applyNumberFormat="1" applyFont="1" applyAlignment="1">
      <alignment horizontal="right" vertical="center" wrapText="1" indent="1" readingOrder="2"/>
    </xf>
    <xf numFmtId="38" fontId="66" fillId="0" borderId="1" xfId="0" applyNumberFormat="1" applyFont="1" applyBorder="1" applyAlignment="1">
      <alignment horizontal="center" vertical="center" shrinkToFit="1" readingOrder="2"/>
    </xf>
    <xf numFmtId="38" fontId="14" fillId="0" borderId="0" xfId="0" applyNumberFormat="1" applyFont="1" applyAlignment="1">
      <alignment horizontal="right" vertical="center" wrapText="1" indent="1" readingOrder="2"/>
    </xf>
    <xf numFmtId="38" fontId="67" fillId="0" borderId="0" xfId="7" applyNumberFormat="1" applyFont="1" applyAlignment="1">
      <alignment horizontal="right" vertical="top" wrapText="1" shrinkToFit="1" readingOrder="2"/>
    </xf>
    <xf numFmtId="38" fontId="28" fillId="0" borderId="0" xfId="0" applyNumberFormat="1" applyFont="1" applyAlignment="1">
      <alignment horizontal="right" vertical="center" readingOrder="2"/>
    </xf>
    <xf numFmtId="38" fontId="35" fillId="0" borderId="0" xfId="0" applyNumberFormat="1" applyFont="1" applyAlignment="1">
      <alignment horizontal="right" vertical="center" wrapText="1" indent="1" readingOrder="2"/>
    </xf>
    <xf numFmtId="38" fontId="35" fillId="0" borderId="0" xfId="0" applyNumberFormat="1" applyFont="1" applyAlignment="1">
      <alignment horizontal="right" vertical="top" wrapText="1" indent="1" readingOrder="2"/>
    </xf>
    <xf numFmtId="38" fontId="26" fillId="0" borderId="0" xfId="0" applyNumberFormat="1" applyFont="1" applyAlignment="1">
      <alignment horizontal="right" vertical="center" wrapText="1" readingOrder="2"/>
    </xf>
    <xf numFmtId="38" fontId="60" fillId="0" borderId="0" xfId="0" applyNumberFormat="1" applyFont="1" applyAlignment="1">
      <alignment horizontal="right" vertical="center" wrapText="1" readingOrder="2"/>
    </xf>
    <xf numFmtId="38" fontId="63" fillId="0" borderId="0" xfId="0" applyNumberFormat="1" applyFont="1" applyAlignment="1">
      <alignment horizontal="center" vertical="center" readingOrder="2"/>
    </xf>
    <xf numFmtId="38" fontId="63" fillId="0" borderId="0" xfId="0" applyNumberFormat="1" applyFont="1" applyAlignment="1">
      <alignment horizontal="right" vertical="center" readingOrder="2"/>
    </xf>
    <xf numFmtId="38" fontId="43" fillId="0" borderId="0" xfId="0" applyNumberFormat="1" applyFont="1" applyAlignment="1">
      <alignment horizontal="right" vertical="center" readingOrder="2"/>
    </xf>
    <xf numFmtId="38" fontId="15" fillId="0" borderId="1" xfId="0" applyNumberFormat="1" applyFont="1" applyBorder="1" applyAlignment="1">
      <alignment horizontal="center" vertical="center" wrapText="1"/>
    </xf>
    <xf numFmtId="0" fontId="37" fillId="0" borderId="0" xfId="0" applyFont="1" applyAlignment="1">
      <alignment horizontal="right" vertical="center" readingOrder="2"/>
    </xf>
    <xf numFmtId="38" fontId="14" fillId="0" borderId="1" xfId="0" applyNumberFormat="1" applyFont="1" applyBorder="1" applyAlignment="1">
      <alignment horizontal="center" vertical="center" wrapText="1" readingOrder="2"/>
    </xf>
    <xf numFmtId="38" fontId="18" fillId="0" borderId="0" xfId="1" applyNumberFormat="1" applyFont="1" applyFill="1" applyAlignment="1">
      <alignment horizontal="right" vertical="center" wrapText="1" indent="1" readingOrder="2"/>
    </xf>
    <xf numFmtId="38" fontId="35" fillId="0" borderId="0" xfId="3" applyNumberFormat="1" applyFont="1" applyAlignment="1">
      <alignment horizontal="right" vertical="center" wrapText="1" indent="1" readingOrder="2"/>
    </xf>
    <xf numFmtId="38" fontId="15" fillId="0" borderId="1" xfId="0" applyNumberFormat="1" applyFont="1" applyBorder="1" applyAlignment="1">
      <alignment horizontal="center" vertical="center" readingOrder="2"/>
    </xf>
    <xf numFmtId="38" fontId="28" fillId="0" borderId="0" xfId="3" applyNumberFormat="1" applyFont="1" applyAlignment="1">
      <alignment horizontal="right" vertical="center" readingOrder="2"/>
    </xf>
    <xf numFmtId="38" fontId="128" fillId="0" borderId="0" xfId="3" applyNumberFormat="1" applyFont="1" applyAlignment="1">
      <alignment horizontal="right" vertical="center" wrapText="1" indent="1" readingOrder="2"/>
    </xf>
    <xf numFmtId="38" fontId="36" fillId="0" borderId="0" xfId="2" applyNumberFormat="1" applyFont="1" applyAlignment="1">
      <alignment vertical="top" wrapText="1" readingOrder="2"/>
    </xf>
    <xf numFmtId="38" fontId="28" fillId="0" borderId="0" xfId="3" applyNumberFormat="1" applyFont="1" applyAlignment="1">
      <alignment horizontal="right" vertical="center" indent="1" readingOrder="2"/>
    </xf>
    <xf numFmtId="38" fontId="28" fillId="0" borderId="0" xfId="3" applyNumberFormat="1" applyFont="1" applyAlignment="1">
      <alignment horizontal="right" vertical="center" wrapText="1" readingOrder="2"/>
    </xf>
    <xf numFmtId="38" fontId="70" fillId="0" borderId="0" xfId="0" applyNumberFormat="1" applyFont="1" applyAlignment="1">
      <alignment horizontal="right" vertical="center" indent="1" readingOrder="2"/>
    </xf>
    <xf numFmtId="38" fontId="39" fillId="0" borderId="0" xfId="0" applyNumberFormat="1" applyFont="1" applyAlignment="1">
      <alignment horizontal="center" vertical="center" textRotation="90" wrapText="1" readingOrder="2"/>
    </xf>
    <xf numFmtId="38" fontId="43" fillId="0" borderId="0" xfId="0" applyNumberFormat="1" applyFont="1" applyAlignment="1">
      <alignment horizontal="right" vertical="center" indent="1" readingOrder="2"/>
    </xf>
    <xf numFmtId="38" fontId="40" fillId="0" borderId="32" xfId="0" applyNumberFormat="1" applyFont="1" applyBorder="1" applyAlignment="1">
      <alignment horizontal="center" vertical="center" shrinkToFit="1" readingOrder="2"/>
    </xf>
    <xf numFmtId="38" fontId="40" fillId="0" borderId="5" xfId="0" applyNumberFormat="1" applyFont="1" applyBorder="1" applyAlignment="1">
      <alignment horizontal="center" vertical="center" shrinkToFit="1" readingOrder="2"/>
    </xf>
    <xf numFmtId="38" fontId="40" fillId="0" borderId="28" xfId="0" applyNumberFormat="1" applyFont="1" applyBorder="1" applyAlignment="1">
      <alignment horizontal="center" vertical="center" shrinkToFit="1" readingOrder="2"/>
    </xf>
    <xf numFmtId="38" fontId="43" fillId="0" borderId="7" xfId="0" applyNumberFormat="1" applyFont="1" applyBorder="1" applyAlignment="1">
      <alignment horizontal="right" vertical="center" wrapText="1" indent="1" readingOrder="2"/>
    </xf>
    <xf numFmtId="38" fontId="37" fillId="0" borderId="0" xfId="0" applyNumberFormat="1" applyFont="1" applyAlignment="1">
      <alignment horizontal="center" vertical="center" shrinkToFit="1" readingOrder="2"/>
    </xf>
    <xf numFmtId="38" fontId="37" fillId="0" borderId="32" xfId="0" applyNumberFormat="1" applyFont="1" applyBorder="1" applyAlignment="1">
      <alignment horizontal="center" vertical="center" wrapText="1" readingOrder="2"/>
    </xf>
    <xf numFmtId="38" fontId="37" fillId="0" borderId="5" xfId="0" applyNumberFormat="1" applyFont="1" applyBorder="1" applyAlignment="1">
      <alignment horizontal="center" vertical="center" wrapText="1" readingOrder="2"/>
    </xf>
    <xf numFmtId="38" fontId="37" fillId="0" borderId="28" xfId="0" applyNumberFormat="1" applyFont="1" applyBorder="1" applyAlignment="1">
      <alignment horizontal="center" vertical="center" wrapText="1" readingOrder="2"/>
    </xf>
    <xf numFmtId="38" fontId="39" fillId="0" borderId="29" xfId="0" applyNumberFormat="1" applyFont="1" applyBorder="1" applyAlignment="1">
      <alignment horizontal="center" vertical="center" textRotation="90" wrapText="1" readingOrder="2"/>
    </xf>
    <xf numFmtId="38" fontId="39" fillId="0" borderId="30" xfId="0" applyNumberFormat="1" applyFont="1" applyBorder="1" applyAlignment="1">
      <alignment horizontal="center" vertical="center" textRotation="90" wrapText="1" readingOrder="2"/>
    </xf>
    <xf numFmtId="38" fontId="39" fillId="0" borderId="31" xfId="0" applyNumberFormat="1" applyFont="1" applyBorder="1" applyAlignment="1">
      <alignment horizontal="center" vertical="center" textRotation="90" wrapText="1" readingOrder="2"/>
    </xf>
    <xf numFmtId="38" fontId="37" fillId="0" borderId="29" xfId="0" applyNumberFormat="1" applyFont="1" applyBorder="1" applyAlignment="1">
      <alignment horizontal="center" vertical="center" shrinkToFit="1" readingOrder="2"/>
    </xf>
    <xf numFmtId="38" fontId="37" fillId="0" borderId="30" xfId="0" applyNumberFormat="1" applyFont="1" applyBorder="1" applyAlignment="1">
      <alignment horizontal="center" vertical="center" shrinkToFit="1" readingOrder="2"/>
    </xf>
    <xf numFmtId="38" fontId="37" fillId="0" borderId="31" xfId="0" applyNumberFormat="1" applyFont="1" applyBorder="1" applyAlignment="1">
      <alignment horizontal="center" vertical="center" shrinkToFit="1" readingOrder="2"/>
    </xf>
    <xf numFmtId="38" fontId="40" fillId="0" borderId="29" xfId="0" applyNumberFormat="1" applyFont="1" applyBorder="1" applyAlignment="1">
      <alignment horizontal="center" vertical="center" shrinkToFit="1" readingOrder="2"/>
    </xf>
    <xf numFmtId="38" fontId="40" fillId="0" borderId="30" xfId="0" applyNumberFormat="1" applyFont="1" applyBorder="1" applyAlignment="1">
      <alignment horizontal="center" vertical="center" shrinkToFit="1" readingOrder="2"/>
    </xf>
    <xf numFmtId="38" fontId="40" fillId="0" borderId="31" xfId="0" applyNumberFormat="1" applyFont="1" applyBorder="1" applyAlignment="1">
      <alignment horizontal="center" vertical="center" shrinkToFit="1" readingOrder="2"/>
    </xf>
    <xf numFmtId="38" fontId="43" fillId="0" borderId="0" xfId="0" applyNumberFormat="1" applyFont="1" applyAlignment="1">
      <alignment horizontal="right" vertical="center" wrapText="1" indent="1" readingOrder="2"/>
    </xf>
    <xf numFmtId="38" fontId="37" fillId="0" borderId="0" xfId="0" applyNumberFormat="1" applyFont="1" applyAlignment="1">
      <alignment horizontal="center" vertical="center" wrapText="1" shrinkToFit="1" readingOrder="2"/>
    </xf>
    <xf numFmtId="38" fontId="37" fillId="0" borderId="1" xfId="0" applyNumberFormat="1" applyFont="1" applyBorder="1" applyAlignment="1">
      <alignment horizontal="center" vertical="center" wrapText="1" shrinkToFit="1" readingOrder="2"/>
    </xf>
    <xf numFmtId="38" fontId="40" fillId="0" borderId="0" xfId="0" applyNumberFormat="1" applyFont="1" applyAlignment="1">
      <alignment horizontal="center" vertical="center" wrapText="1" shrinkToFit="1" readingOrder="2"/>
    </xf>
    <xf numFmtId="38" fontId="40" fillId="0" borderId="1" xfId="0" applyNumberFormat="1" applyFont="1" applyBorder="1" applyAlignment="1">
      <alignment horizontal="center" vertical="center" wrapText="1" shrinkToFit="1" readingOrder="2"/>
    </xf>
    <xf numFmtId="38" fontId="70" fillId="0" borderId="0" xfId="0" applyNumberFormat="1" applyFont="1" applyAlignment="1">
      <alignment horizontal="right" vertical="center" readingOrder="2"/>
    </xf>
    <xf numFmtId="38" fontId="37" fillId="0" borderId="0" xfId="0" applyNumberFormat="1" applyFont="1" applyAlignment="1">
      <alignment horizontal="right" readingOrder="2"/>
    </xf>
    <xf numFmtId="38" fontId="37" fillId="0" borderId="0" xfId="0" applyNumberFormat="1" applyFont="1" applyAlignment="1">
      <alignment horizontal="right" vertical="top" wrapText="1" readingOrder="2"/>
    </xf>
  </cellXfs>
  <cellStyles count="22">
    <cellStyle name="Comma" xfId="8" builtinId="3"/>
    <cellStyle name="Comma [0]" xfId="18" builtinId="6"/>
    <cellStyle name="Comma 2" xfId="5" xr:uid="{00000000-0005-0000-0000-000001000000}"/>
    <cellStyle name="Comma 3" xfId="10" xr:uid="{00000000-0005-0000-0000-000002000000}"/>
    <cellStyle name="Comma 4" xfId="13" xr:uid="{00000000-0005-0000-0000-000003000000}"/>
    <cellStyle name="Comma 5" xfId="14" xr:uid="{00000000-0005-0000-0000-000004000000}"/>
    <cellStyle name="Comma 6" xfId="17" xr:uid="{D23A5176-F089-45B0-93EE-B0BA3D4C63E8}"/>
    <cellStyle name="Hyperlink" xfId="1" builtinId="8"/>
    <cellStyle name="Hyperlink 2" xfId="11" xr:uid="{00000000-0005-0000-0000-000006000000}"/>
    <cellStyle name="Normal" xfId="0" builtinId="0"/>
    <cellStyle name="Normal 10" xfId="3" xr:uid="{00000000-0005-0000-0000-000008000000}"/>
    <cellStyle name="Normal 12" xfId="7" xr:uid="{00000000-0005-0000-0000-000009000000}"/>
    <cellStyle name="Normal 2" xfId="2" xr:uid="{00000000-0005-0000-0000-00000A000000}"/>
    <cellStyle name="Normal 2 2" xfId="6" xr:uid="{00000000-0005-0000-0000-00000B000000}"/>
    <cellStyle name="Normal 2 3" xfId="12" xr:uid="{00000000-0005-0000-0000-00000C000000}"/>
    <cellStyle name="Normal 2 4" xfId="16" xr:uid="{F1BE0ED4-0E50-42A4-A0FC-43BFF19F8C39}"/>
    <cellStyle name="Normal 3" xfId="9" xr:uid="{00000000-0005-0000-0000-00000D000000}"/>
    <cellStyle name="Normal 3 3 2" xfId="4" xr:uid="{00000000-0005-0000-0000-00000E000000}"/>
    <cellStyle name="Normal 4" xfId="15" xr:uid="{4EBE3AD7-B8B9-429F-A44F-9A62E1D1734B}"/>
    <cellStyle name="Normal 5" xfId="20" xr:uid="{8EA1E848-531F-4382-8DA9-E2BE21788C12}"/>
    <cellStyle name="Percent" xfId="19" builtinId="5"/>
    <cellStyle name="Percent 2" xfId="21" xr:uid="{ED93F28C-D695-418C-BE19-C4DAA5AA9399}"/>
  </cellStyles>
  <dxfs count="0"/>
  <tableStyles count="0" defaultTableStyle="TableStyleMedium2" defaultPivotStyle="PivotStyleLight16"/>
  <colors>
    <mruColors>
      <color rgb="FFFFFF00"/>
      <color rgb="FF00FFFF"/>
      <color rgb="FFFF6699"/>
      <color rgb="FFCCCCFF"/>
      <color rgb="FF339933"/>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5.xml"/><Relationship Id="rId68"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8.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70" Type="http://schemas.openxmlformats.org/officeDocument/2006/relationships/externalLink" Target="externalLinks/externalLink12.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externalLink" Target="externalLinks/externalLink1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75284</xdr:colOff>
      <xdr:row>0</xdr:row>
      <xdr:rowOff>272143</xdr:rowOff>
    </xdr:from>
    <xdr:to>
      <xdr:col>5</xdr:col>
      <xdr:colOff>394607</xdr:colOff>
      <xdr:row>2</xdr:row>
      <xdr:rowOff>40820</xdr:rowOff>
    </xdr:to>
    <xdr:pic>
      <xdr:nvPicPr>
        <xdr:cNvPr id="3" name="Picture 2">
          <a:extLst>
            <a:ext uri="{FF2B5EF4-FFF2-40B4-BE49-F238E27FC236}">
              <a16:creationId xmlns:a16="http://schemas.microsoft.com/office/drawing/2014/main" id="{40B0906B-4E87-492A-707E-0380DC5D3A2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560" r="2702"/>
        <a:stretch/>
      </xdr:blipFill>
      <xdr:spPr>
        <a:xfrm>
          <a:off x="9805375179" y="272143"/>
          <a:ext cx="931644" cy="13471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hesabdari%20modiriat\Files-88\Shokohi\Sorat%20mali%20%2088.12.29\&#1589;&#1608;&#1585;&#1578;%20&#1605;&#1575;&#1604;&#1740;%20&#1602;&#1608;&#1740;%20&#1575;&#1606;&#1583;&#1575;&#1605;%208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Hesabras\Adish\&#1589;&#1608;&#1585;&#1578;%20&#1607;&#1575;&#1740;%20&#1605;&#1575;&#1604;&#1740;%20&#1587;&#1575;&#1604;%201399\&#1589;&#1608;&#1585;&#1578;&#1607;&#1575;&#1740;%20&#1605;&#1575;&#1604;&#1740;%20&#1570;&#1583;&#1740;&#1588;%201399.12.30-1400042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a.imaghian/Desktop/&#1589;&#1608;&#1585;&#1578;%20&#1605;&#1575;&#1604;&#1740;%201400/final/&#1662;&#1740;&#1588;%20&#1606;&#1608;&#1740;&#1587;%20&#1606;&#1607;&#1575;&#1740;&#1740;%20&#1589;&#1608;&#1585;&#1578;%20&#1607;&#1575;&#1740;%20&#1605;&#1575;&#1604;&#1740;%201400-&#1587;&#1607;%20&#1588;&#1606;&#1576;&#1607;%20140004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Hesabras\&#1589;&#1608;&#1585;&#1578;%20&#1605;&#1575;&#1604;&#1740;%20&#1705;&#1585;&#1605;&#1575;&#1606;&#1588;&#1575;&#1607;%20&#1587;&#1575;&#1604;%20%201398-%2009.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Hesabras\&#1662;&#1740;&#1588;%20&#1606;&#1608;&#1740;&#1587;%20&#1606;&#1607;&#1575;&#1740;&#1740;%20&#1589;&#1608;&#1585;&#1578;%20&#1607;&#1575;&#1740;%20&#1605;&#1575;&#1604;&#1740;%201400-&#1587;&#1607;%20&#1588;&#1606;&#1576;&#1607;%20140004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C-04\PC04%20on%20NET\PC04%20on%20NET\&#1578;&#1593;&#1575;&#1608;&#1606;&#1740;%20&#1605;&#1607;&#1585;%2013\91\&#1589;&#1608;&#1585;&#1578;%20&#1605;&#1575;&#1604;&#1740;\&#1606;&#1607;&#1575;&#1740;&#174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lectron14\&#1583;&#1575;&#1585;&#1575;&#1574;&#1740;&#1607;&#1575;\COST%20ACC\&#1576;&#1607;&#1575;&#1740;%20&#1578;&#1605;&#1575;&#1605;%20&#1588;&#1583;&#1607;%20%20&#1588;&#1588;%20&#1605;&#1575;&#1607;&#1607;\cost%20BASE--1-2\AX-85_PLAN-old%2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AUDIT\&#1601;&#1587;&#1601;&#1575;&#1578;%2091\&#1605;&#1575;&#1604;&#1740;%2091\folder%20kari\&#1587;&#1575;&#1740;&#1662;&#1575;%20&#1578;&#1576;&#1585;&#1740;&#1586;%201390\&#1581;&#1587;&#1575;&#1576;&#1585;&#1587;\90-12-2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20.60.61\&#1581;&#1587;&#1575;&#1576;&#1585;&#1587;&#1740;-98\Users\asg\Downloads\folder%20kari\&#1587;&#1575;&#1740;&#1662;&#1575;%20&#1578;&#1576;&#1585;&#1740;&#1586;%201390\&#1581;&#1587;&#1575;&#1576;&#1585;&#1587;\90-12-2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work\&#1575;&#1580;&#1605;&#1575;&#1604;&#1740;90\&#1587;&#1575;&#1740;&#1662;&#1575;%20&#1578;&#1576;&#1585;&#1740;&#1586;%201390\&#1581;&#1587;&#1575;&#1576;&#1585;&#1587;\90-12-2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work\&#1575;&#1580;&#1605;&#1575;&#1604;&#1740;90\&#1587;&#1575;&#1740;&#1662;&#1575;%20&#1578;&#1576;&#1585;&#1740;&#1586;%201390\&#1581;&#1587;&#1575;&#1576;&#1585;&#1587;\90-12-2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imaghian/Downloads/ADISH140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160;\&#1662;&#1575;&#1740;&#1608;&#1585;%20&#1575;&#1606;&#1583;&#1740;&#1588;%201399.12.30\&#1589;&#1608;&#1585;&#1578;&#1607;&#1575;&#1740;%20&#1605;&#1575;&#1604;&#1740;%20&#1662;&#1575;&#1740;&#1608;&#1585;%20&#1575;&#1606;&#1583;&#1740;&#1588;%2099.12.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گردش"/>
      <sheetName val="ترازنامه"/>
      <sheetName val="سود و زیان "/>
      <sheetName val="جریان وجه نقد"/>
      <sheetName val="4.4-1"/>
      <sheetName val="4-2"/>
      <sheetName val="6,6-1"/>
      <sheetName val="6-2"/>
      <sheetName val="7,7-1,7-2"/>
      <sheetName val="7-3,8"/>
      <sheetName val="9.9-1"/>
      <sheetName val="9-2,9-3"/>
      <sheetName val="9-4"/>
      <sheetName val="10"/>
      <sheetName val="10-1 "/>
      <sheetName val="10-9"/>
      <sheetName val="11"/>
      <sheetName val="12"/>
      <sheetName val="13"/>
      <sheetName val="14"/>
      <sheetName val="14-3"/>
      <sheetName val="14-4,15"/>
      <sheetName val="16"/>
      <sheetName val="17"/>
      <sheetName val="18,19,20"/>
      <sheetName val="22"/>
      <sheetName val="22-6"/>
      <sheetName val="23"/>
      <sheetName val="23-1-1"/>
      <sheetName val="23-2"/>
      <sheetName val="24"/>
      <sheetName val="25,26,27"/>
      <sheetName val="28"/>
      <sheetName val="28-1"/>
      <sheetName val="29"/>
      <sheetName val="30,31"/>
      <sheetName val="34-35"/>
    </sheetNames>
    <sheetDataSet>
      <sheetData sheetId="0" refreshError="1"/>
      <sheetData sheetId="1" refreshError="1"/>
      <sheetData sheetId="2" refreshError="1">
        <row r="13">
          <cell r="C13">
            <v>60463418277.75</v>
          </cell>
        </row>
        <row r="14">
          <cell r="E14">
            <v>-5476107593</v>
          </cell>
        </row>
        <row r="18">
          <cell r="C18">
            <v>-4184138141</v>
          </cell>
        </row>
        <row r="19">
          <cell r="C19">
            <v>-9615789765</v>
          </cell>
        </row>
        <row r="28">
          <cell r="E28">
            <v>0</v>
          </cell>
        </row>
        <row r="30">
          <cell r="E30">
            <v>-30000000000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ربرگ"/>
      <sheetName val="جامع"/>
      <sheetName val="تراز 1399"/>
      <sheetName val="1"/>
      <sheetName val="2"/>
      <sheetName val="5 (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1."/>
      <sheetName val="23"/>
      <sheetName val="24"/>
      <sheetName val="25"/>
      <sheetName val="26"/>
      <sheetName val="27"/>
      <sheetName val="مواد و مصالح 1398 (2)"/>
    </sheetNames>
    <sheetDataSet>
      <sheetData sheetId="0"/>
      <sheetData sheetId="1"/>
      <sheetData sheetId="2"/>
      <sheetData sheetId="3">
        <row r="1">
          <cell r="A1" t="str">
            <v>شرکت پالایش میعانات گازی آدیش جنوبی (سهامي خاص) - قبل از بهره برداری</v>
          </cell>
          <cell r="B1"/>
          <cell r="C1"/>
          <cell r="D1"/>
          <cell r="E1"/>
          <cell r="F1"/>
          <cell r="G1"/>
          <cell r="H1"/>
        </row>
      </sheetData>
      <sheetData sheetId="4"/>
      <sheetData sheetId="5"/>
      <sheetData sheetId="6"/>
      <sheetData sheetId="7"/>
      <sheetData sheetId="8">
        <row r="2">
          <cell r="A2" t="str">
            <v xml:space="preserve">یادداشت های توضیحی صورت های مالی </v>
          </cell>
          <cell r="B2"/>
          <cell r="C2"/>
          <cell r="D2"/>
          <cell r="E2"/>
          <cell r="F2"/>
          <cell r="G2"/>
          <cell r="H2"/>
        </row>
        <row r="3">
          <cell r="A3" t="str">
            <v>سال مالی منتهی به 30 اسفندماه 1399</v>
          </cell>
          <cell r="B3"/>
          <cell r="C3"/>
          <cell r="D3"/>
          <cell r="E3"/>
          <cell r="F3"/>
          <cell r="G3"/>
          <cell r="H3"/>
        </row>
      </sheetData>
      <sheetData sheetId="9"/>
      <sheetData sheetId="10"/>
      <sheetData sheetId="11"/>
      <sheetData sheetId="12"/>
      <sheetData sheetId="13"/>
      <sheetData sheetId="14"/>
      <sheetData sheetId="15"/>
      <sheetData sheetId="16"/>
      <sheetData sheetId="17">
        <row r="42">
          <cell r="C42">
            <v>23594397.010000002</v>
          </cell>
          <cell r="E42">
            <v>2976878862454</v>
          </cell>
        </row>
      </sheetData>
      <sheetData sheetId="18"/>
      <sheetData sheetId="19"/>
      <sheetData sheetId="20">
        <row r="12">
          <cell r="D12">
            <v>452398000000</v>
          </cell>
        </row>
        <row r="16">
          <cell r="D16">
            <v>4071582000000</v>
          </cell>
        </row>
      </sheetData>
      <sheetData sheetId="21">
        <row r="9">
          <cell r="D9">
            <v>13538920141</v>
          </cell>
        </row>
        <row r="11">
          <cell r="D11">
            <v>2656699391</v>
          </cell>
        </row>
      </sheetData>
      <sheetData sheetId="22"/>
      <sheetData sheetId="23"/>
      <sheetData sheetId="24">
        <row r="7">
          <cell r="E7">
            <v>14545846547041</v>
          </cell>
        </row>
        <row r="8">
          <cell r="E8">
            <v>656413208630</v>
          </cell>
        </row>
      </sheetData>
      <sheetData sheetId="25"/>
      <sheetData sheetId="26"/>
      <sheetData sheetId="27">
        <row r="14">
          <cell r="D14">
            <v>575338215043</v>
          </cell>
        </row>
        <row r="31">
          <cell r="D31">
            <v>271297255016</v>
          </cell>
        </row>
      </sheetData>
      <sheetData sheetId="28"/>
      <sheetData sheetId="29"/>
      <sheetData sheetId="30"/>
      <sheetData sheetId="3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ربرگ"/>
      <sheetName val="جامع"/>
      <sheetName val="تراز 1399"/>
      <sheetName val="تراز 1400"/>
      <sheetName val="1"/>
      <sheetName val="2"/>
      <sheetName val="5 (2)"/>
      <sheetName val="270"/>
      <sheetName val="3"/>
      <sheetName val="4"/>
      <sheetName val="5"/>
      <sheetName val="6"/>
      <sheetName val="7"/>
      <sheetName val="8"/>
      <sheetName val="9"/>
      <sheetName val="10"/>
      <sheetName val="11"/>
      <sheetName val="12"/>
      <sheetName val="13"/>
      <sheetName val="14"/>
      <sheetName val="15"/>
      <sheetName val="16"/>
      <sheetName val="17-بررسی"/>
      <sheetName val="19"/>
      <sheetName val="20"/>
      <sheetName val="21"/>
      <sheetName val="22"/>
      <sheetName val="23"/>
      <sheetName val="24"/>
      <sheetName val="25"/>
      <sheetName val="26"/>
      <sheetName val="27"/>
      <sheetName val="28"/>
      <sheetName val="29"/>
      <sheetName val="30"/>
      <sheetName val="31"/>
      <sheetName val="32"/>
      <sheetName val="21."/>
      <sheetName val="33"/>
      <sheetName val="34"/>
      <sheetName val="35"/>
      <sheetName val="36"/>
      <sheetName val="37"/>
      <sheetName val="38"/>
      <sheetName val="39"/>
      <sheetName val="40"/>
      <sheetName val="41"/>
      <sheetName val="42"/>
      <sheetName val="43"/>
      <sheetName val="44"/>
      <sheetName val="45"/>
      <sheetName val="ریز"/>
      <sheetName val="مواد و مصالح 1398 (2)"/>
    </sheetNames>
    <sheetDataSet>
      <sheetData sheetId="0"/>
      <sheetData sheetId="1"/>
      <sheetData sheetId="2"/>
      <sheetData sheetId="3"/>
      <sheetData sheetId="4">
        <row r="1">
          <cell r="A1" t="str">
            <v>شرکت پالایش میعانات گازی آدیش جنوبی (سهامي خاص) - در مرحله قبل از بهره برداری</v>
          </cell>
          <cell r="B1"/>
          <cell r="C1"/>
          <cell r="D1"/>
          <cell r="E1"/>
          <cell r="F1"/>
          <cell r="G1"/>
          <cell r="H1"/>
        </row>
      </sheetData>
      <sheetData sheetId="5"/>
      <sheetData sheetId="6"/>
      <sheetData sheetId="7"/>
      <sheetData sheetId="8"/>
      <sheetData sheetId="9"/>
      <sheetData sheetId="10">
        <row r="2">
          <cell r="A2" t="str">
            <v xml:space="preserve">یادداشت های توضیحی صورت های مالی </v>
          </cell>
          <cell r="B2"/>
          <cell r="C2"/>
          <cell r="D2"/>
          <cell r="E2"/>
          <cell r="F2"/>
          <cell r="G2"/>
          <cell r="H2"/>
        </row>
        <row r="3">
          <cell r="A3" t="str">
            <v>سال مالی منتهی به 29 اسفندماه 1400</v>
          </cell>
          <cell r="B3"/>
          <cell r="C3"/>
          <cell r="D3"/>
          <cell r="E3"/>
          <cell r="F3"/>
          <cell r="G3"/>
          <cell r="H3"/>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ربرگ"/>
      <sheetName val="1"/>
      <sheetName val="جامع"/>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 xml:space="preserve">یادداشت های توضیحی صورت های مالی </v>
          </cell>
          <cell r="B2"/>
          <cell r="C2"/>
          <cell r="D2"/>
          <cell r="E2"/>
          <cell r="F2"/>
          <cell r="G2"/>
          <cell r="H2"/>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ربرگ"/>
      <sheetName val="جامع"/>
      <sheetName val="تراز 1399"/>
      <sheetName val="تراز 1400"/>
      <sheetName val="1"/>
      <sheetName val="2"/>
      <sheetName val="5 (2)"/>
      <sheetName val="270"/>
      <sheetName val="3"/>
      <sheetName val="4"/>
      <sheetName val="5"/>
      <sheetName val="6"/>
      <sheetName val="7"/>
      <sheetName val="8"/>
      <sheetName val="9"/>
      <sheetName val="10"/>
      <sheetName val="11"/>
      <sheetName val="12"/>
      <sheetName val="13"/>
      <sheetName val="14"/>
      <sheetName val="15"/>
      <sheetName val="16"/>
      <sheetName val="17-بررسی"/>
      <sheetName val="18"/>
      <sheetName val="19"/>
      <sheetName val="20"/>
      <sheetName val="21"/>
      <sheetName val="22"/>
      <sheetName val="23"/>
      <sheetName val="24"/>
      <sheetName val="25"/>
      <sheetName val="26"/>
      <sheetName val="27"/>
      <sheetName val="28"/>
      <sheetName val="29"/>
      <sheetName val="30"/>
      <sheetName val="31"/>
      <sheetName val="32"/>
      <sheetName val="21."/>
      <sheetName val="33"/>
      <sheetName val="34"/>
      <sheetName val="35"/>
      <sheetName val="36"/>
      <sheetName val="37"/>
      <sheetName val="38"/>
      <sheetName val="39"/>
      <sheetName val="40"/>
      <sheetName val="41"/>
      <sheetName val="42"/>
      <sheetName val="43"/>
      <sheetName val="44"/>
      <sheetName val="45"/>
      <sheetName val="ریز"/>
      <sheetName val="مواد و مصالح 1398 (2)"/>
    </sheetNames>
    <sheetDataSet>
      <sheetData sheetId="0"/>
      <sheetData sheetId="1"/>
      <sheetData sheetId="2"/>
      <sheetData sheetId="3">
        <row r="561">
          <cell r="N561">
            <v>39224386900101</v>
          </cell>
        </row>
        <row r="563">
          <cell r="N563">
            <v>2353463214023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48">
          <cell r="C48">
            <v>2973369.9099967764</v>
          </cell>
          <cell r="E48">
            <v>25820</v>
          </cell>
          <cell r="G48">
            <v>6722365.0732509485</v>
          </cell>
        </row>
      </sheetData>
      <sheetData sheetId="30"/>
      <sheetData sheetId="31"/>
      <sheetData sheetId="32"/>
      <sheetData sheetId="33">
        <row r="19">
          <cell r="D19">
            <v>384676534020</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1">
          <cell r="A1" t="str">
            <v>شرکت پالایش میعانات گازی آدیش جنوبی (سهامي خاص) - در مرحله قبل از بهره برداری</v>
          </cell>
          <cell r="B1"/>
          <cell r="C1"/>
          <cell r="D1"/>
          <cell r="E1"/>
          <cell r="F1"/>
          <cell r="G1"/>
          <cell r="H1"/>
          <cell r="I1"/>
        </row>
      </sheetData>
      <sheetData sheetId="49"/>
      <sheetData sheetId="50">
        <row r="3">
          <cell r="A3" t="str">
            <v>سال مالی منتهی به 29 اسفندماه 1400</v>
          </cell>
          <cell r="B3"/>
          <cell r="C3"/>
          <cell r="D3"/>
          <cell r="E3"/>
          <cell r="F3"/>
          <cell r="G3"/>
          <cell r="H3"/>
          <cell r="I3"/>
        </row>
      </sheetData>
      <sheetData sheetId="51"/>
      <sheetData sheetId="52"/>
      <sheetData sheetId="5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عناوين"/>
      <sheetName val="سربرگ"/>
      <sheetName val="فهرست"/>
      <sheetName val="ترازنامه"/>
      <sheetName val="صورت گردش وجوه نقد"/>
      <sheetName val="تاريخچه فعاليت "/>
      <sheetName val="یادداشت "/>
      <sheetName val=" دارايي ها ي ثابت مشهود "/>
      <sheetName val="کاربرگ صورت جریان"/>
      <sheetName val="Sheet1"/>
    </sheetNames>
    <sheetDataSet>
      <sheetData sheetId="0">
        <row r="2">
          <cell r="B2" t="str">
            <v>1390/12/29</v>
          </cell>
        </row>
        <row r="3">
          <cell r="B3" t="str">
            <v>1391/12/30</v>
          </cell>
        </row>
      </sheetData>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1"/>
      <sheetName val="102"/>
      <sheetName val="102_1"/>
      <sheetName val="104"/>
      <sheetName val="PERSONEL"/>
      <sheetName val="SARBAR"/>
      <sheetName val="تفكيك هزينه هاي ثابت و متغیر"/>
      <sheetName val="كاركرد 9 ماهه"/>
      <sheetName val="نرخ جذب"/>
      <sheetName val="نرخ فورج خريداري شده "/>
      <sheetName val="1"/>
      <sheetName val="2"/>
      <sheetName val="3"/>
      <sheetName val="4"/>
      <sheetName val="5"/>
      <sheetName val="6"/>
      <sheetName val="7"/>
      <sheetName val="8"/>
      <sheetName val="9"/>
      <sheetName val="10"/>
      <sheetName val="11"/>
      <sheetName val="هزينه هاي اداري و تشكيلاتي"/>
      <sheetName val="نرخ بهاي تمام شده"/>
      <sheetName val="قيمت تمام شده ماهانه"/>
      <sheetName val="INCOME"/>
      <sheetName val="سود و زيان بتفكيك محصو لات "/>
      <sheetName val="وصول وجه فروش "/>
      <sheetName val="پرداخت بهاي مواد"/>
      <sheetName val="TAFKIK SARBAR"/>
      <sheetName val="TAFKIK DASTMOZD"/>
      <sheetName val="پيش دريافت و برگشت سپرده"/>
      <sheetName val="بودجه دارائيهاي ثابت مورد نياز"/>
      <sheetName val="وامهاي در يافتي"/>
      <sheetName val="بودجه نقدي"/>
      <sheetName val="12"/>
      <sheetName val="13"/>
      <sheetName val="14"/>
      <sheetName val="15"/>
      <sheetName val="16"/>
      <sheetName val="17"/>
      <sheetName val="18"/>
      <sheetName val="19"/>
      <sheetName val="109"/>
      <sheetName val="فهرس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3">
          <cell r="A3">
            <v>10000000</v>
          </cell>
        </row>
      </sheetData>
      <sheetData sheetId="25" refreshError="1"/>
      <sheetData sheetId="26" refreshError="1"/>
      <sheetData sheetId="27" refreshError="1"/>
      <sheetData sheetId="28" refreshError="1"/>
      <sheetData sheetId="29" refreshError="1"/>
      <sheetData sheetId="30" refreshError="1"/>
      <sheetData sheetId="31"/>
      <sheetData sheetId="32"/>
      <sheetData sheetId="33" refreshError="1"/>
      <sheetData sheetId="34"/>
      <sheetData sheetId="35"/>
      <sheetData sheetId="36"/>
      <sheetData sheetId="37"/>
      <sheetData sheetId="38"/>
      <sheetData sheetId="39"/>
      <sheetData sheetId="40"/>
      <sheetData sheetId="41" refreshError="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مرجع"/>
      <sheetName val="كدهاي مبناي هزينه"/>
      <sheetName val="راهنما"/>
      <sheetName val="info"/>
      <sheetName val="ترازنامه"/>
      <sheetName val="نسبتهاي مالي 2"/>
      <sheetName val="درصد صورت مالی "/>
      <sheetName val="نسبتهاي مالي"/>
      <sheetName val="ترازخام"/>
      <sheetName val="اطلاعات آماده"/>
      <sheetName val="6020"/>
      <sheetName val="base"/>
      <sheetName val="(1)"/>
      <sheetName val="(2)"/>
      <sheetName val="(3)"/>
      <sheetName val="(4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تراز آزمايشي"/>
      <sheetName val="(27)"/>
      <sheetName val="(28-1)"/>
      <sheetName val="(28)"/>
      <sheetName val="(29)"/>
      <sheetName val="(30)"/>
      <sheetName val="(31)"/>
      <sheetName val="(32)"/>
      <sheetName val="(33)"/>
      <sheetName val="(34)"/>
      <sheetName val="(35)"/>
      <sheetName val="(36)"/>
      <sheetName val="(37)"/>
      <sheetName val="(38)"/>
      <sheetName val="(39)"/>
      <sheetName val="(40)"/>
      <sheetName val="(41)"/>
      <sheetName val="معامله با اشخاص(43)"/>
      <sheetName val="ريز خريد دارائيها(17)"/>
      <sheetName val="کاربرگ تکميلی جريان وجوه نقد"/>
      <sheetName val="(42)"/>
      <sheetName val="سرمایه گذاری کوتاه مد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3">
          <cell r="K3">
            <v>2861056970</v>
          </cell>
          <cell r="L3">
            <v>0</v>
          </cell>
          <cell r="M3">
            <v>4101</v>
          </cell>
        </row>
        <row r="4">
          <cell r="K4">
            <v>2220541035</v>
          </cell>
          <cell r="L4">
            <v>0</v>
          </cell>
          <cell r="M4">
            <v>4102</v>
          </cell>
        </row>
        <row r="5">
          <cell r="K5">
            <v>769713796</v>
          </cell>
          <cell r="L5">
            <v>0</v>
          </cell>
          <cell r="M5">
            <v>4103</v>
          </cell>
        </row>
        <row r="6">
          <cell r="K6">
            <v>30657220</v>
          </cell>
          <cell r="L6">
            <v>0</v>
          </cell>
          <cell r="M6">
            <v>4101</v>
          </cell>
        </row>
        <row r="7">
          <cell r="K7">
            <v>23749190</v>
          </cell>
          <cell r="L7">
            <v>0</v>
          </cell>
          <cell r="M7">
            <v>4104</v>
          </cell>
        </row>
        <row r="8">
          <cell r="K8">
            <v>3661482</v>
          </cell>
          <cell r="L8">
            <v>0</v>
          </cell>
          <cell r="M8">
            <v>4105</v>
          </cell>
        </row>
        <row r="9">
          <cell r="K9">
            <v>884347</v>
          </cell>
          <cell r="L9">
            <v>0</v>
          </cell>
          <cell r="M9">
            <v>4104</v>
          </cell>
        </row>
        <row r="10">
          <cell r="K10">
            <v>866663</v>
          </cell>
          <cell r="L10">
            <v>0</v>
          </cell>
          <cell r="M10">
            <v>4106</v>
          </cell>
        </row>
        <row r="11">
          <cell r="K11">
            <v>0</v>
          </cell>
          <cell r="L11">
            <v>1522444465</v>
          </cell>
          <cell r="M11">
            <v>4102</v>
          </cell>
        </row>
        <row r="12">
          <cell r="K12">
            <v>0</v>
          </cell>
          <cell r="L12">
            <v>728034429</v>
          </cell>
          <cell r="M12">
            <v>4103</v>
          </cell>
        </row>
        <row r="13">
          <cell r="K13">
            <v>88489638863</v>
          </cell>
          <cell r="L13">
            <v>0</v>
          </cell>
          <cell r="M13">
            <v>5100</v>
          </cell>
        </row>
        <row r="14">
          <cell r="K14">
            <v>1107000235</v>
          </cell>
          <cell r="L14">
            <v>0</v>
          </cell>
          <cell r="M14">
            <v>5109</v>
          </cell>
        </row>
        <row r="15">
          <cell r="K15">
            <v>840242201</v>
          </cell>
          <cell r="L15">
            <v>0</v>
          </cell>
          <cell r="M15">
            <v>5103</v>
          </cell>
        </row>
        <row r="16">
          <cell r="K16">
            <v>83778720</v>
          </cell>
          <cell r="L16">
            <v>0</v>
          </cell>
          <cell r="M16">
            <v>5102</v>
          </cell>
        </row>
        <row r="17">
          <cell r="K17">
            <v>657317840</v>
          </cell>
          <cell r="L17">
            <v>0</v>
          </cell>
          <cell r="M17">
            <v>5501</v>
          </cell>
        </row>
        <row r="18">
          <cell r="K18">
            <v>508524800</v>
          </cell>
          <cell r="L18">
            <v>0</v>
          </cell>
          <cell r="M18">
            <v>5502</v>
          </cell>
        </row>
        <row r="19">
          <cell r="K19">
            <v>349751005</v>
          </cell>
          <cell r="L19">
            <v>0</v>
          </cell>
          <cell r="M19">
            <v>5503</v>
          </cell>
        </row>
        <row r="20">
          <cell r="K20">
            <v>346920400</v>
          </cell>
          <cell r="L20">
            <v>0</v>
          </cell>
          <cell r="M20">
            <v>5504</v>
          </cell>
        </row>
        <row r="21">
          <cell r="K21">
            <v>240316128</v>
          </cell>
          <cell r="L21">
            <v>0</v>
          </cell>
          <cell r="M21">
            <v>5505</v>
          </cell>
        </row>
        <row r="22">
          <cell r="K22">
            <v>159982040</v>
          </cell>
          <cell r="L22">
            <v>0</v>
          </cell>
          <cell r="M22">
            <v>5506</v>
          </cell>
        </row>
        <row r="23">
          <cell r="K23">
            <v>153710999</v>
          </cell>
          <cell r="L23">
            <v>0</v>
          </cell>
          <cell r="M23">
            <v>5507</v>
          </cell>
        </row>
        <row r="24">
          <cell r="K24">
            <v>150759928</v>
          </cell>
          <cell r="L24">
            <v>0</v>
          </cell>
          <cell r="M24">
            <v>5508</v>
          </cell>
        </row>
        <row r="25">
          <cell r="K25">
            <v>126467700</v>
          </cell>
          <cell r="L25">
            <v>0</v>
          </cell>
          <cell r="M25">
            <v>5509</v>
          </cell>
        </row>
        <row r="26">
          <cell r="K26">
            <v>115300000</v>
          </cell>
          <cell r="L26">
            <v>0</v>
          </cell>
          <cell r="M26">
            <v>5510</v>
          </cell>
        </row>
        <row r="27">
          <cell r="K27">
            <v>58909612</v>
          </cell>
          <cell r="L27">
            <v>0</v>
          </cell>
          <cell r="M27">
            <v>5511</v>
          </cell>
        </row>
        <row r="28">
          <cell r="K28">
            <v>42090609</v>
          </cell>
          <cell r="L28">
            <v>0</v>
          </cell>
          <cell r="M28">
            <v>5500</v>
          </cell>
        </row>
        <row r="29">
          <cell r="K29">
            <v>35935000</v>
          </cell>
          <cell r="L29">
            <v>0</v>
          </cell>
          <cell r="M29">
            <v>5500</v>
          </cell>
        </row>
        <row r="30">
          <cell r="K30">
            <v>34359563</v>
          </cell>
          <cell r="L30">
            <v>0</v>
          </cell>
          <cell r="M30">
            <v>5500</v>
          </cell>
        </row>
        <row r="31">
          <cell r="K31">
            <v>31953168</v>
          </cell>
          <cell r="L31">
            <v>0</v>
          </cell>
          <cell r="M31">
            <v>5500</v>
          </cell>
        </row>
        <row r="32">
          <cell r="K32">
            <v>21281680</v>
          </cell>
          <cell r="L32">
            <v>0</v>
          </cell>
          <cell r="M32">
            <v>5500</v>
          </cell>
        </row>
        <row r="33">
          <cell r="K33">
            <v>17757620</v>
          </cell>
          <cell r="L33">
            <v>0</v>
          </cell>
          <cell r="M33">
            <v>5500</v>
          </cell>
        </row>
        <row r="34">
          <cell r="K34">
            <v>10983400</v>
          </cell>
          <cell r="L34">
            <v>0</v>
          </cell>
          <cell r="M34">
            <v>5500</v>
          </cell>
        </row>
        <row r="35">
          <cell r="K35">
            <v>10240360</v>
          </cell>
          <cell r="L35">
            <v>0</v>
          </cell>
          <cell r="M35">
            <v>5500</v>
          </cell>
        </row>
        <row r="36">
          <cell r="K36">
            <v>9147497</v>
          </cell>
          <cell r="L36">
            <v>0</v>
          </cell>
          <cell r="M36">
            <v>5500</v>
          </cell>
        </row>
        <row r="37">
          <cell r="K37">
            <v>8855000</v>
          </cell>
          <cell r="L37">
            <v>0</v>
          </cell>
          <cell r="M37">
            <v>5500</v>
          </cell>
        </row>
        <row r="38">
          <cell r="K38">
            <v>7930832</v>
          </cell>
          <cell r="L38">
            <v>0</v>
          </cell>
          <cell r="M38">
            <v>5500</v>
          </cell>
        </row>
        <row r="39">
          <cell r="K39">
            <v>7413400</v>
          </cell>
          <cell r="L39">
            <v>0</v>
          </cell>
          <cell r="M39">
            <v>5500</v>
          </cell>
        </row>
        <row r="40">
          <cell r="K40">
            <v>7116928</v>
          </cell>
          <cell r="L40">
            <v>0</v>
          </cell>
          <cell r="M40">
            <v>5500</v>
          </cell>
        </row>
        <row r="41">
          <cell r="K41">
            <v>4627584</v>
          </cell>
          <cell r="L41">
            <v>0</v>
          </cell>
          <cell r="M41">
            <v>5500</v>
          </cell>
        </row>
        <row r="42">
          <cell r="K42">
            <v>2426168</v>
          </cell>
          <cell r="L42">
            <v>0</v>
          </cell>
          <cell r="M42">
            <v>5500</v>
          </cell>
        </row>
        <row r="43">
          <cell r="K43">
            <v>2379690</v>
          </cell>
          <cell r="L43">
            <v>0</v>
          </cell>
          <cell r="M43">
            <v>5500</v>
          </cell>
        </row>
        <row r="44">
          <cell r="K44">
            <v>1484020</v>
          </cell>
          <cell r="L44">
            <v>0</v>
          </cell>
          <cell r="M44">
            <v>5500</v>
          </cell>
        </row>
        <row r="45">
          <cell r="K45">
            <v>1374750</v>
          </cell>
          <cell r="L45">
            <v>0</v>
          </cell>
          <cell r="M45">
            <v>5500</v>
          </cell>
        </row>
        <row r="46">
          <cell r="K46">
            <v>1178528</v>
          </cell>
          <cell r="L46">
            <v>0</v>
          </cell>
          <cell r="M46">
            <v>5500</v>
          </cell>
        </row>
        <row r="47">
          <cell r="K47">
            <v>1013000</v>
          </cell>
          <cell r="L47">
            <v>0</v>
          </cell>
          <cell r="M47">
            <v>5500</v>
          </cell>
        </row>
        <row r="48">
          <cell r="K48">
            <v>937300</v>
          </cell>
          <cell r="L48">
            <v>0</v>
          </cell>
          <cell r="M48">
            <v>5500</v>
          </cell>
        </row>
        <row r="49">
          <cell r="K49">
            <v>754800</v>
          </cell>
          <cell r="L49">
            <v>0</v>
          </cell>
          <cell r="M49">
            <v>5500</v>
          </cell>
        </row>
        <row r="50">
          <cell r="K50">
            <v>709872</v>
          </cell>
          <cell r="L50">
            <v>0</v>
          </cell>
          <cell r="M50">
            <v>5500</v>
          </cell>
        </row>
        <row r="51">
          <cell r="K51">
            <v>458328</v>
          </cell>
          <cell r="L51">
            <v>0</v>
          </cell>
          <cell r="M51">
            <v>5500</v>
          </cell>
        </row>
        <row r="52">
          <cell r="K52">
            <v>425880</v>
          </cell>
          <cell r="L52">
            <v>0</v>
          </cell>
          <cell r="M52">
            <v>5500</v>
          </cell>
        </row>
        <row r="53">
          <cell r="K53">
            <v>412492</v>
          </cell>
          <cell r="L53">
            <v>0</v>
          </cell>
          <cell r="M53">
            <v>5500</v>
          </cell>
        </row>
        <row r="54">
          <cell r="K54">
            <v>60000</v>
          </cell>
          <cell r="L54">
            <v>0</v>
          </cell>
          <cell r="M54">
            <v>5500</v>
          </cell>
        </row>
        <row r="55">
          <cell r="K55">
            <v>18200000</v>
          </cell>
          <cell r="L55">
            <v>0</v>
          </cell>
          <cell r="M55">
            <v>5500</v>
          </cell>
        </row>
        <row r="56">
          <cell r="K56">
            <v>33900000</v>
          </cell>
          <cell r="L56">
            <v>0</v>
          </cell>
          <cell r="M56">
            <v>6100</v>
          </cell>
        </row>
        <row r="57">
          <cell r="K57">
            <v>6770000</v>
          </cell>
          <cell r="L57">
            <v>0</v>
          </cell>
          <cell r="M57">
            <v>6100</v>
          </cell>
        </row>
        <row r="58">
          <cell r="K58">
            <v>6194908</v>
          </cell>
          <cell r="L58">
            <v>0</v>
          </cell>
          <cell r="M58">
            <v>6100</v>
          </cell>
        </row>
        <row r="59">
          <cell r="K59">
            <v>5300000</v>
          </cell>
          <cell r="L59">
            <v>0</v>
          </cell>
          <cell r="M59">
            <v>6100</v>
          </cell>
        </row>
        <row r="60">
          <cell r="K60">
            <v>4000000</v>
          </cell>
          <cell r="L60">
            <v>0</v>
          </cell>
          <cell r="M60">
            <v>6100</v>
          </cell>
        </row>
        <row r="61">
          <cell r="K61">
            <v>4000000</v>
          </cell>
          <cell r="L61">
            <v>0</v>
          </cell>
          <cell r="M61">
            <v>6100</v>
          </cell>
        </row>
        <row r="62">
          <cell r="K62">
            <v>3841670</v>
          </cell>
          <cell r="L62">
            <v>0</v>
          </cell>
          <cell r="M62">
            <v>6100</v>
          </cell>
        </row>
        <row r="63">
          <cell r="K63">
            <v>3500000</v>
          </cell>
          <cell r="L63">
            <v>0</v>
          </cell>
          <cell r="M63">
            <v>6100</v>
          </cell>
        </row>
        <row r="64">
          <cell r="K64">
            <v>3391607</v>
          </cell>
          <cell r="L64">
            <v>0</v>
          </cell>
          <cell r="M64">
            <v>6100</v>
          </cell>
        </row>
        <row r="65">
          <cell r="K65">
            <v>3102215</v>
          </cell>
          <cell r="L65">
            <v>0</v>
          </cell>
          <cell r="M65">
            <v>6100</v>
          </cell>
        </row>
        <row r="66">
          <cell r="K66">
            <v>3000000</v>
          </cell>
          <cell r="L66">
            <v>0</v>
          </cell>
          <cell r="M66">
            <v>6100</v>
          </cell>
        </row>
        <row r="67">
          <cell r="K67">
            <v>3000000</v>
          </cell>
          <cell r="L67">
            <v>0</v>
          </cell>
          <cell r="M67">
            <v>6100</v>
          </cell>
        </row>
        <row r="68">
          <cell r="K68">
            <v>2700000</v>
          </cell>
          <cell r="L68">
            <v>0</v>
          </cell>
          <cell r="M68">
            <v>6100</v>
          </cell>
        </row>
        <row r="69">
          <cell r="K69">
            <v>2500000</v>
          </cell>
          <cell r="L69">
            <v>0</v>
          </cell>
          <cell r="M69">
            <v>6100</v>
          </cell>
        </row>
        <row r="70">
          <cell r="K70">
            <v>2400000</v>
          </cell>
          <cell r="L70">
            <v>0</v>
          </cell>
          <cell r="M70">
            <v>6100</v>
          </cell>
        </row>
        <row r="71">
          <cell r="K71">
            <v>2300000</v>
          </cell>
          <cell r="L71">
            <v>0</v>
          </cell>
          <cell r="M71">
            <v>6100</v>
          </cell>
        </row>
        <row r="72">
          <cell r="K72">
            <v>2300000</v>
          </cell>
          <cell r="L72">
            <v>0</v>
          </cell>
          <cell r="M72">
            <v>6100</v>
          </cell>
        </row>
        <row r="73">
          <cell r="K73">
            <v>2300000</v>
          </cell>
          <cell r="L73">
            <v>0</v>
          </cell>
          <cell r="M73">
            <v>6100</v>
          </cell>
        </row>
        <row r="74">
          <cell r="K74">
            <v>2300000</v>
          </cell>
          <cell r="L74">
            <v>0</v>
          </cell>
          <cell r="M74">
            <v>6100</v>
          </cell>
        </row>
        <row r="75">
          <cell r="K75">
            <v>2232671</v>
          </cell>
          <cell r="L75">
            <v>0</v>
          </cell>
          <cell r="M75">
            <v>6100</v>
          </cell>
        </row>
        <row r="76">
          <cell r="K76">
            <v>2200000</v>
          </cell>
          <cell r="L76">
            <v>0</v>
          </cell>
          <cell r="M76">
            <v>6100</v>
          </cell>
        </row>
        <row r="77">
          <cell r="K77">
            <v>2200000</v>
          </cell>
          <cell r="L77">
            <v>0</v>
          </cell>
          <cell r="M77">
            <v>6100</v>
          </cell>
        </row>
        <row r="78">
          <cell r="K78">
            <v>2065192</v>
          </cell>
          <cell r="L78">
            <v>0</v>
          </cell>
          <cell r="M78">
            <v>6100</v>
          </cell>
        </row>
        <row r="79">
          <cell r="K79">
            <v>2003960</v>
          </cell>
          <cell r="L79">
            <v>0</v>
          </cell>
          <cell r="M79">
            <v>6100</v>
          </cell>
        </row>
        <row r="80">
          <cell r="K80">
            <v>2000000</v>
          </cell>
          <cell r="L80">
            <v>0</v>
          </cell>
          <cell r="M80">
            <v>6100</v>
          </cell>
        </row>
        <row r="81">
          <cell r="K81">
            <v>2000000</v>
          </cell>
          <cell r="L81">
            <v>0</v>
          </cell>
          <cell r="M81">
            <v>6100</v>
          </cell>
        </row>
        <row r="82">
          <cell r="K82">
            <v>2000000</v>
          </cell>
          <cell r="L82">
            <v>0</v>
          </cell>
          <cell r="M82">
            <v>6100</v>
          </cell>
        </row>
        <row r="83">
          <cell r="K83">
            <v>2000000</v>
          </cell>
          <cell r="L83">
            <v>0</v>
          </cell>
          <cell r="M83">
            <v>6100</v>
          </cell>
        </row>
        <row r="84">
          <cell r="K84">
            <v>2000000</v>
          </cell>
          <cell r="L84">
            <v>0</v>
          </cell>
          <cell r="M84">
            <v>6100</v>
          </cell>
        </row>
        <row r="85">
          <cell r="K85">
            <v>2000000</v>
          </cell>
          <cell r="L85">
            <v>0</v>
          </cell>
          <cell r="M85">
            <v>6100</v>
          </cell>
        </row>
        <row r="86">
          <cell r="K86">
            <v>2000000</v>
          </cell>
          <cell r="L86">
            <v>0</v>
          </cell>
          <cell r="M86">
            <v>6100</v>
          </cell>
        </row>
        <row r="87">
          <cell r="K87">
            <v>2000000</v>
          </cell>
          <cell r="L87">
            <v>0</v>
          </cell>
          <cell r="M87">
            <v>6100</v>
          </cell>
        </row>
        <row r="88">
          <cell r="K88">
            <v>2000000</v>
          </cell>
          <cell r="L88">
            <v>0</v>
          </cell>
          <cell r="M88">
            <v>6100</v>
          </cell>
        </row>
        <row r="89">
          <cell r="K89">
            <v>2000000</v>
          </cell>
          <cell r="L89">
            <v>0</v>
          </cell>
          <cell r="M89">
            <v>6100</v>
          </cell>
        </row>
        <row r="90">
          <cell r="K90">
            <v>2000000</v>
          </cell>
          <cell r="L90">
            <v>0</v>
          </cell>
          <cell r="M90">
            <v>6100</v>
          </cell>
        </row>
        <row r="91">
          <cell r="K91">
            <v>2000000</v>
          </cell>
          <cell r="L91">
            <v>0</v>
          </cell>
          <cell r="M91">
            <v>6100</v>
          </cell>
        </row>
        <row r="92">
          <cell r="K92">
            <v>2000000</v>
          </cell>
          <cell r="L92">
            <v>0</v>
          </cell>
          <cell r="M92">
            <v>6100</v>
          </cell>
        </row>
        <row r="93">
          <cell r="K93">
            <v>2000000</v>
          </cell>
          <cell r="L93">
            <v>0</v>
          </cell>
          <cell r="M93">
            <v>6100</v>
          </cell>
        </row>
        <row r="94">
          <cell r="K94">
            <v>2000000</v>
          </cell>
          <cell r="L94">
            <v>0</v>
          </cell>
          <cell r="M94">
            <v>6100</v>
          </cell>
        </row>
        <row r="95">
          <cell r="K95">
            <v>2000000</v>
          </cell>
          <cell r="L95">
            <v>0</v>
          </cell>
          <cell r="M95">
            <v>6100</v>
          </cell>
        </row>
        <row r="96">
          <cell r="K96">
            <v>2000000</v>
          </cell>
          <cell r="L96">
            <v>0</v>
          </cell>
          <cell r="M96">
            <v>6100</v>
          </cell>
        </row>
        <row r="97">
          <cell r="K97">
            <v>2000000</v>
          </cell>
          <cell r="L97">
            <v>0</v>
          </cell>
          <cell r="M97">
            <v>6100</v>
          </cell>
        </row>
        <row r="98">
          <cell r="K98">
            <v>2000000</v>
          </cell>
          <cell r="L98">
            <v>0</v>
          </cell>
          <cell r="M98">
            <v>6100</v>
          </cell>
        </row>
        <row r="99">
          <cell r="K99">
            <v>2000000</v>
          </cell>
          <cell r="L99">
            <v>0</v>
          </cell>
          <cell r="M99">
            <v>6100</v>
          </cell>
        </row>
        <row r="100">
          <cell r="K100">
            <v>2000000</v>
          </cell>
          <cell r="L100">
            <v>0</v>
          </cell>
          <cell r="M100">
            <v>6100</v>
          </cell>
        </row>
        <row r="101">
          <cell r="K101">
            <v>2000000</v>
          </cell>
          <cell r="L101">
            <v>0</v>
          </cell>
          <cell r="M101">
            <v>6100</v>
          </cell>
        </row>
        <row r="102">
          <cell r="K102">
            <v>2000000</v>
          </cell>
          <cell r="L102">
            <v>0</v>
          </cell>
          <cell r="M102">
            <v>6100</v>
          </cell>
        </row>
        <row r="103">
          <cell r="K103">
            <v>2000000</v>
          </cell>
          <cell r="L103">
            <v>0</v>
          </cell>
          <cell r="M103">
            <v>6100</v>
          </cell>
        </row>
        <row r="104">
          <cell r="K104">
            <v>2000000</v>
          </cell>
          <cell r="L104">
            <v>0</v>
          </cell>
          <cell r="M104">
            <v>6100</v>
          </cell>
        </row>
        <row r="105">
          <cell r="K105">
            <v>2000000</v>
          </cell>
          <cell r="L105">
            <v>0</v>
          </cell>
          <cell r="M105">
            <v>6100</v>
          </cell>
        </row>
        <row r="106">
          <cell r="K106">
            <v>2000000</v>
          </cell>
          <cell r="L106">
            <v>0</v>
          </cell>
          <cell r="M106">
            <v>6100</v>
          </cell>
        </row>
        <row r="107">
          <cell r="K107">
            <v>2000000</v>
          </cell>
          <cell r="L107">
            <v>0</v>
          </cell>
          <cell r="M107">
            <v>6100</v>
          </cell>
        </row>
        <row r="108">
          <cell r="K108">
            <v>2000000</v>
          </cell>
          <cell r="L108">
            <v>0</v>
          </cell>
          <cell r="M108">
            <v>6100</v>
          </cell>
        </row>
        <row r="109">
          <cell r="K109">
            <v>2000000</v>
          </cell>
          <cell r="L109">
            <v>0</v>
          </cell>
          <cell r="M109">
            <v>6100</v>
          </cell>
        </row>
        <row r="110">
          <cell r="K110">
            <v>2000000</v>
          </cell>
          <cell r="L110">
            <v>0</v>
          </cell>
          <cell r="M110">
            <v>6100</v>
          </cell>
        </row>
        <row r="111">
          <cell r="K111">
            <v>2000000</v>
          </cell>
          <cell r="L111">
            <v>0</v>
          </cell>
          <cell r="M111">
            <v>6100</v>
          </cell>
        </row>
        <row r="112">
          <cell r="K112">
            <v>2000000</v>
          </cell>
          <cell r="L112">
            <v>0</v>
          </cell>
          <cell r="M112">
            <v>6100</v>
          </cell>
        </row>
        <row r="113">
          <cell r="K113">
            <v>2000000</v>
          </cell>
          <cell r="L113">
            <v>0</v>
          </cell>
          <cell r="M113">
            <v>6100</v>
          </cell>
        </row>
        <row r="114">
          <cell r="K114">
            <v>2000000</v>
          </cell>
          <cell r="L114">
            <v>0</v>
          </cell>
          <cell r="M114">
            <v>6100</v>
          </cell>
        </row>
        <row r="115">
          <cell r="K115">
            <v>2000000</v>
          </cell>
          <cell r="L115">
            <v>0</v>
          </cell>
          <cell r="M115">
            <v>6100</v>
          </cell>
        </row>
        <row r="116">
          <cell r="K116">
            <v>2000000</v>
          </cell>
          <cell r="L116">
            <v>0</v>
          </cell>
          <cell r="M116">
            <v>6100</v>
          </cell>
        </row>
        <row r="117">
          <cell r="K117">
            <v>2000000</v>
          </cell>
          <cell r="L117">
            <v>0</v>
          </cell>
          <cell r="M117">
            <v>6100</v>
          </cell>
        </row>
        <row r="118">
          <cell r="K118">
            <v>2000000</v>
          </cell>
          <cell r="L118">
            <v>0</v>
          </cell>
          <cell r="M118">
            <v>6100</v>
          </cell>
        </row>
        <row r="119">
          <cell r="K119">
            <v>2000000</v>
          </cell>
          <cell r="L119">
            <v>0</v>
          </cell>
          <cell r="M119">
            <v>6100</v>
          </cell>
        </row>
        <row r="120">
          <cell r="K120">
            <v>2000000</v>
          </cell>
          <cell r="L120">
            <v>0</v>
          </cell>
          <cell r="M120">
            <v>6100</v>
          </cell>
        </row>
        <row r="121">
          <cell r="K121">
            <v>2000000</v>
          </cell>
          <cell r="L121">
            <v>0</v>
          </cell>
          <cell r="M121">
            <v>6100</v>
          </cell>
        </row>
        <row r="122">
          <cell r="K122">
            <v>2000000</v>
          </cell>
          <cell r="L122">
            <v>0</v>
          </cell>
          <cell r="M122">
            <v>6100</v>
          </cell>
        </row>
        <row r="123">
          <cell r="K123">
            <v>2000000</v>
          </cell>
          <cell r="L123">
            <v>0</v>
          </cell>
          <cell r="M123">
            <v>6100</v>
          </cell>
        </row>
        <row r="124">
          <cell r="K124">
            <v>2000000</v>
          </cell>
          <cell r="L124">
            <v>0</v>
          </cell>
          <cell r="M124">
            <v>6100</v>
          </cell>
        </row>
        <row r="125">
          <cell r="K125">
            <v>2000000</v>
          </cell>
          <cell r="L125">
            <v>0</v>
          </cell>
          <cell r="M125">
            <v>6100</v>
          </cell>
        </row>
        <row r="126">
          <cell r="K126">
            <v>2000000</v>
          </cell>
          <cell r="L126">
            <v>0</v>
          </cell>
          <cell r="M126">
            <v>6100</v>
          </cell>
        </row>
        <row r="127">
          <cell r="K127">
            <v>2000000</v>
          </cell>
          <cell r="L127">
            <v>0</v>
          </cell>
          <cell r="M127">
            <v>6100</v>
          </cell>
        </row>
        <row r="128">
          <cell r="K128">
            <v>2000000</v>
          </cell>
          <cell r="L128">
            <v>0</v>
          </cell>
          <cell r="M128">
            <v>6100</v>
          </cell>
        </row>
        <row r="129">
          <cell r="K129">
            <v>2000000</v>
          </cell>
          <cell r="L129">
            <v>0</v>
          </cell>
          <cell r="M129">
            <v>6100</v>
          </cell>
        </row>
        <row r="130">
          <cell r="K130">
            <v>2000000</v>
          </cell>
          <cell r="L130">
            <v>0</v>
          </cell>
          <cell r="M130">
            <v>6100</v>
          </cell>
        </row>
        <row r="131">
          <cell r="K131">
            <v>2000000</v>
          </cell>
          <cell r="L131">
            <v>0</v>
          </cell>
          <cell r="M131">
            <v>6100</v>
          </cell>
        </row>
        <row r="132">
          <cell r="K132">
            <v>2000000</v>
          </cell>
          <cell r="L132">
            <v>0</v>
          </cell>
          <cell r="M132">
            <v>6100</v>
          </cell>
        </row>
        <row r="133">
          <cell r="K133">
            <v>2000000</v>
          </cell>
          <cell r="L133">
            <v>0</v>
          </cell>
          <cell r="M133">
            <v>6100</v>
          </cell>
        </row>
        <row r="134">
          <cell r="K134">
            <v>1900000</v>
          </cell>
          <cell r="L134">
            <v>0</v>
          </cell>
          <cell r="M134">
            <v>6100</v>
          </cell>
        </row>
        <row r="135">
          <cell r="K135">
            <v>1900000</v>
          </cell>
          <cell r="L135">
            <v>0</v>
          </cell>
          <cell r="M135">
            <v>6100</v>
          </cell>
        </row>
        <row r="136">
          <cell r="K136">
            <v>1900000</v>
          </cell>
          <cell r="L136">
            <v>0</v>
          </cell>
          <cell r="M136">
            <v>6100</v>
          </cell>
        </row>
        <row r="137">
          <cell r="K137">
            <v>1900000</v>
          </cell>
          <cell r="L137">
            <v>0</v>
          </cell>
          <cell r="M137">
            <v>6100</v>
          </cell>
        </row>
        <row r="138">
          <cell r="K138">
            <v>1900000</v>
          </cell>
          <cell r="L138">
            <v>0</v>
          </cell>
          <cell r="M138">
            <v>6100</v>
          </cell>
        </row>
        <row r="139">
          <cell r="K139">
            <v>1900000</v>
          </cell>
          <cell r="L139">
            <v>0</v>
          </cell>
          <cell r="M139">
            <v>6100</v>
          </cell>
        </row>
        <row r="140">
          <cell r="K140">
            <v>1900000</v>
          </cell>
          <cell r="L140">
            <v>0</v>
          </cell>
          <cell r="M140">
            <v>6100</v>
          </cell>
        </row>
        <row r="141">
          <cell r="K141">
            <v>1900000</v>
          </cell>
          <cell r="L141">
            <v>0</v>
          </cell>
          <cell r="M141">
            <v>6100</v>
          </cell>
        </row>
        <row r="142">
          <cell r="K142">
            <v>1900000</v>
          </cell>
          <cell r="L142">
            <v>0</v>
          </cell>
          <cell r="M142">
            <v>6100</v>
          </cell>
        </row>
        <row r="143">
          <cell r="K143">
            <v>1900000</v>
          </cell>
          <cell r="L143">
            <v>0</v>
          </cell>
          <cell r="M143">
            <v>6100</v>
          </cell>
        </row>
        <row r="144">
          <cell r="K144">
            <v>1900000</v>
          </cell>
          <cell r="L144">
            <v>0</v>
          </cell>
          <cell r="M144">
            <v>6100</v>
          </cell>
        </row>
        <row r="145">
          <cell r="K145">
            <v>1900000</v>
          </cell>
          <cell r="L145">
            <v>0</v>
          </cell>
          <cell r="M145">
            <v>6100</v>
          </cell>
        </row>
        <row r="146">
          <cell r="K146">
            <v>1900000</v>
          </cell>
          <cell r="L146">
            <v>0</v>
          </cell>
          <cell r="M146">
            <v>6100</v>
          </cell>
        </row>
        <row r="147">
          <cell r="K147">
            <v>1900000</v>
          </cell>
          <cell r="L147">
            <v>0</v>
          </cell>
          <cell r="M147">
            <v>6100</v>
          </cell>
        </row>
        <row r="148">
          <cell r="K148">
            <v>1900000</v>
          </cell>
          <cell r="L148">
            <v>0</v>
          </cell>
          <cell r="M148">
            <v>6100</v>
          </cell>
        </row>
        <row r="149">
          <cell r="K149">
            <v>1900000</v>
          </cell>
          <cell r="L149">
            <v>0</v>
          </cell>
          <cell r="M149">
            <v>6100</v>
          </cell>
        </row>
        <row r="150">
          <cell r="K150">
            <v>1800000</v>
          </cell>
          <cell r="L150">
            <v>0</v>
          </cell>
          <cell r="M150">
            <v>6100</v>
          </cell>
        </row>
        <row r="151">
          <cell r="K151">
            <v>1800000</v>
          </cell>
          <cell r="L151">
            <v>0</v>
          </cell>
          <cell r="M151">
            <v>6100</v>
          </cell>
        </row>
        <row r="152">
          <cell r="K152">
            <v>1800000</v>
          </cell>
          <cell r="L152">
            <v>0</v>
          </cell>
          <cell r="M152">
            <v>6100</v>
          </cell>
        </row>
        <row r="153">
          <cell r="K153">
            <v>1800000</v>
          </cell>
          <cell r="L153">
            <v>0</v>
          </cell>
          <cell r="M153">
            <v>6100</v>
          </cell>
        </row>
        <row r="154">
          <cell r="K154">
            <v>1800000</v>
          </cell>
          <cell r="L154">
            <v>0</v>
          </cell>
          <cell r="M154">
            <v>6100</v>
          </cell>
        </row>
        <row r="155">
          <cell r="K155">
            <v>1800000</v>
          </cell>
          <cell r="L155">
            <v>0</v>
          </cell>
          <cell r="M155">
            <v>6100</v>
          </cell>
        </row>
        <row r="156">
          <cell r="K156">
            <v>1800000</v>
          </cell>
          <cell r="L156">
            <v>0</v>
          </cell>
          <cell r="M156">
            <v>6100</v>
          </cell>
        </row>
        <row r="157">
          <cell r="K157">
            <v>1800000</v>
          </cell>
          <cell r="L157">
            <v>0</v>
          </cell>
          <cell r="M157">
            <v>6100</v>
          </cell>
        </row>
        <row r="158">
          <cell r="K158">
            <v>1800000</v>
          </cell>
          <cell r="L158">
            <v>0</v>
          </cell>
          <cell r="M158">
            <v>6100</v>
          </cell>
        </row>
        <row r="159">
          <cell r="K159">
            <v>1800000</v>
          </cell>
          <cell r="L159">
            <v>0</v>
          </cell>
          <cell r="M159">
            <v>6100</v>
          </cell>
        </row>
        <row r="160">
          <cell r="K160">
            <v>1800000</v>
          </cell>
          <cell r="L160">
            <v>0</v>
          </cell>
          <cell r="M160">
            <v>6100</v>
          </cell>
        </row>
        <row r="161">
          <cell r="K161">
            <v>1800000</v>
          </cell>
          <cell r="L161">
            <v>0</v>
          </cell>
          <cell r="M161">
            <v>6100</v>
          </cell>
        </row>
        <row r="162">
          <cell r="K162">
            <v>1800000</v>
          </cell>
          <cell r="L162">
            <v>0</v>
          </cell>
          <cell r="M162">
            <v>6100</v>
          </cell>
        </row>
        <row r="163">
          <cell r="K163">
            <v>1800000</v>
          </cell>
          <cell r="L163">
            <v>0</v>
          </cell>
          <cell r="M163">
            <v>6100</v>
          </cell>
        </row>
        <row r="164">
          <cell r="K164">
            <v>1800000</v>
          </cell>
          <cell r="L164">
            <v>0</v>
          </cell>
          <cell r="M164">
            <v>6100</v>
          </cell>
        </row>
        <row r="165">
          <cell r="K165">
            <v>1800000</v>
          </cell>
          <cell r="L165">
            <v>0</v>
          </cell>
          <cell r="M165">
            <v>6100</v>
          </cell>
        </row>
        <row r="166">
          <cell r="K166">
            <v>1800000</v>
          </cell>
          <cell r="L166">
            <v>0</v>
          </cell>
          <cell r="M166">
            <v>6100</v>
          </cell>
        </row>
        <row r="167">
          <cell r="K167">
            <v>1800000</v>
          </cell>
          <cell r="L167">
            <v>0</v>
          </cell>
          <cell r="M167">
            <v>6100</v>
          </cell>
        </row>
        <row r="168">
          <cell r="K168">
            <v>1800000</v>
          </cell>
          <cell r="L168">
            <v>0</v>
          </cell>
          <cell r="M168">
            <v>6100</v>
          </cell>
        </row>
        <row r="169">
          <cell r="K169">
            <v>1700000</v>
          </cell>
          <cell r="L169">
            <v>0</v>
          </cell>
          <cell r="M169">
            <v>6100</v>
          </cell>
        </row>
        <row r="170">
          <cell r="K170">
            <v>1700000</v>
          </cell>
          <cell r="L170">
            <v>0</v>
          </cell>
          <cell r="M170">
            <v>6100</v>
          </cell>
        </row>
        <row r="171">
          <cell r="K171">
            <v>1700000</v>
          </cell>
          <cell r="L171">
            <v>0</v>
          </cell>
          <cell r="M171">
            <v>6100</v>
          </cell>
        </row>
        <row r="172">
          <cell r="K172">
            <v>1700000</v>
          </cell>
          <cell r="L172">
            <v>0</v>
          </cell>
          <cell r="M172">
            <v>6100</v>
          </cell>
        </row>
        <row r="173">
          <cell r="K173">
            <v>1700000</v>
          </cell>
          <cell r="L173">
            <v>0</v>
          </cell>
          <cell r="M173">
            <v>6100</v>
          </cell>
        </row>
        <row r="174">
          <cell r="K174">
            <v>1700000</v>
          </cell>
          <cell r="L174">
            <v>0</v>
          </cell>
          <cell r="M174">
            <v>6100</v>
          </cell>
        </row>
        <row r="175">
          <cell r="K175">
            <v>1700000</v>
          </cell>
          <cell r="L175">
            <v>0</v>
          </cell>
          <cell r="M175">
            <v>6100</v>
          </cell>
        </row>
        <row r="176">
          <cell r="K176">
            <v>1700000</v>
          </cell>
          <cell r="L176">
            <v>0</v>
          </cell>
          <cell r="M176">
            <v>6100</v>
          </cell>
        </row>
        <row r="177">
          <cell r="K177">
            <v>1700000</v>
          </cell>
          <cell r="L177">
            <v>0</v>
          </cell>
          <cell r="M177">
            <v>6100</v>
          </cell>
        </row>
        <row r="178">
          <cell r="K178">
            <v>1700000</v>
          </cell>
          <cell r="L178">
            <v>0</v>
          </cell>
          <cell r="M178">
            <v>6100</v>
          </cell>
        </row>
        <row r="179">
          <cell r="K179">
            <v>1700000</v>
          </cell>
          <cell r="L179">
            <v>0</v>
          </cell>
          <cell r="M179">
            <v>6100</v>
          </cell>
        </row>
        <row r="180">
          <cell r="K180">
            <v>1700000</v>
          </cell>
          <cell r="L180">
            <v>0</v>
          </cell>
          <cell r="M180">
            <v>6100</v>
          </cell>
        </row>
        <row r="181">
          <cell r="K181">
            <v>1700000</v>
          </cell>
          <cell r="L181">
            <v>0</v>
          </cell>
          <cell r="M181">
            <v>6100</v>
          </cell>
        </row>
        <row r="182">
          <cell r="K182">
            <v>1700000</v>
          </cell>
          <cell r="L182">
            <v>0</v>
          </cell>
          <cell r="M182">
            <v>6100</v>
          </cell>
        </row>
        <row r="183">
          <cell r="K183">
            <v>1700000</v>
          </cell>
          <cell r="L183">
            <v>0</v>
          </cell>
          <cell r="M183">
            <v>6100</v>
          </cell>
        </row>
        <row r="184">
          <cell r="K184">
            <v>1700000</v>
          </cell>
          <cell r="L184">
            <v>0</v>
          </cell>
          <cell r="M184">
            <v>6100</v>
          </cell>
        </row>
        <row r="185">
          <cell r="K185">
            <v>1600000</v>
          </cell>
          <cell r="L185">
            <v>0</v>
          </cell>
          <cell r="M185">
            <v>6100</v>
          </cell>
        </row>
        <row r="186">
          <cell r="K186">
            <v>1600000</v>
          </cell>
          <cell r="L186">
            <v>0</v>
          </cell>
          <cell r="M186">
            <v>6100</v>
          </cell>
        </row>
        <row r="187">
          <cell r="K187">
            <v>1600000</v>
          </cell>
          <cell r="L187">
            <v>0</v>
          </cell>
          <cell r="M187">
            <v>6100</v>
          </cell>
        </row>
        <row r="188">
          <cell r="K188">
            <v>1600000</v>
          </cell>
          <cell r="L188">
            <v>0</v>
          </cell>
          <cell r="M188">
            <v>6100</v>
          </cell>
        </row>
        <row r="189">
          <cell r="K189">
            <v>1600000</v>
          </cell>
          <cell r="L189">
            <v>0</v>
          </cell>
          <cell r="M189">
            <v>6100</v>
          </cell>
        </row>
        <row r="190">
          <cell r="K190">
            <v>1600000</v>
          </cell>
          <cell r="L190">
            <v>0</v>
          </cell>
          <cell r="M190">
            <v>6100</v>
          </cell>
        </row>
        <row r="191">
          <cell r="K191">
            <v>1600000</v>
          </cell>
          <cell r="L191">
            <v>0</v>
          </cell>
          <cell r="M191">
            <v>6100</v>
          </cell>
        </row>
        <row r="192">
          <cell r="K192">
            <v>1600000</v>
          </cell>
          <cell r="L192">
            <v>0</v>
          </cell>
          <cell r="M192">
            <v>6100</v>
          </cell>
        </row>
        <row r="193">
          <cell r="K193">
            <v>1500000</v>
          </cell>
          <cell r="L193">
            <v>0</v>
          </cell>
          <cell r="M193">
            <v>6100</v>
          </cell>
        </row>
        <row r="194">
          <cell r="K194">
            <v>1500000</v>
          </cell>
          <cell r="L194">
            <v>0</v>
          </cell>
          <cell r="M194">
            <v>6100</v>
          </cell>
        </row>
        <row r="195">
          <cell r="K195">
            <v>1500000</v>
          </cell>
          <cell r="L195">
            <v>0</v>
          </cell>
          <cell r="M195">
            <v>6100</v>
          </cell>
        </row>
        <row r="196">
          <cell r="K196">
            <v>1500000</v>
          </cell>
          <cell r="L196">
            <v>0</v>
          </cell>
          <cell r="M196">
            <v>6100</v>
          </cell>
        </row>
        <row r="197">
          <cell r="K197">
            <v>1500000</v>
          </cell>
          <cell r="L197">
            <v>0</v>
          </cell>
          <cell r="M197">
            <v>6100</v>
          </cell>
        </row>
        <row r="198">
          <cell r="K198">
            <v>1417000</v>
          </cell>
          <cell r="L198">
            <v>0</v>
          </cell>
          <cell r="M198">
            <v>6100</v>
          </cell>
        </row>
        <row r="199">
          <cell r="K199">
            <v>1400000</v>
          </cell>
          <cell r="L199">
            <v>0</v>
          </cell>
          <cell r="M199">
            <v>6100</v>
          </cell>
        </row>
        <row r="200">
          <cell r="K200">
            <v>1400000</v>
          </cell>
          <cell r="L200">
            <v>0</v>
          </cell>
          <cell r="M200">
            <v>6100</v>
          </cell>
        </row>
        <row r="201">
          <cell r="K201">
            <v>1400000</v>
          </cell>
          <cell r="L201">
            <v>0</v>
          </cell>
          <cell r="M201">
            <v>6100</v>
          </cell>
        </row>
        <row r="202">
          <cell r="K202">
            <v>1400000</v>
          </cell>
          <cell r="L202">
            <v>0</v>
          </cell>
          <cell r="M202">
            <v>6100</v>
          </cell>
        </row>
        <row r="203">
          <cell r="K203">
            <v>1400000</v>
          </cell>
          <cell r="L203">
            <v>0</v>
          </cell>
          <cell r="M203">
            <v>6100</v>
          </cell>
        </row>
        <row r="204">
          <cell r="K204">
            <v>1400000</v>
          </cell>
          <cell r="L204">
            <v>0</v>
          </cell>
          <cell r="M204">
            <v>6100</v>
          </cell>
        </row>
        <row r="205">
          <cell r="K205">
            <v>1400000</v>
          </cell>
          <cell r="L205">
            <v>0</v>
          </cell>
          <cell r="M205">
            <v>6100</v>
          </cell>
        </row>
        <row r="206">
          <cell r="K206">
            <v>1400000</v>
          </cell>
          <cell r="L206">
            <v>0</v>
          </cell>
          <cell r="M206">
            <v>6100</v>
          </cell>
        </row>
        <row r="207">
          <cell r="K207">
            <v>1300000</v>
          </cell>
          <cell r="L207">
            <v>0</v>
          </cell>
          <cell r="M207">
            <v>6100</v>
          </cell>
        </row>
        <row r="208">
          <cell r="K208">
            <v>1300000</v>
          </cell>
          <cell r="L208">
            <v>0</v>
          </cell>
          <cell r="M208">
            <v>6100</v>
          </cell>
        </row>
        <row r="209">
          <cell r="K209">
            <v>1300000</v>
          </cell>
          <cell r="L209">
            <v>0</v>
          </cell>
          <cell r="M209">
            <v>6100</v>
          </cell>
        </row>
        <row r="210">
          <cell r="K210">
            <v>1300000</v>
          </cell>
          <cell r="L210">
            <v>0</v>
          </cell>
          <cell r="M210">
            <v>6100</v>
          </cell>
        </row>
        <row r="211">
          <cell r="K211">
            <v>1300000</v>
          </cell>
          <cell r="L211">
            <v>0</v>
          </cell>
          <cell r="M211">
            <v>6100</v>
          </cell>
        </row>
        <row r="212">
          <cell r="K212">
            <v>1300000</v>
          </cell>
          <cell r="L212">
            <v>0</v>
          </cell>
          <cell r="M212">
            <v>6100</v>
          </cell>
        </row>
        <row r="213">
          <cell r="K213">
            <v>1200000</v>
          </cell>
          <cell r="L213">
            <v>0</v>
          </cell>
          <cell r="M213">
            <v>6100</v>
          </cell>
        </row>
        <row r="214">
          <cell r="K214">
            <v>1200000</v>
          </cell>
          <cell r="L214">
            <v>0</v>
          </cell>
          <cell r="M214">
            <v>6100</v>
          </cell>
        </row>
        <row r="215">
          <cell r="K215">
            <v>1200000</v>
          </cell>
          <cell r="L215">
            <v>0</v>
          </cell>
          <cell r="M215">
            <v>6100</v>
          </cell>
        </row>
        <row r="216">
          <cell r="K216">
            <v>1200000</v>
          </cell>
          <cell r="L216">
            <v>0</v>
          </cell>
          <cell r="M216">
            <v>6100</v>
          </cell>
        </row>
        <row r="217">
          <cell r="K217">
            <v>1200000</v>
          </cell>
          <cell r="L217">
            <v>0</v>
          </cell>
          <cell r="M217">
            <v>6100</v>
          </cell>
        </row>
        <row r="218">
          <cell r="K218">
            <v>1200000</v>
          </cell>
          <cell r="L218">
            <v>0</v>
          </cell>
          <cell r="M218">
            <v>6100</v>
          </cell>
        </row>
        <row r="219">
          <cell r="K219">
            <v>1200000</v>
          </cell>
          <cell r="L219">
            <v>0</v>
          </cell>
          <cell r="M219">
            <v>6100</v>
          </cell>
        </row>
        <row r="220">
          <cell r="K220">
            <v>1200000</v>
          </cell>
          <cell r="L220">
            <v>0</v>
          </cell>
          <cell r="M220">
            <v>6100</v>
          </cell>
        </row>
        <row r="221">
          <cell r="K221">
            <v>1200000</v>
          </cell>
          <cell r="L221">
            <v>0</v>
          </cell>
          <cell r="M221">
            <v>6100</v>
          </cell>
        </row>
        <row r="222">
          <cell r="K222">
            <v>1200000</v>
          </cell>
          <cell r="L222">
            <v>0</v>
          </cell>
          <cell r="M222">
            <v>6100</v>
          </cell>
        </row>
        <row r="223">
          <cell r="K223">
            <v>1200000</v>
          </cell>
          <cell r="L223">
            <v>0</v>
          </cell>
          <cell r="M223">
            <v>6100</v>
          </cell>
        </row>
        <row r="224">
          <cell r="K224">
            <v>1200000</v>
          </cell>
          <cell r="L224">
            <v>0</v>
          </cell>
          <cell r="M224">
            <v>6100</v>
          </cell>
        </row>
        <row r="225">
          <cell r="K225">
            <v>1200000</v>
          </cell>
          <cell r="L225">
            <v>0</v>
          </cell>
          <cell r="M225">
            <v>6100</v>
          </cell>
        </row>
        <row r="226">
          <cell r="K226">
            <v>1000000</v>
          </cell>
          <cell r="L226">
            <v>0</v>
          </cell>
          <cell r="M226">
            <v>6100</v>
          </cell>
        </row>
        <row r="227">
          <cell r="K227">
            <v>168848</v>
          </cell>
          <cell r="L227">
            <v>0</v>
          </cell>
          <cell r="M227">
            <v>6100</v>
          </cell>
        </row>
        <row r="228">
          <cell r="K228">
            <v>82900</v>
          </cell>
          <cell r="L228">
            <v>0</v>
          </cell>
          <cell r="M228">
            <v>6100</v>
          </cell>
        </row>
        <row r="229">
          <cell r="K229">
            <v>70000000</v>
          </cell>
          <cell r="L229">
            <v>0</v>
          </cell>
          <cell r="M229">
            <v>6100</v>
          </cell>
        </row>
        <row r="230">
          <cell r="K230">
            <v>55500000</v>
          </cell>
          <cell r="L230">
            <v>0</v>
          </cell>
          <cell r="M230">
            <v>6100</v>
          </cell>
        </row>
        <row r="231">
          <cell r="K231">
            <v>54500000</v>
          </cell>
          <cell r="L231">
            <v>0</v>
          </cell>
          <cell r="M231">
            <v>6100</v>
          </cell>
        </row>
        <row r="232">
          <cell r="K232">
            <v>42950000</v>
          </cell>
          <cell r="L232">
            <v>0</v>
          </cell>
          <cell r="M232">
            <v>6100</v>
          </cell>
        </row>
        <row r="233">
          <cell r="K233">
            <v>35500000</v>
          </cell>
          <cell r="L233">
            <v>0</v>
          </cell>
          <cell r="M233">
            <v>6100</v>
          </cell>
        </row>
        <row r="234">
          <cell r="K234">
            <v>28000000</v>
          </cell>
          <cell r="L234">
            <v>0</v>
          </cell>
          <cell r="M234">
            <v>6100</v>
          </cell>
        </row>
        <row r="235">
          <cell r="K235">
            <v>25000000</v>
          </cell>
          <cell r="L235">
            <v>0</v>
          </cell>
          <cell r="M235">
            <v>6100</v>
          </cell>
        </row>
        <row r="236">
          <cell r="K236">
            <v>22000000</v>
          </cell>
          <cell r="L236">
            <v>0</v>
          </cell>
          <cell r="M236">
            <v>6100</v>
          </cell>
        </row>
        <row r="237">
          <cell r="K237">
            <v>20000000</v>
          </cell>
          <cell r="L237">
            <v>0</v>
          </cell>
          <cell r="M237">
            <v>6100</v>
          </cell>
        </row>
        <row r="238">
          <cell r="K238">
            <v>18000000</v>
          </cell>
          <cell r="L238">
            <v>0</v>
          </cell>
          <cell r="M238">
            <v>6100</v>
          </cell>
        </row>
        <row r="239">
          <cell r="K239">
            <v>15000000</v>
          </cell>
          <cell r="L239">
            <v>0</v>
          </cell>
          <cell r="M239">
            <v>6100</v>
          </cell>
        </row>
        <row r="240">
          <cell r="K240">
            <v>15000000</v>
          </cell>
          <cell r="L240">
            <v>0</v>
          </cell>
          <cell r="M240">
            <v>6100</v>
          </cell>
        </row>
        <row r="241">
          <cell r="K241">
            <v>14106372</v>
          </cell>
          <cell r="L241">
            <v>0</v>
          </cell>
          <cell r="M241">
            <v>6100</v>
          </cell>
        </row>
        <row r="242">
          <cell r="K242">
            <v>13100000</v>
          </cell>
          <cell r="L242">
            <v>0</v>
          </cell>
          <cell r="M242">
            <v>6100</v>
          </cell>
        </row>
        <row r="243">
          <cell r="K243">
            <v>11000000</v>
          </cell>
          <cell r="L243">
            <v>0</v>
          </cell>
          <cell r="M243">
            <v>6100</v>
          </cell>
        </row>
        <row r="244">
          <cell r="K244">
            <v>10100000</v>
          </cell>
          <cell r="L244">
            <v>0</v>
          </cell>
          <cell r="M244">
            <v>6100</v>
          </cell>
        </row>
        <row r="245">
          <cell r="K245">
            <v>10000000</v>
          </cell>
          <cell r="L245">
            <v>0</v>
          </cell>
          <cell r="M245">
            <v>6100</v>
          </cell>
        </row>
        <row r="246">
          <cell r="K246">
            <v>10000000</v>
          </cell>
          <cell r="L246">
            <v>0</v>
          </cell>
          <cell r="M246">
            <v>6100</v>
          </cell>
        </row>
        <row r="247">
          <cell r="K247">
            <v>10000000</v>
          </cell>
          <cell r="L247">
            <v>0</v>
          </cell>
          <cell r="M247">
            <v>6100</v>
          </cell>
        </row>
        <row r="248">
          <cell r="K248">
            <v>9600000</v>
          </cell>
          <cell r="L248">
            <v>0</v>
          </cell>
          <cell r="M248">
            <v>6100</v>
          </cell>
        </row>
        <row r="249">
          <cell r="K249">
            <v>9400000</v>
          </cell>
          <cell r="L249">
            <v>0</v>
          </cell>
          <cell r="M249">
            <v>6100</v>
          </cell>
        </row>
        <row r="250">
          <cell r="K250">
            <v>8100000</v>
          </cell>
          <cell r="L250">
            <v>0</v>
          </cell>
          <cell r="M250">
            <v>6100</v>
          </cell>
        </row>
        <row r="251">
          <cell r="K251">
            <v>8000000</v>
          </cell>
          <cell r="L251">
            <v>0</v>
          </cell>
          <cell r="M251">
            <v>6100</v>
          </cell>
        </row>
        <row r="252">
          <cell r="K252">
            <v>7500000</v>
          </cell>
          <cell r="L252">
            <v>0</v>
          </cell>
          <cell r="M252">
            <v>6100</v>
          </cell>
        </row>
        <row r="253">
          <cell r="K253">
            <v>7000000</v>
          </cell>
          <cell r="L253">
            <v>0</v>
          </cell>
          <cell r="M253">
            <v>6100</v>
          </cell>
        </row>
        <row r="254">
          <cell r="K254">
            <v>6500000</v>
          </cell>
          <cell r="L254">
            <v>0</v>
          </cell>
          <cell r="M254">
            <v>6100</v>
          </cell>
        </row>
        <row r="255">
          <cell r="K255">
            <v>6000000</v>
          </cell>
          <cell r="L255">
            <v>0</v>
          </cell>
          <cell r="M255">
            <v>6100</v>
          </cell>
        </row>
        <row r="256">
          <cell r="K256">
            <v>5600000</v>
          </cell>
          <cell r="L256">
            <v>0</v>
          </cell>
          <cell r="M256">
            <v>6100</v>
          </cell>
        </row>
        <row r="257">
          <cell r="K257">
            <v>5000000</v>
          </cell>
          <cell r="L257">
            <v>0</v>
          </cell>
          <cell r="M257">
            <v>6100</v>
          </cell>
        </row>
        <row r="258">
          <cell r="K258">
            <v>4600000</v>
          </cell>
          <cell r="L258">
            <v>0</v>
          </cell>
          <cell r="M258">
            <v>6100</v>
          </cell>
        </row>
        <row r="259">
          <cell r="K259">
            <v>4000000</v>
          </cell>
          <cell r="L259">
            <v>0</v>
          </cell>
          <cell r="M259">
            <v>6100</v>
          </cell>
        </row>
        <row r="260">
          <cell r="K260">
            <v>4000000</v>
          </cell>
          <cell r="L260">
            <v>0</v>
          </cell>
          <cell r="M260">
            <v>6100</v>
          </cell>
        </row>
        <row r="261">
          <cell r="K261">
            <v>4000000</v>
          </cell>
          <cell r="L261">
            <v>0</v>
          </cell>
          <cell r="M261">
            <v>6100</v>
          </cell>
        </row>
        <row r="262">
          <cell r="K262">
            <v>4000000</v>
          </cell>
          <cell r="L262">
            <v>0</v>
          </cell>
          <cell r="M262">
            <v>6100</v>
          </cell>
        </row>
        <row r="263">
          <cell r="K263">
            <v>4000000</v>
          </cell>
          <cell r="L263">
            <v>0</v>
          </cell>
          <cell r="M263">
            <v>6100</v>
          </cell>
        </row>
        <row r="264">
          <cell r="K264">
            <v>4000000</v>
          </cell>
          <cell r="L264">
            <v>0</v>
          </cell>
          <cell r="M264">
            <v>6100</v>
          </cell>
        </row>
        <row r="265">
          <cell r="K265">
            <v>3000000</v>
          </cell>
          <cell r="L265">
            <v>0</v>
          </cell>
          <cell r="M265">
            <v>6100</v>
          </cell>
        </row>
        <row r="266">
          <cell r="K266">
            <v>3000000</v>
          </cell>
          <cell r="L266">
            <v>0</v>
          </cell>
          <cell r="M266">
            <v>6100</v>
          </cell>
        </row>
        <row r="267">
          <cell r="K267">
            <v>2500000</v>
          </cell>
          <cell r="L267">
            <v>0</v>
          </cell>
          <cell r="M267">
            <v>6100</v>
          </cell>
        </row>
        <row r="268">
          <cell r="K268">
            <v>2500000</v>
          </cell>
          <cell r="L268">
            <v>0</v>
          </cell>
          <cell r="M268">
            <v>6100</v>
          </cell>
        </row>
        <row r="269">
          <cell r="K269">
            <v>2000000</v>
          </cell>
          <cell r="L269">
            <v>0</v>
          </cell>
          <cell r="M269">
            <v>6100</v>
          </cell>
        </row>
        <row r="270">
          <cell r="K270">
            <v>1600000</v>
          </cell>
          <cell r="L270">
            <v>0</v>
          </cell>
          <cell r="M270">
            <v>6100</v>
          </cell>
        </row>
        <row r="271">
          <cell r="K271">
            <v>1000000</v>
          </cell>
          <cell r="L271">
            <v>0</v>
          </cell>
          <cell r="M271">
            <v>6100</v>
          </cell>
        </row>
        <row r="272">
          <cell r="K272">
            <v>1000000</v>
          </cell>
          <cell r="L272">
            <v>0</v>
          </cell>
          <cell r="M272">
            <v>6100</v>
          </cell>
        </row>
        <row r="273">
          <cell r="K273">
            <v>1000000</v>
          </cell>
          <cell r="L273">
            <v>0</v>
          </cell>
          <cell r="M273">
            <v>6100</v>
          </cell>
        </row>
        <row r="274">
          <cell r="K274">
            <v>1000000</v>
          </cell>
          <cell r="L274">
            <v>0</v>
          </cell>
          <cell r="M274">
            <v>6100</v>
          </cell>
        </row>
        <row r="275">
          <cell r="K275">
            <v>1000000</v>
          </cell>
          <cell r="L275">
            <v>0</v>
          </cell>
          <cell r="M275">
            <v>6100</v>
          </cell>
        </row>
        <row r="276">
          <cell r="K276">
            <v>1000000</v>
          </cell>
          <cell r="L276">
            <v>0</v>
          </cell>
          <cell r="M276">
            <v>6100</v>
          </cell>
        </row>
        <row r="277">
          <cell r="K277">
            <v>1000000</v>
          </cell>
          <cell r="L277">
            <v>0</v>
          </cell>
          <cell r="M277">
            <v>6100</v>
          </cell>
        </row>
        <row r="278">
          <cell r="K278">
            <v>800000</v>
          </cell>
          <cell r="L278">
            <v>0</v>
          </cell>
          <cell r="M278">
            <v>6100</v>
          </cell>
        </row>
        <row r="279">
          <cell r="K279">
            <v>800000</v>
          </cell>
          <cell r="L279">
            <v>0</v>
          </cell>
          <cell r="M279">
            <v>6100</v>
          </cell>
        </row>
        <row r="280">
          <cell r="K280">
            <v>600000</v>
          </cell>
          <cell r="L280">
            <v>0</v>
          </cell>
          <cell r="M280">
            <v>6100</v>
          </cell>
        </row>
        <row r="281">
          <cell r="K281">
            <v>600000</v>
          </cell>
          <cell r="L281">
            <v>0</v>
          </cell>
          <cell r="M281">
            <v>6100</v>
          </cell>
        </row>
        <row r="282">
          <cell r="K282">
            <v>400000</v>
          </cell>
          <cell r="L282">
            <v>0</v>
          </cell>
          <cell r="M282">
            <v>6100</v>
          </cell>
        </row>
        <row r="283">
          <cell r="K283">
            <v>200000</v>
          </cell>
          <cell r="L283">
            <v>0</v>
          </cell>
          <cell r="M283">
            <v>6100</v>
          </cell>
        </row>
        <row r="284">
          <cell r="K284">
            <v>22751780</v>
          </cell>
          <cell r="L284">
            <v>0</v>
          </cell>
          <cell r="M284">
            <v>6100</v>
          </cell>
        </row>
        <row r="285">
          <cell r="K285">
            <v>13700000</v>
          </cell>
          <cell r="L285">
            <v>0</v>
          </cell>
          <cell r="M285">
            <v>6100</v>
          </cell>
        </row>
        <row r="286">
          <cell r="K286">
            <v>12000000</v>
          </cell>
          <cell r="L286">
            <v>0</v>
          </cell>
          <cell r="M286">
            <v>6100</v>
          </cell>
        </row>
        <row r="287">
          <cell r="K287">
            <v>10500000</v>
          </cell>
          <cell r="L287">
            <v>0</v>
          </cell>
          <cell r="M287">
            <v>6100</v>
          </cell>
        </row>
        <row r="288">
          <cell r="K288">
            <v>10000000</v>
          </cell>
          <cell r="L288">
            <v>0</v>
          </cell>
          <cell r="M288">
            <v>6100</v>
          </cell>
        </row>
        <row r="289">
          <cell r="K289">
            <v>10000000</v>
          </cell>
          <cell r="L289">
            <v>0</v>
          </cell>
          <cell r="M289">
            <v>6100</v>
          </cell>
        </row>
        <row r="290">
          <cell r="K290">
            <v>8850000</v>
          </cell>
          <cell r="L290">
            <v>0</v>
          </cell>
          <cell r="M290">
            <v>6100</v>
          </cell>
        </row>
        <row r="291">
          <cell r="K291">
            <v>8500000</v>
          </cell>
          <cell r="L291">
            <v>0</v>
          </cell>
          <cell r="M291">
            <v>6100</v>
          </cell>
        </row>
        <row r="292">
          <cell r="K292">
            <v>6700000</v>
          </cell>
          <cell r="L292">
            <v>0</v>
          </cell>
          <cell r="M292">
            <v>6100</v>
          </cell>
        </row>
        <row r="293">
          <cell r="K293">
            <v>5050000</v>
          </cell>
          <cell r="L293">
            <v>0</v>
          </cell>
          <cell r="M293">
            <v>6100</v>
          </cell>
        </row>
        <row r="294">
          <cell r="K294">
            <v>5000000</v>
          </cell>
          <cell r="L294">
            <v>0</v>
          </cell>
          <cell r="M294">
            <v>6100</v>
          </cell>
        </row>
        <row r="295">
          <cell r="K295">
            <v>5000000</v>
          </cell>
          <cell r="L295">
            <v>0</v>
          </cell>
          <cell r="M295">
            <v>6100</v>
          </cell>
        </row>
        <row r="296">
          <cell r="K296">
            <v>5000000</v>
          </cell>
          <cell r="L296">
            <v>0</v>
          </cell>
          <cell r="M296">
            <v>6100</v>
          </cell>
        </row>
        <row r="297">
          <cell r="K297">
            <v>5000000</v>
          </cell>
          <cell r="L297">
            <v>0</v>
          </cell>
          <cell r="M297">
            <v>6100</v>
          </cell>
        </row>
        <row r="298">
          <cell r="K298">
            <v>5000000</v>
          </cell>
          <cell r="L298">
            <v>0</v>
          </cell>
          <cell r="M298">
            <v>6100</v>
          </cell>
        </row>
        <row r="299">
          <cell r="K299">
            <v>5000000</v>
          </cell>
          <cell r="L299">
            <v>0</v>
          </cell>
          <cell r="M299">
            <v>6100</v>
          </cell>
        </row>
        <row r="300">
          <cell r="K300">
            <v>5000000</v>
          </cell>
          <cell r="L300">
            <v>0</v>
          </cell>
          <cell r="M300">
            <v>6100</v>
          </cell>
        </row>
        <row r="301">
          <cell r="K301">
            <v>5000000</v>
          </cell>
          <cell r="L301">
            <v>0</v>
          </cell>
          <cell r="M301">
            <v>6100</v>
          </cell>
        </row>
        <row r="302">
          <cell r="K302">
            <v>5000000</v>
          </cell>
          <cell r="L302">
            <v>0</v>
          </cell>
          <cell r="M302">
            <v>6100</v>
          </cell>
        </row>
        <row r="303">
          <cell r="K303">
            <v>5000000</v>
          </cell>
          <cell r="L303">
            <v>0</v>
          </cell>
          <cell r="M303">
            <v>6100</v>
          </cell>
        </row>
        <row r="304">
          <cell r="K304">
            <v>5000000</v>
          </cell>
          <cell r="L304">
            <v>0</v>
          </cell>
          <cell r="M304">
            <v>6100</v>
          </cell>
        </row>
        <row r="305">
          <cell r="K305">
            <v>5000000</v>
          </cell>
          <cell r="L305">
            <v>0</v>
          </cell>
          <cell r="M305">
            <v>6100</v>
          </cell>
        </row>
        <row r="306">
          <cell r="K306">
            <v>5000000</v>
          </cell>
          <cell r="L306">
            <v>0</v>
          </cell>
          <cell r="M306">
            <v>6100</v>
          </cell>
        </row>
        <row r="307">
          <cell r="K307">
            <v>5000000</v>
          </cell>
          <cell r="L307">
            <v>0</v>
          </cell>
          <cell r="M307">
            <v>6100</v>
          </cell>
        </row>
        <row r="308">
          <cell r="K308">
            <v>5000000</v>
          </cell>
          <cell r="L308">
            <v>0</v>
          </cell>
          <cell r="M308">
            <v>6100</v>
          </cell>
        </row>
        <row r="309">
          <cell r="K309">
            <v>4200000</v>
          </cell>
          <cell r="L309">
            <v>0</v>
          </cell>
          <cell r="M309">
            <v>6100</v>
          </cell>
        </row>
        <row r="310">
          <cell r="K310">
            <v>4000000</v>
          </cell>
          <cell r="L310">
            <v>0</v>
          </cell>
          <cell r="M310">
            <v>6100</v>
          </cell>
        </row>
        <row r="311">
          <cell r="K311">
            <v>3951220</v>
          </cell>
          <cell r="L311">
            <v>0</v>
          </cell>
          <cell r="M311">
            <v>6100</v>
          </cell>
        </row>
        <row r="312">
          <cell r="K312">
            <v>3950000</v>
          </cell>
          <cell r="L312">
            <v>0</v>
          </cell>
          <cell r="M312">
            <v>6100</v>
          </cell>
        </row>
        <row r="313">
          <cell r="K313">
            <v>3950000</v>
          </cell>
          <cell r="L313">
            <v>0</v>
          </cell>
          <cell r="M313">
            <v>6100</v>
          </cell>
        </row>
        <row r="314">
          <cell r="K314">
            <v>3540000</v>
          </cell>
          <cell r="L314">
            <v>0</v>
          </cell>
          <cell r="M314">
            <v>6100</v>
          </cell>
        </row>
        <row r="315">
          <cell r="K315">
            <v>3500000</v>
          </cell>
          <cell r="L315">
            <v>0</v>
          </cell>
          <cell r="M315">
            <v>6100</v>
          </cell>
        </row>
        <row r="316">
          <cell r="K316">
            <v>3500000</v>
          </cell>
          <cell r="L316">
            <v>0</v>
          </cell>
          <cell r="M316">
            <v>6100</v>
          </cell>
        </row>
        <row r="317">
          <cell r="K317">
            <v>3040000</v>
          </cell>
          <cell r="L317">
            <v>0</v>
          </cell>
          <cell r="M317">
            <v>6100</v>
          </cell>
        </row>
        <row r="318">
          <cell r="K318">
            <v>2500000</v>
          </cell>
          <cell r="L318">
            <v>0</v>
          </cell>
          <cell r="M318">
            <v>6100</v>
          </cell>
        </row>
        <row r="319">
          <cell r="K319">
            <v>2000000</v>
          </cell>
          <cell r="L319">
            <v>0</v>
          </cell>
          <cell r="M319">
            <v>6100</v>
          </cell>
        </row>
        <row r="320">
          <cell r="K320">
            <v>2000000</v>
          </cell>
          <cell r="L320">
            <v>0</v>
          </cell>
          <cell r="M320">
            <v>6100</v>
          </cell>
        </row>
        <row r="321">
          <cell r="K321">
            <v>2000000</v>
          </cell>
          <cell r="L321">
            <v>0</v>
          </cell>
          <cell r="M321">
            <v>6100</v>
          </cell>
        </row>
        <row r="322">
          <cell r="K322">
            <v>2000000</v>
          </cell>
          <cell r="L322">
            <v>0</v>
          </cell>
          <cell r="M322">
            <v>6100</v>
          </cell>
        </row>
        <row r="323">
          <cell r="K323">
            <v>2000000</v>
          </cell>
          <cell r="L323">
            <v>0</v>
          </cell>
          <cell r="M323">
            <v>6100</v>
          </cell>
        </row>
        <row r="324">
          <cell r="K324">
            <v>2000000</v>
          </cell>
          <cell r="L324">
            <v>0</v>
          </cell>
          <cell r="M324">
            <v>6100</v>
          </cell>
        </row>
        <row r="325">
          <cell r="K325">
            <v>2000000</v>
          </cell>
          <cell r="L325">
            <v>0</v>
          </cell>
          <cell r="M325">
            <v>6100</v>
          </cell>
        </row>
        <row r="326">
          <cell r="K326">
            <v>2000000</v>
          </cell>
          <cell r="L326">
            <v>0</v>
          </cell>
          <cell r="M326">
            <v>6100</v>
          </cell>
        </row>
        <row r="327">
          <cell r="K327">
            <v>2000000</v>
          </cell>
          <cell r="L327">
            <v>0</v>
          </cell>
          <cell r="M327">
            <v>6100</v>
          </cell>
        </row>
        <row r="328">
          <cell r="K328">
            <v>2000000</v>
          </cell>
          <cell r="L328">
            <v>0</v>
          </cell>
          <cell r="M328">
            <v>6100</v>
          </cell>
        </row>
        <row r="329">
          <cell r="K329">
            <v>2000000</v>
          </cell>
          <cell r="L329">
            <v>0</v>
          </cell>
          <cell r="M329">
            <v>6100</v>
          </cell>
        </row>
        <row r="330">
          <cell r="K330">
            <v>2000000</v>
          </cell>
          <cell r="L330">
            <v>0</v>
          </cell>
          <cell r="M330">
            <v>6100</v>
          </cell>
        </row>
        <row r="331">
          <cell r="K331">
            <v>2000000</v>
          </cell>
          <cell r="L331">
            <v>0</v>
          </cell>
          <cell r="M331">
            <v>6100</v>
          </cell>
        </row>
        <row r="332">
          <cell r="K332">
            <v>2000000</v>
          </cell>
          <cell r="L332">
            <v>0</v>
          </cell>
          <cell r="M332">
            <v>6100</v>
          </cell>
        </row>
        <row r="333">
          <cell r="K333">
            <v>1800000</v>
          </cell>
          <cell r="L333">
            <v>0</v>
          </cell>
          <cell r="M333">
            <v>6100</v>
          </cell>
        </row>
        <row r="334">
          <cell r="K334">
            <v>1500000</v>
          </cell>
          <cell r="L334">
            <v>0</v>
          </cell>
          <cell r="M334">
            <v>6100</v>
          </cell>
        </row>
        <row r="335">
          <cell r="K335">
            <v>1400000</v>
          </cell>
          <cell r="L335">
            <v>0</v>
          </cell>
          <cell r="M335">
            <v>6100</v>
          </cell>
        </row>
        <row r="336">
          <cell r="K336">
            <v>1360000</v>
          </cell>
          <cell r="L336">
            <v>0</v>
          </cell>
          <cell r="M336">
            <v>6100</v>
          </cell>
        </row>
        <row r="337">
          <cell r="K337">
            <v>1200000</v>
          </cell>
          <cell r="L337">
            <v>0</v>
          </cell>
          <cell r="M337">
            <v>6100</v>
          </cell>
        </row>
        <row r="338">
          <cell r="K338">
            <v>1150000</v>
          </cell>
          <cell r="L338">
            <v>0</v>
          </cell>
          <cell r="M338">
            <v>6100</v>
          </cell>
        </row>
        <row r="339">
          <cell r="K339">
            <v>1000000</v>
          </cell>
          <cell r="L339">
            <v>0</v>
          </cell>
          <cell r="M339">
            <v>6100</v>
          </cell>
        </row>
        <row r="340">
          <cell r="K340">
            <v>950000</v>
          </cell>
          <cell r="L340">
            <v>0</v>
          </cell>
          <cell r="M340">
            <v>6100</v>
          </cell>
        </row>
        <row r="341">
          <cell r="K341">
            <v>800000</v>
          </cell>
          <cell r="L341">
            <v>0</v>
          </cell>
          <cell r="M341">
            <v>6100</v>
          </cell>
        </row>
        <row r="342">
          <cell r="K342">
            <v>700000</v>
          </cell>
          <cell r="L342">
            <v>0</v>
          </cell>
          <cell r="M342">
            <v>6100</v>
          </cell>
        </row>
        <row r="343">
          <cell r="K343">
            <v>640000</v>
          </cell>
          <cell r="L343">
            <v>0</v>
          </cell>
          <cell r="M343">
            <v>6100</v>
          </cell>
        </row>
        <row r="344">
          <cell r="K344">
            <v>600000</v>
          </cell>
          <cell r="L344">
            <v>0</v>
          </cell>
          <cell r="M344">
            <v>6100</v>
          </cell>
        </row>
        <row r="345">
          <cell r="K345">
            <v>600000</v>
          </cell>
          <cell r="L345">
            <v>0</v>
          </cell>
          <cell r="M345">
            <v>6100</v>
          </cell>
        </row>
        <row r="346">
          <cell r="K346">
            <v>600000</v>
          </cell>
          <cell r="L346">
            <v>0</v>
          </cell>
          <cell r="M346">
            <v>6100</v>
          </cell>
        </row>
        <row r="347">
          <cell r="K347">
            <v>600000</v>
          </cell>
          <cell r="L347">
            <v>0</v>
          </cell>
          <cell r="M347">
            <v>6100</v>
          </cell>
        </row>
        <row r="348">
          <cell r="K348">
            <v>600000</v>
          </cell>
          <cell r="L348">
            <v>0</v>
          </cell>
          <cell r="M348">
            <v>6100</v>
          </cell>
        </row>
        <row r="349">
          <cell r="K349">
            <v>600000</v>
          </cell>
          <cell r="L349">
            <v>0</v>
          </cell>
          <cell r="M349">
            <v>6100</v>
          </cell>
        </row>
        <row r="350">
          <cell r="K350">
            <v>600000</v>
          </cell>
          <cell r="L350">
            <v>0</v>
          </cell>
          <cell r="M350">
            <v>6100</v>
          </cell>
        </row>
        <row r="351">
          <cell r="K351">
            <v>600000</v>
          </cell>
          <cell r="L351">
            <v>0</v>
          </cell>
          <cell r="M351">
            <v>6100</v>
          </cell>
        </row>
        <row r="352">
          <cell r="K352">
            <v>600000</v>
          </cell>
          <cell r="L352">
            <v>0</v>
          </cell>
          <cell r="M352">
            <v>6100</v>
          </cell>
        </row>
        <row r="353">
          <cell r="K353">
            <v>600000</v>
          </cell>
          <cell r="L353">
            <v>0</v>
          </cell>
          <cell r="M353">
            <v>6100</v>
          </cell>
        </row>
        <row r="354">
          <cell r="K354">
            <v>600000</v>
          </cell>
          <cell r="L354">
            <v>0</v>
          </cell>
          <cell r="M354">
            <v>6100</v>
          </cell>
        </row>
        <row r="355">
          <cell r="K355">
            <v>600000</v>
          </cell>
          <cell r="L355">
            <v>0</v>
          </cell>
          <cell r="M355">
            <v>6100</v>
          </cell>
        </row>
        <row r="356">
          <cell r="K356">
            <v>600000</v>
          </cell>
          <cell r="L356">
            <v>0</v>
          </cell>
          <cell r="M356">
            <v>6100</v>
          </cell>
        </row>
        <row r="357">
          <cell r="K357">
            <v>600000</v>
          </cell>
          <cell r="L357">
            <v>0</v>
          </cell>
          <cell r="M357">
            <v>6100</v>
          </cell>
        </row>
        <row r="358">
          <cell r="K358">
            <v>600000</v>
          </cell>
          <cell r="L358">
            <v>0</v>
          </cell>
          <cell r="M358">
            <v>6100</v>
          </cell>
        </row>
        <row r="359">
          <cell r="K359">
            <v>500000</v>
          </cell>
          <cell r="L359">
            <v>0</v>
          </cell>
          <cell r="M359">
            <v>6100</v>
          </cell>
        </row>
        <row r="360">
          <cell r="K360">
            <v>500000</v>
          </cell>
          <cell r="L360">
            <v>0</v>
          </cell>
          <cell r="M360">
            <v>6100</v>
          </cell>
        </row>
        <row r="361">
          <cell r="K361">
            <v>500000</v>
          </cell>
          <cell r="L361">
            <v>0</v>
          </cell>
          <cell r="M361">
            <v>6100</v>
          </cell>
        </row>
        <row r="362">
          <cell r="K362">
            <v>500000</v>
          </cell>
          <cell r="L362">
            <v>0</v>
          </cell>
          <cell r="M362">
            <v>6100</v>
          </cell>
        </row>
        <row r="363">
          <cell r="K363">
            <v>500000</v>
          </cell>
          <cell r="L363">
            <v>0</v>
          </cell>
          <cell r="M363">
            <v>6100</v>
          </cell>
        </row>
        <row r="364">
          <cell r="K364">
            <v>500000</v>
          </cell>
          <cell r="L364">
            <v>0</v>
          </cell>
          <cell r="M364">
            <v>6100</v>
          </cell>
        </row>
        <row r="365">
          <cell r="K365">
            <v>200000</v>
          </cell>
          <cell r="L365">
            <v>0</v>
          </cell>
          <cell r="M365">
            <v>6100</v>
          </cell>
        </row>
        <row r="366">
          <cell r="K366">
            <v>200000</v>
          </cell>
          <cell r="L366">
            <v>0</v>
          </cell>
          <cell r="M366">
            <v>6100</v>
          </cell>
        </row>
        <row r="367">
          <cell r="K367">
            <v>100000</v>
          </cell>
          <cell r="L367">
            <v>0</v>
          </cell>
          <cell r="M367">
            <v>6100</v>
          </cell>
        </row>
        <row r="368">
          <cell r="K368">
            <v>50000</v>
          </cell>
          <cell r="L368">
            <v>0</v>
          </cell>
          <cell r="M368">
            <v>6100</v>
          </cell>
        </row>
        <row r="369">
          <cell r="K369">
            <v>50000</v>
          </cell>
          <cell r="L369">
            <v>0</v>
          </cell>
          <cell r="M369">
            <v>6100</v>
          </cell>
        </row>
        <row r="370">
          <cell r="K370">
            <v>50000</v>
          </cell>
          <cell r="L370">
            <v>0</v>
          </cell>
          <cell r="M370">
            <v>6100</v>
          </cell>
        </row>
        <row r="371">
          <cell r="K371">
            <v>50000000</v>
          </cell>
          <cell r="L371">
            <v>0</v>
          </cell>
          <cell r="M371">
            <v>6100</v>
          </cell>
        </row>
        <row r="372">
          <cell r="K372">
            <v>39000000</v>
          </cell>
          <cell r="L372">
            <v>0</v>
          </cell>
          <cell r="M372">
            <v>6100</v>
          </cell>
        </row>
        <row r="373">
          <cell r="K373">
            <v>32060000</v>
          </cell>
          <cell r="L373">
            <v>0</v>
          </cell>
          <cell r="M373">
            <v>6100</v>
          </cell>
        </row>
        <row r="374">
          <cell r="K374">
            <v>32000000</v>
          </cell>
          <cell r="L374">
            <v>0</v>
          </cell>
          <cell r="M374">
            <v>6100</v>
          </cell>
        </row>
        <row r="375">
          <cell r="K375">
            <v>30500000</v>
          </cell>
          <cell r="L375">
            <v>0</v>
          </cell>
          <cell r="M375">
            <v>6100</v>
          </cell>
        </row>
        <row r="376">
          <cell r="K376">
            <v>29800000</v>
          </cell>
          <cell r="L376">
            <v>0</v>
          </cell>
          <cell r="M376">
            <v>6100</v>
          </cell>
        </row>
        <row r="377">
          <cell r="K377">
            <v>17000000</v>
          </cell>
          <cell r="L377">
            <v>0</v>
          </cell>
          <cell r="M377">
            <v>6100</v>
          </cell>
        </row>
        <row r="378">
          <cell r="K378">
            <v>97596</v>
          </cell>
          <cell r="L378">
            <v>0</v>
          </cell>
          <cell r="M378">
            <v>6100</v>
          </cell>
        </row>
        <row r="379">
          <cell r="K379">
            <v>30000000</v>
          </cell>
          <cell r="L379">
            <v>0</v>
          </cell>
          <cell r="M379">
            <v>6300</v>
          </cell>
        </row>
        <row r="380">
          <cell r="K380">
            <v>8100900</v>
          </cell>
          <cell r="L380">
            <v>0</v>
          </cell>
          <cell r="M380">
            <v>6300</v>
          </cell>
        </row>
        <row r="381">
          <cell r="K381">
            <v>95900000</v>
          </cell>
          <cell r="L381">
            <v>0</v>
          </cell>
          <cell r="M381">
            <v>1160</v>
          </cell>
        </row>
        <row r="382">
          <cell r="K382">
            <v>37348244</v>
          </cell>
          <cell r="L382">
            <v>0</v>
          </cell>
          <cell r="M382">
            <v>6000</v>
          </cell>
        </row>
        <row r="383">
          <cell r="K383">
            <v>32786732</v>
          </cell>
          <cell r="L383">
            <v>0</v>
          </cell>
          <cell r="M383">
            <v>6000</v>
          </cell>
        </row>
        <row r="384">
          <cell r="K384">
            <v>24694000</v>
          </cell>
          <cell r="L384">
            <v>0</v>
          </cell>
          <cell r="M384">
            <v>6000</v>
          </cell>
        </row>
        <row r="385">
          <cell r="K385">
            <v>15000000</v>
          </cell>
          <cell r="L385">
            <v>0</v>
          </cell>
          <cell r="M385">
            <v>6000</v>
          </cell>
        </row>
        <row r="386">
          <cell r="K386">
            <v>10000000</v>
          </cell>
          <cell r="L386">
            <v>0</v>
          </cell>
          <cell r="M386">
            <v>6000</v>
          </cell>
        </row>
        <row r="387">
          <cell r="K387">
            <v>6591026</v>
          </cell>
          <cell r="L387">
            <v>0</v>
          </cell>
          <cell r="M387">
            <v>6000</v>
          </cell>
        </row>
        <row r="388">
          <cell r="K388">
            <v>5680105</v>
          </cell>
          <cell r="L388">
            <v>0</v>
          </cell>
          <cell r="M388">
            <v>6000</v>
          </cell>
        </row>
        <row r="389">
          <cell r="K389">
            <v>2168950</v>
          </cell>
          <cell r="L389">
            <v>0</v>
          </cell>
          <cell r="M389">
            <v>6000</v>
          </cell>
        </row>
        <row r="390">
          <cell r="K390">
            <v>1137400</v>
          </cell>
          <cell r="L390">
            <v>0</v>
          </cell>
          <cell r="M390">
            <v>6000</v>
          </cell>
        </row>
        <row r="391">
          <cell r="K391">
            <v>1062494</v>
          </cell>
          <cell r="L391">
            <v>0</v>
          </cell>
          <cell r="M391">
            <v>6000</v>
          </cell>
        </row>
        <row r="392">
          <cell r="K392">
            <v>577997552</v>
          </cell>
          <cell r="L392">
            <v>0</v>
          </cell>
          <cell r="M392">
            <v>1302</v>
          </cell>
        </row>
        <row r="393">
          <cell r="K393">
            <v>112695000</v>
          </cell>
          <cell r="L393">
            <v>0</v>
          </cell>
          <cell r="M393">
            <v>1302</v>
          </cell>
        </row>
        <row r="394">
          <cell r="K394">
            <v>40108940</v>
          </cell>
          <cell r="L394">
            <v>0</v>
          </cell>
          <cell r="M394">
            <v>1302</v>
          </cell>
        </row>
        <row r="395">
          <cell r="K395">
            <v>39065926</v>
          </cell>
          <cell r="L395">
            <v>0</v>
          </cell>
          <cell r="M395">
            <v>1302</v>
          </cell>
        </row>
        <row r="396">
          <cell r="K396">
            <v>27648000</v>
          </cell>
          <cell r="L396">
            <v>0</v>
          </cell>
          <cell r="M396">
            <v>1302</v>
          </cell>
        </row>
        <row r="397">
          <cell r="K397">
            <v>20720000</v>
          </cell>
          <cell r="L397">
            <v>0</v>
          </cell>
          <cell r="M397">
            <v>1302</v>
          </cell>
        </row>
        <row r="398">
          <cell r="K398">
            <v>15416320</v>
          </cell>
          <cell r="L398">
            <v>0</v>
          </cell>
          <cell r="M398">
            <v>1302</v>
          </cell>
        </row>
        <row r="399">
          <cell r="K399">
            <v>12491040</v>
          </cell>
          <cell r="L399">
            <v>0</v>
          </cell>
          <cell r="M399">
            <v>1302</v>
          </cell>
        </row>
        <row r="400">
          <cell r="K400">
            <v>11130000</v>
          </cell>
          <cell r="L400">
            <v>0</v>
          </cell>
          <cell r="M400">
            <v>1302</v>
          </cell>
        </row>
        <row r="401">
          <cell r="K401">
            <v>9287280</v>
          </cell>
          <cell r="L401">
            <v>0</v>
          </cell>
          <cell r="M401">
            <v>1302</v>
          </cell>
        </row>
        <row r="402">
          <cell r="K402">
            <v>7940344</v>
          </cell>
          <cell r="L402">
            <v>0</v>
          </cell>
          <cell r="M402">
            <v>1302</v>
          </cell>
        </row>
        <row r="403">
          <cell r="K403">
            <v>7050000</v>
          </cell>
          <cell r="L403">
            <v>0</v>
          </cell>
          <cell r="M403">
            <v>1302</v>
          </cell>
        </row>
        <row r="404">
          <cell r="K404">
            <v>6120000</v>
          </cell>
          <cell r="L404">
            <v>0</v>
          </cell>
          <cell r="M404">
            <v>1302</v>
          </cell>
        </row>
        <row r="405">
          <cell r="K405">
            <v>5666880</v>
          </cell>
          <cell r="L405">
            <v>0</v>
          </cell>
          <cell r="M405">
            <v>1302</v>
          </cell>
        </row>
        <row r="406">
          <cell r="K406">
            <v>5334451</v>
          </cell>
          <cell r="L406">
            <v>0</v>
          </cell>
          <cell r="M406">
            <v>1302</v>
          </cell>
        </row>
        <row r="407">
          <cell r="K407">
            <v>4586400</v>
          </cell>
          <cell r="L407">
            <v>0</v>
          </cell>
          <cell r="M407">
            <v>1302</v>
          </cell>
        </row>
        <row r="408">
          <cell r="K408">
            <v>3641160</v>
          </cell>
          <cell r="L408">
            <v>0</v>
          </cell>
          <cell r="M408">
            <v>1302</v>
          </cell>
        </row>
        <row r="409">
          <cell r="K409">
            <v>2768000</v>
          </cell>
          <cell r="L409">
            <v>0</v>
          </cell>
          <cell r="M409">
            <v>1302</v>
          </cell>
        </row>
        <row r="410">
          <cell r="K410">
            <v>2393938</v>
          </cell>
          <cell r="L410">
            <v>0</v>
          </cell>
          <cell r="M410">
            <v>1302</v>
          </cell>
        </row>
        <row r="411">
          <cell r="K411">
            <v>2107000</v>
          </cell>
          <cell r="L411">
            <v>0</v>
          </cell>
          <cell r="M411">
            <v>1302</v>
          </cell>
        </row>
        <row r="412">
          <cell r="K412">
            <v>1667000</v>
          </cell>
          <cell r="L412">
            <v>0</v>
          </cell>
          <cell r="M412">
            <v>1302</v>
          </cell>
        </row>
        <row r="413">
          <cell r="K413">
            <v>1479200</v>
          </cell>
          <cell r="L413">
            <v>0</v>
          </cell>
          <cell r="M413">
            <v>1302</v>
          </cell>
        </row>
        <row r="414">
          <cell r="K414">
            <v>1290240</v>
          </cell>
          <cell r="L414">
            <v>0</v>
          </cell>
          <cell r="M414">
            <v>1302</v>
          </cell>
        </row>
        <row r="415">
          <cell r="K415">
            <v>1220000</v>
          </cell>
          <cell r="L415">
            <v>0</v>
          </cell>
          <cell r="M415">
            <v>1302</v>
          </cell>
        </row>
        <row r="416">
          <cell r="K416">
            <v>1206000</v>
          </cell>
          <cell r="L416">
            <v>0</v>
          </cell>
          <cell r="M416">
            <v>1302</v>
          </cell>
        </row>
        <row r="417">
          <cell r="K417">
            <v>1200000</v>
          </cell>
          <cell r="L417">
            <v>0</v>
          </cell>
          <cell r="M417">
            <v>1302</v>
          </cell>
        </row>
        <row r="418">
          <cell r="K418">
            <v>1200000</v>
          </cell>
          <cell r="L418">
            <v>0</v>
          </cell>
          <cell r="M418">
            <v>1302</v>
          </cell>
        </row>
        <row r="419">
          <cell r="K419">
            <v>1051200</v>
          </cell>
          <cell r="L419">
            <v>0</v>
          </cell>
          <cell r="M419">
            <v>1302</v>
          </cell>
        </row>
        <row r="420">
          <cell r="K420">
            <v>1000994</v>
          </cell>
          <cell r="L420">
            <v>0</v>
          </cell>
          <cell r="M420">
            <v>1302</v>
          </cell>
        </row>
        <row r="421">
          <cell r="K421">
            <v>800600</v>
          </cell>
          <cell r="L421">
            <v>0</v>
          </cell>
          <cell r="M421">
            <v>1302</v>
          </cell>
        </row>
        <row r="422">
          <cell r="K422">
            <v>480000</v>
          </cell>
          <cell r="L422">
            <v>0</v>
          </cell>
          <cell r="M422">
            <v>1302</v>
          </cell>
        </row>
        <row r="423">
          <cell r="K423">
            <v>397600</v>
          </cell>
          <cell r="L423">
            <v>0</v>
          </cell>
          <cell r="M423">
            <v>1302</v>
          </cell>
        </row>
        <row r="424">
          <cell r="K424">
            <v>396800</v>
          </cell>
          <cell r="L424">
            <v>0</v>
          </cell>
          <cell r="M424">
            <v>1302</v>
          </cell>
        </row>
        <row r="425">
          <cell r="K425">
            <v>338700</v>
          </cell>
          <cell r="L425">
            <v>0</v>
          </cell>
          <cell r="M425">
            <v>1302</v>
          </cell>
        </row>
        <row r="426">
          <cell r="K426">
            <v>170400</v>
          </cell>
          <cell r="L426">
            <v>0</v>
          </cell>
          <cell r="M426">
            <v>1302</v>
          </cell>
        </row>
        <row r="427">
          <cell r="K427">
            <v>136885</v>
          </cell>
          <cell r="L427">
            <v>0</v>
          </cell>
          <cell r="M427">
            <v>1302</v>
          </cell>
        </row>
        <row r="428">
          <cell r="K428">
            <v>80795750</v>
          </cell>
          <cell r="L428">
            <v>0</v>
          </cell>
          <cell r="M428">
            <v>6100</v>
          </cell>
        </row>
        <row r="429">
          <cell r="K429">
            <v>16111323</v>
          </cell>
          <cell r="L429">
            <v>0</v>
          </cell>
          <cell r="M429">
            <v>6100</v>
          </cell>
        </row>
        <row r="430">
          <cell r="K430">
            <v>15000000</v>
          </cell>
          <cell r="L430">
            <v>0</v>
          </cell>
          <cell r="M430">
            <v>6100</v>
          </cell>
        </row>
        <row r="431">
          <cell r="K431">
            <v>10000000</v>
          </cell>
          <cell r="L431">
            <v>0</v>
          </cell>
          <cell r="M431">
            <v>6100</v>
          </cell>
        </row>
        <row r="432">
          <cell r="K432">
            <v>1367350</v>
          </cell>
          <cell r="L432">
            <v>0</v>
          </cell>
          <cell r="M432">
            <v>6100</v>
          </cell>
        </row>
        <row r="433">
          <cell r="K433">
            <v>85820000</v>
          </cell>
          <cell r="L433">
            <v>0</v>
          </cell>
          <cell r="M433">
            <v>6000</v>
          </cell>
        </row>
        <row r="434">
          <cell r="K434">
            <v>63666621</v>
          </cell>
          <cell r="L434">
            <v>0</v>
          </cell>
          <cell r="M434">
            <v>6000</v>
          </cell>
        </row>
        <row r="435">
          <cell r="K435">
            <v>50000000</v>
          </cell>
          <cell r="L435">
            <v>0</v>
          </cell>
          <cell r="M435">
            <v>6000</v>
          </cell>
        </row>
        <row r="436">
          <cell r="K436">
            <v>40000000</v>
          </cell>
          <cell r="L436">
            <v>0</v>
          </cell>
          <cell r="M436">
            <v>6000</v>
          </cell>
        </row>
        <row r="437">
          <cell r="K437">
            <v>29850000</v>
          </cell>
          <cell r="L437">
            <v>0</v>
          </cell>
          <cell r="M437">
            <v>6000</v>
          </cell>
        </row>
        <row r="438">
          <cell r="K438">
            <v>20844834</v>
          </cell>
          <cell r="L438">
            <v>0</v>
          </cell>
          <cell r="M438">
            <v>6000</v>
          </cell>
        </row>
        <row r="439">
          <cell r="K439">
            <v>19540309</v>
          </cell>
          <cell r="L439">
            <v>0</v>
          </cell>
          <cell r="M439">
            <v>6000</v>
          </cell>
        </row>
        <row r="440">
          <cell r="K440">
            <v>19301600</v>
          </cell>
          <cell r="L440">
            <v>0</v>
          </cell>
          <cell r="M440">
            <v>6000</v>
          </cell>
        </row>
        <row r="441">
          <cell r="K441">
            <v>18153272</v>
          </cell>
          <cell r="L441">
            <v>0</v>
          </cell>
          <cell r="M441">
            <v>6000</v>
          </cell>
        </row>
        <row r="442">
          <cell r="K442">
            <v>8200525</v>
          </cell>
          <cell r="L442">
            <v>0</v>
          </cell>
          <cell r="M442">
            <v>6000</v>
          </cell>
        </row>
        <row r="443">
          <cell r="K443">
            <v>7482130</v>
          </cell>
          <cell r="L443">
            <v>0</v>
          </cell>
          <cell r="M443">
            <v>6000</v>
          </cell>
        </row>
        <row r="444">
          <cell r="K444">
            <v>6091350</v>
          </cell>
          <cell r="L444">
            <v>0</v>
          </cell>
          <cell r="M444">
            <v>6000</v>
          </cell>
        </row>
        <row r="445">
          <cell r="K445">
            <v>5277500</v>
          </cell>
          <cell r="L445">
            <v>0</v>
          </cell>
          <cell r="M445">
            <v>6000</v>
          </cell>
        </row>
        <row r="446">
          <cell r="K446">
            <v>5120000</v>
          </cell>
          <cell r="L446">
            <v>0</v>
          </cell>
          <cell r="M446">
            <v>6000</v>
          </cell>
        </row>
        <row r="447">
          <cell r="K447">
            <v>4980865</v>
          </cell>
          <cell r="L447">
            <v>0</v>
          </cell>
          <cell r="M447">
            <v>6000</v>
          </cell>
        </row>
        <row r="448">
          <cell r="K448">
            <v>3717263</v>
          </cell>
          <cell r="L448">
            <v>0</v>
          </cell>
          <cell r="M448">
            <v>6000</v>
          </cell>
        </row>
        <row r="449">
          <cell r="K449">
            <v>2774706</v>
          </cell>
          <cell r="L449">
            <v>0</v>
          </cell>
          <cell r="M449">
            <v>6000</v>
          </cell>
        </row>
        <row r="450">
          <cell r="K450">
            <v>2210005</v>
          </cell>
          <cell r="L450">
            <v>0</v>
          </cell>
          <cell r="M450">
            <v>6000</v>
          </cell>
        </row>
        <row r="451">
          <cell r="K451">
            <v>1835605</v>
          </cell>
          <cell r="L451">
            <v>0</v>
          </cell>
          <cell r="M451">
            <v>6000</v>
          </cell>
        </row>
        <row r="452">
          <cell r="K452">
            <v>1496540</v>
          </cell>
          <cell r="L452">
            <v>0</v>
          </cell>
          <cell r="M452">
            <v>6000</v>
          </cell>
        </row>
        <row r="453">
          <cell r="K453">
            <v>1000000</v>
          </cell>
          <cell r="L453">
            <v>0</v>
          </cell>
          <cell r="M453">
            <v>6000</v>
          </cell>
        </row>
        <row r="454">
          <cell r="K454">
            <v>650000</v>
          </cell>
          <cell r="L454">
            <v>0</v>
          </cell>
          <cell r="M454">
            <v>6000</v>
          </cell>
        </row>
        <row r="455">
          <cell r="K455">
            <v>500000</v>
          </cell>
          <cell r="L455">
            <v>0</v>
          </cell>
          <cell r="M455">
            <v>6000</v>
          </cell>
        </row>
        <row r="456">
          <cell r="K456">
            <v>208950</v>
          </cell>
          <cell r="L456">
            <v>0</v>
          </cell>
          <cell r="M456">
            <v>6000</v>
          </cell>
        </row>
        <row r="457">
          <cell r="K457">
            <v>116640000</v>
          </cell>
          <cell r="L457">
            <v>0</v>
          </cell>
          <cell r="M457">
            <v>6100</v>
          </cell>
        </row>
        <row r="458">
          <cell r="K458">
            <v>95820000</v>
          </cell>
          <cell r="L458">
            <v>0</v>
          </cell>
          <cell r="M458">
            <v>6100</v>
          </cell>
        </row>
        <row r="459">
          <cell r="K459">
            <v>68898000</v>
          </cell>
          <cell r="L459">
            <v>0</v>
          </cell>
          <cell r="M459">
            <v>6100</v>
          </cell>
        </row>
        <row r="460">
          <cell r="K460">
            <v>63778000</v>
          </cell>
          <cell r="L460">
            <v>0</v>
          </cell>
          <cell r="M460">
            <v>6100</v>
          </cell>
        </row>
        <row r="461">
          <cell r="K461">
            <v>61840000</v>
          </cell>
          <cell r="L461">
            <v>0</v>
          </cell>
          <cell r="M461">
            <v>6100</v>
          </cell>
        </row>
        <row r="462">
          <cell r="K462">
            <v>60913000</v>
          </cell>
          <cell r="L462">
            <v>0</v>
          </cell>
          <cell r="M462">
            <v>6100</v>
          </cell>
        </row>
        <row r="463">
          <cell r="K463">
            <v>60280000</v>
          </cell>
          <cell r="L463">
            <v>0</v>
          </cell>
          <cell r="M463">
            <v>6100</v>
          </cell>
        </row>
        <row r="464">
          <cell r="K464">
            <v>58478000</v>
          </cell>
          <cell r="L464">
            <v>0</v>
          </cell>
          <cell r="M464">
            <v>6100</v>
          </cell>
        </row>
        <row r="465">
          <cell r="K465">
            <v>57620000</v>
          </cell>
          <cell r="L465">
            <v>0</v>
          </cell>
          <cell r="M465">
            <v>6100</v>
          </cell>
        </row>
        <row r="466">
          <cell r="K466">
            <v>57140000</v>
          </cell>
          <cell r="L466">
            <v>0</v>
          </cell>
          <cell r="M466">
            <v>6100</v>
          </cell>
        </row>
        <row r="467">
          <cell r="K467">
            <v>56618000</v>
          </cell>
          <cell r="L467">
            <v>0</v>
          </cell>
          <cell r="M467">
            <v>6100</v>
          </cell>
        </row>
        <row r="468">
          <cell r="K468">
            <v>56378000</v>
          </cell>
          <cell r="L468">
            <v>0</v>
          </cell>
          <cell r="M468">
            <v>6100</v>
          </cell>
        </row>
        <row r="469">
          <cell r="K469">
            <v>54334000</v>
          </cell>
          <cell r="L469">
            <v>0</v>
          </cell>
          <cell r="M469">
            <v>6100</v>
          </cell>
        </row>
        <row r="470">
          <cell r="K470">
            <v>54058000</v>
          </cell>
          <cell r="L470">
            <v>0</v>
          </cell>
          <cell r="M470">
            <v>6100</v>
          </cell>
        </row>
        <row r="471">
          <cell r="K471">
            <v>53850000</v>
          </cell>
          <cell r="L471">
            <v>0</v>
          </cell>
          <cell r="M471">
            <v>6100</v>
          </cell>
        </row>
        <row r="472">
          <cell r="K472">
            <v>52920000</v>
          </cell>
          <cell r="L472">
            <v>0</v>
          </cell>
          <cell r="M472">
            <v>6100</v>
          </cell>
        </row>
        <row r="473">
          <cell r="K473">
            <v>52900000</v>
          </cell>
          <cell r="L473">
            <v>0</v>
          </cell>
          <cell r="M473">
            <v>6100</v>
          </cell>
        </row>
        <row r="474">
          <cell r="K474">
            <v>52498000</v>
          </cell>
          <cell r="L474">
            <v>0</v>
          </cell>
          <cell r="M474">
            <v>6100</v>
          </cell>
        </row>
        <row r="475">
          <cell r="K475">
            <v>51920000</v>
          </cell>
          <cell r="L475">
            <v>0</v>
          </cell>
          <cell r="M475">
            <v>6100</v>
          </cell>
        </row>
        <row r="476">
          <cell r="K476">
            <v>51920000</v>
          </cell>
          <cell r="L476">
            <v>0</v>
          </cell>
          <cell r="M476">
            <v>6100</v>
          </cell>
        </row>
        <row r="477">
          <cell r="K477">
            <v>51920000</v>
          </cell>
          <cell r="L477">
            <v>0</v>
          </cell>
          <cell r="M477">
            <v>6100</v>
          </cell>
        </row>
        <row r="478">
          <cell r="K478">
            <v>51240000</v>
          </cell>
          <cell r="L478">
            <v>0</v>
          </cell>
          <cell r="M478">
            <v>6100</v>
          </cell>
        </row>
        <row r="479">
          <cell r="K479">
            <v>50660000</v>
          </cell>
          <cell r="L479">
            <v>0</v>
          </cell>
          <cell r="M479">
            <v>6100</v>
          </cell>
        </row>
        <row r="480">
          <cell r="K480">
            <v>50160000</v>
          </cell>
          <cell r="L480">
            <v>0</v>
          </cell>
          <cell r="M480">
            <v>6100</v>
          </cell>
        </row>
        <row r="481">
          <cell r="K481">
            <v>50060000</v>
          </cell>
          <cell r="L481">
            <v>0</v>
          </cell>
          <cell r="M481">
            <v>6100</v>
          </cell>
        </row>
        <row r="482">
          <cell r="K482">
            <v>49860000</v>
          </cell>
          <cell r="L482">
            <v>0</v>
          </cell>
          <cell r="M482">
            <v>6100</v>
          </cell>
        </row>
        <row r="483">
          <cell r="K483">
            <v>49380000</v>
          </cell>
          <cell r="L483">
            <v>0</v>
          </cell>
          <cell r="M483">
            <v>6100</v>
          </cell>
        </row>
        <row r="484">
          <cell r="K484">
            <v>49258000</v>
          </cell>
          <cell r="L484">
            <v>0</v>
          </cell>
          <cell r="M484">
            <v>6100</v>
          </cell>
        </row>
        <row r="485">
          <cell r="K485">
            <v>49080000</v>
          </cell>
          <cell r="L485">
            <v>0</v>
          </cell>
          <cell r="M485">
            <v>6100</v>
          </cell>
        </row>
        <row r="486">
          <cell r="K486">
            <v>48980000</v>
          </cell>
          <cell r="L486">
            <v>0</v>
          </cell>
          <cell r="M486">
            <v>6100</v>
          </cell>
        </row>
        <row r="487">
          <cell r="K487">
            <v>48880000</v>
          </cell>
          <cell r="L487">
            <v>0</v>
          </cell>
          <cell r="M487">
            <v>6100</v>
          </cell>
        </row>
        <row r="488">
          <cell r="K488">
            <v>48680000</v>
          </cell>
          <cell r="L488">
            <v>0</v>
          </cell>
          <cell r="M488">
            <v>6100</v>
          </cell>
        </row>
        <row r="489">
          <cell r="K489">
            <v>48500000</v>
          </cell>
          <cell r="L489">
            <v>0</v>
          </cell>
          <cell r="M489">
            <v>6100</v>
          </cell>
        </row>
        <row r="490">
          <cell r="K490">
            <v>48400000</v>
          </cell>
          <cell r="L490">
            <v>0</v>
          </cell>
          <cell r="M490">
            <v>6100</v>
          </cell>
        </row>
        <row r="491">
          <cell r="K491">
            <v>47520000</v>
          </cell>
          <cell r="L491">
            <v>0</v>
          </cell>
          <cell r="M491">
            <v>6100</v>
          </cell>
        </row>
        <row r="492">
          <cell r="K492">
            <v>47320000</v>
          </cell>
          <cell r="L492">
            <v>0</v>
          </cell>
          <cell r="M492">
            <v>6100</v>
          </cell>
        </row>
        <row r="493">
          <cell r="K493">
            <v>46934000</v>
          </cell>
          <cell r="L493">
            <v>0</v>
          </cell>
          <cell r="M493">
            <v>6100</v>
          </cell>
        </row>
        <row r="494">
          <cell r="K494">
            <v>46720000</v>
          </cell>
          <cell r="L494">
            <v>0</v>
          </cell>
          <cell r="M494">
            <v>6100</v>
          </cell>
        </row>
        <row r="495">
          <cell r="K495">
            <v>46520000</v>
          </cell>
          <cell r="L495">
            <v>0</v>
          </cell>
          <cell r="M495">
            <v>6100</v>
          </cell>
        </row>
        <row r="496">
          <cell r="K496">
            <v>46520000</v>
          </cell>
          <cell r="L496">
            <v>0</v>
          </cell>
          <cell r="M496">
            <v>6100</v>
          </cell>
        </row>
        <row r="497">
          <cell r="K497">
            <v>46520000</v>
          </cell>
          <cell r="L497">
            <v>0</v>
          </cell>
          <cell r="M497">
            <v>6100</v>
          </cell>
        </row>
        <row r="498">
          <cell r="K498">
            <v>46520000</v>
          </cell>
          <cell r="L498">
            <v>0</v>
          </cell>
          <cell r="M498">
            <v>6100</v>
          </cell>
        </row>
        <row r="499">
          <cell r="K499">
            <v>46420000</v>
          </cell>
          <cell r="L499">
            <v>0</v>
          </cell>
          <cell r="M499">
            <v>6100</v>
          </cell>
        </row>
        <row r="500">
          <cell r="K500">
            <v>46420000</v>
          </cell>
          <cell r="L500">
            <v>0</v>
          </cell>
          <cell r="M500">
            <v>6100</v>
          </cell>
        </row>
        <row r="501">
          <cell r="K501">
            <v>45940000</v>
          </cell>
          <cell r="L501">
            <v>0</v>
          </cell>
          <cell r="M501">
            <v>6100</v>
          </cell>
        </row>
        <row r="502">
          <cell r="K502">
            <v>45360000</v>
          </cell>
          <cell r="L502">
            <v>0</v>
          </cell>
          <cell r="M502">
            <v>6100</v>
          </cell>
        </row>
        <row r="503">
          <cell r="K503">
            <v>45060000</v>
          </cell>
          <cell r="L503">
            <v>0</v>
          </cell>
          <cell r="M503">
            <v>6100</v>
          </cell>
        </row>
        <row r="504">
          <cell r="K504">
            <v>45060000</v>
          </cell>
          <cell r="L504">
            <v>0</v>
          </cell>
          <cell r="M504">
            <v>6100</v>
          </cell>
        </row>
        <row r="505">
          <cell r="K505">
            <v>44080000</v>
          </cell>
          <cell r="L505">
            <v>0</v>
          </cell>
          <cell r="M505">
            <v>6100</v>
          </cell>
        </row>
        <row r="506">
          <cell r="K506">
            <v>43680000</v>
          </cell>
          <cell r="L506">
            <v>0</v>
          </cell>
          <cell r="M506">
            <v>6100</v>
          </cell>
        </row>
        <row r="507">
          <cell r="K507">
            <v>43580000</v>
          </cell>
          <cell r="L507">
            <v>0</v>
          </cell>
          <cell r="M507">
            <v>6100</v>
          </cell>
        </row>
        <row r="508">
          <cell r="K508">
            <v>43380000</v>
          </cell>
          <cell r="L508">
            <v>0</v>
          </cell>
          <cell r="M508">
            <v>6100</v>
          </cell>
        </row>
        <row r="509">
          <cell r="K509">
            <v>43280000</v>
          </cell>
          <cell r="L509">
            <v>0</v>
          </cell>
          <cell r="M509">
            <v>6100</v>
          </cell>
        </row>
        <row r="510">
          <cell r="K510">
            <v>43180000</v>
          </cell>
          <cell r="L510">
            <v>0</v>
          </cell>
          <cell r="M510">
            <v>6100</v>
          </cell>
        </row>
        <row r="511">
          <cell r="K511">
            <v>42200000</v>
          </cell>
          <cell r="L511">
            <v>0</v>
          </cell>
          <cell r="M511">
            <v>6100</v>
          </cell>
        </row>
        <row r="512">
          <cell r="K512">
            <v>41720000</v>
          </cell>
          <cell r="L512">
            <v>0</v>
          </cell>
          <cell r="M512">
            <v>6100</v>
          </cell>
        </row>
        <row r="513">
          <cell r="K513">
            <v>41220000</v>
          </cell>
          <cell r="L513">
            <v>0</v>
          </cell>
          <cell r="M513">
            <v>6100</v>
          </cell>
        </row>
        <row r="514">
          <cell r="K514">
            <v>39360000</v>
          </cell>
          <cell r="L514">
            <v>0</v>
          </cell>
          <cell r="M514">
            <v>6100</v>
          </cell>
        </row>
        <row r="515">
          <cell r="K515">
            <v>39360000</v>
          </cell>
          <cell r="L515">
            <v>0</v>
          </cell>
          <cell r="M515">
            <v>6100</v>
          </cell>
        </row>
        <row r="516">
          <cell r="K516">
            <v>37513000</v>
          </cell>
          <cell r="L516">
            <v>0</v>
          </cell>
          <cell r="M516">
            <v>6100</v>
          </cell>
        </row>
        <row r="517">
          <cell r="K517">
            <v>37200000</v>
          </cell>
          <cell r="L517">
            <v>0</v>
          </cell>
          <cell r="M517">
            <v>6100</v>
          </cell>
        </row>
        <row r="518">
          <cell r="K518">
            <v>37000000</v>
          </cell>
          <cell r="L518">
            <v>0</v>
          </cell>
          <cell r="M518">
            <v>6100</v>
          </cell>
        </row>
        <row r="519">
          <cell r="K519">
            <v>37000000</v>
          </cell>
          <cell r="L519">
            <v>0</v>
          </cell>
          <cell r="M519">
            <v>6100</v>
          </cell>
        </row>
        <row r="520">
          <cell r="K520">
            <v>34640000</v>
          </cell>
          <cell r="L520">
            <v>0</v>
          </cell>
          <cell r="M520">
            <v>6100</v>
          </cell>
        </row>
        <row r="521">
          <cell r="K521">
            <v>34540000</v>
          </cell>
          <cell r="L521">
            <v>0</v>
          </cell>
          <cell r="M521">
            <v>6100</v>
          </cell>
        </row>
        <row r="522">
          <cell r="K522">
            <v>27600000</v>
          </cell>
          <cell r="L522">
            <v>0</v>
          </cell>
          <cell r="M522">
            <v>6100</v>
          </cell>
        </row>
        <row r="523">
          <cell r="K523">
            <v>26200000</v>
          </cell>
          <cell r="L523">
            <v>0</v>
          </cell>
          <cell r="M523">
            <v>6100</v>
          </cell>
        </row>
        <row r="524">
          <cell r="K524">
            <v>25860000</v>
          </cell>
          <cell r="L524">
            <v>0</v>
          </cell>
          <cell r="M524">
            <v>6100</v>
          </cell>
        </row>
        <row r="525">
          <cell r="K525">
            <v>25120000</v>
          </cell>
          <cell r="L525">
            <v>0</v>
          </cell>
          <cell r="M525">
            <v>6100</v>
          </cell>
        </row>
        <row r="526">
          <cell r="K526">
            <v>24790000</v>
          </cell>
          <cell r="L526">
            <v>0</v>
          </cell>
          <cell r="M526">
            <v>6100</v>
          </cell>
        </row>
        <row r="527">
          <cell r="K527">
            <v>24540000</v>
          </cell>
          <cell r="L527">
            <v>0</v>
          </cell>
          <cell r="M527">
            <v>6100</v>
          </cell>
        </row>
        <row r="528">
          <cell r="K528">
            <v>24260000</v>
          </cell>
          <cell r="L528">
            <v>0</v>
          </cell>
          <cell r="M528">
            <v>6100</v>
          </cell>
        </row>
        <row r="529">
          <cell r="K529">
            <v>23990000</v>
          </cell>
          <cell r="L529">
            <v>0</v>
          </cell>
          <cell r="M529">
            <v>6100</v>
          </cell>
        </row>
        <row r="530">
          <cell r="K530">
            <v>23457000</v>
          </cell>
          <cell r="L530">
            <v>0</v>
          </cell>
          <cell r="M530">
            <v>6100</v>
          </cell>
        </row>
        <row r="531">
          <cell r="K531">
            <v>9551280</v>
          </cell>
          <cell r="L531">
            <v>0</v>
          </cell>
          <cell r="M531">
            <v>6100</v>
          </cell>
        </row>
        <row r="532">
          <cell r="K532">
            <v>4598771</v>
          </cell>
          <cell r="L532">
            <v>0</v>
          </cell>
          <cell r="M532">
            <v>6100</v>
          </cell>
        </row>
        <row r="533">
          <cell r="K533">
            <v>1158000</v>
          </cell>
          <cell r="L533">
            <v>0</v>
          </cell>
          <cell r="M533">
            <v>6100</v>
          </cell>
        </row>
        <row r="534">
          <cell r="K534">
            <v>1158000</v>
          </cell>
          <cell r="L534">
            <v>0</v>
          </cell>
          <cell r="M534">
            <v>6100</v>
          </cell>
        </row>
        <row r="535">
          <cell r="K535">
            <v>1000000</v>
          </cell>
          <cell r="L535">
            <v>0</v>
          </cell>
          <cell r="M535">
            <v>6100</v>
          </cell>
        </row>
        <row r="536">
          <cell r="K536">
            <v>697000</v>
          </cell>
          <cell r="L536">
            <v>0</v>
          </cell>
          <cell r="M536">
            <v>6100</v>
          </cell>
        </row>
        <row r="537">
          <cell r="K537">
            <v>697000</v>
          </cell>
          <cell r="L537">
            <v>0</v>
          </cell>
          <cell r="M537">
            <v>6100</v>
          </cell>
        </row>
        <row r="538">
          <cell r="K538">
            <v>697000</v>
          </cell>
          <cell r="L538">
            <v>0</v>
          </cell>
          <cell r="M538">
            <v>6100</v>
          </cell>
        </row>
        <row r="539">
          <cell r="K539">
            <v>6809784919</v>
          </cell>
          <cell r="L539">
            <v>0</v>
          </cell>
          <cell r="M539">
            <v>7300</v>
          </cell>
        </row>
        <row r="540">
          <cell r="K540">
            <v>3114183181</v>
          </cell>
          <cell r="L540">
            <v>0</v>
          </cell>
          <cell r="M540">
            <v>7300</v>
          </cell>
        </row>
        <row r="541">
          <cell r="K541">
            <v>97369233269</v>
          </cell>
          <cell r="L541">
            <v>0</v>
          </cell>
          <cell r="M541">
            <v>7200</v>
          </cell>
        </row>
        <row r="542">
          <cell r="K542">
            <v>2945445478</v>
          </cell>
          <cell r="L542">
            <v>0</v>
          </cell>
          <cell r="M542">
            <v>7200</v>
          </cell>
        </row>
        <row r="543">
          <cell r="K543">
            <v>2907625424</v>
          </cell>
          <cell r="L543">
            <v>0</v>
          </cell>
          <cell r="M543">
            <v>7200</v>
          </cell>
        </row>
        <row r="544">
          <cell r="K544">
            <v>1758647489</v>
          </cell>
          <cell r="L544">
            <v>0</v>
          </cell>
          <cell r="M544">
            <v>7200</v>
          </cell>
        </row>
        <row r="545">
          <cell r="K545">
            <v>14468420</v>
          </cell>
          <cell r="L545">
            <v>0</v>
          </cell>
          <cell r="M545">
            <v>7200</v>
          </cell>
        </row>
        <row r="546">
          <cell r="K546">
            <v>0</v>
          </cell>
          <cell r="L546">
            <v>529167126</v>
          </cell>
          <cell r="M546">
            <v>7200</v>
          </cell>
        </row>
        <row r="547">
          <cell r="K547">
            <v>17614900</v>
          </cell>
          <cell r="L547">
            <v>0</v>
          </cell>
          <cell r="M547">
            <v>7100</v>
          </cell>
        </row>
        <row r="548">
          <cell r="K548">
            <v>3141778650</v>
          </cell>
          <cell r="L548">
            <v>0</v>
          </cell>
          <cell r="M548">
            <v>7800</v>
          </cell>
        </row>
        <row r="549">
          <cell r="K549">
            <v>2772444105</v>
          </cell>
          <cell r="L549">
            <v>0</v>
          </cell>
          <cell r="M549">
            <v>7400</v>
          </cell>
        </row>
        <row r="550">
          <cell r="K550">
            <v>1604212892</v>
          </cell>
          <cell r="L550">
            <v>0</v>
          </cell>
          <cell r="M550">
            <v>7400</v>
          </cell>
        </row>
        <row r="551">
          <cell r="K551">
            <v>654391387</v>
          </cell>
          <cell r="L551">
            <v>0</v>
          </cell>
          <cell r="M551">
            <v>7500</v>
          </cell>
        </row>
        <row r="552">
          <cell r="K552">
            <v>469501180</v>
          </cell>
          <cell r="L552">
            <v>0</v>
          </cell>
          <cell r="M552">
            <v>7400</v>
          </cell>
        </row>
        <row r="553">
          <cell r="K553">
            <v>41587473</v>
          </cell>
          <cell r="L553">
            <v>0</v>
          </cell>
          <cell r="M553">
            <v>7501</v>
          </cell>
        </row>
        <row r="554">
          <cell r="K554">
            <v>27810000</v>
          </cell>
          <cell r="L554">
            <v>0</v>
          </cell>
          <cell r="M554">
            <v>7501</v>
          </cell>
        </row>
        <row r="555">
          <cell r="K555">
            <v>171992180</v>
          </cell>
          <cell r="L555">
            <v>0</v>
          </cell>
          <cell r="M555">
            <v>7502</v>
          </cell>
        </row>
        <row r="556">
          <cell r="K556">
            <v>640925095</v>
          </cell>
          <cell r="L556">
            <v>0</v>
          </cell>
          <cell r="M556">
            <v>7600</v>
          </cell>
        </row>
        <row r="557">
          <cell r="K557">
            <v>365634753</v>
          </cell>
          <cell r="L557">
            <v>0</v>
          </cell>
          <cell r="M557">
            <v>7600</v>
          </cell>
        </row>
        <row r="558">
          <cell r="K558">
            <v>358318188</v>
          </cell>
          <cell r="L558">
            <v>0</v>
          </cell>
          <cell r="M558">
            <v>7600</v>
          </cell>
        </row>
        <row r="559">
          <cell r="K559">
            <v>290294892</v>
          </cell>
          <cell r="L559">
            <v>0</v>
          </cell>
          <cell r="M559">
            <v>7600</v>
          </cell>
        </row>
        <row r="560">
          <cell r="K560">
            <v>275522300</v>
          </cell>
          <cell r="L560">
            <v>0</v>
          </cell>
          <cell r="M560">
            <v>7600</v>
          </cell>
        </row>
        <row r="561">
          <cell r="K561">
            <v>265503500</v>
          </cell>
          <cell r="L561">
            <v>0</v>
          </cell>
          <cell r="M561">
            <v>7600</v>
          </cell>
        </row>
        <row r="562">
          <cell r="K562">
            <v>160974163</v>
          </cell>
          <cell r="L562">
            <v>0</v>
          </cell>
          <cell r="M562">
            <v>7600</v>
          </cell>
        </row>
        <row r="563">
          <cell r="K563">
            <v>136538078</v>
          </cell>
          <cell r="L563">
            <v>0</v>
          </cell>
          <cell r="M563">
            <v>7600</v>
          </cell>
        </row>
        <row r="564">
          <cell r="K564">
            <v>129388747</v>
          </cell>
          <cell r="L564">
            <v>0</v>
          </cell>
          <cell r="M564">
            <v>7600</v>
          </cell>
        </row>
        <row r="565">
          <cell r="K565">
            <v>88958481</v>
          </cell>
          <cell r="L565">
            <v>0</v>
          </cell>
          <cell r="M565">
            <v>7600</v>
          </cell>
        </row>
        <row r="566">
          <cell r="K566">
            <v>82858871</v>
          </cell>
          <cell r="L566">
            <v>0</v>
          </cell>
          <cell r="M566">
            <v>7600</v>
          </cell>
        </row>
        <row r="567">
          <cell r="K567">
            <v>75569107</v>
          </cell>
          <cell r="L567">
            <v>0</v>
          </cell>
          <cell r="M567">
            <v>7600</v>
          </cell>
        </row>
        <row r="568">
          <cell r="K568">
            <v>62923186</v>
          </cell>
          <cell r="L568">
            <v>0</v>
          </cell>
          <cell r="M568">
            <v>7600</v>
          </cell>
        </row>
        <row r="569">
          <cell r="K569">
            <v>59632000</v>
          </cell>
          <cell r="L569">
            <v>0</v>
          </cell>
          <cell r="M569">
            <v>7600</v>
          </cell>
        </row>
        <row r="570">
          <cell r="K570">
            <v>57857000</v>
          </cell>
          <cell r="L570">
            <v>0</v>
          </cell>
          <cell r="M570">
            <v>7600</v>
          </cell>
        </row>
        <row r="571">
          <cell r="K571">
            <v>51923558</v>
          </cell>
          <cell r="L571">
            <v>0</v>
          </cell>
          <cell r="M571">
            <v>7600</v>
          </cell>
        </row>
        <row r="572">
          <cell r="K572">
            <v>42535000</v>
          </cell>
          <cell r="L572">
            <v>0</v>
          </cell>
          <cell r="M572">
            <v>7600</v>
          </cell>
        </row>
        <row r="573">
          <cell r="K573">
            <v>40027710</v>
          </cell>
          <cell r="L573">
            <v>0</v>
          </cell>
          <cell r="M573">
            <v>7600</v>
          </cell>
        </row>
        <row r="574">
          <cell r="K574">
            <v>33444268</v>
          </cell>
          <cell r="L574">
            <v>0</v>
          </cell>
          <cell r="M574">
            <v>7600</v>
          </cell>
        </row>
        <row r="575">
          <cell r="K575">
            <v>27295842</v>
          </cell>
          <cell r="L575">
            <v>0</v>
          </cell>
          <cell r="M575">
            <v>7600</v>
          </cell>
        </row>
        <row r="576">
          <cell r="K576">
            <v>24111000</v>
          </cell>
          <cell r="L576">
            <v>0</v>
          </cell>
          <cell r="M576">
            <v>7600</v>
          </cell>
        </row>
        <row r="577">
          <cell r="K577">
            <v>20179305</v>
          </cell>
          <cell r="L577">
            <v>0</v>
          </cell>
          <cell r="M577">
            <v>7600</v>
          </cell>
        </row>
        <row r="578">
          <cell r="K578">
            <v>18772826</v>
          </cell>
          <cell r="L578">
            <v>0</v>
          </cell>
          <cell r="M578">
            <v>7600</v>
          </cell>
        </row>
        <row r="579">
          <cell r="K579">
            <v>15220000</v>
          </cell>
          <cell r="L579">
            <v>0</v>
          </cell>
          <cell r="M579">
            <v>7600</v>
          </cell>
        </row>
        <row r="580">
          <cell r="K580">
            <v>13930026</v>
          </cell>
          <cell r="L580">
            <v>0</v>
          </cell>
          <cell r="M580">
            <v>7600</v>
          </cell>
        </row>
        <row r="581">
          <cell r="K581">
            <v>6280000</v>
          </cell>
          <cell r="L581">
            <v>0</v>
          </cell>
          <cell r="M581">
            <v>7600</v>
          </cell>
        </row>
        <row r="582">
          <cell r="K582">
            <v>4514828</v>
          </cell>
          <cell r="L582">
            <v>0</v>
          </cell>
          <cell r="M582">
            <v>7600</v>
          </cell>
        </row>
        <row r="583">
          <cell r="K583">
            <v>1375000</v>
          </cell>
          <cell r="L583">
            <v>0</v>
          </cell>
          <cell r="M583">
            <v>7600</v>
          </cell>
        </row>
        <row r="584">
          <cell r="K584">
            <v>1000000</v>
          </cell>
          <cell r="L584">
            <v>0</v>
          </cell>
          <cell r="M584">
            <v>7600</v>
          </cell>
        </row>
        <row r="585">
          <cell r="K585">
            <v>970000</v>
          </cell>
          <cell r="L585">
            <v>0</v>
          </cell>
          <cell r="M585">
            <v>7600</v>
          </cell>
        </row>
        <row r="586">
          <cell r="K586">
            <v>895584</v>
          </cell>
          <cell r="L586">
            <v>0</v>
          </cell>
          <cell r="M586">
            <v>7600</v>
          </cell>
        </row>
        <row r="587">
          <cell r="K587">
            <v>550000</v>
          </cell>
          <cell r="L587">
            <v>0</v>
          </cell>
          <cell r="M587">
            <v>7600</v>
          </cell>
        </row>
        <row r="588">
          <cell r="K588">
            <v>516464</v>
          </cell>
          <cell r="L588">
            <v>0</v>
          </cell>
          <cell r="M588">
            <v>7600</v>
          </cell>
        </row>
        <row r="589">
          <cell r="K589">
            <v>402500</v>
          </cell>
          <cell r="L589">
            <v>0</v>
          </cell>
          <cell r="M589">
            <v>7600</v>
          </cell>
        </row>
        <row r="590">
          <cell r="K590">
            <v>400000</v>
          </cell>
          <cell r="L590">
            <v>0</v>
          </cell>
          <cell r="M590">
            <v>7600</v>
          </cell>
        </row>
        <row r="591">
          <cell r="K591">
            <v>311986</v>
          </cell>
          <cell r="L591">
            <v>0</v>
          </cell>
          <cell r="M591">
            <v>7600</v>
          </cell>
        </row>
        <row r="592">
          <cell r="K592">
            <v>279411</v>
          </cell>
          <cell r="L592">
            <v>0</v>
          </cell>
          <cell r="M592">
            <v>7600</v>
          </cell>
        </row>
        <row r="593">
          <cell r="K593">
            <v>257400</v>
          </cell>
          <cell r="L593">
            <v>0</v>
          </cell>
          <cell r="M593">
            <v>7600</v>
          </cell>
        </row>
        <row r="594">
          <cell r="K594">
            <v>215671</v>
          </cell>
          <cell r="L594">
            <v>0</v>
          </cell>
          <cell r="M594">
            <v>7600</v>
          </cell>
        </row>
        <row r="595">
          <cell r="K595">
            <v>93000</v>
          </cell>
          <cell r="L595">
            <v>0</v>
          </cell>
          <cell r="M595">
            <v>7600</v>
          </cell>
        </row>
        <row r="596">
          <cell r="K596">
            <v>93000</v>
          </cell>
          <cell r="L596">
            <v>0</v>
          </cell>
          <cell r="M596">
            <v>7600</v>
          </cell>
        </row>
        <row r="597">
          <cell r="K597">
            <v>81858</v>
          </cell>
          <cell r="L597">
            <v>0</v>
          </cell>
          <cell r="M597">
            <v>7600</v>
          </cell>
        </row>
        <row r="598">
          <cell r="K598">
            <v>75472</v>
          </cell>
          <cell r="L598">
            <v>0</v>
          </cell>
          <cell r="M598">
            <v>7600</v>
          </cell>
        </row>
        <row r="599">
          <cell r="K599">
            <v>62400</v>
          </cell>
          <cell r="L599">
            <v>0</v>
          </cell>
          <cell r="M599">
            <v>7600</v>
          </cell>
        </row>
        <row r="600">
          <cell r="K600">
            <v>0</v>
          </cell>
          <cell r="L600">
            <v>513276310</v>
          </cell>
          <cell r="M600">
            <v>7750</v>
          </cell>
        </row>
        <row r="601">
          <cell r="K601">
            <v>214088750</v>
          </cell>
          <cell r="L601">
            <v>0</v>
          </cell>
          <cell r="M601">
            <v>8000</v>
          </cell>
        </row>
        <row r="602">
          <cell r="K602">
            <v>110042771</v>
          </cell>
          <cell r="L602">
            <v>0</v>
          </cell>
          <cell r="M602">
            <v>8001</v>
          </cell>
        </row>
        <row r="603">
          <cell r="K603">
            <v>105705600</v>
          </cell>
          <cell r="L603">
            <v>0</v>
          </cell>
          <cell r="M603">
            <v>8002</v>
          </cell>
        </row>
        <row r="604">
          <cell r="K604">
            <v>95246446</v>
          </cell>
          <cell r="L604">
            <v>0</v>
          </cell>
          <cell r="M604">
            <v>8003</v>
          </cell>
        </row>
        <row r="605">
          <cell r="K605">
            <v>83872573</v>
          </cell>
          <cell r="L605">
            <v>0</v>
          </cell>
          <cell r="M605">
            <v>8004</v>
          </cell>
        </row>
        <row r="606">
          <cell r="K606">
            <v>35000000</v>
          </cell>
          <cell r="L606">
            <v>0</v>
          </cell>
          <cell r="M606">
            <v>8004</v>
          </cell>
        </row>
        <row r="607">
          <cell r="K607">
            <v>30000000</v>
          </cell>
          <cell r="L607">
            <v>0</v>
          </cell>
          <cell r="M607">
            <v>8004</v>
          </cell>
        </row>
        <row r="608">
          <cell r="K608">
            <v>138000000</v>
          </cell>
          <cell r="L608">
            <v>0</v>
          </cell>
          <cell r="M608">
            <v>8200</v>
          </cell>
        </row>
        <row r="609">
          <cell r="K609">
            <v>79497600</v>
          </cell>
          <cell r="L609">
            <v>0</v>
          </cell>
          <cell r="M609">
            <v>8200</v>
          </cell>
        </row>
        <row r="610">
          <cell r="K610">
            <v>58288462</v>
          </cell>
          <cell r="L610">
            <v>0</v>
          </cell>
          <cell r="M610">
            <v>1303</v>
          </cell>
        </row>
        <row r="611">
          <cell r="K611">
            <v>52674000</v>
          </cell>
          <cell r="L611">
            <v>0</v>
          </cell>
          <cell r="M611">
            <v>1303</v>
          </cell>
        </row>
        <row r="612">
          <cell r="K612">
            <v>24024000</v>
          </cell>
          <cell r="L612">
            <v>0</v>
          </cell>
          <cell r="M612">
            <v>8200</v>
          </cell>
        </row>
        <row r="613">
          <cell r="K613">
            <v>11527360</v>
          </cell>
          <cell r="L613">
            <v>0</v>
          </cell>
          <cell r="M613">
            <v>8200</v>
          </cell>
        </row>
        <row r="614">
          <cell r="K614">
            <v>10000000</v>
          </cell>
          <cell r="L614">
            <v>0</v>
          </cell>
          <cell r="M614">
            <v>8200</v>
          </cell>
        </row>
        <row r="615">
          <cell r="K615">
            <v>7420000</v>
          </cell>
          <cell r="L615">
            <v>0</v>
          </cell>
          <cell r="M615">
            <v>8200</v>
          </cell>
        </row>
        <row r="616">
          <cell r="K616">
            <v>5000000</v>
          </cell>
          <cell r="L616">
            <v>0</v>
          </cell>
          <cell r="M616">
            <v>8200</v>
          </cell>
        </row>
        <row r="617">
          <cell r="K617">
            <v>2050000</v>
          </cell>
          <cell r="L617">
            <v>0</v>
          </cell>
          <cell r="M617">
            <v>8200</v>
          </cell>
        </row>
        <row r="618">
          <cell r="K618">
            <v>90000</v>
          </cell>
          <cell r="L618">
            <v>0</v>
          </cell>
          <cell r="M618">
            <v>8200</v>
          </cell>
        </row>
        <row r="619">
          <cell r="K619">
            <v>5015985920</v>
          </cell>
          <cell r="L619">
            <v>0</v>
          </cell>
          <cell r="M619">
            <v>9900</v>
          </cell>
        </row>
        <row r="620">
          <cell r="K620">
            <v>655100000</v>
          </cell>
          <cell r="L620">
            <v>0</v>
          </cell>
          <cell r="M620">
            <v>9900</v>
          </cell>
        </row>
        <row r="621">
          <cell r="K621">
            <v>45002120</v>
          </cell>
          <cell r="L621">
            <v>0</v>
          </cell>
          <cell r="M621">
            <v>9900</v>
          </cell>
        </row>
        <row r="622">
          <cell r="K622">
            <v>30784000</v>
          </cell>
          <cell r="L622">
            <v>0</v>
          </cell>
          <cell r="M622">
            <v>9900</v>
          </cell>
        </row>
        <row r="623">
          <cell r="K623">
            <v>30000000</v>
          </cell>
          <cell r="L623">
            <v>0</v>
          </cell>
          <cell r="M623">
            <v>9900</v>
          </cell>
        </row>
        <row r="624">
          <cell r="K624">
            <v>22400000</v>
          </cell>
          <cell r="L624">
            <v>0</v>
          </cell>
          <cell r="M624">
            <v>9900</v>
          </cell>
        </row>
        <row r="625">
          <cell r="K625">
            <v>17000000</v>
          </cell>
          <cell r="L625">
            <v>0</v>
          </cell>
          <cell r="M625">
            <v>9900</v>
          </cell>
        </row>
        <row r="626">
          <cell r="K626">
            <v>10816000</v>
          </cell>
          <cell r="L626">
            <v>0</v>
          </cell>
          <cell r="M626">
            <v>9900</v>
          </cell>
        </row>
        <row r="627">
          <cell r="K627">
            <v>201205480</v>
          </cell>
          <cell r="L627">
            <v>0</v>
          </cell>
          <cell r="M627">
            <v>1730</v>
          </cell>
        </row>
        <row r="628">
          <cell r="K628">
            <v>127898100000</v>
          </cell>
          <cell r="L628">
            <v>0</v>
          </cell>
          <cell r="M628">
            <v>9000</v>
          </cell>
        </row>
        <row r="629">
          <cell r="K629">
            <v>2557361479</v>
          </cell>
          <cell r="L629">
            <v>0</v>
          </cell>
          <cell r="M629">
            <v>9100</v>
          </cell>
        </row>
        <row r="630">
          <cell r="K630">
            <v>1844210928</v>
          </cell>
          <cell r="L630">
            <v>0</v>
          </cell>
          <cell r="M630">
            <v>9200</v>
          </cell>
        </row>
        <row r="631">
          <cell r="K631">
            <v>9709956419</v>
          </cell>
          <cell r="L631">
            <v>0</v>
          </cell>
          <cell r="M631">
            <v>9300</v>
          </cell>
        </row>
        <row r="632">
          <cell r="K632">
            <v>1178285542</v>
          </cell>
          <cell r="L632">
            <v>0</v>
          </cell>
          <cell r="M632">
            <v>9400</v>
          </cell>
        </row>
        <row r="633">
          <cell r="K633">
            <v>896869637</v>
          </cell>
          <cell r="L633">
            <v>0</v>
          </cell>
          <cell r="M633">
            <v>9700</v>
          </cell>
        </row>
        <row r="634">
          <cell r="K634">
            <v>1783770728</v>
          </cell>
          <cell r="L634">
            <v>0</v>
          </cell>
          <cell r="M634">
            <v>9600</v>
          </cell>
        </row>
        <row r="635">
          <cell r="K635">
            <v>280358034</v>
          </cell>
          <cell r="L635">
            <v>0</v>
          </cell>
          <cell r="M635">
            <v>9800</v>
          </cell>
        </row>
        <row r="636">
          <cell r="K636">
            <v>215939557</v>
          </cell>
          <cell r="L636">
            <v>0</v>
          </cell>
          <cell r="M636">
            <v>1000</v>
          </cell>
        </row>
        <row r="637">
          <cell r="K637">
            <v>170564815</v>
          </cell>
          <cell r="L637">
            <v>0</v>
          </cell>
          <cell r="M637">
            <v>1001</v>
          </cell>
        </row>
        <row r="638">
          <cell r="K638">
            <v>45610000</v>
          </cell>
          <cell r="L638">
            <v>0</v>
          </cell>
          <cell r="M638">
            <v>1002</v>
          </cell>
        </row>
        <row r="639">
          <cell r="K639">
            <v>45007322</v>
          </cell>
          <cell r="L639">
            <v>0</v>
          </cell>
          <cell r="M639">
            <v>1003</v>
          </cell>
        </row>
        <row r="640">
          <cell r="K640">
            <v>31821463</v>
          </cell>
          <cell r="L640">
            <v>0</v>
          </cell>
          <cell r="M640">
            <v>1160</v>
          </cell>
        </row>
        <row r="641">
          <cell r="K641">
            <v>253363500</v>
          </cell>
          <cell r="L641">
            <v>0</v>
          </cell>
          <cell r="M641">
            <v>1030</v>
          </cell>
        </row>
        <row r="642">
          <cell r="K642">
            <v>0</v>
          </cell>
          <cell r="L642">
            <v>1102767623</v>
          </cell>
          <cell r="M642">
            <v>9150</v>
          </cell>
        </row>
        <row r="643">
          <cell r="K643">
            <v>0</v>
          </cell>
          <cell r="L643">
            <v>952592391</v>
          </cell>
          <cell r="M643">
            <v>9250</v>
          </cell>
        </row>
        <row r="644">
          <cell r="K644">
            <v>0</v>
          </cell>
          <cell r="L644">
            <v>4808642269</v>
          </cell>
          <cell r="M644">
            <v>9350</v>
          </cell>
        </row>
        <row r="645">
          <cell r="K645">
            <v>0</v>
          </cell>
          <cell r="L645">
            <v>835890706</v>
          </cell>
          <cell r="M645">
            <v>9450</v>
          </cell>
        </row>
        <row r="646">
          <cell r="K646">
            <v>0</v>
          </cell>
          <cell r="L646">
            <v>618896751</v>
          </cell>
          <cell r="M646">
            <v>9750</v>
          </cell>
        </row>
        <row r="647">
          <cell r="K647">
            <v>0</v>
          </cell>
          <cell r="L647">
            <v>1006701320</v>
          </cell>
          <cell r="M647">
            <v>9650</v>
          </cell>
        </row>
        <row r="648">
          <cell r="K648">
            <v>0</v>
          </cell>
          <cell r="L648">
            <v>46329922</v>
          </cell>
          <cell r="M648">
            <v>1030</v>
          </cell>
        </row>
        <row r="649">
          <cell r="K649">
            <v>0</v>
          </cell>
          <cell r="L649">
            <v>64678087195</v>
          </cell>
          <cell r="M649">
            <v>5200</v>
          </cell>
        </row>
        <row r="650">
          <cell r="K650">
            <v>0</v>
          </cell>
          <cell r="L650">
            <v>23508960</v>
          </cell>
          <cell r="M650">
            <v>5208</v>
          </cell>
        </row>
        <row r="651">
          <cell r="K651">
            <v>0</v>
          </cell>
          <cell r="L651">
            <v>3774238</v>
          </cell>
          <cell r="M651">
            <v>5205</v>
          </cell>
        </row>
        <row r="652">
          <cell r="K652">
            <v>0</v>
          </cell>
          <cell r="L652">
            <v>30000</v>
          </cell>
          <cell r="M652">
            <v>5207</v>
          </cell>
        </row>
        <row r="653">
          <cell r="K653">
            <v>7778514</v>
          </cell>
          <cell r="L653">
            <v>0</v>
          </cell>
          <cell r="M653">
            <v>1200</v>
          </cell>
        </row>
        <row r="654">
          <cell r="K654">
            <v>2145000</v>
          </cell>
          <cell r="L654">
            <v>0</v>
          </cell>
          <cell r="M654">
            <v>1200</v>
          </cell>
        </row>
        <row r="655">
          <cell r="K655">
            <v>1116000</v>
          </cell>
          <cell r="L655">
            <v>0</v>
          </cell>
          <cell r="M655">
            <v>1200</v>
          </cell>
        </row>
        <row r="656">
          <cell r="K656">
            <v>720000</v>
          </cell>
          <cell r="L656">
            <v>0</v>
          </cell>
          <cell r="M656">
            <v>1200</v>
          </cell>
        </row>
        <row r="657">
          <cell r="K657">
            <v>300000</v>
          </cell>
          <cell r="L657">
            <v>0</v>
          </cell>
          <cell r="M657">
            <v>1200</v>
          </cell>
        </row>
        <row r="658">
          <cell r="K658">
            <v>0</v>
          </cell>
          <cell r="L658">
            <v>4438379532</v>
          </cell>
          <cell r="M658">
            <v>1211</v>
          </cell>
        </row>
        <row r="659">
          <cell r="K659">
            <v>0</v>
          </cell>
          <cell r="L659">
            <v>3901505640</v>
          </cell>
          <cell r="M659">
            <v>1212</v>
          </cell>
        </row>
        <row r="660">
          <cell r="K660">
            <v>0</v>
          </cell>
          <cell r="L660">
            <v>2830570200</v>
          </cell>
          <cell r="M660">
            <v>1213</v>
          </cell>
        </row>
        <row r="661">
          <cell r="K661">
            <v>0</v>
          </cell>
          <cell r="L661">
            <v>1466750731</v>
          </cell>
          <cell r="M661">
            <v>1214</v>
          </cell>
        </row>
        <row r="662">
          <cell r="K662">
            <v>0</v>
          </cell>
          <cell r="L662">
            <v>810405638</v>
          </cell>
          <cell r="M662">
            <v>1217</v>
          </cell>
        </row>
        <row r="663">
          <cell r="K663">
            <v>0</v>
          </cell>
          <cell r="L663">
            <v>704629890</v>
          </cell>
          <cell r="M663">
            <v>1218</v>
          </cell>
        </row>
        <row r="664">
          <cell r="K664">
            <v>0</v>
          </cell>
          <cell r="L664">
            <v>571517186</v>
          </cell>
          <cell r="M664">
            <v>1219</v>
          </cell>
        </row>
        <row r="665">
          <cell r="K665">
            <v>0</v>
          </cell>
          <cell r="L665">
            <v>542380160</v>
          </cell>
          <cell r="M665">
            <v>1220</v>
          </cell>
        </row>
        <row r="666">
          <cell r="K666">
            <v>0</v>
          </cell>
          <cell r="L666">
            <v>530496818</v>
          </cell>
          <cell r="M666">
            <v>1221</v>
          </cell>
        </row>
        <row r="667">
          <cell r="K667">
            <v>0</v>
          </cell>
          <cell r="L667">
            <v>509765940</v>
          </cell>
          <cell r="M667">
            <v>1216</v>
          </cell>
        </row>
        <row r="668">
          <cell r="K668">
            <v>0</v>
          </cell>
          <cell r="L668">
            <v>487620594</v>
          </cell>
          <cell r="M668">
            <v>1223</v>
          </cell>
        </row>
        <row r="669">
          <cell r="K669">
            <v>0</v>
          </cell>
          <cell r="L669">
            <v>474968454</v>
          </cell>
          <cell r="M669">
            <v>1215</v>
          </cell>
        </row>
        <row r="670">
          <cell r="K670">
            <v>0</v>
          </cell>
          <cell r="L670">
            <v>472445158</v>
          </cell>
          <cell r="M670">
            <v>1222</v>
          </cell>
        </row>
        <row r="671">
          <cell r="K671">
            <v>0</v>
          </cell>
          <cell r="L671">
            <v>465523847</v>
          </cell>
          <cell r="M671">
            <v>1225</v>
          </cell>
        </row>
        <row r="672">
          <cell r="K672">
            <v>0</v>
          </cell>
          <cell r="L672">
            <v>425969490</v>
          </cell>
          <cell r="M672">
            <v>1224</v>
          </cell>
        </row>
        <row r="673">
          <cell r="K673">
            <v>0</v>
          </cell>
          <cell r="L673">
            <v>415261900</v>
          </cell>
          <cell r="M673">
            <v>1228</v>
          </cell>
        </row>
        <row r="674">
          <cell r="K674">
            <v>0</v>
          </cell>
          <cell r="L674">
            <v>383507270</v>
          </cell>
          <cell r="M674">
            <v>1227</v>
          </cell>
        </row>
        <row r="675">
          <cell r="K675">
            <v>0</v>
          </cell>
          <cell r="L675">
            <v>363994534</v>
          </cell>
          <cell r="M675">
            <v>1229</v>
          </cell>
        </row>
        <row r="676">
          <cell r="K676">
            <v>0</v>
          </cell>
          <cell r="L676">
            <v>354205140</v>
          </cell>
          <cell r="M676">
            <v>1226</v>
          </cell>
        </row>
        <row r="677">
          <cell r="K677">
            <v>0</v>
          </cell>
          <cell r="L677">
            <v>282310940</v>
          </cell>
          <cell r="M677">
            <v>1232</v>
          </cell>
        </row>
        <row r="678">
          <cell r="K678">
            <v>0</v>
          </cell>
          <cell r="L678">
            <v>258700590</v>
          </cell>
          <cell r="M678">
            <v>1200</v>
          </cell>
        </row>
        <row r="679">
          <cell r="K679">
            <v>0</v>
          </cell>
          <cell r="L679">
            <v>243894575</v>
          </cell>
          <cell r="M679">
            <v>1200</v>
          </cell>
        </row>
        <row r="680">
          <cell r="K680">
            <v>0</v>
          </cell>
          <cell r="L680">
            <v>225018394</v>
          </cell>
          <cell r="M680">
            <v>1233</v>
          </cell>
        </row>
        <row r="681">
          <cell r="K681">
            <v>0</v>
          </cell>
          <cell r="L681">
            <v>196767240</v>
          </cell>
          <cell r="M681">
            <v>1200</v>
          </cell>
        </row>
        <row r="682">
          <cell r="K682">
            <v>0</v>
          </cell>
          <cell r="L682">
            <v>194019126</v>
          </cell>
          <cell r="M682">
            <v>1230</v>
          </cell>
        </row>
        <row r="683">
          <cell r="K683">
            <v>0</v>
          </cell>
          <cell r="L683">
            <v>192421958</v>
          </cell>
          <cell r="M683">
            <v>1200</v>
          </cell>
        </row>
        <row r="684">
          <cell r="K684">
            <v>0</v>
          </cell>
          <cell r="L684">
            <v>179889520</v>
          </cell>
          <cell r="M684">
            <v>1200</v>
          </cell>
        </row>
        <row r="685">
          <cell r="K685">
            <v>0</v>
          </cell>
          <cell r="L685">
            <v>141461879</v>
          </cell>
          <cell r="M685">
            <v>1200</v>
          </cell>
        </row>
        <row r="686">
          <cell r="K686">
            <v>0</v>
          </cell>
          <cell r="L686">
            <v>132090212</v>
          </cell>
          <cell r="M686">
            <v>1200</v>
          </cell>
        </row>
        <row r="687">
          <cell r="K687">
            <v>0</v>
          </cell>
          <cell r="L687">
            <v>121810350</v>
          </cell>
          <cell r="M687">
            <v>1200</v>
          </cell>
        </row>
        <row r="688">
          <cell r="K688">
            <v>0</v>
          </cell>
          <cell r="L688">
            <v>116089280</v>
          </cell>
          <cell r="M688">
            <v>1200</v>
          </cell>
        </row>
        <row r="689">
          <cell r="K689">
            <v>0</v>
          </cell>
          <cell r="L689">
            <v>115869855</v>
          </cell>
          <cell r="M689">
            <v>1200</v>
          </cell>
        </row>
        <row r="690">
          <cell r="K690">
            <v>0</v>
          </cell>
          <cell r="L690">
            <v>107010390</v>
          </cell>
          <cell r="M690">
            <v>1234</v>
          </cell>
        </row>
        <row r="691">
          <cell r="K691">
            <v>0</v>
          </cell>
          <cell r="L691">
            <v>106598590</v>
          </cell>
          <cell r="M691">
            <v>1200</v>
          </cell>
        </row>
        <row r="692">
          <cell r="K692">
            <v>0</v>
          </cell>
          <cell r="L692">
            <v>105065600</v>
          </cell>
          <cell r="M692">
            <v>1200</v>
          </cell>
        </row>
        <row r="693">
          <cell r="K693">
            <v>0</v>
          </cell>
          <cell r="L693">
            <v>100437866</v>
          </cell>
          <cell r="M693">
            <v>1200</v>
          </cell>
        </row>
        <row r="694">
          <cell r="K694">
            <v>0</v>
          </cell>
          <cell r="L694">
            <v>98863420</v>
          </cell>
          <cell r="M694">
            <v>1200</v>
          </cell>
        </row>
        <row r="695">
          <cell r="K695">
            <v>0</v>
          </cell>
          <cell r="L695">
            <v>83975539</v>
          </cell>
          <cell r="M695">
            <v>1200</v>
          </cell>
        </row>
        <row r="696">
          <cell r="K696">
            <v>0</v>
          </cell>
          <cell r="L696">
            <v>83683400</v>
          </cell>
          <cell r="M696">
            <v>1200</v>
          </cell>
        </row>
        <row r="697">
          <cell r="K697">
            <v>0</v>
          </cell>
          <cell r="L697">
            <v>82320000</v>
          </cell>
          <cell r="M697">
            <v>1200</v>
          </cell>
        </row>
        <row r="698">
          <cell r="K698">
            <v>0</v>
          </cell>
          <cell r="L698">
            <v>74762720</v>
          </cell>
          <cell r="M698">
            <v>1200</v>
          </cell>
        </row>
        <row r="699">
          <cell r="K699">
            <v>0</v>
          </cell>
          <cell r="L699">
            <v>70258180</v>
          </cell>
          <cell r="M699">
            <v>1200</v>
          </cell>
        </row>
        <row r="700">
          <cell r="K700">
            <v>0</v>
          </cell>
          <cell r="L700">
            <v>63629919</v>
          </cell>
          <cell r="M700">
            <v>1200</v>
          </cell>
        </row>
        <row r="701">
          <cell r="K701">
            <v>0</v>
          </cell>
          <cell r="L701">
            <v>61281113</v>
          </cell>
          <cell r="M701">
            <v>1200</v>
          </cell>
        </row>
        <row r="702">
          <cell r="K702">
            <v>0</v>
          </cell>
          <cell r="L702">
            <v>57569642</v>
          </cell>
          <cell r="M702">
            <v>1200</v>
          </cell>
        </row>
        <row r="703">
          <cell r="K703">
            <v>0</v>
          </cell>
          <cell r="L703">
            <v>47828750</v>
          </cell>
          <cell r="M703">
            <v>1200</v>
          </cell>
        </row>
        <row r="704">
          <cell r="K704">
            <v>0</v>
          </cell>
          <cell r="L704">
            <v>40165527</v>
          </cell>
          <cell r="M704">
            <v>1200</v>
          </cell>
        </row>
        <row r="705">
          <cell r="K705">
            <v>0</v>
          </cell>
          <cell r="L705">
            <v>38312500</v>
          </cell>
          <cell r="M705">
            <v>1200</v>
          </cell>
        </row>
        <row r="706">
          <cell r="K706">
            <v>0</v>
          </cell>
          <cell r="L706">
            <v>34562800</v>
          </cell>
          <cell r="M706">
            <v>1200</v>
          </cell>
        </row>
        <row r="707">
          <cell r="K707">
            <v>0</v>
          </cell>
          <cell r="L707">
            <v>28584380</v>
          </cell>
          <cell r="M707">
            <v>1200</v>
          </cell>
        </row>
        <row r="708">
          <cell r="K708">
            <v>0</v>
          </cell>
          <cell r="L708">
            <v>27000000</v>
          </cell>
          <cell r="M708">
            <v>1200</v>
          </cell>
        </row>
        <row r="709">
          <cell r="K709">
            <v>0</v>
          </cell>
          <cell r="L709">
            <v>25098716</v>
          </cell>
          <cell r="M709">
            <v>1200</v>
          </cell>
        </row>
        <row r="710">
          <cell r="K710">
            <v>0</v>
          </cell>
          <cell r="L710">
            <v>22546720</v>
          </cell>
          <cell r="M710">
            <v>1200</v>
          </cell>
        </row>
        <row r="711">
          <cell r="K711">
            <v>0</v>
          </cell>
          <cell r="L711">
            <v>20632500</v>
          </cell>
          <cell r="M711">
            <v>1200</v>
          </cell>
        </row>
        <row r="712">
          <cell r="K712">
            <v>0</v>
          </cell>
          <cell r="L712">
            <v>16603746</v>
          </cell>
          <cell r="M712">
            <v>1200</v>
          </cell>
        </row>
        <row r="713">
          <cell r="K713">
            <v>0</v>
          </cell>
          <cell r="L713">
            <v>10608250</v>
          </cell>
          <cell r="M713">
            <v>1200</v>
          </cell>
        </row>
        <row r="714">
          <cell r="K714">
            <v>0</v>
          </cell>
          <cell r="L714">
            <v>6822000</v>
          </cell>
          <cell r="M714">
            <v>1200</v>
          </cell>
        </row>
        <row r="715">
          <cell r="K715">
            <v>0</v>
          </cell>
          <cell r="L715">
            <v>4257000</v>
          </cell>
          <cell r="M715">
            <v>1200</v>
          </cell>
        </row>
        <row r="716">
          <cell r="K716">
            <v>0</v>
          </cell>
          <cell r="L716">
            <v>3336030</v>
          </cell>
          <cell r="M716">
            <v>1200</v>
          </cell>
        </row>
        <row r="717">
          <cell r="K717">
            <v>0</v>
          </cell>
          <cell r="L717">
            <v>1830000</v>
          </cell>
          <cell r="M717">
            <v>1200</v>
          </cell>
        </row>
        <row r="718">
          <cell r="K718">
            <v>0</v>
          </cell>
          <cell r="L718">
            <v>1704020</v>
          </cell>
          <cell r="M718">
            <v>1200</v>
          </cell>
        </row>
        <row r="719">
          <cell r="K719">
            <v>0</v>
          </cell>
          <cell r="L719">
            <v>1538700</v>
          </cell>
          <cell r="M719">
            <v>1200</v>
          </cell>
        </row>
        <row r="720">
          <cell r="K720">
            <v>0</v>
          </cell>
          <cell r="L720">
            <v>1217026</v>
          </cell>
          <cell r="M720">
            <v>1200</v>
          </cell>
        </row>
        <row r="721">
          <cell r="K721">
            <v>0</v>
          </cell>
          <cell r="L721">
            <v>395000</v>
          </cell>
          <cell r="M721">
            <v>1200</v>
          </cell>
        </row>
        <row r="722">
          <cell r="K722">
            <v>0</v>
          </cell>
          <cell r="L722">
            <v>308100</v>
          </cell>
          <cell r="M722">
            <v>1200</v>
          </cell>
        </row>
        <row r="723">
          <cell r="K723">
            <v>0</v>
          </cell>
          <cell r="L723">
            <v>258520</v>
          </cell>
          <cell r="M723">
            <v>1200</v>
          </cell>
        </row>
        <row r="724">
          <cell r="K724">
            <v>0</v>
          </cell>
          <cell r="L724">
            <v>250000</v>
          </cell>
          <cell r="M724">
            <v>1200</v>
          </cell>
        </row>
        <row r="725">
          <cell r="K725">
            <v>0</v>
          </cell>
          <cell r="L725">
            <v>44047750</v>
          </cell>
          <cell r="M725">
            <v>7502</v>
          </cell>
        </row>
        <row r="726">
          <cell r="K726">
            <v>0</v>
          </cell>
          <cell r="L726">
            <v>10124660</v>
          </cell>
          <cell r="M726">
            <v>7502</v>
          </cell>
        </row>
        <row r="727">
          <cell r="K727">
            <v>0</v>
          </cell>
          <cell r="L727">
            <v>8986022</v>
          </cell>
          <cell r="M727">
            <v>7502</v>
          </cell>
        </row>
        <row r="728">
          <cell r="K728">
            <v>0</v>
          </cell>
          <cell r="L728">
            <v>5226950</v>
          </cell>
          <cell r="M728">
            <v>7502</v>
          </cell>
        </row>
        <row r="729">
          <cell r="K729">
            <v>0</v>
          </cell>
          <cell r="L729">
            <v>4456250</v>
          </cell>
          <cell r="M729">
            <v>7502</v>
          </cell>
        </row>
        <row r="730">
          <cell r="K730">
            <v>0</v>
          </cell>
          <cell r="L730">
            <v>3720000</v>
          </cell>
          <cell r="M730">
            <v>7502</v>
          </cell>
        </row>
        <row r="731">
          <cell r="K731">
            <v>0</v>
          </cell>
          <cell r="L731">
            <v>3426500</v>
          </cell>
          <cell r="M731">
            <v>7502</v>
          </cell>
        </row>
        <row r="732">
          <cell r="K732">
            <v>0</v>
          </cell>
          <cell r="L732">
            <v>3129232</v>
          </cell>
          <cell r="M732">
            <v>7502</v>
          </cell>
        </row>
        <row r="733">
          <cell r="K733">
            <v>0</v>
          </cell>
          <cell r="L733">
            <v>2064000</v>
          </cell>
          <cell r="M733">
            <v>7502</v>
          </cell>
        </row>
        <row r="734">
          <cell r="K734">
            <v>0</v>
          </cell>
          <cell r="L734">
            <v>1135500</v>
          </cell>
          <cell r="M734">
            <v>7502</v>
          </cell>
        </row>
        <row r="735">
          <cell r="K735">
            <v>0</v>
          </cell>
          <cell r="L735">
            <v>1028000</v>
          </cell>
          <cell r="M735">
            <v>7502</v>
          </cell>
        </row>
        <row r="736">
          <cell r="K736">
            <v>0</v>
          </cell>
          <cell r="L736">
            <v>846400</v>
          </cell>
          <cell r="M736">
            <v>7502</v>
          </cell>
        </row>
        <row r="737">
          <cell r="K737">
            <v>0</v>
          </cell>
          <cell r="L737">
            <v>763820</v>
          </cell>
          <cell r="M737">
            <v>7502</v>
          </cell>
        </row>
        <row r="738">
          <cell r="K738">
            <v>0</v>
          </cell>
          <cell r="L738">
            <v>460000</v>
          </cell>
          <cell r="M738">
            <v>7502</v>
          </cell>
        </row>
        <row r="739">
          <cell r="K739">
            <v>0</v>
          </cell>
          <cell r="L739">
            <v>265436</v>
          </cell>
          <cell r="M739">
            <v>7502</v>
          </cell>
        </row>
        <row r="740">
          <cell r="K740">
            <v>0</v>
          </cell>
          <cell r="L740">
            <v>191100</v>
          </cell>
          <cell r="M740">
            <v>7502</v>
          </cell>
        </row>
        <row r="741">
          <cell r="K741">
            <v>0</v>
          </cell>
          <cell r="L741">
            <v>55000</v>
          </cell>
          <cell r="M741">
            <v>7502</v>
          </cell>
        </row>
        <row r="742">
          <cell r="K742">
            <v>0</v>
          </cell>
          <cell r="L742">
            <v>36864</v>
          </cell>
          <cell r="M742">
            <v>7502</v>
          </cell>
        </row>
        <row r="743">
          <cell r="K743">
            <v>0</v>
          </cell>
          <cell r="L743">
            <v>15000</v>
          </cell>
          <cell r="M743">
            <v>7502</v>
          </cell>
        </row>
        <row r="744">
          <cell r="K744">
            <v>0</v>
          </cell>
          <cell r="L744">
            <v>1674054720</v>
          </cell>
          <cell r="M744">
            <v>5200</v>
          </cell>
        </row>
        <row r="745">
          <cell r="K745">
            <v>0</v>
          </cell>
          <cell r="L745">
            <v>1134976700</v>
          </cell>
          <cell r="M745">
            <v>1200</v>
          </cell>
        </row>
        <row r="746">
          <cell r="K746">
            <v>0</v>
          </cell>
          <cell r="L746">
            <v>941276294</v>
          </cell>
          <cell r="M746">
            <v>1215</v>
          </cell>
        </row>
        <row r="747">
          <cell r="K747">
            <v>0</v>
          </cell>
          <cell r="L747">
            <v>629980000</v>
          </cell>
          <cell r="M747">
            <v>1216</v>
          </cell>
        </row>
        <row r="748">
          <cell r="K748">
            <v>0</v>
          </cell>
          <cell r="L748">
            <v>324767040</v>
          </cell>
          <cell r="M748">
            <v>1200</v>
          </cell>
        </row>
        <row r="749">
          <cell r="K749">
            <v>0</v>
          </cell>
          <cell r="L749">
            <v>179712000</v>
          </cell>
          <cell r="M749">
            <v>1212</v>
          </cell>
        </row>
        <row r="750">
          <cell r="K750">
            <v>0</v>
          </cell>
          <cell r="L750">
            <v>170235000</v>
          </cell>
          <cell r="M750">
            <v>1234</v>
          </cell>
        </row>
        <row r="751">
          <cell r="K751">
            <v>0</v>
          </cell>
          <cell r="L751">
            <v>111321600</v>
          </cell>
          <cell r="M751">
            <v>1200</v>
          </cell>
        </row>
        <row r="752">
          <cell r="K752">
            <v>0</v>
          </cell>
          <cell r="L752">
            <v>99864700</v>
          </cell>
          <cell r="M752">
            <v>1226</v>
          </cell>
        </row>
        <row r="753">
          <cell r="K753">
            <v>0</v>
          </cell>
          <cell r="L753">
            <v>81600000</v>
          </cell>
          <cell r="M753">
            <v>1200</v>
          </cell>
        </row>
        <row r="754">
          <cell r="K754">
            <v>0</v>
          </cell>
          <cell r="L754">
            <v>68040000</v>
          </cell>
          <cell r="M754">
            <v>1200</v>
          </cell>
        </row>
        <row r="755">
          <cell r="K755">
            <v>0</v>
          </cell>
          <cell r="L755">
            <v>59511400</v>
          </cell>
          <cell r="M755">
            <v>1219</v>
          </cell>
        </row>
        <row r="756">
          <cell r="K756">
            <v>0</v>
          </cell>
          <cell r="L756">
            <v>54139800</v>
          </cell>
          <cell r="M756">
            <v>1233</v>
          </cell>
        </row>
        <row r="757">
          <cell r="K757">
            <v>0</v>
          </cell>
          <cell r="L757">
            <v>41248000</v>
          </cell>
          <cell r="M757">
            <v>1224</v>
          </cell>
        </row>
        <row r="758">
          <cell r="K758">
            <v>0</v>
          </cell>
          <cell r="L758">
            <v>28996760</v>
          </cell>
          <cell r="M758">
            <v>1230</v>
          </cell>
        </row>
        <row r="759">
          <cell r="K759">
            <v>0</v>
          </cell>
          <cell r="L759">
            <v>24720000</v>
          </cell>
          <cell r="M759">
            <v>1232</v>
          </cell>
        </row>
        <row r="760">
          <cell r="K760">
            <v>0</v>
          </cell>
          <cell r="L760">
            <v>24180000</v>
          </cell>
          <cell r="M760">
            <v>1223</v>
          </cell>
        </row>
        <row r="761">
          <cell r="K761">
            <v>0</v>
          </cell>
          <cell r="L761">
            <v>17920000</v>
          </cell>
          <cell r="M761">
            <v>1218</v>
          </cell>
        </row>
        <row r="762">
          <cell r="K762">
            <v>0</v>
          </cell>
          <cell r="L762">
            <v>17200000</v>
          </cell>
          <cell r="M762">
            <v>1200</v>
          </cell>
        </row>
        <row r="763">
          <cell r="K763">
            <v>0</v>
          </cell>
          <cell r="L763">
            <v>14665250</v>
          </cell>
          <cell r="M763">
            <v>1200</v>
          </cell>
        </row>
        <row r="764">
          <cell r="K764">
            <v>0</v>
          </cell>
          <cell r="L764">
            <v>12120000</v>
          </cell>
          <cell r="M764">
            <v>1200</v>
          </cell>
        </row>
        <row r="765">
          <cell r="K765">
            <v>0</v>
          </cell>
          <cell r="L765">
            <v>7675000</v>
          </cell>
          <cell r="M765">
            <v>1200</v>
          </cell>
        </row>
        <row r="766">
          <cell r="K766">
            <v>0</v>
          </cell>
          <cell r="L766">
            <v>4544000</v>
          </cell>
          <cell r="M766">
            <v>1200</v>
          </cell>
        </row>
        <row r="767">
          <cell r="K767">
            <v>0</v>
          </cell>
          <cell r="L767">
            <v>2890500</v>
          </cell>
          <cell r="M767">
            <v>1200</v>
          </cell>
        </row>
        <row r="768">
          <cell r="K768">
            <v>0</v>
          </cell>
          <cell r="L768">
            <v>2828800</v>
          </cell>
          <cell r="M768">
            <v>1200</v>
          </cell>
        </row>
        <row r="769">
          <cell r="K769">
            <v>0</v>
          </cell>
          <cell r="L769">
            <v>2797080</v>
          </cell>
          <cell r="M769">
            <v>1200</v>
          </cell>
        </row>
        <row r="770">
          <cell r="K770">
            <v>0</v>
          </cell>
          <cell r="L770">
            <v>2775000</v>
          </cell>
          <cell r="M770">
            <v>1200</v>
          </cell>
        </row>
        <row r="771">
          <cell r="K771">
            <v>0</v>
          </cell>
          <cell r="L771">
            <v>2358400</v>
          </cell>
          <cell r="M771">
            <v>1200</v>
          </cell>
        </row>
        <row r="772">
          <cell r="K772">
            <v>0</v>
          </cell>
          <cell r="L772">
            <v>200000</v>
          </cell>
          <cell r="M772">
            <v>1200</v>
          </cell>
        </row>
        <row r="773">
          <cell r="K773">
            <v>0</v>
          </cell>
          <cell r="L773">
            <v>214517243</v>
          </cell>
          <cell r="M773">
            <v>1305</v>
          </cell>
        </row>
        <row r="774">
          <cell r="K774">
            <v>0</v>
          </cell>
          <cell r="L774">
            <v>39943726</v>
          </cell>
          <cell r="M774">
            <v>1305</v>
          </cell>
        </row>
        <row r="775">
          <cell r="K775">
            <v>0</v>
          </cell>
          <cell r="L775">
            <v>695782475</v>
          </cell>
          <cell r="M775">
            <v>1303</v>
          </cell>
        </row>
        <row r="776">
          <cell r="K776">
            <v>0</v>
          </cell>
          <cell r="L776">
            <v>674144747</v>
          </cell>
          <cell r="M776">
            <v>1303</v>
          </cell>
        </row>
        <row r="777">
          <cell r="K777">
            <v>0</v>
          </cell>
          <cell r="L777">
            <v>107888020</v>
          </cell>
          <cell r="M777">
            <v>1303</v>
          </cell>
        </row>
        <row r="778">
          <cell r="K778">
            <v>0</v>
          </cell>
          <cell r="L778">
            <v>78720000</v>
          </cell>
          <cell r="M778">
            <v>1303</v>
          </cell>
        </row>
        <row r="779">
          <cell r="K779">
            <v>0</v>
          </cell>
          <cell r="L779">
            <v>63849200</v>
          </cell>
          <cell r="M779">
            <v>1303</v>
          </cell>
        </row>
        <row r="780">
          <cell r="K780">
            <v>0</v>
          </cell>
          <cell r="L780">
            <v>25767682</v>
          </cell>
          <cell r="M780">
            <v>1303</v>
          </cell>
        </row>
        <row r="781">
          <cell r="K781">
            <v>0</v>
          </cell>
          <cell r="L781">
            <v>24952144</v>
          </cell>
          <cell r="M781">
            <v>1303</v>
          </cell>
        </row>
        <row r="782">
          <cell r="K782">
            <v>0</v>
          </cell>
          <cell r="L782">
            <v>12865669</v>
          </cell>
          <cell r="M782">
            <v>1303</v>
          </cell>
        </row>
        <row r="783">
          <cell r="K783">
            <v>0</v>
          </cell>
          <cell r="L783">
            <v>3559000</v>
          </cell>
          <cell r="M783">
            <v>1303</v>
          </cell>
        </row>
        <row r="784">
          <cell r="K784">
            <v>0</v>
          </cell>
          <cell r="L784">
            <v>1134432375</v>
          </cell>
          <cell r="M784">
            <v>1304</v>
          </cell>
        </row>
        <row r="785">
          <cell r="K785">
            <v>0</v>
          </cell>
          <cell r="L785">
            <v>12826800</v>
          </cell>
          <cell r="M785">
            <v>1304</v>
          </cell>
        </row>
        <row r="786">
          <cell r="K786">
            <v>0</v>
          </cell>
          <cell r="L786">
            <v>5406400</v>
          </cell>
          <cell r="M786">
            <v>1304</v>
          </cell>
        </row>
        <row r="787">
          <cell r="K787">
            <v>0</v>
          </cell>
          <cell r="L787">
            <v>5393000</v>
          </cell>
          <cell r="M787">
            <v>1304</v>
          </cell>
        </row>
        <row r="788">
          <cell r="K788">
            <v>0</v>
          </cell>
          <cell r="L788">
            <v>3720000</v>
          </cell>
          <cell r="M788">
            <v>1304</v>
          </cell>
        </row>
        <row r="789">
          <cell r="K789">
            <v>0</v>
          </cell>
          <cell r="L789">
            <v>3619200</v>
          </cell>
          <cell r="M789">
            <v>1304</v>
          </cell>
        </row>
        <row r="790">
          <cell r="K790">
            <v>0</v>
          </cell>
          <cell r="L790">
            <v>3600000</v>
          </cell>
          <cell r="M790">
            <v>1304</v>
          </cell>
        </row>
        <row r="791">
          <cell r="K791">
            <v>0</v>
          </cell>
          <cell r="L791">
            <v>2377600</v>
          </cell>
          <cell r="M791">
            <v>1304</v>
          </cell>
        </row>
        <row r="792">
          <cell r="K792">
            <v>0</v>
          </cell>
          <cell r="L792">
            <v>2289200</v>
          </cell>
          <cell r="M792">
            <v>1304</v>
          </cell>
        </row>
        <row r="793">
          <cell r="K793">
            <v>0</v>
          </cell>
          <cell r="L793">
            <v>1678000</v>
          </cell>
          <cell r="M793">
            <v>1304</v>
          </cell>
        </row>
        <row r="794">
          <cell r="K794">
            <v>0</v>
          </cell>
          <cell r="L794">
            <v>1625000</v>
          </cell>
          <cell r="M794">
            <v>1304</v>
          </cell>
        </row>
        <row r="795">
          <cell r="K795">
            <v>0</v>
          </cell>
          <cell r="L795">
            <v>700000</v>
          </cell>
          <cell r="M795">
            <v>1304</v>
          </cell>
        </row>
        <row r="796">
          <cell r="K796">
            <v>0</v>
          </cell>
          <cell r="L796">
            <v>476144</v>
          </cell>
          <cell r="M796">
            <v>1304</v>
          </cell>
        </row>
        <row r="797">
          <cell r="K797">
            <v>0</v>
          </cell>
          <cell r="L797">
            <v>435000</v>
          </cell>
          <cell r="M797">
            <v>1304</v>
          </cell>
        </row>
        <row r="798">
          <cell r="K798">
            <v>0</v>
          </cell>
          <cell r="L798">
            <v>276000</v>
          </cell>
          <cell r="M798">
            <v>1304</v>
          </cell>
        </row>
        <row r="799">
          <cell r="K799">
            <v>0</v>
          </cell>
          <cell r="L799">
            <v>112000</v>
          </cell>
          <cell r="M799">
            <v>1304</v>
          </cell>
        </row>
        <row r="800">
          <cell r="K800">
            <v>0</v>
          </cell>
          <cell r="L800">
            <v>100000</v>
          </cell>
          <cell r="M800">
            <v>1304</v>
          </cell>
        </row>
        <row r="801">
          <cell r="K801">
            <v>0</v>
          </cell>
          <cell r="L801">
            <v>100000</v>
          </cell>
          <cell r="M801">
            <v>1304</v>
          </cell>
        </row>
        <row r="802">
          <cell r="K802">
            <v>0</v>
          </cell>
          <cell r="L802">
            <v>8000</v>
          </cell>
          <cell r="M802">
            <v>1304</v>
          </cell>
        </row>
        <row r="803">
          <cell r="K803">
            <v>14250000</v>
          </cell>
          <cell r="L803">
            <v>0</v>
          </cell>
          <cell r="M803">
            <v>1300</v>
          </cell>
        </row>
        <row r="804">
          <cell r="K804">
            <v>13453500</v>
          </cell>
          <cell r="L804">
            <v>0</v>
          </cell>
          <cell r="M804">
            <v>1300</v>
          </cell>
        </row>
        <row r="805">
          <cell r="K805">
            <v>0</v>
          </cell>
          <cell r="L805">
            <v>4765731813</v>
          </cell>
          <cell r="M805">
            <v>5300</v>
          </cell>
        </row>
        <row r="806">
          <cell r="K806">
            <v>0</v>
          </cell>
          <cell r="L806">
            <v>1028306801</v>
          </cell>
          <cell r="M806">
            <v>5301</v>
          </cell>
        </row>
        <row r="807">
          <cell r="K807">
            <v>0</v>
          </cell>
          <cell r="L807">
            <v>550513524</v>
          </cell>
          <cell r="M807">
            <v>1306</v>
          </cell>
        </row>
        <row r="808">
          <cell r="K808">
            <v>0</v>
          </cell>
          <cell r="L808">
            <v>285553531</v>
          </cell>
          <cell r="M808">
            <v>1307</v>
          </cell>
        </row>
        <row r="809">
          <cell r="K809">
            <v>0</v>
          </cell>
          <cell r="L809">
            <v>266105706</v>
          </cell>
          <cell r="M809">
            <v>1308</v>
          </cell>
        </row>
        <row r="810">
          <cell r="K810">
            <v>0</v>
          </cell>
          <cell r="L810">
            <v>256505985</v>
          </cell>
          <cell r="M810">
            <v>1309</v>
          </cell>
        </row>
        <row r="811">
          <cell r="K811">
            <v>0</v>
          </cell>
          <cell r="L811">
            <v>245820000</v>
          </cell>
          <cell r="M811">
            <v>1310</v>
          </cell>
        </row>
        <row r="812">
          <cell r="K812">
            <v>0</v>
          </cell>
          <cell r="L812">
            <v>241065627</v>
          </cell>
          <cell r="M812">
            <v>1311</v>
          </cell>
        </row>
        <row r="813">
          <cell r="K813">
            <v>0</v>
          </cell>
          <cell r="L813">
            <v>213004919</v>
          </cell>
          <cell r="M813">
            <v>1312</v>
          </cell>
        </row>
        <row r="814">
          <cell r="K814">
            <v>0</v>
          </cell>
          <cell r="L814">
            <v>181200000</v>
          </cell>
          <cell r="M814">
            <v>1313</v>
          </cell>
        </row>
        <row r="815">
          <cell r="K815">
            <v>0</v>
          </cell>
          <cell r="L815">
            <v>171390000</v>
          </cell>
          <cell r="M815">
            <v>1314</v>
          </cell>
        </row>
        <row r="816">
          <cell r="K816">
            <v>0</v>
          </cell>
          <cell r="L816">
            <v>159636330</v>
          </cell>
          <cell r="M816">
            <v>1315</v>
          </cell>
        </row>
        <row r="817">
          <cell r="K817">
            <v>0</v>
          </cell>
          <cell r="L817">
            <v>155000000</v>
          </cell>
          <cell r="M817">
            <v>1316</v>
          </cell>
        </row>
        <row r="818">
          <cell r="K818">
            <v>0</v>
          </cell>
          <cell r="L818">
            <v>153246980</v>
          </cell>
          <cell r="M818">
            <v>1317</v>
          </cell>
        </row>
        <row r="819">
          <cell r="K819">
            <v>0</v>
          </cell>
          <cell r="L819">
            <v>107624340</v>
          </cell>
          <cell r="M819">
            <v>1318</v>
          </cell>
        </row>
        <row r="820">
          <cell r="K820">
            <v>0</v>
          </cell>
          <cell r="L820">
            <v>86000000</v>
          </cell>
          <cell r="M820">
            <v>1300</v>
          </cell>
        </row>
        <row r="821">
          <cell r="K821">
            <v>0</v>
          </cell>
          <cell r="L821">
            <v>81480000</v>
          </cell>
          <cell r="M821">
            <v>1300</v>
          </cell>
        </row>
        <row r="822">
          <cell r="K822">
            <v>0</v>
          </cell>
          <cell r="L822">
            <v>77502000</v>
          </cell>
          <cell r="M822">
            <v>1300</v>
          </cell>
        </row>
        <row r="823">
          <cell r="K823">
            <v>0</v>
          </cell>
          <cell r="L823">
            <v>67957602</v>
          </cell>
          <cell r="M823">
            <v>1300</v>
          </cell>
        </row>
        <row r="824">
          <cell r="K824">
            <v>0</v>
          </cell>
          <cell r="L824">
            <v>65573500</v>
          </cell>
          <cell r="M824">
            <v>1300</v>
          </cell>
        </row>
        <row r="825">
          <cell r="K825">
            <v>0</v>
          </cell>
          <cell r="L825">
            <v>48276397</v>
          </cell>
          <cell r="M825">
            <v>1300</v>
          </cell>
        </row>
        <row r="826">
          <cell r="K826">
            <v>0</v>
          </cell>
          <cell r="L826">
            <v>39200000</v>
          </cell>
          <cell r="M826">
            <v>1300</v>
          </cell>
        </row>
        <row r="827">
          <cell r="K827">
            <v>0</v>
          </cell>
          <cell r="L827">
            <v>36000000</v>
          </cell>
          <cell r="M827">
            <v>1300</v>
          </cell>
        </row>
        <row r="828">
          <cell r="K828">
            <v>0</v>
          </cell>
          <cell r="L828">
            <v>29745000</v>
          </cell>
          <cell r="M828">
            <v>1300</v>
          </cell>
        </row>
        <row r="829">
          <cell r="K829">
            <v>0</v>
          </cell>
          <cell r="L829">
            <v>25120120</v>
          </cell>
          <cell r="M829">
            <v>1300</v>
          </cell>
        </row>
        <row r="830">
          <cell r="K830">
            <v>0</v>
          </cell>
          <cell r="L830">
            <v>23587196</v>
          </cell>
          <cell r="M830">
            <v>1300</v>
          </cell>
        </row>
        <row r="831">
          <cell r="K831">
            <v>0</v>
          </cell>
          <cell r="L831">
            <v>23503447</v>
          </cell>
          <cell r="M831">
            <v>1300</v>
          </cell>
        </row>
        <row r="832">
          <cell r="K832">
            <v>0</v>
          </cell>
          <cell r="L832">
            <v>21736480</v>
          </cell>
          <cell r="M832">
            <v>1300</v>
          </cell>
        </row>
        <row r="833">
          <cell r="K833">
            <v>0</v>
          </cell>
          <cell r="L833">
            <v>20766924</v>
          </cell>
          <cell r="M833">
            <v>1300</v>
          </cell>
        </row>
        <row r="834">
          <cell r="K834">
            <v>0</v>
          </cell>
          <cell r="L834">
            <v>18620800</v>
          </cell>
          <cell r="M834">
            <v>1300</v>
          </cell>
        </row>
        <row r="835">
          <cell r="K835">
            <v>0</v>
          </cell>
          <cell r="L835">
            <v>17362000</v>
          </cell>
          <cell r="M835">
            <v>1300</v>
          </cell>
        </row>
        <row r="836">
          <cell r="K836">
            <v>0</v>
          </cell>
          <cell r="L836">
            <v>17331200</v>
          </cell>
          <cell r="M836">
            <v>1300</v>
          </cell>
        </row>
        <row r="837">
          <cell r="K837">
            <v>0</v>
          </cell>
          <cell r="L837">
            <v>15248000</v>
          </cell>
          <cell r="M837">
            <v>1300</v>
          </cell>
        </row>
        <row r="838">
          <cell r="K838">
            <v>0</v>
          </cell>
          <cell r="L838">
            <v>11905000</v>
          </cell>
          <cell r="M838">
            <v>1300</v>
          </cell>
        </row>
        <row r="839">
          <cell r="K839">
            <v>0</v>
          </cell>
          <cell r="L839">
            <v>11875000</v>
          </cell>
          <cell r="M839">
            <v>1300</v>
          </cell>
        </row>
        <row r="840">
          <cell r="K840">
            <v>0</v>
          </cell>
          <cell r="L840">
            <v>11630200</v>
          </cell>
          <cell r="M840">
            <v>1300</v>
          </cell>
        </row>
        <row r="841">
          <cell r="K841">
            <v>0</v>
          </cell>
          <cell r="L841">
            <v>10800000</v>
          </cell>
          <cell r="M841">
            <v>1300</v>
          </cell>
        </row>
        <row r="842">
          <cell r="K842">
            <v>0</v>
          </cell>
          <cell r="L842">
            <v>10000000</v>
          </cell>
          <cell r="M842">
            <v>1300</v>
          </cell>
        </row>
        <row r="843">
          <cell r="K843">
            <v>0</v>
          </cell>
          <cell r="L843">
            <v>9940000</v>
          </cell>
          <cell r="M843">
            <v>1300</v>
          </cell>
        </row>
        <row r="844">
          <cell r="K844">
            <v>0</v>
          </cell>
          <cell r="L844">
            <v>8352000</v>
          </cell>
          <cell r="M844">
            <v>1300</v>
          </cell>
        </row>
        <row r="845">
          <cell r="K845">
            <v>0</v>
          </cell>
          <cell r="L845">
            <v>8059800</v>
          </cell>
          <cell r="M845">
            <v>1300</v>
          </cell>
        </row>
        <row r="846">
          <cell r="K846">
            <v>0</v>
          </cell>
          <cell r="L846">
            <v>7633000</v>
          </cell>
          <cell r="M846">
            <v>1300</v>
          </cell>
        </row>
        <row r="847">
          <cell r="K847">
            <v>0</v>
          </cell>
          <cell r="L847">
            <v>7375000</v>
          </cell>
          <cell r="M847">
            <v>1300</v>
          </cell>
        </row>
        <row r="848">
          <cell r="K848">
            <v>0</v>
          </cell>
          <cell r="L848">
            <v>6820000</v>
          </cell>
          <cell r="M848">
            <v>1300</v>
          </cell>
        </row>
        <row r="849">
          <cell r="K849">
            <v>0</v>
          </cell>
          <cell r="L849">
            <v>6474000</v>
          </cell>
          <cell r="M849">
            <v>1300</v>
          </cell>
        </row>
        <row r="850">
          <cell r="K850">
            <v>0</v>
          </cell>
          <cell r="L850">
            <v>5714500</v>
          </cell>
          <cell r="M850">
            <v>1300</v>
          </cell>
        </row>
        <row r="851">
          <cell r="K851">
            <v>0</v>
          </cell>
          <cell r="L851">
            <v>5104350</v>
          </cell>
          <cell r="M851">
            <v>1300</v>
          </cell>
        </row>
        <row r="852">
          <cell r="K852">
            <v>0</v>
          </cell>
          <cell r="L852">
            <v>5000000</v>
          </cell>
          <cell r="M852">
            <v>1300</v>
          </cell>
        </row>
        <row r="853">
          <cell r="K853">
            <v>0</v>
          </cell>
          <cell r="L853">
            <v>4930000</v>
          </cell>
          <cell r="M853">
            <v>1300</v>
          </cell>
        </row>
        <row r="854">
          <cell r="K854">
            <v>0</v>
          </cell>
          <cell r="L854">
            <v>4510000</v>
          </cell>
          <cell r="M854">
            <v>1300</v>
          </cell>
        </row>
        <row r="855">
          <cell r="K855">
            <v>0</v>
          </cell>
          <cell r="L855">
            <v>4030000</v>
          </cell>
          <cell r="M855">
            <v>1300</v>
          </cell>
        </row>
        <row r="856">
          <cell r="K856">
            <v>0</v>
          </cell>
          <cell r="L856">
            <v>3600000</v>
          </cell>
          <cell r="M856">
            <v>1300</v>
          </cell>
        </row>
        <row r="857">
          <cell r="K857">
            <v>0</v>
          </cell>
          <cell r="L857">
            <v>3500000</v>
          </cell>
          <cell r="M857">
            <v>1300</v>
          </cell>
        </row>
        <row r="858">
          <cell r="K858">
            <v>0</v>
          </cell>
          <cell r="L858">
            <v>2500000</v>
          </cell>
          <cell r="M858">
            <v>1300</v>
          </cell>
        </row>
        <row r="859">
          <cell r="K859">
            <v>0</v>
          </cell>
          <cell r="L859">
            <v>2350250</v>
          </cell>
          <cell r="M859">
            <v>1300</v>
          </cell>
        </row>
        <row r="860">
          <cell r="K860">
            <v>0</v>
          </cell>
          <cell r="L860">
            <v>2244100</v>
          </cell>
          <cell r="M860">
            <v>1300</v>
          </cell>
        </row>
        <row r="861">
          <cell r="K861">
            <v>0</v>
          </cell>
          <cell r="L861">
            <v>1975100</v>
          </cell>
          <cell r="M861">
            <v>1300</v>
          </cell>
        </row>
        <row r="862">
          <cell r="K862">
            <v>0</v>
          </cell>
          <cell r="L862">
            <v>1754000</v>
          </cell>
          <cell r="M862">
            <v>1300</v>
          </cell>
        </row>
        <row r="863">
          <cell r="K863">
            <v>0</v>
          </cell>
          <cell r="L863">
            <v>1754000</v>
          </cell>
          <cell r="M863">
            <v>1300</v>
          </cell>
        </row>
        <row r="864">
          <cell r="K864">
            <v>0</v>
          </cell>
          <cell r="L864">
            <v>1695000</v>
          </cell>
          <cell r="M864">
            <v>1300</v>
          </cell>
        </row>
        <row r="865">
          <cell r="K865">
            <v>0</v>
          </cell>
          <cell r="L865">
            <v>1695000</v>
          </cell>
          <cell r="M865">
            <v>1300</v>
          </cell>
        </row>
        <row r="866">
          <cell r="K866">
            <v>0</v>
          </cell>
          <cell r="L866">
            <v>1695000</v>
          </cell>
          <cell r="M866">
            <v>1300</v>
          </cell>
        </row>
        <row r="867">
          <cell r="K867">
            <v>0</v>
          </cell>
          <cell r="L867">
            <v>1679500</v>
          </cell>
          <cell r="M867">
            <v>1300</v>
          </cell>
        </row>
        <row r="868">
          <cell r="K868">
            <v>0</v>
          </cell>
          <cell r="L868">
            <v>1650000</v>
          </cell>
          <cell r="M868">
            <v>1300</v>
          </cell>
        </row>
        <row r="869">
          <cell r="K869">
            <v>0</v>
          </cell>
          <cell r="L869">
            <v>1604312</v>
          </cell>
          <cell r="M869">
            <v>1300</v>
          </cell>
        </row>
        <row r="870">
          <cell r="K870">
            <v>0</v>
          </cell>
          <cell r="L870">
            <v>1504000</v>
          </cell>
          <cell r="M870">
            <v>1300</v>
          </cell>
        </row>
        <row r="871">
          <cell r="K871">
            <v>0</v>
          </cell>
          <cell r="L871">
            <v>1465000</v>
          </cell>
          <cell r="M871">
            <v>1300</v>
          </cell>
        </row>
        <row r="872">
          <cell r="K872">
            <v>0</v>
          </cell>
          <cell r="L872">
            <v>1425500</v>
          </cell>
          <cell r="M872">
            <v>1300</v>
          </cell>
        </row>
        <row r="873">
          <cell r="K873">
            <v>0</v>
          </cell>
          <cell r="L873">
            <v>1425500</v>
          </cell>
          <cell r="M873">
            <v>1300</v>
          </cell>
        </row>
        <row r="874">
          <cell r="K874">
            <v>0</v>
          </cell>
          <cell r="L874">
            <v>1425500</v>
          </cell>
          <cell r="M874">
            <v>1300</v>
          </cell>
        </row>
        <row r="875">
          <cell r="K875">
            <v>0</v>
          </cell>
          <cell r="L875">
            <v>1425500</v>
          </cell>
          <cell r="M875">
            <v>1300</v>
          </cell>
        </row>
        <row r="876">
          <cell r="K876">
            <v>0</v>
          </cell>
          <cell r="L876">
            <v>1420500</v>
          </cell>
          <cell r="M876">
            <v>1300</v>
          </cell>
        </row>
        <row r="877">
          <cell r="K877">
            <v>0</v>
          </cell>
          <cell r="L877">
            <v>1352000</v>
          </cell>
          <cell r="M877">
            <v>1300</v>
          </cell>
        </row>
        <row r="878">
          <cell r="K878">
            <v>0</v>
          </cell>
          <cell r="L878">
            <v>1000000</v>
          </cell>
          <cell r="M878">
            <v>1300</v>
          </cell>
        </row>
        <row r="879">
          <cell r="K879">
            <v>0</v>
          </cell>
          <cell r="L879">
            <v>969616</v>
          </cell>
          <cell r="M879">
            <v>1300</v>
          </cell>
        </row>
        <row r="880">
          <cell r="K880">
            <v>0</v>
          </cell>
          <cell r="L880">
            <v>862500</v>
          </cell>
          <cell r="M880">
            <v>1300</v>
          </cell>
        </row>
        <row r="881">
          <cell r="K881">
            <v>0</v>
          </cell>
          <cell r="L881">
            <v>581000</v>
          </cell>
          <cell r="M881">
            <v>1300</v>
          </cell>
        </row>
        <row r="882">
          <cell r="K882">
            <v>0</v>
          </cell>
          <cell r="L882">
            <v>440000</v>
          </cell>
          <cell r="M882">
            <v>1300</v>
          </cell>
        </row>
        <row r="883">
          <cell r="K883">
            <v>0</v>
          </cell>
          <cell r="L883">
            <v>369000</v>
          </cell>
          <cell r="M883">
            <v>1300</v>
          </cell>
        </row>
        <row r="884">
          <cell r="K884">
            <v>0</v>
          </cell>
          <cell r="L884">
            <v>269000</v>
          </cell>
          <cell r="M884">
            <v>1300</v>
          </cell>
        </row>
        <row r="885">
          <cell r="K885">
            <v>0</v>
          </cell>
          <cell r="L885">
            <v>269000</v>
          </cell>
          <cell r="M885">
            <v>1300</v>
          </cell>
        </row>
        <row r="886">
          <cell r="K886">
            <v>0</v>
          </cell>
          <cell r="L886">
            <v>269000</v>
          </cell>
          <cell r="M886">
            <v>1300</v>
          </cell>
        </row>
        <row r="887">
          <cell r="K887">
            <v>0</v>
          </cell>
          <cell r="L887">
            <v>269000</v>
          </cell>
          <cell r="M887">
            <v>1300</v>
          </cell>
        </row>
        <row r="888">
          <cell r="K888">
            <v>0</v>
          </cell>
          <cell r="L888">
            <v>269000</v>
          </cell>
          <cell r="M888">
            <v>1300</v>
          </cell>
        </row>
        <row r="889">
          <cell r="K889">
            <v>0</v>
          </cell>
          <cell r="L889">
            <v>269000</v>
          </cell>
          <cell r="M889">
            <v>1300</v>
          </cell>
        </row>
        <row r="890">
          <cell r="K890">
            <v>0</v>
          </cell>
          <cell r="L890">
            <v>269000</v>
          </cell>
          <cell r="M890">
            <v>1300</v>
          </cell>
        </row>
        <row r="891">
          <cell r="K891">
            <v>0</v>
          </cell>
          <cell r="L891">
            <v>269000</v>
          </cell>
          <cell r="M891">
            <v>1300</v>
          </cell>
        </row>
        <row r="892">
          <cell r="K892">
            <v>0</v>
          </cell>
          <cell r="L892">
            <v>269000</v>
          </cell>
          <cell r="M892">
            <v>1300</v>
          </cell>
        </row>
        <row r="893">
          <cell r="K893">
            <v>0</v>
          </cell>
          <cell r="L893">
            <v>269000</v>
          </cell>
          <cell r="M893">
            <v>1300</v>
          </cell>
        </row>
        <row r="894">
          <cell r="K894">
            <v>0</v>
          </cell>
          <cell r="L894">
            <v>269000</v>
          </cell>
          <cell r="M894">
            <v>1300</v>
          </cell>
        </row>
        <row r="895">
          <cell r="K895">
            <v>0</v>
          </cell>
          <cell r="L895">
            <v>269000</v>
          </cell>
          <cell r="M895">
            <v>1300</v>
          </cell>
        </row>
        <row r="896">
          <cell r="K896">
            <v>0</v>
          </cell>
          <cell r="L896">
            <v>269000</v>
          </cell>
          <cell r="M896">
            <v>1300</v>
          </cell>
        </row>
        <row r="897">
          <cell r="K897">
            <v>0</v>
          </cell>
          <cell r="L897">
            <v>269000</v>
          </cell>
          <cell r="M897">
            <v>1300</v>
          </cell>
        </row>
        <row r="898">
          <cell r="K898">
            <v>0</v>
          </cell>
          <cell r="L898">
            <v>269000</v>
          </cell>
          <cell r="M898">
            <v>1300</v>
          </cell>
        </row>
        <row r="899">
          <cell r="K899">
            <v>0</v>
          </cell>
          <cell r="L899">
            <v>269000</v>
          </cell>
          <cell r="M899">
            <v>1300</v>
          </cell>
        </row>
        <row r="900">
          <cell r="K900">
            <v>0</v>
          </cell>
          <cell r="L900">
            <v>269000</v>
          </cell>
          <cell r="M900">
            <v>1300</v>
          </cell>
        </row>
        <row r="901">
          <cell r="K901">
            <v>0</v>
          </cell>
          <cell r="L901">
            <v>269000</v>
          </cell>
          <cell r="M901">
            <v>1300</v>
          </cell>
        </row>
        <row r="902">
          <cell r="K902">
            <v>0</v>
          </cell>
          <cell r="L902">
            <v>269000</v>
          </cell>
          <cell r="M902">
            <v>1300</v>
          </cell>
        </row>
        <row r="903">
          <cell r="K903">
            <v>0</v>
          </cell>
          <cell r="L903">
            <v>269000</v>
          </cell>
          <cell r="M903">
            <v>1300</v>
          </cell>
        </row>
        <row r="904">
          <cell r="K904">
            <v>0</v>
          </cell>
          <cell r="L904">
            <v>269000</v>
          </cell>
          <cell r="M904">
            <v>1300</v>
          </cell>
        </row>
        <row r="905">
          <cell r="K905">
            <v>0</v>
          </cell>
          <cell r="L905">
            <v>225000</v>
          </cell>
          <cell r="M905">
            <v>1300</v>
          </cell>
        </row>
        <row r="906">
          <cell r="K906">
            <v>0</v>
          </cell>
          <cell r="L906">
            <v>112500</v>
          </cell>
          <cell r="M906">
            <v>1300</v>
          </cell>
        </row>
        <row r="907">
          <cell r="K907">
            <v>0</v>
          </cell>
          <cell r="L907">
            <v>45290</v>
          </cell>
          <cell r="M907">
            <v>1300</v>
          </cell>
        </row>
        <row r="908">
          <cell r="K908">
            <v>0</v>
          </cell>
          <cell r="L908">
            <v>2086000000</v>
          </cell>
          <cell r="M908">
            <v>1320</v>
          </cell>
        </row>
        <row r="909">
          <cell r="K909">
            <v>0</v>
          </cell>
          <cell r="L909">
            <v>1041000000</v>
          </cell>
          <cell r="M909">
            <v>1320</v>
          </cell>
        </row>
        <row r="910">
          <cell r="K910">
            <v>0</v>
          </cell>
          <cell r="L910">
            <v>1189863488</v>
          </cell>
          <cell r="M910">
            <v>1302</v>
          </cell>
        </row>
        <row r="911">
          <cell r="K911">
            <v>0</v>
          </cell>
          <cell r="L911">
            <v>1131615115</v>
          </cell>
          <cell r="M911">
            <v>1302</v>
          </cell>
        </row>
        <row r="912">
          <cell r="K912">
            <v>0</v>
          </cell>
          <cell r="L912">
            <v>35029934</v>
          </cell>
          <cell r="M912">
            <v>1302</v>
          </cell>
        </row>
        <row r="913">
          <cell r="K913">
            <v>0</v>
          </cell>
          <cell r="L913">
            <v>28047360</v>
          </cell>
          <cell r="M913">
            <v>1302</v>
          </cell>
        </row>
        <row r="914">
          <cell r="K914">
            <v>0</v>
          </cell>
          <cell r="L914">
            <v>23904000</v>
          </cell>
          <cell r="M914">
            <v>1302</v>
          </cell>
        </row>
        <row r="915">
          <cell r="K915">
            <v>0</v>
          </cell>
          <cell r="L915">
            <v>11801547</v>
          </cell>
          <cell r="M915">
            <v>1302</v>
          </cell>
        </row>
        <row r="916">
          <cell r="K916">
            <v>0</v>
          </cell>
          <cell r="L916">
            <v>11686400</v>
          </cell>
          <cell r="M916">
            <v>1302</v>
          </cell>
        </row>
        <row r="917">
          <cell r="K917">
            <v>0</v>
          </cell>
          <cell r="L917">
            <v>5538240</v>
          </cell>
          <cell r="M917">
            <v>1302</v>
          </cell>
        </row>
        <row r="918">
          <cell r="K918">
            <v>0</v>
          </cell>
          <cell r="L918">
            <v>3228300</v>
          </cell>
          <cell r="M918">
            <v>1302</v>
          </cell>
        </row>
        <row r="919">
          <cell r="K919">
            <v>0</v>
          </cell>
          <cell r="L919">
            <v>2989458</v>
          </cell>
          <cell r="M919">
            <v>1302</v>
          </cell>
        </row>
        <row r="920">
          <cell r="K920">
            <v>0</v>
          </cell>
          <cell r="L920">
            <v>2351231</v>
          </cell>
          <cell r="M920">
            <v>1302</v>
          </cell>
        </row>
        <row r="921">
          <cell r="K921">
            <v>0</v>
          </cell>
          <cell r="L921">
            <v>2068400</v>
          </cell>
          <cell r="M921">
            <v>1302</v>
          </cell>
        </row>
        <row r="922">
          <cell r="K922">
            <v>0</v>
          </cell>
          <cell r="L922">
            <v>1484020</v>
          </cell>
          <cell r="M922">
            <v>1302</v>
          </cell>
        </row>
        <row r="923">
          <cell r="K923">
            <v>0</v>
          </cell>
          <cell r="L923">
            <v>1178528</v>
          </cell>
          <cell r="M923">
            <v>1302</v>
          </cell>
        </row>
        <row r="924">
          <cell r="K924">
            <v>0</v>
          </cell>
          <cell r="L924">
            <v>450528</v>
          </cell>
          <cell r="M924">
            <v>1302</v>
          </cell>
        </row>
        <row r="925">
          <cell r="K925">
            <v>0</v>
          </cell>
          <cell r="L925">
            <v>351827</v>
          </cell>
          <cell r="M925">
            <v>1302</v>
          </cell>
        </row>
        <row r="926">
          <cell r="K926">
            <v>0</v>
          </cell>
          <cell r="L926">
            <v>317304</v>
          </cell>
          <cell r="M926">
            <v>1302</v>
          </cell>
        </row>
        <row r="927">
          <cell r="K927">
            <v>0</v>
          </cell>
          <cell r="L927">
            <v>297856</v>
          </cell>
          <cell r="M927">
            <v>1302</v>
          </cell>
        </row>
        <row r="928">
          <cell r="K928">
            <v>0</v>
          </cell>
          <cell r="L928">
            <v>257296</v>
          </cell>
          <cell r="M928">
            <v>1302</v>
          </cell>
        </row>
        <row r="929">
          <cell r="K929">
            <v>0</v>
          </cell>
          <cell r="L929">
            <v>241748</v>
          </cell>
          <cell r="M929">
            <v>1302</v>
          </cell>
        </row>
        <row r="930">
          <cell r="K930">
            <v>0</v>
          </cell>
          <cell r="L930">
            <v>230295</v>
          </cell>
          <cell r="M930">
            <v>1302</v>
          </cell>
        </row>
        <row r="931">
          <cell r="K931">
            <v>0</v>
          </cell>
          <cell r="L931">
            <v>199306</v>
          </cell>
          <cell r="M931">
            <v>1302</v>
          </cell>
        </row>
        <row r="932">
          <cell r="K932">
            <v>0</v>
          </cell>
          <cell r="L932">
            <v>123240</v>
          </cell>
          <cell r="M932">
            <v>1302</v>
          </cell>
        </row>
        <row r="933">
          <cell r="K933">
            <v>0</v>
          </cell>
          <cell r="L933">
            <v>98592</v>
          </cell>
          <cell r="M933">
            <v>1302</v>
          </cell>
        </row>
        <row r="934">
          <cell r="K934">
            <v>0</v>
          </cell>
          <cell r="L934">
            <v>71313</v>
          </cell>
          <cell r="M934">
            <v>1302</v>
          </cell>
        </row>
        <row r="935">
          <cell r="K935">
            <v>0</v>
          </cell>
          <cell r="L935">
            <v>64740</v>
          </cell>
          <cell r="M935">
            <v>1302</v>
          </cell>
        </row>
        <row r="936">
          <cell r="K936">
            <v>0</v>
          </cell>
          <cell r="L936">
            <v>53560</v>
          </cell>
          <cell r="M936">
            <v>1302</v>
          </cell>
        </row>
        <row r="937">
          <cell r="K937">
            <v>0</v>
          </cell>
          <cell r="L937">
            <v>49140</v>
          </cell>
          <cell r="M937">
            <v>1302</v>
          </cell>
        </row>
        <row r="938">
          <cell r="K938">
            <v>0</v>
          </cell>
          <cell r="L938">
            <v>48620</v>
          </cell>
          <cell r="M938">
            <v>1302</v>
          </cell>
        </row>
        <row r="939">
          <cell r="K939">
            <v>0</v>
          </cell>
          <cell r="L939">
            <v>41600</v>
          </cell>
          <cell r="M939">
            <v>1302</v>
          </cell>
        </row>
        <row r="940">
          <cell r="K940">
            <v>0</v>
          </cell>
          <cell r="L940">
            <v>40560</v>
          </cell>
          <cell r="M940">
            <v>1302</v>
          </cell>
        </row>
        <row r="941">
          <cell r="K941">
            <v>0</v>
          </cell>
          <cell r="L941">
            <v>31980</v>
          </cell>
          <cell r="M941">
            <v>1302</v>
          </cell>
        </row>
        <row r="942">
          <cell r="K942">
            <v>0</v>
          </cell>
          <cell r="L942">
            <v>28600</v>
          </cell>
          <cell r="M942">
            <v>1302</v>
          </cell>
        </row>
        <row r="943">
          <cell r="K943">
            <v>0</v>
          </cell>
          <cell r="L943">
            <v>23400</v>
          </cell>
          <cell r="M943">
            <v>1302</v>
          </cell>
        </row>
        <row r="944">
          <cell r="K944">
            <v>0</v>
          </cell>
          <cell r="L944">
            <v>21840</v>
          </cell>
          <cell r="M944">
            <v>1302</v>
          </cell>
        </row>
        <row r="945">
          <cell r="K945">
            <v>0</v>
          </cell>
          <cell r="L945">
            <v>18200</v>
          </cell>
          <cell r="M945">
            <v>1302</v>
          </cell>
        </row>
        <row r="946">
          <cell r="K946">
            <v>0</v>
          </cell>
          <cell r="L946">
            <v>16000</v>
          </cell>
          <cell r="M946">
            <v>1302</v>
          </cell>
        </row>
        <row r="947">
          <cell r="K947">
            <v>0</v>
          </cell>
          <cell r="L947">
            <v>14864</v>
          </cell>
          <cell r="M947">
            <v>1302</v>
          </cell>
        </row>
        <row r="948">
          <cell r="K948">
            <v>0</v>
          </cell>
          <cell r="L948">
            <v>14560</v>
          </cell>
          <cell r="M948">
            <v>1302</v>
          </cell>
        </row>
        <row r="949">
          <cell r="K949">
            <v>0</v>
          </cell>
          <cell r="L949">
            <v>12800</v>
          </cell>
          <cell r="M949">
            <v>1302</v>
          </cell>
        </row>
        <row r="950">
          <cell r="K950">
            <v>0</v>
          </cell>
          <cell r="L950">
            <v>12480</v>
          </cell>
          <cell r="M950">
            <v>1302</v>
          </cell>
        </row>
        <row r="951">
          <cell r="K951">
            <v>0</v>
          </cell>
          <cell r="L951">
            <v>9880</v>
          </cell>
          <cell r="M951">
            <v>1302</v>
          </cell>
        </row>
        <row r="952">
          <cell r="K952">
            <v>0</v>
          </cell>
          <cell r="L952">
            <v>6400</v>
          </cell>
          <cell r="M952">
            <v>1302</v>
          </cell>
        </row>
        <row r="953">
          <cell r="K953">
            <v>0</v>
          </cell>
          <cell r="L953">
            <v>6000</v>
          </cell>
          <cell r="M953">
            <v>1302</v>
          </cell>
        </row>
        <row r="954">
          <cell r="K954">
            <v>0</v>
          </cell>
          <cell r="L954">
            <v>5200</v>
          </cell>
          <cell r="M954">
            <v>1302</v>
          </cell>
        </row>
        <row r="955">
          <cell r="K955">
            <v>0</v>
          </cell>
          <cell r="L955">
            <v>3744</v>
          </cell>
          <cell r="M955">
            <v>1302</v>
          </cell>
        </row>
        <row r="956">
          <cell r="K956">
            <v>0</v>
          </cell>
          <cell r="L956">
            <v>2080</v>
          </cell>
          <cell r="M956">
            <v>1302</v>
          </cell>
        </row>
        <row r="957">
          <cell r="K957">
            <v>0</v>
          </cell>
          <cell r="L957">
            <v>1884</v>
          </cell>
          <cell r="M957">
            <v>1302</v>
          </cell>
        </row>
        <row r="958">
          <cell r="K958">
            <v>0</v>
          </cell>
          <cell r="L958">
            <v>433523949</v>
          </cell>
          <cell r="M958">
            <v>1305</v>
          </cell>
        </row>
        <row r="959">
          <cell r="K959">
            <v>0</v>
          </cell>
          <cell r="L959">
            <v>98312545</v>
          </cell>
          <cell r="M959">
            <v>1200</v>
          </cell>
        </row>
        <row r="960">
          <cell r="K960">
            <v>0</v>
          </cell>
          <cell r="L960">
            <v>48294412</v>
          </cell>
          <cell r="M960">
            <v>1200</v>
          </cell>
        </row>
        <row r="961">
          <cell r="K961">
            <v>0</v>
          </cell>
          <cell r="L961">
            <v>41125270</v>
          </cell>
          <cell r="M961">
            <v>1200</v>
          </cell>
        </row>
        <row r="962">
          <cell r="K962">
            <v>0</v>
          </cell>
          <cell r="L962">
            <v>39111740</v>
          </cell>
          <cell r="M962">
            <v>1200</v>
          </cell>
        </row>
        <row r="963">
          <cell r="K963">
            <v>0</v>
          </cell>
          <cell r="L963">
            <v>37090189</v>
          </cell>
          <cell r="M963">
            <v>1200</v>
          </cell>
        </row>
        <row r="964">
          <cell r="K964">
            <v>0</v>
          </cell>
          <cell r="L964">
            <v>36457585</v>
          </cell>
          <cell r="M964">
            <v>1200</v>
          </cell>
        </row>
        <row r="965">
          <cell r="K965">
            <v>0</v>
          </cell>
          <cell r="L965">
            <v>25588640</v>
          </cell>
          <cell r="M965">
            <v>1200</v>
          </cell>
        </row>
        <row r="966">
          <cell r="K966">
            <v>0</v>
          </cell>
          <cell r="L966">
            <v>17439192</v>
          </cell>
          <cell r="M966">
            <v>1200</v>
          </cell>
        </row>
        <row r="967">
          <cell r="K967">
            <v>0</v>
          </cell>
          <cell r="L967">
            <v>14232861</v>
          </cell>
          <cell r="M967">
            <v>1200</v>
          </cell>
        </row>
        <row r="968">
          <cell r="K968">
            <v>0</v>
          </cell>
          <cell r="L968">
            <v>13587738</v>
          </cell>
          <cell r="M968">
            <v>1200</v>
          </cell>
        </row>
        <row r="969">
          <cell r="K969">
            <v>0</v>
          </cell>
          <cell r="L969">
            <v>13113131</v>
          </cell>
          <cell r="M969">
            <v>1200</v>
          </cell>
        </row>
        <row r="970">
          <cell r="K970">
            <v>0</v>
          </cell>
          <cell r="L970">
            <v>13072950</v>
          </cell>
          <cell r="M970">
            <v>1200</v>
          </cell>
        </row>
        <row r="971">
          <cell r="K971">
            <v>0</v>
          </cell>
          <cell r="L971">
            <v>12796548</v>
          </cell>
          <cell r="M971">
            <v>1200</v>
          </cell>
        </row>
        <row r="972">
          <cell r="K972">
            <v>0</v>
          </cell>
          <cell r="L972">
            <v>11496876</v>
          </cell>
          <cell r="M972">
            <v>1200</v>
          </cell>
        </row>
        <row r="973">
          <cell r="K973">
            <v>0</v>
          </cell>
          <cell r="L973">
            <v>7038600</v>
          </cell>
          <cell r="M973">
            <v>1200</v>
          </cell>
        </row>
        <row r="974">
          <cell r="K974">
            <v>0</v>
          </cell>
          <cell r="L974">
            <v>4939100</v>
          </cell>
          <cell r="M974">
            <v>1200</v>
          </cell>
        </row>
        <row r="975">
          <cell r="K975">
            <v>0</v>
          </cell>
          <cell r="L975">
            <v>3735600</v>
          </cell>
          <cell r="M975">
            <v>1200</v>
          </cell>
        </row>
        <row r="976">
          <cell r="K976">
            <v>0</v>
          </cell>
          <cell r="L976">
            <v>2365200</v>
          </cell>
          <cell r="M976">
            <v>1200</v>
          </cell>
        </row>
        <row r="977">
          <cell r="K977">
            <v>0</v>
          </cell>
          <cell r="L977">
            <v>2262660</v>
          </cell>
          <cell r="M977">
            <v>1200</v>
          </cell>
        </row>
        <row r="978">
          <cell r="K978">
            <v>0</v>
          </cell>
          <cell r="L978">
            <v>1939094</v>
          </cell>
          <cell r="M978">
            <v>1200</v>
          </cell>
        </row>
        <row r="979">
          <cell r="K979">
            <v>0</v>
          </cell>
          <cell r="L979">
            <v>1005550</v>
          </cell>
          <cell r="M979">
            <v>1200</v>
          </cell>
        </row>
        <row r="980">
          <cell r="K980">
            <v>0</v>
          </cell>
          <cell r="L980">
            <v>884000</v>
          </cell>
          <cell r="M980">
            <v>1200</v>
          </cell>
        </row>
        <row r="981">
          <cell r="K981">
            <v>0</v>
          </cell>
          <cell r="L981">
            <v>327800</v>
          </cell>
          <cell r="M981">
            <v>1200</v>
          </cell>
        </row>
        <row r="982">
          <cell r="K982">
            <v>0</v>
          </cell>
          <cell r="L982">
            <v>225000</v>
          </cell>
          <cell r="M982">
            <v>1200</v>
          </cell>
        </row>
        <row r="983">
          <cell r="K983">
            <v>0</v>
          </cell>
          <cell r="L983">
            <v>208930</v>
          </cell>
          <cell r="M983">
            <v>1200</v>
          </cell>
        </row>
        <row r="984">
          <cell r="K984">
            <v>0</v>
          </cell>
          <cell r="L984">
            <v>15075000</v>
          </cell>
          <cell r="M984">
            <v>1300</v>
          </cell>
        </row>
        <row r="985">
          <cell r="K985">
            <v>0</v>
          </cell>
          <cell r="L985">
            <v>1257085650</v>
          </cell>
          <cell r="M985">
            <v>5409</v>
          </cell>
        </row>
        <row r="986">
          <cell r="K986">
            <v>0</v>
          </cell>
          <cell r="L986">
            <v>99271833</v>
          </cell>
          <cell r="M986">
            <v>1401</v>
          </cell>
        </row>
        <row r="987">
          <cell r="K987">
            <v>0</v>
          </cell>
          <cell r="L987">
            <v>31000000</v>
          </cell>
          <cell r="M987">
            <v>1402</v>
          </cell>
        </row>
        <row r="988">
          <cell r="K988">
            <v>0</v>
          </cell>
          <cell r="L988">
            <v>16666000</v>
          </cell>
          <cell r="M988">
            <v>1400</v>
          </cell>
        </row>
        <row r="989">
          <cell r="K989">
            <v>0</v>
          </cell>
          <cell r="L989">
            <v>16344000</v>
          </cell>
          <cell r="M989">
            <v>1400</v>
          </cell>
        </row>
        <row r="990">
          <cell r="K990">
            <v>0</v>
          </cell>
          <cell r="L990">
            <v>10000000</v>
          </cell>
          <cell r="M990">
            <v>1400</v>
          </cell>
        </row>
        <row r="991">
          <cell r="K991">
            <v>0</v>
          </cell>
          <cell r="L991">
            <v>8145867</v>
          </cell>
          <cell r="M991">
            <v>1400</v>
          </cell>
        </row>
        <row r="992">
          <cell r="K992">
            <v>0</v>
          </cell>
          <cell r="L992">
            <v>7930832</v>
          </cell>
          <cell r="M992">
            <v>1400</v>
          </cell>
        </row>
        <row r="993">
          <cell r="K993">
            <v>0</v>
          </cell>
          <cell r="L993">
            <v>6096168</v>
          </cell>
          <cell r="M993">
            <v>1400</v>
          </cell>
        </row>
        <row r="994">
          <cell r="K994">
            <v>0</v>
          </cell>
          <cell r="L994">
            <v>3823296</v>
          </cell>
          <cell r="M994">
            <v>1400</v>
          </cell>
        </row>
        <row r="995">
          <cell r="K995">
            <v>0</v>
          </cell>
          <cell r="L995">
            <v>3721998</v>
          </cell>
          <cell r="M995">
            <v>1400</v>
          </cell>
        </row>
        <row r="996">
          <cell r="K996">
            <v>0</v>
          </cell>
          <cell r="L996">
            <v>2563965</v>
          </cell>
          <cell r="M996">
            <v>1400</v>
          </cell>
        </row>
        <row r="997">
          <cell r="K997">
            <v>0</v>
          </cell>
          <cell r="L997">
            <v>1477600</v>
          </cell>
          <cell r="M997">
            <v>1400</v>
          </cell>
        </row>
        <row r="998">
          <cell r="K998">
            <v>0</v>
          </cell>
          <cell r="L998">
            <v>1404187</v>
          </cell>
          <cell r="M998">
            <v>1400</v>
          </cell>
        </row>
        <row r="999">
          <cell r="K999">
            <v>0</v>
          </cell>
          <cell r="L999">
            <v>200000</v>
          </cell>
          <cell r="M999">
            <v>1400</v>
          </cell>
        </row>
        <row r="1000">
          <cell r="K1000">
            <v>0</v>
          </cell>
          <cell r="L1000">
            <v>3383147205</v>
          </cell>
          <cell r="M1000">
            <v>1301</v>
          </cell>
        </row>
        <row r="1001">
          <cell r="K1001">
            <v>0</v>
          </cell>
          <cell r="L1001">
            <v>417211372</v>
          </cell>
          <cell r="M1001">
            <v>6500</v>
          </cell>
        </row>
        <row r="1002">
          <cell r="K1002">
            <v>0</v>
          </cell>
          <cell r="L1002">
            <v>2465386667</v>
          </cell>
          <cell r="M1002">
            <v>1600</v>
          </cell>
        </row>
        <row r="1003">
          <cell r="K1003">
            <v>0</v>
          </cell>
          <cell r="L1003">
            <v>794939261</v>
          </cell>
          <cell r="M1003">
            <v>1600</v>
          </cell>
        </row>
        <row r="1004">
          <cell r="K1004">
            <v>0</v>
          </cell>
          <cell r="L1004">
            <v>5202410959</v>
          </cell>
          <cell r="M1004">
            <v>1720</v>
          </cell>
        </row>
        <row r="1005">
          <cell r="K1005">
            <v>0</v>
          </cell>
          <cell r="L1005">
            <v>297624780</v>
          </cell>
          <cell r="M1005">
            <v>1800</v>
          </cell>
        </row>
        <row r="1006">
          <cell r="K1006">
            <v>0</v>
          </cell>
          <cell r="L1006">
            <v>291091771</v>
          </cell>
          <cell r="M1006">
            <v>1800</v>
          </cell>
        </row>
        <row r="1007">
          <cell r="K1007">
            <v>0</v>
          </cell>
          <cell r="L1007">
            <v>254343312</v>
          </cell>
          <cell r="M1007">
            <v>1800</v>
          </cell>
        </row>
        <row r="1008">
          <cell r="K1008">
            <v>0</v>
          </cell>
          <cell r="L1008">
            <v>236358408</v>
          </cell>
          <cell r="M1008">
            <v>1800</v>
          </cell>
        </row>
        <row r="1009">
          <cell r="K1009">
            <v>0</v>
          </cell>
          <cell r="L1009">
            <v>218849336</v>
          </cell>
          <cell r="M1009">
            <v>1800</v>
          </cell>
        </row>
        <row r="1010">
          <cell r="K1010">
            <v>0</v>
          </cell>
          <cell r="L1010">
            <v>218331136</v>
          </cell>
          <cell r="M1010">
            <v>1800</v>
          </cell>
        </row>
        <row r="1011">
          <cell r="K1011">
            <v>0</v>
          </cell>
          <cell r="L1011">
            <v>215339851</v>
          </cell>
          <cell r="M1011">
            <v>1800</v>
          </cell>
        </row>
        <row r="1012">
          <cell r="K1012">
            <v>0</v>
          </cell>
          <cell r="L1012">
            <v>212932005</v>
          </cell>
          <cell r="M1012">
            <v>1800</v>
          </cell>
        </row>
        <row r="1013">
          <cell r="K1013">
            <v>0</v>
          </cell>
          <cell r="L1013">
            <v>200029650</v>
          </cell>
          <cell r="M1013">
            <v>1800</v>
          </cell>
        </row>
        <row r="1014">
          <cell r="K1014">
            <v>0</v>
          </cell>
          <cell r="L1014">
            <v>194953313</v>
          </cell>
          <cell r="M1014">
            <v>1800</v>
          </cell>
        </row>
        <row r="1015">
          <cell r="K1015">
            <v>0</v>
          </cell>
          <cell r="L1015">
            <v>190976457</v>
          </cell>
          <cell r="M1015">
            <v>1800</v>
          </cell>
        </row>
        <row r="1016">
          <cell r="K1016">
            <v>0</v>
          </cell>
          <cell r="L1016">
            <v>190535268</v>
          </cell>
          <cell r="M1016">
            <v>1800</v>
          </cell>
        </row>
        <row r="1017">
          <cell r="K1017">
            <v>0</v>
          </cell>
          <cell r="L1017">
            <v>190392160</v>
          </cell>
          <cell r="M1017">
            <v>1800</v>
          </cell>
        </row>
        <row r="1018">
          <cell r="K1018">
            <v>0</v>
          </cell>
          <cell r="L1018">
            <v>189029499</v>
          </cell>
          <cell r="M1018">
            <v>1800</v>
          </cell>
        </row>
        <row r="1019">
          <cell r="K1019">
            <v>0</v>
          </cell>
          <cell r="L1019">
            <v>187008570</v>
          </cell>
          <cell r="M1019">
            <v>1800</v>
          </cell>
        </row>
        <row r="1020">
          <cell r="K1020">
            <v>0</v>
          </cell>
          <cell r="L1020">
            <v>182849328</v>
          </cell>
          <cell r="M1020">
            <v>1800</v>
          </cell>
        </row>
        <row r="1021">
          <cell r="K1021">
            <v>0</v>
          </cell>
          <cell r="L1021">
            <v>179278515</v>
          </cell>
          <cell r="M1021">
            <v>1800</v>
          </cell>
        </row>
        <row r="1022">
          <cell r="K1022">
            <v>0</v>
          </cell>
          <cell r="L1022">
            <v>178583874</v>
          </cell>
          <cell r="M1022">
            <v>1800</v>
          </cell>
        </row>
        <row r="1023">
          <cell r="K1023">
            <v>0</v>
          </cell>
          <cell r="L1023">
            <v>174947137</v>
          </cell>
          <cell r="M1023">
            <v>1800</v>
          </cell>
        </row>
        <row r="1024">
          <cell r="K1024">
            <v>0</v>
          </cell>
          <cell r="L1024">
            <v>169396806</v>
          </cell>
          <cell r="M1024">
            <v>1800</v>
          </cell>
        </row>
        <row r="1025">
          <cell r="K1025">
            <v>0</v>
          </cell>
          <cell r="L1025">
            <v>166501566</v>
          </cell>
          <cell r="M1025">
            <v>1800</v>
          </cell>
        </row>
        <row r="1026">
          <cell r="K1026">
            <v>0</v>
          </cell>
          <cell r="L1026">
            <v>164662816</v>
          </cell>
          <cell r="M1026">
            <v>1800</v>
          </cell>
        </row>
        <row r="1027">
          <cell r="K1027">
            <v>0</v>
          </cell>
          <cell r="L1027">
            <v>162181496</v>
          </cell>
          <cell r="M1027">
            <v>1800</v>
          </cell>
        </row>
        <row r="1028">
          <cell r="K1028">
            <v>0</v>
          </cell>
          <cell r="L1028">
            <v>158651933</v>
          </cell>
          <cell r="M1028">
            <v>1800</v>
          </cell>
        </row>
        <row r="1029">
          <cell r="K1029">
            <v>0</v>
          </cell>
          <cell r="L1029">
            <v>152910765</v>
          </cell>
          <cell r="M1029">
            <v>1800</v>
          </cell>
        </row>
        <row r="1030">
          <cell r="K1030">
            <v>0</v>
          </cell>
          <cell r="L1030">
            <v>131235104</v>
          </cell>
          <cell r="M1030">
            <v>1800</v>
          </cell>
        </row>
        <row r="1031">
          <cell r="K1031">
            <v>0</v>
          </cell>
          <cell r="L1031">
            <v>128930675</v>
          </cell>
          <cell r="M1031">
            <v>1800</v>
          </cell>
        </row>
        <row r="1032">
          <cell r="K1032">
            <v>0</v>
          </cell>
          <cell r="L1032">
            <v>124440497</v>
          </cell>
          <cell r="M1032">
            <v>1800</v>
          </cell>
        </row>
        <row r="1033">
          <cell r="K1033">
            <v>0</v>
          </cell>
          <cell r="L1033">
            <v>123066479</v>
          </cell>
          <cell r="M1033">
            <v>1800</v>
          </cell>
        </row>
        <row r="1034">
          <cell r="K1034">
            <v>0</v>
          </cell>
          <cell r="L1034">
            <v>121279842</v>
          </cell>
          <cell r="M1034">
            <v>1800</v>
          </cell>
        </row>
        <row r="1035">
          <cell r="K1035">
            <v>0</v>
          </cell>
          <cell r="L1035">
            <v>117205675</v>
          </cell>
          <cell r="M1035">
            <v>1800</v>
          </cell>
        </row>
        <row r="1036">
          <cell r="K1036">
            <v>0</v>
          </cell>
          <cell r="L1036">
            <v>112344260</v>
          </cell>
          <cell r="M1036">
            <v>1800</v>
          </cell>
        </row>
        <row r="1037">
          <cell r="K1037">
            <v>0</v>
          </cell>
          <cell r="L1037">
            <v>111622586</v>
          </cell>
          <cell r="M1037">
            <v>1800</v>
          </cell>
        </row>
        <row r="1038">
          <cell r="K1038">
            <v>0</v>
          </cell>
          <cell r="L1038">
            <v>110862644</v>
          </cell>
          <cell r="M1038">
            <v>1800</v>
          </cell>
        </row>
        <row r="1039">
          <cell r="K1039">
            <v>0</v>
          </cell>
          <cell r="L1039">
            <v>110196658</v>
          </cell>
          <cell r="M1039">
            <v>1800</v>
          </cell>
        </row>
        <row r="1040">
          <cell r="K1040">
            <v>0</v>
          </cell>
          <cell r="L1040">
            <v>108490925</v>
          </cell>
          <cell r="M1040">
            <v>1800</v>
          </cell>
        </row>
        <row r="1041">
          <cell r="K1041">
            <v>0</v>
          </cell>
          <cell r="L1041">
            <v>107287652</v>
          </cell>
          <cell r="M1041">
            <v>1800</v>
          </cell>
        </row>
        <row r="1042">
          <cell r="K1042">
            <v>0</v>
          </cell>
          <cell r="L1042">
            <v>104594810</v>
          </cell>
          <cell r="M1042">
            <v>1800</v>
          </cell>
        </row>
        <row r="1043">
          <cell r="K1043">
            <v>0</v>
          </cell>
          <cell r="L1043">
            <v>103514256</v>
          </cell>
          <cell r="M1043">
            <v>1800</v>
          </cell>
        </row>
        <row r="1044">
          <cell r="K1044">
            <v>0</v>
          </cell>
          <cell r="L1044">
            <v>103325040</v>
          </cell>
          <cell r="M1044">
            <v>1800</v>
          </cell>
        </row>
        <row r="1045">
          <cell r="K1045">
            <v>0</v>
          </cell>
          <cell r="L1045">
            <v>103253700</v>
          </cell>
          <cell r="M1045">
            <v>1800</v>
          </cell>
        </row>
        <row r="1046">
          <cell r="K1046">
            <v>0</v>
          </cell>
          <cell r="L1046">
            <v>103170592</v>
          </cell>
          <cell r="M1046">
            <v>1800</v>
          </cell>
        </row>
        <row r="1047">
          <cell r="K1047">
            <v>0</v>
          </cell>
          <cell r="L1047">
            <v>103008513</v>
          </cell>
          <cell r="M1047">
            <v>1800</v>
          </cell>
        </row>
        <row r="1048">
          <cell r="K1048">
            <v>0</v>
          </cell>
          <cell r="L1048">
            <v>100986624</v>
          </cell>
          <cell r="M1048">
            <v>1800</v>
          </cell>
        </row>
        <row r="1049">
          <cell r="K1049">
            <v>0</v>
          </cell>
          <cell r="L1049">
            <v>100544990</v>
          </cell>
          <cell r="M1049">
            <v>1800</v>
          </cell>
        </row>
        <row r="1050">
          <cell r="K1050">
            <v>0</v>
          </cell>
          <cell r="L1050">
            <v>100383360</v>
          </cell>
          <cell r="M1050">
            <v>1800</v>
          </cell>
        </row>
        <row r="1051">
          <cell r="K1051">
            <v>0</v>
          </cell>
          <cell r="L1051">
            <v>100000000</v>
          </cell>
          <cell r="M1051">
            <v>1800</v>
          </cell>
        </row>
        <row r="1052">
          <cell r="K1052">
            <v>0</v>
          </cell>
          <cell r="L1052">
            <v>99891558</v>
          </cell>
          <cell r="M1052">
            <v>1800</v>
          </cell>
        </row>
        <row r="1053">
          <cell r="K1053">
            <v>0</v>
          </cell>
          <cell r="L1053">
            <v>99459640</v>
          </cell>
          <cell r="M1053">
            <v>1800</v>
          </cell>
        </row>
        <row r="1054">
          <cell r="K1054">
            <v>0</v>
          </cell>
          <cell r="L1054">
            <v>98763700</v>
          </cell>
          <cell r="M1054">
            <v>1800</v>
          </cell>
        </row>
        <row r="1055">
          <cell r="K1055">
            <v>0</v>
          </cell>
          <cell r="L1055">
            <v>97922448</v>
          </cell>
          <cell r="M1055">
            <v>1800</v>
          </cell>
        </row>
        <row r="1056">
          <cell r="K1056">
            <v>0</v>
          </cell>
          <cell r="L1056">
            <v>97896071</v>
          </cell>
          <cell r="M1056">
            <v>1800</v>
          </cell>
        </row>
        <row r="1057">
          <cell r="K1057">
            <v>0</v>
          </cell>
          <cell r="L1057">
            <v>97778503</v>
          </cell>
          <cell r="M1057">
            <v>1800</v>
          </cell>
        </row>
        <row r="1058">
          <cell r="K1058">
            <v>0</v>
          </cell>
          <cell r="L1058">
            <v>97670328</v>
          </cell>
          <cell r="M1058">
            <v>1800</v>
          </cell>
        </row>
        <row r="1059">
          <cell r="K1059">
            <v>0</v>
          </cell>
          <cell r="L1059">
            <v>97548516</v>
          </cell>
          <cell r="M1059">
            <v>1800</v>
          </cell>
        </row>
        <row r="1060">
          <cell r="K1060">
            <v>0</v>
          </cell>
          <cell r="L1060">
            <v>96951096</v>
          </cell>
          <cell r="M1060">
            <v>1800</v>
          </cell>
        </row>
        <row r="1061">
          <cell r="K1061">
            <v>0</v>
          </cell>
          <cell r="L1061">
            <v>96415911</v>
          </cell>
          <cell r="M1061">
            <v>1800</v>
          </cell>
        </row>
        <row r="1062">
          <cell r="K1062">
            <v>0</v>
          </cell>
          <cell r="L1062">
            <v>96250153</v>
          </cell>
          <cell r="M1062">
            <v>1800</v>
          </cell>
        </row>
        <row r="1063">
          <cell r="K1063">
            <v>0</v>
          </cell>
          <cell r="L1063">
            <v>96167136</v>
          </cell>
          <cell r="M1063">
            <v>1800</v>
          </cell>
        </row>
        <row r="1064">
          <cell r="K1064">
            <v>0</v>
          </cell>
          <cell r="L1064">
            <v>95933280</v>
          </cell>
          <cell r="M1064">
            <v>1800</v>
          </cell>
        </row>
        <row r="1065">
          <cell r="K1065">
            <v>0</v>
          </cell>
          <cell r="L1065">
            <v>95922240</v>
          </cell>
          <cell r="M1065">
            <v>1800</v>
          </cell>
        </row>
        <row r="1066">
          <cell r="K1066">
            <v>0</v>
          </cell>
          <cell r="L1066">
            <v>95742945</v>
          </cell>
          <cell r="M1066">
            <v>1800</v>
          </cell>
        </row>
        <row r="1067">
          <cell r="K1067">
            <v>0</v>
          </cell>
          <cell r="L1067">
            <v>95329592</v>
          </cell>
          <cell r="M1067">
            <v>1800</v>
          </cell>
        </row>
        <row r="1068">
          <cell r="K1068">
            <v>0</v>
          </cell>
          <cell r="L1068">
            <v>95164740</v>
          </cell>
          <cell r="M1068">
            <v>1800</v>
          </cell>
        </row>
        <row r="1069">
          <cell r="K1069">
            <v>0</v>
          </cell>
          <cell r="L1069">
            <v>95115272</v>
          </cell>
          <cell r="M1069">
            <v>1800</v>
          </cell>
        </row>
        <row r="1070">
          <cell r="K1070">
            <v>0</v>
          </cell>
          <cell r="L1070">
            <v>94787784</v>
          </cell>
          <cell r="M1070">
            <v>1800</v>
          </cell>
        </row>
        <row r="1071">
          <cell r="K1071">
            <v>0</v>
          </cell>
          <cell r="L1071">
            <v>94716292</v>
          </cell>
          <cell r="M1071">
            <v>1800</v>
          </cell>
        </row>
        <row r="1072">
          <cell r="K1072">
            <v>0</v>
          </cell>
          <cell r="L1072">
            <v>94608074</v>
          </cell>
          <cell r="M1072">
            <v>1800</v>
          </cell>
        </row>
        <row r="1073">
          <cell r="K1073">
            <v>0</v>
          </cell>
          <cell r="L1073">
            <v>94211250</v>
          </cell>
          <cell r="M1073">
            <v>1800</v>
          </cell>
        </row>
        <row r="1074">
          <cell r="K1074">
            <v>0</v>
          </cell>
          <cell r="L1074">
            <v>93846060</v>
          </cell>
          <cell r="M1074">
            <v>1800</v>
          </cell>
        </row>
        <row r="1075">
          <cell r="K1075">
            <v>0</v>
          </cell>
          <cell r="L1075">
            <v>93188341</v>
          </cell>
          <cell r="M1075">
            <v>1800</v>
          </cell>
        </row>
        <row r="1076">
          <cell r="K1076">
            <v>0</v>
          </cell>
          <cell r="L1076">
            <v>91814640</v>
          </cell>
          <cell r="M1076">
            <v>1800</v>
          </cell>
        </row>
        <row r="1077">
          <cell r="K1077">
            <v>0</v>
          </cell>
          <cell r="L1077">
            <v>91330827</v>
          </cell>
          <cell r="M1077">
            <v>1800</v>
          </cell>
        </row>
        <row r="1078">
          <cell r="K1078">
            <v>0</v>
          </cell>
          <cell r="L1078">
            <v>90138705</v>
          </cell>
          <cell r="M1078">
            <v>1800</v>
          </cell>
        </row>
        <row r="1079">
          <cell r="K1079">
            <v>0</v>
          </cell>
          <cell r="L1079">
            <v>89973380</v>
          </cell>
          <cell r="M1079">
            <v>1800</v>
          </cell>
        </row>
        <row r="1080">
          <cell r="K1080">
            <v>0</v>
          </cell>
          <cell r="L1080">
            <v>89226852</v>
          </cell>
          <cell r="M1080">
            <v>1800</v>
          </cell>
        </row>
        <row r="1081">
          <cell r="K1081">
            <v>0</v>
          </cell>
          <cell r="L1081">
            <v>89217050</v>
          </cell>
          <cell r="M1081">
            <v>1800</v>
          </cell>
        </row>
        <row r="1082">
          <cell r="K1082">
            <v>0</v>
          </cell>
          <cell r="L1082">
            <v>89139528</v>
          </cell>
          <cell r="M1082">
            <v>1800</v>
          </cell>
        </row>
        <row r="1083">
          <cell r="K1083">
            <v>0</v>
          </cell>
          <cell r="L1083">
            <v>89043130</v>
          </cell>
          <cell r="M1083">
            <v>1800</v>
          </cell>
        </row>
        <row r="1084">
          <cell r="K1084">
            <v>0</v>
          </cell>
          <cell r="L1084">
            <v>88969083</v>
          </cell>
          <cell r="M1084">
            <v>1800</v>
          </cell>
        </row>
        <row r="1085">
          <cell r="K1085">
            <v>0</v>
          </cell>
          <cell r="L1085">
            <v>88659900</v>
          </cell>
          <cell r="M1085">
            <v>1800</v>
          </cell>
        </row>
        <row r="1086">
          <cell r="K1086">
            <v>0</v>
          </cell>
          <cell r="L1086">
            <v>88357083</v>
          </cell>
          <cell r="M1086">
            <v>1800</v>
          </cell>
        </row>
        <row r="1087">
          <cell r="K1087">
            <v>0</v>
          </cell>
          <cell r="L1087">
            <v>87546756</v>
          </cell>
          <cell r="M1087">
            <v>1800</v>
          </cell>
        </row>
        <row r="1088">
          <cell r="K1088">
            <v>0</v>
          </cell>
          <cell r="L1088">
            <v>86676024</v>
          </cell>
          <cell r="M1088">
            <v>1800</v>
          </cell>
        </row>
        <row r="1089">
          <cell r="K1089">
            <v>0</v>
          </cell>
          <cell r="L1089">
            <v>84075950</v>
          </cell>
          <cell r="M1089">
            <v>1800</v>
          </cell>
        </row>
        <row r="1090">
          <cell r="K1090">
            <v>0</v>
          </cell>
          <cell r="L1090">
            <v>80407089</v>
          </cell>
          <cell r="M1090">
            <v>1800</v>
          </cell>
        </row>
        <row r="1091">
          <cell r="K1091">
            <v>0</v>
          </cell>
          <cell r="L1091">
            <v>73545080</v>
          </cell>
          <cell r="M1091">
            <v>1800</v>
          </cell>
        </row>
        <row r="1092">
          <cell r="K1092">
            <v>0</v>
          </cell>
          <cell r="L1092">
            <v>69891281</v>
          </cell>
          <cell r="M1092">
            <v>1800</v>
          </cell>
        </row>
        <row r="1093">
          <cell r="K1093">
            <v>0</v>
          </cell>
          <cell r="L1093">
            <v>69786962</v>
          </cell>
          <cell r="M1093">
            <v>1800</v>
          </cell>
        </row>
        <row r="1094">
          <cell r="K1094">
            <v>0</v>
          </cell>
          <cell r="L1094">
            <v>69322108</v>
          </cell>
          <cell r="M1094">
            <v>1800</v>
          </cell>
        </row>
        <row r="1095">
          <cell r="K1095">
            <v>0</v>
          </cell>
          <cell r="L1095">
            <v>66309472</v>
          </cell>
          <cell r="M1095">
            <v>1800</v>
          </cell>
        </row>
        <row r="1096">
          <cell r="K1096">
            <v>0</v>
          </cell>
          <cell r="L1096">
            <v>65538212</v>
          </cell>
          <cell r="M1096">
            <v>1800</v>
          </cell>
        </row>
        <row r="1097">
          <cell r="K1097">
            <v>0</v>
          </cell>
          <cell r="L1097">
            <v>64897741</v>
          </cell>
          <cell r="M1097">
            <v>1800</v>
          </cell>
        </row>
        <row r="1098">
          <cell r="K1098">
            <v>0</v>
          </cell>
          <cell r="L1098">
            <v>64451382</v>
          </cell>
          <cell r="M1098">
            <v>1800</v>
          </cell>
        </row>
        <row r="1099">
          <cell r="K1099">
            <v>0</v>
          </cell>
          <cell r="L1099">
            <v>63848886</v>
          </cell>
          <cell r="M1099">
            <v>1800</v>
          </cell>
        </row>
        <row r="1100">
          <cell r="K1100">
            <v>0</v>
          </cell>
          <cell r="L1100">
            <v>61930422</v>
          </cell>
          <cell r="M1100">
            <v>1800</v>
          </cell>
        </row>
        <row r="1101">
          <cell r="K1101">
            <v>0</v>
          </cell>
          <cell r="L1101">
            <v>59442680</v>
          </cell>
          <cell r="M1101">
            <v>1800</v>
          </cell>
        </row>
        <row r="1102">
          <cell r="K1102">
            <v>0</v>
          </cell>
          <cell r="L1102">
            <v>59238760</v>
          </cell>
          <cell r="M1102">
            <v>1800</v>
          </cell>
        </row>
        <row r="1103">
          <cell r="K1103">
            <v>0</v>
          </cell>
          <cell r="L1103">
            <v>57610679</v>
          </cell>
          <cell r="M1103">
            <v>1800</v>
          </cell>
        </row>
        <row r="1104">
          <cell r="K1104">
            <v>0</v>
          </cell>
          <cell r="L1104">
            <v>56169764</v>
          </cell>
          <cell r="M1104">
            <v>1800</v>
          </cell>
        </row>
        <row r="1105">
          <cell r="K1105">
            <v>0</v>
          </cell>
          <cell r="L1105">
            <v>56134078</v>
          </cell>
          <cell r="M1105">
            <v>1800</v>
          </cell>
        </row>
        <row r="1106">
          <cell r="K1106">
            <v>0</v>
          </cell>
          <cell r="L1106">
            <v>55818504</v>
          </cell>
          <cell r="M1106">
            <v>1800</v>
          </cell>
        </row>
        <row r="1107">
          <cell r="K1107">
            <v>0</v>
          </cell>
          <cell r="L1107">
            <v>55606435</v>
          </cell>
          <cell r="M1107">
            <v>1800</v>
          </cell>
        </row>
        <row r="1108">
          <cell r="K1108">
            <v>0</v>
          </cell>
          <cell r="L1108">
            <v>52460969</v>
          </cell>
          <cell r="M1108">
            <v>1800</v>
          </cell>
        </row>
        <row r="1109">
          <cell r="K1109">
            <v>0</v>
          </cell>
          <cell r="L1109">
            <v>52282539</v>
          </cell>
          <cell r="M1109">
            <v>1800</v>
          </cell>
        </row>
        <row r="1110">
          <cell r="K1110">
            <v>0</v>
          </cell>
          <cell r="L1110">
            <v>49519830</v>
          </cell>
          <cell r="M1110">
            <v>1800</v>
          </cell>
        </row>
        <row r="1111">
          <cell r="K1111">
            <v>0</v>
          </cell>
          <cell r="L1111">
            <v>47866549</v>
          </cell>
          <cell r="M1111">
            <v>1800</v>
          </cell>
        </row>
        <row r="1112">
          <cell r="K1112">
            <v>0</v>
          </cell>
          <cell r="L1112">
            <v>45931000</v>
          </cell>
          <cell r="M1112">
            <v>1800</v>
          </cell>
        </row>
        <row r="1113">
          <cell r="K1113">
            <v>0</v>
          </cell>
          <cell r="L1113">
            <v>44896328</v>
          </cell>
          <cell r="M1113">
            <v>1800</v>
          </cell>
        </row>
        <row r="1114">
          <cell r="K1114">
            <v>0</v>
          </cell>
          <cell r="L1114">
            <v>42715684</v>
          </cell>
          <cell r="M1114">
            <v>1800</v>
          </cell>
        </row>
        <row r="1115">
          <cell r="K1115">
            <v>0</v>
          </cell>
          <cell r="L1115">
            <v>41511785</v>
          </cell>
          <cell r="M1115">
            <v>1800</v>
          </cell>
        </row>
        <row r="1116">
          <cell r="K1116">
            <v>0</v>
          </cell>
          <cell r="L1116">
            <v>38675997</v>
          </cell>
          <cell r="M1116">
            <v>1800</v>
          </cell>
        </row>
        <row r="1117">
          <cell r="K1117">
            <v>0</v>
          </cell>
          <cell r="L1117">
            <v>36116448</v>
          </cell>
          <cell r="M1117">
            <v>1800</v>
          </cell>
        </row>
        <row r="1118">
          <cell r="K1118">
            <v>0</v>
          </cell>
          <cell r="L1118">
            <v>29607435</v>
          </cell>
          <cell r="M1118">
            <v>1800</v>
          </cell>
        </row>
        <row r="1119">
          <cell r="K1119">
            <v>0</v>
          </cell>
          <cell r="L1119">
            <v>28644847</v>
          </cell>
          <cell r="M1119">
            <v>1800</v>
          </cell>
        </row>
        <row r="1120">
          <cell r="K1120">
            <v>0</v>
          </cell>
          <cell r="L1120">
            <v>28048410</v>
          </cell>
          <cell r="M1120">
            <v>1800</v>
          </cell>
        </row>
        <row r="1121">
          <cell r="K1121">
            <v>0</v>
          </cell>
          <cell r="L1121">
            <v>26597340</v>
          </cell>
          <cell r="M1121">
            <v>1800</v>
          </cell>
        </row>
        <row r="1122">
          <cell r="K1122">
            <v>0</v>
          </cell>
          <cell r="L1122">
            <v>23443992</v>
          </cell>
          <cell r="M1122">
            <v>1800</v>
          </cell>
        </row>
        <row r="1123">
          <cell r="K1123">
            <v>0</v>
          </cell>
          <cell r="L1123">
            <v>23341655</v>
          </cell>
          <cell r="M1123">
            <v>1800</v>
          </cell>
        </row>
        <row r="1124">
          <cell r="K1124">
            <v>0</v>
          </cell>
          <cell r="L1124">
            <v>23078874</v>
          </cell>
          <cell r="M1124">
            <v>1800</v>
          </cell>
        </row>
        <row r="1125">
          <cell r="K1125">
            <v>0</v>
          </cell>
          <cell r="L1125">
            <v>22479140</v>
          </cell>
          <cell r="M1125">
            <v>1800</v>
          </cell>
        </row>
        <row r="1126">
          <cell r="K1126">
            <v>0</v>
          </cell>
          <cell r="L1126">
            <v>22191939</v>
          </cell>
          <cell r="M1126">
            <v>1800</v>
          </cell>
        </row>
        <row r="1127">
          <cell r="K1127">
            <v>0</v>
          </cell>
          <cell r="L1127">
            <v>22132836</v>
          </cell>
          <cell r="M1127">
            <v>1800</v>
          </cell>
        </row>
        <row r="1128">
          <cell r="K1128">
            <v>0</v>
          </cell>
          <cell r="L1128">
            <v>22086009</v>
          </cell>
          <cell r="M1128">
            <v>1800</v>
          </cell>
        </row>
        <row r="1129">
          <cell r="K1129">
            <v>0</v>
          </cell>
          <cell r="L1129">
            <v>21817244</v>
          </cell>
          <cell r="M1129">
            <v>1800</v>
          </cell>
        </row>
        <row r="1130">
          <cell r="K1130">
            <v>0</v>
          </cell>
          <cell r="L1130">
            <v>21742200</v>
          </cell>
          <cell r="M1130">
            <v>1800</v>
          </cell>
        </row>
        <row r="1131">
          <cell r="K1131">
            <v>0</v>
          </cell>
          <cell r="L1131">
            <v>21470724</v>
          </cell>
          <cell r="M1131">
            <v>1800</v>
          </cell>
        </row>
        <row r="1132">
          <cell r="K1132">
            <v>0</v>
          </cell>
          <cell r="L1132">
            <v>21371960</v>
          </cell>
          <cell r="M1132">
            <v>1800</v>
          </cell>
        </row>
        <row r="1133">
          <cell r="K1133">
            <v>0</v>
          </cell>
          <cell r="L1133">
            <v>19690312</v>
          </cell>
          <cell r="M1133">
            <v>1800</v>
          </cell>
        </row>
        <row r="1134">
          <cell r="K1134">
            <v>0</v>
          </cell>
          <cell r="L1134">
            <v>19575234</v>
          </cell>
          <cell r="M1134">
            <v>1800</v>
          </cell>
        </row>
        <row r="1135">
          <cell r="K1135">
            <v>0</v>
          </cell>
          <cell r="L1135">
            <v>19024540</v>
          </cell>
          <cell r="M1135">
            <v>1800</v>
          </cell>
        </row>
        <row r="1136">
          <cell r="K1136">
            <v>0</v>
          </cell>
          <cell r="L1136">
            <v>19006083</v>
          </cell>
          <cell r="M1136">
            <v>1800</v>
          </cell>
        </row>
        <row r="1137">
          <cell r="K1137">
            <v>0</v>
          </cell>
          <cell r="L1137">
            <v>18591270</v>
          </cell>
          <cell r="M1137">
            <v>1800</v>
          </cell>
        </row>
        <row r="1138">
          <cell r="K1138">
            <v>0</v>
          </cell>
          <cell r="L1138">
            <v>16753492</v>
          </cell>
          <cell r="M1138">
            <v>1800</v>
          </cell>
        </row>
        <row r="1139">
          <cell r="K1139">
            <v>0</v>
          </cell>
          <cell r="L1139">
            <v>16028172</v>
          </cell>
          <cell r="M1139">
            <v>1800</v>
          </cell>
        </row>
        <row r="1140">
          <cell r="K1140">
            <v>0</v>
          </cell>
          <cell r="L1140">
            <v>16025346</v>
          </cell>
          <cell r="M1140">
            <v>1800</v>
          </cell>
        </row>
        <row r="1141">
          <cell r="K1141">
            <v>0</v>
          </cell>
          <cell r="L1141">
            <v>15608937</v>
          </cell>
          <cell r="M1141">
            <v>1800</v>
          </cell>
        </row>
        <row r="1142">
          <cell r="K1142">
            <v>0</v>
          </cell>
          <cell r="L1142">
            <v>15484408</v>
          </cell>
          <cell r="M1142">
            <v>1800</v>
          </cell>
        </row>
        <row r="1143">
          <cell r="K1143">
            <v>0</v>
          </cell>
          <cell r="L1143">
            <v>15446289</v>
          </cell>
          <cell r="M1143">
            <v>1800</v>
          </cell>
        </row>
        <row r="1144">
          <cell r="K1144">
            <v>0</v>
          </cell>
          <cell r="L1144">
            <v>15011056</v>
          </cell>
          <cell r="M1144">
            <v>1800</v>
          </cell>
        </row>
        <row r="1145">
          <cell r="K1145">
            <v>0</v>
          </cell>
          <cell r="L1145">
            <v>14656392</v>
          </cell>
          <cell r="M1145">
            <v>1800</v>
          </cell>
        </row>
        <row r="1146">
          <cell r="K1146">
            <v>0</v>
          </cell>
          <cell r="L1146">
            <v>14256285</v>
          </cell>
          <cell r="M1146">
            <v>1800</v>
          </cell>
        </row>
        <row r="1147">
          <cell r="K1147">
            <v>0</v>
          </cell>
          <cell r="L1147">
            <v>14007228</v>
          </cell>
          <cell r="M1147">
            <v>1800</v>
          </cell>
        </row>
        <row r="1148">
          <cell r="K1148">
            <v>0</v>
          </cell>
          <cell r="L1148">
            <v>14007227</v>
          </cell>
          <cell r="M1148">
            <v>1800</v>
          </cell>
        </row>
        <row r="1149">
          <cell r="K1149">
            <v>0</v>
          </cell>
          <cell r="L1149">
            <v>13887045</v>
          </cell>
          <cell r="M1149">
            <v>1800</v>
          </cell>
        </row>
        <row r="1150">
          <cell r="K1150">
            <v>0</v>
          </cell>
          <cell r="L1150">
            <v>13815291</v>
          </cell>
          <cell r="M1150">
            <v>1800</v>
          </cell>
        </row>
        <row r="1151">
          <cell r="K1151">
            <v>0</v>
          </cell>
          <cell r="L1151">
            <v>13808256</v>
          </cell>
          <cell r="M1151">
            <v>1800</v>
          </cell>
        </row>
        <row r="1152">
          <cell r="K1152">
            <v>0</v>
          </cell>
          <cell r="L1152">
            <v>13395117</v>
          </cell>
          <cell r="M1152">
            <v>1800</v>
          </cell>
        </row>
        <row r="1153">
          <cell r="K1153">
            <v>0</v>
          </cell>
          <cell r="L1153">
            <v>13357484</v>
          </cell>
          <cell r="M1153">
            <v>1800</v>
          </cell>
        </row>
        <row r="1154">
          <cell r="K1154">
            <v>0</v>
          </cell>
          <cell r="L1154">
            <v>13292876</v>
          </cell>
          <cell r="M1154">
            <v>1800</v>
          </cell>
        </row>
        <row r="1155">
          <cell r="K1155">
            <v>0</v>
          </cell>
          <cell r="L1155">
            <v>12996525</v>
          </cell>
          <cell r="M1155">
            <v>1800</v>
          </cell>
        </row>
        <row r="1156">
          <cell r="K1156">
            <v>0</v>
          </cell>
          <cell r="L1156">
            <v>12851725</v>
          </cell>
          <cell r="M1156">
            <v>1800</v>
          </cell>
        </row>
        <row r="1157">
          <cell r="K1157">
            <v>0</v>
          </cell>
          <cell r="L1157">
            <v>12332620</v>
          </cell>
          <cell r="M1157">
            <v>1800</v>
          </cell>
        </row>
        <row r="1158">
          <cell r="K1158">
            <v>0</v>
          </cell>
          <cell r="L1158">
            <v>12293930</v>
          </cell>
          <cell r="M1158">
            <v>1800</v>
          </cell>
        </row>
        <row r="1159">
          <cell r="K1159">
            <v>0</v>
          </cell>
          <cell r="L1159">
            <v>12293930</v>
          </cell>
          <cell r="M1159">
            <v>1800</v>
          </cell>
        </row>
        <row r="1160">
          <cell r="K1160">
            <v>0</v>
          </cell>
          <cell r="L1160">
            <v>12293930</v>
          </cell>
          <cell r="M1160">
            <v>1800</v>
          </cell>
        </row>
        <row r="1161">
          <cell r="K1161">
            <v>0</v>
          </cell>
          <cell r="L1161">
            <v>12082146</v>
          </cell>
          <cell r="M1161">
            <v>1800</v>
          </cell>
        </row>
        <row r="1162">
          <cell r="K1162">
            <v>0</v>
          </cell>
          <cell r="L1162">
            <v>11646328</v>
          </cell>
          <cell r="M1162">
            <v>1800</v>
          </cell>
        </row>
        <row r="1163">
          <cell r="K1163">
            <v>0</v>
          </cell>
          <cell r="L1163">
            <v>10875143</v>
          </cell>
          <cell r="M1163">
            <v>1800</v>
          </cell>
        </row>
        <row r="1164">
          <cell r="K1164">
            <v>0</v>
          </cell>
          <cell r="L1164">
            <v>10845999</v>
          </cell>
          <cell r="M1164">
            <v>1800</v>
          </cell>
        </row>
        <row r="1165">
          <cell r="K1165">
            <v>0</v>
          </cell>
          <cell r="L1165">
            <v>10591056</v>
          </cell>
          <cell r="M1165">
            <v>1800</v>
          </cell>
        </row>
        <row r="1166">
          <cell r="K1166">
            <v>0</v>
          </cell>
          <cell r="L1166">
            <v>10487910</v>
          </cell>
          <cell r="M1166">
            <v>1800</v>
          </cell>
        </row>
        <row r="1167">
          <cell r="K1167">
            <v>0</v>
          </cell>
          <cell r="L1167">
            <v>10487910</v>
          </cell>
          <cell r="M1167">
            <v>1800</v>
          </cell>
        </row>
        <row r="1168">
          <cell r="K1168">
            <v>0</v>
          </cell>
          <cell r="L1168">
            <v>10487910</v>
          </cell>
          <cell r="M1168">
            <v>1800</v>
          </cell>
        </row>
        <row r="1169">
          <cell r="K1169">
            <v>0</v>
          </cell>
          <cell r="L1169">
            <v>9195185</v>
          </cell>
          <cell r="M1169">
            <v>1800</v>
          </cell>
        </row>
        <row r="1170">
          <cell r="K1170">
            <v>0</v>
          </cell>
          <cell r="L1170">
            <v>8590219</v>
          </cell>
          <cell r="M1170">
            <v>1800</v>
          </cell>
        </row>
        <row r="1171">
          <cell r="K1171">
            <v>0</v>
          </cell>
          <cell r="L1171">
            <v>7470841</v>
          </cell>
          <cell r="M1171">
            <v>1800</v>
          </cell>
        </row>
        <row r="1172">
          <cell r="K1172">
            <v>0</v>
          </cell>
          <cell r="L1172">
            <v>7154700</v>
          </cell>
          <cell r="M1172">
            <v>1800</v>
          </cell>
        </row>
        <row r="1173">
          <cell r="K1173">
            <v>0</v>
          </cell>
          <cell r="L1173">
            <v>4711775</v>
          </cell>
          <cell r="M1173">
            <v>1800</v>
          </cell>
        </row>
        <row r="1174">
          <cell r="K1174">
            <v>0</v>
          </cell>
          <cell r="L1174">
            <v>3928095</v>
          </cell>
          <cell r="M1174">
            <v>1800</v>
          </cell>
        </row>
        <row r="1175">
          <cell r="K1175">
            <v>0</v>
          </cell>
          <cell r="L1175">
            <v>2895858</v>
          </cell>
          <cell r="M1175">
            <v>1800</v>
          </cell>
        </row>
        <row r="1176">
          <cell r="K1176">
            <v>0</v>
          </cell>
          <cell r="L1176">
            <v>2592069</v>
          </cell>
          <cell r="M1176">
            <v>1800</v>
          </cell>
        </row>
        <row r="1177">
          <cell r="K1177">
            <v>0</v>
          </cell>
          <cell r="L1177">
            <v>1412889</v>
          </cell>
          <cell r="M1177">
            <v>1800</v>
          </cell>
        </row>
        <row r="1178">
          <cell r="K1178">
            <v>0</v>
          </cell>
          <cell r="L1178">
            <v>825351</v>
          </cell>
          <cell r="M1178">
            <v>1800</v>
          </cell>
        </row>
        <row r="1179">
          <cell r="K1179">
            <v>0</v>
          </cell>
          <cell r="L1179">
            <v>8000000000</v>
          </cell>
          <cell r="M1179">
            <v>1900</v>
          </cell>
        </row>
        <row r="1180">
          <cell r="K1180">
            <v>0</v>
          </cell>
          <cell r="L1180">
            <v>4000000000</v>
          </cell>
          <cell r="M1180">
            <v>1901</v>
          </cell>
        </row>
        <row r="1181">
          <cell r="K1181">
            <v>0</v>
          </cell>
          <cell r="L1181">
            <v>1004090584</v>
          </cell>
          <cell r="M1181">
            <v>20</v>
          </cell>
        </row>
        <row r="1182">
          <cell r="K1182">
            <v>0</v>
          </cell>
          <cell r="L1182">
            <v>232067372</v>
          </cell>
          <cell r="M1182">
            <v>121</v>
          </cell>
        </row>
        <row r="1183">
          <cell r="K1183">
            <v>0</v>
          </cell>
          <cell r="L1183">
            <v>127540902806</v>
          </cell>
          <cell r="M1183" t="str">
            <v>كد را وارد كنيد</v>
          </cell>
        </row>
        <row r="1184">
          <cell r="K1184">
            <v>0</v>
          </cell>
          <cell r="L1184">
            <v>137328287014</v>
          </cell>
          <cell r="M1184">
            <v>2100</v>
          </cell>
        </row>
        <row r="1185">
          <cell r="K1185">
            <v>0</v>
          </cell>
          <cell r="L1185">
            <v>4635191400</v>
          </cell>
          <cell r="M1185">
            <v>2102</v>
          </cell>
        </row>
        <row r="1186">
          <cell r="K1186">
            <v>0</v>
          </cell>
          <cell r="L1186">
            <v>646436000</v>
          </cell>
          <cell r="M1186">
            <v>2101</v>
          </cell>
        </row>
        <row r="1187">
          <cell r="K1187">
            <v>0</v>
          </cell>
          <cell r="L1187">
            <v>385587200</v>
          </cell>
          <cell r="M1187">
            <v>2103</v>
          </cell>
        </row>
        <row r="1188">
          <cell r="K1188">
            <v>0</v>
          </cell>
          <cell r="L1188">
            <v>192758802</v>
          </cell>
          <cell r="M1188">
            <v>2130</v>
          </cell>
        </row>
        <row r="1189">
          <cell r="K1189">
            <v>0</v>
          </cell>
          <cell r="L1189">
            <v>93600000</v>
          </cell>
          <cell r="M1189">
            <v>2104</v>
          </cell>
        </row>
        <row r="1190">
          <cell r="K1190">
            <v>0</v>
          </cell>
          <cell r="L1190">
            <v>3000000</v>
          </cell>
          <cell r="M1190">
            <v>2106</v>
          </cell>
        </row>
        <row r="1191">
          <cell r="K1191">
            <v>0</v>
          </cell>
          <cell r="L1191">
            <v>2950699068</v>
          </cell>
          <cell r="M1191">
            <v>2109</v>
          </cell>
        </row>
        <row r="1192">
          <cell r="K1192">
            <v>0</v>
          </cell>
          <cell r="L1192">
            <v>58935780</v>
          </cell>
          <cell r="M1192">
            <v>2131</v>
          </cell>
        </row>
        <row r="1193">
          <cell r="K1193">
            <v>0</v>
          </cell>
          <cell r="L1193">
            <v>54581540</v>
          </cell>
          <cell r="M1193">
            <v>2132</v>
          </cell>
        </row>
        <row r="1194">
          <cell r="K1194">
            <v>0</v>
          </cell>
          <cell r="L1194">
            <v>6042840</v>
          </cell>
          <cell r="M1194">
            <v>2139</v>
          </cell>
        </row>
        <row r="1195">
          <cell r="K1195">
            <v>0</v>
          </cell>
          <cell r="L1195">
            <v>2711800</v>
          </cell>
          <cell r="M1195">
            <v>2139</v>
          </cell>
        </row>
        <row r="1196">
          <cell r="K1196">
            <v>0</v>
          </cell>
          <cell r="L1196">
            <v>1105000</v>
          </cell>
          <cell r="M1196">
            <v>2139</v>
          </cell>
        </row>
        <row r="1197">
          <cell r="K1197">
            <v>0</v>
          </cell>
          <cell r="L1197">
            <v>468000</v>
          </cell>
          <cell r="M1197">
            <v>2139</v>
          </cell>
        </row>
        <row r="1198">
          <cell r="K1198">
            <v>93600000</v>
          </cell>
          <cell r="L1198">
            <v>0</v>
          </cell>
          <cell r="M1198">
            <v>2104</v>
          </cell>
        </row>
        <row r="1199">
          <cell r="K1199">
            <v>46155000</v>
          </cell>
          <cell r="L1199">
            <v>0</v>
          </cell>
          <cell r="M1199">
            <v>2162</v>
          </cell>
        </row>
        <row r="1200">
          <cell r="K1200">
            <v>5792000</v>
          </cell>
          <cell r="L1200">
            <v>0</v>
          </cell>
          <cell r="M1200">
            <v>2160</v>
          </cell>
        </row>
        <row r="1201">
          <cell r="K1201">
            <v>3000000</v>
          </cell>
          <cell r="L1201">
            <v>0</v>
          </cell>
          <cell r="M1201">
            <v>2106</v>
          </cell>
        </row>
        <row r="1202">
          <cell r="K1202">
            <v>49188700</v>
          </cell>
          <cell r="L1202">
            <v>0</v>
          </cell>
          <cell r="M1202">
            <v>2169</v>
          </cell>
        </row>
        <row r="1203">
          <cell r="K1203">
            <v>138555000</v>
          </cell>
          <cell r="L1203">
            <v>0</v>
          </cell>
          <cell r="M1203">
            <v>2168</v>
          </cell>
        </row>
        <row r="1204">
          <cell r="K1204">
            <v>1282060</v>
          </cell>
          <cell r="L1204">
            <v>0</v>
          </cell>
          <cell r="M1204">
            <v>2169</v>
          </cell>
        </row>
        <row r="1205">
          <cell r="K1205">
            <v>83698101</v>
          </cell>
          <cell r="L1205">
            <v>0</v>
          </cell>
          <cell r="M1205">
            <v>2550</v>
          </cell>
        </row>
        <row r="1206">
          <cell r="K1206">
            <v>405867940</v>
          </cell>
          <cell r="L1206">
            <v>0</v>
          </cell>
          <cell r="M1206">
            <v>2705</v>
          </cell>
        </row>
        <row r="1207">
          <cell r="K1207">
            <v>0</v>
          </cell>
          <cell r="L1207">
            <v>386511584</v>
          </cell>
          <cell r="M1207">
            <v>2701</v>
          </cell>
        </row>
        <row r="1208">
          <cell r="K1208">
            <v>2700048287</v>
          </cell>
          <cell r="L1208">
            <v>0</v>
          </cell>
          <cell r="M1208">
            <v>2240</v>
          </cell>
        </row>
        <row r="1209">
          <cell r="K1209">
            <v>1915284800</v>
          </cell>
          <cell r="L1209">
            <v>0</v>
          </cell>
          <cell r="M1209">
            <v>2200</v>
          </cell>
        </row>
        <row r="1210">
          <cell r="K1210">
            <v>899892444</v>
          </cell>
          <cell r="L1210">
            <v>0</v>
          </cell>
          <cell r="M1210">
            <v>2300</v>
          </cell>
        </row>
        <row r="1211">
          <cell r="K1211">
            <v>833036006</v>
          </cell>
          <cell r="L1211">
            <v>0</v>
          </cell>
          <cell r="M1211">
            <v>2400</v>
          </cell>
        </row>
        <row r="1212">
          <cell r="K1212">
            <v>725753322</v>
          </cell>
          <cell r="L1212">
            <v>0</v>
          </cell>
          <cell r="M1212">
            <v>2240</v>
          </cell>
        </row>
        <row r="1213">
          <cell r="K1213">
            <v>660403754</v>
          </cell>
          <cell r="L1213">
            <v>0</v>
          </cell>
          <cell r="M1213">
            <v>2300</v>
          </cell>
        </row>
        <row r="1214">
          <cell r="K1214">
            <v>610965234</v>
          </cell>
          <cell r="L1214">
            <v>0</v>
          </cell>
          <cell r="M1214">
            <v>2261</v>
          </cell>
        </row>
        <row r="1215">
          <cell r="K1215">
            <v>524679613</v>
          </cell>
          <cell r="L1215">
            <v>0</v>
          </cell>
          <cell r="M1215">
            <v>2400</v>
          </cell>
        </row>
        <row r="1216">
          <cell r="K1216">
            <v>488116268</v>
          </cell>
          <cell r="L1216">
            <v>0</v>
          </cell>
          <cell r="M1216">
            <v>2400</v>
          </cell>
        </row>
        <row r="1217">
          <cell r="K1217">
            <v>410093606</v>
          </cell>
          <cell r="L1217">
            <v>0</v>
          </cell>
          <cell r="M1217">
            <v>2240</v>
          </cell>
        </row>
        <row r="1218">
          <cell r="K1218">
            <v>379190507</v>
          </cell>
          <cell r="L1218">
            <v>0</v>
          </cell>
          <cell r="M1218">
            <v>2240</v>
          </cell>
        </row>
        <row r="1219">
          <cell r="K1219">
            <v>338715039</v>
          </cell>
          <cell r="L1219">
            <v>0</v>
          </cell>
          <cell r="M1219">
            <v>2300</v>
          </cell>
        </row>
        <row r="1220">
          <cell r="K1220">
            <v>334736019</v>
          </cell>
          <cell r="L1220">
            <v>0</v>
          </cell>
          <cell r="M1220">
            <v>2500</v>
          </cell>
        </row>
        <row r="1221">
          <cell r="K1221">
            <v>323985423</v>
          </cell>
          <cell r="L1221">
            <v>0</v>
          </cell>
          <cell r="M1221">
            <v>2300</v>
          </cell>
        </row>
        <row r="1222">
          <cell r="K1222">
            <v>253460186</v>
          </cell>
          <cell r="L1222">
            <v>0</v>
          </cell>
          <cell r="M1222">
            <v>2240</v>
          </cell>
        </row>
        <row r="1223">
          <cell r="K1223">
            <v>232106799</v>
          </cell>
          <cell r="L1223">
            <v>0</v>
          </cell>
          <cell r="M1223">
            <v>2400</v>
          </cell>
        </row>
        <row r="1224">
          <cell r="K1224">
            <v>193596993</v>
          </cell>
          <cell r="L1224">
            <v>0</v>
          </cell>
          <cell r="M1224">
            <v>2261</v>
          </cell>
        </row>
        <row r="1225">
          <cell r="K1225">
            <v>150687597</v>
          </cell>
          <cell r="L1225">
            <v>0</v>
          </cell>
          <cell r="M1225">
            <v>2261</v>
          </cell>
        </row>
        <row r="1226">
          <cell r="K1226">
            <v>140315296</v>
          </cell>
          <cell r="L1226">
            <v>0</v>
          </cell>
          <cell r="M1226">
            <v>2300</v>
          </cell>
        </row>
        <row r="1227">
          <cell r="K1227">
            <v>125623754</v>
          </cell>
          <cell r="L1227">
            <v>0</v>
          </cell>
          <cell r="M1227">
            <v>2221</v>
          </cell>
        </row>
        <row r="1228">
          <cell r="K1228">
            <v>121883762</v>
          </cell>
          <cell r="L1228">
            <v>0</v>
          </cell>
          <cell r="M1228">
            <v>2261</v>
          </cell>
        </row>
        <row r="1229">
          <cell r="K1229">
            <v>75628757</v>
          </cell>
          <cell r="L1229">
            <v>0</v>
          </cell>
          <cell r="M1229">
            <v>2240</v>
          </cell>
        </row>
        <row r="1230">
          <cell r="K1230">
            <v>61203252</v>
          </cell>
          <cell r="L1230">
            <v>0</v>
          </cell>
          <cell r="M1230">
            <v>2240</v>
          </cell>
        </row>
        <row r="1231">
          <cell r="K1231">
            <v>738228736</v>
          </cell>
          <cell r="L1231">
            <v>0</v>
          </cell>
          <cell r="M1231">
            <v>2240</v>
          </cell>
        </row>
        <row r="1232">
          <cell r="K1232">
            <v>484254383</v>
          </cell>
          <cell r="L1232">
            <v>0</v>
          </cell>
          <cell r="M1232">
            <v>2300</v>
          </cell>
        </row>
        <row r="1233">
          <cell r="K1233">
            <v>348545181</v>
          </cell>
          <cell r="L1233">
            <v>0</v>
          </cell>
          <cell r="M1233">
            <v>2300</v>
          </cell>
        </row>
        <row r="1234">
          <cell r="K1234">
            <v>336882560</v>
          </cell>
          <cell r="L1234">
            <v>0</v>
          </cell>
          <cell r="M1234">
            <v>2400</v>
          </cell>
        </row>
        <row r="1235">
          <cell r="K1235">
            <v>293366654</v>
          </cell>
          <cell r="L1235">
            <v>0</v>
          </cell>
          <cell r="M1235">
            <v>2400</v>
          </cell>
        </row>
        <row r="1236">
          <cell r="K1236">
            <v>288471831</v>
          </cell>
          <cell r="L1236">
            <v>0</v>
          </cell>
          <cell r="M1236">
            <v>2300</v>
          </cell>
        </row>
        <row r="1237">
          <cell r="K1237">
            <v>268251120</v>
          </cell>
          <cell r="L1237">
            <v>0</v>
          </cell>
          <cell r="M1237">
            <v>2261</v>
          </cell>
        </row>
        <row r="1238">
          <cell r="K1238">
            <v>252925441</v>
          </cell>
          <cell r="L1238">
            <v>0</v>
          </cell>
          <cell r="M1238">
            <v>2200</v>
          </cell>
        </row>
        <row r="1239">
          <cell r="K1239">
            <v>245015159</v>
          </cell>
          <cell r="L1239">
            <v>0</v>
          </cell>
          <cell r="M1239">
            <v>2240</v>
          </cell>
        </row>
        <row r="1240">
          <cell r="K1240">
            <v>243594726</v>
          </cell>
          <cell r="L1240">
            <v>0</v>
          </cell>
          <cell r="M1240">
            <v>2400</v>
          </cell>
        </row>
        <row r="1241">
          <cell r="K1241">
            <v>183927259</v>
          </cell>
          <cell r="L1241">
            <v>0</v>
          </cell>
          <cell r="M1241">
            <v>2240</v>
          </cell>
        </row>
        <row r="1242">
          <cell r="K1242">
            <v>173480607</v>
          </cell>
          <cell r="L1242">
            <v>0</v>
          </cell>
          <cell r="M1242">
            <v>2240</v>
          </cell>
        </row>
        <row r="1243">
          <cell r="K1243">
            <v>166121893</v>
          </cell>
          <cell r="L1243">
            <v>0</v>
          </cell>
          <cell r="M1243">
            <v>2300</v>
          </cell>
        </row>
        <row r="1244">
          <cell r="K1244">
            <v>150040406</v>
          </cell>
          <cell r="L1244">
            <v>0</v>
          </cell>
          <cell r="M1244">
            <v>2500</v>
          </cell>
        </row>
        <row r="1245">
          <cell r="K1245">
            <v>83286539</v>
          </cell>
          <cell r="L1245">
            <v>0</v>
          </cell>
          <cell r="M1245">
            <v>2261</v>
          </cell>
        </row>
        <row r="1246">
          <cell r="K1246">
            <v>82610355</v>
          </cell>
          <cell r="L1246">
            <v>0</v>
          </cell>
          <cell r="M1246">
            <v>2240</v>
          </cell>
        </row>
        <row r="1247">
          <cell r="K1247">
            <v>80255112</v>
          </cell>
          <cell r="L1247">
            <v>0</v>
          </cell>
          <cell r="M1247">
            <v>2261</v>
          </cell>
        </row>
        <row r="1248">
          <cell r="K1248">
            <v>75203972</v>
          </cell>
          <cell r="L1248">
            <v>0</v>
          </cell>
          <cell r="M1248">
            <v>2221</v>
          </cell>
        </row>
        <row r="1249">
          <cell r="K1249">
            <v>42748524</v>
          </cell>
          <cell r="L1249">
            <v>0</v>
          </cell>
          <cell r="M1249">
            <v>2300</v>
          </cell>
        </row>
        <row r="1250">
          <cell r="K1250">
            <v>41186973</v>
          </cell>
          <cell r="L1250">
            <v>0</v>
          </cell>
          <cell r="M1250">
            <v>2261</v>
          </cell>
        </row>
        <row r="1251">
          <cell r="K1251">
            <v>33800998</v>
          </cell>
          <cell r="L1251">
            <v>0</v>
          </cell>
          <cell r="M1251">
            <v>2240</v>
          </cell>
        </row>
        <row r="1252">
          <cell r="K1252">
            <v>30261759</v>
          </cell>
          <cell r="L1252">
            <v>0</v>
          </cell>
          <cell r="M1252">
            <v>2400</v>
          </cell>
        </row>
        <row r="1253">
          <cell r="K1253">
            <v>20035435</v>
          </cell>
          <cell r="L1253">
            <v>0</v>
          </cell>
          <cell r="M1253">
            <v>2240</v>
          </cell>
        </row>
        <row r="1254">
          <cell r="K1254">
            <v>304384772</v>
          </cell>
          <cell r="L1254">
            <v>0</v>
          </cell>
          <cell r="M1254">
            <v>2240</v>
          </cell>
        </row>
        <row r="1255">
          <cell r="K1255">
            <v>4217455</v>
          </cell>
          <cell r="L1255">
            <v>0</v>
          </cell>
          <cell r="M1255">
            <v>2200</v>
          </cell>
        </row>
        <row r="1256">
          <cell r="K1256">
            <v>3511952</v>
          </cell>
          <cell r="L1256">
            <v>0</v>
          </cell>
          <cell r="M1256">
            <v>2261</v>
          </cell>
        </row>
        <row r="1257">
          <cell r="K1257">
            <v>81958</v>
          </cell>
          <cell r="L1257">
            <v>0</v>
          </cell>
          <cell r="M1257">
            <v>2300</v>
          </cell>
        </row>
        <row r="1258">
          <cell r="K1258">
            <v>17694</v>
          </cell>
          <cell r="L1258">
            <v>0</v>
          </cell>
          <cell r="M1258">
            <v>2300</v>
          </cell>
        </row>
        <row r="1259">
          <cell r="K1259">
            <v>152615543</v>
          </cell>
          <cell r="L1259">
            <v>0</v>
          </cell>
          <cell r="M1259">
            <v>2240</v>
          </cell>
        </row>
        <row r="1260">
          <cell r="K1260">
            <v>88267170</v>
          </cell>
          <cell r="L1260">
            <v>0</v>
          </cell>
          <cell r="M1260">
            <v>2200</v>
          </cell>
        </row>
        <row r="1261">
          <cell r="K1261">
            <v>70962386</v>
          </cell>
          <cell r="L1261">
            <v>0</v>
          </cell>
          <cell r="M1261">
            <v>2300</v>
          </cell>
        </row>
        <row r="1262">
          <cell r="K1262">
            <v>51659253</v>
          </cell>
          <cell r="L1262">
            <v>0</v>
          </cell>
          <cell r="M1262">
            <v>2400</v>
          </cell>
        </row>
        <row r="1263">
          <cell r="K1263">
            <v>45074940</v>
          </cell>
          <cell r="L1263">
            <v>0</v>
          </cell>
          <cell r="M1263">
            <v>2261</v>
          </cell>
        </row>
        <row r="1264">
          <cell r="K1264">
            <v>43522530</v>
          </cell>
          <cell r="L1264">
            <v>0</v>
          </cell>
          <cell r="M1264">
            <v>2300</v>
          </cell>
        </row>
        <row r="1265">
          <cell r="K1265">
            <v>37330139</v>
          </cell>
          <cell r="L1265">
            <v>0</v>
          </cell>
          <cell r="M1265">
            <v>2240</v>
          </cell>
        </row>
        <row r="1266">
          <cell r="K1266">
            <v>36277950</v>
          </cell>
          <cell r="L1266">
            <v>0</v>
          </cell>
          <cell r="M1266">
            <v>2240</v>
          </cell>
        </row>
        <row r="1267">
          <cell r="K1267">
            <v>21832830</v>
          </cell>
          <cell r="L1267">
            <v>0</v>
          </cell>
          <cell r="M1267">
            <v>2300</v>
          </cell>
        </row>
        <row r="1268">
          <cell r="K1268">
            <v>21501250</v>
          </cell>
          <cell r="L1268">
            <v>0</v>
          </cell>
          <cell r="M1268">
            <v>2400</v>
          </cell>
        </row>
        <row r="1269">
          <cell r="K1269">
            <v>20985060</v>
          </cell>
          <cell r="L1269">
            <v>0</v>
          </cell>
          <cell r="M1269">
            <v>2300</v>
          </cell>
        </row>
        <row r="1270">
          <cell r="K1270">
            <v>20093250</v>
          </cell>
          <cell r="L1270">
            <v>0</v>
          </cell>
          <cell r="M1270">
            <v>2400</v>
          </cell>
        </row>
        <row r="1271">
          <cell r="K1271">
            <v>19475840</v>
          </cell>
          <cell r="L1271">
            <v>0</v>
          </cell>
          <cell r="M1271">
            <v>2400</v>
          </cell>
        </row>
        <row r="1272">
          <cell r="K1272">
            <v>18287610</v>
          </cell>
          <cell r="L1272">
            <v>0</v>
          </cell>
          <cell r="M1272">
            <v>2261</v>
          </cell>
        </row>
        <row r="1273">
          <cell r="K1273">
            <v>15931470</v>
          </cell>
          <cell r="L1273">
            <v>0</v>
          </cell>
          <cell r="M1273">
            <v>2500</v>
          </cell>
        </row>
        <row r="1274">
          <cell r="K1274">
            <v>15270870</v>
          </cell>
          <cell r="L1274">
            <v>0</v>
          </cell>
          <cell r="M1274">
            <v>2240</v>
          </cell>
        </row>
        <row r="1275">
          <cell r="K1275">
            <v>14555220</v>
          </cell>
          <cell r="L1275">
            <v>0</v>
          </cell>
          <cell r="M1275">
            <v>2221</v>
          </cell>
        </row>
        <row r="1276">
          <cell r="K1276">
            <v>13938660</v>
          </cell>
          <cell r="L1276">
            <v>0</v>
          </cell>
          <cell r="M1276">
            <v>2261</v>
          </cell>
        </row>
        <row r="1277">
          <cell r="K1277">
            <v>11248183</v>
          </cell>
          <cell r="L1277">
            <v>0</v>
          </cell>
          <cell r="M1277">
            <v>2240</v>
          </cell>
        </row>
        <row r="1278">
          <cell r="K1278">
            <v>4018650</v>
          </cell>
          <cell r="L1278">
            <v>0</v>
          </cell>
          <cell r="M1278">
            <v>2240</v>
          </cell>
        </row>
        <row r="1279">
          <cell r="K1279">
            <v>4018650</v>
          </cell>
          <cell r="L1279">
            <v>0</v>
          </cell>
          <cell r="M1279">
            <v>2261</v>
          </cell>
        </row>
        <row r="1280">
          <cell r="K1280">
            <v>875348625</v>
          </cell>
          <cell r="L1280">
            <v>0</v>
          </cell>
          <cell r="M1280">
            <v>2241</v>
          </cell>
        </row>
        <row r="1281">
          <cell r="K1281">
            <v>606916010</v>
          </cell>
          <cell r="L1281">
            <v>0</v>
          </cell>
          <cell r="M1281">
            <v>2201</v>
          </cell>
        </row>
        <row r="1282">
          <cell r="K1282">
            <v>342032893</v>
          </cell>
          <cell r="L1282">
            <v>0</v>
          </cell>
          <cell r="M1282">
            <v>2401</v>
          </cell>
        </row>
        <row r="1283">
          <cell r="K1283">
            <v>309098661</v>
          </cell>
          <cell r="L1283">
            <v>0</v>
          </cell>
          <cell r="M1283">
            <v>2301</v>
          </cell>
        </row>
        <row r="1284">
          <cell r="K1284">
            <v>301783707</v>
          </cell>
          <cell r="L1284">
            <v>0</v>
          </cell>
          <cell r="M1284">
            <v>2301</v>
          </cell>
        </row>
        <row r="1285">
          <cell r="K1285">
            <v>296956099</v>
          </cell>
          <cell r="L1285">
            <v>0</v>
          </cell>
          <cell r="M1285">
            <v>2301</v>
          </cell>
        </row>
        <row r="1286">
          <cell r="K1286">
            <v>229374330</v>
          </cell>
          <cell r="L1286">
            <v>0</v>
          </cell>
          <cell r="M1286">
            <v>2241</v>
          </cell>
        </row>
        <row r="1287">
          <cell r="K1287">
            <v>213904816</v>
          </cell>
          <cell r="L1287">
            <v>0</v>
          </cell>
          <cell r="M1287">
            <v>2266</v>
          </cell>
        </row>
        <row r="1288">
          <cell r="K1288">
            <v>162957008</v>
          </cell>
          <cell r="L1288">
            <v>0</v>
          </cell>
          <cell r="M1288">
            <v>2301</v>
          </cell>
        </row>
        <row r="1289">
          <cell r="K1289">
            <v>140069461</v>
          </cell>
          <cell r="L1289">
            <v>0</v>
          </cell>
          <cell r="M1289">
            <v>2241</v>
          </cell>
        </row>
        <row r="1290">
          <cell r="K1290">
            <v>138118437</v>
          </cell>
          <cell r="L1290">
            <v>0</v>
          </cell>
          <cell r="M1290">
            <v>2401</v>
          </cell>
        </row>
        <row r="1291">
          <cell r="K1291">
            <v>136331363</v>
          </cell>
          <cell r="L1291">
            <v>0</v>
          </cell>
          <cell r="M1291">
            <v>2241</v>
          </cell>
        </row>
        <row r="1292">
          <cell r="K1292">
            <v>105886974</v>
          </cell>
          <cell r="L1292">
            <v>0</v>
          </cell>
          <cell r="M1292">
            <v>2266</v>
          </cell>
        </row>
        <row r="1293">
          <cell r="K1293">
            <v>100856296</v>
          </cell>
          <cell r="L1293">
            <v>0</v>
          </cell>
          <cell r="M1293">
            <v>2226</v>
          </cell>
        </row>
        <row r="1294">
          <cell r="K1294">
            <v>82283543</v>
          </cell>
          <cell r="L1294">
            <v>0</v>
          </cell>
          <cell r="M1294">
            <v>2241</v>
          </cell>
        </row>
        <row r="1295">
          <cell r="K1295">
            <v>80290492</v>
          </cell>
          <cell r="L1295">
            <v>0</v>
          </cell>
          <cell r="M1295">
            <v>2501</v>
          </cell>
        </row>
        <row r="1296">
          <cell r="K1296">
            <v>72152865</v>
          </cell>
          <cell r="L1296">
            <v>0</v>
          </cell>
          <cell r="M1296">
            <v>2401</v>
          </cell>
        </row>
        <row r="1297">
          <cell r="K1297">
            <v>64886870</v>
          </cell>
          <cell r="L1297">
            <v>0</v>
          </cell>
          <cell r="M1297">
            <v>2266</v>
          </cell>
        </row>
        <row r="1298">
          <cell r="K1298">
            <v>53177763</v>
          </cell>
          <cell r="L1298">
            <v>0</v>
          </cell>
          <cell r="M1298">
            <v>2401</v>
          </cell>
        </row>
        <row r="1299">
          <cell r="K1299">
            <v>44739857</v>
          </cell>
          <cell r="L1299">
            <v>0</v>
          </cell>
          <cell r="M1299">
            <v>2266</v>
          </cell>
        </row>
        <row r="1300">
          <cell r="K1300">
            <v>43133544</v>
          </cell>
          <cell r="L1300">
            <v>0</v>
          </cell>
          <cell r="M1300">
            <v>2266</v>
          </cell>
        </row>
        <row r="1301">
          <cell r="K1301">
            <v>42972449</v>
          </cell>
          <cell r="L1301">
            <v>0</v>
          </cell>
          <cell r="M1301">
            <v>2301</v>
          </cell>
        </row>
        <row r="1302">
          <cell r="K1302">
            <v>25672970</v>
          </cell>
          <cell r="L1302">
            <v>0</v>
          </cell>
          <cell r="M1302">
            <v>2241</v>
          </cell>
        </row>
        <row r="1303">
          <cell r="K1303">
            <v>20067647</v>
          </cell>
          <cell r="L1303">
            <v>0</v>
          </cell>
          <cell r="M1303">
            <v>2241</v>
          </cell>
        </row>
        <row r="1304">
          <cell r="K1304">
            <v>956236872</v>
          </cell>
          <cell r="L1304">
            <v>0</v>
          </cell>
          <cell r="M1304">
            <v>2240</v>
          </cell>
        </row>
        <row r="1305">
          <cell r="K1305">
            <v>591960185</v>
          </cell>
          <cell r="L1305">
            <v>0</v>
          </cell>
          <cell r="M1305">
            <v>2200</v>
          </cell>
        </row>
        <row r="1306">
          <cell r="K1306">
            <v>120304813</v>
          </cell>
          <cell r="L1306">
            <v>0</v>
          </cell>
          <cell r="M1306">
            <v>2300</v>
          </cell>
        </row>
        <row r="1307">
          <cell r="K1307">
            <v>113994289</v>
          </cell>
          <cell r="L1307">
            <v>0</v>
          </cell>
          <cell r="M1307">
            <v>2240</v>
          </cell>
        </row>
        <row r="1308">
          <cell r="K1308">
            <v>32188372</v>
          </cell>
          <cell r="L1308">
            <v>0</v>
          </cell>
          <cell r="M1308">
            <v>2261</v>
          </cell>
        </row>
        <row r="1309">
          <cell r="K1309">
            <v>13386334</v>
          </cell>
          <cell r="L1309">
            <v>0</v>
          </cell>
          <cell r="M1309">
            <v>2221</v>
          </cell>
        </row>
        <row r="1310">
          <cell r="K1310">
            <v>1175145</v>
          </cell>
          <cell r="L1310">
            <v>0</v>
          </cell>
          <cell r="M1310">
            <v>2300</v>
          </cell>
        </row>
        <row r="1311">
          <cell r="K1311">
            <v>464998</v>
          </cell>
          <cell r="L1311">
            <v>0</v>
          </cell>
          <cell r="M1311">
            <v>2400</v>
          </cell>
        </row>
        <row r="1312">
          <cell r="K1312">
            <v>67582748</v>
          </cell>
          <cell r="L1312">
            <v>0</v>
          </cell>
          <cell r="M1312">
            <v>2241</v>
          </cell>
        </row>
        <row r="1313">
          <cell r="K1313">
            <v>46475556</v>
          </cell>
          <cell r="L1313">
            <v>0</v>
          </cell>
          <cell r="M1313">
            <v>2201</v>
          </cell>
        </row>
        <row r="1314">
          <cell r="K1314">
            <v>25785638</v>
          </cell>
          <cell r="L1314">
            <v>0</v>
          </cell>
          <cell r="M1314">
            <v>2301</v>
          </cell>
        </row>
        <row r="1315">
          <cell r="K1315">
            <v>20376544</v>
          </cell>
          <cell r="L1315">
            <v>0</v>
          </cell>
          <cell r="M1315">
            <v>2241</v>
          </cell>
        </row>
        <row r="1316">
          <cell r="K1316">
            <v>18828906</v>
          </cell>
          <cell r="L1316">
            <v>0</v>
          </cell>
          <cell r="M1316">
            <v>2401</v>
          </cell>
        </row>
        <row r="1317">
          <cell r="K1317">
            <v>15013168</v>
          </cell>
          <cell r="L1317">
            <v>0</v>
          </cell>
          <cell r="M1317">
            <v>2301</v>
          </cell>
        </row>
        <row r="1318">
          <cell r="K1318">
            <v>14044154</v>
          </cell>
          <cell r="L1318">
            <v>0</v>
          </cell>
          <cell r="M1318">
            <v>2266</v>
          </cell>
        </row>
        <row r="1319">
          <cell r="K1319">
            <v>11714790</v>
          </cell>
          <cell r="L1319">
            <v>0</v>
          </cell>
          <cell r="M1319">
            <v>2241</v>
          </cell>
        </row>
        <row r="1320">
          <cell r="K1320">
            <v>9754244</v>
          </cell>
          <cell r="L1320">
            <v>0</v>
          </cell>
          <cell r="M1320">
            <v>2401</v>
          </cell>
        </row>
        <row r="1321">
          <cell r="K1321">
            <v>8044492</v>
          </cell>
          <cell r="L1321">
            <v>0</v>
          </cell>
          <cell r="M1321">
            <v>2301</v>
          </cell>
        </row>
        <row r="1322">
          <cell r="K1322">
            <v>7836584</v>
          </cell>
          <cell r="L1322">
            <v>0</v>
          </cell>
          <cell r="M1322">
            <v>2301</v>
          </cell>
        </row>
        <row r="1323">
          <cell r="K1323">
            <v>6809244</v>
          </cell>
          <cell r="L1323">
            <v>0</v>
          </cell>
          <cell r="M1323">
            <v>2501</v>
          </cell>
        </row>
        <row r="1324">
          <cell r="K1324">
            <v>5683300</v>
          </cell>
          <cell r="L1324">
            <v>0</v>
          </cell>
          <cell r="M1324">
            <v>2241</v>
          </cell>
        </row>
        <row r="1325">
          <cell r="K1325">
            <v>5292812</v>
          </cell>
          <cell r="L1325">
            <v>0</v>
          </cell>
          <cell r="M1325">
            <v>2266</v>
          </cell>
        </row>
        <row r="1326">
          <cell r="K1326">
            <v>5156844</v>
          </cell>
          <cell r="L1326">
            <v>0</v>
          </cell>
          <cell r="M1326">
            <v>2241</v>
          </cell>
        </row>
        <row r="1327">
          <cell r="K1327">
            <v>5149160</v>
          </cell>
          <cell r="L1327">
            <v>0</v>
          </cell>
          <cell r="M1327">
            <v>2401</v>
          </cell>
        </row>
        <row r="1328">
          <cell r="K1328">
            <v>4137164</v>
          </cell>
          <cell r="L1328">
            <v>0</v>
          </cell>
          <cell r="M1328">
            <v>2266</v>
          </cell>
        </row>
        <row r="1329">
          <cell r="K1329">
            <v>3913588</v>
          </cell>
          <cell r="L1329">
            <v>0</v>
          </cell>
          <cell r="M1329">
            <v>2226</v>
          </cell>
        </row>
        <row r="1330">
          <cell r="K1330">
            <v>2254012</v>
          </cell>
          <cell r="L1330">
            <v>0</v>
          </cell>
          <cell r="M1330">
            <v>2401</v>
          </cell>
        </row>
        <row r="1331">
          <cell r="K1331">
            <v>1643748</v>
          </cell>
          <cell r="L1331">
            <v>0</v>
          </cell>
          <cell r="M1331">
            <v>2301</v>
          </cell>
        </row>
        <row r="1332">
          <cell r="K1332">
            <v>1553748</v>
          </cell>
          <cell r="L1332">
            <v>0</v>
          </cell>
          <cell r="M1332">
            <v>2241</v>
          </cell>
        </row>
        <row r="1333">
          <cell r="K1333">
            <v>1351260</v>
          </cell>
          <cell r="L1333">
            <v>0</v>
          </cell>
          <cell r="M1333">
            <v>2266</v>
          </cell>
        </row>
        <row r="1334">
          <cell r="K1334">
            <v>651536</v>
          </cell>
          <cell r="L1334">
            <v>0</v>
          </cell>
          <cell r="M1334">
            <v>2241</v>
          </cell>
        </row>
        <row r="1335">
          <cell r="K1335">
            <v>52089579</v>
          </cell>
          <cell r="L1335">
            <v>0</v>
          </cell>
          <cell r="M1335">
            <v>2300</v>
          </cell>
        </row>
        <row r="1336">
          <cell r="K1336">
            <v>50192469</v>
          </cell>
          <cell r="L1336">
            <v>0</v>
          </cell>
          <cell r="M1336">
            <v>2300</v>
          </cell>
        </row>
        <row r="1337">
          <cell r="K1337">
            <v>5455298</v>
          </cell>
          <cell r="L1337">
            <v>0</v>
          </cell>
          <cell r="M1337">
            <v>2400</v>
          </cell>
        </row>
        <row r="1338">
          <cell r="K1338">
            <v>1342414</v>
          </cell>
          <cell r="L1338">
            <v>0</v>
          </cell>
          <cell r="M1338">
            <v>2240</v>
          </cell>
        </row>
        <row r="1339">
          <cell r="K1339">
            <v>632999</v>
          </cell>
          <cell r="L1339">
            <v>0</v>
          </cell>
          <cell r="M1339">
            <v>2240</v>
          </cell>
        </row>
        <row r="1340">
          <cell r="K1340">
            <v>585927</v>
          </cell>
          <cell r="L1340">
            <v>0</v>
          </cell>
          <cell r="M1340">
            <v>2200</v>
          </cell>
        </row>
        <row r="1341">
          <cell r="K1341">
            <v>386338</v>
          </cell>
          <cell r="L1341">
            <v>0</v>
          </cell>
          <cell r="M1341">
            <v>2240</v>
          </cell>
        </row>
        <row r="1342">
          <cell r="K1342">
            <v>346891</v>
          </cell>
          <cell r="L1342">
            <v>0</v>
          </cell>
          <cell r="M1342">
            <v>2300</v>
          </cell>
        </row>
        <row r="1343">
          <cell r="K1343">
            <v>211293</v>
          </cell>
          <cell r="L1343">
            <v>0</v>
          </cell>
          <cell r="M1343">
            <v>2261</v>
          </cell>
        </row>
        <row r="1344">
          <cell r="K1344">
            <v>207326</v>
          </cell>
          <cell r="L1344">
            <v>0</v>
          </cell>
          <cell r="M1344">
            <v>2261</v>
          </cell>
        </row>
        <row r="1345">
          <cell r="K1345">
            <v>138541</v>
          </cell>
          <cell r="L1345">
            <v>0</v>
          </cell>
          <cell r="M1345">
            <v>2300</v>
          </cell>
        </row>
        <row r="1346">
          <cell r="K1346">
            <v>137684</v>
          </cell>
          <cell r="L1346">
            <v>0</v>
          </cell>
          <cell r="M1346">
            <v>2400</v>
          </cell>
        </row>
        <row r="1347">
          <cell r="K1347">
            <v>135242</v>
          </cell>
          <cell r="L1347">
            <v>0</v>
          </cell>
          <cell r="M1347">
            <v>2400</v>
          </cell>
        </row>
        <row r="1348">
          <cell r="K1348">
            <v>113504</v>
          </cell>
          <cell r="L1348">
            <v>0</v>
          </cell>
          <cell r="M1348">
            <v>2240</v>
          </cell>
        </row>
        <row r="1349">
          <cell r="K1349">
            <v>94161</v>
          </cell>
          <cell r="L1349">
            <v>0</v>
          </cell>
          <cell r="M1349">
            <v>2400</v>
          </cell>
        </row>
        <row r="1350">
          <cell r="K1350">
            <v>57259</v>
          </cell>
          <cell r="L1350">
            <v>0</v>
          </cell>
          <cell r="M1350">
            <v>2500</v>
          </cell>
        </row>
        <row r="1351">
          <cell r="K1351">
            <v>47277</v>
          </cell>
          <cell r="L1351">
            <v>0</v>
          </cell>
          <cell r="M1351">
            <v>2261</v>
          </cell>
        </row>
        <row r="1352">
          <cell r="K1352">
            <v>6815</v>
          </cell>
          <cell r="L1352">
            <v>0</v>
          </cell>
          <cell r="M1352">
            <v>2240</v>
          </cell>
        </row>
        <row r="1353">
          <cell r="K1353">
            <v>6098</v>
          </cell>
          <cell r="L1353">
            <v>0</v>
          </cell>
          <cell r="M1353">
            <v>2240</v>
          </cell>
        </row>
        <row r="1354">
          <cell r="K1354">
            <v>672</v>
          </cell>
          <cell r="L1354">
            <v>0</v>
          </cell>
          <cell r="M1354">
            <v>2240</v>
          </cell>
        </row>
        <row r="1355">
          <cell r="K1355">
            <v>64529482</v>
          </cell>
          <cell r="L1355">
            <v>0</v>
          </cell>
          <cell r="M1355">
            <v>2400</v>
          </cell>
        </row>
        <row r="1356">
          <cell r="K1356">
            <v>56593261</v>
          </cell>
          <cell r="L1356">
            <v>0</v>
          </cell>
          <cell r="M1356">
            <v>2240</v>
          </cell>
        </row>
        <row r="1357">
          <cell r="K1357">
            <v>41476607</v>
          </cell>
          <cell r="L1357">
            <v>0</v>
          </cell>
          <cell r="M1357">
            <v>2200</v>
          </cell>
        </row>
        <row r="1358">
          <cell r="K1358">
            <v>18816640</v>
          </cell>
          <cell r="L1358">
            <v>0</v>
          </cell>
          <cell r="M1358">
            <v>2300</v>
          </cell>
        </row>
        <row r="1359">
          <cell r="K1359">
            <v>14646647</v>
          </cell>
          <cell r="L1359">
            <v>0</v>
          </cell>
          <cell r="M1359">
            <v>2240</v>
          </cell>
        </row>
        <row r="1360">
          <cell r="K1360">
            <v>13999980</v>
          </cell>
          <cell r="L1360">
            <v>0</v>
          </cell>
          <cell r="M1360">
            <v>2400</v>
          </cell>
        </row>
        <row r="1361">
          <cell r="K1361">
            <v>13206832</v>
          </cell>
          <cell r="L1361">
            <v>0</v>
          </cell>
          <cell r="M1361">
            <v>2400</v>
          </cell>
        </row>
        <row r="1362">
          <cell r="K1362">
            <v>11959984</v>
          </cell>
          <cell r="L1362">
            <v>0</v>
          </cell>
          <cell r="M1362">
            <v>2300</v>
          </cell>
        </row>
        <row r="1363">
          <cell r="K1363">
            <v>8516655</v>
          </cell>
          <cell r="L1363">
            <v>0</v>
          </cell>
          <cell r="M1363">
            <v>2261</v>
          </cell>
        </row>
        <row r="1364">
          <cell r="K1364">
            <v>8223323</v>
          </cell>
          <cell r="L1364">
            <v>0</v>
          </cell>
          <cell r="M1364">
            <v>2240</v>
          </cell>
        </row>
        <row r="1365">
          <cell r="K1365">
            <v>7086659</v>
          </cell>
          <cell r="L1365">
            <v>0</v>
          </cell>
          <cell r="M1365">
            <v>2240</v>
          </cell>
        </row>
        <row r="1366">
          <cell r="K1366">
            <v>6329990</v>
          </cell>
          <cell r="L1366">
            <v>0</v>
          </cell>
          <cell r="M1366">
            <v>2300</v>
          </cell>
        </row>
        <row r="1367">
          <cell r="K1367">
            <v>5716658</v>
          </cell>
          <cell r="L1367">
            <v>0</v>
          </cell>
          <cell r="M1367">
            <v>2300</v>
          </cell>
        </row>
        <row r="1368">
          <cell r="K1368">
            <v>5096662</v>
          </cell>
          <cell r="L1368">
            <v>0</v>
          </cell>
          <cell r="M1368">
            <v>2500</v>
          </cell>
        </row>
        <row r="1369">
          <cell r="K1369">
            <v>4866660</v>
          </cell>
          <cell r="L1369">
            <v>0</v>
          </cell>
          <cell r="M1369">
            <v>2240</v>
          </cell>
        </row>
        <row r="1370">
          <cell r="K1370">
            <v>3649995</v>
          </cell>
          <cell r="L1370">
            <v>0</v>
          </cell>
          <cell r="M1370">
            <v>2400</v>
          </cell>
        </row>
        <row r="1371">
          <cell r="K1371">
            <v>3376663</v>
          </cell>
          <cell r="L1371">
            <v>0</v>
          </cell>
          <cell r="M1371">
            <v>2261</v>
          </cell>
        </row>
        <row r="1372">
          <cell r="K1372">
            <v>2433330</v>
          </cell>
          <cell r="L1372">
            <v>0</v>
          </cell>
          <cell r="M1372">
            <v>2300</v>
          </cell>
        </row>
        <row r="1373">
          <cell r="K1373">
            <v>2203331</v>
          </cell>
          <cell r="L1373">
            <v>0</v>
          </cell>
          <cell r="M1373">
            <v>2221</v>
          </cell>
        </row>
        <row r="1374">
          <cell r="K1374">
            <v>2109997</v>
          </cell>
          <cell r="L1374">
            <v>0</v>
          </cell>
          <cell r="M1374">
            <v>2261</v>
          </cell>
        </row>
        <row r="1375">
          <cell r="K1375">
            <v>1216665</v>
          </cell>
          <cell r="L1375">
            <v>0</v>
          </cell>
          <cell r="M1375">
            <v>2240</v>
          </cell>
        </row>
        <row r="1376">
          <cell r="K1376">
            <v>1216665</v>
          </cell>
          <cell r="L1376">
            <v>0</v>
          </cell>
          <cell r="M1376">
            <v>2261</v>
          </cell>
        </row>
        <row r="1377">
          <cell r="K1377">
            <v>1019999</v>
          </cell>
          <cell r="L1377">
            <v>0</v>
          </cell>
          <cell r="M1377">
            <v>2240</v>
          </cell>
        </row>
        <row r="1378">
          <cell r="K1378">
            <v>88256835</v>
          </cell>
          <cell r="L1378">
            <v>0</v>
          </cell>
          <cell r="M1378">
            <v>2240</v>
          </cell>
        </row>
        <row r="1379">
          <cell r="K1379">
            <v>58982869</v>
          </cell>
          <cell r="L1379">
            <v>0</v>
          </cell>
          <cell r="M1379">
            <v>2200</v>
          </cell>
        </row>
        <row r="1380">
          <cell r="K1380">
            <v>27641965</v>
          </cell>
          <cell r="L1380">
            <v>0</v>
          </cell>
          <cell r="M1380">
            <v>2300</v>
          </cell>
        </row>
        <row r="1381">
          <cell r="K1381">
            <v>22938764</v>
          </cell>
          <cell r="L1381">
            <v>0</v>
          </cell>
          <cell r="M1381">
            <v>2404</v>
          </cell>
        </row>
        <row r="1382">
          <cell r="K1382">
            <v>22109508</v>
          </cell>
          <cell r="L1382">
            <v>0</v>
          </cell>
          <cell r="M1382">
            <v>2240</v>
          </cell>
        </row>
        <row r="1383">
          <cell r="K1383">
            <v>21886476</v>
          </cell>
          <cell r="L1383">
            <v>0</v>
          </cell>
          <cell r="M1383">
            <v>2240</v>
          </cell>
        </row>
        <row r="1384">
          <cell r="K1384">
            <v>18422135</v>
          </cell>
          <cell r="L1384">
            <v>0</v>
          </cell>
          <cell r="M1384">
            <v>2300</v>
          </cell>
        </row>
        <row r="1385">
          <cell r="K1385">
            <v>13939330</v>
          </cell>
          <cell r="L1385">
            <v>0</v>
          </cell>
          <cell r="M1385">
            <v>2404</v>
          </cell>
        </row>
        <row r="1386">
          <cell r="K1386">
            <v>12896940</v>
          </cell>
          <cell r="L1386">
            <v>0</v>
          </cell>
          <cell r="M1386">
            <v>2268</v>
          </cell>
        </row>
        <row r="1387">
          <cell r="K1387">
            <v>11054520</v>
          </cell>
          <cell r="L1387">
            <v>0</v>
          </cell>
          <cell r="M1387">
            <v>2404</v>
          </cell>
        </row>
        <row r="1388">
          <cell r="K1388">
            <v>11038688</v>
          </cell>
          <cell r="L1388">
            <v>0</v>
          </cell>
          <cell r="M1388">
            <v>2300</v>
          </cell>
        </row>
        <row r="1389">
          <cell r="K1389">
            <v>9214565</v>
          </cell>
          <cell r="L1389">
            <v>0</v>
          </cell>
          <cell r="M1389">
            <v>2300</v>
          </cell>
        </row>
        <row r="1390">
          <cell r="K1390">
            <v>7369680</v>
          </cell>
          <cell r="L1390">
            <v>0</v>
          </cell>
          <cell r="M1390">
            <v>2240</v>
          </cell>
        </row>
        <row r="1391">
          <cell r="K1391">
            <v>5703000</v>
          </cell>
          <cell r="L1391">
            <v>0</v>
          </cell>
          <cell r="M1391">
            <v>2500</v>
          </cell>
        </row>
        <row r="1392">
          <cell r="K1392">
            <v>5527260</v>
          </cell>
          <cell r="L1392">
            <v>0</v>
          </cell>
          <cell r="M1392">
            <v>2404</v>
          </cell>
        </row>
        <row r="1393">
          <cell r="K1393">
            <v>5356288</v>
          </cell>
          <cell r="L1393">
            <v>0</v>
          </cell>
          <cell r="M1393">
            <v>2300</v>
          </cell>
        </row>
        <row r="1394">
          <cell r="K1394">
            <v>3731369</v>
          </cell>
          <cell r="L1394">
            <v>0</v>
          </cell>
          <cell r="M1394">
            <v>2240</v>
          </cell>
        </row>
        <row r="1395">
          <cell r="K1395">
            <v>1864018</v>
          </cell>
          <cell r="L1395">
            <v>0</v>
          </cell>
          <cell r="M1395">
            <v>2268</v>
          </cell>
        </row>
        <row r="1396">
          <cell r="K1396">
            <v>1852286</v>
          </cell>
          <cell r="L1396">
            <v>0</v>
          </cell>
          <cell r="M1396">
            <v>2228</v>
          </cell>
        </row>
        <row r="1397">
          <cell r="K1397">
            <v>1851352</v>
          </cell>
          <cell r="L1397">
            <v>0</v>
          </cell>
          <cell r="M1397">
            <v>2268</v>
          </cell>
        </row>
        <row r="1398">
          <cell r="K1398">
            <v>1842420</v>
          </cell>
          <cell r="L1398">
            <v>0</v>
          </cell>
          <cell r="M1398">
            <v>2240</v>
          </cell>
        </row>
        <row r="1399">
          <cell r="K1399">
            <v>1842420</v>
          </cell>
          <cell r="L1399">
            <v>0</v>
          </cell>
          <cell r="M1399">
            <v>2268</v>
          </cell>
        </row>
        <row r="1400">
          <cell r="K1400">
            <v>1840454</v>
          </cell>
          <cell r="L1400">
            <v>0</v>
          </cell>
          <cell r="M1400">
            <v>2240</v>
          </cell>
        </row>
        <row r="1401">
          <cell r="K1401">
            <v>822712000</v>
          </cell>
          <cell r="L1401">
            <v>0</v>
          </cell>
          <cell r="M1401">
            <v>2242</v>
          </cell>
        </row>
        <row r="1402">
          <cell r="K1402">
            <v>509022378</v>
          </cell>
          <cell r="L1402">
            <v>0</v>
          </cell>
          <cell r="M1402">
            <v>2202</v>
          </cell>
        </row>
        <row r="1403">
          <cell r="K1403">
            <v>257543808</v>
          </cell>
          <cell r="L1403">
            <v>0</v>
          </cell>
          <cell r="M1403">
            <v>2303</v>
          </cell>
        </row>
        <row r="1404">
          <cell r="K1404">
            <v>227106384</v>
          </cell>
          <cell r="L1404">
            <v>0</v>
          </cell>
          <cell r="M1404">
            <v>2265</v>
          </cell>
        </row>
        <row r="1405">
          <cell r="K1405">
            <v>217304500</v>
          </cell>
          <cell r="L1405">
            <v>0</v>
          </cell>
          <cell r="M1405">
            <v>2242</v>
          </cell>
        </row>
        <row r="1406">
          <cell r="K1406">
            <v>177096437</v>
          </cell>
          <cell r="L1406">
            <v>0</v>
          </cell>
          <cell r="M1406">
            <v>2303</v>
          </cell>
        </row>
        <row r="1407">
          <cell r="K1407">
            <v>165059971</v>
          </cell>
          <cell r="L1407">
            <v>0</v>
          </cell>
          <cell r="M1407">
            <v>2403</v>
          </cell>
        </row>
        <row r="1408">
          <cell r="K1408">
            <v>133215259</v>
          </cell>
          <cell r="L1408">
            <v>0</v>
          </cell>
          <cell r="M1408">
            <v>2403</v>
          </cell>
        </row>
        <row r="1409">
          <cell r="K1409">
            <v>112249635</v>
          </cell>
          <cell r="L1409">
            <v>0</v>
          </cell>
          <cell r="M1409">
            <v>2403</v>
          </cell>
        </row>
        <row r="1410">
          <cell r="K1410">
            <v>93585148</v>
          </cell>
          <cell r="L1410">
            <v>0</v>
          </cell>
          <cell r="M1410">
            <v>2503</v>
          </cell>
        </row>
        <row r="1411">
          <cell r="K1411">
            <v>86794307</v>
          </cell>
          <cell r="L1411">
            <v>0</v>
          </cell>
          <cell r="M1411">
            <v>2242</v>
          </cell>
        </row>
        <row r="1412">
          <cell r="K1412">
            <v>82443115</v>
          </cell>
          <cell r="L1412">
            <v>0</v>
          </cell>
          <cell r="M1412">
            <v>2242</v>
          </cell>
        </row>
        <row r="1413">
          <cell r="K1413">
            <v>75011608</v>
          </cell>
          <cell r="L1413">
            <v>0</v>
          </cell>
          <cell r="M1413">
            <v>2265</v>
          </cell>
        </row>
        <row r="1414">
          <cell r="K1414">
            <v>72074234</v>
          </cell>
          <cell r="L1414">
            <v>0</v>
          </cell>
          <cell r="M1414">
            <v>2303</v>
          </cell>
        </row>
        <row r="1415">
          <cell r="K1415">
            <v>62841978</v>
          </cell>
          <cell r="L1415">
            <v>0</v>
          </cell>
          <cell r="M1415">
            <v>2303</v>
          </cell>
        </row>
        <row r="1416">
          <cell r="K1416">
            <v>52467986</v>
          </cell>
          <cell r="L1416">
            <v>0</v>
          </cell>
          <cell r="M1416">
            <v>2303</v>
          </cell>
        </row>
        <row r="1417">
          <cell r="K1417">
            <v>50141078</v>
          </cell>
          <cell r="L1417">
            <v>0</v>
          </cell>
          <cell r="M1417">
            <v>2265</v>
          </cell>
        </row>
        <row r="1418">
          <cell r="K1418">
            <v>47728995</v>
          </cell>
          <cell r="L1418">
            <v>0</v>
          </cell>
          <cell r="M1418">
            <v>2242</v>
          </cell>
        </row>
        <row r="1419">
          <cell r="K1419">
            <v>32595269</v>
          </cell>
          <cell r="L1419">
            <v>0</v>
          </cell>
          <cell r="M1419">
            <v>2225</v>
          </cell>
        </row>
        <row r="1420">
          <cell r="K1420">
            <v>29406573</v>
          </cell>
          <cell r="L1420">
            <v>0</v>
          </cell>
          <cell r="M1420">
            <v>2403</v>
          </cell>
        </row>
        <row r="1421">
          <cell r="K1421">
            <v>17518941</v>
          </cell>
          <cell r="L1421">
            <v>0</v>
          </cell>
          <cell r="M1421">
            <v>2242</v>
          </cell>
        </row>
        <row r="1422">
          <cell r="K1422">
            <v>13814378</v>
          </cell>
          <cell r="L1422">
            <v>0</v>
          </cell>
          <cell r="M1422">
            <v>2265</v>
          </cell>
        </row>
        <row r="1423">
          <cell r="K1423">
            <v>12672528</v>
          </cell>
          <cell r="L1423">
            <v>0</v>
          </cell>
          <cell r="M1423">
            <v>2242</v>
          </cell>
        </row>
        <row r="1424">
          <cell r="K1424">
            <v>295792500</v>
          </cell>
          <cell r="L1424">
            <v>0</v>
          </cell>
          <cell r="M1424">
            <v>2403</v>
          </cell>
        </row>
        <row r="1425">
          <cell r="K1425">
            <v>191656250</v>
          </cell>
          <cell r="L1425">
            <v>0</v>
          </cell>
          <cell r="M1425">
            <v>2303</v>
          </cell>
        </row>
        <row r="1426">
          <cell r="K1426">
            <v>177260000</v>
          </cell>
          <cell r="L1426">
            <v>0</v>
          </cell>
          <cell r="M1426">
            <v>2242</v>
          </cell>
        </row>
        <row r="1427">
          <cell r="K1427">
            <v>118133750</v>
          </cell>
          <cell r="L1427">
            <v>0</v>
          </cell>
          <cell r="M1427">
            <v>2202</v>
          </cell>
        </row>
        <row r="1428">
          <cell r="K1428">
            <v>84655000</v>
          </cell>
          <cell r="L1428">
            <v>0</v>
          </cell>
          <cell r="M1428">
            <v>2403</v>
          </cell>
        </row>
        <row r="1429">
          <cell r="K1429">
            <v>59223750</v>
          </cell>
          <cell r="L1429">
            <v>0</v>
          </cell>
          <cell r="M1429">
            <v>2303</v>
          </cell>
        </row>
        <row r="1430">
          <cell r="K1430">
            <v>43346250</v>
          </cell>
          <cell r="L1430">
            <v>0</v>
          </cell>
          <cell r="M1430">
            <v>2242</v>
          </cell>
        </row>
        <row r="1431">
          <cell r="K1431">
            <v>41755000</v>
          </cell>
          <cell r="L1431">
            <v>0</v>
          </cell>
          <cell r="M1431">
            <v>2242</v>
          </cell>
        </row>
        <row r="1432">
          <cell r="K1432">
            <v>24506250</v>
          </cell>
          <cell r="L1432">
            <v>0</v>
          </cell>
          <cell r="M1432">
            <v>2265</v>
          </cell>
        </row>
        <row r="1433">
          <cell r="K1433">
            <v>17775000</v>
          </cell>
          <cell r="L1433">
            <v>0</v>
          </cell>
          <cell r="M1433">
            <v>2242</v>
          </cell>
        </row>
        <row r="1434">
          <cell r="K1434">
            <v>15492814</v>
          </cell>
          <cell r="L1434">
            <v>0</v>
          </cell>
          <cell r="M1434">
            <v>2403</v>
          </cell>
        </row>
        <row r="1435">
          <cell r="K1435">
            <v>14775000</v>
          </cell>
          <cell r="L1435">
            <v>0</v>
          </cell>
          <cell r="M1435">
            <v>2303</v>
          </cell>
        </row>
        <row r="1436">
          <cell r="K1436">
            <v>14305000</v>
          </cell>
          <cell r="L1436">
            <v>0</v>
          </cell>
          <cell r="M1436">
            <v>2503</v>
          </cell>
        </row>
        <row r="1437">
          <cell r="K1437">
            <v>13975000</v>
          </cell>
          <cell r="L1437">
            <v>0</v>
          </cell>
          <cell r="M1437">
            <v>2303</v>
          </cell>
        </row>
        <row r="1438">
          <cell r="K1438">
            <v>12975000</v>
          </cell>
          <cell r="L1438">
            <v>0</v>
          </cell>
          <cell r="M1438">
            <v>2242</v>
          </cell>
        </row>
        <row r="1439">
          <cell r="K1439">
            <v>11798611</v>
          </cell>
          <cell r="L1439">
            <v>0</v>
          </cell>
          <cell r="M1439">
            <v>2303</v>
          </cell>
        </row>
        <row r="1440">
          <cell r="K1440">
            <v>9931250</v>
          </cell>
          <cell r="L1440">
            <v>0</v>
          </cell>
          <cell r="M1440">
            <v>2403</v>
          </cell>
        </row>
        <row r="1441">
          <cell r="K1441">
            <v>4873750</v>
          </cell>
          <cell r="L1441">
            <v>0</v>
          </cell>
          <cell r="M1441">
            <v>2265</v>
          </cell>
        </row>
        <row r="1442">
          <cell r="K1442">
            <v>4043750</v>
          </cell>
          <cell r="L1442">
            <v>0</v>
          </cell>
          <cell r="M1442">
            <v>2225</v>
          </cell>
        </row>
        <row r="1443">
          <cell r="K1443">
            <v>4043750</v>
          </cell>
          <cell r="L1443">
            <v>0</v>
          </cell>
          <cell r="M1443">
            <v>2265</v>
          </cell>
        </row>
        <row r="1444">
          <cell r="K1444">
            <v>3943750</v>
          </cell>
          <cell r="L1444">
            <v>0</v>
          </cell>
          <cell r="M1444">
            <v>2265</v>
          </cell>
        </row>
        <row r="1445">
          <cell r="K1445">
            <v>3443750</v>
          </cell>
          <cell r="L1445">
            <v>0</v>
          </cell>
          <cell r="M1445">
            <v>2242</v>
          </cell>
        </row>
        <row r="1446">
          <cell r="K1446">
            <v>3243750</v>
          </cell>
          <cell r="L1446">
            <v>0</v>
          </cell>
          <cell r="M1446">
            <v>2242</v>
          </cell>
        </row>
        <row r="1447">
          <cell r="K1447">
            <v>420544097</v>
          </cell>
          <cell r="L1447">
            <v>0</v>
          </cell>
          <cell r="M1447">
            <v>2246</v>
          </cell>
        </row>
        <row r="1448">
          <cell r="K1448">
            <v>299508950</v>
          </cell>
          <cell r="L1448">
            <v>0</v>
          </cell>
          <cell r="M1448">
            <v>2206</v>
          </cell>
        </row>
        <row r="1449">
          <cell r="K1449">
            <v>130889316</v>
          </cell>
          <cell r="L1449">
            <v>0</v>
          </cell>
          <cell r="M1449">
            <v>2305</v>
          </cell>
        </row>
        <row r="1450">
          <cell r="K1450">
            <v>110380068</v>
          </cell>
          <cell r="L1450">
            <v>0</v>
          </cell>
          <cell r="M1450">
            <v>2405</v>
          </cell>
        </row>
        <row r="1451">
          <cell r="K1451">
            <v>108856470</v>
          </cell>
          <cell r="L1451">
            <v>0</v>
          </cell>
          <cell r="M1451">
            <v>2246</v>
          </cell>
        </row>
        <row r="1452">
          <cell r="K1452">
            <v>94159868</v>
          </cell>
          <cell r="L1452">
            <v>0</v>
          </cell>
          <cell r="M1452">
            <v>2305</v>
          </cell>
        </row>
        <row r="1453">
          <cell r="K1453">
            <v>63680460</v>
          </cell>
          <cell r="L1453">
            <v>0</v>
          </cell>
          <cell r="M1453">
            <v>2269</v>
          </cell>
        </row>
        <row r="1454">
          <cell r="K1454">
            <v>62548596</v>
          </cell>
          <cell r="L1454">
            <v>0</v>
          </cell>
          <cell r="M1454">
            <v>2246</v>
          </cell>
        </row>
        <row r="1455">
          <cell r="K1455">
            <v>59137662</v>
          </cell>
          <cell r="L1455">
            <v>0</v>
          </cell>
          <cell r="M1455">
            <v>2405</v>
          </cell>
        </row>
        <row r="1456">
          <cell r="K1456">
            <v>50487628</v>
          </cell>
          <cell r="L1456">
            <v>0</v>
          </cell>
          <cell r="M1456">
            <v>2246</v>
          </cell>
        </row>
        <row r="1457">
          <cell r="K1457">
            <v>48649118</v>
          </cell>
          <cell r="L1457">
            <v>0</v>
          </cell>
          <cell r="M1457">
            <v>2505</v>
          </cell>
        </row>
        <row r="1458">
          <cell r="K1458">
            <v>47056628</v>
          </cell>
          <cell r="L1458">
            <v>0</v>
          </cell>
          <cell r="M1458">
            <v>2305</v>
          </cell>
        </row>
        <row r="1459">
          <cell r="K1459">
            <v>42007268</v>
          </cell>
          <cell r="L1459">
            <v>0</v>
          </cell>
          <cell r="M1459">
            <v>2305</v>
          </cell>
        </row>
        <row r="1460">
          <cell r="K1460">
            <v>39351940</v>
          </cell>
          <cell r="L1460">
            <v>0</v>
          </cell>
          <cell r="M1460">
            <v>2246</v>
          </cell>
        </row>
        <row r="1461">
          <cell r="K1461">
            <v>29629060</v>
          </cell>
          <cell r="L1461">
            <v>0</v>
          </cell>
          <cell r="M1461">
            <v>2269</v>
          </cell>
        </row>
        <row r="1462">
          <cell r="K1462">
            <v>26608000</v>
          </cell>
          <cell r="L1462">
            <v>0</v>
          </cell>
          <cell r="M1462">
            <v>2405</v>
          </cell>
        </row>
        <row r="1463">
          <cell r="K1463">
            <v>24523945</v>
          </cell>
          <cell r="L1463">
            <v>0</v>
          </cell>
          <cell r="M1463">
            <v>2405</v>
          </cell>
        </row>
        <row r="1464">
          <cell r="K1464">
            <v>19818000</v>
          </cell>
          <cell r="L1464">
            <v>0</v>
          </cell>
          <cell r="M1464">
            <v>2269</v>
          </cell>
        </row>
        <row r="1465">
          <cell r="K1465">
            <v>19030710</v>
          </cell>
          <cell r="L1465">
            <v>0</v>
          </cell>
          <cell r="M1465">
            <v>2229</v>
          </cell>
        </row>
        <row r="1466">
          <cell r="K1466">
            <v>18699280</v>
          </cell>
          <cell r="L1466">
            <v>0</v>
          </cell>
          <cell r="M1466">
            <v>2305</v>
          </cell>
        </row>
        <row r="1467">
          <cell r="K1467">
            <v>9909000</v>
          </cell>
          <cell r="L1467">
            <v>0</v>
          </cell>
          <cell r="M1467">
            <v>2246</v>
          </cell>
        </row>
        <row r="1468">
          <cell r="K1468">
            <v>9909000</v>
          </cell>
          <cell r="L1468">
            <v>0</v>
          </cell>
          <cell r="M1468">
            <v>2246</v>
          </cell>
        </row>
        <row r="1469">
          <cell r="K1469">
            <v>9909000</v>
          </cell>
          <cell r="L1469">
            <v>0</v>
          </cell>
          <cell r="M1469">
            <v>2269</v>
          </cell>
        </row>
        <row r="1470">
          <cell r="K1470">
            <v>471029081</v>
          </cell>
          <cell r="L1470">
            <v>0</v>
          </cell>
          <cell r="M1470">
            <v>2244</v>
          </cell>
        </row>
        <row r="1471">
          <cell r="K1471">
            <v>310498405</v>
          </cell>
          <cell r="L1471">
            <v>0</v>
          </cell>
          <cell r="M1471">
            <v>2204</v>
          </cell>
        </row>
        <row r="1472">
          <cell r="K1472">
            <v>145883741</v>
          </cell>
          <cell r="L1472">
            <v>0</v>
          </cell>
          <cell r="M1472">
            <v>2304</v>
          </cell>
        </row>
        <row r="1473">
          <cell r="K1473">
            <v>121814337</v>
          </cell>
          <cell r="L1473">
            <v>0</v>
          </cell>
          <cell r="M1473">
            <v>2244</v>
          </cell>
        </row>
        <row r="1474">
          <cell r="K1474">
            <v>112080292</v>
          </cell>
          <cell r="L1474">
            <v>0</v>
          </cell>
          <cell r="M1474">
            <v>2404</v>
          </cell>
        </row>
        <row r="1475">
          <cell r="K1475">
            <v>93325111</v>
          </cell>
          <cell r="L1475">
            <v>0</v>
          </cell>
          <cell r="M1475">
            <v>2304</v>
          </cell>
        </row>
        <row r="1476">
          <cell r="K1476">
            <v>88372357</v>
          </cell>
          <cell r="L1476">
            <v>0</v>
          </cell>
          <cell r="M1476">
            <v>2244</v>
          </cell>
        </row>
        <row r="1477">
          <cell r="K1477">
            <v>64773927</v>
          </cell>
          <cell r="L1477">
            <v>0</v>
          </cell>
          <cell r="M1477">
            <v>2268</v>
          </cell>
        </row>
        <row r="1478">
          <cell r="K1478">
            <v>59686634</v>
          </cell>
          <cell r="L1478">
            <v>0</v>
          </cell>
          <cell r="M1478">
            <v>2404</v>
          </cell>
        </row>
        <row r="1479">
          <cell r="K1479">
            <v>58288434</v>
          </cell>
          <cell r="L1479">
            <v>0</v>
          </cell>
          <cell r="M1479">
            <v>2404</v>
          </cell>
        </row>
        <row r="1480">
          <cell r="K1480">
            <v>50159753</v>
          </cell>
          <cell r="L1480">
            <v>0</v>
          </cell>
          <cell r="M1480">
            <v>2304</v>
          </cell>
        </row>
        <row r="1481">
          <cell r="K1481">
            <v>45608178</v>
          </cell>
          <cell r="L1481">
            <v>0</v>
          </cell>
          <cell r="M1481">
            <v>2504</v>
          </cell>
        </row>
        <row r="1482">
          <cell r="K1482">
            <v>43901900</v>
          </cell>
          <cell r="L1482">
            <v>0</v>
          </cell>
          <cell r="M1482">
            <v>2404</v>
          </cell>
        </row>
        <row r="1483">
          <cell r="K1483">
            <v>43316000</v>
          </cell>
          <cell r="L1483">
            <v>0</v>
          </cell>
          <cell r="M1483">
            <v>2304</v>
          </cell>
        </row>
        <row r="1484">
          <cell r="K1484">
            <v>35816335</v>
          </cell>
          <cell r="L1484">
            <v>0</v>
          </cell>
          <cell r="M1484">
            <v>2244</v>
          </cell>
        </row>
        <row r="1485">
          <cell r="K1485">
            <v>34345182</v>
          </cell>
          <cell r="L1485">
            <v>0</v>
          </cell>
          <cell r="M1485">
            <v>2268</v>
          </cell>
        </row>
        <row r="1486">
          <cell r="K1486">
            <v>33567840</v>
          </cell>
          <cell r="L1486">
            <v>0</v>
          </cell>
          <cell r="M1486">
            <v>2244</v>
          </cell>
        </row>
        <row r="1487">
          <cell r="K1487">
            <v>20033307</v>
          </cell>
          <cell r="L1487">
            <v>0</v>
          </cell>
          <cell r="M1487">
            <v>2304</v>
          </cell>
        </row>
        <row r="1488">
          <cell r="K1488">
            <v>10851568</v>
          </cell>
          <cell r="L1488">
            <v>0</v>
          </cell>
          <cell r="M1488">
            <v>2268</v>
          </cell>
        </row>
        <row r="1489">
          <cell r="K1489">
            <v>10403568</v>
          </cell>
          <cell r="L1489">
            <v>0</v>
          </cell>
          <cell r="M1489">
            <v>2228</v>
          </cell>
        </row>
        <row r="1490">
          <cell r="K1490">
            <v>9629738</v>
          </cell>
          <cell r="L1490">
            <v>0</v>
          </cell>
          <cell r="M1490">
            <v>2244</v>
          </cell>
        </row>
        <row r="1491">
          <cell r="K1491">
            <v>9629738</v>
          </cell>
          <cell r="L1491">
            <v>0</v>
          </cell>
          <cell r="M1491">
            <v>2244</v>
          </cell>
        </row>
        <row r="1492">
          <cell r="K1492">
            <v>9629738</v>
          </cell>
          <cell r="L1492">
            <v>0</v>
          </cell>
          <cell r="M1492">
            <v>2268</v>
          </cell>
        </row>
        <row r="1493">
          <cell r="K1493">
            <v>1254961648</v>
          </cell>
          <cell r="L1493">
            <v>0</v>
          </cell>
          <cell r="M1493">
            <v>2243</v>
          </cell>
        </row>
        <row r="1494">
          <cell r="K1494">
            <v>1023238077</v>
          </cell>
          <cell r="L1494">
            <v>0</v>
          </cell>
          <cell r="M1494">
            <v>2203</v>
          </cell>
        </row>
        <row r="1495">
          <cell r="K1495">
            <v>563422186</v>
          </cell>
          <cell r="L1495">
            <v>0</v>
          </cell>
          <cell r="M1495">
            <v>2402</v>
          </cell>
        </row>
        <row r="1496">
          <cell r="K1496">
            <v>461795935</v>
          </cell>
          <cell r="L1496">
            <v>0</v>
          </cell>
          <cell r="M1496">
            <v>2302</v>
          </cell>
        </row>
        <row r="1497">
          <cell r="K1497">
            <v>433098736</v>
          </cell>
          <cell r="L1497">
            <v>0</v>
          </cell>
          <cell r="M1497">
            <v>2243</v>
          </cell>
        </row>
        <row r="1498">
          <cell r="K1498">
            <v>390662684</v>
          </cell>
          <cell r="L1498">
            <v>0</v>
          </cell>
          <cell r="M1498">
            <v>2302</v>
          </cell>
        </row>
        <row r="1499">
          <cell r="K1499">
            <v>318973662</v>
          </cell>
          <cell r="L1499">
            <v>0</v>
          </cell>
          <cell r="M1499">
            <v>2502</v>
          </cell>
        </row>
        <row r="1500">
          <cell r="K1500">
            <v>313725272</v>
          </cell>
          <cell r="L1500">
            <v>0</v>
          </cell>
          <cell r="M1500">
            <v>2302</v>
          </cell>
        </row>
        <row r="1501">
          <cell r="K1501">
            <v>280391131</v>
          </cell>
          <cell r="L1501">
            <v>0</v>
          </cell>
          <cell r="M1501">
            <v>2243</v>
          </cell>
        </row>
        <row r="1502">
          <cell r="K1502">
            <v>262506882</v>
          </cell>
          <cell r="L1502">
            <v>0</v>
          </cell>
          <cell r="M1502">
            <v>2267</v>
          </cell>
        </row>
        <row r="1503">
          <cell r="K1503">
            <v>225678288</v>
          </cell>
          <cell r="L1503">
            <v>0</v>
          </cell>
          <cell r="M1503">
            <v>2302</v>
          </cell>
        </row>
        <row r="1504">
          <cell r="K1504">
            <v>222979509</v>
          </cell>
          <cell r="L1504">
            <v>0</v>
          </cell>
          <cell r="M1504">
            <v>2243</v>
          </cell>
        </row>
        <row r="1505">
          <cell r="K1505">
            <v>181004341</v>
          </cell>
          <cell r="L1505">
            <v>0</v>
          </cell>
          <cell r="M1505">
            <v>2402</v>
          </cell>
        </row>
        <row r="1506">
          <cell r="K1506">
            <v>175941304</v>
          </cell>
          <cell r="L1506">
            <v>0</v>
          </cell>
          <cell r="M1506">
            <v>2402</v>
          </cell>
        </row>
        <row r="1507">
          <cell r="K1507">
            <v>151523302</v>
          </cell>
          <cell r="L1507">
            <v>0</v>
          </cell>
          <cell r="M1507">
            <v>2243</v>
          </cell>
        </row>
        <row r="1508">
          <cell r="K1508">
            <v>144191588</v>
          </cell>
          <cell r="L1508">
            <v>0</v>
          </cell>
          <cell r="M1508">
            <v>2267</v>
          </cell>
        </row>
        <row r="1509">
          <cell r="K1509">
            <v>132891606</v>
          </cell>
          <cell r="L1509">
            <v>0</v>
          </cell>
          <cell r="M1509">
            <v>2227</v>
          </cell>
        </row>
        <row r="1510">
          <cell r="K1510">
            <v>125836476</v>
          </cell>
          <cell r="L1510">
            <v>0</v>
          </cell>
          <cell r="M1510">
            <v>2402</v>
          </cell>
        </row>
        <row r="1511">
          <cell r="K1511">
            <v>116350188</v>
          </cell>
          <cell r="L1511">
            <v>0</v>
          </cell>
          <cell r="M1511">
            <v>2243</v>
          </cell>
        </row>
        <row r="1512">
          <cell r="K1512">
            <v>104234667</v>
          </cell>
          <cell r="L1512">
            <v>0</v>
          </cell>
          <cell r="M1512">
            <v>2267</v>
          </cell>
        </row>
        <row r="1513">
          <cell r="K1513">
            <v>81754939</v>
          </cell>
          <cell r="L1513">
            <v>0</v>
          </cell>
          <cell r="M1513">
            <v>2302</v>
          </cell>
        </row>
        <row r="1514">
          <cell r="K1514">
            <v>48690045</v>
          </cell>
          <cell r="L1514">
            <v>0</v>
          </cell>
          <cell r="M1514">
            <v>2243</v>
          </cell>
        </row>
        <row r="1515">
          <cell r="K1515">
            <v>26497991</v>
          </cell>
          <cell r="L1515">
            <v>0</v>
          </cell>
          <cell r="M1515">
            <v>2267</v>
          </cell>
        </row>
        <row r="1516">
          <cell r="K1516">
            <v>71938776</v>
          </cell>
          <cell r="L1516">
            <v>0</v>
          </cell>
          <cell r="M1516">
            <v>2248</v>
          </cell>
        </row>
        <row r="1517">
          <cell r="K1517">
            <v>58163265</v>
          </cell>
          <cell r="L1517">
            <v>0</v>
          </cell>
          <cell r="M1517">
            <v>2208</v>
          </cell>
        </row>
        <row r="1518">
          <cell r="K1518">
            <v>26020408</v>
          </cell>
          <cell r="L1518">
            <v>0</v>
          </cell>
          <cell r="M1518">
            <v>2307</v>
          </cell>
        </row>
        <row r="1519">
          <cell r="K1519">
            <v>19907959</v>
          </cell>
          <cell r="L1519">
            <v>0</v>
          </cell>
          <cell r="M1519">
            <v>2248</v>
          </cell>
        </row>
        <row r="1520">
          <cell r="K1520">
            <v>19907959</v>
          </cell>
          <cell r="L1520">
            <v>0</v>
          </cell>
          <cell r="M1520">
            <v>2407</v>
          </cell>
        </row>
        <row r="1521">
          <cell r="K1521">
            <v>15306122</v>
          </cell>
          <cell r="L1521">
            <v>0</v>
          </cell>
          <cell r="M1521">
            <v>2307</v>
          </cell>
        </row>
        <row r="1522">
          <cell r="K1522">
            <v>10714286</v>
          </cell>
          <cell r="L1522">
            <v>0</v>
          </cell>
          <cell r="M1522">
            <v>2248</v>
          </cell>
        </row>
        <row r="1523">
          <cell r="K1523">
            <v>10714286</v>
          </cell>
          <cell r="L1523">
            <v>0</v>
          </cell>
          <cell r="M1523">
            <v>2272</v>
          </cell>
        </row>
        <row r="1524">
          <cell r="K1524">
            <v>9183673</v>
          </cell>
          <cell r="L1524">
            <v>0</v>
          </cell>
          <cell r="M1524">
            <v>2248</v>
          </cell>
        </row>
        <row r="1525">
          <cell r="K1525">
            <v>9183673</v>
          </cell>
          <cell r="L1525">
            <v>0</v>
          </cell>
          <cell r="M1525">
            <v>2307</v>
          </cell>
        </row>
        <row r="1526">
          <cell r="K1526">
            <v>9183673</v>
          </cell>
          <cell r="L1526">
            <v>0</v>
          </cell>
          <cell r="M1526">
            <v>2407</v>
          </cell>
        </row>
        <row r="1527">
          <cell r="K1527">
            <v>7653061</v>
          </cell>
          <cell r="L1527">
            <v>0</v>
          </cell>
          <cell r="M1527">
            <v>2307</v>
          </cell>
        </row>
        <row r="1528">
          <cell r="K1528">
            <v>4591837</v>
          </cell>
          <cell r="L1528">
            <v>0</v>
          </cell>
          <cell r="M1528">
            <v>2248</v>
          </cell>
        </row>
        <row r="1529">
          <cell r="K1529">
            <v>4591837</v>
          </cell>
          <cell r="L1529">
            <v>0</v>
          </cell>
          <cell r="M1529">
            <v>2307</v>
          </cell>
        </row>
        <row r="1530">
          <cell r="K1530">
            <v>4591837</v>
          </cell>
          <cell r="L1530">
            <v>0</v>
          </cell>
          <cell r="M1530">
            <v>2407</v>
          </cell>
        </row>
        <row r="1531">
          <cell r="K1531">
            <v>3061224</v>
          </cell>
          <cell r="L1531">
            <v>0</v>
          </cell>
          <cell r="M1531">
            <v>2232</v>
          </cell>
        </row>
        <row r="1532">
          <cell r="K1532">
            <v>3061224</v>
          </cell>
          <cell r="L1532">
            <v>0</v>
          </cell>
          <cell r="M1532">
            <v>2272</v>
          </cell>
        </row>
        <row r="1533">
          <cell r="K1533">
            <v>3061224</v>
          </cell>
          <cell r="L1533">
            <v>0</v>
          </cell>
          <cell r="M1533">
            <v>2407</v>
          </cell>
        </row>
        <row r="1534">
          <cell r="K1534">
            <v>3041228</v>
          </cell>
          <cell r="L1534">
            <v>0</v>
          </cell>
          <cell r="M1534">
            <v>2507</v>
          </cell>
        </row>
        <row r="1535">
          <cell r="K1535">
            <v>1530612</v>
          </cell>
          <cell r="L1535">
            <v>0</v>
          </cell>
          <cell r="M1535">
            <v>2248</v>
          </cell>
        </row>
        <row r="1536">
          <cell r="K1536">
            <v>1530612</v>
          </cell>
          <cell r="L1536">
            <v>0</v>
          </cell>
          <cell r="M1536">
            <v>2248</v>
          </cell>
        </row>
        <row r="1537">
          <cell r="K1537">
            <v>1530612</v>
          </cell>
          <cell r="L1537">
            <v>0</v>
          </cell>
          <cell r="M1537">
            <v>2272</v>
          </cell>
        </row>
        <row r="1538">
          <cell r="K1538">
            <v>1530612</v>
          </cell>
          <cell r="L1538">
            <v>0</v>
          </cell>
          <cell r="M1538">
            <v>2272</v>
          </cell>
        </row>
        <row r="1539">
          <cell r="K1539">
            <v>183561886</v>
          </cell>
          <cell r="L1539">
            <v>0</v>
          </cell>
          <cell r="M1539">
            <v>2415</v>
          </cell>
        </row>
        <row r="1540">
          <cell r="K1540">
            <v>46728036</v>
          </cell>
          <cell r="L1540">
            <v>0</v>
          </cell>
          <cell r="M1540">
            <v>2415</v>
          </cell>
        </row>
        <row r="1541">
          <cell r="K1541">
            <v>32387753</v>
          </cell>
          <cell r="L1541">
            <v>0</v>
          </cell>
          <cell r="M1541">
            <v>2271</v>
          </cell>
        </row>
        <row r="1542">
          <cell r="K1542">
            <v>30923260</v>
          </cell>
          <cell r="L1542">
            <v>0</v>
          </cell>
          <cell r="M1542">
            <v>2249</v>
          </cell>
        </row>
        <row r="1543">
          <cell r="K1543">
            <v>23999437</v>
          </cell>
          <cell r="L1543">
            <v>0</v>
          </cell>
          <cell r="M1543">
            <v>2315</v>
          </cell>
        </row>
        <row r="1544">
          <cell r="K1544">
            <v>23003326</v>
          </cell>
          <cell r="L1544">
            <v>0</v>
          </cell>
          <cell r="M1544">
            <v>2515</v>
          </cell>
        </row>
        <row r="1545">
          <cell r="K1545">
            <v>19900004</v>
          </cell>
          <cell r="L1545">
            <v>0</v>
          </cell>
          <cell r="M1545">
            <v>2315</v>
          </cell>
        </row>
        <row r="1546">
          <cell r="K1546">
            <v>16097984</v>
          </cell>
          <cell r="L1546">
            <v>0</v>
          </cell>
          <cell r="M1546">
            <v>2249</v>
          </cell>
        </row>
        <row r="1547">
          <cell r="K1547">
            <v>12847475</v>
          </cell>
          <cell r="L1547">
            <v>0</v>
          </cell>
          <cell r="M1547">
            <v>2271</v>
          </cell>
        </row>
        <row r="1548">
          <cell r="K1548">
            <v>9608340</v>
          </cell>
          <cell r="L1548">
            <v>0</v>
          </cell>
          <cell r="M1548">
            <v>2415</v>
          </cell>
        </row>
        <row r="1549">
          <cell r="K1549">
            <v>7004306</v>
          </cell>
          <cell r="L1549">
            <v>0</v>
          </cell>
          <cell r="M1549">
            <v>2271</v>
          </cell>
        </row>
        <row r="1550">
          <cell r="K1550">
            <v>6466753</v>
          </cell>
          <cell r="L1550">
            <v>0</v>
          </cell>
          <cell r="M1550">
            <v>2315</v>
          </cell>
        </row>
        <row r="1551">
          <cell r="K1551">
            <v>4599460</v>
          </cell>
          <cell r="L1551">
            <v>0</v>
          </cell>
          <cell r="M1551">
            <v>2249</v>
          </cell>
        </row>
        <row r="1552">
          <cell r="K1552">
            <v>3996490</v>
          </cell>
          <cell r="L1552">
            <v>0</v>
          </cell>
          <cell r="M1552">
            <v>2271</v>
          </cell>
        </row>
        <row r="1553">
          <cell r="K1553">
            <v>3564000</v>
          </cell>
          <cell r="L1553">
            <v>0</v>
          </cell>
          <cell r="M1553">
            <v>2415</v>
          </cell>
        </row>
        <row r="1554">
          <cell r="K1554">
            <v>3403514</v>
          </cell>
          <cell r="L1554">
            <v>0</v>
          </cell>
          <cell r="M1554">
            <v>2271</v>
          </cell>
        </row>
        <row r="1555">
          <cell r="K1555">
            <v>1586635</v>
          </cell>
          <cell r="L1555">
            <v>0</v>
          </cell>
          <cell r="M1555">
            <v>2209</v>
          </cell>
        </row>
        <row r="1556">
          <cell r="K1556">
            <v>1400000</v>
          </cell>
          <cell r="L1556">
            <v>0</v>
          </cell>
          <cell r="M1556">
            <v>2315</v>
          </cell>
        </row>
        <row r="1557">
          <cell r="K1557">
            <v>1092826</v>
          </cell>
          <cell r="L1557">
            <v>0</v>
          </cell>
          <cell r="M1557">
            <v>2240</v>
          </cell>
        </row>
        <row r="1558">
          <cell r="K1558">
            <v>148711298</v>
          </cell>
          <cell r="L1558">
            <v>0</v>
          </cell>
          <cell r="M1558">
            <v>2247</v>
          </cell>
        </row>
        <row r="1559">
          <cell r="K1559">
            <v>101425689</v>
          </cell>
          <cell r="L1559">
            <v>0</v>
          </cell>
          <cell r="M1559">
            <v>2406</v>
          </cell>
        </row>
        <row r="1560">
          <cell r="K1560">
            <v>101019221</v>
          </cell>
          <cell r="L1560">
            <v>0</v>
          </cell>
          <cell r="M1560">
            <v>2207</v>
          </cell>
        </row>
        <row r="1561">
          <cell r="K1561">
            <v>86628471</v>
          </cell>
          <cell r="L1561">
            <v>0</v>
          </cell>
          <cell r="M1561">
            <v>2406</v>
          </cell>
        </row>
        <row r="1562">
          <cell r="K1562">
            <v>52732593</v>
          </cell>
          <cell r="L1562">
            <v>0</v>
          </cell>
          <cell r="M1562">
            <v>2306</v>
          </cell>
        </row>
        <row r="1563">
          <cell r="K1563">
            <v>45215806</v>
          </cell>
          <cell r="L1563">
            <v>0</v>
          </cell>
          <cell r="M1563">
            <v>2406</v>
          </cell>
        </row>
        <row r="1564">
          <cell r="K1564">
            <v>41228402</v>
          </cell>
          <cell r="L1564">
            <v>0</v>
          </cell>
          <cell r="M1564">
            <v>2306</v>
          </cell>
        </row>
        <row r="1565">
          <cell r="K1565">
            <v>36834003</v>
          </cell>
          <cell r="L1565">
            <v>0</v>
          </cell>
          <cell r="M1565">
            <v>2270</v>
          </cell>
        </row>
        <row r="1566">
          <cell r="K1566">
            <v>36251530</v>
          </cell>
          <cell r="L1566">
            <v>0</v>
          </cell>
          <cell r="M1566">
            <v>2247</v>
          </cell>
        </row>
        <row r="1567">
          <cell r="K1567">
            <v>30381571</v>
          </cell>
          <cell r="L1567">
            <v>0</v>
          </cell>
          <cell r="M1567">
            <v>2506</v>
          </cell>
        </row>
        <row r="1568">
          <cell r="K1568">
            <v>29448573</v>
          </cell>
          <cell r="L1568">
            <v>0</v>
          </cell>
          <cell r="M1568">
            <v>2247</v>
          </cell>
        </row>
        <row r="1569">
          <cell r="K1569">
            <v>27772045</v>
          </cell>
          <cell r="L1569">
            <v>0</v>
          </cell>
          <cell r="M1569">
            <v>2406</v>
          </cell>
        </row>
        <row r="1570">
          <cell r="K1570">
            <v>20331927</v>
          </cell>
          <cell r="L1570">
            <v>0</v>
          </cell>
          <cell r="M1570">
            <v>2306</v>
          </cell>
        </row>
        <row r="1571">
          <cell r="K1571">
            <v>19681430</v>
          </cell>
          <cell r="L1571">
            <v>0</v>
          </cell>
          <cell r="M1571">
            <v>2270</v>
          </cell>
        </row>
        <row r="1572">
          <cell r="K1572">
            <v>19051815</v>
          </cell>
          <cell r="L1572">
            <v>0</v>
          </cell>
          <cell r="M1572">
            <v>2306</v>
          </cell>
        </row>
        <row r="1573">
          <cell r="K1573">
            <v>14728426</v>
          </cell>
          <cell r="L1573">
            <v>0</v>
          </cell>
          <cell r="M1573">
            <v>2247</v>
          </cell>
        </row>
        <row r="1574">
          <cell r="K1574">
            <v>10350397</v>
          </cell>
          <cell r="L1574">
            <v>0</v>
          </cell>
          <cell r="M1574">
            <v>2247</v>
          </cell>
        </row>
        <row r="1575">
          <cell r="K1575">
            <v>6988183</v>
          </cell>
          <cell r="L1575">
            <v>0</v>
          </cell>
          <cell r="M1575">
            <v>2306</v>
          </cell>
        </row>
        <row r="1576">
          <cell r="K1576">
            <v>4205801</v>
          </cell>
          <cell r="L1576">
            <v>0</v>
          </cell>
          <cell r="M1576">
            <v>2270</v>
          </cell>
        </row>
        <row r="1577">
          <cell r="K1577">
            <v>4056753</v>
          </cell>
          <cell r="L1577">
            <v>0</v>
          </cell>
          <cell r="M1577">
            <v>2230</v>
          </cell>
        </row>
        <row r="1578">
          <cell r="K1578">
            <v>2881430</v>
          </cell>
          <cell r="L1578">
            <v>0</v>
          </cell>
          <cell r="M1578">
            <v>2247</v>
          </cell>
        </row>
        <row r="1579">
          <cell r="K1579">
            <v>2881430</v>
          </cell>
          <cell r="L1579">
            <v>0</v>
          </cell>
          <cell r="M1579">
            <v>2247</v>
          </cell>
        </row>
        <row r="1580">
          <cell r="K1580">
            <v>2881430</v>
          </cell>
          <cell r="L1580">
            <v>0</v>
          </cell>
          <cell r="M1580">
            <v>2270</v>
          </cell>
        </row>
        <row r="1581">
          <cell r="K1581">
            <v>444866897</v>
          </cell>
          <cell r="L1581">
            <v>0</v>
          </cell>
          <cell r="M1581">
            <v>2245</v>
          </cell>
        </row>
        <row r="1582">
          <cell r="K1582">
            <v>303627648</v>
          </cell>
          <cell r="L1582">
            <v>0</v>
          </cell>
          <cell r="M1582">
            <v>2205</v>
          </cell>
        </row>
        <row r="1583">
          <cell r="K1583">
            <v>139866750</v>
          </cell>
          <cell r="L1583">
            <v>0</v>
          </cell>
          <cell r="M1583">
            <v>2308</v>
          </cell>
        </row>
        <row r="1584">
          <cell r="K1584">
            <v>123185441</v>
          </cell>
          <cell r="L1584">
            <v>0</v>
          </cell>
          <cell r="M1584">
            <v>2245</v>
          </cell>
        </row>
        <row r="1585">
          <cell r="K1585">
            <v>117590400</v>
          </cell>
          <cell r="L1585">
            <v>0</v>
          </cell>
          <cell r="M1585">
            <v>2408</v>
          </cell>
        </row>
        <row r="1586">
          <cell r="K1586">
            <v>111785400</v>
          </cell>
          <cell r="L1586">
            <v>0</v>
          </cell>
          <cell r="M1586">
            <v>2245</v>
          </cell>
        </row>
        <row r="1587">
          <cell r="K1587">
            <v>89818752</v>
          </cell>
          <cell r="L1587">
            <v>0</v>
          </cell>
          <cell r="M1587">
            <v>2308</v>
          </cell>
        </row>
        <row r="1588">
          <cell r="K1588">
            <v>68420650</v>
          </cell>
          <cell r="L1588">
            <v>0</v>
          </cell>
          <cell r="M1588">
            <v>2279</v>
          </cell>
        </row>
        <row r="1589">
          <cell r="K1589">
            <v>57487450</v>
          </cell>
          <cell r="L1589">
            <v>0</v>
          </cell>
          <cell r="M1589">
            <v>2408</v>
          </cell>
        </row>
        <row r="1590">
          <cell r="K1590">
            <v>46570710</v>
          </cell>
          <cell r="L1590">
            <v>0</v>
          </cell>
          <cell r="M1590">
            <v>2308</v>
          </cell>
        </row>
        <row r="1591">
          <cell r="K1591">
            <v>44840850</v>
          </cell>
          <cell r="L1591">
            <v>0</v>
          </cell>
          <cell r="M1591">
            <v>2408</v>
          </cell>
        </row>
        <row r="1592">
          <cell r="K1592">
            <v>42486502</v>
          </cell>
          <cell r="L1592">
            <v>0</v>
          </cell>
          <cell r="M1592">
            <v>2308</v>
          </cell>
        </row>
        <row r="1593">
          <cell r="K1593">
            <v>39798248</v>
          </cell>
          <cell r="L1593">
            <v>0</v>
          </cell>
          <cell r="M1593">
            <v>2408</v>
          </cell>
        </row>
        <row r="1594">
          <cell r="K1594">
            <v>38216800</v>
          </cell>
          <cell r="L1594">
            <v>0</v>
          </cell>
          <cell r="M1594">
            <v>2245</v>
          </cell>
        </row>
        <row r="1595">
          <cell r="K1595">
            <v>37279300</v>
          </cell>
          <cell r="L1595">
            <v>0</v>
          </cell>
          <cell r="M1595">
            <v>2508</v>
          </cell>
        </row>
        <row r="1596">
          <cell r="K1596">
            <v>29287395</v>
          </cell>
          <cell r="L1596">
            <v>0</v>
          </cell>
          <cell r="M1596">
            <v>2245</v>
          </cell>
        </row>
        <row r="1597">
          <cell r="K1597">
            <v>18650900</v>
          </cell>
          <cell r="L1597">
            <v>0</v>
          </cell>
          <cell r="M1597">
            <v>2308</v>
          </cell>
        </row>
        <row r="1598">
          <cell r="K1598">
            <v>9362950</v>
          </cell>
          <cell r="L1598">
            <v>0</v>
          </cell>
          <cell r="M1598">
            <v>2239</v>
          </cell>
        </row>
        <row r="1599">
          <cell r="K1599">
            <v>9317950</v>
          </cell>
          <cell r="L1599">
            <v>0</v>
          </cell>
          <cell r="M1599">
            <v>2279</v>
          </cell>
        </row>
        <row r="1600">
          <cell r="K1600">
            <v>9310450</v>
          </cell>
          <cell r="L1600">
            <v>0</v>
          </cell>
          <cell r="M1600">
            <v>2279</v>
          </cell>
        </row>
        <row r="1601">
          <cell r="K1601">
            <v>9302950</v>
          </cell>
          <cell r="L1601">
            <v>0</v>
          </cell>
          <cell r="M1601">
            <v>2245</v>
          </cell>
        </row>
        <row r="1602">
          <cell r="K1602">
            <v>9302950</v>
          </cell>
          <cell r="L1602">
            <v>0</v>
          </cell>
          <cell r="M1602">
            <v>2245</v>
          </cell>
        </row>
        <row r="1603">
          <cell r="K1603">
            <v>9302950</v>
          </cell>
          <cell r="L1603">
            <v>0</v>
          </cell>
          <cell r="M1603">
            <v>2279</v>
          </cell>
        </row>
        <row r="1604">
          <cell r="K1604">
            <v>2730000</v>
          </cell>
          <cell r="L1604">
            <v>0</v>
          </cell>
          <cell r="M1604">
            <v>2279</v>
          </cell>
        </row>
        <row r="1605">
          <cell r="K1605">
            <v>1870500</v>
          </cell>
          <cell r="L1605">
            <v>0</v>
          </cell>
          <cell r="M1605">
            <v>2418</v>
          </cell>
        </row>
        <row r="1606">
          <cell r="K1606">
            <v>1260000</v>
          </cell>
          <cell r="L1606">
            <v>0</v>
          </cell>
          <cell r="M1606">
            <v>2418</v>
          </cell>
        </row>
        <row r="1607">
          <cell r="K1607">
            <v>1050000</v>
          </cell>
          <cell r="L1607">
            <v>0</v>
          </cell>
          <cell r="M1607">
            <v>2260</v>
          </cell>
        </row>
        <row r="1608">
          <cell r="K1608">
            <v>1050000</v>
          </cell>
          <cell r="L1608">
            <v>0</v>
          </cell>
          <cell r="M1608">
            <v>2279</v>
          </cell>
        </row>
        <row r="1609">
          <cell r="K1609">
            <v>1050000</v>
          </cell>
          <cell r="L1609">
            <v>0</v>
          </cell>
          <cell r="M1609">
            <v>2300</v>
          </cell>
        </row>
        <row r="1610">
          <cell r="K1610">
            <v>840000</v>
          </cell>
          <cell r="L1610">
            <v>0</v>
          </cell>
          <cell r="M1610">
            <v>2300</v>
          </cell>
        </row>
        <row r="1611">
          <cell r="K1611">
            <v>840000</v>
          </cell>
          <cell r="L1611">
            <v>0</v>
          </cell>
          <cell r="M1611">
            <v>2529</v>
          </cell>
        </row>
        <row r="1612">
          <cell r="K1612">
            <v>630000</v>
          </cell>
          <cell r="L1612">
            <v>0</v>
          </cell>
          <cell r="M1612">
            <v>2239</v>
          </cell>
        </row>
        <row r="1613">
          <cell r="K1613">
            <v>630000</v>
          </cell>
          <cell r="L1613">
            <v>0</v>
          </cell>
          <cell r="M1613">
            <v>2279</v>
          </cell>
        </row>
        <row r="1614">
          <cell r="K1614">
            <v>472500</v>
          </cell>
          <cell r="L1614">
            <v>0</v>
          </cell>
          <cell r="M1614">
            <v>2300</v>
          </cell>
        </row>
        <row r="1615">
          <cell r="K1615">
            <v>451500</v>
          </cell>
          <cell r="L1615">
            <v>0</v>
          </cell>
          <cell r="M1615">
            <v>2260</v>
          </cell>
        </row>
        <row r="1616">
          <cell r="K1616">
            <v>420000</v>
          </cell>
          <cell r="L1616">
            <v>0</v>
          </cell>
          <cell r="M1616">
            <v>2260</v>
          </cell>
        </row>
        <row r="1617">
          <cell r="K1617">
            <v>420000</v>
          </cell>
          <cell r="L1617">
            <v>0</v>
          </cell>
          <cell r="M1617">
            <v>2260</v>
          </cell>
        </row>
        <row r="1618">
          <cell r="K1618">
            <v>315000</v>
          </cell>
          <cell r="L1618">
            <v>0</v>
          </cell>
          <cell r="M1618">
            <v>2418</v>
          </cell>
        </row>
        <row r="1619">
          <cell r="K1619">
            <v>280000</v>
          </cell>
          <cell r="L1619">
            <v>0</v>
          </cell>
          <cell r="M1619">
            <v>2300</v>
          </cell>
        </row>
        <row r="1620">
          <cell r="K1620">
            <v>250000</v>
          </cell>
          <cell r="L1620">
            <v>0</v>
          </cell>
          <cell r="M1620">
            <v>2429</v>
          </cell>
        </row>
        <row r="1621">
          <cell r="K1621">
            <v>308064786</v>
          </cell>
          <cell r="L1621">
            <v>0</v>
          </cell>
          <cell r="M1621">
            <v>2220</v>
          </cell>
        </row>
        <row r="1622">
          <cell r="K1622">
            <v>101405790</v>
          </cell>
          <cell r="L1622">
            <v>0</v>
          </cell>
          <cell r="M1622">
            <v>2240</v>
          </cell>
        </row>
        <row r="1623">
          <cell r="K1623">
            <v>19476200</v>
          </cell>
          <cell r="L1623">
            <v>0</v>
          </cell>
          <cell r="M1623">
            <v>2330</v>
          </cell>
        </row>
        <row r="1624">
          <cell r="K1624">
            <v>6492640</v>
          </cell>
          <cell r="L1624">
            <v>0</v>
          </cell>
          <cell r="M1624">
            <v>2240</v>
          </cell>
        </row>
        <row r="1625">
          <cell r="K1625">
            <v>5158740</v>
          </cell>
          <cell r="L1625">
            <v>0</v>
          </cell>
          <cell r="M1625">
            <v>2240</v>
          </cell>
        </row>
        <row r="1626">
          <cell r="K1626">
            <v>3792000</v>
          </cell>
          <cell r="L1626">
            <v>0</v>
          </cell>
          <cell r="M1626">
            <v>2330</v>
          </cell>
        </row>
        <row r="1627">
          <cell r="K1627">
            <v>3150000</v>
          </cell>
          <cell r="L1627">
            <v>0</v>
          </cell>
          <cell r="M1627">
            <v>2330</v>
          </cell>
        </row>
        <row r="1628">
          <cell r="K1628">
            <v>1437000</v>
          </cell>
          <cell r="L1628">
            <v>0</v>
          </cell>
          <cell r="M1628">
            <v>2260</v>
          </cell>
        </row>
        <row r="1629">
          <cell r="K1629">
            <v>750000</v>
          </cell>
          <cell r="L1629">
            <v>0</v>
          </cell>
          <cell r="M1629">
            <v>2330</v>
          </cell>
        </row>
        <row r="1630">
          <cell r="K1630">
            <v>150000</v>
          </cell>
          <cell r="L1630">
            <v>0</v>
          </cell>
          <cell r="M1630">
            <v>2500</v>
          </cell>
        </row>
        <row r="1631">
          <cell r="K1631">
            <v>76800000</v>
          </cell>
          <cell r="L1631">
            <v>0</v>
          </cell>
          <cell r="M1631">
            <v>2418</v>
          </cell>
        </row>
        <row r="1632">
          <cell r="K1632">
            <v>34179859</v>
          </cell>
          <cell r="L1632">
            <v>0</v>
          </cell>
          <cell r="M1632">
            <v>2260</v>
          </cell>
        </row>
        <row r="1633">
          <cell r="K1633">
            <v>18555474</v>
          </cell>
          <cell r="L1633">
            <v>0</v>
          </cell>
          <cell r="M1633">
            <v>2220</v>
          </cell>
        </row>
        <row r="1634">
          <cell r="K1634">
            <v>18351613</v>
          </cell>
          <cell r="L1634">
            <v>0</v>
          </cell>
          <cell r="M1634">
            <v>2403</v>
          </cell>
        </row>
        <row r="1635">
          <cell r="K1635">
            <v>15884720</v>
          </cell>
          <cell r="L1635">
            <v>0</v>
          </cell>
          <cell r="M1635">
            <v>2300</v>
          </cell>
        </row>
        <row r="1636">
          <cell r="K1636">
            <v>15642110</v>
          </cell>
          <cell r="L1636">
            <v>0</v>
          </cell>
          <cell r="M1636">
            <v>2403</v>
          </cell>
        </row>
        <row r="1637">
          <cell r="K1637">
            <v>14929142</v>
          </cell>
          <cell r="L1637">
            <v>0</v>
          </cell>
          <cell r="M1637">
            <v>2260</v>
          </cell>
        </row>
        <row r="1638">
          <cell r="K1638">
            <v>12923463</v>
          </cell>
          <cell r="L1638">
            <v>0</v>
          </cell>
          <cell r="M1638">
            <v>2300</v>
          </cell>
        </row>
        <row r="1639">
          <cell r="K1639">
            <v>10900674</v>
          </cell>
          <cell r="L1639">
            <v>0</v>
          </cell>
          <cell r="M1639">
            <v>2279</v>
          </cell>
        </row>
        <row r="1640">
          <cell r="K1640">
            <v>10480499</v>
          </cell>
          <cell r="L1640">
            <v>0</v>
          </cell>
          <cell r="M1640">
            <v>2503</v>
          </cell>
        </row>
        <row r="1641">
          <cell r="K1641">
            <v>8546227</v>
          </cell>
          <cell r="L1641">
            <v>0</v>
          </cell>
          <cell r="M1641">
            <v>2260</v>
          </cell>
        </row>
        <row r="1642">
          <cell r="K1642">
            <v>6690576</v>
          </cell>
          <cell r="L1642">
            <v>0</v>
          </cell>
          <cell r="M1642">
            <v>2403</v>
          </cell>
        </row>
        <row r="1643">
          <cell r="K1643">
            <v>6603101</v>
          </cell>
          <cell r="L1643">
            <v>0</v>
          </cell>
          <cell r="M1643">
            <v>2279</v>
          </cell>
        </row>
        <row r="1644">
          <cell r="K1644">
            <v>5675760</v>
          </cell>
          <cell r="L1644">
            <v>0</v>
          </cell>
          <cell r="M1644">
            <v>2300</v>
          </cell>
        </row>
        <row r="1645">
          <cell r="K1645">
            <v>5231912</v>
          </cell>
          <cell r="L1645">
            <v>0</v>
          </cell>
          <cell r="M1645">
            <v>2300</v>
          </cell>
        </row>
        <row r="1646">
          <cell r="K1646">
            <v>4505231</v>
          </cell>
          <cell r="L1646">
            <v>0</v>
          </cell>
          <cell r="M1646">
            <v>2260</v>
          </cell>
        </row>
        <row r="1647">
          <cell r="K1647">
            <v>3825778</v>
          </cell>
          <cell r="L1647">
            <v>0</v>
          </cell>
          <cell r="M1647">
            <v>2300</v>
          </cell>
        </row>
        <row r="1648">
          <cell r="K1648">
            <v>2759472</v>
          </cell>
          <cell r="L1648">
            <v>0</v>
          </cell>
          <cell r="M1648">
            <v>2279</v>
          </cell>
        </row>
        <row r="1649">
          <cell r="K1649">
            <v>2707286</v>
          </cell>
          <cell r="L1649">
            <v>0</v>
          </cell>
          <cell r="M1649">
            <v>2403</v>
          </cell>
        </row>
        <row r="1650">
          <cell r="K1650">
            <v>2612149</v>
          </cell>
          <cell r="L1650">
            <v>0</v>
          </cell>
          <cell r="M1650">
            <v>2239</v>
          </cell>
        </row>
        <row r="1651">
          <cell r="K1651">
            <v>2418815</v>
          </cell>
          <cell r="L1651">
            <v>0</v>
          </cell>
          <cell r="M1651">
            <v>2260</v>
          </cell>
        </row>
        <row r="1652">
          <cell r="K1652">
            <v>1904838</v>
          </cell>
          <cell r="L1652">
            <v>0</v>
          </cell>
          <cell r="M1652">
            <v>2260</v>
          </cell>
        </row>
        <row r="1653">
          <cell r="K1653">
            <v>19640000</v>
          </cell>
          <cell r="L1653">
            <v>0</v>
          </cell>
          <cell r="M1653">
            <v>2239</v>
          </cell>
        </row>
        <row r="1654">
          <cell r="K1654">
            <v>16460000</v>
          </cell>
          <cell r="L1654">
            <v>0</v>
          </cell>
          <cell r="M1654">
            <v>2403</v>
          </cell>
        </row>
        <row r="1655">
          <cell r="K1655">
            <v>16360000</v>
          </cell>
          <cell r="L1655">
            <v>0</v>
          </cell>
          <cell r="M1655">
            <v>2279</v>
          </cell>
        </row>
        <row r="1656">
          <cell r="K1656">
            <v>14080000</v>
          </cell>
          <cell r="L1656">
            <v>0</v>
          </cell>
          <cell r="M1656">
            <v>2309</v>
          </cell>
        </row>
        <row r="1657">
          <cell r="K1657">
            <v>13660000</v>
          </cell>
          <cell r="L1657">
            <v>0</v>
          </cell>
          <cell r="M1657">
            <v>2279</v>
          </cell>
        </row>
        <row r="1658">
          <cell r="K1658">
            <v>10490000</v>
          </cell>
          <cell r="L1658">
            <v>0</v>
          </cell>
          <cell r="M1658">
            <v>2279</v>
          </cell>
        </row>
        <row r="1659">
          <cell r="K1659">
            <v>9470000</v>
          </cell>
          <cell r="L1659">
            <v>0</v>
          </cell>
          <cell r="M1659">
            <v>2279</v>
          </cell>
        </row>
        <row r="1660">
          <cell r="K1660">
            <v>9420000</v>
          </cell>
          <cell r="L1660">
            <v>0</v>
          </cell>
          <cell r="M1660">
            <v>2309</v>
          </cell>
        </row>
        <row r="1661">
          <cell r="K1661">
            <v>7360000</v>
          </cell>
          <cell r="L1661">
            <v>0</v>
          </cell>
          <cell r="M1661">
            <v>2309</v>
          </cell>
        </row>
        <row r="1662">
          <cell r="K1662">
            <v>7120000</v>
          </cell>
          <cell r="L1662">
            <v>0</v>
          </cell>
          <cell r="M1662">
            <v>2403</v>
          </cell>
        </row>
        <row r="1663">
          <cell r="K1663">
            <v>6770000</v>
          </cell>
          <cell r="L1663">
            <v>0</v>
          </cell>
          <cell r="M1663">
            <v>2279</v>
          </cell>
        </row>
        <row r="1664">
          <cell r="K1664">
            <v>5870000</v>
          </cell>
          <cell r="L1664">
            <v>0</v>
          </cell>
          <cell r="M1664">
            <v>2279</v>
          </cell>
        </row>
        <row r="1665">
          <cell r="K1665">
            <v>3400000</v>
          </cell>
          <cell r="L1665">
            <v>0</v>
          </cell>
          <cell r="M1665">
            <v>2503</v>
          </cell>
        </row>
        <row r="1666">
          <cell r="K1666">
            <v>2950000</v>
          </cell>
          <cell r="L1666">
            <v>0</v>
          </cell>
          <cell r="M1666">
            <v>2309</v>
          </cell>
        </row>
        <row r="1667">
          <cell r="K1667">
            <v>2510000</v>
          </cell>
          <cell r="L1667">
            <v>0</v>
          </cell>
          <cell r="M1667">
            <v>2279</v>
          </cell>
        </row>
        <row r="1668">
          <cell r="K1668">
            <v>2510000</v>
          </cell>
          <cell r="L1668">
            <v>0</v>
          </cell>
          <cell r="M1668">
            <v>2403</v>
          </cell>
        </row>
        <row r="1669">
          <cell r="K1669">
            <v>1660000</v>
          </cell>
          <cell r="L1669">
            <v>0</v>
          </cell>
          <cell r="M1669">
            <v>2279</v>
          </cell>
        </row>
        <row r="1670">
          <cell r="K1670">
            <v>1660000</v>
          </cell>
          <cell r="L1670">
            <v>0</v>
          </cell>
          <cell r="M1670">
            <v>2239</v>
          </cell>
        </row>
        <row r="1671">
          <cell r="K1671">
            <v>1660000</v>
          </cell>
          <cell r="L1671">
            <v>0</v>
          </cell>
          <cell r="M1671">
            <v>2279</v>
          </cell>
        </row>
        <row r="1672">
          <cell r="K1672">
            <v>6888947</v>
          </cell>
          <cell r="L1672">
            <v>0</v>
          </cell>
          <cell r="M1672">
            <v>2409</v>
          </cell>
        </row>
        <row r="1673">
          <cell r="K1673">
            <v>5205000</v>
          </cell>
          <cell r="L1673">
            <v>0</v>
          </cell>
          <cell r="M1673">
            <v>2309</v>
          </cell>
        </row>
        <row r="1674">
          <cell r="K1674">
            <v>3250000</v>
          </cell>
          <cell r="L1674">
            <v>0</v>
          </cell>
          <cell r="M1674">
            <v>2279</v>
          </cell>
        </row>
        <row r="1675">
          <cell r="K1675">
            <v>2680000</v>
          </cell>
          <cell r="L1675">
            <v>0</v>
          </cell>
          <cell r="M1675">
            <v>2279</v>
          </cell>
        </row>
        <row r="1676">
          <cell r="K1676">
            <v>1120000</v>
          </cell>
          <cell r="L1676">
            <v>0</v>
          </cell>
          <cell r="M1676">
            <v>2409</v>
          </cell>
        </row>
        <row r="1677">
          <cell r="K1677">
            <v>1000000</v>
          </cell>
          <cell r="L1677">
            <v>0</v>
          </cell>
          <cell r="M1677">
            <v>2309</v>
          </cell>
        </row>
        <row r="1678">
          <cell r="K1678">
            <v>20464716</v>
          </cell>
          <cell r="L1678">
            <v>0</v>
          </cell>
          <cell r="M1678">
            <v>2411</v>
          </cell>
        </row>
        <row r="1679">
          <cell r="K1679">
            <v>17448239</v>
          </cell>
          <cell r="L1679">
            <v>0</v>
          </cell>
          <cell r="M1679">
            <v>2279</v>
          </cell>
        </row>
        <row r="1680">
          <cell r="K1680">
            <v>14356712</v>
          </cell>
          <cell r="L1680">
            <v>0</v>
          </cell>
          <cell r="M1680">
            <v>2411</v>
          </cell>
        </row>
        <row r="1681">
          <cell r="K1681">
            <v>61156000</v>
          </cell>
          <cell r="L1681">
            <v>0</v>
          </cell>
          <cell r="M1681">
            <v>2279</v>
          </cell>
        </row>
        <row r="1682">
          <cell r="K1682">
            <v>14503250</v>
          </cell>
          <cell r="L1682">
            <v>0</v>
          </cell>
          <cell r="M1682">
            <v>2411</v>
          </cell>
        </row>
        <row r="1683">
          <cell r="K1683">
            <v>8703750</v>
          </cell>
          <cell r="L1683">
            <v>0</v>
          </cell>
          <cell r="M1683">
            <v>2411</v>
          </cell>
        </row>
        <row r="1684">
          <cell r="K1684">
            <v>3970313</v>
          </cell>
          <cell r="L1684">
            <v>0</v>
          </cell>
          <cell r="M1684">
            <v>2239</v>
          </cell>
        </row>
        <row r="1685">
          <cell r="K1685">
            <v>3401250</v>
          </cell>
          <cell r="L1685">
            <v>0</v>
          </cell>
          <cell r="M1685">
            <v>2330</v>
          </cell>
        </row>
        <row r="1686">
          <cell r="K1686">
            <v>3321875</v>
          </cell>
          <cell r="L1686">
            <v>0</v>
          </cell>
          <cell r="M1686">
            <v>2411</v>
          </cell>
        </row>
        <row r="1687">
          <cell r="K1687">
            <v>2342188</v>
          </cell>
          <cell r="L1687">
            <v>0</v>
          </cell>
          <cell r="M1687">
            <v>2279</v>
          </cell>
        </row>
        <row r="1688">
          <cell r="K1688">
            <v>2060938</v>
          </cell>
          <cell r="L1688">
            <v>0</v>
          </cell>
          <cell r="M1688">
            <v>2411</v>
          </cell>
        </row>
        <row r="1689">
          <cell r="K1689">
            <v>1984688</v>
          </cell>
          <cell r="L1689">
            <v>0</v>
          </cell>
          <cell r="M1689">
            <v>2330</v>
          </cell>
        </row>
        <row r="1690">
          <cell r="K1690">
            <v>1981244</v>
          </cell>
          <cell r="L1690">
            <v>0</v>
          </cell>
          <cell r="M1690">
            <v>2529</v>
          </cell>
        </row>
        <row r="1691">
          <cell r="K1691">
            <v>1962813</v>
          </cell>
          <cell r="L1691">
            <v>0</v>
          </cell>
          <cell r="M1691">
            <v>2330</v>
          </cell>
        </row>
        <row r="1692">
          <cell r="K1692">
            <v>1804688</v>
          </cell>
          <cell r="L1692">
            <v>0</v>
          </cell>
          <cell r="M1692">
            <v>2279</v>
          </cell>
        </row>
        <row r="1693">
          <cell r="K1693">
            <v>1620313</v>
          </cell>
          <cell r="L1693">
            <v>0</v>
          </cell>
          <cell r="M1693">
            <v>2279</v>
          </cell>
        </row>
        <row r="1694">
          <cell r="K1694">
            <v>1443750</v>
          </cell>
          <cell r="L1694">
            <v>0</v>
          </cell>
          <cell r="M1694">
            <v>2279</v>
          </cell>
        </row>
        <row r="1695">
          <cell r="K1695">
            <v>911250</v>
          </cell>
          <cell r="L1695">
            <v>0</v>
          </cell>
          <cell r="M1695">
            <v>2330</v>
          </cell>
        </row>
        <row r="1696">
          <cell r="K1696">
            <v>481250</v>
          </cell>
          <cell r="L1696">
            <v>0</v>
          </cell>
          <cell r="M1696">
            <v>2279</v>
          </cell>
        </row>
        <row r="1697">
          <cell r="K1697">
            <v>481250</v>
          </cell>
          <cell r="L1697">
            <v>0</v>
          </cell>
          <cell r="M1697">
            <v>2279</v>
          </cell>
        </row>
        <row r="1698">
          <cell r="K1698">
            <v>240625</v>
          </cell>
          <cell r="L1698">
            <v>0</v>
          </cell>
          <cell r="M1698">
            <v>2311</v>
          </cell>
        </row>
        <row r="1699">
          <cell r="K1699">
            <v>120313</v>
          </cell>
          <cell r="L1699">
            <v>0</v>
          </cell>
          <cell r="M1699">
            <v>2279</v>
          </cell>
        </row>
        <row r="1700">
          <cell r="K1700">
            <v>120313</v>
          </cell>
          <cell r="L1700">
            <v>0</v>
          </cell>
          <cell r="M1700">
            <v>2279</v>
          </cell>
        </row>
        <row r="1701">
          <cell r="K1701">
            <v>120313</v>
          </cell>
          <cell r="L1701">
            <v>0</v>
          </cell>
          <cell r="M1701">
            <v>2239</v>
          </cell>
        </row>
        <row r="1702">
          <cell r="K1702">
            <v>120313</v>
          </cell>
          <cell r="L1702">
            <v>0</v>
          </cell>
          <cell r="M1702">
            <v>2279</v>
          </cell>
        </row>
        <row r="1703">
          <cell r="K1703">
            <v>120313</v>
          </cell>
          <cell r="L1703">
            <v>0</v>
          </cell>
          <cell r="M1703">
            <v>2279</v>
          </cell>
        </row>
        <row r="1704">
          <cell r="K1704">
            <v>20860000</v>
          </cell>
          <cell r="L1704">
            <v>0</v>
          </cell>
          <cell r="M1704">
            <v>2411</v>
          </cell>
        </row>
        <row r="1705">
          <cell r="K1705">
            <v>12250000</v>
          </cell>
          <cell r="L1705">
            <v>0</v>
          </cell>
          <cell r="M1705">
            <v>2279</v>
          </cell>
        </row>
        <row r="1706">
          <cell r="K1706">
            <v>6736872</v>
          </cell>
          <cell r="L1706">
            <v>0</v>
          </cell>
          <cell r="M1706">
            <v>2411</v>
          </cell>
        </row>
        <row r="1707">
          <cell r="K1707">
            <v>4800000</v>
          </cell>
          <cell r="L1707">
            <v>0</v>
          </cell>
          <cell r="M1707">
            <v>2239</v>
          </cell>
        </row>
        <row r="1708">
          <cell r="K1708">
            <v>1800000</v>
          </cell>
          <cell r="L1708">
            <v>0</v>
          </cell>
          <cell r="M1708">
            <v>2330</v>
          </cell>
        </row>
        <row r="1709">
          <cell r="K1709">
            <v>1650000</v>
          </cell>
          <cell r="L1709">
            <v>0</v>
          </cell>
          <cell r="M1709">
            <v>2279</v>
          </cell>
        </row>
        <row r="1710">
          <cell r="K1710">
            <v>1350000</v>
          </cell>
          <cell r="L1710">
            <v>0</v>
          </cell>
          <cell r="M1710">
            <v>2330</v>
          </cell>
        </row>
        <row r="1711">
          <cell r="K1711">
            <v>900000</v>
          </cell>
          <cell r="L1711">
            <v>0</v>
          </cell>
          <cell r="M1711">
            <v>2279</v>
          </cell>
        </row>
        <row r="1712">
          <cell r="K1712">
            <v>750000</v>
          </cell>
          <cell r="L1712">
            <v>0</v>
          </cell>
          <cell r="M1712">
            <v>2279</v>
          </cell>
        </row>
        <row r="1713">
          <cell r="K1713">
            <v>750000</v>
          </cell>
          <cell r="L1713">
            <v>0</v>
          </cell>
          <cell r="M1713">
            <v>2330</v>
          </cell>
        </row>
        <row r="1714">
          <cell r="K1714">
            <v>600000</v>
          </cell>
          <cell r="L1714">
            <v>0</v>
          </cell>
          <cell r="M1714">
            <v>2279</v>
          </cell>
        </row>
        <row r="1715">
          <cell r="K1715">
            <v>600000</v>
          </cell>
          <cell r="L1715">
            <v>0</v>
          </cell>
          <cell r="M1715">
            <v>2279</v>
          </cell>
        </row>
        <row r="1716">
          <cell r="K1716">
            <v>600000</v>
          </cell>
          <cell r="L1716">
            <v>0</v>
          </cell>
          <cell r="M1716">
            <v>2411</v>
          </cell>
        </row>
        <row r="1717">
          <cell r="K1717">
            <v>450000</v>
          </cell>
          <cell r="L1717">
            <v>0</v>
          </cell>
          <cell r="M1717">
            <v>2330</v>
          </cell>
        </row>
        <row r="1718">
          <cell r="K1718">
            <v>300000</v>
          </cell>
          <cell r="L1718">
            <v>0</v>
          </cell>
          <cell r="M1718">
            <v>2239</v>
          </cell>
        </row>
        <row r="1719">
          <cell r="K1719">
            <v>300000</v>
          </cell>
          <cell r="L1719">
            <v>0</v>
          </cell>
          <cell r="M1719">
            <v>2279</v>
          </cell>
        </row>
        <row r="1720">
          <cell r="K1720">
            <v>300000</v>
          </cell>
          <cell r="L1720">
            <v>0</v>
          </cell>
          <cell r="M1720">
            <v>2279</v>
          </cell>
        </row>
        <row r="1721">
          <cell r="K1721">
            <v>300000</v>
          </cell>
          <cell r="L1721">
            <v>0</v>
          </cell>
          <cell r="M1721">
            <v>2529</v>
          </cell>
        </row>
        <row r="1722">
          <cell r="K1722">
            <v>150000</v>
          </cell>
          <cell r="L1722">
            <v>0</v>
          </cell>
          <cell r="M1722">
            <v>2279</v>
          </cell>
        </row>
        <row r="1723">
          <cell r="K1723">
            <v>150000</v>
          </cell>
          <cell r="L1723">
            <v>0</v>
          </cell>
          <cell r="M1723">
            <v>2279</v>
          </cell>
        </row>
        <row r="1724">
          <cell r="K1724">
            <v>150000</v>
          </cell>
          <cell r="L1724">
            <v>0</v>
          </cell>
          <cell r="M1724">
            <v>2279</v>
          </cell>
        </row>
        <row r="1725">
          <cell r="K1725">
            <v>8356500</v>
          </cell>
          <cell r="L1725">
            <v>0</v>
          </cell>
          <cell r="M1725">
            <v>2330</v>
          </cell>
        </row>
        <row r="1726">
          <cell r="K1726">
            <v>7734300</v>
          </cell>
          <cell r="L1726">
            <v>0</v>
          </cell>
          <cell r="M1726">
            <v>2279</v>
          </cell>
        </row>
        <row r="1727">
          <cell r="K1727">
            <v>4653500</v>
          </cell>
          <cell r="L1727">
            <v>0</v>
          </cell>
          <cell r="M1727">
            <v>2330</v>
          </cell>
        </row>
        <row r="1728">
          <cell r="K1728">
            <v>3303000</v>
          </cell>
          <cell r="L1728">
            <v>0</v>
          </cell>
          <cell r="M1728">
            <v>2403</v>
          </cell>
        </row>
        <row r="1729">
          <cell r="K1729">
            <v>2301000</v>
          </cell>
          <cell r="L1729">
            <v>0</v>
          </cell>
          <cell r="M1729">
            <v>2239</v>
          </cell>
        </row>
        <row r="1730">
          <cell r="K1730">
            <v>1901000</v>
          </cell>
          <cell r="L1730">
            <v>0</v>
          </cell>
          <cell r="M1730">
            <v>2403</v>
          </cell>
        </row>
        <row r="1731">
          <cell r="K1731">
            <v>1550500</v>
          </cell>
          <cell r="L1731">
            <v>0</v>
          </cell>
          <cell r="M1731">
            <v>2279</v>
          </cell>
        </row>
        <row r="1732">
          <cell r="K1732">
            <v>950500</v>
          </cell>
          <cell r="L1732">
            <v>0</v>
          </cell>
          <cell r="M1732">
            <v>2279</v>
          </cell>
        </row>
        <row r="1733">
          <cell r="K1733">
            <v>550500</v>
          </cell>
          <cell r="L1733">
            <v>0</v>
          </cell>
          <cell r="M1733">
            <v>2279</v>
          </cell>
        </row>
        <row r="1734">
          <cell r="K1734">
            <v>200000</v>
          </cell>
          <cell r="L1734">
            <v>0</v>
          </cell>
          <cell r="M1734">
            <v>2330</v>
          </cell>
        </row>
        <row r="1735">
          <cell r="K1735">
            <v>200000</v>
          </cell>
          <cell r="L1735">
            <v>0</v>
          </cell>
          <cell r="M1735">
            <v>2330</v>
          </cell>
        </row>
        <row r="1736">
          <cell r="K1736">
            <v>200000</v>
          </cell>
          <cell r="L1736">
            <v>0</v>
          </cell>
          <cell r="M1736">
            <v>2403</v>
          </cell>
        </row>
        <row r="1737">
          <cell r="K1737">
            <v>200000</v>
          </cell>
          <cell r="L1737">
            <v>0</v>
          </cell>
          <cell r="M1737">
            <v>2403</v>
          </cell>
        </row>
        <row r="1738">
          <cell r="K1738">
            <v>9000000</v>
          </cell>
          <cell r="L1738">
            <v>0</v>
          </cell>
          <cell r="M1738">
            <v>2429</v>
          </cell>
        </row>
        <row r="1739">
          <cell r="K1739">
            <v>4200000</v>
          </cell>
          <cell r="L1739">
            <v>0</v>
          </cell>
          <cell r="M1739">
            <v>2300</v>
          </cell>
        </row>
        <row r="1740">
          <cell r="K1740">
            <v>1200000</v>
          </cell>
          <cell r="L1740">
            <v>0</v>
          </cell>
          <cell r="M1740">
            <v>2429</v>
          </cell>
        </row>
        <row r="1741">
          <cell r="K1741">
            <v>6356839</v>
          </cell>
          <cell r="L1741">
            <v>0</v>
          </cell>
          <cell r="M1741">
            <v>2412</v>
          </cell>
        </row>
        <row r="1742">
          <cell r="K1742">
            <v>6000000</v>
          </cell>
          <cell r="L1742">
            <v>0</v>
          </cell>
          <cell r="M1742">
            <v>2279</v>
          </cell>
        </row>
        <row r="1743">
          <cell r="K1743">
            <v>5694000</v>
          </cell>
          <cell r="L1743">
            <v>0</v>
          </cell>
          <cell r="M1743">
            <v>2412</v>
          </cell>
        </row>
        <row r="1744">
          <cell r="K1744">
            <v>5398046</v>
          </cell>
          <cell r="L1744">
            <v>0</v>
          </cell>
          <cell r="M1744">
            <v>2300</v>
          </cell>
        </row>
        <row r="1745">
          <cell r="K1745">
            <v>4448906</v>
          </cell>
          <cell r="L1745">
            <v>0</v>
          </cell>
          <cell r="M1745">
            <v>2529</v>
          </cell>
        </row>
        <row r="1746">
          <cell r="K1746">
            <v>3000000</v>
          </cell>
          <cell r="L1746">
            <v>0</v>
          </cell>
          <cell r="M1746">
            <v>2279</v>
          </cell>
        </row>
        <row r="1747">
          <cell r="K1747">
            <v>3000000</v>
          </cell>
          <cell r="L1747">
            <v>0</v>
          </cell>
          <cell r="M1747">
            <v>2412</v>
          </cell>
        </row>
        <row r="1748">
          <cell r="K1748">
            <v>1533333</v>
          </cell>
          <cell r="L1748">
            <v>0</v>
          </cell>
          <cell r="M1748">
            <v>2300</v>
          </cell>
        </row>
        <row r="1749">
          <cell r="K1749">
            <v>1000000</v>
          </cell>
          <cell r="L1749">
            <v>0</v>
          </cell>
          <cell r="M1749">
            <v>2300</v>
          </cell>
        </row>
        <row r="1750">
          <cell r="K1750">
            <v>86034718</v>
          </cell>
          <cell r="L1750">
            <v>0</v>
          </cell>
          <cell r="M1750">
            <v>2279</v>
          </cell>
        </row>
        <row r="1751">
          <cell r="K1751">
            <v>13821305</v>
          </cell>
          <cell r="L1751">
            <v>0</v>
          </cell>
          <cell r="M1751">
            <v>2429</v>
          </cell>
        </row>
        <row r="1752">
          <cell r="K1752">
            <v>10823147</v>
          </cell>
          <cell r="L1752">
            <v>0</v>
          </cell>
          <cell r="M1752">
            <v>2239</v>
          </cell>
        </row>
        <row r="1753">
          <cell r="K1753">
            <v>4951630</v>
          </cell>
          <cell r="L1753">
            <v>0</v>
          </cell>
          <cell r="M1753">
            <v>2330</v>
          </cell>
        </row>
        <row r="1754">
          <cell r="K1754">
            <v>4740309</v>
          </cell>
          <cell r="L1754">
            <v>0</v>
          </cell>
          <cell r="M1754">
            <v>2279</v>
          </cell>
        </row>
        <row r="1755">
          <cell r="K1755">
            <v>3961305</v>
          </cell>
          <cell r="L1755">
            <v>0</v>
          </cell>
          <cell r="M1755">
            <v>2279</v>
          </cell>
        </row>
        <row r="1756">
          <cell r="K1756">
            <v>3041419</v>
          </cell>
          <cell r="L1756">
            <v>0</v>
          </cell>
          <cell r="M1756">
            <v>2330</v>
          </cell>
        </row>
        <row r="1757">
          <cell r="K1757">
            <v>2310761</v>
          </cell>
          <cell r="L1757">
            <v>0</v>
          </cell>
          <cell r="M1757">
            <v>2279</v>
          </cell>
        </row>
        <row r="1758">
          <cell r="K1758">
            <v>1980652</v>
          </cell>
          <cell r="L1758">
            <v>0</v>
          </cell>
          <cell r="M1758">
            <v>2429</v>
          </cell>
        </row>
        <row r="1759">
          <cell r="K1759">
            <v>1461315</v>
          </cell>
          <cell r="L1759">
            <v>0</v>
          </cell>
          <cell r="M1759">
            <v>2330</v>
          </cell>
        </row>
        <row r="1760">
          <cell r="K1760">
            <v>1461315</v>
          </cell>
          <cell r="L1760">
            <v>0</v>
          </cell>
          <cell r="M1760">
            <v>2429</v>
          </cell>
        </row>
        <row r="1761">
          <cell r="K1761">
            <v>1390875</v>
          </cell>
          <cell r="L1761">
            <v>0</v>
          </cell>
          <cell r="M1761">
            <v>2330</v>
          </cell>
        </row>
        <row r="1762">
          <cell r="K1762">
            <v>1320440</v>
          </cell>
          <cell r="L1762">
            <v>0</v>
          </cell>
          <cell r="M1762">
            <v>2529</v>
          </cell>
        </row>
        <row r="1763">
          <cell r="K1763">
            <v>1320435</v>
          </cell>
          <cell r="L1763">
            <v>0</v>
          </cell>
          <cell r="M1763">
            <v>2279</v>
          </cell>
        </row>
        <row r="1764">
          <cell r="K1764">
            <v>1249994</v>
          </cell>
          <cell r="L1764">
            <v>0</v>
          </cell>
          <cell r="M1764">
            <v>2279</v>
          </cell>
        </row>
        <row r="1765">
          <cell r="K1765">
            <v>990326</v>
          </cell>
          <cell r="L1765">
            <v>0</v>
          </cell>
          <cell r="M1765">
            <v>2429</v>
          </cell>
        </row>
        <row r="1766">
          <cell r="K1766">
            <v>660218</v>
          </cell>
          <cell r="L1766">
            <v>0</v>
          </cell>
          <cell r="M1766">
            <v>2330</v>
          </cell>
        </row>
        <row r="1767">
          <cell r="K1767">
            <v>330108</v>
          </cell>
          <cell r="L1767">
            <v>0</v>
          </cell>
          <cell r="M1767">
            <v>2279</v>
          </cell>
        </row>
        <row r="1768">
          <cell r="K1768">
            <v>330108</v>
          </cell>
          <cell r="L1768">
            <v>0</v>
          </cell>
          <cell r="M1768">
            <v>2279</v>
          </cell>
        </row>
        <row r="1769">
          <cell r="K1769">
            <v>330108</v>
          </cell>
          <cell r="L1769">
            <v>0</v>
          </cell>
          <cell r="M1769">
            <v>2239</v>
          </cell>
        </row>
        <row r="1770">
          <cell r="K1770">
            <v>330108</v>
          </cell>
          <cell r="L1770">
            <v>0</v>
          </cell>
          <cell r="M1770">
            <v>2279</v>
          </cell>
        </row>
        <row r="1771">
          <cell r="K1771">
            <v>330108</v>
          </cell>
          <cell r="L1771">
            <v>0</v>
          </cell>
          <cell r="M1771">
            <v>2279</v>
          </cell>
        </row>
        <row r="1772">
          <cell r="K1772">
            <v>330108</v>
          </cell>
          <cell r="L1772">
            <v>0</v>
          </cell>
          <cell r="M1772">
            <v>2279</v>
          </cell>
        </row>
        <row r="1773">
          <cell r="K1773">
            <v>277443221</v>
          </cell>
          <cell r="L1773">
            <v>0</v>
          </cell>
          <cell r="M1773">
            <v>2264</v>
          </cell>
        </row>
        <row r="1774">
          <cell r="K1774">
            <v>19934669</v>
          </cell>
          <cell r="L1774">
            <v>0</v>
          </cell>
          <cell r="M1774">
            <v>2310</v>
          </cell>
        </row>
        <row r="1775">
          <cell r="K1775">
            <v>8217218</v>
          </cell>
          <cell r="L1775">
            <v>0</v>
          </cell>
          <cell r="M1775">
            <v>2264</v>
          </cell>
        </row>
        <row r="1776">
          <cell r="K1776">
            <v>6800000</v>
          </cell>
          <cell r="L1776">
            <v>0</v>
          </cell>
          <cell r="M1776">
            <v>2264</v>
          </cell>
        </row>
        <row r="1777">
          <cell r="K1777">
            <v>5402638</v>
          </cell>
          <cell r="L1777">
            <v>0</v>
          </cell>
          <cell r="M1777">
            <v>2264</v>
          </cell>
        </row>
        <row r="1778">
          <cell r="K1778">
            <v>2512500</v>
          </cell>
          <cell r="L1778">
            <v>0</v>
          </cell>
          <cell r="M1778">
            <v>2310</v>
          </cell>
        </row>
        <row r="1779">
          <cell r="K1779">
            <v>1658743</v>
          </cell>
          <cell r="L1779">
            <v>0</v>
          </cell>
          <cell r="M1779">
            <v>2264</v>
          </cell>
        </row>
        <row r="1780">
          <cell r="K1780">
            <v>1125200</v>
          </cell>
          <cell r="L1780">
            <v>0</v>
          </cell>
          <cell r="M1780">
            <v>2224</v>
          </cell>
        </row>
        <row r="1781">
          <cell r="K1781">
            <v>137818</v>
          </cell>
          <cell r="L1781">
            <v>0</v>
          </cell>
          <cell r="M1781">
            <v>2264</v>
          </cell>
        </row>
        <row r="1782">
          <cell r="K1782">
            <v>16000</v>
          </cell>
          <cell r="L1782">
            <v>0</v>
          </cell>
          <cell r="M1782">
            <v>2310</v>
          </cell>
        </row>
        <row r="1783">
          <cell r="K1783">
            <v>16804519</v>
          </cell>
          <cell r="L1783">
            <v>0</v>
          </cell>
          <cell r="M1783">
            <v>2310</v>
          </cell>
        </row>
        <row r="1784">
          <cell r="K1784">
            <v>8330477</v>
          </cell>
          <cell r="L1784">
            <v>0</v>
          </cell>
          <cell r="M1784">
            <v>2419</v>
          </cell>
        </row>
        <row r="1785">
          <cell r="K1785">
            <v>5250345</v>
          </cell>
          <cell r="L1785">
            <v>0</v>
          </cell>
          <cell r="M1785">
            <v>2419</v>
          </cell>
        </row>
        <row r="1786">
          <cell r="K1786">
            <v>4688069</v>
          </cell>
          <cell r="L1786">
            <v>0</v>
          </cell>
          <cell r="M1786">
            <v>2264</v>
          </cell>
        </row>
        <row r="1787">
          <cell r="K1787">
            <v>4518634</v>
          </cell>
          <cell r="L1787">
            <v>0</v>
          </cell>
          <cell r="M1787">
            <v>2264</v>
          </cell>
        </row>
        <row r="1788">
          <cell r="K1788">
            <v>4154056</v>
          </cell>
          <cell r="L1788">
            <v>0</v>
          </cell>
          <cell r="M1788">
            <v>2310</v>
          </cell>
        </row>
        <row r="1789">
          <cell r="K1789">
            <v>3619000</v>
          </cell>
          <cell r="L1789">
            <v>0</v>
          </cell>
          <cell r="M1789">
            <v>2419</v>
          </cell>
        </row>
        <row r="1790">
          <cell r="K1790">
            <v>3350052</v>
          </cell>
          <cell r="L1790">
            <v>0</v>
          </cell>
          <cell r="M1790">
            <v>2310</v>
          </cell>
        </row>
        <row r="1791">
          <cell r="K1791">
            <v>2360000</v>
          </cell>
          <cell r="L1791">
            <v>0</v>
          </cell>
          <cell r="M1791">
            <v>2310</v>
          </cell>
        </row>
        <row r="1792">
          <cell r="K1792">
            <v>2293278</v>
          </cell>
          <cell r="L1792">
            <v>0</v>
          </cell>
          <cell r="M1792">
            <v>2224</v>
          </cell>
        </row>
        <row r="1793">
          <cell r="K1793">
            <v>1970000</v>
          </cell>
          <cell r="L1793">
            <v>0</v>
          </cell>
          <cell r="M1793">
            <v>2310</v>
          </cell>
        </row>
        <row r="1794">
          <cell r="K1794">
            <v>1331690</v>
          </cell>
          <cell r="L1794">
            <v>0</v>
          </cell>
          <cell r="M1794">
            <v>2310</v>
          </cell>
        </row>
        <row r="1795">
          <cell r="K1795">
            <v>1277690</v>
          </cell>
          <cell r="L1795">
            <v>0</v>
          </cell>
          <cell r="M1795">
            <v>2264</v>
          </cell>
        </row>
        <row r="1796">
          <cell r="K1796">
            <v>750000</v>
          </cell>
          <cell r="L1796">
            <v>0</v>
          </cell>
          <cell r="M1796">
            <v>2419</v>
          </cell>
        </row>
        <row r="1797">
          <cell r="K1797">
            <v>730000</v>
          </cell>
          <cell r="L1797">
            <v>0</v>
          </cell>
          <cell r="M1797">
            <v>2264</v>
          </cell>
        </row>
        <row r="1798">
          <cell r="K1798">
            <v>557000</v>
          </cell>
          <cell r="L1798">
            <v>0</v>
          </cell>
          <cell r="M1798">
            <v>2264</v>
          </cell>
        </row>
        <row r="1799">
          <cell r="K1799">
            <v>31528</v>
          </cell>
          <cell r="L1799">
            <v>0</v>
          </cell>
          <cell r="M1799">
            <v>2264</v>
          </cell>
        </row>
        <row r="1800">
          <cell r="K1800">
            <v>242588641</v>
          </cell>
          <cell r="L1800">
            <v>0</v>
          </cell>
          <cell r="M1800">
            <v>2264</v>
          </cell>
        </row>
        <row r="1801">
          <cell r="K1801">
            <v>69628400</v>
          </cell>
          <cell r="L1801">
            <v>0</v>
          </cell>
          <cell r="M1801">
            <v>2224</v>
          </cell>
        </row>
        <row r="1802">
          <cell r="K1802">
            <v>10834000</v>
          </cell>
          <cell r="L1802">
            <v>0</v>
          </cell>
          <cell r="M1802">
            <v>2310</v>
          </cell>
        </row>
        <row r="1803">
          <cell r="K1803">
            <v>4566733</v>
          </cell>
          <cell r="L1803">
            <v>0</v>
          </cell>
          <cell r="M1803">
            <v>2419</v>
          </cell>
        </row>
        <row r="1804">
          <cell r="K1804">
            <v>4200000</v>
          </cell>
          <cell r="L1804">
            <v>0</v>
          </cell>
          <cell r="M1804">
            <v>2419</v>
          </cell>
        </row>
        <row r="1805">
          <cell r="K1805">
            <v>916324</v>
          </cell>
          <cell r="L1805">
            <v>0</v>
          </cell>
          <cell r="M1805">
            <v>2310</v>
          </cell>
        </row>
        <row r="1806">
          <cell r="K1806">
            <v>209784</v>
          </cell>
          <cell r="L1806">
            <v>0</v>
          </cell>
          <cell r="M1806">
            <v>2310</v>
          </cell>
        </row>
        <row r="1807">
          <cell r="K1807">
            <v>148000</v>
          </cell>
          <cell r="L1807">
            <v>0</v>
          </cell>
          <cell r="M1807">
            <v>2264</v>
          </cell>
        </row>
        <row r="1808">
          <cell r="K1808">
            <v>37787522</v>
          </cell>
          <cell r="L1808">
            <v>0</v>
          </cell>
          <cell r="M1808">
            <v>2310</v>
          </cell>
        </row>
        <row r="1809">
          <cell r="K1809">
            <v>12380000</v>
          </cell>
          <cell r="L1809">
            <v>0</v>
          </cell>
          <cell r="M1809">
            <v>2264</v>
          </cell>
        </row>
        <row r="1810">
          <cell r="K1810">
            <v>9982300</v>
          </cell>
          <cell r="L1810">
            <v>0</v>
          </cell>
          <cell r="M1810">
            <v>2264</v>
          </cell>
        </row>
        <row r="1811">
          <cell r="K1811">
            <v>850000</v>
          </cell>
          <cell r="L1811">
            <v>0</v>
          </cell>
          <cell r="M1811">
            <v>2224</v>
          </cell>
        </row>
        <row r="1812">
          <cell r="K1812">
            <v>506940</v>
          </cell>
          <cell r="L1812">
            <v>0</v>
          </cell>
          <cell r="M1812">
            <v>2264</v>
          </cell>
        </row>
        <row r="1813">
          <cell r="K1813">
            <v>27092</v>
          </cell>
          <cell r="L1813">
            <v>0</v>
          </cell>
          <cell r="M1813">
            <v>2264</v>
          </cell>
        </row>
        <row r="1814">
          <cell r="K1814">
            <v>16240867</v>
          </cell>
          <cell r="L1814">
            <v>0</v>
          </cell>
          <cell r="M1814">
            <v>2273</v>
          </cell>
        </row>
        <row r="1815">
          <cell r="K1815">
            <v>6200931</v>
          </cell>
          <cell r="L1815">
            <v>0</v>
          </cell>
          <cell r="M1815">
            <v>2429</v>
          </cell>
        </row>
        <row r="1816">
          <cell r="K1816">
            <v>4255691</v>
          </cell>
          <cell r="L1816">
            <v>0</v>
          </cell>
          <cell r="M1816">
            <v>2312</v>
          </cell>
        </row>
        <row r="1817">
          <cell r="K1817">
            <v>2557515</v>
          </cell>
          <cell r="L1817">
            <v>0</v>
          </cell>
          <cell r="M1817">
            <v>2312</v>
          </cell>
        </row>
        <row r="1818">
          <cell r="K1818">
            <v>17339271</v>
          </cell>
          <cell r="L1818">
            <v>0</v>
          </cell>
          <cell r="M1818">
            <v>2429</v>
          </cell>
        </row>
        <row r="1819">
          <cell r="K1819">
            <v>7682300</v>
          </cell>
          <cell r="L1819">
            <v>0</v>
          </cell>
          <cell r="M1819">
            <v>2429</v>
          </cell>
        </row>
        <row r="1820">
          <cell r="K1820">
            <v>3594801</v>
          </cell>
          <cell r="L1820">
            <v>0</v>
          </cell>
          <cell r="M1820">
            <v>2312</v>
          </cell>
        </row>
        <row r="1821">
          <cell r="K1821">
            <v>3422115</v>
          </cell>
          <cell r="L1821">
            <v>0</v>
          </cell>
          <cell r="M1821">
            <v>2312</v>
          </cell>
        </row>
        <row r="1822">
          <cell r="K1822">
            <v>3120000</v>
          </cell>
          <cell r="L1822">
            <v>0</v>
          </cell>
          <cell r="M1822">
            <v>2429</v>
          </cell>
        </row>
        <row r="1823">
          <cell r="K1823">
            <v>43217140</v>
          </cell>
          <cell r="L1823">
            <v>0</v>
          </cell>
          <cell r="M1823">
            <v>2263</v>
          </cell>
        </row>
        <row r="1824">
          <cell r="K1824">
            <v>41133822</v>
          </cell>
          <cell r="L1824">
            <v>0</v>
          </cell>
          <cell r="M1824">
            <v>2223</v>
          </cell>
        </row>
        <row r="1825">
          <cell r="K1825">
            <v>16157125</v>
          </cell>
          <cell r="L1825">
            <v>0</v>
          </cell>
          <cell r="M1825">
            <v>2417</v>
          </cell>
        </row>
        <row r="1826">
          <cell r="K1826">
            <v>9026849</v>
          </cell>
          <cell r="L1826">
            <v>0</v>
          </cell>
          <cell r="M1826">
            <v>2417</v>
          </cell>
        </row>
        <row r="1827">
          <cell r="K1827">
            <v>7294659</v>
          </cell>
          <cell r="L1827">
            <v>0</v>
          </cell>
          <cell r="M1827">
            <v>2263</v>
          </cell>
        </row>
        <row r="1828">
          <cell r="K1828">
            <v>5883790</v>
          </cell>
          <cell r="L1828">
            <v>0</v>
          </cell>
          <cell r="M1828">
            <v>2263</v>
          </cell>
        </row>
        <row r="1829">
          <cell r="K1829">
            <v>4896318</v>
          </cell>
          <cell r="L1829">
            <v>0</v>
          </cell>
          <cell r="M1829">
            <v>2417</v>
          </cell>
        </row>
        <row r="1830">
          <cell r="K1830">
            <v>4580295</v>
          </cell>
          <cell r="L1830">
            <v>0</v>
          </cell>
          <cell r="M1830">
            <v>2263</v>
          </cell>
        </row>
        <row r="1831">
          <cell r="K1831">
            <v>4324661</v>
          </cell>
          <cell r="L1831">
            <v>0</v>
          </cell>
          <cell r="M1831">
            <v>2314</v>
          </cell>
        </row>
        <row r="1832">
          <cell r="K1832">
            <v>4294500</v>
          </cell>
          <cell r="L1832">
            <v>0</v>
          </cell>
          <cell r="M1832">
            <v>2417</v>
          </cell>
        </row>
        <row r="1833">
          <cell r="K1833">
            <v>4248332</v>
          </cell>
          <cell r="L1833">
            <v>0</v>
          </cell>
          <cell r="M1833">
            <v>2314</v>
          </cell>
        </row>
        <row r="1834">
          <cell r="K1834">
            <v>3942498</v>
          </cell>
          <cell r="L1834">
            <v>0</v>
          </cell>
          <cell r="M1834">
            <v>2314</v>
          </cell>
        </row>
        <row r="1835">
          <cell r="K1835">
            <v>3478475</v>
          </cell>
          <cell r="L1835">
            <v>0</v>
          </cell>
          <cell r="M1835">
            <v>2314</v>
          </cell>
        </row>
        <row r="1836">
          <cell r="K1836">
            <v>2886000</v>
          </cell>
          <cell r="L1836">
            <v>0</v>
          </cell>
          <cell r="M1836">
            <v>2314</v>
          </cell>
        </row>
        <row r="1837">
          <cell r="K1837">
            <v>1316411</v>
          </cell>
          <cell r="L1837">
            <v>0</v>
          </cell>
          <cell r="M1837">
            <v>2263</v>
          </cell>
        </row>
        <row r="1838">
          <cell r="K1838">
            <v>1305384</v>
          </cell>
          <cell r="L1838">
            <v>0</v>
          </cell>
          <cell r="M1838">
            <v>2314</v>
          </cell>
        </row>
        <row r="1839">
          <cell r="K1839">
            <v>951000</v>
          </cell>
          <cell r="L1839">
            <v>0</v>
          </cell>
          <cell r="M1839">
            <v>2263</v>
          </cell>
        </row>
        <row r="1840">
          <cell r="K1840">
            <v>408000</v>
          </cell>
          <cell r="L1840">
            <v>0</v>
          </cell>
          <cell r="M1840">
            <v>2529</v>
          </cell>
        </row>
        <row r="1841">
          <cell r="K1841">
            <v>205459</v>
          </cell>
          <cell r="L1841">
            <v>0</v>
          </cell>
          <cell r="M1841">
            <v>2263</v>
          </cell>
        </row>
        <row r="1842">
          <cell r="K1842">
            <v>104000</v>
          </cell>
          <cell r="L1842">
            <v>0</v>
          </cell>
          <cell r="M1842">
            <v>2263</v>
          </cell>
        </row>
        <row r="1843">
          <cell r="K1843">
            <v>10000</v>
          </cell>
          <cell r="L1843">
            <v>0</v>
          </cell>
          <cell r="M1843">
            <v>2263</v>
          </cell>
        </row>
        <row r="1844">
          <cell r="K1844">
            <v>568047613</v>
          </cell>
          <cell r="L1844">
            <v>0</v>
          </cell>
          <cell r="M1844">
            <v>2263</v>
          </cell>
        </row>
        <row r="1845">
          <cell r="K1845">
            <v>36603657</v>
          </cell>
          <cell r="L1845">
            <v>0</v>
          </cell>
          <cell r="M1845">
            <v>2223</v>
          </cell>
        </row>
        <row r="1846">
          <cell r="K1846">
            <v>24946036</v>
          </cell>
          <cell r="L1846">
            <v>0</v>
          </cell>
          <cell r="M1846">
            <v>2263</v>
          </cell>
        </row>
        <row r="1847">
          <cell r="K1847">
            <v>5696335</v>
          </cell>
          <cell r="L1847">
            <v>0</v>
          </cell>
          <cell r="M1847">
            <v>2314</v>
          </cell>
        </row>
        <row r="1848">
          <cell r="K1848">
            <v>3764236</v>
          </cell>
          <cell r="L1848">
            <v>0</v>
          </cell>
          <cell r="M1848">
            <v>2263</v>
          </cell>
        </row>
        <row r="1849">
          <cell r="K1849">
            <v>750000</v>
          </cell>
          <cell r="L1849">
            <v>0</v>
          </cell>
          <cell r="M1849">
            <v>2417</v>
          </cell>
        </row>
        <row r="1850">
          <cell r="K1850">
            <v>396222</v>
          </cell>
          <cell r="L1850">
            <v>0</v>
          </cell>
          <cell r="M1850">
            <v>2314</v>
          </cell>
        </row>
        <row r="1851">
          <cell r="K1851">
            <v>176000</v>
          </cell>
          <cell r="L1851">
            <v>0</v>
          </cell>
          <cell r="M1851">
            <v>2263</v>
          </cell>
        </row>
        <row r="1852">
          <cell r="K1852">
            <v>157000</v>
          </cell>
          <cell r="L1852">
            <v>0</v>
          </cell>
          <cell r="M1852">
            <v>2263</v>
          </cell>
        </row>
        <row r="1853">
          <cell r="K1853">
            <v>128251</v>
          </cell>
          <cell r="L1853">
            <v>0</v>
          </cell>
          <cell r="M1853">
            <v>2314</v>
          </cell>
        </row>
        <row r="1854">
          <cell r="K1854">
            <v>34113</v>
          </cell>
          <cell r="L1854">
            <v>0</v>
          </cell>
          <cell r="M1854">
            <v>2263</v>
          </cell>
        </row>
        <row r="1855">
          <cell r="K1855">
            <v>14583</v>
          </cell>
          <cell r="L1855">
            <v>0</v>
          </cell>
          <cell r="M1855">
            <v>2314</v>
          </cell>
        </row>
        <row r="1856">
          <cell r="K1856">
            <v>25983677</v>
          </cell>
          <cell r="L1856">
            <v>0</v>
          </cell>
          <cell r="M1856">
            <v>2412</v>
          </cell>
        </row>
        <row r="1857">
          <cell r="K1857">
            <v>18986802</v>
          </cell>
          <cell r="L1857">
            <v>0</v>
          </cell>
          <cell r="M1857">
            <v>2412</v>
          </cell>
        </row>
        <row r="1858">
          <cell r="K1858">
            <v>12499000</v>
          </cell>
          <cell r="L1858">
            <v>0</v>
          </cell>
          <cell r="M1858">
            <v>2412</v>
          </cell>
        </row>
        <row r="1859">
          <cell r="K1859">
            <v>10959000</v>
          </cell>
          <cell r="L1859">
            <v>0</v>
          </cell>
          <cell r="M1859">
            <v>2529</v>
          </cell>
        </row>
        <row r="1860">
          <cell r="K1860">
            <v>7195880</v>
          </cell>
          <cell r="L1860">
            <v>0</v>
          </cell>
          <cell r="M1860">
            <v>2412</v>
          </cell>
        </row>
        <row r="1861">
          <cell r="K1861">
            <v>3228714</v>
          </cell>
          <cell r="L1861">
            <v>0</v>
          </cell>
          <cell r="M1861">
            <v>2316</v>
          </cell>
        </row>
        <row r="1862">
          <cell r="K1862">
            <v>3092000</v>
          </cell>
          <cell r="L1862">
            <v>0</v>
          </cell>
          <cell r="M1862">
            <v>2279</v>
          </cell>
        </row>
        <row r="1863">
          <cell r="K1863">
            <v>2763000</v>
          </cell>
          <cell r="L1863">
            <v>0</v>
          </cell>
          <cell r="M1863">
            <v>2316</v>
          </cell>
        </row>
        <row r="1864">
          <cell r="K1864">
            <v>2472000</v>
          </cell>
          <cell r="L1864">
            <v>0</v>
          </cell>
          <cell r="M1864">
            <v>2279</v>
          </cell>
        </row>
        <row r="1865">
          <cell r="K1865">
            <v>998000</v>
          </cell>
          <cell r="L1865">
            <v>0</v>
          </cell>
          <cell r="M1865">
            <v>2316</v>
          </cell>
        </row>
        <row r="1866">
          <cell r="K1866">
            <v>680000</v>
          </cell>
          <cell r="L1866">
            <v>0</v>
          </cell>
          <cell r="M1866">
            <v>2279</v>
          </cell>
        </row>
        <row r="1867">
          <cell r="K1867">
            <v>69000</v>
          </cell>
          <cell r="L1867">
            <v>0</v>
          </cell>
          <cell r="M1867">
            <v>2316</v>
          </cell>
        </row>
        <row r="1868">
          <cell r="K1868">
            <v>122360945</v>
          </cell>
          <cell r="L1868">
            <v>0</v>
          </cell>
          <cell r="M1868">
            <v>2316</v>
          </cell>
        </row>
        <row r="1869">
          <cell r="K1869">
            <v>398856711</v>
          </cell>
          <cell r="L1869">
            <v>0</v>
          </cell>
          <cell r="M1869">
            <v>2316</v>
          </cell>
        </row>
        <row r="1870">
          <cell r="K1870">
            <v>8922274</v>
          </cell>
          <cell r="L1870">
            <v>0</v>
          </cell>
          <cell r="M1870">
            <v>2429</v>
          </cell>
        </row>
        <row r="1871">
          <cell r="K1871">
            <v>296276404</v>
          </cell>
          <cell r="L1871">
            <v>0</v>
          </cell>
          <cell r="M1871">
            <v>2318</v>
          </cell>
        </row>
        <row r="1872">
          <cell r="K1872">
            <v>29711500</v>
          </cell>
          <cell r="L1872">
            <v>0</v>
          </cell>
          <cell r="M1872">
            <v>2318</v>
          </cell>
        </row>
        <row r="1873">
          <cell r="K1873">
            <v>26420500</v>
          </cell>
          <cell r="L1873">
            <v>0</v>
          </cell>
          <cell r="M1873">
            <v>2429</v>
          </cell>
        </row>
        <row r="1874">
          <cell r="K1874">
            <v>410000</v>
          </cell>
          <cell r="L1874">
            <v>0</v>
          </cell>
          <cell r="M1874">
            <v>2429</v>
          </cell>
        </row>
        <row r="1875">
          <cell r="K1875">
            <v>160000</v>
          </cell>
          <cell r="L1875">
            <v>0</v>
          </cell>
          <cell r="M1875">
            <v>2429</v>
          </cell>
        </row>
        <row r="1876">
          <cell r="K1876">
            <v>60000</v>
          </cell>
          <cell r="L1876">
            <v>0</v>
          </cell>
          <cell r="M1876">
            <v>2318</v>
          </cell>
        </row>
        <row r="1877">
          <cell r="K1877">
            <v>50000000</v>
          </cell>
          <cell r="L1877">
            <v>0</v>
          </cell>
          <cell r="M1877">
            <v>2417</v>
          </cell>
        </row>
        <row r="1878">
          <cell r="K1878">
            <v>25972000</v>
          </cell>
          <cell r="L1878">
            <v>0</v>
          </cell>
          <cell r="M1878">
            <v>2330</v>
          </cell>
        </row>
        <row r="1879">
          <cell r="K1879">
            <v>3040000</v>
          </cell>
          <cell r="L1879">
            <v>0</v>
          </cell>
          <cell r="M1879">
            <v>2279</v>
          </cell>
        </row>
        <row r="1880">
          <cell r="K1880">
            <v>2547120</v>
          </cell>
          <cell r="L1880">
            <v>0</v>
          </cell>
          <cell r="M1880">
            <v>2417</v>
          </cell>
        </row>
        <row r="1881">
          <cell r="K1881">
            <v>1620000</v>
          </cell>
          <cell r="L1881">
            <v>0</v>
          </cell>
          <cell r="M1881">
            <v>2417</v>
          </cell>
        </row>
        <row r="1882">
          <cell r="K1882">
            <v>1190000</v>
          </cell>
          <cell r="L1882">
            <v>0</v>
          </cell>
          <cell r="M1882">
            <v>2330</v>
          </cell>
        </row>
        <row r="1883">
          <cell r="K1883">
            <v>6926400</v>
          </cell>
          <cell r="L1883">
            <v>0</v>
          </cell>
          <cell r="M1883">
            <v>2279</v>
          </cell>
        </row>
        <row r="1884">
          <cell r="K1884">
            <v>940000</v>
          </cell>
          <cell r="L1884">
            <v>0</v>
          </cell>
          <cell r="M1884">
            <v>2223</v>
          </cell>
        </row>
        <row r="1885">
          <cell r="K1885">
            <v>14000000</v>
          </cell>
          <cell r="L1885">
            <v>0</v>
          </cell>
          <cell r="M1885">
            <v>2279</v>
          </cell>
        </row>
        <row r="1886">
          <cell r="K1886">
            <v>6303858</v>
          </cell>
          <cell r="L1886">
            <v>0</v>
          </cell>
          <cell r="M1886">
            <v>2412</v>
          </cell>
        </row>
        <row r="1887">
          <cell r="K1887">
            <v>3600000</v>
          </cell>
          <cell r="L1887">
            <v>0</v>
          </cell>
          <cell r="M1887">
            <v>2319</v>
          </cell>
        </row>
        <row r="1888">
          <cell r="K1888">
            <v>780000</v>
          </cell>
          <cell r="L1888">
            <v>0</v>
          </cell>
          <cell r="M1888">
            <v>2412</v>
          </cell>
        </row>
        <row r="1889">
          <cell r="K1889">
            <v>637630</v>
          </cell>
          <cell r="L1889">
            <v>0</v>
          </cell>
          <cell r="M1889">
            <v>2412</v>
          </cell>
        </row>
        <row r="1890">
          <cell r="K1890">
            <v>194496</v>
          </cell>
          <cell r="L1890">
            <v>0</v>
          </cell>
          <cell r="M1890">
            <v>2330</v>
          </cell>
        </row>
        <row r="1891">
          <cell r="K1891">
            <v>458213476</v>
          </cell>
          <cell r="L1891">
            <v>0</v>
          </cell>
          <cell r="M1891">
            <v>2279</v>
          </cell>
        </row>
        <row r="1892">
          <cell r="K1892">
            <v>1000000</v>
          </cell>
          <cell r="L1892">
            <v>0</v>
          </cell>
          <cell r="M1892">
            <v>2429</v>
          </cell>
        </row>
        <row r="1893">
          <cell r="K1893">
            <v>805000</v>
          </cell>
          <cell r="L1893">
            <v>0</v>
          </cell>
          <cell r="M1893">
            <v>2429</v>
          </cell>
        </row>
        <row r="1894">
          <cell r="K1894">
            <v>200000</v>
          </cell>
          <cell r="L1894">
            <v>0</v>
          </cell>
          <cell r="M1894">
            <v>2330</v>
          </cell>
        </row>
        <row r="1895">
          <cell r="K1895">
            <v>70000</v>
          </cell>
          <cell r="L1895">
            <v>0</v>
          </cell>
          <cell r="M1895">
            <v>2511</v>
          </cell>
        </row>
        <row r="1896">
          <cell r="K1896">
            <v>35267768</v>
          </cell>
          <cell r="L1896">
            <v>0</v>
          </cell>
          <cell r="M1896">
            <v>2310</v>
          </cell>
        </row>
        <row r="1897">
          <cell r="K1897">
            <v>8912380</v>
          </cell>
          <cell r="L1897">
            <v>0</v>
          </cell>
          <cell r="M1897">
            <v>2310</v>
          </cell>
        </row>
        <row r="1898">
          <cell r="K1898">
            <v>8400000</v>
          </cell>
          <cell r="L1898">
            <v>0</v>
          </cell>
          <cell r="M1898">
            <v>2419</v>
          </cell>
        </row>
        <row r="1899">
          <cell r="K1899">
            <v>2100000</v>
          </cell>
          <cell r="L1899">
            <v>0</v>
          </cell>
          <cell r="M1899">
            <v>2419</v>
          </cell>
        </row>
        <row r="1900">
          <cell r="K1900">
            <v>340636</v>
          </cell>
          <cell r="L1900">
            <v>0</v>
          </cell>
          <cell r="M1900">
            <v>2419</v>
          </cell>
        </row>
        <row r="1901">
          <cell r="K1901">
            <v>46970000</v>
          </cell>
          <cell r="L1901">
            <v>0</v>
          </cell>
          <cell r="M1901">
            <v>2416</v>
          </cell>
        </row>
        <row r="1902">
          <cell r="K1902">
            <v>13564992</v>
          </cell>
          <cell r="L1902">
            <v>0</v>
          </cell>
          <cell r="M1902">
            <v>2312</v>
          </cell>
        </row>
        <row r="1903">
          <cell r="K1903">
            <v>16617122</v>
          </cell>
          <cell r="L1903">
            <v>0</v>
          </cell>
          <cell r="M1903">
            <v>2273</v>
          </cell>
        </row>
        <row r="1904">
          <cell r="K1904">
            <v>73426012</v>
          </cell>
          <cell r="L1904">
            <v>0</v>
          </cell>
          <cell r="M1904">
            <v>2330</v>
          </cell>
        </row>
        <row r="1905">
          <cell r="K1905">
            <v>1845882</v>
          </cell>
          <cell r="L1905">
            <v>0</v>
          </cell>
          <cell r="M1905">
            <v>2273</v>
          </cell>
        </row>
        <row r="1906">
          <cell r="K1906">
            <v>1050000</v>
          </cell>
          <cell r="L1906">
            <v>0</v>
          </cell>
          <cell r="M1906">
            <v>2318</v>
          </cell>
        </row>
        <row r="1907">
          <cell r="K1907">
            <v>54126514</v>
          </cell>
          <cell r="L1907">
            <v>0</v>
          </cell>
          <cell r="M1907">
            <v>2413</v>
          </cell>
        </row>
        <row r="1908">
          <cell r="K1908">
            <v>37514876</v>
          </cell>
          <cell r="L1908">
            <v>0</v>
          </cell>
          <cell r="M1908">
            <v>2262</v>
          </cell>
        </row>
        <row r="1909">
          <cell r="K1909">
            <v>3708785</v>
          </cell>
          <cell r="L1909">
            <v>0</v>
          </cell>
          <cell r="M1909">
            <v>2313</v>
          </cell>
        </row>
        <row r="1910">
          <cell r="K1910">
            <v>3147446</v>
          </cell>
          <cell r="L1910">
            <v>0</v>
          </cell>
          <cell r="M1910">
            <v>2413</v>
          </cell>
        </row>
        <row r="1911">
          <cell r="K1911">
            <v>3017023</v>
          </cell>
          <cell r="L1911">
            <v>0</v>
          </cell>
          <cell r="M1911">
            <v>2313</v>
          </cell>
        </row>
        <row r="1912">
          <cell r="K1912">
            <v>2108738</v>
          </cell>
          <cell r="L1912">
            <v>0</v>
          </cell>
          <cell r="M1912">
            <v>2262</v>
          </cell>
        </row>
        <row r="1913">
          <cell r="K1913">
            <v>1997637</v>
          </cell>
          <cell r="L1913">
            <v>0</v>
          </cell>
          <cell r="M1913">
            <v>2222</v>
          </cell>
        </row>
        <row r="1914">
          <cell r="K1914">
            <v>1766601</v>
          </cell>
          <cell r="L1914">
            <v>0</v>
          </cell>
          <cell r="M1914">
            <v>2413</v>
          </cell>
        </row>
        <row r="1915">
          <cell r="K1915">
            <v>469485</v>
          </cell>
          <cell r="L1915">
            <v>0</v>
          </cell>
          <cell r="M1915">
            <v>2313</v>
          </cell>
        </row>
        <row r="1916">
          <cell r="K1916">
            <v>323719</v>
          </cell>
          <cell r="L1916">
            <v>0</v>
          </cell>
          <cell r="M1916">
            <v>2313</v>
          </cell>
        </row>
        <row r="1917">
          <cell r="K1917">
            <v>171641</v>
          </cell>
          <cell r="L1917">
            <v>0</v>
          </cell>
          <cell r="M1917">
            <v>2262</v>
          </cell>
        </row>
        <row r="1918">
          <cell r="K1918">
            <v>138337</v>
          </cell>
          <cell r="L1918">
            <v>0</v>
          </cell>
          <cell r="M1918">
            <v>2413</v>
          </cell>
        </row>
        <row r="1919">
          <cell r="K1919">
            <v>134041</v>
          </cell>
          <cell r="L1919">
            <v>0</v>
          </cell>
          <cell r="M1919">
            <v>2262</v>
          </cell>
        </row>
        <row r="1920">
          <cell r="K1920">
            <v>87437</v>
          </cell>
          <cell r="L1920">
            <v>0</v>
          </cell>
          <cell r="M1920">
            <v>2262</v>
          </cell>
        </row>
        <row r="1921">
          <cell r="K1921">
            <v>63468</v>
          </cell>
          <cell r="L1921">
            <v>0</v>
          </cell>
          <cell r="M1921">
            <v>2513</v>
          </cell>
        </row>
        <row r="1922">
          <cell r="K1922">
            <v>39140</v>
          </cell>
          <cell r="L1922">
            <v>0</v>
          </cell>
          <cell r="M1922">
            <v>2313</v>
          </cell>
        </row>
        <row r="1923">
          <cell r="K1923">
            <v>25725</v>
          </cell>
          <cell r="L1923">
            <v>0</v>
          </cell>
          <cell r="M1923">
            <v>2313</v>
          </cell>
        </row>
        <row r="1924">
          <cell r="K1924">
            <v>85158804</v>
          </cell>
          <cell r="L1924">
            <v>0</v>
          </cell>
          <cell r="M1924">
            <v>2313</v>
          </cell>
        </row>
        <row r="1925">
          <cell r="K1925">
            <v>23357727</v>
          </cell>
          <cell r="L1925">
            <v>0</v>
          </cell>
          <cell r="M1925">
            <v>2313</v>
          </cell>
        </row>
        <row r="1926">
          <cell r="K1926">
            <v>689604898</v>
          </cell>
          <cell r="L1926">
            <v>0</v>
          </cell>
          <cell r="M1926">
            <v>2262</v>
          </cell>
        </row>
        <row r="1927">
          <cell r="K1927">
            <v>66397555</v>
          </cell>
          <cell r="L1927">
            <v>0</v>
          </cell>
          <cell r="M1927">
            <v>2262</v>
          </cell>
        </row>
        <row r="1928">
          <cell r="K1928">
            <v>9695534</v>
          </cell>
          <cell r="L1928">
            <v>0</v>
          </cell>
          <cell r="M1928">
            <v>2313</v>
          </cell>
        </row>
        <row r="1929">
          <cell r="K1929">
            <v>9396776</v>
          </cell>
          <cell r="L1929">
            <v>0</v>
          </cell>
          <cell r="M1929">
            <v>2313</v>
          </cell>
        </row>
        <row r="1930">
          <cell r="K1930">
            <v>6808098</v>
          </cell>
          <cell r="L1930">
            <v>0</v>
          </cell>
          <cell r="M1930">
            <v>2262</v>
          </cell>
        </row>
        <row r="1931">
          <cell r="K1931">
            <v>3909865</v>
          </cell>
          <cell r="L1931">
            <v>0</v>
          </cell>
          <cell r="M1931">
            <v>2262</v>
          </cell>
        </row>
        <row r="1932">
          <cell r="K1932">
            <v>330000</v>
          </cell>
          <cell r="L1932">
            <v>0</v>
          </cell>
          <cell r="M1932">
            <v>2222</v>
          </cell>
        </row>
        <row r="1933">
          <cell r="K1933">
            <v>41246</v>
          </cell>
          <cell r="L1933">
            <v>0</v>
          </cell>
          <cell r="M1933">
            <v>2262</v>
          </cell>
        </row>
        <row r="1934">
          <cell r="K1934">
            <v>102908665</v>
          </cell>
          <cell r="L1934">
            <v>0</v>
          </cell>
          <cell r="M1934">
            <v>2262</v>
          </cell>
        </row>
        <row r="1935">
          <cell r="K1935">
            <v>18822000</v>
          </cell>
          <cell r="L1935">
            <v>0</v>
          </cell>
          <cell r="M1935">
            <v>2222</v>
          </cell>
        </row>
        <row r="1936">
          <cell r="K1936">
            <v>18577665</v>
          </cell>
          <cell r="L1936">
            <v>0</v>
          </cell>
          <cell r="M1936">
            <v>2313</v>
          </cell>
        </row>
        <row r="1937">
          <cell r="K1937">
            <v>3611044</v>
          </cell>
          <cell r="L1937">
            <v>0</v>
          </cell>
          <cell r="M1937">
            <v>2262</v>
          </cell>
        </row>
        <row r="1938">
          <cell r="K1938">
            <v>299501</v>
          </cell>
          <cell r="L1938">
            <v>0</v>
          </cell>
          <cell r="M1938">
            <v>2262</v>
          </cell>
        </row>
        <row r="1939">
          <cell r="K1939">
            <v>41692</v>
          </cell>
          <cell r="L1939">
            <v>0</v>
          </cell>
          <cell r="M1939">
            <v>2262</v>
          </cell>
        </row>
        <row r="1940">
          <cell r="K1940">
            <v>63594261</v>
          </cell>
          <cell r="L1940">
            <v>0</v>
          </cell>
          <cell r="M1940">
            <v>2413</v>
          </cell>
        </row>
        <row r="1941">
          <cell r="K1941">
            <v>19330822</v>
          </cell>
          <cell r="L1941">
            <v>0</v>
          </cell>
          <cell r="M1941">
            <v>2413</v>
          </cell>
        </row>
        <row r="1942">
          <cell r="K1942">
            <v>9288463</v>
          </cell>
          <cell r="L1942">
            <v>0</v>
          </cell>
          <cell r="M1942">
            <v>2313</v>
          </cell>
        </row>
        <row r="1943">
          <cell r="K1943">
            <v>2031532</v>
          </cell>
          <cell r="L1943">
            <v>0</v>
          </cell>
          <cell r="M1943">
            <v>2313</v>
          </cell>
        </row>
        <row r="1944">
          <cell r="K1944">
            <v>16516</v>
          </cell>
          <cell r="L1944">
            <v>0</v>
          </cell>
          <cell r="M1944">
            <v>2313</v>
          </cell>
        </row>
        <row r="1945">
          <cell r="K1945">
            <v>24872808</v>
          </cell>
          <cell r="L1945">
            <v>0</v>
          </cell>
          <cell r="M1945">
            <v>2413</v>
          </cell>
        </row>
        <row r="1946">
          <cell r="K1946">
            <v>18808848</v>
          </cell>
          <cell r="L1946">
            <v>0</v>
          </cell>
          <cell r="M1946">
            <v>2413</v>
          </cell>
        </row>
        <row r="1947">
          <cell r="K1947">
            <v>16321089</v>
          </cell>
          <cell r="L1947">
            <v>0</v>
          </cell>
          <cell r="M1947">
            <v>2413</v>
          </cell>
        </row>
        <row r="1948">
          <cell r="K1948">
            <v>14593887</v>
          </cell>
          <cell r="L1948">
            <v>0</v>
          </cell>
          <cell r="M1948">
            <v>2313</v>
          </cell>
        </row>
        <row r="1949">
          <cell r="K1949">
            <v>10923017</v>
          </cell>
          <cell r="L1949">
            <v>0</v>
          </cell>
          <cell r="M1949">
            <v>2313</v>
          </cell>
        </row>
        <row r="1950">
          <cell r="K1950">
            <v>8092217</v>
          </cell>
          <cell r="L1950">
            <v>0</v>
          </cell>
          <cell r="M1950">
            <v>2262</v>
          </cell>
        </row>
        <row r="1951">
          <cell r="K1951">
            <v>6999376</v>
          </cell>
          <cell r="L1951">
            <v>0</v>
          </cell>
          <cell r="M1951">
            <v>2413</v>
          </cell>
        </row>
        <row r="1952">
          <cell r="K1952">
            <v>5248327</v>
          </cell>
          <cell r="L1952">
            <v>0</v>
          </cell>
          <cell r="M1952">
            <v>2262</v>
          </cell>
        </row>
        <row r="1953">
          <cell r="K1953">
            <v>4632043</v>
          </cell>
          <cell r="L1953">
            <v>0</v>
          </cell>
          <cell r="M1953">
            <v>2513</v>
          </cell>
        </row>
        <row r="1954">
          <cell r="K1954">
            <v>3548186</v>
          </cell>
          <cell r="L1954">
            <v>0</v>
          </cell>
          <cell r="M1954">
            <v>2313</v>
          </cell>
        </row>
        <row r="1955">
          <cell r="K1955">
            <v>3491608</v>
          </cell>
          <cell r="L1955">
            <v>0</v>
          </cell>
          <cell r="M1955">
            <v>2222</v>
          </cell>
        </row>
        <row r="1956">
          <cell r="K1956">
            <v>2729471</v>
          </cell>
          <cell r="L1956">
            <v>0</v>
          </cell>
          <cell r="M1956">
            <v>2313</v>
          </cell>
        </row>
        <row r="1957">
          <cell r="K1957">
            <v>2171268</v>
          </cell>
          <cell r="L1957">
            <v>0</v>
          </cell>
          <cell r="M1957">
            <v>2262</v>
          </cell>
        </row>
        <row r="1958">
          <cell r="K1958">
            <v>1897899</v>
          </cell>
          <cell r="L1958">
            <v>0</v>
          </cell>
          <cell r="M1958">
            <v>2313</v>
          </cell>
        </row>
        <row r="1959">
          <cell r="K1959">
            <v>1618927</v>
          </cell>
          <cell r="L1959">
            <v>0</v>
          </cell>
          <cell r="M1959">
            <v>2313</v>
          </cell>
        </row>
        <row r="1960">
          <cell r="K1960">
            <v>833333</v>
          </cell>
          <cell r="L1960">
            <v>0</v>
          </cell>
          <cell r="M1960">
            <v>2262</v>
          </cell>
        </row>
        <row r="1961">
          <cell r="K1961">
            <v>536517</v>
          </cell>
          <cell r="L1961">
            <v>0</v>
          </cell>
          <cell r="M1961">
            <v>2262</v>
          </cell>
        </row>
        <row r="1962">
          <cell r="K1962">
            <v>43440772</v>
          </cell>
          <cell r="L1962">
            <v>0</v>
          </cell>
          <cell r="M1962">
            <v>2413</v>
          </cell>
        </row>
        <row r="1963">
          <cell r="K1963">
            <v>2889150</v>
          </cell>
          <cell r="L1963">
            <v>0</v>
          </cell>
          <cell r="M1963">
            <v>2413</v>
          </cell>
        </row>
        <row r="1964">
          <cell r="K1964">
            <v>417030946</v>
          </cell>
          <cell r="L1964">
            <v>0</v>
          </cell>
          <cell r="M1964">
            <v>2601</v>
          </cell>
        </row>
        <row r="1965">
          <cell r="K1965">
            <v>20910000</v>
          </cell>
          <cell r="L1965">
            <v>0</v>
          </cell>
          <cell r="M1965">
            <v>2603</v>
          </cell>
        </row>
        <row r="1966">
          <cell r="K1966">
            <v>201205479</v>
          </cell>
          <cell r="L1966">
            <v>0</v>
          </cell>
          <cell r="M1966">
            <v>2600</v>
          </cell>
        </row>
        <row r="1967">
          <cell r="K1967">
            <v>807056160</v>
          </cell>
          <cell r="L1967">
            <v>0</v>
          </cell>
          <cell r="M1967">
            <v>2511</v>
          </cell>
        </row>
        <row r="1968">
          <cell r="K1968">
            <v>4278846</v>
          </cell>
          <cell r="L1968">
            <v>0</v>
          </cell>
          <cell r="M1968">
            <v>2330</v>
          </cell>
        </row>
        <row r="1969">
          <cell r="K1969">
            <v>14836000</v>
          </cell>
          <cell r="L1969">
            <v>0</v>
          </cell>
          <cell r="M1969">
            <v>2510</v>
          </cell>
        </row>
        <row r="1970">
          <cell r="K1970">
            <v>50000000</v>
          </cell>
          <cell r="L1970">
            <v>0</v>
          </cell>
          <cell r="M1970">
            <v>2510</v>
          </cell>
        </row>
        <row r="1971">
          <cell r="K1971">
            <v>6663500</v>
          </cell>
          <cell r="L1971">
            <v>0</v>
          </cell>
          <cell r="M1971">
            <v>2510</v>
          </cell>
        </row>
        <row r="1972">
          <cell r="K1972">
            <v>2730000</v>
          </cell>
          <cell r="L1972">
            <v>0</v>
          </cell>
          <cell r="M1972">
            <v>2529</v>
          </cell>
        </row>
        <row r="1973">
          <cell r="K1973">
            <v>500000000</v>
          </cell>
          <cell r="L1973">
            <v>0</v>
          </cell>
          <cell r="M1973">
            <v>2512</v>
          </cell>
        </row>
        <row r="1974">
          <cell r="K1974">
            <v>22500</v>
          </cell>
          <cell r="L1974">
            <v>0</v>
          </cell>
          <cell r="M1974">
            <v>2529</v>
          </cell>
        </row>
        <row r="1975">
          <cell r="K1975">
            <v>204782274</v>
          </cell>
          <cell r="L1975">
            <v>0</v>
          </cell>
          <cell r="M1975">
            <v>2414</v>
          </cell>
        </row>
        <row r="1976">
          <cell r="K1976">
            <v>23588000</v>
          </cell>
          <cell r="L1976">
            <v>0</v>
          </cell>
          <cell r="M1976">
            <v>2414</v>
          </cell>
        </row>
        <row r="1977">
          <cell r="K1977">
            <v>8500000</v>
          </cell>
          <cell r="L1977">
            <v>0</v>
          </cell>
          <cell r="M1977">
            <v>2414</v>
          </cell>
        </row>
        <row r="1978">
          <cell r="K1978">
            <v>17747368</v>
          </cell>
          <cell r="L1978">
            <v>0</v>
          </cell>
          <cell r="M1978">
            <v>2414</v>
          </cell>
        </row>
        <row r="1979">
          <cell r="K1979">
            <v>4000000</v>
          </cell>
          <cell r="L1979">
            <v>0</v>
          </cell>
          <cell r="M1979">
            <v>2414</v>
          </cell>
        </row>
        <row r="1980">
          <cell r="K1980">
            <v>40666668</v>
          </cell>
          <cell r="L1980">
            <v>0</v>
          </cell>
          <cell r="M1980">
            <v>2414</v>
          </cell>
        </row>
        <row r="1981">
          <cell r="K1981">
            <v>84618561</v>
          </cell>
          <cell r="L1981">
            <v>0</v>
          </cell>
          <cell r="M1981">
            <v>2410</v>
          </cell>
        </row>
        <row r="1982">
          <cell r="K1982">
            <v>43575000</v>
          </cell>
          <cell r="L1982">
            <v>0</v>
          </cell>
          <cell r="M1982">
            <v>2416</v>
          </cell>
        </row>
        <row r="1983">
          <cell r="K1983">
            <v>14150000</v>
          </cell>
          <cell r="L1983">
            <v>0</v>
          </cell>
          <cell r="M1983">
            <v>2416</v>
          </cell>
        </row>
        <row r="1984">
          <cell r="K1984">
            <v>9250000</v>
          </cell>
          <cell r="L1984">
            <v>0</v>
          </cell>
          <cell r="M1984">
            <v>2279</v>
          </cell>
        </row>
        <row r="1985">
          <cell r="K1985">
            <v>3303000</v>
          </cell>
          <cell r="L1985">
            <v>0</v>
          </cell>
          <cell r="M1985">
            <v>2330</v>
          </cell>
        </row>
        <row r="1986">
          <cell r="K1986">
            <v>1600000</v>
          </cell>
          <cell r="L1986">
            <v>0</v>
          </cell>
          <cell r="M1986">
            <v>2330</v>
          </cell>
        </row>
        <row r="1987">
          <cell r="K1987">
            <v>1025000</v>
          </cell>
          <cell r="L1987">
            <v>0</v>
          </cell>
          <cell r="M1987">
            <v>2529</v>
          </cell>
        </row>
        <row r="1988">
          <cell r="K1988">
            <v>500000</v>
          </cell>
          <cell r="L1988">
            <v>0</v>
          </cell>
          <cell r="M1988">
            <v>2416</v>
          </cell>
        </row>
        <row r="1989">
          <cell r="K1989">
            <v>21443931</v>
          </cell>
          <cell r="L1989">
            <v>0</v>
          </cell>
          <cell r="M1989">
            <v>2409</v>
          </cell>
        </row>
        <row r="1990">
          <cell r="K1990">
            <v>19706456</v>
          </cell>
          <cell r="L1990">
            <v>0</v>
          </cell>
          <cell r="M1990">
            <v>2319</v>
          </cell>
        </row>
        <row r="1991">
          <cell r="K1991">
            <v>14627481</v>
          </cell>
          <cell r="L1991">
            <v>0</v>
          </cell>
          <cell r="M1991">
            <v>2234</v>
          </cell>
        </row>
        <row r="1992">
          <cell r="K1992">
            <v>13394129</v>
          </cell>
          <cell r="L1992">
            <v>0</v>
          </cell>
          <cell r="M1992">
            <v>2319</v>
          </cell>
        </row>
        <row r="1993">
          <cell r="K1993">
            <v>7221403</v>
          </cell>
          <cell r="L1993">
            <v>0</v>
          </cell>
          <cell r="M1993">
            <v>2409</v>
          </cell>
        </row>
        <row r="1994">
          <cell r="K1994">
            <v>6742868</v>
          </cell>
          <cell r="L1994">
            <v>0</v>
          </cell>
          <cell r="M1994">
            <v>2409</v>
          </cell>
        </row>
        <row r="1995">
          <cell r="K1995">
            <v>5699550</v>
          </cell>
          <cell r="L1995">
            <v>0</v>
          </cell>
          <cell r="M1995">
            <v>2319</v>
          </cell>
        </row>
        <row r="1996">
          <cell r="K1996">
            <v>5010671</v>
          </cell>
          <cell r="L1996">
            <v>0</v>
          </cell>
          <cell r="M1996">
            <v>2319</v>
          </cell>
        </row>
        <row r="1997">
          <cell r="K1997">
            <v>3655981</v>
          </cell>
          <cell r="L1997">
            <v>0</v>
          </cell>
          <cell r="M1997">
            <v>2274</v>
          </cell>
        </row>
        <row r="1998">
          <cell r="K1998">
            <v>2939833</v>
          </cell>
          <cell r="L1998">
            <v>0</v>
          </cell>
          <cell r="M1998">
            <v>2409</v>
          </cell>
        </row>
        <row r="1999">
          <cell r="K1999">
            <v>2374509</v>
          </cell>
          <cell r="L1999">
            <v>0</v>
          </cell>
          <cell r="M1999">
            <v>2509</v>
          </cell>
        </row>
        <row r="2000">
          <cell r="K2000">
            <v>2085274</v>
          </cell>
          <cell r="L2000">
            <v>0</v>
          </cell>
          <cell r="M2000">
            <v>2274</v>
          </cell>
        </row>
        <row r="2001">
          <cell r="K2001">
            <v>1931683</v>
          </cell>
          <cell r="L2001">
            <v>0</v>
          </cell>
          <cell r="M2001">
            <v>2274</v>
          </cell>
        </row>
        <row r="2002">
          <cell r="K2002">
            <v>1904591</v>
          </cell>
          <cell r="L2002">
            <v>0</v>
          </cell>
          <cell r="M2002">
            <v>2274</v>
          </cell>
        </row>
        <row r="2003">
          <cell r="K2003">
            <v>1031949</v>
          </cell>
          <cell r="L2003">
            <v>0</v>
          </cell>
          <cell r="M2003">
            <v>2274</v>
          </cell>
        </row>
        <row r="2004">
          <cell r="K2004">
            <v>912449</v>
          </cell>
          <cell r="L2004">
            <v>0</v>
          </cell>
          <cell r="M2004">
            <v>2319</v>
          </cell>
        </row>
        <row r="2005">
          <cell r="K2005">
            <v>491057</v>
          </cell>
          <cell r="L2005">
            <v>0</v>
          </cell>
          <cell r="M2005">
            <v>2274</v>
          </cell>
        </row>
        <row r="2006">
          <cell r="K2006">
            <v>117602</v>
          </cell>
          <cell r="L2006">
            <v>0</v>
          </cell>
          <cell r="M2006">
            <v>2274</v>
          </cell>
        </row>
        <row r="2007">
          <cell r="K2007">
            <v>75439</v>
          </cell>
          <cell r="L2007">
            <v>0</v>
          </cell>
          <cell r="M2007">
            <v>2274</v>
          </cell>
        </row>
        <row r="2008">
          <cell r="K2008">
            <v>19399</v>
          </cell>
          <cell r="L2008">
            <v>0</v>
          </cell>
          <cell r="M2008">
            <v>2274</v>
          </cell>
        </row>
        <row r="2009">
          <cell r="K2009">
            <v>11182</v>
          </cell>
          <cell r="L2009">
            <v>0</v>
          </cell>
          <cell r="M2009">
            <v>2274</v>
          </cell>
        </row>
        <row r="2010">
          <cell r="K2010">
            <v>41653000</v>
          </cell>
          <cell r="L2010">
            <v>0</v>
          </cell>
          <cell r="M2010">
            <v>2279</v>
          </cell>
        </row>
        <row r="2011">
          <cell r="K2011">
            <v>50051520</v>
          </cell>
          <cell r="L2011">
            <v>0</v>
          </cell>
          <cell r="M2011">
            <v>2330</v>
          </cell>
        </row>
        <row r="2012">
          <cell r="K2012">
            <v>25480320</v>
          </cell>
          <cell r="L2012">
            <v>0</v>
          </cell>
          <cell r="M2012">
            <v>2429</v>
          </cell>
        </row>
        <row r="2013">
          <cell r="K2013">
            <v>546500</v>
          </cell>
          <cell r="L2013">
            <v>0</v>
          </cell>
          <cell r="M2013">
            <v>2330</v>
          </cell>
        </row>
        <row r="2014">
          <cell r="K2014">
            <v>333000</v>
          </cell>
          <cell r="L2014">
            <v>0</v>
          </cell>
          <cell r="M2014">
            <v>2429</v>
          </cell>
        </row>
        <row r="2015">
          <cell r="K2015">
            <v>115000</v>
          </cell>
          <cell r="L2015">
            <v>0</v>
          </cell>
          <cell r="M2015">
            <v>2429</v>
          </cell>
        </row>
        <row r="2016">
          <cell r="K2016">
            <v>50556484</v>
          </cell>
          <cell r="L2016">
            <v>0</v>
          </cell>
          <cell r="M2016">
            <v>2279</v>
          </cell>
        </row>
        <row r="2017">
          <cell r="K2017">
            <v>9180000</v>
          </cell>
          <cell r="L2017">
            <v>0</v>
          </cell>
          <cell r="M2017">
            <v>2279</v>
          </cell>
        </row>
        <row r="2018">
          <cell r="K2018">
            <v>5272865</v>
          </cell>
          <cell r="L2018">
            <v>0</v>
          </cell>
          <cell r="M2018">
            <v>2279</v>
          </cell>
        </row>
        <row r="2019">
          <cell r="K2019">
            <v>2278000</v>
          </cell>
          <cell r="L2019">
            <v>0</v>
          </cell>
          <cell r="M2019">
            <v>2529</v>
          </cell>
        </row>
        <row r="2020">
          <cell r="K2020">
            <v>1000000</v>
          </cell>
          <cell r="L2020">
            <v>0</v>
          </cell>
          <cell r="M2020">
            <v>2429</v>
          </cell>
        </row>
        <row r="2021">
          <cell r="K2021">
            <v>10000000</v>
          </cell>
          <cell r="L2021">
            <v>0</v>
          </cell>
          <cell r="M2021">
            <v>2279</v>
          </cell>
        </row>
        <row r="2022">
          <cell r="K2022">
            <v>2169000000</v>
          </cell>
          <cell r="L2022">
            <v>0</v>
          </cell>
          <cell r="M2022">
            <v>9999</v>
          </cell>
        </row>
        <row r="2023">
          <cell r="K2023">
            <v>1888000000</v>
          </cell>
          <cell r="L2023">
            <v>0</v>
          </cell>
          <cell r="M2023">
            <v>9999</v>
          </cell>
        </row>
        <row r="2024">
          <cell r="K2024">
            <v>1527000000</v>
          </cell>
          <cell r="L2024">
            <v>0</v>
          </cell>
          <cell r="M2024">
            <v>9999</v>
          </cell>
        </row>
        <row r="2025">
          <cell r="K2025">
            <v>1219410000</v>
          </cell>
          <cell r="L2025">
            <v>0</v>
          </cell>
          <cell r="M2025">
            <v>9999</v>
          </cell>
        </row>
        <row r="2026">
          <cell r="K2026">
            <v>976935000</v>
          </cell>
          <cell r="L2026">
            <v>0</v>
          </cell>
          <cell r="M2026">
            <v>9999</v>
          </cell>
        </row>
        <row r="2027">
          <cell r="K2027">
            <v>923000000</v>
          </cell>
          <cell r="L2027">
            <v>0</v>
          </cell>
          <cell r="M2027">
            <v>9999</v>
          </cell>
        </row>
        <row r="2028">
          <cell r="K2028">
            <v>874000000</v>
          </cell>
          <cell r="L2028">
            <v>0</v>
          </cell>
          <cell r="M2028">
            <v>9999</v>
          </cell>
        </row>
        <row r="2029">
          <cell r="K2029">
            <v>826000000</v>
          </cell>
          <cell r="L2029">
            <v>0</v>
          </cell>
          <cell r="M2029">
            <v>9999</v>
          </cell>
        </row>
        <row r="2030">
          <cell r="K2030">
            <v>800000000</v>
          </cell>
          <cell r="L2030">
            <v>0</v>
          </cell>
          <cell r="M2030">
            <v>9999</v>
          </cell>
        </row>
        <row r="2031">
          <cell r="K2031">
            <v>690000000</v>
          </cell>
          <cell r="L2031">
            <v>0</v>
          </cell>
          <cell r="M2031">
            <v>9999</v>
          </cell>
        </row>
        <row r="2032">
          <cell r="K2032">
            <v>680000000</v>
          </cell>
          <cell r="L2032">
            <v>0</v>
          </cell>
          <cell r="M2032">
            <v>9999</v>
          </cell>
        </row>
        <row r="2033">
          <cell r="K2033">
            <v>539200000</v>
          </cell>
          <cell r="L2033">
            <v>0</v>
          </cell>
          <cell r="M2033">
            <v>9999</v>
          </cell>
        </row>
        <row r="2034">
          <cell r="K2034">
            <v>533280000</v>
          </cell>
          <cell r="L2034">
            <v>0</v>
          </cell>
          <cell r="M2034">
            <v>9999</v>
          </cell>
        </row>
        <row r="2035">
          <cell r="K2035">
            <v>522787500</v>
          </cell>
          <cell r="L2035">
            <v>0</v>
          </cell>
          <cell r="M2035">
            <v>9999</v>
          </cell>
        </row>
        <row r="2036">
          <cell r="K2036">
            <v>500000000</v>
          </cell>
          <cell r="L2036">
            <v>0</v>
          </cell>
          <cell r="M2036">
            <v>9999</v>
          </cell>
        </row>
        <row r="2037">
          <cell r="K2037">
            <v>450000000</v>
          </cell>
          <cell r="L2037">
            <v>0</v>
          </cell>
          <cell r="M2037">
            <v>9999</v>
          </cell>
        </row>
        <row r="2038">
          <cell r="K2038">
            <v>432500000</v>
          </cell>
          <cell r="L2038">
            <v>0</v>
          </cell>
          <cell r="M2038">
            <v>9999</v>
          </cell>
        </row>
        <row r="2039">
          <cell r="K2039">
            <v>420000000</v>
          </cell>
          <cell r="L2039">
            <v>0</v>
          </cell>
          <cell r="M2039">
            <v>9999</v>
          </cell>
        </row>
        <row r="2040">
          <cell r="K2040">
            <v>400000000</v>
          </cell>
          <cell r="L2040">
            <v>0</v>
          </cell>
          <cell r="M2040">
            <v>9999</v>
          </cell>
        </row>
        <row r="2041">
          <cell r="K2041">
            <v>400000000</v>
          </cell>
          <cell r="L2041">
            <v>0</v>
          </cell>
          <cell r="M2041">
            <v>9999</v>
          </cell>
        </row>
        <row r="2042">
          <cell r="K2042">
            <v>344400000</v>
          </cell>
          <cell r="L2042">
            <v>0</v>
          </cell>
          <cell r="M2042">
            <v>9999</v>
          </cell>
        </row>
        <row r="2043">
          <cell r="K2043">
            <v>325000000</v>
          </cell>
          <cell r="L2043">
            <v>0</v>
          </cell>
          <cell r="M2043">
            <v>9999</v>
          </cell>
        </row>
        <row r="2044">
          <cell r="K2044">
            <v>309600000</v>
          </cell>
          <cell r="L2044">
            <v>0</v>
          </cell>
          <cell r="M2044">
            <v>9999</v>
          </cell>
        </row>
        <row r="2045">
          <cell r="K2045">
            <v>308160000</v>
          </cell>
          <cell r="L2045">
            <v>0</v>
          </cell>
          <cell r="M2045">
            <v>9999</v>
          </cell>
        </row>
        <row r="2046">
          <cell r="K2046">
            <v>300000000</v>
          </cell>
          <cell r="L2046">
            <v>0</v>
          </cell>
          <cell r="M2046">
            <v>9999</v>
          </cell>
        </row>
        <row r="2047">
          <cell r="K2047">
            <v>300000000</v>
          </cell>
          <cell r="L2047">
            <v>0</v>
          </cell>
          <cell r="M2047">
            <v>9999</v>
          </cell>
        </row>
        <row r="2048">
          <cell r="K2048">
            <v>300000000</v>
          </cell>
          <cell r="L2048">
            <v>0</v>
          </cell>
          <cell r="M2048">
            <v>9999</v>
          </cell>
        </row>
        <row r="2049">
          <cell r="K2049">
            <v>291000000</v>
          </cell>
          <cell r="L2049">
            <v>0</v>
          </cell>
          <cell r="M2049">
            <v>9999</v>
          </cell>
        </row>
        <row r="2050">
          <cell r="K2050">
            <v>260000000</v>
          </cell>
          <cell r="L2050">
            <v>0</v>
          </cell>
          <cell r="M2050">
            <v>9999</v>
          </cell>
        </row>
        <row r="2051">
          <cell r="K2051">
            <v>242000000</v>
          </cell>
          <cell r="L2051">
            <v>0</v>
          </cell>
          <cell r="M2051">
            <v>9999</v>
          </cell>
        </row>
        <row r="2052">
          <cell r="K2052">
            <v>225000000</v>
          </cell>
          <cell r="L2052">
            <v>0</v>
          </cell>
          <cell r="M2052">
            <v>9999</v>
          </cell>
        </row>
        <row r="2053">
          <cell r="K2053">
            <v>218295000</v>
          </cell>
          <cell r="L2053">
            <v>0</v>
          </cell>
          <cell r="M2053">
            <v>9999</v>
          </cell>
        </row>
        <row r="2054">
          <cell r="K2054">
            <v>206000000</v>
          </cell>
          <cell r="L2054">
            <v>0</v>
          </cell>
          <cell r="M2054">
            <v>9999</v>
          </cell>
        </row>
        <row r="2055">
          <cell r="K2055">
            <v>200000000</v>
          </cell>
          <cell r="L2055">
            <v>0</v>
          </cell>
          <cell r="M2055">
            <v>9999</v>
          </cell>
        </row>
        <row r="2056">
          <cell r="K2056">
            <v>200000000</v>
          </cell>
          <cell r="L2056">
            <v>0</v>
          </cell>
          <cell r="M2056">
            <v>9999</v>
          </cell>
        </row>
        <row r="2057">
          <cell r="K2057">
            <v>178225000</v>
          </cell>
          <cell r="L2057">
            <v>0</v>
          </cell>
          <cell r="M2057">
            <v>9999</v>
          </cell>
        </row>
        <row r="2058">
          <cell r="K2058">
            <v>172000000</v>
          </cell>
          <cell r="L2058">
            <v>0</v>
          </cell>
          <cell r="M2058">
            <v>9999</v>
          </cell>
        </row>
        <row r="2059">
          <cell r="K2059">
            <v>150000000</v>
          </cell>
          <cell r="L2059">
            <v>0</v>
          </cell>
          <cell r="M2059">
            <v>9999</v>
          </cell>
        </row>
        <row r="2060">
          <cell r="K2060">
            <v>150000000</v>
          </cell>
          <cell r="L2060">
            <v>0</v>
          </cell>
          <cell r="M2060">
            <v>9999</v>
          </cell>
        </row>
        <row r="2061">
          <cell r="K2061">
            <v>150000000</v>
          </cell>
          <cell r="L2061">
            <v>0</v>
          </cell>
          <cell r="M2061">
            <v>9999</v>
          </cell>
        </row>
        <row r="2062">
          <cell r="K2062">
            <v>150000000</v>
          </cell>
          <cell r="L2062">
            <v>0</v>
          </cell>
          <cell r="M2062">
            <v>9999</v>
          </cell>
        </row>
        <row r="2063">
          <cell r="K2063">
            <v>150000000</v>
          </cell>
          <cell r="L2063">
            <v>0</v>
          </cell>
          <cell r="M2063">
            <v>9999</v>
          </cell>
        </row>
        <row r="2064">
          <cell r="K2064">
            <v>144300000</v>
          </cell>
          <cell r="L2064">
            <v>0</v>
          </cell>
          <cell r="M2064">
            <v>9999</v>
          </cell>
        </row>
        <row r="2065">
          <cell r="K2065">
            <v>120000000</v>
          </cell>
          <cell r="L2065">
            <v>0</v>
          </cell>
          <cell r="M2065">
            <v>9999</v>
          </cell>
        </row>
        <row r="2066">
          <cell r="K2066">
            <v>114000000</v>
          </cell>
          <cell r="L2066">
            <v>0</v>
          </cell>
          <cell r="M2066">
            <v>9999</v>
          </cell>
        </row>
        <row r="2067">
          <cell r="K2067">
            <v>111300000</v>
          </cell>
          <cell r="L2067">
            <v>0</v>
          </cell>
          <cell r="M2067">
            <v>9999</v>
          </cell>
        </row>
        <row r="2068">
          <cell r="K2068">
            <v>105000000</v>
          </cell>
          <cell r="L2068">
            <v>0</v>
          </cell>
          <cell r="M2068">
            <v>9999</v>
          </cell>
        </row>
        <row r="2069">
          <cell r="K2069">
            <v>100000000</v>
          </cell>
          <cell r="L2069">
            <v>0</v>
          </cell>
          <cell r="M2069">
            <v>9999</v>
          </cell>
        </row>
        <row r="2070">
          <cell r="K2070">
            <v>100000000</v>
          </cell>
          <cell r="L2070">
            <v>0</v>
          </cell>
          <cell r="M2070">
            <v>9999</v>
          </cell>
        </row>
        <row r="2071">
          <cell r="K2071">
            <v>100000000</v>
          </cell>
          <cell r="L2071">
            <v>0</v>
          </cell>
          <cell r="M2071">
            <v>9999</v>
          </cell>
        </row>
        <row r="2072">
          <cell r="K2072">
            <v>100000000</v>
          </cell>
          <cell r="L2072">
            <v>0</v>
          </cell>
          <cell r="M2072">
            <v>9999</v>
          </cell>
        </row>
        <row r="2073">
          <cell r="K2073">
            <v>100000000</v>
          </cell>
          <cell r="L2073">
            <v>0</v>
          </cell>
          <cell r="M2073">
            <v>9999</v>
          </cell>
        </row>
        <row r="2074">
          <cell r="K2074">
            <v>100000000</v>
          </cell>
          <cell r="L2074">
            <v>0</v>
          </cell>
          <cell r="M2074">
            <v>9999</v>
          </cell>
        </row>
        <row r="2075">
          <cell r="K2075">
            <v>80000000</v>
          </cell>
          <cell r="L2075">
            <v>0</v>
          </cell>
          <cell r="M2075">
            <v>9999</v>
          </cell>
        </row>
        <row r="2076">
          <cell r="K2076">
            <v>70000000</v>
          </cell>
          <cell r="L2076">
            <v>0</v>
          </cell>
          <cell r="M2076">
            <v>9999</v>
          </cell>
        </row>
        <row r="2077">
          <cell r="K2077">
            <v>64000000</v>
          </cell>
          <cell r="L2077">
            <v>0</v>
          </cell>
          <cell r="M2077">
            <v>9999</v>
          </cell>
        </row>
        <row r="2078">
          <cell r="K2078">
            <v>61250000</v>
          </cell>
          <cell r="L2078">
            <v>0</v>
          </cell>
          <cell r="M2078">
            <v>9999</v>
          </cell>
        </row>
        <row r="2079">
          <cell r="K2079">
            <v>52900000</v>
          </cell>
          <cell r="L2079">
            <v>0</v>
          </cell>
          <cell r="M2079">
            <v>9999</v>
          </cell>
        </row>
        <row r="2080">
          <cell r="K2080">
            <v>50000000</v>
          </cell>
          <cell r="L2080">
            <v>0</v>
          </cell>
          <cell r="M2080">
            <v>9999</v>
          </cell>
        </row>
        <row r="2081">
          <cell r="K2081">
            <v>50000000</v>
          </cell>
          <cell r="L2081">
            <v>0</v>
          </cell>
          <cell r="M2081">
            <v>9999</v>
          </cell>
        </row>
        <row r="2082">
          <cell r="K2082">
            <v>50000000</v>
          </cell>
          <cell r="L2082">
            <v>0</v>
          </cell>
          <cell r="M2082">
            <v>9999</v>
          </cell>
        </row>
        <row r="2083">
          <cell r="K2083">
            <v>50000000</v>
          </cell>
          <cell r="L2083">
            <v>0</v>
          </cell>
          <cell r="M2083">
            <v>9999</v>
          </cell>
        </row>
        <row r="2084">
          <cell r="K2084">
            <v>45815210</v>
          </cell>
          <cell r="L2084">
            <v>0</v>
          </cell>
          <cell r="M2084">
            <v>9999</v>
          </cell>
        </row>
        <row r="2085">
          <cell r="K2085">
            <v>43500000</v>
          </cell>
          <cell r="L2085">
            <v>0</v>
          </cell>
          <cell r="M2085">
            <v>9999</v>
          </cell>
        </row>
        <row r="2086">
          <cell r="K2086">
            <v>36400000</v>
          </cell>
          <cell r="L2086">
            <v>0</v>
          </cell>
          <cell r="M2086">
            <v>9999</v>
          </cell>
        </row>
        <row r="2087">
          <cell r="K2087">
            <v>36000000</v>
          </cell>
          <cell r="L2087">
            <v>0</v>
          </cell>
          <cell r="M2087">
            <v>9999</v>
          </cell>
        </row>
        <row r="2088">
          <cell r="K2088">
            <v>36000000</v>
          </cell>
          <cell r="L2088">
            <v>0</v>
          </cell>
          <cell r="M2088">
            <v>9999</v>
          </cell>
        </row>
        <row r="2089">
          <cell r="K2089">
            <v>34320000</v>
          </cell>
          <cell r="L2089">
            <v>0</v>
          </cell>
          <cell r="M2089">
            <v>9999</v>
          </cell>
        </row>
        <row r="2090">
          <cell r="K2090">
            <v>32920000</v>
          </cell>
          <cell r="L2090">
            <v>0</v>
          </cell>
          <cell r="M2090">
            <v>9999</v>
          </cell>
        </row>
        <row r="2091">
          <cell r="K2091">
            <v>30000000</v>
          </cell>
          <cell r="L2091">
            <v>0</v>
          </cell>
          <cell r="M2091">
            <v>9999</v>
          </cell>
        </row>
        <row r="2092">
          <cell r="K2092">
            <v>30000000</v>
          </cell>
          <cell r="L2092">
            <v>0</v>
          </cell>
          <cell r="M2092">
            <v>9999</v>
          </cell>
        </row>
        <row r="2093">
          <cell r="K2093">
            <v>28000000</v>
          </cell>
          <cell r="L2093">
            <v>0</v>
          </cell>
          <cell r="M2093">
            <v>9999</v>
          </cell>
        </row>
        <row r="2094">
          <cell r="K2094">
            <v>28000000</v>
          </cell>
          <cell r="L2094">
            <v>0</v>
          </cell>
          <cell r="M2094">
            <v>9999</v>
          </cell>
        </row>
        <row r="2095">
          <cell r="K2095">
            <v>25424000</v>
          </cell>
          <cell r="L2095">
            <v>0</v>
          </cell>
          <cell r="M2095">
            <v>9999</v>
          </cell>
        </row>
        <row r="2096">
          <cell r="K2096">
            <v>25000000</v>
          </cell>
          <cell r="L2096">
            <v>0</v>
          </cell>
          <cell r="M2096">
            <v>9999</v>
          </cell>
        </row>
        <row r="2097">
          <cell r="K2097">
            <v>24190000</v>
          </cell>
          <cell r="L2097">
            <v>0</v>
          </cell>
          <cell r="M2097">
            <v>9999</v>
          </cell>
        </row>
        <row r="2098">
          <cell r="K2098">
            <v>22000000</v>
          </cell>
          <cell r="L2098">
            <v>0</v>
          </cell>
          <cell r="M2098">
            <v>9999</v>
          </cell>
        </row>
        <row r="2099">
          <cell r="K2099">
            <v>21000000</v>
          </cell>
          <cell r="L2099">
            <v>0</v>
          </cell>
          <cell r="M2099">
            <v>9999</v>
          </cell>
        </row>
        <row r="2100">
          <cell r="K2100">
            <v>21000000</v>
          </cell>
          <cell r="L2100">
            <v>0</v>
          </cell>
          <cell r="M2100">
            <v>9999</v>
          </cell>
        </row>
        <row r="2101">
          <cell r="K2101">
            <v>18000000</v>
          </cell>
          <cell r="L2101">
            <v>0</v>
          </cell>
          <cell r="M2101">
            <v>9999</v>
          </cell>
        </row>
        <row r="2102">
          <cell r="K2102">
            <v>16500000</v>
          </cell>
          <cell r="L2102">
            <v>0</v>
          </cell>
          <cell r="M2102">
            <v>9999</v>
          </cell>
        </row>
        <row r="2103">
          <cell r="K2103">
            <v>15624000</v>
          </cell>
          <cell r="L2103">
            <v>0</v>
          </cell>
          <cell r="M2103">
            <v>9999</v>
          </cell>
        </row>
        <row r="2104">
          <cell r="K2104">
            <v>15393750</v>
          </cell>
          <cell r="L2104">
            <v>0</v>
          </cell>
          <cell r="M2104">
            <v>9999</v>
          </cell>
        </row>
        <row r="2105">
          <cell r="K2105">
            <v>15000000</v>
          </cell>
          <cell r="L2105">
            <v>0</v>
          </cell>
          <cell r="M2105">
            <v>9999</v>
          </cell>
        </row>
        <row r="2106">
          <cell r="K2106">
            <v>12000000</v>
          </cell>
          <cell r="L2106">
            <v>0</v>
          </cell>
          <cell r="M2106">
            <v>9999</v>
          </cell>
        </row>
        <row r="2107">
          <cell r="K2107">
            <v>11800000</v>
          </cell>
          <cell r="L2107">
            <v>0</v>
          </cell>
          <cell r="M2107">
            <v>9999</v>
          </cell>
        </row>
        <row r="2108">
          <cell r="K2108">
            <v>11000000</v>
          </cell>
          <cell r="L2108">
            <v>0</v>
          </cell>
          <cell r="M2108">
            <v>9999</v>
          </cell>
        </row>
        <row r="2109">
          <cell r="K2109">
            <v>10000000</v>
          </cell>
          <cell r="L2109">
            <v>0</v>
          </cell>
          <cell r="M2109">
            <v>9999</v>
          </cell>
        </row>
        <row r="2110">
          <cell r="K2110">
            <v>10000000</v>
          </cell>
          <cell r="L2110">
            <v>0</v>
          </cell>
          <cell r="M2110">
            <v>9999</v>
          </cell>
        </row>
        <row r="2111">
          <cell r="K2111">
            <v>10000000</v>
          </cell>
          <cell r="L2111">
            <v>0</v>
          </cell>
          <cell r="M2111">
            <v>9999</v>
          </cell>
        </row>
        <row r="2112">
          <cell r="K2112">
            <v>5560000</v>
          </cell>
          <cell r="L2112">
            <v>0</v>
          </cell>
          <cell r="M2112">
            <v>9999</v>
          </cell>
        </row>
        <row r="2113">
          <cell r="K2113">
            <v>5000000</v>
          </cell>
          <cell r="L2113">
            <v>0</v>
          </cell>
          <cell r="M2113">
            <v>9999</v>
          </cell>
        </row>
        <row r="2114">
          <cell r="K2114">
            <v>5000000</v>
          </cell>
          <cell r="L2114">
            <v>0</v>
          </cell>
          <cell r="M2114">
            <v>9999</v>
          </cell>
        </row>
        <row r="2115">
          <cell r="K2115">
            <v>4500000</v>
          </cell>
          <cell r="L2115">
            <v>0</v>
          </cell>
          <cell r="M2115">
            <v>9999</v>
          </cell>
        </row>
        <row r="2116">
          <cell r="K2116">
            <v>4300000</v>
          </cell>
          <cell r="L2116">
            <v>0</v>
          </cell>
          <cell r="M2116">
            <v>9999</v>
          </cell>
        </row>
        <row r="2117">
          <cell r="K2117">
            <v>4000000</v>
          </cell>
          <cell r="L2117">
            <v>0</v>
          </cell>
          <cell r="M2117">
            <v>9999</v>
          </cell>
        </row>
        <row r="2118">
          <cell r="K2118">
            <v>2500000</v>
          </cell>
          <cell r="L2118">
            <v>0</v>
          </cell>
          <cell r="M2118">
            <v>9999</v>
          </cell>
        </row>
        <row r="2119">
          <cell r="K2119">
            <v>2130000</v>
          </cell>
          <cell r="L2119">
            <v>0</v>
          </cell>
          <cell r="M2119">
            <v>9999</v>
          </cell>
        </row>
        <row r="2120">
          <cell r="K2120">
            <v>2000000</v>
          </cell>
          <cell r="L2120">
            <v>0</v>
          </cell>
          <cell r="M2120">
            <v>9999</v>
          </cell>
        </row>
        <row r="2121">
          <cell r="K2121">
            <v>1000000</v>
          </cell>
          <cell r="L2121">
            <v>0</v>
          </cell>
          <cell r="M2121">
            <v>9999</v>
          </cell>
        </row>
        <row r="2122">
          <cell r="K2122">
            <v>400000</v>
          </cell>
          <cell r="L2122">
            <v>0</v>
          </cell>
          <cell r="M2122">
            <v>9999</v>
          </cell>
        </row>
        <row r="2123">
          <cell r="K2123">
            <v>32775000000</v>
          </cell>
          <cell r="L2123">
            <v>0</v>
          </cell>
          <cell r="M2123">
            <v>9999</v>
          </cell>
        </row>
        <row r="2124">
          <cell r="K2124">
            <v>9520000000</v>
          </cell>
          <cell r="L2124">
            <v>0</v>
          </cell>
          <cell r="M2124">
            <v>9999</v>
          </cell>
        </row>
        <row r="2125">
          <cell r="K2125">
            <v>8049276337</v>
          </cell>
          <cell r="L2125">
            <v>0</v>
          </cell>
          <cell r="M2125">
            <v>9999</v>
          </cell>
        </row>
        <row r="2126">
          <cell r="K2126">
            <v>5203200000</v>
          </cell>
          <cell r="L2126">
            <v>0</v>
          </cell>
          <cell r="M2126">
            <v>9999</v>
          </cell>
        </row>
        <row r="2127">
          <cell r="K2127">
            <v>1649939375</v>
          </cell>
          <cell r="L2127">
            <v>0</v>
          </cell>
          <cell r="M2127">
            <v>9999</v>
          </cell>
        </row>
        <row r="2128">
          <cell r="K2128">
            <v>1272158861</v>
          </cell>
          <cell r="L2128">
            <v>0</v>
          </cell>
          <cell r="M2128">
            <v>9999</v>
          </cell>
        </row>
        <row r="2129">
          <cell r="K2129">
            <v>1207500000</v>
          </cell>
          <cell r="L2129">
            <v>0</v>
          </cell>
          <cell r="M2129">
            <v>9999</v>
          </cell>
        </row>
        <row r="2130">
          <cell r="K2130">
            <v>488899900</v>
          </cell>
          <cell r="L2130">
            <v>0</v>
          </cell>
          <cell r="M2130">
            <v>9999</v>
          </cell>
        </row>
        <row r="2131">
          <cell r="K2131">
            <v>292500000</v>
          </cell>
          <cell r="L2131">
            <v>0</v>
          </cell>
          <cell r="M2131">
            <v>9999</v>
          </cell>
        </row>
        <row r="2132">
          <cell r="K2132">
            <v>280000000</v>
          </cell>
          <cell r="L2132">
            <v>0</v>
          </cell>
          <cell r="M2132">
            <v>9999</v>
          </cell>
        </row>
        <row r="2133">
          <cell r="K2133">
            <v>279082719</v>
          </cell>
          <cell r="L2133">
            <v>0</v>
          </cell>
          <cell r="M2133">
            <v>9999</v>
          </cell>
        </row>
        <row r="2134">
          <cell r="K2134">
            <v>272000000</v>
          </cell>
          <cell r="L2134">
            <v>0</v>
          </cell>
          <cell r="M2134">
            <v>9999</v>
          </cell>
        </row>
        <row r="2135">
          <cell r="K2135">
            <v>170792000</v>
          </cell>
          <cell r="L2135">
            <v>0</v>
          </cell>
          <cell r="M2135">
            <v>9999</v>
          </cell>
        </row>
        <row r="2136">
          <cell r="K2136">
            <v>108000000</v>
          </cell>
          <cell r="L2136">
            <v>0</v>
          </cell>
          <cell r="M2136">
            <v>9999</v>
          </cell>
        </row>
        <row r="2137">
          <cell r="K2137">
            <v>100000000</v>
          </cell>
          <cell r="L2137">
            <v>0</v>
          </cell>
          <cell r="M2137">
            <v>9999</v>
          </cell>
        </row>
        <row r="2138">
          <cell r="K2138">
            <v>84674562</v>
          </cell>
          <cell r="L2138">
            <v>0</v>
          </cell>
          <cell r="M2138">
            <v>9999</v>
          </cell>
        </row>
        <row r="2139">
          <cell r="K2139">
            <v>67500000</v>
          </cell>
          <cell r="L2139">
            <v>0</v>
          </cell>
          <cell r="M2139">
            <v>9999</v>
          </cell>
        </row>
        <row r="2140">
          <cell r="K2140">
            <v>58820622</v>
          </cell>
          <cell r="L2140">
            <v>0</v>
          </cell>
          <cell r="M2140">
            <v>9999</v>
          </cell>
        </row>
        <row r="2141">
          <cell r="K2141">
            <v>30000000</v>
          </cell>
          <cell r="L2141">
            <v>0</v>
          </cell>
          <cell r="M2141">
            <v>9999</v>
          </cell>
        </row>
        <row r="2142">
          <cell r="K2142">
            <v>23300000</v>
          </cell>
          <cell r="L2142">
            <v>0</v>
          </cell>
          <cell r="M2142">
            <v>9999</v>
          </cell>
        </row>
        <row r="2143">
          <cell r="K2143">
            <v>19979113</v>
          </cell>
          <cell r="L2143">
            <v>0</v>
          </cell>
          <cell r="M2143">
            <v>9999</v>
          </cell>
        </row>
        <row r="2144">
          <cell r="K2144">
            <v>18140000</v>
          </cell>
          <cell r="L2144">
            <v>0</v>
          </cell>
          <cell r="M2144">
            <v>9999</v>
          </cell>
        </row>
        <row r="2145">
          <cell r="K2145">
            <v>17960700</v>
          </cell>
          <cell r="L2145">
            <v>0</v>
          </cell>
          <cell r="M2145">
            <v>9999</v>
          </cell>
        </row>
        <row r="2146">
          <cell r="K2146">
            <v>17187500</v>
          </cell>
          <cell r="L2146">
            <v>0</v>
          </cell>
          <cell r="M2146">
            <v>9999</v>
          </cell>
        </row>
        <row r="2147">
          <cell r="K2147">
            <v>12072000</v>
          </cell>
          <cell r="L2147">
            <v>0</v>
          </cell>
          <cell r="M2147">
            <v>9999</v>
          </cell>
        </row>
        <row r="2148">
          <cell r="K2148">
            <v>12000000</v>
          </cell>
          <cell r="L2148">
            <v>0</v>
          </cell>
          <cell r="M2148">
            <v>9999</v>
          </cell>
        </row>
        <row r="2149">
          <cell r="K2149">
            <v>11288800</v>
          </cell>
          <cell r="L2149">
            <v>0</v>
          </cell>
          <cell r="M2149">
            <v>9999</v>
          </cell>
        </row>
        <row r="2150">
          <cell r="K2150">
            <v>9627320</v>
          </cell>
          <cell r="L2150">
            <v>0</v>
          </cell>
          <cell r="M2150">
            <v>9999</v>
          </cell>
        </row>
        <row r="2151">
          <cell r="K2151">
            <v>5000000</v>
          </cell>
          <cell r="L2151">
            <v>0</v>
          </cell>
          <cell r="M2151">
            <v>9999</v>
          </cell>
        </row>
        <row r="2152">
          <cell r="K2152">
            <v>3000000</v>
          </cell>
          <cell r="L2152">
            <v>0</v>
          </cell>
          <cell r="M2152">
            <v>9999</v>
          </cell>
        </row>
        <row r="2153">
          <cell r="K2153">
            <v>459725</v>
          </cell>
          <cell r="L2153">
            <v>0</v>
          </cell>
          <cell r="M2153">
            <v>9999</v>
          </cell>
        </row>
        <row r="2154">
          <cell r="K2154">
            <v>243000000</v>
          </cell>
          <cell r="L2154">
            <v>0</v>
          </cell>
          <cell r="M2154">
            <v>9999</v>
          </cell>
        </row>
        <row r="2155">
          <cell r="K2155">
            <v>242000000</v>
          </cell>
          <cell r="L2155">
            <v>0</v>
          </cell>
          <cell r="M2155">
            <v>9999</v>
          </cell>
        </row>
        <row r="2156">
          <cell r="K2156">
            <v>230000000</v>
          </cell>
          <cell r="L2156">
            <v>0</v>
          </cell>
          <cell r="M2156">
            <v>9999</v>
          </cell>
        </row>
        <row r="2157">
          <cell r="K2157">
            <v>226000000</v>
          </cell>
          <cell r="L2157">
            <v>0</v>
          </cell>
          <cell r="M2157">
            <v>9999</v>
          </cell>
        </row>
        <row r="2158">
          <cell r="K2158">
            <v>214000000</v>
          </cell>
          <cell r="L2158">
            <v>0</v>
          </cell>
          <cell r="M2158">
            <v>9999</v>
          </cell>
        </row>
        <row r="2159">
          <cell r="K2159">
            <v>204500000</v>
          </cell>
          <cell r="L2159">
            <v>0</v>
          </cell>
          <cell r="M2159">
            <v>9999</v>
          </cell>
        </row>
        <row r="2160">
          <cell r="K2160">
            <v>202000000</v>
          </cell>
          <cell r="L2160">
            <v>0</v>
          </cell>
          <cell r="M2160">
            <v>9999</v>
          </cell>
        </row>
        <row r="2161">
          <cell r="K2161">
            <v>200000000</v>
          </cell>
          <cell r="L2161">
            <v>0</v>
          </cell>
          <cell r="M2161">
            <v>9999</v>
          </cell>
        </row>
        <row r="2162">
          <cell r="K2162">
            <v>179000000</v>
          </cell>
          <cell r="L2162">
            <v>0</v>
          </cell>
          <cell r="M2162">
            <v>9999</v>
          </cell>
        </row>
        <row r="2163">
          <cell r="K2163">
            <v>166500000</v>
          </cell>
          <cell r="L2163">
            <v>0</v>
          </cell>
          <cell r="M2163">
            <v>9999</v>
          </cell>
        </row>
        <row r="2164">
          <cell r="K2164">
            <v>160900000</v>
          </cell>
          <cell r="L2164">
            <v>0</v>
          </cell>
          <cell r="M2164">
            <v>9999</v>
          </cell>
        </row>
        <row r="2165">
          <cell r="K2165">
            <v>160000000</v>
          </cell>
          <cell r="L2165">
            <v>0</v>
          </cell>
          <cell r="M2165">
            <v>9999</v>
          </cell>
        </row>
        <row r="2166">
          <cell r="K2166">
            <v>156000000</v>
          </cell>
          <cell r="L2166">
            <v>0</v>
          </cell>
          <cell r="M2166">
            <v>9999</v>
          </cell>
        </row>
        <row r="2167">
          <cell r="K2167">
            <v>150000000</v>
          </cell>
          <cell r="L2167">
            <v>0</v>
          </cell>
          <cell r="M2167">
            <v>9999</v>
          </cell>
        </row>
        <row r="2168">
          <cell r="K2168">
            <v>150000000</v>
          </cell>
          <cell r="L2168">
            <v>0</v>
          </cell>
          <cell r="M2168">
            <v>9999</v>
          </cell>
        </row>
        <row r="2169">
          <cell r="K2169">
            <v>142000000</v>
          </cell>
          <cell r="L2169">
            <v>0</v>
          </cell>
          <cell r="M2169">
            <v>9999</v>
          </cell>
        </row>
        <row r="2170">
          <cell r="K2170">
            <v>138000000</v>
          </cell>
          <cell r="L2170">
            <v>0</v>
          </cell>
          <cell r="M2170">
            <v>9999</v>
          </cell>
        </row>
        <row r="2171">
          <cell r="K2171">
            <v>120000000</v>
          </cell>
          <cell r="L2171">
            <v>0</v>
          </cell>
          <cell r="M2171">
            <v>9999</v>
          </cell>
        </row>
        <row r="2172">
          <cell r="K2172">
            <v>118000000</v>
          </cell>
          <cell r="L2172">
            <v>0</v>
          </cell>
          <cell r="M2172">
            <v>9999</v>
          </cell>
        </row>
        <row r="2173">
          <cell r="K2173">
            <v>112000000</v>
          </cell>
          <cell r="L2173">
            <v>0</v>
          </cell>
          <cell r="M2173">
            <v>9999</v>
          </cell>
        </row>
        <row r="2174">
          <cell r="K2174">
            <v>110000000</v>
          </cell>
          <cell r="L2174">
            <v>0</v>
          </cell>
          <cell r="M2174">
            <v>9999</v>
          </cell>
        </row>
        <row r="2175">
          <cell r="K2175">
            <v>109000000</v>
          </cell>
          <cell r="L2175">
            <v>0</v>
          </cell>
          <cell r="M2175">
            <v>9999</v>
          </cell>
        </row>
        <row r="2176">
          <cell r="K2176">
            <v>108500000</v>
          </cell>
          <cell r="L2176">
            <v>0</v>
          </cell>
          <cell r="M2176">
            <v>9999</v>
          </cell>
        </row>
        <row r="2177">
          <cell r="K2177">
            <v>107000000</v>
          </cell>
          <cell r="L2177">
            <v>0</v>
          </cell>
          <cell r="M2177">
            <v>9999</v>
          </cell>
        </row>
        <row r="2178">
          <cell r="K2178">
            <v>100000000</v>
          </cell>
          <cell r="L2178">
            <v>0</v>
          </cell>
          <cell r="M2178">
            <v>9999</v>
          </cell>
        </row>
        <row r="2179">
          <cell r="K2179">
            <v>100000000</v>
          </cell>
          <cell r="L2179">
            <v>0</v>
          </cell>
          <cell r="M2179">
            <v>9999</v>
          </cell>
        </row>
        <row r="2180">
          <cell r="K2180">
            <v>100000000</v>
          </cell>
          <cell r="L2180">
            <v>0</v>
          </cell>
          <cell r="M2180">
            <v>9999</v>
          </cell>
        </row>
        <row r="2181">
          <cell r="K2181">
            <v>98000000</v>
          </cell>
          <cell r="L2181">
            <v>0</v>
          </cell>
          <cell r="M2181">
            <v>9999</v>
          </cell>
        </row>
        <row r="2182">
          <cell r="K2182">
            <v>90000000</v>
          </cell>
          <cell r="L2182">
            <v>0</v>
          </cell>
          <cell r="M2182">
            <v>9999</v>
          </cell>
        </row>
        <row r="2183">
          <cell r="K2183">
            <v>88000000</v>
          </cell>
          <cell r="L2183">
            <v>0</v>
          </cell>
          <cell r="M2183">
            <v>9999</v>
          </cell>
        </row>
        <row r="2184">
          <cell r="K2184">
            <v>82000000</v>
          </cell>
          <cell r="L2184">
            <v>0</v>
          </cell>
          <cell r="M2184">
            <v>9999</v>
          </cell>
        </row>
        <row r="2185">
          <cell r="K2185">
            <v>80000000</v>
          </cell>
          <cell r="L2185">
            <v>0</v>
          </cell>
          <cell r="M2185">
            <v>9999</v>
          </cell>
        </row>
        <row r="2186">
          <cell r="K2186">
            <v>76000000</v>
          </cell>
          <cell r="L2186">
            <v>0</v>
          </cell>
          <cell r="M2186">
            <v>9999</v>
          </cell>
        </row>
        <row r="2187">
          <cell r="K2187">
            <v>74000000</v>
          </cell>
          <cell r="L2187">
            <v>0</v>
          </cell>
          <cell r="M2187">
            <v>9999</v>
          </cell>
        </row>
        <row r="2188">
          <cell r="K2188">
            <v>70000000</v>
          </cell>
          <cell r="L2188">
            <v>0</v>
          </cell>
          <cell r="M2188">
            <v>9999</v>
          </cell>
        </row>
        <row r="2189">
          <cell r="K2189">
            <v>60000000</v>
          </cell>
          <cell r="L2189">
            <v>0</v>
          </cell>
          <cell r="M2189">
            <v>9999</v>
          </cell>
        </row>
        <row r="2190">
          <cell r="K2190">
            <v>60000000</v>
          </cell>
          <cell r="L2190">
            <v>0</v>
          </cell>
          <cell r="M2190">
            <v>9999</v>
          </cell>
        </row>
        <row r="2191">
          <cell r="K2191">
            <v>60000000</v>
          </cell>
          <cell r="L2191">
            <v>0</v>
          </cell>
          <cell r="M2191">
            <v>9999</v>
          </cell>
        </row>
        <row r="2192">
          <cell r="K2192">
            <v>59000000</v>
          </cell>
          <cell r="L2192">
            <v>0</v>
          </cell>
          <cell r="M2192">
            <v>9999</v>
          </cell>
        </row>
        <row r="2193">
          <cell r="K2193">
            <v>58500000</v>
          </cell>
          <cell r="L2193">
            <v>0</v>
          </cell>
          <cell r="M2193">
            <v>9999</v>
          </cell>
        </row>
        <row r="2194">
          <cell r="K2194">
            <v>58000000</v>
          </cell>
          <cell r="L2194">
            <v>0</v>
          </cell>
          <cell r="M2194">
            <v>9999</v>
          </cell>
        </row>
        <row r="2195">
          <cell r="K2195">
            <v>56500000</v>
          </cell>
          <cell r="L2195">
            <v>0</v>
          </cell>
          <cell r="M2195">
            <v>9999</v>
          </cell>
        </row>
        <row r="2196">
          <cell r="K2196">
            <v>55000000</v>
          </cell>
          <cell r="L2196">
            <v>0</v>
          </cell>
          <cell r="M2196">
            <v>9999</v>
          </cell>
        </row>
        <row r="2197">
          <cell r="K2197">
            <v>54000000</v>
          </cell>
          <cell r="L2197">
            <v>0</v>
          </cell>
          <cell r="M2197">
            <v>9999</v>
          </cell>
        </row>
        <row r="2198">
          <cell r="K2198">
            <v>53000000</v>
          </cell>
          <cell r="L2198">
            <v>0</v>
          </cell>
          <cell r="M2198">
            <v>9999</v>
          </cell>
        </row>
        <row r="2199">
          <cell r="K2199">
            <v>53000000</v>
          </cell>
          <cell r="L2199">
            <v>0</v>
          </cell>
          <cell r="M2199">
            <v>9999</v>
          </cell>
        </row>
        <row r="2200">
          <cell r="K2200">
            <v>52500000</v>
          </cell>
          <cell r="L2200">
            <v>0</v>
          </cell>
          <cell r="M2200">
            <v>9999</v>
          </cell>
        </row>
        <row r="2201">
          <cell r="K2201">
            <v>50000000</v>
          </cell>
          <cell r="L2201">
            <v>0</v>
          </cell>
          <cell r="M2201">
            <v>9999</v>
          </cell>
        </row>
        <row r="2202">
          <cell r="K2202">
            <v>50000000</v>
          </cell>
          <cell r="L2202">
            <v>0</v>
          </cell>
          <cell r="M2202">
            <v>9999</v>
          </cell>
        </row>
        <row r="2203">
          <cell r="K2203">
            <v>50000000</v>
          </cell>
          <cell r="L2203">
            <v>0</v>
          </cell>
          <cell r="M2203">
            <v>9999</v>
          </cell>
        </row>
        <row r="2204">
          <cell r="K2204">
            <v>50000000</v>
          </cell>
          <cell r="L2204">
            <v>0</v>
          </cell>
          <cell r="M2204">
            <v>9999</v>
          </cell>
        </row>
        <row r="2205">
          <cell r="K2205">
            <v>50000000</v>
          </cell>
          <cell r="L2205">
            <v>0</v>
          </cell>
          <cell r="M2205">
            <v>9999</v>
          </cell>
        </row>
        <row r="2206">
          <cell r="K2206">
            <v>47500000</v>
          </cell>
          <cell r="L2206">
            <v>0</v>
          </cell>
          <cell r="M2206">
            <v>9999</v>
          </cell>
        </row>
        <row r="2207">
          <cell r="K2207">
            <v>47000000</v>
          </cell>
          <cell r="L2207">
            <v>0</v>
          </cell>
          <cell r="M2207">
            <v>9999</v>
          </cell>
        </row>
        <row r="2208">
          <cell r="K2208">
            <v>46000000</v>
          </cell>
          <cell r="L2208">
            <v>0</v>
          </cell>
          <cell r="M2208">
            <v>9999</v>
          </cell>
        </row>
        <row r="2209">
          <cell r="K2209">
            <v>44600000</v>
          </cell>
          <cell r="L2209">
            <v>0</v>
          </cell>
          <cell r="M2209">
            <v>9999</v>
          </cell>
        </row>
        <row r="2210">
          <cell r="K2210">
            <v>44500000</v>
          </cell>
          <cell r="L2210">
            <v>0</v>
          </cell>
          <cell r="M2210">
            <v>9999</v>
          </cell>
        </row>
        <row r="2211">
          <cell r="K2211">
            <v>44000000</v>
          </cell>
          <cell r="L2211">
            <v>0</v>
          </cell>
          <cell r="M2211">
            <v>9999</v>
          </cell>
        </row>
        <row r="2212">
          <cell r="K2212">
            <v>43500000</v>
          </cell>
          <cell r="L2212">
            <v>0</v>
          </cell>
          <cell r="M2212">
            <v>9999</v>
          </cell>
        </row>
        <row r="2213">
          <cell r="K2213">
            <v>42000000</v>
          </cell>
          <cell r="L2213">
            <v>0</v>
          </cell>
          <cell r="M2213">
            <v>9999</v>
          </cell>
        </row>
        <row r="2214">
          <cell r="K2214">
            <v>40000000</v>
          </cell>
          <cell r="L2214">
            <v>0</v>
          </cell>
          <cell r="M2214">
            <v>9999</v>
          </cell>
        </row>
        <row r="2215">
          <cell r="K2215">
            <v>37000000</v>
          </cell>
          <cell r="L2215">
            <v>0</v>
          </cell>
          <cell r="M2215">
            <v>9999</v>
          </cell>
        </row>
        <row r="2216">
          <cell r="K2216">
            <v>34000000</v>
          </cell>
          <cell r="L2216">
            <v>0</v>
          </cell>
          <cell r="M2216">
            <v>9999</v>
          </cell>
        </row>
        <row r="2217">
          <cell r="K2217">
            <v>33300000</v>
          </cell>
          <cell r="L2217">
            <v>0</v>
          </cell>
          <cell r="M2217">
            <v>9999</v>
          </cell>
        </row>
        <row r="2218">
          <cell r="K2218">
            <v>30000000</v>
          </cell>
          <cell r="L2218">
            <v>0</v>
          </cell>
          <cell r="M2218">
            <v>9999</v>
          </cell>
        </row>
        <row r="2219">
          <cell r="K2219">
            <v>29500000</v>
          </cell>
          <cell r="L2219">
            <v>0</v>
          </cell>
          <cell r="M2219">
            <v>9999</v>
          </cell>
        </row>
        <row r="2220">
          <cell r="K2220">
            <v>27500000</v>
          </cell>
          <cell r="L2220">
            <v>0</v>
          </cell>
          <cell r="M2220">
            <v>9999</v>
          </cell>
        </row>
        <row r="2221">
          <cell r="K2221">
            <v>27000000</v>
          </cell>
          <cell r="L2221">
            <v>0</v>
          </cell>
          <cell r="M2221">
            <v>9999</v>
          </cell>
        </row>
        <row r="2222">
          <cell r="K2222">
            <v>25000000</v>
          </cell>
          <cell r="L2222">
            <v>0</v>
          </cell>
          <cell r="M2222">
            <v>9999</v>
          </cell>
        </row>
        <row r="2223">
          <cell r="K2223">
            <v>24000000</v>
          </cell>
          <cell r="L2223">
            <v>0</v>
          </cell>
          <cell r="M2223">
            <v>9999</v>
          </cell>
        </row>
        <row r="2224">
          <cell r="K2224">
            <v>24000000</v>
          </cell>
          <cell r="L2224">
            <v>0</v>
          </cell>
          <cell r="M2224">
            <v>9999</v>
          </cell>
        </row>
        <row r="2225">
          <cell r="K2225">
            <v>24000000</v>
          </cell>
          <cell r="L2225">
            <v>0</v>
          </cell>
          <cell r="M2225">
            <v>9999</v>
          </cell>
        </row>
        <row r="2226">
          <cell r="K2226">
            <v>23000000</v>
          </cell>
          <cell r="L2226">
            <v>0</v>
          </cell>
          <cell r="M2226">
            <v>9999</v>
          </cell>
        </row>
        <row r="2227">
          <cell r="K2227">
            <v>22000000</v>
          </cell>
          <cell r="L2227">
            <v>0</v>
          </cell>
          <cell r="M2227">
            <v>9999</v>
          </cell>
        </row>
        <row r="2228">
          <cell r="K2228">
            <v>20000000</v>
          </cell>
          <cell r="L2228">
            <v>0</v>
          </cell>
          <cell r="M2228">
            <v>9999</v>
          </cell>
        </row>
        <row r="2229">
          <cell r="K2229">
            <v>20000000</v>
          </cell>
          <cell r="L2229">
            <v>0</v>
          </cell>
          <cell r="M2229">
            <v>9999</v>
          </cell>
        </row>
        <row r="2230">
          <cell r="K2230">
            <v>20000000</v>
          </cell>
          <cell r="L2230">
            <v>0</v>
          </cell>
          <cell r="M2230">
            <v>9999</v>
          </cell>
        </row>
        <row r="2231">
          <cell r="K2231">
            <v>20000000</v>
          </cell>
          <cell r="L2231">
            <v>0</v>
          </cell>
          <cell r="M2231">
            <v>9999</v>
          </cell>
        </row>
        <row r="2232">
          <cell r="K2232">
            <v>20000000</v>
          </cell>
          <cell r="L2232">
            <v>0</v>
          </cell>
          <cell r="M2232">
            <v>9999</v>
          </cell>
        </row>
        <row r="2233">
          <cell r="K2233">
            <v>19000000</v>
          </cell>
          <cell r="L2233">
            <v>0</v>
          </cell>
          <cell r="M2233">
            <v>9999</v>
          </cell>
        </row>
        <row r="2234">
          <cell r="K2234">
            <v>18700000</v>
          </cell>
          <cell r="L2234">
            <v>0</v>
          </cell>
          <cell r="M2234">
            <v>9999</v>
          </cell>
        </row>
        <row r="2235">
          <cell r="K2235">
            <v>15000000</v>
          </cell>
          <cell r="L2235">
            <v>0</v>
          </cell>
          <cell r="M2235">
            <v>9999</v>
          </cell>
        </row>
        <row r="2236">
          <cell r="K2236">
            <v>14500000</v>
          </cell>
          <cell r="L2236">
            <v>0</v>
          </cell>
          <cell r="M2236">
            <v>9999</v>
          </cell>
        </row>
        <row r="2237">
          <cell r="K2237">
            <v>14300000</v>
          </cell>
          <cell r="L2237">
            <v>0</v>
          </cell>
          <cell r="M2237">
            <v>9999</v>
          </cell>
        </row>
        <row r="2238">
          <cell r="K2238">
            <v>14000000</v>
          </cell>
          <cell r="L2238">
            <v>0</v>
          </cell>
          <cell r="M2238">
            <v>9999</v>
          </cell>
        </row>
        <row r="2239">
          <cell r="K2239">
            <v>12000000</v>
          </cell>
          <cell r="L2239">
            <v>0</v>
          </cell>
          <cell r="M2239">
            <v>9999</v>
          </cell>
        </row>
        <row r="2240">
          <cell r="K2240">
            <v>12000000</v>
          </cell>
          <cell r="L2240">
            <v>0</v>
          </cell>
          <cell r="M2240">
            <v>9999</v>
          </cell>
        </row>
        <row r="2241">
          <cell r="K2241">
            <v>11100000</v>
          </cell>
          <cell r="L2241">
            <v>0</v>
          </cell>
          <cell r="M2241">
            <v>9999</v>
          </cell>
        </row>
        <row r="2242">
          <cell r="K2242">
            <v>11000000</v>
          </cell>
          <cell r="L2242">
            <v>0</v>
          </cell>
          <cell r="M2242">
            <v>9999</v>
          </cell>
        </row>
        <row r="2243">
          <cell r="K2243">
            <v>10000000</v>
          </cell>
          <cell r="L2243">
            <v>0</v>
          </cell>
          <cell r="M2243">
            <v>9999</v>
          </cell>
        </row>
        <row r="2244">
          <cell r="K2244">
            <v>10000000</v>
          </cell>
          <cell r="L2244">
            <v>0</v>
          </cell>
          <cell r="M2244">
            <v>9999</v>
          </cell>
        </row>
        <row r="2245">
          <cell r="K2245">
            <v>10000000</v>
          </cell>
          <cell r="L2245">
            <v>0</v>
          </cell>
          <cell r="M2245">
            <v>9999</v>
          </cell>
        </row>
        <row r="2246">
          <cell r="K2246">
            <v>10000000</v>
          </cell>
          <cell r="L2246">
            <v>0</v>
          </cell>
          <cell r="M2246">
            <v>9999</v>
          </cell>
        </row>
        <row r="2247">
          <cell r="K2247">
            <v>10000000</v>
          </cell>
          <cell r="L2247">
            <v>0</v>
          </cell>
          <cell r="M2247">
            <v>9999</v>
          </cell>
        </row>
        <row r="2248">
          <cell r="K2248">
            <v>10000000</v>
          </cell>
          <cell r="L2248">
            <v>0</v>
          </cell>
          <cell r="M2248">
            <v>9999</v>
          </cell>
        </row>
        <row r="2249">
          <cell r="K2249">
            <v>10000000</v>
          </cell>
          <cell r="L2249">
            <v>0</v>
          </cell>
          <cell r="M2249">
            <v>9999</v>
          </cell>
        </row>
        <row r="2250">
          <cell r="K2250">
            <v>9000000</v>
          </cell>
          <cell r="L2250">
            <v>0</v>
          </cell>
          <cell r="M2250">
            <v>9999</v>
          </cell>
        </row>
        <row r="2251">
          <cell r="K2251">
            <v>9000000</v>
          </cell>
          <cell r="L2251">
            <v>0</v>
          </cell>
          <cell r="M2251">
            <v>9999</v>
          </cell>
        </row>
        <row r="2252">
          <cell r="K2252">
            <v>9000000</v>
          </cell>
          <cell r="L2252">
            <v>0</v>
          </cell>
          <cell r="M2252">
            <v>9999</v>
          </cell>
        </row>
        <row r="2253">
          <cell r="K2253">
            <v>9000000</v>
          </cell>
          <cell r="L2253">
            <v>0</v>
          </cell>
          <cell r="M2253">
            <v>9999</v>
          </cell>
        </row>
        <row r="2254">
          <cell r="K2254">
            <v>8000000</v>
          </cell>
          <cell r="L2254">
            <v>0</v>
          </cell>
          <cell r="M2254">
            <v>9999</v>
          </cell>
        </row>
        <row r="2255">
          <cell r="K2255">
            <v>8000000</v>
          </cell>
          <cell r="L2255">
            <v>0</v>
          </cell>
          <cell r="M2255">
            <v>9999</v>
          </cell>
        </row>
        <row r="2256">
          <cell r="K2256">
            <v>8000000</v>
          </cell>
          <cell r="L2256">
            <v>0</v>
          </cell>
          <cell r="M2256">
            <v>9999</v>
          </cell>
        </row>
        <row r="2257">
          <cell r="K2257">
            <v>7500000</v>
          </cell>
          <cell r="L2257">
            <v>0</v>
          </cell>
          <cell r="M2257">
            <v>9999</v>
          </cell>
        </row>
        <row r="2258">
          <cell r="K2258">
            <v>7250000</v>
          </cell>
          <cell r="L2258">
            <v>0</v>
          </cell>
          <cell r="M2258">
            <v>9999</v>
          </cell>
        </row>
        <row r="2259">
          <cell r="K2259">
            <v>7000000</v>
          </cell>
          <cell r="L2259">
            <v>0</v>
          </cell>
          <cell r="M2259">
            <v>9999</v>
          </cell>
        </row>
        <row r="2260">
          <cell r="K2260">
            <v>7000000</v>
          </cell>
          <cell r="L2260">
            <v>0</v>
          </cell>
          <cell r="M2260">
            <v>9999</v>
          </cell>
        </row>
        <row r="2261">
          <cell r="K2261">
            <v>7000000</v>
          </cell>
          <cell r="L2261">
            <v>0</v>
          </cell>
          <cell r="M2261">
            <v>9999</v>
          </cell>
        </row>
        <row r="2262">
          <cell r="K2262">
            <v>7000000</v>
          </cell>
          <cell r="L2262">
            <v>0</v>
          </cell>
          <cell r="M2262">
            <v>9999</v>
          </cell>
        </row>
        <row r="2263">
          <cell r="K2263">
            <v>7000000</v>
          </cell>
          <cell r="L2263">
            <v>0</v>
          </cell>
          <cell r="M2263">
            <v>9999</v>
          </cell>
        </row>
        <row r="2264">
          <cell r="K2264">
            <v>7000000</v>
          </cell>
          <cell r="L2264">
            <v>0</v>
          </cell>
          <cell r="M2264">
            <v>9999</v>
          </cell>
        </row>
        <row r="2265">
          <cell r="K2265">
            <v>7000000</v>
          </cell>
          <cell r="L2265">
            <v>0</v>
          </cell>
          <cell r="M2265">
            <v>9999</v>
          </cell>
        </row>
        <row r="2266">
          <cell r="K2266">
            <v>7000000</v>
          </cell>
          <cell r="L2266">
            <v>0</v>
          </cell>
          <cell r="M2266">
            <v>9999</v>
          </cell>
        </row>
        <row r="2267">
          <cell r="K2267">
            <v>7000000</v>
          </cell>
          <cell r="L2267">
            <v>0</v>
          </cell>
          <cell r="M2267">
            <v>9999</v>
          </cell>
        </row>
        <row r="2268">
          <cell r="K2268">
            <v>7000000</v>
          </cell>
          <cell r="L2268">
            <v>0</v>
          </cell>
          <cell r="M2268">
            <v>9999</v>
          </cell>
        </row>
        <row r="2269">
          <cell r="K2269">
            <v>7000000</v>
          </cell>
          <cell r="L2269">
            <v>0</v>
          </cell>
          <cell r="M2269">
            <v>9999</v>
          </cell>
        </row>
        <row r="2270">
          <cell r="K2270">
            <v>7000000</v>
          </cell>
          <cell r="L2270">
            <v>0</v>
          </cell>
          <cell r="M2270">
            <v>9999</v>
          </cell>
        </row>
        <row r="2271">
          <cell r="K2271">
            <v>7000000</v>
          </cell>
          <cell r="L2271">
            <v>0</v>
          </cell>
          <cell r="M2271">
            <v>9999</v>
          </cell>
        </row>
        <row r="2272">
          <cell r="K2272">
            <v>7000000</v>
          </cell>
          <cell r="L2272">
            <v>0</v>
          </cell>
          <cell r="M2272">
            <v>9999</v>
          </cell>
        </row>
        <row r="2273">
          <cell r="K2273">
            <v>6500000</v>
          </cell>
          <cell r="L2273">
            <v>0</v>
          </cell>
          <cell r="M2273">
            <v>9999</v>
          </cell>
        </row>
        <row r="2274">
          <cell r="K2274">
            <v>6200000</v>
          </cell>
          <cell r="L2274">
            <v>0</v>
          </cell>
          <cell r="M2274">
            <v>9999</v>
          </cell>
        </row>
        <row r="2275">
          <cell r="K2275">
            <v>6000000</v>
          </cell>
          <cell r="L2275">
            <v>0</v>
          </cell>
          <cell r="M2275">
            <v>9999</v>
          </cell>
        </row>
        <row r="2276">
          <cell r="K2276">
            <v>6000000</v>
          </cell>
          <cell r="L2276">
            <v>0</v>
          </cell>
          <cell r="M2276">
            <v>9999</v>
          </cell>
        </row>
        <row r="2277">
          <cell r="K2277">
            <v>6000000</v>
          </cell>
          <cell r="L2277">
            <v>0</v>
          </cell>
          <cell r="M2277">
            <v>9999</v>
          </cell>
        </row>
        <row r="2278">
          <cell r="K2278">
            <v>6000000</v>
          </cell>
          <cell r="L2278">
            <v>0</v>
          </cell>
          <cell r="M2278">
            <v>9999</v>
          </cell>
        </row>
        <row r="2279">
          <cell r="K2279">
            <v>6000000</v>
          </cell>
          <cell r="L2279">
            <v>0</v>
          </cell>
          <cell r="M2279">
            <v>9999</v>
          </cell>
        </row>
        <row r="2280">
          <cell r="K2280">
            <v>6000000</v>
          </cell>
          <cell r="L2280">
            <v>0</v>
          </cell>
          <cell r="M2280">
            <v>9999</v>
          </cell>
        </row>
        <row r="2281">
          <cell r="K2281">
            <v>5900000</v>
          </cell>
          <cell r="L2281">
            <v>0</v>
          </cell>
          <cell r="M2281">
            <v>9999</v>
          </cell>
        </row>
        <row r="2282">
          <cell r="K2282">
            <v>5700000</v>
          </cell>
          <cell r="L2282">
            <v>0</v>
          </cell>
          <cell r="M2282">
            <v>9999</v>
          </cell>
        </row>
        <row r="2283">
          <cell r="K2283">
            <v>5600000</v>
          </cell>
          <cell r="L2283">
            <v>0</v>
          </cell>
          <cell r="M2283">
            <v>9999</v>
          </cell>
        </row>
        <row r="2284">
          <cell r="K2284">
            <v>5600000</v>
          </cell>
          <cell r="L2284">
            <v>0</v>
          </cell>
          <cell r="M2284">
            <v>9999</v>
          </cell>
        </row>
        <row r="2285">
          <cell r="K2285">
            <v>5500000</v>
          </cell>
          <cell r="L2285">
            <v>0</v>
          </cell>
          <cell r="M2285">
            <v>9999</v>
          </cell>
        </row>
        <row r="2286">
          <cell r="K2286">
            <v>5500000</v>
          </cell>
          <cell r="L2286">
            <v>0</v>
          </cell>
          <cell r="M2286">
            <v>9999</v>
          </cell>
        </row>
        <row r="2287">
          <cell r="K2287">
            <v>5500000</v>
          </cell>
          <cell r="L2287">
            <v>0</v>
          </cell>
          <cell r="M2287">
            <v>9999</v>
          </cell>
        </row>
        <row r="2288">
          <cell r="K2288">
            <v>5500000</v>
          </cell>
          <cell r="L2288">
            <v>0</v>
          </cell>
          <cell r="M2288">
            <v>9999</v>
          </cell>
        </row>
        <row r="2289">
          <cell r="K2289">
            <v>5000000</v>
          </cell>
          <cell r="L2289">
            <v>0</v>
          </cell>
          <cell r="M2289">
            <v>9999</v>
          </cell>
        </row>
        <row r="2290">
          <cell r="K2290">
            <v>5000000</v>
          </cell>
          <cell r="L2290">
            <v>0</v>
          </cell>
          <cell r="M2290">
            <v>9999</v>
          </cell>
        </row>
        <row r="2291">
          <cell r="K2291">
            <v>5000000</v>
          </cell>
          <cell r="L2291">
            <v>0</v>
          </cell>
          <cell r="M2291">
            <v>9999</v>
          </cell>
        </row>
        <row r="2292">
          <cell r="K2292">
            <v>5000000</v>
          </cell>
          <cell r="L2292">
            <v>0</v>
          </cell>
          <cell r="M2292">
            <v>9999</v>
          </cell>
        </row>
        <row r="2293">
          <cell r="K2293">
            <v>5000000</v>
          </cell>
          <cell r="L2293">
            <v>0</v>
          </cell>
          <cell r="M2293">
            <v>9999</v>
          </cell>
        </row>
        <row r="2294">
          <cell r="K2294">
            <v>5000000</v>
          </cell>
          <cell r="L2294">
            <v>0</v>
          </cell>
          <cell r="M2294">
            <v>9999</v>
          </cell>
        </row>
        <row r="2295">
          <cell r="K2295">
            <v>5000000</v>
          </cell>
          <cell r="L2295">
            <v>0</v>
          </cell>
          <cell r="M2295">
            <v>9999</v>
          </cell>
        </row>
        <row r="2296">
          <cell r="K2296">
            <v>5000000</v>
          </cell>
          <cell r="L2296">
            <v>0</v>
          </cell>
          <cell r="M2296">
            <v>9999</v>
          </cell>
        </row>
        <row r="2297">
          <cell r="K2297">
            <v>5000000</v>
          </cell>
          <cell r="L2297">
            <v>0</v>
          </cell>
          <cell r="M2297">
            <v>9999</v>
          </cell>
        </row>
        <row r="2298">
          <cell r="K2298">
            <v>5000000</v>
          </cell>
          <cell r="L2298">
            <v>0</v>
          </cell>
          <cell r="M2298">
            <v>9999</v>
          </cell>
        </row>
        <row r="2299">
          <cell r="K2299">
            <v>5000000</v>
          </cell>
          <cell r="L2299">
            <v>0</v>
          </cell>
          <cell r="M2299">
            <v>9999</v>
          </cell>
        </row>
        <row r="2300">
          <cell r="K2300">
            <v>5000000</v>
          </cell>
          <cell r="L2300">
            <v>0</v>
          </cell>
          <cell r="M2300">
            <v>9999</v>
          </cell>
        </row>
        <row r="2301">
          <cell r="K2301">
            <v>5000000</v>
          </cell>
          <cell r="L2301">
            <v>0</v>
          </cell>
          <cell r="M2301">
            <v>9999</v>
          </cell>
        </row>
        <row r="2302">
          <cell r="K2302">
            <v>5000000</v>
          </cell>
          <cell r="L2302">
            <v>0</v>
          </cell>
          <cell r="M2302">
            <v>9999</v>
          </cell>
        </row>
        <row r="2303">
          <cell r="K2303">
            <v>5000000</v>
          </cell>
          <cell r="L2303">
            <v>0</v>
          </cell>
          <cell r="M2303">
            <v>9999</v>
          </cell>
        </row>
        <row r="2304">
          <cell r="K2304">
            <v>5000000</v>
          </cell>
          <cell r="L2304">
            <v>0</v>
          </cell>
          <cell r="M2304">
            <v>9999</v>
          </cell>
        </row>
        <row r="2305">
          <cell r="K2305">
            <v>5000000</v>
          </cell>
          <cell r="L2305">
            <v>0</v>
          </cell>
          <cell r="M2305">
            <v>9999</v>
          </cell>
        </row>
        <row r="2306">
          <cell r="K2306">
            <v>5000000</v>
          </cell>
          <cell r="L2306">
            <v>0</v>
          </cell>
          <cell r="M2306">
            <v>9999</v>
          </cell>
        </row>
        <row r="2307">
          <cell r="K2307">
            <v>5000000</v>
          </cell>
          <cell r="L2307">
            <v>0</v>
          </cell>
          <cell r="M2307">
            <v>9999</v>
          </cell>
        </row>
        <row r="2308">
          <cell r="K2308">
            <v>5000000</v>
          </cell>
          <cell r="L2308">
            <v>0</v>
          </cell>
          <cell r="M2308">
            <v>9999</v>
          </cell>
        </row>
        <row r="2309">
          <cell r="K2309">
            <v>5000000</v>
          </cell>
          <cell r="L2309">
            <v>0</v>
          </cell>
          <cell r="M2309">
            <v>9999</v>
          </cell>
        </row>
        <row r="2310">
          <cell r="K2310">
            <v>5000000</v>
          </cell>
          <cell r="L2310">
            <v>0</v>
          </cell>
          <cell r="M2310">
            <v>9999</v>
          </cell>
        </row>
        <row r="2311">
          <cell r="K2311">
            <v>5000000</v>
          </cell>
          <cell r="L2311">
            <v>0</v>
          </cell>
          <cell r="M2311">
            <v>9999</v>
          </cell>
        </row>
        <row r="2312">
          <cell r="K2312">
            <v>5000000</v>
          </cell>
          <cell r="L2312">
            <v>0</v>
          </cell>
          <cell r="M2312">
            <v>9999</v>
          </cell>
        </row>
        <row r="2313">
          <cell r="K2313">
            <v>5000000</v>
          </cell>
          <cell r="L2313">
            <v>0</v>
          </cell>
          <cell r="M2313">
            <v>9999</v>
          </cell>
        </row>
        <row r="2314">
          <cell r="K2314">
            <v>5000000</v>
          </cell>
          <cell r="L2314">
            <v>0</v>
          </cell>
          <cell r="M2314">
            <v>9999</v>
          </cell>
        </row>
        <row r="2315">
          <cell r="K2315">
            <v>5000000</v>
          </cell>
          <cell r="L2315">
            <v>0</v>
          </cell>
          <cell r="M2315">
            <v>9999</v>
          </cell>
        </row>
        <row r="2316">
          <cell r="K2316">
            <v>5000000</v>
          </cell>
          <cell r="L2316">
            <v>0</v>
          </cell>
          <cell r="M2316">
            <v>9999</v>
          </cell>
        </row>
        <row r="2317">
          <cell r="K2317">
            <v>5000000</v>
          </cell>
          <cell r="L2317">
            <v>0</v>
          </cell>
          <cell r="M2317">
            <v>9999</v>
          </cell>
        </row>
        <row r="2318">
          <cell r="K2318">
            <v>5000000</v>
          </cell>
          <cell r="L2318">
            <v>0</v>
          </cell>
          <cell r="M2318">
            <v>9999</v>
          </cell>
        </row>
        <row r="2319">
          <cell r="K2319">
            <v>5000000</v>
          </cell>
          <cell r="L2319">
            <v>0</v>
          </cell>
          <cell r="M2319">
            <v>9999</v>
          </cell>
        </row>
        <row r="2320">
          <cell r="K2320">
            <v>4500000</v>
          </cell>
          <cell r="L2320">
            <v>0</v>
          </cell>
          <cell r="M2320">
            <v>9999</v>
          </cell>
        </row>
        <row r="2321">
          <cell r="K2321">
            <v>4500000</v>
          </cell>
          <cell r="L2321">
            <v>0</v>
          </cell>
          <cell r="M2321">
            <v>9999</v>
          </cell>
        </row>
        <row r="2322">
          <cell r="K2322">
            <v>4500000</v>
          </cell>
          <cell r="L2322">
            <v>0</v>
          </cell>
          <cell r="M2322">
            <v>9999</v>
          </cell>
        </row>
        <row r="2323">
          <cell r="K2323">
            <v>4500000</v>
          </cell>
          <cell r="L2323">
            <v>0</v>
          </cell>
          <cell r="M2323">
            <v>9999</v>
          </cell>
        </row>
        <row r="2324">
          <cell r="K2324">
            <v>4500000</v>
          </cell>
          <cell r="L2324">
            <v>0</v>
          </cell>
          <cell r="M2324">
            <v>9999</v>
          </cell>
        </row>
        <row r="2325">
          <cell r="K2325">
            <v>4500000</v>
          </cell>
          <cell r="L2325">
            <v>0</v>
          </cell>
          <cell r="M2325">
            <v>9999</v>
          </cell>
        </row>
        <row r="2326">
          <cell r="K2326">
            <v>4500000</v>
          </cell>
          <cell r="L2326">
            <v>0</v>
          </cell>
          <cell r="M2326">
            <v>9999</v>
          </cell>
        </row>
        <row r="2327">
          <cell r="K2327">
            <v>4000000</v>
          </cell>
          <cell r="L2327">
            <v>0</v>
          </cell>
          <cell r="M2327">
            <v>9999</v>
          </cell>
        </row>
        <row r="2328">
          <cell r="K2328">
            <v>4000000</v>
          </cell>
          <cell r="L2328">
            <v>0</v>
          </cell>
          <cell r="M2328">
            <v>9999</v>
          </cell>
        </row>
        <row r="2329">
          <cell r="K2329">
            <v>4000000</v>
          </cell>
          <cell r="L2329">
            <v>0</v>
          </cell>
          <cell r="M2329">
            <v>9999</v>
          </cell>
        </row>
        <row r="2330">
          <cell r="K2330">
            <v>4000000</v>
          </cell>
          <cell r="L2330">
            <v>0</v>
          </cell>
          <cell r="M2330">
            <v>9999</v>
          </cell>
        </row>
        <row r="2331">
          <cell r="K2331">
            <v>4000000</v>
          </cell>
          <cell r="L2331">
            <v>0</v>
          </cell>
          <cell r="M2331">
            <v>9999</v>
          </cell>
        </row>
        <row r="2332">
          <cell r="K2332">
            <v>4000000</v>
          </cell>
          <cell r="L2332">
            <v>0</v>
          </cell>
          <cell r="M2332">
            <v>9999</v>
          </cell>
        </row>
        <row r="2333">
          <cell r="K2333">
            <v>4000000</v>
          </cell>
          <cell r="L2333">
            <v>0</v>
          </cell>
          <cell r="M2333">
            <v>9999</v>
          </cell>
        </row>
        <row r="2334">
          <cell r="K2334">
            <v>4000000</v>
          </cell>
          <cell r="L2334">
            <v>0</v>
          </cell>
          <cell r="M2334">
            <v>9999</v>
          </cell>
        </row>
        <row r="2335">
          <cell r="K2335">
            <v>4000000</v>
          </cell>
          <cell r="L2335">
            <v>0</v>
          </cell>
          <cell r="M2335">
            <v>9999</v>
          </cell>
        </row>
        <row r="2336">
          <cell r="K2336">
            <v>4000000</v>
          </cell>
          <cell r="L2336">
            <v>0</v>
          </cell>
          <cell r="M2336">
            <v>9999</v>
          </cell>
        </row>
        <row r="2337">
          <cell r="K2337">
            <v>4000000</v>
          </cell>
          <cell r="L2337">
            <v>0</v>
          </cell>
          <cell r="M2337">
            <v>9999</v>
          </cell>
        </row>
        <row r="2338">
          <cell r="K2338">
            <v>4000000</v>
          </cell>
          <cell r="L2338">
            <v>0</v>
          </cell>
          <cell r="M2338">
            <v>9999</v>
          </cell>
        </row>
        <row r="2339">
          <cell r="K2339">
            <v>3500000</v>
          </cell>
          <cell r="L2339">
            <v>0</v>
          </cell>
          <cell r="M2339">
            <v>9999</v>
          </cell>
        </row>
        <row r="2340">
          <cell r="K2340">
            <v>3500000</v>
          </cell>
          <cell r="L2340">
            <v>0</v>
          </cell>
          <cell r="M2340">
            <v>9999</v>
          </cell>
        </row>
        <row r="2341">
          <cell r="K2341">
            <v>3500000</v>
          </cell>
          <cell r="L2341">
            <v>0</v>
          </cell>
          <cell r="M2341">
            <v>9999</v>
          </cell>
        </row>
        <row r="2342">
          <cell r="K2342">
            <v>3500000</v>
          </cell>
          <cell r="L2342">
            <v>0</v>
          </cell>
          <cell r="M2342">
            <v>9999</v>
          </cell>
        </row>
        <row r="2343">
          <cell r="K2343">
            <v>3500000</v>
          </cell>
          <cell r="L2343">
            <v>0</v>
          </cell>
          <cell r="M2343">
            <v>9999</v>
          </cell>
        </row>
        <row r="2344">
          <cell r="K2344">
            <v>3000000</v>
          </cell>
          <cell r="L2344">
            <v>0</v>
          </cell>
          <cell r="M2344">
            <v>9999</v>
          </cell>
        </row>
        <row r="2345">
          <cell r="K2345">
            <v>3000000</v>
          </cell>
          <cell r="L2345">
            <v>0</v>
          </cell>
          <cell r="M2345">
            <v>9999</v>
          </cell>
        </row>
        <row r="2346">
          <cell r="K2346">
            <v>3000000</v>
          </cell>
          <cell r="L2346">
            <v>0</v>
          </cell>
          <cell r="M2346">
            <v>9999</v>
          </cell>
        </row>
        <row r="2347">
          <cell r="K2347">
            <v>3000000</v>
          </cell>
          <cell r="L2347">
            <v>0</v>
          </cell>
          <cell r="M2347">
            <v>9999</v>
          </cell>
        </row>
        <row r="2348">
          <cell r="K2348">
            <v>2500000</v>
          </cell>
          <cell r="L2348">
            <v>0</v>
          </cell>
          <cell r="M2348">
            <v>9999</v>
          </cell>
        </row>
        <row r="2349">
          <cell r="K2349">
            <v>2500000</v>
          </cell>
          <cell r="L2349">
            <v>0</v>
          </cell>
          <cell r="M2349">
            <v>9999</v>
          </cell>
        </row>
        <row r="2350">
          <cell r="K2350">
            <v>2000000</v>
          </cell>
          <cell r="L2350">
            <v>0</v>
          </cell>
          <cell r="M2350">
            <v>9999</v>
          </cell>
        </row>
        <row r="2351">
          <cell r="K2351">
            <v>2000000</v>
          </cell>
          <cell r="L2351">
            <v>0</v>
          </cell>
          <cell r="M2351">
            <v>9999</v>
          </cell>
        </row>
        <row r="2352">
          <cell r="K2352">
            <v>2000000</v>
          </cell>
          <cell r="L2352">
            <v>0</v>
          </cell>
          <cell r="M2352">
            <v>9999</v>
          </cell>
        </row>
        <row r="2353">
          <cell r="K2353">
            <v>2000000</v>
          </cell>
          <cell r="L2353">
            <v>0</v>
          </cell>
          <cell r="M2353">
            <v>9999</v>
          </cell>
        </row>
        <row r="2354">
          <cell r="K2354">
            <v>2000000</v>
          </cell>
          <cell r="L2354">
            <v>0</v>
          </cell>
          <cell r="M2354">
            <v>9999</v>
          </cell>
        </row>
        <row r="2355">
          <cell r="K2355">
            <v>2000000</v>
          </cell>
          <cell r="L2355">
            <v>0</v>
          </cell>
          <cell r="M2355">
            <v>9999</v>
          </cell>
        </row>
        <row r="2356">
          <cell r="K2356">
            <v>2000000</v>
          </cell>
          <cell r="L2356">
            <v>0</v>
          </cell>
          <cell r="M2356">
            <v>9999</v>
          </cell>
        </row>
        <row r="2357">
          <cell r="K2357">
            <v>2000000</v>
          </cell>
          <cell r="L2357">
            <v>0</v>
          </cell>
          <cell r="M2357">
            <v>9999</v>
          </cell>
        </row>
        <row r="2358">
          <cell r="K2358">
            <v>2000000</v>
          </cell>
          <cell r="L2358">
            <v>0</v>
          </cell>
          <cell r="M2358">
            <v>9999</v>
          </cell>
        </row>
        <row r="2359">
          <cell r="K2359">
            <v>2000000</v>
          </cell>
          <cell r="L2359">
            <v>0</v>
          </cell>
          <cell r="M2359">
            <v>9999</v>
          </cell>
        </row>
        <row r="2360">
          <cell r="K2360">
            <v>2000000</v>
          </cell>
          <cell r="L2360">
            <v>0</v>
          </cell>
          <cell r="M2360">
            <v>9999</v>
          </cell>
        </row>
        <row r="2361">
          <cell r="K2361">
            <v>2000000</v>
          </cell>
          <cell r="L2361">
            <v>0</v>
          </cell>
          <cell r="M2361">
            <v>9999</v>
          </cell>
        </row>
        <row r="2362">
          <cell r="K2362">
            <v>2000000</v>
          </cell>
          <cell r="L2362">
            <v>0</v>
          </cell>
          <cell r="M2362">
            <v>9999</v>
          </cell>
        </row>
        <row r="2363">
          <cell r="K2363">
            <v>2000000</v>
          </cell>
          <cell r="L2363">
            <v>0</v>
          </cell>
          <cell r="M2363">
            <v>9999</v>
          </cell>
        </row>
        <row r="2364">
          <cell r="K2364">
            <v>2000000</v>
          </cell>
          <cell r="L2364">
            <v>0</v>
          </cell>
          <cell r="M2364">
            <v>9999</v>
          </cell>
        </row>
        <row r="2365">
          <cell r="K2365">
            <v>1500000</v>
          </cell>
          <cell r="L2365">
            <v>0</v>
          </cell>
          <cell r="M2365">
            <v>9999</v>
          </cell>
        </row>
        <row r="2366">
          <cell r="K2366">
            <v>1000000</v>
          </cell>
          <cell r="L2366">
            <v>0</v>
          </cell>
          <cell r="M2366">
            <v>9999</v>
          </cell>
        </row>
        <row r="2367">
          <cell r="K2367">
            <v>0</v>
          </cell>
          <cell r="L2367">
            <v>93858828994</v>
          </cell>
          <cell r="M2367">
            <v>0</v>
          </cell>
        </row>
        <row r="2368">
          <cell r="K2368">
            <v>0</v>
          </cell>
          <cell r="L2368">
            <v>0</v>
          </cell>
        </row>
        <row r="2369">
          <cell r="K2369">
            <v>0</v>
          </cell>
          <cell r="L2369">
            <v>0</v>
          </cell>
        </row>
        <row r="2370">
          <cell r="K2370">
            <v>0</v>
          </cell>
          <cell r="L2370">
            <v>0</v>
          </cell>
        </row>
        <row r="2371">
          <cell r="K2371">
            <v>0</v>
          </cell>
          <cell r="L2371">
            <v>0</v>
          </cell>
        </row>
        <row r="2372">
          <cell r="K2372">
            <v>0</v>
          </cell>
          <cell r="L2372">
            <v>0</v>
          </cell>
        </row>
        <row r="2373">
          <cell r="K2373">
            <v>0</v>
          </cell>
          <cell r="L2373">
            <v>0</v>
          </cell>
        </row>
        <row r="2374">
          <cell r="K2374">
            <v>0</v>
          </cell>
          <cell r="L2374">
            <v>0</v>
          </cell>
        </row>
        <row r="2375">
          <cell r="K2375">
            <v>0</v>
          </cell>
          <cell r="L2375">
            <v>0</v>
          </cell>
        </row>
        <row r="2376">
          <cell r="K2376">
            <v>0</v>
          </cell>
          <cell r="L2376">
            <v>0</v>
          </cell>
        </row>
        <row r="2377">
          <cell r="K2377">
            <v>0</v>
          </cell>
          <cell r="L2377">
            <v>0</v>
          </cell>
        </row>
        <row r="2378">
          <cell r="K2378">
            <v>0</v>
          </cell>
          <cell r="L2378">
            <v>0</v>
          </cell>
        </row>
        <row r="2379">
          <cell r="K2379">
            <v>0</v>
          </cell>
          <cell r="L2379">
            <v>0</v>
          </cell>
        </row>
        <row r="2380">
          <cell r="K2380">
            <v>0</v>
          </cell>
          <cell r="L2380">
            <v>0</v>
          </cell>
        </row>
        <row r="2381">
          <cell r="K2381">
            <v>0</v>
          </cell>
          <cell r="L2381">
            <v>0</v>
          </cell>
        </row>
        <row r="2382">
          <cell r="K2382">
            <v>0</v>
          </cell>
          <cell r="L2382">
            <v>0</v>
          </cell>
        </row>
        <row r="2383">
          <cell r="K2383">
            <v>0</v>
          </cell>
          <cell r="L2383">
            <v>0</v>
          </cell>
        </row>
        <row r="2384">
          <cell r="K2384">
            <v>0</v>
          </cell>
          <cell r="L2384">
            <v>0</v>
          </cell>
        </row>
        <row r="2385">
          <cell r="K2385">
            <v>0</v>
          </cell>
          <cell r="L2385">
            <v>0</v>
          </cell>
        </row>
        <row r="2386">
          <cell r="K2386">
            <v>0</v>
          </cell>
          <cell r="L2386">
            <v>0</v>
          </cell>
        </row>
        <row r="2387">
          <cell r="K2387">
            <v>0</v>
          </cell>
          <cell r="L2387">
            <v>0</v>
          </cell>
        </row>
        <row r="2388">
          <cell r="K2388">
            <v>0</v>
          </cell>
          <cell r="L2388">
            <v>0</v>
          </cell>
        </row>
        <row r="2389">
          <cell r="K2389">
            <v>0</v>
          </cell>
          <cell r="L2389">
            <v>0</v>
          </cell>
        </row>
        <row r="2390">
          <cell r="K2390">
            <v>0</v>
          </cell>
          <cell r="L2390">
            <v>0</v>
          </cell>
        </row>
        <row r="2391">
          <cell r="K2391">
            <v>0</v>
          </cell>
          <cell r="L2391">
            <v>0</v>
          </cell>
        </row>
        <row r="2392">
          <cell r="K2392">
            <v>0</v>
          </cell>
          <cell r="L2392">
            <v>0</v>
          </cell>
        </row>
        <row r="2393">
          <cell r="K2393">
            <v>0</v>
          </cell>
          <cell r="L2393">
            <v>0</v>
          </cell>
        </row>
        <row r="2394">
          <cell r="K2394">
            <v>0</v>
          </cell>
          <cell r="L2394">
            <v>0</v>
          </cell>
        </row>
        <row r="2395">
          <cell r="K2395">
            <v>0</v>
          </cell>
          <cell r="L2395">
            <v>0</v>
          </cell>
        </row>
        <row r="2396">
          <cell r="K2396">
            <v>0</v>
          </cell>
          <cell r="L2396">
            <v>0</v>
          </cell>
        </row>
        <row r="2397">
          <cell r="K2397">
            <v>0</v>
          </cell>
          <cell r="L2397">
            <v>0</v>
          </cell>
        </row>
        <row r="2398">
          <cell r="K2398">
            <v>0</v>
          </cell>
          <cell r="L2398">
            <v>0</v>
          </cell>
        </row>
        <row r="2399">
          <cell r="K2399">
            <v>0</v>
          </cell>
          <cell r="L2399">
            <v>0</v>
          </cell>
        </row>
        <row r="2400">
          <cell r="K2400">
            <v>0</v>
          </cell>
          <cell r="L2400">
            <v>0</v>
          </cell>
        </row>
        <row r="2401">
          <cell r="K2401">
            <v>0</v>
          </cell>
          <cell r="L2401">
            <v>0</v>
          </cell>
        </row>
        <row r="2402">
          <cell r="K2402">
            <v>0</v>
          </cell>
          <cell r="L2402">
            <v>0</v>
          </cell>
        </row>
        <row r="2403">
          <cell r="K2403">
            <v>0</v>
          </cell>
          <cell r="L2403">
            <v>0</v>
          </cell>
        </row>
        <row r="2404">
          <cell r="K2404">
            <v>0</v>
          </cell>
          <cell r="L2404">
            <v>0</v>
          </cell>
        </row>
        <row r="2405">
          <cell r="K2405">
            <v>0</v>
          </cell>
          <cell r="L2405">
            <v>0</v>
          </cell>
        </row>
        <row r="2406">
          <cell r="K2406">
            <v>0</v>
          </cell>
          <cell r="L2406">
            <v>0</v>
          </cell>
        </row>
        <row r="2407">
          <cell r="K2407">
            <v>0</v>
          </cell>
          <cell r="L2407">
            <v>0</v>
          </cell>
        </row>
        <row r="2408">
          <cell r="K2408">
            <v>0</v>
          </cell>
          <cell r="L2408">
            <v>0</v>
          </cell>
        </row>
        <row r="2409">
          <cell r="K2409">
            <v>0</v>
          </cell>
          <cell r="L2409">
            <v>0</v>
          </cell>
        </row>
        <row r="2410">
          <cell r="K2410">
            <v>0</v>
          </cell>
          <cell r="L2410">
            <v>0</v>
          </cell>
        </row>
        <row r="2411">
          <cell r="K2411">
            <v>0</v>
          </cell>
          <cell r="L2411">
            <v>0</v>
          </cell>
        </row>
        <row r="2412">
          <cell r="K2412">
            <v>0</v>
          </cell>
          <cell r="L2412">
            <v>0</v>
          </cell>
        </row>
        <row r="2413">
          <cell r="K2413">
            <v>0</v>
          </cell>
          <cell r="L2413">
            <v>0</v>
          </cell>
        </row>
        <row r="2414">
          <cell r="K2414">
            <v>0</v>
          </cell>
          <cell r="L2414">
            <v>0</v>
          </cell>
        </row>
        <row r="2415">
          <cell r="K2415">
            <v>0</v>
          </cell>
          <cell r="L2415">
            <v>0</v>
          </cell>
        </row>
        <row r="2416">
          <cell r="K2416">
            <v>0</v>
          </cell>
          <cell r="L2416">
            <v>0</v>
          </cell>
        </row>
        <row r="2417">
          <cell r="K2417">
            <v>0</v>
          </cell>
          <cell r="L2417">
            <v>0</v>
          </cell>
        </row>
        <row r="2418">
          <cell r="K2418">
            <v>0</v>
          </cell>
          <cell r="L2418">
            <v>0</v>
          </cell>
        </row>
        <row r="2419">
          <cell r="K2419">
            <v>0</v>
          </cell>
          <cell r="L2419">
            <v>0</v>
          </cell>
        </row>
        <row r="2420">
          <cell r="K2420">
            <v>0</v>
          </cell>
          <cell r="L2420">
            <v>0</v>
          </cell>
        </row>
        <row r="2421">
          <cell r="K2421">
            <v>0</v>
          </cell>
          <cell r="L2421">
            <v>0</v>
          </cell>
        </row>
        <row r="2422">
          <cell r="K2422">
            <v>0</v>
          </cell>
          <cell r="L2422">
            <v>0</v>
          </cell>
        </row>
        <row r="2423">
          <cell r="K2423">
            <v>0</v>
          </cell>
          <cell r="L2423">
            <v>0</v>
          </cell>
        </row>
        <row r="2424">
          <cell r="K2424">
            <v>0</v>
          </cell>
          <cell r="L2424">
            <v>0</v>
          </cell>
        </row>
        <row r="2425">
          <cell r="K2425">
            <v>0</v>
          </cell>
          <cell r="L2425">
            <v>0</v>
          </cell>
        </row>
        <row r="2426">
          <cell r="K2426">
            <v>0</v>
          </cell>
          <cell r="L2426">
            <v>0</v>
          </cell>
        </row>
        <row r="2427">
          <cell r="K2427">
            <v>0</v>
          </cell>
          <cell r="L2427">
            <v>0</v>
          </cell>
        </row>
        <row r="2428">
          <cell r="K2428">
            <v>0</v>
          </cell>
          <cell r="L2428">
            <v>0</v>
          </cell>
        </row>
        <row r="2429">
          <cell r="K2429">
            <v>0</v>
          </cell>
          <cell r="L2429">
            <v>0</v>
          </cell>
        </row>
        <row r="2430">
          <cell r="K2430">
            <v>0</v>
          </cell>
          <cell r="L2430">
            <v>0</v>
          </cell>
        </row>
        <row r="2431">
          <cell r="K2431">
            <v>0</v>
          </cell>
          <cell r="L2431">
            <v>0</v>
          </cell>
        </row>
        <row r="2432">
          <cell r="K2432">
            <v>0</v>
          </cell>
          <cell r="L2432">
            <v>0</v>
          </cell>
        </row>
        <row r="2433">
          <cell r="K2433">
            <v>0</v>
          </cell>
          <cell r="L2433">
            <v>0</v>
          </cell>
        </row>
        <row r="2434">
          <cell r="K2434">
            <v>0</v>
          </cell>
          <cell r="L2434">
            <v>0</v>
          </cell>
        </row>
        <row r="2435">
          <cell r="K2435">
            <v>0</v>
          </cell>
          <cell r="L2435">
            <v>0</v>
          </cell>
        </row>
        <row r="2436">
          <cell r="K2436">
            <v>0</v>
          </cell>
          <cell r="L2436">
            <v>0</v>
          </cell>
        </row>
        <row r="2437">
          <cell r="K2437">
            <v>0</v>
          </cell>
          <cell r="L2437">
            <v>0</v>
          </cell>
        </row>
        <row r="2438">
          <cell r="K2438">
            <v>0</v>
          </cell>
          <cell r="L2438">
            <v>0</v>
          </cell>
        </row>
        <row r="2439">
          <cell r="K2439">
            <v>0</v>
          </cell>
          <cell r="L2439">
            <v>0</v>
          </cell>
        </row>
        <row r="2440">
          <cell r="K2440">
            <v>0</v>
          </cell>
          <cell r="L2440">
            <v>0</v>
          </cell>
        </row>
        <row r="2441">
          <cell r="K2441">
            <v>0</v>
          </cell>
          <cell r="L2441">
            <v>0</v>
          </cell>
        </row>
        <row r="2442">
          <cell r="K2442">
            <v>0</v>
          </cell>
          <cell r="L2442">
            <v>0</v>
          </cell>
        </row>
        <row r="2443">
          <cell r="K2443">
            <v>0</v>
          </cell>
          <cell r="L2443">
            <v>0</v>
          </cell>
        </row>
        <row r="2444">
          <cell r="K2444">
            <v>0</v>
          </cell>
          <cell r="L2444">
            <v>0</v>
          </cell>
        </row>
        <row r="2445">
          <cell r="K2445">
            <v>0</v>
          </cell>
          <cell r="L2445">
            <v>0</v>
          </cell>
        </row>
        <row r="2446">
          <cell r="K2446">
            <v>0</v>
          </cell>
          <cell r="L2446">
            <v>0</v>
          </cell>
        </row>
        <row r="2447">
          <cell r="K2447">
            <v>0</v>
          </cell>
          <cell r="L2447">
            <v>0</v>
          </cell>
        </row>
        <row r="2448">
          <cell r="K2448">
            <v>0</v>
          </cell>
          <cell r="L2448">
            <v>0</v>
          </cell>
        </row>
        <row r="2449">
          <cell r="K2449">
            <v>0</v>
          </cell>
          <cell r="L2449">
            <v>0</v>
          </cell>
        </row>
        <row r="2450">
          <cell r="K2450">
            <v>0</v>
          </cell>
          <cell r="L2450">
            <v>0</v>
          </cell>
        </row>
        <row r="2451">
          <cell r="K2451">
            <v>0</v>
          </cell>
          <cell r="L2451">
            <v>0</v>
          </cell>
        </row>
        <row r="2452">
          <cell r="K2452">
            <v>0</v>
          </cell>
          <cell r="L2452">
            <v>0</v>
          </cell>
        </row>
        <row r="2453">
          <cell r="K2453">
            <v>0</v>
          </cell>
          <cell r="L2453">
            <v>0</v>
          </cell>
        </row>
        <row r="2454">
          <cell r="K2454">
            <v>0</v>
          </cell>
          <cell r="L2454">
            <v>0</v>
          </cell>
        </row>
        <row r="2455">
          <cell r="K2455">
            <v>0</v>
          </cell>
          <cell r="L2455">
            <v>0</v>
          </cell>
        </row>
        <row r="2456">
          <cell r="K2456">
            <v>0</v>
          </cell>
          <cell r="L2456">
            <v>0</v>
          </cell>
        </row>
        <row r="2457">
          <cell r="K2457">
            <v>0</v>
          </cell>
          <cell r="L2457">
            <v>0</v>
          </cell>
        </row>
        <row r="2458">
          <cell r="K2458">
            <v>0</v>
          </cell>
          <cell r="L2458">
            <v>0</v>
          </cell>
        </row>
        <row r="2459">
          <cell r="K2459">
            <v>0</v>
          </cell>
          <cell r="L2459">
            <v>0</v>
          </cell>
        </row>
        <row r="2460">
          <cell r="K2460">
            <v>0</v>
          </cell>
          <cell r="L2460">
            <v>0</v>
          </cell>
        </row>
        <row r="2461">
          <cell r="K2461">
            <v>0</v>
          </cell>
          <cell r="L2461">
            <v>0</v>
          </cell>
        </row>
        <row r="2462">
          <cell r="K2462">
            <v>0</v>
          </cell>
          <cell r="L2462">
            <v>0</v>
          </cell>
        </row>
        <row r="2463">
          <cell r="K2463">
            <v>0</v>
          </cell>
          <cell r="L2463">
            <v>0</v>
          </cell>
        </row>
        <row r="2464">
          <cell r="K2464">
            <v>0</v>
          </cell>
          <cell r="L2464">
            <v>0</v>
          </cell>
        </row>
        <row r="2465">
          <cell r="K2465">
            <v>0</v>
          </cell>
          <cell r="L2465">
            <v>0</v>
          </cell>
        </row>
        <row r="2466">
          <cell r="K2466">
            <v>0</v>
          </cell>
          <cell r="L2466">
            <v>0</v>
          </cell>
        </row>
        <row r="2467">
          <cell r="K2467">
            <v>0</v>
          </cell>
          <cell r="L2467">
            <v>0</v>
          </cell>
        </row>
        <row r="2468">
          <cell r="K2468">
            <v>0</v>
          </cell>
          <cell r="L2468">
            <v>0</v>
          </cell>
        </row>
        <row r="2469">
          <cell r="K2469">
            <v>0</v>
          </cell>
          <cell r="L2469">
            <v>0</v>
          </cell>
        </row>
        <row r="2470">
          <cell r="K2470">
            <v>0</v>
          </cell>
          <cell r="L2470">
            <v>0</v>
          </cell>
        </row>
        <row r="2471">
          <cell r="K2471">
            <v>0</v>
          </cell>
          <cell r="L2471">
            <v>0</v>
          </cell>
        </row>
        <row r="2472">
          <cell r="K2472">
            <v>0</v>
          </cell>
          <cell r="L2472">
            <v>0</v>
          </cell>
        </row>
        <row r="2473">
          <cell r="K2473">
            <v>0</v>
          </cell>
          <cell r="L2473">
            <v>0</v>
          </cell>
        </row>
        <row r="2474">
          <cell r="K2474">
            <v>0</v>
          </cell>
          <cell r="L2474">
            <v>0</v>
          </cell>
        </row>
        <row r="2475">
          <cell r="K2475">
            <v>0</v>
          </cell>
          <cell r="L2475">
            <v>0</v>
          </cell>
        </row>
        <row r="2476">
          <cell r="K2476">
            <v>0</v>
          </cell>
          <cell r="L2476">
            <v>0</v>
          </cell>
        </row>
        <row r="2477">
          <cell r="K2477">
            <v>0</v>
          </cell>
          <cell r="L2477">
            <v>0</v>
          </cell>
        </row>
        <row r="2478">
          <cell r="K2478">
            <v>0</v>
          </cell>
          <cell r="L2478">
            <v>0</v>
          </cell>
        </row>
        <row r="2479">
          <cell r="K2479">
            <v>0</v>
          </cell>
          <cell r="L2479">
            <v>0</v>
          </cell>
        </row>
        <row r="2480">
          <cell r="K2480">
            <v>0</v>
          </cell>
          <cell r="L2480">
            <v>0</v>
          </cell>
        </row>
        <row r="2481">
          <cell r="K2481">
            <v>0</v>
          </cell>
          <cell r="L2481">
            <v>0</v>
          </cell>
        </row>
        <row r="2482">
          <cell r="K2482">
            <v>0</v>
          </cell>
          <cell r="L2482">
            <v>0</v>
          </cell>
        </row>
        <row r="2483">
          <cell r="K2483">
            <v>0</v>
          </cell>
          <cell r="L2483">
            <v>0</v>
          </cell>
        </row>
        <row r="2484">
          <cell r="K2484">
            <v>0</v>
          </cell>
          <cell r="L2484">
            <v>0</v>
          </cell>
        </row>
        <row r="2485">
          <cell r="K2485">
            <v>0</v>
          </cell>
          <cell r="L2485">
            <v>0</v>
          </cell>
        </row>
        <row r="2486">
          <cell r="K2486">
            <v>0</v>
          </cell>
          <cell r="L2486">
            <v>0</v>
          </cell>
        </row>
        <row r="2487">
          <cell r="K2487">
            <v>0</v>
          </cell>
          <cell r="L2487">
            <v>0</v>
          </cell>
        </row>
        <row r="2488">
          <cell r="K2488">
            <v>0</v>
          </cell>
          <cell r="L2488">
            <v>0</v>
          </cell>
        </row>
        <row r="2489">
          <cell r="K2489">
            <v>0</v>
          </cell>
          <cell r="L2489">
            <v>0</v>
          </cell>
        </row>
        <row r="2490">
          <cell r="K2490">
            <v>0</v>
          </cell>
          <cell r="L2490">
            <v>0</v>
          </cell>
        </row>
        <row r="2491">
          <cell r="K2491">
            <v>0</v>
          </cell>
          <cell r="L2491">
            <v>0</v>
          </cell>
        </row>
        <row r="2492">
          <cell r="K2492">
            <v>0</v>
          </cell>
          <cell r="L2492">
            <v>0</v>
          </cell>
        </row>
        <row r="2493">
          <cell r="K2493">
            <v>0</v>
          </cell>
          <cell r="L2493">
            <v>0</v>
          </cell>
        </row>
        <row r="2494">
          <cell r="K2494">
            <v>0</v>
          </cell>
          <cell r="L2494">
            <v>0</v>
          </cell>
        </row>
        <row r="2495">
          <cell r="K2495">
            <v>0</v>
          </cell>
          <cell r="L2495">
            <v>0</v>
          </cell>
        </row>
        <row r="2496">
          <cell r="K2496">
            <v>0</v>
          </cell>
          <cell r="L2496">
            <v>0</v>
          </cell>
        </row>
        <row r="2497">
          <cell r="K2497">
            <v>0</v>
          </cell>
          <cell r="L2497">
            <v>0</v>
          </cell>
        </row>
        <row r="2498">
          <cell r="K2498">
            <v>0</v>
          </cell>
          <cell r="L2498">
            <v>0</v>
          </cell>
        </row>
        <row r="2499">
          <cell r="K2499">
            <v>0</v>
          </cell>
          <cell r="L2499">
            <v>0</v>
          </cell>
        </row>
        <row r="2500">
          <cell r="K2500">
            <v>0</v>
          </cell>
          <cell r="L2500">
            <v>0</v>
          </cell>
        </row>
        <row r="2501">
          <cell r="K2501">
            <v>0</v>
          </cell>
          <cell r="L2501">
            <v>0</v>
          </cell>
        </row>
        <row r="2502">
          <cell r="K2502">
            <v>0</v>
          </cell>
          <cell r="L2502">
            <v>0</v>
          </cell>
        </row>
        <row r="2503">
          <cell r="K2503">
            <v>0</v>
          </cell>
          <cell r="L2503">
            <v>0</v>
          </cell>
        </row>
        <row r="2504">
          <cell r="K2504">
            <v>0</v>
          </cell>
          <cell r="L2504">
            <v>0</v>
          </cell>
        </row>
        <row r="2505">
          <cell r="K2505">
            <v>0</v>
          </cell>
          <cell r="L2505">
            <v>0</v>
          </cell>
        </row>
        <row r="2506">
          <cell r="K2506">
            <v>0</v>
          </cell>
          <cell r="L2506">
            <v>0</v>
          </cell>
        </row>
        <row r="2507">
          <cell r="K2507">
            <v>0</v>
          </cell>
          <cell r="L2507">
            <v>0</v>
          </cell>
        </row>
        <row r="2508">
          <cell r="K2508">
            <v>0</v>
          </cell>
          <cell r="L2508">
            <v>0</v>
          </cell>
        </row>
        <row r="2509">
          <cell r="K2509">
            <v>0</v>
          </cell>
          <cell r="L2509">
            <v>0</v>
          </cell>
        </row>
        <row r="2510">
          <cell r="K2510">
            <v>0</v>
          </cell>
          <cell r="L2510">
            <v>0</v>
          </cell>
        </row>
        <row r="2511">
          <cell r="K2511">
            <v>0</v>
          </cell>
          <cell r="L2511">
            <v>0</v>
          </cell>
        </row>
        <row r="2512">
          <cell r="K2512">
            <v>0</v>
          </cell>
          <cell r="L2512">
            <v>0</v>
          </cell>
        </row>
        <row r="2513">
          <cell r="K2513">
            <v>0</v>
          </cell>
          <cell r="L2513">
            <v>0</v>
          </cell>
        </row>
        <row r="2514">
          <cell r="K2514">
            <v>0</v>
          </cell>
          <cell r="L2514">
            <v>0</v>
          </cell>
        </row>
        <row r="2515">
          <cell r="K2515">
            <v>0</v>
          </cell>
          <cell r="L2515">
            <v>0</v>
          </cell>
        </row>
        <row r="2516">
          <cell r="K2516">
            <v>0</v>
          </cell>
          <cell r="L2516">
            <v>0</v>
          </cell>
        </row>
        <row r="2517">
          <cell r="K2517">
            <v>0</v>
          </cell>
          <cell r="L2517">
            <v>0</v>
          </cell>
        </row>
        <row r="2518">
          <cell r="K2518">
            <v>0</v>
          </cell>
          <cell r="L2518">
            <v>0</v>
          </cell>
        </row>
        <row r="2519">
          <cell r="K2519">
            <v>0</v>
          </cell>
          <cell r="L2519">
            <v>0</v>
          </cell>
        </row>
        <row r="2520">
          <cell r="K2520">
            <v>0</v>
          </cell>
          <cell r="L2520">
            <v>0</v>
          </cell>
        </row>
        <row r="2521">
          <cell r="K2521">
            <v>0</v>
          </cell>
          <cell r="L2521">
            <v>0</v>
          </cell>
        </row>
        <row r="2522">
          <cell r="K2522">
            <v>0</v>
          </cell>
          <cell r="L2522">
            <v>0</v>
          </cell>
        </row>
        <row r="2523">
          <cell r="K2523">
            <v>0</v>
          </cell>
          <cell r="L2523">
            <v>0</v>
          </cell>
        </row>
        <row r="2524">
          <cell r="K2524">
            <v>0</v>
          </cell>
          <cell r="L2524">
            <v>0</v>
          </cell>
        </row>
        <row r="2525">
          <cell r="K2525">
            <v>0</v>
          </cell>
          <cell r="L2525">
            <v>0</v>
          </cell>
        </row>
        <row r="2526">
          <cell r="K2526">
            <v>0</v>
          </cell>
          <cell r="L2526">
            <v>0</v>
          </cell>
        </row>
        <row r="2527">
          <cell r="K2527">
            <v>0</v>
          </cell>
          <cell r="L2527">
            <v>0</v>
          </cell>
        </row>
        <row r="2528">
          <cell r="K2528">
            <v>0</v>
          </cell>
          <cell r="L2528">
            <v>0</v>
          </cell>
        </row>
        <row r="2529">
          <cell r="K2529">
            <v>0</v>
          </cell>
          <cell r="L2529">
            <v>0</v>
          </cell>
        </row>
        <row r="2530">
          <cell r="K2530">
            <v>0</v>
          </cell>
          <cell r="L2530">
            <v>0</v>
          </cell>
        </row>
        <row r="2531">
          <cell r="K2531">
            <v>0</v>
          </cell>
          <cell r="L2531">
            <v>0</v>
          </cell>
        </row>
        <row r="2532">
          <cell r="K2532">
            <v>0</v>
          </cell>
          <cell r="L2532">
            <v>0</v>
          </cell>
        </row>
        <row r="2533">
          <cell r="K2533">
            <v>0</v>
          </cell>
          <cell r="L2533">
            <v>0</v>
          </cell>
        </row>
        <row r="2534">
          <cell r="K2534">
            <v>0</v>
          </cell>
          <cell r="L2534">
            <v>0</v>
          </cell>
        </row>
        <row r="2535">
          <cell r="K2535">
            <v>0</v>
          </cell>
          <cell r="L2535">
            <v>0</v>
          </cell>
        </row>
        <row r="2536">
          <cell r="K2536">
            <v>0</v>
          </cell>
          <cell r="L2536">
            <v>0</v>
          </cell>
        </row>
        <row r="2537">
          <cell r="K2537">
            <v>0</v>
          </cell>
          <cell r="L2537">
            <v>0</v>
          </cell>
        </row>
        <row r="2538">
          <cell r="K2538">
            <v>0</v>
          </cell>
          <cell r="L2538">
            <v>0</v>
          </cell>
        </row>
        <row r="2539">
          <cell r="K2539">
            <v>0</v>
          </cell>
          <cell r="L2539">
            <v>0</v>
          </cell>
        </row>
        <row r="2540">
          <cell r="K2540">
            <v>0</v>
          </cell>
          <cell r="L2540">
            <v>0</v>
          </cell>
        </row>
        <row r="2541">
          <cell r="K2541">
            <v>0</v>
          </cell>
          <cell r="L2541">
            <v>0</v>
          </cell>
        </row>
        <row r="2542">
          <cell r="K2542">
            <v>0</v>
          </cell>
          <cell r="L2542">
            <v>0</v>
          </cell>
        </row>
        <row r="2543">
          <cell r="K2543">
            <v>0</v>
          </cell>
          <cell r="L2543">
            <v>0</v>
          </cell>
        </row>
        <row r="2544">
          <cell r="K2544">
            <v>0</v>
          </cell>
          <cell r="L2544">
            <v>0</v>
          </cell>
        </row>
        <row r="2545">
          <cell r="K2545">
            <v>0</v>
          </cell>
          <cell r="L2545">
            <v>0</v>
          </cell>
        </row>
        <row r="2546">
          <cell r="K2546">
            <v>0</v>
          </cell>
          <cell r="L2546">
            <v>0</v>
          </cell>
        </row>
        <row r="2547">
          <cell r="K2547">
            <v>0</v>
          </cell>
          <cell r="L2547">
            <v>0</v>
          </cell>
        </row>
        <row r="2548">
          <cell r="K2548">
            <v>0</v>
          </cell>
          <cell r="L2548">
            <v>0</v>
          </cell>
        </row>
        <row r="2549">
          <cell r="K2549">
            <v>0</v>
          </cell>
          <cell r="L2549">
            <v>0</v>
          </cell>
        </row>
        <row r="2550">
          <cell r="K2550">
            <v>0</v>
          </cell>
          <cell r="L2550">
            <v>0</v>
          </cell>
        </row>
        <row r="2551">
          <cell r="K2551">
            <v>0</v>
          </cell>
          <cell r="L2551">
            <v>0</v>
          </cell>
        </row>
        <row r="2552">
          <cell r="K2552">
            <v>0</v>
          </cell>
          <cell r="L2552">
            <v>0</v>
          </cell>
        </row>
        <row r="2553">
          <cell r="K2553">
            <v>0</v>
          </cell>
          <cell r="L2553">
            <v>0</v>
          </cell>
        </row>
        <row r="2554">
          <cell r="K2554">
            <v>0</v>
          </cell>
          <cell r="L2554">
            <v>0</v>
          </cell>
        </row>
        <row r="2555">
          <cell r="K2555">
            <v>0</v>
          </cell>
          <cell r="L2555">
            <v>0</v>
          </cell>
        </row>
        <row r="2556">
          <cell r="K2556">
            <v>0</v>
          </cell>
          <cell r="L2556">
            <v>0</v>
          </cell>
        </row>
        <row r="2557">
          <cell r="K2557">
            <v>0</v>
          </cell>
          <cell r="L2557">
            <v>0</v>
          </cell>
        </row>
        <row r="2558">
          <cell r="K2558">
            <v>0</v>
          </cell>
          <cell r="L2558">
            <v>0</v>
          </cell>
        </row>
        <row r="2559">
          <cell r="K2559">
            <v>0</v>
          </cell>
          <cell r="L2559">
            <v>0</v>
          </cell>
        </row>
        <row r="2560">
          <cell r="K2560">
            <v>0</v>
          </cell>
          <cell r="L2560">
            <v>0</v>
          </cell>
        </row>
        <row r="2561">
          <cell r="K2561">
            <v>0</v>
          </cell>
          <cell r="L2561">
            <v>0</v>
          </cell>
        </row>
        <row r="2562">
          <cell r="K2562">
            <v>0</v>
          </cell>
          <cell r="L2562">
            <v>0</v>
          </cell>
        </row>
        <row r="2563">
          <cell r="K2563">
            <v>0</v>
          </cell>
          <cell r="L2563">
            <v>0</v>
          </cell>
        </row>
        <row r="2564">
          <cell r="K2564">
            <v>0</v>
          </cell>
          <cell r="L2564">
            <v>0</v>
          </cell>
        </row>
        <row r="2565">
          <cell r="K2565">
            <v>0</v>
          </cell>
          <cell r="L2565">
            <v>0</v>
          </cell>
        </row>
        <row r="2566">
          <cell r="K2566">
            <v>0</v>
          </cell>
          <cell r="L2566">
            <v>0</v>
          </cell>
        </row>
        <row r="2567">
          <cell r="K2567">
            <v>0</v>
          </cell>
          <cell r="L2567">
            <v>0</v>
          </cell>
        </row>
        <row r="2568">
          <cell r="K2568">
            <v>0</v>
          </cell>
          <cell r="L2568">
            <v>0</v>
          </cell>
        </row>
        <row r="2569">
          <cell r="K2569">
            <v>0</v>
          </cell>
          <cell r="L2569">
            <v>0</v>
          </cell>
        </row>
        <row r="2570">
          <cell r="K2570">
            <v>0</v>
          </cell>
          <cell r="L2570">
            <v>0</v>
          </cell>
        </row>
        <row r="2571">
          <cell r="K2571">
            <v>0</v>
          </cell>
          <cell r="L2571">
            <v>0</v>
          </cell>
        </row>
        <row r="2572">
          <cell r="K2572">
            <v>0</v>
          </cell>
          <cell r="L2572">
            <v>0</v>
          </cell>
        </row>
        <row r="2573">
          <cell r="K2573">
            <v>0</v>
          </cell>
          <cell r="L2573">
            <v>0</v>
          </cell>
        </row>
        <row r="2574">
          <cell r="K2574">
            <v>0</v>
          </cell>
          <cell r="L2574">
            <v>0</v>
          </cell>
        </row>
        <row r="2575">
          <cell r="K2575">
            <v>0</v>
          </cell>
          <cell r="L2575">
            <v>0</v>
          </cell>
        </row>
        <row r="2576">
          <cell r="K2576">
            <v>0</v>
          </cell>
          <cell r="L2576">
            <v>0</v>
          </cell>
        </row>
        <row r="2577">
          <cell r="K2577">
            <v>0</v>
          </cell>
          <cell r="L2577">
            <v>0</v>
          </cell>
        </row>
        <row r="2578">
          <cell r="K2578">
            <v>0</v>
          </cell>
          <cell r="L2578">
            <v>0</v>
          </cell>
        </row>
        <row r="2579">
          <cell r="K2579">
            <v>0</v>
          </cell>
          <cell r="L2579">
            <v>0</v>
          </cell>
        </row>
        <row r="2580">
          <cell r="K2580">
            <v>0</v>
          </cell>
          <cell r="L2580">
            <v>0</v>
          </cell>
        </row>
        <row r="2581">
          <cell r="K2581">
            <v>0</v>
          </cell>
          <cell r="L2581">
            <v>0</v>
          </cell>
        </row>
        <row r="2582">
          <cell r="K2582">
            <v>0</v>
          </cell>
          <cell r="L2582">
            <v>0</v>
          </cell>
        </row>
        <row r="2583">
          <cell r="K2583">
            <v>0</v>
          </cell>
          <cell r="L2583">
            <v>0</v>
          </cell>
        </row>
        <row r="2584">
          <cell r="K2584">
            <v>0</v>
          </cell>
          <cell r="L2584">
            <v>0</v>
          </cell>
        </row>
        <row r="2585">
          <cell r="K2585">
            <v>0</v>
          </cell>
          <cell r="L2585">
            <v>0</v>
          </cell>
        </row>
        <row r="2586">
          <cell r="K2586">
            <v>0</v>
          </cell>
          <cell r="L2586">
            <v>0</v>
          </cell>
        </row>
        <row r="2587">
          <cell r="K2587">
            <v>0</v>
          </cell>
          <cell r="L2587">
            <v>0</v>
          </cell>
        </row>
        <row r="2588">
          <cell r="K2588">
            <v>0</v>
          </cell>
          <cell r="L2588">
            <v>0</v>
          </cell>
        </row>
        <row r="2589">
          <cell r="K2589">
            <v>0</v>
          </cell>
          <cell r="L2589">
            <v>0</v>
          </cell>
        </row>
        <row r="2590">
          <cell r="K2590">
            <v>0</v>
          </cell>
          <cell r="L2590">
            <v>0</v>
          </cell>
        </row>
        <row r="2591">
          <cell r="K2591">
            <v>0</v>
          </cell>
          <cell r="L2591">
            <v>0</v>
          </cell>
        </row>
        <row r="2592">
          <cell r="K2592">
            <v>0</v>
          </cell>
          <cell r="L2592">
            <v>0</v>
          </cell>
        </row>
        <row r="2593">
          <cell r="K2593">
            <v>0</v>
          </cell>
          <cell r="L2593">
            <v>0</v>
          </cell>
        </row>
        <row r="2594">
          <cell r="K2594">
            <v>0</v>
          </cell>
          <cell r="L2594">
            <v>0</v>
          </cell>
        </row>
        <row r="2595">
          <cell r="K2595">
            <v>0</v>
          </cell>
          <cell r="L2595">
            <v>0</v>
          </cell>
        </row>
        <row r="2596">
          <cell r="K2596">
            <v>535321562394</v>
          </cell>
          <cell r="L2596">
            <v>535050550690</v>
          </cell>
        </row>
        <row r="2597">
          <cell r="K2597">
            <v>3260196152</v>
          </cell>
          <cell r="L2597">
            <v>0</v>
          </cell>
          <cell r="M2597">
            <v>1100</v>
          </cell>
        </row>
        <row r="2598">
          <cell r="K2598">
            <v>0</v>
          </cell>
          <cell r="L2598">
            <v>3260196152</v>
          </cell>
          <cell r="M2598">
            <v>6100</v>
          </cell>
        </row>
        <row r="2599">
          <cell r="K2599">
            <v>66883114</v>
          </cell>
          <cell r="L2599">
            <v>0</v>
          </cell>
          <cell r="M2599">
            <v>2553</v>
          </cell>
        </row>
        <row r="2600">
          <cell r="K2600">
            <v>0</v>
          </cell>
          <cell r="L2600">
            <v>66883114</v>
          </cell>
          <cell r="M2600">
            <v>7200</v>
          </cell>
        </row>
        <row r="2601">
          <cell r="K2601">
            <v>0</v>
          </cell>
          <cell r="L2601">
            <v>91810955922</v>
          </cell>
          <cell r="M2601">
            <v>7200</v>
          </cell>
        </row>
        <row r="2602">
          <cell r="K2602">
            <v>91810955922</v>
          </cell>
          <cell r="L2602">
            <v>0</v>
          </cell>
          <cell r="M2602">
            <v>0</v>
          </cell>
        </row>
        <row r="2603">
          <cell r="K2603">
            <v>0</v>
          </cell>
          <cell r="L2603">
            <v>0</v>
          </cell>
          <cell r="M2603">
            <v>7600</v>
          </cell>
        </row>
        <row r="2604">
          <cell r="K2604">
            <v>0</v>
          </cell>
          <cell r="L2604">
            <v>271011704</v>
          </cell>
          <cell r="M2604">
            <v>1502</v>
          </cell>
        </row>
        <row r="2605">
          <cell r="K2605">
            <v>0</v>
          </cell>
          <cell r="L2605">
            <v>0</v>
          </cell>
        </row>
        <row r="2606">
          <cell r="K2606">
            <v>0</v>
          </cell>
          <cell r="L2606">
            <v>0</v>
          </cell>
        </row>
        <row r="2607">
          <cell r="K2607">
            <v>0</v>
          </cell>
          <cell r="L2607">
            <v>0</v>
          </cell>
        </row>
        <row r="2608">
          <cell r="K2608">
            <v>0</v>
          </cell>
          <cell r="L2608">
            <v>0</v>
          </cell>
        </row>
        <row r="2609">
          <cell r="K2609">
            <v>0</v>
          </cell>
          <cell r="L2609">
            <v>0</v>
          </cell>
        </row>
        <row r="2610">
          <cell r="K2610">
            <v>0</v>
          </cell>
          <cell r="L2610">
            <v>0</v>
          </cell>
        </row>
        <row r="2611">
          <cell r="K2611">
            <v>0</v>
          </cell>
          <cell r="L2611">
            <v>0</v>
          </cell>
        </row>
        <row r="2612">
          <cell r="K2612">
            <v>0</v>
          </cell>
          <cell r="L2612">
            <v>0</v>
          </cell>
        </row>
        <row r="2613">
          <cell r="K2613">
            <v>0</v>
          </cell>
          <cell r="L2613">
            <v>0</v>
          </cell>
        </row>
        <row r="2614">
          <cell r="K2614">
            <v>0</v>
          </cell>
          <cell r="L2614">
            <v>0</v>
          </cell>
        </row>
        <row r="2615">
          <cell r="K2615">
            <v>0</v>
          </cell>
          <cell r="L2615">
            <v>0</v>
          </cell>
        </row>
        <row r="2616">
          <cell r="K2616">
            <v>0</v>
          </cell>
          <cell r="L2616">
            <v>0</v>
          </cell>
        </row>
        <row r="2617">
          <cell r="K2617">
            <v>0</v>
          </cell>
          <cell r="L2617">
            <v>0</v>
          </cell>
        </row>
        <row r="2618">
          <cell r="K2618">
            <v>0</v>
          </cell>
          <cell r="L2618">
            <v>0</v>
          </cell>
        </row>
        <row r="2619">
          <cell r="K2619">
            <v>0</v>
          </cell>
          <cell r="L2619">
            <v>0</v>
          </cell>
        </row>
        <row r="2620">
          <cell r="K2620">
            <v>0</v>
          </cell>
          <cell r="L2620">
            <v>0</v>
          </cell>
        </row>
        <row r="2621">
          <cell r="K2621">
            <v>24035090</v>
          </cell>
          <cell r="L2621">
            <v>66379455113</v>
          </cell>
          <cell r="M2621" t="str">
            <v>Total</v>
          </cell>
        </row>
        <row r="2622">
          <cell r="K2622">
            <v>-66355420023</v>
          </cell>
        </row>
        <row r="2672">
          <cell r="K2672">
            <v>26313090</v>
          </cell>
          <cell r="L2672">
            <v>66379455113</v>
          </cell>
        </row>
        <row r="2674">
          <cell r="K2674">
            <v>-66353142023</v>
          </cell>
        </row>
      </sheetData>
      <sheetData sheetId="41"/>
      <sheetData sheetId="42"/>
      <sheetData sheetId="43"/>
      <sheetData sheetId="44"/>
      <sheetData sheetId="45"/>
      <sheetData sheetId="46"/>
      <sheetData sheetId="47"/>
      <sheetData sheetId="48">
        <row r="11">
          <cell r="E11" t="str">
            <v xml:space="preserve">حقوق ودستمزد ومزايا </v>
          </cell>
        </row>
      </sheetData>
      <sheetData sheetId="49">
        <row r="11">
          <cell r="I11">
            <v>1682819390</v>
          </cell>
        </row>
      </sheetData>
      <sheetData sheetId="50"/>
      <sheetData sheetId="51">
        <row r="10">
          <cell r="E10" t="str">
            <v xml:space="preserve">حقوق و دستمزد و مزايا </v>
          </cell>
        </row>
      </sheetData>
      <sheetData sheetId="52">
        <row r="10">
          <cell r="E10" t="str">
            <v xml:space="preserve">حقوق و دستمزد و مزايا </v>
          </cell>
        </row>
      </sheetData>
      <sheetData sheetId="53"/>
      <sheetData sheetId="54"/>
      <sheetData sheetId="55"/>
      <sheetData sheetId="56"/>
      <sheetData sheetId="57"/>
      <sheetData sheetId="58"/>
      <sheetData sheetId="59"/>
      <sheetData sheetId="60"/>
      <sheetData sheetId="6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مرجع"/>
      <sheetName val="كدهاي مبناي هزينه"/>
      <sheetName val="راهنما"/>
      <sheetName val="info"/>
      <sheetName val="ترازنامه"/>
      <sheetName val="نسبتهاي مالي 2"/>
      <sheetName val="درصد صورت مالی "/>
      <sheetName val="نسبتهاي مالي"/>
      <sheetName val="ترازخام"/>
      <sheetName val="اطلاعات آماده"/>
      <sheetName val="6020"/>
      <sheetName val="base"/>
      <sheetName val="(1)"/>
      <sheetName val="(2)"/>
      <sheetName val="(3)"/>
      <sheetName val="(4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تراز آزمايشي"/>
      <sheetName val="(27)"/>
      <sheetName val="(28-1)"/>
      <sheetName val="(28)"/>
      <sheetName val="(29)"/>
      <sheetName val="(30)"/>
      <sheetName val="(31)"/>
      <sheetName val="(32)"/>
      <sheetName val="(33)"/>
      <sheetName val="(34)"/>
      <sheetName val="(35)"/>
      <sheetName val="(36)"/>
      <sheetName val="(37)"/>
      <sheetName val="(38)"/>
      <sheetName val="(39)"/>
      <sheetName val="(40)"/>
      <sheetName val="(41)"/>
      <sheetName val="معامله با اشخاص(43)"/>
      <sheetName val="ريز خريد دارائيها(17)"/>
      <sheetName val="کاربرگ تکميلی جريان وجوه نقد"/>
      <sheetName val="(42)"/>
      <sheetName val="سرمایه گذاری کوتاه مدت"/>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3">
          <cell r="K3">
            <v>2861056970</v>
          </cell>
          <cell r="L3">
            <v>0</v>
          </cell>
          <cell r="M3">
            <v>4101</v>
          </cell>
        </row>
        <row r="4">
          <cell r="K4">
            <v>2220541035</v>
          </cell>
          <cell r="L4">
            <v>0</v>
          </cell>
          <cell r="M4">
            <v>4102</v>
          </cell>
        </row>
        <row r="5">
          <cell r="K5">
            <v>769713796</v>
          </cell>
          <cell r="L5">
            <v>0</v>
          </cell>
          <cell r="M5">
            <v>4103</v>
          </cell>
        </row>
        <row r="6">
          <cell r="K6">
            <v>30657220</v>
          </cell>
          <cell r="L6">
            <v>0</v>
          </cell>
          <cell r="M6">
            <v>4101</v>
          </cell>
        </row>
        <row r="7">
          <cell r="K7">
            <v>23749190</v>
          </cell>
          <cell r="L7">
            <v>0</v>
          </cell>
          <cell r="M7">
            <v>4104</v>
          </cell>
        </row>
        <row r="8">
          <cell r="K8">
            <v>3661482</v>
          </cell>
          <cell r="L8">
            <v>0</v>
          </cell>
          <cell r="M8">
            <v>4105</v>
          </cell>
        </row>
        <row r="9">
          <cell r="K9">
            <v>884347</v>
          </cell>
          <cell r="L9">
            <v>0</v>
          </cell>
          <cell r="M9">
            <v>4104</v>
          </cell>
        </row>
        <row r="10">
          <cell r="K10">
            <v>866663</v>
          </cell>
          <cell r="L10">
            <v>0</v>
          </cell>
          <cell r="M10">
            <v>4106</v>
          </cell>
        </row>
        <row r="11">
          <cell r="K11">
            <v>0</v>
          </cell>
          <cell r="L11">
            <v>1522444465</v>
          </cell>
          <cell r="M11">
            <v>4102</v>
          </cell>
        </row>
        <row r="12">
          <cell r="K12">
            <v>0</v>
          </cell>
          <cell r="L12">
            <v>728034429</v>
          </cell>
          <cell r="M12">
            <v>4103</v>
          </cell>
        </row>
        <row r="13">
          <cell r="K13">
            <v>88489638863</v>
          </cell>
          <cell r="L13">
            <v>0</v>
          </cell>
          <cell r="M13">
            <v>5100</v>
          </cell>
        </row>
        <row r="14">
          <cell r="K14">
            <v>1107000235</v>
          </cell>
          <cell r="L14">
            <v>0</v>
          </cell>
          <cell r="M14">
            <v>5109</v>
          </cell>
        </row>
        <row r="15">
          <cell r="K15">
            <v>840242201</v>
          </cell>
          <cell r="L15">
            <v>0</v>
          </cell>
          <cell r="M15">
            <v>5103</v>
          </cell>
        </row>
        <row r="16">
          <cell r="K16">
            <v>83778720</v>
          </cell>
          <cell r="L16">
            <v>0</v>
          </cell>
          <cell r="M16">
            <v>5102</v>
          </cell>
        </row>
        <row r="17">
          <cell r="K17">
            <v>657317840</v>
          </cell>
          <cell r="L17">
            <v>0</v>
          </cell>
          <cell r="M17">
            <v>5501</v>
          </cell>
        </row>
        <row r="18">
          <cell r="K18">
            <v>508524800</v>
          </cell>
          <cell r="L18">
            <v>0</v>
          </cell>
          <cell r="M18">
            <v>5502</v>
          </cell>
        </row>
        <row r="19">
          <cell r="K19">
            <v>349751005</v>
          </cell>
          <cell r="L19">
            <v>0</v>
          </cell>
          <cell r="M19">
            <v>5503</v>
          </cell>
        </row>
        <row r="20">
          <cell r="K20">
            <v>346920400</v>
          </cell>
          <cell r="L20">
            <v>0</v>
          </cell>
          <cell r="M20">
            <v>5504</v>
          </cell>
        </row>
        <row r="21">
          <cell r="K21">
            <v>240316128</v>
          </cell>
          <cell r="L21">
            <v>0</v>
          </cell>
          <cell r="M21">
            <v>5505</v>
          </cell>
        </row>
        <row r="22">
          <cell r="K22">
            <v>159982040</v>
          </cell>
          <cell r="L22">
            <v>0</v>
          </cell>
          <cell r="M22">
            <v>5506</v>
          </cell>
        </row>
        <row r="23">
          <cell r="K23">
            <v>153710999</v>
          </cell>
          <cell r="L23">
            <v>0</v>
          </cell>
          <cell r="M23">
            <v>5507</v>
          </cell>
        </row>
        <row r="24">
          <cell r="K24">
            <v>150759928</v>
          </cell>
          <cell r="L24">
            <v>0</v>
          </cell>
          <cell r="M24">
            <v>5508</v>
          </cell>
        </row>
        <row r="25">
          <cell r="K25">
            <v>126467700</v>
          </cell>
          <cell r="L25">
            <v>0</v>
          </cell>
          <cell r="M25">
            <v>5509</v>
          </cell>
        </row>
        <row r="26">
          <cell r="K26">
            <v>115300000</v>
          </cell>
          <cell r="L26">
            <v>0</v>
          </cell>
          <cell r="M26">
            <v>5510</v>
          </cell>
        </row>
        <row r="27">
          <cell r="K27">
            <v>58909612</v>
          </cell>
          <cell r="L27">
            <v>0</v>
          </cell>
          <cell r="M27">
            <v>5511</v>
          </cell>
        </row>
        <row r="28">
          <cell r="K28">
            <v>42090609</v>
          </cell>
          <cell r="L28">
            <v>0</v>
          </cell>
          <cell r="M28">
            <v>5500</v>
          </cell>
        </row>
        <row r="29">
          <cell r="K29">
            <v>35935000</v>
          </cell>
          <cell r="L29">
            <v>0</v>
          </cell>
          <cell r="M29">
            <v>5500</v>
          </cell>
        </row>
        <row r="30">
          <cell r="K30">
            <v>34359563</v>
          </cell>
          <cell r="L30">
            <v>0</v>
          </cell>
          <cell r="M30">
            <v>5500</v>
          </cell>
        </row>
        <row r="31">
          <cell r="K31">
            <v>31953168</v>
          </cell>
          <cell r="L31">
            <v>0</v>
          </cell>
          <cell r="M31">
            <v>5500</v>
          </cell>
        </row>
        <row r="32">
          <cell r="K32">
            <v>21281680</v>
          </cell>
          <cell r="L32">
            <v>0</v>
          </cell>
          <cell r="M32">
            <v>5500</v>
          </cell>
        </row>
        <row r="33">
          <cell r="K33">
            <v>17757620</v>
          </cell>
          <cell r="L33">
            <v>0</v>
          </cell>
          <cell r="M33">
            <v>5500</v>
          </cell>
        </row>
        <row r="34">
          <cell r="K34">
            <v>10983400</v>
          </cell>
          <cell r="L34">
            <v>0</v>
          </cell>
          <cell r="M34">
            <v>5500</v>
          </cell>
        </row>
        <row r="35">
          <cell r="K35">
            <v>10240360</v>
          </cell>
          <cell r="L35">
            <v>0</v>
          </cell>
          <cell r="M35">
            <v>5500</v>
          </cell>
        </row>
        <row r="36">
          <cell r="K36">
            <v>9147497</v>
          </cell>
          <cell r="L36">
            <v>0</v>
          </cell>
          <cell r="M36">
            <v>5500</v>
          </cell>
        </row>
        <row r="37">
          <cell r="K37">
            <v>8855000</v>
          </cell>
          <cell r="L37">
            <v>0</v>
          </cell>
          <cell r="M37">
            <v>5500</v>
          </cell>
        </row>
        <row r="38">
          <cell r="K38">
            <v>7930832</v>
          </cell>
          <cell r="L38">
            <v>0</v>
          </cell>
          <cell r="M38">
            <v>5500</v>
          </cell>
        </row>
        <row r="39">
          <cell r="K39">
            <v>7413400</v>
          </cell>
          <cell r="L39">
            <v>0</v>
          </cell>
          <cell r="M39">
            <v>5500</v>
          </cell>
        </row>
        <row r="40">
          <cell r="K40">
            <v>7116928</v>
          </cell>
          <cell r="L40">
            <v>0</v>
          </cell>
          <cell r="M40">
            <v>5500</v>
          </cell>
        </row>
        <row r="41">
          <cell r="K41">
            <v>4627584</v>
          </cell>
          <cell r="L41">
            <v>0</v>
          </cell>
          <cell r="M41">
            <v>5500</v>
          </cell>
        </row>
        <row r="42">
          <cell r="K42">
            <v>2426168</v>
          </cell>
          <cell r="L42">
            <v>0</v>
          </cell>
          <cell r="M42">
            <v>5500</v>
          </cell>
        </row>
        <row r="43">
          <cell r="K43">
            <v>2379690</v>
          </cell>
          <cell r="L43">
            <v>0</v>
          </cell>
          <cell r="M43">
            <v>5500</v>
          </cell>
        </row>
        <row r="44">
          <cell r="K44">
            <v>1484020</v>
          </cell>
          <cell r="L44">
            <v>0</v>
          </cell>
          <cell r="M44">
            <v>5500</v>
          </cell>
        </row>
        <row r="45">
          <cell r="K45">
            <v>1374750</v>
          </cell>
          <cell r="L45">
            <v>0</v>
          </cell>
          <cell r="M45">
            <v>5500</v>
          </cell>
        </row>
        <row r="46">
          <cell r="K46">
            <v>1178528</v>
          </cell>
          <cell r="L46">
            <v>0</v>
          </cell>
          <cell r="M46">
            <v>5500</v>
          </cell>
        </row>
        <row r="47">
          <cell r="K47">
            <v>1013000</v>
          </cell>
          <cell r="L47">
            <v>0</v>
          </cell>
          <cell r="M47">
            <v>5500</v>
          </cell>
        </row>
        <row r="48">
          <cell r="K48">
            <v>937300</v>
          </cell>
          <cell r="L48">
            <v>0</v>
          </cell>
          <cell r="M48">
            <v>5500</v>
          </cell>
        </row>
        <row r="49">
          <cell r="K49">
            <v>754800</v>
          </cell>
          <cell r="L49">
            <v>0</v>
          </cell>
          <cell r="M49">
            <v>5500</v>
          </cell>
        </row>
        <row r="50">
          <cell r="K50">
            <v>709872</v>
          </cell>
          <cell r="L50">
            <v>0</v>
          </cell>
          <cell r="M50">
            <v>5500</v>
          </cell>
        </row>
        <row r="51">
          <cell r="K51">
            <v>458328</v>
          </cell>
          <cell r="L51">
            <v>0</v>
          </cell>
          <cell r="M51">
            <v>5500</v>
          </cell>
        </row>
        <row r="52">
          <cell r="K52">
            <v>425880</v>
          </cell>
          <cell r="L52">
            <v>0</v>
          </cell>
          <cell r="M52">
            <v>5500</v>
          </cell>
        </row>
        <row r="53">
          <cell r="K53">
            <v>412492</v>
          </cell>
          <cell r="L53">
            <v>0</v>
          </cell>
          <cell r="M53">
            <v>5500</v>
          </cell>
        </row>
        <row r="54">
          <cell r="K54">
            <v>60000</v>
          </cell>
          <cell r="L54">
            <v>0</v>
          </cell>
          <cell r="M54">
            <v>5500</v>
          </cell>
        </row>
        <row r="55">
          <cell r="K55">
            <v>18200000</v>
          </cell>
          <cell r="L55">
            <v>0</v>
          </cell>
          <cell r="M55">
            <v>5500</v>
          </cell>
        </row>
        <row r="56">
          <cell r="K56">
            <v>33900000</v>
          </cell>
          <cell r="L56">
            <v>0</v>
          </cell>
          <cell r="M56">
            <v>6100</v>
          </cell>
        </row>
        <row r="57">
          <cell r="K57">
            <v>6770000</v>
          </cell>
          <cell r="L57">
            <v>0</v>
          </cell>
          <cell r="M57">
            <v>6100</v>
          </cell>
        </row>
        <row r="58">
          <cell r="K58">
            <v>6194908</v>
          </cell>
          <cell r="L58">
            <v>0</v>
          </cell>
          <cell r="M58">
            <v>6100</v>
          </cell>
        </row>
        <row r="59">
          <cell r="K59">
            <v>5300000</v>
          </cell>
          <cell r="L59">
            <v>0</v>
          </cell>
          <cell r="M59">
            <v>6100</v>
          </cell>
        </row>
        <row r="60">
          <cell r="K60">
            <v>4000000</v>
          </cell>
          <cell r="L60">
            <v>0</v>
          </cell>
          <cell r="M60">
            <v>6100</v>
          </cell>
        </row>
        <row r="61">
          <cell r="K61">
            <v>4000000</v>
          </cell>
          <cell r="L61">
            <v>0</v>
          </cell>
          <cell r="M61">
            <v>6100</v>
          </cell>
        </row>
        <row r="62">
          <cell r="K62">
            <v>3841670</v>
          </cell>
          <cell r="L62">
            <v>0</v>
          </cell>
          <cell r="M62">
            <v>6100</v>
          </cell>
        </row>
        <row r="63">
          <cell r="K63">
            <v>3500000</v>
          </cell>
          <cell r="L63">
            <v>0</v>
          </cell>
          <cell r="M63">
            <v>6100</v>
          </cell>
        </row>
        <row r="64">
          <cell r="K64">
            <v>3391607</v>
          </cell>
          <cell r="L64">
            <v>0</v>
          </cell>
          <cell r="M64">
            <v>6100</v>
          </cell>
        </row>
        <row r="65">
          <cell r="K65">
            <v>3102215</v>
          </cell>
          <cell r="L65">
            <v>0</v>
          </cell>
          <cell r="M65">
            <v>6100</v>
          </cell>
        </row>
        <row r="66">
          <cell r="K66">
            <v>3000000</v>
          </cell>
          <cell r="L66">
            <v>0</v>
          </cell>
          <cell r="M66">
            <v>6100</v>
          </cell>
        </row>
        <row r="67">
          <cell r="K67">
            <v>3000000</v>
          </cell>
          <cell r="L67">
            <v>0</v>
          </cell>
          <cell r="M67">
            <v>6100</v>
          </cell>
        </row>
        <row r="68">
          <cell r="K68">
            <v>2700000</v>
          </cell>
          <cell r="L68">
            <v>0</v>
          </cell>
          <cell r="M68">
            <v>6100</v>
          </cell>
        </row>
        <row r="69">
          <cell r="K69">
            <v>2500000</v>
          </cell>
          <cell r="L69">
            <v>0</v>
          </cell>
          <cell r="M69">
            <v>6100</v>
          </cell>
        </row>
        <row r="70">
          <cell r="K70">
            <v>2400000</v>
          </cell>
          <cell r="L70">
            <v>0</v>
          </cell>
          <cell r="M70">
            <v>6100</v>
          </cell>
        </row>
        <row r="71">
          <cell r="K71">
            <v>2300000</v>
          </cell>
          <cell r="L71">
            <v>0</v>
          </cell>
          <cell r="M71">
            <v>6100</v>
          </cell>
        </row>
        <row r="72">
          <cell r="K72">
            <v>2300000</v>
          </cell>
          <cell r="L72">
            <v>0</v>
          </cell>
          <cell r="M72">
            <v>6100</v>
          </cell>
        </row>
        <row r="73">
          <cell r="K73">
            <v>2300000</v>
          </cell>
          <cell r="L73">
            <v>0</v>
          </cell>
          <cell r="M73">
            <v>6100</v>
          </cell>
        </row>
        <row r="74">
          <cell r="K74">
            <v>2300000</v>
          </cell>
          <cell r="L74">
            <v>0</v>
          </cell>
          <cell r="M74">
            <v>6100</v>
          </cell>
        </row>
        <row r="75">
          <cell r="K75">
            <v>2232671</v>
          </cell>
          <cell r="L75">
            <v>0</v>
          </cell>
          <cell r="M75">
            <v>6100</v>
          </cell>
        </row>
        <row r="76">
          <cell r="K76">
            <v>2200000</v>
          </cell>
          <cell r="L76">
            <v>0</v>
          </cell>
          <cell r="M76">
            <v>6100</v>
          </cell>
        </row>
        <row r="77">
          <cell r="K77">
            <v>2200000</v>
          </cell>
          <cell r="L77">
            <v>0</v>
          </cell>
          <cell r="M77">
            <v>6100</v>
          </cell>
        </row>
        <row r="78">
          <cell r="K78">
            <v>2065192</v>
          </cell>
          <cell r="L78">
            <v>0</v>
          </cell>
          <cell r="M78">
            <v>6100</v>
          </cell>
        </row>
        <row r="79">
          <cell r="K79">
            <v>2003960</v>
          </cell>
          <cell r="L79">
            <v>0</v>
          </cell>
          <cell r="M79">
            <v>6100</v>
          </cell>
        </row>
        <row r="80">
          <cell r="K80">
            <v>2000000</v>
          </cell>
          <cell r="L80">
            <v>0</v>
          </cell>
          <cell r="M80">
            <v>6100</v>
          </cell>
        </row>
        <row r="81">
          <cell r="K81">
            <v>2000000</v>
          </cell>
          <cell r="L81">
            <v>0</v>
          </cell>
          <cell r="M81">
            <v>6100</v>
          </cell>
        </row>
        <row r="82">
          <cell r="K82">
            <v>2000000</v>
          </cell>
          <cell r="L82">
            <v>0</v>
          </cell>
          <cell r="M82">
            <v>6100</v>
          </cell>
        </row>
        <row r="83">
          <cell r="K83">
            <v>2000000</v>
          </cell>
          <cell r="L83">
            <v>0</v>
          </cell>
          <cell r="M83">
            <v>6100</v>
          </cell>
        </row>
        <row r="84">
          <cell r="K84">
            <v>2000000</v>
          </cell>
          <cell r="L84">
            <v>0</v>
          </cell>
          <cell r="M84">
            <v>6100</v>
          </cell>
        </row>
        <row r="85">
          <cell r="K85">
            <v>2000000</v>
          </cell>
          <cell r="L85">
            <v>0</v>
          </cell>
          <cell r="M85">
            <v>6100</v>
          </cell>
        </row>
        <row r="86">
          <cell r="K86">
            <v>2000000</v>
          </cell>
          <cell r="L86">
            <v>0</v>
          </cell>
          <cell r="M86">
            <v>6100</v>
          </cell>
        </row>
        <row r="87">
          <cell r="K87">
            <v>2000000</v>
          </cell>
          <cell r="L87">
            <v>0</v>
          </cell>
          <cell r="M87">
            <v>6100</v>
          </cell>
        </row>
        <row r="88">
          <cell r="K88">
            <v>2000000</v>
          </cell>
          <cell r="L88">
            <v>0</v>
          </cell>
          <cell r="M88">
            <v>6100</v>
          </cell>
        </row>
        <row r="89">
          <cell r="K89">
            <v>2000000</v>
          </cell>
          <cell r="L89">
            <v>0</v>
          </cell>
          <cell r="M89">
            <v>6100</v>
          </cell>
        </row>
        <row r="90">
          <cell r="K90">
            <v>2000000</v>
          </cell>
          <cell r="L90">
            <v>0</v>
          </cell>
          <cell r="M90">
            <v>6100</v>
          </cell>
        </row>
        <row r="91">
          <cell r="K91">
            <v>2000000</v>
          </cell>
          <cell r="L91">
            <v>0</v>
          </cell>
          <cell r="M91">
            <v>6100</v>
          </cell>
        </row>
        <row r="92">
          <cell r="K92">
            <v>2000000</v>
          </cell>
          <cell r="L92">
            <v>0</v>
          </cell>
          <cell r="M92">
            <v>6100</v>
          </cell>
        </row>
        <row r="93">
          <cell r="K93">
            <v>2000000</v>
          </cell>
          <cell r="L93">
            <v>0</v>
          </cell>
          <cell r="M93">
            <v>6100</v>
          </cell>
        </row>
        <row r="94">
          <cell r="K94">
            <v>2000000</v>
          </cell>
          <cell r="L94">
            <v>0</v>
          </cell>
          <cell r="M94">
            <v>6100</v>
          </cell>
        </row>
        <row r="95">
          <cell r="K95">
            <v>2000000</v>
          </cell>
          <cell r="L95">
            <v>0</v>
          </cell>
          <cell r="M95">
            <v>6100</v>
          </cell>
        </row>
        <row r="96">
          <cell r="K96">
            <v>2000000</v>
          </cell>
          <cell r="L96">
            <v>0</v>
          </cell>
          <cell r="M96">
            <v>6100</v>
          </cell>
        </row>
        <row r="97">
          <cell r="K97">
            <v>2000000</v>
          </cell>
          <cell r="L97">
            <v>0</v>
          </cell>
          <cell r="M97">
            <v>6100</v>
          </cell>
        </row>
        <row r="98">
          <cell r="K98">
            <v>2000000</v>
          </cell>
          <cell r="L98">
            <v>0</v>
          </cell>
          <cell r="M98">
            <v>6100</v>
          </cell>
        </row>
        <row r="99">
          <cell r="K99">
            <v>2000000</v>
          </cell>
          <cell r="L99">
            <v>0</v>
          </cell>
          <cell r="M99">
            <v>6100</v>
          </cell>
        </row>
        <row r="100">
          <cell r="K100">
            <v>2000000</v>
          </cell>
          <cell r="L100">
            <v>0</v>
          </cell>
          <cell r="M100">
            <v>6100</v>
          </cell>
        </row>
        <row r="101">
          <cell r="K101">
            <v>2000000</v>
          </cell>
          <cell r="L101">
            <v>0</v>
          </cell>
          <cell r="M101">
            <v>6100</v>
          </cell>
        </row>
        <row r="102">
          <cell r="K102">
            <v>2000000</v>
          </cell>
          <cell r="L102">
            <v>0</v>
          </cell>
          <cell r="M102">
            <v>6100</v>
          </cell>
        </row>
        <row r="103">
          <cell r="K103">
            <v>2000000</v>
          </cell>
          <cell r="L103">
            <v>0</v>
          </cell>
          <cell r="M103">
            <v>6100</v>
          </cell>
        </row>
        <row r="104">
          <cell r="K104">
            <v>2000000</v>
          </cell>
          <cell r="L104">
            <v>0</v>
          </cell>
          <cell r="M104">
            <v>6100</v>
          </cell>
        </row>
        <row r="105">
          <cell r="K105">
            <v>2000000</v>
          </cell>
          <cell r="L105">
            <v>0</v>
          </cell>
          <cell r="M105">
            <v>6100</v>
          </cell>
        </row>
        <row r="106">
          <cell r="K106">
            <v>2000000</v>
          </cell>
          <cell r="L106">
            <v>0</v>
          </cell>
          <cell r="M106">
            <v>6100</v>
          </cell>
        </row>
        <row r="107">
          <cell r="K107">
            <v>2000000</v>
          </cell>
          <cell r="L107">
            <v>0</v>
          </cell>
          <cell r="M107">
            <v>6100</v>
          </cell>
        </row>
        <row r="108">
          <cell r="K108">
            <v>2000000</v>
          </cell>
          <cell r="L108">
            <v>0</v>
          </cell>
          <cell r="M108">
            <v>6100</v>
          </cell>
        </row>
        <row r="109">
          <cell r="K109">
            <v>2000000</v>
          </cell>
          <cell r="L109">
            <v>0</v>
          </cell>
          <cell r="M109">
            <v>6100</v>
          </cell>
        </row>
        <row r="110">
          <cell r="K110">
            <v>2000000</v>
          </cell>
          <cell r="L110">
            <v>0</v>
          </cell>
          <cell r="M110">
            <v>6100</v>
          </cell>
        </row>
        <row r="111">
          <cell r="K111">
            <v>2000000</v>
          </cell>
          <cell r="L111">
            <v>0</v>
          </cell>
          <cell r="M111">
            <v>6100</v>
          </cell>
        </row>
        <row r="112">
          <cell r="K112">
            <v>2000000</v>
          </cell>
          <cell r="L112">
            <v>0</v>
          </cell>
          <cell r="M112">
            <v>6100</v>
          </cell>
        </row>
        <row r="113">
          <cell r="K113">
            <v>2000000</v>
          </cell>
          <cell r="L113">
            <v>0</v>
          </cell>
          <cell r="M113">
            <v>6100</v>
          </cell>
        </row>
        <row r="114">
          <cell r="K114">
            <v>2000000</v>
          </cell>
          <cell r="L114">
            <v>0</v>
          </cell>
          <cell r="M114">
            <v>6100</v>
          </cell>
        </row>
        <row r="115">
          <cell r="K115">
            <v>2000000</v>
          </cell>
          <cell r="L115">
            <v>0</v>
          </cell>
          <cell r="M115">
            <v>6100</v>
          </cell>
        </row>
        <row r="116">
          <cell r="K116">
            <v>2000000</v>
          </cell>
          <cell r="L116">
            <v>0</v>
          </cell>
          <cell r="M116">
            <v>6100</v>
          </cell>
        </row>
        <row r="117">
          <cell r="K117">
            <v>2000000</v>
          </cell>
          <cell r="L117">
            <v>0</v>
          </cell>
          <cell r="M117">
            <v>6100</v>
          </cell>
        </row>
        <row r="118">
          <cell r="K118">
            <v>2000000</v>
          </cell>
          <cell r="L118">
            <v>0</v>
          </cell>
          <cell r="M118">
            <v>6100</v>
          </cell>
        </row>
        <row r="119">
          <cell r="K119">
            <v>2000000</v>
          </cell>
          <cell r="L119">
            <v>0</v>
          </cell>
          <cell r="M119">
            <v>6100</v>
          </cell>
        </row>
        <row r="120">
          <cell r="K120">
            <v>2000000</v>
          </cell>
          <cell r="L120">
            <v>0</v>
          </cell>
          <cell r="M120">
            <v>6100</v>
          </cell>
        </row>
        <row r="121">
          <cell r="K121">
            <v>2000000</v>
          </cell>
          <cell r="L121">
            <v>0</v>
          </cell>
          <cell r="M121">
            <v>6100</v>
          </cell>
        </row>
        <row r="122">
          <cell r="K122">
            <v>2000000</v>
          </cell>
          <cell r="L122">
            <v>0</v>
          </cell>
          <cell r="M122">
            <v>6100</v>
          </cell>
        </row>
        <row r="123">
          <cell r="K123">
            <v>2000000</v>
          </cell>
          <cell r="L123">
            <v>0</v>
          </cell>
          <cell r="M123">
            <v>6100</v>
          </cell>
        </row>
        <row r="124">
          <cell r="K124">
            <v>2000000</v>
          </cell>
          <cell r="L124">
            <v>0</v>
          </cell>
          <cell r="M124">
            <v>6100</v>
          </cell>
        </row>
        <row r="125">
          <cell r="K125">
            <v>2000000</v>
          </cell>
          <cell r="L125">
            <v>0</v>
          </cell>
          <cell r="M125">
            <v>6100</v>
          </cell>
        </row>
        <row r="126">
          <cell r="K126">
            <v>2000000</v>
          </cell>
          <cell r="L126">
            <v>0</v>
          </cell>
          <cell r="M126">
            <v>6100</v>
          </cell>
        </row>
        <row r="127">
          <cell r="K127">
            <v>2000000</v>
          </cell>
          <cell r="L127">
            <v>0</v>
          </cell>
          <cell r="M127">
            <v>6100</v>
          </cell>
        </row>
        <row r="128">
          <cell r="K128">
            <v>2000000</v>
          </cell>
          <cell r="L128">
            <v>0</v>
          </cell>
          <cell r="M128">
            <v>6100</v>
          </cell>
        </row>
        <row r="129">
          <cell r="K129">
            <v>2000000</v>
          </cell>
          <cell r="L129">
            <v>0</v>
          </cell>
          <cell r="M129">
            <v>6100</v>
          </cell>
        </row>
        <row r="130">
          <cell r="K130">
            <v>2000000</v>
          </cell>
          <cell r="L130">
            <v>0</v>
          </cell>
          <cell r="M130">
            <v>6100</v>
          </cell>
        </row>
        <row r="131">
          <cell r="K131">
            <v>2000000</v>
          </cell>
          <cell r="L131">
            <v>0</v>
          </cell>
          <cell r="M131">
            <v>6100</v>
          </cell>
        </row>
        <row r="132">
          <cell r="K132">
            <v>2000000</v>
          </cell>
          <cell r="L132">
            <v>0</v>
          </cell>
          <cell r="M132">
            <v>6100</v>
          </cell>
        </row>
        <row r="133">
          <cell r="K133">
            <v>2000000</v>
          </cell>
          <cell r="L133">
            <v>0</v>
          </cell>
          <cell r="M133">
            <v>6100</v>
          </cell>
        </row>
        <row r="134">
          <cell r="K134">
            <v>1900000</v>
          </cell>
          <cell r="L134">
            <v>0</v>
          </cell>
          <cell r="M134">
            <v>6100</v>
          </cell>
        </row>
        <row r="135">
          <cell r="K135">
            <v>1900000</v>
          </cell>
          <cell r="L135">
            <v>0</v>
          </cell>
          <cell r="M135">
            <v>6100</v>
          </cell>
        </row>
        <row r="136">
          <cell r="K136">
            <v>1900000</v>
          </cell>
          <cell r="L136">
            <v>0</v>
          </cell>
          <cell r="M136">
            <v>6100</v>
          </cell>
        </row>
        <row r="137">
          <cell r="K137">
            <v>1900000</v>
          </cell>
          <cell r="L137">
            <v>0</v>
          </cell>
          <cell r="M137">
            <v>6100</v>
          </cell>
        </row>
        <row r="138">
          <cell r="K138">
            <v>1900000</v>
          </cell>
          <cell r="L138">
            <v>0</v>
          </cell>
          <cell r="M138">
            <v>6100</v>
          </cell>
        </row>
        <row r="139">
          <cell r="K139">
            <v>1900000</v>
          </cell>
          <cell r="L139">
            <v>0</v>
          </cell>
          <cell r="M139">
            <v>6100</v>
          </cell>
        </row>
        <row r="140">
          <cell r="K140">
            <v>1900000</v>
          </cell>
          <cell r="L140">
            <v>0</v>
          </cell>
          <cell r="M140">
            <v>6100</v>
          </cell>
        </row>
        <row r="141">
          <cell r="K141">
            <v>1900000</v>
          </cell>
          <cell r="L141">
            <v>0</v>
          </cell>
          <cell r="M141">
            <v>6100</v>
          </cell>
        </row>
        <row r="142">
          <cell r="K142">
            <v>1900000</v>
          </cell>
          <cell r="L142">
            <v>0</v>
          </cell>
          <cell r="M142">
            <v>6100</v>
          </cell>
        </row>
        <row r="143">
          <cell r="K143">
            <v>1900000</v>
          </cell>
          <cell r="L143">
            <v>0</v>
          </cell>
          <cell r="M143">
            <v>6100</v>
          </cell>
        </row>
        <row r="144">
          <cell r="K144">
            <v>1900000</v>
          </cell>
          <cell r="L144">
            <v>0</v>
          </cell>
          <cell r="M144">
            <v>6100</v>
          </cell>
        </row>
        <row r="145">
          <cell r="K145">
            <v>1900000</v>
          </cell>
          <cell r="L145">
            <v>0</v>
          </cell>
          <cell r="M145">
            <v>6100</v>
          </cell>
        </row>
        <row r="146">
          <cell r="K146">
            <v>1900000</v>
          </cell>
          <cell r="L146">
            <v>0</v>
          </cell>
          <cell r="M146">
            <v>6100</v>
          </cell>
        </row>
        <row r="147">
          <cell r="K147">
            <v>1900000</v>
          </cell>
          <cell r="L147">
            <v>0</v>
          </cell>
          <cell r="M147">
            <v>6100</v>
          </cell>
        </row>
        <row r="148">
          <cell r="K148">
            <v>1900000</v>
          </cell>
          <cell r="L148">
            <v>0</v>
          </cell>
          <cell r="M148">
            <v>6100</v>
          </cell>
        </row>
        <row r="149">
          <cell r="K149">
            <v>1900000</v>
          </cell>
          <cell r="L149">
            <v>0</v>
          </cell>
          <cell r="M149">
            <v>6100</v>
          </cell>
        </row>
        <row r="150">
          <cell r="K150">
            <v>1800000</v>
          </cell>
          <cell r="L150">
            <v>0</v>
          </cell>
          <cell r="M150">
            <v>6100</v>
          </cell>
        </row>
        <row r="151">
          <cell r="K151">
            <v>1800000</v>
          </cell>
          <cell r="L151">
            <v>0</v>
          </cell>
          <cell r="M151">
            <v>6100</v>
          </cell>
        </row>
        <row r="152">
          <cell r="K152">
            <v>1800000</v>
          </cell>
          <cell r="L152">
            <v>0</v>
          </cell>
          <cell r="M152">
            <v>6100</v>
          </cell>
        </row>
        <row r="153">
          <cell r="K153">
            <v>1800000</v>
          </cell>
          <cell r="L153">
            <v>0</v>
          </cell>
          <cell r="M153">
            <v>6100</v>
          </cell>
        </row>
        <row r="154">
          <cell r="K154">
            <v>1800000</v>
          </cell>
          <cell r="L154">
            <v>0</v>
          </cell>
          <cell r="M154">
            <v>6100</v>
          </cell>
        </row>
        <row r="155">
          <cell r="K155">
            <v>1800000</v>
          </cell>
          <cell r="L155">
            <v>0</v>
          </cell>
          <cell r="M155">
            <v>6100</v>
          </cell>
        </row>
        <row r="156">
          <cell r="K156">
            <v>1800000</v>
          </cell>
          <cell r="L156">
            <v>0</v>
          </cell>
          <cell r="M156">
            <v>6100</v>
          </cell>
        </row>
        <row r="157">
          <cell r="K157">
            <v>1800000</v>
          </cell>
          <cell r="L157">
            <v>0</v>
          </cell>
          <cell r="M157">
            <v>6100</v>
          </cell>
        </row>
        <row r="158">
          <cell r="K158">
            <v>1800000</v>
          </cell>
          <cell r="L158">
            <v>0</v>
          </cell>
          <cell r="M158">
            <v>6100</v>
          </cell>
        </row>
        <row r="159">
          <cell r="K159">
            <v>1800000</v>
          </cell>
          <cell r="L159">
            <v>0</v>
          </cell>
          <cell r="M159">
            <v>6100</v>
          </cell>
        </row>
        <row r="160">
          <cell r="K160">
            <v>1800000</v>
          </cell>
          <cell r="L160">
            <v>0</v>
          </cell>
          <cell r="M160">
            <v>6100</v>
          </cell>
        </row>
        <row r="161">
          <cell r="K161">
            <v>1800000</v>
          </cell>
          <cell r="L161">
            <v>0</v>
          </cell>
          <cell r="M161">
            <v>6100</v>
          </cell>
        </row>
        <row r="162">
          <cell r="K162">
            <v>1800000</v>
          </cell>
          <cell r="L162">
            <v>0</v>
          </cell>
          <cell r="M162">
            <v>6100</v>
          </cell>
        </row>
        <row r="163">
          <cell r="K163">
            <v>1800000</v>
          </cell>
          <cell r="L163">
            <v>0</v>
          </cell>
          <cell r="M163">
            <v>6100</v>
          </cell>
        </row>
        <row r="164">
          <cell r="K164">
            <v>1800000</v>
          </cell>
          <cell r="L164">
            <v>0</v>
          </cell>
          <cell r="M164">
            <v>6100</v>
          </cell>
        </row>
        <row r="165">
          <cell r="K165">
            <v>1800000</v>
          </cell>
          <cell r="L165">
            <v>0</v>
          </cell>
          <cell r="M165">
            <v>6100</v>
          </cell>
        </row>
        <row r="166">
          <cell r="K166">
            <v>1800000</v>
          </cell>
          <cell r="L166">
            <v>0</v>
          </cell>
          <cell r="M166">
            <v>6100</v>
          </cell>
        </row>
        <row r="167">
          <cell r="K167">
            <v>1800000</v>
          </cell>
          <cell r="L167">
            <v>0</v>
          </cell>
          <cell r="M167">
            <v>6100</v>
          </cell>
        </row>
        <row r="168">
          <cell r="K168">
            <v>1800000</v>
          </cell>
          <cell r="L168">
            <v>0</v>
          </cell>
          <cell r="M168">
            <v>6100</v>
          </cell>
        </row>
        <row r="169">
          <cell r="K169">
            <v>1700000</v>
          </cell>
          <cell r="L169">
            <v>0</v>
          </cell>
          <cell r="M169">
            <v>6100</v>
          </cell>
        </row>
        <row r="170">
          <cell r="K170">
            <v>1700000</v>
          </cell>
          <cell r="L170">
            <v>0</v>
          </cell>
          <cell r="M170">
            <v>6100</v>
          </cell>
        </row>
        <row r="171">
          <cell r="K171">
            <v>1700000</v>
          </cell>
          <cell r="L171">
            <v>0</v>
          </cell>
          <cell r="M171">
            <v>6100</v>
          </cell>
        </row>
        <row r="172">
          <cell r="K172">
            <v>1700000</v>
          </cell>
          <cell r="L172">
            <v>0</v>
          </cell>
          <cell r="M172">
            <v>6100</v>
          </cell>
        </row>
        <row r="173">
          <cell r="K173">
            <v>1700000</v>
          </cell>
          <cell r="L173">
            <v>0</v>
          </cell>
          <cell r="M173">
            <v>6100</v>
          </cell>
        </row>
        <row r="174">
          <cell r="K174">
            <v>1700000</v>
          </cell>
          <cell r="L174">
            <v>0</v>
          </cell>
          <cell r="M174">
            <v>6100</v>
          </cell>
        </row>
        <row r="175">
          <cell r="K175">
            <v>1700000</v>
          </cell>
          <cell r="L175">
            <v>0</v>
          </cell>
          <cell r="M175">
            <v>6100</v>
          </cell>
        </row>
        <row r="176">
          <cell r="K176">
            <v>1700000</v>
          </cell>
          <cell r="L176">
            <v>0</v>
          </cell>
          <cell r="M176">
            <v>6100</v>
          </cell>
        </row>
        <row r="177">
          <cell r="K177">
            <v>1700000</v>
          </cell>
          <cell r="L177">
            <v>0</v>
          </cell>
          <cell r="M177">
            <v>6100</v>
          </cell>
        </row>
        <row r="178">
          <cell r="K178">
            <v>1700000</v>
          </cell>
          <cell r="L178">
            <v>0</v>
          </cell>
          <cell r="M178">
            <v>6100</v>
          </cell>
        </row>
        <row r="179">
          <cell r="K179">
            <v>1700000</v>
          </cell>
          <cell r="L179">
            <v>0</v>
          </cell>
          <cell r="M179">
            <v>6100</v>
          </cell>
        </row>
        <row r="180">
          <cell r="K180">
            <v>1700000</v>
          </cell>
          <cell r="L180">
            <v>0</v>
          </cell>
          <cell r="M180">
            <v>6100</v>
          </cell>
        </row>
        <row r="181">
          <cell r="K181">
            <v>1700000</v>
          </cell>
          <cell r="L181">
            <v>0</v>
          </cell>
          <cell r="M181">
            <v>6100</v>
          </cell>
        </row>
        <row r="182">
          <cell r="K182">
            <v>1700000</v>
          </cell>
          <cell r="L182">
            <v>0</v>
          </cell>
          <cell r="M182">
            <v>6100</v>
          </cell>
        </row>
        <row r="183">
          <cell r="K183">
            <v>1700000</v>
          </cell>
          <cell r="L183">
            <v>0</v>
          </cell>
          <cell r="M183">
            <v>6100</v>
          </cell>
        </row>
        <row r="184">
          <cell r="K184">
            <v>1700000</v>
          </cell>
          <cell r="L184">
            <v>0</v>
          </cell>
          <cell r="M184">
            <v>6100</v>
          </cell>
        </row>
        <row r="185">
          <cell r="K185">
            <v>1600000</v>
          </cell>
          <cell r="L185">
            <v>0</v>
          </cell>
          <cell r="M185">
            <v>6100</v>
          </cell>
        </row>
        <row r="186">
          <cell r="K186">
            <v>1600000</v>
          </cell>
          <cell r="L186">
            <v>0</v>
          </cell>
          <cell r="M186">
            <v>6100</v>
          </cell>
        </row>
        <row r="187">
          <cell r="K187">
            <v>1600000</v>
          </cell>
          <cell r="L187">
            <v>0</v>
          </cell>
          <cell r="M187">
            <v>6100</v>
          </cell>
        </row>
        <row r="188">
          <cell r="K188">
            <v>1600000</v>
          </cell>
          <cell r="L188">
            <v>0</v>
          </cell>
          <cell r="M188">
            <v>6100</v>
          </cell>
        </row>
        <row r="189">
          <cell r="K189">
            <v>1600000</v>
          </cell>
          <cell r="L189">
            <v>0</v>
          </cell>
          <cell r="M189">
            <v>6100</v>
          </cell>
        </row>
        <row r="190">
          <cell r="K190">
            <v>1600000</v>
          </cell>
          <cell r="L190">
            <v>0</v>
          </cell>
          <cell r="M190">
            <v>6100</v>
          </cell>
        </row>
        <row r="191">
          <cell r="K191">
            <v>1600000</v>
          </cell>
          <cell r="L191">
            <v>0</v>
          </cell>
          <cell r="M191">
            <v>6100</v>
          </cell>
        </row>
        <row r="192">
          <cell r="K192">
            <v>1600000</v>
          </cell>
          <cell r="L192">
            <v>0</v>
          </cell>
          <cell r="M192">
            <v>6100</v>
          </cell>
        </row>
        <row r="193">
          <cell r="K193">
            <v>1500000</v>
          </cell>
          <cell r="L193">
            <v>0</v>
          </cell>
          <cell r="M193">
            <v>6100</v>
          </cell>
        </row>
        <row r="194">
          <cell r="K194">
            <v>1500000</v>
          </cell>
          <cell r="L194">
            <v>0</v>
          </cell>
          <cell r="M194">
            <v>6100</v>
          </cell>
        </row>
        <row r="195">
          <cell r="K195">
            <v>1500000</v>
          </cell>
          <cell r="L195">
            <v>0</v>
          </cell>
          <cell r="M195">
            <v>6100</v>
          </cell>
        </row>
        <row r="196">
          <cell r="K196">
            <v>1500000</v>
          </cell>
          <cell r="L196">
            <v>0</v>
          </cell>
          <cell r="M196">
            <v>6100</v>
          </cell>
        </row>
        <row r="197">
          <cell r="K197">
            <v>1500000</v>
          </cell>
          <cell r="L197">
            <v>0</v>
          </cell>
          <cell r="M197">
            <v>6100</v>
          </cell>
        </row>
        <row r="198">
          <cell r="K198">
            <v>1417000</v>
          </cell>
          <cell r="L198">
            <v>0</v>
          </cell>
          <cell r="M198">
            <v>6100</v>
          </cell>
        </row>
        <row r="199">
          <cell r="K199">
            <v>1400000</v>
          </cell>
          <cell r="L199">
            <v>0</v>
          </cell>
          <cell r="M199">
            <v>6100</v>
          </cell>
        </row>
        <row r="200">
          <cell r="K200">
            <v>1400000</v>
          </cell>
          <cell r="L200">
            <v>0</v>
          </cell>
          <cell r="M200">
            <v>6100</v>
          </cell>
        </row>
        <row r="201">
          <cell r="K201">
            <v>1400000</v>
          </cell>
          <cell r="L201">
            <v>0</v>
          </cell>
          <cell r="M201">
            <v>6100</v>
          </cell>
        </row>
        <row r="202">
          <cell r="K202">
            <v>1400000</v>
          </cell>
          <cell r="L202">
            <v>0</v>
          </cell>
          <cell r="M202">
            <v>6100</v>
          </cell>
        </row>
        <row r="203">
          <cell r="K203">
            <v>1400000</v>
          </cell>
          <cell r="L203">
            <v>0</v>
          </cell>
          <cell r="M203">
            <v>6100</v>
          </cell>
        </row>
        <row r="204">
          <cell r="K204">
            <v>1400000</v>
          </cell>
          <cell r="L204">
            <v>0</v>
          </cell>
          <cell r="M204">
            <v>6100</v>
          </cell>
        </row>
        <row r="205">
          <cell r="K205">
            <v>1400000</v>
          </cell>
          <cell r="L205">
            <v>0</v>
          </cell>
          <cell r="M205">
            <v>6100</v>
          </cell>
        </row>
        <row r="206">
          <cell r="K206">
            <v>1400000</v>
          </cell>
          <cell r="L206">
            <v>0</v>
          </cell>
          <cell r="M206">
            <v>6100</v>
          </cell>
        </row>
        <row r="207">
          <cell r="K207">
            <v>1300000</v>
          </cell>
          <cell r="L207">
            <v>0</v>
          </cell>
          <cell r="M207">
            <v>6100</v>
          </cell>
        </row>
        <row r="208">
          <cell r="K208">
            <v>1300000</v>
          </cell>
          <cell r="L208">
            <v>0</v>
          </cell>
          <cell r="M208">
            <v>6100</v>
          </cell>
        </row>
        <row r="209">
          <cell r="K209">
            <v>1300000</v>
          </cell>
          <cell r="L209">
            <v>0</v>
          </cell>
          <cell r="M209">
            <v>6100</v>
          </cell>
        </row>
        <row r="210">
          <cell r="K210">
            <v>1300000</v>
          </cell>
          <cell r="L210">
            <v>0</v>
          </cell>
          <cell r="M210">
            <v>6100</v>
          </cell>
        </row>
        <row r="211">
          <cell r="K211">
            <v>1300000</v>
          </cell>
          <cell r="L211">
            <v>0</v>
          </cell>
          <cell r="M211">
            <v>6100</v>
          </cell>
        </row>
        <row r="212">
          <cell r="K212">
            <v>1300000</v>
          </cell>
          <cell r="L212">
            <v>0</v>
          </cell>
          <cell r="M212">
            <v>6100</v>
          </cell>
        </row>
        <row r="213">
          <cell r="K213">
            <v>1200000</v>
          </cell>
          <cell r="L213">
            <v>0</v>
          </cell>
          <cell r="M213">
            <v>6100</v>
          </cell>
        </row>
        <row r="214">
          <cell r="K214">
            <v>1200000</v>
          </cell>
          <cell r="L214">
            <v>0</v>
          </cell>
          <cell r="M214">
            <v>6100</v>
          </cell>
        </row>
        <row r="215">
          <cell r="K215">
            <v>1200000</v>
          </cell>
          <cell r="L215">
            <v>0</v>
          </cell>
          <cell r="M215">
            <v>6100</v>
          </cell>
        </row>
        <row r="216">
          <cell r="K216">
            <v>1200000</v>
          </cell>
          <cell r="L216">
            <v>0</v>
          </cell>
          <cell r="M216">
            <v>6100</v>
          </cell>
        </row>
        <row r="217">
          <cell r="K217">
            <v>1200000</v>
          </cell>
          <cell r="L217">
            <v>0</v>
          </cell>
          <cell r="M217">
            <v>6100</v>
          </cell>
        </row>
        <row r="218">
          <cell r="K218">
            <v>1200000</v>
          </cell>
          <cell r="L218">
            <v>0</v>
          </cell>
          <cell r="M218">
            <v>6100</v>
          </cell>
        </row>
        <row r="219">
          <cell r="K219">
            <v>1200000</v>
          </cell>
          <cell r="L219">
            <v>0</v>
          </cell>
          <cell r="M219">
            <v>6100</v>
          </cell>
        </row>
        <row r="220">
          <cell r="K220">
            <v>1200000</v>
          </cell>
          <cell r="L220">
            <v>0</v>
          </cell>
          <cell r="M220">
            <v>6100</v>
          </cell>
        </row>
        <row r="221">
          <cell r="K221">
            <v>1200000</v>
          </cell>
          <cell r="L221">
            <v>0</v>
          </cell>
          <cell r="M221">
            <v>6100</v>
          </cell>
        </row>
        <row r="222">
          <cell r="K222">
            <v>1200000</v>
          </cell>
          <cell r="L222">
            <v>0</v>
          </cell>
          <cell r="M222">
            <v>6100</v>
          </cell>
        </row>
        <row r="223">
          <cell r="K223">
            <v>1200000</v>
          </cell>
          <cell r="L223">
            <v>0</v>
          </cell>
          <cell r="M223">
            <v>6100</v>
          </cell>
        </row>
        <row r="224">
          <cell r="K224">
            <v>1200000</v>
          </cell>
          <cell r="L224">
            <v>0</v>
          </cell>
          <cell r="M224">
            <v>6100</v>
          </cell>
        </row>
        <row r="225">
          <cell r="K225">
            <v>1200000</v>
          </cell>
          <cell r="L225">
            <v>0</v>
          </cell>
          <cell r="M225">
            <v>6100</v>
          </cell>
        </row>
        <row r="226">
          <cell r="K226">
            <v>1000000</v>
          </cell>
          <cell r="L226">
            <v>0</v>
          </cell>
          <cell r="M226">
            <v>6100</v>
          </cell>
        </row>
        <row r="227">
          <cell r="K227">
            <v>168848</v>
          </cell>
          <cell r="L227">
            <v>0</v>
          </cell>
          <cell r="M227">
            <v>6100</v>
          </cell>
        </row>
        <row r="228">
          <cell r="K228">
            <v>82900</v>
          </cell>
          <cell r="L228">
            <v>0</v>
          </cell>
          <cell r="M228">
            <v>6100</v>
          </cell>
        </row>
        <row r="229">
          <cell r="K229">
            <v>70000000</v>
          </cell>
          <cell r="L229">
            <v>0</v>
          </cell>
          <cell r="M229">
            <v>6100</v>
          </cell>
        </row>
        <row r="230">
          <cell r="K230">
            <v>55500000</v>
          </cell>
          <cell r="L230">
            <v>0</v>
          </cell>
          <cell r="M230">
            <v>6100</v>
          </cell>
        </row>
        <row r="231">
          <cell r="K231">
            <v>54500000</v>
          </cell>
          <cell r="L231">
            <v>0</v>
          </cell>
          <cell r="M231">
            <v>6100</v>
          </cell>
        </row>
        <row r="232">
          <cell r="K232">
            <v>42950000</v>
          </cell>
          <cell r="L232">
            <v>0</v>
          </cell>
          <cell r="M232">
            <v>6100</v>
          </cell>
        </row>
        <row r="233">
          <cell r="K233">
            <v>35500000</v>
          </cell>
          <cell r="L233">
            <v>0</v>
          </cell>
          <cell r="M233">
            <v>6100</v>
          </cell>
        </row>
        <row r="234">
          <cell r="K234">
            <v>28000000</v>
          </cell>
          <cell r="L234">
            <v>0</v>
          </cell>
          <cell r="M234">
            <v>6100</v>
          </cell>
        </row>
        <row r="235">
          <cell r="K235">
            <v>25000000</v>
          </cell>
          <cell r="L235">
            <v>0</v>
          </cell>
          <cell r="M235">
            <v>6100</v>
          </cell>
        </row>
        <row r="236">
          <cell r="K236">
            <v>22000000</v>
          </cell>
          <cell r="L236">
            <v>0</v>
          </cell>
          <cell r="M236">
            <v>6100</v>
          </cell>
        </row>
        <row r="237">
          <cell r="K237">
            <v>20000000</v>
          </cell>
          <cell r="L237">
            <v>0</v>
          </cell>
          <cell r="M237">
            <v>6100</v>
          </cell>
        </row>
        <row r="238">
          <cell r="K238">
            <v>18000000</v>
          </cell>
          <cell r="L238">
            <v>0</v>
          </cell>
          <cell r="M238">
            <v>6100</v>
          </cell>
        </row>
        <row r="239">
          <cell r="K239">
            <v>15000000</v>
          </cell>
          <cell r="L239">
            <v>0</v>
          </cell>
          <cell r="M239">
            <v>6100</v>
          </cell>
        </row>
        <row r="240">
          <cell r="K240">
            <v>15000000</v>
          </cell>
          <cell r="L240">
            <v>0</v>
          </cell>
          <cell r="M240">
            <v>6100</v>
          </cell>
        </row>
        <row r="241">
          <cell r="K241">
            <v>14106372</v>
          </cell>
          <cell r="L241">
            <v>0</v>
          </cell>
          <cell r="M241">
            <v>6100</v>
          </cell>
        </row>
        <row r="242">
          <cell r="K242">
            <v>13100000</v>
          </cell>
          <cell r="L242">
            <v>0</v>
          </cell>
          <cell r="M242">
            <v>6100</v>
          </cell>
        </row>
        <row r="243">
          <cell r="K243">
            <v>11000000</v>
          </cell>
          <cell r="L243">
            <v>0</v>
          </cell>
          <cell r="M243">
            <v>6100</v>
          </cell>
        </row>
        <row r="244">
          <cell r="K244">
            <v>10100000</v>
          </cell>
          <cell r="L244">
            <v>0</v>
          </cell>
          <cell r="M244">
            <v>6100</v>
          </cell>
        </row>
        <row r="245">
          <cell r="K245">
            <v>10000000</v>
          </cell>
          <cell r="L245">
            <v>0</v>
          </cell>
          <cell r="M245">
            <v>6100</v>
          </cell>
        </row>
        <row r="246">
          <cell r="K246">
            <v>10000000</v>
          </cell>
          <cell r="L246">
            <v>0</v>
          </cell>
          <cell r="M246">
            <v>6100</v>
          </cell>
        </row>
        <row r="247">
          <cell r="K247">
            <v>10000000</v>
          </cell>
          <cell r="L247">
            <v>0</v>
          </cell>
          <cell r="M247">
            <v>6100</v>
          </cell>
        </row>
        <row r="248">
          <cell r="K248">
            <v>9600000</v>
          </cell>
          <cell r="L248">
            <v>0</v>
          </cell>
          <cell r="M248">
            <v>6100</v>
          </cell>
        </row>
        <row r="249">
          <cell r="K249">
            <v>9400000</v>
          </cell>
          <cell r="L249">
            <v>0</v>
          </cell>
          <cell r="M249">
            <v>6100</v>
          </cell>
        </row>
        <row r="250">
          <cell r="K250">
            <v>8100000</v>
          </cell>
          <cell r="L250">
            <v>0</v>
          </cell>
          <cell r="M250">
            <v>6100</v>
          </cell>
        </row>
        <row r="251">
          <cell r="K251">
            <v>8000000</v>
          </cell>
          <cell r="L251">
            <v>0</v>
          </cell>
          <cell r="M251">
            <v>6100</v>
          </cell>
        </row>
        <row r="252">
          <cell r="K252">
            <v>7500000</v>
          </cell>
          <cell r="L252">
            <v>0</v>
          </cell>
          <cell r="M252">
            <v>6100</v>
          </cell>
        </row>
        <row r="253">
          <cell r="K253">
            <v>7000000</v>
          </cell>
          <cell r="L253">
            <v>0</v>
          </cell>
          <cell r="M253">
            <v>6100</v>
          </cell>
        </row>
        <row r="254">
          <cell r="K254">
            <v>6500000</v>
          </cell>
          <cell r="L254">
            <v>0</v>
          </cell>
          <cell r="M254">
            <v>6100</v>
          </cell>
        </row>
        <row r="255">
          <cell r="K255">
            <v>6000000</v>
          </cell>
          <cell r="L255">
            <v>0</v>
          </cell>
          <cell r="M255">
            <v>6100</v>
          </cell>
        </row>
        <row r="256">
          <cell r="K256">
            <v>5600000</v>
          </cell>
          <cell r="L256">
            <v>0</v>
          </cell>
          <cell r="M256">
            <v>6100</v>
          </cell>
        </row>
        <row r="257">
          <cell r="K257">
            <v>5000000</v>
          </cell>
          <cell r="L257">
            <v>0</v>
          </cell>
          <cell r="M257">
            <v>6100</v>
          </cell>
        </row>
        <row r="258">
          <cell r="K258">
            <v>4600000</v>
          </cell>
          <cell r="L258">
            <v>0</v>
          </cell>
          <cell r="M258">
            <v>6100</v>
          </cell>
        </row>
        <row r="259">
          <cell r="K259">
            <v>4000000</v>
          </cell>
          <cell r="L259">
            <v>0</v>
          </cell>
          <cell r="M259">
            <v>6100</v>
          </cell>
        </row>
        <row r="260">
          <cell r="K260">
            <v>4000000</v>
          </cell>
          <cell r="L260">
            <v>0</v>
          </cell>
          <cell r="M260">
            <v>6100</v>
          </cell>
        </row>
        <row r="261">
          <cell r="K261">
            <v>4000000</v>
          </cell>
          <cell r="L261">
            <v>0</v>
          </cell>
          <cell r="M261">
            <v>6100</v>
          </cell>
        </row>
        <row r="262">
          <cell r="K262">
            <v>4000000</v>
          </cell>
          <cell r="L262">
            <v>0</v>
          </cell>
          <cell r="M262">
            <v>6100</v>
          </cell>
        </row>
        <row r="263">
          <cell r="K263">
            <v>4000000</v>
          </cell>
          <cell r="L263">
            <v>0</v>
          </cell>
          <cell r="M263">
            <v>6100</v>
          </cell>
        </row>
        <row r="264">
          <cell r="K264">
            <v>4000000</v>
          </cell>
          <cell r="L264">
            <v>0</v>
          </cell>
          <cell r="M264">
            <v>6100</v>
          </cell>
        </row>
        <row r="265">
          <cell r="K265">
            <v>3000000</v>
          </cell>
          <cell r="L265">
            <v>0</v>
          </cell>
          <cell r="M265">
            <v>6100</v>
          </cell>
        </row>
        <row r="266">
          <cell r="K266">
            <v>3000000</v>
          </cell>
          <cell r="L266">
            <v>0</v>
          </cell>
          <cell r="M266">
            <v>6100</v>
          </cell>
        </row>
        <row r="267">
          <cell r="K267">
            <v>2500000</v>
          </cell>
          <cell r="L267">
            <v>0</v>
          </cell>
          <cell r="M267">
            <v>6100</v>
          </cell>
        </row>
        <row r="268">
          <cell r="K268">
            <v>2500000</v>
          </cell>
          <cell r="L268">
            <v>0</v>
          </cell>
          <cell r="M268">
            <v>6100</v>
          </cell>
        </row>
        <row r="269">
          <cell r="K269">
            <v>2000000</v>
          </cell>
          <cell r="L269">
            <v>0</v>
          </cell>
          <cell r="M269">
            <v>6100</v>
          </cell>
        </row>
        <row r="270">
          <cell r="K270">
            <v>1600000</v>
          </cell>
          <cell r="L270">
            <v>0</v>
          </cell>
          <cell r="M270">
            <v>6100</v>
          </cell>
        </row>
        <row r="271">
          <cell r="K271">
            <v>1000000</v>
          </cell>
          <cell r="L271">
            <v>0</v>
          </cell>
          <cell r="M271">
            <v>6100</v>
          </cell>
        </row>
        <row r="272">
          <cell r="K272">
            <v>1000000</v>
          </cell>
          <cell r="L272">
            <v>0</v>
          </cell>
          <cell r="M272">
            <v>6100</v>
          </cell>
        </row>
        <row r="273">
          <cell r="K273">
            <v>1000000</v>
          </cell>
          <cell r="L273">
            <v>0</v>
          </cell>
          <cell r="M273">
            <v>6100</v>
          </cell>
        </row>
        <row r="274">
          <cell r="K274">
            <v>1000000</v>
          </cell>
          <cell r="L274">
            <v>0</v>
          </cell>
          <cell r="M274">
            <v>6100</v>
          </cell>
        </row>
        <row r="275">
          <cell r="K275">
            <v>1000000</v>
          </cell>
          <cell r="L275">
            <v>0</v>
          </cell>
          <cell r="M275">
            <v>6100</v>
          </cell>
        </row>
        <row r="276">
          <cell r="K276">
            <v>1000000</v>
          </cell>
          <cell r="L276">
            <v>0</v>
          </cell>
          <cell r="M276">
            <v>6100</v>
          </cell>
        </row>
        <row r="277">
          <cell r="K277">
            <v>1000000</v>
          </cell>
          <cell r="L277">
            <v>0</v>
          </cell>
          <cell r="M277">
            <v>6100</v>
          </cell>
        </row>
        <row r="278">
          <cell r="K278">
            <v>800000</v>
          </cell>
          <cell r="L278">
            <v>0</v>
          </cell>
          <cell r="M278">
            <v>6100</v>
          </cell>
        </row>
        <row r="279">
          <cell r="K279">
            <v>800000</v>
          </cell>
          <cell r="L279">
            <v>0</v>
          </cell>
          <cell r="M279">
            <v>6100</v>
          </cell>
        </row>
        <row r="280">
          <cell r="K280">
            <v>600000</v>
          </cell>
          <cell r="L280">
            <v>0</v>
          </cell>
          <cell r="M280">
            <v>6100</v>
          </cell>
        </row>
        <row r="281">
          <cell r="K281">
            <v>600000</v>
          </cell>
          <cell r="L281">
            <v>0</v>
          </cell>
          <cell r="M281">
            <v>6100</v>
          </cell>
        </row>
        <row r="282">
          <cell r="K282">
            <v>400000</v>
          </cell>
          <cell r="L282">
            <v>0</v>
          </cell>
          <cell r="M282">
            <v>6100</v>
          </cell>
        </row>
        <row r="283">
          <cell r="K283">
            <v>200000</v>
          </cell>
          <cell r="L283">
            <v>0</v>
          </cell>
          <cell r="M283">
            <v>6100</v>
          </cell>
        </row>
        <row r="284">
          <cell r="K284">
            <v>22751780</v>
          </cell>
          <cell r="L284">
            <v>0</v>
          </cell>
          <cell r="M284">
            <v>6100</v>
          </cell>
        </row>
        <row r="285">
          <cell r="K285">
            <v>13700000</v>
          </cell>
          <cell r="L285">
            <v>0</v>
          </cell>
          <cell r="M285">
            <v>6100</v>
          </cell>
        </row>
        <row r="286">
          <cell r="K286">
            <v>12000000</v>
          </cell>
          <cell r="L286">
            <v>0</v>
          </cell>
          <cell r="M286">
            <v>6100</v>
          </cell>
        </row>
        <row r="287">
          <cell r="K287">
            <v>10500000</v>
          </cell>
          <cell r="L287">
            <v>0</v>
          </cell>
          <cell r="M287">
            <v>6100</v>
          </cell>
        </row>
        <row r="288">
          <cell r="K288">
            <v>10000000</v>
          </cell>
          <cell r="L288">
            <v>0</v>
          </cell>
          <cell r="M288">
            <v>6100</v>
          </cell>
        </row>
        <row r="289">
          <cell r="K289">
            <v>10000000</v>
          </cell>
          <cell r="L289">
            <v>0</v>
          </cell>
          <cell r="M289">
            <v>6100</v>
          </cell>
        </row>
        <row r="290">
          <cell r="K290">
            <v>8850000</v>
          </cell>
          <cell r="L290">
            <v>0</v>
          </cell>
          <cell r="M290">
            <v>6100</v>
          </cell>
        </row>
        <row r="291">
          <cell r="K291">
            <v>8500000</v>
          </cell>
          <cell r="L291">
            <v>0</v>
          </cell>
          <cell r="M291">
            <v>6100</v>
          </cell>
        </row>
        <row r="292">
          <cell r="K292">
            <v>6700000</v>
          </cell>
          <cell r="L292">
            <v>0</v>
          </cell>
          <cell r="M292">
            <v>6100</v>
          </cell>
        </row>
        <row r="293">
          <cell r="K293">
            <v>5050000</v>
          </cell>
          <cell r="L293">
            <v>0</v>
          </cell>
          <cell r="M293">
            <v>6100</v>
          </cell>
        </row>
        <row r="294">
          <cell r="K294">
            <v>5000000</v>
          </cell>
          <cell r="L294">
            <v>0</v>
          </cell>
          <cell r="M294">
            <v>6100</v>
          </cell>
        </row>
        <row r="295">
          <cell r="K295">
            <v>5000000</v>
          </cell>
          <cell r="L295">
            <v>0</v>
          </cell>
          <cell r="M295">
            <v>6100</v>
          </cell>
        </row>
        <row r="296">
          <cell r="K296">
            <v>5000000</v>
          </cell>
          <cell r="L296">
            <v>0</v>
          </cell>
          <cell r="M296">
            <v>6100</v>
          </cell>
        </row>
        <row r="297">
          <cell r="K297">
            <v>5000000</v>
          </cell>
          <cell r="L297">
            <v>0</v>
          </cell>
          <cell r="M297">
            <v>6100</v>
          </cell>
        </row>
        <row r="298">
          <cell r="K298">
            <v>5000000</v>
          </cell>
          <cell r="L298">
            <v>0</v>
          </cell>
          <cell r="M298">
            <v>6100</v>
          </cell>
        </row>
        <row r="299">
          <cell r="K299">
            <v>5000000</v>
          </cell>
          <cell r="L299">
            <v>0</v>
          </cell>
          <cell r="M299">
            <v>6100</v>
          </cell>
        </row>
        <row r="300">
          <cell r="K300">
            <v>5000000</v>
          </cell>
          <cell r="L300">
            <v>0</v>
          </cell>
          <cell r="M300">
            <v>6100</v>
          </cell>
        </row>
        <row r="301">
          <cell r="K301">
            <v>5000000</v>
          </cell>
          <cell r="L301">
            <v>0</v>
          </cell>
          <cell r="M301">
            <v>6100</v>
          </cell>
        </row>
        <row r="302">
          <cell r="K302">
            <v>5000000</v>
          </cell>
          <cell r="L302">
            <v>0</v>
          </cell>
          <cell r="M302">
            <v>6100</v>
          </cell>
        </row>
        <row r="303">
          <cell r="K303">
            <v>5000000</v>
          </cell>
          <cell r="L303">
            <v>0</v>
          </cell>
          <cell r="M303">
            <v>6100</v>
          </cell>
        </row>
        <row r="304">
          <cell r="K304">
            <v>5000000</v>
          </cell>
          <cell r="L304">
            <v>0</v>
          </cell>
          <cell r="M304">
            <v>6100</v>
          </cell>
        </row>
        <row r="305">
          <cell r="K305">
            <v>5000000</v>
          </cell>
          <cell r="L305">
            <v>0</v>
          </cell>
          <cell r="M305">
            <v>6100</v>
          </cell>
        </row>
        <row r="306">
          <cell r="K306">
            <v>5000000</v>
          </cell>
          <cell r="L306">
            <v>0</v>
          </cell>
          <cell r="M306">
            <v>6100</v>
          </cell>
        </row>
        <row r="307">
          <cell r="K307">
            <v>5000000</v>
          </cell>
          <cell r="L307">
            <v>0</v>
          </cell>
          <cell r="M307">
            <v>6100</v>
          </cell>
        </row>
        <row r="308">
          <cell r="K308">
            <v>5000000</v>
          </cell>
          <cell r="L308">
            <v>0</v>
          </cell>
          <cell r="M308">
            <v>6100</v>
          </cell>
        </row>
        <row r="309">
          <cell r="K309">
            <v>4200000</v>
          </cell>
          <cell r="L309">
            <v>0</v>
          </cell>
          <cell r="M309">
            <v>6100</v>
          </cell>
        </row>
        <row r="310">
          <cell r="K310">
            <v>4000000</v>
          </cell>
          <cell r="L310">
            <v>0</v>
          </cell>
          <cell r="M310">
            <v>6100</v>
          </cell>
        </row>
        <row r="311">
          <cell r="K311">
            <v>3951220</v>
          </cell>
          <cell r="L311">
            <v>0</v>
          </cell>
          <cell r="M311">
            <v>6100</v>
          </cell>
        </row>
        <row r="312">
          <cell r="K312">
            <v>3950000</v>
          </cell>
          <cell r="L312">
            <v>0</v>
          </cell>
          <cell r="M312">
            <v>6100</v>
          </cell>
        </row>
        <row r="313">
          <cell r="K313">
            <v>3950000</v>
          </cell>
          <cell r="L313">
            <v>0</v>
          </cell>
          <cell r="M313">
            <v>6100</v>
          </cell>
        </row>
        <row r="314">
          <cell r="K314">
            <v>3540000</v>
          </cell>
          <cell r="L314">
            <v>0</v>
          </cell>
          <cell r="M314">
            <v>6100</v>
          </cell>
        </row>
        <row r="315">
          <cell r="K315">
            <v>3500000</v>
          </cell>
          <cell r="L315">
            <v>0</v>
          </cell>
          <cell r="M315">
            <v>6100</v>
          </cell>
        </row>
        <row r="316">
          <cell r="K316">
            <v>3500000</v>
          </cell>
          <cell r="L316">
            <v>0</v>
          </cell>
          <cell r="M316">
            <v>6100</v>
          </cell>
        </row>
        <row r="317">
          <cell r="K317">
            <v>3040000</v>
          </cell>
          <cell r="L317">
            <v>0</v>
          </cell>
          <cell r="M317">
            <v>6100</v>
          </cell>
        </row>
        <row r="318">
          <cell r="K318">
            <v>2500000</v>
          </cell>
          <cell r="L318">
            <v>0</v>
          </cell>
          <cell r="M318">
            <v>6100</v>
          </cell>
        </row>
        <row r="319">
          <cell r="K319">
            <v>2000000</v>
          </cell>
          <cell r="L319">
            <v>0</v>
          </cell>
          <cell r="M319">
            <v>6100</v>
          </cell>
        </row>
        <row r="320">
          <cell r="K320">
            <v>2000000</v>
          </cell>
          <cell r="L320">
            <v>0</v>
          </cell>
          <cell r="M320">
            <v>6100</v>
          </cell>
        </row>
        <row r="321">
          <cell r="K321">
            <v>2000000</v>
          </cell>
          <cell r="L321">
            <v>0</v>
          </cell>
          <cell r="M321">
            <v>6100</v>
          </cell>
        </row>
        <row r="322">
          <cell r="K322">
            <v>2000000</v>
          </cell>
          <cell r="L322">
            <v>0</v>
          </cell>
          <cell r="M322">
            <v>6100</v>
          </cell>
        </row>
        <row r="323">
          <cell r="K323">
            <v>2000000</v>
          </cell>
          <cell r="L323">
            <v>0</v>
          </cell>
          <cell r="M323">
            <v>6100</v>
          </cell>
        </row>
        <row r="324">
          <cell r="K324">
            <v>2000000</v>
          </cell>
          <cell r="L324">
            <v>0</v>
          </cell>
          <cell r="M324">
            <v>6100</v>
          </cell>
        </row>
        <row r="325">
          <cell r="K325">
            <v>2000000</v>
          </cell>
          <cell r="L325">
            <v>0</v>
          </cell>
          <cell r="M325">
            <v>6100</v>
          </cell>
        </row>
        <row r="326">
          <cell r="K326">
            <v>2000000</v>
          </cell>
          <cell r="L326">
            <v>0</v>
          </cell>
          <cell r="M326">
            <v>6100</v>
          </cell>
        </row>
        <row r="327">
          <cell r="K327">
            <v>2000000</v>
          </cell>
          <cell r="L327">
            <v>0</v>
          </cell>
          <cell r="M327">
            <v>6100</v>
          </cell>
        </row>
        <row r="328">
          <cell r="K328">
            <v>2000000</v>
          </cell>
          <cell r="L328">
            <v>0</v>
          </cell>
          <cell r="M328">
            <v>6100</v>
          </cell>
        </row>
        <row r="329">
          <cell r="K329">
            <v>2000000</v>
          </cell>
          <cell r="L329">
            <v>0</v>
          </cell>
          <cell r="M329">
            <v>6100</v>
          </cell>
        </row>
        <row r="330">
          <cell r="K330">
            <v>2000000</v>
          </cell>
          <cell r="L330">
            <v>0</v>
          </cell>
          <cell r="M330">
            <v>6100</v>
          </cell>
        </row>
        <row r="331">
          <cell r="K331">
            <v>2000000</v>
          </cell>
          <cell r="L331">
            <v>0</v>
          </cell>
          <cell r="M331">
            <v>6100</v>
          </cell>
        </row>
        <row r="332">
          <cell r="K332">
            <v>2000000</v>
          </cell>
          <cell r="L332">
            <v>0</v>
          </cell>
          <cell r="M332">
            <v>6100</v>
          </cell>
        </row>
        <row r="333">
          <cell r="K333">
            <v>1800000</v>
          </cell>
          <cell r="L333">
            <v>0</v>
          </cell>
          <cell r="M333">
            <v>6100</v>
          </cell>
        </row>
        <row r="334">
          <cell r="K334">
            <v>1500000</v>
          </cell>
          <cell r="L334">
            <v>0</v>
          </cell>
          <cell r="M334">
            <v>6100</v>
          </cell>
        </row>
        <row r="335">
          <cell r="K335">
            <v>1400000</v>
          </cell>
          <cell r="L335">
            <v>0</v>
          </cell>
          <cell r="M335">
            <v>6100</v>
          </cell>
        </row>
        <row r="336">
          <cell r="K336">
            <v>1360000</v>
          </cell>
          <cell r="L336">
            <v>0</v>
          </cell>
          <cell r="M336">
            <v>6100</v>
          </cell>
        </row>
        <row r="337">
          <cell r="K337">
            <v>1200000</v>
          </cell>
          <cell r="L337">
            <v>0</v>
          </cell>
          <cell r="M337">
            <v>6100</v>
          </cell>
        </row>
        <row r="338">
          <cell r="K338">
            <v>1150000</v>
          </cell>
          <cell r="L338">
            <v>0</v>
          </cell>
          <cell r="M338">
            <v>6100</v>
          </cell>
        </row>
        <row r="339">
          <cell r="K339">
            <v>1000000</v>
          </cell>
          <cell r="L339">
            <v>0</v>
          </cell>
          <cell r="M339">
            <v>6100</v>
          </cell>
        </row>
        <row r="340">
          <cell r="K340">
            <v>950000</v>
          </cell>
          <cell r="L340">
            <v>0</v>
          </cell>
          <cell r="M340">
            <v>6100</v>
          </cell>
        </row>
        <row r="341">
          <cell r="K341">
            <v>800000</v>
          </cell>
          <cell r="L341">
            <v>0</v>
          </cell>
          <cell r="M341">
            <v>6100</v>
          </cell>
        </row>
        <row r="342">
          <cell r="K342">
            <v>700000</v>
          </cell>
          <cell r="L342">
            <v>0</v>
          </cell>
          <cell r="M342">
            <v>6100</v>
          </cell>
        </row>
        <row r="343">
          <cell r="K343">
            <v>640000</v>
          </cell>
          <cell r="L343">
            <v>0</v>
          </cell>
          <cell r="M343">
            <v>6100</v>
          </cell>
        </row>
        <row r="344">
          <cell r="K344">
            <v>600000</v>
          </cell>
          <cell r="L344">
            <v>0</v>
          </cell>
          <cell r="M344">
            <v>6100</v>
          </cell>
        </row>
        <row r="345">
          <cell r="K345">
            <v>600000</v>
          </cell>
          <cell r="L345">
            <v>0</v>
          </cell>
          <cell r="M345">
            <v>6100</v>
          </cell>
        </row>
        <row r="346">
          <cell r="K346">
            <v>600000</v>
          </cell>
          <cell r="L346">
            <v>0</v>
          </cell>
          <cell r="M346">
            <v>6100</v>
          </cell>
        </row>
        <row r="347">
          <cell r="K347">
            <v>600000</v>
          </cell>
          <cell r="L347">
            <v>0</v>
          </cell>
          <cell r="M347">
            <v>6100</v>
          </cell>
        </row>
        <row r="348">
          <cell r="K348">
            <v>600000</v>
          </cell>
          <cell r="L348">
            <v>0</v>
          </cell>
          <cell r="M348">
            <v>6100</v>
          </cell>
        </row>
        <row r="349">
          <cell r="K349">
            <v>600000</v>
          </cell>
          <cell r="L349">
            <v>0</v>
          </cell>
          <cell r="M349">
            <v>6100</v>
          </cell>
        </row>
        <row r="350">
          <cell r="K350">
            <v>600000</v>
          </cell>
          <cell r="L350">
            <v>0</v>
          </cell>
          <cell r="M350">
            <v>6100</v>
          </cell>
        </row>
        <row r="351">
          <cell r="K351">
            <v>600000</v>
          </cell>
          <cell r="L351">
            <v>0</v>
          </cell>
          <cell r="M351">
            <v>6100</v>
          </cell>
        </row>
        <row r="352">
          <cell r="K352">
            <v>600000</v>
          </cell>
          <cell r="L352">
            <v>0</v>
          </cell>
          <cell r="M352">
            <v>6100</v>
          </cell>
        </row>
        <row r="353">
          <cell r="K353">
            <v>600000</v>
          </cell>
          <cell r="L353">
            <v>0</v>
          </cell>
          <cell r="M353">
            <v>6100</v>
          </cell>
        </row>
        <row r="354">
          <cell r="K354">
            <v>600000</v>
          </cell>
          <cell r="L354">
            <v>0</v>
          </cell>
          <cell r="M354">
            <v>6100</v>
          </cell>
        </row>
        <row r="355">
          <cell r="K355">
            <v>600000</v>
          </cell>
          <cell r="L355">
            <v>0</v>
          </cell>
          <cell r="M355">
            <v>6100</v>
          </cell>
        </row>
        <row r="356">
          <cell r="K356">
            <v>600000</v>
          </cell>
          <cell r="L356">
            <v>0</v>
          </cell>
          <cell r="M356">
            <v>6100</v>
          </cell>
        </row>
        <row r="357">
          <cell r="K357">
            <v>600000</v>
          </cell>
          <cell r="L357">
            <v>0</v>
          </cell>
          <cell r="M357">
            <v>6100</v>
          </cell>
        </row>
        <row r="358">
          <cell r="K358">
            <v>600000</v>
          </cell>
          <cell r="L358">
            <v>0</v>
          </cell>
          <cell r="M358">
            <v>6100</v>
          </cell>
        </row>
        <row r="359">
          <cell r="K359">
            <v>500000</v>
          </cell>
          <cell r="L359">
            <v>0</v>
          </cell>
          <cell r="M359">
            <v>6100</v>
          </cell>
        </row>
        <row r="360">
          <cell r="K360">
            <v>500000</v>
          </cell>
          <cell r="L360">
            <v>0</v>
          </cell>
          <cell r="M360">
            <v>6100</v>
          </cell>
        </row>
        <row r="361">
          <cell r="K361">
            <v>500000</v>
          </cell>
          <cell r="L361">
            <v>0</v>
          </cell>
          <cell r="M361">
            <v>6100</v>
          </cell>
        </row>
        <row r="362">
          <cell r="K362">
            <v>500000</v>
          </cell>
          <cell r="L362">
            <v>0</v>
          </cell>
          <cell r="M362">
            <v>6100</v>
          </cell>
        </row>
        <row r="363">
          <cell r="K363">
            <v>500000</v>
          </cell>
          <cell r="L363">
            <v>0</v>
          </cell>
          <cell r="M363">
            <v>6100</v>
          </cell>
        </row>
        <row r="364">
          <cell r="K364">
            <v>500000</v>
          </cell>
          <cell r="L364">
            <v>0</v>
          </cell>
          <cell r="M364">
            <v>6100</v>
          </cell>
        </row>
        <row r="365">
          <cell r="K365">
            <v>200000</v>
          </cell>
          <cell r="L365">
            <v>0</v>
          </cell>
          <cell r="M365">
            <v>6100</v>
          </cell>
        </row>
        <row r="366">
          <cell r="K366">
            <v>200000</v>
          </cell>
          <cell r="L366">
            <v>0</v>
          </cell>
          <cell r="M366">
            <v>6100</v>
          </cell>
        </row>
        <row r="367">
          <cell r="K367">
            <v>100000</v>
          </cell>
          <cell r="L367">
            <v>0</v>
          </cell>
          <cell r="M367">
            <v>6100</v>
          </cell>
        </row>
        <row r="368">
          <cell r="K368">
            <v>50000</v>
          </cell>
          <cell r="L368">
            <v>0</v>
          </cell>
          <cell r="M368">
            <v>6100</v>
          </cell>
        </row>
        <row r="369">
          <cell r="K369">
            <v>50000</v>
          </cell>
          <cell r="L369">
            <v>0</v>
          </cell>
          <cell r="M369">
            <v>6100</v>
          </cell>
        </row>
        <row r="370">
          <cell r="K370">
            <v>50000</v>
          </cell>
          <cell r="L370">
            <v>0</v>
          </cell>
          <cell r="M370">
            <v>6100</v>
          </cell>
        </row>
        <row r="371">
          <cell r="K371">
            <v>50000000</v>
          </cell>
          <cell r="L371">
            <v>0</v>
          </cell>
          <cell r="M371">
            <v>6100</v>
          </cell>
        </row>
        <row r="372">
          <cell r="K372">
            <v>39000000</v>
          </cell>
          <cell r="L372">
            <v>0</v>
          </cell>
          <cell r="M372">
            <v>6100</v>
          </cell>
        </row>
        <row r="373">
          <cell r="K373">
            <v>32060000</v>
          </cell>
          <cell r="L373">
            <v>0</v>
          </cell>
          <cell r="M373">
            <v>6100</v>
          </cell>
        </row>
        <row r="374">
          <cell r="K374">
            <v>32000000</v>
          </cell>
          <cell r="L374">
            <v>0</v>
          </cell>
          <cell r="M374">
            <v>6100</v>
          </cell>
        </row>
        <row r="375">
          <cell r="K375">
            <v>30500000</v>
          </cell>
          <cell r="L375">
            <v>0</v>
          </cell>
          <cell r="M375">
            <v>6100</v>
          </cell>
        </row>
        <row r="376">
          <cell r="K376">
            <v>29800000</v>
          </cell>
          <cell r="L376">
            <v>0</v>
          </cell>
          <cell r="M376">
            <v>6100</v>
          </cell>
        </row>
        <row r="377">
          <cell r="K377">
            <v>17000000</v>
          </cell>
          <cell r="L377">
            <v>0</v>
          </cell>
          <cell r="M377">
            <v>6100</v>
          </cell>
        </row>
        <row r="378">
          <cell r="K378">
            <v>97596</v>
          </cell>
          <cell r="L378">
            <v>0</v>
          </cell>
          <cell r="M378">
            <v>6100</v>
          </cell>
        </row>
        <row r="379">
          <cell r="K379">
            <v>30000000</v>
          </cell>
          <cell r="L379">
            <v>0</v>
          </cell>
          <cell r="M379">
            <v>6300</v>
          </cell>
        </row>
        <row r="380">
          <cell r="K380">
            <v>8100900</v>
          </cell>
          <cell r="L380">
            <v>0</v>
          </cell>
          <cell r="M380">
            <v>6300</v>
          </cell>
        </row>
        <row r="381">
          <cell r="K381">
            <v>95900000</v>
          </cell>
          <cell r="L381">
            <v>0</v>
          </cell>
          <cell r="M381">
            <v>1160</v>
          </cell>
        </row>
        <row r="382">
          <cell r="K382">
            <v>37348244</v>
          </cell>
          <cell r="L382">
            <v>0</v>
          </cell>
          <cell r="M382">
            <v>6000</v>
          </cell>
        </row>
        <row r="383">
          <cell r="K383">
            <v>32786732</v>
          </cell>
          <cell r="L383">
            <v>0</v>
          </cell>
          <cell r="M383">
            <v>6000</v>
          </cell>
        </row>
        <row r="384">
          <cell r="K384">
            <v>24694000</v>
          </cell>
          <cell r="L384">
            <v>0</v>
          </cell>
          <cell r="M384">
            <v>6000</v>
          </cell>
        </row>
        <row r="385">
          <cell r="K385">
            <v>15000000</v>
          </cell>
          <cell r="L385">
            <v>0</v>
          </cell>
          <cell r="M385">
            <v>6000</v>
          </cell>
        </row>
        <row r="386">
          <cell r="K386">
            <v>10000000</v>
          </cell>
          <cell r="L386">
            <v>0</v>
          </cell>
          <cell r="M386">
            <v>6000</v>
          </cell>
        </row>
        <row r="387">
          <cell r="K387">
            <v>6591026</v>
          </cell>
          <cell r="L387">
            <v>0</v>
          </cell>
          <cell r="M387">
            <v>6000</v>
          </cell>
        </row>
        <row r="388">
          <cell r="K388">
            <v>5680105</v>
          </cell>
          <cell r="L388">
            <v>0</v>
          </cell>
          <cell r="M388">
            <v>6000</v>
          </cell>
        </row>
        <row r="389">
          <cell r="K389">
            <v>2168950</v>
          </cell>
          <cell r="L389">
            <v>0</v>
          </cell>
          <cell r="M389">
            <v>6000</v>
          </cell>
        </row>
        <row r="390">
          <cell r="K390">
            <v>1137400</v>
          </cell>
          <cell r="L390">
            <v>0</v>
          </cell>
          <cell r="M390">
            <v>6000</v>
          </cell>
        </row>
        <row r="391">
          <cell r="K391">
            <v>1062494</v>
          </cell>
          <cell r="L391">
            <v>0</v>
          </cell>
          <cell r="M391">
            <v>6000</v>
          </cell>
        </row>
        <row r="392">
          <cell r="K392">
            <v>577997552</v>
          </cell>
          <cell r="L392">
            <v>0</v>
          </cell>
          <cell r="M392">
            <v>1302</v>
          </cell>
        </row>
        <row r="393">
          <cell r="K393">
            <v>112695000</v>
          </cell>
          <cell r="L393">
            <v>0</v>
          </cell>
          <cell r="M393">
            <v>1302</v>
          </cell>
        </row>
        <row r="394">
          <cell r="K394">
            <v>40108940</v>
          </cell>
          <cell r="L394">
            <v>0</v>
          </cell>
          <cell r="M394">
            <v>1302</v>
          </cell>
        </row>
        <row r="395">
          <cell r="K395">
            <v>39065926</v>
          </cell>
          <cell r="L395">
            <v>0</v>
          </cell>
          <cell r="M395">
            <v>1302</v>
          </cell>
        </row>
        <row r="396">
          <cell r="K396">
            <v>27648000</v>
          </cell>
          <cell r="L396">
            <v>0</v>
          </cell>
          <cell r="M396">
            <v>1302</v>
          </cell>
        </row>
        <row r="397">
          <cell r="K397">
            <v>20720000</v>
          </cell>
          <cell r="L397">
            <v>0</v>
          </cell>
          <cell r="M397">
            <v>1302</v>
          </cell>
        </row>
        <row r="398">
          <cell r="K398">
            <v>15416320</v>
          </cell>
          <cell r="L398">
            <v>0</v>
          </cell>
          <cell r="M398">
            <v>1302</v>
          </cell>
        </row>
        <row r="399">
          <cell r="K399">
            <v>12491040</v>
          </cell>
          <cell r="L399">
            <v>0</v>
          </cell>
          <cell r="M399">
            <v>1302</v>
          </cell>
        </row>
        <row r="400">
          <cell r="K400">
            <v>11130000</v>
          </cell>
          <cell r="L400">
            <v>0</v>
          </cell>
          <cell r="M400">
            <v>1302</v>
          </cell>
        </row>
        <row r="401">
          <cell r="K401">
            <v>9287280</v>
          </cell>
          <cell r="L401">
            <v>0</v>
          </cell>
          <cell r="M401">
            <v>1302</v>
          </cell>
        </row>
        <row r="402">
          <cell r="K402">
            <v>7940344</v>
          </cell>
          <cell r="L402">
            <v>0</v>
          </cell>
          <cell r="M402">
            <v>1302</v>
          </cell>
        </row>
        <row r="403">
          <cell r="K403">
            <v>7050000</v>
          </cell>
          <cell r="L403">
            <v>0</v>
          </cell>
          <cell r="M403">
            <v>1302</v>
          </cell>
        </row>
        <row r="404">
          <cell r="K404">
            <v>6120000</v>
          </cell>
          <cell r="L404">
            <v>0</v>
          </cell>
          <cell r="M404">
            <v>1302</v>
          </cell>
        </row>
        <row r="405">
          <cell r="K405">
            <v>5666880</v>
          </cell>
          <cell r="L405">
            <v>0</v>
          </cell>
          <cell r="M405">
            <v>1302</v>
          </cell>
        </row>
        <row r="406">
          <cell r="K406">
            <v>5334451</v>
          </cell>
          <cell r="L406">
            <v>0</v>
          </cell>
          <cell r="M406">
            <v>1302</v>
          </cell>
        </row>
        <row r="407">
          <cell r="K407">
            <v>4586400</v>
          </cell>
          <cell r="L407">
            <v>0</v>
          </cell>
          <cell r="M407">
            <v>1302</v>
          </cell>
        </row>
        <row r="408">
          <cell r="K408">
            <v>3641160</v>
          </cell>
          <cell r="L408">
            <v>0</v>
          </cell>
          <cell r="M408">
            <v>1302</v>
          </cell>
        </row>
        <row r="409">
          <cell r="K409">
            <v>2768000</v>
          </cell>
          <cell r="L409">
            <v>0</v>
          </cell>
          <cell r="M409">
            <v>1302</v>
          </cell>
        </row>
        <row r="410">
          <cell r="K410">
            <v>2393938</v>
          </cell>
          <cell r="L410">
            <v>0</v>
          </cell>
          <cell r="M410">
            <v>1302</v>
          </cell>
        </row>
        <row r="411">
          <cell r="K411">
            <v>2107000</v>
          </cell>
          <cell r="L411">
            <v>0</v>
          </cell>
          <cell r="M411">
            <v>1302</v>
          </cell>
        </row>
        <row r="412">
          <cell r="K412">
            <v>1667000</v>
          </cell>
          <cell r="L412">
            <v>0</v>
          </cell>
          <cell r="M412">
            <v>1302</v>
          </cell>
        </row>
        <row r="413">
          <cell r="K413">
            <v>1479200</v>
          </cell>
          <cell r="L413">
            <v>0</v>
          </cell>
          <cell r="M413">
            <v>1302</v>
          </cell>
        </row>
        <row r="414">
          <cell r="K414">
            <v>1290240</v>
          </cell>
          <cell r="L414">
            <v>0</v>
          </cell>
          <cell r="M414">
            <v>1302</v>
          </cell>
        </row>
        <row r="415">
          <cell r="K415">
            <v>1220000</v>
          </cell>
          <cell r="L415">
            <v>0</v>
          </cell>
          <cell r="M415">
            <v>1302</v>
          </cell>
        </row>
        <row r="416">
          <cell r="K416">
            <v>1206000</v>
          </cell>
          <cell r="L416">
            <v>0</v>
          </cell>
          <cell r="M416">
            <v>1302</v>
          </cell>
        </row>
        <row r="417">
          <cell r="K417">
            <v>1200000</v>
          </cell>
          <cell r="L417">
            <v>0</v>
          </cell>
          <cell r="M417">
            <v>1302</v>
          </cell>
        </row>
        <row r="418">
          <cell r="K418">
            <v>1200000</v>
          </cell>
          <cell r="L418">
            <v>0</v>
          </cell>
          <cell r="M418">
            <v>1302</v>
          </cell>
        </row>
        <row r="419">
          <cell r="K419">
            <v>1051200</v>
          </cell>
          <cell r="L419">
            <v>0</v>
          </cell>
          <cell r="M419">
            <v>1302</v>
          </cell>
        </row>
        <row r="420">
          <cell r="K420">
            <v>1000994</v>
          </cell>
          <cell r="L420">
            <v>0</v>
          </cell>
          <cell r="M420">
            <v>1302</v>
          </cell>
        </row>
        <row r="421">
          <cell r="K421">
            <v>800600</v>
          </cell>
          <cell r="L421">
            <v>0</v>
          </cell>
          <cell r="M421">
            <v>1302</v>
          </cell>
        </row>
        <row r="422">
          <cell r="K422">
            <v>480000</v>
          </cell>
          <cell r="L422">
            <v>0</v>
          </cell>
          <cell r="M422">
            <v>1302</v>
          </cell>
        </row>
        <row r="423">
          <cell r="K423">
            <v>397600</v>
          </cell>
          <cell r="L423">
            <v>0</v>
          </cell>
          <cell r="M423">
            <v>1302</v>
          </cell>
        </row>
        <row r="424">
          <cell r="K424">
            <v>396800</v>
          </cell>
          <cell r="L424">
            <v>0</v>
          </cell>
          <cell r="M424">
            <v>1302</v>
          </cell>
        </row>
        <row r="425">
          <cell r="K425">
            <v>338700</v>
          </cell>
          <cell r="L425">
            <v>0</v>
          </cell>
          <cell r="M425">
            <v>1302</v>
          </cell>
        </row>
        <row r="426">
          <cell r="K426">
            <v>170400</v>
          </cell>
          <cell r="L426">
            <v>0</v>
          </cell>
          <cell r="M426">
            <v>1302</v>
          </cell>
        </row>
        <row r="427">
          <cell r="K427">
            <v>136885</v>
          </cell>
          <cell r="L427">
            <v>0</v>
          </cell>
          <cell r="M427">
            <v>1302</v>
          </cell>
        </row>
        <row r="428">
          <cell r="K428">
            <v>80795750</v>
          </cell>
          <cell r="L428">
            <v>0</v>
          </cell>
          <cell r="M428">
            <v>6100</v>
          </cell>
        </row>
        <row r="429">
          <cell r="K429">
            <v>16111323</v>
          </cell>
          <cell r="L429">
            <v>0</v>
          </cell>
          <cell r="M429">
            <v>6100</v>
          </cell>
        </row>
        <row r="430">
          <cell r="K430">
            <v>15000000</v>
          </cell>
          <cell r="L430">
            <v>0</v>
          </cell>
          <cell r="M430">
            <v>6100</v>
          </cell>
        </row>
        <row r="431">
          <cell r="K431">
            <v>10000000</v>
          </cell>
          <cell r="L431">
            <v>0</v>
          </cell>
          <cell r="M431">
            <v>6100</v>
          </cell>
        </row>
        <row r="432">
          <cell r="K432">
            <v>1367350</v>
          </cell>
          <cell r="L432">
            <v>0</v>
          </cell>
          <cell r="M432">
            <v>6100</v>
          </cell>
        </row>
        <row r="433">
          <cell r="K433">
            <v>85820000</v>
          </cell>
          <cell r="L433">
            <v>0</v>
          </cell>
          <cell r="M433">
            <v>6000</v>
          </cell>
        </row>
        <row r="434">
          <cell r="K434">
            <v>63666621</v>
          </cell>
          <cell r="L434">
            <v>0</v>
          </cell>
          <cell r="M434">
            <v>6000</v>
          </cell>
        </row>
        <row r="435">
          <cell r="K435">
            <v>50000000</v>
          </cell>
          <cell r="L435">
            <v>0</v>
          </cell>
          <cell r="M435">
            <v>6000</v>
          </cell>
        </row>
        <row r="436">
          <cell r="K436">
            <v>40000000</v>
          </cell>
          <cell r="L436">
            <v>0</v>
          </cell>
          <cell r="M436">
            <v>6000</v>
          </cell>
        </row>
        <row r="437">
          <cell r="K437">
            <v>29850000</v>
          </cell>
          <cell r="L437">
            <v>0</v>
          </cell>
          <cell r="M437">
            <v>6000</v>
          </cell>
        </row>
        <row r="438">
          <cell r="K438">
            <v>20844834</v>
          </cell>
          <cell r="L438">
            <v>0</v>
          </cell>
          <cell r="M438">
            <v>6000</v>
          </cell>
        </row>
        <row r="439">
          <cell r="K439">
            <v>19540309</v>
          </cell>
          <cell r="L439">
            <v>0</v>
          </cell>
          <cell r="M439">
            <v>6000</v>
          </cell>
        </row>
        <row r="440">
          <cell r="K440">
            <v>19301600</v>
          </cell>
          <cell r="L440">
            <v>0</v>
          </cell>
          <cell r="M440">
            <v>6000</v>
          </cell>
        </row>
        <row r="441">
          <cell r="K441">
            <v>18153272</v>
          </cell>
          <cell r="L441">
            <v>0</v>
          </cell>
          <cell r="M441">
            <v>6000</v>
          </cell>
        </row>
        <row r="442">
          <cell r="K442">
            <v>8200525</v>
          </cell>
          <cell r="L442">
            <v>0</v>
          </cell>
          <cell r="M442">
            <v>6000</v>
          </cell>
        </row>
        <row r="443">
          <cell r="K443">
            <v>7482130</v>
          </cell>
          <cell r="L443">
            <v>0</v>
          </cell>
          <cell r="M443">
            <v>6000</v>
          </cell>
        </row>
        <row r="444">
          <cell r="K444">
            <v>6091350</v>
          </cell>
          <cell r="L444">
            <v>0</v>
          </cell>
          <cell r="M444">
            <v>6000</v>
          </cell>
        </row>
        <row r="445">
          <cell r="K445">
            <v>5277500</v>
          </cell>
          <cell r="L445">
            <v>0</v>
          </cell>
          <cell r="M445">
            <v>6000</v>
          </cell>
        </row>
        <row r="446">
          <cell r="K446">
            <v>5120000</v>
          </cell>
          <cell r="L446">
            <v>0</v>
          </cell>
          <cell r="M446">
            <v>6000</v>
          </cell>
        </row>
        <row r="447">
          <cell r="K447">
            <v>4980865</v>
          </cell>
          <cell r="L447">
            <v>0</v>
          </cell>
          <cell r="M447">
            <v>6000</v>
          </cell>
        </row>
        <row r="448">
          <cell r="K448">
            <v>3717263</v>
          </cell>
          <cell r="L448">
            <v>0</v>
          </cell>
          <cell r="M448">
            <v>6000</v>
          </cell>
        </row>
        <row r="449">
          <cell r="K449">
            <v>2774706</v>
          </cell>
          <cell r="L449">
            <v>0</v>
          </cell>
          <cell r="M449">
            <v>6000</v>
          </cell>
        </row>
        <row r="450">
          <cell r="K450">
            <v>2210005</v>
          </cell>
          <cell r="L450">
            <v>0</v>
          </cell>
          <cell r="M450">
            <v>6000</v>
          </cell>
        </row>
        <row r="451">
          <cell r="K451">
            <v>1835605</v>
          </cell>
          <cell r="L451">
            <v>0</v>
          </cell>
          <cell r="M451">
            <v>6000</v>
          </cell>
        </row>
        <row r="452">
          <cell r="K452">
            <v>1496540</v>
          </cell>
          <cell r="L452">
            <v>0</v>
          </cell>
          <cell r="M452">
            <v>6000</v>
          </cell>
        </row>
        <row r="453">
          <cell r="K453">
            <v>1000000</v>
          </cell>
          <cell r="L453">
            <v>0</v>
          </cell>
          <cell r="M453">
            <v>6000</v>
          </cell>
        </row>
        <row r="454">
          <cell r="K454">
            <v>650000</v>
          </cell>
          <cell r="L454">
            <v>0</v>
          </cell>
          <cell r="M454">
            <v>6000</v>
          </cell>
        </row>
        <row r="455">
          <cell r="K455">
            <v>500000</v>
          </cell>
          <cell r="L455">
            <v>0</v>
          </cell>
          <cell r="M455">
            <v>6000</v>
          </cell>
        </row>
        <row r="456">
          <cell r="K456">
            <v>208950</v>
          </cell>
          <cell r="L456">
            <v>0</v>
          </cell>
          <cell r="M456">
            <v>6000</v>
          </cell>
        </row>
        <row r="457">
          <cell r="K457">
            <v>116640000</v>
          </cell>
          <cell r="L457">
            <v>0</v>
          </cell>
          <cell r="M457">
            <v>6100</v>
          </cell>
        </row>
        <row r="458">
          <cell r="K458">
            <v>95820000</v>
          </cell>
          <cell r="L458">
            <v>0</v>
          </cell>
          <cell r="M458">
            <v>6100</v>
          </cell>
        </row>
        <row r="459">
          <cell r="K459">
            <v>68898000</v>
          </cell>
          <cell r="L459">
            <v>0</v>
          </cell>
          <cell r="M459">
            <v>6100</v>
          </cell>
        </row>
        <row r="460">
          <cell r="K460">
            <v>63778000</v>
          </cell>
          <cell r="L460">
            <v>0</v>
          </cell>
          <cell r="M460">
            <v>6100</v>
          </cell>
        </row>
        <row r="461">
          <cell r="K461">
            <v>61840000</v>
          </cell>
          <cell r="L461">
            <v>0</v>
          </cell>
          <cell r="M461">
            <v>6100</v>
          </cell>
        </row>
        <row r="462">
          <cell r="K462">
            <v>60913000</v>
          </cell>
          <cell r="L462">
            <v>0</v>
          </cell>
          <cell r="M462">
            <v>6100</v>
          </cell>
        </row>
        <row r="463">
          <cell r="K463">
            <v>60280000</v>
          </cell>
          <cell r="L463">
            <v>0</v>
          </cell>
          <cell r="M463">
            <v>6100</v>
          </cell>
        </row>
        <row r="464">
          <cell r="K464">
            <v>58478000</v>
          </cell>
          <cell r="L464">
            <v>0</v>
          </cell>
          <cell r="M464">
            <v>6100</v>
          </cell>
        </row>
        <row r="465">
          <cell r="K465">
            <v>57620000</v>
          </cell>
          <cell r="L465">
            <v>0</v>
          </cell>
          <cell r="M465">
            <v>6100</v>
          </cell>
        </row>
        <row r="466">
          <cell r="K466">
            <v>57140000</v>
          </cell>
          <cell r="L466">
            <v>0</v>
          </cell>
          <cell r="M466">
            <v>6100</v>
          </cell>
        </row>
        <row r="467">
          <cell r="K467">
            <v>56618000</v>
          </cell>
          <cell r="L467">
            <v>0</v>
          </cell>
          <cell r="M467">
            <v>6100</v>
          </cell>
        </row>
        <row r="468">
          <cell r="K468">
            <v>56378000</v>
          </cell>
          <cell r="L468">
            <v>0</v>
          </cell>
          <cell r="M468">
            <v>6100</v>
          </cell>
        </row>
        <row r="469">
          <cell r="K469">
            <v>54334000</v>
          </cell>
          <cell r="L469">
            <v>0</v>
          </cell>
          <cell r="M469">
            <v>6100</v>
          </cell>
        </row>
        <row r="470">
          <cell r="K470">
            <v>54058000</v>
          </cell>
          <cell r="L470">
            <v>0</v>
          </cell>
          <cell r="M470">
            <v>6100</v>
          </cell>
        </row>
        <row r="471">
          <cell r="K471">
            <v>53850000</v>
          </cell>
          <cell r="L471">
            <v>0</v>
          </cell>
          <cell r="M471">
            <v>6100</v>
          </cell>
        </row>
        <row r="472">
          <cell r="K472">
            <v>52920000</v>
          </cell>
          <cell r="L472">
            <v>0</v>
          </cell>
          <cell r="M472">
            <v>6100</v>
          </cell>
        </row>
        <row r="473">
          <cell r="K473">
            <v>52900000</v>
          </cell>
          <cell r="L473">
            <v>0</v>
          </cell>
          <cell r="M473">
            <v>6100</v>
          </cell>
        </row>
        <row r="474">
          <cell r="K474">
            <v>52498000</v>
          </cell>
          <cell r="L474">
            <v>0</v>
          </cell>
          <cell r="M474">
            <v>6100</v>
          </cell>
        </row>
        <row r="475">
          <cell r="K475">
            <v>51920000</v>
          </cell>
          <cell r="L475">
            <v>0</v>
          </cell>
          <cell r="M475">
            <v>6100</v>
          </cell>
        </row>
        <row r="476">
          <cell r="K476">
            <v>51920000</v>
          </cell>
          <cell r="L476">
            <v>0</v>
          </cell>
          <cell r="M476">
            <v>6100</v>
          </cell>
        </row>
        <row r="477">
          <cell r="K477">
            <v>51920000</v>
          </cell>
          <cell r="L477">
            <v>0</v>
          </cell>
          <cell r="M477">
            <v>6100</v>
          </cell>
        </row>
        <row r="478">
          <cell r="K478">
            <v>51240000</v>
          </cell>
          <cell r="L478">
            <v>0</v>
          </cell>
          <cell r="M478">
            <v>6100</v>
          </cell>
        </row>
        <row r="479">
          <cell r="K479">
            <v>50660000</v>
          </cell>
          <cell r="L479">
            <v>0</v>
          </cell>
          <cell r="M479">
            <v>6100</v>
          </cell>
        </row>
        <row r="480">
          <cell r="K480">
            <v>50160000</v>
          </cell>
          <cell r="L480">
            <v>0</v>
          </cell>
          <cell r="M480">
            <v>6100</v>
          </cell>
        </row>
        <row r="481">
          <cell r="K481">
            <v>50060000</v>
          </cell>
          <cell r="L481">
            <v>0</v>
          </cell>
          <cell r="M481">
            <v>6100</v>
          </cell>
        </row>
        <row r="482">
          <cell r="K482">
            <v>49860000</v>
          </cell>
          <cell r="L482">
            <v>0</v>
          </cell>
          <cell r="M482">
            <v>6100</v>
          </cell>
        </row>
        <row r="483">
          <cell r="K483">
            <v>49380000</v>
          </cell>
          <cell r="L483">
            <v>0</v>
          </cell>
          <cell r="M483">
            <v>6100</v>
          </cell>
        </row>
        <row r="484">
          <cell r="K484">
            <v>49258000</v>
          </cell>
          <cell r="L484">
            <v>0</v>
          </cell>
          <cell r="M484">
            <v>6100</v>
          </cell>
        </row>
        <row r="485">
          <cell r="K485">
            <v>49080000</v>
          </cell>
          <cell r="L485">
            <v>0</v>
          </cell>
          <cell r="M485">
            <v>6100</v>
          </cell>
        </row>
        <row r="486">
          <cell r="K486">
            <v>48980000</v>
          </cell>
          <cell r="L486">
            <v>0</v>
          </cell>
          <cell r="M486">
            <v>6100</v>
          </cell>
        </row>
        <row r="487">
          <cell r="K487">
            <v>48880000</v>
          </cell>
          <cell r="L487">
            <v>0</v>
          </cell>
          <cell r="M487">
            <v>6100</v>
          </cell>
        </row>
        <row r="488">
          <cell r="K488">
            <v>48680000</v>
          </cell>
          <cell r="L488">
            <v>0</v>
          </cell>
          <cell r="M488">
            <v>6100</v>
          </cell>
        </row>
        <row r="489">
          <cell r="K489">
            <v>48500000</v>
          </cell>
          <cell r="L489">
            <v>0</v>
          </cell>
          <cell r="M489">
            <v>6100</v>
          </cell>
        </row>
        <row r="490">
          <cell r="K490">
            <v>48400000</v>
          </cell>
          <cell r="L490">
            <v>0</v>
          </cell>
          <cell r="M490">
            <v>6100</v>
          </cell>
        </row>
        <row r="491">
          <cell r="K491">
            <v>47520000</v>
          </cell>
          <cell r="L491">
            <v>0</v>
          </cell>
          <cell r="M491">
            <v>6100</v>
          </cell>
        </row>
        <row r="492">
          <cell r="K492">
            <v>47320000</v>
          </cell>
          <cell r="L492">
            <v>0</v>
          </cell>
          <cell r="M492">
            <v>6100</v>
          </cell>
        </row>
        <row r="493">
          <cell r="K493">
            <v>46934000</v>
          </cell>
          <cell r="L493">
            <v>0</v>
          </cell>
          <cell r="M493">
            <v>6100</v>
          </cell>
        </row>
        <row r="494">
          <cell r="K494">
            <v>46720000</v>
          </cell>
          <cell r="L494">
            <v>0</v>
          </cell>
          <cell r="M494">
            <v>6100</v>
          </cell>
        </row>
        <row r="495">
          <cell r="K495">
            <v>46520000</v>
          </cell>
          <cell r="L495">
            <v>0</v>
          </cell>
          <cell r="M495">
            <v>6100</v>
          </cell>
        </row>
        <row r="496">
          <cell r="K496">
            <v>46520000</v>
          </cell>
          <cell r="L496">
            <v>0</v>
          </cell>
          <cell r="M496">
            <v>6100</v>
          </cell>
        </row>
        <row r="497">
          <cell r="K497">
            <v>46520000</v>
          </cell>
          <cell r="L497">
            <v>0</v>
          </cell>
          <cell r="M497">
            <v>6100</v>
          </cell>
        </row>
        <row r="498">
          <cell r="K498">
            <v>46520000</v>
          </cell>
          <cell r="L498">
            <v>0</v>
          </cell>
          <cell r="M498">
            <v>6100</v>
          </cell>
        </row>
        <row r="499">
          <cell r="K499">
            <v>46420000</v>
          </cell>
          <cell r="L499">
            <v>0</v>
          </cell>
          <cell r="M499">
            <v>6100</v>
          </cell>
        </row>
        <row r="500">
          <cell r="K500">
            <v>46420000</v>
          </cell>
          <cell r="L500">
            <v>0</v>
          </cell>
          <cell r="M500">
            <v>6100</v>
          </cell>
        </row>
        <row r="501">
          <cell r="K501">
            <v>45940000</v>
          </cell>
          <cell r="L501">
            <v>0</v>
          </cell>
          <cell r="M501">
            <v>6100</v>
          </cell>
        </row>
        <row r="502">
          <cell r="K502">
            <v>45360000</v>
          </cell>
          <cell r="L502">
            <v>0</v>
          </cell>
          <cell r="M502">
            <v>6100</v>
          </cell>
        </row>
        <row r="503">
          <cell r="K503">
            <v>45060000</v>
          </cell>
          <cell r="L503">
            <v>0</v>
          </cell>
          <cell r="M503">
            <v>6100</v>
          </cell>
        </row>
        <row r="504">
          <cell r="K504">
            <v>45060000</v>
          </cell>
          <cell r="L504">
            <v>0</v>
          </cell>
          <cell r="M504">
            <v>6100</v>
          </cell>
        </row>
        <row r="505">
          <cell r="K505">
            <v>44080000</v>
          </cell>
          <cell r="L505">
            <v>0</v>
          </cell>
          <cell r="M505">
            <v>6100</v>
          </cell>
        </row>
        <row r="506">
          <cell r="K506">
            <v>43680000</v>
          </cell>
          <cell r="L506">
            <v>0</v>
          </cell>
          <cell r="M506">
            <v>6100</v>
          </cell>
        </row>
        <row r="507">
          <cell r="K507">
            <v>43580000</v>
          </cell>
          <cell r="L507">
            <v>0</v>
          </cell>
          <cell r="M507">
            <v>6100</v>
          </cell>
        </row>
        <row r="508">
          <cell r="K508">
            <v>43380000</v>
          </cell>
          <cell r="L508">
            <v>0</v>
          </cell>
          <cell r="M508">
            <v>6100</v>
          </cell>
        </row>
        <row r="509">
          <cell r="K509">
            <v>43280000</v>
          </cell>
          <cell r="L509">
            <v>0</v>
          </cell>
          <cell r="M509">
            <v>6100</v>
          </cell>
        </row>
        <row r="510">
          <cell r="K510">
            <v>43180000</v>
          </cell>
          <cell r="L510">
            <v>0</v>
          </cell>
          <cell r="M510">
            <v>6100</v>
          </cell>
        </row>
        <row r="511">
          <cell r="K511">
            <v>42200000</v>
          </cell>
          <cell r="L511">
            <v>0</v>
          </cell>
          <cell r="M511">
            <v>6100</v>
          </cell>
        </row>
        <row r="512">
          <cell r="K512">
            <v>41720000</v>
          </cell>
          <cell r="L512">
            <v>0</v>
          </cell>
          <cell r="M512">
            <v>6100</v>
          </cell>
        </row>
        <row r="513">
          <cell r="K513">
            <v>41220000</v>
          </cell>
          <cell r="L513">
            <v>0</v>
          </cell>
          <cell r="M513">
            <v>6100</v>
          </cell>
        </row>
        <row r="514">
          <cell r="K514">
            <v>39360000</v>
          </cell>
          <cell r="L514">
            <v>0</v>
          </cell>
          <cell r="M514">
            <v>6100</v>
          </cell>
        </row>
        <row r="515">
          <cell r="K515">
            <v>39360000</v>
          </cell>
          <cell r="L515">
            <v>0</v>
          </cell>
          <cell r="M515">
            <v>6100</v>
          </cell>
        </row>
        <row r="516">
          <cell r="K516">
            <v>37513000</v>
          </cell>
          <cell r="L516">
            <v>0</v>
          </cell>
          <cell r="M516">
            <v>6100</v>
          </cell>
        </row>
        <row r="517">
          <cell r="K517">
            <v>37200000</v>
          </cell>
          <cell r="L517">
            <v>0</v>
          </cell>
          <cell r="M517">
            <v>6100</v>
          </cell>
        </row>
        <row r="518">
          <cell r="K518">
            <v>37000000</v>
          </cell>
          <cell r="L518">
            <v>0</v>
          </cell>
          <cell r="M518">
            <v>6100</v>
          </cell>
        </row>
        <row r="519">
          <cell r="K519">
            <v>37000000</v>
          </cell>
          <cell r="L519">
            <v>0</v>
          </cell>
          <cell r="M519">
            <v>6100</v>
          </cell>
        </row>
        <row r="520">
          <cell r="K520">
            <v>34640000</v>
          </cell>
          <cell r="L520">
            <v>0</v>
          </cell>
          <cell r="M520">
            <v>6100</v>
          </cell>
        </row>
        <row r="521">
          <cell r="K521">
            <v>34540000</v>
          </cell>
          <cell r="L521">
            <v>0</v>
          </cell>
          <cell r="M521">
            <v>6100</v>
          </cell>
        </row>
        <row r="522">
          <cell r="K522">
            <v>27600000</v>
          </cell>
          <cell r="L522">
            <v>0</v>
          </cell>
          <cell r="M522">
            <v>6100</v>
          </cell>
        </row>
        <row r="523">
          <cell r="K523">
            <v>26200000</v>
          </cell>
          <cell r="L523">
            <v>0</v>
          </cell>
          <cell r="M523">
            <v>6100</v>
          </cell>
        </row>
        <row r="524">
          <cell r="K524">
            <v>25860000</v>
          </cell>
          <cell r="L524">
            <v>0</v>
          </cell>
          <cell r="M524">
            <v>6100</v>
          </cell>
        </row>
        <row r="525">
          <cell r="K525">
            <v>25120000</v>
          </cell>
          <cell r="L525">
            <v>0</v>
          </cell>
          <cell r="M525">
            <v>6100</v>
          </cell>
        </row>
        <row r="526">
          <cell r="K526">
            <v>24790000</v>
          </cell>
          <cell r="L526">
            <v>0</v>
          </cell>
          <cell r="M526">
            <v>6100</v>
          </cell>
        </row>
        <row r="527">
          <cell r="K527">
            <v>24540000</v>
          </cell>
          <cell r="L527">
            <v>0</v>
          </cell>
          <cell r="M527">
            <v>6100</v>
          </cell>
        </row>
        <row r="528">
          <cell r="K528">
            <v>24260000</v>
          </cell>
          <cell r="L528">
            <v>0</v>
          </cell>
          <cell r="M528">
            <v>6100</v>
          </cell>
        </row>
        <row r="529">
          <cell r="K529">
            <v>23990000</v>
          </cell>
          <cell r="L529">
            <v>0</v>
          </cell>
          <cell r="M529">
            <v>6100</v>
          </cell>
        </row>
        <row r="530">
          <cell r="K530">
            <v>23457000</v>
          </cell>
          <cell r="L530">
            <v>0</v>
          </cell>
          <cell r="M530">
            <v>6100</v>
          </cell>
        </row>
        <row r="531">
          <cell r="K531">
            <v>9551280</v>
          </cell>
          <cell r="L531">
            <v>0</v>
          </cell>
          <cell r="M531">
            <v>6100</v>
          </cell>
        </row>
        <row r="532">
          <cell r="K532">
            <v>4598771</v>
          </cell>
          <cell r="L532">
            <v>0</v>
          </cell>
          <cell r="M532">
            <v>6100</v>
          </cell>
        </row>
        <row r="533">
          <cell r="K533">
            <v>1158000</v>
          </cell>
          <cell r="L533">
            <v>0</v>
          </cell>
          <cell r="M533">
            <v>6100</v>
          </cell>
        </row>
        <row r="534">
          <cell r="K534">
            <v>1158000</v>
          </cell>
          <cell r="L534">
            <v>0</v>
          </cell>
          <cell r="M534">
            <v>6100</v>
          </cell>
        </row>
        <row r="535">
          <cell r="K535">
            <v>1000000</v>
          </cell>
          <cell r="L535">
            <v>0</v>
          </cell>
          <cell r="M535">
            <v>6100</v>
          </cell>
        </row>
        <row r="536">
          <cell r="K536">
            <v>697000</v>
          </cell>
          <cell r="L536">
            <v>0</v>
          </cell>
          <cell r="M536">
            <v>6100</v>
          </cell>
        </row>
        <row r="537">
          <cell r="K537">
            <v>697000</v>
          </cell>
          <cell r="L537">
            <v>0</v>
          </cell>
          <cell r="M537">
            <v>6100</v>
          </cell>
        </row>
        <row r="538">
          <cell r="K538">
            <v>697000</v>
          </cell>
          <cell r="L538">
            <v>0</v>
          </cell>
          <cell r="M538">
            <v>6100</v>
          </cell>
        </row>
        <row r="539">
          <cell r="K539">
            <v>6809784919</v>
          </cell>
          <cell r="L539">
            <v>0</v>
          </cell>
          <cell r="M539">
            <v>7300</v>
          </cell>
        </row>
        <row r="540">
          <cell r="K540">
            <v>3114183181</v>
          </cell>
          <cell r="L540">
            <v>0</v>
          </cell>
          <cell r="M540">
            <v>7300</v>
          </cell>
        </row>
        <row r="541">
          <cell r="K541">
            <v>97369233269</v>
          </cell>
          <cell r="L541">
            <v>0</v>
          </cell>
          <cell r="M541">
            <v>7200</v>
          </cell>
        </row>
        <row r="542">
          <cell r="K542">
            <v>2945445478</v>
          </cell>
          <cell r="L542">
            <v>0</v>
          </cell>
          <cell r="M542">
            <v>7200</v>
          </cell>
        </row>
        <row r="543">
          <cell r="K543">
            <v>2907625424</v>
          </cell>
          <cell r="L543">
            <v>0</v>
          </cell>
          <cell r="M543">
            <v>7200</v>
          </cell>
        </row>
        <row r="544">
          <cell r="K544">
            <v>1758647489</v>
          </cell>
          <cell r="L544">
            <v>0</v>
          </cell>
          <cell r="M544">
            <v>7200</v>
          </cell>
        </row>
        <row r="545">
          <cell r="K545">
            <v>14468420</v>
          </cell>
          <cell r="L545">
            <v>0</v>
          </cell>
          <cell r="M545">
            <v>7200</v>
          </cell>
        </row>
        <row r="546">
          <cell r="K546">
            <v>0</v>
          </cell>
          <cell r="L546">
            <v>529167126</v>
          </cell>
          <cell r="M546">
            <v>7200</v>
          </cell>
        </row>
        <row r="547">
          <cell r="K547">
            <v>17614900</v>
          </cell>
          <cell r="L547">
            <v>0</v>
          </cell>
          <cell r="M547">
            <v>7100</v>
          </cell>
        </row>
        <row r="548">
          <cell r="K548">
            <v>3141778650</v>
          </cell>
          <cell r="L548">
            <v>0</v>
          </cell>
          <cell r="M548">
            <v>7800</v>
          </cell>
        </row>
        <row r="549">
          <cell r="K549">
            <v>2772444105</v>
          </cell>
          <cell r="L549">
            <v>0</v>
          </cell>
          <cell r="M549">
            <v>7400</v>
          </cell>
        </row>
        <row r="550">
          <cell r="K550">
            <v>1604212892</v>
          </cell>
          <cell r="L550">
            <v>0</v>
          </cell>
          <cell r="M550">
            <v>7400</v>
          </cell>
        </row>
        <row r="551">
          <cell r="K551">
            <v>654391387</v>
          </cell>
          <cell r="L551">
            <v>0</v>
          </cell>
          <cell r="M551">
            <v>7500</v>
          </cell>
        </row>
        <row r="552">
          <cell r="K552">
            <v>469501180</v>
          </cell>
          <cell r="L552">
            <v>0</v>
          </cell>
          <cell r="M552">
            <v>7400</v>
          </cell>
        </row>
        <row r="553">
          <cell r="K553">
            <v>41587473</v>
          </cell>
          <cell r="L553">
            <v>0</v>
          </cell>
          <cell r="M553">
            <v>7501</v>
          </cell>
        </row>
        <row r="554">
          <cell r="K554">
            <v>27810000</v>
          </cell>
          <cell r="L554">
            <v>0</v>
          </cell>
          <cell r="M554">
            <v>7501</v>
          </cell>
        </row>
        <row r="555">
          <cell r="K555">
            <v>171992180</v>
          </cell>
          <cell r="L555">
            <v>0</v>
          </cell>
          <cell r="M555">
            <v>7502</v>
          </cell>
        </row>
        <row r="556">
          <cell r="K556">
            <v>640925095</v>
          </cell>
          <cell r="L556">
            <v>0</v>
          </cell>
          <cell r="M556">
            <v>7600</v>
          </cell>
        </row>
        <row r="557">
          <cell r="K557">
            <v>365634753</v>
          </cell>
          <cell r="L557">
            <v>0</v>
          </cell>
          <cell r="M557">
            <v>7600</v>
          </cell>
        </row>
        <row r="558">
          <cell r="K558">
            <v>358318188</v>
          </cell>
          <cell r="L558">
            <v>0</v>
          </cell>
          <cell r="M558">
            <v>7600</v>
          </cell>
        </row>
        <row r="559">
          <cell r="K559">
            <v>290294892</v>
          </cell>
          <cell r="L559">
            <v>0</v>
          </cell>
          <cell r="M559">
            <v>7600</v>
          </cell>
        </row>
        <row r="560">
          <cell r="K560">
            <v>275522300</v>
          </cell>
          <cell r="L560">
            <v>0</v>
          </cell>
          <cell r="M560">
            <v>7600</v>
          </cell>
        </row>
        <row r="561">
          <cell r="K561">
            <v>265503500</v>
          </cell>
          <cell r="L561">
            <v>0</v>
          </cell>
          <cell r="M561">
            <v>7600</v>
          </cell>
        </row>
        <row r="562">
          <cell r="K562">
            <v>160974163</v>
          </cell>
          <cell r="L562">
            <v>0</v>
          </cell>
          <cell r="M562">
            <v>7600</v>
          </cell>
        </row>
        <row r="563">
          <cell r="K563">
            <v>136538078</v>
          </cell>
          <cell r="L563">
            <v>0</v>
          </cell>
          <cell r="M563">
            <v>7600</v>
          </cell>
        </row>
        <row r="564">
          <cell r="K564">
            <v>129388747</v>
          </cell>
          <cell r="L564">
            <v>0</v>
          </cell>
          <cell r="M564">
            <v>7600</v>
          </cell>
        </row>
        <row r="565">
          <cell r="K565">
            <v>88958481</v>
          </cell>
          <cell r="L565">
            <v>0</v>
          </cell>
          <cell r="M565">
            <v>7600</v>
          </cell>
        </row>
        <row r="566">
          <cell r="K566">
            <v>82858871</v>
          </cell>
          <cell r="L566">
            <v>0</v>
          </cell>
          <cell r="M566">
            <v>7600</v>
          </cell>
        </row>
        <row r="567">
          <cell r="K567">
            <v>75569107</v>
          </cell>
          <cell r="L567">
            <v>0</v>
          </cell>
          <cell r="M567">
            <v>7600</v>
          </cell>
        </row>
        <row r="568">
          <cell r="K568">
            <v>62923186</v>
          </cell>
          <cell r="L568">
            <v>0</v>
          </cell>
          <cell r="M568">
            <v>7600</v>
          </cell>
        </row>
        <row r="569">
          <cell r="K569">
            <v>59632000</v>
          </cell>
          <cell r="L569">
            <v>0</v>
          </cell>
          <cell r="M569">
            <v>7600</v>
          </cell>
        </row>
        <row r="570">
          <cell r="K570">
            <v>57857000</v>
          </cell>
          <cell r="L570">
            <v>0</v>
          </cell>
          <cell r="M570">
            <v>7600</v>
          </cell>
        </row>
        <row r="571">
          <cell r="K571">
            <v>51923558</v>
          </cell>
          <cell r="L571">
            <v>0</v>
          </cell>
          <cell r="M571">
            <v>7600</v>
          </cell>
        </row>
        <row r="572">
          <cell r="K572">
            <v>42535000</v>
          </cell>
          <cell r="L572">
            <v>0</v>
          </cell>
          <cell r="M572">
            <v>7600</v>
          </cell>
        </row>
        <row r="573">
          <cell r="K573">
            <v>40027710</v>
          </cell>
          <cell r="L573">
            <v>0</v>
          </cell>
          <cell r="M573">
            <v>7600</v>
          </cell>
        </row>
        <row r="574">
          <cell r="K574">
            <v>33444268</v>
          </cell>
          <cell r="L574">
            <v>0</v>
          </cell>
          <cell r="M574">
            <v>7600</v>
          </cell>
        </row>
        <row r="575">
          <cell r="K575">
            <v>27295842</v>
          </cell>
          <cell r="L575">
            <v>0</v>
          </cell>
          <cell r="M575">
            <v>7600</v>
          </cell>
        </row>
        <row r="576">
          <cell r="K576">
            <v>24111000</v>
          </cell>
          <cell r="L576">
            <v>0</v>
          </cell>
          <cell r="M576">
            <v>7600</v>
          </cell>
        </row>
        <row r="577">
          <cell r="K577">
            <v>20179305</v>
          </cell>
          <cell r="L577">
            <v>0</v>
          </cell>
          <cell r="M577">
            <v>7600</v>
          </cell>
        </row>
        <row r="578">
          <cell r="K578">
            <v>18772826</v>
          </cell>
          <cell r="L578">
            <v>0</v>
          </cell>
          <cell r="M578">
            <v>7600</v>
          </cell>
        </row>
        <row r="579">
          <cell r="K579">
            <v>15220000</v>
          </cell>
          <cell r="L579">
            <v>0</v>
          </cell>
          <cell r="M579">
            <v>7600</v>
          </cell>
        </row>
        <row r="580">
          <cell r="K580">
            <v>13930026</v>
          </cell>
          <cell r="L580">
            <v>0</v>
          </cell>
          <cell r="M580">
            <v>7600</v>
          </cell>
        </row>
        <row r="581">
          <cell r="K581">
            <v>6280000</v>
          </cell>
          <cell r="L581">
            <v>0</v>
          </cell>
          <cell r="M581">
            <v>7600</v>
          </cell>
        </row>
        <row r="582">
          <cell r="K582">
            <v>4514828</v>
          </cell>
          <cell r="L582">
            <v>0</v>
          </cell>
          <cell r="M582">
            <v>7600</v>
          </cell>
        </row>
        <row r="583">
          <cell r="K583">
            <v>1375000</v>
          </cell>
          <cell r="L583">
            <v>0</v>
          </cell>
          <cell r="M583">
            <v>7600</v>
          </cell>
        </row>
        <row r="584">
          <cell r="K584">
            <v>1000000</v>
          </cell>
          <cell r="L584">
            <v>0</v>
          </cell>
          <cell r="M584">
            <v>7600</v>
          </cell>
        </row>
        <row r="585">
          <cell r="K585">
            <v>970000</v>
          </cell>
          <cell r="L585">
            <v>0</v>
          </cell>
          <cell r="M585">
            <v>7600</v>
          </cell>
        </row>
        <row r="586">
          <cell r="K586">
            <v>895584</v>
          </cell>
          <cell r="L586">
            <v>0</v>
          </cell>
          <cell r="M586">
            <v>7600</v>
          </cell>
        </row>
        <row r="587">
          <cell r="K587">
            <v>550000</v>
          </cell>
          <cell r="L587">
            <v>0</v>
          </cell>
          <cell r="M587">
            <v>7600</v>
          </cell>
        </row>
        <row r="588">
          <cell r="K588">
            <v>516464</v>
          </cell>
          <cell r="L588">
            <v>0</v>
          </cell>
          <cell r="M588">
            <v>7600</v>
          </cell>
        </row>
        <row r="589">
          <cell r="K589">
            <v>402500</v>
          </cell>
          <cell r="L589">
            <v>0</v>
          </cell>
          <cell r="M589">
            <v>7600</v>
          </cell>
        </row>
        <row r="590">
          <cell r="K590">
            <v>400000</v>
          </cell>
          <cell r="L590">
            <v>0</v>
          </cell>
          <cell r="M590">
            <v>7600</v>
          </cell>
        </row>
        <row r="591">
          <cell r="K591">
            <v>311986</v>
          </cell>
          <cell r="L591">
            <v>0</v>
          </cell>
          <cell r="M591">
            <v>7600</v>
          </cell>
        </row>
        <row r="592">
          <cell r="K592">
            <v>279411</v>
          </cell>
          <cell r="L592">
            <v>0</v>
          </cell>
          <cell r="M592">
            <v>7600</v>
          </cell>
        </row>
        <row r="593">
          <cell r="K593">
            <v>257400</v>
          </cell>
          <cell r="L593">
            <v>0</v>
          </cell>
          <cell r="M593">
            <v>7600</v>
          </cell>
        </row>
        <row r="594">
          <cell r="K594">
            <v>215671</v>
          </cell>
          <cell r="L594">
            <v>0</v>
          </cell>
          <cell r="M594">
            <v>7600</v>
          </cell>
        </row>
        <row r="595">
          <cell r="K595">
            <v>93000</v>
          </cell>
          <cell r="L595">
            <v>0</v>
          </cell>
          <cell r="M595">
            <v>7600</v>
          </cell>
        </row>
        <row r="596">
          <cell r="K596">
            <v>93000</v>
          </cell>
          <cell r="L596">
            <v>0</v>
          </cell>
          <cell r="M596">
            <v>7600</v>
          </cell>
        </row>
        <row r="597">
          <cell r="K597">
            <v>81858</v>
          </cell>
          <cell r="L597">
            <v>0</v>
          </cell>
          <cell r="M597">
            <v>7600</v>
          </cell>
        </row>
        <row r="598">
          <cell r="K598">
            <v>75472</v>
          </cell>
          <cell r="L598">
            <v>0</v>
          </cell>
          <cell r="M598">
            <v>7600</v>
          </cell>
        </row>
        <row r="599">
          <cell r="K599">
            <v>62400</v>
          </cell>
          <cell r="L599">
            <v>0</v>
          </cell>
          <cell r="M599">
            <v>7600</v>
          </cell>
        </row>
        <row r="600">
          <cell r="K600">
            <v>0</v>
          </cell>
          <cell r="L600">
            <v>513276310</v>
          </cell>
          <cell r="M600">
            <v>7750</v>
          </cell>
        </row>
        <row r="601">
          <cell r="K601">
            <v>214088750</v>
          </cell>
          <cell r="L601">
            <v>0</v>
          </cell>
          <cell r="M601">
            <v>8000</v>
          </cell>
        </row>
        <row r="602">
          <cell r="K602">
            <v>110042771</v>
          </cell>
          <cell r="L602">
            <v>0</v>
          </cell>
          <cell r="M602">
            <v>8001</v>
          </cell>
        </row>
        <row r="603">
          <cell r="K603">
            <v>105705600</v>
          </cell>
          <cell r="L603">
            <v>0</v>
          </cell>
          <cell r="M603">
            <v>8002</v>
          </cell>
        </row>
        <row r="604">
          <cell r="K604">
            <v>95246446</v>
          </cell>
          <cell r="L604">
            <v>0</v>
          </cell>
          <cell r="M604">
            <v>8003</v>
          </cell>
        </row>
        <row r="605">
          <cell r="K605">
            <v>83872573</v>
          </cell>
          <cell r="L605">
            <v>0</v>
          </cell>
          <cell r="M605">
            <v>8004</v>
          </cell>
        </row>
        <row r="606">
          <cell r="K606">
            <v>35000000</v>
          </cell>
          <cell r="L606">
            <v>0</v>
          </cell>
          <cell r="M606">
            <v>8004</v>
          </cell>
        </row>
        <row r="607">
          <cell r="K607">
            <v>30000000</v>
          </cell>
          <cell r="L607">
            <v>0</v>
          </cell>
          <cell r="M607">
            <v>8004</v>
          </cell>
        </row>
        <row r="608">
          <cell r="K608">
            <v>138000000</v>
          </cell>
          <cell r="L608">
            <v>0</v>
          </cell>
          <cell r="M608">
            <v>8200</v>
          </cell>
        </row>
        <row r="609">
          <cell r="K609">
            <v>79497600</v>
          </cell>
          <cell r="L609">
            <v>0</v>
          </cell>
          <cell r="M609">
            <v>8200</v>
          </cell>
        </row>
        <row r="610">
          <cell r="K610">
            <v>58288462</v>
          </cell>
          <cell r="L610">
            <v>0</v>
          </cell>
          <cell r="M610">
            <v>1303</v>
          </cell>
        </row>
        <row r="611">
          <cell r="K611">
            <v>52674000</v>
          </cell>
          <cell r="L611">
            <v>0</v>
          </cell>
          <cell r="M611">
            <v>1303</v>
          </cell>
        </row>
        <row r="612">
          <cell r="K612">
            <v>24024000</v>
          </cell>
          <cell r="L612">
            <v>0</v>
          </cell>
          <cell r="M612">
            <v>8200</v>
          </cell>
        </row>
        <row r="613">
          <cell r="K613">
            <v>11527360</v>
          </cell>
          <cell r="L613">
            <v>0</v>
          </cell>
          <cell r="M613">
            <v>8200</v>
          </cell>
        </row>
        <row r="614">
          <cell r="K614">
            <v>10000000</v>
          </cell>
          <cell r="L614">
            <v>0</v>
          </cell>
          <cell r="M614">
            <v>8200</v>
          </cell>
        </row>
        <row r="615">
          <cell r="K615">
            <v>7420000</v>
          </cell>
          <cell r="L615">
            <v>0</v>
          </cell>
          <cell r="M615">
            <v>8200</v>
          </cell>
        </row>
        <row r="616">
          <cell r="K616">
            <v>5000000</v>
          </cell>
          <cell r="L616">
            <v>0</v>
          </cell>
          <cell r="M616">
            <v>8200</v>
          </cell>
        </row>
        <row r="617">
          <cell r="K617">
            <v>2050000</v>
          </cell>
          <cell r="L617">
            <v>0</v>
          </cell>
          <cell r="M617">
            <v>8200</v>
          </cell>
        </row>
        <row r="618">
          <cell r="K618">
            <v>90000</v>
          </cell>
          <cell r="L618">
            <v>0</v>
          </cell>
          <cell r="M618">
            <v>8200</v>
          </cell>
        </row>
        <row r="619">
          <cell r="K619">
            <v>5015985920</v>
          </cell>
          <cell r="L619">
            <v>0</v>
          </cell>
          <cell r="M619">
            <v>9900</v>
          </cell>
        </row>
        <row r="620">
          <cell r="K620">
            <v>655100000</v>
          </cell>
          <cell r="L620">
            <v>0</v>
          </cell>
          <cell r="M620">
            <v>9900</v>
          </cell>
        </row>
        <row r="621">
          <cell r="K621">
            <v>45002120</v>
          </cell>
          <cell r="L621">
            <v>0</v>
          </cell>
          <cell r="M621">
            <v>9900</v>
          </cell>
        </row>
        <row r="622">
          <cell r="K622">
            <v>30784000</v>
          </cell>
          <cell r="L622">
            <v>0</v>
          </cell>
          <cell r="M622">
            <v>9900</v>
          </cell>
        </row>
        <row r="623">
          <cell r="K623">
            <v>30000000</v>
          </cell>
          <cell r="L623">
            <v>0</v>
          </cell>
          <cell r="M623">
            <v>9900</v>
          </cell>
        </row>
        <row r="624">
          <cell r="K624">
            <v>22400000</v>
          </cell>
          <cell r="L624">
            <v>0</v>
          </cell>
          <cell r="M624">
            <v>9900</v>
          </cell>
        </row>
        <row r="625">
          <cell r="K625">
            <v>17000000</v>
          </cell>
          <cell r="L625">
            <v>0</v>
          </cell>
          <cell r="M625">
            <v>9900</v>
          </cell>
        </row>
        <row r="626">
          <cell r="K626">
            <v>10816000</v>
          </cell>
          <cell r="L626">
            <v>0</v>
          </cell>
          <cell r="M626">
            <v>9900</v>
          </cell>
        </row>
        <row r="627">
          <cell r="K627">
            <v>201205480</v>
          </cell>
          <cell r="L627">
            <v>0</v>
          </cell>
          <cell r="M627">
            <v>1730</v>
          </cell>
        </row>
        <row r="628">
          <cell r="K628">
            <v>127898100000</v>
          </cell>
          <cell r="L628">
            <v>0</v>
          </cell>
          <cell r="M628">
            <v>9000</v>
          </cell>
        </row>
        <row r="629">
          <cell r="K629">
            <v>2557361479</v>
          </cell>
          <cell r="L629">
            <v>0</v>
          </cell>
          <cell r="M629">
            <v>9100</v>
          </cell>
        </row>
        <row r="630">
          <cell r="K630">
            <v>1844210928</v>
          </cell>
          <cell r="L630">
            <v>0</v>
          </cell>
          <cell r="M630">
            <v>9200</v>
          </cell>
        </row>
        <row r="631">
          <cell r="K631">
            <v>9709956419</v>
          </cell>
          <cell r="L631">
            <v>0</v>
          </cell>
          <cell r="M631">
            <v>9300</v>
          </cell>
        </row>
        <row r="632">
          <cell r="K632">
            <v>1178285542</v>
          </cell>
          <cell r="L632">
            <v>0</v>
          </cell>
          <cell r="M632">
            <v>9400</v>
          </cell>
        </row>
        <row r="633">
          <cell r="K633">
            <v>896869637</v>
          </cell>
          <cell r="L633">
            <v>0</v>
          </cell>
          <cell r="M633">
            <v>9700</v>
          </cell>
        </row>
        <row r="634">
          <cell r="K634">
            <v>1783770728</v>
          </cell>
          <cell r="L634">
            <v>0</v>
          </cell>
          <cell r="M634">
            <v>9600</v>
          </cell>
        </row>
        <row r="635">
          <cell r="K635">
            <v>280358034</v>
          </cell>
          <cell r="L635">
            <v>0</v>
          </cell>
          <cell r="M635">
            <v>9800</v>
          </cell>
        </row>
        <row r="636">
          <cell r="K636">
            <v>215939557</v>
          </cell>
          <cell r="L636">
            <v>0</v>
          </cell>
          <cell r="M636">
            <v>1000</v>
          </cell>
        </row>
        <row r="637">
          <cell r="K637">
            <v>170564815</v>
          </cell>
          <cell r="L637">
            <v>0</v>
          </cell>
          <cell r="M637">
            <v>1001</v>
          </cell>
        </row>
        <row r="638">
          <cell r="K638">
            <v>45610000</v>
          </cell>
          <cell r="L638">
            <v>0</v>
          </cell>
          <cell r="M638">
            <v>1002</v>
          </cell>
        </row>
        <row r="639">
          <cell r="K639">
            <v>45007322</v>
          </cell>
          <cell r="L639">
            <v>0</v>
          </cell>
          <cell r="M639">
            <v>1003</v>
          </cell>
        </row>
        <row r="640">
          <cell r="K640">
            <v>31821463</v>
          </cell>
          <cell r="L640">
            <v>0</v>
          </cell>
          <cell r="M640">
            <v>1160</v>
          </cell>
        </row>
        <row r="641">
          <cell r="K641">
            <v>253363500</v>
          </cell>
          <cell r="L641">
            <v>0</v>
          </cell>
          <cell r="M641">
            <v>1030</v>
          </cell>
        </row>
        <row r="642">
          <cell r="K642">
            <v>0</v>
          </cell>
          <cell r="L642">
            <v>1102767623</v>
          </cell>
          <cell r="M642">
            <v>9150</v>
          </cell>
        </row>
        <row r="643">
          <cell r="K643">
            <v>0</v>
          </cell>
          <cell r="L643">
            <v>952592391</v>
          </cell>
          <cell r="M643">
            <v>9250</v>
          </cell>
        </row>
        <row r="644">
          <cell r="K644">
            <v>0</v>
          </cell>
          <cell r="L644">
            <v>4808642269</v>
          </cell>
          <cell r="M644">
            <v>9350</v>
          </cell>
        </row>
        <row r="645">
          <cell r="K645">
            <v>0</v>
          </cell>
          <cell r="L645">
            <v>835890706</v>
          </cell>
          <cell r="M645">
            <v>9450</v>
          </cell>
        </row>
        <row r="646">
          <cell r="K646">
            <v>0</v>
          </cell>
          <cell r="L646">
            <v>618896751</v>
          </cell>
          <cell r="M646">
            <v>9750</v>
          </cell>
        </row>
        <row r="647">
          <cell r="K647">
            <v>0</v>
          </cell>
          <cell r="L647">
            <v>1006701320</v>
          </cell>
          <cell r="M647">
            <v>9650</v>
          </cell>
        </row>
        <row r="648">
          <cell r="K648">
            <v>0</v>
          </cell>
          <cell r="L648">
            <v>46329922</v>
          </cell>
          <cell r="M648">
            <v>1030</v>
          </cell>
        </row>
        <row r="649">
          <cell r="K649">
            <v>0</v>
          </cell>
          <cell r="L649">
            <v>64678087195</v>
          </cell>
          <cell r="M649">
            <v>5200</v>
          </cell>
        </row>
        <row r="650">
          <cell r="K650">
            <v>0</v>
          </cell>
          <cell r="L650">
            <v>23508960</v>
          </cell>
          <cell r="M650">
            <v>5208</v>
          </cell>
        </row>
        <row r="651">
          <cell r="K651">
            <v>0</v>
          </cell>
          <cell r="L651">
            <v>3774238</v>
          </cell>
          <cell r="M651">
            <v>5205</v>
          </cell>
        </row>
        <row r="652">
          <cell r="K652">
            <v>0</v>
          </cell>
          <cell r="L652">
            <v>30000</v>
          </cell>
          <cell r="M652">
            <v>5207</v>
          </cell>
        </row>
        <row r="653">
          <cell r="K653">
            <v>7778514</v>
          </cell>
          <cell r="L653">
            <v>0</v>
          </cell>
          <cell r="M653">
            <v>1200</v>
          </cell>
        </row>
        <row r="654">
          <cell r="K654">
            <v>2145000</v>
          </cell>
          <cell r="L654">
            <v>0</v>
          </cell>
          <cell r="M654">
            <v>1200</v>
          </cell>
        </row>
        <row r="655">
          <cell r="K655">
            <v>1116000</v>
          </cell>
          <cell r="L655">
            <v>0</v>
          </cell>
          <cell r="M655">
            <v>1200</v>
          </cell>
        </row>
        <row r="656">
          <cell r="K656">
            <v>720000</v>
          </cell>
          <cell r="L656">
            <v>0</v>
          </cell>
          <cell r="M656">
            <v>1200</v>
          </cell>
        </row>
        <row r="657">
          <cell r="K657">
            <v>300000</v>
          </cell>
          <cell r="L657">
            <v>0</v>
          </cell>
          <cell r="M657">
            <v>1200</v>
          </cell>
        </row>
        <row r="658">
          <cell r="K658">
            <v>0</v>
          </cell>
          <cell r="L658">
            <v>4438379532</v>
          </cell>
          <cell r="M658">
            <v>1211</v>
          </cell>
        </row>
        <row r="659">
          <cell r="K659">
            <v>0</v>
          </cell>
          <cell r="L659">
            <v>3901505640</v>
          </cell>
          <cell r="M659">
            <v>1212</v>
          </cell>
        </row>
        <row r="660">
          <cell r="K660">
            <v>0</v>
          </cell>
          <cell r="L660">
            <v>2830570200</v>
          </cell>
          <cell r="M660">
            <v>1213</v>
          </cell>
        </row>
        <row r="661">
          <cell r="K661">
            <v>0</v>
          </cell>
          <cell r="L661">
            <v>1466750731</v>
          </cell>
          <cell r="M661">
            <v>1214</v>
          </cell>
        </row>
        <row r="662">
          <cell r="K662">
            <v>0</v>
          </cell>
          <cell r="L662">
            <v>810405638</v>
          </cell>
          <cell r="M662">
            <v>1217</v>
          </cell>
        </row>
        <row r="663">
          <cell r="K663">
            <v>0</v>
          </cell>
          <cell r="L663">
            <v>704629890</v>
          </cell>
          <cell r="M663">
            <v>1218</v>
          </cell>
        </row>
        <row r="664">
          <cell r="K664">
            <v>0</v>
          </cell>
          <cell r="L664">
            <v>571517186</v>
          </cell>
          <cell r="M664">
            <v>1219</v>
          </cell>
        </row>
        <row r="665">
          <cell r="K665">
            <v>0</v>
          </cell>
          <cell r="L665">
            <v>542380160</v>
          </cell>
          <cell r="M665">
            <v>1220</v>
          </cell>
        </row>
        <row r="666">
          <cell r="K666">
            <v>0</v>
          </cell>
          <cell r="L666">
            <v>530496818</v>
          </cell>
          <cell r="M666">
            <v>1221</v>
          </cell>
        </row>
        <row r="667">
          <cell r="K667">
            <v>0</v>
          </cell>
          <cell r="L667">
            <v>509765940</v>
          </cell>
          <cell r="M667">
            <v>1216</v>
          </cell>
        </row>
        <row r="668">
          <cell r="K668">
            <v>0</v>
          </cell>
          <cell r="L668">
            <v>487620594</v>
          </cell>
          <cell r="M668">
            <v>1223</v>
          </cell>
        </row>
        <row r="669">
          <cell r="K669">
            <v>0</v>
          </cell>
          <cell r="L669">
            <v>474968454</v>
          </cell>
          <cell r="M669">
            <v>1215</v>
          </cell>
        </row>
        <row r="670">
          <cell r="K670">
            <v>0</v>
          </cell>
          <cell r="L670">
            <v>472445158</v>
          </cell>
          <cell r="M670">
            <v>1222</v>
          </cell>
        </row>
        <row r="671">
          <cell r="K671">
            <v>0</v>
          </cell>
          <cell r="L671">
            <v>465523847</v>
          </cell>
          <cell r="M671">
            <v>1225</v>
          </cell>
        </row>
        <row r="672">
          <cell r="K672">
            <v>0</v>
          </cell>
          <cell r="L672">
            <v>425969490</v>
          </cell>
          <cell r="M672">
            <v>1224</v>
          </cell>
        </row>
        <row r="673">
          <cell r="K673">
            <v>0</v>
          </cell>
          <cell r="L673">
            <v>415261900</v>
          </cell>
          <cell r="M673">
            <v>1228</v>
          </cell>
        </row>
        <row r="674">
          <cell r="K674">
            <v>0</v>
          </cell>
          <cell r="L674">
            <v>383507270</v>
          </cell>
          <cell r="M674">
            <v>1227</v>
          </cell>
        </row>
        <row r="675">
          <cell r="K675">
            <v>0</v>
          </cell>
          <cell r="L675">
            <v>363994534</v>
          </cell>
          <cell r="M675">
            <v>1229</v>
          </cell>
        </row>
        <row r="676">
          <cell r="K676">
            <v>0</v>
          </cell>
          <cell r="L676">
            <v>354205140</v>
          </cell>
          <cell r="M676">
            <v>1226</v>
          </cell>
        </row>
        <row r="677">
          <cell r="K677">
            <v>0</v>
          </cell>
          <cell r="L677">
            <v>282310940</v>
          </cell>
          <cell r="M677">
            <v>1232</v>
          </cell>
        </row>
        <row r="678">
          <cell r="K678">
            <v>0</v>
          </cell>
          <cell r="L678">
            <v>258700590</v>
          </cell>
          <cell r="M678">
            <v>1200</v>
          </cell>
        </row>
        <row r="679">
          <cell r="K679">
            <v>0</v>
          </cell>
          <cell r="L679">
            <v>243894575</v>
          </cell>
          <cell r="M679">
            <v>1200</v>
          </cell>
        </row>
        <row r="680">
          <cell r="K680">
            <v>0</v>
          </cell>
          <cell r="L680">
            <v>225018394</v>
          </cell>
          <cell r="M680">
            <v>1233</v>
          </cell>
        </row>
        <row r="681">
          <cell r="K681">
            <v>0</v>
          </cell>
          <cell r="L681">
            <v>196767240</v>
          </cell>
          <cell r="M681">
            <v>1200</v>
          </cell>
        </row>
        <row r="682">
          <cell r="K682">
            <v>0</v>
          </cell>
          <cell r="L682">
            <v>194019126</v>
          </cell>
          <cell r="M682">
            <v>1230</v>
          </cell>
        </row>
        <row r="683">
          <cell r="K683">
            <v>0</v>
          </cell>
          <cell r="L683">
            <v>192421958</v>
          </cell>
          <cell r="M683">
            <v>1200</v>
          </cell>
        </row>
        <row r="684">
          <cell r="K684">
            <v>0</v>
          </cell>
          <cell r="L684">
            <v>179889520</v>
          </cell>
          <cell r="M684">
            <v>1200</v>
          </cell>
        </row>
        <row r="685">
          <cell r="K685">
            <v>0</v>
          </cell>
          <cell r="L685">
            <v>141461879</v>
          </cell>
          <cell r="M685">
            <v>1200</v>
          </cell>
        </row>
        <row r="686">
          <cell r="K686">
            <v>0</v>
          </cell>
          <cell r="L686">
            <v>132090212</v>
          </cell>
          <cell r="M686">
            <v>1200</v>
          </cell>
        </row>
        <row r="687">
          <cell r="K687">
            <v>0</v>
          </cell>
          <cell r="L687">
            <v>121810350</v>
          </cell>
          <cell r="M687">
            <v>1200</v>
          </cell>
        </row>
        <row r="688">
          <cell r="K688">
            <v>0</v>
          </cell>
          <cell r="L688">
            <v>116089280</v>
          </cell>
          <cell r="M688">
            <v>1200</v>
          </cell>
        </row>
        <row r="689">
          <cell r="K689">
            <v>0</v>
          </cell>
          <cell r="L689">
            <v>115869855</v>
          </cell>
          <cell r="M689">
            <v>1200</v>
          </cell>
        </row>
        <row r="690">
          <cell r="K690">
            <v>0</v>
          </cell>
          <cell r="L690">
            <v>107010390</v>
          </cell>
          <cell r="M690">
            <v>1234</v>
          </cell>
        </row>
        <row r="691">
          <cell r="K691">
            <v>0</v>
          </cell>
          <cell r="L691">
            <v>106598590</v>
          </cell>
          <cell r="M691">
            <v>1200</v>
          </cell>
        </row>
        <row r="692">
          <cell r="K692">
            <v>0</v>
          </cell>
          <cell r="L692">
            <v>105065600</v>
          </cell>
          <cell r="M692">
            <v>1200</v>
          </cell>
        </row>
        <row r="693">
          <cell r="K693">
            <v>0</v>
          </cell>
          <cell r="L693">
            <v>100437866</v>
          </cell>
          <cell r="M693">
            <v>1200</v>
          </cell>
        </row>
        <row r="694">
          <cell r="K694">
            <v>0</v>
          </cell>
          <cell r="L694">
            <v>98863420</v>
          </cell>
          <cell r="M694">
            <v>1200</v>
          </cell>
        </row>
        <row r="695">
          <cell r="K695">
            <v>0</v>
          </cell>
          <cell r="L695">
            <v>83975539</v>
          </cell>
          <cell r="M695">
            <v>1200</v>
          </cell>
        </row>
        <row r="696">
          <cell r="K696">
            <v>0</v>
          </cell>
          <cell r="L696">
            <v>83683400</v>
          </cell>
          <cell r="M696">
            <v>1200</v>
          </cell>
        </row>
        <row r="697">
          <cell r="K697">
            <v>0</v>
          </cell>
          <cell r="L697">
            <v>82320000</v>
          </cell>
          <cell r="M697">
            <v>1200</v>
          </cell>
        </row>
        <row r="698">
          <cell r="K698">
            <v>0</v>
          </cell>
          <cell r="L698">
            <v>74762720</v>
          </cell>
          <cell r="M698">
            <v>1200</v>
          </cell>
        </row>
        <row r="699">
          <cell r="K699">
            <v>0</v>
          </cell>
          <cell r="L699">
            <v>70258180</v>
          </cell>
          <cell r="M699">
            <v>1200</v>
          </cell>
        </row>
        <row r="700">
          <cell r="K700">
            <v>0</v>
          </cell>
          <cell r="L700">
            <v>63629919</v>
          </cell>
          <cell r="M700">
            <v>1200</v>
          </cell>
        </row>
        <row r="701">
          <cell r="K701">
            <v>0</v>
          </cell>
          <cell r="L701">
            <v>61281113</v>
          </cell>
          <cell r="M701">
            <v>1200</v>
          </cell>
        </row>
        <row r="702">
          <cell r="K702">
            <v>0</v>
          </cell>
          <cell r="L702">
            <v>57569642</v>
          </cell>
          <cell r="M702">
            <v>1200</v>
          </cell>
        </row>
        <row r="703">
          <cell r="K703">
            <v>0</v>
          </cell>
          <cell r="L703">
            <v>47828750</v>
          </cell>
          <cell r="M703">
            <v>1200</v>
          </cell>
        </row>
        <row r="704">
          <cell r="K704">
            <v>0</v>
          </cell>
          <cell r="L704">
            <v>40165527</v>
          </cell>
          <cell r="M704">
            <v>1200</v>
          </cell>
        </row>
        <row r="705">
          <cell r="K705">
            <v>0</v>
          </cell>
          <cell r="L705">
            <v>38312500</v>
          </cell>
          <cell r="M705">
            <v>1200</v>
          </cell>
        </row>
        <row r="706">
          <cell r="K706">
            <v>0</v>
          </cell>
          <cell r="L706">
            <v>34562800</v>
          </cell>
          <cell r="M706">
            <v>1200</v>
          </cell>
        </row>
        <row r="707">
          <cell r="K707">
            <v>0</v>
          </cell>
          <cell r="L707">
            <v>28584380</v>
          </cell>
          <cell r="M707">
            <v>1200</v>
          </cell>
        </row>
        <row r="708">
          <cell r="K708">
            <v>0</v>
          </cell>
          <cell r="L708">
            <v>27000000</v>
          </cell>
          <cell r="M708">
            <v>1200</v>
          </cell>
        </row>
        <row r="709">
          <cell r="K709">
            <v>0</v>
          </cell>
          <cell r="L709">
            <v>25098716</v>
          </cell>
          <cell r="M709">
            <v>1200</v>
          </cell>
        </row>
        <row r="710">
          <cell r="K710">
            <v>0</v>
          </cell>
          <cell r="L710">
            <v>22546720</v>
          </cell>
          <cell r="M710">
            <v>1200</v>
          </cell>
        </row>
        <row r="711">
          <cell r="K711">
            <v>0</v>
          </cell>
          <cell r="L711">
            <v>20632500</v>
          </cell>
          <cell r="M711">
            <v>1200</v>
          </cell>
        </row>
        <row r="712">
          <cell r="K712">
            <v>0</v>
          </cell>
          <cell r="L712">
            <v>16603746</v>
          </cell>
          <cell r="M712">
            <v>1200</v>
          </cell>
        </row>
        <row r="713">
          <cell r="K713">
            <v>0</v>
          </cell>
          <cell r="L713">
            <v>10608250</v>
          </cell>
          <cell r="M713">
            <v>1200</v>
          </cell>
        </row>
        <row r="714">
          <cell r="K714">
            <v>0</v>
          </cell>
          <cell r="L714">
            <v>6822000</v>
          </cell>
          <cell r="M714">
            <v>1200</v>
          </cell>
        </row>
        <row r="715">
          <cell r="K715">
            <v>0</v>
          </cell>
          <cell r="L715">
            <v>4257000</v>
          </cell>
          <cell r="M715">
            <v>1200</v>
          </cell>
        </row>
        <row r="716">
          <cell r="K716">
            <v>0</v>
          </cell>
          <cell r="L716">
            <v>3336030</v>
          </cell>
          <cell r="M716">
            <v>1200</v>
          </cell>
        </row>
        <row r="717">
          <cell r="K717">
            <v>0</v>
          </cell>
          <cell r="L717">
            <v>1830000</v>
          </cell>
          <cell r="M717">
            <v>1200</v>
          </cell>
        </row>
        <row r="718">
          <cell r="K718">
            <v>0</v>
          </cell>
          <cell r="L718">
            <v>1704020</v>
          </cell>
          <cell r="M718">
            <v>1200</v>
          </cell>
        </row>
        <row r="719">
          <cell r="K719">
            <v>0</v>
          </cell>
          <cell r="L719">
            <v>1538700</v>
          </cell>
          <cell r="M719">
            <v>1200</v>
          </cell>
        </row>
        <row r="720">
          <cell r="K720">
            <v>0</v>
          </cell>
          <cell r="L720">
            <v>1217026</v>
          </cell>
          <cell r="M720">
            <v>1200</v>
          </cell>
        </row>
        <row r="721">
          <cell r="K721">
            <v>0</v>
          </cell>
          <cell r="L721">
            <v>395000</v>
          </cell>
          <cell r="M721">
            <v>1200</v>
          </cell>
        </row>
        <row r="722">
          <cell r="K722">
            <v>0</v>
          </cell>
          <cell r="L722">
            <v>308100</v>
          </cell>
          <cell r="M722">
            <v>1200</v>
          </cell>
        </row>
        <row r="723">
          <cell r="K723">
            <v>0</v>
          </cell>
          <cell r="L723">
            <v>258520</v>
          </cell>
          <cell r="M723">
            <v>1200</v>
          </cell>
        </row>
        <row r="724">
          <cell r="K724">
            <v>0</v>
          </cell>
          <cell r="L724">
            <v>250000</v>
          </cell>
          <cell r="M724">
            <v>1200</v>
          </cell>
        </row>
        <row r="725">
          <cell r="K725">
            <v>0</v>
          </cell>
          <cell r="L725">
            <v>44047750</v>
          </cell>
          <cell r="M725">
            <v>7502</v>
          </cell>
        </row>
        <row r="726">
          <cell r="K726">
            <v>0</v>
          </cell>
          <cell r="L726">
            <v>10124660</v>
          </cell>
          <cell r="M726">
            <v>7502</v>
          </cell>
        </row>
        <row r="727">
          <cell r="K727">
            <v>0</v>
          </cell>
          <cell r="L727">
            <v>8986022</v>
          </cell>
          <cell r="M727">
            <v>7502</v>
          </cell>
        </row>
        <row r="728">
          <cell r="K728">
            <v>0</v>
          </cell>
          <cell r="L728">
            <v>5226950</v>
          </cell>
          <cell r="M728">
            <v>7502</v>
          </cell>
        </row>
        <row r="729">
          <cell r="K729">
            <v>0</v>
          </cell>
          <cell r="L729">
            <v>4456250</v>
          </cell>
          <cell r="M729">
            <v>7502</v>
          </cell>
        </row>
        <row r="730">
          <cell r="K730">
            <v>0</v>
          </cell>
          <cell r="L730">
            <v>3720000</v>
          </cell>
          <cell r="M730">
            <v>7502</v>
          </cell>
        </row>
        <row r="731">
          <cell r="K731">
            <v>0</v>
          </cell>
          <cell r="L731">
            <v>3426500</v>
          </cell>
          <cell r="M731">
            <v>7502</v>
          </cell>
        </row>
        <row r="732">
          <cell r="K732">
            <v>0</v>
          </cell>
          <cell r="L732">
            <v>3129232</v>
          </cell>
          <cell r="M732">
            <v>7502</v>
          </cell>
        </row>
        <row r="733">
          <cell r="K733">
            <v>0</v>
          </cell>
          <cell r="L733">
            <v>2064000</v>
          </cell>
          <cell r="M733">
            <v>7502</v>
          </cell>
        </row>
        <row r="734">
          <cell r="K734">
            <v>0</v>
          </cell>
          <cell r="L734">
            <v>1135500</v>
          </cell>
          <cell r="M734">
            <v>7502</v>
          </cell>
        </row>
        <row r="735">
          <cell r="K735">
            <v>0</v>
          </cell>
          <cell r="L735">
            <v>1028000</v>
          </cell>
          <cell r="M735">
            <v>7502</v>
          </cell>
        </row>
        <row r="736">
          <cell r="K736">
            <v>0</v>
          </cell>
          <cell r="L736">
            <v>846400</v>
          </cell>
          <cell r="M736">
            <v>7502</v>
          </cell>
        </row>
        <row r="737">
          <cell r="K737">
            <v>0</v>
          </cell>
          <cell r="L737">
            <v>763820</v>
          </cell>
          <cell r="M737">
            <v>7502</v>
          </cell>
        </row>
        <row r="738">
          <cell r="K738">
            <v>0</v>
          </cell>
          <cell r="L738">
            <v>460000</v>
          </cell>
          <cell r="M738">
            <v>7502</v>
          </cell>
        </row>
        <row r="739">
          <cell r="K739">
            <v>0</v>
          </cell>
          <cell r="L739">
            <v>265436</v>
          </cell>
          <cell r="M739">
            <v>7502</v>
          </cell>
        </row>
        <row r="740">
          <cell r="K740">
            <v>0</v>
          </cell>
          <cell r="L740">
            <v>191100</v>
          </cell>
          <cell r="M740">
            <v>7502</v>
          </cell>
        </row>
        <row r="741">
          <cell r="K741">
            <v>0</v>
          </cell>
          <cell r="L741">
            <v>55000</v>
          </cell>
          <cell r="M741">
            <v>7502</v>
          </cell>
        </row>
        <row r="742">
          <cell r="K742">
            <v>0</v>
          </cell>
          <cell r="L742">
            <v>36864</v>
          </cell>
          <cell r="M742">
            <v>7502</v>
          </cell>
        </row>
        <row r="743">
          <cell r="K743">
            <v>0</v>
          </cell>
          <cell r="L743">
            <v>15000</v>
          </cell>
          <cell r="M743">
            <v>7502</v>
          </cell>
        </row>
        <row r="744">
          <cell r="K744">
            <v>0</v>
          </cell>
          <cell r="L744">
            <v>1674054720</v>
          </cell>
          <cell r="M744">
            <v>5200</v>
          </cell>
        </row>
        <row r="745">
          <cell r="K745">
            <v>0</v>
          </cell>
          <cell r="L745">
            <v>1134976700</v>
          </cell>
          <cell r="M745">
            <v>1200</v>
          </cell>
        </row>
        <row r="746">
          <cell r="K746">
            <v>0</v>
          </cell>
          <cell r="L746">
            <v>941276294</v>
          </cell>
          <cell r="M746">
            <v>1215</v>
          </cell>
        </row>
        <row r="747">
          <cell r="K747">
            <v>0</v>
          </cell>
          <cell r="L747">
            <v>629980000</v>
          </cell>
          <cell r="M747">
            <v>1216</v>
          </cell>
        </row>
        <row r="748">
          <cell r="K748">
            <v>0</v>
          </cell>
          <cell r="L748">
            <v>324767040</v>
          </cell>
          <cell r="M748">
            <v>1200</v>
          </cell>
        </row>
        <row r="749">
          <cell r="K749">
            <v>0</v>
          </cell>
          <cell r="L749">
            <v>179712000</v>
          </cell>
          <cell r="M749">
            <v>1212</v>
          </cell>
        </row>
        <row r="750">
          <cell r="K750">
            <v>0</v>
          </cell>
          <cell r="L750">
            <v>170235000</v>
          </cell>
          <cell r="M750">
            <v>1234</v>
          </cell>
        </row>
        <row r="751">
          <cell r="K751">
            <v>0</v>
          </cell>
          <cell r="L751">
            <v>111321600</v>
          </cell>
          <cell r="M751">
            <v>1200</v>
          </cell>
        </row>
        <row r="752">
          <cell r="K752">
            <v>0</v>
          </cell>
          <cell r="L752">
            <v>99864700</v>
          </cell>
          <cell r="M752">
            <v>1226</v>
          </cell>
        </row>
        <row r="753">
          <cell r="K753">
            <v>0</v>
          </cell>
          <cell r="L753">
            <v>81600000</v>
          </cell>
          <cell r="M753">
            <v>1200</v>
          </cell>
        </row>
        <row r="754">
          <cell r="K754">
            <v>0</v>
          </cell>
          <cell r="L754">
            <v>68040000</v>
          </cell>
          <cell r="M754">
            <v>1200</v>
          </cell>
        </row>
        <row r="755">
          <cell r="K755">
            <v>0</v>
          </cell>
          <cell r="L755">
            <v>59511400</v>
          </cell>
          <cell r="M755">
            <v>1219</v>
          </cell>
        </row>
        <row r="756">
          <cell r="K756">
            <v>0</v>
          </cell>
          <cell r="L756">
            <v>54139800</v>
          </cell>
          <cell r="M756">
            <v>1233</v>
          </cell>
        </row>
        <row r="757">
          <cell r="K757">
            <v>0</v>
          </cell>
          <cell r="L757">
            <v>41248000</v>
          </cell>
          <cell r="M757">
            <v>1224</v>
          </cell>
        </row>
        <row r="758">
          <cell r="K758">
            <v>0</v>
          </cell>
          <cell r="L758">
            <v>28996760</v>
          </cell>
          <cell r="M758">
            <v>1230</v>
          </cell>
        </row>
        <row r="759">
          <cell r="K759">
            <v>0</v>
          </cell>
          <cell r="L759">
            <v>24720000</v>
          </cell>
          <cell r="M759">
            <v>1232</v>
          </cell>
        </row>
        <row r="760">
          <cell r="K760">
            <v>0</v>
          </cell>
          <cell r="L760">
            <v>24180000</v>
          </cell>
          <cell r="M760">
            <v>1223</v>
          </cell>
        </row>
        <row r="761">
          <cell r="K761">
            <v>0</v>
          </cell>
          <cell r="L761">
            <v>17920000</v>
          </cell>
          <cell r="M761">
            <v>1218</v>
          </cell>
        </row>
        <row r="762">
          <cell r="K762">
            <v>0</v>
          </cell>
          <cell r="L762">
            <v>17200000</v>
          </cell>
          <cell r="M762">
            <v>1200</v>
          </cell>
        </row>
        <row r="763">
          <cell r="K763">
            <v>0</v>
          </cell>
          <cell r="L763">
            <v>14665250</v>
          </cell>
          <cell r="M763">
            <v>1200</v>
          </cell>
        </row>
        <row r="764">
          <cell r="K764">
            <v>0</v>
          </cell>
          <cell r="L764">
            <v>12120000</v>
          </cell>
          <cell r="M764">
            <v>1200</v>
          </cell>
        </row>
        <row r="765">
          <cell r="K765">
            <v>0</v>
          </cell>
          <cell r="L765">
            <v>7675000</v>
          </cell>
          <cell r="M765">
            <v>1200</v>
          </cell>
        </row>
        <row r="766">
          <cell r="K766">
            <v>0</v>
          </cell>
          <cell r="L766">
            <v>4544000</v>
          </cell>
          <cell r="M766">
            <v>1200</v>
          </cell>
        </row>
        <row r="767">
          <cell r="K767">
            <v>0</v>
          </cell>
          <cell r="L767">
            <v>2890500</v>
          </cell>
          <cell r="M767">
            <v>1200</v>
          </cell>
        </row>
        <row r="768">
          <cell r="K768">
            <v>0</v>
          </cell>
          <cell r="L768">
            <v>2828800</v>
          </cell>
          <cell r="M768">
            <v>1200</v>
          </cell>
        </row>
        <row r="769">
          <cell r="K769">
            <v>0</v>
          </cell>
          <cell r="L769">
            <v>2797080</v>
          </cell>
          <cell r="M769">
            <v>1200</v>
          </cell>
        </row>
        <row r="770">
          <cell r="K770">
            <v>0</v>
          </cell>
          <cell r="L770">
            <v>2775000</v>
          </cell>
          <cell r="M770">
            <v>1200</v>
          </cell>
        </row>
        <row r="771">
          <cell r="K771">
            <v>0</v>
          </cell>
          <cell r="L771">
            <v>2358400</v>
          </cell>
          <cell r="M771">
            <v>1200</v>
          </cell>
        </row>
        <row r="772">
          <cell r="K772">
            <v>0</v>
          </cell>
          <cell r="L772">
            <v>200000</v>
          </cell>
          <cell r="M772">
            <v>1200</v>
          </cell>
        </row>
        <row r="773">
          <cell r="K773">
            <v>0</v>
          </cell>
          <cell r="L773">
            <v>214517243</v>
          </cell>
          <cell r="M773">
            <v>1305</v>
          </cell>
        </row>
        <row r="774">
          <cell r="K774">
            <v>0</v>
          </cell>
          <cell r="L774">
            <v>39943726</v>
          </cell>
          <cell r="M774">
            <v>1305</v>
          </cell>
        </row>
        <row r="775">
          <cell r="K775">
            <v>0</v>
          </cell>
          <cell r="L775">
            <v>695782475</v>
          </cell>
          <cell r="M775">
            <v>1303</v>
          </cell>
        </row>
        <row r="776">
          <cell r="K776">
            <v>0</v>
          </cell>
          <cell r="L776">
            <v>674144747</v>
          </cell>
          <cell r="M776">
            <v>1303</v>
          </cell>
        </row>
        <row r="777">
          <cell r="K777">
            <v>0</v>
          </cell>
          <cell r="L777">
            <v>107888020</v>
          </cell>
          <cell r="M777">
            <v>1303</v>
          </cell>
        </row>
        <row r="778">
          <cell r="K778">
            <v>0</v>
          </cell>
          <cell r="L778">
            <v>78720000</v>
          </cell>
          <cell r="M778">
            <v>1303</v>
          </cell>
        </row>
        <row r="779">
          <cell r="K779">
            <v>0</v>
          </cell>
          <cell r="L779">
            <v>63849200</v>
          </cell>
          <cell r="M779">
            <v>1303</v>
          </cell>
        </row>
        <row r="780">
          <cell r="K780">
            <v>0</v>
          </cell>
          <cell r="L780">
            <v>25767682</v>
          </cell>
          <cell r="M780">
            <v>1303</v>
          </cell>
        </row>
        <row r="781">
          <cell r="K781">
            <v>0</v>
          </cell>
          <cell r="L781">
            <v>24952144</v>
          </cell>
          <cell r="M781">
            <v>1303</v>
          </cell>
        </row>
        <row r="782">
          <cell r="K782">
            <v>0</v>
          </cell>
          <cell r="L782">
            <v>12865669</v>
          </cell>
          <cell r="M782">
            <v>1303</v>
          </cell>
        </row>
        <row r="783">
          <cell r="K783">
            <v>0</v>
          </cell>
          <cell r="L783">
            <v>3559000</v>
          </cell>
          <cell r="M783">
            <v>1303</v>
          </cell>
        </row>
        <row r="784">
          <cell r="K784">
            <v>0</v>
          </cell>
          <cell r="L784">
            <v>1134432375</v>
          </cell>
          <cell r="M784">
            <v>1304</v>
          </cell>
        </row>
        <row r="785">
          <cell r="K785">
            <v>0</v>
          </cell>
          <cell r="L785">
            <v>12826800</v>
          </cell>
          <cell r="M785">
            <v>1304</v>
          </cell>
        </row>
        <row r="786">
          <cell r="K786">
            <v>0</v>
          </cell>
          <cell r="L786">
            <v>5406400</v>
          </cell>
          <cell r="M786">
            <v>1304</v>
          </cell>
        </row>
        <row r="787">
          <cell r="K787">
            <v>0</v>
          </cell>
          <cell r="L787">
            <v>5393000</v>
          </cell>
          <cell r="M787">
            <v>1304</v>
          </cell>
        </row>
        <row r="788">
          <cell r="K788">
            <v>0</v>
          </cell>
          <cell r="L788">
            <v>3720000</v>
          </cell>
          <cell r="M788">
            <v>1304</v>
          </cell>
        </row>
        <row r="789">
          <cell r="K789">
            <v>0</v>
          </cell>
          <cell r="L789">
            <v>3619200</v>
          </cell>
          <cell r="M789">
            <v>1304</v>
          </cell>
        </row>
        <row r="790">
          <cell r="K790">
            <v>0</v>
          </cell>
          <cell r="L790">
            <v>3600000</v>
          </cell>
          <cell r="M790">
            <v>1304</v>
          </cell>
        </row>
        <row r="791">
          <cell r="K791">
            <v>0</v>
          </cell>
          <cell r="L791">
            <v>2377600</v>
          </cell>
          <cell r="M791">
            <v>1304</v>
          </cell>
        </row>
        <row r="792">
          <cell r="K792">
            <v>0</v>
          </cell>
          <cell r="L792">
            <v>2289200</v>
          </cell>
          <cell r="M792">
            <v>1304</v>
          </cell>
        </row>
        <row r="793">
          <cell r="K793">
            <v>0</v>
          </cell>
          <cell r="L793">
            <v>1678000</v>
          </cell>
          <cell r="M793">
            <v>1304</v>
          </cell>
        </row>
        <row r="794">
          <cell r="K794">
            <v>0</v>
          </cell>
          <cell r="L794">
            <v>1625000</v>
          </cell>
          <cell r="M794">
            <v>1304</v>
          </cell>
        </row>
        <row r="795">
          <cell r="K795">
            <v>0</v>
          </cell>
          <cell r="L795">
            <v>700000</v>
          </cell>
          <cell r="M795">
            <v>1304</v>
          </cell>
        </row>
        <row r="796">
          <cell r="K796">
            <v>0</v>
          </cell>
          <cell r="L796">
            <v>476144</v>
          </cell>
          <cell r="M796">
            <v>1304</v>
          </cell>
        </row>
        <row r="797">
          <cell r="K797">
            <v>0</v>
          </cell>
          <cell r="L797">
            <v>435000</v>
          </cell>
          <cell r="M797">
            <v>1304</v>
          </cell>
        </row>
        <row r="798">
          <cell r="K798">
            <v>0</v>
          </cell>
          <cell r="L798">
            <v>276000</v>
          </cell>
          <cell r="M798">
            <v>1304</v>
          </cell>
        </row>
        <row r="799">
          <cell r="K799">
            <v>0</v>
          </cell>
          <cell r="L799">
            <v>112000</v>
          </cell>
          <cell r="M799">
            <v>1304</v>
          </cell>
        </row>
        <row r="800">
          <cell r="K800">
            <v>0</v>
          </cell>
          <cell r="L800">
            <v>100000</v>
          </cell>
          <cell r="M800">
            <v>1304</v>
          </cell>
        </row>
        <row r="801">
          <cell r="K801">
            <v>0</v>
          </cell>
          <cell r="L801">
            <v>100000</v>
          </cell>
          <cell r="M801">
            <v>1304</v>
          </cell>
        </row>
        <row r="802">
          <cell r="K802">
            <v>0</v>
          </cell>
          <cell r="L802">
            <v>8000</v>
          </cell>
          <cell r="M802">
            <v>1304</v>
          </cell>
        </row>
        <row r="803">
          <cell r="K803">
            <v>14250000</v>
          </cell>
          <cell r="L803">
            <v>0</v>
          </cell>
          <cell r="M803">
            <v>1300</v>
          </cell>
        </row>
        <row r="804">
          <cell r="K804">
            <v>13453500</v>
          </cell>
          <cell r="L804">
            <v>0</v>
          </cell>
          <cell r="M804">
            <v>1300</v>
          </cell>
        </row>
        <row r="805">
          <cell r="K805">
            <v>0</v>
          </cell>
          <cell r="L805">
            <v>4765731813</v>
          </cell>
          <cell r="M805">
            <v>5300</v>
          </cell>
        </row>
        <row r="806">
          <cell r="K806">
            <v>0</v>
          </cell>
          <cell r="L806">
            <v>1028306801</v>
          </cell>
          <cell r="M806">
            <v>5301</v>
          </cell>
        </row>
        <row r="807">
          <cell r="K807">
            <v>0</v>
          </cell>
          <cell r="L807">
            <v>550513524</v>
          </cell>
          <cell r="M807">
            <v>1306</v>
          </cell>
        </row>
        <row r="808">
          <cell r="K808">
            <v>0</v>
          </cell>
          <cell r="L808">
            <v>285553531</v>
          </cell>
          <cell r="M808">
            <v>1307</v>
          </cell>
        </row>
        <row r="809">
          <cell r="K809">
            <v>0</v>
          </cell>
          <cell r="L809">
            <v>266105706</v>
          </cell>
          <cell r="M809">
            <v>1308</v>
          </cell>
        </row>
        <row r="810">
          <cell r="K810">
            <v>0</v>
          </cell>
          <cell r="L810">
            <v>256505985</v>
          </cell>
          <cell r="M810">
            <v>1309</v>
          </cell>
        </row>
        <row r="811">
          <cell r="K811">
            <v>0</v>
          </cell>
          <cell r="L811">
            <v>245820000</v>
          </cell>
          <cell r="M811">
            <v>1310</v>
          </cell>
        </row>
        <row r="812">
          <cell r="K812">
            <v>0</v>
          </cell>
          <cell r="L812">
            <v>241065627</v>
          </cell>
          <cell r="M812">
            <v>1311</v>
          </cell>
        </row>
        <row r="813">
          <cell r="K813">
            <v>0</v>
          </cell>
          <cell r="L813">
            <v>213004919</v>
          </cell>
          <cell r="M813">
            <v>1312</v>
          </cell>
        </row>
        <row r="814">
          <cell r="K814">
            <v>0</v>
          </cell>
          <cell r="L814">
            <v>181200000</v>
          </cell>
          <cell r="M814">
            <v>1313</v>
          </cell>
        </row>
        <row r="815">
          <cell r="K815">
            <v>0</v>
          </cell>
          <cell r="L815">
            <v>171390000</v>
          </cell>
          <cell r="M815">
            <v>1314</v>
          </cell>
        </row>
        <row r="816">
          <cell r="K816">
            <v>0</v>
          </cell>
          <cell r="L816">
            <v>159636330</v>
          </cell>
          <cell r="M816">
            <v>1315</v>
          </cell>
        </row>
        <row r="817">
          <cell r="K817">
            <v>0</v>
          </cell>
          <cell r="L817">
            <v>155000000</v>
          </cell>
          <cell r="M817">
            <v>1316</v>
          </cell>
        </row>
        <row r="818">
          <cell r="K818">
            <v>0</v>
          </cell>
          <cell r="L818">
            <v>153246980</v>
          </cell>
          <cell r="M818">
            <v>1317</v>
          </cell>
        </row>
        <row r="819">
          <cell r="K819">
            <v>0</v>
          </cell>
          <cell r="L819">
            <v>107624340</v>
          </cell>
          <cell r="M819">
            <v>1318</v>
          </cell>
        </row>
        <row r="820">
          <cell r="K820">
            <v>0</v>
          </cell>
          <cell r="L820">
            <v>86000000</v>
          </cell>
          <cell r="M820">
            <v>1300</v>
          </cell>
        </row>
        <row r="821">
          <cell r="K821">
            <v>0</v>
          </cell>
          <cell r="L821">
            <v>81480000</v>
          </cell>
          <cell r="M821">
            <v>1300</v>
          </cell>
        </row>
        <row r="822">
          <cell r="K822">
            <v>0</v>
          </cell>
          <cell r="L822">
            <v>77502000</v>
          </cell>
          <cell r="M822">
            <v>1300</v>
          </cell>
        </row>
        <row r="823">
          <cell r="K823">
            <v>0</v>
          </cell>
          <cell r="L823">
            <v>67957602</v>
          </cell>
          <cell r="M823">
            <v>1300</v>
          </cell>
        </row>
        <row r="824">
          <cell r="K824">
            <v>0</v>
          </cell>
          <cell r="L824">
            <v>65573500</v>
          </cell>
          <cell r="M824">
            <v>1300</v>
          </cell>
        </row>
        <row r="825">
          <cell r="K825">
            <v>0</v>
          </cell>
          <cell r="L825">
            <v>48276397</v>
          </cell>
          <cell r="M825">
            <v>1300</v>
          </cell>
        </row>
        <row r="826">
          <cell r="K826">
            <v>0</v>
          </cell>
          <cell r="L826">
            <v>39200000</v>
          </cell>
          <cell r="M826">
            <v>1300</v>
          </cell>
        </row>
        <row r="827">
          <cell r="K827">
            <v>0</v>
          </cell>
          <cell r="L827">
            <v>36000000</v>
          </cell>
          <cell r="M827">
            <v>1300</v>
          </cell>
        </row>
        <row r="828">
          <cell r="K828">
            <v>0</v>
          </cell>
          <cell r="L828">
            <v>29745000</v>
          </cell>
          <cell r="M828">
            <v>1300</v>
          </cell>
        </row>
        <row r="829">
          <cell r="K829">
            <v>0</v>
          </cell>
          <cell r="L829">
            <v>25120120</v>
          </cell>
          <cell r="M829">
            <v>1300</v>
          </cell>
        </row>
        <row r="830">
          <cell r="K830">
            <v>0</v>
          </cell>
          <cell r="L830">
            <v>23587196</v>
          </cell>
          <cell r="M830">
            <v>1300</v>
          </cell>
        </row>
        <row r="831">
          <cell r="K831">
            <v>0</v>
          </cell>
          <cell r="L831">
            <v>23503447</v>
          </cell>
          <cell r="M831">
            <v>1300</v>
          </cell>
        </row>
        <row r="832">
          <cell r="K832">
            <v>0</v>
          </cell>
          <cell r="L832">
            <v>21736480</v>
          </cell>
          <cell r="M832">
            <v>1300</v>
          </cell>
        </row>
        <row r="833">
          <cell r="K833">
            <v>0</v>
          </cell>
          <cell r="L833">
            <v>20766924</v>
          </cell>
          <cell r="M833">
            <v>1300</v>
          </cell>
        </row>
        <row r="834">
          <cell r="K834">
            <v>0</v>
          </cell>
          <cell r="L834">
            <v>18620800</v>
          </cell>
          <cell r="M834">
            <v>1300</v>
          </cell>
        </row>
        <row r="835">
          <cell r="K835">
            <v>0</v>
          </cell>
          <cell r="L835">
            <v>17362000</v>
          </cell>
          <cell r="M835">
            <v>1300</v>
          </cell>
        </row>
        <row r="836">
          <cell r="K836">
            <v>0</v>
          </cell>
          <cell r="L836">
            <v>17331200</v>
          </cell>
          <cell r="M836">
            <v>1300</v>
          </cell>
        </row>
        <row r="837">
          <cell r="K837">
            <v>0</v>
          </cell>
          <cell r="L837">
            <v>15248000</v>
          </cell>
          <cell r="M837">
            <v>1300</v>
          </cell>
        </row>
        <row r="838">
          <cell r="K838">
            <v>0</v>
          </cell>
          <cell r="L838">
            <v>11905000</v>
          </cell>
          <cell r="M838">
            <v>1300</v>
          </cell>
        </row>
        <row r="839">
          <cell r="K839">
            <v>0</v>
          </cell>
          <cell r="L839">
            <v>11875000</v>
          </cell>
          <cell r="M839">
            <v>1300</v>
          </cell>
        </row>
        <row r="840">
          <cell r="K840">
            <v>0</v>
          </cell>
          <cell r="L840">
            <v>11630200</v>
          </cell>
          <cell r="M840">
            <v>1300</v>
          </cell>
        </row>
        <row r="841">
          <cell r="K841">
            <v>0</v>
          </cell>
          <cell r="L841">
            <v>10800000</v>
          </cell>
          <cell r="M841">
            <v>1300</v>
          </cell>
        </row>
        <row r="842">
          <cell r="K842">
            <v>0</v>
          </cell>
          <cell r="L842">
            <v>10000000</v>
          </cell>
          <cell r="M842">
            <v>1300</v>
          </cell>
        </row>
        <row r="843">
          <cell r="K843">
            <v>0</v>
          </cell>
          <cell r="L843">
            <v>9940000</v>
          </cell>
          <cell r="M843">
            <v>1300</v>
          </cell>
        </row>
        <row r="844">
          <cell r="K844">
            <v>0</v>
          </cell>
          <cell r="L844">
            <v>8352000</v>
          </cell>
          <cell r="M844">
            <v>1300</v>
          </cell>
        </row>
        <row r="845">
          <cell r="K845">
            <v>0</v>
          </cell>
          <cell r="L845">
            <v>8059800</v>
          </cell>
          <cell r="M845">
            <v>1300</v>
          </cell>
        </row>
        <row r="846">
          <cell r="K846">
            <v>0</v>
          </cell>
          <cell r="L846">
            <v>7633000</v>
          </cell>
          <cell r="M846">
            <v>1300</v>
          </cell>
        </row>
        <row r="847">
          <cell r="K847">
            <v>0</v>
          </cell>
          <cell r="L847">
            <v>7375000</v>
          </cell>
          <cell r="M847">
            <v>1300</v>
          </cell>
        </row>
        <row r="848">
          <cell r="K848">
            <v>0</v>
          </cell>
          <cell r="L848">
            <v>6820000</v>
          </cell>
          <cell r="M848">
            <v>1300</v>
          </cell>
        </row>
        <row r="849">
          <cell r="K849">
            <v>0</v>
          </cell>
          <cell r="L849">
            <v>6474000</v>
          </cell>
          <cell r="M849">
            <v>1300</v>
          </cell>
        </row>
        <row r="850">
          <cell r="K850">
            <v>0</v>
          </cell>
          <cell r="L850">
            <v>5714500</v>
          </cell>
          <cell r="M850">
            <v>1300</v>
          </cell>
        </row>
        <row r="851">
          <cell r="K851">
            <v>0</v>
          </cell>
          <cell r="L851">
            <v>5104350</v>
          </cell>
          <cell r="M851">
            <v>1300</v>
          </cell>
        </row>
        <row r="852">
          <cell r="K852">
            <v>0</v>
          </cell>
          <cell r="L852">
            <v>5000000</v>
          </cell>
          <cell r="M852">
            <v>1300</v>
          </cell>
        </row>
        <row r="853">
          <cell r="K853">
            <v>0</v>
          </cell>
          <cell r="L853">
            <v>4930000</v>
          </cell>
          <cell r="M853">
            <v>1300</v>
          </cell>
        </row>
        <row r="854">
          <cell r="K854">
            <v>0</v>
          </cell>
          <cell r="L854">
            <v>4510000</v>
          </cell>
          <cell r="M854">
            <v>1300</v>
          </cell>
        </row>
        <row r="855">
          <cell r="K855">
            <v>0</v>
          </cell>
          <cell r="L855">
            <v>4030000</v>
          </cell>
          <cell r="M855">
            <v>1300</v>
          </cell>
        </row>
        <row r="856">
          <cell r="K856">
            <v>0</v>
          </cell>
          <cell r="L856">
            <v>3600000</v>
          </cell>
          <cell r="M856">
            <v>1300</v>
          </cell>
        </row>
        <row r="857">
          <cell r="K857">
            <v>0</v>
          </cell>
          <cell r="L857">
            <v>3500000</v>
          </cell>
          <cell r="M857">
            <v>1300</v>
          </cell>
        </row>
        <row r="858">
          <cell r="K858">
            <v>0</v>
          </cell>
          <cell r="L858">
            <v>2500000</v>
          </cell>
          <cell r="M858">
            <v>1300</v>
          </cell>
        </row>
        <row r="859">
          <cell r="K859">
            <v>0</v>
          </cell>
          <cell r="L859">
            <v>2350250</v>
          </cell>
          <cell r="M859">
            <v>1300</v>
          </cell>
        </row>
        <row r="860">
          <cell r="K860">
            <v>0</v>
          </cell>
          <cell r="L860">
            <v>2244100</v>
          </cell>
          <cell r="M860">
            <v>1300</v>
          </cell>
        </row>
        <row r="861">
          <cell r="K861">
            <v>0</v>
          </cell>
          <cell r="L861">
            <v>1975100</v>
          </cell>
          <cell r="M861">
            <v>1300</v>
          </cell>
        </row>
        <row r="862">
          <cell r="K862">
            <v>0</v>
          </cell>
          <cell r="L862">
            <v>1754000</v>
          </cell>
          <cell r="M862">
            <v>1300</v>
          </cell>
        </row>
        <row r="863">
          <cell r="K863">
            <v>0</v>
          </cell>
          <cell r="L863">
            <v>1754000</v>
          </cell>
          <cell r="M863">
            <v>1300</v>
          </cell>
        </row>
        <row r="864">
          <cell r="K864">
            <v>0</v>
          </cell>
          <cell r="L864">
            <v>1695000</v>
          </cell>
          <cell r="M864">
            <v>1300</v>
          </cell>
        </row>
        <row r="865">
          <cell r="K865">
            <v>0</v>
          </cell>
          <cell r="L865">
            <v>1695000</v>
          </cell>
          <cell r="M865">
            <v>1300</v>
          </cell>
        </row>
        <row r="866">
          <cell r="K866">
            <v>0</v>
          </cell>
          <cell r="L866">
            <v>1695000</v>
          </cell>
          <cell r="M866">
            <v>1300</v>
          </cell>
        </row>
        <row r="867">
          <cell r="K867">
            <v>0</v>
          </cell>
          <cell r="L867">
            <v>1679500</v>
          </cell>
          <cell r="M867">
            <v>1300</v>
          </cell>
        </row>
        <row r="868">
          <cell r="K868">
            <v>0</v>
          </cell>
          <cell r="L868">
            <v>1650000</v>
          </cell>
          <cell r="M868">
            <v>1300</v>
          </cell>
        </row>
        <row r="869">
          <cell r="K869">
            <v>0</v>
          </cell>
          <cell r="L869">
            <v>1604312</v>
          </cell>
          <cell r="M869">
            <v>1300</v>
          </cell>
        </row>
        <row r="870">
          <cell r="K870">
            <v>0</v>
          </cell>
          <cell r="L870">
            <v>1504000</v>
          </cell>
          <cell r="M870">
            <v>1300</v>
          </cell>
        </row>
        <row r="871">
          <cell r="K871">
            <v>0</v>
          </cell>
          <cell r="L871">
            <v>1465000</v>
          </cell>
          <cell r="M871">
            <v>1300</v>
          </cell>
        </row>
        <row r="872">
          <cell r="K872">
            <v>0</v>
          </cell>
          <cell r="L872">
            <v>1425500</v>
          </cell>
          <cell r="M872">
            <v>1300</v>
          </cell>
        </row>
        <row r="873">
          <cell r="K873">
            <v>0</v>
          </cell>
          <cell r="L873">
            <v>1425500</v>
          </cell>
          <cell r="M873">
            <v>1300</v>
          </cell>
        </row>
        <row r="874">
          <cell r="K874">
            <v>0</v>
          </cell>
          <cell r="L874">
            <v>1425500</v>
          </cell>
          <cell r="M874">
            <v>1300</v>
          </cell>
        </row>
        <row r="875">
          <cell r="K875">
            <v>0</v>
          </cell>
          <cell r="L875">
            <v>1425500</v>
          </cell>
          <cell r="M875">
            <v>1300</v>
          </cell>
        </row>
        <row r="876">
          <cell r="K876">
            <v>0</v>
          </cell>
          <cell r="L876">
            <v>1420500</v>
          </cell>
          <cell r="M876">
            <v>1300</v>
          </cell>
        </row>
        <row r="877">
          <cell r="K877">
            <v>0</v>
          </cell>
          <cell r="L877">
            <v>1352000</v>
          </cell>
          <cell r="M877">
            <v>1300</v>
          </cell>
        </row>
        <row r="878">
          <cell r="K878">
            <v>0</v>
          </cell>
          <cell r="L878">
            <v>1000000</v>
          </cell>
          <cell r="M878">
            <v>1300</v>
          </cell>
        </row>
        <row r="879">
          <cell r="K879">
            <v>0</v>
          </cell>
          <cell r="L879">
            <v>969616</v>
          </cell>
          <cell r="M879">
            <v>1300</v>
          </cell>
        </row>
        <row r="880">
          <cell r="K880">
            <v>0</v>
          </cell>
          <cell r="L880">
            <v>862500</v>
          </cell>
          <cell r="M880">
            <v>1300</v>
          </cell>
        </row>
        <row r="881">
          <cell r="K881">
            <v>0</v>
          </cell>
          <cell r="L881">
            <v>581000</v>
          </cell>
          <cell r="M881">
            <v>1300</v>
          </cell>
        </row>
        <row r="882">
          <cell r="K882">
            <v>0</v>
          </cell>
          <cell r="L882">
            <v>440000</v>
          </cell>
          <cell r="M882">
            <v>1300</v>
          </cell>
        </row>
        <row r="883">
          <cell r="K883">
            <v>0</v>
          </cell>
          <cell r="L883">
            <v>369000</v>
          </cell>
          <cell r="M883">
            <v>1300</v>
          </cell>
        </row>
        <row r="884">
          <cell r="K884">
            <v>0</v>
          </cell>
          <cell r="L884">
            <v>269000</v>
          </cell>
          <cell r="M884">
            <v>1300</v>
          </cell>
        </row>
        <row r="885">
          <cell r="K885">
            <v>0</v>
          </cell>
          <cell r="L885">
            <v>269000</v>
          </cell>
          <cell r="M885">
            <v>1300</v>
          </cell>
        </row>
        <row r="886">
          <cell r="K886">
            <v>0</v>
          </cell>
          <cell r="L886">
            <v>269000</v>
          </cell>
          <cell r="M886">
            <v>1300</v>
          </cell>
        </row>
        <row r="887">
          <cell r="K887">
            <v>0</v>
          </cell>
          <cell r="L887">
            <v>269000</v>
          </cell>
          <cell r="M887">
            <v>1300</v>
          </cell>
        </row>
        <row r="888">
          <cell r="K888">
            <v>0</v>
          </cell>
          <cell r="L888">
            <v>269000</v>
          </cell>
          <cell r="M888">
            <v>1300</v>
          </cell>
        </row>
        <row r="889">
          <cell r="K889">
            <v>0</v>
          </cell>
          <cell r="L889">
            <v>269000</v>
          </cell>
          <cell r="M889">
            <v>1300</v>
          </cell>
        </row>
        <row r="890">
          <cell r="K890">
            <v>0</v>
          </cell>
          <cell r="L890">
            <v>269000</v>
          </cell>
          <cell r="M890">
            <v>1300</v>
          </cell>
        </row>
        <row r="891">
          <cell r="K891">
            <v>0</v>
          </cell>
          <cell r="L891">
            <v>269000</v>
          </cell>
          <cell r="M891">
            <v>1300</v>
          </cell>
        </row>
        <row r="892">
          <cell r="K892">
            <v>0</v>
          </cell>
          <cell r="L892">
            <v>269000</v>
          </cell>
          <cell r="M892">
            <v>1300</v>
          </cell>
        </row>
        <row r="893">
          <cell r="K893">
            <v>0</v>
          </cell>
          <cell r="L893">
            <v>269000</v>
          </cell>
          <cell r="M893">
            <v>1300</v>
          </cell>
        </row>
        <row r="894">
          <cell r="K894">
            <v>0</v>
          </cell>
          <cell r="L894">
            <v>269000</v>
          </cell>
          <cell r="M894">
            <v>1300</v>
          </cell>
        </row>
        <row r="895">
          <cell r="K895">
            <v>0</v>
          </cell>
          <cell r="L895">
            <v>269000</v>
          </cell>
          <cell r="M895">
            <v>1300</v>
          </cell>
        </row>
        <row r="896">
          <cell r="K896">
            <v>0</v>
          </cell>
          <cell r="L896">
            <v>269000</v>
          </cell>
          <cell r="M896">
            <v>1300</v>
          </cell>
        </row>
        <row r="897">
          <cell r="K897">
            <v>0</v>
          </cell>
          <cell r="L897">
            <v>269000</v>
          </cell>
          <cell r="M897">
            <v>1300</v>
          </cell>
        </row>
        <row r="898">
          <cell r="K898">
            <v>0</v>
          </cell>
          <cell r="L898">
            <v>269000</v>
          </cell>
          <cell r="M898">
            <v>1300</v>
          </cell>
        </row>
        <row r="899">
          <cell r="K899">
            <v>0</v>
          </cell>
          <cell r="L899">
            <v>269000</v>
          </cell>
          <cell r="M899">
            <v>1300</v>
          </cell>
        </row>
        <row r="900">
          <cell r="K900">
            <v>0</v>
          </cell>
          <cell r="L900">
            <v>269000</v>
          </cell>
          <cell r="M900">
            <v>1300</v>
          </cell>
        </row>
        <row r="901">
          <cell r="K901">
            <v>0</v>
          </cell>
          <cell r="L901">
            <v>269000</v>
          </cell>
          <cell r="M901">
            <v>1300</v>
          </cell>
        </row>
        <row r="902">
          <cell r="K902">
            <v>0</v>
          </cell>
          <cell r="L902">
            <v>269000</v>
          </cell>
          <cell r="M902">
            <v>1300</v>
          </cell>
        </row>
        <row r="903">
          <cell r="K903">
            <v>0</v>
          </cell>
          <cell r="L903">
            <v>269000</v>
          </cell>
          <cell r="M903">
            <v>1300</v>
          </cell>
        </row>
        <row r="904">
          <cell r="K904">
            <v>0</v>
          </cell>
          <cell r="L904">
            <v>269000</v>
          </cell>
          <cell r="M904">
            <v>1300</v>
          </cell>
        </row>
        <row r="905">
          <cell r="K905">
            <v>0</v>
          </cell>
          <cell r="L905">
            <v>225000</v>
          </cell>
          <cell r="M905">
            <v>1300</v>
          </cell>
        </row>
        <row r="906">
          <cell r="K906">
            <v>0</v>
          </cell>
          <cell r="L906">
            <v>112500</v>
          </cell>
          <cell r="M906">
            <v>1300</v>
          </cell>
        </row>
        <row r="907">
          <cell r="K907">
            <v>0</v>
          </cell>
          <cell r="L907">
            <v>45290</v>
          </cell>
          <cell r="M907">
            <v>1300</v>
          </cell>
        </row>
        <row r="908">
          <cell r="K908">
            <v>0</v>
          </cell>
          <cell r="L908">
            <v>2086000000</v>
          </cell>
          <cell r="M908">
            <v>1320</v>
          </cell>
        </row>
        <row r="909">
          <cell r="K909">
            <v>0</v>
          </cell>
          <cell r="L909">
            <v>1041000000</v>
          </cell>
          <cell r="M909">
            <v>1320</v>
          </cell>
        </row>
        <row r="910">
          <cell r="K910">
            <v>0</v>
          </cell>
          <cell r="L910">
            <v>1189863488</v>
          </cell>
          <cell r="M910">
            <v>1302</v>
          </cell>
        </row>
        <row r="911">
          <cell r="K911">
            <v>0</v>
          </cell>
          <cell r="L911">
            <v>1131615115</v>
          </cell>
          <cell r="M911">
            <v>1302</v>
          </cell>
        </row>
        <row r="912">
          <cell r="K912">
            <v>0</v>
          </cell>
          <cell r="L912">
            <v>35029934</v>
          </cell>
          <cell r="M912">
            <v>1302</v>
          </cell>
        </row>
        <row r="913">
          <cell r="K913">
            <v>0</v>
          </cell>
          <cell r="L913">
            <v>28047360</v>
          </cell>
          <cell r="M913">
            <v>1302</v>
          </cell>
        </row>
        <row r="914">
          <cell r="K914">
            <v>0</v>
          </cell>
          <cell r="L914">
            <v>23904000</v>
          </cell>
          <cell r="M914">
            <v>1302</v>
          </cell>
        </row>
        <row r="915">
          <cell r="K915">
            <v>0</v>
          </cell>
          <cell r="L915">
            <v>11801547</v>
          </cell>
          <cell r="M915">
            <v>1302</v>
          </cell>
        </row>
        <row r="916">
          <cell r="K916">
            <v>0</v>
          </cell>
          <cell r="L916">
            <v>11686400</v>
          </cell>
          <cell r="M916">
            <v>1302</v>
          </cell>
        </row>
        <row r="917">
          <cell r="K917">
            <v>0</v>
          </cell>
          <cell r="L917">
            <v>5538240</v>
          </cell>
          <cell r="M917">
            <v>1302</v>
          </cell>
        </row>
        <row r="918">
          <cell r="K918">
            <v>0</v>
          </cell>
          <cell r="L918">
            <v>3228300</v>
          </cell>
          <cell r="M918">
            <v>1302</v>
          </cell>
        </row>
        <row r="919">
          <cell r="K919">
            <v>0</v>
          </cell>
          <cell r="L919">
            <v>2989458</v>
          </cell>
          <cell r="M919">
            <v>1302</v>
          </cell>
        </row>
        <row r="920">
          <cell r="K920">
            <v>0</v>
          </cell>
          <cell r="L920">
            <v>2351231</v>
          </cell>
          <cell r="M920">
            <v>1302</v>
          </cell>
        </row>
        <row r="921">
          <cell r="K921">
            <v>0</v>
          </cell>
          <cell r="L921">
            <v>2068400</v>
          </cell>
          <cell r="M921">
            <v>1302</v>
          </cell>
        </row>
        <row r="922">
          <cell r="K922">
            <v>0</v>
          </cell>
          <cell r="L922">
            <v>1484020</v>
          </cell>
          <cell r="M922">
            <v>1302</v>
          </cell>
        </row>
        <row r="923">
          <cell r="K923">
            <v>0</v>
          </cell>
          <cell r="L923">
            <v>1178528</v>
          </cell>
          <cell r="M923">
            <v>1302</v>
          </cell>
        </row>
        <row r="924">
          <cell r="K924">
            <v>0</v>
          </cell>
          <cell r="L924">
            <v>450528</v>
          </cell>
          <cell r="M924">
            <v>1302</v>
          </cell>
        </row>
        <row r="925">
          <cell r="K925">
            <v>0</v>
          </cell>
          <cell r="L925">
            <v>351827</v>
          </cell>
          <cell r="M925">
            <v>1302</v>
          </cell>
        </row>
        <row r="926">
          <cell r="K926">
            <v>0</v>
          </cell>
          <cell r="L926">
            <v>317304</v>
          </cell>
          <cell r="M926">
            <v>1302</v>
          </cell>
        </row>
        <row r="927">
          <cell r="K927">
            <v>0</v>
          </cell>
          <cell r="L927">
            <v>297856</v>
          </cell>
          <cell r="M927">
            <v>1302</v>
          </cell>
        </row>
        <row r="928">
          <cell r="K928">
            <v>0</v>
          </cell>
          <cell r="L928">
            <v>257296</v>
          </cell>
          <cell r="M928">
            <v>1302</v>
          </cell>
        </row>
        <row r="929">
          <cell r="K929">
            <v>0</v>
          </cell>
          <cell r="L929">
            <v>241748</v>
          </cell>
          <cell r="M929">
            <v>1302</v>
          </cell>
        </row>
        <row r="930">
          <cell r="K930">
            <v>0</v>
          </cell>
          <cell r="L930">
            <v>230295</v>
          </cell>
          <cell r="M930">
            <v>1302</v>
          </cell>
        </row>
        <row r="931">
          <cell r="K931">
            <v>0</v>
          </cell>
          <cell r="L931">
            <v>199306</v>
          </cell>
          <cell r="M931">
            <v>1302</v>
          </cell>
        </row>
        <row r="932">
          <cell r="K932">
            <v>0</v>
          </cell>
          <cell r="L932">
            <v>123240</v>
          </cell>
          <cell r="M932">
            <v>1302</v>
          </cell>
        </row>
        <row r="933">
          <cell r="K933">
            <v>0</v>
          </cell>
          <cell r="L933">
            <v>98592</v>
          </cell>
          <cell r="M933">
            <v>1302</v>
          </cell>
        </row>
        <row r="934">
          <cell r="K934">
            <v>0</v>
          </cell>
          <cell r="L934">
            <v>71313</v>
          </cell>
          <cell r="M934">
            <v>1302</v>
          </cell>
        </row>
        <row r="935">
          <cell r="K935">
            <v>0</v>
          </cell>
          <cell r="L935">
            <v>64740</v>
          </cell>
          <cell r="M935">
            <v>1302</v>
          </cell>
        </row>
        <row r="936">
          <cell r="K936">
            <v>0</v>
          </cell>
          <cell r="L936">
            <v>53560</v>
          </cell>
          <cell r="M936">
            <v>1302</v>
          </cell>
        </row>
        <row r="937">
          <cell r="K937">
            <v>0</v>
          </cell>
          <cell r="L937">
            <v>49140</v>
          </cell>
          <cell r="M937">
            <v>1302</v>
          </cell>
        </row>
        <row r="938">
          <cell r="K938">
            <v>0</v>
          </cell>
          <cell r="L938">
            <v>48620</v>
          </cell>
          <cell r="M938">
            <v>1302</v>
          </cell>
        </row>
        <row r="939">
          <cell r="K939">
            <v>0</v>
          </cell>
          <cell r="L939">
            <v>41600</v>
          </cell>
          <cell r="M939">
            <v>1302</v>
          </cell>
        </row>
        <row r="940">
          <cell r="K940">
            <v>0</v>
          </cell>
          <cell r="L940">
            <v>40560</v>
          </cell>
          <cell r="M940">
            <v>1302</v>
          </cell>
        </row>
        <row r="941">
          <cell r="K941">
            <v>0</v>
          </cell>
          <cell r="L941">
            <v>31980</v>
          </cell>
          <cell r="M941">
            <v>1302</v>
          </cell>
        </row>
        <row r="942">
          <cell r="K942">
            <v>0</v>
          </cell>
          <cell r="L942">
            <v>28600</v>
          </cell>
          <cell r="M942">
            <v>1302</v>
          </cell>
        </row>
        <row r="943">
          <cell r="K943">
            <v>0</v>
          </cell>
          <cell r="L943">
            <v>23400</v>
          </cell>
          <cell r="M943">
            <v>1302</v>
          </cell>
        </row>
        <row r="944">
          <cell r="K944">
            <v>0</v>
          </cell>
          <cell r="L944">
            <v>21840</v>
          </cell>
          <cell r="M944">
            <v>1302</v>
          </cell>
        </row>
        <row r="945">
          <cell r="K945">
            <v>0</v>
          </cell>
          <cell r="L945">
            <v>18200</v>
          </cell>
          <cell r="M945">
            <v>1302</v>
          </cell>
        </row>
        <row r="946">
          <cell r="K946">
            <v>0</v>
          </cell>
          <cell r="L946">
            <v>16000</v>
          </cell>
          <cell r="M946">
            <v>1302</v>
          </cell>
        </row>
        <row r="947">
          <cell r="K947">
            <v>0</v>
          </cell>
          <cell r="L947">
            <v>14864</v>
          </cell>
          <cell r="M947">
            <v>1302</v>
          </cell>
        </row>
        <row r="948">
          <cell r="K948">
            <v>0</v>
          </cell>
          <cell r="L948">
            <v>14560</v>
          </cell>
          <cell r="M948">
            <v>1302</v>
          </cell>
        </row>
        <row r="949">
          <cell r="K949">
            <v>0</v>
          </cell>
          <cell r="L949">
            <v>12800</v>
          </cell>
          <cell r="M949">
            <v>1302</v>
          </cell>
        </row>
        <row r="950">
          <cell r="K950">
            <v>0</v>
          </cell>
          <cell r="L950">
            <v>12480</v>
          </cell>
          <cell r="M950">
            <v>1302</v>
          </cell>
        </row>
        <row r="951">
          <cell r="K951">
            <v>0</v>
          </cell>
          <cell r="L951">
            <v>9880</v>
          </cell>
          <cell r="M951">
            <v>1302</v>
          </cell>
        </row>
        <row r="952">
          <cell r="K952">
            <v>0</v>
          </cell>
          <cell r="L952">
            <v>6400</v>
          </cell>
          <cell r="M952">
            <v>1302</v>
          </cell>
        </row>
        <row r="953">
          <cell r="K953">
            <v>0</v>
          </cell>
          <cell r="L953">
            <v>6000</v>
          </cell>
          <cell r="M953">
            <v>1302</v>
          </cell>
        </row>
        <row r="954">
          <cell r="K954">
            <v>0</v>
          </cell>
          <cell r="L954">
            <v>5200</v>
          </cell>
          <cell r="M954">
            <v>1302</v>
          </cell>
        </row>
        <row r="955">
          <cell r="K955">
            <v>0</v>
          </cell>
          <cell r="L955">
            <v>3744</v>
          </cell>
          <cell r="M955">
            <v>1302</v>
          </cell>
        </row>
        <row r="956">
          <cell r="K956">
            <v>0</v>
          </cell>
          <cell r="L956">
            <v>2080</v>
          </cell>
          <cell r="M956">
            <v>1302</v>
          </cell>
        </row>
        <row r="957">
          <cell r="K957">
            <v>0</v>
          </cell>
          <cell r="L957">
            <v>1884</v>
          </cell>
          <cell r="M957">
            <v>1302</v>
          </cell>
        </row>
        <row r="958">
          <cell r="K958">
            <v>0</v>
          </cell>
          <cell r="L958">
            <v>433523949</v>
          </cell>
          <cell r="M958">
            <v>1305</v>
          </cell>
        </row>
        <row r="959">
          <cell r="K959">
            <v>0</v>
          </cell>
          <cell r="L959">
            <v>98312545</v>
          </cell>
          <cell r="M959">
            <v>1200</v>
          </cell>
        </row>
        <row r="960">
          <cell r="K960">
            <v>0</v>
          </cell>
          <cell r="L960">
            <v>48294412</v>
          </cell>
          <cell r="M960">
            <v>1200</v>
          </cell>
        </row>
        <row r="961">
          <cell r="K961">
            <v>0</v>
          </cell>
          <cell r="L961">
            <v>41125270</v>
          </cell>
          <cell r="M961">
            <v>1200</v>
          </cell>
        </row>
        <row r="962">
          <cell r="K962">
            <v>0</v>
          </cell>
          <cell r="L962">
            <v>39111740</v>
          </cell>
          <cell r="M962">
            <v>1200</v>
          </cell>
        </row>
        <row r="963">
          <cell r="K963">
            <v>0</v>
          </cell>
          <cell r="L963">
            <v>37090189</v>
          </cell>
          <cell r="M963">
            <v>1200</v>
          </cell>
        </row>
        <row r="964">
          <cell r="K964">
            <v>0</v>
          </cell>
          <cell r="L964">
            <v>36457585</v>
          </cell>
          <cell r="M964">
            <v>1200</v>
          </cell>
        </row>
        <row r="965">
          <cell r="K965">
            <v>0</v>
          </cell>
          <cell r="L965">
            <v>25588640</v>
          </cell>
          <cell r="M965">
            <v>1200</v>
          </cell>
        </row>
        <row r="966">
          <cell r="K966">
            <v>0</v>
          </cell>
          <cell r="L966">
            <v>17439192</v>
          </cell>
          <cell r="M966">
            <v>1200</v>
          </cell>
        </row>
        <row r="967">
          <cell r="K967">
            <v>0</v>
          </cell>
          <cell r="L967">
            <v>14232861</v>
          </cell>
          <cell r="M967">
            <v>1200</v>
          </cell>
        </row>
        <row r="968">
          <cell r="K968">
            <v>0</v>
          </cell>
          <cell r="L968">
            <v>13587738</v>
          </cell>
          <cell r="M968">
            <v>1200</v>
          </cell>
        </row>
        <row r="969">
          <cell r="K969">
            <v>0</v>
          </cell>
          <cell r="L969">
            <v>13113131</v>
          </cell>
          <cell r="M969">
            <v>1200</v>
          </cell>
        </row>
        <row r="970">
          <cell r="K970">
            <v>0</v>
          </cell>
          <cell r="L970">
            <v>13072950</v>
          </cell>
          <cell r="M970">
            <v>1200</v>
          </cell>
        </row>
        <row r="971">
          <cell r="K971">
            <v>0</v>
          </cell>
          <cell r="L971">
            <v>12796548</v>
          </cell>
          <cell r="M971">
            <v>1200</v>
          </cell>
        </row>
        <row r="972">
          <cell r="K972">
            <v>0</v>
          </cell>
          <cell r="L972">
            <v>11496876</v>
          </cell>
          <cell r="M972">
            <v>1200</v>
          </cell>
        </row>
        <row r="973">
          <cell r="K973">
            <v>0</v>
          </cell>
          <cell r="L973">
            <v>7038600</v>
          </cell>
          <cell r="M973">
            <v>1200</v>
          </cell>
        </row>
        <row r="974">
          <cell r="K974">
            <v>0</v>
          </cell>
          <cell r="L974">
            <v>4939100</v>
          </cell>
          <cell r="M974">
            <v>1200</v>
          </cell>
        </row>
        <row r="975">
          <cell r="K975">
            <v>0</v>
          </cell>
          <cell r="L975">
            <v>3735600</v>
          </cell>
          <cell r="M975">
            <v>1200</v>
          </cell>
        </row>
        <row r="976">
          <cell r="K976">
            <v>0</v>
          </cell>
          <cell r="L976">
            <v>2365200</v>
          </cell>
          <cell r="M976">
            <v>1200</v>
          </cell>
        </row>
        <row r="977">
          <cell r="K977">
            <v>0</v>
          </cell>
          <cell r="L977">
            <v>2262660</v>
          </cell>
          <cell r="M977">
            <v>1200</v>
          </cell>
        </row>
        <row r="978">
          <cell r="K978">
            <v>0</v>
          </cell>
          <cell r="L978">
            <v>1939094</v>
          </cell>
          <cell r="M978">
            <v>1200</v>
          </cell>
        </row>
        <row r="979">
          <cell r="K979">
            <v>0</v>
          </cell>
          <cell r="L979">
            <v>1005550</v>
          </cell>
          <cell r="M979">
            <v>1200</v>
          </cell>
        </row>
        <row r="980">
          <cell r="K980">
            <v>0</v>
          </cell>
          <cell r="L980">
            <v>884000</v>
          </cell>
          <cell r="M980">
            <v>1200</v>
          </cell>
        </row>
        <row r="981">
          <cell r="K981">
            <v>0</v>
          </cell>
          <cell r="L981">
            <v>327800</v>
          </cell>
          <cell r="M981">
            <v>1200</v>
          </cell>
        </row>
        <row r="982">
          <cell r="K982">
            <v>0</v>
          </cell>
          <cell r="L982">
            <v>225000</v>
          </cell>
          <cell r="M982">
            <v>1200</v>
          </cell>
        </row>
        <row r="983">
          <cell r="K983">
            <v>0</v>
          </cell>
          <cell r="L983">
            <v>208930</v>
          </cell>
          <cell r="M983">
            <v>1200</v>
          </cell>
        </row>
        <row r="984">
          <cell r="K984">
            <v>0</v>
          </cell>
          <cell r="L984">
            <v>15075000</v>
          </cell>
          <cell r="M984">
            <v>1300</v>
          </cell>
        </row>
        <row r="985">
          <cell r="K985">
            <v>0</v>
          </cell>
          <cell r="L985">
            <v>1257085650</v>
          </cell>
          <cell r="M985">
            <v>5409</v>
          </cell>
        </row>
        <row r="986">
          <cell r="K986">
            <v>0</v>
          </cell>
          <cell r="L986">
            <v>99271833</v>
          </cell>
          <cell r="M986">
            <v>1401</v>
          </cell>
        </row>
        <row r="987">
          <cell r="K987">
            <v>0</v>
          </cell>
          <cell r="L987">
            <v>31000000</v>
          </cell>
          <cell r="M987">
            <v>1402</v>
          </cell>
        </row>
        <row r="988">
          <cell r="K988">
            <v>0</v>
          </cell>
          <cell r="L988">
            <v>16666000</v>
          </cell>
          <cell r="M988">
            <v>1400</v>
          </cell>
        </row>
        <row r="989">
          <cell r="K989">
            <v>0</v>
          </cell>
          <cell r="L989">
            <v>16344000</v>
          </cell>
          <cell r="M989">
            <v>1400</v>
          </cell>
        </row>
        <row r="990">
          <cell r="K990">
            <v>0</v>
          </cell>
          <cell r="L990">
            <v>10000000</v>
          </cell>
          <cell r="M990">
            <v>1400</v>
          </cell>
        </row>
        <row r="991">
          <cell r="K991">
            <v>0</v>
          </cell>
          <cell r="L991">
            <v>8145867</v>
          </cell>
          <cell r="M991">
            <v>1400</v>
          </cell>
        </row>
        <row r="992">
          <cell r="K992">
            <v>0</v>
          </cell>
          <cell r="L992">
            <v>7930832</v>
          </cell>
          <cell r="M992">
            <v>1400</v>
          </cell>
        </row>
        <row r="993">
          <cell r="K993">
            <v>0</v>
          </cell>
          <cell r="L993">
            <v>6096168</v>
          </cell>
          <cell r="M993">
            <v>1400</v>
          </cell>
        </row>
        <row r="994">
          <cell r="K994">
            <v>0</v>
          </cell>
          <cell r="L994">
            <v>3823296</v>
          </cell>
          <cell r="M994">
            <v>1400</v>
          </cell>
        </row>
        <row r="995">
          <cell r="K995">
            <v>0</v>
          </cell>
          <cell r="L995">
            <v>3721998</v>
          </cell>
          <cell r="M995">
            <v>1400</v>
          </cell>
        </row>
        <row r="996">
          <cell r="K996">
            <v>0</v>
          </cell>
          <cell r="L996">
            <v>2563965</v>
          </cell>
          <cell r="M996">
            <v>1400</v>
          </cell>
        </row>
        <row r="997">
          <cell r="K997">
            <v>0</v>
          </cell>
          <cell r="L997">
            <v>1477600</v>
          </cell>
          <cell r="M997">
            <v>1400</v>
          </cell>
        </row>
        <row r="998">
          <cell r="K998">
            <v>0</v>
          </cell>
          <cell r="L998">
            <v>1404187</v>
          </cell>
          <cell r="M998">
            <v>1400</v>
          </cell>
        </row>
        <row r="999">
          <cell r="K999">
            <v>0</v>
          </cell>
          <cell r="L999">
            <v>200000</v>
          </cell>
          <cell r="M999">
            <v>1400</v>
          </cell>
        </row>
        <row r="1000">
          <cell r="K1000">
            <v>0</v>
          </cell>
          <cell r="L1000">
            <v>3383147205</v>
          </cell>
          <cell r="M1000">
            <v>1301</v>
          </cell>
        </row>
        <row r="1001">
          <cell r="K1001">
            <v>0</v>
          </cell>
          <cell r="L1001">
            <v>417211372</v>
          </cell>
          <cell r="M1001">
            <v>6500</v>
          </cell>
        </row>
        <row r="1002">
          <cell r="K1002">
            <v>0</v>
          </cell>
          <cell r="L1002">
            <v>2465386667</v>
          </cell>
          <cell r="M1002">
            <v>1600</v>
          </cell>
        </row>
        <row r="1003">
          <cell r="K1003">
            <v>0</v>
          </cell>
          <cell r="L1003">
            <v>794939261</v>
          </cell>
          <cell r="M1003">
            <v>1600</v>
          </cell>
        </row>
        <row r="1004">
          <cell r="K1004">
            <v>0</v>
          </cell>
          <cell r="L1004">
            <v>5202410959</v>
          </cell>
          <cell r="M1004">
            <v>1720</v>
          </cell>
        </row>
        <row r="1005">
          <cell r="K1005">
            <v>0</v>
          </cell>
          <cell r="L1005">
            <v>297624780</v>
          </cell>
          <cell r="M1005">
            <v>1800</v>
          </cell>
        </row>
        <row r="1006">
          <cell r="K1006">
            <v>0</v>
          </cell>
          <cell r="L1006">
            <v>291091771</v>
          </cell>
          <cell r="M1006">
            <v>1800</v>
          </cell>
        </row>
        <row r="1007">
          <cell r="K1007">
            <v>0</v>
          </cell>
          <cell r="L1007">
            <v>254343312</v>
          </cell>
          <cell r="M1007">
            <v>1800</v>
          </cell>
        </row>
        <row r="1008">
          <cell r="K1008">
            <v>0</v>
          </cell>
          <cell r="L1008">
            <v>236358408</v>
          </cell>
          <cell r="M1008">
            <v>1800</v>
          </cell>
        </row>
        <row r="1009">
          <cell r="K1009">
            <v>0</v>
          </cell>
          <cell r="L1009">
            <v>218849336</v>
          </cell>
          <cell r="M1009">
            <v>1800</v>
          </cell>
        </row>
        <row r="1010">
          <cell r="K1010">
            <v>0</v>
          </cell>
          <cell r="L1010">
            <v>218331136</v>
          </cell>
          <cell r="M1010">
            <v>1800</v>
          </cell>
        </row>
        <row r="1011">
          <cell r="K1011">
            <v>0</v>
          </cell>
          <cell r="L1011">
            <v>215339851</v>
          </cell>
          <cell r="M1011">
            <v>1800</v>
          </cell>
        </row>
        <row r="1012">
          <cell r="K1012">
            <v>0</v>
          </cell>
          <cell r="L1012">
            <v>212932005</v>
          </cell>
          <cell r="M1012">
            <v>1800</v>
          </cell>
        </row>
        <row r="1013">
          <cell r="K1013">
            <v>0</v>
          </cell>
          <cell r="L1013">
            <v>200029650</v>
          </cell>
          <cell r="M1013">
            <v>1800</v>
          </cell>
        </row>
        <row r="1014">
          <cell r="K1014">
            <v>0</v>
          </cell>
          <cell r="L1014">
            <v>194953313</v>
          </cell>
          <cell r="M1014">
            <v>1800</v>
          </cell>
        </row>
        <row r="1015">
          <cell r="K1015">
            <v>0</v>
          </cell>
          <cell r="L1015">
            <v>190976457</v>
          </cell>
          <cell r="M1015">
            <v>1800</v>
          </cell>
        </row>
        <row r="1016">
          <cell r="K1016">
            <v>0</v>
          </cell>
          <cell r="L1016">
            <v>190535268</v>
          </cell>
          <cell r="M1016">
            <v>1800</v>
          </cell>
        </row>
        <row r="1017">
          <cell r="K1017">
            <v>0</v>
          </cell>
          <cell r="L1017">
            <v>190392160</v>
          </cell>
          <cell r="M1017">
            <v>1800</v>
          </cell>
        </row>
        <row r="1018">
          <cell r="K1018">
            <v>0</v>
          </cell>
          <cell r="L1018">
            <v>189029499</v>
          </cell>
          <cell r="M1018">
            <v>1800</v>
          </cell>
        </row>
        <row r="1019">
          <cell r="K1019">
            <v>0</v>
          </cell>
          <cell r="L1019">
            <v>187008570</v>
          </cell>
          <cell r="M1019">
            <v>1800</v>
          </cell>
        </row>
        <row r="1020">
          <cell r="K1020">
            <v>0</v>
          </cell>
          <cell r="L1020">
            <v>182849328</v>
          </cell>
          <cell r="M1020">
            <v>1800</v>
          </cell>
        </row>
        <row r="1021">
          <cell r="K1021">
            <v>0</v>
          </cell>
          <cell r="L1021">
            <v>179278515</v>
          </cell>
          <cell r="M1021">
            <v>1800</v>
          </cell>
        </row>
        <row r="1022">
          <cell r="K1022">
            <v>0</v>
          </cell>
          <cell r="L1022">
            <v>178583874</v>
          </cell>
          <cell r="M1022">
            <v>1800</v>
          </cell>
        </row>
        <row r="1023">
          <cell r="K1023">
            <v>0</v>
          </cell>
          <cell r="L1023">
            <v>174947137</v>
          </cell>
          <cell r="M1023">
            <v>1800</v>
          </cell>
        </row>
        <row r="1024">
          <cell r="K1024">
            <v>0</v>
          </cell>
          <cell r="L1024">
            <v>169396806</v>
          </cell>
          <cell r="M1024">
            <v>1800</v>
          </cell>
        </row>
        <row r="1025">
          <cell r="K1025">
            <v>0</v>
          </cell>
          <cell r="L1025">
            <v>166501566</v>
          </cell>
          <cell r="M1025">
            <v>1800</v>
          </cell>
        </row>
        <row r="1026">
          <cell r="K1026">
            <v>0</v>
          </cell>
          <cell r="L1026">
            <v>164662816</v>
          </cell>
          <cell r="M1026">
            <v>1800</v>
          </cell>
        </row>
        <row r="1027">
          <cell r="K1027">
            <v>0</v>
          </cell>
          <cell r="L1027">
            <v>162181496</v>
          </cell>
          <cell r="M1027">
            <v>1800</v>
          </cell>
        </row>
        <row r="1028">
          <cell r="K1028">
            <v>0</v>
          </cell>
          <cell r="L1028">
            <v>158651933</v>
          </cell>
          <cell r="M1028">
            <v>1800</v>
          </cell>
        </row>
        <row r="1029">
          <cell r="K1029">
            <v>0</v>
          </cell>
          <cell r="L1029">
            <v>152910765</v>
          </cell>
          <cell r="M1029">
            <v>1800</v>
          </cell>
        </row>
        <row r="1030">
          <cell r="K1030">
            <v>0</v>
          </cell>
          <cell r="L1030">
            <v>131235104</v>
          </cell>
          <cell r="M1030">
            <v>1800</v>
          </cell>
        </row>
        <row r="1031">
          <cell r="K1031">
            <v>0</v>
          </cell>
          <cell r="L1031">
            <v>128930675</v>
          </cell>
          <cell r="M1031">
            <v>1800</v>
          </cell>
        </row>
        <row r="1032">
          <cell r="K1032">
            <v>0</v>
          </cell>
          <cell r="L1032">
            <v>124440497</v>
          </cell>
          <cell r="M1032">
            <v>1800</v>
          </cell>
        </row>
        <row r="1033">
          <cell r="K1033">
            <v>0</v>
          </cell>
          <cell r="L1033">
            <v>123066479</v>
          </cell>
          <cell r="M1033">
            <v>1800</v>
          </cell>
        </row>
        <row r="1034">
          <cell r="K1034">
            <v>0</v>
          </cell>
          <cell r="L1034">
            <v>121279842</v>
          </cell>
          <cell r="M1034">
            <v>1800</v>
          </cell>
        </row>
        <row r="1035">
          <cell r="K1035">
            <v>0</v>
          </cell>
          <cell r="L1035">
            <v>117205675</v>
          </cell>
          <cell r="M1035">
            <v>1800</v>
          </cell>
        </row>
        <row r="1036">
          <cell r="K1036">
            <v>0</v>
          </cell>
          <cell r="L1036">
            <v>112344260</v>
          </cell>
          <cell r="M1036">
            <v>1800</v>
          </cell>
        </row>
        <row r="1037">
          <cell r="K1037">
            <v>0</v>
          </cell>
          <cell r="L1037">
            <v>111622586</v>
          </cell>
          <cell r="M1037">
            <v>1800</v>
          </cell>
        </row>
        <row r="1038">
          <cell r="K1038">
            <v>0</v>
          </cell>
          <cell r="L1038">
            <v>110862644</v>
          </cell>
          <cell r="M1038">
            <v>1800</v>
          </cell>
        </row>
        <row r="1039">
          <cell r="K1039">
            <v>0</v>
          </cell>
          <cell r="L1039">
            <v>110196658</v>
          </cell>
          <cell r="M1039">
            <v>1800</v>
          </cell>
        </row>
        <row r="1040">
          <cell r="K1040">
            <v>0</v>
          </cell>
          <cell r="L1040">
            <v>108490925</v>
          </cell>
          <cell r="M1040">
            <v>1800</v>
          </cell>
        </row>
        <row r="1041">
          <cell r="K1041">
            <v>0</v>
          </cell>
          <cell r="L1041">
            <v>107287652</v>
          </cell>
          <cell r="M1041">
            <v>1800</v>
          </cell>
        </row>
        <row r="1042">
          <cell r="K1042">
            <v>0</v>
          </cell>
          <cell r="L1042">
            <v>104594810</v>
          </cell>
          <cell r="M1042">
            <v>1800</v>
          </cell>
        </row>
        <row r="1043">
          <cell r="K1043">
            <v>0</v>
          </cell>
          <cell r="L1043">
            <v>103514256</v>
          </cell>
          <cell r="M1043">
            <v>1800</v>
          </cell>
        </row>
        <row r="1044">
          <cell r="K1044">
            <v>0</v>
          </cell>
          <cell r="L1044">
            <v>103325040</v>
          </cell>
          <cell r="M1044">
            <v>1800</v>
          </cell>
        </row>
        <row r="1045">
          <cell r="K1045">
            <v>0</v>
          </cell>
          <cell r="L1045">
            <v>103253700</v>
          </cell>
          <cell r="M1045">
            <v>1800</v>
          </cell>
        </row>
        <row r="1046">
          <cell r="K1046">
            <v>0</v>
          </cell>
          <cell r="L1046">
            <v>103170592</v>
          </cell>
          <cell r="M1046">
            <v>1800</v>
          </cell>
        </row>
        <row r="1047">
          <cell r="K1047">
            <v>0</v>
          </cell>
          <cell r="L1047">
            <v>103008513</v>
          </cell>
          <cell r="M1047">
            <v>1800</v>
          </cell>
        </row>
        <row r="1048">
          <cell r="K1048">
            <v>0</v>
          </cell>
          <cell r="L1048">
            <v>100986624</v>
          </cell>
          <cell r="M1048">
            <v>1800</v>
          </cell>
        </row>
        <row r="1049">
          <cell r="K1049">
            <v>0</v>
          </cell>
          <cell r="L1049">
            <v>100544990</v>
          </cell>
          <cell r="M1049">
            <v>1800</v>
          </cell>
        </row>
        <row r="1050">
          <cell r="K1050">
            <v>0</v>
          </cell>
          <cell r="L1050">
            <v>100383360</v>
          </cell>
          <cell r="M1050">
            <v>1800</v>
          </cell>
        </row>
        <row r="1051">
          <cell r="K1051">
            <v>0</v>
          </cell>
          <cell r="L1051">
            <v>100000000</v>
          </cell>
          <cell r="M1051">
            <v>1800</v>
          </cell>
        </row>
        <row r="1052">
          <cell r="K1052">
            <v>0</v>
          </cell>
          <cell r="L1052">
            <v>99891558</v>
          </cell>
          <cell r="M1052">
            <v>1800</v>
          </cell>
        </row>
        <row r="1053">
          <cell r="K1053">
            <v>0</v>
          </cell>
          <cell r="L1053">
            <v>99459640</v>
          </cell>
          <cell r="M1053">
            <v>1800</v>
          </cell>
        </row>
        <row r="1054">
          <cell r="K1054">
            <v>0</v>
          </cell>
          <cell r="L1054">
            <v>98763700</v>
          </cell>
          <cell r="M1054">
            <v>1800</v>
          </cell>
        </row>
        <row r="1055">
          <cell r="K1055">
            <v>0</v>
          </cell>
          <cell r="L1055">
            <v>97922448</v>
          </cell>
          <cell r="M1055">
            <v>1800</v>
          </cell>
        </row>
        <row r="1056">
          <cell r="K1056">
            <v>0</v>
          </cell>
          <cell r="L1056">
            <v>97896071</v>
          </cell>
          <cell r="M1056">
            <v>1800</v>
          </cell>
        </row>
        <row r="1057">
          <cell r="K1057">
            <v>0</v>
          </cell>
          <cell r="L1057">
            <v>97778503</v>
          </cell>
          <cell r="M1057">
            <v>1800</v>
          </cell>
        </row>
        <row r="1058">
          <cell r="K1058">
            <v>0</v>
          </cell>
          <cell r="L1058">
            <v>97670328</v>
          </cell>
          <cell r="M1058">
            <v>1800</v>
          </cell>
        </row>
        <row r="1059">
          <cell r="K1059">
            <v>0</v>
          </cell>
          <cell r="L1059">
            <v>97548516</v>
          </cell>
          <cell r="M1059">
            <v>1800</v>
          </cell>
        </row>
        <row r="1060">
          <cell r="K1060">
            <v>0</v>
          </cell>
          <cell r="L1060">
            <v>96951096</v>
          </cell>
          <cell r="M1060">
            <v>1800</v>
          </cell>
        </row>
        <row r="1061">
          <cell r="K1061">
            <v>0</v>
          </cell>
          <cell r="L1061">
            <v>96415911</v>
          </cell>
          <cell r="M1061">
            <v>1800</v>
          </cell>
        </row>
        <row r="1062">
          <cell r="K1062">
            <v>0</v>
          </cell>
          <cell r="L1062">
            <v>96250153</v>
          </cell>
          <cell r="M1062">
            <v>1800</v>
          </cell>
        </row>
        <row r="1063">
          <cell r="K1063">
            <v>0</v>
          </cell>
          <cell r="L1063">
            <v>96167136</v>
          </cell>
          <cell r="M1063">
            <v>1800</v>
          </cell>
        </row>
        <row r="1064">
          <cell r="K1064">
            <v>0</v>
          </cell>
          <cell r="L1064">
            <v>95933280</v>
          </cell>
          <cell r="M1064">
            <v>1800</v>
          </cell>
        </row>
        <row r="1065">
          <cell r="K1065">
            <v>0</v>
          </cell>
          <cell r="L1065">
            <v>95922240</v>
          </cell>
          <cell r="M1065">
            <v>1800</v>
          </cell>
        </row>
        <row r="1066">
          <cell r="K1066">
            <v>0</v>
          </cell>
          <cell r="L1066">
            <v>95742945</v>
          </cell>
          <cell r="M1066">
            <v>1800</v>
          </cell>
        </row>
        <row r="1067">
          <cell r="K1067">
            <v>0</v>
          </cell>
          <cell r="L1067">
            <v>95329592</v>
          </cell>
          <cell r="M1067">
            <v>1800</v>
          </cell>
        </row>
        <row r="1068">
          <cell r="K1068">
            <v>0</v>
          </cell>
          <cell r="L1068">
            <v>95164740</v>
          </cell>
          <cell r="M1068">
            <v>1800</v>
          </cell>
        </row>
        <row r="1069">
          <cell r="K1069">
            <v>0</v>
          </cell>
          <cell r="L1069">
            <v>95115272</v>
          </cell>
          <cell r="M1069">
            <v>1800</v>
          </cell>
        </row>
        <row r="1070">
          <cell r="K1070">
            <v>0</v>
          </cell>
          <cell r="L1070">
            <v>94787784</v>
          </cell>
          <cell r="M1070">
            <v>1800</v>
          </cell>
        </row>
        <row r="1071">
          <cell r="K1071">
            <v>0</v>
          </cell>
          <cell r="L1071">
            <v>94716292</v>
          </cell>
          <cell r="M1071">
            <v>1800</v>
          </cell>
        </row>
        <row r="1072">
          <cell r="K1072">
            <v>0</v>
          </cell>
          <cell r="L1072">
            <v>94608074</v>
          </cell>
          <cell r="M1072">
            <v>1800</v>
          </cell>
        </row>
        <row r="1073">
          <cell r="K1073">
            <v>0</v>
          </cell>
          <cell r="L1073">
            <v>94211250</v>
          </cell>
          <cell r="M1073">
            <v>1800</v>
          </cell>
        </row>
        <row r="1074">
          <cell r="K1074">
            <v>0</v>
          </cell>
          <cell r="L1074">
            <v>93846060</v>
          </cell>
          <cell r="M1074">
            <v>1800</v>
          </cell>
        </row>
        <row r="1075">
          <cell r="K1075">
            <v>0</v>
          </cell>
          <cell r="L1075">
            <v>93188341</v>
          </cell>
          <cell r="M1075">
            <v>1800</v>
          </cell>
        </row>
        <row r="1076">
          <cell r="K1076">
            <v>0</v>
          </cell>
          <cell r="L1076">
            <v>91814640</v>
          </cell>
          <cell r="M1076">
            <v>1800</v>
          </cell>
        </row>
        <row r="1077">
          <cell r="K1077">
            <v>0</v>
          </cell>
          <cell r="L1077">
            <v>91330827</v>
          </cell>
          <cell r="M1077">
            <v>1800</v>
          </cell>
        </row>
        <row r="1078">
          <cell r="K1078">
            <v>0</v>
          </cell>
          <cell r="L1078">
            <v>90138705</v>
          </cell>
          <cell r="M1078">
            <v>1800</v>
          </cell>
        </row>
        <row r="1079">
          <cell r="K1079">
            <v>0</v>
          </cell>
          <cell r="L1079">
            <v>89973380</v>
          </cell>
          <cell r="M1079">
            <v>1800</v>
          </cell>
        </row>
        <row r="1080">
          <cell r="K1080">
            <v>0</v>
          </cell>
          <cell r="L1080">
            <v>89226852</v>
          </cell>
          <cell r="M1080">
            <v>1800</v>
          </cell>
        </row>
        <row r="1081">
          <cell r="K1081">
            <v>0</v>
          </cell>
          <cell r="L1081">
            <v>89217050</v>
          </cell>
          <cell r="M1081">
            <v>1800</v>
          </cell>
        </row>
        <row r="1082">
          <cell r="K1082">
            <v>0</v>
          </cell>
          <cell r="L1082">
            <v>89139528</v>
          </cell>
          <cell r="M1082">
            <v>1800</v>
          </cell>
        </row>
        <row r="1083">
          <cell r="K1083">
            <v>0</v>
          </cell>
          <cell r="L1083">
            <v>89043130</v>
          </cell>
          <cell r="M1083">
            <v>1800</v>
          </cell>
        </row>
        <row r="1084">
          <cell r="K1084">
            <v>0</v>
          </cell>
          <cell r="L1084">
            <v>88969083</v>
          </cell>
          <cell r="M1084">
            <v>1800</v>
          </cell>
        </row>
        <row r="1085">
          <cell r="K1085">
            <v>0</v>
          </cell>
          <cell r="L1085">
            <v>88659900</v>
          </cell>
          <cell r="M1085">
            <v>1800</v>
          </cell>
        </row>
        <row r="1086">
          <cell r="K1086">
            <v>0</v>
          </cell>
          <cell r="L1086">
            <v>88357083</v>
          </cell>
          <cell r="M1086">
            <v>1800</v>
          </cell>
        </row>
        <row r="1087">
          <cell r="K1087">
            <v>0</v>
          </cell>
          <cell r="L1087">
            <v>87546756</v>
          </cell>
          <cell r="M1087">
            <v>1800</v>
          </cell>
        </row>
        <row r="1088">
          <cell r="K1088">
            <v>0</v>
          </cell>
          <cell r="L1088">
            <v>86676024</v>
          </cell>
          <cell r="M1088">
            <v>1800</v>
          </cell>
        </row>
        <row r="1089">
          <cell r="K1089">
            <v>0</v>
          </cell>
          <cell r="L1089">
            <v>84075950</v>
          </cell>
          <cell r="M1089">
            <v>1800</v>
          </cell>
        </row>
        <row r="1090">
          <cell r="K1090">
            <v>0</v>
          </cell>
          <cell r="L1090">
            <v>80407089</v>
          </cell>
          <cell r="M1090">
            <v>1800</v>
          </cell>
        </row>
        <row r="1091">
          <cell r="K1091">
            <v>0</v>
          </cell>
          <cell r="L1091">
            <v>73545080</v>
          </cell>
          <cell r="M1091">
            <v>1800</v>
          </cell>
        </row>
        <row r="1092">
          <cell r="K1092">
            <v>0</v>
          </cell>
          <cell r="L1092">
            <v>69891281</v>
          </cell>
          <cell r="M1092">
            <v>1800</v>
          </cell>
        </row>
        <row r="1093">
          <cell r="K1093">
            <v>0</v>
          </cell>
          <cell r="L1093">
            <v>69786962</v>
          </cell>
          <cell r="M1093">
            <v>1800</v>
          </cell>
        </row>
        <row r="1094">
          <cell r="K1094">
            <v>0</v>
          </cell>
          <cell r="L1094">
            <v>69322108</v>
          </cell>
          <cell r="M1094">
            <v>1800</v>
          </cell>
        </row>
        <row r="1095">
          <cell r="K1095">
            <v>0</v>
          </cell>
          <cell r="L1095">
            <v>66309472</v>
          </cell>
          <cell r="M1095">
            <v>1800</v>
          </cell>
        </row>
        <row r="1096">
          <cell r="K1096">
            <v>0</v>
          </cell>
          <cell r="L1096">
            <v>65538212</v>
          </cell>
          <cell r="M1096">
            <v>1800</v>
          </cell>
        </row>
        <row r="1097">
          <cell r="K1097">
            <v>0</v>
          </cell>
          <cell r="L1097">
            <v>64897741</v>
          </cell>
          <cell r="M1097">
            <v>1800</v>
          </cell>
        </row>
        <row r="1098">
          <cell r="K1098">
            <v>0</v>
          </cell>
          <cell r="L1098">
            <v>64451382</v>
          </cell>
          <cell r="M1098">
            <v>1800</v>
          </cell>
        </row>
        <row r="1099">
          <cell r="K1099">
            <v>0</v>
          </cell>
          <cell r="L1099">
            <v>63848886</v>
          </cell>
          <cell r="M1099">
            <v>1800</v>
          </cell>
        </row>
        <row r="1100">
          <cell r="K1100">
            <v>0</v>
          </cell>
          <cell r="L1100">
            <v>61930422</v>
          </cell>
          <cell r="M1100">
            <v>1800</v>
          </cell>
        </row>
        <row r="1101">
          <cell r="K1101">
            <v>0</v>
          </cell>
          <cell r="L1101">
            <v>59442680</v>
          </cell>
          <cell r="M1101">
            <v>1800</v>
          </cell>
        </row>
        <row r="1102">
          <cell r="K1102">
            <v>0</v>
          </cell>
          <cell r="L1102">
            <v>59238760</v>
          </cell>
          <cell r="M1102">
            <v>1800</v>
          </cell>
        </row>
        <row r="1103">
          <cell r="K1103">
            <v>0</v>
          </cell>
          <cell r="L1103">
            <v>57610679</v>
          </cell>
          <cell r="M1103">
            <v>1800</v>
          </cell>
        </row>
        <row r="1104">
          <cell r="K1104">
            <v>0</v>
          </cell>
          <cell r="L1104">
            <v>56169764</v>
          </cell>
          <cell r="M1104">
            <v>1800</v>
          </cell>
        </row>
        <row r="1105">
          <cell r="K1105">
            <v>0</v>
          </cell>
          <cell r="L1105">
            <v>56134078</v>
          </cell>
          <cell r="M1105">
            <v>1800</v>
          </cell>
        </row>
        <row r="1106">
          <cell r="K1106">
            <v>0</v>
          </cell>
          <cell r="L1106">
            <v>55818504</v>
          </cell>
          <cell r="M1106">
            <v>1800</v>
          </cell>
        </row>
        <row r="1107">
          <cell r="K1107">
            <v>0</v>
          </cell>
          <cell r="L1107">
            <v>55606435</v>
          </cell>
          <cell r="M1107">
            <v>1800</v>
          </cell>
        </row>
        <row r="1108">
          <cell r="K1108">
            <v>0</v>
          </cell>
          <cell r="L1108">
            <v>52460969</v>
          </cell>
          <cell r="M1108">
            <v>1800</v>
          </cell>
        </row>
        <row r="1109">
          <cell r="K1109">
            <v>0</v>
          </cell>
          <cell r="L1109">
            <v>52282539</v>
          </cell>
          <cell r="M1109">
            <v>1800</v>
          </cell>
        </row>
        <row r="1110">
          <cell r="K1110">
            <v>0</v>
          </cell>
          <cell r="L1110">
            <v>49519830</v>
          </cell>
          <cell r="M1110">
            <v>1800</v>
          </cell>
        </row>
        <row r="1111">
          <cell r="K1111">
            <v>0</v>
          </cell>
          <cell r="L1111">
            <v>47866549</v>
          </cell>
          <cell r="M1111">
            <v>1800</v>
          </cell>
        </row>
        <row r="1112">
          <cell r="K1112">
            <v>0</v>
          </cell>
          <cell r="L1112">
            <v>45931000</v>
          </cell>
          <cell r="M1112">
            <v>1800</v>
          </cell>
        </row>
        <row r="1113">
          <cell r="K1113">
            <v>0</v>
          </cell>
          <cell r="L1113">
            <v>44896328</v>
          </cell>
          <cell r="M1113">
            <v>1800</v>
          </cell>
        </row>
        <row r="1114">
          <cell r="K1114">
            <v>0</v>
          </cell>
          <cell r="L1114">
            <v>42715684</v>
          </cell>
          <cell r="M1114">
            <v>1800</v>
          </cell>
        </row>
        <row r="1115">
          <cell r="K1115">
            <v>0</v>
          </cell>
          <cell r="L1115">
            <v>41511785</v>
          </cell>
          <cell r="M1115">
            <v>1800</v>
          </cell>
        </row>
        <row r="1116">
          <cell r="K1116">
            <v>0</v>
          </cell>
          <cell r="L1116">
            <v>38675997</v>
          </cell>
          <cell r="M1116">
            <v>1800</v>
          </cell>
        </row>
        <row r="1117">
          <cell r="K1117">
            <v>0</v>
          </cell>
          <cell r="L1117">
            <v>36116448</v>
          </cell>
          <cell r="M1117">
            <v>1800</v>
          </cell>
        </row>
        <row r="1118">
          <cell r="K1118">
            <v>0</v>
          </cell>
          <cell r="L1118">
            <v>29607435</v>
          </cell>
          <cell r="M1118">
            <v>1800</v>
          </cell>
        </row>
        <row r="1119">
          <cell r="K1119">
            <v>0</v>
          </cell>
          <cell r="L1119">
            <v>28644847</v>
          </cell>
          <cell r="M1119">
            <v>1800</v>
          </cell>
        </row>
        <row r="1120">
          <cell r="K1120">
            <v>0</v>
          </cell>
          <cell r="L1120">
            <v>28048410</v>
          </cell>
          <cell r="M1120">
            <v>1800</v>
          </cell>
        </row>
        <row r="1121">
          <cell r="K1121">
            <v>0</v>
          </cell>
          <cell r="L1121">
            <v>26597340</v>
          </cell>
          <cell r="M1121">
            <v>1800</v>
          </cell>
        </row>
        <row r="1122">
          <cell r="K1122">
            <v>0</v>
          </cell>
          <cell r="L1122">
            <v>23443992</v>
          </cell>
          <cell r="M1122">
            <v>1800</v>
          </cell>
        </row>
        <row r="1123">
          <cell r="K1123">
            <v>0</v>
          </cell>
          <cell r="L1123">
            <v>23341655</v>
          </cell>
          <cell r="M1123">
            <v>1800</v>
          </cell>
        </row>
        <row r="1124">
          <cell r="K1124">
            <v>0</v>
          </cell>
          <cell r="L1124">
            <v>23078874</v>
          </cell>
          <cell r="M1124">
            <v>1800</v>
          </cell>
        </row>
        <row r="1125">
          <cell r="K1125">
            <v>0</v>
          </cell>
          <cell r="L1125">
            <v>22479140</v>
          </cell>
          <cell r="M1125">
            <v>1800</v>
          </cell>
        </row>
        <row r="1126">
          <cell r="K1126">
            <v>0</v>
          </cell>
          <cell r="L1126">
            <v>22191939</v>
          </cell>
          <cell r="M1126">
            <v>1800</v>
          </cell>
        </row>
        <row r="1127">
          <cell r="K1127">
            <v>0</v>
          </cell>
          <cell r="L1127">
            <v>22132836</v>
          </cell>
          <cell r="M1127">
            <v>1800</v>
          </cell>
        </row>
        <row r="1128">
          <cell r="K1128">
            <v>0</v>
          </cell>
          <cell r="L1128">
            <v>22086009</v>
          </cell>
          <cell r="M1128">
            <v>1800</v>
          </cell>
        </row>
        <row r="1129">
          <cell r="K1129">
            <v>0</v>
          </cell>
          <cell r="L1129">
            <v>21817244</v>
          </cell>
          <cell r="M1129">
            <v>1800</v>
          </cell>
        </row>
        <row r="1130">
          <cell r="K1130">
            <v>0</v>
          </cell>
          <cell r="L1130">
            <v>21742200</v>
          </cell>
          <cell r="M1130">
            <v>1800</v>
          </cell>
        </row>
        <row r="1131">
          <cell r="K1131">
            <v>0</v>
          </cell>
          <cell r="L1131">
            <v>21470724</v>
          </cell>
          <cell r="M1131">
            <v>1800</v>
          </cell>
        </row>
        <row r="1132">
          <cell r="K1132">
            <v>0</v>
          </cell>
          <cell r="L1132">
            <v>21371960</v>
          </cell>
          <cell r="M1132">
            <v>1800</v>
          </cell>
        </row>
        <row r="1133">
          <cell r="K1133">
            <v>0</v>
          </cell>
          <cell r="L1133">
            <v>19690312</v>
          </cell>
          <cell r="M1133">
            <v>1800</v>
          </cell>
        </row>
        <row r="1134">
          <cell r="K1134">
            <v>0</v>
          </cell>
          <cell r="L1134">
            <v>19575234</v>
          </cell>
          <cell r="M1134">
            <v>1800</v>
          </cell>
        </row>
        <row r="1135">
          <cell r="K1135">
            <v>0</v>
          </cell>
          <cell r="L1135">
            <v>19024540</v>
          </cell>
          <cell r="M1135">
            <v>1800</v>
          </cell>
        </row>
        <row r="1136">
          <cell r="K1136">
            <v>0</v>
          </cell>
          <cell r="L1136">
            <v>19006083</v>
          </cell>
          <cell r="M1136">
            <v>1800</v>
          </cell>
        </row>
        <row r="1137">
          <cell r="K1137">
            <v>0</v>
          </cell>
          <cell r="L1137">
            <v>18591270</v>
          </cell>
          <cell r="M1137">
            <v>1800</v>
          </cell>
        </row>
        <row r="1138">
          <cell r="K1138">
            <v>0</v>
          </cell>
          <cell r="L1138">
            <v>16753492</v>
          </cell>
          <cell r="M1138">
            <v>1800</v>
          </cell>
        </row>
        <row r="1139">
          <cell r="K1139">
            <v>0</v>
          </cell>
          <cell r="L1139">
            <v>16028172</v>
          </cell>
          <cell r="M1139">
            <v>1800</v>
          </cell>
        </row>
        <row r="1140">
          <cell r="K1140">
            <v>0</v>
          </cell>
          <cell r="L1140">
            <v>16025346</v>
          </cell>
          <cell r="M1140">
            <v>1800</v>
          </cell>
        </row>
        <row r="1141">
          <cell r="K1141">
            <v>0</v>
          </cell>
          <cell r="L1141">
            <v>15608937</v>
          </cell>
          <cell r="M1141">
            <v>1800</v>
          </cell>
        </row>
        <row r="1142">
          <cell r="K1142">
            <v>0</v>
          </cell>
          <cell r="L1142">
            <v>15484408</v>
          </cell>
          <cell r="M1142">
            <v>1800</v>
          </cell>
        </row>
        <row r="1143">
          <cell r="K1143">
            <v>0</v>
          </cell>
          <cell r="L1143">
            <v>15446289</v>
          </cell>
          <cell r="M1143">
            <v>1800</v>
          </cell>
        </row>
        <row r="1144">
          <cell r="K1144">
            <v>0</v>
          </cell>
          <cell r="L1144">
            <v>15011056</v>
          </cell>
          <cell r="M1144">
            <v>1800</v>
          </cell>
        </row>
        <row r="1145">
          <cell r="K1145">
            <v>0</v>
          </cell>
          <cell r="L1145">
            <v>14656392</v>
          </cell>
          <cell r="M1145">
            <v>1800</v>
          </cell>
        </row>
        <row r="1146">
          <cell r="K1146">
            <v>0</v>
          </cell>
          <cell r="L1146">
            <v>14256285</v>
          </cell>
          <cell r="M1146">
            <v>1800</v>
          </cell>
        </row>
        <row r="1147">
          <cell r="K1147">
            <v>0</v>
          </cell>
          <cell r="L1147">
            <v>14007228</v>
          </cell>
          <cell r="M1147">
            <v>1800</v>
          </cell>
        </row>
        <row r="1148">
          <cell r="K1148">
            <v>0</v>
          </cell>
          <cell r="L1148">
            <v>14007227</v>
          </cell>
          <cell r="M1148">
            <v>1800</v>
          </cell>
        </row>
        <row r="1149">
          <cell r="K1149">
            <v>0</v>
          </cell>
          <cell r="L1149">
            <v>13887045</v>
          </cell>
          <cell r="M1149">
            <v>1800</v>
          </cell>
        </row>
        <row r="1150">
          <cell r="K1150">
            <v>0</v>
          </cell>
          <cell r="L1150">
            <v>13815291</v>
          </cell>
          <cell r="M1150">
            <v>1800</v>
          </cell>
        </row>
        <row r="1151">
          <cell r="K1151">
            <v>0</v>
          </cell>
          <cell r="L1151">
            <v>13808256</v>
          </cell>
          <cell r="M1151">
            <v>1800</v>
          </cell>
        </row>
        <row r="1152">
          <cell r="K1152">
            <v>0</v>
          </cell>
          <cell r="L1152">
            <v>13395117</v>
          </cell>
          <cell r="M1152">
            <v>1800</v>
          </cell>
        </row>
        <row r="1153">
          <cell r="K1153">
            <v>0</v>
          </cell>
          <cell r="L1153">
            <v>13357484</v>
          </cell>
          <cell r="M1153">
            <v>1800</v>
          </cell>
        </row>
        <row r="1154">
          <cell r="K1154">
            <v>0</v>
          </cell>
          <cell r="L1154">
            <v>13292876</v>
          </cell>
          <cell r="M1154">
            <v>1800</v>
          </cell>
        </row>
        <row r="1155">
          <cell r="K1155">
            <v>0</v>
          </cell>
          <cell r="L1155">
            <v>12996525</v>
          </cell>
          <cell r="M1155">
            <v>1800</v>
          </cell>
        </row>
        <row r="1156">
          <cell r="K1156">
            <v>0</v>
          </cell>
          <cell r="L1156">
            <v>12851725</v>
          </cell>
          <cell r="M1156">
            <v>1800</v>
          </cell>
        </row>
        <row r="1157">
          <cell r="K1157">
            <v>0</v>
          </cell>
          <cell r="L1157">
            <v>12332620</v>
          </cell>
          <cell r="M1157">
            <v>1800</v>
          </cell>
        </row>
        <row r="1158">
          <cell r="K1158">
            <v>0</v>
          </cell>
          <cell r="L1158">
            <v>12293930</v>
          </cell>
          <cell r="M1158">
            <v>1800</v>
          </cell>
        </row>
        <row r="1159">
          <cell r="K1159">
            <v>0</v>
          </cell>
          <cell r="L1159">
            <v>12293930</v>
          </cell>
          <cell r="M1159">
            <v>1800</v>
          </cell>
        </row>
        <row r="1160">
          <cell r="K1160">
            <v>0</v>
          </cell>
          <cell r="L1160">
            <v>12293930</v>
          </cell>
          <cell r="M1160">
            <v>1800</v>
          </cell>
        </row>
        <row r="1161">
          <cell r="K1161">
            <v>0</v>
          </cell>
          <cell r="L1161">
            <v>12082146</v>
          </cell>
          <cell r="M1161">
            <v>1800</v>
          </cell>
        </row>
        <row r="1162">
          <cell r="K1162">
            <v>0</v>
          </cell>
          <cell r="L1162">
            <v>11646328</v>
          </cell>
          <cell r="M1162">
            <v>1800</v>
          </cell>
        </row>
        <row r="1163">
          <cell r="K1163">
            <v>0</v>
          </cell>
          <cell r="L1163">
            <v>10875143</v>
          </cell>
          <cell r="M1163">
            <v>1800</v>
          </cell>
        </row>
        <row r="1164">
          <cell r="K1164">
            <v>0</v>
          </cell>
          <cell r="L1164">
            <v>10845999</v>
          </cell>
          <cell r="M1164">
            <v>1800</v>
          </cell>
        </row>
        <row r="1165">
          <cell r="K1165">
            <v>0</v>
          </cell>
          <cell r="L1165">
            <v>10591056</v>
          </cell>
          <cell r="M1165">
            <v>1800</v>
          </cell>
        </row>
        <row r="1166">
          <cell r="K1166">
            <v>0</v>
          </cell>
          <cell r="L1166">
            <v>10487910</v>
          </cell>
          <cell r="M1166">
            <v>1800</v>
          </cell>
        </row>
        <row r="1167">
          <cell r="K1167">
            <v>0</v>
          </cell>
          <cell r="L1167">
            <v>10487910</v>
          </cell>
          <cell r="M1167">
            <v>1800</v>
          </cell>
        </row>
        <row r="1168">
          <cell r="K1168">
            <v>0</v>
          </cell>
          <cell r="L1168">
            <v>10487910</v>
          </cell>
          <cell r="M1168">
            <v>1800</v>
          </cell>
        </row>
        <row r="1169">
          <cell r="K1169">
            <v>0</v>
          </cell>
          <cell r="L1169">
            <v>9195185</v>
          </cell>
          <cell r="M1169">
            <v>1800</v>
          </cell>
        </row>
        <row r="1170">
          <cell r="K1170">
            <v>0</v>
          </cell>
          <cell r="L1170">
            <v>8590219</v>
          </cell>
          <cell r="M1170">
            <v>1800</v>
          </cell>
        </row>
        <row r="1171">
          <cell r="K1171">
            <v>0</v>
          </cell>
          <cell r="L1171">
            <v>7470841</v>
          </cell>
          <cell r="M1171">
            <v>1800</v>
          </cell>
        </row>
        <row r="1172">
          <cell r="K1172">
            <v>0</v>
          </cell>
          <cell r="L1172">
            <v>7154700</v>
          </cell>
          <cell r="M1172">
            <v>1800</v>
          </cell>
        </row>
        <row r="1173">
          <cell r="K1173">
            <v>0</v>
          </cell>
          <cell r="L1173">
            <v>4711775</v>
          </cell>
          <cell r="M1173">
            <v>1800</v>
          </cell>
        </row>
        <row r="1174">
          <cell r="K1174">
            <v>0</v>
          </cell>
          <cell r="L1174">
            <v>3928095</v>
          </cell>
          <cell r="M1174">
            <v>1800</v>
          </cell>
        </row>
        <row r="1175">
          <cell r="K1175">
            <v>0</v>
          </cell>
          <cell r="L1175">
            <v>2895858</v>
          </cell>
          <cell r="M1175">
            <v>1800</v>
          </cell>
        </row>
        <row r="1176">
          <cell r="K1176">
            <v>0</v>
          </cell>
          <cell r="L1176">
            <v>2592069</v>
          </cell>
          <cell r="M1176">
            <v>1800</v>
          </cell>
        </row>
        <row r="1177">
          <cell r="K1177">
            <v>0</v>
          </cell>
          <cell r="L1177">
            <v>1412889</v>
          </cell>
          <cell r="M1177">
            <v>1800</v>
          </cell>
        </row>
        <row r="1178">
          <cell r="K1178">
            <v>0</v>
          </cell>
          <cell r="L1178">
            <v>825351</v>
          </cell>
          <cell r="M1178">
            <v>1800</v>
          </cell>
        </row>
        <row r="1179">
          <cell r="K1179">
            <v>0</v>
          </cell>
          <cell r="L1179">
            <v>8000000000</v>
          </cell>
          <cell r="M1179">
            <v>1900</v>
          </cell>
        </row>
        <row r="1180">
          <cell r="K1180">
            <v>0</v>
          </cell>
          <cell r="L1180">
            <v>4000000000</v>
          </cell>
          <cell r="M1180">
            <v>1901</v>
          </cell>
        </row>
        <row r="1181">
          <cell r="K1181">
            <v>0</v>
          </cell>
          <cell r="L1181">
            <v>1004090584</v>
          </cell>
          <cell r="M1181">
            <v>20</v>
          </cell>
        </row>
        <row r="1182">
          <cell r="K1182">
            <v>0</v>
          </cell>
          <cell r="L1182">
            <v>232067372</v>
          </cell>
          <cell r="M1182">
            <v>121</v>
          </cell>
        </row>
        <row r="1183">
          <cell r="K1183">
            <v>0</v>
          </cell>
          <cell r="L1183">
            <v>127540902806</v>
          </cell>
          <cell r="M1183" t="str">
            <v>كد را وارد كنيد</v>
          </cell>
        </row>
        <row r="1184">
          <cell r="K1184">
            <v>0</v>
          </cell>
          <cell r="L1184">
            <v>137328287014</v>
          </cell>
          <cell r="M1184">
            <v>2100</v>
          </cell>
        </row>
        <row r="1185">
          <cell r="K1185">
            <v>0</v>
          </cell>
          <cell r="L1185">
            <v>4635191400</v>
          </cell>
          <cell r="M1185">
            <v>2102</v>
          </cell>
        </row>
        <row r="1186">
          <cell r="K1186">
            <v>0</v>
          </cell>
          <cell r="L1186">
            <v>646436000</v>
          </cell>
          <cell r="M1186">
            <v>2101</v>
          </cell>
        </row>
        <row r="1187">
          <cell r="K1187">
            <v>0</v>
          </cell>
          <cell r="L1187">
            <v>385587200</v>
          </cell>
          <cell r="M1187">
            <v>2103</v>
          </cell>
        </row>
        <row r="1188">
          <cell r="K1188">
            <v>0</v>
          </cell>
          <cell r="L1188">
            <v>192758802</v>
          </cell>
          <cell r="M1188">
            <v>2130</v>
          </cell>
        </row>
        <row r="1189">
          <cell r="K1189">
            <v>0</v>
          </cell>
          <cell r="L1189">
            <v>93600000</v>
          </cell>
          <cell r="M1189">
            <v>2104</v>
          </cell>
        </row>
        <row r="1190">
          <cell r="K1190">
            <v>0</v>
          </cell>
          <cell r="L1190">
            <v>3000000</v>
          </cell>
          <cell r="M1190">
            <v>2106</v>
          </cell>
        </row>
        <row r="1191">
          <cell r="K1191">
            <v>0</v>
          </cell>
          <cell r="L1191">
            <v>2950699068</v>
          </cell>
          <cell r="M1191">
            <v>2109</v>
          </cell>
        </row>
        <row r="1192">
          <cell r="K1192">
            <v>0</v>
          </cell>
          <cell r="L1192">
            <v>58935780</v>
          </cell>
          <cell r="M1192">
            <v>2131</v>
          </cell>
        </row>
        <row r="1193">
          <cell r="K1193">
            <v>0</v>
          </cell>
          <cell r="L1193">
            <v>54581540</v>
          </cell>
          <cell r="M1193">
            <v>2132</v>
          </cell>
        </row>
        <row r="1194">
          <cell r="K1194">
            <v>0</v>
          </cell>
          <cell r="L1194">
            <v>6042840</v>
          </cell>
          <cell r="M1194">
            <v>2139</v>
          </cell>
        </row>
        <row r="1195">
          <cell r="K1195">
            <v>0</v>
          </cell>
          <cell r="L1195">
            <v>2711800</v>
          </cell>
          <cell r="M1195">
            <v>2139</v>
          </cell>
        </row>
        <row r="1196">
          <cell r="K1196">
            <v>0</v>
          </cell>
          <cell r="L1196">
            <v>1105000</v>
          </cell>
          <cell r="M1196">
            <v>2139</v>
          </cell>
        </row>
        <row r="1197">
          <cell r="K1197">
            <v>0</v>
          </cell>
          <cell r="L1197">
            <v>468000</v>
          </cell>
          <cell r="M1197">
            <v>2139</v>
          </cell>
        </row>
        <row r="1198">
          <cell r="K1198">
            <v>93600000</v>
          </cell>
          <cell r="L1198">
            <v>0</v>
          </cell>
          <cell r="M1198">
            <v>2104</v>
          </cell>
        </row>
        <row r="1199">
          <cell r="K1199">
            <v>46155000</v>
          </cell>
          <cell r="L1199">
            <v>0</v>
          </cell>
          <cell r="M1199">
            <v>2162</v>
          </cell>
        </row>
        <row r="1200">
          <cell r="K1200">
            <v>5792000</v>
          </cell>
          <cell r="L1200">
            <v>0</v>
          </cell>
          <cell r="M1200">
            <v>2160</v>
          </cell>
        </row>
        <row r="1201">
          <cell r="K1201">
            <v>3000000</v>
          </cell>
          <cell r="L1201">
            <v>0</v>
          </cell>
          <cell r="M1201">
            <v>2106</v>
          </cell>
        </row>
        <row r="1202">
          <cell r="K1202">
            <v>49188700</v>
          </cell>
          <cell r="L1202">
            <v>0</v>
          </cell>
          <cell r="M1202">
            <v>2169</v>
          </cell>
        </row>
        <row r="1203">
          <cell r="K1203">
            <v>138555000</v>
          </cell>
          <cell r="L1203">
            <v>0</v>
          </cell>
          <cell r="M1203">
            <v>2168</v>
          </cell>
        </row>
        <row r="1204">
          <cell r="K1204">
            <v>1282060</v>
          </cell>
          <cell r="L1204">
            <v>0</v>
          </cell>
          <cell r="M1204">
            <v>2169</v>
          </cell>
        </row>
        <row r="1205">
          <cell r="K1205">
            <v>83698101</v>
          </cell>
          <cell r="L1205">
            <v>0</v>
          </cell>
          <cell r="M1205">
            <v>2550</v>
          </cell>
        </row>
        <row r="1206">
          <cell r="K1206">
            <v>405867940</v>
          </cell>
          <cell r="L1206">
            <v>0</v>
          </cell>
          <cell r="M1206">
            <v>2705</v>
          </cell>
        </row>
        <row r="1207">
          <cell r="K1207">
            <v>0</v>
          </cell>
          <cell r="L1207">
            <v>386511584</v>
          </cell>
          <cell r="M1207">
            <v>2701</v>
          </cell>
        </row>
        <row r="1208">
          <cell r="K1208">
            <v>2700048287</v>
          </cell>
          <cell r="L1208">
            <v>0</v>
          </cell>
          <cell r="M1208">
            <v>2240</v>
          </cell>
        </row>
        <row r="1209">
          <cell r="K1209">
            <v>1915284800</v>
          </cell>
          <cell r="L1209">
            <v>0</v>
          </cell>
          <cell r="M1209">
            <v>2200</v>
          </cell>
        </row>
        <row r="1210">
          <cell r="K1210">
            <v>899892444</v>
          </cell>
          <cell r="L1210">
            <v>0</v>
          </cell>
          <cell r="M1210">
            <v>2300</v>
          </cell>
        </row>
        <row r="1211">
          <cell r="K1211">
            <v>833036006</v>
          </cell>
          <cell r="L1211">
            <v>0</v>
          </cell>
          <cell r="M1211">
            <v>2400</v>
          </cell>
        </row>
        <row r="1212">
          <cell r="K1212">
            <v>725753322</v>
          </cell>
          <cell r="L1212">
            <v>0</v>
          </cell>
          <cell r="M1212">
            <v>2240</v>
          </cell>
        </row>
        <row r="1213">
          <cell r="K1213">
            <v>660403754</v>
          </cell>
          <cell r="L1213">
            <v>0</v>
          </cell>
          <cell r="M1213">
            <v>2300</v>
          </cell>
        </row>
        <row r="1214">
          <cell r="K1214">
            <v>610965234</v>
          </cell>
          <cell r="L1214">
            <v>0</v>
          </cell>
          <cell r="M1214">
            <v>2261</v>
          </cell>
        </row>
        <row r="1215">
          <cell r="K1215">
            <v>524679613</v>
          </cell>
          <cell r="L1215">
            <v>0</v>
          </cell>
          <cell r="M1215">
            <v>2400</v>
          </cell>
        </row>
        <row r="1216">
          <cell r="K1216">
            <v>488116268</v>
          </cell>
          <cell r="L1216">
            <v>0</v>
          </cell>
          <cell r="M1216">
            <v>2400</v>
          </cell>
        </row>
        <row r="1217">
          <cell r="K1217">
            <v>410093606</v>
          </cell>
          <cell r="L1217">
            <v>0</v>
          </cell>
          <cell r="M1217">
            <v>2240</v>
          </cell>
        </row>
        <row r="1218">
          <cell r="K1218">
            <v>379190507</v>
          </cell>
          <cell r="L1218">
            <v>0</v>
          </cell>
          <cell r="M1218">
            <v>2240</v>
          </cell>
        </row>
        <row r="1219">
          <cell r="K1219">
            <v>338715039</v>
          </cell>
          <cell r="L1219">
            <v>0</v>
          </cell>
          <cell r="M1219">
            <v>2300</v>
          </cell>
        </row>
        <row r="1220">
          <cell r="K1220">
            <v>334736019</v>
          </cell>
          <cell r="L1220">
            <v>0</v>
          </cell>
          <cell r="M1220">
            <v>2500</v>
          </cell>
        </row>
        <row r="1221">
          <cell r="K1221">
            <v>323985423</v>
          </cell>
          <cell r="L1221">
            <v>0</v>
          </cell>
          <cell r="M1221">
            <v>2300</v>
          </cell>
        </row>
        <row r="1222">
          <cell r="K1222">
            <v>253460186</v>
          </cell>
          <cell r="L1222">
            <v>0</v>
          </cell>
          <cell r="M1222">
            <v>2240</v>
          </cell>
        </row>
        <row r="1223">
          <cell r="K1223">
            <v>232106799</v>
          </cell>
          <cell r="L1223">
            <v>0</v>
          </cell>
          <cell r="M1223">
            <v>2400</v>
          </cell>
        </row>
        <row r="1224">
          <cell r="K1224">
            <v>193596993</v>
          </cell>
          <cell r="L1224">
            <v>0</v>
          </cell>
          <cell r="M1224">
            <v>2261</v>
          </cell>
        </row>
        <row r="1225">
          <cell r="K1225">
            <v>150687597</v>
          </cell>
          <cell r="L1225">
            <v>0</v>
          </cell>
          <cell r="M1225">
            <v>2261</v>
          </cell>
        </row>
        <row r="1226">
          <cell r="K1226">
            <v>140315296</v>
          </cell>
          <cell r="L1226">
            <v>0</v>
          </cell>
          <cell r="M1226">
            <v>2300</v>
          </cell>
        </row>
        <row r="1227">
          <cell r="K1227">
            <v>125623754</v>
          </cell>
          <cell r="L1227">
            <v>0</v>
          </cell>
          <cell r="M1227">
            <v>2221</v>
          </cell>
        </row>
        <row r="1228">
          <cell r="K1228">
            <v>121883762</v>
          </cell>
          <cell r="L1228">
            <v>0</v>
          </cell>
          <cell r="M1228">
            <v>2261</v>
          </cell>
        </row>
        <row r="1229">
          <cell r="K1229">
            <v>75628757</v>
          </cell>
          <cell r="L1229">
            <v>0</v>
          </cell>
          <cell r="M1229">
            <v>2240</v>
          </cell>
        </row>
        <row r="1230">
          <cell r="K1230">
            <v>61203252</v>
          </cell>
          <cell r="L1230">
            <v>0</v>
          </cell>
          <cell r="M1230">
            <v>2240</v>
          </cell>
        </row>
        <row r="1231">
          <cell r="K1231">
            <v>738228736</v>
          </cell>
          <cell r="L1231">
            <v>0</v>
          </cell>
          <cell r="M1231">
            <v>2240</v>
          </cell>
        </row>
        <row r="1232">
          <cell r="K1232">
            <v>484254383</v>
          </cell>
          <cell r="L1232">
            <v>0</v>
          </cell>
          <cell r="M1232">
            <v>2300</v>
          </cell>
        </row>
        <row r="1233">
          <cell r="K1233">
            <v>348545181</v>
          </cell>
          <cell r="L1233">
            <v>0</v>
          </cell>
          <cell r="M1233">
            <v>2300</v>
          </cell>
        </row>
        <row r="1234">
          <cell r="K1234">
            <v>336882560</v>
          </cell>
          <cell r="L1234">
            <v>0</v>
          </cell>
          <cell r="M1234">
            <v>2400</v>
          </cell>
        </row>
        <row r="1235">
          <cell r="K1235">
            <v>293366654</v>
          </cell>
          <cell r="L1235">
            <v>0</v>
          </cell>
          <cell r="M1235">
            <v>2400</v>
          </cell>
        </row>
        <row r="1236">
          <cell r="K1236">
            <v>288471831</v>
          </cell>
          <cell r="L1236">
            <v>0</v>
          </cell>
          <cell r="M1236">
            <v>2300</v>
          </cell>
        </row>
        <row r="1237">
          <cell r="K1237">
            <v>268251120</v>
          </cell>
          <cell r="L1237">
            <v>0</v>
          </cell>
          <cell r="M1237">
            <v>2261</v>
          </cell>
        </row>
        <row r="1238">
          <cell r="K1238">
            <v>252925441</v>
          </cell>
          <cell r="L1238">
            <v>0</v>
          </cell>
          <cell r="M1238">
            <v>2200</v>
          </cell>
        </row>
        <row r="1239">
          <cell r="K1239">
            <v>245015159</v>
          </cell>
          <cell r="L1239">
            <v>0</v>
          </cell>
          <cell r="M1239">
            <v>2240</v>
          </cell>
        </row>
        <row r="1240">
          <cell r="K1240">
            <v>243594726</v>
          </cell>
          <cell r="L1240">
            <v>0</v>
          </cell>
          <cell r="M1240">
            <v>2400</v>
          </cell>
        </row>
        <row r="1241">
          <cell r="K1241">
            <v>183927259</v>
          </cell>
          <cell r="L1241">
            <v>0</v>
          </cell>
          <cell r="M1241">
            <v>2240</v>
          </cell>
        </row>
        <row r="1242">
          <cell r="K1242">
            <v>173480607</v>
          </cell>
          <cell r="L1242">
            <v>0</v>
          </cell>
          <cell r="M1242">
            <v>2240</v>
          </cell>
        </row>
        <row r="1243">
          <cell r="K1243">
            <v>166121893</v>
          </cell>
          <cell r="L1243">
            <v>0</v>
          </cell>
          <cell r="M1243">
            <v>2300</v>
          </cell>
        </row>
        <row r="1244">
          <cell r="K1244">
            <v>150040406</v>
          </cell>
          <cell r="L1244">
            <v>0</v>
          </cell>
          <cell r="M1244">
            <v>2500</v>
          </cell>
        </row>
        <row r="1245">
          <cell r="K1245">
            <v>83286539</v>
          </cell>
          <cell r="L1245">
            <v>0</v>
          </cell>
          <cell r="M1245">
            <v>2261</v>
          </cell>
        </row>
        <row r="1246">
          <cell r="K1246">
            <v>82610355</v>
          </cell>
          <cell r="L1246">
            <v>0</v>
          </cell>
          <cell r="M1246">
            <v>2240</v>
          </cell>
        </row>
        <row r="1247">
          <cell r="K1247">
            <v>80255112</v>
          </cell>
          <cell r="L1247">
            <v>0</v>
          </cell>
          <cell r="M1247">
            <v>2261</v>
          </cell>
        </row>
        <row r="1248">
          <cell r="K1248">
            <v>75203972</v>
          </cell>
          <cell r="L1248">
            <v>0</v>
          </cell>
          <cell r="M1248">
            <v>2221</v>
          </cell>
        </row>
        <row r="1249">
          <cell r="K1249">
            <v>42748524</v>
          </cell>
          <cell r="L1249">
            <v>0</v>
          </cell>
          <cell r="M1249">
            <v>2300</v>
          </cell>
        </row>
        <row r="1250">
          <cell r="K1250">
            <v>41186973</v>
          </cell>
          <cell r="L1250">
            <v>0</v>
          </cell>
          <cell r="M1250">
            <v>2261</v>
          </cell>
        </row>
        <row r="1251">
          <cell r="K1251">
            <v>33800998</v>
          </cell>
          <cell r="L1251">
            <v>0</v>
          </cell>
          <cell r="M1251">
            <v>2240</v>
          </cell>
        </row>
        <row r="1252">
          <cell r="K1252">
            <v>30261759</v>
          </cell>
          <cell r="L1252">
            <v>0</v>
          </cell>
          <cell r="M1252">
            <v>2400</v>
          </cell>
        </row>
        <row r="1253">
          <cell r="K1253">
            <v>20035435</v>
          </cell>
          <cell r="L1253">
            <v>0</v>
          </cell>
          <cell r="M1253">
            <v>2240</v>
          </cell>
        </row>
        <row r="1254">
          <cell r="K1254">
            <v>304384772</v>
          </cell>
          <cell r="L1254">
            <v>0</v>
          </cell>
          <cell r="M1254">
            <v>2240</v>
          </cell>
        </row>
        <row r="1255">
          <cell r="K1255">
            <v>4217455</v>
          </cell>
          <cell r="L1255">
            <v>0</v>
          </cell>
          <cell r="M1255">
            <v>2200</v>
          </cell>
        </row>
        <row r="1256">
          <cell r="K1256">
            <v>3511952</v>
          </cell>
          <cell r="L1256">
            <v>0</v>
          </cell>
          <cell r="M1256">
            <v>2261</v>
          </cell>
        </row>
        <row r="1257">
          <cell r="K1257">
            <v>81958</v>
          </cell>
          <cell r="L1257">
            <v>0</v>
          </cell>
          <cell r="M1257">
            <v>2300</v>
          </cell>
        </row>
        <row r="1258">
          <cell r="K1258">
            <v>17694</v>
          </cell>
          <cell r="L1258">
            <v>0</v>
          </cell>
          <cell r="M1258">
            <v>2300</v>
          </cell>
        </row>
        <row r="1259">
          <cell r="K1259">
            <v>152615543</v>
          </cell>
          <cell r="L1259">
            <v>0</v>
          </cell>
          <cell r="M1259">
            <v>2240</v>
          </cell>
        </row>
        <row r="1260">
          <cell r="K1260">
            <v>88267170</v>
          </cell>
          <cell r="L1260">
            <v>0</v>
          </cell>
          <cell r="M1260">
            <v>2200</v>
          </cell>
        </row>
        <row r="1261">
          <cell r="K1261">
            <v>70962386</v>
          </cell>
          <cell r="L1261">
            <v>0</v>
          </cell>
          <cell r="M1261">
            <v>2300</v>
          </cell>
        </row>
        <row r="1262">
          <cell r="K1262">
            <v>51659253</v>
          </cell>
          <cell r="L1262">
            <v>0</v>
          </cell>
          <cell r="M1262">
            <v>2400</v>
          </cell>
        </row>
        <row r="1263">
          <cell r="K1263">
            <v>45074940</v>
          </cell>
          <cell r="L1263">
            <v>0</v>
          </cell>
          <cell r="M1263">
            <v>2261</v>
          </cell>
        </row>
        <row r="1264">
          <cell r="K1264">
            <v>43522530</v>
          </cell>
          <cell r="L1264">
            <v>0</v>
          </cell>
          <cell r="M1264">
            <v>2300</v>
          </cell>
        </row>
        <row r="1265">
          <cell r="K1265">
            <v>37330139</v>
          </cell>
          <cell r="L1265">
            <v>0</v>
          </cell>
          <cell r="M1265">
            <v>2240</v>
          </cell>
        </row>
        <row r="1266">
          <cell r="K1266">
            <v>36277950</v>
          </cell>
          <cell r="L1266">
            <v>0</v>
          </cell>
          <cell r="M1266">
            <v>2240</v>
          </cell>
        </row>
        <row r="1267">
          <cell r="K1267">
            <v>21832830</v>
          </cell>
          <cell r="L1267">
            <v>0</v>
          </cell>
          <cell r="M1267">
            <v>2300</v>
          </cell>
        </row>
        <row r="1268">
          <cell r="K1268">
            <v>21501250</v>
          </cell>
          <cell r="L1268">
            <v>0</v>
          </cell>
          <cell r="M1268">
            <v>2400</v>
          </cell>
        </row>
        <row r="1269">
          <cell r="K1269">
            <v>20985060</v>
          </cell>
          <cell r="L1269">
            <v>0</v>
          </cell>
          <cell r="M1269">
            <v>2300</v>
          </cell>
        </row>
        <row r="1270">
          <cell r="K1270">
            <v>20093250</v>
          </cell>
          <cell r="L1270">
            <v>0</v>
          </cell>
          <cell r="M1270">
            <v>2400</v>
          </cell>
        </row>
        <row r="1271">
          <cell r="K1271">
            <v>19475840</v>
          </cell>
          <cell r="L1271">
            <v>0</v>
          </cell>
          <cell r="M1271">
            <v>2400</v>
          </cell>
        </row>
        <row r="1272">
          <cell r="K1272">
            <v>18287610</v>
          </cell>
          <cell r="L1272">
            <v>0</v>
          </cell>
          <cell r="M1272">
            <v>2261</v>
          </cell>
        </row>
        <row r="1273">
          <cell r="K1273">
            <v>15931470</v>
          </cell>
          <cell r="L1273">
            <v>0</v>
          </cell>
          <cell r="M1273">
            <v>2500</v>
          </cell>
        </row>
        <row r="1274">
          <cell r="K1274">
            <v>15270870</v>
          </cell>
          <cell r="L1274">
            <v>0</v>
          </cell>
          <cell r="M1274">
            <v>2240</v>
          </cell>
        </row>
        <row r="1275">
          <cell r="K1275">
            <v>14555220</v>
          </cell>
          <cell r="L1275">
            <v>0</v>
          </cell>
          <cell r="M1275">
            <v>2221</v>
          </cell>
        </row>
        <row r="1276">
          <cell r="K1276">
            <v>13938660</v>
          </cell>
          <cell r="L1276">
            <v>0</v>
          </cell>
          <cell r="M1276">
            <v>2261</v>
          </cell>
        </row>
        <row r="1277">
          <cell r="K1277">
            <v>11248183</v>
          </cell>
          <cell r="L1277">
            <v>0</v>
          </cell>
          <cell r="M1277">
            <v>2240</v>
          </cell>
        </row>
        <row r="1278">
          <cell r="K1278">
            <v>4018650</v>
          </cell>
          <cell r="L1278">
            <v>0</v>
          </cell>
          <cell r="M1278">
            <v>2240</v>
          </cell>
        </row>
        <row r="1279">
          <cell r="K1279">
            <v>4018650</v>
          </cell>
          <cell r="L1279">
            <v>0</v>
          </cell>
          <cell r="M1279">
            <v>2261</v>
          </cell>
        </row>
        <row r="1280">
          <cell r="K1280">
            <v>875348625</v>
          </cell>
          <cell r="L1280">
            <v>0</v>
          </cell>
          <cell r="M1280">
            <v>2241</v>
          </cell>
        </row>
        <row r="1281">
          <cell r="K1281">
            <v>606916010</v>
          </cell>
          <cell r="L1281">
            <v>0</v>
          </cell>
          <cell r="M1281">
            <v>2201</v>
          </cell>
        </row>
        <row r="1282">
          <cell r="K1282">
            <v>342032893</v>
          </cell>
          <cell r="L1282">
            <v>0</v>
          </cell>
          <cell r="M1282">
            <v>2401</v>
          </cell>
        </row>
        <row r="1283">
          <cell r="K1283">
            <v>309098661</v>
          </cell>
          <cell r="L1283">
            <v>0</v>
          </cell>
          <cell r="M1283">
            <v>2301</v>
          </cell>
        </row>
        <row r="1284">
          <cell r="K1284">
            <v>301783707</v>
          </cell>
          <cell r="L1284">
            <v>0</v>
          </cell>
          <cell r="M1284">
            <v>2301</v>
          </cell>
        </row>
        <row r="1285">
          <cell r="K1285">
            <v>296956099</v>
          </cell>
          <cell r="L1285">
            <v>0</v>
          </cell>
          <cell r="M1285">
            <v>2301</v>
          </cell>
        </row>
        <row r="1286">
          <cell r="K1286">
            <v>229374330</v>
          </cell>
          <cell r="L1286">
            <v>0</v>
          </cell>
          <cell r="M1286">
            <v>2241</v>
          </cell>
        </row>
        <row r="1287">
          <cell r="K1287">
            <v>213904816</v>
          </cell>
          <cell r="L1287">
            <v>0</v>
          </cell>
          <cell r="M1287">
            <v>2266</v>
          </cell>
        </row>
        <row r="1288">
          <cell r="K1288">
            <v>162957008</v>
          </cell>
          <cell r="L1288">
            <v>0</v>
          </cell>
          <cell r="M1288">
            <v>2301</v>
          </cell>
        </row>
        <row r="1289">
          <cell r="K1289">
            <v>140069461</v>
          </cell>
          <cell r="L1289">
            <v>0</v>
          </cell>
          <cell r="M1289">
            <v>2241</v>
          </cell>
        </row>
        <row r="1290">
          <cell r="K1290">
            <v>138118437</v>
          </cell>
          <cell r="L1290">
            <v>0</v>
          </cell>
          <cell r="M1290">
            <v>2401</v>
          </cell>
        </row>
        <row r="1291">
          <cell r="K1291">
            <v>136331363</v>
          </cell>
          <cell r="L1291">
            <v>0</v>
          </cell>
          <cell r="M1291">
            <v>2241</v>
          </cell>
        </row>
        <row r="1292">
          <cell r="K1292">
            <v>105886974</v>
          </cell>
          <cell r="L1292">
            <v>0</v>
          </cell>
          <cell r="M1292">
            <v>2266</v>
          </cell>
        </row>
        <row r="1293">
          <cell r="K1293">
            <v>100856296</v>
          </cell>
          <cell r="L1293">
            <v>0</v>
          </cell>
          <cell r="M1293">
            <v>2226</v>
          </cell>
        </row>
        <row r="1294">
          <cell r="K1294">
            <v>82283543</v>
          </cell>
          <cell r="L1294">
            <v>0</v>
          </cell>
          <cell r="M1294">
            <v>2241</v>
          </cell>
        </row>
        <row r="1295">
          <cell r="K1295">
            <v>80290492</v>
          </cell>
          <cell r="L1295">
            <v>0</v>
          </cell>
          <cell r="M1295">
            <v>2501</v>
          </cell>
        </row>
        <row r="1296">
          <cell r="K1296">
            <v>72152865</v>
          </cell>
          <cell r="L1296">
            <v>0</v>
          </cell>
          <cell r="M1296">
            <v>2401</v>
          </cell>
        </row>
        <row r="1297">
          <cell r="K1297">
            <v>64886870</v>
          </cell>
          <cell r="L1297">
            <v>0</v>
          </cell>
          <cell r="M1297">
            <v>2266</v>
          </cell>
        </row>
        <row r="1298">
          <cell r="K1298">
            <v>53177763</v>
          </cell>
          <cell r="L1298">
            <v>0</v>
          </cell>
          <cell r="M1298">
            <v>2401</v>
          </cell>
        </row>
        <row r="1299">
          <cell r="K1299">
            <v>44739857</v>
          </cell>
          <cell r="L1299">
            <v>0</v>
          </cell>
          <cell r="M1299">
            <v>2266</v>
          </cell>
        </row>
        <row r="1300">
          <cell r="K1300">
            <v>43133544</v>
          </cell>
          <cell r="L1300">
            <v>0</v>
          </cell>
          <cell r="M1300">
            <v>2266</v>
          </cell>
        </row>
        <row r="1301">
          <cell r="K1301">
            <v>42972449</v>
          </cell>
          <cell r="L1301">
            <v>0</v>
          </cell>
          <cell r="M1301">
            <v>2301</v>
          </cell>
        </row>
        <row r="1302">
          <cell r="K1302">
            <v>25672970</v>
          </cell>
          <cell r="L1302">
            <v>0</v>
          </cell>
          <cell r="M1302">
            <v>2241</v>
          </cell>
        </row>
        <row r="1303">
          <cell r="K1303">
            <v>20067647</v>
          </cell>
          <cell r="L1303">
            <v>0</v>
          </cell>
          <cell r="M1303">
            <v>2241</v>
          </cell>
        </row>
        <row r="1304">
          <cell r="K1304">
            <v>956236872</v>
          </cell>
          <cell r="L1304">
            <v>0</v>
          </cell>
          <cell r="M1304">
            <v>2240</v>
          </cell>
        </row>
        <row r="1305">
          <cell r="K1305">
            <v>591960185</v>
          </cell>
          <cell r="L1305">
            <v>0</v>
          </cell>
          <cell r="M1305">
            <v>2200</v>
          </cell>
        </row>
        <row r="1306">
          <cell r="K1306">
            <v>120304813</v>
          </cell>
          <cell r="L1306">
            <v>0</v>
          </cell>
          <cell r="M1306">
            <v>2300</v>
          </cell>
        </row>
        <row r="1307">
          <cell r="K1307">
            <v>113994289</v>
          </cell>
          <cell r="L1307">
            <v>0</v>
          </cell>
          <cell r="M1307">
            <v>2240</v>
          </cell>
        </row>
        <row r="1308">
          <cell r="K1308">
            <v>32188372</v>
          </cell>
          <cell r="L1308">
            <v>0</v>
          </cell>
          <cell r="M1308">
            <v>2261</v>
          </cell>
        </row>
        <row r="1309">
          <cell r="K1309">
            <v>13386334</v>
          </cell>
          <cell r="L1309">
            <v>0</v>
          </cell>
          <cell r="M1309">
            <v>2221</v>
          </cell>
        </row>
        <row r="1310">
          <cell r="K1310">
            <v>1175145</v>
          </cell>
          <cell r="L1310">
            <v>0</v>
          </cell>
          <cell r="M1310">
            <v>2300</v>
          </cell>
        </row>
        <row r="1311">
          <cell r="K1311">
            <v>464998</v>
          </cell>
          <cell r="L1311">
            <v>0</v>
          </cell>
          <cell r="M1311">
            <v>2400</v>
          </cell>
        </row>
        <row r="1312">
          <cell r="K1312">
            <v>67582748</v>
          </cell>
          <cell r="L1312">
            <v>0</v>
          </cell>
          <cell r="M1312">
            <v>2241</v>
          </cell>
        </row>
        <row r="1313">
          <cell r="K1313">
            <v>46475556</v>
          </cell>
          <cell r="L1313">
            <v>0</v>
          </cell>
          <cell r="M1313">
            <v>2201</v>
          </cell>
        </row>
        <row r="1314">
          <cell r="K1314">
            <v>25785638</v>
          </cell>
          <cell r="L1314">
            <v>0</v>
          </cell>
          <cell r="M1314">
            <v>2301</v>
          </cell>
        </row>
        <row r="1315">
          <cell r="K1315">
            <v>20376544</v>
          </cell>
          <cell r="L1315">
            <v>0</v>
          </cell>
          <cell r="M1315">
            <v>2241</v>
          </cell>
        </row>
        <row r="1316">
          <cell r="K1316">
            <v>18828906</v>
          </cell>
          <cell r="L1316">
            <v>0</v>
          </cell>
          <cell r="M1316">
            <v>2401</v>
          </cell>
        </row>
        <row r="1317">
          <cell r="K1317">
            <v>15013168</v>
          </cell>
          <cell r="L1317">
            <v>0</v>
          </cell>
          <cell r="M1317">
            <v>2301</v>
          </cell>
        </row>
        <row r="1318">
          <cell r="K1318">
            <v>14044154</v>
          </cell>
          <cell r="L1318">
            <v>0</v>
          </cell>
          <cell r="M1318">
            <v>2266</v>
          </cell>
        </row>
        <row r="1319">
          <cell r="K1319">
            <v>11714790</v>
          </cell>
          <cell r="L1319">
            <v>0</v>
          </cell>
          <cell r="M1319">
            <v>2241</v>
          </cell>
        </row>
        <row r="1320">
          <cell r="K1320">
            <v>9754244</v>
          </cell>
          <cell r="L1320">
            <v>0</v>
          </cell>
          <cell r="M1320">
            <v>2401</v>
          </cell>
        </row>
        <row r="1321">
          <cell r="K1321">
            <v>8044492</v>
          </cell>
          <cell r="L1321">
            <v>0</v>
          </cell>
          <cell r="M1321">
            <v>2301</v>
          </cell>
        </row>
        <row r="1322">
          <cell r="K1322">
            <v>7836584</v>
          </cell>
          <cell r="L1322">
            <v>0</v>
          </cell>
          <cell r="M1322">
            <v>2301</v>
          </cell>
        </row>
        <row r="1323">
          <cell r="K1323">
            <v>6809244</v>
          </cell>
          <cell r="L1323">
            <v>0</v>
          </cell>
          <cell r="M1323">
            <v>2501</v>
          </cell>
        </row>
        <row r="1324">
          <cell r="K1324">
            <v>5683300</v>
          </cell>
          <cell r="L1324">
            <v>0</v>
          </cell>
          <cell r="M1324">
            <v>2241</v>
          </cell>
        </row>
        <row r="1325">
          <cell r="K1325">
            <v>5292812</v>
          </cell>
          <cell r="L1325">
            <v>0</v>
          </cell>
          <cell r="M1325">
            <v>2266</v>
          </cell>
        </row>
        <row r="1326">
          <cell r="K1326">
            <v>5156844</v>
          </cell>
          <cell r="L1326">
            <v>0</v>
          </cell>
          <cell r="M1326">
            <v>2241</v>
          </cell>
        </row>
        <row r="1327">
          <cell r="K1327">
            <v>5149160</v>
          </cell>
          <cell r="L1327">
            <v>0</v>
          </cell>
          <cell r="M1327">
            <v>2401</v>
          </cell>
        </row>
        <row r="1328">
          <cell r="K1328">
            <v>4137164</v>
          </cell>
          <cell r="L1328">
            <v>0</v>
          </cell>
          <cell r="M1328">
            <v>2266</v>
          </cell>
        </row>
        <row r="1329">
          <cell r="K1329">
            <v>3913588</v>
          </cell>
          <cell r="L1329">
            <v>0</v>
          </cell>
          <cell r="M1329">
            <v>2226</v>
          </cell>
        </row>
        <row r="1330">
          <cell r="K1330">
            <v>2254012</v>
          </cell>
          <cell r="L1330">
            <v>0</v>
          </cell>
          <cell r="M1330">
            <v>2401</v>
          </cell>
        </row>
        <row r="1331">
          <cell r="K1331">
            <v>1643748</v>
          </cell>
          <cell r="L1331">
            <v>0</v>
          </cell>
          <cell r="M1331">
            <v>2301</v>
          </cell>
        </row>
        <row r="1332">
          <cell r="K1332">
            <v>1553748</v>
          </cell>
          <cell r="L1332">
            <v>0</v>
          </cell>
          <cell r="M1332">
            <v>2241</v>
          </cell>
        </row>
        <row r="1333">
          <cell r="K1333">
            <v>1351260</v>
          </cell>
          <cell r="L1333">
            <v>0</v>
          </cell>
          <cell r="M1333">
            <v>2266</v>
          </cell>
        </row>
        <row r="1334">
          <cell r="K1334">
            <v>651536</v>
          </cell>
          <cell r="L1334">
            <v>0</v>
          </cell>
          <cell r="M1334">
            <v>2241</v>
          </cell>
        </row>
        <row r="1335">
          <cell r="K1335">
            <v>52089579</v>
          </cell>
          <cell r="L1335">
            <v>0</v>
          </cell>
          <cell r="M1335">
            <v>2300</v>
          </cell>
        </row>
        <row r="1336">
          <cell r="K1336">
            <v>50192469</v>
          </cell>
          <cell r="L1336">
            <v>0</v>
          </cell>
          <cell r="M1336">
            <v>2300</v>
          </cell>
        </row>
        <row r="1337">
          <cell r="K1337">
            <v>5455298</v>
          </cell>
          <cell r="L1337">
            <v>0</v>
          </cell>
          <cell r="M1337">
            <v>2400</v>
          </cell>
        </row>
        <row r="1338">
          <cell r="K1338">
            <v>1342414</v>
          </cell>
          <cell r="L1338">
            <v>0</v>
          </cell>
          <cell r="M1338">
            <v>2240</v>
          </cell>
        </row>
        <row r="1339">
          <cell r="K1339">
            <v>632999</v>
          </cell>
          <cell r="L1339">
            <v>0</v>
          </cell>
          <cell r="M1339">
            <v>2240</v>
          </cell>
        </row>
        <row r="1340">
          <cell r="K1340">
            <v>585927</v>
          </cell>
          <cell r="L1340">
            <v>0</v>
          </cell>
          <cell r="M1340">
            <v>2200</v>
          </cell>
        </row>
        <row r="1341">
          <cell r="K1341">
            <v>386338</v>
          </cell>
          <cell r="L1341">
            <v>0</v>
          </cell>
          <cell r="M1341">
            <v>2240</v>
          </cell>
        </row>
        <row r="1342">
          <cell r="K1342">
            <v>346891</v>
          </cell>
          <cell r="L1342">
            <v>0</v>
          </cell>
          <cell r="M1342">
            <v>2300</v>
          </cell>
        </row>
        <row r="1343">
          <cell r="K1343">
            <v>211293</v>
          </cell>
          <cell r="L1343">
            <v>0</v>
          </cell>
          <cell r="M1343">
            <v>2261</v>
          </cell>
        </row>
        <row r="1344">
          <cell r="K1344">
            <v>207326</v>
          </cell>
          <cell r="L1344">
            <v>0</v>
          </cell>
          <cell r="M1344">
            <v>2261</v>
          </cell>
        </row>
        <row r="1345">
          <cell r="K1345">
            <v>138541</v>
          </cell>
          <cell r="L1345">
            <v>0</v>
          </cell>
          <cell r="M1345">
            <v>2300</v>
          </cell>
        </row>
        <row r="1346">
          <cell r="K1346">
            <v>137684</v>
          </cell>
          <cell r="L1346">
            <v>0</v>
          </cell>
          <cell r="M1346">
            <v>2400</v>
          </cell>
        </row>
        <row r="1347">
          <cell r="K1347">
            <v>135242</v>
          </cell>
          <cell r="L1347">
            <v>0</v>
          </cell>
          <cell r="M1347">
            <v>2400</v>
          </cell>
        </row>
        <row r="1348">
          <cell r="K1348">
            <v>113504</v>
          </cell>
          <cell r="L1348">
            <v>0</v>
          </cell>
          <cell r="M1348">
            <v>2240</v>
          </cell>
        </row>
        <row r="1349">
          <cell r="K1349">
            <v>94161</v>
          </cell>
          <cell r="L1349">
            <v>0</v>
          </cell>
          <cell r="M1349">
            <v>2400</v>
          </cell>
        </row>
        <row r="1350">
          <cell r="K1350">
            <v>57259</v>
          </cell>
          <cell r="L1350">
            <v>0</v>
          </cell>
          <cell r="M1350">
            <v>2500</v>
          </cell>
        </row>
        <row r="1351">
          <cell r="K1351">
            <v>47277</v>
          </cell>
          <cell r="L1351">
            <v>0</v>
          </cell>
          <cell r="M1351">
            <v>2261</v>
          </cell>
        </row>
        <row r="1352">
          <cell r="K1352">
            <v>6815</v>
          </cell>
          <cell r="L1352">
            <v>0</v>
          </cell>
          <cell r="M1352">
            <v>2240</v>
          </cell>
        </row>
        <row r="1353">
          <cell r="K1353">
            <v>6098</v>
          </cell>
          <cell r="L1353">
            <v>0</v>
          </cell>
          <cell r="M1353">
            <v>2240</v>
          </cell>
        </row>
        <row r="1354">
          <cell r="K1354">
            <v>672</v>
          </cell>
          <cell r="L1354">
            <v>0</v>
          </cell>
          <cell r="M1354">
            <v>2240</v>
          </cell>
        </row>
        <row r="1355">
          <cell r="K1355">
            <v>64529482</v>
          </cell>
          <cell r="L1355">
            <v>0</v>
          </cell>
          <cell r="M1355">
            <v>2400</v>
          </cell>
        </row>
        <row r="1356">
          <cell r="K1356">
            <v>56593261</v>
          </cell>
          <cell r="L1356">
            <v>0</v>
          </cell>
          <cell r="M1356">
            <v>2240</v>
          </cell>
        </row>
        <row r="1357">
          <cell r="K1357">
            <v>41476607</v>
          </cell>
          <cell r="L1357">
            <v>0</v>
          </cell>
          <cell r="M1357">
            <v>2200</v>
          </cell>
        </row>
        <row r="1358">
          <cell r="K1358">
            <v>18816640</v>
          </cell>
          <cell r="L1358">
            <v>0</v>
          </cell>
          <cell r="M1358">
            <v>2300</v>
          </cell>
        </row>
        <row r="1359">
          <cell r="K1359">
            <v>14646647</v>
          </cell>
          <cell r="L1359">
            <v>0</v>
          </cell>
          <cell r="M1359">
            <v>2240</v>
          </cell>
        </row>
        <row r="1360">
          <cell r="K1360">
            <v>13999980</v>
          </cell>
          <cell r="L1360">
            <v>0</v>
          </cell>
          <cell r="M1360">
            <v>2400</v>
          </cell>
        </row>
        <row r="1361">
          <cell r="K1361">
            <v>13206832</v>
          </cell>
          <cell r="L1361">
            <v>0</v>
          </cell>
          <cell r="M1361">
            <v>2400</v>
          </cell>
        </row>
        <row r="1362">
          <cell r="K1362">
            <v>11959984</v>
          </cell>
          <cell r="L1362">
            <v>0</v>
          </cell>
          <cell r="M1362">
            <v>2300</v>
          </cell>
        </row>
        <row r="1363">
          <cell r="K1363">
            <v>8516655</v>
          </cell>
          <cell r="L1363">
            <v>0</v>
          </cell>
          <cell r="M1363">
            <v>2261</v>
          </cell>
        </row>
        <row r="1364">
          <cell r="K1364">
            <v>8223323</v>
          </cell>
          <cell r="L1364">
            <v>0</v>
          </cell>
          <cell r="M1364">
            <v>2240</v>
          </cell>
        </row>
        <row r="1365">
          <cell r="K1365">
            <v>7086659</v>
          </cell>
          <cell r="L1365">
            <v>0</v>
          </cell>
          <cell r="M1365">
            <v>2240</v>
          </cell>
        </row>
        <row r="1366">
          <cell r="K1366">
            <v>6329990</v>
          </cell>
          <cell r="L1366">
            <v>0</v>
          </cell>
          <cell r="M1366">
            <v>2300</v>
          </cell>
        </row>
        <row r="1367">
          <cell r="K1367">
            <v>5716658</v>
          </cell>
          <cell r="L1367">
            <v>0</v>
          </cell>
          <cell r="M1367">
            <v>2300</v>
          </cell>
        </row>
        <row r="1368">
          <cell r="K1368">
            <v>5096662</v>
          </cell>
          <cell r="L1368">
            <v>0</v>
          </cell>
          <cell r="M1368">
            <v>2500</v>
          </cell>
        </row>
        <row r="1369">
          <cell r="K1369">
            <v>4866660</v>
          </cell>
          <cell r="L1369">
            <v>0</v>
          </cell>
          <cell r="M1369">
            <v>2240</v>
          </cell>
        </row>
        <row r="1370">
          <cell r="K1370">
            <v>3649995</v>
          </cell>
          <cell r="L1370">
            <v>0</v>
          </cell>
          <cell r="M1370">
            <v>2400</v>
          </cell>
        </row>
        <row r="1371">
          <cell r="K1371">
            <v>3376663</v>
          </cell>
          <cell r="L1371">
            <v>0</v>
          </cell>
          <cell r="M1371">
            <v>2261</v>
          </cell>
        </row>
        <row r="1372">
          <cell r="K1372">
            <v>2433330</v>
          </cell>
          <cell r="L1372">
            <v>0</v>
          </cell>
          <cell r="M1372">
            <v>2300</v>
          </cell>
        </row>
        <row r="1373">
          <cell r="K1373">
            <v>2203331</v>
          </cell>
          <cell r="L1373">
            <v>0</v>
          </cell>
          <cell r="M1373">
            <v>2221</v>
          </cell>
        </row>
        <row r="1374">
          <cell r="K1374">
            <v>2109997</v>
          </cell>
          <cell r="L1374">
            <v>0</v>
          </cell>
          <cell r="M1374">
            <v>2261</v>
          </cell>
        </row>
        <row r="1375">
          <cell r="K1375">
            <v>1216665</v>
          </cell>
          <cell r="L1375">
            <v>0</v>
          </cell>
          <cell r="M1375">
            <v>2240</v>
          </cell>
        </row>
        <row r="1376">
          <cell r="K1376">
            <v>1216665</v>
          </cell>
          <cell r="L1376">
            <v>0</v>
          </cell>
          <cell r="M1376">
            <v>2261</v>
          </cell>
        </row>
        <row r="1377">
          <cell r="K1377">
            <v>1019999</v>
          </cell>
          <cell r="L1377">
            <v>0</v>
          </cell>
          <cell r="M1377">
            <v>2240</v>
          </cell>
        </row>
        <row r="1378">
          <cell r="K1378">
            <v>88256835</v>
          </cell>
          <cell r="L1378">
            <v>0</v>
          </cell>
          <cell r="M1378">
            <v>2240</v>
          </cell>
        </row>
        <row r="1379">
          <cell r="K1379">
            <v>58982869</v>
          </cell>
          <cell r="L1379">
            <v>0</v>
          </cell>
          <cell r="M1379">
            <v>2200</v>
          </cell>
        </row>
        <row r="1380">
          <cell r="K1380">
            <v>27641965</v>
          </cell>
          <cell r="L1380">
            <v>0</v>
          </cell>
          <cell r="M1380">
            <v>2300</v>
          </cell>
        </row>
        <row r="1381">
          <cell r="K1381">
            <v>22938764</v>
          </cell>
          <cell r="L1381">
            <v>0</v>
          </cell>
          <cell r="M1381">
            <v>2404</v>
          </cell>
        </row>
        <row r="1382">
          <cell r="K1382">
            <v>22109508</v>
          </cell>
          <cell r="L1382">
            <v>0</v>
          </cell>
          <cell r="M1382">
            <v>2240</v>
          </cell>
        </row>
        <row r="1383">
          <cell r="K1383">
            <v>21886476</v>
          </cell>
          <cell r="L1383">
            <v>0</v>
          </cell>
          <cell r="M1383">
            <v>2240</v>
          </cell>
        </row>
        <row r="1384">
          <cell r="K1384">
            <v>18422135</v>
          </cell>
          <cell r="L1384">
            <v>0</v>
          </cell>
          <cell r="M1384">
            <v>2300</v>
          </cell>
        </row>
        <row r="1385">
          <cell r="K1385">
            <v>13939330</v>
          </cell>
          <cell r="L1385">
            <v>0</v>
          </cell>
          <cell r="M1385">
            <v>2404</v>
          </cell>
        </row>
        <row r="1386">
          <cell r="K1386">
            <v>12896940</v>
          </cell>
          <cell r="L1386">
            <v>0</v>
          </cell>
          <cell r="M1386">
            <v>2268</v>
          </cell>
        </row>
        <row r="1387">
          <cell r="K1387">
            <v>11054520</v>
          </cell>
          <cell r="L1387">
            <v>0</v>
          </cell>
          <cell r="M1387">
            <v>2404</v>
          </cell>
        </row>
        <row r="1388">
          <cell r="K1388">
            <v>11038688</v>
          </cell>
          <cell r="L1388">
            <v>0</v>
          </cell>
          <cell r="M1388">
            <v>2300</v>
          </cell>
        </row>
        <row r="1389">
          <cell r="K1389">
            <v>9214565</v>
          </cell>
          <cell r="L1389">
            <v>0</v>
          </cell>
          <cell r="M1389">
            <v>2300</v>
          </cell>
        </row>
        <row r="1390">
          <cell r="K1390">
            <v>7369680</v>
          </cell>
          <cell r="L1390">
            <v>0</v>
          </cell>
          <cell r="M1390">
            <v>2240</v>
          </cell>
        </row>
        <row r="1391">
          <cell r="K1391">
            <v>5703000</v>
          </cell>
          <cell r="L1391">
            <v>0</v>
          </cell>
          <cell r="M1391">
            <v>2500</v>
          </cell>
        </row>
        <row r="1392">
          <cell r="K1392">
            <v>5527260</v>
          </cell>
          <cell r="L1392">
            <v>0</v>
          </cell>
          <cell r="M1392">
            <v>2404</v>
          </cell>
        </row>
        <row r="1393">
          <cell r="K1393">
            <v>5356288</v>
          </cell>
          <cell r="L1393">
            <v>0</v>
          </cell>
          <cell r="M1393">
            <v>2300</v>
          </cell>
        </row>
        <row r="1394">
          <cell r="K1394">
            <v>3731369</v>
          </cell>
          <cell r="L1394">
            <v>0</v>
          </cell>
          <cell r="M1394">
            <v>2240</v>
          </cell>
        </row>
        <row r="1395">
          <cell r="K1395">
            <v>1864018</v>
          </cell>
          <cell r="L1395">
            <v>0</v>
          </cell>
          <cell r="M1395">
            <v>2268</v>
          </cell>
        </row>
        <row r="1396">
          <cell r="K1396">
            <v>1852286</v>
          </cell>
          <cell r="L1396">
            <v>0</v>
          </cell>
          <cell r="M1396">
            <v>2228</v>
          </cell>
        </row>
        <row r="1397">
          <cell r="K1397">
            <v>1851352</v>
          </cell>
          <cell r="L1397">
            <v>0</v>
          </cell>
          <cell r="M1397">
            <v>2268</v>
          </cell>
        </row>
        <row r="1398">
          <cell r="K1398">
            <v>1842420</v>
          </cell>
          <cell r="L1398">
            <v>0</v>
          </cell>
          <cell r="M1398">
            <v>2240</v>
          </cell>
        </row>
        <row r="1399">
          <cell r="K1399">
            <v>1842420</v>
          </cell>
          <cell r="L1399">
            <v>0</v>
          </cell>
          <cell r="M1399">
            <v>2268</v>
          </cell>
        </row>
        <row r="1400">
          <cell r="K1400">
            <v>1840454</v>
          </cell>
          <cell r="L1400">
            <v>0</v>
          </cell>
          <cell r="M1400">
            <v>2240</v>
          </cell>
        </row>
        <row r="1401">
          <cell r="K1401">
            <v>822712000</v>
          </cell>
          <cell r="L1401">
            <v>0</v>
          </cell>
          <cell r="M1401">
            <v>2242</v>
          </cell>
        </row>
        <row r="1402">
          <cell r="K1402">
            <v>509022378</v>
          </cell>
          <cell r="L1402">
            <v>0</v>
          </cell>
          <cell r="M1402">
            <v>2202</v>
          </cell>
        </row>
        <row r="1403">
          <cell r="K1403">
            <v>257543808</v>
          </cell>
          <cell r="L1403">
            <v>0</v>
          </cell>
          <cell r="M1403">
            <v>2303</v>
          </cell>
        </row>
        <row r="1404">
          <cell r="K1404">
            <v>227106384</v>
          </cell>
          <cell r="L1404">
            <v>0</v>
          </cell>
          <cell r="M1404">
            <v>2265</v>
          </cell>
        </row>
        <row r="1405">
          <cell r="K1405">
            <v>217304500</v>
          </cell>
          <cell r="L1405">
            <v>0</v>
          </cell>
          <cell r="M1405">
            <v>2242</v>
          </cell>
        </row>
        <row r="1406">
          <cell r="K1406">
            <v>177096437</v>
          </cell>
          <cell r="L1406">
            <v>0</v>
          </cell>
          <cell r="M1406">
            <v>2303</v>
          </cell>
        </row>
        <row r="1407">
          <cell r="K1407">
            <v>165059971</v>
          </cell>
          <cell r="L1407">
            <v>0</v>
          </cell>
          <cell r="M1407">
            <v>2403</v>
          </cell>
        </row>
        <row r="1408">
          <cell r="K1408">
            <v>133215259</v>
          </cell>
          <cell r="L1408">
            <v>0</v>
          </cell>
          <cell r="M1408">
            <v>2403</v>
          </cell>
        </row>
        <row r="1409">
          <cell r="K1409">
            <v>112249635</v>
          </cell>
          <cell r="L1409">
            <v>0</v>
          </cell>
          <cell r="M1409">
            <v>2403</v>
          </cell>
        </row>
        <row r="1410">
          <cell r="K1410">
            <v>93585148</v>
          </cell>
          <cell r="L1410">
            <v>0</v>
          </cell>
          <cell r="M1410">
            <v>2503</v>
          </cell>
        </row>
        <row r="1411">
          <cell r="K1411">
            <v>86794307</v>
          </cell>
          <cell r="L1411">
            <v>0</v>
          </cell>
          <cell r="M1411">
            <v>2242</v>
          </cell>
        </row>
        <row r="1412">
          <cell r="K1412">
            <v>82443115</v>
          </cell>
          <cell r="L1412">
            <v>0</v>
          </cell>
          <cell r="M1412">
            <v>2242</v>
          </cell>
        </row>
        <row r="1413">
          <cell r="K1413">
            <v>75011608</v>
          </cell>
          <cell r="L1413">
            <v>0</v>
          </cell>
          <cell r="M1413">
            <v>2265</v>
          </cell>
        </row>
        <row r="1414">
          <cell r="K1414">
            <v>72074234</v>
          </cell>
          <cell r="L1414">
            <v>0</v>
          </cell>
          <cell r="M1414">
            <v>2303</v>
          </cell>
        </row>
        <row r="1415">
          <cell r="K1415">
            <v>62841978</v>
          </cell>
          <cell r="L1415">
            <v>0</v>
          </cell>
          <cell r="M1415">
            <v>2303</v>
          </cell>
        </row>
        <row r="1416">
          <cell r="K1416">
            <v>52467986</v>
          </cell>
          <cell r="L1416">
            <v>0</v>
          </cell>
          <cell r="M1416">
            <v>2303</v>
          </cell>
        </row>
        <row r="1417">
          <cell r="K1417">
            <v>50141078</v>
          </cell>
          <cell r="L1417">
            <v>0</v>
          </cell>
          <cell r="M1417">
            <v>2265</v>
          </cell>
        </row>
        <row r="1418">
          <cell r="K1418">
            <v>47728995</v>
          </cell>
          <cell r="L1418">
            <v>0</v>
          </cell>
          <cell r="M1418">
            <v>2242</v>
          </cell>
        </row>
        <row r="1419">
          <cell r="K1419">
            <v>32595269</v>
          </cell>
          <cell r="L1419">
            <v>0</v>
          </cell>
          <cell r="M1419">
            <v>2225</v>
          </cell>
        </row>
        <row r="1420">
          <cell r="K1420">
            <v>29406573</v>
          </cell>
          <cell r="L1420">
            <v>0</v>
          </cell>
          <cell r="M1420">
            <v>2403</v>
          </cell>
        </row>
        <row r="1421">
          <cell r="K1421">
            <v>17518941</v>
          </cell>
          <cell r="L1421">
            <v>0</v>
          </cell>
          <cell r="M1421">
            <v>2242</v>
          </cell>
        </row>
        <row r="1422">
          <cell r="K1422">
            <v>13814378</v>
          </cell>
          <cell r="L1422">
            <v>0</v>
          </cell>
          <cell r="M1422">
            <v>2265</v>
          </cell>
        </row>
        <row r="1423">
          <cell r="K1423">
            <v>12672528</v>
          </cell>
          <cell r="L1423">
            <v>0</v>
          </cell>
          <cell r="M1423">
            <v>2242</v>
          </cell>
        </row>
        <row r="1424">
          <cell r="K1424">
            <v>295792500</v>
          </cell>
          <cell r="L1424">
            <v>0</v>
          </cell>
          <cell r="M1424">
            <v>2403</v>
          </cell>
        </row>
        <row r="1425">
          <cell r="K1425">
            <v>191656250</v>
          </cell>
          <cell r="L1425">
            <v>0</v>
          </cell>
          <cell r="M1425">
            <v>2303</v>
          </cell>
        </row>
        <row r="1426">
          <cell r="K1426">
            <v>177260000</v>
          </cell>
          <cell r="L1426">
            <v>0</v>
          </cell>
          <cell r="M1426">
            <v>2242</v>
          </cell>
        </row>
        <row r="1427">
          <cell r="K1427">
            <v>118133750</v>
          </cell>
          <cell r="L1427">
            <v>0</v>
          </cell>
          <cell r="M1427">
            <v>2202</v>
          </cell>
        </row>
        <row r="1428">
          <cell r="K1428">
            <v>84655000</v>
          </cell>
          <cell r="L1428">
            <v>0</v>
          </cell>
          <cell r="M1428">
            <v>2403</v>
          </cell>
        </row>
        <row r="1429">
          <cell r="K1429">
            <v>59223750</v>
          </cell>
          <cell r="L1429">
            <v>0</v>
          </cell>
          <cell r="M1429">
            <v>2303</v>
          </cell>
        </row>
        <row r="1430">
          <cell r="K1430">
            <v>43346250</v>
          </cell>
          <cell r="L1430">
            <v>0</v>
          </cell>
          <cell r="M1430">
            <v>2242</v>
          </cell>
        </row>
        <row r="1431">
          <cell r="K1431">
            <v>41755000</v>
          </cell>
          <cell r="L1431">
            <v>0</v>
          </cell>
          <cell r="M1431">
            <v>2242</v>
          </cell>
        </row>
        <row r="1432">
          <cell r="K1432">
            <v>24506250</v>
          </cell>
          <cell r="L1432">
            <v>0</v>
          </cell>
          <cell r="M1432">
            <v>2265</v>
          </cell>
        </row>
        <row r="1433">
          <cell r="K1433">
            <v>17775000</v>
          </cell>
          <cell r="L1433">
            <v>0</v>
          </cell>
          <cell r="M1433">
            <v>2242</v>
          </cell>
        </row>
        <row r="1434">
          <cell r="K1434">
            <v>15492814</v>
          </cell>
          <cell r="L1434">
            <v>0</v>
          </cell>
          <cell r="M1434">
            <v>2403</v>
          </cell>
        </row>
        <row r="1435">
          <cell r="K1435">
            <v>14775000</v>
          </cell>
          <cell r="L1435">
            <v>0</v>
          </cell>
          <cell r="M1435">
            <v>2303</v>
          </cell>
        </row>
        <row r="1436">
          <cell r="K1436">
            <v>14305000</v>
          </cell>
          <cell r="L1436">
            <v>0</v>
          </cell>
          <cell r="M1436">
            <v>2503</v>
          </cell>
        </row>
        <row r="1437">
          <cell r="K1437">
            <v>13975000</v>
          </cell>
          <cell r="L1437">
            <v>0</v>
          </cell>
          <cell r="M1437">
            <v>2303</v>
          </cell>
        </row>
        <row r="1438">
          <cell r="K1438">
            <v>12975000</v>
          </cell>
          <cell r="L1438">
            <v>0</v>
          </cell>
          <cell r="M1438">
            <v>2242</v>
          </cell>
        </row>
        <row r="1439">
          <cell r="K1439">
            <v>11798611</v>
          </cell>
          <cell r="L1439">
            <v>0</v>
          </cell>
          <cell r="M1439">
            <v>2303</v>
          </cell>
        </row>
        <row r="1440">
          <cell r="K1440">
            <v>9931250</v>
          </cell>
          <cell r="L1440">
            <v>0</v>
          </cell>
          <cell r="M1440">
            <v>2403</v>
          </cell>
        </row>
        <row r="1441">
          <cell r="K1441">
            <v>4873750</v>
          </cell>
          <cell r="L1441">
            <v>0</v>
          </cell>
          <cell r="M1441">
            <v>2265</v>
          </cell>
        </row>
        <row r="1442">
          <cell r="K1442">
            <v>4043750</v>
          </cell>
          <cell r="L1442">
            <v>0</v>
          </cell>
          <cell r="M1442">
            <v>2225</v>
          </cell>
        </row>
        <row r="1443">
          <cell r="K1443">
            <v>4043750</v>
          </cell>
          <cell r="L1443">
            <v>0</v>
          </cell>
          <cell r="M1443">
            <v>2265</v>
          </cell>
        </row>
        <row r="1444">
          <cell r="K1444">
            <v>3943750</v>
          </cell>
          <cell r="L1444">
            <v>0</v>
          </cell>
          <cell r="M1444">
            <v>2265</v>
          </cell>
        </row>
        <row r="1445">
          <cell r="K1445">
            <v>3443750</v>
          </cell>
          <cell r="L1445">
            <v>0</v>
          </cell>
          <cell r="M1445">
            <v>2242</v>
          </cell>
        </row>
        <row r="1446">
          <cell r="K1446">
            <v>3243750</v>
          </cell>
          <cell r="L1446">
            <v>0</v>
          </cell>
          <cell r="M1446">
            <v>2242</v>
          </cell>
        </row>
        <row r="1447">
          <cell r="K1447">
            <v>420544097</v>
          </cell>
          <cell r="L1447">
            <v>0</v>
          </cell>
          <cell r="M1447">
            <v>2246</v>
          </cell>
        </row>
        <row r="1448">
          <cell r="K1448">
            <v>299508950</v>
          </cell>
          <cell r="L1448">
            <v>0</v>
          </cell>
          <cell r="M1448">
            <v>2206</v>
          </cell>
        </row>
        <row r="1449">
          <cell r="K1449">
            <v>130889316</v>
          </cell>
          <cell r="L1449">
            <v>0</v>
          </cell>
          <cell r="M1449">
            <v>2305</v>
          </cell>
        </row>
        <row r="1450">
          <cell r="K1450">
            <v>110380068</v>
          </cell>
          <cell r="L1450">
            <v>0</v>
          </cell>
          <cell r="M1450">
            <v>2405</v>
          </cell>
        </row>
        <row r="1451">
          <cell r="K1451">
            <v>108856470</v>
          </cell>
          <cell r="L1451">
            <v>0</v>
          </cell>
          <cell r="M1451">
            <v>2246</v>
          </cell>
        </row>
        <row r="1452">
          <cell r="K1452">
            <v>94159868</v>
          </cell>
          <cell r="L1452">
            <v>0</v>
          </cell>
          <cell r="M1452">
            <v>2305</v>
          </cell>
        </row>
        <row r="1453">
          <cell r="K1453">
            <v>63680460</v>
          </cell>
          <cell r="L1453">
            <v>0</v>
          </cell>
          <cell r="M1453">
            <v>2269</v>
          </cell>
        </row>
        <row r="1454">
          <cell r="K1454">
            <v>62548596</v>
          </cell>
          <cell r="L1454">
            <v>0</v>
          </cell>
          <cell r="M1454">
            <v>2246</v>
          </cell>
        </row>
        <row r="1455">
          <cell r="K1455">
            <v>59137662</v>
          </cell>
          <cell r="L1455">
            <v>0</v>
          </cell>
          <cell r="M1455">
            <v>2405</v>
          </cell>
        </row>
        <row r="1456">
          <cell r="K1456">
            <v>50487628</v>
          </cell>
          <cell r="L1456">
            <v>0</v>
          </cell>
          <cell r="M1456">
            <v>2246</v>
          </cell>
        </row>
        <row r="1457">
          <cell r="K1457">
            <v>48649118</v>
          </cell>
          <cell r="L1457">
            <v>0</v>
          </cell>
          <cell r="M1457">
            <v>2505</v>
          </cell>
        </row>
        <row r="1458">
          <cell r="K1458">
            <v>47056628</v>
          </cell>
          <cell r="L1458">
            <v>0</v>
          </cell>
          <cell r="M1458">
            <v>2305</v>
          </cell>
        </row>
        <row r="1459">
          <cell r="K1459">
            <v>42007268</v>
          </cell>
          <cell r="L1459">
            <v>0</v>
          </cell>
          <cell r="M1459">
            <v>2305</v>
          </cell>
        </row>
        <row r="1460">
          <cell r="K1460">
            <v>39351940</v>
          </cell>
          <cell r="L1460">
            <v>0</v>
          </cell>
          <cell r="M1460">
            <v>2246</v>
          </cell>
        </row>
        <row r="1461">
          <cell r="K1461">
            <v>29629060</v>
          </cell>
          <cell r="L1461">
            <v>0</v>
          </cell>
          <cell r="M1461">
            <v>2269</v>
          </cell>
        </row>
        <row r="1462">
          <cell r="K1462">
            <v>26608000</v>
          </cell>
          <cell r="L1462">
            <v>0</v>
          </cell>
          <cell r="M1462">
            <v>2405</v>
          </cell>
        </row>
        <row r="1463">
          <cell r="K1463">
            <v>24523945</v>
          </cell>
          <cell r="L1463">
            <v>0</v>
          </cell>
          <cell r="M1463">
            <v>2405</v>
          </cell>
        </row>
        <row r="1464">
          <cell r="K1464">
            <v>19818000</v>
          </cell>
          <cell r="L1464">
            <v>0</v>
          </cell>
          <cell r="M1464">
            <v>2269</v>
          </cell>
        </row>
        <row r="1465">
          <cell r="K1465">
            <v>19030710</v>
          </cell>
          <cell r="L1465">
            <v>0</v>
          </cell>
          <cell r="M1465">
            <v>2229</v>
          </cell>
        </row>
        <row r="1466">
          <cell r="K1466">
            <v>18699280</v>
          </cell>
          <cell r="L1466">
            <v>0</v>
          </cell>
          <cell r="M1466">
            <v>2305</v>
          </cell>
        </row>
        <row r="1467">
          <cell r="K1467">
            <v>9909000</v>
          </cell>
          <cell r="L1467">
            <v>0</v>
          </cell>
          <cell r="M1467">
            <v>2246</v>
          </cell>
        </row>
        <row r="1468">
          <cell r="K1468">
            <v>9909000</v>
          </cell>
          <cell r="L1468">
            <v>0</v>
          </cell>
          <cell r="M1468">
            <v>2246</v>
          </cell>
        </row>
        <row r="1469">
          <cell r="K1469">
            <v>9909000</v>
          </cell>
          <cell r="L1469">
            <v>0</v>
          </cell>
          <cell r="M1469">
            <v>2269</v>
          </cell>
        </row>
        <row r="1470">
          <cell r="K1470">
            <v>471029081</v>
          </cell>
          <cell r="L1470">
            <v>0</v>
          </cell>
          <cell r="M1470">
            <v>2244</v>
          </cell>
        </row>
        <row r="1471">
          <cell r="K1471">
            <v>310498405</v>
          </cell>
          <cell r="L1471">
            <v>0</v>
          </cell>
          <cell r="M1471">
            <v>2204</v>
          </cell>
        </row>
        <row r="1472">
          <cell r="K1472">
            <v>145883741</v>
          </cell>
          <cell r="L1472">
            <v>0</v>
          </cell>
          <cell r="M1472">
            <v>2304</v>
          </cell>
        </row>
        <row r="1473">
          <cell r="K1473">
            <v>121814337</v>
          </cell>
          <cell r="L1473">
            <v>0</v>
          </cell>
          <cell r="M1473">
            <v>2244</v>
          </cell>
        </row>
        <row r="1474">
          <cell r="K1474">
            <v>112080292</v>
          </cell>
          <cell r="L1474">
            <v>0</v>
          </cell>
          <cell r="M1474">
            <v>2404</v>
          </cell>
        </row>
        <row r="1475">
          <cell r="K1475">
            <v>93325111</v>
          </cell>
          <cell r="L1475">
            <v>0</v>
          </cell>
          <cell r="M1475">
            <v>2304</v>
          </cell>
        </row>
        <row r="1476">
          <cell r="K1476">
            <v>88372357</v>
          </cell>
          <cell r="L1476">
            <v>0</v>
          </cell>
          <cell r="M1476">
            <v>2244</v>
          </cell>
        </row>
        <row r="1477">
          <cell r="K1477">
            <v>64773927</v>
          </cell>
          <cell r="L1477">
            <v>0</v>
          </cell>
          <cell r="M1477">
            <v>2268</v>
          </cell>
        </row>
        <row r="1478">
          <cell r="K1478">
            <v>59686634</v>
          </cell>
          <cell r="L1478">
            <v>0</v>
          </cell>
          <cell r="M1478">
            <v>2404</v>
          </cell>
        </row>
        <row r="1479">
          <cell r="K1479">
            <v>58288434</v>
          </cell>
          <cell r="L1479">
            <v>0</v>
          </cell>
          <cell r="M1479">
            <v>2404</v>
          </cell>
        </row>
        <row r="1480">
          <cell r="K1480">
            <v>50159753</v>
          </cell>
          <cell r="L1480">
            <v>0</v>
          </cell>
          <cell r="M1480">
            <v>2304</v>
          </cell>
        </row>
        <row r="1481">
          <cell r="K1481">
            <v>45608178</v>
          </cell>
          <cell r="L1481">
            <v>0</v>
          </cell>
          <cell r="M1481">
            <v>2504</v>
          </cell>
        </row>
        <row r="1482">
          <cell r="K1482">
            <v>43901900</v>
          </cell>
          <cell r="L1482">
            <v>0</v>
          </cell>
          <cell r="M1482">
            <v>2404</v>
          </cell>
        </row>
        <row r="1483">
          <cell r="K1483">
            <v>43316000</v>
          </cell>
          <cell r="L1483">
            <v>0</v>
          </cell>
          <cell r="M1483">
            <v>2304</v>
          </cell>
        </row>
        <row r="1484">
          <cell r="K1484">
            <v>35816335</v>
          </cell>
          <cell r="L1484">
            <v>0</v>
          </cell>
          <cell r="M1484">
            <v>2244</v>
          </cell>
        </row>
        <row r="1485">
          <cell r="K1485">
            <v>34345182</v>
          </cell>
          <cell r="L1485">
            <v>0</v>
          </cell>
          <cell r="M1485">
            <v>2268</v>
          </cell>
        </row>
        <row r="1486">
          <cell r="K1486">
            <v>33567840</v>
          </cell>
          <cell r="L1486">
            <v>0</v>
          </cell>
          <cell r="M1486">
            <v>2244</v>
          </cell>
        </row>
        <row r="1487">
          <cell r="K1487">
            <v>20033307</v>
          </cell>
          <cell r="L1487">
            <v>0</v>
          </cell>
          <cell r="M1487">
            <v>2304</v>
          </cell>
        </row>
        <row r="1488">
          <cell r="K1488">
            <v>10851568</v>
          </cell>
          <cell r="L1488">
            <v>0</v>
          </cell>
          <cell r="M1488">
            <v>2268</v>
          </cell>
        </row>
        <row r="1489">
          <cell r="K1489">
            <v>10403568</v>
          </cell>
          <cell r="L1489">
            <v>0</v>
          </cell>
          <cell r="M1489">
            <v>2228</v>
          </cell>
        </row>
        <row r="1490">
          <cell r="K1490">
            <v>9629738</v>
          </cell>
          <cell r="L1490">
            <v>0</v>
          </cell>
          <cell r="M1490">
            <v>2244</v>
          </cell>
        </row>
        <row r="1491">
          <cell r="K1491">
            <v>9629738</v>
          </cell>
          <cell r="L1491">
            <v>0</v>
          </cell>
          <cell r="M1491">
            <v>2244</v>
          </cell>
        </row>
        <row r="1492">
          <cell r="K1492">
            <v>9629738</v>
          </cell>
          <cell r="L1492">
            <v>0</v>
          </cell>
          <cell r="M1492">
            <v>2268</v>
          </cell>
        </row>
        <row r="1493">
          <cell r="K1493">
            <v>1254961648</v>
          </cell>
          <cell r="L1493">
            <v>0</v>
          </cell>
          <cell r="M1493">
            <v>2243</v>
          </cell>
        </row>
        <row r="1494">
          <cell r="K1494">
            <v>1023238077</v>
          </cell>
          <cell r="L1494">
            <v>0</v>
          </cell>
          <cell r="M1494">
            <v>2203</v>
          </cell>
        </row>
        <row r="1495">
          <cell r="K1495">
            <v>563422186</v>
          </cell>
          <cell r="L1495">
            <v>0</v>
          </cell>
          <cell r="M1495">
            <v>2402</v>
          </cell>
        </row>
        <row r="1496">
          <cell r="K1496">
            <v>461795935</v>
          </cell>
          <cell r="L1496">
            <v>0</v>
          </cell>
          <cell r="M1496">
            <v>2302</v>
          </cell>
        </row>
        <row r="1497">
          <cell r="K1497">
            <v>433098736</v>
          </cell>
          <cell r="L1497">
            <v>0</v>
          </cell>
          <cell r="M1497">
            <v>2243</v>
          </cell>
        </row>
        <row r="1498">
          <cell r="K1498">
            <v>390662684</v>
          </cell>
          <cell r="L1498">
            <v>0</v>
          </cell>
          <cell r="M1498">
            <v>2302</v>
          </cell>
        </row>
        <row r="1499">
          <cell r="K1499">
            <v>318973662</v>
          </cell>
          <cell r="L1499">
            <v>0</v>
          </cell>
          <cell r="M1499">
            <v>2502</v>
          </cell>
        </row>
        <row r="1500">
          <cell r="K1500">
            <v>313725272</v>
          </cell>
          <cell r="L1500">
            <v>0</v>
          </cell>
          <cell r="M1500">
            <v>2302</v>
          </cell>
        </row>
        <row r="1501">
          <cell r="K1501">
            <v>280391131</v>
          </cell>
          <cell r="L1501">
            <v>0</v>
          </cell>
          <cell r="M1501">
            <v>2243</v>
          </cell>
        </row>
        <row r="1502">
          <cell r="K1502">
            <v>262506882</v>
          </cell>
          <cell r="L1502">
            <v>0</v>
          </cell>
          <cell r="M1502">
            <v>2267</v>
          </cell>
        </row>
        <row r="1503">
          <cell r="K1503">
            <v>225678288</v>
          </cell>
          <cell r="L1503">
            <v>0</v>
          </cell>
          <cell r="M1503">
            <v>2302</v>
          </cell>
        </row>
        <row r="1504">
          <cell r="K1504">
            <v>222979509</v>
          </cell>
          <cell r="L1504">
            <v>0</v>
          </cell>
          <cell r="M1504">
            <v>2243</v>
          </cell>
        </row>
        <row r="1505">
          <cell r="K1505">
            <v>181004341</v>
          </cell>
          <cell r="L1505">
            <v>0</v>
          </cell>
          <cell r="M1505">
            <v>2402</v>
          </cell>
        </row>
        <row r="1506">
          <cell r="K1506">
            <v>175941304</v>
          </cell>
          <cell r="L1506">
            <v>0</v>
          </cell>
          <cell r="M1506">
            <v>2402</v>
          </cell>
        </row>
        <row r="1507">
          <cell r="K1507">
            <v>151523302</v>
          </cell>
          <cell r="L1507">
            <v>0</v>
          </cell>
          <cell r="M1507">
            <v>2243</v>
          </cell>
        </row>
        <row r="1508">
          <cell r="K1508">
            <v>144191588</v>
          </cell>
          <cell r="L1508">
            <v>0</v>
          </cell>
          <cell r="M1508">
            <v>2267</v>
          </cell>
        </row>
        <row r="1509">
          <cell r="K1509">
            <v>132891606</v>
          </cell>
          <cell r="L1509">
            <v>0</v>
          </cell>
          <cell r="M1509">
            <v>2227</v>
          </cell>
        </row>
        <row r="1510">
          <cell r="K1510">
            <v>125836476</v>
          </cell>
          <cell r="L1510">
            <v>0</v>
          </cell>
          <cell r="M1510">
            <v>2402</v>
          </cell>
        </row>
        <row r="1511">
          <cell r="K1511">
            <v>116350188</v>
          </cell>
          <cell r="L1511">
            <v>0</v>
          </cell>
          <cell r="M1511">
            <v>2243</v>
          </cell>
        </row>
        <row r="1512">
          <cell r="K1512">
            <v>104234667</v>
          </cell>
          <cell r="L1512">
            <v>0</v>
          </cell>
          <cell r="M1512">
            <v>2267</v>
          </cell>
        </row>
        <row r="1513">
          <cell r="K1513">
            <v>81754939</v>
          </cell>
          <cell r="L1513">
            <v>0</v>
          </cell>
          <cell r="M1513">
            <v>2302</v>
          </cell>
        </row>
        <row r="1514">
          <cell r="K1514">
            <v>48690045</v>
          </cell>
          <cell r="L1514">
            <v>0</v>
          </cell>
          <cell r="M1514">
            <v>2243</v>
          </cell>
        </row>
        <row r="1515">
          <cell r="K1515">
            <v>26497991</v>
          </cell>
          <cell r="L1515">
            <v>0</v>
          </cell>
          <cell r="M1515">
            <v>2267</v>
          </cell>
        </row>
        <row r="1516">
          <cell r="K1516">
            <v>71938776</v>
          </cell>
          <cell r="L1516">
            <v>0</v>
          </cell>
          <cell r="M1516">
            <v>2248</v>
          </cell>
        </row>
        <row r="1517">
          <cell r="K1517">
            <v>58163265</v>
          </cell>
          <cell r="L1517">
            <v>0</v>
          </cell>
          <cell r="M1517">
            <v>2208</v>
          </cell>
        </row>
        <row r="1518">
          <cell r="K1518">
            <v>26020408</v>
          </cell>
          <cell r="L1518">
            <v>0</v>
          </cell>
          <cell r="M1518">
            <v>2307</v>
          </cell>
        </row>
        <row r="1519">
          <cell r="K1519">
            <v>19907959</v>
          </cell>
          <cell r="L1519">
            <v>0</v>
          </cell>
          <cell r="M1519">
            <v>2248</v>
          </cell>
        </row>
        <row r="1520">
          <cell r="K1520">
            <v>19907959</v>
          </cell>
          <cell r="L1520">
            <v>0</v>
          </cell>
          <cell r="M1520">
            <v>2407</v>
          </cell>
        </row>
        <row r="1521">
          <cell r="K1521">
            <v>15306122</v>
          </cell>
          <cell r="L1521">
            <v>0</v>
          </cell>
          <cell r="M1521">
            <v>2307</v>
          </cell>
        </row>
        <row r="1522">
          <cell r="K1522">
            <v>10714286</v>
          </cell>
          <cell r="L1522">
            <v>0</v>
          </cell>
          <cell r="M1522">
            <v>2248</v>
          </cell>
        </row>
        <row r="1523">
          <cell r="K1523">
            <v>10714286</v>
          </cell>
          <cell r="L1523">
            <v>0</v>
          </cell>
          <cell r="M1523">
            <v>2272</v>
          </cell>
        </row>
        <row r="1524">
          <cell r="K1524">
            <v>9183673</v>
          </cell>
          <cell r="L1524">
            <v>0</v>
          </cell>
          <cell r="M1524">
            <v>2248</v>
          </cell>
        </row>
        <row r="1525">
          <cell r="K1525">
            <v>9183673</v>
          </cell>
          <cell r="L1525">
            <v>0</v>
          </cell>
          <cell r="M1525">
            <v>2307</v>
          </cell>
        </row>
        <row r="1526">
          <cell r="K1526">
            <v>9183673</v>
          </cell>
          <cell r="L1526">
            <v>0</v>
          </cell>
          <cell r="M1526">
            <v>2407</v>
          </cell>
        </row>
        <row r="1527">
          <cell r="K1527">
            <v>7653061</v>
          </cell>
          <cell r="L1527">
            <v>0</v>
          </cell>
          <cell r="M1527">
            <v>2307</v>
          </cell>
        </row>
        <row r="1528">
          <cell r="K1528">
            <v>4591837</v>
          </cell>
          <cell r="L1528">
            <v>0</v>
          </cell>
          <cell r="M1528">
            <v>2248</v>
          </cell>
        </row>
        <row r="1529">
          <cell r="K1529">
            <v>4591837</v>
          </cell>
          <cell r="L1529">
            <v>0</v>
          </cell>
          <cell r="M1529">
            <v>2307</v>
          </cell>
        </row>
        <row r="1530">
          <cell r="K1530">
            <v>4591837</v>
          </cell>
          <cell r="L1530">
            <v>0</v>
          </cell>
          <cell r="M1530">
            <v>2407</v>
          </cell>
        </row>
        <row r="1531">
          <cell r="K1531">
            <v>3061224</v>
          </cell>
          <cell r="L1531">
            <v>0</v>
          </cell>
          <cell r="M1531">
            <v>2232</v>
          </cell>
        </row>
        <row r="1532">
          <cell r="K1532">
            <v>3061224</v>
          </cell>
          <cell r="L1532">
            <v>0</v>
          </cell>
          <cell r="M1532">
            <v>2272</v>
          </cell>
        </row>
        <row r="1533">
          <cell r="K1533">
            <v>3061224</v>
          </cell>
          <cell r="L1533">
            <v>0</v>
          </cell>
          <cell r="M1533">
            <v>2407</v>
          </cell>
        </row>
        <row r="1534">
          <cell r="K1534">
            <v>3041228</v>
          </cell>
          <cell r="L1534">
            <v>0</v>
          </cell>
          <cell r="M1534">
            <v>2507</v>
          </cell>
        </row>
        <row r="1535">
          <cell r="K1535">
            <v>1530612</v>
          </cell>
          <cell r="L1535">
            <v>0</v>
          </cell>
          <cell r="M1535">
            <v>2248</v>
          </cell>
        </row>
        <row r="1536">
          <cell r="K1536">
            <v>1530612</v>
          </cell>
          <cell r="L1536">
            <v>0</v>
          </cell>
          <cell r="M1536">
            <v>2248</v>
          </cell>
        </row>
        <row r="1537">
          <cell r="K1537">
            <v>1530612</v>
          </cell>
          <cell r="L1537">
            <v>0</v>
          </cell>
          <cell r="M1537">
            <v>2272</v>
          </cell>
        </row>
        <row r="1538">
          <cell r="K1538">
            <v>1530612</v>
          </cell>
          <cell r="L1538">
            <v>0</v>
          </cell>
          <cell r="M1538">
            <v>2272</v>
          </cell>
        </row>
        <row r="1539">
          <cell r="K1539">
            <v>183561886</v>
          </cell>
          <cell r="L1539">
            <v>0</v>
          </cell>
          <cell r="M1539">
            <v>2415</v>
          </cell>
        </row>
        <row r="1540">
          <cell r="K1540">
            <v>46728036</v>
          </cell>
          <cell r="L1540">
            <v>0</v>
          </cell>
          <cell r="M1540">
            <v>2415</v>
          </cell>
        </row>
        <row r="1541">
          <cell r="K1541">
            <v>32387753</v>
          </cell>
          <cell r="L1541">
            <v>0</v>
          </cell>
          <cell r="M1541">
            <v>2271</v>
          </cell>
        </row>
        <row r="1542">
          <cell r="K1542">
            <v>30923260</v>
          </cell>
          <cell r="L1542">
            <v>0</v>
          </cell>
          <cell r="M1542">
            <v>2249</v>
          </cell>
        </row>
        <row r="1543">
          <cell r="K1543">
            <v>23999437</v>
          </cell>
          <cell r="L1543">
            <v>0</v>
          </cell>
          <cell r="M1543">
            <v>2315</v>
          </cell>
        </row>
        <row r="1544">
          <cell r="K1544">
            <v>23003326</v>
          </cell>
          <cell r="L1544">
            <v>0</v>
          </cell>
          <cell r="M1544">
            <v>2515</v>
          </cell>
        </row>
        <row r="1545">
          <cell r="K1545">
            <v>19900004</v>
          </cell>
          <cell r="L1545">
            <v>0</v>
          </cell>
          <cell r="M1545">
            <v>2315</v>
          </cell>
        </row>
        <row r="1546">
          <cell r="K1546">
            <v>16097984</v>
          </cell>
          <cell r="L1546">
            <v>0</v>
          </cell>
          <cell r="M1546">
            <v>2249</v>
          </cell>
        </row>
        <row r="1547">
          <cell r="K1547">
            <v>12847475</v>
          </cell>
          <cell r="L1547">
            <v>0</v>
          </cell>
          <cell r="M1547">
            <v>2271</v>
          </cell>
        </row>
        <row r="1548">
          <cell r="K1548">
            <v>9608340</v>
          </cell>
          <cell r="L1548">
            <v>0</v>
          </cell>
          <cell r="M1548">
            <v>2415</v>
          </cell>
        </row>
        <row r="1549">
          <cell r="K1549">
            <v>7004306</v>
          </cell>
          <cell r="L1549">
            <v>0</v>
          </cell>
          <cell r="M1549">
            <v>2271</v>
          </cell>
        </row>
        <row r="1550">
          <cell r="K1550">
            <v>6466753</v>
          </cell>
          <cell r="L1550">
            <v>0</v>
          </cell>
          <cell r="M1550">
            <v>2315</v>
          </cell>
        </row>
        <row r="1551">
          <cell r="K1551">
            <v>4599460</v>
          </cell>
          <cell r="L1551">
            <v>0</v>
          </cell>
          <cell r="M1551">
            <v>2249</v>
          </cell>
        </row>
        <row r="1552">
          <cell r="K1552">
            <v>3996490</v>
          </cell>
          <cell r="L1552">
            <v>0</v>
          </cell>
          <cell r="M1552">
            <v>2271</v>
          </cell>
        </row>
        <row r="1553">
          <cell r="K1553">
            <v>3564000</v>
          </cell>
          <cell r="L1553">
            <v>0</v>
          </cell>
          <cell r="M1553">
            <v>2415</v>
          </cell>
        </row>
        <row r="1554">
          <cell r="K1554">
            <v>3403514</v>
          </cell>
          <cell r="L1554">
            <v>0</v>
          </cell>
          <cell r="M1554">
            <v>2271</v>
          </cell>
        </row>
        <row r="1555">
          <cell r="K1555">
            <v>1586635</v>
          </cell>
          <cell r="L1555">
            <v>0</v>
          </cell>
          <cell r="M1555">
            <v>2209</v>
          </cell>
        </row>
        <row r="1556">
          <cell r="K1556">
            <v>1400000</v>
          </cell>
          <cell r="L1556">
            <v>0</v>
          </cell>
          <cell r="M1556">
            <v>2315</v>
          </cell>
        </row>
        <row r="1557">
          <cell r="K1557">
            <v>1092826</v>
          </cell>
          <cell r="L1557">
            <v>0</v>
          </cell>
          <cell r="M1557">
            <v>2240</v>
          </cell>
        </row>
        <row r="1558">
          <cell r="K1558">
            <v>148711298</v>
          </cell>
          <cell r="L1558">
            <v>0</v>
          </cell>
          <cell r="M1558">
            <v>2247</v>
          </cell>
        </row>
        <row r="1559">
          <cell r="K1559">
            <v>101425689</v>
          </cell>
          <cell r="L1559">
            <v>0</v>
          </cell>
          <cell r="M1559">
            <v>2406</v>
          </cell>
        </row>
        <row r="1560">
          <cell r="K1560">
            <v>101019221</v>
          </cell>
          <cell r="L1560">
            <v>0</v>
          </cell>
          <cell r="M1560">
            <v>2207</v>
          </cell>
        </row>
        <row r="1561">
          <cell r="K1561">
            <v>86628471</v>
          </cell>
          <cell r="L1561">
            <v>0</v>
          </cell>
          <cell r="M1561">
            <v>2406</v>
          </cell>
        </row>
        <row r="1562">
          <cell r="K1562">
            <v>52732593</v>
          </cell>
          <cell r="L1562">
            <v>0</v>
          </cell>
          <cell r="M1562">
            <v>2306</v>
          </cell>
        </row>
        <row r="1563">
          <cell r="K1563">
            <v>45215806</v>
          </cell>
          <cell r="L1563">
            <v>0</v>
          </cell>
          <cell r="M1563">
            <v>2406</v>
          </cell>
        </row>
        <row r="1564">
          <cell r="K1564">
            <v>41228402</v>
          </cell>
          <cell r="L1564">
            <v>0</v>
          </cell>
          <cell r="M1564">
            <v>2306</v>
          </cell>
        </row>
        <row r="1565">
          <cell r="K1565">
            <v>36834003</v>
          </cell>
          <cell r="L1565">
            <v>0</v>
          </cell>
          <cell r="M1565">
            <v>2270</v>
          </cell>
        </row>
        <row r="1566">
          <cell r="K1566">
            <v>36251530</v>
          </cell>
          <cell r="L1566">
            <v>0</v>
          </cell>
          <cell r="M1566">
            <v>2247</v>
          </cell>
        </row>
        <row r="1567">
          <cell r="K1567">
            <v>30381571</v>
          </cell>
          <cell r="L1567">
            <v>0</v>
          </cell>
          <cell r="M1567">
            <v>2506</v>
          </cell>
        </row>
        <row r="1568">
          <cell r="K1568">
            <v>29448573</v>
          </cell>
          <cell r="L1568">
            <v>0</v>
          </cell>
          <cell r="M1568">
            <v>2247</v>
          </cell>
        </row>
        <row r="1569">
          <cell r="K1569">
            <v>27772045</v>
          </cell>
          <cell r="L1569">
            <v>0</v>
          </cell>
          <cell r="M1569">
            <v>2406</v>
          </cell>
        </row>
        <row r="1570">
          <cell r="K1570">
            <v>20331927</v>
          </cell>
          <cell r="L1570">
            <v>0</v>
          </cell>
          <cell r="M1570">
            <v>2306</v>
          </cell>
        </row>
        <row r="1571">
          <cell r="K1571">
            <v>19681430</v>
          </cell>
          <cell r="L1571">
            <v>0</v>
          </cell>
          <cell r="M1571">
            <v>2270</v>
          </cell>
        </row>
        <row r="1572">
          <cell r="K1572">
            <v>19051815</v>
          </cell>
          <cell r="L1572">
            <v>0</v>
          </cell>
          <cell r="M1572">
            <v>2306</v>
          </cell>
        </row>
        <row r="1573">
          <cell r="K1573">
            <v>14728426</v>
          </cell>
          <cell r="L1573">
            <v>0</v>
          </cell>
          <cell r="M1573">
            <v>2247</v>
          </cell>
        </row>
        <row r="1574">
          <cell r="K1574">
            <v>10350397</v>
          </cell>
          <cell r="L1574">
            <v>0</v>
          </cell>
          <cell r="M1574">
            <v>2247</v>
          </cell>
        </row>
        <row r="1575">
          <cell r="K1575">
            <v>6988183</v>
          </cell>
          <cell r="L1575">
            <v>0</v>
          </cell>
          <cell r="M1575">
            <v>2306</v>
          </cell>
        </row>
        <row r="1576">
          <cell r="K1576">
            <v>4205801</v>
          </cell>
          <cell r="L1576">
            <v>0</v>
          </cell>
          <cell r="M1576">
            <v>2270</v>
          </cell>
        </row>
        <row r="1577">
          <cell r="K1577">
            <v>4056753</v>
          </cell>
          <cell r="L1577">
            <v>0</v>
          </cell>
          <cell r="M1577">
            <v>2230</v>
          </cell>
        </row>
        <row r="1578">
          <cell r="K1578">
            <v>2881430</v>
          </cell>
          <cell r="L1578">
            <v>0</v>
          </cell>
          <cell r="M1578">
            <v>2247</v>
          </cell>
        </row>
        <row r="1579">
          <cell r="K1579">
            <v>2881430</v>
          </cell>
          <cell r="L1579">
            <v>0</v>
          </cell>
          <cell r="M1579">
            <v>2247</v>
          </cell>
        </row>
        <row r="1580">
          <cell r="K1580">
            <v>2881430</v>
          </cell>
          <cell r="L1580">
            <v>0</v>
          </cell>
          <cell r="M1580">
            <v>2270</v>
          </cell>
        </row>
        <row r="1581">
          <cell r="K1581">
            <v>444866897</v>
          </cell>
          <cell r="L1581">
            <v>0</v>
          </cell>
          <cell r="M1581">
            <v>2245</v>
          </cell>
        </row>
        <row r="1582">
          <cell r="K1582">
            <v>303627648</v>
          </cell>
          <cell r="L1582">
            <v>0</v>
          </cell>
          <cell r="M1582">
            <v>2205</v>
          </cell>
        </row>
        <row r="1583">
          <cell r="K1583">
            <v>139866750</v>
          </cell>
          <cell r="L1583">
            <v>0</v>
          </cell>
          <cell r="M1583">
            <v>2308</v>
          </cell>
        </row>
        <row r="1584">
          <cell r="K1584">
            <v>123185441</v>
          </cell>
          <cell r="L1584">
            <v>0</v>
          </cell>
          <cell r="M1584">
            <v>2245</v>
          </cell>
        </row>
        <row r="1585">
          <cell r="K1585">
            <v>117590400</v>
          </cell>
          <cell r="L1585">
            <v>0</v>
          </cell>
          <cell r="M1585">
            <v>2408</v>
          </cell>
        </row>
        <row r="1586">
          <cell r="K1586">
            <v>111785400</v>
          </cell>
          <cell r="L1586">
            <v>0</v>
          </cell>
          <cell r="M1586">
            <v>2245</v>
          </cell>
        </row>
        <row r="1587">
          <cell r="K1587">
            <v>89818752</v>
          </cell>
          <cell r="L1587">
            <v>0</v>
          </cell>
          <cell r="M1587">
            <v>2308</v>
          </cell>
        </row>
        <row r="1588">
          <cell r="K1588">
            <v>68420650</v>
          </cell>
          <cell r="L1588">
            <v>0</v>
          </cell>
          <cell r="M1588">
            <v>2279</v>
          </cell>
        </row>
        <row r="1589">
          <cell r="K1589">
            <v>57487450</v>
          </cell>
          <cell r="L1589">
            <v>0</v>
          </cell>
          <cell r="M1589">
            <v>2408</v>
          </cell>
        </row>
        <row r="1590">
          <cell r="K1590">
            <v>46570710</v>
          </cell>
          <cell r="L1590">
            <v>0</v>
          </cell>
          <cell r="M1590">
            <v>2308</v>
          </cell>
        </row>
        <row r="1591">
          <cell r="K1591">
            <v>44840850</v>
          </cell>
          <cell r="L1591">
            <v>0</v>
          </cell>
          <cell r="M1591">
            <v>2408</v>
          </cell>
        </row>
        <row r="1592">
          <cell r="K1592">
            <v>42486502</v>
          </cell>
          <cell r="L1592">
            <v>0</v>
          </cell>
          <cell r="M1592">
            <v>2308</v>
          </cell>
        </row>
        <row r="1593">
          <cell r="K1593">
            <v>39798248</v>
          </cell>
          <cell r="L1593">
            <v>0</v>
          </cell>
          <cell r="M1593">
            <v>2408</v>
          </cell>
        </row>
        <row r="1594">
          <cell r="K1594">
            <v>38216800</v>
          </cell>
          <cell r="L1594">
            <v>0</v>
          </cell>
          <cell r="M1594">
            <v>2245</v>
          </cell>
        </row>
        <row r="1595">
          <cell r="K1595">
            <v>37279300</v>
          </cell>
          <cell r="L1595">
            <v>0</v>
          </cell>
          <cell r="M1595">
            <v>2508</v>
          </cell>
        </row>
        <row r="1596">
          <cell r="K1596">
            <v>29287395</v>
          </cell>
          <cell r="L1596">
            <v>0</v>
          </cell>
          <cell r="M1596">
            <v>2245</v>
          </cell>
        </row>
        <row r="1597">
          <cell r="K1597">
            <v>18650900</v>
          </cell>
          <cell r="L1597">
            <v>0</v>
          </cell>
          <cell r="M1597">
            <v>2308</v>
          </cell>
        </row>
        <row r="1598">
          <cell r="K1598">
            <v>9362950</v>
          </cell>
          <cell r="L1598">
            <v>0</v>
          </cell>
          <cell r="M1598">
            <v>2239</v>
          </cell>
        </row>
        <row r="1599">
          <cell r="K1599">
            <v>9317950</v>
          </cell>
          <cell r="L1599">
            <v>0</v>
          </cell>
          <cell r="M1599">
            <v>2279</v>
          </cell>
        </row>
        <row r="1600">
          <cell r="K1600">
            <v>9310450</v>
          </cell>
          <cell r="L1600">
            <v>0</v>
          </cell>
          <cell r="M1600">
            <v>2279</v>
          </cell>
        </row>
        <row r="1601">
          <cell r="K1601">
            <v>9302950</v>
          </cell>
          <cell r="L1601">
            <v>0</v>
          </cell>
          <cell r="M1601">
            <v>2245</v>
          </cell>
        </row>
        <row r="1602">
          <cell r="K1602">
            <v>9302950</v>
          </cell>
          <cell r="L1602">
            <v>0</v>
          </cell>
          <cell r="M1602">
            <v>2245</v>
          </cell>
        </row>
        <row r="1603">
          <cell r="K1603">
            <v>9302950</v>
          </cell>
          <cell r="L1603">
            <v>0</v>
          </cell>
          <cell r="M1603">
            <v>2279</v>
          </cell>
        </row>
        <row r="1604">
          <cell r="K1604">
            <v>2730000</v>
          </cell>
          <cell r="L1604">
            <v>0</v>
          </cell>
          <cell r="M1604">
            <v>2279</v>
          </cell>
        </row>
        <row r="1605">
          <cell r="K1605">
            <v>1870500</v>
          </cell>
          <cell r="L1605">
            <v>0</v>
          </cell>
          <cell r="M1605">
            <v>2418</v>
          </cell>
        </row>
        <row r="1606">
          <cell r="K1606">
            <v>1260000</v>
          </cell>
          <cell r="L1606">
            <v>0</v>
          </cell>
          <cell r="M1606">
            <v>2418</v>
          </cell>
        </row>
        <row r="1607">
          <cell r="K1607">
            <v>1050000</v>
          </cell>
          <cell r="L1607">
            <v>0</v>
          </cell>
          <cell r="M1607">
            <v>2260</v>
          </cell>
        </row>
        <row r="1608">
          <cell r="K1608">
            <v>1050000</v>
          </cell>
          <cell r="L1608">
            <v>0</v>
          </cell>
          <cell r="M1608">
            <v>2279</v>
          </cell>
        </row>
        <row r="1609">
          <cell r="K1609">
            <v>1050000</v>
          </cell>
          <cell r="L1609">
            <v>0</v>
          </cell>
          <cell r="M1609">
            <v>2300</v>
          </cell>
        </row>
        <row r="1610">
          <cell r="K1610">
            <v>840000</v>
          </cell>
          <cell r="L1610">
            <v>0</v>
          </cell>
          <cell r="M1610">
            <v>2300</v>
          </cell>
        </row>
        <row r="1611">
          <cell r="K1611">
            <v>840000</v>
          </cell>
          <cell r="L1611">
            <v>0</v>
          </cell>
          <cell r="M1611">
            <v>2529</v>
          </cell>
        </row>
        <row r="1612">
          <cell r="K1612">
            <v>630000</v>
          </cell>
          <cell r="L1612">
            <v>0</v>
          </cell>
          <cell r="M1612">
            <v>2239</v>
          </cell>
        </row>
        <row r="1613">
          <cell r="K1613">
            <v>630000</v>
          </cell>
          <cell r="L1613">
            <v>0</v>
          </cell>
          <cell r="M1613">
            <v>2279</v>
          </cell>
        </row>
        <row r="1614">
          <cell r="K1614">
            <v>472500</v>
          </cell>
          <cell r="L1614">
            <v>0</v>
          </cell>
          <cell r="M1614">
            <v>2300</v>
          </cell>
        </row>
        <row r="1615">
          <cell r="K1615">
            <v>451500</v>
          </cell>
          <cell r="L1615">
            <v>0</v>
          </cell>
          <cell r="M1615">
            <v>2260</v>
          </cell>
        </row>
        <row r="1616">
          <cell r="K1616">
            <v>420000</v>
          </cell>
          <cell r="L1616">
            <v>0</v>
          </cell>
          <cell r="M1616">
            <v>2260</v>
          </cell>
        </row>
        <row r="1617">
          <cell r="K1617">
            <v>420000</v>
          </cell>
          <cell r="L1617">
            <v>0</v>
          </cell>
          <cell r="M1617">
            <v>2260</v>
          </cell>
        </row>
        <row r="1618">
          <cell r="K1618">
            <v>315000</v>
          </cell>
          <cell r="L1618">
            <v>0</v>
          </cell>
          <cell r="M1618">
            <v>2418</v>
          </cell>
        </row>
        <row r="1619">
          <cell r="K1619">
            <v>280000</v>
          </cell>
          <cell r="L1619">
            <v>0</v>
          </cell>
          <cell r="M1619">
            <v>2300</v>
          </cell>
        </row>
        <row r="1620">
          <cell r="K1620">
            <v>250000</v>
          </cell>
          <cell r="L1620">
            <v>0</v>
          </cell>
          <cell r="M1620">
            <v>2429</v>
          </cell>
        </row>
        <row r="1621">
          <cell r="K1621">
            <v>308064786</v>
          </cell>
          <cell r="L1621">
            <v>0</v>
          </cell>
          <cell r="M1621">
            <v>2220</v>
          </cell>
        </row>
        <row r="1622">
          <cell r="K1622">
            <v>101405790</v>
          </cell>
          <cell r="L1622">
            <v>0</v>
          </cell>
          <cell r="M1622">
            <v>2240</v>
          </cell>
        </row>
        <row r="1623">
          <cell r="K1623">
            <v>19476200</v>
          </cell>
          <cell r="L1623">
            <v>0</v>
          </cell>
          <cell r="M1623">
            <v>2330</v>
          </cell>
        </row>
        <row r="1624">
          <cell r="K1624">
            <v>6492640</v>
          </cell>
          <cell r="L1624">
            <v>0</v>
          </cell>
          <cell r="M1624">
            <v>2240</v>
          </cell>
        </row>
        <row r="1625">
          <cell r="K1625">
            <v>5158740</v>
          </cell>
          <cell r="L1625">
            <v>0</v>
          </cell>
          <cell r="M1625">
            <v>2240</v>
          </cell>
        </row>
        <row r="1626">
          <cell r="K1626">
            <v>3792000</v>
          </cell>
          <cell r="L1626">
            <v>0</v>
          </cell>
          <cell r="M1626">
            <v>2330</v>
          </cell>
        </row>
        <row r="1627">
          <cell r="K1627">
            <v>3150000</v>
          </cell>
          <cell r="L1627">
            <v>0</v>
          </cell>
          <cell r="M1627">
            <v>2330</v>
          </cell>
        </row>
        <row r="1628">
          <cell r="K1628">
            <v>1437000</v>
          </cell>
          <cell r="L1628">
            <v>0</v>
          </cell>
          <cell r="M1628">
            <v>2260</v>
          </cell>
        </row>
        <row r="1629">
          <cell r="K1629">
            <v>750000</v>
          </cell>
          <cell r="L1629">
            <v>0</v>
          </cell>
          <cell r="M1629">
            <v>2330</v>
          </cell>
        </row>
        <row r="1630">
          <cell r="K1630">
            <v>150000</v>
          </cell>
          <cell r="L1630">
            <v>0</v>
          </cell>
          <cell r="M1630">
            <v>2500</v>
          </cell>
        </row>
        <row r="1631">
          <cell r="K1631">
            <v>76800000</v>
          </cell>
          <cell r="L1631">
            <v>0</v>
          </cell>
          <cell r="M1631">
            <v>2418</v>
          </cell>
        </row>
        <row r="1632">
          <cell r="K1632">
            <v>34179859</v>
          </cell>
          <cell r="L1632">
            <v>0</v>
          </cell>
          <cell r="M1632">
            <v>2260</v>
          </cell>
        </row>
        <row r="1633">
          <cell r="K1633">
            <v>18555474</v>
          </cell>
          <cell r="L1633">
            <v>0</v>
          </cell>
          <cell r="M1633">
            <v>2220</v>
          </cell>
        </row>
        <row r="1634">
          <cell r="K1634">
            <v>18351613</v>
          </cell>
          <cell r="L1634">
            <v>0</v>
          </cell>
          <cell r="M1634">
            <v>2403</v>
          </cell>
        </row>
        <row r="1635">
          <cell r="K1635">
            <v>15884720</v>
          </cell>
          <cell r="L1635">
            <v>0</v>
          </cell>
          <cell r="M1635">
            <v>2300</v>
          </cell>
        </row>
        <row r="1636">
          <cell r="K1636">
            <v>15642110</v>
          </cell>
          <cell r="L1636">
            <v>0</v>
          </cell>
          <cell r="M1636">
            <v>2403</v>
          </cell>
        </row>
        <row r="1637">
          <cell r="K1637">
            <v>14929142</v>
          </cell>
          <cell r="L1637">
            <v>0</v>
          </cell>
          <cell r="M1637">
            <v>2260</v>
          </cell>
        </row>
        <row r="1638">
          <cell r="K1638">
            <v>12923463</v>
          </cell>
          <cell r="L1638">
            <v>0</v>
          </cell>
          <cell r="M1638">
            <v>2300</v>
          </cell>
        </row>
        <row r="1639">
          <cell r="K1639">
            <v>10900674</v>
          </cell>
          <cell r="L1639">
            <v>0</v>
          </cell>
          <cell r="M1639">
            <v>2279</v>
          </cell>
        </row>
        <row r="1640">
          <cell r="K1640">
            <v>10480499</v>
          </cell>
          <cell r="L1640">
            <v>0</v>
          </cell>
          <cell r="M1640">
            <v>2503</v>
          </cell>
        </row>
        <row r="1641">
          <cell r="K1641">
            <v>8546227</v>
          </cell>
          <cell r="L1641">
            <v>0</v>
          </cell>
          <cell r="M1641">
            <v>2260</v>
          </cell>
        </row>
        <row r="1642">
          <cell r="K1642">
            <v>6690576</v>
          </cell>
          <cell r="L1642">
            <v>0</v>
          </cell>
          <cell r="M1642">
            <v>2403</v>
          </cell>
        </row>
        <row r="1643">
          <cell r="K1643">
            <v>6603101</v>
          </cell>
          <cell r="L1643">
            <v>0</v>
          </cell>
          <cell r="M1643">
            <v>2279</v>
          </cell>
        </row>
        <row r="1644">
          <cell r="K1644">
            <v>5675760</v>
          </cell>
          <cell r="L1644">
            <v>0</v>
          </cell>
          <cell r="M1644">
            <v>2300</v>
          </cell>
        </row>
        <row r="1645">
          <cell r="K1645">
            <v>5231912</v>
          </cell>
          <cell r="L1645">
            <v>0</v>
          </cell>
          <cell r="M1645">
            <v>2300</v>
          </cell>
        </row>
        <row r="1646">
          <cell r="K1646">
            <v>4505231</v>
          </cell>
          <cell r="L1646">
            <v>0</v>
          </cell>
          <cell r="M1646">
            <v>2260</v>
          </cell>
        </row>
        <row r="1647">
          <cell r="K1647">
            <v>3825778</v>
          </cell>
          <cell r="L1647">
            <v>0</v>
          </cell>
          <cell r="M1647">
            <v>2300</v>
          </cell>
        </row>
        <row r="1648">
          <cell r="K1648">
            <v>2759472</v>
          </cell>
          <cell r="L1648">
            <v>0</v>
          </cell>
          <cell r="M1648">
            <v>2279</v>
          </cell>
        </row>
        <row r="1649">
          <cell r="K1649">
            <v>2707286</v>
          </cell>
          <cell r="L1649">
            <v>0</v>
          </cell>
          <cell r="M1649">
            <v>2403</v>
          </cell>
        </row>
        <row r="1650">
          <cell r="K1650">
            <v>2612149</v>
          </cell>
          <cell r="L1650">
            <v>0</v>
          </cell>
          <cell r="M1650">
            <v>2239</v>
          </cell>
        </row>
        <row r="1651">
          <cell r="K1651">
            <v>2418815</v>
          </cell>
          <cell r="L1651">
            <v>0</v>
          </cell>
          <cell r="M1651">
            <v>2260</v>
          </cell>
        </row>
        <row r="1652">
          <cell r="K1652">
            <v>1904838</v>
          </cell>
          <cell r="L1652">
            <v>0</v>
          </cell>
          <cell r="M1652">
            <v>2260</v>
          </cell>
        </row>
        <row r="1653">
          <cell r="K1653">
            <v>19640000</v>
          </cell>
          <cell r="L1653">
            <v>0</v>
          </cell>
          <cell r="M1653">
            <v>2239</v>
          </cell>
        </row>
        <row r="1654">
          <cell r="K1654">
            <v>16460000</v>
          </cell>
          <cell r="L1654">
            <v>0</v>
          </cell>
          <cell r="M1654">
            <v>2403</v>
          </cell>
        </row>
        <row r="1655">
          <cell r="K1655">
            <v>16360000</v>
          </cell>
          <cell r="L1655">
            <v>0</v>
          </cell>
          <cell r="M1655">
            <v>2279</v>
          </cell>
        </row>
        <row r="1656">
          <cell r="K1656">
            <v>14080000</v>
          </cell>
          <cell r="L1656">
            <v>0</v>
          </cell>
          <cell r="M1656">
            <v>2309</v>
          </cell>
        </row>
        <row r="1657">
          <cell r="K1657">
            <v>13660000</v>
          </cell>
          <cell r="L1657">
            <v>0</v>
          </cell>
          <cell r="M1657">
            <v>2279</v>
          </cell>
        </row>
        <row r="1658">
          <cell r="K1658">
            <v>10490000</v>
          </cell>
          <cell r="L1658">
            <v>0</v>
          </cell>
          <cell r="M1658">
            <v>2279</v>
          </cell>
        </row>
        <row r="1659">
          <cell r="K1659">
            <v>9470000</v>
          </cell>
          <cell r="L1659">
            <v>0</v>
          </cell>
          <cell r="M1659">
            <v>2279</v>
          </cell>
        </row>
        <row r="1660">
          <cell r="K1660">
            <v>9420000</v>
          </cell>
          <cell r="L1660">
            <v>0</v>
          </cell>
          <cell r="M1660">
            <v>2309</v>
          </cell>
        </row>
        <row r="1661">
          <cell r="K1661">
            <v>7360000</v>
          </cell>
          <cell r="L1661">
            <v>0</v>
          </cell>
          <cell r="M1661">
            <v>2309</v>
          </cell>
        </row>
        <row r="1662">
          <cell r="K1662">
            <v>7120000</v>
          </cell>
          <cell r="L1662">
            <v>0</v>
          </cell>
          <cell r="M1662">
            <v>2403</v>
          </cell>
        </row>
        <row r="1663">
          <cell r="K1663">
            <v>6770000</v>
          </cell>
          <cell r="L1663">
            <v>0</v>
          </cell>
          <cell r="M1663">
            <v>2279</v>
          </cell>
        </row>
        <row r="1664">
          <cell r="K1664">
            <v>5870000</v>
          </cell>
          <cell r="L1664">
            <v>0</v>
          </cell>
          <cell r="M1664">
            <v>2279</v>
          </cell>
        </row>
        <row r="1665">
          <cell r="K1665">
            <v>3400000</v>
          </cell>
          <cell r="L1665">
            <v>0</v>
          </cell>
          <cell r="M1665">
            <v>2503</v>
          </cell>
        </row>
        <row r="1666">
          <cell r="K1666">
            <v>2950000</v>
          </cell>
          <cell r="L1666">
            <v>0</v>
          </cell>
          <cell r="M1666">
            <v>2309</v>
          </cell>
        </row>
        <row r="1667">
          <cell r="K1667">
            <v>2510000</v>
          </cell>
          <cell r="L1667">
            <v>0</v>
          </cell>
          <cell r="M1667">
            <v>2279</v>
          </cell>
        </row>
        <row r="1668">
          <cell r="K1668">
            <v>2510000</v>
          </cell>
          <cell r="L1668">
            <v>0</v>
          </cell>
          <cell r="M1668">
            <v>2403</v>
          </cell>
        </row>
        <row r="1669">
          <cell r="K1669">
            <v>1660000</v>
          </cell>
          <cell r="L1669">
            <v>0</v>
          </cell>
          <cell r="M1669">
            <v>2279</v>
          </cell>
        </row>
        <row r="1670">
          <cell r="K1670">
            <v>1660000</v>
          </cell>
          <cell r="L1670">
            <v>0</v>
          </cell>
          <cell r="M1670">
            <v>2239</v>
          </cell>
        </row>
        <row r="1671">
          <cell r="K1671">
            <v>1660000</v>
          </cell>
          <cell r="L1671">
            <v>0</v>
          </cell>
          <cell r="M1671">
            <v>2279</v>
          </cell>
        </row>
        <row r="1672">
          <cell r="K1672">
            <v>6888947</v>
          </cell>
          <cell r="L1672">
            <v>0</v>
          </cell>
          <cell r="M1672">
            <v>2409</v>
          </cell>
        </row>
        <row r="1673">
          <cell r="K1673">
            <v>5205000</v>
          </cell>
          <cell r="L1673">
            <v>0</v>
          </cell>
          <cell r="M1673">
            <v>2309</v>
          </cell>
        </row>
        <row r="1674">
          <cell r="K1674">
            <v>3250000</v>
          </cell>
          <cell r="L1674">
            <v>0</v>
          </cell>
          <cell r="M1674">
            <v>2279</v>
          </cell>
        </row>
        <row r="1675">
          <cell r="K1675">
            <v>2680000</v>
          </cell>
          <cell r="L1675">
            <v>0</v>
          </cell>
          <cell r="M1675">
            <v>2279</v>
          </cell>
        </row>
        <row r="1676">
          <cell r="K1676">
            <v>1120000</v>
          </cell>
          <cell r="L1676">
            <v>0</v>
          </cell>
          <cell r="M1676">
            <v>2409</v>
          </cell>
        </row>
        <row r="1677">
          <cell r="K1677">
            <v>1000000</v>
          </cell>
          <cell r="L1677">
            <v>0</v>
          </cell>
          <cell r="M1677">
            <v>2309</v>
          </cell>
        </row>
        <row r="1678">
          <cell r="K1678">
            <v>20464716</v>
          </cell>
          <cell r="L1678">
            <v>0</v>
          </cell>
          <cell r="M1678">
            <v>2411</v>
          </cell>
        </row>
        <row r="1679">
          <cell r="K1679">
            <v>17448239</v>
          </cell>
          <cell r="L1679">
            <v>0</v>
          </cell>
          <cell r="M1679">
            <v>2279</v>
          </cell>
        </row>
        <row r="1680">
          <cell r="K1680">
            <v>14356712</v>
          </cell>
          <cell r="L1680">
            <v>0</v>
          </cell>
          <cell r="M1680">
            <v>2411</v>
          </cell>
        </row>
        <row r="1681">
          <cell r="K1681">
            <v>61156000</v>
          </cell>
          <cell r="L1681">
            <v>0</v>
          </cell>
          <cell r="M1681">
            <v>2279</v>
          </cell>
        </row>
        <row r="1682">
          <cell r="K1682">
            <v>14503250</v>
          </cell>
          <cell r="L1682">
            <v>0</v>
          </cell>
          <cell r="M1682">
            <v>2411</v>
          </cell>
        </row>
        <row r="1683">
          <cell r="K1683">
            <v>8703750</v>
          </cell>
          <cell r="L1683">
            <v>0</v>
          </cell>
          <cell r="M1683">
            <v>2411</v>
          </cell>
        </row>
        <row r="1684">
          <cell r="K1684">
            <v>3970313</v>
          </cell>
          <cell r="L1684">
            <v>0</v>
          </cell>
          <cell r="M1684">
            <v>2239</v>
          </cell>
        </row>
        <row r="1685">
          <cell r="K1685">
            <v>3401250</v>
          </cell>
          <cell r="L1685">
            <v>0</v>
          </cell>
          <cell r="M1685">
            <v>2330</v>
          </cell>
        </row>
        <row r="1686">
          <cell r="K1686">
            <v>3321875</v>
          </cell>
          <cell r="L1686">
            <v>0</v>
          </cell>
          <cell r="M1686">
            <v>2411</v>
          </cell>
        </row>
        <row r="1687">
          <cell r="K1687">
            <v>2342188</v>
          </cell>
          <cell r="L1687">
            <v>0</v>
          </cell>
          <cell r="M1687">
            <v>2279</v>
          </cell>
        </row>
        <row r="1688">
          <cell r="K1688">
            <v>2060938</v>
          </cell>
          <cell r="L1688">
            <v>0</v>
          </cell>
          <cell r="M1688">
            <v>2411</v>
          </cell>
        </row>
        <row r="1689">
          <cell r="K1689">
            <v>1984688</v>
          </cell>
          <cell r="L1689">
            <v>0</v>
          </cell>
          <cell r="M1689">
            <v>2330</v>
          </cell>
        </row>
        <row r="1690">
          <cell r="K1690">
            <v>1981244</v>
          </cell>
          <cell r="L1690">
            <v>0</v>
          </cell>
          <cell r="M1690">
            <v>2529</v>
          </cell>
        </row>
        <row r="1691">
          <cell r="K1691">
            <v>1962813</v>
          </cell>
          <cell r="L1691">
            <v>0</v>
          </cell>
          <cell r="M1691">
            <v>2330</v>
          </cell>
        </row>
        <row r="1692">
          <cell r="K1692">
            <v>1804688</v>
          </cell>
          <cell r="L1692">
            <v>0</v>
          </cell>
          <cell r="M1692">
            <v>2279</v>
          </cell>
        </row>
        <row r="1693">
          <cell r="K1693">
            <v>1620313</v>
          </cell>
          <cell r="L1693">
            <v>0</v>
          </cell>
          <cell r="M1693">
            <v>2279</v>
          </cell>
        </row>
        <row r="1694">
          <cell r="K1694">
            <v>1443750</v>
          </cell>
          <cell r="L1694">
            <v>0</v>
          </cell>
          <cell r="M1694">
            <v>2279</v>
          </cell>
        </row>
        <row r="1695">
          <cell r="K1695">
            <v>911250</v>
          </cell>
          <cell r="L1695">
            <v>0</v>
          </cell>
          <cell r="M1695">
            <v>2330</v>
          </cell>
        </row>
        <row r="1696">
          <cell r="K1696">
            <v>481250</v>
          </cell>
          <cell r="L1696">
            <v>0</v>
          </cell>
          <cell r="M1696">
            <v>2279</v>
          </cell>
        </row>
        <row r="1697">
          <cell r="K1697">
            <v>481250</v>
          </cell>
          <cell r="L1697">
            <v>0</v>
          </cell>
          <cell r="M1697">
            <v>2279</v>
          </cell>
        </row>
        <row r="1698">
          <cell r="K1698">
            <v>240625</v>
          </cell>
          <cell r="L1698">
            <v>0</v>
          </cell>
          <cell r="M1698">
            <v>2311</v>
          </cell>
        </row>
        <row r="1699">
          <cell r="K1699">
            <v>120313</v>
          </cell>
          <cell r="L1699">
            <v>0</v>
          </cell>
          <cell r="M1699">
            <v>2279</v>
          </cell>
        </row>
        <row r="1700">
          <cell r="K1700">
            <v>120313</v>
          </cell>
          <cell r="L1700">
            <v>0</v>
          </cell>
          <cell r="M1700">
            <v>2279</v>
          </cell>
        </row>
        <row r="1701">
          <cell r="K1701">
            <v>120313</v>
          </cell>
          <cell r="L1701">
            <v>0</v>
          </cell>
          <cell r="M1701">
            <v>2239</v>
          </cell>
        </row>
        <row r="1702">
          <cell r="K1702">
            <v>120313</v>
          </cell>
          <cell r="L1702">
            <v>0</v>
          </cell>
          <cell r="M1702">
            <v>2279</v>
          </cell>
        </row>
        <row r="1703">
          <cell r="K1703">
            <v>120313</v>
          </cell>
          <cell r="L1703">
            <v>0</v>
          </cell>
          <cell r="M1703">
            <v>2279</v>
          </cell>
        </row>
        <row r="1704">
          <cell r="K1704">
            <v>20860000</v>
          </cell>
          <cell r="L1704">
            <v>0</v>
          </cell>
          <cell r="M1704">
            <v>2411</v>
          </cell>
        </row>
        <row r="1705">
          <cell r="K1705">
            <v>12250000</v>
          </cell>
          <cell r="L1705">
            <v>0</v>
          </cell>
          <cell r="M1705">
            <v>2279</v>
          </cell>
        </row>
        <row r="1706">
          <cell r="K1706">
            <v>6736872</v>
          </cell>
          <cell r="L1706">
            <v>0</v>
          </cell>
          <cell r="M1706">
            <v>2411</v>
          </cell>
        </row>
        <row r="1707">
          <cell r="K1707">
            <v>4800000</v>
          </cell>
          <cell r="L1707">
            <v>0</v>
          </cell>
          <cell r="M1707">
            <v>2239</v>
          </cell>
        </row>
        <row r="1708">
          <cell r="K1708">
            <v>1800000</v>
          </cell>
          <cell r="L1708">
            <v>0</v>
          </cell>
          <cell r="M1708">
            <v>2330</v>
          </cell>
        </row>
        <row r="1709">
          <cell r="K1709">
            <v>1650000</v>
          </cell>
          <cell r="L1709">
            <v>0</v>
          </cell>
          <cell r="M1709">
            <v>2279</v>
          </cell>
        </row>
        <row r="1710">
          <cell r="K1710">
            <v>1350000</v>
          </cell>
          <cell r="L1710">
            <v>0</v>
          </cell>
          <cell r="M1710">
            <v>2330</v>
          </cell>
        </row>
        <row r="1711">
          <cell r="K1711">
            <v>900000</v>
          </cell>
          <cell r="L1711">
            <v>0</v>
          </cell>
          <cell r="M1711">
            <v>2279</v>
          </cell>
        </row>
        <row r="1712">
          <cell r="K1712">
            <v>750000</v>
          </cell>
          <cell r="L1712">
            <v>0</v>
          </cell>
          <cell r="M1712">
            <v>2279</v>
          </cell>
        </row>
        <row r="1713">
          <cell r="K1713">
            <v>750000</v>
          </cell>
          <cell r="L1713">
            <v>0</v>
          </cell>
          <cell r="M1713">
            <v>2330</v>
          </cell>
        </row>
        <row r="1714">
          <cell r="K1714">
            <v>600000</v>
          </cell>
          <cell r="L1714">
            <v>0</v>
          </cell>
          <cell r="M1714">
            <v>2279</v>
          </cell>
        </row>
        <row r="1715">
          <cell r="K1715">
            <v>600000</v>
          </cell>
          <cell r="L1715">
            <v>0</v>
          </cell>
          <cell r="M1715">
            <v>2279</v>
          </cell>
        </row>
        <row r="1716">
          <cell r="K1716">
            <v>600000</v>
          </cell>
          <cell r="L1716">
            <v>0</v>
          </cell>
          <cell r="M1716">
            <v>2411</v>
          </cell>
        </row>
        <row r="1717">
          <cell r="K1717">
            <v>450000</v>
          </cell>
          <cell r="L1717">
            <v>0</v>
          </cell>
          <cell r="M1717">
            <v>2330</v>
          </cell>
        </row>
        <row r="1718">
          <cell r="K1718">
            <v>300000</v>
          </cell>
          <cell r="L1718">
            <v>0</v>
          </cell>
          <cell r="M1718">
            <v>2239</v>
          </cell>
        </row>
        <row r="1719">
          <cell r="K1719">
            <v>300000</v>
          </cell>
          <cell r="L1719">
            <v>0</v>
          </cell>
          <cell r="M1719">
            <v>2279</v>
          </cell>
        </row>
        <row r="1720">
          <cell r="K1720">
            <v>300000</v>
          </cell>
          <cell r="L1720">
            <v>0</v>
          </cell>
          <cell r="M1720">
            <v>2279</v>
          </cell>
        </row>
        <row r="1721">
          <cell r="K1721">
            <v>300000</v>
          </cell>
          <cell r="L1721">
            <v>0</v>
          </cell>
          <cell r="M1721">
            <v>2529</v>
          </cell>
        </row>
        <row r="1722">
          <cell r="K1722">
            <v>150000</v>
          </cell>
          <cell r="L1722">
            <v>0</v>
          </cell>
          <cell r="M1722">
            <v>2279</v>
          </cell>
        </row>
        <row r="1723">
          <cell r="K1723">
            <v>150000</v>
          </cell>
          <cell r="L1723">
            <v>0</v>
          </cell>
          <cell r="M1723">
            <v>2279</v>
          </cell>
        </row>
        <row r="1724">
          <cell r="K1724">
            <v>150000</v>
          </cell>
          <cell r="L1724">
            <v>0</v>
          </cell>
          <cell r="M1724">
            <v>2279</v>
          </cell>
        </row>
        <row r="1725">
          <cell r="K1725">
            <v>8356500</v>
          </cell>
          <cell r="L1725">
            <v>0</v>
          </cell>
          <cell r="M1725">
            <v>2330</v>
          </cell>
        </row>
        <row r="1726">
          <cell r="K1726">
            <v>7734300</v>
          </cell>
          <cell r="L1726">
            <v>0</v>
          </cell>
          <cell r="M1726">
            <v>2279</v>
          </cell>
        </row>
        <row r="1727">
          <cell r="K1727">
            <v>4653500</v>
          </cell>
          <cell r="L1727">
            <v>0</v>
          </cell>
          <cell r="M1727">
            <v>2330</v>
          </cell>
        </row>
        <row r="1728">
          <cell r="K1728">
            <v>3303000</v>
          </cell>
          <cell r="L1728">
            <v>0</v>
          </cell>
          <cell r="M1728">
            <v>2403</v>
          </cell>
        </row>
        <row r="1729">
          <cell r="K1729">
            <v>2301000</v>
          </cell>
          <cell r="L1729">
            <v>0</v>
          </cell>
          <cell r="M1729">
            <v>2239</v>
          </cell>
        </row>
        <row r="1730">
          <cell r="K1730">
            <v>1901000</v>
          </cell>
          <cell r="L1730">
            <v>0</v>
          </cell>
          <cell r="M1730">
            <v>2403</v>
          </cell>
        </row>
        <row r="1731">
          <cell r="K1731">
            <v>1550500</v>
          </cell>
          <cell r="L1731">
            <v>0</v>
          </cell>
          <cell r="M1731">
            <v>2279</v>
          </cell>
        </row>
        <row r="1732">
          <cell r="K1732">
            <v>950500</v>
          </cell>
          <cell r="L1732">
            <v>0</v>
          </cell>
          <cell r="M1732">
            <v>2279</v>
          </cell>
        </row>
        <row r="1733">
          <cell r="K1733">
            <v>550500</v>
          </cell>
          <cell r="L1733">
            <v>0</v>
          </cell>
          <cell r="M1733">
            <v>2279</v>
          </cell>
        </row>
        <row r="1734">
          <cell r="K1734">
            <v>200000</v>
          </cell>
          <cell r="L1734">
            <v>0</v>
          </cell>
          <cell r="M1734">
            <v>2330</v>
          </cell>
        </row>
        <row r="1735">
          <cell r="K1735">
            <v>200000</v>
          </cell>
          <cell r="L1735">
            <v>0</v>
          </cell>
          <cell r="M1735">
            <v>2330</v>
          </cell>
        </row>
        <row r="1736">
          <cell r="K1736">
            <v>200000</v>
          </cell>
          <cell r="L1736">
            <v>0</v>
          </cell>
          <cell r="M1736">
            <v>2403</v>
          </cell>
        </row>
        <row r="1737">
          <cell r="K1737">
            <v>200000</v>
          </cell>
          <cell r="L1737">
            <v>0</v>
          </cell>
          <cell r="M1737">
            <v>2403</v>
          </cell>
        </row>
        <row r="1738">
          <cell r="K1738">
            <v>9000000</v>
          </cell>
          <cell r="L1738">
            <v>0</v>
          </cell>
          <cell r="M1738">
            <v>2429</v>
          </cell>
        </row>
        <row r="1739">
          <cell r="K1739">
            <v>4200000</v>
          </cell>
          <cell r="L1739">
            <v>0</v>
          </cell>
          <cell r="M1739">
            <v>2300</v>
          </cell>
        </row>
        <row r="1740">
          <cell r="K1740">
            <v>1200000</v>
          </cell>
          <cell r="L1740">
            <v>0</v>
          </cell>
          <cell r="M1740">
            <v>2429</v>
          </cell>
        </row>
        <row r="1741">
          <cell r="K1741">
            <v>6356839</v>
          </cell>
          <cell r="L1741">
            <v>0</v>
          </cell>
          <cell r="M1741">
            <v>2412</v>
          </cell>
        </row>
        <row r="1742">
          <cell r="K1742">
            <v>6000000</v>
          </cell>
          <cell r="L1742">
            <v>0</v>
          </cell>
          <cell r="M1742">
            <v>2279</v>
          </cell>
        </row>
        <row r="1743">
          <cell r="K1743">
            <v>5694000</v>
          </cell>
          <cell r="L1743">
            <v>0</v>
          </cell>
          <cell r="M1743">
            <v>2412</v>
          </cell>
        </row>
        <row r="1744">
          <cell r="K1744">
            <v>5398046</v>
          </cell>
          <cell r="L1744">
            <v>0</v>
          </cell>
          <cell r="M1744">
            <v>2300</v>
          </cell>
        </row>
        <row r="1745">
          <cell r="K1745">
            <v>4448906</v>
          </cell>
          <cell r="L1745">
            <v>0</v>
          </cell>
          <cell r="M1745">
            <v>2529</v>
          </cell>
        </row>
        <row r="1746">
          <cell r="K1746">
            <v>3000000</v>
          </cell>
          <cell r="L1746">
            <v>0</v>
          </cell>
          <cell r="M1746">
            <v>2279</v>
          </cell>
        </row>
        <row r="1747">
          <cell r="K1747">
            <v>3000000</v>
          </cell>
          <cell r="L1747">
            <v>0</v>
          </cell>
          <cell r="M1747">
            <v>2412</v>
          </cell>
        </row>
        <row r="1748">
          <cell r="K1748">
            <v>1533333</v>
          </cell>
          <cell r="L1748">
            <v>0</v>
          </cell>
          <cell r="M1748">
            <v>2300</v>
          </cell>
        </row>
        <row r="1749">
          <cell r="K1749">
            <v>1000000</v>
          </cell>
          <cell r="L1749">
            <v>0</v>
          </cell>
          <cell r="M1749">
            <v>2300</v>
          </cell>
        </row>
        <row r="1750">
          <cell r="K1750">
            <v>86034718</v>
          </cell>
          <cell r="L1750">
            <v>0</v>
          </cell>
          <cell r="M1750">
            <v>2279</v>
          </cell>
        </row>
        <row r="1751">
          <cell r="K1751">
            <v>13821305</v>
          </cell>
          <cell r="L1751">
            <v>0</v>
          </cell>
          <cell r="M1751">
            <v>2429</v>
          </cell>
        </row>
        <row r="1752">
          <cell r="K1752">
            <v>10823147</v>
          </cell>
          <cell r="L1752">
            <v>0</v>
          </cell>
          <cell r="M1752">
            <v>2239</v>
          </cell>
        </row>
        <row r="1753">
          <cell r="K1753">
            <v>4951630</v>
          </cell>
          <cell r="L1753">
            <v>0</v>
          </cell>
          <cell r="M1753">
            <v>2330</v>
          </cell>
        </row>
        <row r="1754">
          <cell r="K1754">
            <v>4740309</v>
          </cell>
          <cell r="L1754">
            <v>0</v>
          </cell>
          <cell r="M1754">
            <v>2279</v>
          </cell>
        </row>
        <row r="1755">
          <cell r="K1755">
            <v>3961305</v>
          </cell>
          <cell r="L1755">
            <v>0</v>
          </cell>
          <cell r="M1755">
            <v>2279</v>
          </cell>
        </row>
        <row r="1756">
          <cell r="K1756">
            <v>3041419</v>
          </cell>
          <cell r="L1756">
            <v>0</v>
          </cell>
          <cell r="M1756">
            <v>2330</v>
          </cell>
        </row>
        <row r="1757">
          <cell r="K1757">
            <v>2310761</v>
          </cell>
          <cell r="L1757">
            <v>0</v>
          </cell>
          <cell r="M1757">
            <v>2279</v>
          </cell>
        </row>
        <row r="1758">
          <cell r="K1758">
            <v>1980652</v>
          </cell>
          <cell r="L1758">
            <v>0</v>
          </cell>
          <cell r="M1758">
            <v>2429</v>
          </cell>
        </row>
        <row r="1759">
          <cell r="K1759">
            <v>1461315</v>
          </cell>
          <cell r="L1759">
            <v>0</v>
          </cell>
          <cell r="M1759">
            <v>2330</v>
          </cell>
        </row>
        <row r="1760">
          <cell r="K1760">
            <v>1461315</v>
          </cell>
          <cell r="L1760">
            <v>0</v>
          </cell>
          <cell r="M1760">
            <v>2429</v>
          </cell>
        </row>
        <row r="1761">
          <cell r="K1761">
            <v>1390875</v>
          </cell>
          <cell r="L1761">
            <v>0</v>
          </cell>
          <cell r="M1761">
            <v>2330</v>
          </cell>
        </row>
        <row r="1762">
          <cell r="K1762">
            <v>1320440</v>
          </cell>
          <cell r="L1762">
            <v>0</v>
          </cell>
          <cell r="M1762">
            <v>2529</v>
          </cell>
        </row>
        <row r="1763">
          <cell r="K1763">
            <v>1320435</v>
          </cell>
          <cell r="L1763">
            <v>0</v>
          </cell>
          <cell r="M1763">
            <v>2279</v>
          </cell>
        </row>
        <row r="1764">
          <cell r="K1764">
            <v>1249994</v>
          </cell>
          <cell r="L1764">
            <v>0</v>
          </cell>
          <cell r="M1764">
            <v>2279</v>
          </cell>
        </row>
        <row r="1765">
          <cell r="K1765">
            <v>990326</v>
          </cell>
          <cell r="L1765">
            <v>0</v>
          </cell>
          <cell r="M1765">
            <v>2429</v>
          </cell>
        </row>
        <row r="1766">
          <cell r="K1766">
            <v>660218</v>
          </cell>
          <cell r="L1766">
            <v>0</v>
          </cell>
          <cell r="M1766">
            <v>2330</v>
          </cell>
        </row>
        <row r="1767">
          <cell r="K1767">
            <v>330108</v>
          </cell>
          <cell r="L1767">
            <v>0</v>
          </cell>
          <cell r="M1767">
            <v>2279</v>
          </cell>
        </row>
        <row r="1768">
          <cell r="K1768">
            <v>330108</v>
          </cell>
          <cell r="L1768">
            <v>0</v>
          </cell>
          <cell r="M1768">
            <v>2279</v>
          </cell>
        </row>
        <row r="1769">
          <cell r="K1769">
            <v>330108</v>
          </cell>
          <cell r="L1769">
            <v>0</v>
          </cell>
          <cell r="M1769">
            <v>2239</v>
          </cell>
        </row>
        <row r="1770">
          <cell r="K1770">
            <v>330108</v>
          </cell>
          <cell r="L1770">
            <v>0</v>
          </cell>
          <cell r="M1770">
            <v>2279</v>
          </cell>
        </row>
        <row r="1771">
          <cell r="K1771">
            <v>330108</v>
          </cell>
          <cell r="L1771">
            <v>0</v>
          </cell>
          <cell r="M1771">
            <v>2279</v>
          </cell>
        </row>
        <row r="1772">
          <cell r="K1772">
            <v>330108</v>
          </cell>
          <cell r="L1772">
            <v>0</v>
          </cell>
          <cell r="M1772">
            <v>2279</v>
          </cell>
        </row>
        <row r="1773">
          <cell r="K1773">
            <v>277443221</v>
          </cell>
          <cell r="L1773">
            <v>0</v>
          </cell>
          <cell r="M1773">
            <v>2264</v>
          </cell>
        </row>
        <row r="1774">
          <cell r="K1774">
            <v>19934669</v>
          </cell>
          <cell r="L1774">
            <v>0</v>
          </cell>
          <cell r="M1774">
            <v>2310</v>
          </cell>
        </row>
        <row r="1775">
          <cell r="K1775">
            <v>8217218</v>
          </cell>
          <cell r="L1775">
            <v>0</v>
          </cell>
          <cell r="M1775">
            <v>2264</v>
          </cell>
        </row>
        <row r="1776">
          <cell r="K1776">
            <v>6800000</v>
          </cell>
          <cell r="L1776">
            <v>0</v>
          </cell>
          <cell r="M1776">
            <v>2264</v>
          </cell>
        </row>
        <row r="1777">
          <cell r="K1777">
            <v>5402638</v>
          </cell>
          <cell r="L1777">
            <v>0</v>
          </cell>
          <cell r="M1777">
            <v>2264</v>
          </cell>
        </row>
        <row r="1778">
          <cell r="K1778">
            <v>2512500</v>
          </cell>
          <cell r="L1778">
            <v>0</v>
          </cell>
          <cell r="M1778">
            <v>2310</v>
          </cell>
        </row>
        <row r="1779">
          <cell r="K1779">
            <v>1658743</v>
          </cell>
          <cell r="L1779">
            <v>0</v>
          </cell>
          <cell r="M1779">
            <v>2264</v>
          </cell>
        </row>
        <row r="1780">
          <cell r="K1780">
            <v>1125200</v>
          </cell>
          <cell r="L1780">
            <v>0</v>
          </cell>
          <cell r="M1780">
            <v>2224</v>
          </cell>
        </row>
        <row r="1781">
          <cell r="K1781">
            <v>137818</v>
          </cell>
          <cell r="L1781">
            <v>0</v>
          </cell>
          <cell r="M1781">
            <v>2264</v>
          </cell>
        </row>
        <row r="1782">
          <cell r="K1782">
            <v>16000</v>
          </cell>
          <cell r="L1782">
            <v>0</v>
          </cell>
          <cell r="M1782">
            <v>2310</v>
          </cell>
        </row>
        <row r="1783">
          <cell r="K1783">
            <v>16804519</v>
          </cell>
          <cell r="L1783">
            <v>0</v>
          </cell>
          <cell r="M1783">
            <v>2310</v>
          </cell>
        </row>
        <row r="1784">
          <cell r="K1784">
            <v>8330477</v>
          </cell>
          <cell r="L1784">
            <v>0</v>
          </cell>
          <cell r="M1784">
            <v>2419</v>
          </cell>
        </row>
        <row r="1785">
          <cell r="K1785">
            <v>5250345</v>
          </cell>
          <cell r="L1785">
            <v>0</v>
          </cell>
          <cell r="M1785">
            <v>2419</v>
          </cell>
        </row>
        <row r="1786">
          <cell r="K1786">
            <v>4688069</v>
          </cell>
          <cell r="L1786">
            <v>0</v>
          </cell>
          <cell r="M1786">
            <v>2264</v>
          </cell>
        </row>
        <row r="1787">
          <cell r="K1787">
            <v>4518634</v>
          </cell>
          <cell r="L1787">
            <v>0</v>
          </cell>
          <cell r="M1787">
            <v>2264</v>
          </cell>
        </row>
        <row r="1788">
          <cell r="K1788">
            <v>4154056</v>
          </cell>
          <cell r="L1788">
            <v>0</v>
          </cell>
          <cell r="M1788">
            <v>2310</v>
          </cell>
        </row>
        <row r="1789">
          <cell r="K1789">
            <v>3619000</v>
          </cell>
          <cell r="L1789">
            <v>0</v>
          </cell>
          <cell r="M1789">
            <v>2419</v>
          </cell>
        </row>
        <row r="1790">
          <cell r="K1790">
            <v>3350052</v>
          </cell>
          <cell r="L1790">
            <v>0</v>
          </cell>
          <cell r="M1790">
            <v>2310</v>
          </cell>
        </row>
        <row r="1791">
          <cell r="K1791">
            <v>2360000</v>
          </cell>
          <cell r="L1791">
            <v>0</v>
          </cell>
          <cell r="M1791">
            <v>2310</v>
          </cell>
        </row>
        <row r="1792">
          <cell r="K1792">
            <v>2293278</v>
          </cell>
          <cell r="L1792">
            <v>0</v>
          </cell>
          <cell r="M1792">
            <v>2224</v>
          </cell>
        </row>
        <row r="1793">
          <cell r="K1793">
            <v>1970000</v>
          </cell>
          <cell r="L1793">
            <v>0</v>
          </cell>
          <cell r="M1793">
            <v>2310</v>
          </cell>
        </row>
        <row r="1794">
          <cell r="K1794">
            <v>1331690</v>
          </cell>
          <cell r="L1794">
            <v>0</v>
          </cell>
          <cell r="M1794">
            <v>2310</v>
          </cell>
        </row>
        <row r="1795">
          <cell r="K1795">
            <v>1277690</v>
          </cell>
          <cell r="L1795">
            <v>0</v>
          </cell>
          <cell r="M1795">
            <v>2264</v>
          </cell>
        </row>
        <row r="1796">
          <cell r="K1796">
            <v>750000</v>
          </cell>
          <cell r="L1796">
            <v>0</v>
          </cell>
          <cell r="M1796">
            <v>2419</v>
          </cell>
        </row>
        <row r="1797">
          <cell r="K1797">
            <v>730000</v>
          </cell>
          <cell r="L1797">
            <v>0</v>
          </cell>
          <cell r="M1797">
            <v>2264</v>
          </cell>
        </row>
        <row r="1798">
          <cell r="K1798">
            <v>557000</v>
          </cell>
          <cell r="L1798">
            <v>0</v>
          </cell>
          <cell r="M1798">
            <v>2264</v>
          </cell>
        </row>
        <row r="1799">
          <cell r="K1799">
            <v>31528</v>
          </cell>
          <cell r="L1799">
            <v>0</v>
          </cell>
          <cell r="M1799">
            <v>2264</v>
          </cell>
        </row>
        <row r="1800">
          <cell r="K1800">
            <v>242588641</v>
          </cell>
          <cell r="L1800">
            <v>0</v>
          </cell>
          <cell r="M1800">
            <v>2264</v>
          </cell>
        </row>
        <row r="1801">
          <cell r="K1801">
            <v>69628400</v>
          </cell>
          <cell r="L1801">
            <v>0</v>
          </cell>
          <cell r="M1801">
            <v>2224</v>
          </cell>
        </row>
        <row r="1802">
          <cell r="K1802">
            <v>10834000</v>
          </cell>
          <cell r="L1802">
            <v>0</v>
          </cell>
          <cell r="M1802">
            <v>2310</v>
          </cell>
        </row>
        <row r="1803">
          <cell r="K1803">
            <v>4566733</v>
          </cell>
          <cell r="L1803">
            <v>0</v>
          </cell>
          <cell r="M1803">
            <v>2419</v>
          </cell>
        </row>
        <row r="1804">
          <cell r="K1804">
            <v>4200000</v>
          </cell>
          <cell r="L1804">
            <v>0</v>
          </cell>
          <cell r="M1804">
            <v>2419</v>
          </cell>
        </row>
        <row r="1805">
          <cell r="K1805">
            <v>916324</v>
          </cell>
          <cell r="L1805">
            <v>0</v>
          </cell>
          <cell r="M1805">
            <v>2310</v>
          </cell>
        </row>
        <row r="1806">
          <cell r="K1806">
            <v>209784</v>
          </cell>
          <cell r="L1806">
            <v>0</v>
          </cell>
          <cell r="M1806">
            <v>2310</v>
          </cell>
        </row>
        <row r="1807">
          <cell r="K1807">
            <v>148000</v>
          </cell>
          <cell r="L1807">
            <v>0</v>
          </cell>
          <cell r="M1807">
            <v>2264</v>
          </cell>
        </row>
        <row r="1808">
          <cell r="K1808">
            <v>37787522</v>
          </cell>
          <cell r="L1808">
            <v>0</v>
          </cell>
          <cell r="M1808">
            <v>2310</v>
          </cell>
        </row>
        <row r="1809">
          <cell r="K1809">
            <v>12380000</v>
          </cell>
          <cell r="L1809">
            <v>0</v>
          </cell>
          <cell r="M1809">
            <v>2264</v>
          </cell>
        </row>
        <row r="1810">
          <cell r="K1810">
            <v>9982300</v>
          </cell>
          <cell r="L1810">
            <v>0</v>
          </cell>
          <cell r="M1810">
            <v>2264</v>
          </cell>
        </row>
        <row r="1811">
          <cell r="K1811">
            <v>850000</v>
          </cell>
          <cell r="L1811">
            <v>0</v>
          </cell>
          <cell r="M1811">
            <v>2224</v>
          </cell>
        </row>
        <row r="1812">
          <cell r="K1812">
            <v>506940</v>
          </cell>
          <cell r="L1812">
            <v>0</v>
          </cell>
          <cell r="M1812">
            <v>2264</v>
          </cell>
        </row>
        <row r="1813">
          <cell r="K1813">
            <v>27092</v>
          </cell>
          <cell r="L1813">
            <v>0</v>
          </cell>
          <cell r="M1813">
            <v>2264</v>
          </cell>
        </row>
        <row r="1814">
          <cell r="K1814">
            <v>16240867</v>
          </cell>
          <cell r="L1814">
            <v>0</v>
          </cell>
          <cell r="M1814">
            <v>2273</v>
          </cell>
        </row>
        <row r="1815">
          <cell r="K1815">
            <v>6200931</v>
          </cell>
          <cell r="L1815">
            <v>0</v>
          </cell>
          <cell r="M1815">
            <v>2429</v>
          </cell>
        </row>
        <row r="1816">
          <cell r="K1816">
            <v>4255691</v>
          </cell>
          <cell r="L1816">
            <v>0</v>
          </cell>
          <cell r="M1816">
            <v>2312</v>
          </cell>
        </row>
        <row r="1817">
          <cell r="K1817">
            <v>2557515</v>
          </cell>
          <cell r="L1817">
            <v>0</v>
          </cell>
          <cell r="M1817">
            <v>2312</v>
          </cell>
        </row>
        <row r="1818">
          <cell r="K1818">
            <v>17339271</v>
          </cell>
          <cell r="L1818">
            <v>0</v>
          </cell>
          <cell r="M1818">
            <v>2429</v>
          </cell>
        </row>
        <row r="1819">
          <cell r="K1819">
            <v>7682300</v>
          </cell>
          <cell r="L1819">
            <v>0</v>
          </cell>
          <cell r="M1819">
            <v>2429</v>
          </cell>
        </row>
        <row r="1820">
          <cell r="K1820">
            <v>3594801</v>
          </cell>
          <cell r="L1820">
            <v>0</v>
          </cell>
          <cell r="M1820">
            <v>2312</v>
          </cell>
        </row>
        <row r="1821">
          <cell r="K1821">
            <v>3422115</v>
          </cell>
          <cell r="L1821">
            <v>0</v>
          </cell>
          <cell r="M1821">
            <v>2312</v>
          </cell>
        </row>
        <row r="1822">
          <cell r="K1822">
            <v>3120000</v>
          </cell>
          <cell r="L1822">
            <v>0</v>
          </cell>
          <cell r="M1822">
            <v>2429</v>
          </cell>
        </row>
        <row r="1823">
          <cell r="K1823">
            <v>43217140</v>
          </cell>
          <cell r="L1823">
            <v>0</v>
          </cell>
          <cell r="M1823">
            <v>2263</v>
          </cell>
        </row>
        <row r="1824">
          <cell r="K1824">
            <v>41133822</v>
          </cell>
          <cell r="L1824">
            <v>0</v>
          </cell>
          <cell r="M1824">
            <v>2223</v>
          </cell>
        </row>
        <row r="1825">
          <cell r="K1825">
            <v>16157125</v>
          </cell>
          <cell r="L1825">
            <v>0</v>
          </cell>
          <cell r="M1825">
            <v>2417</v>
          </cell>
        </row>
        <row r="1826">
          <cell r="K1826">
            <v>9026849</v>
          </cell>
          <cell r="L1826">
            <v>0</v>
          </cell>
          <cell r="M1826">
            <v>2417</v>
          </cell>
        </row>
        <row r="1827">
          <cell r="K1827">
            <v>7294659</v>
          </cell>
          <cell r="L1827">
            <v>0</v>
          </cell>
          <cell r="M1827">
            <v>2263</v>
          </cell>
        </row>
        <row r="1828">
          <cell r="K1828">
            <v>5883790</v>
          </cell>
          <cell r="L1828">
            <v>0</v>
          </cell>
          <cell r="M1828">
            <v>2263</v>
          </cell>
        </row>
        <row r="1829">
          <cell r="K1829">
            <v>4896318</v>
          </cell>
          <cell r="L1829">
            <v>0</v>
          </cell>
          <cell r="M1829">
            <v>2417</v>
          </cell>
        </row>
        <row r="1830">
          <cell r="K1830">
            <v>4580295</v>
          </cell>
          <cell r="L1830">
            <v>0</v>
          </cell>
          <cell r="M1830">
            <v>2263</v>
          </cell>
        </row>
        <row r="1831">
          <cell r="K1831">
            <v>4324661</v>
          </cell>
          <cell r="L1831">
            <v>0</v>
          </cell>
          <cell r="M1831">
            <v>2314</v>
          </cell>
        </row>
        <row r="1832">
          <cell r="K1832">
            <v>4294500</v>
          </cell>
          <cell r="L1832">
            <v>0</v>
          </cell>
          <cell r="M1832">
            <v>2417</v>
          </cell>
        </row>
        <row r="1833">
          <cell r="K1833">
            <v>4248332</v>
          </cell>
          <cell r="L1833">
            <v>0</v>
          </cell>
          <cell r="M1833">
            <v>2314</v>
          </cell>
        </row>
        <row r="1834">
          <cell r="K1834">
            <v>3942498</v>
          </cell>
          <cell r="L1834">
            <v>0</v>
          </cell>
          <cell r="M1834">
            <v>2314</v>
          </cell>
        </row>
        <row r="1835">
          <cell r="K1835">
            <v>3478475</v>
          </cell>
          <cell r="L1835">
            <v>0</v>
          </cell>
          <cell r="M1835">
            <v>2314</v>
          </cell>
        </row>
        <row r="1836">
          <cell r="K1836">
            <v>2886000</v>
          </cell>
          <cell r="L1836">
            <v>0</v>
          </cell>
          <cell r="M1836">
            <v>2314</v>
          </cell>
        </row>
        <row r="1837">
          <cell r="K1837">
            <v>1316411</v>
          </cell>
          <cell r="L1837">
            <v>0</v>
          </cell>
          <cell r="M1837">
            <v>2263</v>
          </cell>
        </row>
        <row r="1838">
          <cell r="K1838">
            <v>1305384</v>
          </cell>
          <cell r="L1838">
            <v>0</v>
          </cell>
          <cell r="M1838">
            <v>2314</v>
          </cell>
        </row>
        <row r="1839">
          <cell r="K1839">
            <v>951000</v>
          </cell>
          <cell r="L1839">
            <v>0</v>
          </cell>
          <cell r="M1839">
            <v>2263</v>
          </cell>
        </row>
        <row r="1840">
          <cell r="K1840">
            <v>408000</v>
          </cell>
          <cell r="L1840">
            <v>0</v>
          </cell>
          <cell r="M1840">
            <v>2529</v>
          </cell>
        </row>
        <row r="1841">
          <cell r="K1841">
            <v>205459</v>
          </cell>
          <cell r="L1841">
            <v>0</v>
          </cell>
          <cell r="M1841">
            <v>2263</v>
          </cell>
        </row>
        <row r="1842">
          <cell r="K1842">
            <v>104000</v>
          </cell>
          <cell r="L1842">
            <v>0</v>
          </cell>
          <cell r="M1842">
            <v>2263</v>
          </cell>
        </row>
        <row r="1843">
          <cell r="K1843">
            <v>10000</v>
          </cell>
          <cell r="L1843">
            <v>0</v>
          </cell>
          <cell r="M1843">
            <v>2263</v>
          </cell>
        </row>
        <row r="1844">
          <cell r="K1844">
            <v>568047613</v>
          </cell>
          <cell r="L1844">
            <v>0</v>
          </cell>
          <cell r="M1844">
            <v>2263</v>
          </cell>
        </row>
        <row r="1845">
          <cell r="K1845">
            <v>36603657</v>
          </cell>
          <cell r="L1845">
            <v>0</v>
          </cell>
          <cell r="M1845">
            <v>2223</v>
          </cell>
        </row>
        <row r="1846">
          <cell r="K1846">
            <v>24946036</v>
          </cell>
          <cell r="L1846">
            <v>0</v>
          </cell>
          <cell r="M1846">
            <v>2263</v>
          </cell>
        </row>
        <row r="1847">
          <cell r="K1847">
            <v>5696335</v>
          </cell>
          <cell r="L1847">
            <v>0</v>
          </cell>
          <cell r="M1847">
            <v>2314</v>
          </cell>
        </row>
        <row r="1848">
          <cell r="K1848">
            <v>3764236</v>
          </cell>
          <cell r="L1848">
            <v>0</v>
          </cell>
          <cell r="M1848">
            <v>2263</v>
          </cell>
        </row>
        <row r="1849">
          <cell r="K1849">
            <v>750000</v>
          </cell>
          <cell r="L1849">
            <v>0</v>
          </cell>
          <cell r="M1849">
            <v>2417</v>
          </cell>
        </row>
        <row r="1850">
          <cell r="K1850">
            <v>396222</v>
          </cell>
          <cell r="L1850">
            <v>0</v>
          </cell>
          <cell r="M1850">
            <v>2314</v>
          </cell>
        </row>
        <row r="1851">
          <cell r="K1851">
            <v>176000</v>
          </cell>
          <cell r="L1851">
            <v>0</v>
          </cell>
          <cell r="M1851">
            <v>2263</v>
          </cell>
        </row>
        <row r="1852">
          <cell r="K1852">
            <v>157000</v>
          </cell>
          <cell r="L1852">
            <v>0</v>
          </cell>
          <cell r="M1852">
            <v>2263</v>
          </cell>
        </row>
        <row r="1853">
          <cell r="K1853">
            <v>128251</v>
          </cell>
          <cell r="L1853">
            <v>0</v>
          </cell>
          <cell r="M1853">
            <v>2314</v>
          </cell>
        </row>
        <row r="1854">
          <cell r="K1854">
            <v>34113</v>
          </cell>
          <cell r="L1854">
            <v>0</v>
          </cell>
          <cell r="M1854">
            <v>2263</v>
          </cell>
        </row>
        <row r="1855">
          <cell r="K1855">
            <v>14583</v>
          </cell>
          <cell r="L1855">
            <v>0</v>
          </cell>
          <cell r="M1855">
            <v>2314</v>
          </cell>
        </row>
        <row r="1856">
          <cell r="K1856">
            <v>25983677</v>
          </cell>
          <cell r="L1856">
            <v>0</v>
          </cell>
          <cell r="M1856">
            <v>2412</v>
          </cell>
        </row>
        <row r="1857">
          <cell r="K1857">
            <v>18986802</v>
          </cell>
          <cell r="L1857">
            <v>0</v>
          </cell>
          <cell r="M1857">
            <v>2412</v>
          </cell>
        </row>
        <row r="1858">
          <cell r="K1858">
            <v>12499000</v>
          </cell>
          <cell r="L1858">
            <v>0</v>
          </cell>
          <cell r="M1858">
            <v>2412</v>
          </cell>
        </row>
        <row r="1859">
          <cell r="K1859">
            <v>10959000</v>
          </cell>
          <cell r="L1859">
            <v>0</v>
          </cell>
          <cell r="M1859">
            <v>2529</v>
          </cell>
        </row>
        <row r="1860">
          <cell r="K1860">
            <v>7195880</v>
          </cell>
          <cell r="L1860">
            <v>0</v>
          </cell>
          <cell r="M1860">
            <v>2412</v>
          </cell>
        </row>
        <row r="1861">
          <cell r="K1861">
            <v>3228714</v>
          </cell>
          <cell r="L1861">
            <v>0</v>
          </cell>
          <cell r="M1861">
            <v>2316</v>
          </cell>
        </row>
        <row r="1862">
          <cell r="K1862">
            <v>3092000</v>
          </cell>
          <cell r="L1862">
            <v>0</v>
          </cell>
          <cell r="M1862">
            <v>2279</v>
          </cell>
        </row>
        <row r="1863">
          <cell r="K1863">
            <v>2763000</v>
          </cell>
          <cell r="L1863">
            <v>0</v>
          </cell>
          <cell r="M1863">
            <v>2316</v>
          </cell>
        </row>
        <row r="1864">
          <cell r="K1864">
            <v>2472000</v>
          </cell>
          <cell r="L1864">
            <v>0</v>
          </cell>
          <cell r="M1864">
            <v>2279</v>
          </cell>
        </row>
        <row r="1865">
          <cell r="K1865">
            <v>998000</v>
          </cell>
          <cell r="L1865">
            <v>0</v>
          </cell>
          <cell r="M1865">
            <v>2316</v>
          </cell>
        </row>
        <row r="1866">
          <cell r="K1866">
            <v>680000</v>
          </cell>
          <cell r="L1866">
            <v>0</v>
          </cell>
          <cell r="M1866">
            <v>2279</v>
          </cell>
        </row>
        <row r="1867">
          <cell r="K1867">
            <v>69000</v>
          </cell>
          <cell r="L1867">
            <v>0</v>
          </cell>
          <cell r="M1867">
            <v>2316</v>
          </cell>
        </row>
        <row r="1868">
          <cell r="K1868">
            <v>122360945</v>
          </cell>
          <cell r="L1868">
            <v>0</v>
          </cell>
          <cell r="M1868">
            <v>2316</v>
          </cell>
        </row>
        <row r="1869">
          <cell r="K1869">
            <v>398856711</v>
          </cell>
          <cell r="L1869">
            <v>0</v>
          </cell>
          <cell r="M1869">
            <v>2316</v>
          </cell>
        </row>
        <row r="1870">
          <cell r="K1870">
            <v>8922274</v>
          </cell>
          <cell r="L1870">
            <v>0</v>
          </cell>
          <cell r="M1870">
            <v>2429</v>
          </cell>
        </row>
        <row r="1871">
          <cell r="K1871">
            <v>296276404</v>
          </cell>
          <cell r="L1871">
            <v>0</v>
          </cell>
          <cell r="M1871">
            <v>2318</v>
          </cell>
        </row>
        <row r="1872">
          <cell r="K1872">
            <v>29711500</v>
          </cell>
          <cell r="L1872">
            <v>0</v>
          </cell>
          <cell r="M1872">
            <v>2318</v>
          </cell>
        </row>
        <row r="1873">
          <cell r="K1873">
            <v>26420500</v>
          </cell>
          <cell r="L1873">
            <v>0</v>
          </cell>
          <cell r="M1873">
            <v>2429</v>
          </cell>
        </row>
        <row r="1874">
          <cell r="K1874">
            <v>410000</v>
          </cell>
          <cell r="L1874">
            <v>0</v>
          </cell>
          <cell r="M1874">
            <v>2429</v>
          </cell>
        </row>
        <row r="1875">
          <cell r="K1875">
            <v>160000</v>
          </cell>
          <cell r="L1875">
            <v>0</v>
          </cell>
          <cell r="M1875">
            <v>2429</v>
          </cell>
        </row>
        <row r="1876">
          <cell r="K1876">
            <v>60000</v>
          </cell>
          <cell r="L1876">
            <v>0</v>
          </cell>
          <cell r="M1876">
            <v>2318</v>
          </cell>
        </row>
        <row r="1877">
          <cell r="K1877">
            <v>50000000</v>
          </cell>
          <cell r="L1877">
            <v>0</v>
          </cell>
          <cell r="M1877">
            <v>2417</v>
          </cell>
        </row>
        <row r="1878">
          <cell r="K1878">
            <v>25972000</v>
          </cell>
          <cell r="L1878">
            <v>0</v>
          </cell>
          <cell r="M1878">
            <v>2330</v>
          </cell>
        </row>
        <row r="1879">
          <cell r="K1879">
            <v>3040000</v>
          </cell>
          <cell r="L1879">
            <v>0</v>
          </cell>
          <cell r="M1879">
            <v>2279</v>
          </cell>
        </row>
        <row r="1880">
          <cell r="K1880">
            <v>2547120</v>
          </cell>
          <cell r="L1880">
            <v>0</v>
          </cell>
          <cell r="M1880">
            <v>2417</v>
          </cell>
        </row>
        <row r="1881">
          <cell r="K1881">
            <v>1620000</v>
          </cell>
          <cell r="L1881">
            <v>0</v>
          </cell>
          <cell r="M1881">
            <v>2417</v>
          </cell>
        </row>
        <row r="1882">
          <cell r="K1882">
            <v>1190000</v>
          </cell>
          <cell r="L1882">
            <v>0</v>
          </cell>
          <cell r="M1882">
            <v>2330</v>
          </cell>
        </row>
        <row r="1883">
          <cell r="K1883">
            <v>6926400</v>
          </cell>
          <cell r="L1883">
            <v>0</v>
          </cell>
          <cell r="M1883">
            <v>2279</v>
          </cell>
        </row>
        <row r="1884">
          <cell r="K1884">
            <v>940000</v>
          </cell>
          <cell r="L1884">
            <v>0</v>
          </cell>
          <cell r="M1884">
            <v>2223</v>
          </cell>
        </row>
        <row r="1885">
          <cell r="K1885">
            <v>14000000</v>
          </cell>
          <cell r="L1885">
            <v>0</v>
          </cell>
          <cell r="M1885">
            <v>2279</v>
          </cell>
        </row>
        <row r="1886">
          <cell r="K1886">
            <v>6303858</v>
          </cell>
          <cell r="L1886">
            <v>0</v>
          </cell>
          <cell r="M1886">
            <v>2412</v>
          </cell>
        </row>
        <row r="1887">
          <cell r="K1887">
            <v>3600000</v>
          </cell>
          <cell r="L1887">
            <v>0</v>
          </cell>
          <cell r="M1887">
            <v>2319</v>
          </cell>
        </row>
        <row r="1888">
          <cell r="K1888">
            <v>780000</v>
          </cell>
          <cell r="L1888">
            <v>0</v>
          </cell>
          <cell r="M1888">
            <v>2412</v>
          </cell>
        </row>
        <row r="1889">
          <cell r="K1889">
            <v>637630</v>
          </cell>
          <cell r="L1889">
            <v>0</v>
          </cell>
          <cell r="M1889">
            <v>2412</v>
          </cell>
        </row>
        <row r="1890">
          <cell r="K1890">
            <v>194496</v>
          </cell>
          <cell r="L1890">
            <v>0</v>
          </cell>
          <cell r="M1890">
            <v>2330</v>
          </cell>
        </row>
        <row r="1891">
          <cell r="K1891">
            <v>458213476</v>
          </cell>
          <cell r="L1891">
            <v>0</v>
          </cell>
          <cell r="M1891">
            <v>2279</v>
          </cell>
        </row>
        <row r="1892">
          <cell r="K1892">
            <v>1000000</v>
          </cell>
          <cell r="L1892">
            <v>0</v>
          </cell>
          <cell r="M1892">
            <v>2429</v>
          </cell>
        </row>
        <row r="1893">
          <cell r="K1893">
            <v>805000</v>
          </cell>
          <cell r="L1893">
            <v>0</v>
          </cell>
          <cell r="M1893">
            <v>2429</v>
          </cell>
        </row>
        <row r="1894">
          <cell r="K1894">
            <v>200000</v>
          </cell>
          <cell r="L1894">
            <v>0</v>
          </cell>
          <cell r="M1894">
            <v>2330</v>
          </cell>
        </row>
        <row r="1895">
          <cell r="K1895">
            <v>70000</v>
          </cell>
          <cell r="L1895">
            <v>0</v>
          </cell>
          <cell r="M1895">
            <v>2511</v>
          </cell>
        </row>
        <row r="1896">
          <cell r="K1896">
            <v>35267768</v>
          </cell>
          <cell r="L1896">
            <v>0</v>
          </cell>
          <cell r="M1896">
            <v>2310</v>
          </cell>
        </row>
        <row r="1897">
          <cell r="K1897">
            <v>8912380</v>
          </cell>
          <cell r="L1897">
            <v>0</v>
          </cell>
          <cell r="M1897">
            <v>2310</v>
          </cell>
        </row>
        <row r="1898">
          <cell r="K1898">
            <v>8400000</v>
          </cell>
          <cell r="L1898">
            <v>0</v>
          </cell>
          <cell r="M1898">
            <v>2419</v>
          </cell>
        </row>
        <row r="1899">
          <cell r="K1899">
            <v>2100000</v>
          </cell>
          <cell r="L1899">
            <v>0</v>
          </cell>
          <cell r="M1899">
            <v>2419</v>
          </cell>
        </row>
        <row r="1900">
          <cell r="K1900">
            <v>340636</v>
          </cell>
          <cell r="L1900">
            <v>0</v>
          </cell>
          <cell r="M1900">
            <v>2419</v>
          </cell>
        </row>
        <row r="1901">
          <cell r="K1901">
            <v>46970000</v>
          </cell>
          <cell r="L1901">
            <v>0</v>
          </cell>
          <cell r="M1901">
            <v>2416</v>
          </cell>
        </row>
        <row r="1902">
          <cell r="K1902">
            <v>13564992</v>
          </cell>
          <cell r="L1902">
            <v>0</v>
          </cell>
          <cell r="M1902">
            <v>2312</v>
          </cell>
        </row>
        <row r="1903">
          <cell r="K1903">
            <v>16617122</v>
          </cell>
          <cell r="L1903">
            <v>0</v>
          </cell>
          <cell r="M1903">
            <v>2273</v>
          </cell>
        </row>
        <row r="1904">
          <cell r="K1904">
            <v>73426012</v>
          </cell>
          <cell r="L1904">
            <v>0</v>
          </cell>
          <cell r="M1904">
            <v>2330</v>
          </cell>
        </row>
        <row r="1905">
          <cell r="K1905">
            <v>1845882</v>
          </cell>
          <cell r="L1905">
            <v>0</v>
          </cell>
          <cell r="M1905">
            <v>2273</v>
          </cell>
        </row>
        <row r="1906">
          <cell r="K1906">
            <v>1050000</v>
          </cell>
          <cell r="L1906">
            <v>0</v>
          </cell>
          <cell r="M1906">
            <v>2318</v>
          </cell>
        </row>
        <row r="1907">
          <cell r="K1907">
            <v>54126514</v>
          </cell>
          <cell r="L1907">
            <v>0</v>
          </cell>
          <cell r="M1907">
            <v>2413</v>
          </cell>
        </row>
        <row r="1908">
          <cell r="K1908">
            <v>37514876</v>
          </cell>
          <cell r="L1908">
            <v>0</v>
          </cell>
          <cell r="M1908">
            <v>2262</v>
          </cell>
        </row>
        <row r="1909">
          <cell r="K1909">
            <v>3708785</v>
          </cell>
          <cell r="L1909">
            <v>0</v>
          </cell>
          <cell r="M1909">
            <v>2313</v>
          </cell>
        </row>
        <row r="1910">
          <cell r="K1910">
            <v>3147446</v>
          </cell>
          <cell r="L1910">
            <v>0</v>
          </cell>
          <cell r="M1910">
            <v>2413</v>
          </cell>
        </row>
        <row r="1911">
          <cell r="K1911">
            <v>3017023</v>
          </cell>
          <cell r="L1911">
            <v>0</v>
          </cell>
          <cell r="M1911">
            <v>2313</v>
          </cell>
        </row>
        <row r="1912">
          <cell r="K1912">
            <v>2108738</v>
          </cell>
          <cell r="L1912">
            <v>0</v>
          </cell>
          <cell r="M1912">
            <v>2262</v>
          </cell>
        </row>
        <row r="1913">
          <cell r="K1913">
            <v>1997637</v>
          </cell>
          <cell r="L1913">
            <v>0</v>
          </cell>
          <cell r="M1913">
            <v>2222</v>
          </cell>
        </row>
        <row r="1914">
          <cell r="K1914">
            <v>1766601</v>
          </cell>
          <cell r="L1914">
            <v>0</v>
          </cell>
          <cell r="M1914">
            <v>2413</v>
          </cell>
        </row>
        <row r="1915">
          <cell r="K1915">
            <v>469485</v>
          </cell>
          <cell r="L1915">
            <v>0</v>
          </cell>
          <cell r="M1915">
            <v>2313</v>
          </cell>
        </row>
        <row r="1916">
          <cell r="K1916">
            <v>323719</v>
          </cell>
          <cell r="L1916">
            <v>0</v>
          </cell>
          <cell r="M1916">
            <v>2313</v>
          </cell>
        </row>
        <row r="1917">
          <cell r="K1917">
            <v>171641</v>
          </cell>
          <cell r="L1917">
            <v>0</v>
          </cell>
          <cell r="M1917">
            <v>2262</v>
          </cell>
        </row>
        <row r="1918">
          <cell r="K1918">
            <v>138337</v>
          </cell>
          <cell r="L1918">
            <v>0</v>
          </cell>
          <cell r="M1918">
            <v>2413</v>
          </cell>
        </row>
        <row r="1919">
          <cell r="K1919">
            <v>134041</v>
          </cell>
          <cell r="L1919">
            <v>0</v>
          </cell>
          <cell r="M1919">
            <v>2262</v>
          </cell>
        </row>
        <row r="1920">
          <cell r="K1920">
            <v>87437</v>
          </cell>
          <cell r="L1920">
            <v>0</v>
          </cell>
          <cell r="M1920">
            <v>2262</v>
          </cell>
        </row>
        <row r="1921">
          <cell r="K1921">
            <v>63468</v>
          </cell>
          <cell r="L1921">
            <v>0</v>
          </cell>
          <cell r="M1921">
            <v>2513</v>
          </cell>
        </row>
        <row r="1922">
          <cell r="K1922">
            <v>39140</v>
          </cell>
          <cell r="L1922">
            <v>0</v>
          </cell>
          <cell r="M1922">
            <v>2313</v>
          </cell>
        </row>
        <row r="1923">
          <cell r="K1923">
            <v>25725</v>
          </cell>
          <cell r="L1923">
            <v>0</v>
          </cell>
          <cell r="M1923">
            <v>2313</v>
          </cell>
        </row>
        <row r="1924">
          <cell r="K1924">
            <v>85158804</v>
          </cell>
          <cell r="L1924">
            <v>0</v>
          </cell>
          <cell r="M1924">
            <v>2313</v>
          </cell>
        </row>
        <row r="1925">
          <cell r="K1925">
            <v>23357727</v>
          </cell>
          <cell r="L1925">
            <v>0</v>
          </cell>
          <cell r="M1925">
            <v>2313</v>
          </cell>
        </row>
        <row r="1926">
          <cell r="K1926">
            <v>689604898</v>
          </cell>
          <cell r="L1926">
            <v>0</v>
          </cell>
          <cell r="M1926">
            <v>2262</v>
          </cell>
        </row>
        <row r="1927">
          <cell r="K1927">
            <v>66397555</v>
          </cell>
          <cell r="L1927">
            <v>0</v>
          </cell>
          <cell r="M1927">
            <v>2262</v>
          </cell>
        </row>
        <row r="1928">
          <cell r="K1928">
            <v>9695534</v>
          </cell>
          <cell r="L1928">
            <v>0</v>
          </cell>
          <cell r="M1928">
            <v>2313</v>
          </cell>
        </row>
        <row r="1929">
          <cell r="K1929">
            <v>9396776</v>
          </cell>
          <cell r="L1929">
            <v>0</v>
          </cell>
          <cell r="M1929">
            <v>2313</v>
          </cell>
        </row>
        <row r="1930">
          <cell r="K1930">
            <v>6808098</v>
          </cell>
          <cell r="L1930">
            <v>0</v>
          </cell>
          <cell r="M1930">
            <v>2262</v>
          </cell>
        </row>
        <row r="1931">
          <cell r="K1931">
            <v>3909865</v>
          </cell>
          <cell r="L1931">
            <v>0</v>
          </cell>
          <cell r="M1931">
            <v>2262</v>
          </cell>
        </row>
        <row r="1932">
          <cell r="K1932">
            <v>330000</v>
          </cell>
          <cell r="L1932">
            <v>0</v>
          </cell>
          <cell r="M1932">
            <v>2222</v>
          </cell>
        </row>
        <row r="1933">
          <cell r="K1933">
            <v>41246</v>
          </cell>
          <cell r="L1933">
            <v>0</v>
          </cell>
          <cell r="M1933">
            <v>2262</v>
          </cell>
        </row>
        <row r="1934">
          <cell r="K1934">
            <v>102908665</v>
          </cell>
          <cell r="L1934">
            <v>0</v>
          </cell>
          <cell r="M1934">
            <v>2262</v>
          </cell>
        </row>
        <row r="1935">
          <cell r="K1935">
            <v>18822000</v>
          </cell>
          <cell r="L1935">
            <v>0</v>
          </cell>
          <cell r="M1935">
            <v>2222</v>
          </cell>
        </row>
        <row r="1936">
          <cell r="K1936">
            <v>18577665</v>
          </cell>
          <cell r="L1936">
            <v>0</v>
          </cell>
          <cell r="M1936">
            <v>2313</v>
          </cell>
        </row>
        <row r="1937">
          <cell r="K1937">
            <v>3611044</v>
          </cell>
          <cell r="L1937">
            <v>0</v>
          </cell>
          <cell r="M1937">
            <v>2262</v>
          </cell>
        </row>
        <row r="1938">
          <cell r="K1938">
            <v>299501</v>
          </cell>
          <cell r="L1938">
            <v>0</v>
          </cell>
          <cell r="M1938">
            <v>2262</v>
          </cell>
        </row>
        <row r="1939">
          <cell r="K1939">
            <v>41692</v>
          </cell>
          <cell r="L1939">
            <v>0</v>
          </cell>
          <cell r="M1939">
            <v>2262</v>
          </cell>
        </row>
        <row r="1940">
          <cell r="K1940">
            <v>63594261</v>
          </cell>
          <cell r="L1940">
            <v>0</v>
          </cell>
          <cell r="M1940">
            <v>2413</v>
          </cell>
        </row>
        <row r="1941">
          <cell r="K1941">
            <v>19330822</v>
          </cell>
          <cell r="L1941">
            <v>0</v>
          </cell>
          <cell r="M1941">
            <v>2413</v>
          </cell>
        </row>
        <row r="1942">
          <cell r="K1942">
            <v>9288463</v>
          </cell>
          <cell r="L1942">
            <v>0</v>
          </cell>
          <cell r="M1942">
            <v>2313</v>
          </cell>
        </row>
        <row r="1943">
          <cell r="K1943">
            <v>2031532</v>
          </cell>
          <cell r="L1943">
            <v>0</v>
          </cell>
          <cell r="M1943">
            <v>2313</v>
          </cell>
        </row>
        <row r="1944">
          <cell r="K1944">
            <v>16516</v>
          </cell>
          <cell r="L1944">
            <v>0</v>
          </cell>
          <cell r="M1944">
            <v>2313</v>
          </cell>
        </row>
        <row r="1945">
          <cell r="K1945">
            <v>24872808</v>
          </cell>
          <cell r="L1945">
            <v>0</v>
          </cell>
          <cell r="M1945">
            <v>2413</v>
          </cell>
        </row>
        <row r="1946">
          <cell r="K1946">
            <v>18808848</v>
          </cell>
          <cell r="L1946">
            <v>0</v>
          </cell>
          <cell r="M1946">
            <v>2413</v>
          </cell>
        </row>
        <row r="1947">
          <cell r="K1947">
            <v>16321089</v>
          </cell>
          <cell r="L1947">
            <v>0</v>
          </cell>
          <cell r="M1947">
            <v>2413</v>
          </cell>
        </row>
        <row r="1948">
          <cell r="K1948">
            <v>14593887</v>
          </cell>
          <cell r="L1948">
            <v>0</v>
          </cell>
          <cell r="M1948">
            <v>2313</v>
          </cell>
        </row>
        <row r="1949">
          <cell r="K1949">
            <v>10923017</v>
          </cell>
          <cell r="L1949">
            <v>0</v>
          </cell>
          <cell r="M1949">
            <v>2313</v>
          </cell>
        </row>
        <row r="1950">
          <cell r="K1950">
            <v>8092217</v>
          </cell>
          <cell r="L1950">
            <v>0</v>
          </cell>
          <cell r="M1950">
            <v>2262</v>
          </cell>
        </row>
        <row r="1951">
          <cell r="K1951">
            <v>6999376</v>
          </cell>
          <cell r="L1951">
            <v>0</v>
          </cell>
          <cell r="M1951">
            <v>2413</v>
          </cell>
        </row>
        <row r="1952">
          <cell r="K1952">
            <v>5248327</v>
          </cell>
          <cell r="L1952">
            <v>0</v>
          </cell>
          <cell r="M1952">
            <v>2262</v>
          </cell>
        </row>
        <row r="1953">
          <cell r="K1953">
            <v>4632043</v>
          </cell>
          <cell r="L1953">
            <v>0</v>
          </cell>
          <cell r="M1953">
            <v>2513</v>
          </cell>
        </row>
        <row r="1954">
          <cell r="K1954">
            <v>3548186</v>
          </cell>
          <cell r="L1954">
            <v>0</v>
          </cell>
          <cell r="M1954">
            <v>2313</v>
          </cell>
        </row>
        <row r="1955">
          <cell r="K1955">
            <v>3491608</v>
          </cell>
          <cell r="L1955">
            <v>0</v>
          </cell>
          <cell r="M1955">
            <v>2222</v>
          </cell>
        </row>
        <row r="1956">
          <cell r="K1956">
            <v>2729471</v>
          </cell>
          <cell r="L1956">
            <v>0</v>
          </cell>
          <cell r="M1956">
            <v>2313</v>
          </cell>
        </row>
        <row r="1957">
          <cell r="K1957">
            <v>2171268</v>
          </cell>
          <cell r="L1957">
            <v>0</v>
          </cell>
          <cell r="M1957">
            <v>2262</v>
          </cell>
        </row>
        <row r="1958">
          <cell r="K1958">
            <v>1897899</v>
          </cell>
          <cell r="L1958">
            <v>0</v>
          </cell>
          <cell r="M1958">
            <v>2313</v>
          </cell>
        </row>
        <row r="1959">
          <cell r="K1959">
            <v>1618927</v>
          </cell>
          <cell r="L1959">
            <v>0</v>
          </cell>
          <cell r="M1959">
            <v>2313</v>
          </cell>
        </row>
        <row r="1960">
          <cell r="K1960">
            <v>833333</v>
          </cell>
          <cell r="L1960">
            <v>0</v>
          </cell>
          <cell r="M1960">
            <v>2262</v>
          </cell>
        </row>
        <row r="1961">
          <cell r="K1961">
            <v>536517</v>
          </cell>
          <cell r="L1961">
            <v>0</v>
          </cell>
          <cell r="M1961">
            <v>2262</v>
          </cell>
        </row>
        <row r="1962">
          <cell r="K1962">
            <v>43440772</v>
          </cell>
          <cell r="L1962">
            <v>0</v>
          </cell>
          <cell r="M1962">
            <v>2413</v>
          </cell>
        </row>
        <row r="1963">
          <cell r="K1963">
            <v>2889150</v>
          </cell>
          <cell r="L1963">
            <v>0</v>
          </cell>
          <cell r="M1963">
            <v>2413</v>
          </cell>
        </row>
        <row r="1964">
          <cell r="K1964">
            <v>417030946</v>
          </cell>
          <cell r="L1964">
            <v>0</v>
          </cell>
          <cell r="M1964">
            <v>2601</v>
          </cell>
        </row>
        <row r="1965">
          <cell r="K1965">
            <v>20910000</v>
          </cell>
          <cell r="L1965">
            <v>0</v>
          </cell>
          <cell r="M1965">
            <v>2603</v>
          </cell>
        </row>
        <row r="1966">
          <cell r="K1966">
            <v>201205479</v>
          </cell>
          <cell r="L1966">
            <v>0</v>
          </cell>
          <cell r="M1966">
            <v>2600</v>
          </cell>
        </row>
        <row r="1967">
          <cell r="K1967">
            <v>807056160</v>
          </cell>
          <cell r="L1967">
            <v>0</v>
          </cell>
          <cell r="M1967">
            <v>2511</v>
          </cell>
        </row>
        <row r="1968">
          <cell r="K1968">
            <v>4278846</v>
          </cell>
          <cell r="L1968">
            <v>0</v>
          </cell>
          <cell r="M1968">
            <v>2330</v>
          </cell>
        </row>
        <row r="1969">
          <cell r="K1969">
            <v>14836000</v>
          </cell>
          <cell r="L1969">
            <v>0</v>
          </cell>
          <cell r="M1969">
            <v>2510</v>
          </cell>
        </row>
        <row r="1970">
          <cell r="K1970">
            <v>50000000</v>
          </cell>
          <cell r="L1970">
            <v>0</v>
          </cell>
          <cell r="M1970">
            <v>2510</v>
          </cell>
        </row>
        <row r="1971">
          <cell r="K1971">
            <v>6663500</v>
          </cell>
          <cell r="L1971">
            <v>0</v>
          </cell>
          <cell r="M1971">
            <v>2510</v>
          </cell>
        </row>
        <row r="1972">
          <cell r="K1972">
            <v>2730000</v>
          </cell>
          <cell r="L1972">
            <v>0</v>
          </cell>
          <cell r="M1972">
            <v>2529</v>
          </cell>
        </row>
        <row r="1973">
          <cell r="K1973">
            <v>500000000</v>
          </cell>
          <cell r="L1973">
            <v>0</v>
          </cell>
          <cell r="M1973">
            <v>2512</v>
          </cell>
        </row>
        <row r="1974">
          <cell r="K1974">
            <v>22500</v>
          </cell>
          <cell r="L1974">
            <v>0</v>
          </cell>
          <cell r="M1974">
            <v>2529</v>
          </cell>
        </row>
        <row r="1975">
          <cell r="K1975">
            <v>204782274</v>
          </cell>
          <cell r="L1975">
            <v>0</v>
          </cell>
          <cell r="M1975">
            <v>2414</v>
          </cell>
        </row>
        <row r="1976">
          <cell r="K1976">
            <v>23588000</v>
          </cell>
          <cell r="L1976">
            <v>0</v>
          </cell>
          <cell r="M1976">
            <v>2414</v>
          </cell>
        </row>
        <row r="1977">
          <cell r="K1977">
            <v>8500000</v>
          </cell>
          <cell r="L1977">
            <v>0</v>
          </cell>
          <cell r="M1977">
            <v>2414</v>
          </cell>
        </row>
        <row r="1978">
          <cell r="K1978">
            <v>17747368</v>
          </cell>
          <cell r="L1978">
            <v>0</v>
          </cell>
          <cell r="M1978">
            <v>2414</v>
          </cell>
        </row>
        <row r="1979">
          <cell r="K1979">
            <v>4000000</v>
          </cell>
          <cell r="L1979">
            <v>0</v>
          </cell>
          <cell r="M1979">
            <v>2414</v>
          </cell>
        </row>
        <row r="1980">
          <cell r="K1980">
            <v>40666668</v>
          </cell>
          <cell r="L1980">
            <v>0</v>
          </cell>
          <cell r="M1980">
            <v>2414</v>
          </cell>
        </row>
        <row r="1981">
          <cell r="K1981">
            <v>84618561</v>
          </cell>
          <cell r="L1981">
            <v>0</v>
          </cell>
          <cell r="M1981">
            <v>2410</v>
          </cell>
        </row>
        <row r="1982">
          <cell r="K1982">
            <v>43575000</v>
          </cell>
          <cell r="L1982">
            <v>0</v>
          </cell>
          <cell r="M1982">
            <v>2416</v>
          </cell>
        </row>
        <row r="1983">
          <cell r="K1983">
            <v>14150000</v>
          </cell>
          <cell r="L1983">
            <v>0</v>
          </cell>
          <cell r="M1983">
            <v>2416</v>
          </cell>
        </row>
        <row r="1984">
          <cell r="K1984">
            <v>9250000</v>
          </cell>
          <cell r="L1984">
            <v>0</v>
          </cell>
          <cell r="M1984">
            <v>2279</v>
          </cell>
        </row>
        <row r="1985">
          <cell r="K1985">
            <v>3303000</v>
          </cell>
          <cell r="L1985">
            <v>0</v>
          </cell>
          <cell r="M1985">
            <v>2330</v>
          </cell>
        </row>
        <row r="1986">
          <cell r="K1986">
            <v>1600000</v>
          </cell>
          <cell r="L1986">
            <v>0</v>
          </cell>
          <cell r="M1986">
            <v>2330</v>
          </cell>
        </row>
        <row r="1987">
          <cell r="K1987">
            <v>1025000</v>
          </cell>
          <cell r="L1987">
            <v>0</v>
          </cell>
          <cell r="M1987">
            <v>2529</v>
          </cell>
        </row>
        <row r="1988">
          <cell r="K1988">
            <v>500000</v>
          </cell>
          <cell r="L1988">
            <v>0</v>
          </cell>
          <cell r="M1988">
            <v>2416</v>
          </cell>
        </row>
        <row r="1989">
          <cell r="K1989">
            <v>21443931</v>
          </cell>
          <cell r="L1989">
            <v>0</v>
          </cell>
          <cell r="M1989">
            <v>2409</v>
          </cell>
        </row>
        <row r="1990">
          <cell r="K1990">
            <v>19706456</v>
          </cell>
          <cell r="L1990">
            <v>0</v>
          </cell>
          <cell r="M1990">
            <v>2319</v>
          </cell>
        </row>
        <row r="1991">
          <cell r="K1991">
            <v>14627481</v>
          </cell>
          <cell r="L1991">
            <v>0</v>
          </cell>
          <cell r="M1991">
            <v>2234</v>
          </cell>
        </row>
        <row r="1992">
          <cell r="K1992">
            <v>13394129</v>
          </cell>
          <cell r="L1992">
            <v>0</v>
          </cell>
          <cell r="M1992">
            <v>2319</v>
          </cell>
        </row>
        <row r="1993">
          <cell r="K1993">
            <v>7221403</v>
          </cell>
          <cell r="L1993">
            <v>0</v>
          </cell>
          <cell r="M1993">
            <v>2409</v>
          </cell>
        </row>
        <row r="1994">
          <cell r="K1994">
            <v>6742868</v>
          </cell>
          <cell r="L1994">
            <v>0</v>
          </cell>
          <cell r="M1994">
            <v>2409</v>
          </cell>
        </row>
        <row r="1995">
          <cell r="K1995">
            <v>5699550</v>
          </cell>
          <cell r="L1995">
            <v>0</v>
          </cell>
          <cell r="M1995">
            <v>2319</v>
          </cell>
        </row>
        <row r="1996">
          <cell r="K1996">
            <v>5010671</v>
          </cell>
          <cell r="L1996">
            <v>0</v>
          </cell>
          <cell r="M1996">
            <v>2319</v>
          </cell>
        </row>
        <row r="1997">
          <cell r="K1997">
            <v>3655981</v>
          </cell>
          <cell r="L1997">
            <v>0</v>
          </cell>
          <cell r="M1997">
            <v>2274</v>
          </cell>
        </row>
        <row r="1998">
          <cell r="K1998">
            <v>2939833</v>
          </cell>
          <cell r="L1998">
            <v>0</v>
          </cell>
          <cell r="M1998">
            <v>2409</v>
          </cell>
        </row>
        <row r="1999">
          <cell r="K1999">
            <v>2374509</v>
          </cell>
          <cell r="L1999">
            <v>0</v>
          </cell>
          <cell r="M1999">
            <v>2509</v>
          </cell>
        </row>
        <row r="2000">
          <cell r="K2000">
            <v>2085274</v>
          </cell>
          <cell r="L2000">
            <v>0</v>
          </cell>
          <cell r="M2000">
            <v>2274</v>
          </cell>
        </row>
        <row r="2001">
          <cell r="K2001">
            <v>1931683</v>
          </cell>
          <cell r="L2001">
            <v>0</v>
          </cell>
          <cell r="M2001">
            <v>2274</v>
          </cell>
        </row>
        <row r="2002">
          <cell r="K2002">
            <v>1904591</v>
          </cell>
          <cell r="L2002">
            <v>0</v>
          </cell>
          <cell r="M2002">
            <v>2274</v>
          </cell>
        </row>
        <row r="2003">
          <cell r="K2003">
            <v>1031949</v>
          </cell>
          <cell r="L2003">
            <v>0</v>
          </cell>
          <cell r="M2003">
            <v>2274</v>
          </cell>
        </row>
        <row r="2004">
          <cell r="K2004">
            <v>912449</v>
          </cell>
          <cell r="L2004">
            <v>0</v>
          </cell>
          <cell r="M2004">
            <v>2319</v>
          </cell>
        </row>
        <row r="2005">
          <cell r="K2005">
            <v>491057</v>
          </cell>
          <cell r="L2005">
            <v>0</v>
          </cell>
          <cell r="M2005">
            <v>2274</v>
          </cell>
        </row>
        <row r="2006">
          <cell r="K2006">
            <v>117602</v>
          </cell>
          <cell r="L2006">
            <v>0</v>
          </cell>
          <cell r="M2006">
            <v>2274</v>
          </cell>
        </row>
        <row r="2007">
          <cell r="K2007">
            <v>75439</v>
          </cell>
          <cell r="L2007">
            <v>0</v>
          </cell>
          <cell r="M2007">
            <v>2274</v>
          </cell>
        </row>
        <row r="2008">
          <cell r="K2008">
            <v>19399</v>
          </cell>
          <cell r="L2008">
            <v>0</v>
          </cell>
          <cell r="M2008">
            <v>2274</v>
          </cell>
        </row>
        <row r="2009">
          <cell r="K2009">
            <v>11182</v>
          </cell>
          <cell r="L2009">
            <v>0</v>
          </cell>
          <cell r="M2009">
            <v>2274</v>
          </cell>
        </row>
        <row r="2010">
          <cell r="K2010">
            <v>41653000</v>
          </cell>
          <cell r="L2010">
            <v>0</v>
          </cell>
          <cell r="M2010">
            <v>2279</v>
          </cell>
        </row>
        <row r="2011">
          <cell r="K2011">
            <v>50051520</v>
          </cell>
          <cell r="L2011">
            <v>0</v>
          </cell>
          <cell r="M2011">
            <v>2330</v>
          </cell>
        </row>
        <row r="2012">
          <cell r="K2012">
            <v>25480320</v>
          </cell>
          <cell r="L2012">
            <v>0</v>
          </cell>
          <cell r="M2012">
            <v>2429</v>
          </cell>
        </row>
        <row r="2013">
          <cell r="K2013">
            <v>546500</v>
          </cell>
          <cell r="L2013">
            <v>0</v>
          </cell>
          <cell r="M2013">
            <v>2330</v>
          </cell>
        </row>
        <row r="2014">
          <cell r="K2014">
            <v>333000</v>
          </cell>
          <cell r="L2014">
            <v>0</v>
          </cell>
          <cell r="M2014">
            <v>2429</v>
          </cell>
        </row>
        <row r="2015">
          <cell r="K2015">
            <v>115000</v>
          </cell>
          <cell r="L2015">
            <v>0</v>
          </cell>
          <cell r="M2015">
            <v>2429</v>
          </cell>
        </row>
        <row r="2016">
          <cell r="K2016">
            <v>50556484</v>
          </cell>
          <cell r="L2016">
            <v>0</v>
          </cell>
          <cell r="M2016">
            <v>2279</v>
          </cell>
        </row>
        <row r="2017">
          <cell r="K2017">
            <v>9180000</v>
          </cell>
          <cell r="L2017">
            <v>0</v>
          </cell>
          <cell r="M2017">
            <v>2279</v>
          </cell>
        </row>
        <row r="2018">
          <cell r="K2018">
            <v>5272865</v>
          </cell>
          <cell r="L2018">
            <v>0</v>
          </cell>
          <cell r="M2018">
            <v>2279</v>
          </cell>
        </row>
        <row r="2019">
          <cell r="K2019">
            <v>2278000</v>
          </cell>
          <cell r="L2019">
            <v>0</v>
          </cell>
          <cell r="M2019">
            <v>2529</v>
          </cell>
        </row>
        <row r="2020">
          <cell r="K2020">
            <v>1000000</v>
          </cell>
          <cell r="L2020">
            <v>0</v>
          </cell>
          <cell r="M2020">
            <v>2429</v>
          </cell>
        </row>
        <row r="2021">
          <cell r="K2021">
            <v>10000000</v>
          </cell>
          <cell r="L2021">
            <v>0</v>
          </cell>
          <cell r="M2021">
            <v>2279</v>
          </cell>
        </row>
        <row r="2022">
          <cell r="K2022">
            <v>2169000000</v>
          </cell>
          <cell r="L2022">
            <v>0</v>
          </cell>
          <cell r="M2022">
            <v>9999</v>
          </cell>
        </row>
        <row r="2023">
          <cell r="K2023">
            <v>1888000000</v>
          </cell>
          <cell r="L2023">
            <v>0</v>
          </cell>
          <cell r="M2023">
            <v>9999</v>
          </cell>
        </row>
        <row r="2024">
          <cell r="K2024">
            <v>1527000000</v>
          </cell>
          <cell r="L2024">
            <v>0</v>
          </cell>
          <cell r="M2024">
            <v>9999</v>
          </cell>
        </row>
        <row r="2025">
          <cell r="K2025">
            <v>1219410000</v>
          </cell>
          <cell r="L2025">
            <v>0</v>
          </cell>
          <cell r="M2025">
            <v>9999</v>
          </cell>
        </row>
        <row r="2026">
          <cell r="K2026">
            <v>976935000</v>
          </cell>
          <cell r="L2026">
            <v>0</v>
          </cell>
          <cell r="M2026">
            <v>9999</v>
          </cell>
        </row>
        <row r="2027">
          <cell r="K2027">
            <v>923000000</v>
          </cell>
          <cell r="L2027">
            <v>0</v>
          </cell>
          <cell r="M2027">
            <v>9999</v>
          </cell>
        </row>
        <row r="2028">
          <cell r="K2028">
            <v>874000000</v>
          </cell>
          <cell r="L2028">
            <v>0</v>
          </cell>
          <cell r="M2028">
            <v>9999</v>
          </cell>
        </row>
        <row r="2029">
          <cell r="K2029">
            <v>826000000</v>
          </cell>
          <cell r="L2029">
            <v>0</v>
          </cell>
          <cell r="M2029">
            <v>9999</v>
          </cell>
        </row>
        <row r="2030">
          <cell r="K2030">
            <v>800000000</v>
          </cell>
          <cell r="L2030">
            <v>0</v>
          </cell>
          <cell r="M2030">
            <v>9999</v>
          </cell>
        </row>
        <row r="2031">
          <cell r="K2031">
            <v>690000000</v>
          </cell>
          <cell r="L2031">
            <v>0</v>
          </cell>
          <cell r="M2031">
            <v>9999</v>
          </cell>
        </row>
        <row r="2032">
          <cell r="K2032">
            <v>680000000</v>
          </cell>
          <cell r="L2032">
            <v>0</v>
          </cell>
          <cell r="M2032">
            <v>9999</v>
          </cell>
        </row>
        <row r="2033">
          <cell r="K2033">
            <v>539200000</v>
          </cell>
          <cell r="L2033">
            <v>0</v>
          </cell>
          <cell r="M2033">
            <v>9999</v>
          </cell>
        </row>
        <row r="2034">
          <cell r="K2034">
            <v>533280000</v>
          </cell>
          <cell r="L2034">
            <v>0</v>
          </cell>
          <cell r="M2034">
            <v>9999</v>
          </cell>
        </row>
        <row r="2035">
          <cell r="K2035">
            <v>522787500</v>
          </cell>
          <cell r="L2035">
            <v>0</v>
          </cell>
          <cell r="M2035">
            <v>9999</v>
          </cell>
        </row>
        <row r="2036">
          <cell r="K2036">
            <v>500000000</v>
          </cell>
          <cell r="L2036">
            <v>0</v>
          </cell>
          <cell r="M2036">
            <v>9999</v>
          </cell>
        </row>
        <row r="2037">
          <cell r="K2037">
            <v>450000000</v>
          </cell>
          <cell r="L2037">
            <v>0</v>
          </cell>
          <cell r="M2037">
            <v>9999</v>
          </cell>
        </row>
        <row r="2038">
          <cell r="K2038">
            <v>432500000</v>
          </cell>
          <cell r="L2038">
            <v>0</v>
          </cell>
          <cell r="M2038">
            <v>9999</v>
          </cell>
        </row>
        <row r="2039">
          <cell r="K2039">
            <v>420000000</v>
          </cell>
          <cell r="L2039">
            <v>0</v>
          </cell>
          <cell r="M2039">
            <v>9999</v>
          </cell>
        </row>
        <row r="2040">
          <cell r="K2040">
            <v>400000000</v>
          </cell>
          <cell r="L2040">
            <v>0</v>
          </cell>
          <cell r="M2040">
            <v>9999</v>
          </cell>
        </row>
        <row r="2041">
          <cell r="K2041">
            <v>400000000</v>
          </cell>
          <cell r="L2041">
            <v>0</v>
          </cell>
          <cell r="M2041">
            <v>9999</v>
          </cell>
        </row>
        <row r="2042">
          <cell r="K2042">
            <v>344400000</v>
          </cell>
          <cell r="L2042">
            <v>0</v>
          </cell>
          <cell r="M2042">
            <v>9999</v>
          </cell>
        </row>
        <row r="2043">
          <cell r="K2043">
            <v>325000000</v>
          </cell>
          <cell r="L2043">
            <v>0</v>
          </cell>
          <cell r="M2043">
            <v>9999</v>
          </cell>
        </row>
        <row r="2044">
          <cell r="K2044">
            <v>309600000</v>
          </cell>
          <cell r="L2044">
            <v>0</v>
          </cell>
          <cell r="M2044">
            <v>9999</v>
          </cell>
        </row>
        <row r="2045">
          <cell r="K2045">
            <v>308160000</v>
          </cell>
          <cell r="L2045">
            <v>0</v>
          </cell>
          <cell r="M2045">
            <v>9999</v>
          </cell>
        </row>
        <row r="2046">
          <cell r="K2046">
            <v>300000000</v>
          </cell>
          <cell r="L2046">
            <v>0</v>
          </cell>
          <cell r="M2046">
            <v>9999</v>
          </cell>
        </row>
        <row r="2047">
          <cell r="K2047">
            <v>300000000</v>
          </cell>
          <cell r="L2047">
            <v>0</v>
          </cell>
          <cell r="M2047">
            <v>9999</v>
          </cell>
        </row>
        <row r="2048">
          <cell r="K2048">
            <v>300000000</v>
          </cell>
          <cell r="L2048">
            <v>0</v>
          </cell>
          <cell r="M2048">
            <v>9999</v>
          </cell>
        </row>
        <row r="2049">
          <cell r="K2049">
            <v>291000000</v>
          </cell>
          <cell r="L2049">
            <v>0</v>
          </cell>
          <cell r="M2049">
            <v>9999</v>
          </cell>
        </row>
        <row r="2050">
          <cell r="K2050">
            <v>260000000</v>
          </cell>
          <cell r="L2050">
            <v>0</v>
          </cell>
          <cell r="M2050">
            <v>9999</v>
          </cell>
        </row>
        <row r="2051">
          <cell r="K2051">
            <v>242000000</v>
          </cell>
          <cell r="L2051">
            <v>0</v>
          </cell>
          <cell r="M2051">
            <v>9999</v>
          </cell>
        </row>
        <row r="2052">
          <cell r="K2052">
            <v>225000000</v>
          </cell>
          <cell r="L2052">
            <v>0</v>
          </cell>
          <cell r="M2052">
            <v>9999</v>
          </cell>
        </row>
        <row r="2053">
          <cell r="K2053">
            <v>218295000</v>
          </cell>
          <cell r="L2053">
            <v>0</v>
          </cell>
          <cell r="M2053">
            <v>9999</v>
          </cell>
        </row>
        <row r="2054">
          <cell r="K2054">
            <v>206000000</v>
          </cell>
          <cell r="L2054">
            <v>0</v>
          </cell>
          <cell r="M2054">
            <v>9999</v>
          </cell>
        </row>
        <row r="2055">
          <cell r="K2055">
            <v>200000000</v>
          </cell>
          <cell r="L2055">
            <v>0</v>
          </cell>
          <cell r="M2055">
            <v>9999</v>
          </cell>
        </row>
        <row r="2056">
          <cell r="K2056">
            <v>200000000</v>
          </cell>
          <cell r="L2056">
            <v>0</v>
          </cell>
          <cell r="M2056">
            <v>9999</v>
          </cell>
        </row>
        <row r="2057">
          <cell r="K2057">
            <v>178225000</v>
          </cell>
          <cell r="L2057">
            <v>0</v>
          </cell>
          <cell r="M2057">
            <v>9999</v>
          </cell>
        </row>
        <row r="2058">
          <cell r="K2058">
            <v>172000000</v>
          </cell>
          <cell r="L2058">
            <v>0</v>
          </cell>
          <cell r="M2058">
            <v>9999</v>
          </cell>
        </row>
        <row r="2059">
          <cell r="K2059">
            <v>150000000</v>
          </cell>
          <cell r="L2059">
            <v>0</v>
          </cell>
          <cell r="M2059">
            <v>9999</v>
          </cell>
        </row>
        <row r="2060">
          <cell r="K2060">
            <v>150000000</v>
          </cell>
          <cell r="L2060">
            <v>0</v>
          </cell>
          <cell r="M2060">
            <v>9999</v>
          </cell>
        </row>
        <row r="2061">
          <cell r="K2061">
            <v>150000000</v>
          </cell>
          <cell r="L2061">
            <v>0</v>
          </cell>
          <cell r="M2061">
            <v>9999</v>
          </cell>
        </row>
        <row r="2062">
          <cell r="K2062">
            <v>150000000</v>
          </cell>
          <cell r="L2062">
            <v>0</v>
          </cell>
          <cell r="M2062">
            <v>9999</v>
          </cell>
        </row>
        <row r="2063">
          <cell r="K2063">
            <v>150000000</v>
          </cell>
          <cell r="L2063">
            <v>0</v>
          </cell>
          <cell r="M2063">
            <v>9999</v>
          </cell>
        </row>
        <row r="2064">
          <cell r="K2064">
            <v>144300000</v>
          </cell>
          <cell r="L2064">
            <v>0</v>
          </cell>
          <cell r="M2064">
            <v>9999</v>
          </cell>
        </row>
        <row r="2065">
          <cell r="K2065">
            <v>120000000</v>
          </cell>
          <cell r="L2065">
            <v>0</v>
          </cell>
          <cell r="M2065">
            <v>9999</v>
          </cell>
        </row>
        <row r="2066">
          <cell r="K2066">
            <v>114000000</v>
          </cell>
          <cell r="L2066">
            <v>0</v>
          </cell>
          <cell r="M2066">
            <v>9999</v>
          </cell>
        </row>
        <row r="2067">
          <cell r="K2067">
            <v>111300000</v>
          </cell>
          <cell r="L2067">
            <v>0</v>
          </cell>
          <cell r="M2067">
            <v>9999</v>
          </cell>
        </row>
        <row r="2068">
          <cell r="K2068">
            <v>105000000</v>
          </cell>
          <cell r="L2068">
            <v>0</v>
          </cell>
          <cell r="M2068">
            <v>9999</v>
          </cell>
        </row>
        <row r="2069">
          <cell r="K2069">
            <v>100000000</v>
          </cell>
          <cell r="L2069">
            <v>0</v>
          </cell>
          <cell r="M2069">
            <v>9999</v>
          </cell>
        </row>
        <row r="2070">
          <cell r="K2070">
            <v>100000000</v>
          </cell>
          <cell r="L2070">
            <v>0</v>
          </cell>
          <cell r="M2070">
            <v>9999</v>
          </cell>
        </row>
        <row r="2071">
          <cell r="K2071">
            <v>100000000</v>
          </cell>
          <cell r="L2071">
            <v>0</v>
          </cell>
          <cell r="M2071">
            <v>9999</v>
          </cell>
        </row>
        <row r="2072">
          <cell r="K2072">
            <v>100000000</v>
          </cell>
          <cell r="L2072">
            <v>0</v>
          </cell>
          <cell r="M2072">
            <v>9999</v>
          </cell>
        </row>
        <row r="2073">
          <cell r="K2073">
            <v>100000000</v>
          </cell>
          <cell r="L2073">
            <v>0</v>
          </cell>
          <cell r="M2073">
            <v>9999</v>
          </cell>
        </row>
        <row r="2074">
          <cell r="K2074">
            <v>100000000</v>
          </cell>
          <cell r="L2074">
            <v>0</v>
          </cell>
          <cell r="M2074">
            <v>9999</v>
          </cell>
        </row>
        <row r="2075">
          <cell r="K2075">
            <v>80000000</v>
          </cell>
          <cell r="L2075">
            <v>0</v>
          </cell>
          <cell r="M2075">
            <v>9999</v>
          </cell>
        </row>
        <row r="2076">
          <cell r="K2076">
            <v>70000000</v>
          </cell>
          <cell r="L2076">
            <v>0</v>
          </cell>
          <cell r="M2076">
            <v>9999</v>
          </cell>
        </row>
        <row r="2077">
          <cell r="K2077">
            <v>64000000</v>
          </cell>
          <cell r="L2077">
            <v>0</v>
          </cell>
          <cell r="M2077">
            <v>9999</v>
          </cell>
        </row>
        <row r="2078">
          <cell r="K2078">
            <v>61250000</v>
          </cell>
          <cell r="L2078">
            <v>0</v>
          </cell>
          <cell r="M2078">
            <v>9999</v>
          </cell>
        </row>
        <row r="2079">
          <cell r="K2079">
            <v>52900000</v>
          </cell>
          <cell r="L2079">
            <v>0</v>
          </cell>
          <cell r="M2079">
            <v>9999</v>
          </cell>
        </row>
        <row r="2080">
          <cell r="K2080">
            <v>50000000</v>
          </cell>
          <cell r="L2080">
            <v>0</v>
          </cell>
          <cell r="M2080">
            <v>9999</v>
          </cell>
        </row>
        <row r="2081">
          <cell r="K2081">
            <v>50000000</v>
          </cell>
          <cell r="L2081">
            <v>0</v>
          </cell>
          <cell r="M2081">
            <v>9999</v>
          </cell>
        </row>
        <row r="2082">
          <cell r="K2082">
            <v>50000000</v>
          </cell>
          <cell r="L2082">
            <v>0</v>
          </cell>
          <cell r="M2082">
            <v>9999</v>
          </cell>
        </row>
        <row r="2083">
          <cell r="K2083">
            <v>50000000</v>
          </cell>
          <cell r="L2083">
            <v>0</v>
          </cell>
          <cell r="M2083">
            <v>9999</v>
          </cell>
        </row>
        <row r="2084">
          <cell r="K2084">
            <v>45815210</v>
          </cell>
          <cell r="L2084">
            <v>0</v>
          </cell>
          <cell r="M2084">
            <v>9999</v>
          </cell>
        </row>
        <row r="2085">
          <cell r="K2085">
            <v>43500000</v>
          </cell>
          <cell r="L2085">
            <v>0</v>
          </cell>
          <cell r="M2085">
            <v>9999</v>
          </cell>
        </row>
        <row r="2086">
          <cell r="K2086">
            <v>36400000</v>
          </cell>
          <cell r="L2086">
            <v>0</v>
          </cell>
          <cell r="M2086">
            <v>9999</v>
          </cell>
        </row>
        <row r="2087">
          <cell r="K2087">
            <v>36000000</v>
          </cell>
          <cell r="L2087">
            <v>0</v>
          </cell>
          <cell r="M2087">
            <v>9999</v>
          </cell>
        </row>
        <row r="2088">
          <cell r="K2088">
            <v>36000000</v>
          </cell>
          <cell r="L2088">
            <v>0</v>
          </cell>
          <cell r="M2088">
            <v>9999</v>
          </cell>
        </row>
        <row r="2089">
          <cell r="K2089">
            <v>34320000</v>
          </cell>
          <cell r="L2089">
            <v>0</v>
          </cell>
          <cell r="M2089">
            <v>9999</v>
          </cell>
        </row>
        <row r="2090">
          <cell r="K2090">
            <v>32920000</v>
          </cell>
          <cell r="L2090">
            <v>0</v>
          </cell>
          <cell r="M2090">
            <v>9999</v>
          </cell>
        </row>
        <row r="2091">
          <cell r="K2091">
            <v>30000000</v>
          </cell>
          <cell r="L2091">
            <v>0</v>
          </cell>
          <cell r="M2091">
            <v>9999</v>
          </cell>
        </row>
        <row r="2092">
          <cell r="K2092">
            <v>30000000</v>
          </cell>
          <cell r="L2092">
            <v>0</v>
          </cell>
          <cell r="M2092">
            <v>9999</v>
          </cell>
        </row>
        <row r="2093">
          <cell r="K2093">
            <v>28000000</v>
          </cell>
          <cell r="L2093">
            <v>0</v>
          </cell>
          <cell r="M2093">
            <v>9999</v>
          </cell>
        </row>
        <row r="2094">
          <cell r="K2094">
            <v>28000000</v>
          </cell>
          <cell r="L2094">
            <v>0</v>
          </cell>
          <cell r="M2094">
            <v>9999</v>
          </cell>
        </row>
        <row r="2095">
          <cell r="K2095">
            <v>25424000</v>
          </cell>
          <cell r="L2095">
            <v>0</v>
          </cell>
          <cell r="M2095">
            <v>9999</v>
          </cell>
        </row>
        <row r="2096">
          <cell r="K2096">
            <v>25000000</v>
          </cell>
          <cell r="L2096">
            <v>0</v>
          </cell>
          <cell r="M2096">
            <v>9999</v>
          </cell>
        </row>
        <row r="2097">
          <cell r="K2097">
            <v>24190000</v>
          </cell>
          <cell r="L2097">
            <v>0</v>
          </cell>
          <cell r="M2097">
            <v>9999</v>
          </cell>
        </row>
        <row r="2098">
          <cell r="K2098">
            <v>22000000</v>
          </cell>
          <cell r="L2098">
            <v>0</v>
          </cell>
          <cell r="M2098">
            <v>9999</v>
          </cell>
        </row>
        <row r="2099">
          <cell r="K2099">
            <v>21000000</v>
          </cell>
          <cell r="L2099">
            <v>0</v>
          </cell>
          <cell r="M2099">
            <v>9999</v>
          </cell>
        </row>
        <row r="2100">
          <cell r="K2100">
            <v>21000000</v>
          </cell>
          <cell r="L2100">
            <v>0</v>
          </cell>
          <cell r="M2100">
            <v>9999</v>
          </cell>
        </row>
        <row r="2101">
          <cell r="K2101">
            <v>18000000</v>
          </cell>
          <cell r="L2101">
            <v>0</v>
          </cell>
          <cell r="M2101">
            <v>9999</v>
          </cell>
        </row>
        <row r="2102">
          <cell r="K2102">
            <v>16500000</v>
          </cell>
          <cell r="L2102">
            <v>0</v>
          </cell>
          <cell r="M2102">
            <v>9999</v>
          </cell>
        </row>
        <row r="2103">
          <cell r="K2103">
            <v>15624000</v>
          </cell>
          <cell r="L2103">
            <v>0</v>
          </cell>
          <cell r="M2103">
            <v>9999</v>
          </cell>
        </row>
        <row r="2104">
          <cell r="K2104">
            <v>15393750</v>
          </cell>
          <cell r="L2104">
            <v>0</v>
          </cell>
          <cell r="M2104">
            <v>9999</v>
          </cell>
        </row>
        <row r="2105">
          <cell r="K2105">
            <v>15000000</v>
          </cell>
          <cell r="L2105">
            <v>0</v>
          </cell>
          <cell r="M2105">
            <v>9999</v>
          </cell>
        </row>
        <row r="2106">
          <cell r="K2106">
            <v>12000000</v>
          </cell>
          <cell r="L2106">
            <v>0</v>
          </cell>
          <cell r="M2106">
            <v>9999</v>
          </cell>
        </row>
        <row r="2107">
          <cell r="K2107">
            <v>11800000</v>
          </cell>
          <cell r="L2107">
            <v>0</v>
          </cell>
          <cell r="M2107">
            <v>9999</v>
          </cell>
        </row>
        <row r="2108">
          <cell r="K2108">
            <v>11000000</v>
          </cell>
          <cell r="L2108">
            <v>0</v>
          </cell>
          <cell r="M2108">
            <v>9999</v>
          </cell>
        </row>
        <row r="2109">
          <cell r="K2109">
            <v>10000000</v>
          </cell>
          <cell r="L2109">
            <v>0</v>
          </cell>
          <cell r="M2109">
            <v>9999</v>
          </cell>
        </row>
        <row r="2110">
          <cell r="K2110">
            <v>10000000</v>
          </cell>
          <cell r="L2110">
            <v>0</v>
          </cell>
          <cell r="M2110">
            <v>9999</v>
          </cell>
        </row>
        <row r="2111">
          <cell r="K2111">
            <v>10000000</v>
          </cell>
          <cell r="L2111">
            <v>0</v>
          </cell>
          <cell r="M2111">
            <v>9999</v>
          </cell>
        </row>
        <row r="2112">
          <cell r="K2112">
            <v>5560000</v>
          </cell>
          <cell r="L2112">
            <v>0</v>
          </cell>
          <cell r="M2112">
            <v>9999</v>
          </cell>
        </row>
        <row r="2113">
          <cell r="K2113">
            <v>5000000</v>
          </cell>
          <cell r="L2113">
            <v>0</v>
          </cell>
          <cell r="M2113">
            <v>9999</v>
          </cell>
        </row>
        <row r="2114">
          <cell r="K2114">
            <v>5000000</v>
          </cell>
          <cell r="L2114">
            <v>0</v>
          </cell>
          <cell r="M2114">
            <v>9999</v>
          </cell>
        </row>
        <row r="2115">
          <cell r="K2115">
            <v>4500000</v>
          </cell>
          <cell r="L2115">
            <v>0</v>
          </cell>
          <cell r="M2115">
            <v>9999</v>
          </cell>
        </row>
        <row r="2116">
          <cell r="K2116">
            <v>4300000</v>
          </cell>
          <cell r="L2116">
            <v>0</v>
          </cell>
          <cell r="M2116">
            <v>9999</v>
          </cell>
        </row>
        <row r="2117">
          <cell r="K2117">
            <v>4000000</v>
          </cell>
          <cell r="L2117">
            <v>0</v>
          </cell>
          <cell r="M2117">
            <v>9999</v>
          </cell>
        </row>
        <row r="2118">
          <cell r="K2118">
            <v>2500000</v>
          </cell>
          <cell r="L2118">
            <v>0</v>
          </cell>
          <cell r="M2118">
            <v>9999</v>
          </cell>
        </row>
        <row r="2119">
          <cell r="K2119">
            <v>2130000</v>
          </cell>
          <cell r="L2119">
            <v>0</v>
          </cell>
          <cell r="M2119">
            <v>9999</v>
          </cell>
        </row>
        <row r="2120">
          <cell r="K2120">
            <v>2000000</v>
          </cell>
          <cell r="L2120">
            <v>0</v>
          </cell>
          <cell r="M2120">
            <v>9999</v>
          </cell>
        </row>
        <row r="2121">
          <cell r="K2121">
            <v>1000000</v>
          </cell>
          <cell r="L2121">
            <v>0</v>
          </cell>
          <cell r="M2121">
            <v>9999</v>
          </cell>
        </row>
        <row r="2122">
          <cell r="K2122">
            <v>400000</v>
          </cell>
          <cell r="L2122">
            <v>0</v>
          </cell>
          <cell r="M2122">
            <v>9999</v>
          </cell>
        </row>
        <row r="2123">
          <cell r="K2123">
            <v>32775000000</v>
          </cell>
          <cell r="L2123">
            <v>0</v>
          </cell>
          <cell r="M2123">
            <v>9999</v>
          </cell>
        </row>
        <row r="2124">
          <cell r="K2124">
            <v>9520000000</v>
          </cell>
          <cell r="L2124">
            <v>0</v>
          </cell>
          <cell r="M2124">
            <v>9999</v>
          </cell>
        </row>
        <row r="2125">
          <cell r="K2125">
            <v>8049276337</v>
          </cell>
          <cell r="L2125">
            <v>0</v>
          </cell>
          <cell r="M2125">
            <v>9999</v>
          </cell>
        </row>
        <row r="2126">
          <cell r="K2126">
            <v>5203200000</v>
          </cell>
          <cell r="L2126">
            <v>0</v>
          </cell>
          <cell r="M2126">
            <v>9999</v>
          </cell>
        </row>
        <row r="2127">
          <cell r="K2127">
            <v>1649939375</v>
          </cell>
          <cell r="L2127">
            <v>0</v>
          </cell>
          <cell r="M2127">
            <v>9999</v>
          </cell>
        </row>
        <row r="2128">
          <cell r="K2128">
            <v>1272158861</v>
          </cell>
          <cell r="L2128">
            <v>0</v>
          </cell>
          <cell r="M2128">
            <v>9999</v>
          </cell>
        </row>
        <row r="2129">
          <cell r="K2129">
            <v>1207500000</v>
          </cell>
          <cell r="L2129">
            <v>0</v>
          </cell>
          <cell r="M2129">
            <v>9999</v>
          </cell>
        </row>
        <row r="2130">
          <cell r="K2130">
            <v>488899900</v>
          </cell>
          <cell r="L2130">
            <v>0</v>
          </cell>
          <cell r="M2130">
            <v>9999</v>
          </cell>
        </row>
        <row r="2131">
          <cell r="K2131">
            <v>292500000</v>
          </cell>
          <cell r="L2131">
            <v>0</v>
          </cell>
          <cell r="M2131">
            <v>9999</v>
          </cell>
        </row>
        <row r="2132">
          <cell r="K2132">
            <v>280000000</v>
          </cell>
          <cell r="L2132">
            <v>0</v>
          </cell>
          <cell r="M2132">
            <v>9999</v>
          </cell>
        </row>
        <row r="2133">
          <cell r="K2133">
            <v>279082719</v>
          </cell>
          <cell r="L2133">
            <v>0</v>
          </cell>
          <cell r="M2133">
            <v>9999</v>
          </cell>
        </row>
        <row r="2134">
          <cell r="K2134">
            <v>272000000</v>
          </cell>
          <cell r="L2134">
            <v>0</v>
          </cell>
          <cell r="M2134">
            <v>9999</v>
          </cell>
        </row>
        <row r="2135">
          <cell r="K2135">
            <v>170792000</v>
          </cell>
          <cell r="L2135">
            <v>0</v>
          </cell>
          <cell r="M2135">
            <v>9999</v>
          </cell>
        </row>
        <row r="2136">
          <cell r="K2136">
            <v>108000000</v>
          </cell>
          <cell r="L2136">
            <v>0</v>
          </cell>
          <cell r="M2136">
            <v>9999</v>
          </cell>
        </row>
        <row r="2137">
          <cell r="K2137">
            <v>100000000</v>
          </cell>
          <cell r="L2137">
            <v>0</v>
          </cell>
          <cell r="M2137">
            <v>9999</v>
          </cell>
        </row>
        <row r="2138">
          <cell r="K2138">
            <v>84674562</v>
          </cell>
          <cell r="L2138">
            <v>0</v>
          </cell>
          <cell r="M2138">
            <v>9999</v>
          </cell>
        </row>
        <row r="2139">
          <cell r="K2139">
            <v>67500000</v>
          </cell>
          <cell r="L2139">
            <v>0</v>
          </cell>
          <cell r="M2139">
            <v>9999</v>
          </cell>
        </row>
        <row r="2140">
          <cell r="K2140">
            <v>58820622</v>
          </cell>
          <cell r="L2140">
            <v>0</v>
          </cell>
          <cell r="M2140">
            <v>9999</v>
          </cell>
        </row>
        <row r="2141">
          <cell r="K2141">
            <v>30000000</v>
          </cell>
          <cell r="L2141">
            <v>0</v>
          </cell>
          <cell r="M2141">
            <v>9999</v>
          </cell>
        </row>
        <row r="2142">
          <cell r="K2142">
            <v>23300000</v>
          </cell>
          <cell r="L2142">
            <v>0</v>
          </cell>
          <cell r="M2142">
            <v>9999</v>
          </cell>
        </row>
        <row r="2143">
          <cell r="K2143">
            <v>19979113</v>
          </cell>
          <cell r="L2143">
            <v>0</v>
          </cell>
          <cell r="M2143">
            <v>9999</v>
          </cell>
        </row>
        <row r="2144">
          <cell r="K2144">
            <v>18140000</v>
          </cell>
          <cell r="L2144">
            <v>0</v>
          </cell>
          <cell r="M2144">
            <v>9999</v>
          </cell>
        </row>
        <row r="2145">
          <cell r="K2145">
            <v>17960700</v>
          </cell>
          <cell r="L2145">
            <v>0</v>
          </cell>
          <cell r="M2145">
            <v>9999</v>
          </cell>
        </row>
        <row r="2146">
          <cell r="K2146">
            <v>17187500</v>
          </cell>
          <cell r="L2146">
            <v>0</v>
          </cell>
          <cell r="M2146">
            <v>9999</v>
          </cell>
        </row>
        <row r="2147">
          <cell r="K2147">
            <v>12072000</v>
          </cell>
          <cell r="L2147">
            <v>0</v>
          </cell>
          <cell r="M2147">
            <v>9999</v>
          </cell>
        </row>
        <row r="2148">
          <cell r="K2148">
            <v>12000000</v>
          </cell>
          <cell r="L2148">
            <v>0</v>
          </cell>
          <cell r="M2148">
            <v>9999</v>
          </cell>
        </row>
        <row r="2149">
          <cell r="K2149">
            <v>11288800</v>
          </cell>
          <cell r="L2149">
            <v>0</v>
          </cell>
          <cell r="M2149">
            <v>9999</v>
          </cell>
        </row>
        <row r="2150">
          <cell r="K2150">
            <v>9627320</v>
          </cell>
          <cell r="L2150">
            <v>0</v>
          </cell>
          <cell r="M2150">
            <v>9999</v>
          </cell>
        </row>
        <row r="2151">
          <cell r="K2151">
            <v>5000000</v>
          </cell>
          <cell r="L2151">
            <v>0</v>
          </cell>
          <cell r="M2151">
            <v>9999</v>
          </cell>
        </row>
        <row r="2152">
          <cell r="K2152">
            <v>3000000</v>
          </cell>
          <cell r="L2152">
            <v>0</v>
          </cell>
          <cell r="M2152">
            <v>9999</v>
          </cell>
        </row>
        <row r="2153">
          <cell r="K2153">
            <v>459725</v>
          </cell>
          <cell r="L2153">
            <v>0</v>
          </cell>
          <cell r="M2153">
            <v>9999</v>
          </cell>
        </row>
        <row r="2154">
          <cell r="K2154">
            <v>243000000</v>
          </cell>
          <cell r="L2154">
            <v>0</v>
          </cell>
          <cell r="M2154">
            <v>9999</v>
          </cell>
        </row>
        <row r="2155">
          <cell r="K2155">
            <v>242000000</v>
          </cell>
          <cell r="L2155">
            <v>0</v>
          </cell>
          <cell r="M2155">
            <v>9999</v>
          </cell>
        </row>
        <row r="2156">
          <cell r="K2156">
            <v>230000000</v>
          </cell>
          <cell r="L2156">
            <v>0</v>
          </cell>
          <cell r="M2156">
            <v>9999</v>
          </cell>
        </row>
        <row r="2157">
          <cell r="K2157">
            <v>226000000</v>
          </cell>
          <cell r="L2157">
            <v>0</v>
          </cell>
          <cell r="M2157">
            <v>9999</v>
          </cell>
        </row>
        <row r="2158">
          <cell r="K2158">
            <v>214000000</v>
          </cell>
          <cell r="L2158">
            <v>0</v>
          </cell>
          <cell r="M2158">
            <v>9999</v>
          </cell>
        </row>
        <row r="2159">
          <cell r="K2159">
            <v>204500000</v>
          </cell>
          <cell r="L2159">
            <v>0</v>
          </cell>
          <cell r="M2159">
            <v>9999</v>
          </cell>
        </row>
        <row r="2160">
          <cell r="K2160">
            <v>202000000</v>
          </cell>
          <cell r="L2160">
            <v>0</v>
          </cell>
          <cell r="M2160">
            <v>9999</v>
          </cell>
        </row>
        <row r="2161">
          <cell r="K2161">
            <v>200000000</v>
          </cell>
          <cell r="L2161">
            <v>0</v>
          </cell>
          <cell r="M2161">
            <v>9999</v>
          </cell>
        </row>
        <row r="2162">
          <cell r="K2162">
            <v>179000000</v>
          </cell>
          <cell r="L2162">
            <v>0</v>
          </cell>
          <cell r="M2162">
            <v>9999</v>
          </cell>
        </row>
        <row r="2163">
          <cell r="K2163">
            <v>166500000</v>
          </cell>
          <cell r="L2163">
            <v>0</v>
          </cell>
          <cell r="M2163">
            <v>9999</v>
          </cell>
        </row>
        <row r="2164">
          <cell r="K2164">
            <v>160900000</v>
          </cell>
          <cell r="L2164">
            <v>0</v>
          </cell>
          <cell r="M2164">
            <v>9999</v>
          </cell>
        </row>
        <row r="2165">
          <cell r="K2165">
            <v>160000000</v>
          </cell>
          <cell r="L2165">
            <v>0</v>
          </cell>
          <cell r="M2165">
            <v>9999</v>
          </cell>
        </row>
        <row r="2166">
          <cell r="K2166">
            <v>156000000</v>
          </cell>
          <cell r="L2166">
            <v>0</v>
          </cell>
          <cell r="M2166">
            <v>9999</v>
          </cell>
        </row>
        <row r="2167">
          <cell r="K2167">
            <v>150000000</v>
          </cell>
          <cell r="L2167">
            <v>0</v>
          </cell>
          <cell r="M2167">
            <v>9999</v>
          </cell>
        </row>
        <row r="2168">
          <cell r="K2168">
            <v>150000000</v>
          </cell>
          <cell r="L2168">
            <v>0</v>
          </cell>
          <cell r="M2168">
            <v>9999</v>
          </cell>
        </row>
        <row r="2169">
          <cell r="K2169">
            <v>142000000</v>
          </cell>
          <cell r="L2169">
            <v>0</v>
          </cell>
          <cell r="M2169">
            <v>9999</v>
          </cell>
        </row>
        <row r="2170">
          <cell r="K2170">
            <v>138000000</v>
          </cell>
          <cell r="L2170">
            <v>0</v>
          </cell>
          <cell r="M2170">
            <v>9999</v>
          </cell>
        </row>
        <row r="2171">
          <cell r="K2171">
            <v>120000000</v>
          </cell>
          <cell r="L2171">
            <v>0</v>
          </cell>
          <cell r="M2171">
            <v>9999</v>
          </cell>
        </row>
        <row r="2172">
          <cell r="K2172">
            <v>118000000</v>
          </cell>
          <cell r="L2172">
            <v>0</v>
          </cell>
          <cell r="M2172">
            <v>9999</v>
          </cell>
        </row>
        <row r="2173">
          <cell r="K2173">
            <v>112000000</v>
          </cell>
          <cell r="L2173">
            <v>0</v>
          </cell>
          <cell r="M2173">
            <v>9999</v>
          </cell>
        </row>
        <row r="2174">
          <cell r="K2174">
            <v>110000000</v>
          </cell>
          <cell r="L2174">
            <v>0</v>
          </cell>
          <cell r="M2174">
            <v>9999</v>
          </cell>
        </row>
        <row r="2175">
          <cell r="K2175">
            <v>109000000</v>
          </cell>
          <cell r="L2175">
            <v>0</v>
          </cell>
          <cell r="M2175">
            <v>9999</v>
          </cell>
        </row>
        <row r="2176">
          <cell r="K2176">
            <v>108500000</v>
          </cell>
          <cell r="L2176">
            <v>0</v>
          </cell>
          <cell r="M2176">
            <v>9999</v>
          </cell>
        </row>
        <row r="2177">
          <cell r="K2177">
            <v>107000000</v>
          </cell>
          <cell r="L2177">
            <v>0</v>
          </cell>
          <cell r="M2177">
            <v>9999</v>
          </cell>
        </row>
        <row r="2178">
          <cell r="K2178">
            <v>100000000</v>
          </cell>
          <cell r="L2178">
            <v>0</v>
          </cell>
          <cell r="M2178">
            <v>9999</v>
          </cell>
        </row>
        <row r="2179">
          <cell r="K2179">
            <v>100000000</v>
          </cell>
          <cell r="L2179">
            <v>0</v>
          </cell>
          <cell r="M2179">
            <v>9999</v>
          </cell>
        </row>
        <row r="2180">
          <cell r="K2180">
            <v>100000000</v>
          </cell>
          <cell r="L2180">
            <v>0</v>
          </cell>
          <cell r="M2180">
            <v>9999</v>
          </cell>
        </row>
        <row r="2181">
          <cell r="K2181">
            <v>98000000</v>
          </cell>
          <cell r="L2181">
            <v>0</v>
          </cell>
          <cell r="M2181">
            <v>9999</v>
          </cell>
        </row>
        <row r="2182">
          <cell r="K2182">
            <v>90000000</v>
          </cell>
          <cell r="L2182">
            <v>0</v>
          </cell>
          <cell r="M2182">
            <v>9999</v>
          </cell>
        </row>
        <row r="2183">
          <cell r="K2183">
            <v>88000000</v>
          </cell>
          <cell r="L2183">
            <v>0</v>
          </cell>
          <cell r="M2183">
            <v>9999</v>
          </cell>
        </row>
        <row r="2184">
          <cell r="K2184">
            <v>82000000</v>
          </cell>
          <cell r="L2184">
            <v>0</v>
          </cell>
          <cell r="M2184">
            <v>9999</v>
          </cell>
        </row>
        <row r="2185">
          <cell r="K2185">
            <v>80000000</v>
          </cell>
          <cell r="L2185">
            <v>0</v>
          </cell>
          <cell r="M2185">
            <v>9999</v>
          </cell>
        </row>
        <row r="2186">
          <cell r="K2186">
            <v>76000000</v>
          </cell>
          <cell r="L2186">
            <v>0</v>
          </cell>
          <cell r="M2186">
            <v>9999</v>
          </cell>
        </row>
        <row r="2187">
          <cell r="K2187">
            <v>74000000</v>
          </cell>
          <cell r="L2187">
            <v>0</v>
          </cell>
          <cell r="M2187">
            <v>9999</v>
          </cell>
        </row>
        <row r="2188">
          <cell r="K2188">
            <v>70000000</v>
          </cell>
          <cell r="L2188">
            <v>0</v>
          </cell>
          <cell r="M2188">
            <v>9999</v>
          </cell>
        </row>
        <row r="2189">
          <cell r="K2189">
            <v>60000000</v>
          </cell>
          <cell r="L2189">
            <v>0</v>
          </cell>
          <cell r="M2189">
            <v>9999</v>
          </cell>
        </row>
        <row r="2190">
          <cell r="K2190">
            <v>60000000</v>
          </cell>
          <cell r="L2190">
            <v>0</v>
          </cell>
          <cell r="M2190">
            <v>9999</v>
          </cell>
        </row>
        <row r="2191">
          <cell r="K2191">
            <v>60000000</v>
          </cell>
          <cell r="L2191">
            <v>0</v>
          </cell>
          <cell r="M2191">
            <v>9999</v>
          </cell>
        </row>
        <row r="2192">
          <cell r="K2192">
            <v>59000000</v>
          </cell>
          <cell r="L2192">
            <v>0</v>
          </cell>
          <cell r="M2192">
            <v>9999</v>
          </cell>
        </row>
        <row r="2193">
          <cell r="K2193">
            <v>58500000</v>
          </cell>
          <cell r="L2193">
            <v>0</v>
          </cell>
          <cell r="M2193">
            <v>9999</v>
          </cell>
        </row>
        <row r="2194">
          <cell r="K2194">
            <v>58000000</v>
          </cell>
          <cell r="L2194">
            <v>0</v>
          </cell>
          <cell r="M2194">
            <v>9999</v>
          </cell>
        </row>
        <row r="2195">
          <cell r="K2195">
            <v>56500000</v>
          </cell>
          <cell r="L2195">
            <v>0</v>
          </cell>
          <cell r="M2195">
            <v>9999</v>
          </cell>
        </row>
        <row r="2196">
          <cell r="K2196">
            <v>55000000</v>
          </cell>
          <cell r="L2196">
            <v>0</v>
          </cell>
          <cell r="M2196">
            <v>9999</v>
          </cell>
        </row>
        <row r="2197">
          <cell r="K2197">
            <v>54000000</v>
          </cell>
          <cell r="L2197">
            <v>0</v>
          </cell>
          <cell r="M2197">
            <v>9999</v>
          </cell>
        </row>
        <row r="2198">
          <cell r="K2198">
            <v>53000000</v>
          </cell>
          <cell r="L2198">
            <v>0</v>
          </cell>
          <cell r="M2198">
            <v>9999</v>
          </cell>
        </row>
        <row r="2199">
          <cell r="K2199">
            <v>53000000</v>
          </cell>
          <cell r="L2199">
            <v>0</v>
          </cell>
          <cell r="M2199">
            <v>9999</v>
          </cell>
        </row>
        <row r="2200">
          <cell r="K2200">
            <v>52500000</v>
          </cell>
          <cell r="L2200">
            <v>0</v>
          </cell>
          <cell r="M2200">
            <v>9999</v>
          </cell>
        </row>
        <row r="2201">
          <cell r="K2201">
            <v>50000000</v>
          </cell>
          <cell r="L2201">
            <v>0</v>
          </cell>
          <cell r="M2201">
            <v>9999</v>
          </cell>
        </row>
        <row r="2202">
          <cell r="K2202">
            <v>50000000</v>
          </cell>
          <cell r="L2202">
            <v>0</v>
          </cell>
          <cell r="M2202">
            <v>9999</v>
          </cell>
        </row>
        <row r="2203">
          <cell r="K2203">
            <v>50000000</v>
          </cell>
          <cell r="L2203">
            <v>0</v>
          </cell>
          <cell r="M2203">
            <v>9999</v>
          </cell>
        </row>
        <row r="2204">
          <cell r="K2204">
            <v>50000000</v>
          </cell>
          <cell r="L2204">
            <v>0</v>
          </cell>
          <cell r="M2204">
            <v>9999</v>
          </cell>
        </row>
        <row r="2205">
          <cell r="K2205">
            <v>50000000</v>
          </cell>
          <cell r="L2205">
            <v>0</v>
          </cell>
          <cell r="M2205">
            <v>9999</v>
          </cell>
        </row>
        <row r="2206">
          <cell r="K2206">
            <v>47500000</v>
          </cell>
          <cell r="L2206">
            <v>0</v>
          </cell>
          <cell r="M2206">
            <v>9999</v>
          </cell>
        </row>
        <row r="2207">
          <cell r="K2207">
            <v>47000000</v>
          </cell>
          <cell r="L2207">
            <v>0</v>
          </cell>
          <cell r="M2207">
            <v>9999</v>
          </cell>
        </row>
        <row r="2208">
          <cell r="K2208">
            <v>46000000</v>
          </cell>
          <cell r="L2208">
            <v>0</v>
          </cell>
          <cell r="M2208">
            <v>9999</v>
          </cell>
        </row>
        <row r="2209">
          <cell r="K2209">
            <v>44600000</v>
          </cell>
          <cell r="L2209">
            <v>0</v>
          </cell>
          <cell r="M2209">
            <v>9999</v>
          </cell>
        </row>
        <row r="2210">
          <cell r="K2210">
            <v>44500000</v>
          </cell>
          <cell r="L2210">
            <v>0</v>
          </cell>
          <cell r="M2210">
            <v>9999</v>
          </cell>
        </row>
        <row r="2211">
          <cell r="K2211">
            <v>44000000</v>
          </cell>
          <cell r="L2211">
            <v>0</v>
          </cell>
          <cell r="M2211">
            <v>9999</v>
          </cell>
        </row>
        <row r="2212">
          <cell r="K2212">
            <v>43500000</v>
          </cell>
          <cell r="L2212">
            <v>0</v>
          </cell>
          <cell r="M2212">
            <v>9999</v>
          </cell>
        </row>
        <row r="2213">
          <cell r="K2213">
            <v>42000000</v>
          </cell>
          <cell r="L2213">
            <v>0</v>
          </cell>
          <cell r="M2213">
            <v>9999</v>
          </cell>
        </row>
        <row r="2214">
          <cell r="K2214">
            <v>40000000</v>
          </cell>
          <cell r="L2214">
            <v>0</v>
          </cell>
          <cell r="M2214">
            <v>9999</v>
          </cell>
        </row>
        <row r="2215">
          <cell r="K2215">
            <v>37000000</v>
          </cell>
          <cell r="L2215">
            <v>0</v>
          </cell>
          <cell r="M2215">
            <v>9999</v>
          </cell>
        </row>
        <row r="2216">
          <cell r="K2216">
            <v>34000000</v>
          </cell>
          <cell r="L2216">
            <v>0</v>
          </cell>
          <cell r="M2216">
            <v>9999</v>
          </cell>
        </row>
        <row r="2217">
          <cell r="K2217">
            <v>33300000</v>
          </cell>
          <cell r="L2217">
            <v>0</v>
          </cell>
          <cell r="M2217">
            <v>9999</v>
          </cell>
        </row>
        <row r="2218">
          <cell r="K2218">
            <v>30000000</v>
          </cell>
          <cell r="L2218">
            <v>0</v>
          </cell>
          <cell r="M2218">
            <v>9999</v>
          </cell>
        </row>
        <row r="2219">
          <cell r="K2219">
            <v>29500000</v>
          </cell>
          <cell r="L2219">
            <v>0</v>
          </cell>
          <cell r="M2219">
            <v>9999</v>
          </cell>
        </row>
        <row r="2220">
          <cell r="K2220">
            <v>27500000</v>
          </cell>
          <cell r="L2220">
            <v>0</v>
          </cell>
          <cell r="M2220">
            <v>9999</v>
          </cell>
        </row>
        <row r="2221">
          <cell r="K2221">
            <v>27000000</v>
          </cell>
          <cell r="L2221">
            <v>0</v>
          </cell>
          <cell r="M2221">
            <v>9999</v>
          </cell>
        </row>
        <row r="2222">
          <cell r="K2222">
            <v>25000000</v>
          </cell>
          <cell r="L2222">
            <v>0</v>
          </cell>
          <cell r="M2222">
            <v>9999</v>
          </cell>
        </row>
        <row r="2223">
          <cell r="K2223">
            <v>24000000</v>
          </cell>
          <cell r="L2223">
            <v>0</v>
          </cell>
          <cell r="M2223">
            <v>9999</v>
          </cell>
        </row>
        <row r="2224">
          <cell r="K2224">
            <v>24000000</v>
          </cell>
          <cell r="L2224">
            <v>0</v>
          </cell>
          <cell r="M2224">
            <v>9999</v>
          </cell>
        </row>
        <row r="2225">
          <cell r="K2225">
            <v>24000000</v>
          </cell>
          <cell r="L2225">
            <v>0</v>
          </cell>
          <cell r="M2225">
            <v>9999</v>
          </cell>
        </row>
        <row r="2226">
          <cell r="K2226">
            <v>23000000</v>
          </cell>
          <cell r="L2226">
            <v>0</v>
          </cell>
          <cell r="M2226">
            <v>9999</v>
          </cell>
        </row>
        <row r="2227">
          <cell r="K2227">
            <v>22000000</v>
          </cell>
          <cell r="L2227">
            <v>0</v>
          </cell>
          <cell r="M2227">
            <v>9999</v>
          </cell>
        </row>
        <row r="2228">
          <cell r="K2228">
            <v>20000000</v>
          </cell>
          <cell r="L2228">
            <v>0</v>
          </cell>
          <cell r="M2228">
            <v>9999</v>
          </cell>
        </row>
        <row r="2229">
          <cell r="K2229">
            <v>20000000</v>
          </cell>
          <cell r="L2229">
            <v>0</v>
          </cell>
          <cell r="M2229">
            <v>9999</v>
          </cell>
        </row>
        <row r="2230">
          <cell r="K2230">
            <v>20000000</v>
          </cell>
          <cell r="L2230">
            <v>0</v>
          </cell>
          <cell r="M2230">
            <v>9999</v>
          </cell>
        </row>
        <row r="2231">
          <cell r="K2231">
            <v>20000000</v>
          </cell>
          <cell r="L2231">
            <v>0</v>
          </cell>
          <cell r="M2231">
            <v>9999</v>
          </cell>
        </row>
        <row r="2232">
          <cell r="K2232">
            <v>20000000</v>
          </cell>
          <cell r="L2232">
            <v>0</v>
          </cell>
          <cell r="M2232">
            <v>9999</v>
          </cell>
        </row>
        <row r="2233">
          <cell r="K2233">
            <v>19000000</v>
          </cell>
          <cell r="L2233">
            <v>0</v>
          </cell>
          <cell r="M2233">
            <v>9999</v>
          </cell>
        </row>
        <row r="2234">
          <cell r="K2234">
            <v>18700000</v>
          </cell>
          <cell r="L2234">
            <v>0</v>
          </cell>
          <cell r="M2234">
            <v>9999</v>
          </cell>
        </row>
        <row r="2235">
          <cell r="K2235">
            <v>15000000</v>
          </cell>
          <cell r="L2235">
            <v>0</v>
          </cell>
          <cell r="M2235">
            <v>9999</v>
          </cell>
        </row>
        <row r="2236">
          <cell r="K2236">
            <v>14500000</v>
          </cell>
          <cell r="L2236">
            <v>0</v>
          </cell>
          <cell r="M2236">
            <v>9999</v>
          </cell>
        </row>
        <row r="2237">
          <cell r="K2237">
            <v>14300000</v>
          </cell>
          <cell r="L2237">
            <v>0</v>
          </cell>
          <cell r="M2237">
            <v>9999</v>
          </cell>
        </row>
        <row r="2238">
          <cell r="K2238">
            <v>14000000</v>
          </cell>
          <cell r="L2238">
            <v>0</v>
          </cell>
          <cell r="M2238">
            <v>9999</v>
          </cell>
        </row>
        <row r="2239">
          <cell r="K2239">
            <v>12000000</v>
          </cell>
          <cell r="L2239">
            <v>0</v>
          </cell>
          <cell r="M2239">
            <v>9999</v>
          </cell>
        </row>
        <row r="2240">
          <cell r="K2240">
            <v>12000000</v>
          </cell>
          <cell r="L2240">
            <v>0</v>
          </cell>
          <cell r="M2240">
            <v>9999</v>
          </cell>
        </row>
        <row r="2241">
          <cell r="K2241">
            <v>11100000</v>
          </cell>
          <cell r="L2241">
            <v>0</v>
          </cell>
          <cell r="M2241">
            <v>9999</v>
          </cell>
        </row>
        <row r="2242">
          <cell r="K2242">
            <v>11000000</v>
          </cell>
          <cell r="L2242">
            <v>0</v>
          </cell>
          <cell r="M2242">
            <v>9999</v>
          </cell>
        </row>
        <row r="2243">
          <cell r="K2243">
            <v>10000000</v>
          </cell>
          <cell r="L2243">
            <v>0</v>
          </cell>
          <cell r="M2243">
            <v>9999</v>
          </cell>
        </row>
        <row r="2244">
          <cell r="K2244">
            <v>10000000</v>
          </cell>
          <cell r="L2244">
            <v>0</v>
          </cell>
          <cell r="M2244">
            <v>9999</v>
          </cell>
        </row>
        <row r="2245">
          <cell r="K2245">
            <v>10000000</v>
          </cell>
          <cell r="L2245">
            <v>0</v>
          </cell>
          <cell r="M2245">
            <v>9999</v>
          </cell>
        </row>
        <row r="2246">
          <cell r="K2246">
            <v>10000000</v>
          </cell>
          <cell r="L2246">
            <v>0</v>
          </cell>
          <cell r="M2246">
            <v>9999</v>
          </cell>
        </row>
        <row r="2247">
          <cell r="K2247">
            <v>10000000</v>
          </cell>
          <cell r="L2247">
            <v>0</v>
          </cell>
          <cell r="M2247">
            <v>9999</v>
          </cell>
        </row>
        <row r="2248">
          <cell r="K2248">
            <v>10000000</v>
          </cell>
          <cell r="L2248">
            <v>0</v>
          </cell>
          <cell r="M2248">
            <v>9999</v>
          </cell>
        </row>
        <row r="2249">
          <cell r="K2249">
            <v>10000000</v>
          </cell>
          <cell r="L2249">
            <v>0</v>
          </cell>
          <cell r="M2249">
            <v>9999</v>
          </cell>
        </row>
        <row r="2250">
          <cell r="K2250">
            <v>9000000</v>
          </cell>
          <cell r="L2250">
            <v>0</v>
          </cell>
          <cell r="M2250">
            <v>9999</v>
          </cell>
        </row>
        <row r="2251">
          <cell r="K2251">
            <v>9000000</v>
          </cell>
          <cell r="L2251">
            <v>0</v>
          </cell>
          <cell r="M2251">
            <v>9999</v>
          </cell>
        </row>
        <row r="2252">
          <cell r="K2252">
            <v>9000000</v>
          </cell>
          <cell r="L2252">
            <v>0</v>
          </cell>
          <cell r="M2252">
            <v>9999</v>
          </cell>
        </row>
        <row r="2253">
          <cell r="K2253">
            <v>9000000</v>
          </cell>
          <cell r="L2253">
            <v>0</v>
          </cell>
          <cell r="M2253">
            <v>9999</v>
          </cell>
        </row>
        <row r="2254">
          <cell r="K2254">
            <v>8000000</v>
          </cell>
          <cell r="L2254">
            <v>0</v>
          </cell>
          <cell r="M2254">
            <v>9999</v>
          </cell>
        </row>
        <row r="2255">
          <cell r="K2255">
            <v>8000000</v>
          </cell>
          <cell r="L2255">
            <v>0</v>
          </cell>
          <cell r="M2255">
            <v>9999</v>
          </cell>
        </row>
        <row r="2256">
          <cell r="K2256">
            <v>8000000</v>
          </cell>
          <cell r="L2256">
            <v>0</v>
          </cell>
          <cell r="M2256">
            <v>9999</v>
          </cell>
        </row>
        <row r="2257">
          <cell r="K2257">
            <v>7500000</v>
          </cell>
          <cell r="L2257">
            <v>0</v>
          </cell>
          <cell r="M2257">
            <v>9999</v>
          </cell>
        </row>
        <row r="2258">
          <cell r="K2258">
            <v>7250000</v>
          </cell>
          <cell r="L2258">
            <v>0</v>
          </cell>
          <cell r="M2258">
            <v>9999</v>
          </cell>
        </row>
        <row r="2259">
          <cell r="K2259">
            <v>7000000</v>
          </cell>
          <cell r="L2259">
            <v>0</v>
          </cell>
          <cell r="M2259">
            <v>9999</v>
          </cell>
        </row>
        <row r="2260">
          <cell r="K2260">
            <v>7000000</v>
          </cell>
          <cell r="L2260">
            <v>0</v>
          </cell>
          <cell r="M2260">
            <v>9999</v>
          </cell>
        </row>
        <row r="2261">
          <cell r="K2261">
            <v>7000000</v>
          </cell>
          <cell r="L2261">
            <v>0</v>
          </cell>
          <cell r="M2261">
            <v>9999</v>
          </cell>
        </row>
        <row r="2262">
          <cell r="K2262">
            <v>7000000</v>
          </cell>
          <cell r="L2262">
            <v>0</v>
          </cell>
          <cell r="M2262">
            <v>9999</v>
          </cell>
        </row>
        <row r="2263">
          <cell r="K2263">
            <v>7000000</v>
          </cell>
          <cell r="L2263">
            <v>0</v>
          </cell>
          <cell r="M2263">
            <v>9999</v>
          </cell>
        </row>
        <row r="2264">
          <cell r="K2264">
            <v>7000000</v>
          </cell>
          <cell r="L2264">
            <v>0</v>
          </cell>
          <cell r="M2264">
            <v>9999</v>
          </cell>
        </row>
        <row r="2265">
          <cell r="K2265">
            <v>7000000</v>
          </cell>
          <cell r="L2265">
            <v>0</v>
          </cell>
          <cell r="M2265">
            <v>9999</v>
          </cell>
        </row>
        <row r="2266">
          <cell r="K2266">
            <v>7000000</v>
          </cell>
          <cell r="L2266">
            <v>0</v>
          </cell>
          <cell r="M2266">
            <v>9999</v>
          </cell>
        </row>
        <row r="2267">
          <cell r="K2267">
            <v>7000000</v>
          </cell>
          <cell r="L2267">
            <v>0</v>
          </cell>
          <cell r="M2267">
            <v>9999</v>
          </cell>
        </row>
        <row r="2268">
          <cell r="K2268">
            <v>7000000</v>
          </cell>
          <cell r="L2268">
            <v>0</v>
          </cell>
          <cell r="M2268">
            <v>9999</v>
          </cell>
        </row>
        <row r="2269">
          <cell r="K2269">
            <v>7000000</v>
          </cell>
          <cell r="L2269">
            <v>0</v>
          </cell>
          <cell r="M2269">
            <v>9999</v>
          </cell>
        </row>
        <row r="2270">
          <cell r="K2270">
            <v>7000000</v>
          </cell>
          <cell r="L2270">
            <v>0</v>
          </cell>
          <cell r="M2270">
            <v>9999</v>
          </cell>
        </row>
        <row r="2271">
          <cell r="K2271">
            <v>7000000</v>
          </cell>
          <cell r="L2271">
            <v>0</v>
          </cell>
          <cell r="M2271">
            <v>9999</v>
          </cell>
        </row>
        <row r="2272">
          <cell r="K2272">
            <v>7000000</v>
          </cell>
          <cell r="L2272">
            <v>0</v>
          </cell>
          <cell r="M2272">
            <v>9999</v>
          </cell>
        </row>
        <row r="2273">
          <cell r="K2273">
            <v>6500000</v>
          </cell>
          <cell r="L2273">
            <v>0</v>
          </cell>
          <cell r="M2273">
            <v>9999</v>
          </cell>
        </row>
        <row r="2274">
          <cell r="K2274">
            <v>6200000</v>
          </cell>
          <cell r="L2274">
            <v>0</v>
          </cell>
          <cell r="M2274">
            <v>9999</v>
          </cell>
        </row>
        <row r="2275">
          <cell r="K2275">
            <v>6000000</v>
          </cell>
          <cell r="L2275">
            <v>0</v>
          </cell>
          <cell r="M2275">
            <v>9999</v>
          </cell>
        </row>
        <row r="2276">
          <cell r="K2276">
            <v>6000000</v>
          </cell>
          <cell r="L2276">
            <v>0</v>
          </cell>
          <cell r="M2276">
            <v>9999</v>
          </cell>
        </row>
        <row r="2277">
          <cell r="K2277">
            <v>6000000</v>
          </cell>
          <cell r="L2277">
            <v>0</v>
          </cell>
          <cell r="M2277">
            <v>9999</v>
          </cell>
        </row>
        <row r="2278">
          <cell r="K2278">
            <v>6000000</v>
          </cell>
          <cell r="L2278">
            <v>0</v>
          </cell>
          <cell r="M2278">
            <v>9999</v>
          </cell>
        </row>
        <row r="2279">
          <cell r="K2279">
            <v>6000000</v>
          </cell>
          <cell r="L2279">
            <v>0</v>
          </cell>
          <cell r="M2279">
            <v>9999</v>
          </cell>
        </row>
        <row r="2280">
          <cell r="K2280">
            <v>6000000</v>
          </cell>
          <cell r="L2280">
            <v>0</v>
          </cell>
          <cell r="M2280">
            <v>9999</v>
          </cell>
        </row>
        <row r="2281">
          <cell r="K2281">
            <v>5900000</v>
          </cell>
          <cell r="L2281">
            <v>0</v>
          </cell>
          <cell r="M2281">
            <v>9999</v>
          </cell>
        </row>
        <row r="2282">
          <cell r="K2282">
            <v>5700000</v>
          </cell>
          <cell r="L2282">
            <v>0</v>
          </cell>
          <cell r="M2282">
            <v>9999</v>
          </cell>
        </row>
        <row r="2283">
          <cell r="K2283">
            <v>5600000</v>
          </cell>
          <cell r="L2283">
            <v>0</v>
          </cell>
          <cell r="M2283">
            <v>9999</v>
          </cell>
        </row>
        <row r="2284">
          <cell r="K2284">
            <v>5600000</v>
          </cell>
          <cell r="L2284">
            <v>0</v>
          </cell>
          <cell r="M2284">
            <v>9999</v>
          </cell>
        </row>
        <row r="2285">
          <cell r="K2285">
            <v>5500000</v>
          </cell>
          <cell r="L2285">
            <v>0</v>
          </cell>
          <cell r="M2285">
            <v>9999</v>
          </cell>
        </row>
        <row r="2286">
          <cell r="K2286">
            <v>5500000</v>
          </cell>
          <cell r="L2286">
            <v>0</v>
          </cell>
          <cell r="M2286">
            <v>9999</v>
          </cell>
        </row>
        <row r="2287">
          <cell r="K2287">
            <v>5500000</v>
          </cell>
          <cell r="L2287">
            <v>0</v>
          </cell>
          <cell r="M2287">
            <v>9999</v>
          </cell>
        </row>
        <row r="2288">
          <cell r="K2288">
            <v>5500000</v>
          </cell>
          <cell r="L2288">
            <v>0</v>
          </cell>
          <cell r="M2288">
            <v>9999</v>
          </cell>
        </row>
        <row r="2289">
          <cell r="K2289">
            <v>5000000</v>
          </cell>
          <cell r="L2289">
            <v>0</v>
          </cell>
          <cell r="M2289">
            <v>9999</v>
          </cell>
        </row>
        <row r="2290">
          <cell r="K2290">
            <v>5000000</v>
          </cell>
          <cell r="L2290">
            <v>0</v>
          </cell>
          <cell r="M2290">
            <v>9999</v>
          </cell>
        </row>
        <row r="2291">
          <cell r="K2291">
            <v>5000000</v>
          </cell>
          <cell r="L2291">
            <v>0</v>
          </cell>
          <cell r="M2291">
            <v>9999</v>
          </cell>
        </row>
        <row r="2292">
          <cell r="K2292">
            <v>5000000</v>
          </cell>
          <cell r="L2292">
            <v>0</v>
          </cell>
          <cell r="M2292">
            <v>9999</v>
          </cell>
        </row>
        <row r="2293">
          <cell r="K2293">
            <v>5000000</v>
          </cell>
          <cell r="L2293">
            <v>0</v>
          </cell>
          <cell r="M2293">
            <v>9999</v>
          </cell>
        </row>
        <row r="2294">
          <cell r="K2294">
            <v>5000000</v>
          </cell>
          <cell r="L2294">
            <v>0</v>
          </cell>
          <cell r="M2294">
            <v>9999</v>
          </cell>
        </row>
        <row r="2295">
          <cell r="K2295">
            <v>5000000</v>
          </cell>
          <cell r="L2295">
            <v>0</v>
          </cell>
          <cell r="M2295">
            <v>9999</v>
          </cell>
        </row>
        <row r="2296">
          <cell r="K2296">
            <v>5000000</v>
          </cell>
          <cell r="L2296">
            <v>0</v>
          </cell>
          <cell r="M2296">
            <v>9999</v>
          </cell>
        </row>
        <row r="2297">
          <cell r="K2297">
            <v>5000000</v>
          </cell>
          <cell r="L2297">
            <v>0</v>
          </cell>
          <cell r="M2297">
            <v>9999</v>
          </cell>
        </row>
        <row r="2298">
          <cell r="K2298">
            <v>5000000</v>
          </cell>
          <cell r="L2298">
            <v>0</v>
          </cell>
          <cell r="M2298">
            <v>9999</v>
          </cell>
        </row>
        <row r="2299">
          <cell r="K2299">
            <v>5000000</v>
          </cell>
          <cell r="L2299">
            <v>0</v>
          </cell>
          <cell r="M2299">
            <v>9999</v>
          </cell>
        </row>
        <row r="2300">
          <cell r="K2300">
            <v>5000000</v>
          </cell>
          <cell r="L2300">
            <v>0</v>
          </cell>
          <cell r="M2300">
            <v>9999</v>
          </cell>
        </row>
        <row r="2301">
          <cell r="K2301">
            <v>5000000</v>
          </cell>
          <cell r="L2301">
            <v>0</v>
          </cell>
          <cell r="M2301">
            <v>9999</v>
          </cell>
        </row>
        <row r="2302">
          <cell r="K2302">
            <v>5000000</v>
          </cell>
          <cell r="L2302">
            <v>0</v>
          </cell>
          <cell r="M2302">
            <v>9999</v>
          </cell>
        </row>
        <row r="2303">
          <cell r="K2303">
            <v>5000000</v>
          </cell>
          <cell r="L2303">
            <v>0</v>
          </cell>
          <cell r="M2303">
            <v>9999</v>
          </cell>
        </row>
        <row r="2304">
          <cell r="K2304">
            <v>5000000</v>
          </cell>
          <cell r="L2304">
            <v>0</v>
          </cell>
          <cell r="M2304">
            <v>9999</v>
          </cell>
        </row>
        <row r="2305">
          <cell r="K2305">
            <v>5000000</v>
          </cell>
          <cell r="L2305">
            <v>0</v>
          </cell>
          <cell r="M2305">
            <v>9999</v>
          </cell>
        </row>
        <row r="2306">
          <cell r="K2306">
            <v>5000000</v>
          </cell>
          <cell r="L2306">
            <v>0</v>
          </cell>
          <cell r="M2306">
            <v>9999</v>
          </cell>
        </row>
        <row r="2307">
          <cell r="K2307">
            <v>5000000</v>
          </cell>
          <cell r="L2307">
            <v>0</v>
          </cell>
          <cell r="M2307">
            <v>9999</v>
          </cell>
        </row>
        <row r="2308">
          <cell r="K2308">
            <v>5000000</v>
          </cell>
          <cell r="L2308">
            <v>0</v>
          </cell>
          <cell r="M2308">
            <v>9999</v>
          </cell>
        </row>
        <row r="2309">
          <cell r="K2309">
            <v>5000000</v>
          </cell>
          <cell r="L2309">
            <v>0</v>
          </cell>
          <cell r="M2309">
            <v>9999</v>
          </cell>
        </row>
        <row r="2310">
          <cell r="K2310">
            <v>5000000</v>
          </cell>
          <cell r="L2310">
            <v>0</v>
          </cell>
          <cell r="M2310">
            <v>9999</v>
          </cell>
        </row>
        <row r="2311">
          <cell r="K2311">
            <v>5000000</v>
          </cell>
          <cell r="L2311">
            <v>0</v>
          </cell>
          <cell r="M2311">
            <v>9999</v>
          </cell>
        </row>
        <row r="2312">
          <cell r="K2312">
            <v>5000000</v>
          </cell>
          <cell r="L2312">
            <v>0</v>
          </cell>
          <cell r="M2312">
            <v>9999</v>
          </cell>
        </row>
        <row r="2313">
          <cell r="K2313">
            <v>5000000</v>
          </cell>
          <cell r="L2313">
            <v>0</v>
          </cell>
          <cell r="M2313">
            <v>9999</v>
          </cell>
        </row>
        <row r="2314">
          <cell r="K2314">
            <v>5000000</v>
          </cell>
          <cell r="L2314">
            <v>0</v>
          </cell>
          <cell r="M2314">
            <v>9999</v>
          </cell>
        </row>
        <row r="2315">
          <cell r="K2315">
            <v>5000000</v>
          </cell>
          <cell r="L2315">
            <v>0</v>
          </cell>
          <cell r="M2315">
            <v>9999</v>
          </cell>
        </row>
        <row r="2316">
          <cell r="K2316">
            <v>5000000</v>
          </cell>
          <cell r="L2316">
            <v>0</v>
          </cell>
          <cell r="M2316">
            <v>9999</v>
          </cell>
        </row>
        <row r="2317">
          <cell r="K2317">
            <v>5000000</v>
          </cell>
          <cell r="L2317">
            <v>0</v>
          </cell>
          <cell r="M2317">
            <v>9999</v>
          </cell>
        </row>
        <row r="2318">
          <cell r="K2318">
            <v>5000000</v>
          </cell>
          <cell r="L2318">
            <v>0</v>
          </cell>
          <cell r="M2318">
            <v>9999</v>
          </cell>
        </row>
        <row r="2319">
          <cell r="K2319">
            <v>5000000</v>
          </cell>
          <cell r="L2319">
            <v>0</v>
          </cell>
          <cell r="M2319">
            <v>9999</v>
          </cell>
        </row>
        <row r="2320">
          <cell r="K2320">
            <v>4500000</v>
          </cell>
          <cell r="L2320">
            <v>0</v>
          </cell>
          <cell r="M2320">
            <v>9999</v>
          </cell>
        </row>
        <row r="2321">
          <cell r="K2321">
            <v>4500000</v>
          </cell>
          <cell r="L2321">
            <v>0</v>
          </cell>
          <cell r="M2321">
            <v>9999</v>
          </cell>
        </row>
        <row r="2322">
          <cell r="K2322">
            <v>4500000</v>
          </cell>
          <cell r="L2322">
            <v>0</v>
          </cell>
          <cell r="M2322">
            <v>9999</v>
          </cell>
        </row>
        <row r="2323">
          <cell r="K2323">
            <v>4500000</v>
          </cell>
          <cell r="L2323">
            <v>0</v>
          </cell>
          <cell r="M2323">
            <v>9999</v>
          </cell>
        </row>
        <row r="2324">
          <cell r="K2324">
            <v>4500000</v>
          </cell>
          <cell r="L2324">
            <v>0</v>
          </cell>
          <cell r="M2324">
            <v>9999</v>
          </cell>
        </row>
        <row r="2325">
          <cell r="K2325">
            <v>4500000</v>
          </cell>
          <cell r="L2325">
            <v>0</v>
          </cell>
          <cell r="M2325">
            <v>9999</v>
          </cell>
        </row>
        <row r="2326">
          <cell r="K2326">
            <v>4500000</v>
          </cell>
          <cell r="L2326">
            <v>0</v>
          </cell>
          <cell r="M2326">
            <v>9999</v>
          </cell>
        </row>
        <row r="2327">
          <cell r="K2327">
            <v>4000000</v>
          </cell>
          <cell r="L2327">
            <v>0</v>
          </cell>
          <cell r="M2327">
            <v>9999</v>
          </cell>
        </row>
        <row r="2328">
          <cell r="K2328">
            <v>4000000</v>
          </cell>
          <cell r="L2328">
            <v>0</v>
          </cell>
          <cell r="M2328">
            <v>9999</v>
          </cell>
        </row>
        <row r="2329">
          <cell r="K2329">
            <v>4000000</v>
          </cell>
          <cell r="L2329">
            <v>0</v>
          </cell>
          <cell r="M2329">
            <v>9999</v>
          </cell>
        </row>
        <row r="2330">
          <cell r="K2330">
            <v>4000000</v>
          </cell>
          <cell r="L2330">
            <v>0</v>
          </cell>
          <cell r="M2330">
            <v>9999</v>
          </cell>
        </row>
        <row r="2331">
          <cell r="K2331">
            <v>4000000</v>
          </cell>
          <cell r="L2331">
            <v>0</v>
          </cell>
          <cell r="M2331">
            <v>9999</v>
          </cell>
        </row>
        <row r="2332">
          <cell r="K2332">
            <v>4000000</v>
          </cell>
          <cell r="L2332">
            <v>0</v>
          </cell>
          <cell r="M2332">
            <v>9999</v>
          </cell>
        </row>
        <row r="2333">
          <cell r="K2333">
            <v>4000000</v>
          </cell>
          <cell r="L2333">
            <v>0</v>
          </cell>
          <cell r="M2333">
            <v>9999</v>
          </cell>
        </row>
        <row r="2334">
          <cell r="K2334">
            <v>4000000</v>
          </cell>
          <cell r="L2334">
            <v>0</v>
          </cell>
          <cell r="M2334">
            <v>9999</v>
          </cell>
        </row>
        <row r="2335">
          <cell r="K2335">
            <v>4000000</v>
          </cell>
          <cell r="L2335">
            <v>0</v>
          </cell>
          <cell r="M2335">
            <v>9999</v>
          </cell>
        </row>
        <row r="2336">
          <cell r="K2336">
            <v>4000000</v>
          </cell>
          <cell r="L2336">
            <v>0</v>
          </cell>
          <cell r="M2336">
            <v>9999</v>
          </cell>
        </row>
        <row r="2337">
          <cell r="K2337">
            <v>4000000</v>
          </cell>
          <cell r="L2337">
            <v>0</v>
          </cell>
          <cell r="M2337">
            <v>9999</v>
          </cell>
        </row>
        <row r="2338">
          <cell r="K2338">
            <v>4000000</v>
          </cell>
          <cell r="L2338">
            <v>0</v>
          </cell>
          <cell r="M2338">
            <v>9999</v>
          </cell>
        </row>
        <row r="2339">
          <cell r="K2339">
            <v>3500000</v>
          </cell>
          <cell r="L2339">
            <v>0</v>
          </cell>
          <cell r="M2339">
            <v>9999</v>
          </cell>
        </row>
        <row r="2340">
          <cell r="K2340">
            <v>3500000</v>
          </cell>
          <cell r="L2340">
            <v>0</v>
          </cell>
          <cell r="M2340">
            <v>9999</v>
          </cell>
        </row>
        <row r="2341">
          <cell r="K2341">
            <v>3500000</v>
          </cell>
          <cell r="L2341">
            <v>0</v>
          </cell>
          <cell r="M2341">
            <v>9999</v>
          </cell>
        </row>
        <row r="2342">
          <cell r="K2342">
            <v>3500000</v>
          </cell>
          <cell r="L2342">
            <v>0</v>
          </cell>
          <cell r="M2342">
            <v>9999</v>
          </cell>
        </row>
        <row r="2343">
          <cell r="K2343">
            <v>3500000</v>
          </cell>
          <cell r="L2343">
            <v>0</v>
          </cell>
          <cell r="M2343">
            <v>9999</v>
          </cell>
        </row>
        <row r="2344">
          <cell r="K2344">
            <v>3000000</v>
          </cell>
          <cell r="L2344">
            <v>0</v>
          </cell>
          <cell r="M2344">
            <v>9999</v>
          </cell>
        </row>
        <row r="2345">
          <cell r="K2345">
            <v>3000000</v>
          </cell>
          <cell r="L2345">
            <v>0</v>
          </cell>
          <cell r="M2345">
            <v>9999</v>
          </cell>
        </row>
        <row r="2346">
          <cell r="K2346">
            <v>3000000</v>
          </cell>
          <cell r="L2346">
            <v>0</v>
          </cell>
          <cell r="M2346">
            <v>9999</v>
          </cell>
        </row>
        <row r="2347">
          <cell r="K2347">
            <v>3000000</v>
          </cell>
          <cell r="L2347">
            <v>0</v>
          </cell>
          <cell r="M2347">
            <v>9999</v>
          </cell>
        </row>
        <row r="2348">
          <cell r="K2348">
            <v>2500000</v>
          </cell>
          <cell r="L2348">
            <v>0</v>
          </cell>
          <cell r="M2348">
            <v>9999</v>
          </cell>
        </row>
        <row r="2349">
          <cell r="K2349">
            <v>2500000</v>
          </cell>
          <cell r="L2349">
            <v>0</v>
          </cell>
          <cell r="M2349">
            <v>9999</v>
          </cell>
        </row>
        <row r="2350">
          <cell r="K2350">
            <v>2000000</v>
          </cell>
          <cell r="L2350">
            <v>0</v>
          </cell>
          <cell r="M2350">
            <v>9999</v>
          </cell>
        </row>
        <row r="2351">
          <cell r="K2351">
            <v>2000000</v>
          </cell>
          <cell r="L2351">
            <v>0</v>
          </cell>
          <cell r="M2351">
            <v>9999</v>
          </cell>
        </row>
        <row r="2352">
          <cell r="K2352">
            <v>2000000</v>
          </cell>
          <cell r="L2352">
            <v>0</v>
          </cell>
          <cell r="M2352">
            <v>9999</v>
          </cell>
        </row>
        <row r="2353">
          <cell r="K2353">
            <v>2000000</v>
          </cell>
          <cell r="L2353">
            <v>0</v>
          </cell>
          <cell r="M2353">
            <v>9999</v>
          </cell>
        </row>
        <row r="2354">
          <cell r="K2354">
            <v>2000000</v>
          </cell>
          <cell r="L2354">
            <v>0</v>
          </cell>
          <cell r="M2354">
            <v>9999</v>
          </cell>
        </row>
        <row r="2355">
          <cell r="K2355">
            <v>2000000</v>
          </cell>
          <cell r="L2355">
            <v>0</v>
          </cell>
          <cell r="M2355">
            <v>9999</v>
          </cell>
        </row>
        <row r="2356">
          <cell r="K2356">
            <v>2000000</v>
          </cell>
          <cell r="L2356">
            <v>0</v>
          </cell>
          <cell r="M2356">
            <v>9999</v>
          </cell>
        </row>
        <row r="2357">
          <cell r="K2357">
            <v>2000000</v>
          </cell>
          <cell r="L2357">
            <v>0</v>
          </cell>
          <cell r="M2357">
            <v>9999</v>
          </cell>
        </row>
        <row r="2358">
          <cell r="K2358">
            <v>2000000</v>
          </cell>
          <cell r="L2358">
            <v>0</v>
          </cell>
          <cell r="M2358">
            <v>9999</v>
          </cell>
        </row>
        <row r="2359">
          <cell r="K2359">
            <v>2000000</v>
          </cell>
          <cell r="L2359">
            <v>0</v>
          </cell>
          <cell r="M2359">
            <v>9999</v>
          </cell>
        </row>
        <row r="2360">
          <cell r="K2360">
            <v>2000000</v>
          </cell>
          <cell r="L2360">
            <v>0</v>
          </cell>
          <cell r="M2360">
            <v>9999</v>
          </cell>
        </row>
        <row r="2361">
          <cell r="K2361">
            <v>2000000</v>
          </cell>
          <cell r="L2361">
            <v>0</v>
          </cell>
          <cell r="M2361">
            <v>9999</v>
          </cell>
        </row>
        <row r="2362">
          <cell r="K2362">
            <v>2000000</v>
          </cell>
          <cell r="L2362">
            <v>0</v>
          </cell>
          <cell r="M2362">
            <v>9999</v>
          </cell>
        </row>
        <row r="2363">
          <cell r="K2363">
            <v>2000000</v>
          </cell>
          <cell r="L2363">
            <v>0</v>
          </cell>
          <cell r="M2363">
            <v>9999</v>
          </cell>
        </row>
        <row r="2364">
          <cell r="K2364">
            <v>2000000</v>
          </cell>
          <cell r="L2364">
            <v>0</v>
          </cell>
          <cell r="M2364">
            <v>9999</v>
          </cell>
        </row>
        <row r="2365">
          <cell r="K2365">
            <v>1500000</v>
          </cell>
          <cell r="L2365">
            <v>0</v>
          </cell>
          <cell r="M2365">
            <v>9999</v>
          </cell>
        </row>
        <row r="2366">
          <cell r="K2366">
            <v>1000000</v>
          </cell>
          <cell r="L2366">
            <v>0</v>
          </cell>
          <cell r="M2366">
            <v>9999</v>
          </cell>
        </row>
        <row r="2367">
          <cell r="K2367">
            <v>0</v>
          </cell>
          <cell r="L2367">
            <v>93858828994</v>
          </cell>
          <cell r="M2367">
            <v>0</v>
          </cell>
        </row>
        <row r="2368">
          <cell r="K2368">
            <v>0</v>
          </cell>
          <cell r="L2368">
            <v>0</v>
          </cell>
        </row>
        <row r="2369">
          <cell r="K2369">
            <v>0</v>
          </cell>
          <cell r="L2369">
            <v>0</v>
          </cell>
        </row>
        <row r="2370">
          <cell r="K2370">
            <v>0</v>
          </cell>
          <cell r="L2370">
            <v>0</v>
          </cell>
        </row>
        <row r="2371">
          <cell r="K2371">
            <v>0</v>
          </cell>
          <cell r="L2371">
            <v>0</v>
          </cell>
        </row>
        <row r="2372">
          <cell r="K2372">
            <v>0</v>
          </cell>
          <cell r="L2372">
            <v>0</v>
          </cell>
        </row>
        <row r="2373">
          <cell r="K2373">
            <v>0</v>
          </cell>
          <cell r="L2373">
            <v>0</v>
          </cell>
        </row>
        <row r="2374">
          <cell r="K2374">
            <v>0</v>
          </cell>
          <cell r="L2374">
            <v>0</v>
          </cell>
        </row>
        <row r="2375">
          <cell r="K2375">
            <v>0</v>
          </cell>
          <cell r="L2375">
            <v>0</v>
          </cell>
        </row>
        <row r="2376">
          <cell r="K2376">
            <v>0</v>
          </cell>
          <cell r="L2376">
            <v>0</v>
          </cell>
        </row>
        <row r="2377">
          <cell r="K2377">
            <v>0</v>
          </cell>
          <cell r="L2377">
            <v>0</v>
          </cell>
        </row>
        <row r="2378">
          <cell r="K2378">
            <v>0</v>
          </cell>
          <cell r="L2378">
            <v>0</v>
          </cell>
        </row>
        <row r="2379">
          <cell r="K2379">
            <v>0</v>
          </cell>
          <cell r="L2379">
            <v>0</v>
          </cell>
        </row>
        <row r="2380">
          <cell r="K2380">
            <v>0</v>
          </cell>
          <cell r="L2380">
            <v>0</v>
          </cell>
        </row>
        <row r="2381">
          <cell r="K2381">
            <v>0</v>
          </cell>
          <cell r="L2381">
            <v>0</v>
          </cell>
        </row>
        <row r="2382">
          <cell r="K2382">
            <v>0</v>
          </cell>
          <cell r="L2382">
            <v>0</v>
          </cell>
        </row>
        <row r="2383">
          <cell r="K2383">
            <v>0</v>
          </cell>
          <cell r="L2383">
            <v>0</v>
          </cell>
        </row>
        <row r="2384">
          <cell r="K2384">
            <v>0</v>
          </cell>
          <cell r="L2384">
            <v>0</v>
          </cell>
        </row>
        <row r="2385">
          <cell r="K2385">
            <v>0</v>
          </cell>
          <cell r="L2385">
            <v>0</v>
          </cell>
        </row>
        <row r="2386">
          <cell r="K2386">
            <v>0</v>
          </cell>
          <cell r="L2386">
            <v>0</v>
          </cell>
        </row>
        <row r="2387">
          <cell r="K2387">
            <v>0</v>
          </cell>
          <cell r="L2387">
            <v>0</v>
          </cell>
        </row>
        <row r="2388">
          <cell r="K2388">
            <v>0</v>
          </cell>
          <cell r="L2388">
            <v>0</v>
          </cell>
        </row>
        <row r="2389">
          <cell r="K2389">
            <v>0</v>
          </cell>
          <cell r="L2389">
            <v>0</v>
          </cell>
        </row>
        <row r="2390">
          <cell r="K2390">
            <v>0</v>
          </cell>
          <cell r="L2390">
            <v>0</v>
          </cell>
        </row>
        <row r="2391">
          <cell r="K2391">
            <v>0</v>
          </cell>
          <cell r="L2391">
            <v>0</v>
          </cell>
        </row>
        <row r="2392">
          <cell r="K2392">
            <v>0</v>
          </cell>
          <cell r="L2392">
            <v>0</v>
          </cell>
        </row>
        <row r="2393">
          <cell r="K2393">
            <v>0</v>
          </cell>
          <cell r="L2393">
            <v>0</v>
          </cell>
        </row>
        <row r="2394">
          <cell r="K2394">
            <v>0</v>
          </cell>
          <cell r="L2394">
            <v>0</v>
          </cell>
        </row>
        <row r="2395">
          <cell r="K2395">
            <v>0</v>
          </cell>
          <cell r="L2395">
            <v>0</v>
          </cell>
        </row>
        <row r="2396">
          <cell r="K2396">
            <v>0</v>
          </cell>
          <cell r="L2396">
            <v>0</v>
          </cell>
        </row>
        <row r="2397">
          <cell r="K2397">
            <v>0</v>
          </cell>
          <cell r="L2397">
            <v>0</v>
          </cell>
        </row>
        <row r="2398">
          <cell r="K2398">
            <v>0</v>
          </cell>
          <cell r="L2398">
            <v>0</v>
          </cell>
        </row>
        <row r="2399">
          <cell r="K2399">
            <v>0</v>
          </cell>
          <cell r="L2399">
            <v>0</v>
          </cell>
        </row>
        <row r="2400">
          <cell r="K2400">
            <v>0</v>
          </cell>
          <cell r="L2400">
            <v>0</v>
          </cell>
        </row>
        <row r="2401">
          <cell r="K2401">
            <v>0</v>
          </cell>
          <cell r="L2401">
            <v>0</v>
          </cell>
        </row>
        <row r="2402">
          <cell r="K2402">
            <v>0</v>
          </cell>
          <cell r="L2402">
            <v>0</v>
          </cell>
        </row>
        <row r="2403">
          <cell r="K2403">
            <v>0</v>
          </cell>
          <cell r="L2403">
            <v>0</v>
          </cell>
        </row>
        <row r="2404">
          <cell r="K2404">
            <v>0</v>
          </cell>
          <cell r="L2404">
            <v>0</v>
          </cell>
        </row>
        <row r="2405">
          <cell r="K2405">
            <v>0</v>
          </cell>
          <cell r="L2405">
            <v>0</v>
          </cell>
        </row>
        <row r="2406">
          <cell r="K2406">
            <v>0</v>
          </cell>
          <cell r="L2406">
            <v>0</v>
          </cell>
        </row>
        <row r="2407">
          <cell r="K2407">
            <v>0</v>
          </cell>
          <cell r="L2407">
            <v>0</v>
          </cell>
        </row>
        <row r="2408">
          <cell r="K2408">
            <v>0</v>
          </cell>
          <cell r="L2408">
            <v>0</v>
          </cell>
        </row>
        <row r="2409">
          <cell r="K2409">
            <v>0</v>
          </cell>
          <cell r="L2409">
            <v>0</v>
          </cell>
        </row>
        <row r="2410">
          <cell r="K2410">
            <v>0</v>
          </cell>
          <cell r="L2410">
            <v>0</v>
          </cell>
        </row>
        <row r="2411">
          <cell r="K2411">
            <v>0</v>
          </cell>
          <cell r="L2411">
            <v>0</v>
          </cell>
        </row>
        <row r="2412">
          <cell r="K2412">
            <v>0</v>
          </cell>
          <cell r="L2412">
            <v>0</v>
          </cell>
        </row>
        <row r="2413">
          <cell r="K2413">
            <v>0</v>
          </cell>
          <cell r="L2413">
            <v>0</v>
          </cell>
        </row>
        <row r="2414">
          <cell r="K2414">
            <v>0</v>
          </cell>
          <cell r="L2414">
            <v>0</v>
          </cell>
        </row>
        <row r="2415">
          <cell r="K2415">
            <v>0</v>
          </cell>
          <cell r="L2415">
            <v>0</v>
          </cell>
        </row>
        <row r="2416">
          <cell r="K2416">
            <v>0</v>
          </cell>
          <cell r="L2416">
            <v>0</v>
          </cell>
        </row>
        <row r="2417">
          <cell r="K2417">
            <v>0</v>
          </cell>
          <cell r="L2417">
            <v>0</v>
          </cell>
        </row>
        <row r="2418">
          <cell r="K2418">
            <v>0</v>
          </cell>
          <cell r="L2418">
            <v>0</v>
          </cell>
        </row>
        <row r="2419">
          <cell r="K2419">
            <v>0</v>
          </cell>
          <cell r="L2419">
            <v>0</v>
          </cell>
        </row>
        <row r="2420">
          <cell r="K2420">
            <v>0</v>
          </cell>
          <cell r="L2420">
            <v>0</v>
          </cell>
        </row>
        <row r="2421">
          <cell r="K2421">
            <v>0</v>
          </cell>
          <cell r="L2421">
            <v>0</v>
          </cell>
        </row>
        <row r="2422">
          <cell r="K2422">
            <v>0</v>
          </cell>
          <cell r="L2422">
            <v>0</v>
          </cell>
        </row>
        <row r="2423">
          <cell r="K2423">
            <v>0</v>
          </cell>
          <cell r="L2423">
            <v>0</v>
          </cell>
        </row>
        <row r="2424">
          <cell r="K2424">
            <v>0</v>
          </cell>
          <cell r="L2424">
            <v>0</v>
          </cell>
        </row>
        <row r="2425">
          <cell r="K2425">
            <v>0</v>
          </cell>
          <cell r="L2425">
            <v>0</v>
          </cell>
        </row>
        <row r="2426">
          <cell r="K2426">
            <v>0</v>
          </cell>
          <cell r="L2426">
            <v>0</v>
          </cell>
        </row>
        <row r="2427">
          <cell r="K2427">
            <v>0</v>
          </cell>
          <cell r="L2427">
            <v>0</v>
          </cell>
        </row>
        <row r="2428">
          <cell r="K2428">
            <v>0</v>
          </cell>
          <cell r="L2428">
            <v>0</v>
          </cell>
        </row>
        <row r="2429">
          <cell r="K2429">
            <v>0</v>
          </cell>
          <cell r="L2429">
            <v>0</v>
          </cell>
        </row>
        <row r="2430">
          <cell r="K2430">
            <v>0</v>
          </cell>
          <cell r="L2430">
            <v>0</v>
          </cell>
        </row>
        <row r="2431">
          <cell r="K2431">
            <v>0</v>
          </cell>
          <cell r="L2431">
            <v>0</v>
          </cell>
        </row>
        <row r="2432">
          <cell r="K2432">
            <v>0</v>
          </cell>
          <cell r="L2432">
            <v>0</v>
          </cell>
        </row>
        <row r="2433">
          <cell r="K2433">
            <v>0</v>
          </cell>
          <cell r="L2433">
            <v>0</v>
          </cell>
        </row>
        <row r="2434">
          <cell r="K2434">
            <v>0</v>
          </cell>
          <cell r="L2434">
            <v>0</v>
          </cell>
        </row>
        <row r="2435">
          <cell r="K2435">
            <v>0</v>
          </cell>
          <cell r="L2435">
            <v>0</v>
          </cell>
        </row>
        <row r="2436">
          <cell r="K2436">
            <v>0</v>
          </cell>
          <cell r="L2436">
            <v>0</v>
          </cell>
        </row>
        <row r="2437">
          <cell r="K2437">
            <v>0</v>
          </cell>
          <cell r="L2437">
            <v>0</v>
          </cell>
        </row>
        <row r="2438">
          <cell r="K2438">
            <v>0</v>
          </cell>
          <cell r="L2438">
            <v>0</v>
          </cell>
        </row>
        <row r="2439">
          <cell r="K2439">
            <v>0</v>
          </cell>
          <cell r="L2439">
            <v>0</v>
          </cell>
        </row>
        <row r="2440">
          <cell r="K2440">
            <v>0</v>
          </cell>
          <cell r="L2440">
            <v>0</v>
          </cell>
        </row>
        <row r="2441">
          <cell r="K2441">
            <v>0</v>
          </cell>
          <cell r="L2441">
            <v>0</v>
          </cell>
        </row>
        <row r="2442">
          <cell r="K2442">
            <v>0</v>
          </cell>
          <cell r="L2442">
            <v>0</v>
          </cell>
        </row>
        <row r="2443">
          <cell r="K2443">
            <v>0</v>
          </cell>
          <cell r="L2443">
            <v>0</v>
          </cell>
        </row>
        <row r="2444">
          <cell r="K2444">
            <v>0</v>
          </cell>
          <cell r="L2444">
            <v>0</v>
          </cell>
        </row>
        <row r="2445">
          <cell r="K2445">
            <v>0</v>
          </cell>
          <cell r="L2445">
            <v>0</v>
          </cell>
        </row>
        <row r="2446">
          <cell r="K2446">
            <v>0</v>
          </cell>
          <cell r="L2446">
            <v>0</v>
          </cell>
        </row>
        <row r="2447">
          <cell r="K2447">
            <v>0</v>
          </cell>
          <cell r="L2447">
            <v>0</v>
          </cell>
        </row>
        <row r="2448">
          <cell r="K2448">
            <v>0</v>
          </cell>
          <cell r="L2448">
            <v>0</v>
          </cell>
        </row>
        <row r="2449">
          <cell r="K2449">
            <v>0</v>
          </cell>
          <cell r="L2449">
            <v>0</v>
          </cell>
        </row>
        <row r="2450">
          <cell r="K2450">
            <v>0</v>
          </cell>
          <cell r="L2450">
            <v>0</v>
          </cell>
        </row>
        <row r="2451">
          <cell r="K2451">
            <v>0</v>
          </cell>
          <cell r="L2451">
            <v>0</v>
          </cell>
        </row>
        <row r="2452">
          <cell r="K2452">
            <v>0</v>
          </cell>
          <cell r="L2452">
            <v>0</v>
          </cell>
        </row>
        <row r="2453">
          <cell r="K2453">
            <v>0</v>
          </cell>
          <cell r="L2453">
            <v>0</v>
          </cell>
        </row>
        <row r="2454">
          <cell r="K2454">
            <v>0</v>
          </cell>
          <cell r="L2454">
            <v>0</v>
          </cell>
        </row>
        <row r="2455">
          <cell r="K2455">
            <v>0</v>
          </cell>
          <cell r="L2455">
            <v>0</v>
          </cell>
        </row>
        <row r="2456">
          <cell r="K2456">
            <v>0</v>
          </cell>
          <cell r="L2456">
            <v>0</v>
          </cell>
        </row>
        <row r="2457">
          <cell r="K2457">
            <v>0</v>
          </cell>
          <cell r="L2457">
            <v>0</v>
          </cell>
        </row>
        <row r="2458">
          <cell r="K2458">
            <v>0</v>
          </cell>
          <cell r="L2458">
            <v>0</v>
          </cell>
        </row>
        <row r="2459">
          <cell r="K2459">
            <v>0</v>
          </cell>
          <cell r="L2459">
            <v>0</v>
          </cell>
        </row>
        <row r="2460">
          <cell r="K2460">
            <v>0</v>
          </cell>
          <cell r="L2460">
            <v>0</v>
          </cell>
        </row>
        <row r="2461">
          <cell r="K2461">
            <v>0</v>
          </cell>
          <cell r="L2461">
            <v>0</v>
          </cell>
        </row>
        <row r="2462">
          <cell r="K2462">
            <v>0</v>
          </cell>
          <cell r="L2462">
            <v>0</v>
          </cell>
        </row>
        <row r="2463">
          <cell r="K2463">
            <v>0</v>
          </cell>
          <cell r="L2463">
            <v>0</v>
          </cell>
        </row>
        <row r="2464">
          <cell r="K2464">
            <v>0</v>
          </cell>
          <cell r="L2464">
            <v>0</v>
          </cell>
        </row>
        <row r="2465">
          <cell r="K2465">
            <v>0</v>
          </cell>
          <cell r="L2465">
            <v>0</v>
          </cell>
        </row>
        <row r="2466">
          <cell r="K2466">
            <v>0</v>
          </cell>
          <cell r="L2466">
            <v>0</v>
          </cell>
        </row>
        <row r="2467">
          <cell r="K2467">
            <v>0</v>
          </cell>
          <cell r="L2467">
            <v>0</v>
          </cell>
        </row>
        <row r="2468">
          <cell r="K2468">
            <v>0</v>
          </cell>
          <cell r="L2468">
            <v>0</v>
          </cell>
        </row>
        <row r="2469">
          <cell r="K2469">
            <v>0</v>
          </cell>
          <cell r="L2469">
            <v>0</v>
          </cell>
        </row>
        <row r="2470">
          <cell r="K2470">
            <v>0</v>
          </cell>
          <cell r="L2470">
            <v>0</v>
          </cell>
        </row>
        <row r="2471">
          <cell r="K2471">
            <v>0</v>
          </cell>
          <cell r="L2471">
            <v>0</v>
          </cell>
        </row>
        <row r="2472">
          <cell r="K2472">
            <v>0</v>
          </cell>
          <cell r="L2472">
            <v>0</v>
          </cell>
        </row>
        <row r="2473">
          <cell r="K2473">
            <v>0</v>
          </cell>
          <cell r="L2473">
            <v>0</v>
          </cell>
        </row>
        <row r="2474">
          <cell r="K2474">
            <v>0</v>
          </cell>
          <cell r="L2474">
            <v>0</v>
          </cell>
        </row>
        <row r="2475">
          <cell r="K2475">
            <v>0</v>
          </cell>
          <cell r="L2475">
            <v>0</v>
          </cell>
        </row>
        <row r="2476">
          <cell r="K2476">
            <v>0</v>
          </cell>
          <cell r="L2476">
            <v>0</v>
          </cell>
        </row>
        <row r="2477">
          <cell r="K2477">
            <v>0</v>
          </cell>
          <cell r="L2477">
            <v>0</v>
          </cell>
        </row>
        <row r="2478">
          <cell r="K2478">
            <v>0</v>
          </cell>
          <cell r="L2478">
            <v>0</v>
          </cell>
        </row>
        <row r="2479">
          <cell r="K2479">
            <v>0</v>
          </cell>
          <cell r="L2479">
            <v>0</v>
          </cell>
        </row>
        <row r="2480">
          <cell r="K2480">
            <v>0</v>
          </cell>
          <cell r="L2480">
            <v>0</v>
          </cell>
        </row>
        <row r="2481">
          <cell r="K2481">
            <v>0</v>
          </cell>
          <cell r="L2481">
            <v>0</v>
          </cell>
        </row>
        <row r="2482">
          <cell r="K2482">
            <v>0</v>
          </cell>
          <cell r="L2482">
            <v>0</v>
          </cell>
        </row>
        <row r="2483">
          <cell r="K2483">
            <v>0</v>
          </cell>
          <cell r="L2483">
            <v>0</v>
          </cell>
        </row>
        <row r="2484">
          <cell r="K2484">
            <v>0</v>
          </cell>
          <cell r="L2484">
            <v>0</v>
          </cell>
        </row>
        <row r="2485">
          <cell r="K2485">
            <v>0</v>
          </cell>
          <cell r="L2485">
            <v>0</v>
          </cell>
        </row>
        <row r="2486">
          <cell r="K2486">
            <v>0</v>
          </cell>
          <cell r="L2486">
            <v>0</v>
          </cell>
        </row>
        <row r="2487">
          <cell r="K2487">
            <v>0</v>
          </cell>
          <cell r="L2487">
            <v>0</v>
          </cell>
        </row>
        <row r="2488">
          <cell r="K2488">
            <v>0</v>
          </cell>
          <cell r="L2488">
            <v>0</v>
          </cell>
        </row>
        <row r="2489">
          <cell r="K2489">
            <v>0</v>
          </cell>
          <cell r="L2489">
            <v>0</v>
          </cell>
        </row>
        <row r="2490">
          <cell r="K2490">
            <v>0</v>
          </cell>
          <cell r="L2490">
            <v>0</v>
          </cell>
        </row>
        <row r="2491">
          <cell r="K2491">
            <v>0</v>
          </cell>
          <cell r="L2491">
            <v>0</v>
          </cell>
        </row>
        <row r="2492">
          <cell r="K2492">
            <v>0</v>
          </cell>
          <cell r="L2492">
            <v>0</v>
          </cell>
        </row>
        <row r="2493">
          <cell r="K2493">
            <v>0</v>
          </cell>
          <cell r="L2493">
            <v>0</v>
          </cell>
        </row>
        <row r="2494">
          <cell r="K2494">
            <v>0</v>
          </cell>
          <cell r="L2494">
            <v>0</v>
          </cell>
        </row>
        <row r="2495">
          <cell r="K2495">
            <v>0</v>
          </cell>
          <cell r="L2495">
            <v>0</v>
          </cell>
        </row>
        <row r="2496">
          <cell r="K2496">
            <v>0</v>
          </cell>
          <cell r="L2496">
            <v>0</v>
          </cell>
        </row>
        <row r="2497">
          <cell r="K2497">
            <v>0</v>
          </cell>
          <cell r="L2497">
            <v>0</v>
          </cell>
        </row>
        <row r="2498">
          <cell r="K2498">
            <v>0</v>
          </cell>
          <cell r="L2498">
            <v>0</v>
          </cell>
        </row>
        <row r="2499">
          <cell r="K2499">
            <v>0</v>
          </cell>
          <cell r="L2499">
            <v>0</v>
          </cell>
        </row>
        <row r="2500">
          <cell r="K2500">
            <v>0</v>
          </cell>
          <cell r="L2500">
            <v>0</v>
          </cell>
        </row>
        <row r="2501">
          <cell r="K2501">
            <v>0</v>
          </cell>
          <cell r="L2501">
            <v>0</v>
          </cell>
        </row>
        <row r="2502">
          <cell r="K2502">
            <v>0</v>
          </cell>
          <cell r="L2502">
            <v>0</v>
          </cell>
        </row>
        <row r="2503">
          <cell r="K2503">
            <v>0</v>
          </cell>
          <cell r="L2503">
            <v>0</v>
          </cell>
        </row>
        <row r="2504">
          <cell r="K2504">
            <v>0</v>
          </cell>
          <cell r="L2504">
            <v>0</v>
          </cell>
        </row>
        <row r="2505">
          <cell r="K2505">
            <v>0</v>
          </cell>
          <cell r="L2505">
            <v>0</v>
          </cell>
        </row>
        <row r="2506">
          <cell r="K2506">
            <v>0</v>
          </cell>
          <cell r="L2506">
            <v>0</v>
          </cell>
        </row>
        <row r="2507">
          <cell r="K2507">
            <v>0</v>
          </cell>
          <cell r="L2507">
            <v>0</v>
          </cell>
        </row>
        <row r="2508">
          <cell r="K2508">
            <v>0</v>
          </cell>
          <cell r="L2508">
            <v>0</v>
          </cell>
        </row>
        <row r="2509">
          <cell r="K2509">
            <v>0</v>
          </cell>
          <cell r="L2509">
            <v>0</v>
          </cell>
        </row>
        <row r="2510">
          <cell r="K2510">
            <v>0</v>
          </cell>
          <cell r="L2510">
            <v>0</v>
          </cell>
        </row>
        <row r="2511">
          <cell r="K2511">
            <v>0</v>
          </cell>
          <cell r="L2511">
            <v>0</v>
          </cell>
        </row>
        <row r="2512">
          <cell r="K2512">
            <v>0</v>
          </cell>
          <cell r="L2512">
            <v>0</v>
          </cell>
        </row>
        <row r="2513">
          <cell r="K2513">
            <v>0</v>
          </cell>
          <cell r="L2513">
            <v>0</v>
          </cell>
        </row>
        <row r="2514">
          <cell r="K2514">
            <v>0</v>
          </cell>
          <cell r="L2514">
            <v>0</v>
          </cell>
        </row>
        <row r="2515">
          <cell r="K2515">
            <v>0</v>
          </cell>
          <cell r="L2515">
            <v>0</v>
          </cell>
        </row>
        <row r="2516">
          <cell r="K2516">
            <v>0</v>
          </cell>
          <cell r="L2516">
            <v>0</v>
          </cell>
        </row>
        <row r="2517">
          <cell r="K2517">
            <v>0</v>
          </cell>
          <cell r="L2517">
            <v>0</v>
          </cell>
        </row>
        <row r="2518">
          <cell r="K2518">
            <v>0</v>
          </cell>
          <cell r="L2518">
            <v>0</v>
          </cell>
        </row>
        <row r="2519">
          <cell r="K2519">
            <v>0</v>
          </cell>
          <cell r="L2519">
            <v>0</v>
          </cell>
        </row>
        <row r="2520">
          <cell r="K2520">
            <v>0</v>
          </cell>
          <cell r="L2520">
            <v>0</v>
          </cell>
        </row>
        <row r="2521">
          <cell r="K2521">
            <v>0</v>
          </cell>
          <cell r="L2521">
            <v>0</v>
          </cell>
        </row>
        <row r="2522">
          <cell r="K2522">
            <v>0</v>
          </cell>
          <cell r="L2522">
            <v>0</v>
          </cell>
        </row>
        <row r="2523">
          <cell r="K2523">
            <v>0</v>
          </cell>
          <cell r="L2523">
            <v>0</v>
          </cell>
        </row>
        <row r="2524">
          <cell r="K2524">
            <v>0</v>
          </cell>
          <cell r="L2524">
            <v>0</v>
          </cell>
        </row>
        <row r="2525">
          <cell r="K2525">
            <v>0</v>
          </cell>
          <cell r="L2525">
            <v>0</v>
          </cell>
        </row>
        <row r="2526">
          <cell r="K2526">
            <v>0</v>
          </cell>
          <cell r="L2526">
            <v>0</v>
          </cell>
        </row>
        <row r="2527">
          <cell r="K2527">
            <v>0</v>
          </cell>
          <cell r="L2527">
            <v>0</v>
          </cell>
        </row>
        <row r="2528">
          <cell r="K2528">
            <v>0</v>
          </cell>
          <cell r="L2528">
            <v>0</v>
          </cell>
        </row>
        <row r="2529">
          <cell r="K2529">
            <v>0</v>
          </cell>
          <cell r="L2529">
            <v>0</v>
          </cell>
        </row>
        <row r="2530">
          <cell r="K2530">
            <v>0</v>
          </cell>
          <cell r="L2530">
            <v>0</v>
          </cell>
        </row>
        <row r="2531">
          <cell r="K2531">
            <v>0</v>
          </cell>
          <cell r="L2531">
            <v>0</v>
          </cell>
        </row>
        <row r="2532">
          <cell r="K2532">
            <v>0</v>
          </cell>
          <cell r="L2532">
            <v>0</v>
          </cell>
        </row>
        <row r="2533">
          <cell r="K2533">
            <v>0</v>
          </cell>
          <cell r="L2533">
            <v>0</v>
          </cell>
        </row>
        <row r="2534">
          <cell r="K2534">
            <v>0</v>
          </cell>
          <cell r="L2534">
            <v>0</v>
          </cell>
        </row>
        <row r="2535">
          <cell r="K2535">
            <v>0</v>
          </cell>
          <cell r="L2535">
            <v>0</v>
          </cell>
        </row>
        <row r="2536">
          <cell r="K2536">
            <v>0</v>
          </cell>
          <cell r="L2536">
            <v>0</v>
          </cell>
        </row>
        <row r="2537">
          <cell r="K2537">
            <v>0</v>
          </cell>
          <cell r="L2537">
            <v>0</v>
          </cell>
        </row>
        <row r="2538">
          <cell r="K2538">
            <v>0</v>
          </cell>
          <cell r="L2538">
            <v>0</v>
          </cell>
        </row>
        <row r="2539">
          <cell r="K2539">
            <v>0</v>
          </cell>
          <cell r="L2539">
            <v>0</v>
          </cell>
        </row>
        <row r="2540">
          <cell r="K2540">
            <v>0</v>
          </cell>
          <cell r="L2540">
            <v>0</v>
          </cell>
        </row>
        <row r="2541">
          <cell r="K2541">
            <v>0</v>
          </cell>
          <cell r="L2541">
            <v>0</v>
          </cell>
        </row>
        <row r="2542">
          <cell r="K2542">
            <v>0</v>
          </cell>
          <cell r="L2542">
            <v>0</v>
          </cell>
        </row>
        <row r="2543">
          <cell r="K2543">
            <v>0</v>
          </cell>
          <cell r="L2543">
            <v>0</v>
          </cell>
        </row>
        <row r="2544">
          <cell r="K2544">
            <v>0</v>
          </cell>
          <cell r="L2544">
            <v>0</v>
          </cell>
        </row>
        <row r="2545">
          <cell r="K2545">
            <v>0</v>
          </cell>
          <cell r="L2545">
            <v>0</v>
          </cell>
        </row>
        <row r="2546">
          <cell r="K2546">
            <v>0</v>
          </cell>
          <cell r="L2546">
            <v>0</v>
          </cell>
        </row>
        <row r="2547">
          <cell r="K2547">
            <v>0</v>
          </cell>
          <cell r="L2547">
            <v>0</v>
          </cell>
        </row>
        <row r="2548">
          <cell r="K2548">
            <v>0</v>
          </cell>
          <cell r="L2548">
            <v>0</v>
          </cell>
        </row>
        <row r="2549">
          <cell r="K2549">
            <v>0</v>
          </cell>
          <cell r="L2549">
            <v>0</v>
          </cell>
        </row>
        <row r="2550">
          <cell r="K2550">
            <v>0</v>
          </cell>
          <cell r="L2550">
            <v>0</v>
          </cell>
        </row>
        <row r="2551">
          <cell r="K2551">
            <v>0</v>
          </cell>
          <cell r="L2551">
            <v>0</v>
          </cell>
        </row>
        <row r="2552">
          <cell r="K2552">
            <v>0</v>
          </cell>
          <cell r="L2552">
            <v>0</v>
          </cell>
        </row>
        <row r="2553">
          <cell r="K2553">
            <v>0</v>
          </cell>
          <cell r="L2553">
            <v>0</v>
          </cell>
        </row>
        <row r="2554">
          <cell r="K2554">
            <v>0</v>
          </cell>
          <cell r="L2554">
            <v>0</v>
          </cell>
        </row>
        <row r="2555">
          <cell r="K2555">
            <v>0</v>
          </cell>
          <cell r="L2555">
            <v>0</v>
          </cell>
        </row>
        <row r="2556">
          <cell r="K2556">
            <v>0</v>
          </cell>
          <cell r="L2556">
            <v>0</v>
          </cell>
        </row>
        <row r="2557">
          <cell r="K2557">
            <v>0</v>
          </cell>
          <cell r="L2557">
            <v>0</v>
          </cell>
        </row>
        <row r="2558">
          <cell r="K2558">
            <v>0</v>
          </cell>
          <cell r="L2558">
            <v>0</v>
          </cell>
        </row>
        <row r="2559">
          <cell r="K2559">
            <v>0</v>
          </cell>
          <cell r="L2559">
            <v>0</v>
          </cell>
        </row>
        <row r="2560">
          <cell r="K2560">
            <v>0</v>
          </cell>
          <cell r="L2560">
            <v>0</v>
          </cell>
        </row>
        <row r="2561">
          <cell r="K2561">
            <v>0</v>
          </cell>
          <cell r="L2561">
            <v>0</v>
          </cell>
        </row>
        <row r="2562">
          <cell r="K2562">
            <v>0</v>
          </cell>
          <cell r="L2562">
            <v>0</v>
          </cell>
        </row>
        <row r="2563">
          <cell r="K2563">
            <v>0</v>
          </cell>
          <cell r="L2563">
            <v>0</v>
          </cell>
        </row>
        <row r="2564">
          <cell r="K2564">
            <v>0</v>
          </cell>
          <cell r="L2564">
            <v>0</v>
          </cell>
        </row>
        <row r="2565">
          <cell r="K2565">
            <v>0</v>
          </cell>
          <cell r="L2565">
            <v>0</v>
          </cell>
        </row>
        <row r="2566">
          <cell r="K2566">
            <v>0</v>
          </cell>
          <cell r="L2566">
            <v>0</v>
          </cell>
        </row>
        <row r="2567">
          <cell r="K2567">
            <v>0</v>
          </cell>
          <cell r="L2567">
            <v>0</v>
          </cell>
        </row>
        <row r="2568">
          <cell r="K2568">
            <v>0</v>
          </cell>
          <cell r="L2568">
            <v>0</v>
          </cell>
        </row>
        <row r="2569">
          <cell r="K2569">
            <v>0</v>
          </cell>
          <cell r="L2569">
            <v>0</v>
          </cell>
        </row>
        <row r="2570">
          <cell r="K2570">
            <v>0</v>
          </cell>
          <cell r="L2570">
            <v>0</v>
          </cell>
        </row>
        <row r="2571">
          <cell r="K2571">
            <v>0</v>
          </cell>
          <cell r="L2571">
            <v>0</v>
          </cell>
        </row>
        <row r="2572">
          <cell r="K2572">
            <v>0</v>
          </cell>
          <cell r="L2572">
            <v>0</v>
          </cell>
        </row>
        <row r="2573">
          <cell r="K2573">
            <v>0</v>
          </cell>
          <cell r="L2573">
            <v>0</v>
          </cell>
        </row>
        <row r="2574">
          <cell r="K2574">
            <v>0</v>
          </cell>
          <cell r="L2574">
            <v>0</v>
          </cell>
        </row>
        <row r="2575">
          <cell r="K2575">
            <v>0</v>
          </cell>
          <cell r="L2575">
            <v>0</v>
          </cell>
        </row>
        <row r="2576">
          <cell r="K2576">
            <v>0</v>
          </cell>
          <cell r="L2576">
            <v>0</v>
          </cell>
        </row>
        <row r="2577">
          <cell r="K2577">
            <v>0</v>
          </cell>
          <cell r="L2577">
            <v>0</v>
          </cell>
        </row>
        <row r="2578">
          <cell r="K2578">
            <v>0</v>
          </cell>
          <cell r="L2578">
            <v>0</v>
          </cell>
        </row>
        <row r="2579">
          <cell r="K2579">
            <v>0</v>
          </cell>
          <cell r="L2579">
            <v>0</v>
          </cell>
        </row>
        <row r="2580">
          <cell r="K2580">
            <v>0</v>
          </cell>
          <cell r="L2580">
            <v>0</v>
          </cell>
        </row>
        <row r="2581">
          <cell r="K2581">
            <v>0</v>
          </cell>
          <cell r="L2581">
            <v>0</v>
          </cell>
        </row>
        <row r="2582">
          <cell r="K2582">
            <v>0</v>
          </cell>
          <cell r="L2582">
            <v>0</v>
          </cell>
        </row>
        <row r="2583">
          <cell r="K2583">
            <v>0</v>
          </cell>
          <cell r="L2583">
            <v>0</v>
          </cell>
        </row>
        <row r="2584">
          <cell r="K2584">
            <v>0</v>
          </cell>
          <cell r="L2584">
            <v>0</v>
          </cell>
        </row>
        <row r="2585">
          <cell r="K2585">
            <v>0</v>
          </cell>
          <cell r="L2585">
            <v>0</v>
          </cell>
        </row>
        <row r="2586">
          <cell r="K2586">
            <v>0</v>
          </cell>
          <cell r="L2586">
            <v>0</v>
          </cell>
        </row>
        <row r="2587">
          <cell r="K2587">
            <v>0</v>
          </cell>
          <cell r="L2587">
            <v>0</v>
          </cell>
        </row>
        <row r="2588">
          <cell r="K2588">
            <v>0</v>
          </cell>
          <cell r="L2588">
            <v>0</v>
          </cell>
        </row>
        <row r="2589">
          <cell r="K2589">
            <v>0</v>
          </cell>
          <cell r="L2589">
            <v>0</v>
          </cell>
        </row>
        <row r="2590">
          <cell r="K2590">
            <v>0</v>
          </cell>
          <cell r="L2590">
            <v>0</v>
          </cell>
        </row>
        <row r="2591">
          <cell r="K2591">
            <v>0</v>
          </cell>
          <cell r="L2591">
            <v>0</v>
          </cell>
        </row>
        <row r="2592">
          <cell r="K2592">
            <v>0</v>
          </cell>
          <cell r="L2592">
            <v>0</v>
          </cell>
        </row>
        <row r="2593">
          <cell r="K2593">
            <v>0</v>
          </cell>
          <cell r="L2593">
            <v>0</v>
          </cell>
        </row>
        <row r="2594">
          <cell r="K2594">
            <v>0</v>
          </cell>
          <cell r="L2594">
            <v>0</v>
          </cell>
        </row>
        <row r="2595">
          <cell r="K2595">
            <v>0</v>
          </cell>
          <cell r="L2595">
            <v>0</v>
          </cell>
        </row>
        <row r="2596">
          <cell r="K2596">
            <v>535321562394</v>
          </cell>
          <cell r="L2596">
            <v>535050550690</v>
          </cell>
        </row>
        <row r="2597">
          <cell r="K2597">
            <v>3260196152</v>
          </cell>
          <cell r="L2597">
            <v>0</v>
          </cell>
          <cell r="M2597">
            <v>1100</v>
          </cell>
        </row>
        <row r="2598">
          <cell r="K2598">
            <v>0</v>
          </cell>
          <cell r="L2598">
            <v>3260196152</v>
          </cell>
          <cell r="M2598">
            <v>6100</v>
          </cell>
        </row>
        <row r="2599">
          <cell r="K2599">
            <v>66883114</v>
          </cell>
          <cell r="L2599">
            <v>0</v>
          </cell>
          <cell r="M2599">
            <v>2553</v>
          </cell>
        </row>
        <row r="2600">
          <cell r="K2600">
            <v>0</v>
          </cell>
          <cell r="L2600">
            <v>66883114</v>
          </cell>
          <cell r="M2600">
            <v>7200</v>
          </cell>
        </row>
        <row r="2601">
          <cell r="K2601">
            <v>0</v>
          </cell>
          <cell r="L2601">
            <v>91810955922</v>
          </cell>
          <cell r="M2601">
            <v>7200</v>
          </cell>
        </row>
        <row r="2602">
          <cell r="K2602">
            <v>91810955922</v>
          </cell>
          <cell r="L2602">
            <v>0</v>
          </cell>
          <cell r="M2602">
            <v>0</v>
          </cell>
        </row>
        <row r="2603">
          <cell r="K2603">
            <v>0</v>
          </cell>
          <cell r="L2603">
            <v>0</v>
          </cell>
          <cell r="M2603">
            <v>7600</v>
          </cell>
        </row>
        <row r="2604">
          <cell r="K2604">
            <v>0</v>
          </cell>
          <cell r="L2604">
            <v>271011704</v>
          </cell>
          <cell r="M2604">
            <v>1502</v>
          </cell>
        </row>
        <row r="2605">
          <cell r="K2605">
            <v>0</v>
          </cell>
          <cell r="L2605">
            <v>0</v>
          </cell>
        </row>
        <row r="2606">
          <cell r="K2606">
            <v>0</v>
          </cell>
          <cell r="L2606">
            <v>0</v>
          </cell>
        </row>
        <row r="2607">
          <cell r="K2607">
            <v>0</v>
          </cell>
          <cell r="L2607">
            <v>0</v>
          </cell>
        </row>
        <row r="2608">
          <cell r="K2608">
            <v>0</v>
          </cell>
          <cell r="L2608">
            <v>0</v>
          </cell>
        </row>
        <row r="2609">
          <cell r="K2609">
            <v>0</v>
          </cell>
          <cell r="L2609">
            <v>0</v>
          </cell>
        </row>
        <row r="2610">
          <cell r="K2610">
            <v>0</v>
          </cell>
          <cell r="L2610">
            <v>0</v>
          </cell>
        </row>
        <row r="2611">
          <cell r="K2611">
            <v>0</v>
          </cell>
          <cell r="L2611">
            <v>0</v>
          </cell>
        </row>
        <row r="2612">
          <cell r="K2612">
            <v>0</v>
          </cell>
          <cell r="L2612">
            <v>0</v>
          </cell>
        </row>
        <row r="2613">
          <cell r="K2613">
            <v>0</v>
          </cell>
          <cell r="L2613">
            <v>0</v>
          </cell>
        </row>
        <row r="2614">
          <cell r="K2614">
            <v>0</v>
          </cell>
          <cell r="L2614">
            <v>0</v>
          </cell>
        </row>
        <row r="2615">
          <cell r="K2615">
            <v>0</v>
          </cell>
          <cell r="L2615">
            <v>0</v>
          </cell>
        </row>
        <row r="2616">
          <cell r="K2616">
            <v>0</v>
          </cell>
          <cell r="L2616">
            <v>0</v>
          </cell>
        </row>
        <row r="2617">
          <cell r="K2617">
            <v>0</v>
          </cell>
          <cell r="L2617">
            <v>0</v>
          </cell>
        </row>
        <row r="2618">
          <cell r="K2618">
            <v>0</v>
          </cell>
          <cell r="L2618">
            <v>0</v>
          </cell>
        </row>
        <row r="2619">
          <cell r="K2619">
            <v>0</v>
          </cell>
          <cell r="L2619">
            <v>0</v>
          </cell>
        </row>
        <row r="2620">
          <cell r="K2620">
            <v>0</v>
          </cell>
          <cell r="L2620">
            <v>0</v>
          </cell>
        </row>
        <row r="2621">
          <cell r="K2621">
            <v>24035090</v>
          </cell>
          <cell r="L2621">
            <v>66379455113</v>
          </cell>
          <cell r="M2621" t="str">
            <v>Total</v>
          </cell>
        </row>
        <row r="2622">
          <cell r="K2622">
            <v>-66355420023</v>
          </cell>
        </row>
        <row r="2672">
          <cell r="K2672">
            <v>26313090</v>
          </cell>
          <cell r="L2672">
            <v>66379455113</v>
          </cell>
        </row>
        <row r="2674">
          <cell r="K2674">
            <v>-66353142023</v>
          </cell>
        </row>
      </sheetData>
      <sheetData sheetId="41"/>
      <sheetData sheetId="42"/>
      <sheetData sheetId="43"/>
      <sheetData sheetId="44"/>
      <sheetData sheetId="45"/>
      <sheetData sheetId="46"/>
      <sheetData sheetId="47"/>
      <sheetData sheetId="48">
        <row r="11">
          <cell r="E11" t="str">
            <v xml:space="preserve">حقوق ودستمزد ومزايا </v>
          </cell>
        </row>
      </sheetData>
      <sheetData sheetId="49">
        <row r="11">
          <cell r="I11">
            <v>1682819390</v>
          </cell>
        </row>
      </sheetData>
      <sheetData sheetId="50"/>
      <sheetData sheetId="51">
        <row r="10">
          <cell r="E10" t="str">
            <v xml:space="preserve">حقوق و دستمزد و مزايا </v>
          </cell>
        </row>
      </sheetData>
      <sheetData sheetId="52">
        <row r="10">
          <cell r="E10" t="str">
            <v xml:space="preserve">حقوق و دستمزد و مزايا </v>
          </cell>
        </row>
      </sheetData>
      <sheetData sheetId="53"/>
      <sheetData sheetId="54"/>
      <sheetData sheetId="55"/>
      <sheetData sheetId="56"/>
      <sheetData sheetId="57"/>
      <sheetData sheetId="58"/>
      <sheetData sheetId="59"/>
      <sheetData sheetId="60"/>
      <sheetData sheetId="6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مرجع"/>
      <sheetName val="كدهاي مبناي هزينه"/>
      <sheetName val="راهنما"/>
      <sheetName val="info"/>
      <sheetName val="ترازنامه"/>
      <sheetName val="نسبتهاي مالي 2"/>
      <sheetName val="درصد صورت مالی "/>
      <sheetName val="نسبتهاي مالي"/>
      <sheetName val="ترازخام"/>
      <sheetName val="اطلاعات آماده"/>
      <sheetName val="6020"/>
      <sheetName val="base"/>
      <sheetName val="(1)"/>
      <sheetName val="(2)"/>
      <sheetName val="(3)"/>
      <sheetName val="(4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تراز آزمايشي"/>
      <sheetName val="(27)"/>
      <sheetName val="(28-1)"/>
      <sheetName val="(28)"/>
      <sheetName val="(29)"/>
      <sheetName val="(30)"/>
      <sheetName val="(31)"/>
      <sheetName val="(32)"/>
      <sheetName val="(33)"/>
      <sheetName val="(34)"/>
      <sheetName val="(35)"/>
      <sheetName val="(36)"/>
      <sheetName val="(37)"/>
      <sheetName val="(38)"/>
      <sheetName val="(39)"/>
      <sheetName val="(40)"/>
      <sheetName val="(41)"/>
      <sheetName val="معامله با اشخاص(43)"/>
      <sheetName val="ريز خريد دارائيها(17)"/>
      <sheetName val="کاربرگ تکميلی جريان وجوه نقد"/>
      <sheetName val="(42)"/>
      <sheetName val="سرمایه گذاری کوتاه مد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3">
          <cell r="A3">
            <v>4101</v>
          </cell>
          <cell r="B3" t="str">
            <v>110003100116</v>
          </cell>
          <cell r="C3" t="str">
            <v>110</v>
          </cell>
          <cell r="D3" t="str">
            <v>110003</v>
          </cell>
          <cell r="E3" t="str">
            <v>موجودي نقد و بانك</v>
          </cell>
          <cell r="F3" t="str">
            <v>بانكها</v>
          </cell>
          <cell r="G3" t="str">
            <v>100116</v>
          </cell>
          <cell r="H3" t="str">
            <v xml:space="preserve">مسكن شعبه مرکزي تبريز </v>
          </cell>
          <cell r="P3" t="str">
            <v>410</v>
          </cell>
        </row>
        <row r="4">
          <cell r="A4">
            <v>4102</v>
          </cell>
          <cell r="B4" t="str">
            <v>110003100110</v>
          </cell>
          <cell r="C4" t="str">
            <v>110</v>
          </cell>
          <cell r="D4" t="str">
            <v>110003</v>
          </cell>
          <cell r="E4" t="str">
            <v>موجودي نقد و بانك</v>
          </cell>
          <cell r="F4" t="str">
            <v>بانكها</v>
          </cell>
          <cell r="G4" t="str">
            <v>100110</v>
          </cell>
          <cell r="H4" t="str">
            <v xml:space="preserve">بانك ملت پروين  </v>
          </cell>
          <cell r="P4" t="str">
            <v>410</v>
          </cell>
        </row>
        <row r="5">
          <cell r="A5">
            <v>4103</v>
          </cell>
          <cell r="B5" t="str">
            <v>110003100112</v>
          </cell>
          <cell r="C5" t="str">
            <v>110</v>
          </cell>
          <cell r="D5" t="str">
            <v>110003</v>
          </cell>
          <cell r="E5" t="str">
            <v>موجودي نقد و بانك</v>
          </cell>
          <cell r="F5" t="str">
            <v>بانكها</v>
          </cell>
          <cell r="G5" t="str">
            <v>100112</v>
          </cell>
          <cell r="H5" t="str">
            <v xml:space="preserve">بانك ملي ماشين سازي </v>
          </cell>
          <cell r="P5" t="str">
            <v>410</v>
          </cell>
        </row>
        <row r="6">
          <cell r="A6">
            <v>4101</v>
          </cell>
          <cell r="B6" t="str">
            <v>110003100115</v>
          </cell>
          <cell r="C6" t="str">
            <v>110</v>
          </cell>
          <cell r="D6" t="str">
            <v>110003</v>
          </cell>
          <cell r="E6" t="str">
            <v>موجودي نقد و بانك</v>
          </cell>
          <cell r="F6" t="str">
            <v>بانكها</v>
          </cell>
          <cell r="G6" t="str">
            <v>100115</v>
          </cell>
          <cell r="H6" t="str">
            <v xml:space="preserve">مسكن شعبه مرکزي تبريز </v>
          </cell>
          <cell r="P6" t="str">
            <v>410</v>
          </cell>
        </row>
        <row r="7">
          <cell r="A7">
            <v>4104</v>
          </cell>
          <cell r="B7" t="str">
            <v>110003100106</v>
          </cell>
          <cell r="C7" t="str">
            <v>110</v>
          </cell>
          <cell r="D7" t="str">
            <v>110003</v>
          </cell>
          <cell r="E7" t="str">
            <v>موجودي نقد و بانك</v>
          </cell>
          <cell r="F7" t="str">
            <v>بانكها</v>
          </cell>
          <cell r="G7" t="str">
            <v>100106</v>
          </cell>
          <cell r="H7" t="str">
            <v xml:space="preserve">بانک تجارت تبريز </v>
          </cell>
          <cell r="P7" t="str">
            <v>410</v>
          </cell>
        </row>
        <row r="8">
          <cell r="A8">
            <v>4105</v>
          </cell>
          <cell r="B8" t="str">
            <v>110003100114</v>
          </cell>
          <cell r="C8" t="str">
            <v>110</v>
          </cell>
          <cell r="D8" t="str">
            <v>110003</v>
          </cell>
          <cell r="E8" t="str">
            <v>موجودي نقد و بانك</v>
          </cell>
          <cell r="F8" t="str">
            <v>بانكها</v>
          </cell>
          <cell r="G8" t="str">
            <v>100114</v>
          </cell>
          <cell r="H8" t="str">
            <v xml:space="preserve">تجارت شعبه قراملك </v>
          </cell>
          <cell r="P8" t="str">
            <v>410</v>
          </cell>
        </row>
        <row r="9">
          <cell r="A9">
            <v>4104</v>
          </cell>
          <cell r="B9" t="str">
            <v>110003100113</v>
          </cell>
          <cell r="C9" t="str">
            <v>110</v>
          </cell>
          <cell r="D9" t="str">
            <v>110003</v>
          </cell>
          <cell r="E9" t="str">
            <v>موجودي نقد و بانك</v>
          </cell>
          <cell r="F9" t="str">
            <v>بانكها</v>
          </cell>
          <cell r="G9" t="str">
            <v>100113</v>
          </cell>
          <cell r="H9" t="str">
            <v>بامك تجارت  شعبه مركز</v>
          </cell>
          <cell r="P9" t="str">
            <v>410</v>
          </cell>
        </row>
        <row r="10">
          <cell r="A10">
            <v>4106</v>
          </cell>
          <cell r="B10" t="str">
            <v>110003100101</v>
          </cell>
          <cell r="C10" t="str">
            <v>110</v>
          </cell>
          <cell r="D10" t="str">
            <v>110003</v>
          </cell>
          <cell r="E10" t="str">
            <v>موجودي نقد و بانك</v>
          </cell>
          <cell r="F10" t="str">
            <v>بانكها</v>
          </cell>
          <cell r="G10" t="str">
            <v>100101</v>
          </cell>
          <cell r="H10" t="str">
            <v>بانک ملت جيحون</v>
          </cell>
          <cell r="P10" t="str">
            <v>410</v>
          </cell>
        </row>
        <row r="11">
          <cell r="A11">
            <v>4102</v>
          </cell>
          <cell r="B11" t="str">
            <v>110003100109</v>
          </cell>
          <cell r="C11" t="str">
            <v>110</v>
          </cell>
          <cell r="D11" t="str">
            <v>110003</v>
          </cell>
          <cell r="E11" t="str">
            <v>موجودي نقد و بانك</v>
          </cell>
          <cell r="F11" t="str">
            <v>بانكها</v>
          </cell>
          <cell r="G11" t="str">
            <v>100109</v>
          </cell>
          <cell r="H11" t="str">
            <v xml:space="preserve">بانک ملت پروين </v>
          </cell>
          <cell r="P11" t="str">
            <v>410</v>
          </cell>
        </row>
        <row r="12">
          <cell r="A12">
            <v>4103</v>
          </cell>
          <cell r="B12" t="str">
            <v>110003100111</v>
          </cell>
          <cell r="C12" t="str">
            <v>110</v>
          </cell>
          <cell r="D12" t="str">
            <v>110003</v>
          </cell>
          <cell r="E12" t="str">
            <v>موجودي نقد و بانك</v>
          </cell>
          <cell r="F12" t="str">
            <v>بانكها</v>
          </cell>
          <cell r="G12" t="str">
            <v>100111</v>
          </cell>
          <cell r="H12" t="str">
            <v>بانك ملي ماشين سازي</v>
          </cell>
          <cell r="P12" t="str">
            <v>410</v>
          </cell>
        </row>
        <row r="13">
          <cell r="A13">
            <v>5100</v>
          </cell>
          <cell r="B13" t="str">
            <v>112001101001</v>
          </cell>
          <cell r="C13" t="str">
            <v>112</v>
          </cell>
          <cell r="D13" t="str">
            <v>112001</v>
          </cell>
          <cell r="E13" t="str">
            <v>حسابهاو اسناد دريافتني تجاري(وابسته)</v>
          </cell>
          <cell r="F13" t="str">
            <v>حسابهاي دريافتني تجاري(وابسته)</v>
          </cell>
          <cell r="G13" t="str">
            <v>101001</v>
          </cell>
          <cell r="H13" t="str">
            <v>شرکت مگا موتورفروش قطعات خودرو</v>
          </cell>
          <cell r="P13" t="str">
            <v>510</v>
          </cell>
        </row>
        <row r="14">
          <cell r="A14">
            <v>5109</v>
          </cell>
          <cell r="B14" t="str">
            <v>112001101023</v>
          </cell>
          <cell r="C14" t="str">
            <v>112</v>
          </cell>
          <cell r="D14" t="str">
            <v>112001</v>
          </cell>
          <cell r="E14" t="str">
            <v>حسابهاو اسناد دريافتني تجاري(وابسته)</v>
          </cell>
          <cell r="F14" t="str">
            <v>حسابهاي دريافتني تجاري(وابسته)</v>
          </cell>
          <cell r="G14" t="str">
            <v>101023</v>
          </cell>
          <cell r="H14" t="str">
            <v>شركت سايپا يدك</v>
          </cell>
          <cell r="P14" t="str">
            <v>510</v>
          </cell>
        </row>
        <row r="15">
          <cell r="A15">
            <v>5103</v>
          </cell>
          <cell r="B15" t="str">
            <v>112001101022</v>
          </cell>
          <cell r="C15" t="str">
            <v>112</v>
          </cell>
          <cell r="D15" t="str">
            <v>112001</v>
          </cell>
          <cell r="E15" t="str">
            <v>حسابهاو اسناد دريافتني تجاري(وابسته)</v>
          </cell>
          <cell r="F15" t="str">
            <v>حسابهاي دريافتني تجاري(وابسته)</v>
          </cell>
          <cell r="G15" t="str">
            <v>101022</v>
          </cell>
          <cell r="H15" t="str">
            <v>شرکت توليدي بهران محور سايپا</v>
          </cell>
          <cell r="P15" t="str">
            <v>510</v>
          </cell>
        </row>
        <row r="16">
          <cell r="A16">
            <v>5102</v>
          </cell>
          <cell r="B16" t="str">
            <v>112001101018</v>
          </cell>
          <cell r="C16" t="str">
            <v>112</v>
          </cell>
          <cell r="D16" t="str">
            <v>112001</v>
          </cell>
          <cell r="E16" t="str">
            <v>حسابهاو اسناد دريافتني تجاري(وابسته)</v>
          </cell>
          <cell r="F16" t="str">
            <v>حسابهاي دريافتني تجاري(وابسته)</v>
          </cell>
          <cell r="G16" t="str">
            <v>101018</v>
          </cell>
          <cell r="H16" t="str">
            <v>شرکت مهندسي اجزاء ماشين گستر آرين (امگا)</v>
          </cell>
          <cell r="P16" t="str">
            <v>510</v>
          </cell>
        </row>
        <row r="17">
          <cell r="A17">
            <v>5501</v>
          </cell>
          <cell r="B17" t="str">
            <v>113001101862</v>
          </cell>
          <cell r="C17" t="str">
            <v>113</v>
          </cell>
          <cell r="D17" t="str">
            <v>113001</v>
          </cell>
          <cell r="E17" t="str">
            <v>حسابهاو اسناد دريافتني تجاري</v>
          </cell>
          <cell r="F17" t="str">
            <v>حسابهاي دريافتني تجاري</v>
          </cell>
          <cell r="G17" t="str">
            <v>101862</v>
          </cell>
          <cell r="H17" t="str">
            <v>شركت صنعتي رول محور سامان</v>
          </cell>
          <cell r="P17" t="str">
            <v>550</v>
          </cell>
        </row>
        <row r="18">
          <cell r="A18">
            <v>5502</v>
          </cell>
          <cell r="B18" t="str">
            <v>113001101865</v>
          </cell>
          <cell r="C18" t="str">
            <v>113</v>
          </cell>
          <cell r="D18" t="str">
            <v>113001</v>
          </cell>
          <cell r="E18" t="str">
            <v>حسابهاو اسناد دريافتني تجاري</v>
          </cell>
          <cell r="F18" t="str">
            <v>حسابهاي دريافتني تجاري</v>
          </cell>
          <cell r="G18" t="str">
            <v>101865</v>
          </cell>
          <cell r="H18" t="str">
            <v>شرکت پارت قطعه</v>
          </cell>
          <cell r="P18" t="str">
            <v>550</v>
          </cell>
        </row>
        <row r="19">
          <cell r="A19">
            <v>5503</v>
          </cell>
          <cell r="B19" t="str">
            <v>113001101204</v>
          </cell>
          <cell r="C19" t="str">
            <v>113</v>
          </cell>
          <cell r="D19" t="str">
            <v>113001</v>
          </cell>
          <cell r="E19" t="str">
            <v>حسابهاو اسناد دريافتني تجاري</v>
          </cell>
          <cell r="F19" t="str">
            <v>حسابهاي دريافتني تجاري</v>
          </cell>
          <cell r="G19" t="str">
            <v>101204</v>
          </cell>
          <cell r="H19" t="str">
            <v>شرکت محورسازان گروه كوشا</v>
          </cell>
          <cell r="P19" t="str">
            <v>550</v>
          </cell>
        </row>
        <row r="20">
          <cell r="A20">
            <v>5504</v>
          </cell>
          <cell r="B20" t="str">
            <v>113001101861</v>
          </cell>
          <cell r="C20" t="str">
            <v>113</v>
          </cell>
          <cell r="D20" t="str">
            <v>113001</v>
          </cell>
          <cell r="E20" t="str">
            <v>حسابهاو اسناد دريافتني تجاري</v>
          </cell>
          <cell r="F20" t="str">
            <v>حسابهاي دريافتني تجاري</v>
          </cell>
          <cell r="G20" t="str">
            <v>101861</v>
          </cell>
          <cell r="H20" t="str">
            <v>شركت آذر اتصال</v>
          </cell>
          <cell r="P20" t="str">
            <v>550</v>
          </cell>
        </row>
        <row r="21">
          <cell r="A21">
            <v>5505</v>
          </cell>
          <cell r="B21" t="str">
            <v>113001101798</v>
          </cell>
          <cell r="C21" t="str">
            <v>113</v>
          </cell>
          <cell r="D21" t="str">
            <v>113001</v>
          </cell>
          <cell r="E21" t="str">
            <v>حسابهاو اسناد دريافتني تجاري</v>
          </cell>
          <cell r="F21" t="str">
            <v>حسابهاي دريافتني تجاري</v>
          </cell>
          <cell r="G21" t="str">
            <v>101798</v>
          </cell>
          <cell r="H21" t="str">
            <v>شركت بازرگاني و خدمات همگام خودرو</v>
          </cell>
          <cell r="P21" t="str">
            <v>550</v>
          </cell>
        </row>
        <row r="22">
          <cell r="A22">
            <v>5506</v>
          </cell>
          <cell r="B22" t="str">
            <v>113001101270</v>
          </cell>
          <cell r="C22" t="str">
            <v>113</v>
          </cell>
          <cell r="D22" t="str">
            <v>113001</v>
          </cell>
          <cell r="E22" t="str">
            <v>حسابهاو اسناد دريافتني تجاري</v>
          </cell>
          <cell r="F22" t="str">
            <v>حسابهاي دريافتني تجاري</v>
          </cell>
          <cell r="G22" t="str">
            <v>101270</v>
          </cell>
          <cell r="H22" t="str">
            <v>شرکت صنعت پژوهان کيا</v>
          </cell>
          <cell r="P22" t="str">
            <v>550</v>
          </cell>
        </row>
        <row r="23">
          <cell r="A23">
            <v>5507</v>
          </cell>
          <cell r="B23" t="str">
            <v>113001101804</v>
          </cell>
          <cell r="C23" t="str">
            <v>113</v>
          </cell>
          <cell r="D23" t="str">
            <v>113001</v>
          </cell>
          <cell r="E23" t="str">
            <v>حسابهاو اسناد دريافتني تجاري</v>
          </cell>
          <cell r="F23" t="str">
            <v>حسابهاي دريافتني تجاري</v>
          </cell>
          <cell r="G23" t="str">
            <v>101804</v>
          </cell>
          <cell r="H23" t="str">
            <v>شركت ريخته گري آلومنيوم ايران خودرو</v>
          </cell>
          <cell r="P23" t="str">
            <v>550</v>
          </cell>
        </row>
        <row r="24">
          <cell r="A24">
            <v>5508</v>
          </cell>
          <cell r="B24" t="str">
            <v>113001101201</v>
          </cell>
          <cell r="C24" t="str">
            <v>113</v>
          </cell>
          <cell r="D24" t="str">
            <v>113001</v>
          </cell>
          <cell r="E24" t="str">
            <v>حسابهاو اسناد دريافتني تجاري</v>
          </cell>
          <cell r="F24" t="str">
            <v>حسابهاي دريافتني تجاري</v>
          </cell>
          <cell r="G24" t="str">
            <v>101201</v>
          </cell>
          <cell r="H24" t="str">
            <v>شرکت آهنفام سديد</v>
          </cell>
          <cell r="P24" t="str">
            <v>550</v>
          </cell>
        </row>
        <row r="25">
          <cell r="A25">
            <v>5509</v>
          </cell>
          <cell r="B25" t="str">
            <v>113001101547</v>
          </cell>
          <cell r="C25" t="str">
            <v>113</v>
          </cell>
          <cell r="D25" t="str">
            <v>113001</v>
          </cell>
          <cell r="E25" t="str">
            <v>حسابهاو اسناد دريافتني تجاري</v>
          </cell>
          <cell r="F25" t="str">
            <v>حسابهاي دريافتني تجاري</v>
          </cell>
          <cell r="G25" t="str">
            <v>101547</v>
          </cell>
          <cell r="H25" t="str">
            <v>صنايع شهيد کاظم رستگار</v>
          </cell>
          <cell r="P25" t="str">
            <v>550</v>
          </cell>
        </row>
        <row r="26">
          <cell r="A26">
            <v>5510</v>
          </cell>
          <cell r="B26" t="str">
            <v>113001101882</v>
          </cell>
          <cell r="C26" t="str">
            <v>113</v>
          </cell>
          <cell r="D26" t="str">
            <v>113001</v>
          </cell>
          <cell r="E26" t="str">
            <v>حسابهاو اسناد دريافتني تجاري</v>
          </cell>
          <cell r="F26" t="str">
            <v>حسابهاي دريافتني تجاري</v>
          </cell>
          <cell r="G26" t="str">
            <v>101882</v>
          </cell>
          <cell r="H26" t="str">
            <v>شركت فراگامان صنعت پايدار</v>
          </cell>
          <cell r="P26" t="str">
            <v>551</v>
          </cell>
        </row>
        <row r="27">
          <cell r="A27">
            <v>5511</v>
          </cell>
          <cell r="B27" t="str">
            <v>113001101737</v>
          </cell>
          <cell r="C27" t="str">
            <v>113</v>
          </cell>
          <cell r="D27" t="str">
            <v>113001</v>
          </cell>
          <cell r="E27" t="str">
            <v>حسابهاو اسناد دريافتني تجاري</v>
          </cell>
          <cell r="F27" t="str">
            <v>حسابهاي دريافتني تجاري</v>
          </cell>
          <cell r="G27" t="str">
            <v>101737</v>
          </cell>
          <cell r="H27" t="str">
            <v>شركت الماسه سنج</v>
          </cell>
          <cell r="P27" t="str">
            <v>551</v>
          </cell>
        </row>
        <row r="28">
          <cell r="A28">
            <v>5500</v>
          </cell>
          <cell r="B28" t="str">
            <v>113001101545</v>
          </cell>
          <cell r="C28" t="str">
            <v>113</v>
          </cell>
          <cell r="D28" t="str">
            <v>113001</v>
          </cell>
          <cell r="E28" t="str">
            <v>حسابهاو اسناد دريافتني تجاري</v>
          </cell>
          <cell r="F28" t="str">
            <v>حسابهاي دريافتني تجاري</v>
          </cell>
          <cell r="G28" t="str">
            <v>101545</v>
          </cell>
          <cell r="H28" t="str">
            <v>صنايع شهيد باقري</v>
          </cell>
          <cell r="P28" t="str">
            <v>550</v>
          </cell>
        </row>
        <row r="29">
          <cell r="A29">
            <v>5500</v>
          </cell>
          <cell r="B29" t="str">
            <v>113001101457</v>
          </cell>
          <cell r="C29" t="str">
            <v>113</v>
          </cell>
          <cell r="D29" t="str">
            <v>113001</v>
          </cell>
          <cell r="E29" t="str">
            <v>حسابهاو اسناد دريافتني تجاري</v>
          </cell>
          <cell r="F29" t="str">
            <v>حسابهاي دريافتني تجاري</v>
          </cell>
          <cell r="G29" t="str">
            <v>101457</v>
          </cell>
          <cell r="H29" t="str">
            <v>كيان خودرو</v>
          </cell>
          <cell r="P29" t="str">
            <v>550</v>
          </cell>
        </row>
        <row r="30">
          <cell r="A30">
            <v>5500</v>
          </cell>
          <cell r="B30" t="str">
            <v>113001101667</v>
          </cell>
          <cell r="C30" t="str">
            <v>113</v>
          </cell>
          <cell r="D30" t="str">
            <v>113001</v>
          </cell>
          <cell r="E30" t="str">
            <v>حسابهاو اسناد دريافتني تجاري</v>
          </cell>
          <cell r="F30" t="str">
            <v>حسابهاي دريافتني تجاري</v>
          </cell>
          <cell r="G30" t="str">
            <v>101667</v>
          </cell>
          <cell r="H30" t="str">
            <v>شركت كارتك سيستم</v>
          </cell>
          <cell r="P30" t="str">
            <v>550</v>
          </cell>
        </row>
        <row r="31">
          <cell r="A31">
            <v>5500</v>
          </cell>
          <cell r="B31" t="str">
            <v>113001101836</v>
          </cell>
          <cell r="C31" t="str">
            <v>113</v>
          </cell>
          <cell r="D31" t="str">
            <v>113001</v>
          </cell>
          <cell r="E31" t="str">
            <v>حسابهاو اسناد دريافتني تجاري</v>
          </cell>
          <cell r="F31" t="str">
            <v>حسابهاي دريافتني تجاري</v>
          </cell>
          <cell r="G31" t="str">
            <v>101836</v>
          </cell>
          <cell r="H31" t="str">
            <v>شركت مهندسي و تامين قطعات تراکتور سازي</v>
          </cell>
          <cell r="P31" t="str">
            <v>550</v>
          </cell>
        </row>
        <row r="32">
          <cell r="A32">
            <v>5500</v>
          </cell>
          <cell r="B32" t="str">
            <v>113001101205</v>
          </cell>
          <cell r="C32" t="str">
            <v>113</v>
          </cell>
          <cell r="D32" t="str">
            <v>113001</v>
          </cell>
          <cell r="E32" t="str">
            <v>حسابهاو اسناد دريافتني تجاري</v>
          </cell>
          <cell r="F32" t="str">
            <v>حسابهاي دريافتني تجاري</v>
          </cell>
          <cell r="G32" t="str">
            <v>101205</v>
          </cell>
          <cell r="H32" t="str">
            <v>شرکت دنده فن آور</v>
          </cell>
          <cell r="P32" t="str">
            <v>550</v>
          </cell>
        </row>
        <row r="33">
          <cell r="A33">
            <v>5500</v>
          </cell>
          <cell r="B33" t="str">
            <v>113001101492</v>
          </cell>
          <cell r="C33" t="str">
            <v>113</v>
          </cell>
          <cell r="D33" t="str">
            <v>113001</v>
          </cell>
          <cell r="E33" t="str">
            <v>حسابهاو اسناد دريافتني تجاري</v>
          </cell>
          <cell r="F33" t="str">
            <v>حسابهاي دريافتني تجاري</v>
          </cell>
          <cell r="G33" t="str">
            <v>101492</v>
          </cell>
          <cell r="H33" t="str">
            <v>صنايع هفتم تير اصفهان</v>
          </cell>
          <cell r="P33" t="str">
            <v>550</v>
          </cell>
        </row>
        <row r="34">
          <cell r="A34">
            <v>5500</v>
          </cell>
          <cell r="B34" t="str">
            <v>113001101221</v>
          </cell>
          <cell r="C34" t="str">
            <v>113</v>
          </cell>
          <cell r="D34" t="str">
            <v>113001</v>
          </cell>
          <cell r="E34" t="str">
            <v>حسابهاو اسناد دريافتني تجاري</v>
          </cell>
          <cell r="F34" t="str">
            <v>حسابهاي دريافتني تجاري</v>
          </cell>
          <cell r="G34" t="str">
            <v>101221</v>
          </cell>
          <cell r="H34" t="str">
            <v>شركت کمپرسورسازي تبريز</v>
          </cell>
          <cell r="P34" t="str">
            <v>550</v>
          </cell>
        </row>
        <row r="35">
          <cell r="A35">
            <v>5500</v>
          </cell>
          <cell r="B35" t="str">
            <v>113001101208</v>
          </cell>
          <cell r="C35" t="str">
            <v>113</v>
          </cell>
          <cell r="D35" t="str">
            <v>113001</v>
          </cell>
          <cell r="E35" t="str">
            <v>حسابهاو اسناد دريافتني تجاري</v>
          </cell>
          <cell r="F35" t="str">
            <v>حسابهاي دريافتني تجاري</v>
          </cell>
          <cell r="G35" t="str">
            <v>101208</v>
          </cell>
          <cell r="H35" t="str">
            <v>شرکت پمپ ايران</v>
          </cell>
          <cell r="P35" t="str">
            <v>550</v>
          </cell>
        </row>
        <row r="36">
          <cell r="A36">
            <v>5500</v>
          </cell>
          <cell r="B36" t="str">
            <v>113001101919</v>
          </cell>
          <cell r="C36" t="str">
            <v>113</v>
          </cell>
          <cell r="D36" t="str">
            <v>113001</v>
          </cell>
          <cell r="E36" t="str">
            <v>حسابهاو اسناد دريافتني تجاري</v>
          </cell>
          <cell r="F36" t="str">
            <v>حسابهاي دريافتني تجاري</v>
          </cell>
          <cell r="G36" t="str">
            <v>101919</v>
          </cell>
          <cell r="H36" t="str">
            <v>شركت صنعتي آذر كاوش سهند</v>
          </cell>
          <cell r="P36" t="str">
            <v>550</v>
          </cell>
        </row>
        <row r="37">
          <cell r="A37">
            <v>5500</v>
          </cell>
          <cell r="B37" t="str">
            <v>113001101265</v>
          </cell>
          <cell r="C37" t="str">
            <v>113</v>
          </cell>
          <cell r="D37" t="str">
            <v>113001</v>
          </cell>
          <cell r="E37" t="str">
            <v>حسابهاو اسناد دريافتني تجاري</v>
          </cell>
          <cell r="F37" t="str">
            <v>حسابهاي دريافتني تجاري</v>
          </cell>
          <cell r="G37" t="str">
            <v>101265</v>
          </cell>
          <cell r="H37" t="str">
            <v>شركت چرخشگر</v>
          </cell>
          <cell r="P37" t="str">
            <v>550</v>
          </cell>
        </row>
        <row r="38">
          <cell r="A38">
            <v>5500</v>
          </cell>
          <cell r="B38" t="str">
            <v>113001101911</v>
          </cell>
          <cell r="C38" t="str">
            <v>113</v>
          </cell>
          <cell r="D38" t="str">
            <v>113001</v>
          </cell>
          <cell r="E38" t="str">
            <v>حسابهاو اسناد دريافتني تجاري</v>
          </cell>
          <cell r="F38" t="str">
            <v>حسابهاي دريافتني تجاري</v>
          </cell>
          <cell r="G38" t="str">
            <v>101911</v>
          </cell>
          <cell r="H38" t="str">
            <v>شركت گسترش خودرو كوشاوران</v>
          </cell>
          <cell r="P38" t="str">
            <v>550</v>
          </cell>
        </row>
        <row r="39">
          <cell r="A39">
            <v>5500</v>
          </cell>
          <cell r="B39" t="str">
            <v>113001101206</v>
          </cell>
          <cell r="C39" t="str">
            <v>113</v>
          </cell>
          <cell r="D39" t="str">
            <v>113001</v>
          </cell>
          <cell r="E39" t="str">
            <v>حسابهاو اسناد دريافتني تجاري</v>
          </cell>
          <cell r="F39" t="str">
            <v>حسابهاي دريافتني تجاري</v>
          </cell>
          <cell r="G39" t="str">
            <v>101206</v>
          </cell>
          <cell r="H39" t="str">
            <v>مجتمع صنعتي شهيد همت</v>
          </cell>
          <cell r="P39" t="str">
            <v>550</v>
          </cell>
        </row>
        <row r="40">
          <cell r="A40">
            <v>5500</v>
          </cell>
          <cell r="B40" t="str">
            <v>113001101845</v>
          </cell>
          <cell r="C40" t="str">
            <v>113</v>
          </cell>
          <cell r="D40" t="str">
            <v>113001</v>
          </cell>
          <cell r="E40" t="str">
            <v>حسابهاو اسناد دريافتني تجاري</v>
          </cell>
          <cell r="F40" t="str">
            <v>حسابهاي دريافتني تجاري</v>
          </cell>
          <cell r="G40" t="str">
            <v>101845</v>
          </cell>
          <cell r="H40" t="str">
            <v>اميرنيا</v>
          </cell>
          <cell r="P40" t="str">
            <v>550</v>
          </cell>
        </row>
        <row r="41">
          <cell r="A41">
            <v>5500</v>
          </cell>
          <cell r="B41" t="str">
            <v>113001101552</v>
          </cell>
          <cell r="C41" t="str">
            <v>113</v>
          </cell>
          <cell r="D41" t="str">
            <v>113001</v>
          </cell>
          <cell r="E41" t="str">
            <v>حسابهاو اسناد دريافتني تجاري</v>
          </cell>
          <cell r="F41" t="str">
            <v>حسابهاي دريافتني تجاري</v>
          </cell>
          <cell r="G41" t="str">
            <v>101552</v>
          </cell>
          <cell r="H41" t="str">
            <v>گروه مهندسي نوين برش آذرآبادگان</v>
          </cell>
          <cell r="P41" t="str">
            <v>550</v>
          </cell>
        </row>
        <row r="42">
          <cell r="A42">
            <v>5500</v>
          </cell>
          <cell r="B42" t="str">
            <v>113001101462</v>
          </cell>
          <cell r="C42" t="str">
            <v>113</v>
          </cell>
          <cell r="D42" t="str">
            <v>113001</v>
          </cell>
          <cell r="E42" t="str">
            <v>حسابهاو اسناد دريافتني تجاري</v>
          </cell>
          <cell r="F42" t="str">
            <v>حسابهاي دريافتني تجاري</v>
          </cell>
          <cell r="G42" t="str">
            <v>101462</v>
          </cell>
          <cell r="H42" t="str">
            <v>شركت حاصل چين</v>
          </cell>
          <cell r="P42" t="str">
            <v>550</v>
          </cell>
        </row>
        <row r="43">
          <cell r="A43">
            <v>5500</v>
          </cell>
          <cell r="B43" t="str">
            <v>113001101839</v>
          </cell>
          <cell r="C43" t="str">
            <v>113</v>
          </cell>
          <cell r="D43" t="str">
            <v>113001</v>
          </cell>
          <cell r="E43" t="str">
            <v>حسابهاو اسناد دريافتني تجاري</v>
          </cell>
          <cell r="F43" t="str">
            <v>حسابهاي دريافتني تجاري</v>
          </cell>
          <cell r="G43" t="str">
            <v>101839</v>
          </cell>
          <cell r="H43" t="str">
            <v>شرکت آذر پاد</v>
          </cell>
          <cell r="P43" t="str">
            <v>550</v>
          </cell>
        </row>
        <row r="44">
          <cell r="A44">
            <v>5500</v>
          </cell>
          <cell r="B44" t="str">
            <v>113001101925</v>
          </cell>
          <cell r="C44" t="str">
            <v>113</v>
          </cell>
          <cell r="D44" t="str">
            <v>113001</v>
          </cell>
          <cell r="E44" t="str">
            <v>حسابهاو اسناد دريافتني تجاري</v>
          </cell>
          <cell r="F44" t="str">
            <v>حسابهاي دريافتني تجاري</v>
          </cell>
          <cell r="G44" t="str">
            <v>101925</v>
          </cell>
          <cell r="H44" t="str">
            <v>صنايع شهيد افشردي</v>
          </cell>
          <cell r="P44" t="str">
            <v>550</v>
          </cell>
        </row>
        <row r="45">
          <cell r="A45">
            <v>5500</v>
          </cell>
          <cell r="B45" t="str">
            <v>113001101445</v>
          </cell>
          <cell r="C45" t="str">
            <v>113</v>
          </cell>
          <cell r="D45" t="str">
            <v>113001</v>
          </cell>
          <cell r="E45" t="str">
            <v>حسابهاو اسناد دريافتني تجاري</v>
          </cell>
          <cell r="F45" t="str">
            <v>حسابهاي دريافتني تجاري</v>
          </cell>
          <cell r="G45" t="str">
            <v>101445</v>
          </cell>
          <cell r="H45" t="str">
            <v>گروه مپنا</v>
          </cell>
          <cell r="P45" t="str">
            <v>550</v>
          </cell>
        </row>
        <row r="46">
          <cell r="A46">
            <v>5500</v>
          </cell>
          <cell r="B46" t="str">
            <v>113001101945</v>
          </cell>
          <cell r="C46" t="str">
            <v>113</v>
          </cell>
          <cell r="D46" t="str">
            <v>113001</v>
          </cell>
          <cell r="E46" t="str">
            <v>حسابهاو اسناد دريافتني تجاري</v>
          </cell>
          <cell r="F46" t="str">
            <v>حسابهاي دريافتني تجاري</v>
          </cell>
          <cell r="G46" t="str">
            <v>101945</v>
          </cell>
          <cell r="H46" t="str">
            <v>شركت اروم تجهيز گستر</v>
          </cell>
          <cell r="P46" t="str">
            <v>550</v>
          </cell>
        </row>
        <row r="47">
          <cell r="A47">
            <v>5500</v>
          </cell>
          <cell r="B47" t="str">
            <v>113001101269</v>
          </cell>
          <cell r="C47" t="str">
            <v>113</v>
          </cell>
          <cell r="D47" t="str">
            <v>113001</v>
          </cell>
          <cell r="E47" t="str">
            <v>حسابهاو اسناد دريافتني تجاري</v>
          </cell>
          <cell r="F47" t="str">
            <v>حسابهاي دريافتني تجاري</v>
          </cell>
          <cell r="G47" t="str">
            <v>101269</v>
          </cell>
          <cell r="H47" t="str">
            <v>شرکت ايمن خودرو شرق</v>
          </cell>
          <cell r="P47" t="str">
            <v>550</v>
          </cell>
        </row>
        <row r="48">
          <cell r="A48">
            <v>5500</v>
          </cell>
          <cell r="B48" t="str">
            <v>113001101823</v>
          </cell>
          <cell r="C48" t="str">
            <v>113</v>
          </cell>
          <cell r="D48" t="str">
            <v>113001</v>
          </cell>
          <cell r="E48" t="str">
            <v>حسابهاو اسناد دريافتني تجاري</v>
          </cell>
          <cell r="F48" t="str">
            <v>حسابهاي دريافتني تجاري</v>
          </cell>
          <cell r="G48" t="str">
            <v>101823</v>
          </cell>
          <cell r="H48" t="str">
            <v>شركت الماس ماشين</v>
          </cell>
          <cell r="P48" t="str">
            <v>550</v>
          </cell>
        </row>
        <row r="49">
          <cell r="A49">
            <v>5500</v>
          </cell>
          <cell r="B49" t="str">
            <v>113001101272</v>
          </cell>
          <cell r="C49" t="str">
            <v>113</v>
          </cell>
          <cell r="D49" t="str">
            <v>113001</v>
          </cell>
          <cell r="E49" t="str">
            <v>حسابهاو اسناد دريافتني تجاري</v>
          </cell>
          <cell r="F49" t="str">
            <v>حسابهاي دريافتني تجاري</v>
          </cell>
          <cell r="G49" t="str">
            <v>101272</v>
          </cell>
          <cell r="H49" t="str">
            <v>شرکت شتابکار</v>
          </cell>
          <cell r="P49" t="str">
            <v>550</v>
          </cell>
        </row>
        <row r="50">
          <cell r="A50">
            <v>5500</v>
          </cell>
          <cell r="B50" t="str">
            <v>113001101266</v>
          </cell>
          <cell r="C50" t="str">
            <v>113</v>
          </cell>
          <cell r="D50" t="str">
            <v>113001</v>
          </cell>
          <cell r="E50" t="str">
            <v>حسابهاو اسناد دريافتني تجاري</v>
          </cell>
          <cell r="F50" t="str">
            <v>حسابهاي دريافتني تجاري</v>
          </cell>
          <cell r="G50" t="str">
            <v>101266</v>
          </cell>
          <cell r="H50" t="str">
            <v>تابان تراش سپاهان</v>
          </cell>
          <cell r="P50" t="str">
            <v>550</v>
          </cell>
        </row>
        <row r="51">
          <cell r="A51">
            <v>5500</v>
          </cell>
          <cell r="B51" t="str">
            <v>113001101632</v>
          </cell>
          <cell r="C51" t="str">
            <v>113</v>
          </cell>
          <cell r="D51" t="str">
            <v>113001</v>
          </cell>
          <cell r="E51" t="str">
            <v>حسابهاو اسناد دريافتني تجاري</v>
          </cell>
          <cell r="F51" t="str">
            <v>حسابهاي دريافتني تجاري</v>
          </cell>
          <cell r="G51" t="str">
            <v>101632</v>
          </cell>
          <cell r="H51" t="str">
            <v>شركت همراهان صنعت</v>
          </cell>
          <cell r="P51" t="str">
            <v>550</v>
          </cell>
        </row>
        <row r="52">
          <cell r="A52">
            <v>5500</v>
          </cell>
          <cell r="B52" t="str">
            <v>113001101928</v>
          </cell>
          <cell r="C52" t="str">
            <v>113</v>
          </cell>
          <cell r="D52" t="str">
            <v>113001</v>
          </cell>
          <cell r="E52" t="str">
            <v>حسابهاو اسناد دريافتني تجاري</v>
          </cell>
          <cell r="F52" t="str">
            <v>حسابهاي دريافتني تجاري</v>
          </cell>
          <cell r="G52" t="str">
            <v>101928</v>
          </cell>
          <cell r="H52" t="str">
            <v>شركت پيشگام صنعت تابان</v>
          </cell>
          <cell r="P52" t="str">
            <v>550</v>
          </cell>
        </row>
        <row r="53">
          <cell r="A53">
            <v>5500</v>
          </cell>
          <cell r="B53" t="str">
            <v>113001101848</v>
          </cell>
          <cell r="C53" t="str">
            <v>113</v>
          </cell>
          <cell r="D53" t="str">
            <v>113001</v>
          </cell>
          <cell r="E53" t="str">
            <v>حسابهاو اسناد دريافتني تجاري</v>
          </cell>
          <cell r="F53" t="str">
            <v>حسابهاي دريافتني تجاري</v>
          </cell>
          <cell r="G53" t="str">
            <v>101848</v>
          </cell>
          <cell r="H53" t="str">
            <v>شرکت سپهر آذر پويا</v>
          </cell>
          <cell r="P53" t="str">
            <v>550</v>
          </cell>
        </row>
        <row r="54">
          <cell r="A54">
            <v>5500</v>
          </cell>
          <cell r="B54" t="str">
            <v>113001101451</v>
          </cell>
          <cell r="C54" t="str">
            <v>113</v>
          </cell>
          <cell r="D54" t="str">
            <v>113001</v>
          </cell>
          <cell r="E54" t="str">
            <v>حسابهاو اسناد دريافتني تجاري</v>
          </cell>
          <cell r="F54" t="str">
            <v>حسابهاي دريافتني تجاري</v>
          </cell>
          <cell r="G54" t="str">
            <v>101451</v>
          </cell>
          <cell r="H54" t="str">
            <v>گروه صنعتي كاوه</v>
          </cell>
          <cell r="P54" t="str">
            <v>550</v>
          </cell>
        </row>
        <row r="55">
          <cell r="A55">
            <v>5500</v>
          </cell>
          <cell r="B55" t="str">
            <v>113003100110</v>
          </cell>
          <cell r="C55" t="str">
            <v>113</v>
          </cell>
          <cell r="D55" t="str">
            <v>113003</v>
          </cell>
          <cell r="E55" t="str">
            <v>حسابهاو اسناد دريافتني تجاري</v>
          </cell>
          <cell r="F55" t="str">
            <v>اسناد درجريان وصول تجاري</v>
          </cell>
          <cell r="G55" t="str">
            <v>100110</v>
          </cell>
          <cell r="H55" t="str">
            <v>بانك ملت پروين جاري 1464405011 (پشتيبان)</v>
          </cell>
          <cell r="P55" t="str">
            <v>550</v>
          </cell>
        </row>
        <row r="56">
          <cell r="A56">
            <v>6100</v>
          </cell>
          <cell r="B56" t="str">
            <v>114001300235</v>
          </cell>
          <cell r="C56" t="str">
            <v>114</v>
          </cell>
          <cell r="D56" t="str">
            <v>114001</v>
          </cell>
          <cell r="E56" t="str">
            <v>ساير حسابها و اسناد دريافتني</v>
          </cell>
          <cell r="F56" t="str">
            <v>علي الحساب حقوق</v>
          </cell>
          <cell r="G56" t="str">
            <v>300235</v>
          </cell>
          <cell r="H56" t="str">
            <v>حدادپوربدر محمدرضا</v>
          </cell>
          <cell r="P56" t="str">
            <v>610</v>
          </cell>
        </row>
        <row r="57">
          <cell r="A57">
            <v>6100</v>
          </cell>
          <cell r="B57" t="str">
            <v>114001300237</v>
          </cell>
          <cell r="C57" t="str">
            <v>114</v>
          </cell>
          <cell r="D57" t="str">
            <v>114001</v>
          </cell>
          <cell r="E57" t="str">
            <v>ساير حسابها و اسناد دريافتني</v>
          </cell>
          <cell r="F57" t="str">
            <v>علي الحساب حقوق</v>
          </cell>
          <cell r="G57" t="str">
            <v>300237</v>
          </cell>
          <cell r="H57" t="str">
            <v>رمضاني فريد مريم</v>
          </cell>
          <cell r="P57" t="str">
            <v>610</v>
          </cell>
        </row>
        <row r="58">
          <cell r="A58">
            <v>6100</v>
          </cell>
          <cell r="B58" t="str">
            <v>114001300311</v>
          </cell>
          <cell r="C58" t="str">
            <v>114</v>
          </cell>
          <cell r="D58" t="str">
            <v>114001</v>
          </cell>
          <cell r="E58" t="str">
            <v>ساير حسابها و اسناد دريافتني</v>
          </cell>
          <cell r="F58" t="str">
            <v>علي الحساب حقوق</v>
          </cell>
          <cell r="G58" t="str">
            <v>300311</v>
          </cell>
          <cell r="H58" t="str">
            <v>فيروزي رسول</v>
          </cell>
          <cell r="P58" t="str">
            <v>610</v>
          </cell>
        </row>
        <row r="59">
          <cell r="A59">
            <v>6100</v>
          </cell>
          <cell r="B59" t="str">
            <v>114001300092</v>
          </cell>
          <cell r="C59" t="str">
            <v>114</v>
          </cell>
          <cell r="D59" t="str">
            <v>114001</v>
          </cell>
          <cell r="E59" t="str">
            <v>ساير حسابها و اسناد دريافتني</v>
          </cell>
          <cell r="F59" t="str">
            <v>علي الحساب حقوق</v>
          </cell>
          <cell r="G59" t="str">
            <v>300092</v>
          </cell>
          <cell r="H59" t="str">
            <v>كولاب محمدحسين</v>
          </cell>
          <cell r="P59" t="str">
            <v>610</v>
          </cell>
        </row>
        <row r="60">
          <cell r="A60">
            <v>6100</v>
          </cell>
          <cell r="B60" t="str">
            <v>114001300204</v>
          </cell>
          <cell r="C60" t="str">
            <v>114</v>
          </cell>
          <cell r="D60" t="str">
            <v>114001</v>
          </cell>
          <cell r="E60" t="str">
            <v>ساير حسابها و اسناد دريافتني</v>
          </cell>
          <cell r="F60" t="str">
            <v>علي الحساب حقوق</v>
          </cell>
          <cell r="G60" t="str">
            <v>300204</v>
          </cell>
          <cell r="H60" t="str">
            <v>قازانچائي جواد</v>
          </cell>
          <cell r="P60" t="str">
            <v>610</v>
          </cell>
        </row>
        <row r="61">
          <cell r="A61">
            <v>6100</v>
          </cell>
          <cell r="B61" t="str">
            <v>114001300213</v>
          </cell>
          <cell r="C61" t="str">
            <v>114</v>
          </cell>
          <cell r="D61" t="str">
            <v>114001</v>
          </cell>
          <cell r="E61" t="str">
            <v>ساير حسابها و اسناد دريافتني</v>
          </cell>
          <cell r="F61" t="str">
            <v>علي الحساب حقوق</v>
          </cell>
          <cell r="G61" t="str">
            <v>300213</v>
          </cell>
          <cell r="H61" t="str">
            <v>وطني رضا</v>
          </cell>
          <cell r="P61" t="str">
            <v>610</v>
          </cell>
        </row>
        <row r="62">
          <cell r="A62">
            <v>6100</v>
          </cell>
          <cell r="B62" t="str">
            <v>114001300254</v>
          </cell>
          <cell r="C62" t="str">
            <v>114</v>
          </cell>
          <cell r="D62" t="str">
            <v>114001</v>
          </cell>
          <cell r="E62" t="str">
            <v>ساير حسابها و اسناد دريافتني</v>
          </cell>
          <cell r="F62" t="str">
            <v>علي الحساب حقوق</v>
          </cell>
          <cell r="G62" t="str">
            <v>300254</v>
          </cell>
          <cell r="H62" t="str">
            <v>زمانلو مهدي</v>
          </cell>
          <cell r="P62" t="str">
            <v>610</v>
          </cell>
        </row>
        <row r="63">
          <cell r="A63">
            <v>6100</v>
          </cell>
          <cell r="B63" t="str">
            <v>114001300118</v>
          </cell>
          <cell r="C63" t="str">
            <v>114</v>
          </cell>
          <cell r="D63" t="str">
            <v>114001</v>
          </cell>
          <cell r="E63" t="str">
            <v>ساير حسابها و اسناد دريافتني</v>
          </cell>
          <cell r="F63" t="str">
            <v>علي الحساب حقوق</v>
          </cell>
          <cell r="G63" t="str">
            <v>300118</v>
          </cell>
          <cell r="H63" t="str">
            <v>جعفرزاده بهروز</v>
          </cell>
          <cell r="P63" t="str">
            <v>610</v>
          </cell>
        </row>
        <row r="64">
          <cell r="A64">
            <v>6100</v>
          </cell>
          <cell r="B64" t="str">
            <v>114001300159</v>
          </cell>
          <cell r="C64" t="str">
            <v>114</v>
          </cell>
          <cell r="D64" t="str">
            <v>114001</v>
          </cell>
          <cell r="E64" t="str">
            <v>ساير حسابها و اسناد دريافتني</v>
          </cell>
          <cell r="F64" t="str">
            <v>علي الحساب حقوق</v>
          </cell>
          <cell r="G64" t="str">
            <v>300159</v>
          </cell>
          <cell r="H64" t="str">
            <v>شيرزاده اكبر</v>
          </cell>
          <cell r="P64" t="str">
            <v>610</v>
          </cell>
        </row>
        <row r="65">
          <cell r="A65">
            <v>6100</v>
          </cell>
          <cell r="B65" t="str">
            <v>114001300005</v>
          </cell>
          <cell r="C65" t="str">
            <v>114</v>
          </cell>
          <cell r="D65" t="str">
            <v>114001</v>
          </cell>
          <cell r="E65" t="str">
            <v>ساير حسابها و اسناد دريافتني</v>
          </cell>
          <cell r="F65" t="str">
            <v>علي الحساب حقوق</v>
          </cell>
          <cell r="G65" t="str">
            <v>300005</v>
          </cell>
          <cell r="H65" t="str">
            <v>زمانلو محمد رضا</v>
          </cell>
          <cell r="P65" t="str">
            <v>610</v>
          </cell>
        </row>
        <row r="66">
          <cell r="A66">
            <v>6100</v>
          </cell>
          <cell r="B66" t="str">
            <v>114001300075</v>
          </cell>
          <cell r="C66" t="str">
            <v>114</v>
          </cell>
          <cell r="D66" t="str">
            <v>114001</v>
          </cell>
          <cell r="E66" t="str">
            <v>ساير حسابها و اسناد دريافتني</v>
          </cell>
          <cell r="F66" t="str">
            <v>علي الحساب حقوق</v>
          </cell>
          <cell r="G66" t="str">
            <v>300075</v>
          </cell>
          <cell r="H66" t="str">
            <v>نظامي سقين سرا يوسف</v>
          </cell>
          <cell r="P66" t="str">
            <v>610</v>
          </cell>
        </row>
        <row r="67">
          <cell r="A67">
            <v>6100</v>
          </cell>
          <cell r="B67" t="str">
            <v>114001300181</v>
          </cell>
          <cell r="C67" t="str">
            <v>114</v>
          </cell>
          <cell r="D67" t="str">
            <v>114001</v>
          </cell>
          <cell r="E67" t="str">
            <v>ساير حسابها و اسناد دريافتني</v>
          </cell>
          <cell r="F67" t="str">
            <v>علي الحساب حقوق</v>
          </cell>
          <cell r="G67" t="str">
            <v>300181</v>
          </cell>
          <cell r="H67" t="str">
            <v>وظيفه واثق مهدي</v>
          </cell>
          <cell r="P67" t="str">
            <v>610</v>
          </cell>
        </row>
        <row r="68">
          <cell r="A68">
            <v>6100</v>
          </cell>
          <cell r="B68" t="str">
            <v>114001300081</v>
          </cell>
          <cell r="C68" t="str">
            <v>114</v>
          </cell>
          <cell r="D68" t="str">
            <v>114001</v>
          </cell>
          <cell r="E68" t="str">
            <v>ساير حسابها و اسناد دريافتني</v>
          </cell>
          <cell r="F68" t="str">
            <v>علي الحساب حقوق</v>
          </cell>
          <cell r="G68" t="str">
            <v>300081</v>
          </cell>
          <cell r="H68" t="str">
            <v>بهاري قراجه مرادعلي</v>
          </cell>
          <cell r="P68" t="str">
            <v>610</v>
          </cell>
        </row>
        <row r="69">
          <cell r="A69">
            <v>6100</v>
          </cell>
          <cell r="B69" t="str">
            <v>114001300025</v>
          </cell>
          <cell r="C69" t="str">
            <v>114</v>
          </cell>
          <cell r="D69" t="str">
            <v>114001</v>
          </cell>
          <cell r="E69" t="str">
            <v>ساير حسابها و اسناد دريافتني</v>
          </cell>
          <cell r="F69" t="str">
            <v>علي الحساب حقوق</v>
          </cell>
          <cell r="G69" t="str">
            <v>300025</v>
          </cell>
          <cell r="H69" t="str">
            <v>نيروفر شهين</v>
          </cell>
          <cell r="P69" t="str">
            <v>610</v>
          </cell>
        </row>
        <row r="70">
          <cell r="A70">
            <v>6100</v>
          </cell>
          <cell r="B70" t="str">
            <v>114001300020</v>
          </cell>
          <cell r="C70" t="str">
            <v>114</v>
          </cell>
          <cell r="D70" t="str">
            <v>114001</v>
          </cell>
          <cell r="E70" t="str">
            <v>ساير حسابها و اسناد دريافتني</v>
          </cell>
          <cell r="F70" t="str">
            <v>علي الحساب حقوق</v>
          </cell>
          <cell r="G70" t="str">
            <v>300020</v>
          </cell>
          <cell r="H70" t="str">
            <v>نورپورينگجه جعفر</v>
          </cell>
          <cell r="P70" t="str">
            <v>610</v>
          </cell>
        </row>
        <row r="71">
          <cell r="A71">
            <v>6100</v>
          </cell>
          <cell r="B71" t="str">
            <v>114001300008</v>
          </cell>
          <cell r="C71" t="str">
            <v>114</v>
          </cell>
          <cell r="D71" t="str">
            <v>114001</v>
          </cell>
          <cell r="E71" t="str">
            <v>ساير حسابها و اسناد دريافتني</v>
          </cell>
          <cell r="F71" t="str">
            <v>علي الحساب حقوق</v>
          </cell>
          <cell r="G71" t="str">
            <v>300008</v>
          </cell>
          <cell r="H71" t="str">
            <v>واحد ابراهيم</v>
          </cell>
          <cell r="P71" t="str">
            <v>610</v>
          </cell>
        </row>
        <row r="72">
          <cell r="A72">
            <v>6100</v>
          </cell>
          <cell r="B72" t="str">
            <v>114001300066</v>
          </cell>
          <cell r="C72" t="str">
            <v>114</v>
          </cell>
          <cell r="D72" t="str">
            <v>114001</v>
          </cell>
          <cell r="E72" t="str">
            <v>ساير حسابها و اسناد دريافتني</v>
          </cell>
          <cell r="F72" t="str">
            <v>علي الحساب حقوق</v>
          </cell>
          <cell r="G72" t="str">
            <v>300066</v>
          </cell>
          <cell r="H72" t="str">
            <v>نيرومند يعقوب</v>
          </cell>
          <cell r="P72" t="str">
            <v>610</v>
          </cell>
        </row>
        <row r="73">
          <cell r="A73">
            <v>6100</v>
          </cell>
          <cell r="B73" t="str">
            <v>114001300114</v>
          </cell>
          <cell r="C73" t="str">
            <v>114</v>
          </cell>
          <cell r="D73" t="str">
            <v>114001</v>
          </cell>
          <cell r="E73" t="str">
            <v>ساير حسابها و اسناد دريافتني</v>
          </cell>
          <cell r="F73" t="str">
            <v>علي الحساب حقوق</v>
          </cell>
          <cell r="G73" t="str">
            <v>300114</v>
          </cell>
          <cell r="H73" t="str">
            <v>عزيزي جهانگير</v>
          </cell>
          <cell r="P73" t="str">
            <v>610</v>
          </cell>
        </row>
        <row r="74">
          <cell r="A74">
            <v>6100</v>
          </cell>
          <cell r="B74" t="str">
            <v>114001300134</v>
          </cell>
          <cell r="C74" t="str">
            <v>114</v>
          </cell>
          <cell r="D74" t="str">
            <v>114001</v>
          </cell>
          <cell r="E74" t="str">
            <v>ساير حسابها و اسناد دريافتني</v>
          </cell>
          <cell r="F74" t="str">
            <v>علي الحساب حقوق</v>
          </cell>
          <cell r="G74" t="str">
            <v>300134</v>
          </cell>
          <cell r="H74" t="str">
            <v>نكوئي فائق</v>
          </cell>
          <cell r="P74" t="str">
            <v>610</v>
          </cell>
        </row>
        <row r="75">
          <cell r="A75">
            <v>6100</v>
          </cell>
          <cell r="B75" t="str">
            <v>114001300087</v>
          </cell>
          <cell r="C75" t="str">
            <v>114</v>
          </cell>
          <cell r="D75" t="str">
            <v>114001</v>
          </cell>
          <cell r="E75" t="str">
            <v>ساير حسابها و اسناد دريافتني</v>
          </cell>
          <cell r="F75" t="str">
            <v>علي الحساب حقوق</v>
          </cell>
          <cell r="G75" t="str">
            <v>300087</v>
          </cell>
          <cell r="H75" t="str">
            <v>مهدي زاده علوي عليرضا</v>
          </cell>
          <cell r="P75" t="str">
            <v>610</v>
          </cell>
        </row>
        <row r="76">
          <cell r="A76">
            <v>6100</v>
          </cell>
          <cell r="B76" t="str">
            <v>114001300054</v>
          </cell>
          <cell r="C76" t="str">
            <v>114</v>
          </cell>
          <cell r="D76" t="str">
            <v>114001</v>
          </cell>
          <cell r="E76" t="str">
            <v>ساير حسابها و اسناد دريافتني</v>
          </cell>
          <cell r="F76" t="str">
            <v>علي الحساب حقوق</v>
          </cell>
          <cell r="G76" t="str">
            <v>300054</v>
          </cell>
          <cell r="H76" t="str">
            <v>اميرحقيان يعقوب</v>
          </cell>
          <cell r="P76" t="str">
            <v>610</v>
          </cell>
        </row>
        <row r="77">
          <cell r="A77">
            <v>6100</v>
          </cell>
          <cell r="B77" t="str">
            <v>114001300088</v>
          </cell>
          <cell r="C77" t="str">
            <v>114</v>
          </cell>
          <cell r="D77" t="str">
            <v>114001</v>
          </cell>
          <cell r="E77" t="str">
            <v>ساير حسابها و اسناد دريافتني</v>
          </cell>
          <cell r="F77" t="str">
            <v>علي الحساب حقوق</v>
          </cell>
          <cell r="G77" t="str">
            <v>300088</v>
          </cell>
          <cell r="H77" t="str">
            <v>فرشباف شترباني مرتضي</v>
          </cell>
          <cell r="P77" t="str">
            <v>610</v>
          </cell>
        </row>
        <row r="78">
          <cell r="A78">
            <v>6100</v>
          </cell>
          <cell r="B78" t="str">
            <v>114001300177</v>
          </cell>
          <cell r="C78" t="str">
            <v>114</v>
          </cell>
          <cell r="D78" t="str">
            <v>114001</v>
          </cell>
          <cell r="E78" t="str">
            <v>ساير حسابها و اسناد دريافتني</v>
          </cell>
          <cell r="F78" t="str">
            <v>علي الحساب حقوق</v>
          </cell>
          <cell r="G78" t="str">
            <v>300177</v>
          </cell>
          <cell r="H78" t="str">
            <v>كاظم پور احمد</v>
          </cell>
          <cell r="P78" t="str">
            <v>610</v>
          </cell>
        </row>
        <row r="79">
          <cell r="A79">
            <v>6100</v>
          </cell>
          <cell r="B79" t="str">
            <v>114001300052</v>
          </cell>
          <cell r="C79" t="str">
            <v>114</v>
          </cell>
          <cell r="D79" t="str">
            <v>114001</v>
          </cell>
          <cell r="E79" t="str">
            <v>ساير حسابها و اسناد دريافتني</v>
          </cell>
          <cell r="F79" t="str">
            <v>علي الحساب حقوق</v>
          </cell>
          <cell r="G79" t="str">
            <v>300052</v>
          </cell>
          <cell r="H79" t="str">
            <v>بخش پور خيراله</v>
          </cell>
          <cell r="P79" t="str">
            <v>610</v>
          </cell>
        </row>
        <row r="80">
          <cell r="A80">
            <v>6100</v>
          </cell>
          <cell r="B80" t="str">
            <v>114001300050</v>
          </cell>
          <cell r="C80" t="str">
            <v>114</v>
          </cell>
          <cell r="D80" t="str">
            <v>114001</v>
          </cell>
          <cell r="E80" t="str">
            <v>ساير حسابها و اسناد دريافتني</v>
          </cell>
          <cell r="F80" t="str">
            <v>علي الحساب حقوق</v>
          </cell>
          <cell r="G80" t="str">
            <v>300050</v>
          </cell>
          <cell r="H80" t="str">
            <v>شاهد قراملكي علي</v>
          </cell>
          <cell r="P80" t="str">
            <v>610</v>
          </cell>
        </row>
        <row r="81">
          <cell r="A81">
            <v>6100</v>
          </cell>
          <cell r="B81" t="str">
            <v>114001300055</v>
          </cell>
          <cell r="C81" t="str">
            <v>114</v>
          </cell>
          <cell r="D81" t="str">
            <v>114001</v>
          </cell>
          <cell r="E81" t="str">
            <v>ساير حسابها و اسناد دريافتني</v>
          </cell>
          <cell r="F81" t="str">
            <v>علي الحساب حقوق</v>
          </cell>
          <cell r="G81" t="str">
            <v>300055</v>
          </cell>
          <cell r="H81" t="str">
            <v>نبوي علمداري شاپور</v>
          </cell>
          <cell r="P81" t="str">
            <v>610</v>
          </cell>
        </row>
        <row r="82">
          <cell r="A82">
            <v>6100</v>
          </cell>
          <cell r="B82" t="str">
            <v>114001300056</v>
          </cell>
          <cell r="C82" t="str">
            <v>114</v>
          </cell>
          <cell r="D82" t="str">
            <v>114001</v>
          </cell>
          <cell r="E82" t="str">
            <v>ساير حسابها و اسناد دريافتني</v>
          </cell>
          <cell r="F82" t="str">
            <v>علي الحساب حقوق</v>
          </cell>
          <cell r="G82" t="str">
            <v>300056</v>
          </cell>
          <cell r="H82" t="str">
            <v>حسين زاده گورچين اكبر</v>
          </cell>
          <cell r="P82" t="str">
            <v>610</v>
          </cell>
        </row>
        <row r="83">
          <cell r="A83">
            <v>6100</v>
          </cell>
          <cell r="B83" t="str">
            <v>114001300062</v>
          </cell>
          <cell r="C83" t="str">
            <v>114</v>
          </cell>
          <cell r="D83" t="str">
            <v>114001</v>
          </cell>
          <cell r="E83" t="str">
            <v>ساير حسابها و اسناد دريافتني</v>
          </cell>
          <cell r="F83" t="str">
            <v>علي الحساب حقوق</v>
          </cell>
          <cell r="G83" t="str">
            <v>300062</v>
          </cell>
          <cell r="H83" t="str">
            <v>شاه رسالي صالح</v>
          </cell>
          <cell r="P83" t="str">
            <v>610</v>
          </cell>
        </row>
        <row r="84">
          <cell r="A84">
            <v>6100</v>
          </cell>
          <cell r="B84" t="str">
            <v>114001300063</v>
          </cell>
          <cell r="C84" t="str">
            <v>114</v>
          </cell>
          <cell r="D84" t="str">
            <v>114001</v>
          </cell>
          <cell r="E84" t="str">
            <v>ساير حسابها و اسناد دريافتني</v>
          </cell>
          <cell r="F84" t="str">
            <v>علي الحساب حقوق</v>
          </cell>
          <cell r="G84" t="str">
            <v>300063</v>
          </cell>
          <cell r="H84" t="str">
            <v>ايرادي ميرداود</v>
          </cell>
          <cell r="P84" t="str">
            <v>610</v>
          </cell>
        </row>
        <row r="85">
          <cell r="A85">
            <v>6100</v>
          </cell>
          <cell r="B85" t="str">
            <v>114001300068</v>
          </cell>
          <cell r="C85" t="str">
            <v>114</v>
          </cell>
          <cell r="D85" t="str">
            <v>114001</v>
          </cell>
          <cell r="E85" t="str">
            <v>ساير حسابها و اسناد دريافتني</v>
          </cell>
          <cell r="F85" t="str">
            <v>علي الحساب حقوق</v>
          </cell>
          <cell r="G85" t="str">
            <v>300068</v>
          </cell>
          <cell r="H85" t="str">
            <v>صادق زاده سيد محمود</v>
          </cell>
          <cell r="P85" t="str">
            <v>610</v>
          </cell>
        </row>
        <row r="86">
          <cell r="A86">
            <v>6100</v>
          </cell>
          <cell r="B86" t="str">
            <v>114001300069</v>
          </cell>
          <cell r="C86" t="str">
            <v>114</v>
          </cell>
          <cell r="D86" t="str">
            <v>114001</v>
          </cell>
          <cell r="E86" t="str">
            <v>ساير حسابها و اسناد دريافتني</v>
          </cell>
          <cell r="F86" t="str">
            <v>علي الحساب حقوق</v>
          </cell>
          <cell r="G86" t="str">
            <v>300069</v>
          </cell>
          <cell r="H86" t="str">
            <v>دلمقاني زاده عليرضا</v>
          </cell>
          <cell r="P86" t="str">
            <v>610</v>
          </cell>
        </row>
        <row r="87">
          <cell r="A87">
            <v>6100</v>
          </cell>
          <cell r="B87" t="str">
            <v>114001300070</v>
          </cell>
          <cell r="C87" t="str">
            <v>114</v>
          </cell>
          <cell r="D87" t="str">
            <v>114001</v>
          </cell>
          <cell r="E87" t="str">
            <v>ساير حسابها و اسناد دريافتني</v>
          </cell>
          <cell r="F87" t="str">
            <v>علي الحساب حقوق</v>
          </cell>
          <cell r="G87" t="str">
            <v>300070</v>
          </cell>
          <cell r="H87" t="str">
            <v>فريدي نسب كريم</v>
          </cell>
          <cell r="P87" t="str">
            <v>610</v>
          </cell>
        </row>
        <row r="88">
          <cell r="A88">
            <v>6100</v>
          </cell>
          <cell r="B88" t="str">
            <v>114001300071</v>
          </cell>
          <cell r="C88" t="str">
            <v>114</v>
          </cell>
          <cell r="D88" t="str">
            <v>114001</v>
          </cell>
          <cell r="E88" t="str">
            <v>ساير حسابها و اسناد دريافتني</v>
          </cell>
          <cell r="F88" t="str">
            <v>علي الحساب حقوق</v>
          </cell>
          <cell r="G88" t="str">
            <v>300071</v>
          </cell>
          <cell r="H88" t="str">
            <v>ضياء سرابي اكبر</v>
          </cell>
          <cell r="P88" t="str">
            <v>610</v>
          </cell>
        </row>
        <row r="89">
          <cell r="A89">
            <v>6100</v>
          </cell>
          <cell r="B89" t="str">
            <v>114001300074</v>
          </cell>
          <cell r="C89" t="str">
            <v>114</v>
          </cell>
          <cell r="D89" t="str">
            <v>114001</v>
          </cell>
          <cell r="E89" t="str">
            <v>ساير حسابها و اسناد دريافتني</v>
          </cell>
          <cell r="F89" t="str">
            <v>علي الحساب حقوق</v>
          </cell>
          <cell r="G89" t="str">
            <v>300074</v>
          </cell>
          <cell r="H89" t="str">
            <v>ميرزا عليزاده پهر آباد فريبا</v>
          </cell>
          <cell r="P89" t="str">
            <v>610</v>
          </cell>
        </row>
        <row r="90">
          <cell r="A90">
            <v>6100</v>
          </cell>
          <cell r="B90" t="str">
            <v>114001300077</v>
          </cell>
          <cell r="C90" t="str">
            <v>114</v>
          </cell>
          <cell r="D90" t="str">
            <v>114001</v>
          </cell>
          <cell r="E90" t="str">
            <v>ساير حسابها و اسناد دريافتني</v>
          </cell>
          <cell r="F90" t="str">
            <v>علي الحساب حقوق</v>
          </cell>
          <cell r="G90" t="str">
            <v>300077</v>
          </cell>
          <cell r="H90" t="str">
            <v>واحديان وحيد</v>
          </cell>
          <cell r="P90" t="str">
            <v>610</v>
          </cell>
        </row>
        <row r="91">
          <cell r="A91">
            <v>6100</v>
          </cell>
          <cell r="B91" t="str">
            <v>114001300080</v>
          </cell>
          <cell r="C91" t="str">
            <v>114</v>
          </cell>
          <cell r="D91" t="str">
            <v>114001</v>
          </cell>
          <cell r="E91" t="str">
            <v>ساير حسابها و اسناد دريافتني</v>
          </cell>
          <cell r="F91" t="str">
            <v>علي الحساب حقوق</v>
          </cell>
          <cell r="G91" t="str">
            <v>300080</v>
          </cell>
          <cell r="H91" t="str">
            <v>ابراهيمي مهر آور رحيم</v>
          </cell>
          <cell r="P91" t="str">
            <v>610</v>
          </cell>
        </row>
        <row r="92">
          <cell r="A92">
            <v>6100</v>
          </cell>
          <cell r="B92" t="str">
            <v>114001300082</v>
          </cell>
          <cell r="C92" t="str">
            <v>114</v>
          </cell>
          <cell r="D92" t="str">
            <v>114001</v>
          </cell>
          <cell r="E92" t="str">
            <v>ساير حسابها و اسناد دريافتني</v>
          </cell>
          <cell r="F92" t="str">
            <v>علي الحساب حقوق</v>
          </cell>
          <cell r="G92" t="str">
            <v>300082</v>
          </cell>
          <cell r="H92" t="str">
            <v>روحي خطيبي محمدرضا</v>
          </cell>
          <cell r="P92" t="str">
            <v>610</v>
          </cell>
        </row>
        <row r="93">
          <cell r="A93">
            <v>6100</v>
          </cell>
          <cell r="B93" t="str">
            <v>114001300084</v>
          </cell>
          <cell r="C93" t="str">
            <v>114</v>
          </cell>
          <cell r="D93" t="str">
            <v>114001</v>
          </cell>
          <cell r="E93" t="str">
            <v>ساير حسابها و اسناد دريافتني</v>
          </cell>
          <cell r="F93" t="str">
            <v>علي الحساب حقوق</v>
          </cell>
          <cell r="G93" t="str">
            <v>300084</v>
          </cell>
          <cell r="H93" t="str">
            <v>نوري حسين</v>
          </cell>
          <cell r="P93" t="str">
            <v>610</v>
          </cell>
        </row>
        <row r="94">
          <cell r="A94">
            <v>6100</v>
          </cell>
          <cell r="B94" t="str">
            <v>114001300085</v>
          </cell>
          <cell r="C94" t="str">
            <v>114</v>
          </cell>
          <cell r="D94" t="str">
            <v>114001</v>
          </cell>
          <cell r="E94" t="str">
            <v>ساير حسابها و اسناد دريافتني</v>
          </cell>
          <cell r="F94" t="str">
            <v>علي الحساب حقوق</v>
          </cell>
          <cell r="G94" t="str">
            <v>300085</v>
          </cell>
          <cell r="H94" t="str">
            <v>جبارپور يوسف</v>
          </cell>
          <cell r="P94" t="str">
            <v>610</v>
          </cell>
        </row>
        <row r="95">
          <cell r="A95">
            <v>6100</v>
          </cell>
          <cell r="B95" t="str">
            <v>114001300096</v>
          </cell>
          <cell r="C95" t="str">
            <v>114</v>
          </cell>
          <cell r="D95" t="str">
            <v>114001</v>
          </cell>
          <cell r="E95" t="str">
            <v>ساير حسابها و اسناد دريافتني</v>
          </cell>
          <cell r="F95" t="str">
            <v>علي الحساب حقوق</v>
          </cell>
          <cell r="G95" t="str">
            <v>300096</v>
          </cell>
          <cell r="H95" t="str">
            <v>امتحاني علي اكبر</v>
          </cell>
          <cell r="P95" t="str">
            <v>610</v>
          </cell>
        </row>
        <row r="96">
          <cell r="A96">
            <v>6100</v>
          </cell>
          <cell r="B96" t="str">
            <v>114001300103</v>
          </cell>
          <cell r="C96" t="str">
            <v>114</v>
          </cell>
          <cell r="D96" t="str">
            <v>114001</v>
          </cell>
          <cell r="E96" t="str">
            <v>ساير حسابها و اسناد دريافتني</v>
          </cell>
          <cell r="F96" t="str">
            <v>علي الحساب حقوق</v>
          </cell>
          <cell r="G96" t="str">
            <v>300103</v>
          </cell>
          <cell r="H96" t="str">
            <v>چابك شاهرخ</v>
          </cell>
          <cell r="P96" t="str">
            <v>610</v>
          </cell>
        </row>
        <row r="97">
          <cell r="A97">
            <v>6100</v>
          </cell>
          <cell r="B97" t="str">
            <v>114001300104</v>
          </cell>
          <cell r="C97" t="str">
            <v>114</v>
          </cell>
          <cell r="D97" t="str">
            <v>114001</v>
          </cell>
          <cell r="E97" t="str">
            <v>ساير حسابها و اسناد دريافتني</v>
          </cell>
          <cell r="F97" t="str">
            <v>علي الحساب حقوق</v>
          </cell>
          <cell r="G97" t="str">
            <v>300104</v>
          </cell>
          <cell r="H97" t="str">
            <v>پور گل محمد جواد</v>
          </cell>
          <cell r="P97" t="str">
            <v>610</v>
          </cell>
        </row>
        <row r="98">
          <cell r="A98">
            <v>6100</v>
          </cell>
          <cell r="B98" t="str">
            <v>114001300119</v>
          </cell>
          <cell r="C98" t="str">
            <v>114</v>
          </cell>
          <cell r="D98" t="str">
            <v>114001</v>
          </cell>
          <cell r="E98" t="str">
            <v>ساير حسابها و اسناد دريافتني</v>
          </cell>
          <cell r="F98" t="str">
            <v>علي الحساب حقوق</v>
          </cell>
          <cell r="G98" t="str">
            <v>300119</v>
          </cell>
          <cell r="H98" t="str">
            <v>رستم پور مشكنبر حسن</v>
          </cell>
          <cell r="P98" t="str">
            <v>610</v>
          </cell>
        </row>
        <row r="99">
          <cell r="A99">
            <v>6100</v>
          </cell>
          <cell r="B99" t="str">
            <v>114001300125</v>
          </cell>
          <cell r="C99" t="str">
            <v>114</v>
          </cell>
          <cell r="D99" t="str">
            <v>114001</v>
          </cell>
          <cell r="E99" t="str">
            <v>ساير حسابها و اسناد دريافتني</v>
          </cell>
          <cell r="F99" t="str">
            <v>علي الحساب حقوق</v>
          </cell>
          <cell r="G99" t="str">
            <v>300125</v>
          </cell>
          <cell r="H99" t="str">
            <v>سلطاني حسين</v>
          </cell>
          <cell r="P99" t="str">
            <v>610</v>
          </cell>
        </row>
        <row r="100">
          <cell r="A100">
            <v>6100</v>
          </cell>
          <cell r="B100" t="str">
            <v>114001300126</v>
          </cell>
          <cell r="C100" t="str">
            <v>114</v>
          </cell>
          <cell r="D100" t="str">
            <v>114001</v>
          </cell>
          <cell r="E100" t="str">
            <v>ساير حسابها و اسناد دريافتني</v>
          </cell>
          <cell r="F100" t="str">
            <v>علي الحساب حقوق</v>
          </cell>
          <cell r="G100" t="str">
            <v>300126</v>
          </cell>
          <cell r="H100" t="str">
            <v>جهاني رحيم</v>
          </cell>
          <cell r="P100" t="str">
            <v>610</v>
          </cell>
        </row>
        <row r="101">
          <cell r="A101">
            <v>6100</v>
          </cell>
          <cell r="B101" t="str">
            <v>114001300128</v>
          </cell>
          <cell r="C101" t="str">
            <v>114</v>
          </cell>
          <cell r="D101" t="str">
            <v>114001</v>
          </cell>
          <cell r="E101" t="str">
            <v>ساير حسابها و اسناد دريافتني</v>
          </cell>
          <cell r="F101" t="str">
            <v>علي الحساب حقوق</v>
          </cell>
          <cell r="G101" t="str">
            <v>300128</v>
          </cell>
          <cell r="H101" t="str">
            <v>محمدباقري لاهوت كريم</v>
          </cell>
          <cell r="P101" t="str">
            <v>610</v>
          </cell>
        </row>
        <row r="102">
          <cell r="A102">
            <v>6100</v>
          </cell>
          <cell r="B102" t="str">
            <v>114001300129</v>
          </cell>
          <cell r="C102" t="str">
            <v>114</v>
          </cell>
          <cell r="D102" t="str">
            <v>114001</v>
          </cell>
          <cell r="E102" t="str">
            <v>ساير حسابها و اسناد دريافتني</v>
          </cell>
          <cell r="F102" t="str">
            <v>علي الحساب حقوق</v>
          </cell>
          <cell r="G102" t="str">
            <v>300129</v>
          </cell>
          <cell r="H102" t="str">
            <v>بهاري ناصر</v>
          </cell>
          <cell r="P102" t="str">
            <v>610</v>
          </cell>
        </row>
        <row r="103">
          <cell r="A103">
            <v>6100</v>
          </cell>
          <cell r="B103" t="str">
            <v>114001300130</v>
          </cell>
          <cell r="C103" t="str">
            <v>114</v>
          </cell>
          <cell r="D103" t="str">
            <v>114001</v>
          </cell>
          <cell r="E103" t="str">
            <v>ساير حسابها و اسناد دريافتني</v>
          </cell>
          <cell r="F103" t="str">
            <v>علي الحساب حقوق</v>
          </cell>
          <cell r="G103" t="str">
            <v>300130</v>
          </cell>
          <cell r="H103" t="str">
            <v>نوري علي</v>
          </cell>
          <cell r="P103" t="str">
            <v>610</v>
          </cell>
        </row>
        <row r="104">
          <cell r="A104">
            <v>6100</v>
          </cell>
          <cell r="B104" t="str">
            <v>114001300131</v>
          </cell>
          <cell r="C104" t="str">
            <v>114</v>
          </cell>
          <cell r="D104" t="str">
            <v>114001</v>
          </cell>
          <cell r="E104" t="str">
            <v>ساير حسابها و اسناد دريافتني</v>
          </cell>
          <cell r="F104" t="str">
            <v>علي الحساب حقوق</v>
          </cell>
          <cell r="G104" t="str">
            <v>300131</v>
          </cell>
          <cell r="H104" t="str">
            <v>شكوهي علي</v>
          </cell>
          <cell r="P104" t="str">
            <v>610</v>
          </cell>
        </row>
        <row r="105">
          <cell r="A105">
            <v>6100</v>
          </cell>
          <cell r="B105" t="str">
            <v>114001300132</v>
          </cell>
          <cell r="C105" t="str">
            <v>114</v>
          </cell>
          <cell r="D105" t="str">
            <v>114001</v>
          </cell>
          <cell r="E105" t="str">
            <v>ساير حسابها و اسناد دريافتني</v>
          </cell>
          <cell r="F105" t="str">
            <v>علي الحساب حقوق</v>
          </cell>
          <cell r="G105" t="str">
            <v>300132</v>
          </cell>
          <cell r="H105" t="str">
            <v>مهرابي افشار عباس</v>
          </cell>
          <cell r="P105" t="str">
            <v>610</v>
          </cell>
        </row>
        <row r="106">
          <cell r="A106">
            <v>6100</v>
          </cell>
          <cell r="B106" t="str">
            <v>114001300135</v>
          </cell>
          <cell r="C106" t="str">
            <v>114</v>
          </cell>
          <cell r="D106" t="str">
            <v>114001</v>
          </cell>
          <cell r="E106" t="str">
            <v>ساير حسابها و اسناد دريافتني</v>
          </cell>
          <cell r="F106" t="str">
            <v>علي الحساب حقوق</v>
          </cell>
          <cell r="G106" t="str">
            <v>300135</v>
          </cell>
          <cell r="H106" t="str">
            <v>سيفي ديزناب ابراهيم</v>
          </cell>
          <cell r="P106" t="str">
            <v>610</v>
          </cell>
        </row>
        <row r="107">
          <cell r="A107">
            <v>6100</v>
          </cell>
          <cell r="B107" t="str">
            <v>114001300136</v>
          </cell>
          <cell r="C107" t="str">
            <v>114</v>
          </cell>
          <cell r="D107" t="str">
            <v>114001</v>
          </cell>
          <cell r="E107" t="str">
            <v>ساير حسابها و اسناد دريافتني</v>
          </cell>
          <cell r="F107" t="str">
            <v>علي الحساب حقوق</v>
          </cell>
          <cell r="G107" t="str">
            <v>300136</v>
          </cell>
          <cell r="H107" t="str">
            <v>تقي پور كهاني محمدرضا</v>
          </cell>
          <cell r="P107" t="str">
            <v>610</v>
          </cell>
        </row>
        <row r="108">
          <cell r="A108">
            <v>6100</v>
          </cell>
          <cell r="B108" t="str">
            <v>114001300137</v>
          </cell>
          <cell r="C108" t="str">
            <v>114</v>
          </cell>
          <cell r="D108" t="str">
            <v>114001</v>
          </cell>
          <cell r="E108" t="str">
            <v>ساير حسابها و اسناد دريافتني</v>
          </cell>
          <cell r="F108" t="str">
            <v>علي الحساب حقوق</v>
          </cell>
          <cell r="G108" t="str">
            <v>300137</v>
          </cell>
          <cell r="H108" t="str">
            <v>ستاري ميرهاشم</v>
          </cell>
          <cell r="P108" t="str">
            <v>610</v>
          </cell>
        </row>
        <row r="109">
          <cell r="A109">
            <v>6100</v>
          </cell>
          <cell r="B109" t="str">
            <v>114001300139</v>
          </cell>
          <cell r="C109" t="str">
            <v>114</v>
          </cell>
          <cell r="D109" t="str">
            <v>114001</v>
          </cell>
          <cell r="E109" t="str">
            <v>ساير حسابها و اسناد دريافتني</v>
          </cell>
          <cell r="F109" t="str">
            <v>علي الحساب حقوق</v>
          </cell>
          <cell r="G109" t="str">
            <v>300139</v>
          </cell>
          <cell r="H109" t="str">
            <v>هادي قشلاق محمد</v>
          </cell>
          <cell r="P109" t="str">
            <v>610</v>
          </cell>
        </row>
        <row r="110">
          <cell r="A110">
            <v>6100</v>
          </cell>
          <cell r="B110" t="str">
            <v>114001300140</v>
          </cell>
          <cell r="C110" t="str">
            <v>114</v>
          </cell>
          <cell r="D110" t="str">
            <v>114001</v>
          </cell>
          <cell r="E110" t="str">
            <v>ساير حسابها و اسناد دريافتني</v>
          </cell>
          <cell r="F110" t="str">
            <v>علي الحساب حقوق</v>
          </cell>
          <cell r="G110" t="str">
            <v>300140</v>
          </cell>
          <cell r="H110" t="str">
            <v>بلالكه ناصر</v>
          </cell>
          <cell r="P110" t="str">
            <v>610</v>
          </cell>
        </row>
        <row r="111">
          <cell r="A111">
            <v>6100</v>
          </cell>
          <cell r="B111" t="str">
            <v>114001300141</v>
          </cell>
          <cell r="C111" t="str">
            <v>114</v>
          </cell>
          <cell r="D111" t="str">
            <v>114001</v>
          </cell>
          <cell r="E111" t="str">
            <v>ساير حسابها و اسناد دريافتني</v>
          </cell>
          <cell r="F111" t="str">
            <v>علي الحساب حقوق</v>
          </cell>
          <cell r="G111" t="str">
            <v>300141</v>
          </cell>
          <cell r="H111" t="str">
            <v>سالك علي اصغر</v>
          </cell>
          <cell r="P111" t="str">
            <v>610</v>
          </cell>
        </row>
        <row r="112">
          <cell r="A112">
            <v>6100</v>
          </cell>
          <cell r="B112" t="str">
            <v>114001300142</v>
          </cell>
          <cell r="C112" t="str">
            <v>114</v>
          </cell>
          <cell r="D112" t="str">
            <v>114001</v>
          </cell>
          <cell r="E112" t="str">
            <v>ساير حسابها و اسناد دريافتني</v>
          </cell>
          <cell r="F112" t="str">
            <v>علي الحساب حقوق</v>
          </cell>
          <cell r="G112" t="str">
            <v>300142</v>
          </cell>
          <cell r="H112" t="str">
            <v>فروتني قهرماني احمد</v>
          </cell>
          <cell r="P112" t="str">
            <v>610</v>
          </cell>
        </row>
        <row r="113">
          <cell r="A113">
            <v>6100</v>
          </cell>
          <cell r="B113" t="str">
            <v>114001300143</v>
          </cell>
          <cell r="C113" t="str">
            <v>114</v>
          </cell>
          <cell r="D113" t="str">
            <v>114001</v>
          </cell>
          <cell r="E113" t="str">
            <v>ساير حسابها و اسناد دريافتني</v>
          </cell>
          <cell r="F113" t="str">
            <v>علي الحساب حقوق</v>
          </cell>
          <cell r="G113" t="str">
            <v>300143</v>
          </cell>
          <cell r="H113" t="str">
            <v>وفائي نهر مهدي</v>
          </cell>
          <cell r="P113" t="str">
            <v>610</v>
          </cell>
        </row>
        <row r="114">
          <cell r="A114">
            <v>6100</v>
          </cell>
          <cell r="B114" t="str">
            <v>114001300145</v>
          </cell>
          <cell r="C114" t="str">
            <v>114</v>
          </cell>
          <cell r="D114" t="str">
            <v>114001</v>
          </cell>
          <cell r="E114" t="str">
            <v>ساير حسابها و اسناد دريافتني</v>
          </cell>
          <cell r="F114" t="str">
            <v>علي الحساب حقوق</v>
          </cell>
          <cell r="G114" t="str">
            <v>300145</v>
          </cell>
          <cell r="H114" t="str">
            <v>طريقت نيا يعقوب</v>
          </cell>
          <cell r="P114" t="str">
            <v>610</v>
          </cell>
        </row>
        <row r="115">
          <cell r="A115">
            <v>6100</v>
          </cell>
          <cell r="B115" t="str">
            <v>114001300146</v>
          </cell>
          <cell r="C115" t="str">
            <v>114</v>
          </cell>
          <cell r="D115" t="str">
            <v>114001</v>
          </cell>
          <cell r="E115" t="str">
            <v>ساير حسابها و اسناد دريافتني</v>
          </cell>
          <cell r="F115" t="str">
            <v>علي الحساب حقوق</v>
          </cell>
          <cell r="G115" t="str">
            <v>300146</v>
          </cell>
          <cell r="H115" t="str">
            <v>شمس آذر ميرعلي</v>
          </cell>
          <cell r="P115" t="str">
            <v>610</v>
          </cell>
        </row>
        <row r="116">
          <cell r="A116">
            <v>6100</v>
          </cell>
          <cell r="B116" t="str">
            <v>114001300147</v>
          </cell>
          <cell r="C116" t="str">
            <v>114</v>
          </cell>
          <cell r="D116" t="str">
            <v>114001</v>
          </cell>
          <cell r="E116" t="str">
            <v>ساير حسابها و اسناد دريافتني</v>
          </cell>
          <cell r="F116" t="str">
            <v>علي الحساب حقوق</v>
          </cell>
          <cell r="G116" t="str">
            <v>300147</v>
          </cell>
          <cell r="H116" t="str">
            <v>فرشباف عبهري يوسف</v>
          </cell>
          <cell r="P116" t="str">
            <v>610</v>
          </cell>
        </row>
        <row r="117">
          <cell r="A117">
            <v>6100</v>
          </cell>
          <cell r="B117" t="str">
            <v>114001300148</v>
          </cell>
          <cell r="C117" t="str">
            <v>114</v>
          </cell>
          <cell r="D117" t="str">
            <v>114001</v>
          </cell>
          <cell r="E117" t="str">
            <v>ساير حسابها و اسناد دريافتني</v>
          </cell>
          <cell r="F117" t="str">
            <v>علي الحساب حقوق</v>
          </cell>
          <cell r="G117" t="str">
            <v>300148</v>
          </cell>
          <cell r="H117" t="str">
            <v>شفيعي عنصرودي داريوش</v>
          </cell>
          <cell r="P117" t="str">
            <v>610</v>
          </cell>
        </row>
        <row r="118">
          <cell r="A118">
            <v>6100</v>
          </cell>
          <cell r="B118" t="str">
            <v>114001300149</v>
          </cell>
          <cell r="C118" t="str">
            <v>114</v>
          </cell>
          <cell r="D118" t="str">
            <v>114001</v>
          </cell>
          <cell r="E118" t="str">
            <v>ساير حسابها و اسناد دريافتني</v>
          </cell>
          <cell r="F118" t="str">
            <v>علي الحساب حقوق</v>
          </cell>
          <cell r="G118" t="str">
            <v>300149</v>
          </cell>
          <cell r="H118" t="str">
            <v>مردان پور دامن آباد خسرو</v>
          </cell>
          <cell r="P118" t="str">
            <v>610</v>
          </cell>
        </row>
        <row r="119">
          <cell r="A119">
            <v>6100</v>
          </cell>
          <cell r="B119" t="str">
            <v>114001300151</v>
          </cell>
          <cell r="C119" t="str">
            <v>114</v>
          </cell>
          <cell r="D119" t="str">
            <v>114001</v>
          </cell>
          <cell r="E119" t="str">
            <v>ساير حسابها و اسناد دريافتني</v>
          </cell>
          <cell r="F119" t="str">
            <v>علي الحساب حقوق</v>
          </cell>
          <cell r="G119" t="str">
            <v>300151</v>
          </cell>
          <cell r="H119" t="str">
            <v>امجدي رحيم</v>
          </cell>
          <cell r="P119" t="str">
            <v>610</v>
          </cell>
        </row>
        <row r="120">
          <cell r="A120">
            <v>6100</v>
          </cell>
          <cell r="B120" t="str">
            <v>114001300152</v>
          </cell>
          <cell r="C120" t="str">
            <v>114</v>
          </cell>
          <cell r="D120" t="str">
            <v>114001</v>
          </cell>
          <cell r="E120" t="str">
            <v>ساير حسابها و اسناد دريافتني</v>
          </cell>
          <cell r="F120" t="str">
            <v>علي الحساب حقوق</v>
          </cell>
          <cell r="G120" t="str">
            <v>300152</v>
          </cell>
          <cell r="H120" t="str">
            <v>حسن زاده حميد</v>
          </cell>
          <cell r="P120" t="str">
            <v>610</v>
          </cell>
        </row>
        <row r="121">
          <cell r="A121">
            <v>6100</v>
          </cell>
          <cell r="B121" t="str">
            <v>114001300154</v>
          </cell>
          <cell r="C121" t="str">
            <v>114</v>
          </cell>
          <cell r="D121" t="str">
            <v>114001</v>
          </cell>
          <cell r="E121" t="str">
            <v>ساير حسابها و اسناد دريافتني</v>
          </cell>
          <cell r="F121" t="str">
            <v>علي الحساب حقوق</v>
          </cell>
          <cell r="G121" t="str">
            <v>300154</v>
          </cell>
          <cell r="H121" t="str">
            <v>زارعي ارزيل مصطفي</v>
          </cell>
          <cell r="P121" t="str">
            <v>610</v>
          </cell>
        </row>
        <row r="122">
          <cell r="A122">
            <v>6100</v>
          </cell>
          <cell r="B122" t="str">
            <v>114001300155</v>
          </cell>
          <cell r="C122" t="str">
            <v>114</v>
          </cell>
          <cell r="D122" t="str">
            <v>114001</v>
          </cell>
          <cell r="E122" t="str">
            <v>ساير حسابها و اسناد دريافتني</v>
          </cell>
          <cell r="F122" t="str">
            <v>علي الحساب حقوق</v>
          </cell>
          <cell r="G122" t="str">
            <v>300155</v>
          </cell>
          <cell r="H122" t="str">
            <v>قليپور سفيداني حسين</v>
          </cell>
          <cell r="P122" t="str">
            <v>610</v>
          </cell>
        </row>
        <row r="123">
          <cell r="A123">
            <v>6100</v>
          </cell>
          <cell r="B123" t="str">
            <v>114001300156</v>
          </cell>
          <cell r="C123" t="str">
            <v>114</v>
          </cell>
          <cell r="D123" t="str">
            <v>114001</v>
          </cell>
          <cell r="E123" t="str">
            <v>ساير حسابها و اسناد دريافتني</v>
          </cell>
          <cell r="F123" t="str">
            <v>علي الحساب حقوق</v>
          </cell>
          <cell r="G123" t="str">
            <v>300156</v>
          </cell>
          <cell r="H123" t="str">
            <v>حسينيان سيروس</v>
          </cell>
          <cell r="P123" t="str">
            <v>610</v>
          </cell>
        </row>
        <row r="124">
          <cell r="A124">
            <v>6100</v>
          </cell>
          <cell r="B124" t="str">
            <v>114001300157</v>
          </cell>
          <cell r="C124" t="str">
            <v>114</v>
          </cell>
          <cell r="D124" t="str">
            <v>114001</v>
          </cell>
          <cell r="E124" t="str">
            <v>ساير حسابها و اسناد دريافتني</v>
          </cell>
          <cell r="F124" t="str">
            <v>علي الحساب حقوق</v>
          </cell>
          <cell r="G124" t="str">
            <v>300157</v>
          </cell>
          <cell r="H124" t="str">
            <v>معصومي خدايار</v>
          </cell>
          <cell r="P124" t="str">
            <v>610</v>
          </cell>
        </row>
        <row r="125">
          <cell r="A125">
            <v>6100</v>
          </cell>
          <cell r="B125" t="str">
            <v>114001300160</v>
          </cell>
          <cell r="C125" t="str">
            <v>114</v>
          </cell>
          <cell r="D125" t="str">
            <v>114001</v>
          </cell>
          <cell r="E125" t="str">
            <v>ساير حسابها و اسناد دريافتني</v>
          </cell>
          <cell r="F125" t="str">
            <v>علي الحساب حقوق</v>
          </cell>
          <cell r="G125" t="str">
            <v>300160</v>
          </cell>
          <cell r="H125" t="str">
            <v>عالم وحيد</v>
          </cell>
          <cell r="P125" t="str">
            <v>610</v>
          </cell>
        </row>
        <row r="126">
          <cell r="A126">
            <v>6100</v>
          </cell>
          <cell r="B126" t="str">
            <v>114001300162</v>
          </cell>
          <cell r="C126" t="str">
            <v>114</v>
          </cell>
          <cell r="D126" t="str">
            <v>114001</v>
          </cell>
          <cell r="E126" t="str">
            <v>ساير حسابها و اسناد دريافتني</v>
          </cell>
          <cell r="F126" t="str">
            <v>علي الحساب حقوق</v>
          </cell>
          <cell r="G126" t="str">
            <v>300162</v>
          </cell>
          <cell r="H126" t="str">
            <v>محمدي جابر</v>
          </cell>
          <cell r="P126" t="str">
            <v>610</v>
          </cell>
        </row>
        <row r="127">
          <cell r="A127">
            <v>6100</v>
          </cell>
          <cell r="B127" t="str">
            <v>114001300182</v>
          </cell>
          <cell r="C127" t="str">
            <v>114</v>
          </cell>
          <cell r="D127" t="str">
            <v>114001</v>
          </cell>
          <cell r="E127" t="str">
            <v>ساير حسابها و اسناد دريافتني</v>
          </cell>
          <cell r="F127" t="str">
            <v>علي الحساب حقوق</v>
          </cell>
          <cell r="G127" t="str">
            <v>300182</v>
          </cell>
          <cell r="H127" t="str">
            <v>اصلاني مقدم علي</v>
          </cell>
          <cell r="P127" t="str">
            <v>610</v>
          </cell>
        </row>
        <row r="128">
          <cell r="A128">
            <v>6100</v>
          </cell>
          <cell r="B128" t="str">
            <v>114001300206</v>
          </cell>
          <cell r="C128" t="str">
            <v>114</v>
          </cell>
          <cell r="D128" t="str">
            <v>114001</v>
          </cell>
          <cell r="E128" t="str">
            <v>ساير حسابها و اسناد دريافتني</v>
          </cell>
          <cell r="F128" t="str">
            <v>علي الحساب حقوق</v>
          </cell>
          <cell r="G128" t="str">
            <v>300206</v>
          </cell>
          <cell r="H128" t="str">
            <v>كامران هزه بران محمدرضا</v>
          </cell>
          <cell r="P128" t="str">
            <v>610</v>
          </cell>
        </row>
        <row r="129">
          <cell r="A129">
            <v>6100</v>
          </cell>
          <cell r="B129" t="str">
            <v>114001300208</v>
          </cell>
          <cell r="C129" t="str">
            <v>114</v>
          </cell>
          <cell r="D129" t="str">
            <v>114001</v>
          </cell>
          <cell r="E129" t="str">
            <v>ساير حسابها و اسناد دريافتني</v>
          </cell>
          <cell r="F129" t="str">
            <v>علي الحساب حقوق</v>
          </cell>
          <cell r="G129" t="str">
            <v>300208</v>
          </cell>
          <cell r="H129" t="str">
            <v>جعفرزاده رسول</v>
          </cell>
          <cell r="P129" t="str">
            <v>610</v>
          </cell>
        </row>
        <row r="130">
          <cell r="A130">
            <v>6100</v>
          </cell>
          <cell r="B130" t="str">
            <v>114001300218</v>
          </cell>
          <cell r="C130" t="str">
            <v>114</v>
          </cell>
          <cell r="D130" t="str">
            <v>114001</v>
          </cell>
          <cell r="E130" t="str">
            <v>ساير حسابها و اسناد دريافتني</v>
          </cell>
          <cell r="F130" t="str">
            <v>علي الحساب حقوق</v>
          </cell>
          <cell r="G130" t="str">
            <v>300218</v>
          </cell>
          <cell r="H130" t="str">
            <v>يحيي پور داخل مرتضي</v>
          </cell>
          <cell r="P130" t="str">
            <v>610</v>
          </cell>
        </row>
        <row r="131">
          <cell r="A131">
            <v>6100</v>
          </cell>
          <cell r="B131" t="str">
            <v>114001300234</v>
          </cell>
          <cell r="C131" t="str">
            <v>114</v>
          </cell>
          <cell r="D131" t="str">
            <v>114001</v>
          </cell>
          <cell r="E131" t="str">
            <v>ساير حسابها و اسناد دريافتني</v>
          </cell>
          <cell r="F131" t="str">
            <v>علي الحساب حقوق</v>
          </cell>
          <cell r="G131" t="str">
            <v>300234</v>
          </cell>
          <cell r="H131" t="str">
            <v>عبداله ميرشكارلو عليرضا</v>
          </cell>
          <cell r="P131" t="str">
            <v>610</v>
          </cell>
        </row>
        <row r="132">
          <cell r="A132">
            <v>6100</v>
          </cell>
          <cell r="B132" t="str">
            <v>114001300241</v>
          </cell>
          <cell r="C132" t="str">
            <v>114</v>
          </cell>
          <cell r="D132" t="str">
            <v>114001</v>
          </cell>
          <cell r="E132" t="str">
            <v>ساير حسابها و اسناد دريافتني</v>
          </cell>
          <cell r="F132" t="str">
            <v>علي الحساب حقوق</v>
          </cell>
          <cell r="G132" t="str">
            <v>300241</v>
          </cell>
          <cell r="H132" t="str">
            <v>همتي قراملكي عليرضا</v>
          </cell>
          <cell r="P132" t="str">
            <v>610</v>
          </cell>
        </row>
        <row r="133">
          <cell r="A133">
            <v>6100</v>
          </cell>
          <cell r="B133" t="str">
            <v>114001300248</v>
          </cell>
          <cell r="C133" t="str">
            <v>114</v>
          </cell>
          <cell r="D133" t="str">
            <v>114001</v>
          </cell>
          <cell r="E133" t="str">
            <v>ساير حسابها و اسناد دريافتني</v>
          </cell>
          <cell r="F133" t="str">
            <v>علي الحساب حقوق</v>
          </cell>
          <cell r="G133" t="str">
            <v>300248</v>
          </cell>
          <cell r="H133" t="str">
            <v>واحدي باويل محمدحسين</v>
          </cell>
          <cell r="P133" t="str">
            <v>610</v>
          </cell>
        </row>
        <row r="134">
          <cell r="A134">
            <v>6100</v>
          </cell>
          <cell r="B134" t="str">
            <v>114001300001</v>
          </cell>
          <cell r="C134" t="str">
            <v>114</v>
          </cell>
          <cell r="D134" t="str">
            <v>114001</v>
          </cell>
          <cell r="E134" t="str">
            <v>ساير حسابها و اسناد دريافتني</v>
          </cell>
          <cell r="F134" t="str">
            <v>علي الحساب حقوق</v>
          </cell>
          <cell r="G134" t="str">
            <v>300001</v>
          </cell>
          <cell r="H134" t="str">
            <v>فتاحي رسول</v>
          </cell>
          <cell r="P134" t="str">
            <v>610</v>
          </cell>
        </row>
        <row r="135">
          <cell r="A135">
            <v>6100</v>
          </cell>
          <cell r="B135" t="str">
            <v>114001300048</v>
          </cell>
          <cell r="C135" t="str">
            <v>114</v>
          </cell>
          <cell r="D135" t="str">
            <v>114001</v>
          </cell>
          <cell r="E135" t="str">
            <v>ساير حسابها و اسناد دريافتني</v>
          </cell>
          <cell r="F135" t="str">
            <v>علي الحساب حقوق</v>
          </cell>
          <cell r="G135" t="str">
            <v>300048</v>
          </cell>
          <cell r="H135" t="str">
            <v>ممي پور بارنجي سعيد</v>
          </cell>
          <cell r="P135" t="str">
            <v>610</v>
          </cell>
        </row>
        <row r="136">
          <cell r="A136">
            <v>6100</v>
          </cell>
          <cell r="B136" t="str">
            <v>114001300067</v>
          </cell>
          <cell r="C136" t="str">
            <v>114</v>
          </cell>
          <cell r="D136" t="str">
            <v>114001</v>
          </cell>
          <cell r="E136" t="str">
            <v>ساير حسابها و اسناد دريافتني</v>
          </cell>
          <cell r="F136" t="str">
            <v>علي الحساب حقوق</v>
          </cell>
          <cell r="G136" t="str">
            <v>300067</v>
          </cell>
          <cell r="H136" t="str">
            <v>صباغي جديد حسن</v>
          </cell>
          <cell r="P136" t="str">
            <v>610</v>
          </cell>
        </row>
        <row r="137">
          <cell r="A137">
            <v>6100</v>
          </cell>
          <cell r="B137" t="str">
            <v>114001300083</v>
          </cell>
          <cell r="C137" t="str">
            <v>114</v>
          </cell>
          <cell r="D137" t="str">
            <v>114001</v>
          </cell>
          <cell r="E137" t="str">
            <v>ساير حسابها و اسناد دريافتني</v>
          </cell>
          <cell r="F137" t="str">
            <v>علي الحساب حقوق</v>
          </cell>
          <cell r="G137" t="str">
            <v>300083</v>
          </cell>
          <cell r="H137" t="str">
            <v>ميرزالو جواد</v>
          </cell>
          <cell r="P137" t="str">
            <v>610</v>
          </cell>
        </row>
        <row r="138">
          <cell r="A138">
            <v>6100</v>
          </cell>
          <cell r="B138" t="str">
            <v>114001300110</v>
          </cell>
          <cell r="C138" t="str">
            <v>114</v>
          </cell>
          <cell r="D138" t="str">
            <v>114001</v>
          </cell>
          <cell r="E138" t="str">
            <v>ساير حسابها و اسناد دريافتني</v>
          </cell>
          <cell r="F138" t="str">
            <v>علي الحساب حقوق</v>
          </cell>
          <cell r="G138" t="str">
            <v>300110</v>
          </cell>
          <cell r="H138" t="str">
            <v>فروغي زهرا</v>
          </cell>
          <cell r="P138" t="str">
            <v>610</v>
          </cell>
        </row>
        <row r="139">
          <cell r="A139">
            <v>6100</v>
          </cell>
          <cell r="B139" t="str">
            <v>114001300124</v>
          </cell>
          <cell r="C139" t="str">
            <v>114</v>
          </cell>
          <cell r="D139" t="str">
            <v>114001</v>
          </cell>
          <cell r="E139" t="str">
            <v>ساير حسابها و اسناد دريافتني</v>
          </cell>
          <cell r="F139" t="str">
            <v>علي الحساب حقوق</v>
          </cell>
          <cell r="G139" t="str">
            <v>300124</v>
          </cell>
          <cell r="H139" t="str">
            <v>محب حق رحيم</v>
          </cell>
          <cell r="P139" t="str">
            <v>610</v>
          </cell>
        </row>
        <row r="140">
          <cell r="A140">
            <v>6100</v>
          </cell>
          <cell r="B140" t="str">
            <v>114001300153</v>
          </cell>
          <cell r="C140" t="str">
            <v>114</v>
          </cell>
          <cell r="D140" t="str">
            <v>114001</v>
          </cell>
          <cell r="E140" t="str">
            <v>ساير حسابها و اسناد دريافتني</v>
          </cell>
          <cell r="F140" t="str">
            <v>علي الحساب حقوق</v>
          </cell>
          <cell r="G140" t="str">
            <v>300153</v>
          </cell>
          <cell r="H140" t="str">
            <v>محمدپور مهدوي احمدرضا</v>
          </cell>
          <cell r="P140" t="str">
            <v>610</v>
          </cell>
        </row>
        <row r="141">
          <cell r="A141">
            <v>6100</v>
          </cell>
          <cell r="B141" t="str">
            <v>114001300158</v>
          </cell>
          <cell r="C141" t="str">
            <v>114</v>
          </cell>
          <cell r="D141" t="str">
            <v>114001</v>
          </cell>
          <cell r="E141" t="str">
            <v>ساير حسابها و اسناد دريافتني</v>
          </cell>
          <cell r="F141" t="str">
            <v>علي الحساب حقوق</v>
          </cell>
          <cell r="G141" t="str">
            <v>300158</v>
          </cell>
          <cell r="H141" t="str">
            <v>تقي پور متقيان نوبري رحيم</v>
          </cell>
          <cell r="P141" t="str">
            <v>610</v>
          </cell>
        </row>
        <row r="142">
          <cell r="A142">
            <v>6100</v>
          </cell>
          <cell r="B142" t="str">
            <v>114001300163</v>
          </cell>
          <cell r="C142" t="str">
            <v>114</v>
          </cell>
          <cell r="D142" t="str">
            <v>114001</v>
          </cell>
          <cell r="E142" t="str">
            <v>ساير حسابها و اسناد دريافتني</v>
          </cell>
          <cell r="F142" t="str">
            <v>علي الحساب حقوق</v>
          </cell>
          <cell r="G142" t="str">
            <v>300163</v>
          </cell>
          <cell r="H142" t="str">
            <v>روشناس شهرام</v>
          </cell>
          <cell r="P142" t="str">
            <v>610</v>
          </cell>
        </row>
        <row r="143">
          <cell r="A143">
            <v>6100</v>
          </cell>
          <cell r="B143" t="str">
            <v>114001300165</v>
          </cell>
          <cell r="C143" t="str">
            <v>114</v>
          </cell>
          <cell r="D143" t="str">
            <v>114001</v>
          </cell>
          <cell r="E143" t="str">
            <v>ساير حسابها و اسناد دريافتني</v>
          </cell>
          <cell r="F143" t="str">
            <v>علي الحساب حقوق</v>
          </cell>
          <cell r="G143" t="str">
            <v>300165</v>
          </cell>
          <cell r="H143" t="str">
            <v>تهم بهنام</v>
          </cell>
          <cell r="P143" t="str">
            <v>610</v>
          </cell>
        </row>
        <row r="144">
          <cell r="A144">
            <v>6100</v>
          </cell>
          <cell r="B144" t="str">
            <v>114001300170</v>
          </cell>
          <cell r="C144" t="str">
            <v>114</v>
          </cell>
          <cell r="D144" t="str">
            <v>114001</v>
          </cell>
          <cell r="E144" t="str">
            <v>ساير حسابها و اسناد دريافتني</v>
          </cell>
          <cell r="F144" t="str">
            <v>علي الحساب حقوق</v>
          </cell>
          <cell r="G144" t="str">
            <v>300170</v>
          </cell>
          <cell r="H144" t="str">
            <v>فتحي سياوش</v>
          </cell>
          <cell r="P144" t="str">
            <v>610</v>
          </cell>
        </row>
        <row r="145">
          <cell r="A145">
            <v>6100</v>
          </cell>
          <cell r="B145" t="str">
            <v>114001300171</v>
          </cell>
          <cell r="C145" t="str">
            <v>114</v>
          </cell>
          <cell r="D145" t="str">
            <v>114001</v>
          </cell>
          <cell r="E145" t="str">
            <v>ساير حسابها و اسناد دريافتني</v>
          </cell>
          <cell r="F145" t="str">
            <v>علي الحساب حقوق</v>
          </cell>
          <cell r="G145" t="str">
            <v>300171</v>
          </cell>
          <cell r="H145" t="str">
            <v>اميرحقيان سعيد</v>
          </cell>
          <cell r="P145" t="str">
            <v>610</v>
          </cell>
        </row>
        <row r="146">
          <cell r="A146">
            <v>6100</v>
          </cell>
          <cell r="B146" t="str">
            <v>114001300172</v>
          </cell>
          <cell r="C146" t="str">
            <v>114</v>
          </cell>
          <cell r="D146" t="str">
            <v>114001</v>
          </cell>
          <cell r="E146" t="str">
            <v>ساير حسابها و اسناد دريافتني</v>
          </cell>
          <cell r="F146" t="str">
            <v>علي الحساب حقوق</v>
          </cell>
          <cell r="G146" t="str">
            <v>300172</v>
          </cell>
          <cell r="H146" t="str">
            <v>عليزاد پورسعيدي حامد</v>
          </cell>
          <cell r="P146" t="str">
            <v>610</v>
          </cell>
        </row>
        <row r="147">
          <cell r="A147">
            <v>6100</v>
          </cell>
          <cell r="B147" t="str">
            <v>114001300176</v>
          </cell>
          <cell r="C147" t="str">
            <v>114</v>
          </cell>
          <cell r="D147" t="str">
            <v>114001</v>
          </cell>
          <cell r="E147" t="str">
            <v>ساير حسابها و اسناد دريافتني</v>
          </cell>
          <cell r="F147" t="str">
            <v>علي الحساب حقوق</v>
          </cell>
          <cell r="G147" t="str">
            <v>300176</v>
          </cell>
          <cell r="H147" t="str">
            <v>قليپور قراجه بهروز</v>
          </cell>
          <cell r="P147" t="str">
            <v>610</v>
          </cell>
        </row>
        <row r="148">
          <cell r="A148">
            <v>6100</v>
          </cell>
          <cell r="B148" t="str">
            <v>114001300183</v>
          </cell>
          <cell r="C148" t="str">
            <v>114</v>
          </cell>
          <cell r="D148" t="str">
            <v>114001</v>
          </cell>
          <cell r="E148" t="str">
            <v>ساير حسابها و اسناد دريافتني</v>
          </cell>
          <cell r="F148" t="str">
            <v>علي الحساب حقوق</v>
          </cell>
          <cell r="G148" t="str">
            <v>300183</v>
          </cell>
          <cell r="H148" t="str">
            <v>سليماني رضا</v>
          </cell>
          <cell r="P148" t="str">
            <v>610</v>
          </cell>
        </row>
        <row r="149">
          <cell r="A149">
            <v>6100</v>
          </cell>
          <cell r="B149" t="str">
            <v>114001300312</v>
          </cell>
          <cell r="C149" t="str">
            <v>114</v>
          </cell>
          <cell r="D149" t="str">
            <v>114001</v>
          </cell>
          <cell r="E149" t="str">
            <v>ساير حسابها و اسناد دريافتني</v>
          </cell>
          <cell r="F149" t="str">
            <v>علي الحساب حقوق</v>
          </cell>
          <cell r="G149" t="str">
            <v>300312</v>
          </cell>
          <cell r="H149" t="str">
            <v>غنيمتي محمد</v>
          </cell>
          <cell r="P149" t="str">
            <v>610</v>
          </cell>
        </row>
        <row r="150">
          <cell r="A150">
            <v>6100</v>
          </cell>
          <cell r="B150" t="str">
            <v>114001300051</v>
          </cell>
          <cell r="C150" t="str">
            <v>114</v>
          </cell>
          <cell r="D150" t="str">
            <v>114001</v>
          </cell>
          <cell r="E150" t="str">
            <v>ساير حسابها و اسناد دريافتني</v>
          </cell>
          <cell r="F150" t="str">
            <v>علي الحساب حقوق</v>
          </cell>
          <cell r="G150" t="str">
            <v>300051</v>
          </cell>
          <cell r="H150" t="str">
            <v>فتحي نصرت</v>
          </cell>
          <cell r="P150" t="str">
            <v>610</v>
          </cell>
        </row>
        <row r="151">
          <cell r="A151">
            <v>6100</v>
          </cell>
          <cell r="B151" t="str">
            <v>114001300168</v>
          </cell>
          <cell r="C151" t="str">
            <v>114</v>
          </cell>
          <cell r="D151" t="str">
            <v>114001</v>
          </cell>
          <cell r="E151" t="str">
            <v>ساير حسابها و اسناد دريافتني</v>
          </cell>
          <cell r="F151" t="str">
            <v>علي الحساب حقوق</v>
          </cell>
          <cell r="G151" t="str">
            <v>300168</v>
          </cell>
          <cell r="H151" t="str">
            <v>بابكان ياشار</v>
          </cell>
          <cell r="P151" t="str">
            <v>610</v>
          </cell>
        </row>
        <row r="152">
          <cell r="A152">
            <v>6100</v>
          </cell>
          <cell r="B152" t="str">
            <v>114001300169</v>
          </cell>
          <cell r="C152" t="str">
            <v>114</v>
          </cell>
          <cell r="D152" t="str">
            <v>114001</v>
          </cell>
          <cell r="E152" t="str">
            <v>ساير حسابها و اسناد دريافتني</v>
          </cell>
          <cell r="F152" t="str">
            <v>علي الحساب حقوق</v>
          </cell>
          <cell r="G152" t="str">
            <v>300169</v>
          </cell>
          <cell r="H152" t="str">
            <v>منظر خسروشاهي اميرعلي</v>
          </cell>
          <cell r="P152" t="str">
            <v>610</v>
          </cell>
        </row>
        <row r="153">
          <cell r="A153">
            <v>6100</v>
          </cell>
          <cell r="B153" t="str">
            <v>114001300173</v>
          </cell>
          <cell r="C153" t="str">
            <v>114</v>
          </cell>
          <cell r="D153" t="str">
            <v>114001</v>
          </cell>
          <cell r="E153" t="str">
            <v>ساير حسابها و اسناد دريافتني</v>
          </cell>
          <cell r="F153" t="str">
            <v>علي الحساب حقوق</v>
          </cell>
          <cell r="G153" t="str">
            <v>300173</v>
          </cell>
          <cell r="H153" t="str">
            <v>قنبري اهري محمدرضا</v>
          </cell>
          <cell r="P153" t="str">
            <v>610</v>
          </cell>
        </row>
        <row r="154">
          <cell r="A154">
            <v>6100</v>
          </cell>
          <cell r="B154" t="str">
            <v>114001300185</v>
          </cell>
          <cell r="C154" t="str">
            <v>114</v>
          </cell>
          <cell r="D154" t="str">
            <v>114001</v>
          </cell>
          <cell r="E154" t="str">
            <v>ساير حسابها و اسناد دريافتني</v>
          </cell>
          <cell r="F154" t="str">
            <v>علي الحساب حقوق</v>
          </cell>
          <cell r="G154" t="str">
            <v>300185</v>
          </cell>
          <cell r="H154" t="str">
            <v>عوني عليرضا</v>
          </cell>
          <cell r="P154" t="str">
            <v>610</v>
          </cell>
        </row>
        <row r="155">
          <cell r="A155">
            <v>6100</v>
          </cell>
          <cell r="B155" t="str">
            <v>114001300187</v>
          </cell>
          <cell r="C155" t="str">
            <v>114</v>
          </cell>
          <cell r="D155" t="str">
            <v>114001</v>
          </cell>
          <cell r="E155" t="str">
            <v>ساير حسابها و اسناد دريافتني</v>
          </cell>
          <cell r="F155" t="str">
            <v>علي الحساب حقوق</v>
          </cell>
          <cell r="G155" t="str">
            <v>300187</v>
          </cell>
          <cell r="H155" t="str">
            <v>حاجي حيدري ممقاني مهدي</v>
          </cell>
          <cell r="P155" t="str">
            <v>610</v>
          </cell>
        </row>
        <row r="156">
          <cell r="A156">
            <v>6100</v>
          </cell>
          <cell r="B156" t="str">
            <v>114001300191</v>
          </cell>
          <cell r="C156" t="str">
            <v>114</v>
          </cell>
          <cell r="D156" t="str">
            <v>114001</v>
          </cell>
          <cell r="E156" t="str">
            <v>ساير حسابها و اسناد دريافتني</v>
          </cell>
          <cell r="F156" t="str">
            <v>علي الحساب حقوق</v>
          </cell>
          <cell r="G156" t="str">
            <v>300191</v>
          </cell>
          <cell r="H156" t="str">
            <v>باقر قازيار رشيد</v>
          </cell>
          <cell r="P156" t="str">
            <v>610</v>
          </cell>
        </row>
        <row r="157">
          <cell r="A157">
            <v>6100</v>
          </cell>
          <cell r="B157" t="str">
            <v>114001300195</v>
          </cell>
          <cell r="C157" t="str">
            <v>114</v>
          </cell>
          <cell r="D157" t="str">
            <v>114001</v>
          </cell>
          <cell r="E157" t="str">
            <v>ساير حسابها و اسناد دريافتني</v>
          </cell>
          <cell r="F157" t="str">
            <v>علي الحساب حقوق</v>
          </cell>
          <cell r="G157" t="str">
            <v>300195</v>
          </cell>
          <cell r="H157" t="str">
            <v>حريري كهنموئي علي</v>
          </cell>
          <cell r="P157" t="str">
            <v>610</v>
          </cell>
        </row>
        <row r="158">
          <cell r="A158">
            <v>6100</v>
          </cell>
          <cell r="B158" t="str">
            <v>114001300196</v>
          </cell>
          <cell r="C158" t="str">
            <v>114</v>
          </cell>
          <cell r="D158" t="str">
            <v>114001</v>
          </cell>
          <cell r="E158" t="str">
            <v>ساير حسابها و اسناد دريافتني</v>
          </cell>
          <cell r="F158" t="str">
            <v>علي الحساب حقوق</v>
          </cell>
          <cell r="G158" t="str">
            <v>300196</v>
          </cell>
          <cell r="H158" t="str">
            <v>حسيني سيد جواد</v>
          </cell>
          <cell r="P158" t="str">
            <v>610</v>
          </cell>
        </row>
        <row r="159">
          <cell r="A159">
            <v>6100</v>
          </cell>
          <cell r="B159" t="str">
            <v>114001300198</v>
          </cell>
          <cell r="C159" t="str">
            <v>114</v>
          </cell>
          <cell r="D159" t="str">
            <v>114001</v>
          </cell>
          <cell r="E159" t="str">
            <v>ساير حسابها و اسناد دريافتني</v>
          </cell>
          <cell r="F159" t="str">
            <v>علي الحساب حقوق</v>
          </cell>
          <cell r="G159" t="str">
            <v>300198</v>
          </cell>
          <cell r="H159" t="str">
            <v>ميرزائي شكور</v>
          </cell>
          <cell r="P159" t="str">
            <v>610</v>
          </cell>
        </row>
        <row r="160">
          <cell r="A160">
            <v>6100</v>
          </cell>
          <cell r="B160" t="str">
            <v>114001300216</v>
          </cell>
          <cell r="C160" t="str">
            <v>114</v>
          </cell>
          <cell r="D160" t="str">
            <v>114001</v>
          </cell>
          <cell r="E160" t="str">
            <v>ساير حسابها و اسناد دريافتني</v>
          </cell>
          <cell r="F160" t="str">
            <v>علي الحساب حقوق</v>
          </cell>
          <cell r="G160" t="str">
            <v>300216</v>
          </cell>
          <cell r="H160" t="str">
            <v>علي زاده اقبالي نژاد محمدباقر</v>
          </cell>
          <cell r="P160" t="str">
            <v>610</v>
          </cell>
        </row>
        <row r="161">
          <cell r="A161">
            <v>6100</v>
          </cell>
          <cell r="B161" t="str">
            <v>114001300220</v>
          </cell>
          <cell r="C161" t="str">
            <v>114</v>
          </cell>
          <cell r="D161" t="str">
            <v>114001</v>
          </cell>
          <cell r="E161" t="str">
            <v>ساير حسابها و اسناد دريافتني</v>
          </cell>
          <cell r="F161" t="str">
            <v>علي الحساب حقوق</v>
          </cell>
          <cell r="G161" t="str">
            <v>300220</v>
          </cell>
          <cell r="H161" t="str">
            <v>صحت مند قره بابا يوسف</v>
          </cell>
          <cell r="P161" t="str">
            <v>610</v>
          </cell>
        </row>
        <row r="162">
          <cell r="A162">
            <v>6100</v>
          </cell>
          <cell r="B162" t="str">
            <v>114001300240</v>
          </cell>
          <cell r="C162" t="str">
            <v>114</v>
          </cell>
          <cell r="D162" t="str">
            <v>114001</v>
          </cell>
          <cell r="E162" t="str">
            <v>ساير حسابها و اسناد دريافتني</v>
          </cell>
          <cell r="F162" t="str">
            <v>علي الحساب حقوق</v>
          </cell>
          <cell r="G162" t="str">
            <v>300240</v>
          </cell>
          <cell r="H162" t="str">
            <v>شاهد قراملكي ابوالقاسم</v>
          </cell>
          <cell r="P162" t="str">
            <v>610</v>
          </cell>
        </row>
        <row r="163">
          <cell r="A163">
            <v>6100</v>
          </cell>
          <cell r="B163" t="str">
            <v>114001300244</v>
          </cell>
          <cell r="C163" t="str">
            <v>114</v>
          </cell>
          <cell r="D163" t="str">
            <v>114001</v>
          </cell>
          <cell r="E163" t="str">
            <v>ساير حسابها و اسناد دريافتني</v>
          </cell>
          <cell r="F163" t="str">
            <v>علي الحساب حقوق</v>
          </cell>
          <cell r="G163" t="str">
            <v>300244</v>
          </cell>
          <cell r="H163" t="str">
            <v>بزمي حسن</v>
          </cell>
          <cell r="P163" t="str">
            <v>610</v>
          </cell>
        </row>
        <row r="164">
          <cell r="A164">
            <v>6100</v>
          </cell>
          <cell r="B164" t="str">
            <v>114001300250</v>
          </cell>
          <cell r="C164" t="str">
            <v>114</v>
          </cell>
          <cell r="D164" t="str">
            <v>114001</v>
          </cell>
          <cell r="E164" t="str">
            <v>ساير حسابها و اسناد دريافتني</v>
          </cell>
          <cell r="F164" t="str">
            <v>علي الحساب حقوق</v>
          </cell>
          <cell r="G164" t="str">
            <v>300250</v>
          </cell>
          <cell r="H164" t="str">
            <v>برزگر قراملكي محمد</v>
          </cell>
          <cell r="P164" t="str">
            <v>610</v>
          </cell>
        </row>
        <row r="165">
          <cell r="A165">
            <v>6100</v>
          </cell>
          <cell r="B165" t="str">
            <v>114001300259</v>
          </cell>
          <cell r="C165" t="str">
            <v>114</v>
          </cell>
          <cell r="D165" t="str">
            <v>114001</v>
          </cell>
          <cell r="E165" t="str">
            <v>ساير حسابها و اسناد دريافتني</v>
          </cell>
          <cell r="F165" t="str">
            <v>علي الحساب حقوق</v>
          </cell>
          <cell r="G165" t="str">
            <v>300259</v>
          </cell>
          <cell r="H165" t="str">
            <v>ميلي علي</v>
          </cell>
          <cell r="P165" t="str">
            <v>610</v>
          </cell>
        </row>
        <row r="166">
          <cell r="A166">
            <v>6100</v>
          </cell>
          <cell r="B166" t="str">
            <v>114001300305</v>
          </cell>
          <cell r="C166" t="str">
            <v>114</v>
          </cell>
          <cell r="D166" t="str">
            <v>114001</v>
          </cell>
          <cell r="E166" t="str">
            <v>ساير حسابها و اسناد دريافتني</v>
          </cell>
          <cell r="F166" t="str">
            <v>علي الحساب حقوق</v>
          </cell>
          <cell r="G166" t="str">
            <v>300305</v>
          </cell>
          <cell r="H166" t="str">
            <v>خضرلوي اقدم رضا</v>
          </cell>
          <cell r="P166" t="str">
            <v>610</v>
          </cell>
        </row>
        <row r="167">
          <cell r="A167">
            <v>6100</v>
          </cell>
          <cell r="B167" t="str">
            <v>114001300306</v>
          </cell>
          <cell r="C167" t="str">
            <v>114</v>
          </cell>
          <cell r="D167" t="str">
            <v>114001</v>
          </cell>
          <cell r="E167" t="str">
            <v>ساير حسابها و اسناد دريافتني</v>
          </cell>
          <cell r="F167" t="str">
            <v>علي الحساب حقوق</v>
          </cell>
          <cell r="G167" t="str">
            <v>300306</v>
          </cell>
          <cell r="H167" t="str">
            <v>نوري بهروز</v>
          </cell>
          <cell r="P167" t="str">
            <v>610</v>
          </cell>
        </row>
        <row r="168">
          <cell r="A168">
            <v>6100</v>
          </cell>
          <cell r="B168" t="str">
            <v>114001300310</v>
          </cell>
          <cell r="C168" t="str">
            <v>114</v>
          </cell>
          <cell r="D168" t="str">
            <v>114001</v>
          </cell>
          <cell r="E168" t="str">
            <v>ساير حسابها و اسناد دريافتني</v>
          </cell>
          <cell r="F168" t="str">
            <v>علي الحساب حقوق</v>
          </cell>
          <cell r="G168" t="str">
            <v>300310</v>
          </cell>
          <cell r="H168" t="str">
            <v>نوري مسعود</v>
          </cell>
          <cell r="P168" t="str">
            <v>610</v>
          </cell>
        </row>
        <row r="169">
          <cell r="A169">
            <v>6100</v>
          </cell>
          <cell r="B169" t="str">
            <v>114001300144</v>
          </cell>
          <cell r="C169" t="str">
            <v>114</v>
          </cell>
          <cell r="D169" t="str">
            <v>114001</v>
          </cell>
          <cell r="E169" t="str">
            <v>ساير حسابها و اسناد دريافتني</v>
          </cell>
          <cell r="F169" t="str">
            <v>علي الحساب حقوق</v>
          </cell>
          <cell r="G169" t="str">
            <v>300144</v>
          </cell>
          <cell r="H169" t="str">
            <v>آقائي كومله نادر</v>
          </cell>
          <cell r="P169" t="str">
            <v>610</v>
          </cell>
        </row>
        <row r="170">
          <cell r="A170">
            <v>6100</v>
          </cell>
          <cell r="B170" t="str">
            <v>114001300174</v>
          </cell>
          <cell r="C170" t="str">
            <v>114</v>
          </cell>
          <cell r="D170" t="str">
            <v>114001</v>
          </cell>
          <cell r="E170" t="str">
            <v>ساير حسابها و اسناد دريافتني</v>
          </cell>
          <cell r="F170" t="str">
            <v>علي الحساب حقوق</v>
          </cell>
          <cell r="G170" t="str">
            <v>300174</v>
          </cell>
          <cell r="H170" t="str">
            <v>سراجي عنصرودي محمد</v>
          </cell>
          <cell r="P170" t="str">
            <v>610</v>
          </cell>
        </row>
        <row r="171">
          <cell r="A171">
            <v>6100</v>
          </cell>
          <cell r="B171" t="str">
            <v>114001300189</v>
          </cell>
          <cell r="C171" t="str">
            <v>114</v>
          </cell>
          <cell r="D171" t="str">
            <v>114001</v>
          </cell>
          <cell r="E171" t="str">
            <v>ساير حسابها و اسناد دريافتني</v>
          </cell>
          <cell r="F171" t="str">
            <v>علي الحساب حقوق</v>
          </cell>
          <cell r="G171" t="str">
            <v>300189</v>
          </cell>
          <cell r="H171" t="str">
            <v>داناي يوسف</v>
          </cell>
          <cell r="P171" t="str">
            <v>610</v>
          </cell>
        </row>
        <row r="172">
          <cell r="A172">
            <v>6100</v>
          </cell>
          <cell r="B172" t="str">
            <v>114001300194</v>
          </cell>
          <cell r="C172" t="str">
            <v>114</v>
          </cell>
          <cell r="D172" t="str">
            <v>114001</v>
          </cell>
          <cell r="E172" t="str">
            <v>ساير حسابها و اسناد دريافتني</v>
          </cell>
          <cell r="F172" t="str">
            <v>علي الحساب حقوق</v>
          </cell>
          <cell r="G172" t="str">
            <v>300194</v>
          </cell>
          <cell r="H172" t="str">
            <v>كارگر شهرام</v>
          </cell>
          <cell r="P172" t="str">
            <v>610</v>
          </cell>
        </row>
        <row r="173">
          <cell r="A173">
            <v>6100</v>
          </cell>
          <cell r="B173" t="str">
            <v>114001300199</v>
          </cell>
          <cell r="C173" t="str">
            <v>114</v>
          </cell>
          <cell r="D173" t="str">
            <v>114001</v>
          </cell>
          <cell r="E173" t="str">
            <v>ساير حسابها و اسناد دريافتني</v>
          </cell>
          <cell r="F173" t="str">
            <v>علي الحساب حقوق</v>
          </cell>
          <cell r="G173" t="str">
            <v>300199</v>
          </cell>
          <cell r="H173" t="str">
            <v>ناصح قراملكي مهدي</v>
          </cell>
          <cell r="P173" t="str">
            <v>610</v>
          </cell>
        </row>
        <row r="174">
          <cell r="A174">
            <v>6100</v>
          </cell>
          <cell r="B174" t="str">
            <v>114001300201</v>
          </cell>
          <cell r="C174" t="str">
            <v>114</v>
          </cell>
          <cell r="D174" t="str">
            <v>114001</v>
          </cell>
          <cell r="E174" t="str">
            <v>ساير حسابها و اسناد دريافتني</v>
          </cell>
          <cell r="F174" t="str">
            <v>علي الحساب حقوق</v>
          </cell>
          <cell r="G174" t="str">
            <v>300201</v>
          </cell>
          <cell r="H174" t="str">
            <v>حسين زاده فرد سجاد</v>
          </cell>
          <cell r="P174" t="str">
            <v>610</v>
          </cell>
        </row>
        <row r="175">
          <cell r="A175">
            <v>6100</v>
          </cell>
          <cell r="B175" t="str">
            <v>114001300205</v>
          </cell>
          <cell r="C175" t="str">
            <v>114</v>
          </cell>
          <cell r="D175" t="str">
            <v>114001</v>
          </cell>
          <cell r="E175" t="str">
            <v>ساير حسابها و اسناد دريافتني</v>
          </cell>
          <cell r="F175" t="str">
            <v>علي الحساب حقوق</v>
          </cell>
          <cell r="G175" t="str">
            <v>300205</v>
          </cell>
          <cell r="H175" t="str">
            <v>ميرفتاح زاده سيد يوسف</v>
          </cell>
          <cell r="P175" t="str">
            <v>610</v>
          </cell>
        </row>
        <row r="176">
          <cell r="A176">
            <v>6100</v>
          </cell>
          <cell r="B176" t="str">
            <v>114001300210</v>
          </cell>
          <cell r="C176" t="str">
            <v>114</v>
          </cell>
          <cell r="D176" t="str">
            <v>114001</v>
          </cell>
          <cell r="E176" t="str">
            <v>ساير حسابها و اسناد دريافتني</v>
          </cell>
          <cell r="F176" t="str">
            <v>علي الحساب حقوق</v>
          </cell>
          <cell r="G176" t="str">
            <v>300210</v>
          </cell>
          <cell r="H176" t="str">
            <v>احمدي نژاد مجيد</v>
          </cell>
          <cell r="P176" t="str">
            <v>610</v>
          </cell>
        </row>
        <row r="177">
          <cell r="A177">
            <v>6100</v>
          </cell>
          <cell r="B177" t="str">
            <v>114001300214</v>
          </cell>
          <cell r="C177" t="str">
            <v>114</v>
          </cell>
          <cell r="D177" t="str">
            <v>114001</v>
          </cell>
          <cell r="E177" t="str">
            <v>ساير حسابها و اسناد دريافتني</v>
          </cell>
          <cell r="F177" t="str">
            <v>علي الحساب حقوق</v>
          </cell>
          <cell r="G177" t="str">
            <v>300214</v>
          </cell>
          <cell r="H177" t="str">
            <v>صنعتي قراملكي عليرضا</v>
          </cell>
          <cell r="P177" t="str">
            <v>610</v>
          </cell>
        </row>
        <row r="178">
          <cell r="A178">
            <v>6100</v>
          </cell>
          <cell r="B178" t="str">
            <v>114001300215</v>
          </cell>
          <cell r="C178" t="str">
            <v>114</v>
          </cell>
          <cell r="D178" t="str">
            <v>114001</v>
          </cell>
          <cell r="E178" t="str">
            <v>ساير حسابها و اسناد دريافتني</v>
          </cell>
          <cell r="F178" t="str">
            <v>علي الحساب حقوق</v>
          </cell>
          <cell r="G178" t="str">
            <v>300215</v>
          </cell>
          <cell r="H178" t="str">
            <v>هژبر جواد</v>
          </cell>
          <cell r="P178" t="str">
            <v>610</v>
          </cell>
        </row>
        <row r="179">
          <cell r="A179">
            <v>6100</v>
          </cell>
          <cell r="B179" t="str">
            <v>114001300225</v>
          </cell>
          <cell r="C179" t="str">
            <v>114</v>
          </cell>
          <cell r="D179" t="str">
            <v>114001</v>
          </cell>
          <cell r="E179" t="str">
            <v>ساير حسابها و اسناد دريافتني</v>
          </cell>
          <cell r="F179" t="str">
            <v>علي الحساب حقوق</v>
          </cell>
          <cell r="G179" t="str">
            <v>300225</v>
          </cell>
          <cell r="H179" t="str">
            <v>نيك پور رسول</v>
          </cell>
          <cell r="P179" t="str">
            <v>610</v>
          </cell>
        </row>
        <row r="180">
          <cell r="A180">
            <v>6100</v>
          </cell>
          <cell r="B180" t="str">
            <v>114001300226</v>
          </cell>
          <cell r="C180" t="str">
            <v>114</v>
          </cell>
          <cell r="D180" t="str">
            <v>114001</v>
          </cell>
          <cell r="E180" t="str">
            <v>ساير حسابها و اسناد دريافتني</v>
          </cell>
          <cell r="F180" t="str">
            <v>علي الحساب حقوق</v>
          </cell>
          <cell r="G180" t="str">
            <v>300226</v>
          </cell>
          <cell r="H180" t="str">
            <v>طاهباز هادي</v>
          </cell>
          <cell r="P180" t="str">
            <v>610</v>
          </cell>
        </row>
        <row r="181">
          <cell r="A181">
            <v>6100</v>
          </cell>
          <cell r="B181" t="str">
            <v>114001300231</v>
          </cell>
          <cell r="C181" t="str">
            <v>114</v>
          </cell>
          <cell r="D181" t="str">
            <v>114001</v>
          </cell>
          <cell r="E181" t="str">
            <v>ساير حسابها و اسناد دريافتني</v>
          </cell>
          <cell r="F181" t="str">
            <v>علي الحساب حقوق</v>
          </cell>
          <cell r="G181" t="str">
            <v>300231</v>
          </cell>
          <cell r="H181" t="str">
            <v>تمدن خشكناب رضا</v>
          </cell>
          <cell r="P181" t="str">
            <v>610</v>
          </cell>
        </row>
        <row r="182">
          <cell r="A182">
            <v>6100</v>
          </cell>
          <cell r="B182" t="str">
            <v>114001300239</v>
          </cell>
          <cell r="C182" t="str">
            <v>114</v>
          </cell>
          <cell r="D182" t="str">
            <v>114001</v>
          </cell>
          <cell r="E182" t="str">
            <v>ساير حسابها و اسناد دريافتني</v>
          </cell>
          <cell r="F182" t="str">
            <v>علي الحساب حقوق</v>
          </cell>
          <cell r="G182" t="str">
            <v>300239</v>
          </cell>
          <cell r="H182" t="str">
            <v>بهرامي قراملكي محمدعلي</v>
          </cell>
          <cell r="P182" t="str">
            <v>610</v>
          </cell>
        </row>
        <row r="183">
          <cell r="A183">
            <v>6100</v>
          </cell>
          <cell r="B183" t="str">
            <v>114001300249</v>
          </cell>
          <cell r="C183" t="str">
            <v>114</v>
          </cell>
          <cell r="D183" t="str">
            <v>114001</v>
          </cell>
          <cell r="E183" t="str">
            <v>ساير حسابها و اسناد دريافتني</v>
          </cell>
          <cell r="F183" t="str">
            <v>علي الحساب حقوق</v>
          </cell>
          <cell r="G183" t="str">
            <v>300249</v>
          </cell>
          <cell r="H183" t="str">
            <v>آقاداداش كرامتي داود</v>
          </cell>
          <cell r="P183" t="str">
            <v>610</v>
          </cell>
        </row>
        <row r="184">
          <cell r="A184">
            <v>6100</v>
          </cell>
          <cell r="B184" t="str">
            <v>114001300307</v>
          </cell>
          <cell r="C184" t="str">
            <v>114</v>
          </cell>
          <cell r="D184" t="str">
            <v>114001</v>
          </cell>
          <cell r="E184" t="str">
            <v>ساير حسابها و اسناد دريافتني</v>
          </cell>
          <cell r="F184" t="str">
            <v>علي الحساب حقوق</v>
          </cell>
          <cell r="G184" t="str">
            <v>300307</v>
          </cell>
          <cell r="H184" t="str">
            <v>سعيدي قراملكي حسين</v>
          </cell>
          <cell r="P184" t="str">
            <v>610</v>
          </cell>
        </row>
        <row r="185">
          <cell r="A185">
            <v>6100</v>
          </cell>
          <cell r="B185" t="str">
            <v>114001300211</v>
          </cell>
          <cell r="C185" t="str">
            <v>114</v>
          </cell>
          <cell r="D185" t="str">
            <v>114001</v>
          </cell>
          <cell r="E185" t="str">
            <v>ساير حسابها و اسناد دريافتني</v>
          </cell>
          <cell r="F185" t="str">
            <v>علي الحساب حقوق</v>
          </cell>
          <cell r="G185" t="str">
            <v>300211</v>
          </cell>
          <cell r="H185" t="str">
            <v>جعفرنژاد عليرضا</v>
          </cell>
          <cell r="P185" t="str">
            <v>610</v>
          </cell>
        </row>
        <row r="186">
          <cell r="A186">
            <v>6100</v>
          </cell>
          <cell r="B186" t="str">
            <v>114001300219</v>
          </cell>
          <cell r="C186" t="str">
            <v>114</v>
          </cell>
          <cell r="D186" t="str">
            <v>114001</v>
          </cell>
          <cell r="E186" t="str">
            <v>ساير حسابها و اسناد دريافتني</v>
          </cell>
          <cell r="F186" t="str">
            <v>علي الحساب حقوق</v>
          </cell>
          <cell r="G186" t="str">
            <v>300219</v>
          </cell>
          <cell r="H186" t="str">
            <v>سلماني كريم</v>
          </cell>
          <cell r="P186" t="str">
            <v>610</v>
          </cell>
        </row>
        <row r="187">
          <cell r="A187">
            <v>6100</v>
          </cell>
          <cell r="B187" t="str">
            <v>114001300222</v>
          </cell>
          <cell r="C187" t="str">
            <v>114</v>
          </cell>
          <cell r="D187" t="str">
            <v>114001</v>
          </cell>
          <cell r="E187" t="str">
            <v>ساير حسابها و اسناد دريافتني</v>
          </cell>
          <cell r="F187" t="str">
            <v>علي الحساب حقوق</v>
          </cell>
          <cell r="G187" t="str">
            <v>300222</v>
          </cell>
          <cell r="H187" t="str">
            <v>شكري احمد</v>
          </cell>
          <cell r="P187" t="str">
            <v>610</v>
          </cell>
        </row>
        <row r="188">
          <cell r="A188">
            <v>6100</v>
          </cell>
          <cell r="B188" t="str">
            <v>114001300245</v>
          </cell>
          <cell r="C188" t="str">
            <v>114</v>
          </cell>
          <cell r="D188" t="str">
            <v>114001</v>
          </cell>
          <cell r="E188" t="str">
            <v>ساير حسابها و اسناد دريافتني</v>
          </cell>
          <cell r="F188" t="str">
            <v>علي الحساب حقوق</v>
          </cell>
          <cell r="G188" t="str">
            <v>300245</v>
          </cell>
          <cell r="H188" t="str">
            <v>غفاري افشرد كريم</v>
          </cell>
          <cell r="P188" t="str">
            <v>610</v>
          </cell>
        </row>
        <row r="189">
          <cell r="A189">
            <v>6100</v>
          </cell>
          <cell r="B189" t="str">
            <v>114001300261</v>
          </cell>
          <cell r="C189" t="str">
            <v>114</v>
          </cell>
          <cell r="D189" t="str">
            <v>114001</v>
          </cell>
          <cell r="E189" t="str">
            <v>ساير حسابها و اسناد دريافتني</v>
          </cell>
          <cell r="F189" t="str">
            <v>علي الحساب حقوق</v>
          </cell>
          <cell r="G189" t="str">
            <v>300261</v>
          </cell>
          <cell r="H189" t="str">
            <v>دليري اقدم وحيد</v>
          </cell>
          <cell r="P189" t="str">
            <v>610</v>
          </cell>
        </row>
        <row r="190">
          <cell r="A190">
            <v>6100</v>
          </cell>
          <cell r="B190" t="str">
            <v>114001300277</v>
          </cell>
          <cell r="C190" t="str">
            <v>114</v>
          </cell>
          <cell r="D190" t="str">
            <v>114001</v>
          </cell>
          <cell r="E190" t="str">
            <v>ساير حسابها و اسناد دريافتني</v>
          </cell>
          <cell r="F190" t="str">
            <v>علي الحساب حقوق</v>
          </cell>
          <cell r="G190" t="str">
            <v>300277</v>
          </cell>
          <cell r="H190" t="str">
            <v>پورزالي بالوجه احمد</v>
          </cell>
          <cell r="P190" t="str">
            <v>610</v>
          </cell>
        </row>
        <row r="191">
          <cell r="A191">
            <v>6100</v>
          </cell>
          <cell r="B191" t="str">
            <v>114001300298</v>
          </cell>
          <cell r="C191" t="str">
            <v>114</v>
          </cell>
          <cell r="D191" t="str">
            <v>114001</v>
          </cell>
          <cell r="E191" t="str">
            <v>ساير حسابها و اسناد دريافتني</v>
          </cell>
          <cell r="F191" t="str">
            <v>علي الحساب حقوق</v>
          </cell>
          <cell r="G191" t="str">
            <v>300298</v>
          </cell>
          <cell r="H191" t="str">
            <v>جبرئيلي اميد</v>
          </cell>
          <cell r="P191" t="str">
            <v>610</v>
          </cell>
        </row>
        <row r="192">
          <cell r="A192">
            <v>6100</v>
          </cell>
          <cell r="B192" t="str">
            <v>114001300313</v>
          </cell>
          <cell r="C192" t="str">
            <v>114</v>
          </cell>
          <cell r="D192" t="str">
            <v>114001</v>
          </cell>
          <cell r="E192" t="str">
            <v>ساير حسابها و اسناد دريافتني</v>
          </cell>
          <cell r="F192" t="str">
            <v>علي الحساب حقوق</v>
          </cell>
          <cell r="G192" t="str">
            <v>300313</v>
          </cell>
          <cell r="H192" t="str">
            <v>ايران زاد محمدهادي</v>
          </cell>
          <cell r="P192" t="str">
            <v>610</v>
          </cell>
        </row>
        <row r="193">
          <cell r="A193">
            <v>6100</v>
          </cell>
          <cell r="B193" t="str">
            <v>114001300223</v>
          </cell>
          <cell r="C193" t="str">
            <v>114</v>
          </cell>
          <cell r="D193" t="str">
            <v>114001</v>
          </cell>
          <cell r="E193" t="str">
            <v>ساير حسابها و اسناد دريافتني</v>
          </cell>
          <cell r="F193" t="str">
            <v>علي الحساب حقوق</v>
          </cell>
          <cell r="G193" t="str">
            <v>300223</v>
          </cell>
          <cell r="H193" t="str">
            <v>حسيني ميرصمد</v>
          </cell>
          <cell r="P193" t="str">
            <v>610</v>
          </cell>
        </row>
        <row r="194">
          <cell r="A194">
            <v>6100</v>
          </cell>
          <cell r="B194" t="str">
            <v>114001300224</v>
          </cell>
          <cell r="C194" t="str">
            <v>114</v>
          </cell>
          <cell r="D194" t="str">
            <v>114001</v>
          </cell>
          <cell r="E194" t="str">
            <v>ساير حسابها و اسناد دريافتني</v>
          </cell>
          <cell r="F194" t="str">
            <v>علي الحساب حقوق</v>
          </cell>
          <cell r="G194" t="str">
            <v>300224</v>
          </cell>
          <cell r="H194" t="str">
            <v>زنده شعر بهمن</v>
          </cell>
          <cell r="P194" t="str">
            <v>610</v>
          </cell>
        </row>
        <row r="195">
          <cell r="A195">
            <v>6100</v>
          </cell>
          <cell r="B195" t="str">
            <v>114001300242</v>
          </cell>
          <cell r="C195" t="str">
            <v>114</v>
          </cell>
          <cell r="D195" t="str">
            <v>114001</v>
          </cell>
          <cell r="E195" t="str">
            <v>ساير حسابها و اسناد دريافتني</v>
          </cell>
          <cell r="F195" t="str">
            <v>علي الحساب حقوق</v>
          </cell>
          <cell r="G195" t="str">
            <v>300242</v>
          </cell>
          <cell r="H195" t="str">
            <v>زبردست قراملكي حسن</v>
          </cell>
          <cell r="P195" t="str">
            <v>610</v>
          </cell>
        </row>
        <row r="196">
          <cell r="A196">
            <v>6100</v>
          </cell>
          <cell r="B196" t="str">
            <v>114001300247</v>
          </cell>
          <cell r="C196" t="str">
            <v>114</v>
          </cell>
          <cell r="D196" t="str">
            <v>114001</v>
          </cell>
          <cell r="E196" t="str">
            <v>ساير حسابها و اسناد دريافتني</v>
          </cell>
          <cell r="F196" t="str">
            <v>علي الحساب حقوق</v>
          </cell>
          <cell r="G196" t="str">
            <v>300247</v>
          </cell>
          <cell r="H196" t="str">
            <v>حسن زاده علي بيك كندي مطلب</v>
          </cell>
          <cell r="P196" t="str">
            <v>610</v>
          </cell>
        </row>
        <row r="197">
          <cell r="A197">
            <v>6100</v>
          </cell>
          <cell r="B197" t="str">
            <v>114001300260</v>
          </cell>
          <cell r="C197" t="str">
            <v>114</v>
          </cell>
          <cell r="D197" t="str">
            <v>114001</v>
          </cell>
          <cell r="E197" t="str">
            <v>ساير حسابها و اسناد دريافتني</v>
          </cell>
          <cell r="F197" t="str">
            <v>علي الحساب حقوق</v>
          </cell>
          <cell r="G197" t="str">
            <v>300260</v>
          </cell>
          <cell r="H197" t="str">
            <v>منزوي صوفياني مسعود</v>
          </cell>
          <cell r="P197" t="str">
            <v>610</v>
          </cell>
        </row>
        <row r="198">
          <cell r="A198">
            <v>6100</v>
          </cell>
          <cell r="B198" t="str">
            <v>114001300288</v>
          </cell>
          <cell r="C198" t="str">
            <v>114</v>
          </cell>
          <cell r="D198" t="str">
            <v>114001</v>
          </cell>
          <cell r="E198" t="str">
            <v>ساير حسابها و اسناد دريافتني</v>
          </cell>
          <cell r="F198" t="str">
            <v>علي الحساب حقوق</v>
          </cell>
          <cell r="G198" t="str">
            <v>300288</v>
          </cell>
          <cell r="H198" t="str">
            <v>حاتملو محمد</v>
          </cell>
          <cell r="P198" t="str">
            <v>610</v>
          </cell>
        </row>
        <row r="199">
          <cell r="A199">
            <v>6100</v>
          </cell>
          <cell r="B199" t="str">
            <v>114001300017</v>
          </cell>
          <cell r="C199" t="str">
            <v>114</v>
          </cell>
          <cell r="D199" t="str">
            <v>114001</v>
          </cell>
          <cell r="E199" t="str">
            <v>ساير حسابها و اسناد دريافتني</v>
          </cell>
          <cell r="F199" t="str">
            <v>علي الحساب حقوق</v>
          </cell>
          <cell r="G199" t="str">
            <v>300017</v>
          </cell>
          <cell r="H199" t="str">
            <v>خوش اخلاق جانبهان ناصر</v>
          </cell>
          <cell r="P199" t="str">
            <v>610</v>
          </cell>
        </row>
        <row r="200">
          <cell r="A200">
            <v>6100</v>
          </cell>
          <cell r="B200" t="str">
            <v>114001300099</v>
          </cell>
          <cell r="C200" t="str">
            <v>114</v>
          </cell>
          <cell r="D200" t="str">
            <v>114001</v>
          </cell>
          <cell r="E200" t="str">
            <v>ساير حسابها و اسناد دريافتني</v>
          </cell>
          <cell r="F200" t="str">
            <v>علي الحساب حقوق</v>
          </cell>
          <cell r="G200" t="str">
            <v>300099</v>
          </cell>
          <cell r="H200" t="str">
            <v>مددي زكلوجه مهرداد</v>
          </cell>
          <cell r="P200" t="str">
            <v>610</v>
          </cell>
        </row>
        <row r="201">
          <cell r="A201">
            <v>6100</v>
          </cell>
          <cell r="B201" t="str">
            <v>114001300230</v>
          </cell>
          <cell r="C201" t="str">
            <v>114</v>
          </cell>
          <cell r="D201" t="str">
            <v>114001</v>
          </cell>
          <cell r="E201" t="str">
            <v>ساير حسابها و اسناد دريافتني</v>
          </cell>
          <cell r="F201" t="str">
            <v>علي الحساب حقوق</v>
          </cell>
          <cell r="G201" t="str">
            <v>300230</v>
          </cell>
          <cell r="H201" t="str">
            <v>ابراهيمي حامد صمد</v>
          </cell>
          <cell r="P201" t="str">
            <v>610</v>
          </cell>
        </row>
        <row r="202">
          <cell r="A202">
            <v>6100</v>
          </cell>
          <cell r="B202" t="str">
            <v>114001300238</v>
          </cell>
          <cell r="C202" t="str">
            <v>114</v>
          </cell>
          <cell r="D202" t="str">
            <v>114001</v>
          </cell>
          <cell r="E202" t="str">
            <v>ساير حسابها و اسناد دريافتني</v>
          </cell>
          <cell r="F202" t="str">
            <v>علي الحساب حقوق</v>
          </cell>
          <cell r="G202" t="str">
            <v>300238</v>
          </cell>
          <cell r="H202" t="str">
            <v>شكوهي لله لو علي</v>
          </cell>
          <cell r="P202" t="str">
            <v>610</v>
          </cell>
        </row>
        <row r="203">
          <cell r="A203">
            <v>6100</v>
          </cell>
          <cell r="B203" t="str">
            <v>114001300251</v>
          </cell>
          <cell r="C203" t="str">
            <v>114</v>
          </cell>
          <cell r="D203" t="str">
            <v>114001</v>
          </cell>
          <cell r="E203" t="str">
            <v>ساير حسابها و اسناد دريافتني</v>
          </cell>
          <cell r="F203" t="str">
            <v>علي الحساب حقوق</v>
          </cell>
          <cell r="G203" t="str">
            <v>300251</v>
          </cell>
          <cell r="H203" t="str">
            <v>تبرخي تبريزي فرهاد</v>
          </cell>
          <cell r="P203" t="str">
            <v>610</v>
          </cell>
        </row>
        <row r="204">
          <cell r="A204">
            <v>6100</v>
          </cell>
          <cell r="B204" t="str">
            <v>114001300252</v>
          </cell>
          <cell r="C204" t="str">
            <v>114</v>
          </cell>
          <cell r="D204" t="str">
            <v>114001</v>
          </cell>
          <cell r="E204" t="str">
            <v>ساير حسابها و اسناد دريافتني</v>
          </cell>
          <cell r="F204" t="str">
            <v>علي الحساب حقوق</v>
          </cell>
          <cell r="G204" t="str">
            <v>300252</v>
          </cell>
          <cell r="H204" t="str">
            <v>رنجبران عين الدين محمدرضا</v>
          </cell>
          <cell r="P204" t="str">
            <v>610</v>
          </cell>
        </row>
        <row r="205">
          <cell r="A205">
            <v>6100</v>
          </cell>
          <cell r="B205" t="str">
            <v>114001300283</v>
          </cell>
          <cell r="C205" t="str">
            <v>114</v>
          </cell>
          <cell r="D205" t="str">
            <v>114001</v>
          </cell>
          <cell r="E205" t="str">
            <v>ساير حسابها و اسناد دريافتني</v>
          </cell>
          <cell r="F205" t="str">
            <v>علي الحساب حقوق</v>
          </cell>
          <cell r="G205" t="str">
            <v>300283</v>
          </cell>
          <cell r="H205" t="str">
            <v>نكوئي عيسي</v>
          </cell>
          <cell r="P205" t="str">
            <v>610</v>
          </cell>
        </row>
        <row r="206">
          <cell r="A206">
            <v>6100</v>
          </cell>
          <cell r="B206" t="str">
            <v>114001300304</v>
          </cell>
          <cell r="C206" t="str">
            <v>114</v>
          </cell>
          <cell r="D206" t="str">
            <v>114001</v>
          </cell>
          <cell r="E206" t="str">
            <v>ساير حسابها و اسناد دريافتني</v>
          </cell>
          <cell r="F206" t="str">
            <v>علي الحساب حقوق</v>
          </cell>
          <cell r="G206" t="str">
            <v>300304</v>
          </cell>
          <cell r="H206" t="str">
            <v>محمد نژاد سعيد</v>
          </cell>
          <cell r="P206" t="str">
            <v>610</v>
          </cell>
        </row>
        <row r="207">
          <cell r="A207">
            <v>6100</v>
          </cell>
          <cell r="B207" t="str">
            <v>114001300266</v>
          </cell>
          <cell r="C207" t="str">
            <v>114</v>
          </cell>
          <cell r="D207" t="str">
            <v>114001</v>
          </cell>
          <cell r="E207" t="str">
            <v>ساير حسابها و اسناد دريافتني</v>
          </cell>
          <cell r="F207" t="str">
            <v>علي الحساب حقوق</v>
          </cell>
          <cell r="G207" t="str">
            <v>300266</v>
          </cell>
          <cell r="H207" t="str">
            <v>عطايان حسن</v>
          </cell>
          <cell r="P207" t="str">
            <v>610</v>
          </cell>
        </row>
        <row r="208">
          <cell r="A208">
            <v>6100</v>
          </cell>
          <cell r="B208" t="str">
            <v>114001300270</v>
          </cell>
          <cell r="C208" t="str">
            <v>114</v>
          </cell>
          <cell r="D208" t="str">
            <v>114001</v>
          </cell>
          <cell r="E208" t="str">
            <v>ساير حسابها و اسناد دريافتني</v>
          </cell>
          <cell r="F208" t="str">
            <v>علي الحساب حقوق</v>
          </cell>
          <cell r="G208" t="str">
            <v>300270</v>
          </cell>
          <cell r="H208" t="str">
            <v>حسين پور شفقي جليل</v>
          </cell>
          <cell r="P208" t="str">
            <v>610</v>
          </cell>
        </row>
        <row r="209">
          <cell r="A209">
            <v>6100</v>
          </cell>
          <cell r="B209" t="str">
            <v>114001300279</v>
          </cell>
          <cell r="C209" t="str">
            <v>114</v>
          </cell>
          <cell r="D209" t="str">
            <v>114001</v>
          </cell>
          <cell r="E209" t="str">
            <v>ساير حسابها و اسناد دريافتني</v>
          </cell>
          <cell r="F209" t="str">
            <v>علي الحساب حقوق</v>
          </cell>
          <cell r="G209" t="str">
            <v>300279</v>
          </cell>
          <cell r="H209" t="str">
            <v>عابد زاده اندريان محب علي</v>
          </cell>
          <cell r="P209" t="str">
            <v>610</v>
          </cell>
        </row>
        <row r="210">
          <cell r="A210">
            <v>6100</v>
          </cell>
          <cell r="B210" t="str">
            <v>114001300280</v>
          </cell>
          <cell r="C210" t="str">
            <v>114</v>
          </cell>
          <cell r="D210" t="str">
            <v>114001</v>
          </cell>
          <cell r="E210" t="str">
            <v>ساير حسابها و اسناد دريافتني</v>
          </cell>
          <cell r="F210" t="str">
            <v>علي الحساب حقوق</v>
          </cell>
          <cell r="G210" t="str">
            <v>300280</v>
          </cell>
          <cell r="H210" t="str">
            <v>طهماسبيان سجاد</v>
          </cell>
          <cell r="P210" t="str">
            <v>610</v>
          </cell>
        </row>
        <row r="211">
          <cell r="A211">
            <v>6100</v>
          </cell>
          <cell r="B211" t="str">
            <v>114001300290</v>
          </cell>
          <cell r="C211" t="str">
            <v>114</v>
          </cell>
          <cell r="D211" t="str">
            <v>114001</v>
          </cell>
          <cell r="E211" t="str">
            <v>ساير حسابها و اسناد دريافتني</v>
          </cell>
          <cell r="F211" t="str">
            <v>علي الحساب حقوق</v>
          </cell>
          <cell r="G211" t="str">
            <v>300290</v>
          </cell>
          <cell r="H211" t="str">
            <v>نيك قدم ديزناب داود</v>
          </cell>
          <cell r="P211" t="str">
            <v>610</v>
          </cell>
        </row>
        <row r="212">
          <cell r="A212">
            <v>6100</v>
          </cell>
          <cell r="B212" t="str">
            <v>114001300309</v>
          </cell>
          <cell r="C212" t="str">
            <v>114</v>
          </cell>
          <cell r="D212" t="str">
            <v>114001</v>
          </cell>
          <cell r="E212" t="str">
            <v>ساير حسابها و اسناد دريافتني</v>
          </cell>
          <cell r="F212" t="str">
            <v>علي الحساب حقوق</v>
          </cell>
          <cell r="G212" t="str">
            <v>300309</v>
          </cell>
          <cell r="H212" t="str">
            <v>قزل سوفلو محمد</v>
          </cell>
          <cell r="P212" t="str">
            <v>610</v>
          </cell>
        </row>
        <row r="213">
          <cell r="A213">
            <v>6100</v>
          </cell>
          <cell r="B213" t="str">
            <v>114001300033</v>
          </cell>
          <cell r="C213" t="str">
            <v>114</v>
          </cell>
          <cell r="D213" t="str">
            <v>114001</v>
          </cell>
          <cell r="E213" t="str">
            <v>ساير حسابها و اسناد دريافتني</v>
          </cell>
          <cell r="F213" t="str">
            <v>علي الحساب حقوق</v>
          </cell>
          <cell r="G213" t="str">
            <v>300033</v>
          </cell>
          <cell r="H213" t="str">
            <v>احمد زاده حمامي رضا</v>
          </cell>
          <cell r="P213" t="str">
            <v>610</v>
          </cell>
        </row>
        <row r="214">
          <cell r="A214">
            <v>6100</v>
          </cell>
          <cell r="B214" t="str">
            <v>114001300100</v>
          </cell>
          <cell r="C214" t="str">
            <v>114</v>
          </cell>
          <cell r="D214" t="str">
            <v>114001</v>
          </cell>
          <cell r="E214" t="str">
            <v>ساير حسابها و اسناد دريافتني</v>
          </cell>
          <cell r="F214" t="str">
            <v>علي الحساب حقوق</v>
          </cell>
          <cell r="G214" t="str">
            <v>300100</v>
          </cell>
          <cell r="H214" t="str">
            <v>محمدي ينكجه ناصر</v>
          </cell>
          <cell r="P214" t="str">
            <v>610</v>
          </cell>
        </row>
        <row r="215">
          <cell r="A215">
            <v>6100</v>
          </cell>
          <cell r="B215" t="str">
            <v>114001300256</v>
          </cell>
          <cell r="C215" t="str">
            <v>114</v>
          </cell>
          <cell r="D215" t="str">
            <v>114001</v>
          </cell>
          <cell r="E215" t="str">
            <v>ساير حسابها و اسناد دريافتني</v>
          </cell>
          <cell r="F215" t="str">
            <v>علي الحساب حقوق</v>
          </cell>
          <cell r="G215" t="str">
            <v>300256</v>
          </cell>
          <cell r="H215" t="str">
            <v>نادري بركجه پرويز</v>
          </cell>
          <cell r="P215" t="str">
            <v>610</v>
          </cell>
        </row>
        <row r="216">
          <cell r="A216">
            <v>6100</v>
          </cell>
          <cell r="B216" t="str">
            <v>114001300262</v>
          </cell>
          <cell r="C216" t="str">
            <v>114</v>
          </cell>
          <cell r="D216" t="str">
            <v>114001</v>
          </cell>
          <cell r="E216" t="str">
            <v>ساير حسابها و اسناد دريافتني</v>
          </cell>
          <cell r="F216" t="str">
            <v>علي الحساب حقوق</v>
          </cell>
          <cell r="G216" t="str">
            <v>300262</v>
          </cell>
          <cell r="H216" t="str">
            <v>عزت پور نقاره كوب آيدين</v>
          </cell>
          <cell r="P216" t="str">
            <v>610</v>
          </cell>
        </row>
        <row r="217">
          <cell r="A217">
            <v>6100</v>
          </cell>
          <cell r="B217" t="str">
            <v>114001300271</v>
          </cell>
          <cell r="C217" t="str">
            <v>114</v>
          </cell>
          <cell r="D217" t="str">
            <v>114001</v>
          </cell>
          <cell r="E217" t="str">
            <v>ساير حسابها و اسناد دريافتني</v>
          </cell>
          <cell r="F217" t="str">
            <v>علي الحساب حقوق</v>
          </cell>
          <cell r="G217" t="str">
            <v>300271</v>
          </cell>
          <cell r="H217" t="str">
            <v>واحدي باويل مهدي</v>
          </cell>
          <cell r="P217" t="str">
            <v>610</v>
          </cell>
        </row>
        <row r="218">
          <cell r="A218">
            <v>6100</v>
          </cell>
          <cell r="B218" t="str">
            <v>114001300272</v>
          </cell>
          <cell r="C218" t="str">
            <v>114</v>
          </cell>
          <cell r="D218" t="str">
            <v>114001</v>
          </cell>
          <cell r="E218" t="str">
            <v>ساير حسابها و اسناد دريافتني</v>
          </cell>
          <cell r="F218" t="str">
            <v>علي الحساب حقوق</v>
          </cell>
          <cell r="G218" t="str">
            <v>300272</v>
          </cell>
          <cell r="H218" t="str">
            <v>حاجيلاري محمدتقي</v>
          </cell>
          <cell r="P218" t="str">
            <v>610</v>
          </cell>
        </row>
        <row r="219">
          <cell r="A219">
            <v>6100</v>
          </cell>
          <cell r="B219" t="str">
            <v>114001300275</v>
          </cell>
          <cell r="C219" t="str">
            <v>114</v>
          </cell>
          <cell r="D219" t="str">
            <v>114001</v>
          </cell>
          <cell r="E219" t="str">
            <v>ساير حسابها و اسناد دريافتني</v>
          </cell>
          <cell r="F219" t="str">
            <v>علي الحساب حقوق</v>
          </cell>
          <cell r="G219" t="str">
            <v>300275</v>
          </cell>
          <cell r="H219" t="str">
            <v>بخشي باقر</v>
          </cell>
          <cell r="P219" t="str">
            <v>610</v>
          </cell>
        </row>
        <row r="220">
          <cell r="A220">
            <v>6100</v>
          </cell>
          <cell r="B220" t="str">
            <v>114001300276</v>
          </cell>
          <cell r="C220" t="str">
            <v>114</v>
          </cell>
          <cell r="D220" t="str">
            <v>114001</v>
          </cell>
          <cell r="E220" t="str">
            <v>ساير حسابها و اسناد دريافتني</v>
          </cell>
          <cell r="F220" t="str">
            <v>علي الحساب حقوق</v>
          </cell>
          <cell r="G220" t="str">
            <v>300276</v>
          </cell>
          <cell r="H220" t="str">
            <v>ملوكي مهرشاد</v>
          </cell>
          <cell r="P220" t="str">
            <v>610</v>
          </cell>
        </row>
        <row r="221">
          <cell r="A221">
            <v>6100</v>
          </cell>
          <cell r="B221" t="str">
            <v>114001300278</v>
          </cell>
          <cell r="C221" t="str">
            <v>114</v>
          </cell>
          <cell r="D221" t="str">
            <v>114001</v>
          </cell>
          <cell r="E221" t="str">
            <v>ساير حسابها و اسناد دريافتني</v>
          </cell>
          <cell r="F221" t="str">
            <v>علي الحساب حقوق</v>
          </cell>
          <cell r="G221" t="str">
            <v>300278</v>
          </cell>
          <cell r="H221" t="str">
            <v>مكرمي مهدي</v>
          </cell>
          <cell r="P221" t="str">
            <v>610</v>
          </cell>
        </row>
        <row r="222">
          <cell r="A222">
            <v>6100</v>
          </cell>
          <cell r="B222" t="str">
            <v>114001300281</v>
          </cell>
          <cell r="C222" t="str">
            <v>114</v>
          </cell>
          <cell r="D222" t="str">
            <v>114001</v>
          </cell>
          <cell r="E222" t="str">
            <v>ساير حسابها و اسناد دريافتني</v>
          </cell>
          <cell r="F222" t="str">
            <v>علي الحساب حقوق</v>
          </cell>
          <cell r="G222" t="str">
            <v>300281</v>
          </cell>
          <cell r="H222" t="str">
            <v>بني اسد احمد</v>
          </cell>
          <cell r="P222" t="str">
            <v>610</v>
          </cell>
        </row>
        <row r="223">
          <cell r="A223">
            <v>6100</v>
          </cell>
          <cell r="B223" t="str">
            <v>114001300284</v>
          </cell>
          <cell r="C223" t="str">
            <v>114</v>
          </cell>
          <cell r="D223" t="str">
            <v>114001</v>
          </cell>
          <cell r="E223" t="str">
            <v>ساير حسابها و اسناد دريافتني</v>
          </cell>
          <cell r="F223" t="str">
            <v>علي الحساب حقوق</v>
          </cell>
          <cell r="G223" t="str">
            <v>300284</v>
          </cell>
          <cell r="H223" t="str">
            <v>عتيقي علي</v>
          </cell>
          <cell r="P223" t="str">
            <v>610</v>
          </cell>
        </row>
        <row r="224">
          <cell r="A224">
            <v>6100</v>
          </cell>
          <cell r="B224" t="str">
            <v>114001300308</v>
          </cell>
          <cell r="C224" t="str">
            <v>114</v>
          </cell>
          <cell r="D224" t="str">
            <v>114001</v>
          </cell>
          <cell r="E224" t="str">
            <v>ساير حسابها و اسناد دريافتني</v>
          </cell>
          <cell r="F224" t="str">
            <v>علي الحساب حقوق</v>
          </cell>
          <cell r="G224" t="str">
            <v>300308</v>
          </cell>
          <cell r="H224" t="str">
            <v>شاه قاسمي مهرداد</v>
          </cell>
          <cell r="P224" t="str">
            <v>610</v>
          </cell>
        </row>
        <row r="225">
          <cell r="A225">
            <v>6100</v>
          </cell>
          <cell r="B225" t="str">
            <v>114001300315</v>
          </cell>
          <cell r="C225" t="str">
            <v>114</v>
          </cell>
          <cell r="D225" t="str">
            <v>114001</v>
          </cell>
          <cell r="E225" t="str">
            <v>ساير حسابها و اسناد دريافتني</v>
          </cell>
          <cell r="F225" t="str">
            <v>علي الحساب حقوق</v>
          </cell>
          <cell r="G225" t="str">
            <v>300315</v>
          </cell>
          <cell r="H225" t="str">
            <v>زينالي علي</v>
          </cell>
          <cell r="P225" t="str">
            <v>610</v>
          </cell>
        </row>
        <row r="226">
          <cell r="A226">
            <v>6100</v>
          </cell>
          <cell r="B226" t="str">
            <v>114001300264</v>
          </cell>
          <cell r="C226" t="str">
            <v>114</v>
          </cell>
          <cell r="D226" t="str">
            <v>114001</v>
          </cell>
          <cell r="E226" t="str">
            <v>ساير حسابها و اسناد دريافتني</v>
          </cell>
          <cell r="F226" t="str">
            <v>علي الحساب حقوق</v>
          </cell>
          <cell r="G226" t="str">
            <v>300264</v>
          </cell>
          <cell r="H226" t="str">
            <v>جليل پور صابرجوي حسين</v>
          </cell>
          <cell r="P226" t="str">
            <v>610</v>
          </cell>
        </row>
        <row r="227">
          <cell r="A227">
            <v>6100</v>
          </cell>
          <cell r="B227" t="str">
            <v>114001300101</v>
          </cell>
          <cell r="C227" t="str">
            <v>114</v>
          </cell>
          <cell r="D227" t="str">
            <v>114001</v>
          </cell>
          <cell r="E227" t="str">
            <v>ساير حسابها و اسناد دريافتني</v>
          </cell>
          <cell r="F227" t="str">
            <v>علي الحساب حقوق</v>
          </cell>
          <cell r="G227" t="str">
            <v>300101</v>
          </cell>
          <cell r="H227" t="str">
            <v>شكري جليل</v>
          </cell>
          <cell r="P227" t="str">
            <v>610</v>
          </cell>
        </row>
        <row r="228">
          <cell r="A228">
            <v>6100</v>
          </cell>
          <cell r="B228" t="str">
            <v>114001300102</v>
          </cell>
          <cell r="C228" t="str">
            <v>114</v>
          </cell>
          <cell r="D228" t="str">
            <v>114001</v>
          </cell>
          <cell r="E228" t="str">
            <v>ساير حسابها و اسناد دريافتني</v>
          </cell>
          <cell r="F228" t="str">
            <v>علي الحساب حقوق</v>
          </cell>
          <cell r="G228" t="str">
            <v>300102</v>
          </cell>
          <cell r="H228" t="str">
            <v>صفري آذر جعفر</v>
          </cell>
          <cell r="P228" t="str">
            <v>610</v>
          </cell>
        </row>
        <row r="229">
          <cell r="A229">
            <v>6100</v>
          </cell>
          <cell r="B229" t="str">
            <v>114002300263</v>
          </cell>
          <cell r="C229" t="str">
            <v>114</v>
          </cell>
          <cell r="D229" t="str">
            <v>114002</v>
          </cell>
          <cell r="E229" t="str">
            <v>ساير حسابها و اسناد دريافتني</v>
          </cell>
          <cell r="F229" t="str">
            <v>علي الحساب چند ماهه</v>
          </cell>
          <cell r="G229" t="str">
            <v>300263</v>
          </cell>
          <cell r="H229" t="str">
            <v>خدائي محمودي رضا</v>
          </cell>
          <cell r="P229" t="str">
            <v>610</v>
          </cell>
        </row>
        <row r="230">
          <cell r="A230">
            <v>6100</v>
          </cell>
          <cell r="B230" t="str">
            <v>114002300202</v>
          </cell>
          <cell r="C230" t="str">
            <v>114</v>
          </cell>
          <cell r="D230" t="str">
            <v>114002</v>
          </cell>
          <cell r="E230" t="str">
            <v>ساير حسابها و اسناد دريافتني</v>
          </cell>
          <cell r="F230" t="str">
            <v>علي الحساب چند ماهه</v>
          </cell>
          <cell r="G230" t="str">
            <v>300202</v>
          </cell>
          <cell r="H230" t="str">
            <v>لك جواد</v>
          </cell>
          <cell r="P230" t="str">
            <v>610</v>
          </cell>
        </row>
        <row r="231">
          <cell r="A231">
            <v>6100</v>
          </cell>
          <cell r="B231" t="str">
            <v>114002300113</v>
          </cell>
          <cell r="C231" t="str">
            <v>114</v>
          </cell>
          <cell r="D231" t="str">
            <v>114002</v>
          </cell>
          <cell r="E231" t="str">
            <v>ساير حسابها و اسناد دريافتني</v>
          </cell>
          <cell r="F231" t="str">
            <v>علي الحساب چند ماهه</v>
          </cell>
          <cell r="G231" t="str">
            <v>300113</v>
          </cell>
          <cell r="H231" t="str">
            <v>باغباني خضرلو منوچهر</v>
          </cell>
          <cell r="P231" t="str">
            <v>610</v>
          </cell>
        </row>
        <row r="232">
          <cell r="A232">
            <v>6100</v>
          </cell>
          <cell r="B232" t="str">
            <v>114002300085</v>
          </cell>
          <cell r="C232" t="str">
            <v>114</v>
          </cell>
          <cell r="D232" t="str">
            <v>114002</v>
          </cell>
          <cell r="E232" t="str">
            <v>ساير حسابها و اسناد دريافتني</v>
          </cell>
          <cell r="F232" t="str">
            <v>علي الحساب چند ماهه</v>
          </cell>
          <cell r="G232" t="str">
            <v>300085</v>
          </cell>
          <cell r="H232" t="str">
            <v>جبارپور يوسف</v>
          </cell>
          <cell r="P232" t="str">
            <v>610</v>
          </cell>
        </row>
        <row r="233">
          <cell r="A233">
            <v>6100</v>
          </cell>
          <cell r="B233" t="str">
            <v>114002300076</v>
          </cell>
          <cell r="C233" t="str">
            <v>114</v>
          </cell>
          <cell r="D233" t="str">
            <v>114002</v>
          </cell>
          <cell r="E233" t="str">
            <v>ساير حسابها و اسناد دريافتني</v>
          </cell>
          <cell r="F233" t="str">
            <v>علي الحساب چند ماهه</v>
          </cell>
          <cell r="G233" t="str">
            <v>300076</v>
          </cell>
          <cell r="H233" t="str">
            <v>همتي مسعود</v>
          </cell>
          <cell r="P233" t="str">
            <v>610</v>
          </cell>
        </row>
        <row r="234">
          <cell r="A234">
            <v>6100</v>
          </cell>
          <cell r="B234" t="str">
            <v>114002300094</v>
          </cell>
          <cell r="C234" t="str">
            <v>114</v>
          </cell>
          <cell r="D234" t="str">
            <v>114002</v>
          </cell>
          <cell r="E234" t="str">
            <v>ساير حسابها و اسناد دريافتني</v>
          </cell>
          <cell r="F234" t="str">
            <v>علي الحساب چند ماهه</v>
          </cell>
          <cell r="G234" t="str">
            <v>300094</v>
          </cell>
          <cell r="H234" t="str">
            <v>محمود شريعتي مهرداد</v>
          </cell>
          <cell r="P234" t="str">
            <v>610</v>
          </cell>
        </row>
        <row r="235">
          <cell r="A235">
            <v>6100</v>
          </cell>
          <cell r="B235" t="str">
            <v>114002300142</v>
          </cell>
          <cell r="C235" t="str">
            <v>114</v>
          </cell>
          <cell r="D235" t="str">
            <v>114002</v>
          </cell>
          <cell r="E235" t="str">
            <v>ساير حسابها و اسناد دريافتني</v>
          </cell>
          <cell r="F235" t="str">
            <v>علي الحساب چند ماهه</v>
          </cell>
          <cell r="G235" t="str">
            <v>300142</v>
          </cell>
          <cell r="H235" t="str">
            <v>فروتني قهرماني احمد</v>
          </cell>
          <cell r="P235" t="str">
            <v>610</v>
          </cell>
        </row>
        <row r="236">
          <cell r="A236">
            <v>6100</v>
          </cell>
          <cell r="B236" t="str">
            <v>114002300264</v>
          </cell>
          <cell r="C236" t="str">
            <v>114</v>
          </cell>
          <cell r="D236" t="str">
            <v>114002</v>
          </cell>
          <cell r="E236" t="str">
            <v>ساير حسابها و اسناد دريافتني</v>
          </cell>
          <cell r="F236" t="str">
            <v>علي الحساب چند ماهه</v>
          </cell>
          <cell r="G236" t="str">
            <v>300264</v>
          </cell>
          <cell r="H236" t="str">
            <v>جليل پور صابرجوي حسين</v>
          </cell>
          <cell r="P236" t="str">
            <v>610</v>
          </cell>
        </row>
        <row r="237">
          <cell r="A237">
            <v>6100</v>
          </cell>
          <cell r="B237" t="str">
            <v>114002300226</v>
          </cell>
          <cell r="C237" t="str">
            <v>114</v>
          </cell>
          <cell r="D237" t="str">
            <v>114002</v>
          </cell>
          <cell r="E237" t="str">
            <v>ساير حسابها و اسناد دريافتني</v>
          </cell>
          <cell r="F237" t="str">
            <v>علي الحساب چند ماهه</v>
          </cell>
          <cell r="G237" t="str">
            <v>300226</v>
          </cell>
          <cell r="H237" t="str">
            <v>طاهباز هادي</v>
          </cell>
          <cell r="P237" t="str">
            <v>610</v>
          </cell>
        </row>
        <row r="238">
          <cell r="A238">
            <v>6100</v>
          </cell>
          <cell r="B238" t="str">
            <v>114002300101</v>
          </cell>
          <cell r="C238" t="str">
            <v>114</v>
          </cell>
          <cell r="D238" t="str">
            <v>114002</v>
          </cell>
          <cell r="E238" t="str">
            <v>ساير حسابها و اسناد دريافتني</v>
          </cell>
          <cell r="F238" t="str">
            <v>علي الحساب چند ماهه</v>
          </cell>
          <cell r="G238" t="str">
            <v>300101</v>
          </cell>
          <cell r="H238" t="str">
            <v>شكري جليل</v>
          </cell>
          <cell r="P238" t="str">
            <v>610</v>
          </cell>
        </row>
        <row r="239">
          <cell r="A239">
            <v>6100</v>
          </cell>
          <cell r="B239" t="str">
            <v>114002300129</v>
          </cell>
          <cell r="C239" t="str">
            <v>114</v>
          </cell>
          <cell r="D239" t="str">
            <v>114002</v>
          </cell>
          <cell r="E239" t="str">
            <v>ساير حسابها و اسناد دريافتني</v>
          </cell>
          <cell r="F239" t="str">
            <v>علي الحساب چند ماهه</v>
          </cell>
          <cell r="G239" t="str">
            <v>300129</v>
          </cell>
          <cell r="H239" t="str">
            <v>بهاري ناصر</v>
          </cell>
          <cell r="P239" t="str">
            <v>610</v>
          </cell>
        </row>
        <row r="240">
          <cell r="A240">
            <v>6100</v>
          </cell>
          <cell r="B240" t="str">
            <v>114002300288</v>
          </cell>
          <cell r="C240" t="str">
            <v>114</v>
          </cell>
          <cell r="D240" t="str">
            <v>114002</v>
          </cell>
          <cell r="E240" t="str">
            <v>ساير حسابها و اسناد دريافتني</v>
          </cell>
          <cell r="F240" t="str">
            <v>علي الحساب چند ماهه</v>
          </cell>
          <cell r="G240" t="str">
            <v>300288</v>
          </cell>
          <cell r="H240" t="str">
            <v>حاتملو محمد</v>
          </cell>
          <cell r="P240" t="str">
            <v>610</v>
          </cell>
        </row>
        <row r="241">
          <cell r="A241">
            <v>6100</v>
          </cell>
          <cell r="B241" t="str">
            <v>114002300070</v>
          </cell>
          <cell r="C241" t="str">
            <v>114</v>
          </cell>
          <cell r="D241" t="str">
            <v>114002</v>
          </cell>
          <cell r="E241" t="str">
            <v>ساير حسابها و اسناد دريافتني</v>
          </cell>
          <cell r="F241" t="str">
            <v>علي الحساب چند ماهه</v>
          </cell>
          <cell r="G241" t="str">
            <v>300070</v>
          </cell>
          <cell r="H241" t="str">
            <v>فريدي نسب كريم</v>
          </cell>
          <cell r="P241" t="str">
            <v>610</v>
          </cell>
        </row>
        <row r="242">
          <cell r="A242">
            <v>6100</v>
          </cell>
          <cell r="B242" t="str">
            <v>114002300235</v>
          </cell>
          <cell r="C242" t="str">
            <v>114</v>
          </cell>
          <cell r="D242" t="str">
            <v>114002</v>
          </cell>
          <cell r="E242" t="str">
            <v>ساير حسابها و اسناد دريافتني</v>
          </cell>
          <cell r="F242" t="str">
            <v>علي الحساب چند ماهه</v>
          </cell>
          <cell r="G242" t="str">
            <v>300235</v>
          </cell>
          <cell r="H242" t="str">
            <v>حدادپوربدر محمدرضا</v>
          </cell>
          <cell r="P242" t="str">
            <v>610</v>
          </cell>
        </row>
        <row r="243">
          <cell r="A243">
            <v>6100</v>
          </cell>
          <cell r="B243" t="str">
            <v>114002300181</v>
          </cell>
          <cell r="C243" t="str">
            <v>114</v>
          </cell>
          <cell r="D243" t="str">
            <v>114002</v>
          </cell>
          <cell r="E243" t="str">
            <v>ساير حسابها و اسناد دريافتني</v>
          </cell>
          <cell r="F243" t="str">
            <v>علي الحساب چند ماهه</v>
          </cell>
          <cell r="G243" t="str">
            <v>300181</v>
          </cell>
          <cell r="H243" t="str">
            <v>وظيفه واثق مهدي</v>
          </cell>
          <cell r="P243" t="str">
            <v>610</v>
          </cell>
        </row>
        <row r="244">
          <cell r="A244">
            <v>6100</v>
          </cell>
          <cell r="B244" t="str">
            <v>114002300245</v>
          </cell>
          <cell r="C244" t="str">
            <v>114</v>
          </cell>
          <cell r="D244" t="str">
            <v>114002</v>
          </cell>
          <cell r="E244" t="str">
            <v>ساير حسابها و اسناد دريافتني</v>
          </cell>
          <cell r="F244" t="str">
            <v>علي الحساب چند ماهه</v>
          </cell>
          <cell r="G244" t="str">
            <v>300245</v>
          </cell>
          <cell r="H244" t="str">
            <v>غفاري افشرد كريم</v>
          </cell>
          <cell r="P244" t="str">
            <v>610</v>
          </cell>
        </row>
        <row r="245">
          <cell r="A245">
            <v>6100</v>
          </cell>
          <cell r="B245" t="str">
            <v>114002300057</v>
          </cell>
          <cell r="C245" t="str">
            <v>114</v>
          </cell>
          <cell r="D245" t="str">
            <v>114002</v>
          </cell>
          <cell r="E245" t="str">
            <v>ساير حسابها و اسناد دريافتني</v>
          </cell>
          <cell r="F245" t="str">
            <v>علي الحساب چند ماهه</v>
          </cell>
          <cell r="G245" t="str">
            <v>300057</v>
          </cell>
          <cell r="H245" t="str">
            <v>سلطاني حميد</v>
          </cell>
          <cell r="P245" t="str">
            <v>610</v>
          </cell>
        </row>
        <row r="246">
          <cell r="A246">
            <v>6100</v>
          </cell>
          <cell r="B246" t="str">
            <v>114002300090</v>
          </cell>
          <cell r="C246" t="str">
            <v>114</v>
          </cell>
          <cell r="D246" t="str">
            <v>114002</v>
          </cell>
          <cell r="E246" t="str">
            <v>ساير حسابها و اسناد دريافتني</v>
          </cell>
          <cell r="F246" t="str">
            <v>علي الحساب چند ماهه</v>
          </cell>
          <cell r="G246" t="str">
            <v>300090</v>
          </cell>
          <cell r="H246" t="str">
            <v>شايان مهر ابراهيم</v>
          </cell>
          <cell r="P246" t="str">
            <v>610</v>
          </cell>
        </row>
        <row r="247">
          <cell r="A247">
            <v>6100</v>
          </cell>
          <cell r="B247" t="str">
            <v>114002300103</v>
          </cell>
          <cell r="C247" t="str">
            <v>114</v>
          </cell>
          <cell r="D247" t="str">
            <v>114002</v>
          </cell>
          <cell r="E247" t="str">
            <v>ساير حسابها و اسناد دريافتني</v>
          </cell>
          <cell r="F247" t="str">
            <v>علي الحساب چند ماهه</v>
          </cell>
          <cell r="G247" t="str">
            <v>300103</v>
          </cell>
          <cell r="H247" t="str">
            <v>چابك شاهرخ</v>
          </cell>
          <cell r="P247" t="str">
            <v>610</v>
          </cell>
        </row>
        <row r="248">
          <cell r="A248">
            <v>6100</v>
          </cell>
          <cell r="B248" t="str">
            <v>114002300248</v>
          </cell>
          <cell r="C248" t="str">
            <v>114</v>
          </cell>
          <cell r="D248" t="str">
            <v>114002</v>
          </cell>
          <cell r="E248" t="str">
            <v>ساير حسابها و اسناد دريافتني</v>
          </cell>
          <cell r="F248" t="str">
            <v>علي الحساب چند ماهه</v>
          </cell>
          <cell r="G248" t="str">
            <v>300248</v>
          </cell>
          <cell r="H248" t="str">
            <v>واحدي باويل محمدحسين</v>
          </cell>
          <cell r="P248" t="str">
            <v>610</v>
          </cell>
        </row>
        <row r="249">
          <cell r="A249">
            <v>6100</v>
          </cell>
          <cell r="B249" t="str">
            <v>114002300218</v>
          </cell>
          <cell r="C249" t="str">
            <v>114</v>
          </cell>
          <cell r="D249" t="str">
            <v>114002</v>
          </cell>
          <cell r="E249" t="str">
            <v>ساير حسابها و اسناد دريافتني</v>
          </cell>
          <cell r="F249" t="str">
            <v>علي الحساب چند ماهه</v>
          </cell>
          <cell r="G249" t="str">
            <v>300218</v>
          </cell>
          <cell r="H249" t="str">
            <v>يحيي پور داخل مرتضي</v>
          </cell>
          <cell r="P249" t="str">
            <v>610</v>
          </cell>
        </row>
        <row r="250">
          <cell r="A250">
            <v>6100</v>
          </cell>
          <cell r="B250" t="str">
            <v>114002300251</v>
          </cell>
          <cell r="C250" t="str">
            <v>114</v>
          </cell>
          <cell r="D250" t="str">
            <v>114002</v>
          </cell>
          <cell r="E250" t="str">
            <v>ساير حسابها و اسناد دريافتني</v>
          </cell>
          <cell r="F250" t="str">
            <v>علي الحساب چند ماهه</v>
          </cell>
          <cell r="G250" t="str">
            <v>300251</v>
          </cell>
          <cell r="H250" t="str">
            <v>تبرخي تبريزي فرهاد</v>
          </cell>
          <cell r="P250" t="str">
            <v>610</v>
          </cell>
        </row>
        <row r="251">
          <cell r="A251">
            <v>6100</v>
          </cell>
          <cell r="B251" t="str">
            <v>114002300208</v>
          </cell>
          <cell r="C251" t="str">
            <v>114</v>
          </cell>
          <cell r="D251" t="str">
            <v>114002</v>
          </cell>
          <cell r="E251" t="str">
            <v>ساير حسابها و اسناد دريافتني</v>
          </cell>
          <cell r="F251" t="str">
            <v>علي الحساب چند ماهه</v>
          </cell>
          <cell r="G251" t="str">
            <v>300208</v>
          </cell>
          <cell r="H251" t="str">
            <v>جعفرزاده رسول</v>
          </cell>
          <cell r="P251" t="str">
            <v>610</v>
          </cell>
        </row>
        <row r="252">
          <cell r="A252">
            <v>6100</v>
          </cell>
          <cell r="B252" t="str">
            <v>114002300143</v>
          </cell>
          <cell r="C252" t="str">
            <v>114</v>
          </cell>
          <cell r="D252" t="str">
            <v>114002</v>
          </cell>
          <cell r="E252" t="str">
            <v>ساير حسابها و اسناد دريافتني</v>
          </cell>
          <cell r="F252" t="str">
            <v>علي الحساب چند ماهه</v>
          </cell>
          <cell r="G252" t="str">
            <v>300143</v>
          </cell>
          <cell r="H252" t="str">
            <v>وفائي نهر مهدي</v>
          </cell>
          <cell r="P252" t="str">
            <v>610</v>
          </cell>
        </row>
        <row r="253">
          <cell r="A253">
            <v>6100</v>
          </cell>
          <cell r="B253" t="str">
            <v>114002300204</v>
          </cell>
          <cell r="C253" t="str">
            <v>114</v>
          </cell>
          <cell r="D253" t="str">
            <v>114002</v>
          </cell>
          <cell r="E253" t="str">
            <v>ساير حسابها و اسناد دريافتني</v>
          </cell>
          <cell r="F253" t="str">
            <v>علي الحساب چند ماهه</v>
          </cell>
          <cell r="G253" t="str">
            <v>300204</v>
          </cell>
          <cell r="H253" t="str">
            <v>قازانچائي جواد</v>
          </cell>
          <cell r="P253" t="str">
            <v>610</v>
          </cell>
        </row>
        <row r="254">
          <cell r="A254">
            <v>6100</v>
          </cell>
          <cell r="B254" t="str">
            <v>114002300172</v>
          </cell>
          <cell r="C254" t="str">
            <v>114</v>
          </cell>
          <cell r="D254" t="str">
            <v>114002</v>
          </cell>
          <cell r="E254" t="str">
            <v>ساير حسابها و اسناد دريافتني</v>
          </cell>
          <cell r="F254" t="str">
            <v>علي الحساب چند ماهه</v>
          </cell>
          <cell r="G254" t="str">
            <v>300172</v>
          </cell>
          <cell r="H254" t="str">
            <v>عليزاد پورسعيدي حامد</v>
          </cell>
          <cell r="P254" t="str">
            <v>610</v>
          </cell>
        </row>
        <row r="255">
          <cell r="A255">
            <v>6100</v>
          </cell>
          <cell r="B255" t="str">
            <v>114002300237</v>
          </cell>
          <cell r="C255" t="str">
            <v>114</v>
          </cell>
          <cell r="D255" t="str">
            <v>114002</v>
          </cell>
          <cell r="E255" t="str">
            <v>ساير حسابها و اسناد دريافتني</v>
          </cell>
          <cell r="F255" t="str">
            <v>علي الحساب چند ماهه</v>
          </cell>
          <cell r="G255" t="str">
            <v>300237</v>
          </cell>
          <cell r="H255" t="str">
            <v>رمضاني فريد مريم</v>
          </cell>
          <cell r="P255" t="str">
            <v>610</v>
          </cell>
        </row>
        <row r="256">
          <cell r="A256">
            <v>6100</v>
          </cell>
          <cell r="B256" t="str">
            <v>114002300154</v>
          </cell>
          <cell r="C256" t="str">
            <v>114</v>
          </cell>
          <cell r="D256" t="str">
            <v>114002</v>
          </cell>
          <cell r="E256" t="str">
            <v>ساير حسابها و اسناد دريافتني</v>
          </cell>
          <cell r="F256" t="str">
            <v>علي الحساب چند ماهه</v>
          </cell>
          <cell r="G256" t="str">
            <v>300154</v>
          </cell>
          <cell r="H256" t="str">
            <v>زارعي ارزيل مصطفي</v>
          </cell>
          <cell r="P256" t="str">
            <v>610</v>
          </cell>
        </row>
        <row r="257">
          <cell r="A257">
            <v>6100</v>
          </cell>
          <cell r="B257" t="str">
            <v>114002300141</v>
          </cell>
          <cell r="C257" t="str">
            <v>114</v>
          </cell>
          <cell r="D257" t="str">
            <v>114002</v>
          </cell>
          <cell r="E257" t="str">
            <v>ساير حسابها و اسناد دريافتني</v>
          </cell>
          <cell r="F257" t="str">
            <v>علي الحساب چند ماهه</v>
          </cell>
          <cell r="G257" t="str">
            <v>300141</v>
          </cell>
          <cell r="H257" t="str">
            <v>سالك علي اصغر</v>
          </cell>
          <cell r="P257" t="str">
            <v>610</v>
          </cell>
        </row>
        <row r="258">
          <cell r="A258">
            <v>6100</v>
          </cell>
          <cell r="B258" t="str">
            <v>114002300152</v>
          </cell>
          <cell r="C258" t="str">
            <v>114</v>
          </cell>
          <cell r="D258" t="str">
            <v>114002</v>
          </cell>
          <cell r="E258" t="str">
            <v>ساير حسابها و اسناد دريافتني</v>
          </cell>
          <cell r="F258" t="str">
            <v>علي الحساب چند ماهه</v>
          </cell>
          <cell r="G258" t="str">
            <v>300152</v>
          </cell>
          <cell r="H258" t="str">
            <v>حسن زاده حميد</v>
          </cell>
          <cell r="P258" t="str">
            <v>610</v>
          </cell>
        </row>
        <row r="259">
          <cell r="A259">
            <v>6100</v>
          </cell>
          <cell r="B259" t="str">
            <v>114002300075</v>
          </cell>
          <cell r="C259" t="str">
            <v>114</v>
          </cell>
          <cell r="D259" t="str">
            <v>114002</v>
          </cell>
          <cell r="E259" t="str">
            <v>ساير حسابها و اسناد دريافتني</v>
          </cell>
          <cell r="F259" t="str">
            <v>علي الحساب چند ماهه</v>
          </cell>
          <cell r="G259" t="str">
            <v>300075</v>
          </cell>
          <cell r="H259" t="str">
            <v>نظامي سقين سرا يوسف</v>
          </cell>
          <cell r="P259" t="str">
            <v>610</v>
          </cell>
        </row>
        <row r="260">
          <cell r="A260">
            <v>6100</v>
          </cell>
          <cell r="B260" t="str">
            <v>114002300081</v>
          </cell>
          <cell r="C260" t="str">
            <v>114</v>
          </cell>
          <cell r="D260" t="str">
            <v>114002</v>
          </cell>
          <cell r="E260" t="str">
            <v>ساير حسابها و اسناد دريافتني</v>
          </cell>
          <cell r="F260" t="str">
            <v>علي الحساب چند ماهه</v>
          </cell>
          <cell r="G260" t="str">
            <v>300081</v>
          </cell>
          <cell r="H260" t="str">
            <v>بهاري قراجه مرادعلي</v>
          </cell>
          <cell r="P260" t="str">
            <v>610</v>
          </cell>
        </row>
        <row r="261">
          <cell r="A261">
            <v>6100</v>
          </cell>
          <cell r="B261" t="str">
            <v>114002300239</v>
          </cell>
          <cell r="C261" t="str">
            <v>114</v>
          </cell>
          <cell r="D261" t="str">
            <v>114002</v>
          </cell>
          <cell r="E261" t="str">
            <v>ساير حسابها و اسناد دريافتني</v>
          </cell>
          <cell r="F261" t="str">
            <v>علي الحساب چند ماهه</v>
          </cell>
          <cell r="G261" t="str">
            <v>300239</v>
          </cell>
          <cell r="H261" t="str">
            <v>بهرامي قراملكي محمدعلي</v>
          </cell>
          <cell r="P261" t="str">
            <v>610</v>
          </cell>
        </row>
        <row r="262">
          <cell r="A262">
            <v>6100</v>
          </cell>
          <cell r="B262" t="str">
            <v>114002300260</v>
          </cell>
          <cell r="C262" t="str">
            <v>114</v>
          </cell>
          <cell r="D262" t="str">
            <v>114002</v>
          </cell>
          <cell r="E262" t="str">
            <v>ساير حسابها و اسناد دريافتني</v>
          </cell>
          <cell r="F262" t="str">
            <v>علي الحساب چند ماهه</v>
          </cell>
          <cell r="G262" t="str">
            <v>300260</v>
          </cell>
          <cell r="H262" t="str">
            <v>منزوي صوفياني مسعود</v>
          </cell>
          <cell r="P262" t="str">
            <v>610</v>
          </cell>
        </row>
        <row r="263">
          <cell r="A263">
            <v>6100</v>
          </cell>
          <cell r="B263" t="str">
            <v>114002300266</v>
          </cell>
          <cell r="C263" t="str">
            <v>114</v>
          </cell>
          <cell r="D263" t="str">
            <v>114002</v>
          </cell>
          <cell r="E263" t="str">
            <v>ساير حسابها و اسناد دريافتني</v>
          </cell>
          <cell r="F263" t="str">
            <v>علي الحساب چند ماهه</v>
          </cell>
          <cell r="G263" t="str">
            <v>300266</v>
          </cell>
          <cell r="H263" t="str">
            <v>عطايان حسن</v>
          </cell>
          <cell r="P263" t="str">
            <v>610</v>
          </cell>
        </row>
        <row r="264">
          <cell r="A264">
            <v>6100</v>
          </cell>
          <cell r="B264" t="str">
            <v>114002300280</v>
          </cell>
          <cell r="C264" t="str">
            <v>114</v>
          </cell>
          <cell r="D264" t="str">
            <v>114002</v>
          </cell>
          <cell r="E264" t="str">
            <v>ساير حسابها و اسناد دريافتني</v>
          </cell>
          <cell r="F264" t="str">
            <v>علي الحساب چند ماهه</v>
          </cell>
          <cell r="G264" t="str">
            <v>300280</v>
          </cell>
          <cell r="H264" t="str">
            <v>طهماسبيان سجاد</v>
          </cell>
          <cell r="P264" t="str">
            <v>610</v>
          </cell>
        </row>
        <row r="265">
          <cell r="A265">
            <v>6100</v>
          </cell>
          <cell r="B265" t="str">
            <v>114002300149</v>
          </cell>
          <cell r="C265" t="str">
            <v>114</v>
          </cell>
          <cell r="D265" t="str">
            <v>114002</v>
          </cell>
          <cell r="E265" t="str">
            <v>ساير حسابها و اسناد دريافتني</v>
          </cell>
          <cell r="F265" t="str">
            <v>علي الحساب چند ماهه</v>
          </cell>
          <cell r="G265" t="str">
            <v>300149</v>
          </cell>
          <cell r="H265" t="str">
            <v>مردان پور دامن آباد خسرو</v>
          </cell>
          <cell r="P265" t="str">
            <v>610</v>
          </cell>
        </row>
        <row r="266">
          <cell r="A266">
            <v>6100</v>
          </cell>
          <cell r="B266" t="str">
            <v>114002300199</v>
          </cell>
          <cell r="C266" t="str">
            <v>114</v>
          </cell>
          <cell r="D266" t="str">
            <v>114002</v>
          </cell>
          <cell r="E266" t="str">
            <v>ساير حسابها و اسناد دريافتني</v>
          </cell>
          <cell r="F266" t="str">
            <v>علي الحساب چند ماهه</v>
          </cell>
          <cell r="G266" t="str">
            <v>300199</v>
          </cell>
          <cell r="H266" t="str">
            <v>ناصح قراملكي مهدي</v>
          </cell>
          <cell r="P266" t="str">
            <v>610</v>
          </cell>
        </row>
        <row r="267">
          <cell r="A267">
            <v>6100</v>
          </cell>
          <cell r="B267" t="str">
            <v>114002300096</v>
          </cell>
          <cell r="C267" t="str">
            <v>114</v>
          </cell>
          <cell r="D267" t="str">
            <v>114002</v>
          </cell>
          <cell r="E267" t="str">
            <v>ساير حسابها و اسناد دريافتني</v>
          </cell>
          <cell r="F267" t="str">
            <v>علي الحساب چند ماهه</v>
          </cell>
          <cell r="G267" t="str">
            <v>300096</v>
          </cell>
          <cell r="H267" t="str">
            <v>امتحاني علي اكبر</v>
          </cell>
          <cell r="P267" t="str">
            <v>610</v>
          </cell>
        </row>
        <row r="268">
          <cell r="A268">
            <v>6100</v>
          </cell>
          <cell r="B268" t="str">
            <v>114002300200</v>
          </cell>
          <cell r="C268" t="str">
            <v>114</v>
          </cell>
          <cell r="D268" t="str">
            <v>114002</v>
          </cell>
          <cell r="E268" t="str">
            <v>ساير حسابها و اسناد دريافتني</v>
          </cell>
          <cell r="F268" t="str">
            <v>علي الحساب چند ماهه</v>
          </cell>
          <cell r="G268" t="str">
            <v>300200</v>
          </cell>
          <cell r="H268" t="str">
            <v>محمد كريمي حامد</v>
          </cell>
          <cell r="P268" t="str">
            <v>610</v>
          </cell>
        </row>
        <row r="269">
          <cell r="A269">
            <v>6100</v>
          </cell>
          <cell r="B269" t="str">
            <v>114002300080</v>
          </cell>
          <cell r="C269" t="str">
            <v>114</v>
          </cell>
          <cell r="D269" t="str">
            <v>114002</v>
          </cell>
          <cell r="E269" t="str">
            <v>ساير حسابها و اسناد دريافتني</v>
          </cell>
          <cell r="F269" t="str">
            <v>علي الحساب چند ماهه</v>
          </cell>
          <cell r="G269" t="str">
            <v>300080</v>
          </cell>
          <cell r="H269" t="str">
            <v>ابراهيمي مهر آور رحيم</v>
          </cell>
          <cell r="P269" t="str">
            <v>610</v>
          </cell>
        </row>
        <row r="270">
          <cell r="A270">
            <v>6100</v>
          </cell>
          <cell r="B270" t="str">
            <v>114002300151</v>
          </cell>
          <cell r="C270" t="str">
            <v>114</v>
          </cell>
          <cell r="D270" t="str">
            <v>114002</v>
          </cell>
          <cell r="E270" t="str">
            <v>ساير حسابها و اسناد دريافتني</v>
          </cell>
          <cell r="F270" t="str">
            <v>علي الحساب چند ماهه</v>
          </cell>
          <cell r="G270" t="str">
            <v>300151</v>
          </cell>
          <cell r="H270" t="str">
            <v>امجدي رحيم</v>
          </cell>
          <cell r="P270" t="str">
            <v>610</v>
          </cell>
        </row>
        <row r="271">
          <cell r="A271">
            <v>6100</v>
          </cell>
          <cell r="B271" t="str">
            <v>114002300056</v>
          </cell>
          <cell r="C271" t="str">
            <v>114</v>
          </cell>
          <cell r="D271" t="str">
            <v>114002</v>
          </cell>
          <cell r="E271" t="str">
            <v>ساير حسابها و اسناد دريافتني</v>
          </cell>
          <cell r="F271" t="str">
            <v>علي الحساب چند ماهه</v>
          </cell>
          <cell r="G271" t="str">
            <v>300056</v>
          </cell>
          <cell r="H271" t="str">
            <v>حسين زاده گورچين اكبر</v>
          </cell>
          <cell r="P271" t="str">
            <v>610</v>
          </cell>
        </row>
        <row r="272">
          <cell r="A272">
            <v>6100</v>
          </cell>
          <cell r="B272" t="str">
            <v>114002300071</v>
          </cell>
          <cell r="C272" t="str">
            <v>114</v>
          </cell>
          <cell r="D272" t="str">
            <v>114002</v>
          </cell>
          <cell r="E272" t="str">
            <v>ساير حسابها و اسناد دريافتني</v>
          </cell>
          <cell r="F272" t="str">
            <v>علي الحساب چند ماهه</v>
          </cell>
          <cell r="G272" t="str">
            <v>300071</v>
          </cell>
          <cell r="H272" t="str">
            <v>ضياء سرابي اكبر</v>
          </cell>
          <cell r="P272" t="str">
            <v>610</v>
          </cell>
        </row>
        <row r="273">
          <cell r="A273">
            <v>6100</v>
          </cell>
          <cell r="B273" t="str">
            <v>114002300213</v>
          </cell>
          <cell r="C273" t="str">
            <v>114</v>
          </cell>
          <cell r="D273" t="str">
            <v>114002</v>
          </cell>
          <cell r="E273" t="str">
            <v>ساير حسابها و اسناد دريافتني</v>
          </cell>
          <cell r="F273" t="str">
            <v>علي الحساب چند ماهه</v>
          </cell>
          <cell r="G273" t="str">
            <v>300213</v>
          </cell>
          <cell r="H273" t="str">
            <v>وطني رضا</v>
          </cell>
          <cell r="P273" t="str">
            <v>610</v>
          </cell>
        </row>
        <row r="274">
          <cell r="A274">
            <v>6100</v>
          </cell>
          <cell r="B274" t="str">
            <v>114002300220</v>
          </cell>
          <cell r="C274" t="str">
            <v>114</v>
          </cell>
          <cell r="D274" t="str">
            <v>114002</v>
          </cell>
          <cell r="E274" t="str">
            <v>ساير حسابها و اسناد دريافتني</v>
          </cell>
          <cell r="F274" t="str">
            <v>علي الحساب چند ماهه</v>
          </cell>
          <cell r="G274" t="str">
            <v>300220</v>
          </cell>
          <cell r="H274" t="str">
            <v>صحت مند قره بابا يوسف</v>
          </cell>
          <cell r="P274" t="str">
            <v>610</v>
          </cell>
        </row>
        <row r="275">
          <cell r="A275">
            <v>6100</v>
          </cell>
          <cell r="B275" t="str">
            <v>114002300249</v>
          </cell>
          <cell r="C275" t="str">
            <v>114</v>
          </cell>
          <cell r="D275" t="str">
            <v>114002</v>
          </cell>
          <cell r="E275" t="str">
            <v>ساير حسابها و اسناد دريافتني</v>
          </cell>
          <cell r="F275" t="str">
            <v>علي الحساب چند ماهه</v>
          </cell>
          <cell r="G275" t="str">
            <v>300249</v>
          </cell>
          <cell r="H275" t="str">
            <v>آقاداداش كرامتي داود</v>
          </cell>
          <cell r="P275" t="str">
            <v>610</v>
          </cell>
        </row>
        <row r="276">
          <cell r="A276">
            <v>6100</v>
          </cell>
          <cell r="B276" t="str">
            <v>114002300281</v>
          </cell>
          <cell r="C276" t="str">
            <v>114</v>
          </cell>
          <cell r="D276" t="str">
            <v>114002</v>
          </cell>
          <cell r="E276" t="str">
            <v>ساير حسابها و اسناد دريافتني</v>
          </cell>
          <cell r="F276" t="str">
            <v>علي الحساب چند ماهه</v>
          </cell>
          <cell r="G276" t="str">
            <v>300281</v>
          </cell>
          <cell r="H276" t="str">
            <v>بني اسد احمد</v>
          </cell>
          <cell r="P276" t="str">
            <v>610</v>
          </cell>
        </row>
        <row r="277">
          <cell r="A277">
            <v>6100</v>
          </cell>
          <cell r="B277" t="str">
            <v>114002300298</v>
          </cell>
          <cell r="C277" t="str">
            <v>114</v>
          </cell>
          <cell r="D277" t="str">
            <v>114002</v>
          </cell>
          <cell r="E277" t="str">
            <v>ساير حسابها و اسناد دريافتني</v>
          </cell>
          <cell r="F277" t="str">
            <v>علي الحساب چند ماهه</v>
          </cell>
          <cell r="G277" t="str">
            <v>300298</v>
          </cell>
          <cell r="H277" t="str">
            <v>جبرئيلي اميد</v>
          </cell>
          <cell r="P277" t="str">
            <v>610</v>
          </cell>
        </row>
        <row r="278">
          <cell r="A278">
            <v>6100</v>
          </cell>
          <cell r="B278" t="str">
            <v>114002300242</v>
          </cell>
          <cell r="C278" t="str">
            <v>114</v>
          </cell>
          <cell r="D278" t="str">
            <v>114002</v>
          </cell>
          <cell r="E278" t="str">
            <v>ساير حسابها و اسناد دريافتني</v>
          </cell>
          <cell r="F278" t="str">
            <v>علي الحساب چند ماهه</v>
          </cell>
          <cell r="G278" t="str">
            <v>300242</v>
          </cell>
          <cell r="H278" t="str">
            <v>زبردست قراملكي حسن</v>
          </cell>
          <cell r="P278" t="str">
            <v>610</v>
          </cell>
        </row>
        <row r="279">
          <cell r="A279">
            <v>6100</v>
          </cell>
          <cell r="B279" t="str">
            <v>114002300247</v>
          </cell>
          <cell r="C279" t="str">
            <v>114</v>
          </cell>
          <cell r="D279" t="str">
            <v>114002</v>
          </cell>
          <cell r="E279" t="str">
            <v>ساير حسابها و اسناد دريافتني</v>
          </cell>
          <cell r="F279" t="str">
            <v>علي الحساب چند ماهه</v>
          </cell>
          <cell r="G279" t="str">
            <v>300247</v>
          </cell>
          <cell r="H279" t="str">
            <v>حسن زاده علي بيك كندي مطلب</v>
          </cell>
          <cell r="P279" t="str">
            <v>610</v>
          </cell>
        </row>
        <row r="280">
          <cell r="A280">
            <v>6100</v>
          </cell>
          <cell r="B280" t="str">
            <v>114002300084</v>
          </cell>
          <cell r="C280" t="str">
            <v>114</v>
          </cell>
          <cell r="D280" t="str">
            <v>114002</v>
          </cell>
          <cell r="E280" t="str">
            <v>ساير حسابها و اسناد دريافتني</v>
          </cell>
          <cell r="F280" t="str">
            <v>علي الحساب چند ماهه</v>
          </cell>
          <cell r="G280" t="str">
            <v>300084</v>
          </cell>
          <cell r="H280" t="str">
            <v>نوري حسين</v>
          </cell>
          <cell r="P280" t="str">
            <v>610</v>
          </cell>
        </row>
        <row r="281">
          <cell r="A281">
            <v>6100</v>
          </cell>
          <cell r="B281" t="str">
            <v>114002300244</v>
          </cell>
          <cell r="C281" t="str">
            <v>114</v>
          </cell>
          <cell r="D281" t="str">
            <v>114002</v>
          </cell>
          <cell r="E281" t="str">
            <v>ساير حسابها و اسناد دريافتني</v>
          </cell>
          <cell r="F281" t="str">
            <v>علي الحساب چند ماهه</v>
          </cell>
          <cell r="G281" t="str">
            <v>300244</v>
          </cell>
          <cell r="H281" t="str">
            <v>بزمي حسن</v>
          </cell>
          <cell r="P281" t="str">
            <v>610</v>
          </cell>
        </row>
        <row r="282">
          <cell r="A282">
            <v>6100</v>
          </cell>
          <cell r="B282" t="str">
            <v>114002300107</v>
          </cell>
          <cell r="C282" t="str">
            <v>114</v>
          </cell>
          <cell r="D282" t="str">
            <v>114002</v>
          </cell>
          <cell r="E282" t="str">
            <v>ساير حسابها و اسناد دريافتني</v>
          </cell>
          <cell r="F282" t="str">
            <v>علي الحساب چند ماهه</v>
          </cell>
          <cell r="G282" t="str">
            <v>300107</v>
          </cell>
          <cell r="H282" t="str">
            <v>روحي مهر سياوش</v>
          </cell>
          <cell r="P282" t="str">
            <v>610</v>
          </cell>
        </row>
        <row r="283">
          <cell r="A283">
            <v>6100</v>
          </cell>
          <cell r="B283" t="str">
            <v>114002300211</v>
          </cell>
          <cell r="C283" t="str">
            <v>114</v>
          </cell>
          <cell r="D283" t="str">
            <v>114002</v>
          </cell>
          <cell r="E283" t="str">
            <v>ساير حسابها و اسناد دريافتني</v>
          </cell>
          <cell r="F283" t="str">
            <v>علي الحساب چند ماهه</v>
          </cell>
          <cell r="G283" t="str">
            <v>300211</v>
          </cell>
          <cell r="H283" t="str">
            <v>جعفرنژاد عليرضا</v>
          </cell>
          <cell r="P283" t="str">
            <v>610</v>
          </cell>
        </row>
        <row r="284">
          <cell r="A284">
            <v>6100</v>
          </cell>
          <cell r="B284" t="str">
            <v>114004300057</v>
          </cell>
          <cell r="C284" t="str">
            <v>114</v>
          </cell>
          <cell r="D284" t="str">
            <v>114004</v>
          </cell>
          <cell r="E284" t="str">
            <v>ساير حسابها و اسناد دريافتني</v>
          </cell>
          <cell r="F284" t="str">
            <v>وام ضروري كاركنان</v>
          </cell>
          <cell r="G284" t="str">
            <v>300057</v>
          </cell>
          <cell r="H284" t="str">
            <v>سلطاني حميد</v>
          </cell>
          <cell r="P284" t="str">
            <v>610</v>
          </cell>
        </row>
        <row r="285">
          <cell r="A285">
            <v>6100</v>
          </cell>
          <cell r="B285" t="str">
            <v>114004300133</v>
          </cell>
          <cell r="C285" t="str">
            <v>114</v>
          </cell>
          <cell r="D285" t="str">
            <v>114004</v>
          </cell>
          <cell r="E285" t="str">
            <v>ساير حسابها و اسناد دريافتني</v>
          </cell>
          <cell r="F285" t="str">
            <v>وام ضروري كاركنان</v>
          </cell>
          <cell r="G285" t="str">
            <v>300133</v>
          </cell>
          <cell r="H285" t="str">
            <v>عليپور كمال</v>
          </cell>
          <cell r="P285" t="str">
            <v>610</v>
          </cell>
        </row>
        <row r="286">
          <cell r="A286">
            <v>6100</v>
          </cell>
          <cell r="B286" t="str">
            <v>114004300197</v>
          </cell>
          <cell r="C286" t="str">
            <v>114</v>
          </cell>
          <cell r="D286" t="str">
            <v>114004</v>
          </cell>
          <cell r="E286" t="str">
            <v>ساير حسابها و اسناد دريافتني</v>
          </cell>
          <cell r="F286" t="str">
            <v>وام ضروري كاركنان</v>
          </cell>
          <cell r="G286" t="str">
            <v>300197</v>
          </cell>
          <cell r="H286" t="str">
            <v>عمراني عبدالناصر</v>
          </cell>
          <cell r="P286" t="str">
            <v>610</v>
          </cell>
        </row>
        <row r="287">
          <cell r="A287">
            <v>6100</v>
          </cell>
          <cell r="B287" t="str">
            <v>114004300264</v>
          </cell>
          <cell r="C287" t="str">
            <v>114</v>
          </cell>
          <cell r="D287" t="str">
            <v>114004</v>
          </cell>
          <cell r="E287" t="str">
            <v>ساير حسابها و اسناد دريافتني</v>
          </cell>
          <cell r="F287" t="str">
            <v>وام ضروري كاركنان</v>
          </cell>
          <cell r="G287" t="str">
            <v>300264</v>
          </cell>
          <cell r="H287" t="str">
            <v>جليل پور صابرجوي حسين</v>
          </cell>
          <cell r="P287" t="str">
            <v>610</v>
          </cell>
        </row>
        <row r="288">
          <cell r="A288">
            <v>6100</v>
          </cell>
          <cell r="B288" t="str">
            <v>114004300095</v>
          </cell>
          <cell r="C288" t="str">
            <v>114</v>
          </cell>
          <cell r="D288" t="str">
            <v>114004</v>
          </cell>
          <cell r="E288" t="str">
            <v>ساير حسابها و اسناد دريافتني</v>
          </cell>
          <cell r="F288" t="str">
            <v>وام ضروري كاركنان</v>
          </cell>
          <cell r="G288" t="str">
            <v>300095</v>
          </cell>
          <cell r="H288" t="str">
            <v>حسين پور فيضي محمد</v>
          </cell>
          <cell r="P288" t="str">
            <v>610</v>
          </cell>
        </row>
        <row r="289">
          <cell r="A289">
            <v>6100</v>
          </cell>
          <cell r="B289" t="str">
            <v>114004300102</v>
          </cell>
          <cell r="C289" t="str">
            <v>114</v>
          </cell>
          <cell r="D289" t="str">
            <v>114004</v>
          </cell>
          <cell r="E289" t="str">
            <v>ساير حسابها و اسناد دريافتني</v>
          </cell>
          <cell r="F289" t="str">
            <v>وام ضروري كاركنان</v>
          </cell>
          <cell r="G289" t="str">
            <v>300102</v>
          </cell>
          <cell r="H289" t="str">
            <v>صفري آذر جعفر</v>
          </cell>
          <cell r="P289" t="str">
            <v>610</v>
          </cell>
        </row>
        <row r="290">
          <cell r="A290">
            <v>6100</v>
          </cell>
          <cell r="B290" t="str">
            <v>114004300213</v>
          </cell>
          <cell r="C290" t="str">
            <v>114</v>
          </cell>
          <cell r="D290" t="str">
            <v>114004</v>
          </cell>
          <cell r="E290" t="str">
            <v>ساير حسابها و اسناد دريافتني</v>
          </cell>
          <cell r="F290" t="str">
            <v>وام ضروري كاركنان</v>
          </cell>
          <cell r="G290" t="str">
            <v>300213</v>
          </cell>
          <cell r="H290" t="str">
            <v>وطني رضا</v>
          </cell>
          <cell r="P290" t="str">
            <v>610</v>
          </cell>
        </row>
        <row r="291">
          <cell r="A291">
            <v>6100</v>
          </cell>
          <cell r="B291" t="str">
            <v>114004300253</v>
          </cell>
          <cell r="C291" t="str">
            <v>114</v>
          </cell>
          <cell r="D291" t="str">
            <v>114004</v>
          </cell>
          <cell r="E291" t="str">
            <v>ساير حسابها و اسناد دريافتني</v>
          </cell>
          <cell r="F291" t="str">
            <v>وام ضروري كاركنان</v>
          </cell>
          <cell r="G291" t="str">
            <v>300253</v>
          </cell>
          <cell r="H291" t="str">
            <v>جعفريان حسن</v>
          </cell>
          <cell r="P291" t="str">
            <v>610</v>
          </cell>
        </row>
        <row r="292">
          <cell r="A292">
            <v>6100</v>
          </cell>
          <cell r="B292" t="str">
            <v>114004300263</v>
          </cell>
          <cell r="C292" t="str">
            <v>114</v>
          </cell>
          <cell r="D292" t="str">
            <v>114004</v>
          </cell>
          <cell r="E292" t="str">
            <v>ساير حسابها و اسناد دريافتني</v>
          </cell>
          <cell r="F292" t="str">
            <v>وام ضروري كاركنان</v>
          </cell>
          <cell r="G292" t="str">
            <v>300263</v>
          </cell>
          <cell r="H292" t="str">
            <v>خدائي محمودي رضا</v>
          </cell>
          <cell r="P292" t="str">
            <v>610</v>
          </cell>
        </row>
        <row r="293">
          <cell r="A293">
            <v>6100</v>
          </cell>
          <cell r="B293" t="str">
            <v>114004300056</v>
          </cell>
          <cell r="C293" t="str">
            <v>114</v>
          </cell>
          <cell r="D293" t="str">
            <v>114004</v>
          </cell>
          <cell r="E293" t="str">
            <v>ساير حسابها و اسناد دريافتني</v>
          </cell>
          <cell r="F293" t="str">
            <v>وام ضروري كاركنان</v>
          </cell>
          <cell r="G293" t="str">
            <v>300056</v>
          </cell>
          <cell r="H293" t="str">
            <v>حسين زاده گورچين اكبر</v>
          </cell>
          <cell r="P293" t="str">
            <v>610</v>
          </cell>
        </row>
        <row r="294">
          <cell r="A294">
            <v>6100</v>
          </cell>
          <cell r="B294" t="str">
            <v>114004300001</v>
          </cell>
          <cell r="C294" t="str">
            <v>114</v>
          </cell>
          <cell r="D294" t="str">
            <v>114004</v>
          </cell>
          <cell r="E294" t="str">
            <v>ساير حسابها و اسناد دريافتني</v>
          </cell>
          <cell r="F294" t="str">
            <v>وام ضروري كاركنان</v>
          </cell>
          <cell r="G294" t="str">
            <v>300001</v>
          </cell>
          <cell r="H294" t="str">
            <v>فتاحي رسول</v>
          </cell>
          <cell r="P294" t="str">
            <v>610</v>
          </cell>
        </row>
        <row r="295">
          <cell r="A295">
            <v>6100</v>
          </cell>
          <cell r="B295" t="str">
            <v>114004300130</v>
          </cell>
          <cell r="C295" t="str">
            <v>114</v>
          </cell>
          <cell r="D295" t="str">
            <v>114004</v>
          </cell>
          <cell r="E295" t="str">
            <v>ساير حسابها و اسناد دريافتني</v>
          </cell>
          <cell r="F295" t="str">
            <v>وام ضروري كاركنان</v>
          </cell>
          <cell r="G295" t="str">
            <v>300130</v>
          </cell>
          <cell r="H295" t="str">
            <v>نوري علي</v>
          </cell>
          <cell r="P295" t="str">
            <v>610</v>
          </cell>
        </row>
        <row r="296">
          <cell r="A296">
            <v>6100</v>
          </cell>
          <cell r="B296" t="str">
            <v>114004300135</v>
          </cell>
          <cell r="C296" t="str">
            <v>114</v>
          </cell>
          <cell r="D296" t="str">
            <v>114004</v>
          </cell>
          <cell r="E296" t="str">
            <v>ساير حسابها و اسناد دريافتني</v>
          </cell>
          <cell r="F296" t="str">
            <v>وام ضروري كاركنان</v>
          </cell>
          <cell r="G296" t="str">
            <v>300135</v>
          </cell>
          <cell r="H296" t="str">
            <v>سيفي ديزناب ابراهيم</v>
          </cell>
          <cell r="P296" t="str">
            <v>610</v>
          </cell>
        </row>
        <row r="297">
          <cell r="A297">
            <v>6100</v>
          </cell>
          <cell r="B297" t="str">
            <v>114004300149</v>
          </cell>
          <cell r="C297" t="str">
            <v>114</v>
          </cell>
          <cell r="D297" t="str">
            <v>114004</v>
          </cell>
          <cell r="E297" t="str">
            <v>ساير حسابها و اسناد دريافتني</v>
          </cell>
          <cell r="F297" t="str">
            <v>وام ضروري كاركنان</v>
          </cell>
          <cell r="G297" t="str">
            <v>300149</v>
          </cell>
          <cell r="H297" t="str">
            <v>مردان پور دامن آباد خسرو</v>
          </cell>
          <cell r="P297" t="str">
            <v>610</v>
          </cell>
        </row>
        <row r="298">
          <cell r="A298">
            <v>6100</v>
          </cell>
          <cell r="B298" t="str">
            <v>114004300173</v>
          </cell>
          <cell r="C298" t="str">
            <v>114</v>
          </cell>
          <cell r="D298" t="str">
            <v>114004</v>
          </cell>
          <cell r="E298" t="str">
            <v>ساير حسابها و اسناد دريافتني</v>
          </cell>
          <cell r="F298" t="str">
            <v>وام ضروري كاركنان</v>
          </cell>
          <cell r="G298" t="str">
            <v>300173</v>
          </cell>
          <cell r="H298" t="str">
            <v>قنبري اهري محمدرضا</v>
          </cell>
          <cell r="P298" t="str">
            <v>610</v>
          </cell>
        </row>
        <row r="299">
          <cell r="A299">
            <v>6100</v>
          </cell>
          <cell r="B299" t="str">
            <v>114004300176</v>
          </cell>
          <cell r="C299" t="str">
            <v>114</v>
          </cell>
          <cell r="D299" t="str">
            <v>114004</v>
          </cell>
          <cell r="E299" t="str">
            <v>ساير حسابها و اسناد دريافتني</v>
          </cell>
          <cell r="F299" t="str">
            <v>وام ضروري كاركنان</v>
          </cell>
          <cell r="G299" t="str">
            <v>300176</v>
          </cell>
          <cell r="H299" t="str">
            <v>قليپور قراجه بهروز</v>
          </cell>
          <cell r="P299" t="str">
            <v>610</v>
          </cell>
        </row>
        <row r="300">
          <cell r="A300">
            <v>6100</v>
          </cell>
          <cell r="B300" t="str">
            <v>114004300206</v>
          </cell>
          <cell r="C300" t="str">
            <v>114</v>
          </cell>
          <cell r="D300" t="str">
            <v>114004</v>
          </cell>
          <cell r="E300" t="str">
            <v>ساير حسابها و اسناد دريافتني</v>
          </cell>
          <cell r="F300" t="str">
            <v>وام ضروري كاركنان</v>
          </cell>
          <cell r="G300" t="str">
            <v>300206</v>
          </cell>
          <cell r="H300" t="str">
            <v>كامران هزه بران محمدرضا</v>
          </cell>
          <cell r="P300" t="str">
            <v>610</v>
          </cell>
        </row>
        <row r="301">
          <cell r="A301">
            <v>6100</v>
          </cell>
          <cell r="B301" t="str">
            <v>114004300219</v>
          </cell>
          <cell r="C301" t="str">
            <v>114</v>
          </cell>
          <cell r="D301" t="str">
            <v>114004</v>
          </cell>
          <cell r="E301" t="str">
            <v>ساير حسابها و اسناد دريافتني</v>
          </cell>
          <cell r="F301" t="str">
            <v>وام ضروري كاركنان</v>
          </cell>
          <cell r="G301" t="str">
            <v>300219</v>
          </cell>
          <cell r="H301" t="str">
            <v>سلماني كريم</v>
          </cell>
          <cell r="P301" t="str">
            <v>610</v>
          </cell>
        </row>
        <row r="302">
          <cell r="A302">
            <v>6100</v>
          </cell>
          <cell r="B302" t="str">
            <v>114004300222</v>
          </cell>
          <cell r="C302" t="str">
            <v>114</v>
          </cell>
          <cell r="D302" t="str">
            <v>114004</v>
          </cell>
          <cell r="E302" t="str">
            <v>ساير حسابها و اسناد دريافتني</v>
          </cell>
          <cell r="F302" t="str">
            <v>وام ضروري كاركنان</v>
          </cell>
          <cell r="G302" t="str">
            <v>300222</v>
          </cell>
          <cell r="H302" t="str">
            <v>شكري احمد</v>
          </cell>
          <cell r="P302" t="str">
            <v>610</v>
          </cell>
        </row>
        <row r="303">
          <cell r="A303">
            <v>6100</v>
          </cell>
          <cell r="B303" t="str">
            <v>114004300231</v>
          </cell>
          <cell r="C303" t="str">
            <v>114</v>
          </cell>
          <cell r="D303" t="str">
            <v>114004</v>
          </cell>
          <cell r="E303" t="str">
            <v>ساير حسابها و اسناد دريافتني</v>
          </cell>
          <cell r="F303" t="str">
            <v>وام ضروري كاركنان</v>
          </cell>
          <cell r="G303" t="str">
            <v>300231</v>
          </cell>
          <cell r="H303" t="str">
            <v>تمدن خشكناب رضا</v>
          </cell>
          <cell r="P303" t="str">
            <v>610</v>
          </cell>
        </row>
        <row r="304">
          <cell r="A304">
            <v>6100</v>
          </cell>
          <cell r="B304" t="str">
            <v>114004300239</v>
          </cell>
          <cell r="C304" t="str">
            <v>114</v>
          </cell>
          <cell r="D304" t="str">
            <v>114004</v>
          </cell>
          <cell r="E304" t="str">
            <v>ساير حسابها و اسناد دريافتني</v>
          </cell>
          <cell r="F304" t="str">
            <v>وام ضروري كاركنان</v>
          </cell>
          <cell r="G304" t="str">
            <v>300239</v>
          </cell>
          <cell r="H304" t="str">
            <v>بهرامي قراملكي محمدعلي</v>
          </cell>
          <cell r="P304" t="str">
            <v>610</v>
          </cell>
        </row>
        <row r="305">
          <cell r="A305">
            <v>6100</v>
          </cell>
          <cell r="B305" t="str">
            <v>114004300240</v>
          </cell>
          <cell r="C305" t="str">
            <v>114</v>
          </cell>
          <cell r="D305" t="str">
            <v>114004</v>
          </cell>
          <cell r="E305" t="str">
            <v>ساير حسابها و اسناد دريافتني</v>
          </cell>
          <cell r="F305" t="str">
            <v>وام ضروري كاركنان</v>
          </cell>
          <cell r="G305" t="str">
            <v>300240</v>
          </cell>
          <cell r="H305" t="str">
            <v>شاهد قراملكي ابوالقاسم</v>
          </cell>
          <cell r="P305" t="str">
            <v>610</v>
          </cell>
        </row>
        <row r="306">
          <cell r="A306">
            <v>6100</v>
          </cell>
          <cell r="B306" t="str">
            <v>114004300248</v>
          </cell>
          <cell r="C306" t="str">
            <v>114</v>
          </cell>
          <cell r="D306" t="str">
            <v>114004</v>
          </cell>
          <cell r="E306" t="str">
            <v>ساير حسابها و اسناد دريافتني</v>
          </cell>
          <cell r="F306" t="str">
            <v>وام ضروري كاركنان</v>
          </cell>
          <cell r="G306" t="str">
            <v>300248</v>
          </cell>
          <cell r="H306" t="str">
            <v>واحدي باويل محمدحسين</v>
          </cell>
          <cell r="P306" t="str">
            <v>610</v>
          </cell>
        </row>
        <row r="307">
          <cell r="A307">
            <v>6100</v>
          </cell>
          <cell r="B307" t="str">
            <v>114004300307</v>
          </cell>
          <cell r="C307" t="str">
            <v>114</v>
          </cell>
          <cell r="D307" t="str">
            <v>114004</v>
          </cell>
          <cell r="E307" t="str">
            <v>ساير حسابها و اسناد دريافتني</v>
          </cell>
          <cell r="F307" t="str">
            <v>وام ضروري كاركنان</v>
          </cell>
          <cell r="G307" t="str">
            <v>300307</v>
          </cell>
          <cell r="H307" t="str">
            <v>سعيدي قراملكي حسين</v>
          </cell>
          <cell r="P307" t="str">
            <v>610</v>
          </cell>
        </row>
        <row r="308">
          <cell r="A308">
            <v>6100</v>
          </cell>
          <cell r="B308" t="str">
            <v>114004300308</v>
          </cell>
          <cell r="C308" t="str">
            <v>114</v>
          </cell>
          <cell r="D308" t="str">
            <v>114004</v>
          </cell>
          <cell r="E308" t="str">
            <v>ساير حسابها و اسناد دريافتني</v>
          </cell>
          <cell r="F308" t="str">
            <v>وام ضروري كاركنان</v>
          </cell>
          <cell r="G308" t="str">
            <v>300308</v>
          </cell>
          <cell r="H308" t="str">
            <v>شاه قاسمي مهرداد</v>
          </cell>
          <cell r="P308" t="str">
            <v>610</v>
          </cell>
        </row>
        <row r="309">
          <cell r="A309">
            <v>6100</v>
          </cell>
          <cell r="B309" t="str">
            <v>114004300202</v>
          </cell>
          <cell r="C309" t="str">
            <v>114</v>
          </cell>
          <cell r="D309" t="str">
            <v>114004</v>
          </cell>
          <cell r="E309" t="str">
            <v>ساير حسابها و اسناد دريافتني</v>
          </cell>
          <cell r="F309" t="str">
            <v>وام ضروري كاركنان</v>
          </cell>
          <cell r="G309" t="str">
            <v>300202</v>
          </cell>
          <cell r="H309" t="str">
            <v>لك جواد</v>
          </cell>
          <cell r="P309" t="str">
            <v>610</v>
          </cell>
        </row>
        <row r="310">
          <cell r="A310">
            <v>6100</v>
          </cell>
          <cell r="B310" t="str">
            <v>114004300234</v>
          </cell>
          <cell r="C310" t="str">
            <v>114</v>
          </cell>
          <cell r="D310" t="str">
            <v>114004</v>
          </cell>
          <cell r="E310" t="str">
            <v>ساير حسابها و اسناد دريافتني</v>
          </cell>
          <cell r="F310" t="str">
            <v>وام ضروري كاركنان</v>
          </cell>
          <cell r="G310" t="str">
            <v>300234</v>
          </cell>
          <cell r="H310" t="str">
            <v>عبداله ميرشكارلو عليرضا</v>
          </cell>
          <cell r="P310" t="str">
            <v>610</v>
          </cell>
        </row>
        <row r="311">
          <cell r="A311">
            <v>6100</v>
          </cell>
          <cell r="B311" t="str">
            <v>114004300113</v>
          </cell>
          <cell r="C311" t="str">
            <v>114</v>
          </cell>
          <cell r="D311" t="str">
            <v>114004</v>
          </cell>
          <cell r="E311" t="str">
            <v>ساير حسابها و اسناد دريافتني</v>
          </cell>
          <cell r="F311" t="str">
            <v>وام ضروري كاركنان</v>
          </cell>
          <cell r="G311" t="str">
            <v>300113</v>
          </cell>
          <cell r="H311" t="str">
            <v>باغباني خضرلو منوچهر</v>
          </cell>
          <cell r="P311" t="str">
            <v>610</v>
          </cell>
        </row>
        <row r="312">
          <cell r="A312">
            <v>6100</v>
          </cell>
          <cell r="B312" t="str">
            <v>114004300076</v>
          </cell>
          <cell r="C312" t="str">
            <v>114</v>
          </cell>
          <cell r="D312" t="str">
            <v>114004</v>
          </cell>
          <cell r="E312" t="str">
            <v>ساير حسابها و اسناد دريافتني</v>
          </cell>
          <cell r="F312" t="str">
            <v>وام ضروري كاركنان</v>
          </cell>
          <cell r="G312" t="str">
            <v>300076</v>
          </cell>
          <cell r="H312" t="str">
            <v>همتي مسعود</v>
          </cell>
          <cell r="P312" t="str">
            <v>610</v>
          </cell>
        </row>
        <row r="313">
          <cell r="A313">
            <v>6100</v>
          </cell>
          <cell r="B313" t="str">
            <v>114004300101</v>
          </cell>
          <cell r="C313" t="str">
            <v>114</v>
          </cell>
          <cell r="D313" t="str">
            <v>114004</v>
          </cell>
          <cell r="E313" t="str">
            <v>ساير حسابها و اسناد دريافتني</v>
          </cell>
          <cell r="F313" t="str">
            <v>وام ضروري كاركنان</v>
          </cell>
          <cell r="G313" t="str">
            <v>300101</v>
          </cell>
          <cell r="H313" t="str">
            <v>شكري جليل</v>
          </cell>
          <cell r="P313" t="str">
            <v>610</v>
          </cell>
        </row>
        <row r="314">
          <cell r="A314">
            <v>6100</v>
          </cell>
          <cell r="B314" t="str">
            <v>114004300241</v>
          </cell>
          <cell r="C314" t="str">
            <v>114</v>
          </cell>
          <cell r="D314" t="str">
            <v>114004</v>
          </cell>
          <cell r="E314" t="str">
            <v>ساير حسابها و اسناد دريافتني</v>
          </cell>
          <cell r="F314" t="str">
            <v>وام ضروري كاركنان</v>
          </cell>
          <cell r="G314" t="str">
            <v>300241</v>
          </cell>
          <cell r="H314" t="str">
            <v>همتي قراملكي عليرضا</v>
          </cell>
          <cell r="P314" t="str">
            <v>610</v>
          </cell>
        </row>
        <row r="315">
          <cell r="A315">
            <v>6100</v>
          </cell>
          <cell r="B315" t="str">
            <v>114004300124</v>
          </cell>
          <cell r="C315" t="str">
            <v>114</v>
          </cell>
          <cell r="D315" t="str">
            <v>114004</v>
          </cell>
          <cell r="E315" t="str">
            <v>ساير حسابها و اسناد دريافتني</v>
          </cell>
          <cell r="F315" t="str">
            <v>وام ضروري كاركنان</v>
          </cell>
          <cell r="G315" t="str">
            <v>300124</v>
          </cell>
          <cell r="H315" t="str">
            <v>محب حق رحيم</v>
          </cell>
          <cell r="P315" t="str">
            <v>610</v>
          </cell>
        </row>
        <row r="316">
          <cell r="A316">
            <v>6100</v>
          </cell>
          <cell r="B316" t="str">
            <v>114004300169</v>
          </cell>
          <cell r="C316" t="str">
            <v>114</v>
          </cell>
          <cell r="D316" t="str">
            <v>114004</v>
          </cell>
          <cell r="E316" t="str">
            <v>ساير حسابها و اسناد دريافتني</v>
          </cell>
          <cell r="F316" t="str">
            <v>وام ضروري كاركنان</v>
          </cell>
          <cell r="G316" t="str">
            <v>300169</v>
          </cell>
          <cell r="H316" t="str">
            <v>منظر خسروشاهي اميرعلي</v>
          </cell>
          <cell r="P316" t="str">
            <v>610</v>
          </cell>
        </row>
        <row r="317">
          <cell r="A317">
            <v>6100</v>
          </cell>
          <cell r="B317" t="str">
            <v>114004300092</v>
          </cell>
          <cell r="C317" t="str">
            <v>114</v>
          </cell>
          <cell r="D317" t="str">
            <v>114004</v>
          </cell>
          <cell r="E317" t="str">
            <v>ساير حسابها و اسناد دريافتني</v>
          </cell>
          <cell r="F317" t="str">
            <v>وام ضروري كاركنان</v>
          </cell>
          <cell r="G317" t="str">
            <v>300092</v>
          </cell>
          <cell r="H317" t="str">
            <v>كولاب محمدحسين</v>
          </cell>
          <cell r="P317" t="str">
            <v>610</v>
          </cell>
        </row>
        <row r="318">
          <cell r="A318">
            <v>6100</v>
          </cell>
          <cell r="B318" t="str">
            <v>114004300096</v>
          </cell>
          <cell r="C318" t="str">
            <v>114</v>
          </cell>
          <cell r="D318" t="str">
            <v>114004</v>
          </cell>
          <cell r="E318" t="str">
            <v>ساير حسابها و اسناد دريافتني</v>
          </cell>
          <cell r="F318" t="str">
            <v>وام ضروري كاركنان</v>
          </cell>
          <cell r="G318" t="str">
            <v>300096</v>
          </cell>
          <cell r="H318" t="str">
            <v>امتحاني علي اكبر</v>
          </cell>
          <cell r="P318" t="str">
            <v>610</v>
          </cell>
        </row>
        <row r="319">
          <cell r="A319">
            <v>6100</v>
          </cell>
          <cell r="B319" t="str">
            <v>114004300071</v>
          </cell>
          <cell r="C319" t="str">
            <v>114</v>
          </cell>
          <cell r="D319" t="str">
            <v>114004</v>
          </cell>
          <cell r="E319" t="str">
            <v>ساير حسابها و اسناد دريافتني</v>
          </cell>
          <cell r="F319" t="str">
            <v>وام ضروري كاركنان</v>
          </cell>
          <cell r="G319" t="str">
            <v>300071</v>
          </cell>
          <cell r="H319" t="str">
            <v>ضياء سرابي اكبر</v>
          </cell>
          <cell r="P319" t="str">
            <v>610</v>
          </cell>
        </row>
        <row r="320">
          <cell r="A320">
            <v>6100</v>
          </cell>
          <cell r="B320" t="str">
            <v>114004300118</v>
          </cell>
          <cell r="C320" t="str">
            <v>114</v>
          </cell>
          <cell r="D320" t="str">
            <v>114004</v>
          </cell>
          <cell r="E320" t="str">
            <v>ساير حسابها و اسناد دريافتني</v>
          </cell>
          <cell r="F320" t="str">
            <v>وام ضروري كاركنان</v>
          </cell>
          <cell r="G320" t="str">
            <v>300118</v>
          </cell>
          <cell r="H320" t="str">
            <v>جعفرزاده بهروز</v>
          </cell>
          <cell r="P320" t="str">
            <v>610</v>
          </cell>
        </row>
        <row r="321">
          <cell r="A321">
            <v>6100</v>
          </cell>
          <cell r="B321" t="str">
            <v>114004300148</v>
          </cell>
          <cell r="C321" t="str">
            <v>114</v>
          </cell>
          <cell r="D321" t="str">
            <v>114004</v>
          </cell>
          <cell r="E321" t="str">
            <v>ساير حسابها و اسناد دريافتني</v>
          </cell>
          <cell r="F321" t="str">
            <v>وام ضروري كاركنان</v>
          </cell>
          <cell r="G321" t="str">
            <v>300148</v>
          </cell>
          <cell r="H321" t="str">
            <v>شفيعي عنصرودي داريوش</v>
          </cell>
          <cell r="P321" t="str">
            <v>610</v>
          </cell>
        </row>
        <row r="322">
          <cell r="A322">
            <v>6100</v>
          </cell>
          <cell r="B322" t="str">
            <v>114004300151</v>
          </cell>
          <cell r="C322" t="str">
            <v>114</v>
          </cell>
          <cell r="D322" t="str">
            <v>114004</v>
          </cell>
          <cell r="E322" t="str">
            <v>ساير حسابها و اسناد دريافتني</v>
          </cell>
          <cell r="F322" t="str">
            <v>وام ضروري كاركنان</v>
          </cell>
          <cell r="G322" t="str">
            <v>300151</v>
          </cell>
          <cell r="H322" t="str">
            <v>امجدي رحيم</v>
          </cell>
          <cell r="P322" t="str">
            <v>610</v>
          </cell>
        </row>
        <row r="323">
          <cell r="A323">
            <v>6100</v>
          </cell>
          <cell r="B323" t="str">
            <v>114004300152</v>
          </cell>
          <cell r="C323" t="str">
            <v>114</v>
          </cell>
          <cell r="D323" t="str">
            <v>114004</v>
          </cell>
          <cell r="E323" t="str">
            <v>ساير حسابها و اسناد دريافتني</v>
          </cell>
          <cell r="F323" t="str">
            <v>وام ضروري كاركنان</v>
          </cell>
          <cell r="G323" t="str">
            <v>300152</v>
          </cell>
          <cell r="H323" t="str">
            <v>حسن زاده حميد</v>
          </cell>
          <cell r="P323" t="str">
            <v>610</v>
          </cell>
        </row>
        <row r="324">
          <cell r="A324">
            <v>6100</v>
          </cell>
          <cell r="B324" t="str">
            <v>114004300156</v>
          </cell>
          <cell r="C324" t="str">
            <v>114</v>
          </cell>
          <cell r="D324" t="str">
            <v>114004</v>
          </cell>
          <cell r="E324" t="str">
            <v>ساير حسابها و اسناد دريافتني</v>
          </cell>
          <cell r="F324" t="str">
            <v>وام ضروري كاركنان</v>
          </cell>
          <cell r="G324" t="str">
            <v>300156</v>
          </cell>
          <cell r="H324" t="str">
            <v>حسينيان سيروس</v>
          </cell>
          <cell r="P324" t="str">
            <v>610</v>
          </cell>
        </row>
        <row r="325">
          <cell r="A325">
            <v>6100</v>
          </cell>
          <cell r="B325" t="str">
            <v>114004300162</v>
          </cell>
          <cell r="C325" t="str">
            <v>114</v>
          </cell>
          <cell r="D325" t="str">
            <v>114004</v>
          </cell>
          <cell r="E325" t="str">
            <v>ساير حسابها و اسناد دريافتني</v>
          </cell>
          <cell r="F325" t="str">
            <v>وام ضروري كاركنان</v>
          </cell>
          <cell r="G325" t="str">
            <v>300162</v>
          </cell>
          <cell r="H325" t="str">
            <v>محمدي جابر</v>
          </cell>
          <cell r="P325" t="str">
            <v>610</v>
          </cell>
        </row>
        <row r="326">
          <cell r="A326">
            <v>6100</v>
          </cell>
          <cell r="B326" t="str">
            <v>114004300170</v>
          </cell>
          <cell r="C326" t="str">
            <v>114</v>
          </cell>
          <cell r="D326" t="str">
            <v>114004</v>
          </cell>
          <cell r="E326" t="str">
            <v>ساير حسابها و اسناد دريافتني</v>
          </cell>
          <cell r="F326" t="str">
            <v>وام ضروري كاركنان</v>
          </cell>
          <cell r="G326" t="str">
            <v>300170</v>
          </cell>
          <cell r="H326" t="str">
            <v>فتحي سياوش</v>
          </cell>
          <cell r="P326" t="str">
            <v>610</v>
          </cell>
        </row>
        <row r="327">
          <cell r="A327">
            <v>6100</v>
          </cell>
          <cell r="B327" t="str">
            <v>114004300187</v>
          </cell>
          <cell r="C327" t="str">
            <v>114</v>
          </cell>
          <cell r="D327" t="str">
            <v>114004</v>
          </cell>
          <cell r="E327" t="str">
            <v>ساير حسابها و اسناد دريافتني</v>
          </cell>
          <cell r="F327" t="str">
            <v>وام ضروري كاركنان</v>
          </cell>
          <cell r="G327" t="str">
            <v>300187</v>
          </cell>
          <cell r="H327" t="str">
            <v>حاجي حيدري ممقاني مهدي</v>
          </cell>
          <cell r="P327" t="str">
            <v>610</v>
          </cell>
        </row>
        <row r="328">
          <cell r="A328">
            <v>6100</v>
          </cell>
          <cell r="B328" t="str">
            <v>114004300195</v>
          </cell>
          <cell r="C328" t="str">
            <v>114</v>
          </cell>
          <cell r="D328" t="str">
            <v>114004</v>
          </cell>
          <cell r="E328" t="str">
            <v>ساير حسابها و اسناد دريافتني</v>
          </cell>
          <cell r="F328" t="str">
            <v>وام ضروري كاركنان</v>
          </cell>
          <cell r="G328" t="str">
            <v>300195</v>
          </cell>
          <cell r="H328" t="str">
            <v>حريري كهنموئي علي</v>
          </cell>
          <cell r="P328" t="str">
            <v>610</v>
          </cell>
        </row>
        <row r="329">
          <cell r="A329">
            <v>6100</v>
          </cell>
          <cell r="B329" t="str">
            <v>114004300198</v>
          </cell>
          <cell r="C329" t="str">
            <v>114</v>
          </cell>
          <cell r="D329" t="str">
            <v>114004</v>
          </cell>
          <cell r="E329" t="str">
            <v>ساير حسابها و اسناد دريافتني</v>
          </cell>
          <cell r="F329" t="str">
            <v>وام ضروري كاركنان</v>
          </cell>
          <cell r="G329" t="str">
            <v>300198</v>
          </cell>
          <cell r="H329" t="str">
            <v>ميرزائي شكور</v>
          </cell>
          <cell r="P329" t="str">
            <v>610</v>
          </cell>
        </row>
        <row r="330">
          <cell r="A330">
            <v>6100</v>
          </cell>
          <cell r="B330" t="str">
            <v>114004300199</v>
          </cell>
          <cell r="C330" t="str">
            <v>114</v>
          </cell>
          <cell r="D330" t="str">
            <v>114004</v>
          </cell>
          <cell r="E330" t="str">
            <v>ساير حسابها و اسناد دريافتني</v>
          </cell>
          <cell r="F330" t="str">
            <v>وام ضروري كاركنان</v>
          </cell>
          <cell r="G330" t="str">
            <v>300199</v>
          </cell>
          <cell r="H330" t="str">
            <v>ناصح قراملكي مهدي</v>
          </cell>
          <cell r="P330" t="str">
            <v>610</v>
          </cell>
        </row>
        <row r="331">
          <cell r="A331">
            <v>6100</v>
          </cell>
          <cell r="B331" t="str">
            <v>114004300220</v>
          </cell>
          <cell r="C331" t="str">
            <v>114</v>
          </cell>
          <cell r="D331" t="str">
            <v>114004</v>
          </cell>
          <cell r="E331" t="str">
            <v>ساير حسابها و اسناد دريافتني</v>
          </cell>
          <cell r="F331" t="str">
            <v>وام ضروري كاركنان</v>
          </cell>
          <cell r="G331" t="str">
            <v>300220</v>
          </cell>
          <cell r="H331" t="str">
            <v>صحت مند قره بابا يوسف</v>
          </cell>
          <cell r="P331" t="str">
            <v>610</v>
          </cell>
        </row>
        <row r="332">
          <cell r="A332">
            <v>6100</v>
          </cell>
          <cell r="B332" t="str">
            <v>114004300306</v>
          </cell>
          <cell r="C332" t="str">
            <v>114</v>
          </cell>
          <cell r="D332" t="str">
            <v>114004</v>
          </cell>
          <cell r="E332" t="str">
            <v>ساير حسابها و اسناد دريافتني</v>
          </cell>
          <cell r="F332" t="str">
            <v>وام ضروري كاركنان</v>
          </cell>
          <cell r="G332" t="str">
            <v>300306</v>
          </cell>
          <cell r="H332" t="str">
            <v>نوري بهروز</v>
          </cell>
          <cell r="P332" t="str">
            <v>610</v>
          </cell>
        </row>
        <row r="333">
          <cell r="A333">
            <v>6100</v>
          </cell>
          <cell r="B333" t="str">
            <v>114004300280</v>
          </cell>
          <cell r="C333" t="str">
            <v>114</v>
          </cell>
          <cell r="D333" t="str">
            <v>114004</v>
          </cell>
          <cell r="E333" t="str">
            <v>ساير حسابها و اسناد دريافتني</v>
          </cell>
          <cell r="F333" t="str">
            <v>وام ضروري كاركنان</v>
          </cell>
          <cell r="G333" t="str">
            <v>300280</v>
          </cell>
          <cell r="H333" t="str">
            <v>طهماسبيان سجاد</v>
          </cell>
          <cell r="P333" t="str">
            <v>610</v>
          </cell>
        </row>
        <row r="334">
          <cell r="A334">
            <v>6100</v>
          </cell>
          <cell r="B334" t="str">
            <v>114004300191</v>
          </cell>
          <cell r="C334" t="str">
            <v>114</v>
          </cell>
          <cell r="D334" t="str">
            <v>114004</v>
          </cell>
          <cell r="E334" t="str">
            <v>ساير حسابها و اسناد دريافتني</v>
          </cell>
          <cell r="F334" t="str">
            <v>وام ضروري كاركنان</v>
          </cell>
          <cell r="G334" t="str">
            <v>300191</v>
          </cell>
          <cell r="H334" t="str">
            <v>باقر قازيار رشيد</v>
          </cell>
          <cell r="P334" t="str">
            <v>610</v>
          </cell>
        </row>
        <row r="335">
          <cell r="A335">
            <v>6100</v>
          </cell>
          <cell r="B335" t="str">
            <v>114004300245</v>
          </cell>
          <cell r="C335" t="str">
            <v>114</v>
          </cell>
          <cell r="D335" t="str">
            <v>114004</v>
          </cell>
          <cell r="E335" t="str">
            <v>ساير حسابها و اسناد دريافتني</v>
          </cell>
          <cell r="F335" t="str">
            <v>وام ضروري كاركنان</v>
          </cell>
          <cell r="G335" t="str">
            <v>300245</v>
          </cell>
          <cell r="H335" t="str">
            <v>غفاري افشرد كريم</v>
          </cell>
          <cell r="P335" t="str">
            <v>610</v>
          </cell>
        </row>
        <row r="336">
          <cell r="A336">
            <v>6100</v>
          </cell>
          <cell r="B336" t="str">
            <v>114004300081</v>
          </cell>
          <cell r="C336" t="str">
            <v>114</v>
          </cell>
          <cell r="D336" t="str">
            <v>114004</v>
          </cell>
          <cell r="E336" t="str">
            <v>ساير حسابها و اسناد دريافتني</v>
          </cell>
          <cell r="F336" t="str">
            <v>وام ضروري كاركنان</v>
          </cell>
          <cell r="G336" t="str">
            <v>300081</v>
          </cell>
          <cell r="H336" t="str">
            <v>بهاري قراجه مرادعلي</v>
          </cell>
          <cell r="P336" t="str">
            <v>610</v>
          </cell>
        </row>
        <row r="337">
          <cell r="A337">
            <v>6100</v>
          </cell>
          <cell r="B337" t="str">
            <v>114004300288</v>
          </cell>
          <cell r="C337" t="str">
            <v>114</v>
          </cell>
          <cell r="D337" t="str">
            <v>114004</v>
          </cell>
          <cell r="E337" t="str">
            <v>ساير حسابها و اسناد دريافتني</v>
          </cell>
          <cell r="F337" t="str">
            <v>وام ضروري كاركنان</v>
          </cell>
          <cell r="G337" t="str">
            <v>300288</v>
          </cell>
          <cell r="H337" t="str">
            <v>حاتملو محمد</v>
          </cell>
          <cell r="P337" t="str">
            <v>610</v>
          </cell>
        </row>
        <row r="338">
          <cell r="A338">
            <v>6100</v>
          </cell>
          <cell r="B338" t="str">
            <v>114004300074</v>
          </cell>
          <cell r="C338" t="str">
            <v>114</v>
          </cell>
          <cell r="D338" t="str">
            <v>114004</v>
          </cell>
          <cell r="E338" t="str">
            <v>ساير حسابها و اسناد دريافتني</v>
          </cell>
          <cell r="F338" t="str">
            <v>وام ضروري كاركنان</v>
          </cell>
          <cell r="G338" t="str">
            <v>300074</v>
          </cell>
          <cell r="H338" t="str">
            <v>ميرزا عليزاده پهر آباد فريبا</v>
          </cell>
          <cell r="P338" t="str">
            <v>610</v>
          </cell>
        </row>
        <row r="339">
          <cell r="A339">
            <v>6100</v>
          </cell>
          <cell r="B339" t="str">
            <v>114004300298</v>
          </cell>
          <cell r="C339" t="str">
            <v>114</v>
          </cell>
          <cell r="D339" t="str">
            <v>114004</v>
          </cell>
          <cell r="E339" t="str">
            <v>ساير حسابها و اسناد دريافتني</v>
          </cell>
          <cell r="F339" t="str">
            <v>وام ضروري كاركنان</v>
          </cell>
          <cell r="G339" t="str">
            <v>300298</v>
          </cell>
          <cell r="H339" t="str">
            <v>جبرئيلي اميد</v>
          </cell>
          <cell r="P339" t="str">
            <v>610</v>
          </cell>
        </row>
        <row r="340">
          <cell r="A340">
            <v>6100</v>
          </cell>
          <cell r="B340" t="str">
            <v>114004300110</v>
          </cell>
          <cell r="C340" t="str">
            <v>114</v>
          </cell>
          <cell r="D340" t="str">
            <v>114004</v>
          </cell>
          <cell r="E340" t="str">
            <v>ساير حسابها و اسناد دريافتني</v>
          </cell>
          <cell r="F340" t="str">
            <v>وام ضروري كاركنان</v>
          </cell>
          <cell r="G340" t="str">
            <v>300110</v>
          </cell>
          <cell r="H340" t="str">
            <v>فروغي زهرا</v>
          </cell>
          <cell r="P340" t="str">
            <v>610</v>
          </cell>
        </row>
        <row r="341">
          <cell r="A341">
            <v>6100</v>
          </cell>
          <cell r="B341" t="str">
            <v>114004300257</v>
          </cell>
          <cell r="C341" t="str">
            <v>114</v>
          </cell>
          <cell r="D341" t="str">
            <v>114004</v>
          </cell>
          <cell r="E341" t="str">
            <v>ساير حسابها و اسناد دريافتني</v>
          </cell>
          <cell r="F341" t="str">
            <v>وام ضروري كاركنان</v>
          </cell>
          <cell r="G341" t="str">
            <v>300257</v>
          </cell>
          <cell r="H341" t="str">
            <v>برادران حسن زاده وحيد</v>
          </cell>
          <cell r="P341" t="str">
            <v>610</v>
          </cell>
        </row>
        <row r="342">
          <cell r="A342">
            <v>6100</v>
          </cell>
          <cell r="B342" t="str">
            <v>114004300244</v>
          </cell>
          <cell r="C342" t="str">
            <v>114</v>
          </cell>
          <cell r="D342" t="str">
            <v>114004</v>
          </cell>
          <cell r="E342" t="str">
            <v>ساير حسابها و اسناد دريافتني</v>
          </cell>
          <cell r="F342" t="str">
            <v>وام ضروري كاركنان</v>
          </cell>
          <cell r="G342" t="str">
            <v>300244</v>
          </cell>
          <cell r="H342" t="str">
            <v>بزمي حسن</v>
          </cell>
          <cell r="P342" t="str">
            <v>610</v>
          </cell>
        </row>
        <row r="343">
          <cell r="A343">
            <v>6100</v>
          </cell>
          <cell r="B343" t="str">
            <v>114004300181</v>
          </cell>
          <cell r="C343" t="str">
            <v>114</v>
          </cell>
          <cell r="D343" t="str">
            <v>114004</v>
          </cell>
          <cell r="E343" t="str">
            <v>ساير حسابها و اسناد دريافتني</v>
          </cell>
          <cell r="F343" t="str">
            <v>وام ضروري كاركنان</v>
          </cell>
          <cell r="G343" t="str">
            <v>300181</v>
          </cell>
          <cell r="H343" t="str">
            <v>وظيفه واثق مهدي</v>
          </cell>
          <cell r="P343" t="str">
            <v>610</v>
          </cell>
        </row>
        <row r="344">
          <cell r="A344">
            <v>6100</v>
          </cell>
          <cell r="B344" t="str">
            <v>114004300125</v>
          </cell>
          <cell r="C344" t="str">
            <v>114</v>
          </cell>
          <cell r="D344" t="str">
            <v>114004</v>
          </cell>
          <cell r="E344" t="str">
            <v>ساير حسابها و اسناد دريافتني</v>
          </cell>
          <cell r="F344" t="str">
            <v>وام ضروري كاركنان</v>
          </cell>
          <cell r="G344" t="str">
            <v>300125</v>
          </cell>
          <cell r="H344" t="str">
            <v>سلطاني حسين</v>
          </cell>
          <cell r="P344" t="str">
            <v>610</v>
          </cell>
        </row>
        <row r="345">
          <cell r="A345">
            <v>6100</v>
          </cell>
          <cell r="B345" t="str">
            <v>114004300132</v>
          </cell>
          <cell r="C345" t="str">
            <v>114</v>
          </cell>
          <cell r="D345" t="str">
            <v>114004</v>
          </cell>
          <cell r="E345" t="str">
            <v>ساير حسابها و اسناد دريافتني</v>
          </cell>
          <cell r="F345" t="str">
            <v>وام ضروري كاركنان</v>
          </cell>
          <cell r="G345" t="str">
            <v>300132</v>
          </cell>
          <cell r="H345" t="str">
            <v>مهرابي افشار عباس</v>
          </cell>
          <cell r="P345" t="str">
            <v>610</v>
          </cell>
        </row>
        <row r="346">
          <cell r="A346">
            <v>6100</v>
          </cell>
          <cell r="B346" t="str">
            <v>114004300136</v>
          </cell>
          <cell r="C346" t="str">
            <v>114</v>
          </cell>
          <cell r="D346" t="str">
            <v>114004</v>
          </cell>
          <cell r="E346" t="str">
            <v>ساير حسابها و اسناد دريافتني</v>
          </cell>
          <cell r="F346" t="str">
            <v>وام ضروري كاركنان</v>
          </cell>
          <cell r="G346" t="str">
            <v>300136</v>
          </cell>
          <cell r="H346" t="str">
            <v>تقي پور كهاني محمدرضا</v>
          </cell>
          <cell r="P346" t="str">
            <v>610</v>
          </cell>
        </row>
        <row r="347">
          <cell r="A347">
            <v>6100</v>
          </cell>
          <cell r="B347" t="str">
            <v>114004300137</v>
          </cell>
          <cell r="C347" t="str">
            <v>114</v>
          </cell>
          <cell r="D347" t="str">
            <v>114004</v>
          </cell>
          <cell r="E347" t="str">
            <v>ساير حسابها و اسناد دريافتني</v>
          </cell>
          <cell r="F347" t="str">
            <v>وام ضروري كاركنان</v>
          </cell>
          <cell r="G347" t="str">
            <v>300137</v>
          </cell>
          <cell r="H347" t="str">
            <v>ستاري ميرهاشم</v>
          </cell>
          <cell r="P347" t="str">
            <v>610</v>
          </cell>
        </row>
        <row r="348">
          <cell r="A348">
            <v>6100</v>
          </cell>
          <cell r="B348" t="str">
            <v>114004300144</v>
          </cell>
          <cell r="C348" t="str">
            <v>114</v>
          </cell>
          <cell r="D348" t="str">
            <v>114004</v>
          </cell>
          <cell r="E348" t="str">
            <v>ساير حسابها و اسناد دريافتني</v>
          </cell>
          <cell r="F348" t="str">
            <v>وام ضروري كاركنان</v>
          </cell>
          <cell r="G348" t="str">
            <v>300144</v>
          </cell>
          <cell r="H348" t="str">
            <v>آقائي كومله نادر</v>
          </cell>
          <cell r="P348" t="str">
            <v>610</v>
          </cell>
        </row>
        <row r="349">
          <cell r="A349">
            <v>6100</v>
          </cell>
          <cell r="B349" t="str">
            <v>114004300146</v>
          </cell>
          <cell r="C349" t="str">
            <v>114</v>
          </cell>
          <cell r="D349" t="str">
            <v>114004</v>
          </cell>
          <cell r="E349" t="str">
            <v>ساير حسابها و اسناد دريافتني</v>
          </cell>
          <cell r="F349" t="str">
            <v>وام ضروري كاركنان</v>
          </cell>
          <cell r="G349" t="str">
            <v>300146</v>
          </cell>
          <cell r="H349" t="str">
            <v>شمس آذر ميرعلي</v>
          </cell>
          <cell r="P349" t="str">
            <v>610</v>
          </cell>
        </row>
        <row r="350">
          <cell r="A350">
            <v>6100</v>
          </cell>
          <cell r="B350" t="str">
            <v>114004300155</v>
          </cell>
          <cell r="C350" t="str">
            <v>114</v>
          </cell>
          <cell r="D350" t="str">
            <v>114004</v>
          </cell>
          <cell r="E350" t="str">
            <v>ساير حسابها و اسناد دريافتني</v>
          </cell>
          <cell r="F350" t="str">
            <v>وام ضروري كاركنان</v>
          </cell>
          <cell r="G350" t="str">
            <v>300155</v>
          </cell>
          <cell r="H350" t="str">
            <v>قليپور سفيداني حسين</v>
          </cell>
          <cell r="P350" t="str">
            <v>610</v>
          </cell>
        </row>
        <row r="351">
          <cell r="A351">
            <v>6100</v>
          </cell>
          <cell r="B351" t="str">
            <v>114004300157</v>
          </cell>
          <cell r="C351" t="str">
            <v>114</v>
          </cell>
          <cell r="D351" t="str">
            <v>114004</v>
          </cell>
          <cell r="E351" t="str">
            <v>ساير حسابها و اسناد دريافتني</v>
          </cell>
          <cell r="F351" t="str">
            <v>وام ضروري كاركنان</v>
          </cell>
          <cell r="G351" t="str">
            <v>300157</v>
          </cell>
          <cell r="H351" t="str">
            <v>معصومي خدايار</v>
          </cell>
          <cell r="P351" t="str">
            <v>610</v>
          </cell>
        </row>
        <row r="352">
          <cell r="A352">
            <v>6100</v>
          </cell>
          <cell r="B352" t="str">
            <v>114004300160</v>
          </cell>
          <cell r="C352" t="str">
            <v>114</v>
          </cell>
          <cell r="D352" t="str">
            <v>114004</v>
          </cell>
          <cell r="E352" t="str">
            <v>ساير حسابها و اسناد دريافتني</v>
          </cell>
          <cell r="F352" t="str">
            <v>وام ضروري كاركنان</v>
          </cell>
          <cell r="G352" t="str">
            <v>300160</v>
          </cell>
          <cell r="H352" t="str">
            <v>عالم وحيد</v>
          </cell>
          <cell r="P352" t="str">
            <v>610</v>
          </cell>
        </row>
        <row r="353">
          <cell r="A353">
            <v>6100</v>
          </cell>
          <cell r="B353" t="str">
            <v>114004300204</v>
          </cell>
          <cell r="C353" t="str">
            <v>114</v>
          </cell>
          <cell r="D353" t="str">
            <v>114004</v>
          </cell>
          <cell r="E353" t="str">
            <v>ساير حسابها و اسناد دريافتني</v>
          </cell>
          <cell r="F353" t="str">
            <v>وام ضروري كاركنان</v>
          </cell>
          <cell r="G353" t="str">
            <v>300204</v>
          </cell>
          <cell r="H353" t="str">
            <v>قازانچائي جواد</v>
          </cell>
          <cell r="P353" t="str">
            <v>610</v>
          </cell>
        </row>
        <row r="354">
          <cell r="A354">
            <v>6100</v>
          </cell>
          <cell r="B354" t="str">
            <v>114004300208</v>
          </cell>
          <cell r="C354" t="str">
            <v>114</v>
          </cell>
          <cell r="D354" t="str">
            <v>114004</v>
          </cell>
          <cell r="E354" t="str">
            <v>ساير حسابها و اسناد دريافتني</v>
          </cell>
          <cell r="F354" t="str">
            <v>وام ضروري كاركنان</v>
          </cell>
          <cell r="G354" t="str">
            <v>300208</v>
          </cell>
          <cell r="H354" t="str">
            <v>جعفرزاده رسول</v>
          </cell>
          <cell r="P354" t="str">
            <v>610</v>
          </cell>
        </row>
        <row r="355">
          <cell r="A355">
            <v>6100</v>
          </cell>
          <cell r="B355" t="str">
            <v>114004300226</v>
          </cell>
          <cell r="C355" t="str">
            <v>114</v>
          </cell>
          <cell r="D355" t="str">
            <v>114004</v>
          </cell>
          <cell r="E355" t="str">
            <v>ساير حسابها و اسناد دريافتني</v>
          </cell>
          <cell r="F355" t="str">
            <v>وام ضروري كاركنان</v>
          </cell>
          <cell r="G355" t="str">
            <v>300226</v>
          </cell>
          <cell r="H355" t="str">
            <v>طاهباز هادي</v>
          </cell>
          <cell r="P355" t="str">
            <v>610</v>
          </cell>
        </row>
        <row r="356">
          <cell r="A356">
            <v>6100</v>
          </cell>
          <cell r="B356" t="str">
            <v>114004300247</v>
          </cell>
          <cell r="C356" t="str">
            <v>114</v>
          </cell>
          <cell r="D356" t="str">
            <v>114004</v>
          </cell>
          <cell r="E356" t="str">
            <v>ساير حسابها و اسناد دريافتني</v>
          </cell>
          <cell r="F356" t="str">
            <v>وام ضروري كاركنان</v>
          </cell>
          <cell r="G356" t="str">
            <v>300247</v>
          </cell>
          <cell r="H356" t="str">
            <v>حسن زاده علي بيك كندي مطلب</v>
          </cell>
          <cell r="P356" t="str">
            <v>610</v>
          </cell>
        </row>
        <row r="357">
          <cell r="A357">
            <v>6100</v>
          </cell>
          <cell r="B357" t="str">
            <v>114004300260</v>
          </cell>
          <cell r="C357" t="str">
            <v>114</v>
          </cell>
          <cell r="D357" t="str">
            <v>114004</v>
          </cell>
          <cell r="E357" t="str">
            <v>ساير حسابها و اسناد دريافتني</v>
          </cell>
          <cell r="F357" t="str">
            <v>وام ضروري كاركنان</v>
          </cell>
          <cell r="G357" t="str">
            <v>300260</v>
          </cell>
          <cell r="H357" t="str">
            <v>منزوي صوفياني مسعود</v>
          </cell>
          <cell r="P357" t="str">
            <v>610</v>
          </cell>
        </row>
        <row r="358">
          <cell r="A358">
            <v>6100</v>
          </cell>
          <cell r="B358" t="str">
            <v>114004300261</v>
          </cell>
          <cell r="C358" t="str">
            <v>114</v>
          </cell>
          <cell r="D358" t="str">
            <v>114004</v>
          </cell>
          <cell r="E358" t="str">
            <v>ساير حسابها و اسناد دريافتني</v>
          </cell>
          <cell r="F358" t="str">
            <v>وام ضروري كاركنان</v>
          </cell>
          <cell r="G358" t="str">
            <v>300261</v>
          </cell>
          <cell r="H358" t="str">
            <v>دليري اقدم وحيد</v>
          </cell>
          <cell r="P358" t="str">
            <v>610</v>
          </cell>
        </row>
        <row r="359">
          <cell r="A359">
            <v>6100</v>
          </cell>
          <cell r="B359" t="str">
            <v>114004300062</v>
          </cell>
          <cell r="C359" t="str">
            <v>114</v>
          </cell>
          <cell r="D359" t="str">
            <v>114004</v>
          </cell>
          <cell r="E359" t="str">
            <v>ساير حسابها و اسناد دريافتني</v>
          </cell>
          <cell r="F359" t="str">
            <v>وام ضروري كاركنان</v>
          </cell>
          <cell r="G359" t="str">
            <v>300062</v>
          </cell>
          <cell r="H359" t="str">
            <v>شاه رسالي صالح</v>
          </cell>
          <cell r="P359" t="str">
            <v>610</v>
          </cell>
        </row>
        <row r="360">
          <cell r="A360">
            <v>6100</v>
          </cell>
          <cell r="B360" t="str">
            <v>114004300069</v>
          </cell>
          <cell r="C360" t="str">
            <v>114</v>
          </cell>
          <cell r="D360" t="str">
            <v>114004</v>
          </cell>
          <cell r="E360" t="str">
            <v>ساير حسابها و اسناد دريافتني</v>
          </cell>
          <cell r="F360" t="str">
            <v>وام ضروري كاركنان</v>
          </cell>
          <cell r="G360" t="str">
            <v>300069</v>
          </cell>
          <cell r="H360" t="str">
            <v>دلمقاني زاده عليرضا</v>
          </cell>
          <cell r="P360" t="str">
            <v>610</v>
          </cell>
        </row>
        <row r="361">
          <cell r="A361">
            <v>6100</v>
          </cell>
          <cell r="B361" t="str">
            <v>114004300119</v>
          </cell>
          <cell r="C361" t="str">
            <v>114</v>
          </cell>
          <cell r="D361" t="str">
            <v>114004</v>
          </cell>
          <cell r="E361" t="str">
            <v>ساير حسابها و اسناد دريافتني</v>
          </cell>
          <cell r="F361" t="str">
            <v>وام ضروري كاركنان</v>
          </cell>
          <cell r="G361" t="str">
            <v>300119</v>
          </cell>
          <cell r="H361" t="str">
            <v>رستم پور مشكنبر حسن</v>
          </cell>
          <cell r="P361" t="str">
            <v>610</v>
          </cell>
        </row>
        <row r="362">
          <cell r="A362">
            <v>6100</v>
          </cell>
          <cell r="B362" t="str">
            <v>114004300128</v>
          </cell>
          <cell r="C362" t="str">
            <v>114</v>
          </cell>
          <cell r="D362" t="str">
            <v>114004</v>
          </cell>
          <cell r="E362" t="str">
            <v>ساير حسابها و اسناد دريافتني</v>
          </cell>
          <cell r="F362" t="str">
            <v>وام ضروري كاركنان</v>
          </cell>
          <cell r="G362" t="str">
            <v>300128</v>
          </cell>
          <cell r="H362" t="str">
            <v>محمدباقري لاهوت كريم</v>
          </cell>
          <cell r="P362" t="str">
            <v>610</v>
          </cell>
        </row>
        <row r="363">
          <cell r="A363">
            <v>6100</v>
          </cell>
          <cell r="B363" t="str">
            <v>114004300131</v>
          </cell>
          <cell r="C363" t="str">
            <v>114</v>
          </cell>
          <cell r="D363" t="str">
            <v>114004</v>
          </cell>
          <cell r="E363" t="str">
            <v>ساير حسابها و اسناد دريافتني</v>
          </cell>
          <cell r="F363" t="str">
            <v>وام ضروري كاركنان</v>
          </cell>
          <cell r="G363" t="str">
            <v>300131</v>
          </cell>
          <cell r="H363" t="str">
            <v>شكوهي علي</v>
          </cell>
          <cell r="P363" t="str">
            <v>610</v>
          </cell>
        </row>
        <row r="364">
          <cell r="A364">
            <v>6100</v>
          </cell>
          <cell r="B364" t="str">
            <v>114004300182</v>
          </cell>
          <cell r="C364" t="str">
            <v>114</v>
          </cell>
          <cell r="D364" t="str">
            <v>114004</v>
          </cell>
          <cell r="E364" t="str">
            <v>ساير حسابها و اسناد دريافتني</v>
          </cell>
          <cell r="F364" t="str">
            <v>وام ضروري كاركنان</v>
          </cell>
          <cell r="G364" t="str">
            <v>300182</v>
          </cell>
          <cell r="H364" t="str">
            <v>اصلاني مقدم علي</v>
          </cell>
          <cell r="P364" t="str">
            <v>610</v>
          </cell>
        </row>
        <row r="365">
          <cell r="A365">
            <v>6100</v>
          </cell>
          <cell r="B365" t="str">
            <v>114004300103</v>
          </cell>
          <cell r="C365" t="str">
            <v>114</v>
          </cell>
          <cell r="D365" t="str">
            <v>114004</v>
          </cell>
          <cell r="E365" t="str">
            <v>ساير حسابها و اسناد دريافتني</v>
          </cell>
          <cell r="F365" t="str">
            <v>وام ضروري كاركنان</v>
          </cell>
          <cell r="G365" t="str">
            <v>300103</v>
          </cell>
          <cell r="H365" t="str">
            <v>چابك شاهرخ</v>
          </cell>
          <cell r="P365" t="str">
            <v>610</v>
          </cell>
        </row>
        <row r="366">
          <cell r="A366">
            <v>6100</v>
          </cell>
          <cell r="B366" t="str">
            <v>114004300134</v>
          </cell>
          <cell r="C366" t="str">
            <v>114</v>
          </cell>
          <cell r="D366" t="str">
            <v>114004</v>
          </cell>
          <cell r="E366" t="str">
            <v>ساير حسابها و اسناد دريافتني</v>
          </cell>
          <cell r="F366" t="str">
            <v>وام ضروري كاركنان</v>
          </cell>
          <cell r="G366" t="str">
            <v>300134</v>
          </cell>
          <cell r="H366" t="str">
            <v>نكوئي فائق</v>
          </cell>
          <cell r="P366" t="str">
            <v>610</v>
          </cell>
        </row>
        <row r="367">
          <cell r="A367">
            <v>6100</v>
          </cell>
          <cell r="B367" t="str">
            <v>114004300008</v>
          </cell>
          <cell r="C367" t="str">
            <v>114</v>
          </cell>
          <cell r="D367" t="str">
            <v>114004</v>
          </cell>
          <cell r="E367" t="str">
            <v>ساير حسابها و اسناد دريافتني</v>
          </cell>
          <cell r="F367" t="str">
            <v>وام ضروري كاركنان</v>
          </cell>
          <cell r="G367" t="str">
            <v>300008</v>
          </cell>
          <cell r="H367" t="str">
            <v>واحد ابراهيم</v>
          </cell>
          <cell r="P367" t="str">
            <v>610</v>
          </cell>
        </row>
        <row r="368">
          <cell r="A368">
            <v>6100</v>
          </cell>
          <cell r="B368" t="str">
            <v>114004300196</v>
          </cell>
          <cell r="C368" t="str">
            <v>114</v>
          </cell>
          <cell r="D368" t="str">
            <v>114004</v>
          </cell>
          <cell r="E368" t="str">
            <v>ساير حسابها و اسناد دريافتني</v>
          </cell>
          <cell r="F368" t="str">
            <v>وام ضروري كاركنان</v>
          </cell>
          <cell r="G368" t="str">
            <v>300196</v>
          </cell>
          <cell r="H368" t="str">
            <v>حسيني سيد جواد</v>
          </cell>
          <cell r="P368" t="str">
            <v>610</v>
          </cell>
        </row>
        <row r="369">
          <cell r="A369">
            <v>6100</v>
          </cell>
          <cell r="B369" t="str">
            <v>114004300210</v>
          </cell>
          <cell r="C369" t="str">
            <v>114</v>
          </cell>
          <cell r="D369" t="str">
            <v>114004</v>
          </cell>
          <cell r="E369" t="str">
            <v>ساير حسابها و اسناد دريافتني</v>
          </cell>
          <cell r="F369" t="str">
            <v>وام ضروري كاركنان</v>
          </cell>
          <cell r="G369" t="str">
            <v>300210</v>
          </cell>
          <cell r="H369" t="str">
            <v>احمدي نژاد مجيد</v>
          </cell>
          <cell r="P369" t="str">
            <v>610</v>
          </cell>
        </row>
        <row r="370">
          <cell r="A370">
            <v>6100</v>
          </cell>
          <cell r="B370" t="str">
            <v>114004300223</v>
          </cell>
          <cell r="C370" t="str">
            <v>114</v>
          </cell>
          <cell r="D370" t="str">
            <v>114004</v>
          </cell>
          <cell r="E370" t="str">
            <v>ساير حسابها و اسناد دريافتني</v>
          </cell>
          <cell r="F370" t="str">
            <v>وام ضروري كاركنان</v>
          </cell>
          <cell r="G370" t="str">
            <v>300223</v>
          </cell>
          <cell r="H370" t="str">
            <v>حسيني ميرصمد</v>
          </cell>
          <cell r="P370" t="str">
            <v>610</v>
          </cell>
        </row>
        <row r="371">
          <cell r="A371">
            <v>6100</v>
          </cell>
          <cell r="B371" t="str">
            <v>114006300107</v>
          </cell>
          <cell r="C371" t="str">
            <v>114</v>
          </cell>
          <cell r="D371" t="str">
            <v>114006</v>
          </cell>
          <cell r="E371" t="str">
            <v>ساير حسابها و اسناد دريافتني</v>
          </cell>
          <cell r="F371" t="str">
            <v>وام خريدخودرو</v>
          </cell>
          <cell r="G371" t="str">
            <v>300107</v>
          </cell>
          <cell r="H371" t="str">
            <v>روحي مهر سياوش</v>
          </cell>
          <cell r="P371" t="str">
            <v>610</v>
          </cell>
        </row>
        <row r="372">
          <cell r="A372">
            <v>6100</v>
          </cell>
          <cell r="B372" t="str">
            <v>114006300200</v>
          </cell>
          <cell r="C372" t="str">
            <v>114</v>
          </cell>
          <cell r="D372" t="str">
            <v>114006</v>
          </cell>
          <cell r="E372" t="str">
            <v>ساير حسابها و اسناد دريافتني</v>
          </cell>
          <cell r="F372" t="str">
            <v>وام خريدخودرو</v>
          </cell>
          <cell r="G372" t="str">
            <v>300200</v>
          </cell>
          <cell r="H372" t="str">
            <v>محمد كريمي حامد</v>
          </cell>
          <cell r="P372" t="str">
            <v>610</v>
          </cell>
        </row>
        <row r="373">
          <cell r="A373">
            <v>6100</v>
          </cell>
          <cell r="B373" t="str">
            <v>114006300274</v>
          </cell>
          <cell r="C373" t="str">
            <v>114</v>
          </cell>
          <cell r="D373" t="str">
            <v>114006</v>
          </cell>
          <cell r="E373" t="str">
            <v>ساير حسابها و اسناد دريافتني</v>
          </cell>
          <cell r="F373" t="str">
            <v>وام خريدخودرو</v>
          </cell>
          <cell r="G373" t="str">
            <v>300274</v>
          </cell>
          <cell r="H373" t="str">
            <v>مومني ميرمسعود</v>
          </cell>
          <cell r="P373" t="str">
            <v>610</v>
          </cell>
        </row>
        <row r="374">
          <cell r="A374">
            <v>6100</v>
          </cell>
          <cell r="B374" t="str">
            <v>114006300263</v>
          </cell>
          <cell r="C374" t="str">
            <v>114</v>
          </cell>
          <cell r="D374" t="str">
            <v>114006</v>
          </cell>
          <cell r="E374" t="str">
            <v>ساير حسابها و اسناد دريافتني</v>
          </cell>
          <cell r="F374" t="str">
            <v>وام خريدخودرو</v>
          </cell>
          <cell r="G374" t="str">
            <v>300263</v>
          </cell>
          <cell r="H374" t="str">
            <v>خدائي محمودي رضا</v>
          </cell>
          <cell r="P374" t="str">
            <v>610</v>
          </cell>
        </row>
        <row r="375">
          <cell r="A375">
            <v>6100</v>
          </cell>
          <cell r="B375" t="str">
            <v>114006300264</v>
          </cell>
          <cell r="C375" t="str">
            <v>114</v>
          </cell>
          <cell r="D375" t="str">
            <v>114006</v>
          </cell>
          <cell r="E375" t="str">
            <v>ساير حسابها و اسناد دريافتني</v>
          </cell>
          <cell r="F375" t="str">
            <v>وام خريدخودرو</v>
          </cell>
          <cell r="G375" t="str">
            <v>300264</v>
          </cell>
          <cell r="H375" t="str">
            <v>جليل پور صابرجوي حسين</v>
          </cell>
          <cell r="P375" t="str">
            <v>610</v>
          </cell>
        </row>
        <row r="376">
          <cell r="A376">
            <v>6100</v>
          </cell>
          <cell r="B376" t="str">
            <v>114006300235</v>
          </cell>
          <cell r="C376" t="str">
            <v>114</v>
          </cell>
          <cell r="D376" t="str">
            <v>114006</v>
          </cell>
          <cell r="E376" t="str">
            <v>ساير حسابها و اسناد دريافتني</v>
          </cell>
          <cell r="F376" t="str">
            <v>وام خريدخودرو</v>
          </cell>
          <cell r="G376" t="str">
            <v>300235</v>
          </cell>
          <cell r="H376" t="str">
            <v>حدادپوربدر محمدرضا</v>
          </cell>
          <cell r="P376" t="str">
            <v>610</v>
          </cell>
        </row>
        <row r="377">
          <cell r="A377">
            <v>6100</v>
          </cell>
          <cell r="B377" t="str">
            <v>114006300094</v>
          </cell>
          <cell r="C377" t="str">
            <v>114</v>
          </cell>
          <cell r="D377" t="str">
            <v>114006</v>
          </cell>
          <cell r="E377" t="str">
            <v>ساير حسابها و اسناد دريافتني</v>
          </cell>
          <cell r="F377" t="str">
            <v>وام خريدخودرو</v>
          </cell>
          <cell r="G377" t="str">
            <v>300094</v>
          </cell>
          <cell r="H377" t="str">
            <v>محمود شريعتي مهرداد</v>
          </cell>
          <cell r="P377" t="str">
            <v>610</v>
          </cell>
        </row>
        <row r="378">
          <cell r="A378">
            <v>6100</v>
          </cell>
          <cell r="B378" t="str">
            <v>114007</v>
          </cell>
          <cell r="C378" t="str">
            <v>114</v>
          </cell>
          <cell r="D378" t="str">
            <v>114007</v>
          </cell>
          <cell r="E378" t="str">
            <v>ساير حسابها و اسناد دريافتني</v>
          </cell>
          <cell r="F378" t="str">
            <v>رند ماه</v>
          </cell>
          <cell r="G378">
            <v>0</v>
          </cell>
          <cell r="H378">
            <v>0</v>
          </cell>
          <cell r="P378" t="str">
            <v>610</v>
          </cell>
        </row>
        <row r="379">
          <cell r="A379">
            <v>6300</v>
          </cell>
          <cell r="B379" t="str">
            <v>114008100109</v>
          </cell>
          <cell r="C379" t="str">
            <v>114</v>
          </cell>
          <cell r="D379" t="str">
            <v>114008</v>
          </cell>
          <cell r="E379" t="str">
            <v>ساير حسابها و اسناد دريافتني</v>
          </cell>
          <cell r="F379" t="str">
            <v>سپرده ها و ودايع</v>
          </cell>
          <cell r="G379" t="str">
            <v>100109</v>
          </cell>
          <cell r="H379" t="str">
            <v>بانک ملت پروين جاري96656582(جام)</v>
          </cell>
          <cell r="P379" t="str">
            <v>630</v>
          </cell>
        </row>
        <row r="380">
          <cell r="A380">
            <v>6300</v>
          </cell>
          <cell r="B380" t="str">
            <v>114008101482</v>
          </cell>
          <cell r="C380" t="str">
            <v>114</v>
          </cell>
          <cell r="D380" t="str">
            <v>114008</v>
          </cell>
          <cell r="E380" t="str">
            <v>ساير حسابها و اسناد دريافتني</v>
          </cell>
          <cell r="F380" t="str">
            <v>سپرده ها و ودايع</v>
          </cell>
          <cell r="G380" t="str">
            <v>101482</v>
          </cell>
          <cell r="H380" t="str">
            <v>شرکت نفت</v>
          </cell>
          <cell r="P380" t="str">
            <v>630</v>
          </cell>
        </row>
        <row r="381">
          <cell r="A381">
            <v>1160</v>
          </cell>
          <cell r="B381" t="str">
            <v>114009101954</v>
          </cell>
          <cell r="C381" t="str">
            <v>114</v>
          </cell>
          <cell r="D381" t="str">
            <v>114009</v>
          </cell>
          <cell r="E381" t="str">
            <v>ساير حسابها و اسناد دريافتني</v>
          </cell>
          <cell r="F381" t="str">
            <v>ساير بدهكاران</v>
          </cell>
          <cell r="G381" t="str">
            <v>101954</v>
          </cell>
          <cell r="H381" t="str">
            <v>شركت كارگزاري بانك مسكن</v>
          </cell>
          <cell r="P381" t="str">
            <v>116</v>
          </cell>
        </row>
        <row r="382">
          <cell r="A382">
            <v>6000</v>
          </cell>
          <cell r="B382" t="str">
            <v>114009101220</v>
          </cell>
          <cell r="C382" t="str">
            <v>114</v>
          </cell>
          <cell r="D382" t="str">
            <v>114009</v>
          </cell>
          <cell r="E382" t="str">
            <v>ساير حسابها و اسناد دريافتني</v>
          </cell>
          <cell r="F382" t="str">
            <v>ساير بدهكاران</v>
          </cell>
          <cell r="G382" t="str">
            <v>101220</v>
          </cell>
          <cell r="H382" t="str">
            <v>سازمان گسترش ونوسازي صنايع ايران</v>
          </cell>
          <cell r="P382" t="str">
            <v>600</v>
          </cell>
        </row>
        <row r="383">
          <cell r="A383">
            <v>6000</v>
          </cell>
          <cell r="B383" t="str">
            <v>114009300018</v>
          </cell>
          <cell r="C383" t="str">
            <v>114</v>
          </cell>
          <cell r="D383" t="str">
            <v>114009</v>
          </cell>
          <cell r="E383" t="str">
            <v>ساير حسابها و اسناد دريافتني</v>
          </cell>
          <cell r="F383" t="str">
            <v>ساير بدهكاران</v>
          </cell>
          <cell r="G383" t="str">
            <v>300018</v>
          </cell>
          <cell r="H383" t="str">
            <v>عليپور فيروزي صمد</v>
          </cell>
          <cell r="P383" t="str">
            <v>600</v>
          </cell>
        </row>
        <row r="384">
          <cell r="A384">
            <v>6000</v>
          </cell>
          <cell r="B384" t="str">
            <v>114009101249</v>
          </cell>
          <cell r="C384" t="str">
            <v>114</v>
          </cell>
          <cell r="D384" t="str">
            <v>114009</v>
          </cell>
          <cell r="E384" t="str">
            <v>ساير حسابها و اسناد دريافتني</v>
          </cell>
          <cell r="F384" t="str">
            <v>ساير بدهكاران</v>
          </cell>
          <cell r="G384" t="str">
            <v>101249</v>
          </cell>
          <cell r="H384" t="str">
            <v>پاوند</v>
          </cell>
          <cell r="P384" t="str">
            <v>600</v>
          </cell>
        </row>
        <row r="385">
          <cell r="A385">
            <v>6000</v>
          </cell>
          <cell r="B385" t="str">
            <v>114009101699</v>
          </cell>
          <cell r="C385" t="str">
            <v>114</v>
          </cell>
          <cell r="D385" t="str">
            <v>114009</v>
          </cell>
          <cell r="E385" t="str">
            <v>ساير حسابها و اسناد دريافتني</v>
          </cell>
          <cell r="F385" t="str">
            <v>ساير بدهكاران</v>
          </cell>
          <cell r="G385" t="str">
            <v>101699</v>
          </cell>
          <cell r="H385" t="str">
            <v>متفرقه</v>
          </cell>
          <cell r="P385" t="str">
            <v>600</v>
          </cell>
        </row>
        <row r="386">
          <cell r="A386">
            <v>6000</v>
          </cell>
          <cell r="B386" t="str">
            <v>114009101719</v>
          </cell>
          <cell r="C386" t="str">
            <v>114</v>
          </cell>
          <cell r="D386" t="str">
            <v>114009</v>
          </cell>
          <cell r="E386" t="str">
            <v>ساير حسابها و اسناد دريافتني</v>
          </cell>
          <cell r="F386" t="str">
            <v>ساير بدهكاران</v>
          </cell>
          <cell r="G386" t="str">
            <v>101719</v>
          </cell>
          <cell r="H386" t="str">
            <v>كاظم سياباني</v>
          </cell>
          <cell r="P386" t="str">
            <v>600</v>
          </cell>
        </row>
        <row r="387">
          <cell r="A387">
            <v>6000</v>
          </cell>
          <cell r="B387" t="str">
            <v>114009101349</v>
          </cell>
          <cell r="C387" t="str">
            <v>114</v>
          </cell>
          <cell r="D387" t="str">
            <v>114009</v>
          </cell>
          <cell r="E387" t="str">
            <v>ساير حسابها و اسناد دريافتني</v>
          </cell>
          <cell r="F387" t="str">
            <v>ساير بدهكاران</v>
          </cell>
          <cell r="G387" t="str">
            <v>101349</v>
          </cell>
          <cell r="H387" t="str">
            <v>حاجي مهدي صباغ</v>
          </cell>
          <cell r="P387" t="str">
            <v>600</v>
          </cell>
        </row>
        <row r="388">
          <cell r="A388">
            <v>6000</v>
          </cell>
          <cell r="B388" t="str">
            <v>114009101258</v>
          </cell>
          <cell r="C388" t="str">
            <v>114</v>
          </cell>
          <cell r="D388" t="str">
            <v>114009</v>
          </cell>
          <cell r="E388" t="str">
            <v>ساير حسابها و اسناد دريافتني</v>
          </cell>
          <cell r="F388" t="str">
            <v>ساير بدهكاران</v>
          </cell>
          <cell r="G388" t="str">
            <v>101258</v>
          </cell>
          <cell r="H388" t="str">
            <v>كارگاه توليدي امين (حسينلو)</v>
          </cell>
          <cell r="P388" t="str">
            <v>600</v>
          </cell>
        </row>
        <row r="389">
          <cell r="A389">
            <v>6000</v>
          </cell>
          <cell r="B389" t="str">
            <v>114009101227</v>
          </cell>
          <cell r="C389" t="str">
            <v>114</v>
          </cell>
          <cell r="D389" t="str">
            <v>114009</v>
          </cell>
          <cell r="E389" t="str">
            <v>ساير حسابها و اسناد دريافتني</v>
          </cell>
          <cell r="F389" t="str">
            <v>ساير بدهكاران</v>
          </cell>
          <cell r="G389" t="str">
            <v>101227</v>
          </cell>
          <cell r="H389" t="str">
            <v>پيوند صنايع فردا</v>
          </cell>
          <cell r="P389" t="str">
            <v>600</v>
          </cell>
        </row>
        <row r="390">
          <cell r="A390">
            <v>6000</v>
          </cell>
          <cell r="B390" t="str">
            <v>114009101811</v>
          </cell>
          <cell r="C390" t="str">
            <v>114</v>
          </cell>
          <cell r="D390" t="str">
            <v>114009</v>
          </cell>
          <cell r="E390" t="str">
            <v>ساير حسابها و اسناد دريافتني</v>
          </cell>
          <cell r="F390" t="str">
            <v>ساير بدهكاران</v>
          </cell>
          <cell r="G390" t="str">
            <v>101811</v>
          </cell>
          <cell r="H390" t="str">
            <v>خسارت درمان بيمه تكميلي پرسنل</v>
          </cell>
          <cell r="P390" t="str">
            <v>600</v>
          </cell>
        </row>
        <row r="391">
          <cell r="A391">
            <v>6000</v>
          </cell>
          <cell r="B391" t="str">
            <v>114009101502</v>
          </cell>
          <cell r="C391" t="str">
            <v>114</v>
          </cell>
          <cell r="D391" t="str">
            <v>114009</v>
          </cell>
          <cell r="E391" t="str">
            <v>ساير حسابها و اسناد دريافتني</v>
          </cell>
          <cell r="F391" t="str">
            <v>ساير بدهكاران</v>
          </cell>
          <cell r="G391" t="str">
            <v>101502</v>
          </cell>
          <cell r="H391" t="str">
            <v>شركت فرايند ابتكار امين (اقاي وزير نظام)</v>
          </cell>
          <cell r="P391" t="str">
            <v>600</v>
          </cell>
        </row>
        <row r="392">
          <cell r="A392">
            <v>1302</v>
          </cell>
          <cell r="B392" t="str">
            <v>114010101001</v>
          </cell>
          <cell r="C392" t="str">
            <v>114</v>
          </cell>
          <cell r="D392" t="str">
            <v>114010</v>
          </cell>
          <cell r="E392" t="str">
            <v>ساير حسابها و اسناد دريافتني</v>
          </cell>
          <cell r="F392" t="str">
            <v>ماليات بر ارزش افزوده(خريد)</v>
          </cell>
          <cell r="G392" t="str">
            <v>101001</v>
          </cell>
          <cell r="H392" t="str">
            <v>شرکت مگا موتورفروش قطعات خودرو</v>
          </cell>
          <cell r="P392" t="str">
            <v>130</v>
          </cell>
        </row>
        <row r="393">
          <cell r="A393">
            <v>1302</v>
          </cell>
          <cell r="B393" t="str">
            <v>114010101676</v>
          </cell>
          <cell r="C393" t="str">
            <v>114</v>
          </cell>
          <cell r="D393" t="str">
            <v>114010</v>
          </cell>
          <cell r="E393" t="str">
            <v>ساير حسابها و اسناد دريافتني</v>
          </cell>
          <cell r="F393" t="str">
            <v>ماليات بر ارزش افزوده(خريد)</v>
          </cell>
          <cell r="G393" t="str">
            <v>101676</v>
          </cell>
          <cell r="H393" t="str">
            <v>طاها صنعت تبريز</v>
          </cell>
          <cell r="P393" t="str">
            <v>130</v>
          </cell>
        </row>
        <row r="394">
          <cell r="A394">
            <v>1302</v>
          </cell>
          <cell r="B394" t="str">
            <v>114010101699</v>
          </cell>
          <cell r="C394" t="str">
            <v>114</v>
          </cell>
          <cell r="D394" t="str">
            <v>114010</v>
          </cell>
          <cell r="E394" t="str">
            <v>ساير حسابها و اسناد دريافتني</v>
          </cell>
          <cell r="F394" t="str">
            <v>ماليات بر ارزش افزوده(خريد)</v>
          </cell>
          <cell r="G394" t="str">
            <v>101699</v>
          </cell>
          <cell r="H394" t="str">
            <v>متفرقه</v>
          </cell>
          <cell r="P394" t="str">
            <v>130</v>
          </cell>
        </row>
        <row r="395">
          <cell r="A395">
            <v>1302</v>
          </cell>
          <cell r="B395" t="str">
            <v>114010101252</v>
          </cell>
          <cell r="C395" t="str">
            <v>114</v>
          </cell>
          <cell r="D395" t="str">
            <v>114010</v>
          </cell>
          <cell r="E395" t="str">
            <v>ساير حسابها و اسناد دريافتني</v>
          </cell>
          <cell r="F395" t="str">
            <v>ماليات بر ارزش افزوده(خريد)</v>
          </cell>
          <cell r="G395" t="str">
            <v>101252</v>
          </cell>
          <cell r="H395" t="str">
            <v>شرکت مهندسي لاستيك يمين خراسان</v>
          </cell>
          <cell r="P395" t="str">
            <v>130</v>
          </cell>
        </row>
        <row r="396">
          <cell r="A396">
            <v>1302</v>
          </cell>
          <cell r="B396" t="str">
            <v>114010101279</v>
          </cell>
          <cell r="C396" t="str">
            <v>114</v>
          </cell>
          <cell r="D396" t="str">
            <v>114010</v>
          </cell>
          <cell r="E396" t="str">
            <v>ساير حسابها و اسناد دريافتني</v>
          </cell>
          <cell r="F396" t="str">
            <v>ماليات بر ارزش افزوده(خريد)</v>
          </cell>
          <cell r="G396" t="str">
            <v>101279</v>
          </cell>
          <cell r="H396" t="str">
            <v>جبارپور بنيادي مهندس محمد</v>
          </cell>
          <cell r="P396" t="str">
            <v>130</v>
          </cell>
        </row>
        <row r="397">
          <cell r="A397">
            <v>1302</v>
          </cell>
          <cell r="B397" t="str">
            <v>114010101748</v>
          </cell>
          <cell r="C397" t="str">
            <v>114</v>
          </cell>
          <cell r="D397" t="str">
            <v>114010</v>
          </cell>
          <cell r="E397" t="str">
            <v>ساير حسابها و اسناد دريافتني</v>
          </cell>
          <cell r="F397" t="str">
            <v>ماليات بر ارزش افزوده(خريد)</v>
          </cell>
          <cell r="G397" t="str">
            <v>101748</v>
          </cell>
          <cell r="H397" t="str">
            <v>شركت سهند پولاد</v>
          </cell>
          <cell r="P397" t="str">
            <v>130</v>
          </cell>
        </row>
        <row r="398">
          <cell r="A398">
            <v>1302</v>
          </cell>
          <cell r="B398" t="str">
            <v>114010101414</v>
          </cell>
          <cell r="C398" t="str">
            <v>114</v>
          </cell>
          <cell r="D398" t="str">
            <v>114010</v>
          </cell>
          <cell r="E398" t="str">
            <v>ساير حسابها و اسناد دريافتني</v>
          </cell>
          <cell r="F398" t="str">
            <v>ماليات بر ارزش افزوده(خريد)</v>
          </cell>
          <cell r="G398" t="str">
            <v>101414</v>
          </cell>
          <cell r="H398" t="str">
            <v>شركت آذردنده تبريز</v>
          </cell>
          <cell r="P398" t="str">
            <v>130</v>
          </cell>
        </row>
        <row r="399">
          <cell r="A399">
            <v>1302</v>
          </cell>
          <cell r="B399" t="str">
            <v>114010101799</v>
          </cell>
          <cell r="C399" t="str">
            <v>114</v>
          </cell>
          <cell r="D399" t="str">
            <v>114010</v>
          </cell>
          <cell r="E399" t="str">
            <v>ساير حسابها و اسناد دريافتني</v>
          </cell>
          <cell r="F399" t="str">
            <v>ماليات بر ارزش افزوده(خريد)</v>
          </cell>
          <cell r="G399" t="str">
            <v>101799</v>
          </cell>
          <cell r="H399" t="str">
            <v>شركت ريخته گري چشمه سار زنجان</v>
          </cell>
          <cell r="P399" t="str">
            <v>130</v>
          </cell>
        </row>
        <row r="400">
          <cell r="A400">
            <v>1302</v>
          </cell>
          <cell r="B400" t="str">
            <v>114010101505</v>
          </cell>
          <cell r="C400" t="str">
            <v>114</v>
          </cell>
          <cell r="D400" t="str">
            <v>114010</v>
          </cell>
          <cell r="E400" t="str">
            <v>ساير حسابها و اسناد دريافتني</v>
          </cell>
          <cell r="F400" t="str">
            <v>ماليات بر ارزش افزوده(خريد)</v>
          </cell>
          <cell r="G400" t="str">
            <v>101505</v>
          </cell>
          <cell r="H400" t="str">
            <v>لوله هاي صنعتي دقيق كاوه</v>
          </cell>
          <cell r="P400" t="str">
            <v>130</v>
          </cell>
        </row>
        <row r="401">
          <cell r="A401">
            <v>1302</v>
          </cell>
          <cell r="B401" t="str">
            <v>114010101933</v>
          </cell>
          <cell r="C401" t="str">
            <v>114</v>
          </cell>
          <cell r="D401" t="str">
            <v>114010</v>
          </cell>
          <cell r="E401" t="str">
            <v>ساير حسابها و اسناد دريافتني</v>
          </cell>
          <cell r="F401" t="str">
            <v>ماليات بر ارزش افزوده(خريد)</v>
          </cell>
          <cell r="G401" t="str">
            <v>101933</v>
          </cell>
          <cell r="H401" t="str">
            <v>شركت طرح ريزان پروژه ساز آذر ميهن</v>
          </cell>
          <cell r="P401" t="str">
            <v>130</v>
          </cell>
        </row>
        <row r="402">
          <cell r="A402">
            <v>1302</v>
          </cell>
          <cell r="B402" t="str">
            <v>114010101589</v>
          </cell>
          <cell r="C402" t="str">
            <v>114</v>
          </cell>
          <cell r="D402" t="str">
            <v>114010</v>
          </cell>
          <cell r="E402" t="str">
            <v>ساير حسابها و اسناد دريافتني</v>
          </cell>
          <cell r="F402" t="str">
            <v>ماليات بر ارزش افزوده(خريد)</v>
          </cell>
          <cell r="G402" t="str">
            <v>101589</v>
          </cell>
          <cell r="H402" t="str">
            <v>ريخته گري سهند آذرين</v>
          </cell>
          <cell r="P402" t="str">
            <v>130</v>
          </cell>
        </row>
        <row r="403">
          <cell r="A403">
            <v>1302</v>
          </cell>
          <cell r="B403" t="str">
            <v>114010101238</v>
          </cell>
          <cell r="C403" t="str">
            <v>114</v>
          </cell>
          <cell r="D403" t="str">
            <v>114010</v>
          </cell>
          <cell r="E403" t="str">
            <v>ساير حسابها و اسناد دريافتني</v>
          </cell>
          <cell r="F403" t="str">
            <v>ماليات بر ارزش افزوده(خريد)</v>
          </cell>
          <cell r="G403" t="str">
            <v>101238</v>
          </cell>
          <cell r="H403" t="str">
            <v>شرکت ريخته گري تراکتورسازي ايران(سهامي عام)</v>
          </cell>
          <cell r="P403" t="str">
            <v>130</v>
          </cell>
        </row>
        <row r="404">
          <cell r="A404">
            <v>1302</v>
          </cell>
          <cell r="B404" t="str">
            <v>114010101606</v>
          </cell>
          <cell r="C404" t="str">
            <v>114</v>
          </cell>
          <cell r="D404" t="str">
            <v>114010</v>
          </cell>
          <cell r="E404" t="str">
            <v>ساير حسابها و اسناد دريافتني</v>
          </cell>
          <cell r="F404" t="str">
            <v>ماليات بر ارزش افزوده(خريد)</v>
          </cell>
          <cell r="G404" t="str">
            <v>101606</v>
          </cell>
          <cell r="H404" t="str">
            <v>شركت معماران توسعه صنعت آلومينيوم(متصا)</v>
          </cell>
          <cell r="P404" t="str">
            <v>130</v>
          </cell>
        </row>
        <row r="405">
          <cell r="A405">
            <v>1302</v>
          </cell>
          <cell r="B405" t="str">
            <v>114010101224</v>
          </cell>
          <cell r="C405" t="str">
            <v>114</v>
          </cell>
          <cell r="D405" t="str">
            <v>114010</v>
          </cell>
          <cell r="E405" t="str">
            <v>ساير حسابها و اسناد دريافتني</v>
          </cell>
          <cell r="F405" t="str">
            <v>ماليات بر ارزش افزوده(خريد)</v>
          </cell>
          <cell r="G405" t="str">
            <v>101224</v>
          </cell>
          <cell r="H405" t="str">
            <v>شرکت فولاد فرايند شهريار</v>
          </cell>
          <cell r="P405" t="str">
            <v>130</v>
          </cell>
        </row>
        <row r="406">
          <cell r="A406">
            <v>1302</v>
          </cell>
          <cell r="B406" t="str">
            <v>114010101468</v>
          </cell>
          <cell r="C406" t="str">
            <v>114</v>
          </cell>
          <cell r="D406" t="str">
            <v>114010</v>
          </cell>
          <cell r="E406" t="str">
            <v>ساير حسابها و اسناد دريافتني</v>
          </cell>
          <cell r="F406" t="str">
            <v>ماليات بر ارزش افزوده(خريد)</v>
          </cell>
          <cell r="G406" t="str">
            <v>101468</v>
          </cell>
          <cell r="H406" t="str">
            <v>شرکت خدمات بيمه اي رايان سايپا(بيمه درماني و تکميلي)</v>
          </cell>
          <cell r="P406" t="str">
            <v>130</v>
          </cell>
        </row>
        <row r="407">
          <cell r="A407">
            <v>1302</v>
          </cell>
          <cell r="B407" t="str">
            <v>114010101629</v>
          </cell>
          <cell r="C407" t="str">
            <v>114</v>
          </cell>
          <cell r="D407" t="str">
            <v>114010</v>
          </cell>
          <cell r="E407" t="str">
            <v>ساير حسابها و اسناد دريافتني</v>
          </cell>
          <cell r="F407" t="str">
            <v>ماليات بر ارزش افزوده(خريد)</v>
          </cell>
          <cell r="G407" t="str">
            <v>101629</v>
          </cell>
          <cell r="H407" t="str">
            <v>شركت الماسه ساز</v>
          </cell>
          <cell r="P407" t="str">
            <v>130</v>
          </cell>
        </row>
        <row r="408">
          <cell r="A408">
            <v>1302</v>
          </cell>
          <cell r="B408" t="str">
            <v>114010101690</v>
          </cell>
          <cell r="C408" t="str">
            <v>114</v>
          </cell>
          <cell r="D408" t="str">
            <v>114010</v>
          </cell>
          <cell r="E408" t="str">
            <v>ساير حسابها و اسناد دريافتني</v>
          </cell>
          <cell r="F408" t="str">
            <v>ماليات بر ارزش افزوده(خريد)</v>
          </cell>
          <cell r="G408" t="str">
            <v>101690</v>
          </cell>
          <cell r="H408" t="str">
            <v>شركت پيشگام لاستيك بارثاوا</v>
          </cell>
          <cell r="P408" t="str">
            <v>130</v>
          </cell>
        </row>
        <row r="409">
          <cell r="A409">
            <v>1302</v>
          </cell>
          <cell r="B409" t="str">
            <v>114010101649</v>
          </cell>
          <cell r="C409" t="str">
            <v>114</v>
          </cell>
          <cell r="D409" t="str">
            <v>114010</v>
          </cell>
          <cell r="E409" t="str">
            <v>ساير حسابها و اسناد دريافتني</v>
          </cell>
          <cell r="F409" t="str">
            <v>ماليات بر ارزش افزوده(خريد)</v>
          </cell>
          <cell r="G409" t="str">
            <v>101649</v>
          </cell>
          <cell r="H409" t="str">
            <v>شركت حمل و نقل زربار</v>
          </cell>
          <cell r="P409" t="str">
            <v>130</v>
          </cell>
        </row>
        <row r="410">
          <cell r="A410">
            <v>1302</v>
          </cell>
          <cell r="B410" t="str">
            <v>114010101501</v>
          </cell>
          <cell r="C410" t="str">
            <v>114</v>
          </cell>
          <cell r="D410" t="str">
            <v>114010</v>
          </cell>
          <cell r="E410" t="str">
            <v>ساير حسابها و اسناد دريافتني</v>
          </cell>
          <cell r="F410" t="str">
            <v>ماليات بر ارزش افزوده(خريد)</v>
          </cell>
          <cell r="G410" t="str">
            <v>101501</v>
          </cell>
          <cell r="H410" t="str">
            <v>شركت خدمات بيمه اي رايان سايپا(بيمه مدني كارفرما)</v>
          </cell>
          <cell r="P410" t="str">
            <v>130</v>
          </cell>
        </row>
        <row r="411">
          <cell r="A411">
            <v>1302</v>
          </cell>
          <cell r="B411" t="str">
            <v>114010101453</v>
          </cell>
          <cell r="C411" t="str">
            <v>114</v>
          </cell>
          <cell r="D411" t="str">
            <v>114010</v>
          </cell>
          <cell r="E411" t="str">
            <v>ساير حسابها و اسناد دريافتني</v>
          </cell>
          <cell r="F411" t="str">
            <v>ماليات بر ارزش افزوده(خريد)</v>
          </cell>
          <cell r="G411" t="str">
            <v>101453</v>
          </cell>
          <cell r="H411" t="str">
            <v>شرکت بيمه رايان سايپا(حريق)</v>
          </cell>
          <cell r="P411" t="str">
            <v>130</v>
          </cell>
        </row>
        <row r="412">
          <cell r="A412">
            <v>1302</v>
          </cell>
          <cell r="B412" t="str">
            <v>114010101761</v>
          </cell>
          <cell r="C412" t="str">
            <v>114</v>
          </cell>
          <cell r="D412" t="str">
            <v>114010</v>
          </cell>
          <cell r="E412" t="str">
            <v>ساير حسابها و اسناد دريافتني</v>
          </cell>
          <cell r="F412" t="str">
            <v>ماليات بر ارزش افزوده(خريد)</v>
          </cell>
          <cell r="G412" t="str">
            <v>101761</v>
          </cell>
          <cell r="H412" t="str">
            <v>شركت فامور مهرگان</v>
          </cell>
          <cell r="P412" t="str">
            <v>130</v>
          </cell>
        </row>
        <row r="413">
          <cell r="A413">
            <v>1302</v>
          </cell>
          <cell r="B413" t="str">
            <v>114010101250</v>
          </cell>
          <cell r="C413" t="str">
            <v>114</v>
          </cell>
          <cell r="D413" t="str">
            <v>114010</v>
          </cell>
          <cell r="E413" t="str">
            <v>ساير حسابها و اسناد دريافتني</v>
          </cell>
          <cell r="F413" t="str">
            <v>ماليات بر ارزش افزوده(خريد)</v>
          </cell>
          <cell r="G413" t="str">
            <v>101250</v>
          </cell>
          <cell r="H413" t="str">
            <v>شرکت مهندسي آذر بسامد</v>
          </cell>
          <cell r="P413" t="str">
            <v>130</v>
          </cell>
        </row>
        <row r="414">
          <cell r="A414">
            <v>1302</v>
          </cell>
          <cell r="B414" t="str">
            <v>114010101323</v>
          </cell>
          <cell r="C414" t="str">
            <v>114</v>
          </cell>
          <cell r="D414" t="str">
            <v>114010</v>
          </cell>
          <cell r="E414" t="str">
            <v>ساير حسابها و اسناد دريافتني</v>
          </cell>
          <cell r="F414" t="str">
            <v>ماليات بر ارزش افزوده(خريد)</v>
          </cell>
          <cell r="G414" t="str">
            <v>101323</v>
          </cell>
          <cell r="H414" t="str">
            <v>بازرگاني روغنكار ناظم .</v>
          </cell>
          <cell r="P414" t="str">
            <v>130</v>
          </cell>
        </row>
        <row r="415">
          <cell r="A415">
            <v>1302</v>
          </cell>
          <cell r="B415" t="str">
            <v>114010101218</v>
          </cell>
          <cell r="C415" t="str">
            <v>114</v>
          </cell>
          <cell r="D415" t="str">
            <v>114010</v>
          </cell>
          <cell r="E415" t="str">
            <v>ساير حسابها و اسناد دريافتني</v>
          </cell>
          <cell r="F415" t="str">
            <v>ماليات بر ارزش افزوده(خريد)</v>
          </cell>
          <cell r="G415" t="str">
            <v>101218</v>
          </cell>
          <cell r="H415" t="str">
            <v>شرکت ريخته گري ماشين سازي تبريز</v>
          </cell>
          <cell r="P415" t="str">
            <v>130</v>
          </cell>
        </row>
        <row r="416">
          <cell r="A416">
            <v>1302</v>
          </cell>
          <cell r="B416" t="str">
            <v>114010101885</v>
          </cell>
          <cell r="C416" t="str">
            <v>114</v>
          </cell>
          <cell r="D416" t="str">
            <v>114010</v>
          </cell>
          <cell r="E416" t="str">
            <v>ساير حسابها و اسناد دريافتني</v>
          </cell>
          <cell r="F416" t="str">
            <v>ماليات بر ارزش افزوده(خريد)</v>
          </cell>
          <cell r="G416" t="str">
            <v>101885</v>
          </cell>
          <cell r="H416" t="str">
            <v>گروه صنعتي آذر جست (قدير مهري)</v>
          </cell>
          <cell r="P416" t="str">
            <v>130</v>
          </cell>
        </row>
        <row r="417">
          <cell r="A417">
            <v>1302</v>
          </cell>
          <cell r="B417" t="str">
            <v>114010101422</v>
          </cell>
          <cell r="C417" t="str">
            <v>114</v>
          </cell>
          <cell r="D417" t="str">
            <v>114010</v>
          </cell>
          <cell r="E417" t="str">
            <v>ساير حسابها و اسناد دريافتني</v>
          </cell>
          <cell r="F417" t="str">
            <v>ماليات بر ارزش افزوده(خريد)</v>
          </cell>
          <cell r="G417" t="str">
            <v>101422</v>
          </cell>
          <cell r="H417" t="str">
            <v>موسسه حسابرسي ارکان سيستم</v>
          </cell>
          <cell r="P417" t="str">
            <v>130</v>
          </cell>
        </row>
        <row r="418">
          <cell r="A418">
            <v>1302</v>
          </cell>
          <cell r="B418" t="str">
            <v>114010101937</v>
          </cell>
          <cell r="C418" t="str">
            <v>114</v>
          </cell>
          <cell r="D418" t="str">
            <v>114010</v>
          </cell>
          <cell r="E418" t="str">
            <v>ساير حسابها و اسناد دريافتني</v>
          </cell>
          <cell r="F418" t="str">
            <v>ماليات بر ارزش افزوده(خريد)</v>
          </cell>
          <cell r="G418" t="str">
            <v>101937</v>
          </cell>
          <cell r="H418" t="str">
            <v>شركت مدلسازي تبريز</v>
          </cell>
          <cell r="P418" t="str">
            <v>130</v>
          </cell>
        </row>
        <row r="419">
          <cell r="A419">
            <v>1302</v>
          </cell>
          <cell r="B419" t="str">
            <v>114010101373</v>
          </cell>
          <cell r="C419" t="str">
            <v>114</v>
          </cell>
          <cell r="D419" t="str">
            <v>114010</v>
          </cell>
          <cell r="E419" t="str">
            <v>ساير حسابها و اسناد دريافتني</v>
          </cell>
          <cell r="F419" t="str">
            <v>ماليات بر ارزش افزوده(خريد)</v>
          </cell>
          <cell r="G419" t="str">
            <v>101373</v>
          </cell>
          <cell r="H419" t="str">
            <v>شرکت درخشش افرنگ</v>
          </cell>
          <cell r="P419" t="str">
            <v>130</v>
          </cell>
        </row>
        <row r="420">
          <cell r="A420">
            <v>1302</v>
          </cell>
          <cell r="B420" t="str">
            <v>114010101432</v>
          </cell>
          <cell r="C420" t="str">
            <v>114</v>
          </cell>
          <cell r="D420" t="str">
            <v>114010</v>
          </cell>
          <cell r="E420" t="str">
            <v>ساير حسابها و اسناد دريافتني</v>
          </cell>
          <cell r="F420" t="str">
            <v>ماليات بر ارزش افزوده(خريد)</v>
          </cell>
          <cell r="G420" t="str">
            <v>101432</v>
          </cell>
          <cell r="H420" t="str">
            <v>فروشگاه هنگامي</v>
          </cell>
          <cell r="P420" t="str">
            <v>130</v>
          </cell>
        </row>
        <row r="421">
          <cell r="A421">
            <v>1302</v>
          </cell>
          <cell r="B421" t="str">
            <v>114010101262</v>
          </cell>
          <cell r="C421" t="str">
            <v>114</v>
          </cell>
          <cell r="D421" t="str">
            <v>114010</v>
          </cell>
          <cell r="E421" t="str">
            <v>ساير حسابها و اسناد دريافتني</v>
          </cell>
          <cell r="F421" t="str">
            <v>ماليات بر ارزش افزوده(خريد)</v>
          </cell>
          <cell r="G421" t="str">
            <v>101262</v>
          </cell>
          <cell r="H421" t="str">
            <v>شركت صنايع لاستيك توس</v>
          </cell>
          <cell r="P421" t="str">
            <v>130</v>
          </cell>
        </row>
        <row r="422">
          <cell r="A422">
            <v>1302</v>
          </cell>
          <cell r="B422" t="str">
            <v>114010101853</v>
          </cell>
          <cell r="C422" t="str">
            <v>114</v>
          </cell>
          <cell r="D422" t="str">
            <v>114010</v>
          </cell>
          <cell r="E422" t="str">
            <v>ساير حسابها و اسناد دريافتني</v>
          </cell>
          <cell r="F422" t="str">
            <v>ماليات بر ارزش افزوده(خريد)</v>
          </cell>
          <cell r="G422" t="str">
            <v>101853</v>
          </cell>
          <cell r="H422" t="str">
            <v>شركت سهند رايان افق</v>
          </cell>
          <cell r="P422" t="str">
            <v>130</v>
          </cell>
        </row>
        <row r="423">
          <cell r="A423">
            <v>1302</v>
          </cell>
          <cell r="B423" t="str">
            <v>114010101648</v>
          </cell>
          <cell r="C423" t="str">
            <v>114</v>
          </cell>
          <cell r="D423" t="str">
            <v>114010</v>
          </cell>
          <cell r="E423" t="str">
            <v>ساير حسابها و اسناد دريافتني</v>
          </cell>
          <cell r="F423" t="str">
            <v>ماليات بر ارزش افزوده(خريد)</v>
          </cell>
          <cell r="G423" t="str">
            <v>101648</v>
          </cell>
          <cell r="H423" t="str">
            <v>شركت حمل و نقل آذر فجر شمس</v>
          </cell>
          <cell r="P423" t="str">
            <v>130</v>
          </cell>
        </row>
        <row r="424">
          <cell r="A424">
            <v>1302</v>
          </cell>
          <cell r="B424" t="str">
            <v>114010101288</v>
          </cell>
          <cell r="C424" t="str">
            <v>114</v>
          </cell>
          <cell r="D424" t="str">
            <v>114010</v>
          </cell>
          <cell r="E424" t="str">
            <v>ساير حسابها و اسناد دريافتني</v>
          </cell>
          <cell r="F424" t="str">
            <v>ماليات بر ارزش افزوده(خريد)</v>
          </cell>
          <cell r="G424" t="str">
            <v>101288</v>
          </cell>
          <cell r="H424" t="str">
            <v>توفيق صنعت</v>
          </cell>
          <cell r="P424" t="str">
            <v>130</v>
          </cell>
        </row>
        <row r="425">
          <cell r="A425">
            <v>1302</v>
          </cell>
          <cell r="B425" t="str">
            <v>114010101467</v>
          </cell>
          <cell r="C425" t="str">
            <v>114</v>
          </cell>
          <cell r="D425" t="str">
            <v>114010</v>
          </cell>
          <cell r="E425" t="str">
            <v>ساير حسابها و اسناد دريافتني</v>
          </cell>
          <cell r="F425" t="str">
            <v>ماليات بر ارزش افزوده(خريد)</v>
          </cell>
          <cell r="G425" t="str">
            <v>101467</v>
          </cell>
          <cell r="H425" t="str">
            <v>شرکت خدمات بيمه اي رايان سايپا(بيمه عمروحوادث)</v>
          </cell>
          <cell r="P425" t="str">
            <v>130</v>
          </cell>
        </row>
        <row r="426">
          <cell r="A426">
            <v>1302</v>
          </cell>
          <cell r="B426" t="str">
            <v>114010101855</v>
          </cell>
          <cell r="C426" t="str">
            <v>114</v>
          </cell>
          <cell r="D426" t="str">
            <v>114010</v>
          </cell>
          <cell r="E426" t="str">
            <v>ساير حسابها و اسناد دريافتني</v>
          </cell>
          <cell r="F426" t="str">
            <v>ماليات بر ارزش افزوده(خريد)</v>
          </cell>
          <cell r="G426" t="str">
            <v>101855</v>
          </cell>
          <cell r="H426" t="str">
            <v>شركت صنعت ياران</v>
          </cell>
          <cell r="P426" t="str">
            <v>130</v>
          </cell>
        </row>
        <row r="427">
          <cell r="A427">
            <v>1302</v>
          </cell>
          <cell r="B427" t="str">
            <v>114010101828</v>
          </cell>
          <cell r="C427" t="str">
            <v>114</v>
          </cell>
          <cell r="D427" t="str">
            <v>114010</v>
          </cell>
          <cell r="E427" t="str">
            <v>ساير حسابها و اسناد دريافتني</v>
          </cell>
          <cell r="F427" t="str">
            <v>ماليات بر ارزش افزوده(خريد)</v>
          </cell>
          <cell r="G427" t="str">
            <v>101828</v>
          </cell>
          <cell r="H427" t="str">
            <v>شركت بيمه رايان سايپا (طرح مخصوص ليفتراك)</v>
          </cell>
          <cell r="P427" t="str">
            <v>130</v>
          </cell>
        </row>
        <row r="428">
          <cell r="A428">
            <v>6100</v>
          </cell>
          <cell r="B428" t="str">
            <v>114012300055</v>
          </cell>
          <cell r="C428" t="str">
            <v>114</v>
          </cell>
          <cell r="D428" t="str">
            <v>114012</v>
          </cell>
          <cell r="E428" t="str">
            <v>ساير حسابها و اسناد دريافتني</v>
          </cell>
          <cell r="F428" t="str">
            <v>علي الحساب سنوات</v>
          </cell>
          <cell r="G428" t="str">
            <v>300055</v>
          </cell>
          <cell r="H428" t="str">
            <v>نبوي علمداري شاپور</v>
          </cell>
          <cell r="P428" t="str">
            <v>610</v>
          </cell>
        </row>
        <row r="429">
          <cell r="A429">
            <v>6100</v>
          </cell>
          <cell r="B429" t="str">
            <v>114012300062</v>
          </cell>
          <cell r="C429" t="str">
            <v>114</v>
          </cell>
          <cell r="D429" t="str">
            <v>114012</v>
          </cell>
          <cell r="E429" t="str">
            <v>ساير حسابها و اسناد دريافتني</v>
          </cell>
          <cell r="F429" t="str">
            <v>علي الحساب سنوات</v>
          </cell>
          <cell r="G429" t="str">
            <v>300062</v>
          </cell>
          <cell r="H429" t="str">
            <v>شاه رسالي صالح</v>
          </cell>
          <cell r="P429" t="str">
            <v>610</v>
          </cell>
        </row>
        <row r="430">
          <cell r="A430">
            <v>6100</v>
          </cell>
          <cell r="B430" t="str">
            <v>114012300254</v>
          </cell>
          <cell r="C430" t="str">
            <v>114</v>
          </cell>
          <cell r="D430" t="str">
            <v>114012</v>
          </cell>
          <cell r="E430" t="str">
            <v>ساير حسابها و اسناد دريافتني</v>
          </cell>
          <cell r="F430" t="str">
            <v>علي الحساب سنوات</v>
          </cell>
          <cell r="G430" t="str">
            <v>300254</v>
          </cell>
          <cell r="H430" t="str">
            <v>زمانلو مهدي</v>
          </cell>
          <cell r="P430" t="str">
            <v>610</v>
          </cell>
        </row>
        <row r="431">
          <cell r="A431">
            <v>6100</v>
          </cell>
          <cell r="B431" t="str">
            <v>114012300159</v>
          </cell>
          <cell r="C431" t="str">
            <v>114</v>
          </cell>
          <cell r="D431" t="str">
            <v>114012</v>
          </cell>
          <cell r="E431" t="str">
            <v>ساير حسابها و اسناد دريافتني</v>
          </cell>
          <cell r="F431" t="str">
            <v>علي الحساب سنوات</v>
          </cell>
          <cell r="G431" t="str">
            <v>300159</v>
          </cell>
          <cell r="H431" t="str">
            <v>شيرزاده اكبر</v>
          </cell>
          <cell r="P431" t="str">
            <v>610</v>
          </cell>
        </row>
        <row r="432">
          <cell r="A432">
            <v>6100</v>
          </cell>
          <cell r="B432" t="str">
            <v>114012300070</v>
          </cell>
          <cell r="C432" t="str">
            <v>114</v>
          </cell>
          <cell r="D432" t="str">
            <v>114012</v>
          </cell>
          <cell r="E432" t="str">
            <v>ساير حسابها و اسناد دريافتني</v>
          </cell>
          <cell r="F432" t="str">
            <v>علي الحساب سنوات</v>
          </cell>
          <cell r="G432" t="str">
            <v>300070</v>
          </cell>
          <cell r="H432" t="str">
            <v>فريدي نسب كريم</v>
          </cell>
          <cell r="P432" t="str">
            <v>610</v>
          </cell>
        </row>
        <row r="433">
          <cell r="A433">
            <v>6000</v>
          </cell>
          <cell r="B433" t="str">
            <v>114013101213</v>
          </cell>
          <cell r="C433" t="str">
            <v>114</v>
          </cell>
          <cell r="D433" t="str">
            <v>114013</v>
          </cell>
          <cell r="E433" t="str">
            <v>ساير حسابها و اسناد دريافتني</v>
          </cell>
          <cell r="F433" t="str">
            <v>ذخيره مطالبات مشكوك الوصول</v>
          </cell>
          <cell r="G433" t="str">
            <v>101213</v>
          </cell>
          <cell r="H433" t="str">
            <v>شرکت ثامن تراش مشهد</v>
          </cell>
          <cell r="P433" t="str">
            <v>600</v>
          </cell>
        </row>
        <row r="434">
          <cell r="A434">
            <v>6000</v>
          </cell>
          <cell r="B434" t="str">
            <v>114013101344</v>
          </cell>
          <cell r="C434" t="str">
            <v>114</v>
          </cell>
          <cell r="D434" t="str">
            <v>114013</v>
          </cell>
          <cell r="E434" t="str">
            <v>ساير حسابها و اسناد دريافتني</v>
          </cell>
          <cell r="F434" t="str">
            <v>ذخيره مطالبات مشكوك الوصول</v>
          </cell>
          <cell r="G434" t="str">
            <v>101344</v>
          </cell>
          <cell r="H434" t="str">
            <v>كارگاه فاخري</v>
          </cell>
          <cell r="P434" t="str">
            <v>600</v>
          </cell>
        </row>
        <row r="435">
          <cell r="A435">
            <v>6000</v>
          </cell>
          <cell r="B435" t="str">
            <v>114013101227</v>
          </cell>
          <cell r="C435" t="str">
            <v>114</v>
          </cell>
          <cell r="D435" t="str">
            <v>114013</v>
          </cell>
          <cell r="E435" t="str">
            <v>ساير حسابها و اسناد دريافتني</v>
          </cell>
          <cell r="F435" t="str">
            <v>ذخيره مطالبات مشكوك الوصول</v>
          </cell>
          <cell r="G435" t="str">
            <v>101227</v>
          </cell>
          <cell r="H435" t="str">
            <v>پيوند صنايع فردا</v>
          </cell>
          <cell r="P435" t="str">
            <v>600</v>
          </cell>
        </row>
        <row r="436">
          <cell r="A436">
            <v>6000</v>
          </cell>
          <cell r="B436" t="str">
            <v>114013101343</v>
          </cell>
          <cell r="C436" t="str">
            <v>114</v>
          </cell>
          <cell r="D436" t="str">
            <v>114013</v>
          </cell>
          <cell r="E436" t="str">
            <v>ساير حسابها و اسناد دريافتني</v>
          </cell>
          <cell r="F436" t="str">
            <v>ذخيره مطالبات مشكوك الوصول</v>
          </cell>
          <cell r="G436" t="str">
            <v>101343</v>
          </cell>
          <cell r="H436" t="str">
            <v>شرکت آسيکو</v>
          </cell>
          <cell r="P436" t="str">
            <v>600</v>
          </cell>
        </row>
        <row r="437">
          <cell r="A437">
            <v>6000</v>
          </cell>
          <cell r="B437" t="str">
            <v>114013101211</v>
          </cell>
          <cell r="C437" t="str">
            <v>114</v>
          </cell>
          <cell r="D437" t="str">
            <v>114013</v>
          </cell>
          <cell r="E437" t="str">
            <v>ساير حسابها و اسناد دريافتني</v>
          </cell>
          <cell r="F437" t="str">
            <v>ذخيره مطالبات مشكوك الوصول</v>
          </cell>
          <cell r="G437" t="str">
            <v>101211</v>
          </cell>
          <cell r="H437" t="str">
            <v>شرکت رينگ سازي مشهد</v>
          </cell>
          <cell r="P437" t="str">
            <v>600</v>
          </cell>
        </row>
        <row r="438">
          <cell r="A438">
            <v>6000</v>
          </cell>
          <cell r="B438" t="str">
            <v>114013101348</v>
          </cell>
          <cell r="C438" t="str">
            <v>114</v>
          </cell>
          <cell r="D438" t="str">
            <v>114013</v>
          </cell>
          <cell r="E438" t="str">
            <v>ساير حسابها و اسناد دريافتني</v>
          </cell>
          <cell r="F438" t="str">
            <v>ذخيره مطالبات مشكوك الوصول</v>
          </cell>
          <cell r="G438" t="str">
            <v>101348</v>
          </cell>
          <cell r="H438" t="str">
            <v>دمير پولاد (آذرکي)</v>
          </cell>
          <cell r="P438" t="str">
            <v>600</v>
          </cell>
        </row>
        <row r="439">
          <cell r="A439">
            <v>6000</v>
          </cell>
          <cell r="B439" t="str">
            <v>114013101214</v>
          </cell>
          <cell r="C439" t="str">
            <v>114</v>
          </cell>
          <cell r="D439" t="str">
            <v>114013</v>
          </cell>
          <cell r="E439" t="str">
            <v>ساير حسابها و اسناد دريافتني</v>
          </cell>
          <cell r="F439" t="str">
            <v>ذخيره مطالبات مشكوك الوصول</v>
          </cell>
          <cell r="G439" t="str">
            <v>101214</v>
          </cell>
          <cell r="H439" t="str">
            <v>ديسکي لنت</v>
          </cell>
          <cell r="P439" t="str">
            <v>600</v>
          </cell>
        </row>
        <row r="440">
          <cell r="A440">
            <v>6000</v>
          </cell>
          <cell r="B440" t="str">
            <v>114013101342</v>
          </cell>
          <cell r="C440" t="str">
            <v>114</v>
          </cell>
          <cell r="D440" t="str">
            <v>114013</v>
          </cell>
          <cell r="E440" t="str">
            <v>ساير حسابها و اسناد دريافتني</v>
          </cell>
          <cell r="F440" t="str">
            <v>ذخيره مطالبات مشكوك الوصول</v>
          </cell>
          <cell r="G440" t="str">
            <v>101342</v>
          </cell>
          <cell r="H440" t="str">
            <v>شرکت راشا</v>
          </cell>
          <cell r="P440" t="str">
            <v>600</v>
          </cell>
        </row>
        <row r="441">
          <cell r="A441">
            <v>6000</v>
          </cell>
          <cell r="B441" t="str">
            <v>114013101202</v>
          </cell>
          <cell r="C441" t="str">
            <v>114</v>
          </cell>
          <cell r="D441" t="str">
            <v>114013</v>
          </cell>
          <cell r="E441" t="str">
            <v>ساير حسابها و اسناد دريافتني</v>
          </cell>
          <cell r="F441" t="str">
            <v>ذخيره مطالبات مشكوك الوصول</v>
          </cell>
          <cell r="G441" t="str">
            <v>101202</v>
          </cell>
          <cell r="H441" t="str">
            <v>شرکت محورسازان ايران خودرو</v>
          </cell>
          <cell r="P441" t="str">
            <v>600</v>
          </cell>
        </row>
        <row r="442">
          <cell r="A442">
            <v>6000</v>
          </cell>
          <cell r="B442" t="str">
            <v>114013101345</v>
          </cell>
          <cell r="C442" t="str">
            <v>114</v>
          </cell>
          <cell r="D442" t="str">
            <v>114013</v>
          </cell>
          <cell r="E442" t="str">
            <v>ساير حسابها و اسناد دريافتني</v>
          </cell>
          <cell r="F442" t="str">
            <v>ذخيره مطالبات مشكوك الوصول</v>
          </cell>
          <cell r="G442" t="str">
            <v>101345</v>
          </cell>
          <cell r="H442" t="str">
            <v>تکنوفرم</v>
          </cell>
          <cell r="P442" t="str">
            <v>600</v>
          </cell>
        </row>
        <row r="443">
          <cell r="A443">
            <v>6000</v>
          </cell>
          <cell r="B443" t="str">
            <v>114013101352</v>
          </cell>
          <cell r="C443" t="str">
            <v>114</v>
          </cell>
          <cell r="D443" t="str">
            <v>114013</v>
          </cell>
          <cell r="E443" t="str">
            <v>ساير حسابها و اسناد دريافتني</v>
          </cell>
          <cell r="F443" t="str">
            <v>ذخيره مطالبات مشكوك الوصول</v>
          </cell>
          <cell r="G443" t="str">
            <v>101352</v>
          </cell>
          <cell r="H443" t="str">
            <v>شرکت برين ساز</v>
          </cell>
          <cell r="P443" t="str">
            <v>600</v>
          </cell>
        </row>
        <row r="444">
          <cell r="A444">
            <v>6000</v>
          </cell>
          <cell r="B444" t="str">
            <v>114013101346</v>
          </cell>
          <cell r="C444" t="str">
            <v>114</v>
          </cell>
          <cell r="D444" t="str">
            <v>114013</v>
          </cell>
          <cell r="E444" t="str">
            <v>ساير حسابها و اسناد دريافتني</v>
          </cell>
          <cell r="F444" t="str">
            <v>ذخيره مطالبات مشكوك الوصول</v>
          </cell>
          <cell r="G444" t="str">
            <v>101346</v>
          </cell>
          <cell r="H444" t="str">
            <v>دميرايش</v>
          </cell>
          <cell r="P444" t="str">
            <v>600</v>
          </cell>
        </row>
        <row r="445">
          <cell r="A445">
            <v>6000</v>
          </cell>
          <cell r="B445" t="str">
            <v>114013101339</v>
          </cell>
          <cell r="C445" t="str">
            <v>114</v>
          </cell>
          <cell r="D445" t="str">
            <v>114013</v>
          </cell>
          <cell r="E445" t="str">
            <v>ساير حسابها و اسناد دريافتني</v>
          </cell>
          <cell r="F445" t="str">
            <v>ذخيره مطالبات مشكوك الوصول</v>
          </cell>
          <cell r="G445" t="str">
            <v>101339</v>
          </cell>
          <cell r="H445" t="str">
            <v>ايران خودرو</v>
          </cell>
          <cell r="P445" t="str">
            <v>600</v>
          </cell>
        </row>
        <row r="446">
          <cell r="A446">
            <v>6000</v>
          </cell>
          <cell r="B446" t="str">
            <v>114013101341</v>
          </cell>
          <cell r="C446" t="str">
            <v>114</v>
          </cell>
          <cell r="D446" t="str">
            <v>114013</v>
          </cell>
          <cell r="E446" t="str">
            <v>ساير حسابها و اسناد دريافتني</v>
          </cell>
          <cell r="F446" t="str">
            <v>ذخيره مطالبات مشكوك الوصول</v>
          </cell>
          <cell r="G446" t="str">
            <v>101341</v>
          </cell>
          <cell r="H446" t="str">
            <v>ذکرياذوقي</v>
          </cell>
          <cell r="P446" t="str">
            <v>600</v>
          </cell>
        </row>
        <row r="447">
          <cell r="A447">
            <v>6000</v>
          </cell>
          <cell r="B447" t="str">
            <v>114013101245</v>
          </cell>
          <cell r="C447" t="str">
            <v>114</v>
          </cell>
          <cell r="D447" t="str">
            <v>114013</v>
          </cell>
          <cell r="E447" t="str">
            <v>ساير حسابها و اسناد دريافتني</v>
          </cell>
          <cell r="F447" t="str">
            <v>ذخيره مطالبات مشكوك الوصول</v>
          </cell>
          <cell r="G447" t="str">
            <v>101245</v>
          </cell>
          <cell r="H447" t="str">
            <v>پارسي ساخت فن آور</v>
          </cell>
          <cell r="P447" t="str">
            <v>600</v>
          </cell>
        </row>
        <row r="448">
          <cell r="A448">
            <v>6000</v>
          </cell>
          <cell r="B448" t="str">
            <v>114013101208</v>
          </cell>
          <cell r="C448" t="str">
            <v>114</v>
          </cell>
          <cell r="D448" t="str">
            <v>114013</v>
          </cell>
          <cell r="E448" t="str">
            <v>ساير حسابها و اسناد دريافتني</v>
          </cell>
          <cell r="F448" t="str">
            <v>ذخيره مطالبات مشكوك الوصول</v>
          </cell>
          <cell r="G448" t="str">
            <v>101208</v>
          </cell>
          <cell r="H448" t="str">
            <v>شرکت پمپ ايران</v>
          </cell>
          <cell r="P448" t="str">
            <v>600</v>
          </cell>
        </row>
        <row r="449">
          <cell r="A449">
            <v>6000</v>
          </cell>
          <cell r="B449" t="str">
            <v>114013101215</v>
          </cell>
          <cell r="C449" t="str">
            <v>114</v>
          </cell>
          <cell r="D449" t="str">
            <v>114013</v>
          </cell>
          <cell r="E449" t="str">
            <v>ساير حسابها و اسناد دريافتني</v>
          </cell>
          <cell r="F449" t="str">
            <v>ذخيره مطالبات مشكوك الوصول</v>
          </cell>
          <cell r="G449" t="str">
            <v>101215</v>
          </cell>
          <cell r="H449" t="str">
            <v>آذر يدک</v>
          </cell>
          <cell r="P449" t="str">
            <v>600</v>
          </cell>
        </row>
        <row r="450">
          <cell r="A450">
            <v>6000</v>
          </cell>
          <cell r="B450" t="str">
            <v>114013101294</v>
          </cell>
          <cell r="C450" t="str">
            <v>114</v>
          </cell>
          <cell r="D450" t="str">
            <v>114013</v>
          </cell>
          <cell r="E450" t="str">
            <v>ساير حسابها و اسناد دريافتني</v>
          </cell>
          <cell r="F450" t="str">
            <v>ذخيره مطالبات مشكوك الوصول</v>
          </cell>
          <cell r="G450" t="str">
            <v>101294</v>
          </cell>
          <cell r="H450" t="str">
            <v>كارگاه غلامي</v>
          </cell>
          <cell r="P450" t="str">
            <v>600</v>
          </cell>
        </row>
        <row r="451">
          <cell r="A451">
            <v>6000</v>
          </cell>
          <cell r="B451" t="str">
            <v>114013101034</v>
          </cell>
          <cell r="C451" t="str">
            <v>114</v>
          </cell>
          <cell r="D451" t="str">
            <v>114013</v>
          </cell>
          <cell r="E451" t="str">
            <v>ساير حسابها و اسناد دريافتني</v>
          </cell>
          <cell r="F451" t="str">
            <v>ذخيره مطالبات مشكوك الوصول</v>
          </cell>
          <cell r="G451" t="str">
            <v>101034</v>
          </cell>
          <cell r="H451" t="str">
            <v>مگاموتور نمايندگي تبريز</v>
          </cell>
          <cell r="P451" t="str">
            <v>600</v>
          </cell>
        </row>
        <row r="452">
          <cell r="A452">
            <v>6000</v>
          </cell>
          <cell r="B452" t="str">
            <v>114013101351</v>
          </cell>
          <cell r="C452" t="str">
            <v>114</v>
          </cell>
          <cell r="D452" t="str">
            <v>114013</v>
          </cell>
          <cell r="E452" t="str">
            <v>ساير حسابها و اسناد دريافتني</v>
          </cell>
          <cell r="F452" t="str">
            <v>ذخيره مطالبات مشكوك الوصول</v>
          </cell>
          <cell r="G452" t="str">
            <v>101351</v>
          </cell>
          <cell r="H452" t="str">
            <v>حمل ونقل اطمينان آذرکاران</v>
          </cell>
          <cell r="P452" t="str">
            <v>600</v>
          </cell>
        </row>
        <row r="453">
          <cell r="A453">
            <v>6000</v>
          </cell>
          <cell r="B453" t="str">
            <v>114013101350</v>
          </cell>
          <cell r="C453" t="str">
            <v>114</v>
          </cell>
          <cell r="D453" t="str">
            <v>114013</v>
          </cell>
          <cell r="E453" t="str">
            <v>ساير حسابها و اسناد دريافتني</v>
          </cell>
          <cell r="F453" t="str">
            <v>ذخيره مطالبات مشكوك الوصول</v>
          </cell>
          <cell r="G453" t="str">
            <v>101350</v>
          </cell>
          <cell r="H453" t="str">
            <v>محمد چالپاپاق</v>
          </cell>
          <cell r="P453" t="str">
            <v>600</v>
          </cell>
        </row>
        <row r="454">
          <cell r="A454">
            <v>6000</v>
          </cell>
          <cell r="B454" t="str">
            <v>114013101240</v>
          </cell>
          <cell r="C454" t="str">
            <v>114</v>
          </cell>
          <cell r="D454" t="str">
            <v>114013</v>
          </cell>
          <cell r="E454" t="str">
            <v>ساير حسابها و اسناد دريافتني</v>
          </cell>
          <cell r="F454" t="str">
            <v>ذخيره مطالبات مشكوك الوصول</v>
          </cell>
          <cell r="G454" t="str">
            <v>101240</v>
          </cell>
          <cell r="H454" t="str">
            <v>هنر گستر آذر</v>
          </cell>
          <cell r="P454" t="str">
            <v>600</v>
          </cell>
        </row>
        <row r="455">
          <cell r="A455">
            <v>6000</v>
          </cell>
          <cell r="B455" t="str">
            <v>114013101558</v>
          </cell>
          <cell r="C455" t="str">
            <v>114</v>
          </cell>
          <cell r="D455" t="str">
            <v>114013</v>
          </cell>
          <cell r="E455" t="str">
            <v>ساير حسابها و اسناد دريافتني</v>
          </cell>
          <cell r="F455" t="str">
            <v>ذخيره مطالبات مشكوك الوصول</v>
          </cell>
          <cell r="G455" t="str">
            <v>101558</v>
          </cell>
          <cell r="H455" t="str">
            <v>صنايع قوطي تبريز</v>
          </cell>
          <cell r="P455" t="str">
            <v>600</v>
          </cell>
        </row>
        <row r="456">
          <cell r="A456">
            <v>6000</v>
          </cell>
          <cell r="B456" t="str">
            <v>114013101347</v>
          </cell>
          <cell r="C456" t="str">
            <v>114</v>
          </cell>
          <cell r="D456" t="str">
            <v>114013</v>
          </cell>
          <cell r="E456" t="str">
            <v>ساير حسابها و اسناد دريافتني</v>
          </cell>
          <cell r="F456" t="str">
            <v>ذخيره مطالبات مشكوك الوصول</v>
          </cell>
          <cell r="G456" t="str">
            <v>101347</v>
          </cell>
          <cell r="H456" t="str">
            <v>جواد فرجيان</v>
          </cell>
          <cell r="P456" t="str">
            <v>600</v>
          </cell>
        </row>
        <row r="457">
          <cell r="A457">
            <v>6100</v>
          </cell>
          <cell r="B457" t="str">
            <v>114014300197</v>
          </cell>
          <cell r="C457" t="str">
            <v>114</v>
          </cell>
          <cell r="D457" t="str">
            <v>114014</v>
          </cell>
          <cell r="E457" t="str">
            <v>ساير حسابها و اسناد دريافتني</v>
          </cell>
          <cell r="F457" t="str">
            <v>سهام خريداري شده  پرسنل</v>
          </cell>
          <cell r="G457" t="str">
            <v>300197</v>
          </cell>
          <cell r="H457" t="str">
            <v>عمراني عبدالناصر</v>
          </cell>
          <cell r="P457" t="str">
            <v>610</v>
          </cell>
        </row>
        <row r="458">
          <cell r="A458">
            <v>6100</v>
          </cell>
          <cell r="B458" t="str">
            <v>114014300235</v>
          </cell>
          <cell r="C458" t="str">
            <v>114</v>
          </cell>
          <cell r="D458" t="str">
            <v>114014</v>
          </cell>
          <cell r="E458" t="str">
            <v>ساير حسابها و اسناد دريافتني</v>
          </cell>
          <cell r="F458" t="str">
            <v>سهام خريداري شده  پرسنل</v>
          </cell>
          <cell r="G458" t="str">
            <v>300235</v>
          </cell>
          <cell r="H458" t="str">
            <v>حدادپوربدر محمدرضا</v>
          </cell>
          <cell r="P458" t="str">
            <v>610</v>
          </cell>
        </row>
        <row r="459">
          <cell r="A459">
            <v>6100</v>
          </cell>
          <cell r="B459" t="str">
            <v>114014300102</v>
          </cell>
          <cell r="C459" t="str">
            <v>114</v>
          </cell>
          <cell r="D459" t="str">
            <v>114014</v>
          </cell>
          <cell r="E459" t="str">
            <v>ساير حسابها و اسناد دريافتني</v>
          </cell>
          <cell r="F459" t="str">
            <v>سهام خريداري شده  پرسنل</v>
          </cell>
          <cell r="G459" t="str">
            <v>300102</v>
          </cell>
          <cell r="H459" t="str">
            <v>صفري آذر جعفر</v>
          </cell>
          <cell r="P459" t="str">
            <v>610</v>
          </cell>
        </row>
        <row r="460">
          <cell r="A460">
            <v>6100</v>
          </cell>
          <cell r="B460" t="str">
            <v>114014300107</v>
          </cell>
          <cell r="C460" t="str">
            <v>114</v>
          </cell>
          <cell r="D460" t="str">
            <v>114014</v>
          </cell>
          <cell r="E460" t="str">
            <v>ساير حسابها و اسناد دريافتني</v>
          </cell>
          <cell r="F460" t="str">
            <v>سهام خريداري شده  پرسنل</v>
          </cell>
          <cell r="G460" t="str">
            <v>300107</v>
          </cell>
          <cell r="H460" t="str">
            <v>روحي مهر سياوش</v>
          </cell>
          <cell r="P460" t="str">
            <v>610</v>
          </cell>
        </row>
        <row r="461">
          <cell r="A461">
            <v>6100</v>
          </cell>
          <cell r="B461" t="str">
            <v>114014300113</v>
          </cell>
          <cell r="C461" t="str">
            <v>114</v>
          </cell>
          <cell r="D461" t="str">
            <v>114014</v>
          </cell>
          <cell r="E461" t="str">
            <v>ساير حسابها و اسناد دريافتني</v>
          </cell>
          <cell r="F461" t="str">
            <v>سهام خريداري شده  پرسنل</v>
          </cell>
          <cell r="G461" t="str">
            <v>300113</v>
          </cell>
          <cell r="H461" t="str">
            <v>باغباني خضرلو منوچهر</v>
          </cell>
          <cell r="P461" t="str">
            <v>610</v>
          </cell>
        </row>
        <row r="462">
          <cell r="A462">
            <v>6100</v>
          </cell>
          <cell r="B462" t="str">
            <v>114014300202</v>
          </cell>
          <cell r="C462" t="str">
            <v>114</v>
          </cell>
          <cell r="D462" t="str">
            <v>114014</v>
          </cell>
          <cell r="E462" t="str">
            <v>ساير حسابها و اسناد دريافتني</v>
          </cell>
          <cell r="F462" t="str">
            <v>سهام خريداري شده  پرسنل</v>
          </cell>
          <cell r="G462" t="str">
            <v>300202</v>
          </cell>
          <cell r="H462" t="str">
            <v>لك جواد</v>
          </cell>
          <cell r="P462" t="str">
            <v>610</v>
          </cell>
        </row>
        <row r="463">
          <cell r="A463">
            <v>6100</v>
          </cell>
          <cell r="B463" t="str">
            <v>114014300057</v>
          </cell>
          <cell r="C463" t="str">
            <v>114</v>
          </cell>
          <cell r="D463" t="str">
            <v>114014</v>
          </cell>
          <cell r="E463" t="str">
            <v>ساير حسابها و اسناد دريافتني</v>
          </cell>
          <cell r="F463" t="str">
            <v>سهام خريداري شده  پرسنل</v>
          </cell>
          <cell r="G463" t="str">
            <v>300057</v>
          </cell>
          <cell r="H463" t="str">
            <v>سلطاني حميد</v>
          </cell>
          <cell r="P463" t="str">
            <v>610</v>
          </cell>
        </row>
        <row r="464">
          <cell r="A464">
            <v>6100</v>
          </cell>
          <cell r="B464" t="str">
            <v>114014300133</v>
          </cell>
          <cell r="C464" t="str">
            <v>114</v>
          </cell>
          <cell r="D464" t="str">
            <v>114014</v>
          </cell>
          <cell r="E464" t="str">
            <v>ساير حسابها و اسناد دريافتني</v>
          </cell>
          <cell r="F464" t="str">
            <v>سهام خريداري شده  پرسنل</v>
          </cell>
          <cell r="G464" t="str">
            <v>300133</v>
          </cell>
          <cell r="H464" t="str">
            <v>عليپور كمال</v>
          </cell>
          <cell r="P464" t="str">
            <v>610</v>
          </cell>
        </row>
        <row r="465">
          <cell r="A465">
            <v>6100</v>
          </cell>
          <cell r="B465" t="str">
            <v>114014300095</v>
          </cell>
          <cell r="C465" t="str">
            <v>114</v>
          </cell>
          <cell r="D465" t="str">
            <v>114014</v>
          </cell>
          <cell r="E465" t="str">
            <v>ساير حسابها و اسناد دريافتني</v>
          </cell>
          <cell r="F465" t="str">
            <v>سهام خريداري شده  پرسنل</v>
          </cell>
          <cell r="G465" t="str">
            <v>300095</v>
          </cell>
          <cell r="H465" t="str">
            <v>حسين پور فيضي محمد</v>
          </cell>
          <cell r="P465" t="str">
            <v>610</v>
          </cell>
        </row>
        <row r="466">
          <cell r="A466">
            <v>6100</v>
          </cell>
          <cell r="B466" t="str">
            <v>114014300077</v>
          </cell>
          <cell r="C466" t="str">
            <v>114</v>
          </cell>
          <cell r="D466" t="str">
            <v>114014</v>
          </cell>
          <cell r="E466" t="str">
            <v>ساير حسابها و اسناد دريافتني</v>
          </cell>
          <cell r="F466" t="str">
            <v>سهام خريداري شده  پرسنل</v>
          </cell>
          <cell r="G466" t="str">
            <v>300077</v>
          </cell>
          <cell r="H466" t="str">
            <v>واحديان وحيد</v>
          </cell>
          <cell r="P466" t="str">
            <v>610</v>
          </cell>
        </row>
        <row r="467">
          <cell r="A467">
            <v>6100</v>
          </cell>
          <cell r="B467" t="str">
            <v>114014300134</v>
          </cell>
          <cell r="C467" t="str">
            <v>114</v>
          </cell>
          <cell r="D467" t="str">
            <v>114014</v>
          </cell>
          <cell r="E467" t="str">
            <v>ساير حسابها و اسناد دريافتني</v>
          </cell>
          <cell r="F467" t="str">
            <v>سهام خريداري شده  پرسنل</v>
          </cell>
          <cell r="G467" t="str">
            <v>300134</v>
          </cell>
          <cell r="H467" t="str">
            <v>نكوئي فائق</v>
          </cell>
          <cell r="P467" t="str">
            <v>610</v>
          </cell>
        </row>
        <row r="468">
          <cell r="A468">
            <v>6100</v>
          </cell>
          <cell r="B468" t="str">
            <v>114014300237</v>
          </cell>
          <cell r="C468" t="str">
            <v>114</v>
          </cell>
          <cell r="D468" t="str">
            <v>114014</v>
          </cell>
          <cell r="E468" t="str">
            <v>ساير حسابها و اسناد دريافتني</v>
          </cell>
          <cell r="F468" t="str">
            <v>سهام خريداري شده  پرسنل</v>
          </cell>
          <cell r="G468" t="str">
            <v>300237</v>
          </cell>
          <cell r="H468" t="str">
            <v>رمضاني فريد مريم</v>
          </cell>
          <cell r="P468" t="str">
            <v>610</v>
          </cell>
        </row>
        <row r="469">
          <cell r="A469">
            <v>6100</v>
          </cell>
          <cell r="B469" t="str">
            <v>114014300213</v>
          </cell>
          <cell r="C469" t="str">
            <v>114</v>
          </cell>
          <cell r="D469" t="str">
            <v>114014</v>
          </cell>
          <cell r="E469" t="str">
            <v>ساير حسابها و اسناد دريافتني</v>
          </cell>
          <cell r="F469" t="str">
            <v>سهام خريداري شده  پرسنل</v>
          </cell>
          <cell r="G469" t="str">
            <v>300213</v>
          </cell>
          <cell r="H469" t="str">
            <v>وطني رضا</v>
          </cell>
          <cell r="P469" t="str">
            <v>610</v>
          </cell>
        </row>
        <row r="470">
          <cell r="A470">
            <v>6100</v>
          </cell>
          <cell r="B470" t="str">
            <v>114014300054</v>
          </cell>
          <cell r="C470" t="str">
            <v>114</v>
          </cell>
          <cell r="D470" t="str">
            <v>114014</v>
          </cell>
          <cell r="E470" t="str">
            <v>ساير حسابها و اسناد دريافتني</v>
          </cell>
          <cell r="F470" t="str">
            <v>سهام خريداري شده  پرسنل</v>
          </cell>
          <cell r="G470" t="str">
            <v>300054</v>
          </cell>
          <cell r="H470" t="str">
            <v>اميرحقيان يعقوب</v>
          </cell>
          <cell r="P470" t="str">
            <v>610</v>
          </cell>
        </row>
        <row r="471">
          <cell r="A471">
            <v>6100</v>
          </cell>
          <cell r="B471" t="str">
            <v>114014300263</v>
          </cell>
          <cell r="C471" t="str">
            <v>114</v>
          </cell>
          <cell r="D471" t="str">
            <v>114014</v>
          </cell>
          <cell r="E471" t="str">
            <v>ساير حسابها و اسناد دريافتني</v>
          </cell>
          <cell r="F471" t="str">
            <v>سهام خريداري شده  پرسنل</v>
          </cell>
          <cell r="G471" t="str">
            <v>300263</v>
          </cell>
          <cell r="H471" t="str">
            <v>خدائي محمودي رضا</v>
          </cell>
          <cell r="P471" t="str">
            <v>610</v>
          </cell>
        </row>
        <row r="472">
          <cell r="A472">
            <v>6100</v>
          </cell>
          <cell r="B472" t="str">
            <v>114014300072</v>
          </cell>
          <cell r="C472" t="str">
            <v>114</v>
          </cell>
          <cell r="D472" t="str">
            <v>114014</v>
          </cell>
          <cell r="E472" t="str">
            <v>ساير حسابها و اسناد دريافتني</v>
          </cell>
          <cell r="F472" t="str">
            <v>سهام خريداري شده  پرسنل</v>
          </cell>
          <cell r="G472" t="str">
            <v>300072</v>
          </cell>
          <cell r="H472" t="str">
            <v>داوري مجد محمدرضا</v>
          </cell>
          <cell r="P472" t="str">
            <v>610</v>
          </cell>
        </row>
        <row r="473">
          <cell r="A473">
            <v>6100</v>
          </cell>
          <cell r="B473" t="str">
            <v>114014300092</v>
          </cell>
          <cell r="C473" t="str">
            <v>114</v>
          </cell>
          <cell r="D473" t="str">
            <v>114014</v>
          </cell>
          <cell r="E473" t="str">
            <v>ساير حسابها و اسناد دريافتني</v>
          </cell>
          <cell r="F473" t="str">
            <v>سهام خريداري شده  پرسنل</v>
          </cell>
          <cell r="G473" t="str">
            <v>300092</v>
          </cell>
          <cell r="H473" t="str">
            <v>كولاب محمدحسين</v>
          </cell>
          <cell r="P473" t="str">
            <v>610</v>
          </cell>
        </row>
        <row r="474">
          <cell r="A474">
            <v>6100</v>
          </cell>
          <cell r="B474" t="str">
            <v>114014300063</v>
          </cell>
          <cell r="C474" t="str">
            <v>114</v>
          </cell>
          <cell r="D474" t="str">
            <v>114014</v>
          </cell>
          <cell r="E474" t="str">
            <v>ساير حسابها و اسناد دريافتني</v>
          </cell>
          <cell r="F474" t="str">
            <v>سهام خريداري شده  پرسنل</v>
          </cell>
          <cell r="G474" t="str">
            <v>300063</v>
          </cell>
          <cell r="H474" t="str">
            <v>ايرادي ميرداود</v>
          </cell>
          <cell r="P474" t="str">
            <v>610</v>
          </cell>
        </row>
        <row r="475">
          <cell r="A475">
            <v>6100</v>
          </cell>
          <cell r="B475" t="str">
            <v>114014300071</v>
          </cell>
          <cell r="C475" t="str">
            <v>114</v>
          </cell>
          <cell r="D475" t="str">
            <v>114014</v>
          </cell>
          <cell r="E475" t="str">
            <v>ساير حسابها و اسناد دريافتني</v>
          </cell>
          <cell r="F475" t="str">
            <v>سهام خريداري شده  پرسنل</v>
          </cell>
          <cell r="G475" t="str">
            <v>300071</v>
          </cell>
          <cell r="H475" t="str">
            <v>ضياء سرابي اكبر</v>
          </cell>
          <cell r="P475" t="str">
            <v>610</v>
          </cell>
        </row>
        <row r="476">
          <cell r="A476">
            <v>6100</v>
          </cell>
          <cell r="B476" t="str">
            <v>114014300075</v>
          </cell>
          <cell r="C476" t="str">
            <v>114</v>
          </cell>
          <cell r="D476" t="str">
            <v>114014</v>
          </cell>
          <cell r="E476" t="str">
            <v>ساير حسابها و اسناد دريافتني</v>
          </cell>
          <cell r="F476" t="str">
            <v>سهام خريداري شده  پرسنل</v>
          </cell>
          <cell r="G476" t="str">
            <v>300075</v>
          </cell>
          <cell r="H476" t="str">
            <v>نظامي سقين سرا يوسف</v>
          </cell>
          <cell r="P476" t="str">
            <v>610</v>
          </cell>
        </row>
        <row r="477">
          <cell r="A477">
            <v>6100</v>
          </cell>
          <cell r="B477" t="str">
            <v>114014300145</v>
          </cell>
          <cell r="C477" t="str">
            <v>114</v>
          </cell>
          <cell r="D477" t="str">
            <v>114014</v>
          </cell>
          <cell r="E477" t="str">
            <v>ساير حسابها و اسناد دريافتني</v>
          </cell>
          <cell r="F477" t="str">
            <v>سهام خريداري شده  پرسنل</v>
          </cell>
          <cell r="G477" t="str">
            <v>300145</v>
          </cell>
          <cell r="H477" t="str">
            <v>طريقت نيا يعقوب</v>
          </cell>
          <cell r="P477" t="str">
            <v>610</v>
          </cell>
        </row>
        <row r="478">
          <cell r="A478">
            <v>6100</v>
          </cell>
          <cell r="B478" t="str">
            <v>114014300068</v>
          </cell>
          <cell r="C478" t="str">
            <v>114</v>
          </cell>
          <cell r="D478" t="str">
            <v>114014</v>
          </cell>
          <cell r="E478" t="str">
            <v>ساير حسابها و اسناد دريافتني</v>
          </cell>
          <cell r="F478" t="str">
            <v>سهام خريداري شده  پرسنل</v>
          </cell>
          <cell r="G478" t="str">
            <v>300068</v>
          </cell>
          <cell r="H478" t="str">
            <v>صادق زاده سيد محمود</v>
          </cell>
          <cell r="P478" t="str">
            <v>610</v>
          </cell>
        </row>
        <row r="479">
          <cell r="A479">
            <v>6100</v>
          </cell>
          <cell r="B479" t="str">
            <v>114014300020</v>
          </cell>
          <cell r="C479" t="str">
            <v>114</v>
          </cell>
          <cell r="D479" t="str">
            <v>114014</v>
          </cell>
          <cell r="E479" t="str">
            <v>ساير حسابها و اسناد دريافتني</v>
          </cell>
          <cell r="F479" t="str">
            <v>سهام خريداري شده  پرسنل</v>
          </cell>
          <cell r="G479" t="str">
            <v>300020</v>
          </cell>
          <cell r="H479" t="str">
            <v>نورپورينگجه جعفر</v>
          </cell>
          <cell r="P479" t="str">
            <v>610</v>
          </cell>
        </row>
        <row r="480">
          <cell r="A480">
            <v>6100</v>
          </cell>
          <cell r="B480" t="str">
            <v>114014300080</v>
          </cell>
          <cell r="C480" t="str">
            <v>114</v>
          </cell>
          <cell r="D480" t="str">
            <v>114014</v>
          </cell>
          <cell r="E480" t="str">
            <v>ساير حسابها و اسناد دريافتني</v>
          </cell>
          <cell r="F480" t="str">
            <v>سهام خريداري شده  پرسنل</v>
          </cell>
          <cell r="G480" t="str">
            <v>300080</v>
          </cell>
          <cell r="H480" t="str">
            <v>ابراهيمي مهر آور رحيم</v>
          </cell>
          <cell r="P480" t="str">
            <v>610</v>
          </cell>
        </row>
        <row r="481">
          <cell r="A481">
            <v>6100</v>
          </cell>
          <cell r="B481" t="str">
            <v>114014300070</v>
          </cell>
          <cell r="C481" t="str">
            <v>114</v>
          </cell>
          <cell r="D481" t="str">
            <v>114014</v>
          </cell>
          <cell r="E481" t="str">
            <v>ساير حسابها و اسناد دريافتني</v>
          </cell>
          <cell r="F481" t="str">
            <v>سهام خريداري شده  پرسنل</v>
          </cell>
          <cell r="G481" t="str">
            <v>300070</v>
          </cell>
          <cell r="H481" t="str">
            <v>فريدي نسب كريم</v>
          </cell>
          <cell r="P481" t="str">
            <v>610</v>
          </cell>
        </row>
        <row r="482">
          <cell r="A482">
            <v>6100</v>
          </cell>
          <cell r="B482" t="str">
            <v>114014300129</v>
          </cell>
          <cell r="C482" t="str">
            <v>114</v>
          </cell>
          <cell r="D482" t="str">
            <v>114014</v>
          </cell>
          <cell r="E482" t="str">
            <v>ساير حسابها و اسناد دريافتني</v>
          </cell>
          <cell r="F482" t="str">
            <v>سهام خريداري شده  پرسنل</v>
          </cell>
          <cell r="G482" t="str">
            <v>300129</v>
          </cell>
          <cell r="H482" t="str">
            <v>بهاري ناصر</v>
          </cell>
          <cell r="P482" t="str">
            <v>610</v>
          </cell>
        </row>
        <row r="483">
          <cell r="A483">
            <v>6100</v>
          </cell>
          <cell r="B483" t="str">
            <v>114014300136</v>
          </cell>
          <cell r="C483" t="str">
            <v>114</v>
          </cell>
          <cell r="D483" t="str">
            <v>114014</v>
          </cell>
          <cell r="E483" t="str">
            <v>ساير حسابها و اسناد دريافتني</v>
          </cell>
          <cell r="F483" t="str">
            <v>سهام خريداري شده  پرسنل</v>
          </cell>
          <cell r="G483" t="str">
            <v>300136</v>
          </cell>
          <cell r="H483" t="str">
            <v>تقي پور كهاني محمدرضا</v>
          </cell>
          <cell r="P483" t="str">
            <v>610</v>
          </cell>
        </row>
        <row r="484">
          <cell r="A484">
            <v>6100</v>
          </cell>
          <cell r="B484" t="str">
            <v>114014300074</v>
          </cell>
          <cell r="C484" t="str">
            <v>114</v>
          </cell>
          <cell r="D484" t="str">
            <v>114014</v>
          </cell>
          <cell r="E484" t="str">
            <v>ساير حسابها و اسناد دريافتني</v>
          </cell>
          <cell r="F484" t="str">
            <v>سهام خريداري شده  پرسنل</v>
          </cell>
          <cell r="G484" t="str">
            <v>300074</v>
          </cell>
          <cell r="H484" t="str">
            <v>ميرزا عليزاده پهر آباد فريبا</v>
          </cell>
          <cell r="P484" t="str">
            <v>610</v>
          </cell>
        </row>
        <row r="485">
          <cell r="A485">
            <v>6100</v>
          </cell>
          <cell r="B485" t="str">
            <v>114014300126</v>
          </cell>
          <cell r="C485" t="str">
            <v>114</v>
          </cell>
          <cell r="D485" t="str">
            <v>114014</v>
          </cell>
          <cell r="E485" t="str">
            <v>ساير حسابها و اسناد دريافتني</v>
          </cell>
          <cell r="F485" t="str">
            <v>سهام خريداري شده  پرسنل</v>
          </cell>
          <cell r="G485" t="str">
            <v>300126</v>
          </cell>
          <cell r="H485" t="str">
            <v>جهاني رحيم</v>
          </cell>
          <cell r="P485" t="str">
            <v>610</v>
          </cell>
        </row>
        <row r="486">
          <cell r="A486">
            <v>6100</v>
          </cell>
          <cell r="B486" t="str">
            <v>114014300062</v>
          </cell>
          <cell r="C486" t="str">
            <v>114</v>
          </cell>
          <cell r="D486" t="str">
            <v>114014</v>
          </cell>
          <cell r="E486" t="str">
            <v>ساير حسابها و اسناد دريافتني</v>
          </cell>
          <cell r="F486" t="str">
            <v>سهام خريداري شده  پرسنل</v>
          </cell>
          <cell r="G486" t="str">
            <v>300062</v>
          </cell>
          <cell r="H486" t="str">
            <v>شاه رسالي صالح</v>
          </cell>
          <cell r="P486" t="str">
            <v>610</v>
          </cell>
        </row>
        <row r="487">
          <cell r="A487">
            <v>6100</v>
          </cell>
          <cell r="B487" t="str">
            <v>114014300055</v>
          </cell>
          <cell r="C487" t="str">
            <v>114</v>
          </cell>
          <cell r="D487" t="str">
            <v>114014</v>
          </cell>
          <cell r="E487" t="str">
            <v>ساير حسابها و اسناد دريافتني</v>
          </cell>
          <cell r="F487" t="str">
            <v>سهام خريداري شده  پرسنل</v>
          </cell>
          <cell r="G487" t="str">
            <v>300055</v>
          </cell>
          <cell r="H487" t="str">
            <v>نبوي علمداري شاپور</v>
          </cell>
          <cell r="P487" t="str">
            <v>610</v>
          </cell>
        </row>
        <row r="488">
          <cell r="A488">
            <v>6100</v>
          </cell>
          <cell r="B488" t="str">
            <v>114014300149</v>
          </cell>
          <cell r="C488" t="str">
            <v>114</v>
          </cell>
          <cell r="D488" t="str">
            <v>114014</v>
          </cell>
          <cell r="E488" t="str">
            <v>ساير حسابها و اسناد دريافتني</v>
          </cell>
          <cell r="F488" t="str">
            <v>سهام خريداري شده  پرسنل</v>
          </cell>
          <cell r="G488" t="str">
            <v>300149</v>
          </cell>
          <cell r="H488" t="str">
            <v>مردان پور دامن آباد خسرو</v>
          </cell>
          <cell r="P488" t="str">
            <v>610</v>
          </cell>
        </row>
        <row r="489">
          <cell r="A489">
            <v>6100</v>
          </cell>
          <cell r="B489" t="str">
            <v>114014300050</v>
          </cell>
          <cell r="C489" t="str">
            <v>114</v>
          </cell>
          <cell r="D489" t="str">
            <v>114014</v>
          </cell>
          <cell r="E489" t="str">
            <v>ساير حسابها و اسناد دريافتني</v>
          </cell>
          <cell r="F489" t="str">
            <v>سهام خريداري شده  پرسنل</v>
          </cell>
          <cell r="G489" t="str">
            <v>300050</v>
          </cell>
          <cell r="H489" t="str">
            <v>شاهد قراملكي علي</v>
          </cell>
          <cell r="P489" t="str">
            <v>610</v>
          </cell>
        </row>
        <row r="490">
          <cell r="A490">
            <v>6100</v>
          </cell>
          <cell r="B490" t="str">
            <v>114014300069</v>
          </cell>
          <cell r="C490" t="str">
            <v>114</v>
          </cell>
          <cell r="D490" t="str">
            <v>114014</v>
          </cell>
          <cell r="E490" t="str">
            <v>ساير حسابها و اسناد دريافتني</v>
          </cell>
          <cell r="F490" t="str">
            <v>سهام خريداري شده  پرسنل</v>
          </cell>
          <cell r="G490" t="str">
            <v>300069</v>
          </cell>
          <cell r="H490" t="str">
            <v>دلمقاني زاده عليرضا</v>
          </cell>
          <cell r="P490" t="str">
            <v>610</v>
          </cell>
        </row>
        <row r="491">
          <cell r="A491">
            <v>6100</v>
          </cell>
          <cell r="B491" t="str">
            <v>114014300128</v>
          </cell>
          <cell r="C491" t="str">
            <v>114</v>
          </cell>
          <cell r="D491" t="str">
            <v>114014</v>
          </cell>
          <cell r="E491" t="str">
            <v>ساير حسابها و اسناد دريافتني</v>
          </cell>
          <cell r="F491" t="str">
            <v>سهام خريداري شده  پرسنل</v>
          </cell>
          <cell r="G491" t="str">
            <v>300128</v>
          </cell>
          <cell r="H491" t="str">
            <v>محمدباقري لاهوت كريم</v>
          </cell>
          <cell r="P491" t="str">
            <v>610</v>
          </cell>
        </row>
        <row r="492">
          <cell r="A492">
            <v>6100</v>
          </cell>
          <cell r="B492" t="str">
            <v>114014300204</v>
          </cell>
          <cell r="C492" t="str">
            <v>114</v>
          </cell>
          <cell r="D492" t="str">
            <v>114014</v>
          </cell>
          <cell r="E492" t="str">
            <v>ساير حسابها و اسناد دريافتني</v>
          </cell>
          <cell r="F492" t="str">
            <v>سهام خريداري شده  پرسنل</v>
          </cell>
          <cell r="G492" t="str">
            <v>300204</v>
          </cell>
          <cell r="H492" t="str">
            <v>قازانچائي جواد</v>
          </cell>
          <cell r="P492" t="str">
            <v>610</v>
          </cell>
        </row>
        <row r="493">
          <cell r="A493">
            <v>6100</v>
          </cell>
          <cell r="B493" t="str">
            <v>114014300253</v>
          </cell>
          <cell r="C493" t="str">
            <v>114</v>
          </cell>
          <cell r="D493" t="str">
            <v>114014</v>
          </cell>
          <cell r="E493" t="str">
            <v>ساير حسابها و اسناد دريافتني</v>
          </cell>
          <cell r="F493" t="str">
            <v>سهام خريداري شده  پرسنل</v>
          </cell>
          <cell r="G493" t="str">
            <v>300253</v>
          </cell>
          <cell r="H493" t="str">
            <v>جعفريان حسن</v>
          </cell>
          <cell r="P493" t="str">
            <v>610</v>
          </cell>
        </row>
        <row r="494">
          <cell r="A494">
            <v>6100</v>
          </cell>
          <cell r="B494" t="str">
            <v>114014300131</v>
          </cell>
          <cell r="C494" t="str">
            <v>114</v>
          </cell>
          <cell r="D494" t="str">
            <v>114014</v>
          </cell>
          <cell r="E494" t="str">
            <v>ساير حسابها و اسناد دريافتني</v>
          </cell>
          <cell r="F494" t="str">
            <v>سهام خريداري شده  پرسنل</v>
          </cell>
          <cell r="G494" t="str">
            <v>300131</v>
          </cell>
          <cell r="H494" t="str">
            <v>شكوهي علي</v>
          </cell>
          <cell r="P494" t="str">
            <v>610</v>
          </cell>
        </row>
        <row r="495">
          <cell r="A495">
            <v>6100</v>
          </cell>
          <cell r="B495" t="str">
            <v>114014300125</v>
          </cell>
          <cell r="C495" t="str">
            <v>114</v>
          </cell>
          <cell r="D495" t="str">
            <v>114014</v>
          </cell>
          <cell r="E495" t="str">
            <v>ساير حسابها و اسناد دريافتني</v>
          </cell>
          <cell r="F495" t="str">
            <v>سهام خريداري شده  پرسنل</v>
          </cell>
          <cell r="G495" t="str">
            <v>300125</v>
          </cell>
          <cell r="H495" t="str">
            <v>سلطاني حسين</v>
          </cell>
          <cell r="P495" t="str">
            <v>610</v>
          </cell>
        </row>
        <row r="496">
          <cell r="A496">
            <v>6100</v>
          </cell>
          <cell r="B496" t="str">
            <v>114014300137</v>
          </cell>
          <cell r="C496" t="str">
            <v>114</v>
          </cell>
          <cell r="D496" t="str">
            <v>114014</v>
          </cell>
          <cell r="E496" t="str">
            <v>ساير حسابها و اسناد دريافتني</v>
          </cell>
          <cell r="F496" t="str">
            <v>سهام خريداري شده  پرسنل</v>
          </cell>
          <cell r="G496" t="str">
            <v>300137</v>
          </cell>
          <cell r="H496" t="str">
            <v>ستاري ميرهاشم</v>
          </cell>
          <cell r="P496" t="str">
            <v>610</v>
          </cell>
        </row>
        <row r="497">
          <cell r="A497">
            <v>6100</v>
          </cell>
          <cell r="B497" t="str">
            <v>114014300148</v>
          </cell>
          <cell r="C497" t="str">
            <v>114</v>
          </cell>
          <cell r="D497" t="str">
            <v>114014</v>
          </cell>
          <cell r="E497" t="str">
            <v>ساير حسابها و اسناد دريافتني</v>
          </cell>
          <cell r="F497" t="str">
            <v>سهام خريداري شده  پرسنل</v>
          </cell>
          <cell r="G497" t="str">
            <v>300148</v>
          </cell>
          <cell r="H497" t="str">
            <v>شفيعي عنصرودي داريوش</v>
          </cell>
          <cell r="P497" t="str">
            <v>610</v>
          </cell>
        </row>
        <row r="498">
          <cell r="A498">
            <v>6100</v>
          </cell>
          <cell r="B498" t="str">
            <v>114014300160</v>
          </cell>
          <cell r="C498" t="str">
            <v>114</v>
          </cell>
          <cell r="D498" t="str">
            <v>114014</v>
          </cell>
          <cell r="E498" t="str">
            <v>ساير حسابها و اسناد دريافتني</v>
          </cell>
          <cell r="F498" t="str">
            <v>سهام خريداري شده  پرسنل</v>
          </cell>
          <cell r="G498" t="str">
            <v>300160</v>
          </cell>
          <cell r="H498" t="str">
            <v>عالم وحيد</v>
          </cell>
          <cell r="P498" t="str">
            <v>610</v>
          </cell>
        </row>
        <row r="499">
          <cell r="A499">
            <v>6100</v>
          </cell>
          <cell r="B499" t="str">
            <v>114014300147</v>
          </cell>
          <cell r="C499" t="str">
            <v>114</v>
          </cell>
          <cell r="D499" t="str">
            <v>114014</v>
          </cell>
          <cell r="E499" t="str">
            <v>ساير حسابها و اسناد دريافتني</v>
          </cell>
          <cell r="F499" t="str">
            <v>سهام خريداري شده  پرسنل</v>
          </cell>
          <cell r="G499" t="str">
            <v>300147</v>
          </cell>
          <cell r="H499" t="str">
            <v>فرشباف عبهري يوسف</v>
          </cell>
          <cell r="P499" t="str">
            <v>610</v>
          </cell>
        </row>
        <row r="500">
          <cell r="A500">
            <v>6100</v>
          </cell>
          <cell r="B500" t="str">
            <v>114014300157</v>
          </cell>
          <cell r="C500" t="str">
            <v>114</v>
          </cell>
          <cell r="D500" t="str">
            <v>114014</v>
          </cell>
          <cell r="E500" t="str">
            <v>ساير حسابها و اسناد دريافتني</v>
          </cell>
          <cell r="F500" t="str">
            <v>سهام خريداري شده  پرسنل</v>
          </cell>
          <cell r="G500" t="str">
            <v>300157</v>
          </cell>
          <cell r="H500" t="str">
            <v>معصومي خدايار</v>
          </cell>
          <cell r="P500" t="str">
            <v>610</v>
          </cell>
        </row>
        <row r="501">
          <cell r="A501">
            <v>6100</v>
          </cell>
          <cell r="B501" t="str">
            <v>114014300051</v>
          </cell>
          <cell r="C501" t="str">
            <v>114</v>
          </cell>
          <cell r="D501" t="str">
            <v>114014</v>
          </cell>
          <cell r="E501" t="str">
            <v>ساير حسابها و اسناد دريافتني</v>
          </cell>
          <cell r="F501" t="str">
            <v>سهام خريداري شده  پرسنل</v>
          </cell>
          <cell r="G501" t="str">
            <v>300051</v>
          </cell>
          <cell r="H501" t="str">
            <v>فتحي نصرت</v>
          </cell>
          <cell r="P501" t="str">
            <v>610</v>
          </cell>
        </row>
        <row r="502">
          <cell r="A502">
            <v>6100</v>
          </cell>
          <cell r="B502" t="str">
            <v>114014300110</v>
          </cell>
          <cell r="C502" t="str">
            <v>114</v>
          </cell>
          <cell r="D502" t="str">
            <v>114014</v>
          </cell>
          <cell r="E502" t="str">
            <v>ساير حسابها و اسناد دريافتني</v>
          </cell>
          <cell r="F502" t="str">
            <v>سهام خريداري شده  پرسنل</v>
          </cell>
          <cell r="G502" t="str">
            <v>300110</v>
          </cell>
          <cell r="H502" t="str">
            <v>فروغي زهرا</v>
          </cell>
          <cell r="P502" t="str">
            <v>610</v>
          </cell>
        </row>
        <row r="503">
          <cell r="A503">
            <v>6100</v>
          </cell>
          <cell r="B503" t="str">
            <v>114014300124</v>
          </cell>
          <cell r="C503" t="str">
            <v>114</v>
          </cell>
          <cell r="D503" t="str">
            <v>114014</v>
          </cell>
          <cell r="E503" t="str">
            <v>ساير حسابها و اسناد دريافتني</v>
          </cell>
          <cell r="F503" t="str">
            <v>سهام خريداري شده  پرسنل</v>
          </cell>
          <cell r="G503" t="str">
            <v>300124</v>
          </cell>
          <cell r="H503" t="str">
            <v>محب حق رحيم</v>
          </cell>
          <cell r="P503" t="str">
            <v>610</v>
          </cell>
        </row>
        <row r="504">
          <cell r="A504">
            <v>6100</v>
          </cell>
          <cell r="B504" t="str">
            <v>114014300165</v>
          </cell>
          <cell r="C504" t="str">
            <v>114</v>
          </cell>
          <cell r="D504" t="str">
            <v>114014</v>
          </cell>
          <cell r="E504" t="str">
            <v>ساير حسابها و اسناد دريافتني</v>
          </cell>
          <cell r="F504" t="str">
            <v>سهام خريداري شده  پرسنل</v>
          </cell>
          <cell r="G504" t="str">
            <v>300165</v>
          </cell>
          <cell r="H504" t="str">
            <v>تهم بهنام</v>
          </cell>
          <cell r="P504" t="str">
            <v>610</v>
          </cell>
        </row>
        <row r="505">
          <cell r="A505">
            <v>6100</v>
          </cell>
          <cell r="B505" t="str">
            <v>114014300171</v>
          </cell>
          <cell r="C505" t="str">
            <v>114</v>
          </cell>
          <cell r="D505" t="str">
            <v>114014</v>
          </cell>
          <cell r="E505" t="str">
            <v>ساير حسابها و اسناد دريافتني</v>
          </cell>
          <cell r="F505" t="str">
            <v>سهام خريداري شده  پرسنل</v>
          </cell>
          <cell r="G505" t="str">
            <v>300171</v>
          </cell>
          <cell r="H505" t="str">
            <v>اميرحقيان سعيد</v>
          </cell>
          <cell r="P505" t="str">
            <v>610</v>
          </cell>
        </row>
        <row r="506">
          <cell r="A506">
            <v>6100</v>
          </cell>
          <cell r="B506" t="str">
            <v>114014300170</v>
          </cell>
          <cell r="C506" t="str">
            <v>114</v>
          </cell>
          <cell r="D506" t="str">
            <v>114014</v>
          </cell>
          <cell r="E506" t="str">
            <v>ساير حسابها و اسناد دريافتني</v>
          </cell>
          <cell r="F506" t="str">
            <v>سهام خريداري شده  پرسنل</v>
          </cell>
          <cell r="G506" t="str">
            <v>300170</v>
          </cell>
          <cell r="H506" t="str">
            <v>فتحي سياوش</v>
          </cell>
          <cell r="P506" t="str">
            <v>610</v>
          </cell>
        </row>
        <row r="507">
          <cell r="A507">
            <v>6100</v>
          </cell>
          <cell r="B507" t="str">
            <v>114014300067</v>
          </cell>
          <cell r="C507" t="str">
            <v>114</v>
          </cell>
          <cell r="D507" t="str">
            <v>114014</v>
          </cell>
          <cell r="E507" t="str">
            <v>ساير حسابها و اسناد دريافتني</v>
          </cell>
          <cell r="F507" t="str">
            <v>سهام خريداري شده  پرسنل</v>
          </cell>
          <cell r="G507" t="str">
            <v>300067</v>
          </cell>
          <cell r="H507" t="str">
            <v>صباغي جديد حسن</v>
          </cell>
          <cell r="P507" t="str">
            <v>610</v>
          </cell>
        </row>
        <row r="508">
          <cell r="A508">
            <v>6100</v>
          </cell>
          <cell r="B508" t="str">
            <v>114014300182</v>
          </cell>
          <cell r="C508" t="str">
            <v>114</v>
          </cell>
          <cell r="D508" t="str">
            <v>114014</v>
          </cell>
          <cell r="E508" t="str">
            <v>ساير حسابها و اسناد دريافتني</v>
          </cell>
          <cell r="F508" t="str">
            <v>سهام خريداري شده  پرسنل</v>
          </cell>
          <cell r="G508" t="str">
            <v>300182</v>
          </cell>
          <cell r="H508" t="str">
            <v>اصلاني مقدم علي</v>
          </cell>
          <cell r="P508" t="str">
            <v>610</v>
          </cell>
        </row>
        <row r="509">
          <cell r="A509">
            <v>6100</v>
          </cell>
          <cell r="B509" t="str">
            <v>114014300153</v>
          </cell>
          <cell r="C509" t="str">
            <v>114</v>
          </cell>
          <cell r="D509" t="str">
            <v>114014</v>
          </cell>
          <cell r="E509" t="str">
            <v>ساير حسابها و اسناد دريافتني</v>
          </cell>
          <cell r="F509" t="str">
            <v>سهام خريداري شده  پرسنل</v>
          </cell>
          <cell r="G509" t="str">
            <v>300153</v>
          </cell>
          <cell r="H509" t="str">
            <v>محمدپور مهدوي احمدرضا</v>
          </cell>
          <cell r="P509" t="str">
            <v>610</v>
          </cell>
        </row>
        <row r="510">
          <cell r="A510">
            <v>6100</v>
          </cell>
          <cell r="B510" t="str">
            <v>114014300187</v>
          </cell>
          <cell r="C510" t="str">
            <v>114</v>
          </cell>
          <cell r="D510" t="str">
            <v>114014</v>
          </cell>
          <cell r="E510" t="str">
            <v>ساير حسابها و اسناد دريافتني</v>
          </cell>
          <cell r="F510" t="str">
            <v>سهام خريداري شده  پرسنل</v>
          </cell>
          <cell r="G510" t="str">
            <v>300187</v>
          </cell>
          <cell r="H510" t="str">
            <v>حاجي حيدري ممقاني مهدي</v>
          </cell>
          <cell r="P510" t="str">
            <v>610</v>
          </cell>
        </row>
        <row r="511">
          <cell r="A511">
            <v>6100</v>
          </cell>
          <cell r="B511" t="str">
            <v>114014300248</v>
          </cell>
          <cell r="C511" t="str">
            <v>114</v>
          </cell>
          <cell r="D511" t="str">
            <v>114014</v>
          </cell>
          <cell r="E511" t="str">
            <v>ساير حسابها و اسناد دريافتني</v>
          </cell>
          <cell r="F511" t="str">
            <v>سهام خريداري شده  پرسنل</v>
          </cell>
          <cell r="G511" t="str">
            <v>300248</v>
          </cell>
          <cell r="H511" t="str">
            <v>واحدي باويل محمدحسين</v>
          </cell>
          <cell r="P511" t="str">
            <v>610</v>
          </cell>
        </row>
        <row r="512">
          <cell r="A512">
            <v>6100</v>
          </cell>
          <cell r="B512" t="str">
            <v>114014300168</v>
          </cell>
          <cell r="C512" t="str">
            <v>114</v>
          </cell>
          <cell r="D512" t="str">
            <v>114014</v>
          </cell>
          <cell r="E512" t="str">
            <v>ساير حسابها و اسناد دريافتني</v>
          </cell>
          <cell r="F512" t="str">
            <v>سهام خريداري شده  پرسنل</v>
          </cell>
          <cell r="G512" t="str">
            <v>300168</v>
          </cell>
          <cell r="H512" t="str">
            <v>بابكان ياشار</v>
          </cell>
          <cell r="P512" t="str">
            <v>610</v>
          </cell>
        </row>
        <row r="513">
          <cell r="A513">
            <v>6100</v>
          </cell>
          <cell r="B513" t="str">
            <v>114014300169</v>
          </cell>
          <cell r="C513" t="str">
            <v>114</v>
          </cell>
          <cell r="D513" t="str">
            <v>114014</v>
          </cell>
          <cell r="E513" t="str">
            <v>ساير حسابها و اسناد دريافتني</v>
          </cell>
          <cell r="F513" t="str">
            <v>سهام خريداري شده  پرسنل</v>
          </cell>
          <cell r="G513" t="str">
            <v>300169</v>
          </cell>
          <cell r="H513" t="str">
            <v>منظر خسروشاهي اميرعلي</v>
          </cell>
          <cell r="P513" t="str">
            <v>610</v>
          </cell>
        </row>
        <row r="514">
          <cell r="A514">
            <v>6100</v>
          </cell>
          <cell r="B514" t="str">
            <v>114014300090</v>
          </cell>
          <cell r="C514" t="str">
            <v>114</v>
          </cell>
          <cell r="D514" t="str">
            <v>114014</v>
          </cell>
          <cell r="E514" t="str">
            <v>ساير حسابها و اسناد دريافتني</v>
          </cell>
          <cell r="F514" t="str">
            <v>سهام خريداري شده  پرسنل</v>
          </cell>
          <cell r="G514" t="str">
            <v>300090</v>
          </cell>
          <cell r="H514" t="str">
            <v>شايان مهر ابراهيم</v>
          </cell>
          <cell r="P514" t="str">
            <v>610</v>
          </cell>
        </row>
        <row r="515">
          <cell r="A515">
            <v>6100</v>
          </cell>
          <cell r="B515" t="str">
            <v>114014300216</v>
          </cell>
          <cell r="C515" t="str">
            <v>114</v>
          </cell>
          <cell r="D515" t="str">
            <v>114014</v>
          </cell>
          <cell r="E515" t="str">
            <v>ساير حسابها و اسناد دريافتني</v>
          </cell>
          <cell r="F515" t="str">
            <v>سهام خريداري شده  پرسنل</v>
          </cell>
          <cell r="G515" t="str">
            <v>300216</v>
          </cell>
          <cell r="H515" t="str">
            <v>علي زاده اقبالي نژاد محمدباقر</v>
          </cell>
          <cell r="P515" t="str">
            <v>610</v>
          </cell>
        </row>
        <row r="516">
          <cell r="A516">
            <v>6100</v>
          </cell>
          <cell r="B516" t="str">
            <v>114014300181</v>
          </cell>
          <cell r="C516" t="str">
            <v>114</v>
          </cell>
          <cell r="D516" t="str">
            <v>114014</v>
          </cell>
          <cell r="E516" t="str">
            <v>ساير حسابها و اسناد دريافتني</v>
          </cell>
          <cell r="F516" t="str">
            <v>سهام خريداري شده  پرسنل</v>
          </cell>
          <cell r="G516" t="str">
            <v>300181</v>
          </cell>
          <cell r="H516" t="str">
            <v>وظيفه واثق مهدي</v>
          </cell>
          <cell r="P516" t="str">
            <v>610</v>
          </cell>
        </row>
        <row r="517">
          <cell r="A517">
            <v>6100</v>
          </cell>
          <cell r="B517" t="str">
            <v>114014300215</v>
          </cell>
          <cell r="C517" t="str">
            <v>114</v>
          </cell>
          <cell r="D517" t="str">
            <v>114014</v>
          </cell>
          <cell r="E517" t="str">
            <v>ساير حسابها و اسناد دريافتني</v>
          </cell>
          <cell r="F517" t="str">
            <v>سهام خريداري شده  پرسنل</v>
          </cell>
          <cell r="G517" t="str">
            <v>300215</v>
          </cell>
          <cell r="H517" t="str">
            <v>هژبر جواد</v>
          </cell>
          <cell r="P517" t="str">
            <v>610</v>
          </cell>
        </row>
        <row r="518">
          <cell r="A518">
            <v>6100</v>
          </cell>
          <cell r="B518" t="str">
            <v>114014300306</v>
          </cell>
          <cell r="C518" t="str">
            <v>114</v>
          </cell>
          <cell r="D518" t="str">
            <v>114014</v>
          </cell>
          <cell r="E518" t="str">
            <v>ساير حسابها و اسناد دريافتني</v>
          </cell>
          <cell r="F518" t="str">
            <v>سهام خريداري شده  پرسنل</v>
          </cell>
          <cell r="G518" t="str">
            <v>300306</v>
          </cell>
          <cell r="H518" t="str">
            <v>نوري بهروز</v>
          </cell>
          <cell r="P518" t="str">
            <v>610</v>
          </cell>
        </row>
        <row r="519">
          <cell r="A519">
            <v>6100</v>
          </cell>
          <cell r="B519" t="str">
            <v>114014300307</v>
          </cell>
          <cell r="C519" t="str">
            <v>114</v>
          </cell>
          <cell r="D519" t="str">
            <v>114014</v>
          </cell>
          <cell r="E519" t="str">
            <v>ساير حسابها و اسناد دريافتني</v>
          </cell>
          <cell r="F519" t="str">
            <v>سهام خريداري شده  پرسنل</v>
          </cell>
          <cell r="G519" t="str">
            <v>300307</v>
          </cell>
          <cell r="H519" t="str">
            <v>سعيدي قراملكي حسين</v>
          </cell>
          <cell r="P519" t="str">
            <v>610</v>
          </cell>
        </row>
        <row r="520">
          <cell r="A520">
            <v>6100</v>
          </cell>
          <cell r="B520" t="str">
            <v>114014300219</v>
          </cell>
          <cell r="C520" t="str">
            <v>114</v>
          </cell>
          <cell r="D520" t="str">
            <v>114014</v>
          </cell>
          <cell r="E520" t="str">
            <v>ساير حسابها و اسناد دريافتني</v>
          </cell>
          <cell r="F520" t="str">
            <v>سهام خريداري شده  پرسنل</v>
          </cell>
          <cell r="G520" t="str">
            <v>300219</v>
          </cell>
          <cell r="H520" t="str">
            <v>سلماني كريم</v>
          </cell>
          <cell r="P520" t="str">
            <v>610</v>
          </cell>
        </row>
        <row r="521">
          <cell r="A521">
            <v>6100</v>
          </cell>
          <cell r="B521" t="str">
            <v>114014300222</v>
          </cell>
          <cell r="C521" t="str">
            <v>114</v>
          </cell>
          <cell r="D521" t="str">
            <v>114014</v>
          </cell>
          <cell r="E521" t="str">
            <v>ساير حسابها و اسناد دريافتني</v>
          </cell>
          <cell r="F521" t="str">
            <v>سهام خريداري شده  پرسنل</v>
          </cell>
          <cell r="G521" t="str">
            <v>300222</v>
          </cell>
          <cell r="H521" t="str">
            <v>شكري احمد</v>
          </cell>
          <cell r="P521" t="str">
            <v>610</v>
          </cell>
        </row>
        <row r="522">
          <cell r="A522">
            <v>6100</v>
          </cell>
          <cell r="B522" t="str">
            <v>114014300208</v>
          </cell>
          <cell r="C522" t="str">
            <v>114</v>
          </cell>
          <cell r="D522" t="str">
            <v>114014</v>
          </cell>
          <cell r="E522" t="str">
            <v>ساير حسابها و اسناد دريافتني</v>
          </cell>
          <cell r="F522" t="str">
            <v>سهام خريداري شده  پرسنل</v>
          </cell>
          <cell r="G522" t="str">
            <v>300208</v>
          </cell>
          <cell r="H522" t="str">
            <v>جعفرزاده رسول</v>
          </cell>
          <cell r="P522" t="str">
            <v>610</v>
          </cell>
        </row>
        <row r="523">
          <cell r="A523">
            <v>6100</v>
          </cell>
          <cell r="B523" t="str">
            <v>114014300066</v>
          </cell>
          <cell r="C523" t="str">
            <v>114</v>
          </cell>
          <cell r="D523" t="str">
            <v>114014</v>
          </cell>
          <cell r="E523" t="str">
            <v>ساير حسابها و اسناد دريافتني</v>
          </cell>
          <cell r="F523" t="str">
            <v>سهام خريداري شده  پرسنل</v>
          </cell>
          <cell r="G523" t="str">
            <v>300066</v>
          </cell>
          <cell r="H523" t="str">
            <v>نيرومند يعقوب</v>
          </cell>
          <cell r="P523" t="str">
            <v>610</v>
          </cell>
        </row>
        <row r="524">
          <cell r="A524">
            <v>6100</v>
          </cell>
          <cell r="B524" t="str">
            <v>114014300001</v>
          </cell>
          <cell r="C524" t="str">
            <v>114</v>
          </cell>
          <cell r="D524" t="str">
            <v>114014</v>
          </cell>
          <cell r="E524" t="str">
            <v>ساير حسابها و اسناد دريافتني</v>
          </cell>
          <cell r="F524" t="str">
            <v>سهام خريداري شده  پرسنل</v>
          </cell>
          <cell r="G524" t="str">
            <v>300001</v>
          </cell>
          <cell r="H524" t="str">
            <v>فتاحي رسول</v>
          </cell>
          <cell r="P524" t="str">
            <v>610</v>
          </cell>
        </row>
        <row r="525">
          <cell r="A525">
            <v>6100</v>
          </cell>
          <cell r="B525" t="str">
            <v>114014300104</v>
          </cell>
          <cell r="C525" t="str">
            <v>114</v>
          </cell>
          <cell r="D525" t="str">
            <v>114014</v>
          </cell>
          <cell r="E525" t="str">
            <v>ساير حسابها و اسناد دريافتني</v>
          </cell>
          <cell r="F525" t="str">
            <v>سهام خريداري شده  پرسنل</v>
          </cell>
          <cell r="G525" t="str">
            <v>300104</v>
          </cell>
          <cell r="H525" t="str">
            <v>پور گل محمد جواد</v>
          </cell>
          <cell r="P525" t="str">
            <v>610</v>
          </cell>
        </row>
        <row r="526">
          <cell r="A526">
            <v>6100</v>
          </cell>
          <cell r="B526" t="str">
            <v>114014300135</v>
          </cell>
          <cell r="C526" t="str">
            <v>114</v>
          </cell>
          <cell r="D526" t="str">
            <v>114014</v>
          </cell>
          <cell r="E526" t="str">
            <v>ساير حسابها و اسناد دريافتني</v>
          </cell>
          <cell r="F526" t="str">
            <v>سهام خريداري شده  پرسنل</v>
          </cell>
          <cell r="G526" t="str">
            <v>300135</v>
          </cell>
          <cell r="H526" t="str">
            <v>سيفي ديزناب ابراهيم</v>
          </cell>
          <cell r="P526" t="str">
            <v>610</v>
          </cell>
        </row>
        <row r="527">
          <cell r="A527">
            <v>6100</v>
          </cell>
          <cell r="B527" t="str">
            <v>114014300142</v>
          </cell>
          <cell r="C527" t="str">
            <v>114</v>
          </cell>
          <cell r="D527" t="str">
            <v>114014</v>
          </cell>
          <cell r="E527" t="str">
            <v>ساير حسابها و اسناد دريافتني</v>
          </cell>
          <cell r="F527" t="str">
            <v>سهام خريداري شده  پرسنل</v>
          </cell>
          <cell r="G527" t="str">
            <v>300142</v>
          </cell>
          <cell r="H527" t="str">
            <v>فروتني قهرماني احمد</v>
          </cell>
          <cell r="P527" t="str">
            <v>610</v>
          </cell>
        </row>
        <row r="528">
          <cell r="A528">
            <v>6100</v>
          </cell>
          <cell r="B528" t="str">
            <v>114014300223</v>
          </cell>
          <cell r="C528" t="str">
            <v>114</v>
          </cell>
          <cell r="D528" t="str">
            <v>114014</v>
          </cell>
          <cell r="E528" t="str">
            <v>ساير حسابها و اسناد دريافتني</v>
          </cell>
          <cell r="F528" t="str">
            <v>سهام خريداري شده  پرسنل</v>
          </cell>
          <cell r="G528" t="str">
            <v>300223</v>
          </cell>
          <cell r="H528" t="str">
            <v>حسيني ميرصمد</v>
          </cell>
          <cell r="P528" t="str">
            <v>610</v>
          </cell>
        </row>
        <row r="529">
          <cell r="A529">
            <v>6100</v>
          </cell>
          <cell r="B529" t="str">
            <v>114014300052</v>
          </cell>
          <cell r="C529" t="str">
            <v>114</v>
          </cell>
          <cell r="D529" t="str">
            <v>114014</v>
          </cell>
          <cell r="E529" t="str">
            <v>ساير حسابها و اسناد دريافتني</v>
          </cell>
          <cell r="F529" t="str">
            <v>سهام خريداري شده  پرسنل</v>
          </cell>
          <cell r="G529" t="str">
            <v>300052</v>
          </cell>
          <cell r="H529" t="str">
            <v>بخش پور خيراله</v>
          </cell>
          <cell r="P529" t="str">
            <v>610</v>
          </cell>
        </row>
        <row r="530">
          <cell r="A530">
            <v>6100</v>
          </cell>
          <cell r="B530" t="str">
            <v>114014300234</v>
          </cell>
          <cell r="C530" t="str">
            <v>114</v>
          </cell>
          <cell r="D530" t="str">
            <v>114014</v>
          </cell>
          <cell r="E530" t="str">
            <v>ساير حسابها و اسناد دريافتني</v>
          </cell>
          <cell r="F530" t="str">
            <v>سهام خريداري شده  پرسنل</v>
          </cell>
          <cell r="G530" t="str">
            <v>300234</v>
          </cell>
          <cell r="H530" t="str">
            <v>عبداله ميرشكارلو عليرضا</v>
          </cell>
          <cell r="P530" t="str">
            <v>610</v>
          </cell>
        </row>
        <row r="531">
          <cell r="A531">
            <v>6100</v>
          </cell>
          <cell r="B531" t="str">
            <v>114014300005</v>
          </cell>
          <cell r="C531" t="str">
            <v>114</v>
          </cell>
          <cell r="D531" t="str">
            <v>114014</v>
          </cell>
          <cell r="E531" t="str">
            <v>ساير حسابها و اسناد دريافتني</v>
          </cell>
          <cell r="F531" t="str">
            <v>سهام خريداري شده  پرسنل</v>
          </cell>
          <cell r="G531" t="str">
            <v>300005</v>
          </cell>
          <cell r="H531" t="str">
            <v>زمانلو محمد رضا</v>
          </cell>
          <cell r="P531" t="str">
            <v>610</v>
          </cell>
        </row>
        <row r="532">
          <cell r="A532">
            <v>6100</v>
          </cell>
          <cell r="B532" t="str">
            <v>114014300254</v>
          </cell>
          <cell r="C532" t="str">
            <v>114</v>
          </cell>
          <cell r="D532" t="str">
            <v>114014</v>
          </cell>
          <cell r="E532" t="str">
            <v>ساير حسابها و اسناد دريافتني</v>
          </cell>
          <cell r="F532" t="str">
            <v>سهام خريداري شده  پرسنل</v>
          </cell>
          <cell r="G532" t="str">
            <v>300254</v>
          </cell>
          <cell r="H532" t="str">
            <v>زمانلو مهدي</v>
          </cell>
          <cell r="P532" t="str">
            <v>610</v>
          </cell>
        </row>
        <row r="533">
          <cell r="A533">
            <v>6100</v>
          </cell>
          <cell r="B533" t="str">
            <v>114014300154</v>
          </cell>
          <cell r="C533" t="str">
            <v>114</v>
          </cell>
          <cell r="D533" t="str">
            <v>114014</v>
          </cell>
          <cell r="E533" t="str">
            <v>ساير حسابها و اسناد دريافتني</v>
          </cell>
          <cell r="F533" t="str">
            <v>سهام خريداري شده  پرسنل</v>
          </cell>
          <cell r="G533" t="str">
            <v>300154</v>
          </cell>
          <cell r="H533" t="str">
            <v>زارعي ارزيل مصطفي</v>
          </cell>
          <cell r="P533" t="str">
            <v>610</v>
          </cell>
        </row>
        <row r="534">
          <cell r="A534">
            <v>6100</v>
          </cell>
          <cell r="B534" t="str">
            <v>114014300257</v>
          </cell>
          <cell r="C534" t="str">
            <v>114</v>
          </cell>
          <cell r="D534" t="str">
            <v>114014</v>
          </cell>
          <cell r="E534" t="str">
            <v>ساير حسابها و اسناد دريافتني</v>
          </cell>
          <cell r="F534" t="str">
            <v>سهام خريداري شده  پرسنل</v>
          </cell>
          <cell r="G534" t="str">
            <v>300257</v>
          </cell>
          <cell r="H534" t="str">
            <v>برادران حسن زاده وحيد</v>
          </cell>
          <cell r="P534" t="str">
            <v>610</v>
          </cell>
        </row>
        <row r="535">
          <cell r="A535">
            <v>6100</v>
          </cell>
          <cell r="B535" t="str">
            <v>114014300085</v>
          </cell>
          <cell r="C535" t="str">
            <v>114</v>
          </cell>
          <cell r="D535" t="str">
            <v>114014</v>
          </cell>
          <cell r="E535" t="str">
            <v>ساير حسابها و اسناد دريافتني</v>
          </cell>
          <cell r="F535" t="str">
            <v>سهام خريداري شده  پرسنل</v>
          </cell>
          <cell r="G535" t="str">
            <v>300085</v>
          </cell>
          <cell r="H535" t="str">
            <v>جبارپور يوسف</v>
          </cell>
          <cell r="P535" t="str">
            <v>610</v>
          </cell>
        </row>
        <row r="536">
          <cell r="A536">
            <v>6100</v>
          </cell>
          <cell r="B536" t="str">
            <v>114014300101</v>
          </cell>
          <cell r="C536" t="str">
            <v>114</v>
          </cell>
          <cell r="D536" t="str">
            <v>114014</v>
          </cell>
          <cell r="E536" t="str">
            <v>ساير حسابها و اسناد دريافتني</v>
          </cell>
          <cell r="F536" t="str">
            <v>سهام خريداري شده  پرسنل</v>
          </cell>
          <cell r="G536" t="str">
            <v>300101</v>
          </cell>
          <cell r="H536" t="str">
            <v>شكري جليل</v>
          </cell>
          <cell r="P536" t="str">
            <v>610</v>
          </cell>
        </row>
        <row r="537">
          <cell r="A537">
            <v>6100</v>
          </cell>
          <cell r="B537" t="str">
            <v>114014300172</v>
          </cell>
          <cell r="C537" t="str">
            <v>114</v>
          </cell>
          <cell r="D537" t="str">
            <v>114014</v>
          </cell>
          <cell r="E537" t="str">
            <v>ساير حسابها و اسناد دريافتني</v>
          </cell>
          <cell r="F537" t="str">
            <v>سهام خريداري شده  پرسنل</v>
          </cell>
          <cell r="G537" t="str">
            <v>300172</v>
          </cell>
          <cell r="H537" t="str">
            <v>عليزاد پورسعيدي حامد</v>
          </cell>
          <cell r="P537" t="str">
            <v>610</v>
          </cell>
        </row>
        <row r="538">
          <cell r="A538">
            <v>6100</v>
          </cell>
          <cell r="B538" t="str">
            <v>114014300259</v>
          </cell>
          <cell r="C538" t="str">
            <v>114</v>
          </cell>
          <cell r="D538" t="str">
            <v>114014</v>
          </cell>
          <cell r="E538" t="str">
            <v>ساير حسابها و اسناد دريافتني</v>
          </cell>
          <cell r="F538" t="str">
            <v>سهام خريداري شده  پرسنل</v>
          </cell>
          <cell r="G538" t="str">
            <v>300259</v>
          </cell>
          <cell r="H538" t="str">
            <v>ميلي علي</v>
          </cell>
          <cell r="P538" t="str">
            <v>610</v>
          </cell>
        </row>
        <row r="539">
          <cell r="A539">
            <v>7300</v>
          </cell>
          <cell r="B539" t="str">
            <v>115001201101</v>
          </cell>
          <cell r="C539" t="str">
            <v>115</v>
          </cell>
          <cell r="D539" t="str">
            <v>115001</v>
          </cell>
          <cell r="E539" t="str">
            <v>موجودي مواد وكالا</v>
          </cell>
          <cell r="F539" t="str">
            <v>مواد اوليه</v>
          </cell>
          <cell r="G539" t="str">
            <v>201101</v>
          </cell>
          <cell r="H539" t="str">
            <v>انبار مواد اوليه</v>
          </cell>
          <cell r="P539" t="str">
            <v>730</v>
          </cell>
        </row>
        <row r="540">
          <cell r="A540">
            <v>7300</v>
          </cell>
          <cell r="B540" t="str">
            <v>115001201102</v>
          </cell>
          <cell r="C540" t="str">
            <v>115</v>
          </cell>
          <cell r="D540" t="str">
            <v>115001</v>
          </cell>
          <cell r="E540" t="str">
            <v>موجودي مواد وكالا</v>
          </cell>
          <cell r="F540" t="str">
            <v>مواد اوليه</v>
          </cell>
          <cell r="G540" t="str">
            <v>201102</v>
          </cell>
          <cell r="H540" t="str">
            <v>انبار استاندارد</v>
          </cell>
          <cell r="P540" t="str">
            <v>730</v>
          </cell>
        </row>
        <row r="541">
          <cell r="A541">
            <v>7200</v>
          </cell>
          <cell r="B541" t="str">
            <v>115002205000</v>
          </cell>
          <cell r="C541" t="str">
            <v>115</v>
          </cell>
          <cell r="D541" t="str">
            <v>115002</v>
          </cell>
          <cell r="E541" t="str">
            <v>موجودي مواد وكالا</v>
          </cell>
          <cell r="F541" t="str">
            <v>كالاي در جريان ساخت</v>
          </cell>
          <cell r="G541" t="str">
            <v>205000</v>
          </cell>
          <cell r="H541" t="str">
            <v>کليپر پرايد</v>
          </cell>
          <cell r="P541" t="str">
            <v>720</v>
          </cell>
        </row>
        <row r="542">
          <cell r="A542">
            <v>7200</v>
          </cell>
          <cell r="B542" t="str">
            <v>115002205020</v>
          </cell>
          <cell r="C542" t="str">
            <v>115</v>
          </cell>
          <cell r="D542" t="str">
            <v>115002</v>
          </cell>
          <cell r="E542" t="str">
            <v>موجودي مواد وكالا</v>
          </cell>
          <cell r="F542" t="str">
            <v>كالاي در جريان ساخت</v>
          </cell>
          <cell r="G542" t="str">
            <v>205020</v>
          </cell>
          <cell r="H542" t="str">
            <v>سيلندر ترمز عقب نيسان</v>
          </cell>
          <cell r="P542" t="str">
            <v>720</v>
          </cell>
        </row>
        <row r="543">
          <cell r="A543">
            <v>7200</v>
          </cell>
          <cell r="B543" t="str">
            <v>115002205030</v>
          </cell>
          <cell r="C543" t="str">
            <v>115</v>
          </cell>
          <cell r="D543" t="str">
            <v>115002</v>
          </cell>
          <cell r="E543" t="str">
            <v>موجودي مواد وكالا</v>
          </cell>
          <cell r="F543" t="str">
            <v>كالاي در جريان ساخت</v>
          </cell>
          <cell r="G543" t="str">
            <v>205030</v>
          </cell>
          <cell r="H543" t="str">
            <v>گيج و خدمات سفارش مشتريان</v>
          </cell>
          <cell r="P543" t="str">
            <v>720</v>
          </cell>
        </row>
        <row r="544">
          <cell r="A544">
            <v>7200</v>
          </cell>
          <cell r="B544" t="str">
            <v>115002205010</v>
          </cell>
          <cell r="C544" t="str">
            <v>115</v>
          </cell>
          <cell r="D544" t="str">
            <v>115002</v>
          </cell>
          <cell r="E544" t="str">
            <v>موجودي مواد وكالا</v>
          </cell>
          <cell r="F544" t="str">
            <v>كالاي در جريان ساخت</v>
          </cell>
          <cell r="G544" t="str">
            <v>205010</v>
          </cell>
          <cell r="H544" t="str">
            <v>سيلندر ترمز جلوي نيسان</v>
          </cell>
          <cell r="P544" t="str">
            <v>720</v>
          </cell>
        </row>
        <row r="545">
          <cell r="A545">
            <v>7200</v>
          </cell>
          <cell r="B545" t="str">
            <v>115002205040</v>
          </cell>
          <cell r="C545" t="str">
            <v>115</v>
          </cell>
          <cell r="D545" t="str">
            <v>115002</v>
          </cell>
          <cell r="E545" t="str">
            <v>موجودي مواد وكالا</v>
          </cell>
          <cell r="F545" t="str">
            <v>كالاي در جريان ساخت</v>
          </cell>
          <cell r="G545" t="str">
            <v>205040</v>
          </cell>
          <cell r="H545" t="str">
            <v>كليپر تيبا</v>
          </cell>
          <cell r="P545" t="str">
            <v>720</v>
          </cell>
        </row>
        <row r="546">
          <cell r="A546">
            <v>7200</v>
          </cell>
          <cell r="B546" t="str">
            <v>115002205031</v>
          </cell>
          <cell r="C546" t="str">
            <v>115</v>
          </cell>
          <cell r="D546" t="str">
            <v>115002</v>
          </cell>
          <cell r="E546" t="str">
            <v>موجودي مواد وكالا</v>
          </cell>
          <cell r="F546" t="str">
            <v>كالاي در جريان ساخت</v>
          </cell>
          <cell r="G546" t="str">
            <v>205031</v>
          </cell>
          <cell r="H546" t="str">
            <v>گيج و خدمات سفارش داخل</v>
          </cell>
          <cell r="P546" t="str">
            <v>720</v>
          </cell>
        </row>
        <row r="547">
          <cell r="A547">
            <v>7100</v>
          </cell>
          <cell r="B547" t="str">
            <v>115003</v>
          </cell>
          <cell r="C547" t="str">
            <v>115</v>
          </cell>
          <cell r="D547" t="str">
            <v>115003</v>
          </cell>
          <cell r="E547" t="str">
            <v>موجودي مواد وكالا</v>
          </cell>
          <cell r="F547" t="str">
            <v>كالاي ساخته شده(محصول)</v>
          </cell>
          <cell r="G547">
            <v>0</v>
          </cell>
          <cell r="H547">
            <v>0</v>
          </cell>
          <cell r="P547" t="str">
            <v>710</v>
          </cell>
        </row>
        <row r="548">
          <cell r="A548">
            <v>7800</v>
          </cell>
          <cell r="B548" t="str">
            <v>115004201110</v>
          </cell>
          <cell r="C548" t="str">
            <v>115</v>
          </cell>
          <cell r="D548" t="str">
            <v>115004</v>
          </cell>
          <cell r="E548" t="str">
            <v>موجودي مواد وكالا</v>
          </cell>
          <cell r="F548" t="str">
            <v>ساير موجوديها</v>
          </cell>
          <cell r="G548" t="str">
            <v>201110</v>
          </cell>
          <cell r="H548" t="str">
            <v>موجودي کالاي ورودي</v>
          </cell>
          <cell r="P548" t="str">
            <v>780</v>
          </cell>
        </row>
        <row r="549">
          <cell r="A549">
            <v>7400</v>
          </cell>
          <cell r="B549" t="str">
            <v>115004201111</v>
          </cell>
          <cell r="C549" t="str">
            <v>115</v>
          </cell>
          <cell r="D549" t="str">
            <v>115004</v>
          </cell>
          <cell r="E549" t="str">
            <v>موجودي مواد وكالا</v>
          </cell>
          <cell r="F549" t="str">
            <v>ساير موجوديها</v>
          </cell>
          <cell r="G549" t="str">
            <v>201111</v>
          </cell>
          <cell r="H549" t="str">
            <v>انبار توزيع ابزا ر</v>
          </cell>
          <cell r="P549" t="str">
            <v>740</v>
          </cell>
        </row>
        <row r="550">
          <cell r="A550">
            <v>7400</v>
          </cell>
          <cell r="B550" t="str">
            <v>115004201104</v>
          </cell>
          <cell r="C550" t="str">
            <v>115</v>
          </cell>
          <cell r="D550" t="str">
            <v>115004</v>
          </cell>
          <cell r="E550" t="str">
            <v>موجودي مواد وكالا</v>
          </cell>
          <cell r="F550" t="str">
            <v>ساير موجوديها</v>
          </cell>
          <cell r="G550" t="str">
            <v>201104</v>
          </cell>
          <cell r="H550" t="str">
            <v>انبار ابزار</v>
          </cell>
          <cell r="P550" t="str">
            <v>740</v>
          </cell>
        </row>
        <row r="551">
          <cell r="A551">
            <v>7500</v>
          </cell>
          <cell r="B551" t="str">
            <v>115004201103</v>
          </cell>
          <cell r="C551" t="str">
            <v>115</v>
          </cell>
          <cell r="D551" t="str">
            <v>115004</v>
          </cell>
          <cell r="E551" t="str">
            <v>موجودي مواد وكالا</v>
          </cell>
          <cell r="F551" t="str">
            <v>ساير موجوديها</v>
          </cell>
          <cell r="G551" t="str">
            <v>201103</v>
          </cell>
          <cell r="H551" t="str">
            <v>انبار مصرفي</v>
          </cell>
          <cell r="P551" t="str">
            <v>750</v>
          </cell>
        </row>
        <row r="552">
          <cell r="A552">
            <v>7400</v>
          </cell>
          <cell r="B552" t="str">
            <v>115004201109</v>
          </cell>
          <cell r="C552" t="str">
            <v>115</v>
          </cell>
          <cell r="D552" t="str">
            <v>115004</v>
          </cell>
          <cell r="E552" t="str">
            <v>موجودي مواد وكالا</v>
          </cell>
          <cell r="F552" t="str">
            <v>ساير موجوديها</v>
          </cell>
          <cell r="G552" t="str">
            <v>201109</v>
          </cell>
          <cell r="H552" t="str">
            <v>انبار قطعات يدكي ماشين آلات</v>
          </cell>
          <cell r="P552" t="str">
            <v>740</v>
          </cell>
        </row>
        <row r="553">
          <cell r="A553">
            <v>7501</v>
          </cell>
          <cell r="B553" t="str">
            <v>115004101238</v>
          </cell>
          <cell r="C553" t="str">
            <v>115</v>
          </cell>
          <cell r="D553" t="str">
            <v>115004</v>
          </cell>
          <cell r="E553" t="str">
            <v>موجودي مواد وكالا</v>
          </cell>
          <cell r="F553" t="str">
            <v>ساير موجوديها</v>
          </cell>
          <cell r="G553" t="str">
            <v>101238</v>
          </cell>
          <cell r="H553" t="str">
            <v>شرکت ريخته گري تراکتورسازي ايران(سهامي عام)</v>
          </cell>
          <cell r="P553" t="str">
            <v>750</v>
          </cell>
        </row>
        <row r="554">
          <cell r="A554">
            <v>7501</v>
          </cell>
          <cell r="B554" t="str">
            <v>115004101278</v>
          </cell>
          <cell r="C554" t="str">
            <v>115</v>
          </cell>
          <cell r="D554" t="str">
            <v>115004</v>
          </cell>
          <cell r="E554" t="str">
            <v>موجودي مواد وكالا</v>
          </cell>
          <cell r="F554" t="str">
            <v>ساير موجوديها</v>
          </cell>
          <cell r="G554" t="str">
            <v>101278</v>
          </cell>
          <cell r="H554" t="str">
            <v>صنايع لاستيک ممتاز تهران</v>
          </cell>
          <cell r="P554" t="str">
            <v>750</v>
          </cell>
        </row>
        <row r="555">
          <cell r="A555">
            <v>7502</v>
          </cell>
          <cell r="B555" t="str">
            <v>115005</v>
          </cell>
          <cell r="C555" t="str">
            <v>115</v>
          </cell>
          <cell r="D555" t="str">
            <v>115005</v>
          </cell>
          <cell r="E555" t="str">
            <v>موجودي مواد وكالا</v>
          </cell>
          <cell r="F555" t="str">
            <v>اسكرپ</v>
          </cell>
          <cell r="G555">
            <v>0</v>
          </cell>
          <cell r="H555">
            <v>0</v>
          </cell>
          <cell r="P555" t="str">
            <v>750</v>
          </cell>
        </row>
        <row r="556">
          <cell r="A556">
            <v>7600</v>
          </cell>
          <cell r="B556" t="str">
            <v>115006101659</v>
          </cell>
          <cell r="C556" t="str">
            <v>115</v>
          </cell>
          <cell r="D556" t="str">
            <v>115006</v>
          </cell>
          <cell r="E556" t="str">
            <v>موجودي مواد وكالا</v>
          </cell>
          <cell r="F556" t="str">
            <v>كالاي اماني  ما نزد ديگران</v>
          </cell>
          <cell r="G556" t="str">
            <v>101659</v>
          </cell>
          <cell r="H556" t="str">
            <v>آبكاري آريا</v>
          </cell>
          <cell r="P556" t="str">
            <v>760</v>
          </cell>
        </row>
        <row r="557">
          <cell r="A557">
            <v>7600</v>
          </cell>
          <cell r="B557" t="str">
            <v>115006101818</v>
          </cell>
          <cell r="C557" t="str">
            <v>115</v>
          </cell>
          <cell r="D557" t="str">
            <v>115006</v>
          </cell>
          <cell r="E557" t="str">
            <v>موجودي مواد وكالا</v>
          </cell>
          <cell r="F557" t="str">
            <v>كالاي اماني  ما نزد ديگران</v>
          </cell>
          <cell r="G557" t="str">
            <v>101818</v>
          </cell>
          <cell r="H557" t="str">
            <v>آبكاري صدف</v>
          </cell>
          <cell r="P557" t="str">
            <v>760</v>
          </cell>
        </row>
        <row r="558">
          <cell r="A558">
            <v>7600</v>
          </cell>
          <cell r="B558" t="str">
            <v>115006101001</v>
          </cell>
          <cell r="C558" t="str">
            <v>115</v>
          </cell>
          <cell r="D558" t="str">
            <v>115006</v>
          </cell>
          <cell r="E558" t="str">
            <v>موجودي مواد وكالا</v>
          </cell>
          <cell r="F558" t="str">
            <v>كالاي اماني  ما نزد ديگران</v>
          </cell>
          <cell r="G558" t="str">
            <v>101001</v>
          </cell>
          <cell r="H558" t="str">
            <v>شرکت مگا موتورفروش قطعات خودرو</v>
          </cell>
          <cell r="P558" t="str">
            <v>760</v>
          </cell>
        </row>
        <row r="559">
          <cell r="A559">
            <v>7600</v>
          </cell>
          <cell r="B559" t="str">
            <v>115006101912</v>
          </cell>
          <cell r="C559" t="str">
            <v>115</v>
          </cell>
          <cell r="D559" t="str">
            <v>115006</v>
          </cell>
          <cell r="E559" t="str">
            <v>موجودي مواد وكالا</v>
          </cell>
          <cell r="F559" t="str">
            <v>كالاي اماني  ما نزد ديگران</v>
          </cell>
          <cell r="G559" t="str">
            <v>101912</v>
          </cell>
          <cell r="H559" t="str">
            <v>آبكاري تكنو آب</v>
          </cell>
          <cell r="P559" t="str">
            <v>760</v>
          </cell>
        </row>
        <row r="560">
          <cell r="A560">
            <v>7600</v>
          </cell>
          <cell r="B560" t="str">
            <v>115006101813</v>
          </cell>
          <cell r="C560" t="str">
            <v>115</v>
          </cell>
          <cell r="D560" t="str">
            <v>115006</v>
          </cell>
          <cell r="E560" t="str">
            <v>موجودي مواد وكالا</v>
          </cell>
          <cell r="F560" t="str">
            <v>كالاي اماني  ما نزد ديگران</v>
          </cell>
          <cell r="G560" t="str">
            <v>101813</v>
          </cell>
          <cell r="H560" t="str">
            <v>شركت مبتكران صنايع نوين</v>
          </cell>
          <cell r="P560" t="str">
            <v>760</v>
          </cell>
        </row>
        <row r="561">
          <cell r="A561">
            <v>7600</v>
          </cell>
          <cell r="B561" t="str">
            <v>115006101903</v>
          </cell>
          <cell r="C561" t="str">
            <v>115</v>
          </cell>
          <cell r="D561" t="str">
            <v>115006</v>
          </cell>
          <cell r="E561" t="str">
            <v>موجودي مواد وكالا</v>
          </cell>
          <cell r="F561" t="str">
            <v>كالاي اماني  ما نزد ديگران</v>
          </cell>
          <cell r="G561" t="str">
            <v>101903</v>
          </cell>
          <cell r="H561" t="str">
            <v>شركت تكسان (تهران)</v>
          </cell>
          <cell r="P561" t="str">
            <v>760</v>
          </cell>
        </row>
        <row r="562">
          <cell r="A562">
            <v>7600</v>
          </cell>
          <cell r="B562" t="str">
            <v>115006101867</v>
          </cell>
          <cell r="C562" t="str">
            <v>115</v>
          </cell>
          <cell r="D562" t="str">
            <v>115006</v>
          </cell>
          <cell r="E562" t="str">
            <v>موجودي مواد وكالا</v>
          </cell>
          <cell r="F562" t="str">
            <v>كالاي اماني  ما نزد ديگران</v>
          </cell>
          <cell r="G562" t="str">
            <v>101867</v>
          </cell>
          <cell r="H562" t="str">
            <v>كارگاه كات فن آذر</v>
          </cell>
          <cell r="P562" t="str">
            <v>760</v>
          </cell>
        </row>
        <row r="563">
          <cell r="A563">
            <v>7600</v>
          </cell>
          <cell r="B563" t="str">
            <v>115006101517</v>
          </cell>
          <cell r="C563" t="str">
            <v>115</v>
          </cell>
          <cell r="D563" t="str">
            <v>115006</v>
          </cell>
          <cell r="E563" t="str">
            <v>موجودي مواد وكالا</v>
          </cell>
          <cell r="F563" t="str">
            <v>كالاي اماني  ما نزد ديگران</v>
          </cell>
          <cell r="G563" t="str">
            <v>101517</v>
          </cell>
          <cell r="H563" t="str">
            <v>كارگاه توليدي صنعتي امين (سنگزني امين)</v>
          </cell>
          <cell r="P563" t="str">
            <v>760</v>
          </cell>
        </row>
        <row r="564">
          <cell r="A564">
            <v>7600</v>
          </cell>
          <cell r="B564" t="str">
            <v>115006101251</v>
          </cell>
          <cell r="C564" t="str">
            <v>115</v>
          </cell>
          <cell r="D564" t="str">
            <v>115006</v>
          </cell>
          <cell r="E564" t="str">
            <v>موجودي مواد وكالا</v>
          </cell>
          <cell r="F564" t="str">
            <v>كالاي اماني  ما نزد ديگران</v>
          </cell>
          <cell r="G564" t="str">
            <v>101251</v>
          </cell>
          <cell r="H564" t="str">
            <v>كارگاه آبكاري لوكس</v>
          </cell>
          <cell r="P564" t="str">
            <v>760</v>
          </cell>
        </row>
        <row r="565">
          <cell r="A565">
            <v>7600</v>
          </cell>
          <cell r="B565" t="str">
            <v>115006101806</v>
          </cell>
          <cell r="C565" t="str">
            <v>115</v>
          </cell>
          <cell r="D565" t="str">
            <v>115006</v>
          </cell>
          <cell r="E565" t="str">
            <v>موجودي مواد وكالا</v>
          </cell>
          <cell r="F565" t="str">
            <v>كالاي اماني  ما نزد ديگران</v>
          </cell>
          <cell r="G565" t="str">
            <v>101806</v>
          </cell>
          <cell r="H565" t="str">
            <v>تراشكاري دقيق صنعت</v>
          </cell>
          <cell r="P565" t="str">
            <v>760</v>
          </cell>
        </row>
        <row r="566">
          <cell r="A566">
            <v>7600</v>
          </cell>
          <cell r="B566" t="str">
            <v>115006101259</v>
          </cell>
          <cell r="C566" t="str">
            <v>115</v>
          </cell>
          <cell r="D566" t="str">
            <v>115006</v>
          </cell>
          <cell r="E566" t="str">
            <v>موجودي مواد وكالا</v>
          </cell>
          <cell r="F566" t="str">
            <v>كالاي اماني  ما نزد ديگران</v>
          </cell>
          <cell r="G566" t="str">
            <v>101259</v>
          </cell>
          <cell r="H566" t="str">
            <v>كارگاه حسينپور خيري</v>
          </cell>
          <cell r="P566" t="str">
            <v>760</v>
          </cell>
        </row>
        <row r="567">
          <cell r="A567">
            <v>7600</v>
          </cell>
          <cell r="B567" t="str">
            <v>115006101835</v>
          </cell>
          <cell r="C567" t="str">
            <v>115</v>
          </cell>
          <cell r="D567" t="str">
            <v>115006</v>
          </cell>
          <cell r="E567" t="str">
            <v>موجودي مواد وكالا</v>
          </cell>
          <cell r="F567" t="str">
            <v>كالاي اماني  ما نزد ديگران</v>
          </cell>
          <cell r="G567" t="str">
            <v>101835</v>
          </cell>
          <cell r="H567" t="str">
            <v>كارگاه فرامرزي</v>
          </cell>
          <cell r="P567" t="str">
            <v>760</v>
          </cell>
        </row>
        <row r="568">
          <cell r="A568">
            <v>7600</v>
          </cell>
          <cell r="B568" t="str">
            <v>115006101747</v>
          </cell>
          <cell r="C568" t="str">
            <v>115</v>
          </cell>
          <cell r="D568" t="str">
            <v>115006</v>
          </cell>
          <cell r="E568" t="str">
            <v>موجودي مواد وكالا</v>
          </cell>
          <cell r="F568" t="str">
            <v>كالاي اماني  ما نزد ديگران</v>
          </cell>
          <cell r="G568" t="str">
            <v>101747</v>
          </cell>
          <cell r="H568" t="str">
            <v>كارگاه پوريا صنعت</v>
          </cell>
          <cell r="P568" t="str">
            <v>760</v>
          </cell>
        </row>
        <row r="569">
          <cell r="A569">
            <v>7600</v>
          </cell>
          <cell r="B569" t="str">
            <v>115006101293</v>
          </cell>
          <cell r="C569" t="str">
            <v>115</v>
          </cell>
          <cell r="D569" t="str">
            <v>115006</v>
          </cell>
          <cell r="E569" t="str">
            <v>موجودي مواد وكالا</v>
          </cell>
          <cell r="F569" t="str">
            <v>كالاي اماني  ما نزد ديگران</v>
          </cell>
          <cell r="G569" t="str">
            <v>101293</v>
          </cell>
          <cell r="H569" t="str">
            <v>كارگاه المهدي</v>
          </cell>
          <cell r="P569" t="str">
            <v>760</v>
          </cell>
        </row>
        <row r="570">
          <cell r="A570">
            <v>7600</v>
          </cell>
          <cell r="B570" t="str">
            <v>115006101240</v>
          </cell>
          <cell r="C570" t="str">
            <v>115</v>
          </cell>
          <cell r="D570" t="str">
            <v>115006</v>
          </cell>
          <cell r="E570" t="str">
            <v>موجودي مواد وكالا</v>
          </cell>
          <cell r="F570" t="str">
            <v>كالاي اماني  ما نزد ديگران</v>
          </cell>
          <cell r="G570" t="str">
            <v>101240</v>
          </cell>
          <cell r="H570" t="str">
            <v>هنر گستر آذر</v>
          </cell>
          <cell r="P570" t="str">
            <v>760</v>
          </cell>
        </row>
        <row r="571">
          <cell r="A571">
            <v>7600</v>
          </cell>
          <cell r="B571" t="str">
            <v>115006101257</v>
          </cell>
          <cell r="C571" t="str">
            <v>115</v>
          </cell>
          <cell r="D571" t="str">
            <v>115006</v>
          </cell>
          <cell r="E571" t="str">
            <v>موجودي مواد وكالا</v>
          </cell>
          <cell r="F571" t="str">
            <v>كالاي اماني  ما نزد ديگران</v>
          </cell>
          <cell r="G571" t="str">
            <v>101257</v>
          </cell>
          <cell r="H571" t="str">
            <v>كارگاه فرجزاده</v>
          </cell>
          <cell r="P571" t="str">
            <v>760</v>
          </cell>
        </row>
        <row r="572">
          <cell r="A572">
            <v>7600</v>
          </cell>
          <cell r="B572" t="str">
            <v>115006101515</v>
          </cell>
          <cell r="C572" t="str">
            <v>115</v>
          </cell>
          <cell r="D572" t="str">
            <v>115006</v>
          </cell>
          <cell r="E572" t="str">
            <v>موجودي مواد وكالا</v>
          </cell>
          <cell r="F572" t="str">
            <v>كالاي اماني  ما نزد ديگران</v>
          </cell>
          <cell r="G572" t="str">
            <v>101515</v>
          </cell>
          <cell r="H572" t="str">
            <v>شرکت پارس صنعت تبريز</v>
          </cell>
          <cell r="P572" t="str">
            <v>760</v>
          </cell>
        </row>
        <row r="573">
          <cell r="A573">
            <v>7600</v>
          </cell>
          <cell r="B573" t="str">
            <v>115006101027</v>
          </cell>
          <cell r="C573" t="str">
            <v>115</v>
          </cell>
          <cell r="D573" t="str">
            <v>115006</v>
          </cell>
          <cell r="E573" t="str">
            <v>موجودي مواد وكالا</v>
          </cell>
          <cell r="F573" t="str">
            <v>كالاي اماني  ما نزد ديگران</v>
          </cell>
          <cell r="G573" t="str">
            <v>101027</v>
          </cell>
          <cell r="H573" t="str">
            <v>شرکت نساجي ايران</v>
          </cell>
          <cell r="P573" t="str">
            <v>760</v>
          </cell>
        </row>
        <row r="574">
          <cell r="A574">
            <v>7600</v>
          </cell>
          <cell r="B574" t="str">
            <v>115006101881</v>
          </cell>
          <cell r="C574" t="str">
            <v>115</v>
          </cell>
          <cell r="D574" t="str">
            <v>115006</v>
          </cell>
          <cell r="E574" t="str">
            <v>موجودي مواد وكالا</v>
          </cell>
          <cell r="F574" t="str">
            <v>كالاي اماني  ما نزد ديگران</v>
          </cell>
          <cell r="G574" t="str">
            <v>101881</v>
          </cell>
          <cell r="H574" t="str">
            <v>شركت مارال نقش آذربايجان</v>
          </cell>
          <cell r="P574" t="str">
            <v>760</v>
          </cell>
        </row>
        <row r="575">
          <cell r="A575">
            <v>7600</v>
          </cell>
          <cell r="B575" t="str">
            <v>115006101414</v>
          </cell>
          <cell r="C575" t="str">
            <v>115</v>
          </cell>
          <cell r="D575" t="str">
            <v>115006</v>
          </cell>
          <cell r="E575" t="str">
            <v>موجودي مواد وكالا</v>
          </cell>
          <cell r="F575" t="str">
            <v>كالاي اماني  ما نزد ديگران</v>
          </cell>
          <cell r="G575" t="str">
            <v>101414</v>
          </cell>
          <cell r="H575" t="str">
            <v>شركت آذردنده تبريز</v>
          </cell>
          <cell r="P575" t="str">
            <v>760</v>
          </cell>
        </row>
        <row r="576">
          <cell r="A576">
            <v>7600</v>
          </cell>
          <cell r="B576" t="str">
            <v>115006101916</v>
          </cell>
          <cell r="C576" t="str">
            <v>115</v>
          </cell>
          <cell r="D576" t="str">
            <v>115006</v>
          </cell>
          <cell r="E576" t="str">
            <v>موجودي مواد وكالا</v>
          </cell>
          <cell r="F576" t="str">
            <v>كالاي اماني  ما نزد ديگران</v>
          </cell>
          <cell r="G576" t="str">
            <v>101916</v>
          </cell>
          <cell r="H576" t="str">
            <v>شركت قطعه سازان ماد</v>
          </cell>
          <cell r="P576" t="str">
            <v>760</v>
          </cell>
        </row>
        <row r="577">
          <cell r="A577">
            <v>7600</v>
          </cell>
          <cell r="B577" t="str">
            <v>115006101686</v>
          </cell>
          <cell r="C577" t="str">
            <v>115</v>
          </cell>
          <cell r="D577" t="str">
            <v>115006</v>
          </cell>
          <cell r="E577" t="str">
            <v>موجودي مواد وكالا</v>
          </cell>
          <cell r="F577" t="str">
            <v>كالاي اماني  ما نزد ديگران</v>
          </cell>
          <cell r="G577" t="str">
            <v>101686</v>
          </cell>
          <cell r="H577" t="str">
            <v>شركت فن گستر</v>
          </cell>
          <cell r="P577" t="str">
            <v>760</v>
          </cell>
        </row>
        <row r="578">
          <cell r="A578">
            <v>7600</v>
          </cell>
          <cell r="B578" t="str">
            <v>115006101264</v>
          </cell>
          <cell r="C578" t="str">
            <v>115</v>
          </cell>
          <cell r="D578" t="str">
            <v>115006</v>
          </cell>
          <cell r="E578" t="str">
            <v>موجودي مواد وكالا</v>
          </cell>
          <cell r="F578" t="str">
            <v>كالاي اماني  ما نزد ديگران</v>
          </cell>
          <cell r="G578" t="str">
            <v>101264</v>
          </cell>
          <cell r="H578" t="str">
            <v>گروه توليدي وصنعتي قطعه فرم</v>
          </cell>
          <cell r="P578" t="str">
            <v>760</v>
          </cell>
        </row>
        <row r="579">
          <cell r="A579">
            <v>7600</v>
          </cell>
          <cell r="B579" t="str">
            <v>115006101607</v>
          </cell>
          <cell r="C579" t="str">
            <v>115</v>
          </cell>
          <cell r="D579" t="str">
            <v>115006</v>
          </cell>
          <cell r="E579" t="str">
            <v>موجودي مواد وكالا</v>
          </cell>
          <cell r="F579" t="str">
            <v>كالاي اماني  ما نزد ديگران</v>
          </cell>
          <cell r="G579" t="str">
            <v>101607</v>
          </cell>
          <cell r="H579" t="str">
            <v>كارگاه صنعتي پالاديم</v>
          </cell>
          <cell r="P579" t="str">
            <v>760</v>
          </cell>
        </row>
        <row r="580">
          <cell r="A580">
            <v>7600</v>
          </cell>
          <cell r="B580" t="str">
            <v>115006101827</v>
          </cell>
          <cell r="C580" t="str">
            <v>115</v>
          </cell>
          <cell r="D580" t="str">
            <v>115006</v>
          </cell>
          <cell r="E580" t="str">
            <v>موجودي مواد وكالا</v>
          </cell>
          <cell r="F580" t="str">
            <v>كالاي اماني  ما نزد ديگران</v>
          </cell>
          <cell r="G580" t="str">
            <v>101827</v>
          </cell>
          <cell r="H580" t="str">
            <v>گروه صنعتي آذر پارت</v>
          </cell>
          <cell r="P580" t="str">
            <v>760</v>
          </cell>
        </row>
        <row r="581">
          <cell r="A581">
            <v>7600</v>
          </cell>
          <cell r="B581" t="str">
            <v>115006101939</v>
          </cell>
          <cell r="C581" t="str">
            <v>115</v>
          </cell>
          <cell r="D581" t="str">
            <v>115006</v>
          </cell>
          <cell r="E581" t="str">
            <v>موجودي مواد وكالا</v>
          </cell>
          <cell r="F581" t="str">
            <v>كالاي اماني  ما نزد ديگران</v>
          </cell>
          <cell r="G581" t="str">
            <v>101939</v>
          </cell>
          <cell r="H581" t="str">
            <v>تراش فرز اتحاد</v>
          </cell>
          <cell r="P581" t="str">
            <v>760</v>
          </cell>
        </row>
        <row r="582">
          <cell r="A582">
            <v>7600</v>
          </cell>
          <cell r="B582" t="str">
            <v>115006101868</v>
          </cell>
          <cell r="C582" t="str">
            <v>115</v>
          </cell>
          <cell r="D582" t="str">
            <v>115006</v>
          </cell>
          <cell r="E582" t="str">
            <v>موجودي مواد وكالا</v>
          </cell>
          <cell r="F582" t="str">
            <v>كالاي اماني  ما نزد ديگران</v>
          </cell>
          <cell r="G582" t="str">
            <v>101868</v>
          </cell>
          <cell r="H582" t="str">
            <v>شركت كاوشگران صنعت تبريز</v>
          </cell>
          <cell r="P582" t="str">
            <v>760</v>
          </cell>
        </row>
        <row r="583">
          <cell r="A583">
            <v>7600</v>
          </cell>
          <cell r="B583" t="str">
            <v>115006101940</v>
          </cell>
          <cell r="C583" t="str">
            <v>115</v>
          </cell>
          <cell r="D583" t="str">
            <v>115006</v>
          </cell>
          <cell r="E583" t="str">
            <v>موجودي مواد وكالا</v>
          </cell>
          <cell r="F583" t="str">
            <v>كالاي اماني  ما نزد ديگران</v>
          </cell>
          <cell r="G583" t="str">
            <v>101940</v>
          </cell>
          <cell r="H583" t="str">
            <v>آرتا کويشگر تهران</v>
          </cell>
          <cell r="P583" t="str">
            <v>760</v>
          </cell>
        </row>
        <row r="584">
          <cell r="A584">
            <v>7600</v>
          </cell>
          <cell r="B584" t="str">
            <v>115006101941</v>
          </cell>
          <cell r="C584" t="str">
            <v>115</v>
          </cell>
          <cell r="D584" t="str">
            <v>115006</v>
          </cell>
          <cell r="E584" t="str">
            <v>موجودي مواد وكالا</v>
          </cell>
          <cell r="F584" t="str">
            <v>كالاي اماني  ما نزد ديگران</v>
          </cell>
          <cell r="G584" t="str">
            <v>101941</v>
          </cell>
          <cell r="H584" t="str">
            <v>تابان گستر پويا</v>
          </cell>
          <cell r="P584" t="str">
            <v>760</v>
          </cell>
        </row>
        <row r="585">
          <cell r="A585">
            <v>7600</v>
          </cell>
          <cell r="B585" t="str">
            <v>115006101679</v>
          </cell>
          <cell r="C585" t="str">
            <v>115</v>
          </cell>
          <cell r="D585" t="str">
            <v>115006</v>
          </cell>
          <cell r="E585" t="str">
            <v>موجودي مواد وكالا</v>
          </cell>
          <cell r="F585" t="str">
            <v>كالاي اماني  ما نزد ديگران</v>
          </cell>
          <cell r="G585" t="str">
            <v>101679</v>
          </cell>
          <cell r="H585" t="str">
            <v>شركت پارس لوجيك</v>
          </cell>
          <cell r="P585" t="str">
            <v>760</v>
          </cell>
        </row>
        <row r="586">
          <cell r="A586">
            <v>7600</v>
          </cell>
          <cell r="B586" t="str">
            <v>115006101523</v>
          </cell>
          <cell r="C586" t="str">
            <v>115</v>
          </cell>
          <cell r="D586" t="str">
            <v>115006</v>
          </cell>
          <cell r="E586" t="str">
            <v>موجودي مواد وكالا</v>
          </cell>
          <cell r="F586" t="str">
            <v>كالاي اماني  ما نزد ديگران</v>
          </cell>
          <cell r="G586" t="str">
            <v>101523</v>
          </cell>
          <cell r="H586" t="str">
            <v>شركت فن ناب</v>
          </cell>
          <cell r="P586" t="str">
            <v>760</v>
          </cell>
        </row>
        <row r="587">
          <cell r="A587">
            <v>7600</v>
          </cell>
          <cell r="B587" t="str">
            <v>115006101942</v>
          </cell>
          <cell r="C587" t="str">
            <v>115</v>
          </cell>
          <cell r="D587" t="str">
            <v>115006</v>
          </cell>
          <cell r="E587" t="str">
            <v>موجودي مواد وكالا</v>
          </cell>
          <cell r="F587" t="str">
            <v>كالاي اماني  ما نزد ديگران</v>
          </cell>
          <cell r="G587" t="str">
            <v>101942</v>
          </cell>
          <cell r="H587" t="str">
            <v>محور خودرو آذر</v>
          </cell>
          <cell r="P587" t="str">
            <v>760</v>
          </cell>
        </row>
        <row r="588">
          <cell r="A588">
            <v>7600</v>
          </cell>
          <cell r="B588" t="str">
            <v>115006101671</v>
          </cell>
          <cell r="C588" t="str">
            <v>115</v>
          </cell>
          <cell r="D588" t="str">
            <v>115006</v>
          </cell>
          <cell r="E588" t="str">
            <v>موجودي مواد وكالا</v>
          </cell>
          <cell r="F588" t="str">
            <v>كالاي اماني  ما نزد ديگران</v>
          </cell>
          <cell r="G588" t="str">
            <v>101671</v>
          </cell>
          <cell r="H588" t="str">
            <v>گروه صنعتي آذر ماكينا</v>
          </cell>
          <cell r="P588" t="str">
            <v>760</v>
          </cell>
        </row>
        <row r="589">
          <cell r="A589">
            <v>7600</v>
          </cell>
          <cell r="B589" t="str">
            <v>115006101901</v>
          </cell>
          <cell r="C589" t="str">
            <v>115</v>
          </cell>
          <cell r="D589" t="str">
            <v>115006</v>
          </cell>
          <cell r="E589" t="str">
            <v>موجودي مواد وكالا</v>
          </cell>
          <cell r="F589" t="str">
            <v>كالاي اماني  ما نزد ديگران</v>
          </cell>
          <cell r="G589" t="str">
            <v>101901</v>
          </cell>
          <cell r="H589" t="str">
            <v>شركت نسجه سازان</v>
          </cell>
          <cell r="P589" t="str">
            <v>760</v>
          </cell>
        </row>
        <row r="590">
          <cell r="A590">
            <v>7600</v>
          </cell>
          <cell r="B590" t="str">
            <v>115006101943</v>
          </cell>
          <cell r="C590" t="str">
            <v>115</v>
          </cell>
          <cell r="D590" t="str">
            <v>115006</v>
          </cell>
          <cell r="E590" t="str">
            <v>موجودي مواد وكالا</v>
          </cell>
          <cell r="F590" t="str">
            <v>كالاي اماني  ما نزد ديگران</v>
          </cell>
          <cell r="G590" t="str">
            <v>101943</v>
          </cell>
          <cell r="H590" t="str">
            <v>مپنا گستر الکترونيک</v>
          </cell>
          <cell r="P590" t="str">
            <v>760</v>
          </cell>
        </row>
        <row r="591">
          <cell r="A591">
            <v>7600</v>
          </cell>
          <cell r="B591" t="str">
            <v>115006101882</v>
          </cell>
          <cell r="C591" t="str">
            <v>115</v>
          </cell>
          <cell r="D591" t="str">
            <v>115006</v>
          </cell>
          <cell r="E591" t="str">
            <v>موجودي مواد وكالا</v>
          </cell>
          <cell r="F591" t="str">
            <v>كالاي اماني  ما نزد ديگران</v>
          </cell>
          <cell r="G591" t="str">
            <v>101882</v>
          </cell>
          <cell r="H591" t="str">
            <v>شركت فراگامان صنعت پايدار</v>
          </cell>
          <cell r="P591" t="str">
            <v>760</v>
          </cell>
        </row>
        <row r="592">
          <cell r="A592">
            <v>7600</v>
          </cell>
          <cell r="B592" t="str">
            <v>115006101707</v>
          </cell>
          <cell r="C592" t="str">
            <v>115</v>
          </cell>
          <cell r="D592" t="str">
            <v>115006</v>
          </cell>
          <cell r="E592" t="str">
            <v>موجودي مواد وكالا</v>
          </cell>
          <cell r="F592" t="str">
            <v>كالاي اماني  ما نزد ديگران</v>
          </cell>
          <cell r="G592" t="str">
            <v>101707</v>
          </cell>
          <cell r="H592" t="str">
            <v>شرکت آذربايجان صنعت</v>
          </cell>
          <cell r="P592" t="str">
            <v>760</v>
          </cell>
        </row>
        <row r="593">
          <cell r="A593">
            <v>7600</v>
          </cell>
          <cell r="B593" t="str">
            <v>115006101902</v>
          </cell>
          <cell r="C593" t="str">
            <v>115</v>
          </cell>
          <cell r="D593" t="str">
            <v>115006</v>
          </cell>
          <cell r="E593" t="str">
            <v>موجودي مواد وكالا</v>
          </cell>
          <cell r="F593" t="str">
            <v>كالاي اماني  ما نزد ديگران</v>
          </cell>
          <cell r="G593" t="str">
            <v>101902</v>
          </cell>
          <cell r="H593" t="str">
            <v>شركت تحول (اروميه)</v>
          </cell>
          <cell r="P593" t="str">
            <v>760</v>
          </cell>
        </row>
        <row r="594">
          <cell r="A594">
            <v>7600</v>
          </cell>
          <cell r="B594" t="str">
            <v>115006101900</v>
          </cell>
          <cell r="C594" t="str">
            <v>115</v>
          </cell>
          <cell r="D594" t="str">
            <v>115006</v>
          </cell>
          <cell r="E594" t="str">
            <v>موجودي مواد وكالا</v>
          </cell>
          <cell r="F594" t="str">
            <v>كالاي اماني  ما نزد ديگران</v>
          </cell>
          <cell r="G594" t="str">
            <v>101900</v>
          </cell>
          <cell r="H594" t="str">
            <v>شركت متاليك صنعت (توپچي)</v>
          </cell>
          <cell r="P594" t="str">
            <v>760</v>
          </cell>
        </row>
        <row r="595">
          <cell r="A595">
            <v>7600</v>
          </cell>
          <cell r="B595" t="str">
            <v>115006101676</v>
          </cell>
          <cell r="C595" t="str">
            <v>115</v>
          </cell>
          <cell r="D595" t="str">
            <v>115006</v>
          </cell>
          <cell r="E595" t="str">
            <v>موجودي مواد وكالا</v>
          </cell>
          <cell r="F595" t="str">
            <v>كالاي اماني  ما نزد ديگران</v>
          </cell>
          <cell r="G595" t="str">
            <v>101676</v>
          </cell>
          <cell r="H595" t="str">
            <v>طاها صنعت تبريز</v>
          </cell>
          <cell r="P595" t="str">
            <v>760</v>
          </cell>
        </row>
        <row r="596">
          <cell r="A596">
            <v>7600</v>
          </cell>
          <cell r="B596" t="str">
            <v>115006101708</v>
          </cell>
          <cell r="C596" t="str">
            <v>115</v>
          </cell>
          <cell r="D596" t="str">
            <v>115006</v>
          </cell>
          <cell r="E596" t="str">
            <v>موجودي مواد وكالا</v>
          </cell>
          <cell r="F596" t="str">
            <v>كالاي اماني  ما نزد ديگران</v>
          </cell>
          <cell r="G596" t="str">
            <v>101708</v>
          </cell>
          <cell r="H596" t="str">
            <v>كارگاه شابلون .</v>
          </cell>
          <cell r="P596" t="str">
            <v>760</v>
          </cell>
        </row>
        <row r="597">
          <cell r="A597">
            <v>7600</v>
          </cell>
          <cell r="B597" t="str">
            <v>115006101729</v>
          </cell>
          <cell r="C597" t="str">
            <v>115</v>
          </cell>
          <cell r="D597" t="str">
            <v>115006</v>
          </cell>
          <cell r="E597" t="str">
            <v>موجودي مواد وكالا</v>
          </cell>
          <cell r="F597" t="str">
            <v>كالاي اماني  ما نزد ديگران</v>
          </cell>
          <cell r="G597" t="str">
            <v>101729</v>
          </cell>
          <cell r="H597" t="str">
            <v>شركت توحيد خراسان</v>
          </cell>
          <cell r="P597" t="str">
            <v>760</v>
          </cell>
        </row>
        <row r="598">
          <cell r="A598">
            <v>7600</v>
          </cell>
          <cell r="B598" t="str">
            <v>115006101899</v>
          </cell>
          <cell r="C598" t="str">
            <v>115</v>
          </cell>
          <cell r="D598" t="str">
            <v>115006</v>
          </cell>
          <cell r="E598" t="str">
            <v>موجودي مواد وكالا</v>
          </cell>
          <cell r="F598" t="str">
            <v>كالاي اماني  ما نزد ديگران</v>
          </cell>
          <cell r="G598" t="str">
            <v>101899</v>
          </cell>
          <cell r="H598" t="str">
            <v>گروه صنعتي تيتان</v>
          </cell>
          <cell r="P598" t="str">
            <v>760</v>
          </cell>
        </row>
        <row r="599">
          <cell r="A599">
            <v>7600</v>
          </cell>
          <cell r="B599" t="str">
            <v>115006101914</v>
          </cell>
          <cell r="C599" t="str">
            <v>115</v>
          </cell>
          <cell r="D599" t="str">
            <v>115006</v>
          </cell>
          <cell r="E599" t="str">
            <v>موجودي مواد وكالا</v>
          </cell>
          <cell r="F599" t="str">
            <v>كالاي اماني  ما نزد ديگران</v>
          </cell>
          <cell r="G599" t="str">
            <v>101914</v>
          </cell>
          <cell r="H599" t="str">
            <v>شركت آذر ايش صنعت تبريز</v>
          </cell>
          <cell r="P599" t="str">
            <v>760</v>
          </cell>
        </row>
        <row r="600">
          <cell r="A600">
            <v>7750</v>
          </cell>
          <cell r="B600" t="str">
            <v>115009</v>
          </cell>
          <cell r="C600" t="str">
            <v>115</v>
          </cell>
          <cell r="D600" t="str">
            <v>115009</v>
          </cell>
          <cell r="E600" t="str">
            <v>موجودي مواد وكالا</v>
          </cell>
          <cell r="F600" t="str">
            <v>ذخيره كاهش اررزش موجودهاي مواد و كالا</v>
          </cell>
          <cell r="G600">
            <v>0</v>
          </cell>
          <cell r="H600">
            <v>0</v>
          </cell>
          <cell r="P600" t="str">
            <v>775</v>
          </cell>
        </row>
        <row r="601">
          <cell r="A601">
            <v>8000</v>
          </cell>
          <cell r="B601" t="str">
            <v>116001101505</v>
          </cell>
          <cell r="C601" t="str">
            <v>116</v>
          </cell>
          <cell r="D601" t="str">
            <v>116001</v>
          </cell>
          <cell r="E601" t="str">
            <v>سفارشات و پيش پرداختها</v>
          </cell>
          <cell r="F601" t="str">
            <v>پيش پرداخت خريد كالا</v>
          </cell>
          <cell r="G601" t="str">
            <v>101505</v>
          </cell>
          <cell r="H601" t="str">
            <v>لوله هاي صنعتي دقيق كاوه</v>
          </cell>
          <cell r="P601" t="str">
            <v>800</v>
          </cell>
        </row>
        <row r="602">
          <cell r="A602">
            <v>8001</v>
          </cell>
          <cell r="B602" t="str">
            <v>116001101451</v>
          </cell>
          <cell r="C602" t="str">
            <v>116</v>
          </cell>
          <cell r="D602" t="str">
            <v>116001</v>
          </cell>
          <cell r="E602" t="str">
            <v>سفارشات و پيش پرداختها</v>
          </cell>
          <cell r="F602" t="str">
            <v>پيش پرداخت خريد كالا</v>
          </cell>
          <cell r="G602" t="str">
            <v>101451</v>
          </cell>
          <cell r="H602" t="str">
            <v>گروه صنعتي كاوه</v>
          </cell>
          <cell r="P602" t="str">
            <v>800</v>
          </cell>
        </row>
        <row r="603">
          <cell r="A603">
            <v>8002</v>
          </cell>
          <cell r="B603" t="str">
            <v>116001101948</v>
          </cell>
          <cell r="C603" t="str">
            <v>116</v>
          </cell>
          <cell r="D603" t="str">
            <v>116001</v>
          </cell>
          <cell r="E603" t="str">
            <v>سفارشات و پيش پرداختها</v>
          </cell>
          <cell r="F603" t="str">
            <v>پيش پرداخت خريد كالا</v>
          </cell>
          <cell r="G603" t="str">
            <v>101948</v>
          </cell>
          <cell r="H603" t="str">
            <v>آقاي حسين رضائي طلب (نمايندگي سايپا)</v>
          </cell>
          <cell r="P603" t="str">
            <v>800</v>
          </cell>
        </row>
        <row r="604">
          <cell r="A604">
            <v>8003</v>
          </cell>
          <cell r="B604" t="str">
            <v>116001101680</v>
          </cell>
          <cell r="C604" t="str">
            <v>116</v>
          </cell>
          <cell r="D604" t="str">
            <v>116001</v>
          </cell>
          <cell r="E604" t="str">
            <v>سفارشات و پيش پرداختها</v>
          </cell>
          <cell r="F604" t="str">
            <v>پيش پرداخت خريد كالا</v>
          </cell>
          <cell r="G604" t="str">
            <v>101680</v>
          </cell>
          <cell r="H604" t="str">
            <v>شركت ريخته گري دانا روش انديشه</v>
          </cell>
          <cell r="P604" t="str">
            <v>800</v>
          </cell>
        </row>
        <row r="605">
          <cell r="A605">
            <v>8004</v>
          </cell>
          <cell r="B605" t="str">
            <v>116001101476</v>
          </cell>
          <cell r="C605" t="str">
            <v>116</v>
          </cell>
          <cell r="D605" t="str">
            <v>116001</v>
          </cell>
          <cell r="E605" t="str">
            <v>سفارشات و پيش پرداختها</v>
          </cell>
          <cell r="F605" t="str">
            <v>پيش پرداخت خريد كالا</v>
          </cell>
          <cell r="G605" t="str">
            <v>101476</v>
          </cell>
          <cell r="H605" t="str">
            <v>شرکت آهنگري تراکتور سازي ايران</v>
          </cell>
          <cell r="P605" t="str">
            <v>800</v>
          </cell>
        </row>
        <row r="606">
          <cell r="A606">
            <v>8004</v>
          </cell>
          <cell r="B606" t="str">
            <v>116001101951</v>
          </cell>
          <cell r="C606" t="str">
            <v>116</v>
          </cell>
          <cell r="D606" t="str">
            <v>116001</v>
          </cell>
          <cell r="E606" t="str">
            <v>سفارشات و پيش پرداختها</v>
          </cell>
          <cell r="F606" t="str">
            <v>پيش پرداخت خريد كالا</v>
          </cell>
          <cell r="G606" t="str">
            <v>101951</v>
          </cell>
          <cell r="H606" t="str">
            <v>تراش ابزار آراز (تبريز)</v>
          </cell>
          <cell r="P606" t="str">
            <v>800</v>
          </cell>
        </row>
        <row r="607">
          <cell r="A607">
            <v>8004</v>
          </cell>
          <cell r="B607" t="str">
            <v>116001101953</v>
          </cell>
          <cell r="C607" t="str">
            <v>116</v>
          </cell>
          <cell r="D607" t="str">
            <v>116001</v>
          </cell>
          <cell r="E607" t="str">
            <v>سفارشات و پيش پرداختها</v>
          </cell>
          <cell r="F607" t="str">
            <v>پيش پرداخت خريد كالا</v>
          </cell>
          <cell r="G607" t="str">
            <v>101953</v>
          </cell>
          <cell r="H607" t="str">
            <v>آقاي رضا علي نژاد فرد فخيم</v>
          </cell>
          <cell r="P607" t="str">
            <v>800</v>
          </cell>
        </row>
        <row r="608">
          <cell r="A608">
            <v>8200</v>
          </cell>
          <cell r="B608" t="str">
            <v>116002300253</v>
          </cell>
          <cell r="C608" t="str">
            <v>116</v>
          </cell>
          <cell r="D608" t="str">
            <v>116002</v>
          </cell>
          <cell r="E608" t="str">
            <v>سفارشات و پيش پرداختها</v>
          </cell>
          <cell r="F608" t="str">
            <v>پيش پرداخت هزينه اي</v>
          </cell>
          <cell r="G608" t="str">
            <v>300253</v>
          </cell>
          <cell r="H608" t="str">
            <v>جعفريان حسن</v>
          </cell>
          <cell r="P608" t="str">
            <v>820</v>
          </cell>
        </row>
        <row r="609">
          <cell r="A609">
            <v>8200</v>
          </cell>
          <cell r="B609" t="str">
            <v>116002101629</v>
          </cell>
          <cell r="C609" t="str">
            <v>116</v>
          </cell>
          <cell r="D609" t="str">
            <v>116002</v>
          </cell>
          <cell r="E609" t="str">
            <v>سفارشات و پيش پرداختها</v>
          </cell>
          <cell r="F609" t="str">
            <v>پيش پرداخت هزينه اي</v>
          </cell>
          <cell r="G609" t="str">
            <v>101629</v>
          </cell>
          <cell r="H609" t="str">
            <v>شركت الماسه ساز</v>
          </cell>
          <cell r="P609" t="str">
            <v>820</v>
          </cell>
        </row>
        <row r="610">
          <cell r="A610">
            <v>1303</v>
          </cell>
          <cell r="B610" t="str">
            <v>116002101501</v>
          </cell>
          <cell r="C610" t="str">
            <v>116</v>
          </cell>
          <cell r="D610" t="str">
            <v>116002</v>
          </cell>
          <cell r="E610" t="str">
            <v>سفارشات و پيش پرداختها</v>
          </cell>
          <cell r="F610" t="str">
            <v>پيش پرداخت هزينه اي</v>
          </cell>
          <cell r="G610" t="str">
            <v>101501</v>
          </cell>
          <cell r="H610" t="str">
            <v>شركت خدمات بيمه اي رايان سايپا(بيمه مدني كارفرما)</v>
          </cell>
          <cell r="P610" t="str">
            <v>130</v>
          </cell>
        </row>
        <row r="611">
          <cell r="A611">
            <v>1303</v>
          </cell>
          <cell r="B611" t="str">
            <v>116002101453</v>
          </cell>
          <cell r="C611" t="str">
            <v>116</v>
          </cell>
          <cell r="D611" t="str">
            <v>116002</v>
          </cell>
          <cell r="E611" t="str">
            <v>سفارشات و پيش پرداختها</v>
          </cell>
          <cell r="F611" t="str">
            <v>پيش پرداخت هزينه اي</v>
          </cell>
          <cell r="G611" t="str">
            <v>101453</v>
          </cell>
          <cell r="H611" t="str">
            <v>شرکت بيمه رايان سايپا(حريق)</v>
          </cell>
          <cell r="P611" t="str">
            <v>130</v>
          </cell>
        </row>
        <row r="612">
          <cell r="A612">
            <v>8200</v>
          </cell>
          <cell r="B612" t="str">
            <v>116002101952</v>
          </cell>
          <cell r="C612" t="str">
            <v>116</v>
          </cell>
          <cell r="D612" t="str">
            <v>116002</v>
          </cell>
          <cell r="E612" t="str">
            <v>سفارشات و پيش پرداختها</v>
          </cell>
          <cell r="F612" t="str">
            <v>پيش پرداخت هزينه اي</v>
          </cell>
          <cell r="G612" t="str">
            <v>101952</v>
          </cell>
          <cell r="H612" t="str">
            <v>كارخانه حوله هنر</v>
          </cell>
          <cell r="P612" t="str">
            <v>820</v>
          </cell>
        </row>
        <row r="613">
          <cell r="A613">
            <v>8200</v>
          </cell>
          <cell r="B613" t="str">
            <v>116002101236</v>
          </cell>
          <cell r="C613" t="str">
            <v>116</v>
          </cell>
          <cell r="D613" t="str">
            <v>116002</v>
          </cell>
          <cell r="E613" t="str">
            <v>سفارشات و پيش پرداختها</v>
          </cell>
          <cell r="F613" t="str">
            <v>پيش پرداخت هزينه اي</v>
          </cell>
          <cell r="G613" t="str">
            <v>101236</v>
          </cell>
          <cell r="H613" t="str">
            <v>شرکت تراکتور سازي ايران</v>
          </cell>
          <cell r="P613" t="str">
            <v>820</v>
          </cell>
        </row>
        <row r="614">
          <cell r="A614">
            <v>8200</v>
          </cell>
          <cell r="B614" t="str">
            <v>116002101947</v>
          </cell>
          <cell r="C614" t="str">
            <v>116</v>
          </cell>
          <cell r="D614" t="str">
            <v>116002</v>
          </cell>
          <cell r="E614" t="str">
            <v>سفارشات و پيش پرداختها</v>
          </cell>
          <cell r="F614" t="str">
            <v>پيش پرداخت هزينه اي</v>
          </cell>
          <cell r="G614" t="str">
            <v>101947</v>
          </cell>
          <cell r="H614" t="str">
            <v>آقاي نادر صديقي (وكيل پايه يك دادگستري)</v>
          </cell>
          <cell r="P614" t="str">
            <v>820</v>
          </cell>
        </row>
        <row r="615">
          <cell r="A615">
            <v>8200</v>
          </cell>
          <cell r="B615" t="str">
            <v>116002101744</v>
          </cell>
          <cell r="C615" t="str">
            <v>116</v>
          </cell>
          <cell r="D615" t="str">
            <v>116002</v>
          </cell>
          <cell r="E615" t="str">
            <v>سفارشات و پيش پرداختها</v>
          </cell>
          <cell r="F615" t="str">
            <v>پيش پرداخت هزينه اي</v>
          </cell>
          <cell r="G615" t="str">
            <v>101744</v>
          </cell>
          <cell r="H615" t="str">
            <v>شركت مهندسي پايش كاران امين</v>
          </cell>
          <cell r="P615" t="str">
            <v>820</v>
          </cell>
        </row>
        <row r="616">
          <cell r="A616">
            <v>8200</v>
          </cell>
          <cell r="B616" t="str">
            <v>116002300107</v>
          </cell>
          <cell r="C616" t="str">
            <v>116</v>
          </cell>
          <cell r="D616" t="str">
            <v>116002</v>
          </cell>
          <cell r="E616" t="str">
            <v>سفارشات و پيش پرداختها</v>
          </cell>
          <cell r="F616" t="str">
            <v>پيش پرداخت هزينه اي</v>
          </cell>
          <cell r="G616" t="str">
            <v>300107</v>
          </cell>
          <cell r="H616" t="str">
            <v>روحي مهر سياوش</v>
          </cell>
          <cell r="P616" t="str">
            <v>820</v>
          </cell>
        </row>
        <row r="617">
          <cell r="A617">
            <v>8200</v>
          </cell>
          <cell r="B617" t="str">
            <v>116002101759</v>
          </cell>
          <cell r="C617" t="str">
            <v>116</v>
          </cell>
          <cell r="D617" t="str">
            <v>116002</v>
          </cell>
          <cell r="E617" t="str">
            <v>سفارشات و پيش پرداختها</v>
          </cell>
          <cell r="F617" t="str">
            <v>پيش پرداخت هزينه اي</v>
          </cell>
          <cell r="G617" t="str">
            <v>101759</v>
          </cell>
          <cell r="H617" t="str">
            <v>شركت بهين ابزار</v>
          </cell>
          <cell r="P617" t="str">
            <v>820</v>
          </cell>
        </row>
        <row r="618">
          <cell r="A618">
            <v>8200</v>
          </cell>
          <cell r="B618" t="str">
            <v>116002300235</v>
          </cell>
          <cell r="C618" t="str">
            <v>116</v>
          </cell>
          <cell r="D618" t="str">
            <v>116002</v>
          </cell>
          <cell r="E618" t="str">
            <v>سفارشات و پيش پرداختها</v>
          </cell>
          <cell r="F618" t="str">
            <v>پيش پرداخت هزينه اي</v>
          </cell>
          <cell r="G618" t="str">
            <v>300235</v>
          </cell>
          <cell r="H618" t="str">
            <v>حدادپوربدر محمدرضا</v>
          </cell>
          <cell r="P618" t="str">
            <v>820</v>
          </cell>
        </row>
        <row r="619">
          <cell r="A619">
            <v>9900</v>
          </cell>
          <cell r="B619" t="str">
            <v>116003101864</v>
          </cell>
          <cell r="C619" t="str">
            <v>116</v>
          </cell>
          <cell r="D619" t="str">
            <v>116003</v>
          </cell>
          <cell r="E619" t="str">
            <v>سفارشات و پيش پرداختها</v>
          </cell>
          <cell r="F619" t="str">
            <v>پيش پرداخت سرمايه اي</v>
          </cell>
          <cell r="G619" t="str">
            <v>101864</v>
          </cell>
          <cell r="H619" t="str">
            <v>شركت سپهر خودرو خاورميانه</v>
          </cell>
          <cell r="P619" t="str">
            <v>990</v>
          </cell>
        </row>
        <row r="620">
          <cell r="A620">
            <v>9900</v>
          </cell>
          <cell r="B620" t="str">
            <v>116003101882</v>
          </cell>
          <cell r="C620" t="str">
            <v>116</v>
          </cell>
          <cell r="D620" t="str">
            <v>116003</v>
          </cell>
          <cell r="E620" t="str">
            <v>سفارشات و پيش پرداختها</v>
          </cell>
          <cell r="F620" t="str">
            <v>پيش پرداخت سرمايه اي</v>
          </cell>
          <cell r="G620" t="str">
            <v>101882</v>
          </cell>
          <cell r="H620" t="str">
            <v>شركت فراگامان صنعت پايدار</v>
          </cell>
          <cell r="P620" t="str">
            <v>990</v>
          </cell>
        </row>
        <row r="621">
          <cell r="A621">
            <v>9900</v>
          </cell>
          <cell r="B621" t="str">
            <v>116003101312</v>
          </cell>
          <cell r="C621" t="str">
            <v>116</v>
          </cell>
          <cell r="D621" t="str">
            <v>116003</v>
          </cell>
          <cell r="E621" t="str">
            <v>سفارشات و پيش پرداختها</v>
          </cell>
          <cell r="F621" t="str">
            <v>پيش پرداخت سرمايه اي</v>
          </cell>
          <cell r="G621" t="str">
            <v>101312</v>
          </cell>
          <cell r="H621" t="str">
            <v>شرکت تسهيل ماشين صنعت</v>
          </cell>
          <cell r="P621" t="str">
            <v>990</v>
          </cell>
        </row>
        <row r="622">
          <cell r="A622">
            <v>9900</v>
          </cell>
          <cell r="B622" t="str">
            <v>116003101886</v>
          </cell>
          <cell r="C622" t="str">
            <v>116</v>
          </cell>
          <cell r="D622" t="str">
            <v>116003</v>
          </cell>
          <cell r="E622" t="str">
            <v>سفارشات و پيش پرداختها</v>
          </cell>
          <cell r="F622" t="str">
            <v>پيش پرداخت سرمايه اي</v>
          </cell>
          <cell r="G622" t="str">
            <v>101886</v>
          </cell>
          <cell r="H622" t="str">
            <v>شركت مهندسي و بازرگاني مهر نور</v>
          </cell>
          <cell r="P622" t="str">
            <v>990</v>
          </cell>
        </row>
        <row r="623">
          <cell r="A623">
            <v>9900</v>
          </cell>
          <cell r="B623" t="str">
            <v>116003101949</v>
          </cell>
          <cell r="C623" t="str">
            <v>116</v>
          </cell>
          <cell r="D623" t="str">
            <v>116003</v>
          </cell>
          <cell r="E623" t="str">
            <v>سفارشات و پيش پرداختها</v>
          </cell>
          <cell r="F623" t="str">
            <v>پيش پرداخت سرمايه اي</v>
          </cell>
          <cell r="G623" t="str">
            <v>101949</v>
          </cell>
          <cell r="H623" t="str">
            <v>شركت مهندسي هوشمند صنعت ايمن</v>
          </cell>
          <cell r="P623" t="str">
            <v>990</v>
          </cell>
        </row>
        <row r="624">
          <cell r="A624">
            <v>9900</v>
          </cell>
          <cell r="B624" t="str">
            <v>116003101849</v>
          </cell>
          <cell r="C624" t="str">
            <v>116</v>
          </cell>
          <cell r="D624" t="str">
            <v>116003</v>
          </cell>
          <cell r="E624" t="str">
            <v>سفارشات و پيش پرداختها</v>
          </cell>
          <cell r="F624" t="str">
            <v>پيش پرداخت سرمايه اي</v>
          </cell>
          <cell r="G624" t="str">
            <v>101849</v>
          </cell>
          <cell r="H624" t="str">
            <v>مهندس بهزاد اكبري (برنامه نويس)</v>
          </cell>
          <cell r="P624" t="str">
            <v>990</v>
          </cell>
        </row>
        <row r="625">
          <cell r="A625">
            <v>9900</v>
          </cell>
          <cell r="B625" t="str">
            <v>116003101950</v>
          </cell>
          <cell r="C625" t="str">
            <v>116</v>
          </cell>
          <cell r="D625" t="str">
            <v>116003</v>
          </cell>
          <cell r="E625" t="str">
            <v>سفارشات و پيش پرداختها</v>
          </cell>
          <cell r="F625" t="str">
            <v>پيش پرداخت سرمايه اي</v>
          </cell>
          <cell r="G625" t="str">
            <v>101950</v>
          </cell>
          <cell r="H625" t="str">
            <v>فروشگاه خاني (فروشنده موتور آلات و پمپ صنعتي)</v>
          </cell>
          <cell r="P625" t="str">
            <v>990</v>
          </cell>
        </row>
        <row r="626">
          <cell r="A626">
            <v>9900</v>
          </cell>
          <cell r="B626" t="str">
            <v>116003101926</v>
          </cell>
          <cell r="C626" t="str">
            <v>116</v>
          </cell>
          <cell r="D626" t="str">
            <v>116003</v>
          </cell>
          <cell r="E626" t="str">
            <v>سفارشات و پيش پرداختها</v>
          </cell>
          <cell r="F626" t="str">
            <v>پيش پرداخت سرمايه اي</v>
          </cell>
          <cell r="G626" t="str">
            <v>101926</v>
          </cell>
          <cell r="H626" t="str">
            <v>شركت صبا فرين</v>
          </cell>
          <cell r="P626" t="str">
            <v>990</v>
          </cell>
        </row>
        <row r="627">
          <cell r="A627">
            <v>1730</v>
          </cell>
          <cell r="B627" t="str">
            <v>116004100110</v>
          </cell>
          <cell r="C627" t="str">
            <v>116</v>
          </cell>
          <cell r="D627" t="str">
            <v>116004</v>
          </cell>
          <cell r="E627" t="str">
            <v>سفارشات و پيش پرداختها</v>
          </cell>
          <cell r="F627" t="str">
            <v>پيش پرداخت بهره</v>
          </cell>
          <cell r="G627" t="str">
            <v>100110</v>
          </cell>
          <cell r="H627" t="str">
            <v>بانك ملت پروين جاري 1464405011 (پشتيبان)</v>
          </cell>
          <cell r="P627" t="str">
            <v>173</v>
          </cell>
        </row>
        <row r="628">
          <cell r="A628">
            <v>9000</v>
          </cell>
          <cell r="B628" t="str">
            <v>220001</v>
          </cell>
          <cell r="C628" t="str">
            <v>220</v>
          </cell>
          <cell r="D628" t="str">
            <v>220001</v>
          </cell>
          <cell r="E628" t="str">
            <v>داراييهاي ثابت مشهود</v>
          </cell>
          <cell r="F628" t="str">
            <v>زمينها</v>
          </cell>
          <cell r="G628">
            <v>0</v>
          </cell>
          <cell r="H628">
            <v>0</v>
          </cell>
          <cell r="P628" t="str">
            <v>900</v>
          </cell>
        </row>
        <row r="629">
          <cell r="A629">
            <v>9100</v>
          </cell>
          <cell r="B629" t="str">
            <v>220002</v>
          </cell>
          <cell r="C629" t="str">
            <v>220</v>
          </cell>
          <cell r="D629" t="str">
            <v>220002</v>
          </cell>
          <cell r="E629" t="str">
            <v>داراييهاي ثابت مشهود</v>
          </cell>
          <cell r="F629" t="str">
            <v>ساختمانها</v>
          </cell>
          <cell r="G629">
            <v>0</v>
          </cell>
          <cell r="H629">
            <v>0</v>
          </cell>
          <cell r="P629" t="str">
            <v>910</v>
          </cell>
        </row>
        <row r="630">
          <cell r="A630">
            <v>9200</v>
          </cell>
          <cell r="B630" t="str">
            <v>220003</v>
          </cell>
          <cell r="C630" t="str">
            <v>220</v>
          </cell>
          <cell r="D630" t="str">
            <v>220003</v>
          </cell>
          <cell r="E630" t="str">
            <v>داراييهاي ثابت مشهود</v>
          </cell>
          <cell r="F630" t="str">
            <v>تاسيسات</v>
          </cell>
          <cell r="G630">
            <v>0</v>
          </cell>
          <cell r="H630">
            <v>0</v>
          </cell>
          <cell r="P630" t="str">
            <v>920</v>
          </cell>
        </row>
        <row r="631">
          <cell r="A631">
            <v>9300</v>
          </cell>
          <cell r="B631" t="str">
            <v>220004</v>
          </cell>
          <cell r="C631" t="str">
            <v>220</v>
          </cell>
          <cell r="D631" t="str">
            <v>220004</v>
          </cell>
          <cell r="E631" t="str">
            <v>داراييهاي ثابت مشهود</v>
          </cell>
          <cell r="F631" t="str">
            <v>ماشين آلات</v>
          </cell>
          <cell r="G631">
            <v>0</v>
          </cell>
          <cell r="H631">
            <v>0</v>
          </cell>
          <cell r="P631" t="str">
            <v>930</v>
          </cell>
        </row>
        <row r="632">
          <cell r="A632">
            <v>9400</v>
          </cell>
          <cell r="B632" t="str">
            <v>220005</v>
          </cell>
          <cell r="C632" t="str">
            <v>220</v>
          </cell>
          <cell r="D632" t="str">
            <v>220005</v>
          </cell>
          <cell r="E632" t="str">
            <v>داراييهاي ثابت مشهود</v>
          </cell>
          <cell r="F632" t="str">
            <v>اثاثه كارگاهي</v>
          </cell>
          <cell r="G632">
            <v>0</v>
          </cell>
          <cell r="H632">
            <v>0</v>
          </cell>
          <cell r="P632" t="str">
            <v>940</v>
          </cell>
        </row>
        <row r="633">
          <cell r="A633">
            <v>9700</v>
          </cell>
          <cell r="B633" t="str">
            <v>220007</v>
          </cell>
          <cell r="C633" t="str">
            <v>220</v>
          </cell>
          <cell r="D633" t="str">
            <v>220007</v>
          </cell>
          <cell r="E633" t="str">
            <v>داراييهاي ثابت مشهود</v>
          </cell>
          <cell r="F633" t="str">
            <v>وسائط نقليه</v>
          </cell>
          <cell r="G633">
            <v>0</v>
          </cell>
          <cell r="H633">
            <v>0</v>
          </cell>
          <cell r="P633" t="str">
            <v>970</v>
          </cell>
        </row>
        <row r="634">
          <cell r="A634">
            <v>9600</v>
          </cell>
          <cell r="B634" t="str">
            <v>220008</v>
          </cell>
          <cell r="C634" t="str">
            <v>220</v>
          </cell>
          <cell r="D634" t="str">
            <v>220008</v>
          </cell>
          <cell r="E634" t="str">
            <v>داراييهاي ثابت مشهود</v>
          </cell>
          <cell r="F634" t="str">
            <v>اثاثه و منصوبات</v>
          </cell>
          <cell r="G634">
            <v>0</v>
          </cell>
          <cell r="H634">
            <v>0</v>
          </cell>
          <cell r="P634" t="str">
            <v>960</v>
          </cell>
        </row>
        <row r="635">
          <cell r="A635">
            <v>9800</v>
          </cell>
          <cell r="B635" t="str">
            <v>220011000818</v>
          </cell>
          <cell r="C635" t="str">
            <v>220</v>
          </cell>
          <cell r="D635" t="str">
            <v>220011</v>
          </cell>
          <cell r="E635" t="str">
            <v>داراييهاي ثابت مشهود</v>
          </cell>
          <cell r="F635" t="str">
            <v>دارائيهاي در جريان تكميل</v>
          </cell>
          <cell r="G635" t="str">
            <v>000818</v>
          </cell>
          <cell r="H635" t="str">
            <v>ابزارآلات مصرفي</v>
          </cell>
          <cell r="P635" t="str">
            <v>980</v>
          </cell>
        </row>
        <row r="636">
          <cell r="A636">
            <v>1000</v>
          </cell>
          <cell r="B636" t="str">
            <v>221001402501</v>
          </cell>
          <cell r="C636" t="str">
            <v>221</v>
          </cell>
          <cell r="D636" t="str">
            <v>221001</v>
          </cell>
          <cell r="E636" t="str">
            <v>داراييهاي نامشهود</v>
          </cell>
          <cell r="F636" t="str">
            <v>حق الامتياز ها</v>
          </cell>
          <cell r="G636" t="str">
            <v>402501</v>
          </cell>
          <cell r="H636" t="str">
            <v>حق المتياز گاز</v>
          </cell>
          <cell r="P636" t="str">
            <v>100</v>
          </cell>
        </row>
        <row r="637">
          <cell r="A637">
            <v>1001</v>
          </cell>
          <cell r="B637" t="str">
            <v>221001402503</v>
          </cell>
          <cell r="C637" t="str">
            <v>221</v>
          </cell>
          <cell r="D637" t="str">
            <v>221001</v>
          </cell>
          <cell r="E637" t="str">
            <v>داراييهاي نامشهود</v>
          </cell>
          <cell r="F637" t="str">
            <v>حق الامتياز ها</v>
          </cell>
          <cell r="G637" t="str">
            <v>402503</v>
          </cell>
          <cell r="H637" t="str">
            <v>حق المتياز آب</v>
          </cell>
          <cell r="P637" t="str">
            <v>100</v>
          </cell>
        </row>
        <row r="638">
          <cell r="A638">
            <v>1002</v>
          </cell>
          <cell r="B638" t="str">
            <v>221001402502</v>
          </cell>
          <cell r="C638" t="str">
            <v>221</v>
          </cell>
          <cell r="D638" t="str">
            <v>221001</v>
          </cell>
          <cell r="E638" t="str">
            <v>داراييهاي نامشهود</v>
          </cell>
          <cell r="F638" t="str">
            <v>حق الامتياز ها</v>
          </cell>
          <cell r="G638" t="str">
            <v>402502</v>
          </cell>
          <cell r="H638" t="str">
            <v>حق المتياز برق</v>
          </cell>
          <cell r="P638" t="str">
            <v>100</v>
          </cell>
        </row>
        <row r="639">
          <cell r="A639">
            <v>1003</v>
          </cell>
          <cell r="B639" t="str">
            <v>221001402500</v>
          </cell>
          <cell r="C639" t="str">
            <v>221</v>
          </cell>
          <cell r="D639" t="str">
            <v>221001</v>
          </cell>
          <cell r="E639" t="str">
            <v>داراييهاي نامشهود</v>
          </cell>
          <cell r="F639" t="str">
            <v>حق الامتياز ها</v>
          </cell>
          <cell r="G639" t="str">
            <v>402500</v>
          </cell>
          <cell r="H639" t="str">
            <v>حق المتياز تلفن</v>
          </cell>
          <cell r="P639" t="str">
            <v>100</v>
          </cell>
        </row>
        <row r="640">
          <cell r="A640">
            <v>1160</v>
          </cell>
          <cell r="B640" t="str">
            <v>221002000834</v>
          </cell>
          <cell r="C640" t="str">
            <v>221</v>
          </cell>
          <cell r="D640" t="str">
            <v>221002</v>
          </cell>
          <cell r="E640" t="str">
            <v>داراييهاي نامشهود</v>
          </cell>
          <cell r="F640" t="str">
            <v>دانش فني</v>
          </cell>
          <cell r="G640" t="str">
            <v>000834</v>
          </cell>
          <cell r="H640" t="str">
            <v>كتب و نشريات فني</v>
          </cell>
          <cell r="P640" t="str">
            <v>116</v>
          </cell>
        </row>
        <row r="641">
          <cell r="A641">
            <v>1030</v>
          </cell>
          <cell r="B641" t="str">
            <v>221003</v>
          </cell>
          <cell r="C641" t="str">
            <v>221</v>
          </cell>
          <cell r="D641" t="str">
            <v>221003</v>
          </cell>
          <cell r="E641" t="str">
            <v>داراييهاي نامشهود</v>
          </cell>
          <cell r="F641" t="str">
            <v>سيستم نرم افزاري</v>
          </cell>
          <cell r="G641">
            <v>0</v>
          </cell>
          <cell r="H641">
            <v>0</v>
          </cell>
          <cell r="P641" t="str">
            <v>103</v>
          </cell>
        </row>
        <row r="642">
          <cell r="A642">
            <v>9150</v>
          </cell>
          <cell r="B642" t="str">
            <v>223002</v>
          </cell>
          <cell r="C642" t="str">
            <v>223</v>
          </cell>
          <cell r="D642" t="str">
            <v>223002</v>
          </cell>
          <cell r="E642" t="str">
            <v>ذخيره استهلاك دارائيهاي ثابت</v>
          </cell>
          <cell r="F642" t="str">
            <v>ذخيره استهلاك ساختمانها</v>
          </cell>
          <cell r="G642">
            <v>0</v>
          </cell>
          <cell r="H642">
            <v>0</v>
          </cell>
          <cell r="P642" t="str">
            <v>915</v>
          </cell>
        </row>
        <row r="643">
          <cell r="A643">
            <v>9250</v>
          </cell>
          <cell r="B643" t="str">
            <v>223003</v>
          </cell>
          <cell r="C643" t="str">
            <v>223</v>
          </cell>
          <cell r="D643" t="str">
            <v>223003</v>
          </cell>
          <cell r="E643" t="str">
            <v>ذخيره استهلاك دارائيهاي ثابت</v>
          </cell>
          <cell r="F643" t="str">
            <v>ذخيره استهلاك تاسيسات</v>
          </cell>
          <cell r="G643">
            <v>0</v>
          </cell>
          <cell r="H643">
            <v>0</v>
          </cell>
          <cell r="P643" t="str">
            <v>925</v>
          </cell>
        </row>
        <row r="644">
          <cell r="A644">
            <v>9350</v>
          </cell>
          <cell r="B644" t="str">
            <v>223004</v>
          </cell>
          <cell r="C644" t="str">
            <v>223</v>
          </cell>
          <cell r="D644" t="str">
            <v>223004</v>
          </cell>
          <cell r="E644" t="str">
            <v>ذخيره استهلاك دارائيهاي ثابت</v>
          </cell>
          <cell r="F644" t="str">
            <v>ذخيره استهلاك ماشين آلات</v>
          </cell>
          <cell r="G644">
            <v>0</v>
          </cell>
          <cell r="H644">
            <v>0</v>
          </cell>
          <cell r="P644" t="str">
            <v>935</v>
          </cell>
        </row>
        <row r="645">
          <cell r="A645">
            <v>9450</v>
          </cell>
          <cell r="B645" t="str">
            <v>223005</v>
          </cell>
          <cell r="C645" t="str">
            <v>223</v>
          </cell>
          <cell r="D645" t="str">
            <v>223005</v>
          </cell>
          <cell r="E645" t="str">
            <v>ذخيره استهلاك دارائيهاي ثابت</v>
          </cell>
          <cell r="F645" t="str">
            <v>ذخيره استهلاك اثاثه كارگاهي</v>
          </cell>
          <cell r="G645">
            <v>0</v>
          </cell>
          <cell r="H645">
            <v>0</v>
          </cell>
          <cell r="P645" t="str">
            <v>945</v>
          </cell>
        </row>
        <row r="646">
          <cell r="A646">
            <v>9750</v>
          </cell>
          <cell r="B646" t="str">
            <v>223007</v>
          </cell>
          <cell r="C646" t="str">
            <v>223</v>
          </cell>
          <cell r="D646" t="str">
            <v>223007</v>
          </cell>
          <cell r="E646" t="str">
            <v>ذخيره استهلاك دارائيهاي ثابت</v>
          </cell>
          <cell r="F646" t="str">
            <v>ذخيره استهلاك وسائط نقليه</v>
          </cell>
          <cell r="G646">
            <v>0</v>
          </cell>
          <cell r="H646">
            <v>0</v>
          </cell>
          <cell r="P646" t="str">
            <v>975</v>
          </cell>
        </row>
        <row r="647">
          <cell r="A647">
            <v>9650</v>
          </cell>
          <cell r="B647" t="str">
            <v>223008</v>
          </cell>
          <cell r="C647" t="str">
            <v>223</v>
          </cell>
          <cell r="D647" t="str">
            <v>223008</v>
          </cell>
          <cell r="E647" t="str">
            <v>ذخيره استهلاك دارائيهاي ثابت</v>
          </cell>
          <cell r="F647" t="str">
            <v>ذخيره استهلاك اثاثه و منصوبات</v>
          </cell>
          <cell r="G647">
            <v>0</v>
          </cell>
          <cell r="H647">
            <v>0</v>
          </cell>
          <cell r="P647" t="str">
            <v>965</v>
          </cell>
        </row>
        <row r="648">
          <cell r="A648">
            <v>1030</v>
          </cell>
          <cell r="B648" t="str">
            <v>223009</v>
          </cell>
          <cell r="C648" t="str">
            <v>223</v>
          </cell>
          <cell r="D648" t="str">
            <v>223009</v>
          </cell>
          <cell r="E648" t="str">
            <v>ذخيره استهلاك دارائيهاي ثابت</v>
          </cell>
          <cell r="F648" t="str">
            <v>ذخيره استهلاک سيستم هاي نرم افزاري</v>
          </cell>
          <cell r="G648">
            <v>0</v>
          </cell>
          <cell r="H648">
            <v>0</v>
          </cell>
          <cell r="P648" t="str">
            <v>103</v>
          </cell>
        </row>
        <row r="649">
          <cell r="A649">
            <v>5200</v>
          </cell>
          <cell r="B649" t="str">
            <v>330001101001</v>
          </cell>
          <cell r="C649" t="str">
            <v>330</v>
          </cell>
          <cell r="D649" t="str">
            <v>330001</v>
          </cell>
          <cell r="E649" t="str">
            <v>حسابها و اسناد پرداختني تجاري(وابسته)</v>
          </cell>
          <cell r="F649" t="str">
            <v>حسابهاي پرداختني تجاري (وابسته)</v>
          </cell>
          <cell r="G649" t="str">
            <v>101001</v>
          </cell>
          <cell r="H649" t="str">
            <v>شرکت مگا موتورفروش قطعات خودرو</v>
          </cell>
          <cell r="P649" t="str">
            <v>520</v>
          </cell>
        </row>
        <row r="650">
          <cell r="A650">
            <v>5208</v>
          </cell>
          <cell r="B650" t="str">
            <v>330001101021</v>
          </cell>
          <cell r="C650" t="str">
            <v>330</v>
          </cell>
          <cell r="D650" t="str">
            <v>330001</v>
          </cell>
          <cell r="E650" t="str">
            <v>حسابها و اسناد پرداختني تجاري(وابسته)</v>
          </cell>
          <cell r="F650" t="str">
            <v>حسابهاي پرداختني تجاري (وابسته)</v>
          </cell>
          <cell r="G650" t="str">
            <v>101021</v>
          </cell>
          <cell r="H650" t="str">
            <v>شرکت صانع</v>
          </cell>
          <cell r="P650" t="str">
            <v>520</v>
          </cell>
        </row>
        <row r="651">
          <cell r="A651">
            <v>5205</v>
          </cell>
          <cell r="B651" t="str">
            <v>330001101027</v>
          </cell>
          <cell r="C651" t="str">
            <v>330</v>
          </cell>
          <cell r="D651" t="str">
            <v>330001</v>
          </cell>
          <cell r="E651" t="str">
            <v>حسابها و اسناد پرداختني تجاري(وابسته)</v>
          </cell>
          <cell r="F651" t="str">
            <v>حسابهاي پرداختني تجاري (وابسته)</v>
          </cell>
          <cell r="G651" t="str">
            <v>101027</v>
          </cell>
          <cell r="H651" t="str">
            <v>شرکت نساجي ايران</v>
          </cell>
          <cell r="P651" t="str">
            <v>520</v>
          </cell>
        </row>
        <row r="652">
          <cell r="A652">
            <v>5207</v>
          </cell>
          <cell r="B652" t="str">
            <v>330001101028</v>
          </cell>
          <cell r="C652" t="str">
            <v>330</v>
          </cell>
          <cell r="D652" t="str">
            <v>330001</v>
          </cell>
          <cell r="E652" t="str">
            <v>حسابها و اسناد پرداختني تجاري(وابسته)</v>
          </cell>
          <cell r="F652" t="str">
            <v>حسابهاي پرداختني تجاري (وابسته)</v>
          </cell>
          <cell r="G652" t="str">
            <v>101028</v>
          </cell>
          <cell r="H652" t="str">
            <v>شرکت سايپاپيستون</v>
          </cell>
          <cell r="P652" t="str">
            <v>520</v>
          </cell>
        </row>
        <row r="653">
          <cell r="A653">
            <v>1200</v>
          </cell>
          <cell r="B653" t="str">
            <v>331001101275</v>
          </cell>
          <cell r="C653" t="str">
            <v>331</v>
          </cell>
          <cell r="D653" t="str">
            <v>331001</v>
          </cell>
          <cell r="E653" t="str">
            <v>حسابها واسناد پرداختني تجاري</v>
          </cell>
          <cell r="F653" t="str">
            <v>حسابهاي پرداختني تجاري</v>
          </cell>
          <cell r="G653" t="str">
            <v>101275</v>
          </cell>
          <cell r="H653" t="str">
            <v>شرکت ايرانپيچکار</v>
          </cell>
          <cell r="P653" t="str">
            <v>120</v>
          </cell>
        </row>
        <row r="654">
          <cell r="A654">
            <v>1200</v>
          </cell>
          <cell r="B654" t="str">
            <v>331001101881</v>
          </cell>
          <cell r="C654" t="str">
            <v>331</v>
          </cell>
          <cell r="D654" t="str">
            <v>331001</v>
          </cell>
          <cell r="E654" t="str">
            <v>حسابها واسناد پرداختني تجاري</v>
          </cell>
          <cell r="F654" t="str">
            <v>حسابهاي پرداختني تجاري</v>
          </cell>
          <cell r="G654" t="str">
            <v>101881</v>
          </cell>
          <cell r="H654" t="str">
            <v>شركت مارال نقش آذربايجان</v>
          </cell>
          <cell r="P654" t="str">
            <v>120</v>
          </cell>
        </row>
        <row r="655">
          <cell r="A655">
            <v>1200</v>
          </cell>
          <cell r="B655" t="str">
            <v>331001101903</v>
          </cell>
          <cell r="C655" t="str">
            <v>331</v>
          </cell>
          <cell r="D655" t="str">
            <v>331001</v>
          </cell>
          <cell r="E655" t="str">
            <v>حسابها واسناد پرداختني تجاري</v>
          </cell>
          <cell r="F655" t="str">
            <v>حسابهاي پرداختني تجاري</v>
          </cell>
          <cell r="G655" t="str">
            <v>101903</v>
          </cell>
          <cell r="H655" t="str">
            <v>شركت تكسان (تهران)</v>
          </cell>
          <cell r="P655" t="str">
            <v>120</v>
          </cell>
        </row>
        <row r="656">
          <cell r="A656">
            <v>1200</v>
          </cell>
          <cell r="B656" t="str">
            <v>331001101287</v>
          </cell>
          <cell r="C656" t="str">
            <v>331</v>
          </cell>
          <cell r="D656" t="str">
            <v>331001</v>
          </cell>
          <cell r="E656" t="str">
            <v>حسابها واسناد پرداختني تجاري</v>
          </cell>
          <cell r="F656" t="str">
            <v>حسابهاي پرداختني تجاري</v>
          </cell>
          <cell r="G656" t="str">
            <v>101287</v>
          </cell>
          <cell r="H656" t="str">
            <v>كارگاه محمدي</v>
          </cell>
          <cell r="P656" t="str">
            <v>120</v>
          </cell>
        </row>
        <row r="657">
          <cell r="A657">
            <v>1200</v>
          </cell>
          <cell r="B657" t="str">
            <v>331001101729</v>
          </cell>
          <cell r="C657" t="str">
            <v>331</v>
          </cell>
          <cell r="D657" t="str">
            <v>331001</v>
          </cell>
          <cell r="E657" t="str">
            <v>حسابها واسناد پرداختني تجاري</v>
          </cell>
          <cell r="F657" t="str">
            <v>حسابهاي پرداختني تجاري</v>
          </cell>
          <cell r="G657" t="str">
            <v>101729</v>
          </cell>
          <cell r="H657" t="str">
            <v>شركت توحيد خراسان</v>
          </cell>
          <cell r="P657" t="str">
            <v>120</v>
          </cell>
        </row>
        <row r="658">
          <cell r="A658">
            <v>1211</v>
          </cell>
          <cell r="B658" t="str">
            <v>331001101676</v>
          </cell>
          <cell r="C658" t="str">
            <v>331</v>
          </cell>
          <cell r="D658" t="str">
            <v>331001</v>
          </cell>
          <cell r="E658" t="str">
            <v>حسابها واسناد پرداختني تجاري</v>
          </cell>
          <cell r="F658" t="str">
            <v>حسابهاي پرداختني تجاري</v>
          </cell>
          <cell r="G658" t="str">
            <v>101676</v>
          </cell>
          <cell r="H658" t="str">
            <v>طاها صنعت تبريز</v>
          </cell>
          <cell r="P658" t="str">
            <v>121</v>
          </cell>
        </row>
        <row r="659">
          <cell r="A659">
            <v>1212</v>
          </cell>
          <cell r="B659" t="str">
            <v>331001101279</v>
          </cell>
          <cell r="C659" t="str">
            <v>331</v>
          </cell>
          <cell r="D659" t="str">
            <v>331001</v>
          </cell>
          <cell r="E659" t="str">
            <v>حسابها واسناد پرداختني تجاري</v>
          </cell>
          <cell r="F659" t="str">
            <v>حسابهاي پرداختني تجاري</v>
          </cell>
          <cell r="G659" t="str">
            <v>101279</v>
          </cell>
          <cell r="H659" t="str">
            <v>جبارپور بنيادي مهندس محمد</v>
          </cell>
          <cell r="P659" t="str">
            <v>121</v>
          </cell>
        </row>
        <row r="660">
          <cell r="A660">
            <v>1213</v>
          </cell>
          <cell r="B660" t="str">
            <v>331001101282</v>
          </cell>
          <cell r="C660" t="str">
            <v>331</v>
          </cell>
          <cell r="D660" t="str">
            <v>331001</v>
          </cell>
          <cell r="E660" t="str">
            <v>حسابها واسناد پرداختني تجاري</v>
          </cell>
          <cell r="F660" t="str">
            <v>حسابهاي پرداختني تجاري</v>
          </cell>
          <cell r="G660" t="str">
            <v>101282</v>
          </cell>
          <cell r="H660" t="str">
            <v>شرکت برادران راددل</v>
          </cell>
          <cell r="P660" t="str">
            <v>121</v>
          </cell>
        </row>
        <row r="661">
          <cell r="A661">
            <v>1214</v>
          </cell>
          <cell r="B661" t="str">
            <v>331001101414</v>
          </cell>
          <cell r="C661" t="str">
            <v>331</v>
          </cell>
          <cell r="D661" t="str">
            <v>331001</v>
          </cell>
          <cell r="E661" t="str">
            <v>حسابها واسناد پرداختني تجاري</v>
          </cell>
          <cell r="F661" t="str">
            <v>حسابهاي پرداختني تجاري</v>
          </cell>
          <cell r="G661" t="str">
            <v>101414</v>
          </cell>
          <cell r="H661" t="str">
            <v>شركت آذردنده تبريز</v>
          </cell>
          <cell r="P661" t="str">
            <v>121</v>
          </cell>
        </row>
        <row r="662">
          <cell r="A662">
            <v>1217</v>
          </cell>
          <cell r="B662" t="str">
            <v>331001101259</v>
          </cell>
          <cell r="C662" t="str">
            <v>331</v>
          </cell>
          <cell r="D662" t="str">
            <v>331001</v>
          </cell>
          <cell r="E662" t="str">
            <v>حسابها واسناد پرداختني تجاري</v>
          </cell>
          <cell r="F662" t="str">
            <v>حسابهاي پرداختني تجاري</v>
          </cell>
          <cell r="G662" t="str">
            <v>101259</v>
          </cell>
          <cell r="H662" t="str">
            <v>كارگاه حسينپور خيري</v>
          </cell>
          <cell r="P662" t="str">
            <v>121</v>
          </cell>
        </row>
        <row r="663">
          <cell r="A663">
            <v>1218</v>
          </cell>
          <cell r="B663" t="str">
            <v>331001101298</v>
          </cell>
          <cell r="C663" t="str">
            <v>331</v>
          </cell>
          <cell r="D663" t="str">
            <v>331001</v>
          </cell>
          <cell r="E663" t="str">
            <v>حسابها واسناد پرداختني تجاري</v>
          </cell>
          <cell r="F663" t="str">
            <v>حسابهاي پرداختني تجاري</v>
          </cell>
          <cell r="G663" t="str">
            <v>101298</v>
          </cell>
          <cell r="H663" t="str">
            <v>صابريدک</v>
          </cell>
          <cell r="P663" t="str">
            <v>121</v>
          </cell>
        </row>
        <row r="664">
          <cell r="A664">
            <v>1219</v>
          </cell>
          <cell r="B664" t="str">
            <v>331001101238</v>
          </cell>
          <cell r="C664" t="str">
            <v>331</v>
          </cell>
          <cell r="D664" t="str">
            <v>331001</v>
          </cell>
          <cell r="E664" t="str">
            <v>حسابها واسناد پرداختني تجاري</v>
          </cell>
          <cell r="F664" t="str">
            <v>حسابهاي پرداختني تجاري</v>
          </cell>
          <cell r="G664" t="str">
            <v>101238</v>
          </cell>
          <cell r="H664" t="str">
            <v>شرکت ريخته گري تراکتورسازي ايران(سهامي عام)</v>
          </cell>
          <cell r="P664" t="str">
            <v>121</v>
          </cell>
        </row>
        <row r="665">
          <cell r="A665">
            <v>1220</v>
          </cell>
          <cell r="B665" t="str">
            <v>331001101257</v>
          </cell>
          <cell r="C665" t="str">
            <v>331</v>
          </cell>
          <cell r="D665" t="str">
            <v>331001</v>
          </cell>
          <cell r="E665" t="str">
            <v>حسابها واسناد پرداختني تجاري</v>
          </cell>
          <cell r="F665" t="str">
            <v>حسابهاي پرداختني تجاري</v>
          </cell>
          <cell r="G665" t="str">
            <v>101257</v>
          </cell>
          <cell r="H665" t="str">
            <v>كارگاه فرجزاده</v>
          </cell>
          <cell r="P665" t="str">
            <v>122</v>
          </cell>
        </row>
        <row r="666">
          <cell r="A666">
            <v>1221</v>
          </cell>
          <cell r="B666" t="str">
            <v>331001101291</v>
          </cell>
          <cell r="C666" t="str">
            <v>331</v>
          </cell>
          <cell r="D666" t="str">
            <v>331001</v>
          </cell>
          <cell r="E666" t="str">
            <v>حسابها واسناد پرداختني تجاري</v>
          </cell>
          <cell r="F666" t="str">
            <v>حسابهاي پرداختني تجاري</v>
          </cell>
          <cell r="G666" t="str">
            <v>101291</v>
          </cell>
          <cell r="H666" t="str">
            <v>شرکت تلدا خاوران</v>
          </cell>
          <cell r="P666" t="str">
            <v>122</v>
          </cell>
        </row>
        <row r="667">
          <cell r="A667">
            <v>1216</v>
          </cell>
          <cell r="B667" t="str">
            <v>331001101748</v>
          </cell>
          <cell r="C667" t="str">
            <v>331</v>
          </cell>
          <cell r="D667" t="str">
            <v>331001</v>
          </cell>
          <cell r="E667" t="str">
            <v>حسابها واسناد پرداختني تجاري</v>
          </cell>
          <cell r="F667" t="str">
            <v>حسابهاي پرداختني تجاري</v>
          </cell>
          <cell r="G667" t="str">
            <v>101748</v>
          </cell>
          <cell r="H667" t="str">
            <v>شركت سهند پولاد</v>
          </cell>
          <cell r="P667" t="str">
            <v>121</v>
          </cell>
        </row>
        <row r="668">
          <cell r="A668">
            <v>1223</v>
          </cell>
          <cell r="B668" t="str">
            <v>331001101277</v>
          </cell>
          <cell r="C668" t="str">
            <v>331</v>
          </cell>
          <cell r="D668" t="str">
            <v>331001</v>
          </cell>
          <cell r="E668" t="str">
            <v>حسابها واسناد پرداختني تجاري</v>
          </cell>
          <cell r="F668" t="str">
            <v>حسابهاي پرداختني تجاري</v>
          </cell>
          <cell r="G668" t="str">
            <v>101277</v>
          </cell>
          <cell r="H668" t="str">
            <v>فنر سازي پارس صنعت</v>
          </cell>
          <cell r="P668" t="str">
            <v>122</v>
          </cell>
        </row>
        <row r="669">
          <cell r="A669">
            <v>1215</v>
          </cell>
          <cell r="B669" t="str">
            <v>331001101252</v>
          </cell>
          <cell r="C669" t="str">
            <v>331</v>
          </cell>
          <cell r="D669" t="str">
            <v>331001</v>
          </cell>
          <cell r="E669" t="str">
            <v>حسابها واسناد پرداختني تجاري</v>
          </cell>
          <cell r="F669" t="str">
            <v>حسابهاي پرداختني تجاري</v>
          </cell>
          <cell r="G669" t="str">
            <v>101252</v>
          </cell>
          <cell r="H669" t="str">
            <v>شرکت مهندسي لاستيك يمين خراسان</v>
          </cell>
          <cell r="P669" t="str">
            <v>121</v>
          </cell>
        </row>
        <row r="670">
          <cell r="A670">
            <v>1222</v>
          </cell>
          <cell r="B670" t="str">
            <v>331001101659</v>
          </cell>
          <cell r="C670" t="str">
            <v>331</v>
          </cell>
          <cell r="D670" t="str">
            <v>331001</v>
          </cell>
          <cell r="E670" t="str">
            <v>حسابها واسناد پرداختني تجاري</v>
          </cell>
          <cell r="F670" t="str">
            <v>حسابهاي پرداختني تجاري</v>
          </cell>
          <cell r="G670" t="str">
            <v>101659</v>
          </cell>
          <cell r="H670" t="str">
            <v>آبكاري آريا</v>
          </cell>
          <cell r="P670" t="str">
            <v>122</v>
          </cell>
        </row>
        <row r="671">
          <cell r="A671">
            <v>1225</v>
          </cell>
          <cell r="B671" t="str">
            <v>331001101587</v>
          </cell>
          <cell r="C671" t="str">
            <v>331</v>
          </cell>
          <cell r="D671" t="str">
            <v>331001</v>
          </cell>
          <cell r="E671" t="str">
            <v>حسابها واسناد پرداختني تجاري</v>
          </cell>
          <cell r="F671" t="str">
            <v>حسابهاي پرداختني تجاري</v>
          </cell>
          <cell r="G671" t="str">
            <v>101587</v>
          </cell>
          <cell r="H671" t="str">
            <v>شركت پويا نيستانك</v>
          </cell>
          <cell r="P671" t="str">
            <v>122</v>
          </cell>
        </row>
        <row r="672">
          <cell r="A672">
            <v>1224</v>
          </cell>
          <cell r="B672" t="str">
            <v>331001101532</v>
          </cell>
          <cell r="C672" t="str">
            <v>331</v>
          </cell>
          <cell r="D672" t="str">
            <v>331001</v>
          </cell>
          <cell r="E672" t="str">
            <v>حسابها واسناد پرداختني تجاري</v>
          </cell>
          <cell r="F672" t="str">
            <v>حسابهاي پرداختني تجاري</v>
          </cell>
          <cell r="G672" t="str">
            <v>101532</v>
          </cell>
          <cell r="H672" t="str">
            <v>قطعه سازي مروستي</v>
          </cell>
          <cell r="P672" t="str">
            <v>122</v>
          </cell>
        </row>
        <row r="673">
          <cell r="A673">
            <v>1228</v>
          </cell>
          <cell r="B673" t="str">
            <v>331001101596</v>
          </cell>
          <cell r="C673" t="str">
            <v>331</v>
          </cell>
          <cell r="D673" t="str">
            <v>331001</v>
          </cell>
          <cell r="E673" t="str">
            <v>حسابها واسناد پرداختني تجاري</v>
          </cell>
          <cell r="F673" t="str">
            <v>حسابهاي پرداختني تجاري</v>
          </cell>
          <cell r="G673" t="str">
            <v>101596</v>
          </cell>
          <cell r="H673" t="str">
            <v>كارگاه ميرزائي</v>
          </cell>
          <cell r="P673" t="str">
            <v>122</v>
          </cell>
        </row>
        <row r="674">
          <cell r="A674">
            <v>1227</v>
          </cell>
          <cell r="B674" t="str">
            <v>331001101517</v>
          </cell>
          <cell r="C674" t="str">
            <v>331</v>
          </cell>
          <cell r="D674" t="str">
            <v>331001</v>
          </cell>
          <cell r="E674" t="str">
            <v>حسابها واسناد پرداختني تجاري</v>
          </cell>
          <cell r="F674" t="str">
            <v>حسابهاي پرداختني تجاري</v>
          </cell>
          <cell r="G674" t="str">
            <v>101517</v>
          </cell>
          <cell r="H674" t="str">
            <v>كارگاه توليدي صنعتي امين (سنگزني امين)</v>
          </cell>
          <cell r="P674" t="str">
            <v>122</v>
          </cell>
        </row>
        <row r="675">
          <cell r="A675">
            <v>1229</v>
          </cell>
          <cell r="B675" t="str">
            <v>331001101835</v>
          </cell>
          <cell r="C675" t="str">
            <v>331</v>
          </cell>
          <cell r="D675" t="str">
            <v>331001</v>
          </cell>
          <cell r="E675" t="str">
            <v>حسابها واسناد پرداختني تجاري</v>
          </cell>
          <cell r="F675" t="str">
            <v>حسابهاي پرداختني تجاري</v>
          </cell>
          <cell r="G675" t="str">
            <v>101835</v>
          </cell>
          <cell r="H675" t="str">
            <v>كارگاه فرامرزي</v>
          </cell>
          <cell r="P675" t="str">
            <v>122</v>
          </cell>
        </row>
        <row r="676">
          <cell r="A676">
            <v>1226</v>
          </cell>
          <cell r="B676" t="str">
            <v>331001101690</v>
          </cell>
          <cell r="C676" t="str">
            <v>331</v>
          </cell>
          <cell r="D676" t="str">
            <v>331001</v>
          </cell>
          <cell r="E676" t="str">
            <v>حسابها واسناد پرداختني تجاري</v>
          </cell>
          <cell r="F676" t="str">
            <v>حسابهاي پرداختني تجاري</v>
          </cell>
          <cell r="G676" t="str">
            <v>101690</v>
          </cell>
          <cell r="H676" t="str">
            <v>شركت پيشگام لاستيك بارثاوا</v>
          </cell>
          <cell r="P676" t="str">
            <v>122</v>
          </cell>
        </row>
        <row r="677">
          <cell r="A677">
            <v>1232</v>
          </cell>
          <cell r="B677" t="str">
            <v>331001101664</v>
          </cell>
          <cell r="C677" t="str">
            <v>331</v>
          </cell>
          <cell r="D677" t="str">
            <v>331001</v>
          </cell>
          <cell r="E677" t="str">
            <v>حسابها واسناد پرداختني تجاري</v>
          </cell>
          <cell r="F677" t="str">
            <v>حسابهاي پرداختني تجاري</v>
          </cell>
          <cell r="G677" t="str">
            <v>101664</v>
          </cell>
          <cell r="H677" t="str">
            <v>گروه صنعتي سانترال</v>
          </cell>
          <cell r="P677" t="str">
            <v>123</v>
          </cell>
        </row>
        <row r="678">
          <cell r="A678">
            <v>1200</v>
          </cell>
          <cell r="B678" t="str">
            <v>331001101243</v>
          </cell>
          <cell r="C678" t="str">
            <v>331</v>
          </cell>
          <cell r="D678" t="str">
            <v>331001</v>
          </cell>
          <cell r="E678" t="str">
            <v>حسابها واسناد پرداختني تجاري</v>
          </cell>
          <cell r="F678" t="str">
            <v>حسابهاي پرداختني تجاري</v>
          </cell>
          <cell r="G678" t="str">
            <v>101243</v>
          </cell>
          <cell r="H678" t="str">
            <v>شرکت صنعت بنيان موتور</v>
          </cell>
          <cell r="P678" t="str">
            <v>120</v>
          </cell>
        </row>
        <row r="679">
          <cell r="A679">
            <v>1200</v>
          </cell>
          <cell r="B679" t="str">
            <v>331001101218</v>
          </cell>
          <cell r="C679" t="str">
            <v>331</v>
          </cell>
          <cell r="D679" t="str">
            <v>331001</v>
          </cell>
          <cell r="E679" t="str">
            <v>حسابها واسناد پرداختني تجاري</v>
          </cell>
          <cell r="F679" t="str">
            <v>حسابهاي پرداختني تجاري</v>
          </cell>
          <cell r="G679" t="str">
            <v>101218</v>
          </cell>
          <cell r="H679" t="str">
            <v>شرکت ريخته گري ماشين سازي تبريز</v>
          </cell>
          <cell r="P679" t="str">
            <v>120</v>
          </cell>
        </row>
        <row r="680">
          <cell r="A680">
            <v>1233</v>
          </cell>
          <cell r="B680" t="str">
            <v>331001101262</v>
          </cell>
          <cell r="C680" t="str">
            <v>331</v>
          </cell>
          <cell r="D680" t="str">
            <v>331001</v>
          </cell>
          <cell r="E680" t="str">
            <v>حسابها واسناد پرداختني تجاري</v>
          </cell>
          <cell r="F680" t="str">
            <v>حسابهاي پرداختني تجاري</v>
          </cell>
          <cell r="G680" t="str">
            <v>101262</v>
          </cell>
          <cell r="H680" t="str">
            <v>شركت صنايع لاستيك توس</v>
          </cell>
          <cell r="P680" t="str">
            <v>123</v>
          </cell>
        </row>
        <row r="681">
          <cell r="A681">
            <v>1200</v>
          </cell>
          <cell r="B681" t="str">
            <v>331001101594</v>
          </cell>
          <cell r="C681" t="str">
            <v>331</v>
          </cell>
          <cell r="D681" t="str">
            <v>331001</v>
          </cell>
          <cell r="E681" t="str">
            <v>حسابها واسناد پرداختني تجاري</v>
          </cell>
          <cell r="F681" t="str">
            <v>حسابهاي پرداختني تجاري</v>
          </cell>
          <cell r="G681" t="str">
            <v>101594</v>
          </cell>
          <cell r="H681" t="str">
            <v>شركت تك كاران</v>
          </cell>
          <cell r="P681" t="str">
            <v>120</v>
          </cell>
        </row>
        <row r="682">
          <cell r="A682">
            <v>1230</v>
          </cell>
          <cell r="B682" t="str">
            <v>331001101751</v>
          </cell>
          <cell r="C682" t="str">
            <v>331</v>
          </cell>
          <cell r="D682" t="str">
            <v>331001</v>
          </cell>
          <cell r="E682" t="str">
            <v>حسابها واسناد پرداختني تجاري</v>
          </cell>
          <cell r="F682" t="str">
            <v>حسابهاي پرداختني تجاري</v>
          </cell>
          <cell r="G682" t="str">
            <v>101751</v>
          </cell>
          <cell r="H682" t="str">
            <v>قطعه سازي محمودي</v>
          </cell>
          <cell r="P682" t="str">
            <v>123</v>
          </cell>
        </row>
        <row r="683">
          <cell r="A683">
            <v>1200</v>
          </cell>
          <cell r="B683" t="str">
            <v>331001101827</v>
          </cell>
          <cell r="C683" t="str">
            <v>331</v>
          </cell>
          <cell r="D683" t="str">
            <v>331001</v>
          </cell>
          <cell r="E683" t="str">
            <v>حسابها واسناد پرداختني تجاري</v>
          </cell>
          <cell r="F683" t="str">
            <v>حسابهاي پرداختني تجاري</v>
          </cell>
          <cell r="G683" t="str">
            <v>101827</v>
          </cell>
          <cell r="H683" t="str">
            <v>گروه صنعتي آذر پارت</v>
          </cell>
          <cell r="P683" t="str">
            <v>120</v>
          </cell>
        </row>
        <row r="684">
          <cell r="A684">
            <v>1200</v>
          </cell>
          <cell r="B684" t="str">
            <v>331001101673</v>
          </cell>
          <cell r="C684" t="str">
            <v>331</v>
          </cell>
          <cell r="D684" t="str">
            <v>331001</v>
          </cell>
          <cell r="E684" t="str">
            <v>حسابها واسناد پرداختني تجاري</v>
          </cell>
          <cell r="F684" t="str">
            <v>حسابهاي پرداختني تجاري</v>
          </cell>
          <cell r="G684" t="str">
            <v>101673</v>
          </cell>
          <cell r="H684" t="str">
            <v>قطعه سازي ابوذر</v>
          </cell>
          <cell r="P684" t="str">
            <v>120</v>
          </cell>
        </row>
        <row r="685">
          <cell r="A685">
            <v>1200</v>
          </cell>
          <cell r="B685" t="str">
            <v>331001101813</v>
          </cell>
          <cell r="C685" t="str">
            <v>331</v>
          </cell>
          <cell r="D685" t="str">
            <v>331001</v>
          </cell>
          <cell r="E685" t="str">
            <v>حسابها واسناد پرداختني تجاري</v>
          </cell>
          <cell r="F685" t="str">
            <v>حسابهاي پرداختني تجاري</v>
          </cell>
          <cell r="G685" t="str">
            <v>101813</v>
          </cell>
          <cell r="H685" t="str">
            <v>شركت مبتكران صنايع نوين</v>
          </cell>
          <cell r="P685" t="str">
            <v>120</v>
          </cell>
        </row>
        <row r="686">
          <cell r="A686">
            <v>1200</v>
          </cell>
          <cell r="B686" t="str">
            <v>331001101747</v>
          </cell>
          <cell r="C686" t="str">
            <v>331</v>
          </cell>
          <cell r="D686" t="str">
            <v>331001</v>
          </cell>
          <cell r="E686" t="str">
            <v>حسابها واسناد پرداختني تجاري</v>
          </cell>
          <cell r="F686" t="str">
            <v>حسابهاي پرداختني تجاري</v>
          </cell>
          <cell r="G686" t="str">
            <v>101747</v>
          </cell>
          <cell r="H686" t="str">
            <v>كارگاه پوريا صنعت</v>
          </cell>
          <cell r="P686" t="str">
            <v>120</v>
          </cell>
        </row>
        <row r="687">
          <cell r="A687">
            <v>1200</v>
          </cell>
          <cell r="B687" t="str">
            <v>331001101806</v>
          </cell>
          <cell r="C687" t="str">
            <v>331</v>
          </cell>
          <cell r="D687" t="str">
            <v>331001</v>
          </cell>
          <cell r="E687" t="str">
            <v>حسابها واسناد پرداختني تجاري</v>
          </cell>
          <cell r="F687" t="str">
            <v>حسابهاي پرداختني تجاري</v>
          </cell>
          <cell r="G687" t="str">
            <v>101806</v>
          </cell>
          <cell r="H687" t="str">
            <v>تراشكاري دقيق صنعت</v>
          </cell>
          <cell r="P687" t="str">
            <v>120</v>
          </cell>
        </row>
        <row r="688">
          <cell r="A688">
            <v>1200</v>
          </cell>
          <cell r="B688" t="str">
            <v>331001101933</v>
          </cell>
          <cell r="C688" t="str">
            <v>331</v>
          </cell>
          <cell r="D688" t="str">
            <v>331001</v>
          </cell>
          <cell r="E688" t="str">
            <v>حسابها واسناد پرداختني تجاري</v>
          </cell>
          <cell r="F688" t="str">
            <v>حسابهاي پرداختني تجاري</v>
          </cell>
          <cell r="G688" t="str">
            <v>101933</v>
          </cell>
          <cell r="H688" t="str">
            <v>شركت طرح ريزان پروژه ساز آذر ميهن</v>
          </cell>
          <cell r="P688" t="str">
            <v>120</v>
          </cell>
        </row>
        <row r="689">
          <cell r="A689">
            <v>1200</v>
          </cell>
          <cell r="B689" t="str">
            <v>331001101293</v>
          </cell>
          <cell r="C689" t="str">
            <v>331</v>
          </cell>
          <cell r="D689" t="str">
            <v>331001</v>
          </cell>
          <cell r="E689" t="str">
            <v>حسابها واسناد پرداختني تجاري</v>
          </cell>
          <cell r="F689" t="str">
            <v>حسابهاي پرداختني تجاري</v>
          </cell>
          <cell r="G689" t="str">
            <v>101293</v>
          </cell>
          <cell r="H689" t="str">
            <v>كارگاه المهدي</v>
          </cell>
          <cell r="P689" t="str">
            <v>120</v>
          </cell>
        </row>
        <row r="690">
          <cell r="A690">
            <v>1234</v>
          </cell>
          <cell r="B690" t="str">
            <v>331001101589</v>
          </cell>
          <cell r="C690" t="str">
            <v>331</v>
          </cell>
          <cell r="D690" t="str">
            <v>331001</v>
          </cell>
          <cell r="E690" t="str">
            <v>حسابها واسناد پرداختني تجاري</v>
          </cell>
          <cell r="F690" t="str">
            <v>حسابهاي پرداختني تجاري</v>
          </cell>
          <cell r="G690" t="str">
            <v>101589</v>
          </cell>
          <cell r="H690" t="str">
            <v>ريخته گري سهند آذرين</v>
          </cell>
          <cell r="P690" t="str">
            <v>123</v>
          </cell>
        </row>
        <row r="691">
          <cell r="A691">
            <v>1200</v>
          </cell>
          <cell r="B691" t="str">
            <v>331001101505</v>
          </cell>
          <cell r="C691" t="str">
            <v>331</v>
          </cell>
          <cell r="D691" t="str">
            <v>331001</v>
          </cell>
          <cell r="E691" t="str">
            <v>حسابها واسناد پرداختني تجاري</v>
          </cell>
          <cell r="F691" t="str">
            <v>حسابهاي پرداختني تجاري</v>
          </cell>
          <cell r="G691" t="str">
            <v>101505</v>
          </cell>
          <cell r="H691" t="str">
            <v>لوله هاي صنعتي دقيق كاوه</v>
          </cell>
          <cell r="P691" t="str">
            <v>120</v>
          </cell>
        </row>
        <row r="692">
          <cell r="A692">
            <v>1200</v>
          </cell>
          <cell r="B692" t="str">
            <v>331001101301</v>
          </cell>
          <cell r="C692" t="str">
            <v>331</v>
          </cell>
          <cell r="D692" t="str">
            <v>331001</v>
          </cell>
          <cell r="E692" t="str">
            <v>حسابها واسناد پرداختني تجاري</v>
          </cell>
          <cell r="F692" t="str">
            <v>حسابهاي پرداختني تجاري</v>
          </cell>
          <cell r="G692" t="str">
            <v>101301</v>
          </cell>
          <cell r="H692" t="str">
            <v>كارتن سحر تبريز</v>
          </cell>
          <cell r="P692" t="str">
            <v>120</v>
          </cell>
        </row>
        <row r="693">
          <cell r="A693">
            <v>1200</v>
          </cell>
          <cell r="B693" t="str">
            <v>331001101268</v>
          </cell>
          <cell r="C693" t="str">
            <v>331</v>
          </cell>
          <cell r="D693" t="str">
            <v>331001</v>
          </cell>
          <cell r="E693" t="str">
            <v>حسابها واسناد پرداختني تجاري</v>
          </cell>
          <cell r="F693" t="str">
            <v>حسابهاي پرداختني تجاري</v>
          </cell>
          <cell r="G693" t="str">
            <v>101268</v>
          </cell>
          <cell r="H693" t="str">
            <v>شرکت ماشين لنت</v>
          </cell>
          <cell r="P693" t="str">
            <v>120</v>
          </cell>
        </row>
        <row r="694">
          <cell r="A694">
            <v>1200</v>
          </cell>
          <cell r="B694" t="str">
            <v>331001101610</v>
          </cell>
          <cell r="C694" t="str">
            <v>331</v>
          </cell>
          <cell r="D694" t="str">
            <v>331001</v>
          </cell>
          <cell r="E694" t="str">
            <v>حسابها واسناد پرداختني تجاري</v>
          </cell>
          <cell r="F694" t="str">
            <v>حسابهاي پرداختني تجاري</v>
          </cell>
          <cell r="G694" t="str">
            <v>101610</v>
          </cell>
          <cell r="H694" t="str">
            <v>قطعه سازي محمد</v>
          </cell>
          <cell r="P694" t="str">
            <v>120</v>
          </cell>
        </row>
        <row r="695">
          <cell r="A695">
            <v>1200</v>
          </cell>
          <cell r="B695" t="str">
            <v>331001101818</v>
          </cell>
          <cell r="C695" t="str">
            <v>331</v>
          </cell>
          <cell r="D695" t="str">
            <v>331001</v>
          </cell>
          <cell r="E695" t="str">
            <v>حسابها واسناد پرداختني تجاري</v>
          </cell>
          <cell r="F695" t="str">
            <v>حسابهاي پرداختني تجاري</v>
          </cell>
          <cell r="G695" t="str">
            <v>101818</v>
          </cell>
          <cell r="H695" t="str">
            <v>آبكاري صدف</v>
          </cell>
          <cell r="P695" t="str">
            <v>120</v>
          </cell>
        </row>
        <row r="696">
          <cell r="A696">
            <v>1200</v>
          </cell>
          <cell r="B696" t="str">
            <v>331001101867</v>
          </cell>
          <cell r="C696" t="str">
            <v>331</v>
          </cell>
          <cell r="D696" t="str">
            <v>331001</v>
          </cell>
          <cell r="E696" t="str">
            <v>حسابها واسناد پرداختني تجاري</v>
          </cell>
          <cell r="F696" t="str">
            <v>حسابهاي پرداختني تجاري</v>
          </cell>
          <cell r="G696" t="str">
            <v>101867</v>
          </cell>
          <cell r="H696" t="str">
            <v>كارگاه كات فن آذر</v>
          </cell>
          <cell r="P696" t="str">
            <v>120</v>
          </cell>
        </row>
        <row r="697">
          <cell r="A697">
            <v>1200</v>
          </cell>
          <cell r="B697" t="str">
            <v>331001101606</v>
          </cell>
          <cell r="C697" t="str">
            <v>331</v>
          </cell>
          <cell r="D697" t="str">
            <v>331001</v>
          </cell>
          <cell r="E697" t="str">
            <v>حسابها واسناد پرداختني تجاري</v>
          </cell>
          <cell r="F697" t="str">
            <v>حسابهاي پرداختني تجاري</v>
          </cell>
          <cell r="G697" t="str">
            <v>101606</v>
          </cell>
          <cell r="H697" t="str">
            <v>شركت معماران توسعه صنعت آلومينيوم(متصا)</v>
          </cell>
          <cell r="P697" t="str">
            <v>120</v>
          </cell>
        </row>
        <row r="698">
          <cell r="A698">
            <v>1200</v>
          </cell>
          <cell r="B698" t="str">
            <v>331001101616</v>
          </cell>
          <cell r="C698" t="str">
            <v>331</v>
          </cell>
          <cell r="D698" t="str">
            <v>331001</v>
          </cell>
          <cell r="E698" t="str">
            <v>حسابها واسناد پرداختني تجاري</v>
          </cell>
          <cell r="F698" t="str">
            <v>حسابهاي پرداختني تجاري</v>
          </cell>
          <cell r="G698" t="str">
            <v>101616</v>
          </cell>
          <cell r="H698" t="str">
            <v>كارگاه فرشيد نيا</v>
          </cell>
          <cell r="P698" t="str">
            <v>120</v>
          </cell>
        </row>
        <row r="699">
          <cell r="A699">
            <v>1200</v>
          </cell>
          <cell r="B699" t="str">
            <v>331001101515</v>
          </cell>
          <cell r="C699" t="str">
            <v>331</v>
          </cell>
          <cell r="D699" t="str">
            <v>331001</v>
          </cell>
          <cell r="E699" t="str">
            <v>حسابها واسناد پرداختني تجاري</v>
          </cell>
          <cell r="F699" t="str">
            <v>حسابهاي پرداختني تجاري</v>
          </cell>
          <cell r="G699" t="str">
            <v>101515</v>
          </cell>
          <cell r="H699" t="str">
            <v>شرکت پارس صنعت تبريز</v>
          </cell>
          <cell r="P699" t="str">
            <v>120</v>
          </cell>
        </row>
        <row r="700">
          <cell r="A700">
            <v>1200</v>
          </cell>
          <cell r="B700" t="str">
            <v>331001101686</v>
          </cell>
          <cell r="C700" t="str">
            <v>331</v>
          </cell>
          <cell r="D700" t="str">
            <v>331001</v>
          </cell>
          <cell r="E700" t="str">
            <v>حسابها واسناد پرداختني تجاري</v>
          </cell>
          <cell r="F700" t="str">
            <v>حسابهاي پرداختني تجاري</v>
          </cell>
          <cell r="G700" t="str">
            <v>101686</v>
          </cell>
          <cell r="H700" t="str">
            <v>شركت فن گستر</v>
          </cell>
          <cell r="P700" t="str">
            <v>120</v>
          </cell>
        </row>
        <row r="701">
          <cell r="A701">
            <v>1200</v>
          </cell>
          <cell r="B701" t="str">
            <v>331001101263</v>
          </cell>
          <cell r="C701" t="str">
            <v>331</v>
          </cell>
          <cell r="D701" t="str">
            <v>331001</v>
          </cell>
          <cell r="E701" t="str">
            <v>حسابها واسناد پرداختني تجاري</v>
          </cell>
          <cell r="F701" t="str">
            <v>حسابهاي پرداختني تجاري</v>
          </cell>
          <cell r="G701" t="str">
            <v>101263</v>
          </cell>
          <cell r="H701" t="str">
            <v>شرکت قطعه سازان خودرو دلتا امين</v>
          </cell>
          <cell r="P701" t="str">
            <v>120</v>
          </cell>
        </row>
        <row r="702">
          <cell r="A702">
            <v>1200</v>
          </cell>
          <cell r="B702" t="str">
            <v>331001101264</v>
          </cell>
          <cell r="C702" t="str">
            <v>331</v>
          </cell>
          <cell r="D702" t="str">
            <v>331001</v>
          </cell>
          <cell r="E702" t="str">
            <v>حسابها واسناد پرداختني تجاري</v>
          </cell>
          <cell r="F702" t="str">
            <v>حسابهاي پرداختني تجاري</v>
          </cell>
          <cell r="G702" t="str">
            <v>101264</v>
          </cell>
          <cell r="H702" t="str">
            <v>گروه توليدي وصنعتي قطعه فرم</v>
          </cell>
          <cell r="P702" t="str">
            <v>120</v>
          </cell>
        </row>
        <row r="703">
          <cell r="A703">
            <v>1200</v>
          </cell>
          <cell r="B703" t="str">
            <v>331001101746</v>
          </cell>
          <cell r="C703" t="str">
            <v>331</v>
          </cell>
          <cell r="D703" t="str">
            <v>331001</v>
          </cell>
          <cell r="E703" t="str">
            <v>حسابها واسناد پرداختني تجاري</v>
          </cell>
          <cell r="F703" t="str">
            <v>حسابهاي پرداختني تجاري</v>
          </cell>
          <cell r="G703" t="str">
            <v>101746</v>
          </cell>
          <cell r="H703" t="str">
            <v>شركت نور آيدين</v>
          </cell>
          <cell r="P703" t="str">
            <v>120</v>
          </cell>
        </row>
        <row r="704">
          <cell r="A704">
            <v>1200</v>
          </cell>
          <cell r="B704" t="str">
            <v>331001101251</v>
          </cell>
          <cell r="C704" t="str">
            <v>331</v>
          </cell>
          <cell r="D704" t="str">
            <v>331001</v>
          </cell>
          <cell r="E704" t="str">
            <v>حسابها واسناد پرداختني تجاري</v>
          </cell>
          <cell r="F704" t="str">
            <v>حسابهاي پرداختني تجاري</v>
          </cell>
          <cell r="G704" t="str">
            <v>101251</v>
          </cell>
          <cell r="H704" t="str">
            <v>كارگاه آبكاري لوكس</v>
          </cell>
          <cell r="P704" t="str">
            <v>120</v>
          </cell>
        </row>
        <row r="705">
          <cell r="A705">
            <v>1200</v>
          </cell>
          <cell r="B705" t="str">
            <v>331001101242</v>
          </cell>
          <cell r="C705" t="str">
            <v>331</v>
          </cell>
          <cell r="D705" t="str">
            <v>331001</v>
          </cell>
          <cell r="E705" t="str">
            <v>حسابها واسناد پرداختني تجاري</v>
          </cell>
          <cell r="F705" t="str">
            <v>حسابهاي پرداختني تجاري</v>
          </cell>
          <cell r="G705" t="str">
            <v>101242</v>
          </cell>
          <cell r="H705" t="str">
            <v>آذر فيلر</v>
          </cell>
          <cell r="P705" t="str">
            <v>120</v>
          </cell>
        </row>
        <row r="706">
          <cell r="A706">
            <v>1200</v>
          </cell>
          <cell r="B706" t="str">
            <v>331001101240</v>
          </cell>
          <cell r="C706" t="str">
            <v>331</v>
          </cell>
          <cell r="D706" t="str">
            <v>331001</v>
          </cell>
          <cell r="E706" t="str">
            <v>حسابها واسناد پرداختني تجاري</v>
          </cell>
          <cell r="F706" t="str">
            <v>حسابهاي پرداختني تجاري</v>
          </cell>
          <cell r="G706" t="str">
            <v>101240</v>
          </cell>
          <cell r="H706" t="str">
            <v>هنر گستر آذر</v>
          </cell>
          <cell r="P706" t="str">
            <v>120</v>
          </cell>
        </row>
        <row r="707">
          <cell r="A707">
            <v>1200</v>
          </cell>
          <cell r="B707" t="str">
            <v>331001101274</v>
          </cell>
          <cell r="C707" t="str">
            <v>331</v>
          </cell>
          <cell r="D707" t="str">
            <v>331001</v>
          </cell>
          <cell r="E707" t="str">
            <v>حسابها واسناد پرداختني تجاري</v>
          </cell>
          <cell r="F707" t="str">
            <v>حسابهاي پرداختني تجاري</v>
          </cell>
          <cell r="G707" t="str">
            <v>101274</v>
          </cell>
          <cell r="H707" t="str">
            <v>كارگاه توليدي مهدي</v>
          </cell>
          <cell r="P707" t="str">
            <v>120</v>
          </cell>
        </row>
        <row r="708">
          <cell r="A708">
            <v>1200</v>
          </cell>
          <cell r="B708" t="str">
            <v>331001101793</v>
          </cell>
          <cell r="C708" t="str">
            <v>331</v>
          </cell>
          <cell r="D708" t="str">
            <v>331001</v>
          </cell>
          <cell r="E708" t="str">
            <v>حسابها واسناد پرداختني تجاري</v>
          </cell>
          <cell r="F708" t="str">
            <v>حسابهاي پرداختني تجاري</v>
          </cell>
          <cell r="G708" t="str">
            <v>101793</v>
          </cell>
          <cell r="H708" t="str">
            <v>شركت كار سازان</v>
          </cell>
          <cell r="P708" t="str">
            <v>120</v>
          </cell>
        </row>
        <row r="709">
          <cell r="A709">
            <v>1200</v>
          </cell>
          <cell r="B709" t="str">
            <v>331001101224</v>
          </cell>
          <cell r="C709" t="str">
            <v>331</v>
          </cell>
          <cell r="D709" t="str">
            <v>331001</v>
          </cell>
          <cell r="E709" t="str">
            <v>حسابها واسناد پرداختني تجاري</v>
          </cell>
          <cell r="F709" t="str">
            <v>حسابهاي پرداختني تجاري</v>
          </cell>
          <cell r="G709" t="str">
            <v>101224</v>
          </cell>
          <cell r="H709" t="str">
            <v>شرکت فولاد فرايند شهريار</v>
          </cell>
          <cell r="P709" t="str">
            <v>120</v>
          </cell>
        </row>
        <row r="710">
          <cell r="A710">
            <v>1200</v>
          </cell>
          <cell r="B710" t="str">
            <v>331001101877</v>
          </cell>
          <cell r="C710" t="str">
            <v>331</v>
          </cell>
          <cell r="D710" t="str">
            <v>331001</v>
          </cell>
          <cell r="E710" t="str">
            <v>حسابها واسناد پرداختني تجاري</v>
          </cell>
          <cell r="F710" t="str">
            <v>حسابهاي پرداختني تجاري</v>
          </cell>
          <cell r="G710" t="str">
            <v>101877</v>
          </cell>
          <cell r="H710" t="str">
            <v>آقاي غضنفري</v>
          </cell>
          <cell r="P710" t="str">
            <v>120</v>
          </cell>
        </row>
        <row r="711">
          <cell r="A711">
            <v>1200</v>
          </cell>
          <cell r="B711" t="str">
            <v>331001101868</v>
          </cell>
          <cell r="C711" t="str">
            <v>331</v>
          </cell>
          <cell r="D711" t="str">
            <v>331001</v>
          </cell>
          <cell r="E711" t="str">
            <v>حسابها واسناد پرداختني تجاري</v>
          </cell>
          <cell r="F711" t="str">
            <v>حسابهاي پرداختني تجاري</v>
          </cell>
          <cell r="G711" t="str">
            <v>101868</v>
          </cell>
          <cell r="H711" t="str">
            <v>شركت كاوشگران صنعت تبريز</v>
          </cell>
          <cell r="P711" t="str">
            <v>120</v>
          </cell>
        </row>
        <row r="712">
          <cell r="A712">
            <v>1200</v>
          </cell>
          <cell r="B712" t="str">
            <v>331001101912</v>
          </cell>
          <cell r="C712" t="str">
            <v>331</v>
          </cell>
          <cell r="D712" t="str">
            <v>331001</v>
          </cell>
          <cell r="E712" t="str">
            <v>حسابها واسناد پرداختني تجاري</v>
          </cell>
          <cell r="F712" t="str">
            <v>حسابهاي پرداختني تجاري</v>
          </cell>
          <cell r="G712" t="str">
            <v>101912</v>
          </cell>
          <cell r="H712" t="str">
            <v>آبكاري تكنو آب</v>
          </cell>
          <cell r="P712" t="str">
            <v>120</v>
          </cell>
        </row>
        <row r="713">
          <cell r="A713">
            <v>1200</v>
          </cell>
          <cell r="B713" t="str">
            <v>331001101607</v>
          </cell>
          <cell r="C713" t="str">
            <v>331</v>
          </cell>
          <cell r="D713" t="str">
            <v>331001</v>
          </cell>
          <cell r="E713" t="str">
            <v>حسابها واسناد پرداختني تجاري</v>
          </cell>
          <cell r="F713" t="str">
            <v>حسابهاي پرداختني تجاري</v>
          </cell>
          <cell r="G713" t="str">
            <v>101607</v>
          </cell>
          <cell r="H713" t="str">
            <v>كارگاه صنعتي پالاديم</v>
          </cell>
          <cell r="P713" t="str">
            <v>120</v>
          </cell>
        </row>
        <row r="714">
          <cell r="A714">
            <v>1200</v>
          </cell>
          <cell r="B714" t="str">
            <v>331001101288</v>
          </cell>
          <cell r="C714" t="str">
            <v>331</v>
          </cell>
          <cell r="D714" t="str">
            <v>331001</v>
          </cell>
          <cell r="E714" t="str">
            <v>حسابها واسناد پرداختني تجاري</v>
          </cell>
          <cell r="F714" t="str">
            <v>حسابهاي پرداختني تجاري</v>
          </cell>
          <cell r="G714" t="str">
            <v>101288</v>
          </cell>
          <cell r="H714" t="str">
            <v>توفيق صنعت</v>
          </cell>
          <cell r="P714" t="str">
            <v>120</v>
          </cell>
        </row>
        <row r="715">
          <cell r="A715">
            <v>1200</v>
          </cell>
          <cell r="B715" t="str">
            <v>331001101880</v>
          </cell>
          <cell r="C715" t="str">
            <v>331</v>
          </cell>
          <cell r="D715" t="str">
            <v>331001</v>
          </cell>
          <cell r="E715" t="str">
            <v>حسابها واسناد پرداختني تجاري</v>
          </cell>
          <cell r="F715" t="str">
            <v>حسابهاي پرداختني تجاري</v>
          </cell>
          <cell r="G715" t="str">
            <v>101880</v>
          </cell>
          <cell r="H715" t="str">
            <v>گروه صنعتي كاوه ( مگاژن )</v>
          </cell>
          <cell r="P715" t="str">
            <v>120</v>
          </cell>
        </row>
        <row r="716">
          <cell r="A716">
            <v>1200</v>
          </cell>
          <cell r="B716" t="str">
            <v>331001101557</v>
          </cell>
          <cell r="C716" t="str">
            <v>331</v>
          </cell>
          <cell r="D716" t="str">
            <v>331001</v>
          </cell>
          <cell r="E716" t="str">
            <v>حسابها واسناد پرداختني تجاري</v>
          </cell>
          <cell r="F716" t="str">
            <v>حسابهاي پرداختني تجاري</v>
          </cell>
          <cell r="G716" t="str">
            <v>101557</v>
          </cell>
          <cell r="H716" t="str">
            <v>شركت آذر صنعت باهري</v>
          </cell>
          <cell r="P716" t="str">
            <v>120</v>
          </cell>
        </row>
        <row r="717">
          <cell r="A717">
            <v>1200</v>
          </cell>
          <cell r="B717" t="str">
            <v>331001101374</v>
          </cell>
          <cell r="C717" t="str">
            <v>331</v>
          </cell>
          <cell r="D717" t="str">
            <v>331001</v>
          </cell>
          <cell r="E717" t="str">
            <v>حسابها واسناد پرداختني تجاري</v>
          </cell>
          <cell r="F717" t="str">
            <v>حسابهاي پرداختني تجاري</v>
          </cell>
          <cell r="G717" t="str">
            <v>101374</v>
          </cell>
          <cell r="H717" t="str">
            <v>سنجه سازان</v>
          </cell>
          <cell r="P717" t="str">
            <v>120</v>
          </cell>
        </row>
        <row r="718">
          <cell r="A718">
            <v>1200</v>
          </cell>
          <cell r="B718" t="str">
            <v>331001101533</v>
          </cell>
          <cell r="C718" t="str">
            <v>331</v>
          </cell>
          <cell r="D718" t="str">
            <v>331001</v>
          </cell>
          <cell r="E718" t="str">
            <v>حسابها واسناد پرداختني تجاري</v>
          </cell>
          <cell r="F718" t="str">
            <v>حسابهاي پرداختني تجاري</v>
          </cell>
          <cell r="G718" t="str">
            <v>101533</v>
          </cell>
          <cell r="H718" t="str">
            <v>پارس فورجينگ</v>
          </cell>
          <cell r="P718" t="str">
            <v>120</v>
          </cell>
        </row>
        <row r="719">
          <cell r="A719">
            <v>1200</v>
          </cell>
          <cell r="B719" t="str">
            <v>331001101575</v>
          </cell>
          <cell r="C719" t="str">
            <v>331</v>
          </cell>
          <cell r="D719" t="str">
            <v>331001</v>
          </cell>
          <cell r="E719" t="str">
            <v>حسابها واسناد پرداختني تجاري</v>
          </cell>
          <cell r="F719" t="str">
            <v>حسابهاي پرداختني تجاري</v>
          </cell>
          <cell r="G719" t="str">
            <v>101575</v>
          </cell>
          <cell r="H719" t="str">
            <v>قطعه سازي شهريار</v>
          </cell>
          <cell r="P719" t="str">
            <v>120</v>
          </cell>
        </row>
        <row r="720">
          <cell r="A720">
            <v>1200</v>
          </cell>
          <cell r="B720" t="str">
            <v>331001101608</v>
          </cell>
          <cell r="C720" t="str">
            <v>331</v>
          </cell>
          <cell r="D720" t="str">
            <v>331001</v>
          </cell>
          <cell r="E720" t="str">
            <v>حسابها واسناد پرداختني تجاري</v>
          </cell>
          <cell r="F720" t="str">
            <v>حسابهاي پرداختني تجاري</v>
          </cell>
          <cell r="G720" t="str">
            <v>101608</v>
          </cell>
          <cell r="H720" t="str">
            <v>شركت پولاديش</v>
          </cell>
          <cell r="P720" t="str">
            <v>120</v>
          </cell>
        </row>
        <row r="721">
          <cell r="A721">
            <v>1200</v>
          </cell>
          <cell r="B721" t="str">
            <v>331001101590</v>
          </cell>
          <cell r="C721" t="str">
            <v>331</v>
          </cell>
          <cell r="D721" t="str">
            <v>331001</v>
          </cell>
          <cell r="E721" t="str">
            <v>حسابها واسناد پرداختني تجاري</v>
          </cell>
          <cell r="F721" t="str">
            <v>حسابهاي پرداختني تجاري</v>
          </cell>
          <cell r="G721" t="str">
            <v>101590</v>
          </cell>
          <cell r="H721" t="str">
            <v>آريانا ذوب</v>
          </cell>
          <cell r="P721" t="str">
            <v>120</v>
          </cell>
        </row>
        <row r="722">
          <cell r="A722">
            <v>1200</v>
          </cell>
          <cell r="B722" t="str">
            <v>331001101276</v>
          </cell>
          <cell r="C722" t="str">
            <v>331</v>
          </cell>
          <cell r="D722" t="str">
            <v>331001</v>
          </cell>
          <cell r="E722" t="str">
            <v>حسابها واسناد پرداختني تجاري</v>
          </cell>
          <cell r="F722" t="str">
            <v>حسابهاي پرداختني تجاري</v>
          </cell>
          <cell r="G722" t="str">
            <v>101276</v>
          </cell>
          <cell r="H722" t="str">
            <v>كارگاه بقا</v>
          </cell>
          <cell r="P722" t="str">
            <v>120</v>
          </cell>
        </row>
        <row r="723">
          <cell r="A723">
            <v>1200</v>
          </cell>
          <cell r="B723" t="str">
            <v>331001101655</v>
          </cell>
          <cell r="C723" t="str">
            <v>331</v>
          </cell>
          <cell r="D723" t="str">
            <v>331001</v>
          </cell>
          <cell r="E723" t="str">
            <v>حسابها واسناد پرداختني تجاري</v>
          </cell>
          <cell r="F723" t="str">
            <v>حسابهاي پرداختني تجاري</v>
          </cell>
          <cell r="G723" t="str">
            <v>101655</v>
          </cell>
          <cell r="H723" t="str">
            <v>شركت پرشين صنعت</v>
          </cell>
          <cell r="P723" t="str">
            <v>120</v>
          </cell>
        </row>
        <row r="724">
          <cell r="A724">
            <v>1200</v>
          </cell>
          <cell r="B724" t="str">
            <v>331001101774</v>
          </cell>
          <cell r="C724" t="str">
            <v>331</v>
          </cell>
          <cell r="D724" t="str">
            <v>331001</v>
          </cell>
          <cell r="E724" t="str">
            <v>حسابها واسناد پرداختني تجاري</v>
          </cell>
          <cell r="F724" t="str">
            <v>حسابهاي پرداختني تجاري</v>
          </cell>
          <cell r="G724" t="str">
            <v>101774</v>
          </cell>
          <cell r="H724" t="str">
            <v>گروه صنعتي تراش و فن</v>
          </cell>
          <cell r="P724" t="str">
            <v>120</v>
          </cell>
        </row>
        <row r="725">
          <cell r="A725">
            <v>7502</v>
          </cell>
          <cell r="B725" t="str">
            <v>331002101218</v>
          </cell>
          <cell r="C725" t="str">
            <v>331</v>
          </cell>
          <cell r="D725" t="str">
            <v>331002</v>
          </cell>
          <cell r="E725" t="str">
            <v>حسابها واسناد پرداختني تجاري</v>
          </cell>
          <cell r="F725" t="str">
            <v>كالاي اماني ديگران نزدما</v>
          </cell>
          <cell r="G725" t="str">
            <v>101218</v>
          </cell>
          <cell r="H725" t="str">
            <v>شرکت ريخته گري ماشين سازي تبريز</v>
          </cell>
          <cell r="P725" t="str">
            <v>750</v>
          </cell>
        </row>
        <row r="726">
          <cell r="A726">
            <v>7502</v>
          </cell>
          <cell r="B726" t="str">
            <v>331002101505</v>
          </cell>
          <cell r="C726" t="str">
            <v>331</v>
          </cell>
          <cell r="D726" t="str">
            <v>331002</v>
          </cell>
          <cell r="E726" t="str">
            <v>حسابها واسناد پرداختني تجاري</v>
          </cell>
          <cell r="F726" t="str">
            <v>كالاي اماني ديگران نزدما</v>
          </cell>
          <cell r="G726" t="str">
            <v>101505</v>
          </cell>
          <cell r="H726" t="str">
            <v>لوله هاي صنعتي دقيق كاوه</v>
          </cell>
          <cell r="P726" t="str">
            <v>750</v>
          </cell>
        </row>
        <row r="727">
          <cell r="A727">
            <v>7502</v>
          </cell>
          <cell r="B727" t="str">
            <v>331002101001</v>
          </cell>
          <cell r="C727" t="str">
            <v>331</v>
          </cell>
          <cell r="D727" t="str">
            <v>331002</v>
          </cell>
          <cell r="E727" t="str">
            <v>حسابها واسناد پرداختني تجاري</v>
          </cell>
          <cell r="F727" t="str">
            <v>كالاي اماني ديگران نزدما</v>
          </cell>
          <cell r="G727" t="str">
            <v>101001</v>
          </cell>
          <cell r="H727" t="str">
            <v>شرکت مگا موتورفروش قطعات خودرو</v>
          </cell>
          <cell r="P727" t="str">
            <v>750</v>
          </cell>
        </row>
        <row r="728">
          <cell r="A728">
            <v>7502</v>
          </cell>
          <cell r="B728" t="str">
            <v>331002101589</v>
          </cell>
          <cell r="C728" t="str">
            <v>331</v>
          </cell>
          <cell r="D728" t="str">
            <v>331002</v>
          </cell>
          <cell r="E728" t="str">
            <v>حسابها واسناد پرداختني تجاري</v>
          </cell>
          <cell r="F728" t="str">
            <v>كالاي اماني ديگران نزدما</v>
          </cell>
          <cell r="G728" t="str">
            <v>101589</v>
          </cell>
          <cell r="H728" t="str">
            <v>ريخته گري سهند آذرين</v>
          </cell>
          <cell r="P728" t="str">
            <v>750</v>
          </cell>
        </row>
        <row r="729">
          <cell r="A729">
            <v>7502</v>
          </cell>
          <cell r="B729" t="str">
            <v>331002101291</v>
          </cell>
          <cell r="C729" t="str">
            <v>331</v>
          </cell>
          <cell r="D729" t="str">
            <v>331002</v>
          </cell>
          <cell r="E729" t="str">
            <v>حسابها واسناد پرداختني تجاري</v>
          </cell>
          <cell r="F729" t="str">
            <v>كالاي اماني ديگران نزدما</v>
          </cell>
          <cell r="G729" t="str">
            <v>101291</v>
          </cell>
          <cell r="H729" t="str">
            <v>شرکت تلدا خاوران</v>
          </cell>
          <cell r="P729" t="str">
            <v>750</v>
          </cell>
        </row>
        <row r="730">
          <cell r="A730">
            <v>7502</v>
          </cell>
          <cell r="B730" t="str">
            <v>331002101596</v>
          </cell>
          <cell r="C730" t="str">
            <v>331</v>
          </cell>
          <cell r="D730" t="str">
            <v>331002</v>
          </cell>
          <cell r="E730" t="str">
            <v>حسابها واسناد پرداختني تجاري</v>
          </cell>
          <cell r="F730" t="str">
            <v>كالاي اماني ديگران نزدما</v>
          </cell>
          <cell r="G730" t="str">
            <v>101596</v>
          </cell>
          <cell r="H730" t="str">
            <v>كارگاه ميرزائي</v>
          </cell>
          <cell r="P730" t="str">
            <v>750</v>
          </cell>
        </row>
        <row r="731">
          <cell r="A731">
            <v>7502</v>
          </cell>
          <cell r="B731" t="str">
            <v>331002101268</v>
          </cell>
          <cell r="C731" t="str">
            <v>331</v>
          </cell>
          <cell r="D731" t="str">
            <v>331002</v>
          </cell>
          <cell r="E731" t="str">
            <v>حسابها واسناد پرداختني تجاري</v>
          </cell>
          <cell r="F731" t="str">
            <v>كالاي اماني ديگران نزدما</v>
          </cell>
          <cell r="G731" t="str">
            <v>101268</v>
          </cell>
          <cell r="H731" t="str">
            <v>شرکت ماشين لنت</v>
          </cell>
          <cell r="P731" t="str">
            <v>750</v>
          </cell>
        </row>
        <row r="732">
          <cell r="A732">
            <v>7502</v>
          </cell>
          <cell r="B732" t="str">
            <v>331002101259</v>
          </cell>
          <cell r="C732" t="str">
            <v>331</v>
          </cell>
          <cell r="D732" t="str">
            <v>331002</v>
          </cell>
          <cell r="E732" t="str">
            <v>حسابها واسناد پرداختني تجاري</v>
          </cell>
          <cell r="F732" t="str">
            <v>كالاي اماني ديگران نزدما</v>
          </cell>
          <cell r="G732" t="str">
            <v>101259</v>
          </cell>
          <cell r="H732" t="str">
            <v>كارگاه حسينپور خيري</v>
          </cell>
          <cell r="P732" t="str">
            <v>750</v>
          </cell>
        </row>
        <row r="733">
          <cell r="A733">
            <v>7502</v>
          </cell>
          <cell r="B733" t="str">
            <v>331002101595</v>
          </cell>
          <cell r="C733" t="str">
            <v>331</v>
          </cell>
          <cell r="D733" t="str">
            <v>331002</v>
          </cell>
          <cell r="E733" t="str">
            <v>حسابها واسناد پرداختني تجاري</v>
          </cell>
          <cell r="F733" t="str">
            <v>كالاي اماني ديگران نزدما</v>
          </cell>
          <cell r="G733" t="str">
            <v>101595</v>
          </cell>
          <cell r="H733" t="str">
            <v>شركت لنت پارس</v>
          </cell>
          <cell r="P733" t="str">
            <v>750</v>
          </cell>
        </row>
        <row r="734">
          <cell r="A734">
            <v>7502</v>
          </cell>
          <cell r="B734" t="str">
            <v>331002101024</v>
          </cell>
          <cell r="C734" t="str">
            <v>331</v>
          </cell>
          <cell r="D734" t="str">
            <v>331002</v>
          </cell>
          <cell r="E734" t="str">
            <v>حسابها واسناد پرداختني تجاري</v>
          </cell>
          <cell r="F734" t="str">
            <v>كالاي اماني ديگران نزدما</v>
          </cell>
          <cell r="G734" t="str">
            <v>101024</v>
          </cell>
          <cell r="H734" t="str">
            <v>شرکت ماليبل سايپا</v>
          </cell>
          <cell r="P734" t="str">
            <v>750</v>
          </cell>
        </row>
        <row r="735">
          <cell r="A735">
            <v>7502</v>
          </cell>
          <cell r="B735" t="str">
            <v>331002101903</v>
          </cell>
          <cell r="C735" t="str">
            <v>331</v>
          </cell>
          <cell r="D735" t="str">
            <v>331002</v>
          </cell>
          <cell r="E735" t="str">
            <v>حسابها واسناد پرداختني تجاري</v>
          </cell>
          <cell r="F735" t="str">
            <v>كالاي اماني ديگران نزدما</v>
          </cell>
          <cell r="G735" t="str">
            <v>101903</v>
          </cell>
          <cell r="H735" t="str">
            <v>شركت تكسان (تهران)</v>
          </cell>
          <cell r="P735" t="str">
            <v>750</v>
          </cell>
        </row>
        <row r="736">
          <cell r="A736">
            <v>7502</v>
          </cell>
          <cell r="B736" t="str">
            <v>331002101028</v>
          </cell>
          <cell r="C736" t="str">
            <v>331</v>
          </cell>
          <cell r="D736" t="str">
            <v>331002</v>
          </cell>
          <cell r="E736" t="str">
            <v>حسابها واسناد پرداختني تجاري</v>
          </cell>
          <cell r="F736" t="str">
            <v>كالاي اماني ديگران نزدما</v>
          </cell>
          <cell r="G736" t="str">
            <v>101028</v>
          </cell>
          <cell r="H736" t="str">
            <v>شرکت سايپاپيستون</v>
          </cell>
          <cell r="P736" t="str">
            <v>750</v>
          </cell>
        </row>
        <row r="737">
          <cell r="A737">
            <v>7502</v>
          </cell>
          <cell r="B737" t="str">
            <v>331002101238</v>
          </cell>
          <cell r="C737" t="str">
            <v>331</v>
          </cell>
          <cell r="D737" t="str">
            <v>331002</v>
          </cell>
          <cell r="E737" t="str">
            <v>حسابها واسناد پرداختني تجاري</v>
          </cell>
          <cell r="F737" t="str">
            <v>كالاي اماني ديگران نزدما</v>
          </cell>
          <cell r="G737" t="str">
            <v>101238</v>
          </cell>
          <cell r="H737" t="str">
            <v>شرکت ريخته گري تراکتورسازي ايران(سهامي عام)</v>
          </cell>
          <cell r="P737" t="str">
            <v>750</v>
          </cell>
        </row>
        <row r="738">
          <cell r="A738">
            <v>7502</v>
          </cell>
          <cell r="B738" t="str">
            <v>331002101606</v>
          </cell>
          <cell r="C738" t="str">
            <v>331</v>
          </cell>
          <cell r="D738" t="str">
            <v>331002</v>
          </cell>
          <cell r="E738" t="str">
            <v>حسابها واسناد پرداختني تجاري</v>
          </cell>
          <cell r="F738" t="str">
            <v>كالاي اماني ديگران نزدما</v>
          </cell>
          <cell r="G738" t="str">
            <v>101606</v>
          </cell>
          <cell r="H738" t="str">
            <v>شركت معماران توسعه صنعت آلومينيوم(متصا)</v>
          </cell>
          <cell r="P738" t="str">
            <v>750</v>
          </cell>
        </row>
        <row r="739">
          <cell r="A739">
            <v>7502</v>
          </cell>
          <cell r="B739" t="str">
            <v>331002101257</v>
          </cell>
          <cell r="C739" t="str">
            <v>331</v>
          </cell>
          <cell r="D739" t="str">
            <v>331002</v>
          </cell>
          <cell r="E739" t="str">
            <v>حسابها واسناد پرداختني تجاري</v>
          </cell>
          <cell r="F739" t="str">
            <v>كالاي اماني ديگران نزدما</v>
          </cell>
          <cell r="G739" t="str">
            <v>101257</v>
          </cell>
          <cell r="H739" t="str">
            <v>كارگاه فرجزاده</v>
          </cell>
          <cell r="P739" t="str">
            <v>750</v>
          </cell>
        </row>
        <row r="740">
          <cell r="A740">
            <v>7502</v>
          </cell>
          <cell r="B740" t="str">
            <v>331002101414</v>
          </cell>
          <cell r="C740" t="str">
            <v>331</v>
          </cell>
          <cell r="D740" t="str">
            <v>331002</v>
          </cell>
          <cell r="E740" t="str">
            <v>حسابها واسناد پرداختني تجاري</v>
          </cell>
          <cell r="F740" t="str">
            <v>كالاي اماني ديگران نزدما</v>
          </cell>
          <cell r="G740" t="str">
            <v>101414</v>
          </cell>
          <cell r="H740" t="str">
            <v>شركت آذردنده تبريز</v>
          </cell>
          <cell r="P740" t="str">
            <v>750</v>
          </cell>
        </row>
        <row r="741">
          <cell r="A741">
            <v>7502</v>
          </cell>
          <cell r="B741" t="str">
            <v>331002101676</v>
          </cell>
          <cell r="C741" t="str">
            <v>331</v>
          </cell>
          <cell r="D741" t="str">
            <v>331002</v>
          </cell>
          <cell r="E741" t="str">
            <v>حسابها واسناد پرداختني تجاري</v>
          </cell>
          <cell r="F741" t="str">
            <v>كالاي اماني ديگران نزدما</v>
          </cell>
          <cell r="G741" t="str">
            <v>101676</v>
          </cell>
          <cell r="H741" t="str">
            <v>طاها صنعت تبريز</v>
          </cell>
          <cell r="P741" t="str">
            <v>750</v>
          </cell>
        </row>
        <row r="742">
          <cell r="A742">
            <v>7502</v>
          </cell>
          <cell r="B742" t="str">
            <v>331002101682</v>
          </cell>
          <cell r="C742" t="str">
            <v>331</v>
          </cell>
          <cell r="D742" t="str">
            <v>331002</v>
          </cell>
          <cell r="E742" t="str">
            <v>حسابها واسناد پرداختني تجاري</v>
          </cell>
          <cell r="F742" t="str">
            <v>كالاي اماني ديگران نزدما</v>
          </cell>
          <cell r="G742" t="str">
            <v>101682</v>
          </cell>
          <cell r="H742" t="str">
            <v>شركت سحاب تبريز</v>
          </cell>
          <cell r="P742" t="str">
            <v>750</v>
          </cell>
        </row>
        <row r="743">
          <cell r="A743">
            <v>7502</v>
          </cell>
          <cell r="B743" t="str">
            <v>331002101214</v>
          </cell>
          <cell r="C743" t="str">
            <v>331</v>
          </cell>
          <cell r="D743" t="str">
            <v>331002</v>
          </cell>
          <cell r="E743" t="str">
            <v>حسابها واسناد پرداختني تجاري</v>
          </cell>
          <cell r="F743" t="str">
            <v>كالاي اماني ديگران نزدما</v>
          </cell>
          <cell r="G743" t="str">
            <v>101214</v>
          </cell>
          <cell r="H743" t="str">
            <v>ديسکي لنت</v>
          </cell>
          <cell r="P743" t="str">
            <v>750</v>
          </cell>
        </row>
        <row r="744">
          <cell r="A744">
            <v>5200</v>
          </cell>
          <cell r="B744" t="str">
            <v>331004101001</v>
          </cell>
          <cell r="C744" t="str">
            <v>331</v>
          </cell>
          <cell r="D744" t="str">
            <v>331004</v>
          </cell>
          <cell r="E744" t="str">
            <v>حسابها واسناد پرداختني تجاري</v>
          </cell>
          <cell r="F744" t="str">
            <v>معلق خريد</v>
          </cell>
          <cell r="G744" t="str">
            <v>101001</v>
          </cell>
          <cell r="H744" t="str">
            <v>شرکت مگا موتورفروش قطعات خودرو</v>
          </cell>
          <cell r="P744" t="str">
            <v>520</v>
          </cell>
        </row>
        <row r="745">
          <cell r="A745">
            <v>1200</v>
          </cell>
          <cell r="B745" t="str">
            <v>331004101676</v>
          </cell>
          <cell r="C745" t="str">
            <v>331</v>
          </cell>
          <cell r="D745" t="str">
            <v>331004</v>
          </cell>
          <cell r="E745" t="str">
            <v>حسابها واسناد پرداختني تجاري</v>
          </cell>
          <cell r="F745" t="str">
            <v>معلق خريد</v>
          </cell>
          <cell r="G745" t="str">
            <v>101676</v>
          </cell>
          <cell r="H745" t="str">
            <v>طاها صنعت تبريز</v>
          </cell>
          <cell r="P745" t="str">
            <v>120</v>
          </cell>
        </row>
        <row r="746">
          <cell r="A746">
            <v>1215</v>
          </cell>
          <cell r="B746" t="str">
            <v>331004101252</v>
          </cell>
          <cell r="C746" t="str">
            <v>331</v>
          </cell>
          <cell r="D746" t="str">
            <v>331004</v>
          </cell>
          <cell r="E746" t="str">
            <v>حسابها واسناد پرداختني تجاري</v>
          </cell>
          <cell r="F746" t="str">
            <v>معلق خريد</v>
          </cell>
          <cell r="G746" t="str">
            <v>101252</v>
          </cell>
          <cell r="H746" t="str">
            <v>شرکت مهندسي لاستيك يمين خراسان</v>
          </cell>
          <cell r="P746" t="str">
            <v>121</v>
          </cell>
        </row>
        <row r="747">
          <cell r="A747">
            <v>1216</v>
          </cell>
          <cell r="B747" t="str">
            <v>331004101748</v>
          </cell>
          <cell r="C747" t="str">
            <v>331</v>
          </cell>
          <cell r="D747" t="str">
            <v>331004</v>
          </cell>
          <cell r="E747" t="str">
            <v>حسابها واسناد پرداختني تجاري</v>
          </cell>
          <cell r="F747" t="str">
            <v>معلق خريد</v>
          </cell>
          <cell r="G747" t="str">
            <v>101748</v>
          </cell>
          <cell r="H747" t="str">
            <v>شركت سهند پولاد</v>
          </cell>
          <cell r="P747" t="str">
            <v>121</v>
          </cell>
        </row>
        <row r="748">
          <cell r="A748">
            <v>1200</v>
          </cell>
          <cell r="B748" t="str">
            <v>331004101799</v>
          </cell>
          <cell r="C748" t="str">
            <v>331</v>
          </cell>
          <cell r="D748" t="str">
            <v>331004</v>
          </cell>
          <cell r="E748" t="str">
            <v>حسابها واسناد پرداختني تجاري</v>
          </cell>
          <cell r="F748" t="str">
            <v>معلق خريد</v>
          </cell>
          <cell r="G748" t="str">
            <v>101799</v>
          </cell>
          <cell r="H748" t="str">
            <v>شركت ريخته گري چشمه سار زنجان</v>
          </cell>
          <cell r="P748" t="str">
            <v>120</v>
          </cell>
        </row>
        <row r="749">
          <cell r="A749">
            <v>1212</v>
          </cell>
          <cell r="B749" t="str">
            <v>331004101279</v>
          </cell>
          <cell r="C749" t="str">
            <v>331</v>
          </cell>
          <cell r="D749" t="str">
            <v>331004</v>
          </cell>
          <cell r="E749" t="str">
            <v>حسابها واسناد پرداختني تجاري</v>
          </cell>
          <cell r="F749" t="str">
            <v>معلق خريد</v>
          </cell>
          <cell r="G749" t="str">
            <v>101279</v>
          </cell>
          <cell r="H749" t="str">
            <v>جبارپور بنيادي مهندس محمد</v>
          </cell>
          <cell r="P749" t="str">
            <v>121</v>
          </cell>
        </row>
        <row r="750">
          <cell r="A750">
            <v>1234</v>
          </cell>
          <cell r="B750" t="str">
            <v>331004101589</v>
          </cell>
          <cell r="C750" t="str">
            <v>331</v>
          </cell>
          <cell r="D750" t="str">
            <v>331004</v>
          </cell>
          <cell r="E750" t="str">
            <v>حسابها واسناد پرداختني تجاري</v>
          </cell>
          <cell r="F750" t="str">
            <v>معلق خريد</v>
          </cell>
          <cell r="G750" t="str">
            <v>101589</v>
          </cell>
          <cell r="H750" t="str">
            <v>ريخته گري سهند آذرين</v>
          </cell>
          <cell r="P750" t="str">
            <v>123</v>
          </cell>
        </row>
        <row r="751">
          <cell r="A751">
            <v>1200</v>
          </cell>
          <cell r="B751" t="str">
            <v>331004101224</v>
          </cell>
          <cell r="C751" t="str">
            <v>331</v>
          </cell>
          <cell r="D751" t="str">
            <v>331004</v>
          </cell>
          <cell r="E751" t="str">
            <v>حسابها واسناد پرداختني تجاري</v>
          </cell>
          <cell r="F751" t="str">
            <v>معلق خريد</v>
          </cell>
          <cell r="G751" t="str">
            <v>101224</v>
          </cell>
          <cell r="H751" t="str">
            <v>شرکت فولاد فرايند شهريار</v>
          </cell>
          <cell r="P751" t="str">
            <v>120</v>
          </cell>
        </row>
        <row r="752">
          <cell r="A752">
            <v>1226</v>
          </cell>
          <cell r="B752" t="str">
            <v>331004101690</v>
          </cell>
          <cell r="C752" t="str">
            <v>331</v>
          </cell>
          <cell r="D752" t="str">
            <v>331004</v>
          </cell>
          <cell r="E752" t="str">
            <v>حسابها واسناد پرداختني تجاري</v>
          </cell>
          <cell r="F752" t="str">
            <v>معلق خريد</v>
          </cell>
          <cell r="G752" t="str">
            <v>101690</v>
          </cell>
          <cell r="H752" t="str">
            <v>شركت پيشگام لاستيك بارثاوا</v>
          </cell>
          <cell r="P752" t="str">
            <v>122</v>
          </cell>
        </row>
        <row r="753">
          <cell r="A753">
            <v>1200</v>
          </cell>
          <cell r="B753" t="str">
            <v>331004101673</v>
          </cell>
          <cell r="C753" t="str">
            <v>331</v>
          </cell>
          <cell r="D753" t="str">
            <v>331004</v>
          </cell>
          <cell r="E753" t="str">
            <v>حسابها واسناد پرداختني تجاري</v>
          </cell>
          <cell r="F753" t="str">
            <v>معلق خريد</v>
          </cell>
          <cell r="G753" t="str">
            <v>101673</v>
          </cell>
          <cell r="H753" t="str">
            <v>قطعه سازي ابوذر</v>
          </cell>
          <cell r="P753" t="str">
            <v>120</v>
          </cell>
        </row>
        <row r="754">
          <cell r="A754">
            <v>1200</v>
          </cell>
          <cell r="B754" t="str">
            <v>331004101594</v>
          </cell>
          <cell r="C754" t="str">
            <v>331</v>
          </cell>
          <cell r="D754" t="str">
            <v>331004</v>
          </cell>
          <cell r="E754" t="str">
            <v>حسابها واسناد پرداختني تجاري</v>
          </cell>
          <cell r="F754" t="str">
            <v>معلق خريد</v>
          </cell>
          <cell r="G754" t="str">
            <v>101594</v>
          </cell>
          <cell r="H754" t="str">
            <v>شركت تك كاران</v>
          </cell>
          <cell r="P754" t="str">
            <v>120</v>
          </cell>
        </row>
        <row r="755">
          <cell r="A755">
            <v>1219</v>
          </cell>
          <cell r="B755" t="str">
            <v>331004101238</v>
          </cell>
          <cell r="C755" t="str">
            <v>331</v>
          </cell>
          <cell r="D755" t="str">
            <v>331004</v>
          </cell>
          <cell r="E755" t="str">
            <v>حسابها واسناد پرداختني تجاري</v>
          </cell>
          <cell r="F755" t="str">
            <v>معلق خريد</v>
          </cell>
          <cell r="G755" t="str">
            <v>101238</v>
          </cell>
          <cell r="H755" t="str">
            <v>شرکت ريخته گري تراکتورسازي ايران(سهامي عام)</v>
          </cell>
          <cell r="P755" t="str">
            <v>121</v>
          </cell>
        </row>
        <row r="756">
          <cell r="A756">
            <v>1233</v>
          </cell>
          <cell r="B756" t="str">
            <v>331004101262</v>
          </cell>
          <cell r="C756" t="str">
            <v>331</v>
          </cell>
          <cell r="D756" t="str">
            <v>331004</v>
          </cell>
          <cell r="E756" t="str">
            <v>حسابها واسناد پرداختني تجاري</v>
          </cell>
          <cell r="F756" t="str">
            <v>معلق خريد</v>
          </cell>
          <cell r="G756" t="str">
            <v>101262</v>
          </cell>
          <cell r="H756" t="str">
            <v>شركت صنايع لاستيك توس</v>
          </cell>
          <cell r="P756" t="str">
            <v>123</v>
          </cell>
        </row>
        <row r="757">
          <cell r="A757">
            <v>1224</v>
          </cell>
          <cell r="B757" t="str">
            <v>331004101532</v>
          </cell>
          <cell r="C757" t="str">
            <v>331</v>
          </cell>
          <cell r="D757" t="str">
            <v>331004</v>
          </cell>
          <cell r="E757" t="str">
            <v>حسابها واسناد پرداختني تجاري</v>
          </cell>
          <cell r="F757" t="str">
            <v>معلق خريد</v>
          </cell>
          <cell r="G757" t="str">
            <v>101532</v>
          </cell>
          <cell r="H757" t="str">
            <v>قطعه سازي مروستي</v>
          </cell>
          <cell r="P757" t="str">
            <v>122</v>
          </cell>
        </row>
        <row r="758">
          <cell r="A758">
            <v>1230</v>
          </cell>
          <cell r="B758" t="str">
            <v>331004101751</v>
          </cell>
          <cell r="C758" t="str">
            <v>331</v>
          </cell>
          <cell r="D758" t="str">
            <v>331004</v>
          </cell>
          <cell r="E758" t="str">
            <v>حسابها واسناد پرداختني تجاري</v>
          </cell>
          <cell r="F758" t="str">
            <v>معلق خريد</v>
          </cell>
          <cell r="G758" t="str">
            <v>101751</v>
          </cell>
          <cell r="H758" t="str">
            <v>قطعه سازي محمودي</v>
          </cell>
          <cell r="P758" t="str">
            <v>123</v>
          </cell>
        </row>
        <row r="759">
          <cell r="A759">
            <v>1232</v>
          </cell>
          <cell r="B759" t="str">
            <v>331004101664</v>
          </cell>
          <cell r="C759" t="str">
            <v>331</v>
          </cell>
          <cell r="D759" t="str">
            <v>331004</v>
          </cell>
          <cell r="E759" t="str">
            <v>حسابها واسناد پرداختني تجاري</v>
          </cell>
          <cell r="F759" t="str">
            <v>معلق خريد</v>
          </cell>
          <cell r="G759" t="str">
            <v>101664</v>
          </cell>
          <cell r="H759" t="str">
            <v>گروه صنعتي سانترال</v>
          </cell>
          <cell r="P759" t="str">
            <v>123</v>
          </cell>
        </row>
        <row r="760">
          <cell r="A760">
            <v>1223</v>
          </cell>
          <cell r="B760" t="str">
            <v>331004101277</v>
          </cell>
          <cell r="C760" t="str">
            <v>331</v>
          </cell>
          <cell r="D760" t="str">
            <v>331004</v>
          </cell>
          <cell r="E760" t="str">
            <v>حسابها واسناد پرداختني تجاري</v>
          </cell>
          <cell r="F760" t="str">
            <v>معلق خريد</v>
          </cell>
          <cell r="G760" t="str">
            <v>101277</v>
          </cell>
          <cell r="H760" t="str">
            <v>فنر سازي پارس صنعت</v>
          </cell>
          <cell r="P760" t="str">
            <v>122</v>
          </cell>
        </row>
        <row r="761">
          <cell r="A761">
            <v>1218</v>
          </cell>
          <cell r="B761" t="str">
            <v>331004101298</v>
          </cell>
          <cell r="C761" t="str">
            <v>331</v>
          </cell>
          <cell r="D761" t="str">
            <v>331004</v>
          </cell>
          <cell r="E761" t="str">
            <v>حسابها واسناد پرداختني تجاري</v>
          </cell>
          <cell r="F761" t="str">
            <v>معلق خريد</v>
          </cell>
          <cell r="G761" t="str">
            <v>101298</v>
          </cell>
          <cell r="H761" t="str">
            <v>صابريدک</v>
          </cell>
          <cell r="P761" t="str">
            <v>121</v>
          </cell>
        </row>
        <row r="762">
          <cell r="A762">
            <v>1200</v>
          </cell>
          <cell r="B762" t="str">
            <v>331004101610</v>
          </cell>
          <cell r="C762" t="str">
            <v>331</v>
          </cell>
          <cell r="D762" t="str">
            <v>331004</v>
          </cell>
          <cell r="E762" t="str">
            <v>حسابها واسناد پرداختني تجاري</v>
          </cell>
          <cell r="F762" t="str">
            <v>معلق خريد</v>
          </cell>
          <cell r="G762" t="str">
            <v>101610</v>
          </cell>
          <cell r="H762" t="str">
            <v>قطعه سازي محمد</v>
          </cell>
          <cell r="P762" t="str">
            <v>120</v>
          </cell>
        </row>
        <row r="763">
          <cell r="A763">
            <v>1200</v>
          </cell>
          <cell r="B763" t="str">
            <v>331004101218</v>
          </cell>
          <cell r="C763" t="str">
            <v>331</v>
          </cell>
          <cell r="D763" t="str">
            <v>331004</v>
          </cell>
          <cell r="E763" t="str">
            <v>حسابها واسناد پرداختني تجاري</v>
          </cell>
          <cell r="F763" t="str">
            <v>معلق خريد</v>
          </cell>
          <cell r="G763" t="str">
            <v>101218</v>
          </cell>
          <cell r="H763" t="str">
            <v>شرکت ريخته گري ماشين سازي تبريز</v>
          </cell>
          <cell r="P763" t="str">
            <v>120</v>
          </cell>
        </row>
        <row r="764">
          <cell r="A764">
            <v>1200</v>
          </cell>
          <cell r="B764" t="str">
            <v>331004101944</v>
          </cell>
          <cell r="C764" t="str">
            <v>331</v>
          </cell>
          <cell r="D764" t="str">
            <v>331004</v>
          </cell>
          <cell r="E764" t="str">
            <v>حسابها واسناد پرداختني تجاري</v>
          </cell>
          <cell r="F764" t="str">
            <v>معلق خريد</v>
          </cell>
          <cell r="G764" t="str">
            <v>101944</v>
          </cell>
          <cell r="H764" t="str">
            <v>شرکت آسان حديد اروميه</v>
          </cell>
          <cell r="P764" t="str">
            <v>120</v>
          </cell>
        </row>
        <row r="765">
          <cell r="A765">
            <v>1200</v>
          </cell>
          <cell r="B765" t="str">
            <v>331004101301</v>
          </cell>
          <cell r="C765" t="str">
            <v>331</v>
          </cell>
          <cell r="D765" t="str">
            <v>331004</v>
          </cell>
          <cell r="E765" t="str">
            <v>حسابها واسناد پرداختني تجاري</v>
          </cell>
          <cell r="F765" t="str">
            <v>معلق خريد</v>
          </cell>
          <cell r="G765" t="str">
            <v>101301</v>
          </cell>
          <cell r="H765" t="str">
            <v>كارتن سحر تبريز</v>
          </cell>
          <cell r="P765" t="str">
            <v>120</v>
          </cell>
        </row>
        <row r="766">
          <cell r="A766">
            <v>1200</v>
          </cell>
          <cell r="B766" t="str">
            <v>331004101699</v>
          </cell>
          <cell r="C766" t="str">
            <v>331</v>
          </cell>
          <cell r="D766" t="str">
            <v>331004</v>
          </cell>
          <cell r="E766" t="str">
            <v>حسابها واسناد پرداختني تجاري</v>
          </cell>
          <cell r="F766" t="str">
            <v>معلق خريد</v>
          </cell>
          <cell r="G766" t="str">
            <v>101699</v>
          </cell>
          <cell r="H766" t="str">
            <v>متفرقه</v>
          </cell>
          <cell r="P766" t="str">
            <v>120</v>
          </cell>
        </row>
        <row r="767">
          <cell r="A767">
            <v>1200</v>
          </cell>
          <cell r="B767" t="str">
            <v>331004101515</v>
          </cell>
          <cell r="C767" t="str">
            <v>331</v>
          </cell>
          <cell r="D767" t="str">
            <v>331004</v>
          </cell>
          <cell r="E767" t="str">
            <v>حسابها واسناد پرداختني تجاري</v>
          </cell>
          <cell r="F767" t="str">
            <v>معلق خريد</v>
          </cell>
          <cell r="G767" t="str">
            <v>101515</v>
          </cell>
          <cell r="H767" t="str">
            <v>شرکت پارس صنعت تبريز</v>
          </cell>
          <cell r="P767" t="str">
            <v>120</v>
          </cell>
        </row>
        <row r="768">
          <cell r="A768">
            <v>1200</v>
          </cell>
          <cell r="B768" t="str">
            <v>331004101288</v>
          </cell>
          <cell r="C768" t="str">
            <v>331</v>
          </cell>
          <cell r="D768" t="str">
            <v>331004</v>
          </cell>
          <cell r="E768" t="str">
            <v>حسابها واسناد پرداختني تجاري</v>
          </cell>
          <cell r="F768" t="str">
            <v>معلق خريد</v>
          </cell>
          <cell r="G768" t="str">
            <v>101288</v>
          </cell>
          <cell r="H768" t="str">
            <v>توفيق صنعت</v>
          </cell>
          <cell r="P768" t="str">
            <v>120</v>
          </cell>
        </row>
        <row r="769">
          <cell r="A769">
            <v>1200</v>
          </cell>
          <cell r="B769" t="str">
            <v>331004101680</v>
          </cell>
          <cell r="C769" t="str">
            <v>331</v>
          </cell>
          <cell r="D769" t="str">
            <v>331004</v>
          </cell>
          <cell r="E769" t="str">
            <v>حسابها واسناد پرداختني تجاري</v>
          </cell>
          <cell r="F769" t="str">
            <v>معلق خريد</v>
          </cell>
          <cell r="G769" t="str">
            <v>101680</v>
          </cell>
          <cell r="H769" t="str">
            <v>شركت ريخته گري دانا روش انديشه</v>
          </cell>
          <cell r="P769" t="str">
            <v>120</v>
          </cell>
        </row>
        <row r="770">
          <cell r="A770">
            <v>1200</v>
          </cell>
          <cell r="B770" t="str">
            <v>331004101793</v>
          </cell>
          <cell r="C770" t="str">
            <v>331</v>
          </cell>
          <cell r="D770" t="str">
            <v>331004</v>
          </cell>
          <cell r="E770" t="str">
            <v>حسابها واسناد پرداختني تجاري</v>
          </cell>
          <cell r="F770" t="str">
            <v>معلق خريد</v>
          </cell>
          <cell r="G770" t="str">
            <v>101793</v>
          </cell>
          <cell r="H770" t="str">
            <v>شركت كار سازان</v>
          </cell>
          <cell r="P770" t="str">
            <v>120</v>
          </cell>
        </row>
        <row r="771">
          <cell r="A771">
            <v>1200</v>
          </cell>
          <cell r="B771" t="str">
            <v>331004101451</v>
          </cell>
          <cell r="C771" t="str">
            <v>331</v>
          </cell>
          <cell r="D771" t="str">
            <v>331004</v>
          </cell>
          <cell r="E771" t="str">
            <v>حسابها واسناد پرداختني تجاري</v>
          </cell>
          <cell r="F771" t="str">
            <v>معلق خريد</v>
          </cell>
          <cell r="G771" t="str">
            <v>101451</v>
          </cell>
          <cell r="H771" t="str">
            <v>گروه صنعتي كاوه</v>
          </cell>
          <cell r="P771" t="str">
            <v>120</v>
          </cell>
        </row>
        <row r="772">
          <cell r="A772">
            <v>1200</v>
          </cell>
          <cell r="B772" t="str">
            <v>331004101935</v>
          </cell>
          <cell r="C772" t="str">
            <v>331</v>
          </cell>
          <cell r="D772" t="str">
            <v>331004</v>
          </cell>
          <cell r="E772" t="str">
            <v>حسابها واسناد پرداختني تجاري</v>
          </cell>
          <cell r="F772" t="str">
            <v>معلق خريد</v>
          </cell>
          <cell r="G772" t="str">
            <v>101935</v>
          </cell>
          <cell r="H772" t="str">
            <v>شركت ريخته گري توحيد خراسان</v>
          </cell>
          <cell r="P772" t="str">
            <v>120</v>
          </cell>
        </row>
        <row r="773">
          <cell r="A773">
            <v>1305</v>
          </cell>
          <cell r="B773" t="str">
            <v>332001101790</v>
          </cell>
          <cell r="C773" t="str">
            <v>332</v>
          </cell>
          <cell r="D773" t="str">
            <v>332001</v>
          </cell>
          <cell r="E773" t="str">
            <v>ساير حسابها و اسناد پرداختني</v>
          </cell>
          <cell r="F773" t="str">
            <v>مالياتهاي تكليفي</v>
          </cell>
          <cell r="G773" t="str">
            <v>101790</v>
          </cell>
          <cell r="H773" t="str">
            <v>دارائي شعبه تبريز(ماليات حقوق)</v>
          </cell>
          <cell r="P773" t="str">
            <v>130</v>
          </cell>
        </row>
        <row r="774">
          <cell r="A774">
            <v>1305</v>
          </cell>
          <cell r="B774" t="str">
            <v>332001101812</v>
          </cell>
          <cell r="C774" t="str">
            <v>332</v>
          </cell>
          <cell r="D774" t="str">
            <v>332001</v>
          </cell>
          <cell r="E774" t="str">
            <v>ساير حسابها و اسناد پرداختني</v>
          </cell>
          <cell r="F774" t="str">
            <v>مالياتهاي تكليفي</v>
          </cell>
          <cell r="G774" t="str">
            <v>101812</v>
          </cell>
          <cell r="H774" t="str">
            <v>اداره دارائي(اشخاص ثالث)</v>
          </cell>
          <cell r="P774" t="str">
            <v>130</v>
          </cell>
        </row>
        <row r="775">
          <cell r="A775">
            <v>1303</v>
          </cell>
          <cell r="B775" t="str">
            <v>332002101792</v>
          </cell>
          <cell r="C775" t="str">
            <v>332</v>
          </cell>
          <cell r="D775" t="str">
            <v>332002</v>
          </cell>
          <cell r="E775" t="str">
            <v>ساير حسابها و اسناد پرداختني</v>
          </cell>
          <cell r="F775" t="str">
            <v>حق بيمه هاي پرداختني</v>
          </cell>
          <cell r="G775" t="str">
            <v>101792</v>
          </cell>
          <cell r="H775" t="str">
            <v>سازمان تامين اجتماعي شعبه يك تبريز</v>
          </cell>
          <cell r="P775" t="str">
            <v>130</v>
          </cell>
        </row>
        <row r="776">
          <cell r="A776">
            <v>1303</v>
          </cell>
          <cell r="B776" t="str">
            <v>332002101468</v>
          </cell>
          <cell r="C776" t="str">
            <v>332</v>
          </cell>
          <cell r="D776" t="str">
            <v>332002</v>
          </cell>
          <cell r="E776" t="str">
            <v>ساير حسابها و اسناد پرداختني</v>
          </cell>
          <cell r="F776" t="str">
            <v>حق بيمه هاي پرداختني</v>
          </cell>
          <cell r="G776" t="str">
            <v>101468</v>
          </cell>
          <cell r="H776" t="str">
            <v>شرکت خدمات بيمه اي رايان سايپا(بيمه درماني و تکميلي)</v>
          </cell>
          <cell r="P776" t="str">
            <v>130</v>
          </cell>
        </row>
        <row r="777">
          <cell r="A777">
            <v>1303</v>
          </cell>
          <cell r="B777" t="str">
            <v>332002101360</v>
          </cell>
          <cell r="C777" t="str">
            <v>332</v>
          </cell>
          <cell r="D777" t="str">
            <v>332002</v>
          </cell>
          <cell r="E777" t="str">
            <v>ساير حسابها و اسناد پرداختني</v>
          </cell>
          <cell r="F777" t="str">
            <v>حق بيمه هاي پرداختني</v>
          </cell>
          <cell r="G777" t="str">
            <v>101360</v>
          </cell>
          <cell r="H777" t="str">
            <v>سازمان تامين اجتماعي 25</v>
          </cell>
          <cell r="P777" t="str">
            <v>130</v>
          </cell>
        </row>
        <row r="778">
          <cell r="A778">
            <v>1303</v>
          </cell>
          <cell r="B778" t="str">
            <v>332002101453</v>
          </cell>
          <cell r="C778" t="str">
            <v>332</v>
          </cell>
          <cell r="D778" t="str">
            <v>332002</v>
          </cell>
          <cell r="E778" t="str">
            <v>ساير حسابها و اسناد پرداختني</v>
          </cell>
          <cell r="F778" t="str">
            <v>حق بيمه هاي پرداختني</v>
          </cell>
          <cell r="G778" t="str">
            <v>101453</v>
          </cell>
          <cell r="H778" t="str">
            <v>شرکت بيمه رايان سايپا(حريق)</v>
          </cell>
          <cell r="P778" t="str">
            <v>130</v>
          </cell>
        </row>
        <row r="779">
          <cell r="A779">
            <v>1303</v>
          </cell>
          <cell r="B779" t="str">
            <v>332002101501</v>
          </cell>
          <cell r="C779" t="str">
            <v>332</v>
          </cell>
          <cell r="D779" t="str">
            <v>332002</v>
          </cell>
          <cell r="E779" t="str">
            <v>ساير حسابها و اسناد پرداختني</v>
          </cell>
          <cell r="F779" t="str">
            <v>حق بيمه هاي پرداختني</v>
          </cell>
          <cell r="G779" t="str">
            <v>101501</v>
          </cell>
          <cell r="H779" t="str">
            <v>شركت خدمات بيمه اي رايان سايپا(بيمه مدني كارفرما)</v>
          </cell>
          <cell r="P779" t="str">
            <v>130</v>
          </cell>
        </row>
        <row r="780">
          <cell r="A780">
            <v>1303</v>
          </cell>
          <cell r="B780" t="str">
            <v>332002101331</v>
          </cell>
          <cell r="C780" t="str">
            <v>332</v>
          </cell>
          <cell r="D780" t="str">
            <v>332002</v>
          </cell>
          <cell r="E780" t="str">
            <v>ساير حسابها و اسناد پرداختني</v>
          </cell>
          <cell r="F780" t="str">
            <v>حق بيمه هاي پرداختني</v>
          </cell>
          <cell r="G780" t="str">
            <v>101331</v>
          </cell>
          <cell r="H780" t="str">
            <v>شرکت خدماتي سيوان(رحيم ملوکي )</v>
          </cell>
          <cell r="P780" t="str">
            <v>130</v>
          </cell>
        </row>
        <row r="781">
          <cell r="A781">
            <v>1303</v>
          </cell>
          <cell r="B781" t="str">
            <v>332002101467</v>
          </cell>
          <cell r="C781" t="str">
            <v>332</v>
          </cell>
          <cell r="D781" t="str">
            <v>332002</v>
          </cell>
          <cell r="E781" t="str">
            <v>ساير حسابها و اسناد پرداختني</v>
          </cell>
          <cell r="F781" t="str">
            <v>حق بيمه هاي پرداختني</v>
          </cell>
          <cell r="G781" t="str">
            <v>101467</v>
          </cell>
          <cell r="H781" t="str">
            <v>شرکت خدمات بيمه اي رايان سايپا(بيمه عمروحوادث)</v>
          </cell>
          <cell r="P781" t="str">
            <v>130</v>
          </cell>
        </row>
        <row r="782">
          <cell r="A782">
            <v>1303</v>
          </cell>
          <cell r="B782" t="str">
            <v>332002101791</v>
          </cell>
          <cell r="C782" t="str">
            <v>332</v>
          </cell>
          <cell r="D782" t="str">
            <v>332002</v>
          </cell>
          <cell r="E782" t="str">
            <v>ساير حسابها و اسناد پرداختني</v>
          </cell>
          <cell r="F782" t="str">
            <v>حق بيمه هاي پرداختني</v>
          </cell>
          <cell r="G782" t="str">
            <v>101791</v>
          </cell>
          <cell r="H782" t="str">
            <v>صندوق حمايت و بازنشستگي آينده ساز</v>
          </cell>
          <cell r="P782" t="str">
            <v>130</v>
          </cell>
        </row>
        <row r="783">
          <cell r="A783">
            <v>1303</v>
          </cell>
          <cell r="B783" t="str">
            <v>332002101828</v>
          </cell>
          <cell r="C783" t="str">
            <v>332</v>
          </cell>
          <cell r="D783" t="str">
            <v>332002</v>
          </cell>
          <cell r="E783" t="str">
            <v>ساير حسابها و اسناد پرداختني</v>
          </cell>
          <cell r="F783" t="str">
            <v>حق بيمه هاي پرداختني</v>
          </cell>
          <cell r="G783" t="str">
            <v>101828</v>
          </cell>
          <cell r="H783" t="str">
            <v>شركت بيمه رايان سايپا (طرح مخصوص ليفتراك)</v>
          </cell>
          <cell r="P783" t="str">
            <v>130</v>
          </cell>
        </row>
        <row r="784">
          <cell r="A784">
            <v>1304</v>
          </cell>
          <cell r="B784" t="str">
            <v>332004103002</v>
          </cell>
          <cell r="C784" t="str">
            <v>332</v>
          </cell>
          <cell r="D784" t="str">
            <v>332004</v>
          </cell>
          <cell r="E784" t="str">
            <v>ساير حسابها و اسناد پرداختني</v>
          </cell>
          <cell r="F784" t="str">
            <v>حقوق پرداختني و مزاياي پرداختني</v>
          </cell>
          <cell r="G784" t="str">
            <v>103002</v>
          </cell>
          <cell r="H784" t="str">
            <v>ساير پرداختها</v>
          </cell>
          <cell r="P784" t="str">
            <v>130</v>
          </cell>
        </row>
        <row r="785">
          <cell r="A785">
            <v>1304</v>
          </cell>
          <cell r="B785" t="str">
            <v>332004110400</v>
          </cell>
          <cell r="C785" t="str">
            <v>332</v>
          </cell>
          <cell r="D785" t="str">
            <v>332004</v>
          </cell>
          <cell r="E785" t="str">
            <v>ساير حسابها و اسناد پرداختني</v>
          </cell>
          <cell r="F785" t="str">
            <v>حقوق پرداختني و مزاياي پرداختني</v>
          </cell>
          <cell r="G785" t="str">
            <v>110400</v>
          </cell>
          <cell r="H785" t="str">
            <v>ذخيره بهره وري امورمالي</v>
          </cell>
          <cell r="P785" t="str">
            <v>130</v>
          </cell>
        </row>
        <row r="786">
          <cell r="A786">
            <v>1304</v>
          </cell>
          <cell r="B786" t="str">
            <v>332004110301</v>
          </cell>
          <cell r="C786" t="str">
            <v>332</v>
          </cell>
          <cell r="D786" t="str">
            <v>332004</v>
          </cell>
          <cell r="E786" t="str">
            <v>ساير حسابها و اسناد پرداختني</v>
          </cell>
          <cell r="F786" t="str">
            <v>حقوق پرداختني و مزاياي پرداختني</v>
          </cell>
          <cell r="G786" t="str">
            <v>110301</v>
          </cell>
          <cell r="H786" t="str">
            <v>ذخيره بهره وري  حراست</v>
          </cell>
          <cell r="P786" t="str">
            <v>130</v>
          </cell>
        </row>
        <row r="787">
          <cell r="A787">
            <v>1304</v>
          </cell>
          <cell r="B787" t="str">
            <v>332004110103</v>
          </cell>
          <cell r="C787" t="str">
            <v>332</v>
          </cell>
          <cell r="D787" t="str">
            <v>332004</v>
          </cell>
          <cell r="E787" t="str">
            <v>ساير حسابها و اسناد پرداختني</v>
          </cell>
          <cell r="F787" t="str">
            <v>حقوق پرداختني و مزاياي پرداختني</v>
          </cell>
          <cell r="G787" t="str">
            <v>110103</v>
          </cell>
          <cell r="H787" t="str">
            <v>ذخيره بهره وري ساخت و توليد</v>
          </cell>
          <cell r="P787" t="str">
            <v>130</v>
          </cell>
        </row>
        <row r="788">
          <cell r="A788">
            <v>1304</v>
          </cell>
          <cell r="B788" t="str">
            <v>332004110101</v>
          </cell>
          <cell r="C788" t="str">
            <v>332</v>
          </cell>
          <cell r="D788" t="str">
            <v>332004</v>
          </cell>
          <cell r="E788" t="str">
            <v>ساير حسابها و اسناد پرداختني</v>
          </cell>
          <cell r="F788" t="str">
            <v>حقوق پرداختني و مزاياي پرداختني</v>
          </cell>
          <cell r="G788" t="str">
            <v>110101</v>
          </cell>
          <cell r="H788" t="str">
            <v>ذخيره بهره وري تحقيقات مهندسي</v>
          </cell>
          <cell r="P788" t="str">
            <v>130</v>
          </cell>
        </row>
        <row r="789">
          <cell r="A789">
            <v>1304</v>
          </cell>
          <cell r="B789" t="str">
            <v>332004110302</v>
          </cell>
          <cell r="C789" t="str">
            <v>332</v>
          </cell>
          <cell r="D789" t="str">
            <v>332004</v>
          </cell>
          <cell r="E789" t="str">
            <v>ساير حسابها و اسناد پرداختني</v>
          </cell>
          <cell r="F789" t="str">
            <v>حقوق پرداختني و مزاياي پرداختني</v>
          </cell>
          <cell r="G789" t="str">
            <v>110302</v>
          </cell>
          <cell r="H789" t="str">
            <v>ذخيره بهره وري خدمات فني</v>
          </cell>
          <cell r="P789" t="str">
            <v>130</v>
          </cell>
        </row>
        <row r="790">
          <cell r="A790">
            <v>1304</v>
          </cell>
          <cell r="B790" t="str">
            <v>332004300113</v>
          </cell>
          <cell r="C790" t="str">
            <v>332</v>
          </cell>
          <cell r="D790" t="str">
            <v>332004</v>
          </cell>
          <cell r="E790" t="str">
            <v>ساير حسابها و اسناد پرداختني</v>
          </cell>
          <cell r="F790" t="str">
            <v>حقوق پرداختني و مزاياي پرداختني</v>
          </cell>
          <cell r="G790" t="str">
            <v>300113</v>
          </cell>
          <cell r="H790" t="str">
            <v>باغباني خضرلو منوچهر</v>
          </cell>
          <cell r="P790" t="str">
            <v>130</v>
          </cell>
        </row>
        <row r="791">
          <cell r="A791">
            <v>1304</v>
          </cell>
          <cell r="B791" t="str">
            <v>332004110104</v>
          </cell>
          <cell r="C791" t="str">
            <v>332</v>
          </cell>
          <cell r="D791" t="str">
            <v>332004</v>
          </cell>
          <cell r="E791" t="str">
            <v>ساير حسابها و اسناد پرداختني</v>
          </cell>
          <cell r="F791" t="str">
            <v>حقوق پرداختني و مزاياي پرداختني</v>
          </cell>
          <cell r="G791" t="str">
            <v>110104</v>
          </cell>
          <cell r="H791" t="str">
            <v>ذخيره بهره وري كنترل كيفي</v>
          </cell>
          <cell r="P791" t="str">
            <v>130</v>
          </cell>
        </row>
        <row r="792">
          <cell r="A792">
            <v>1304</v>
          </cell>
          <cell r="B792" t="str">
            <v>332004110403</v>
          </cell>
          <cell r="C792" t="str">
            <v>332</v>
          </cell>
          <cell r="D792" t="str">
            <v>332004</v>
          </cell>
          <cell r="E792" t="str">
            <v>ساير حسابها و اسناد پرداختني</v>
          </cell>
          <cell r="F792" t="str">
            <v>حقوق پرداختني و مزاياي پرداختني</v>
          </cell>
          <cell r="G792" t="str">
            <v>110403</v>
          </cell>
          <cell r="H792" t="str">
            <v>ذخيره بهره وري امور اداري</v>
          </cell>
          <cell r="P792" t="str">
            <v>130</v>
          </cell>
        </row>
        <row r="793">
          <cell r="A793">
            <v>1304</v>
          </cell>
          <cell r="B793" t="str">
            <v>332004300319</v>
          </cell>
          <cell r="C793" t="str">
            <v>332</v>
          </cell>
          <cell r="D793" t="str">
            <v>332004</v>
          </cell>
          <cell r="E793" t="str">
            <v>ساير حسابها و اسناد پرداختني</v>
          </cell>
          <cell r="F793" t="str">
            <v>حقوق پرداختني و مزاياي پرداختني</v>
          </cell>
          <cell r="G793" t="str">
            <v>300319</v>
          </cell>
          <cell r="H793" t="str">
            <v>پيماني امير</v>
          </cell>
          <cell r="P793" t="str">
            <v>130</v>
          </cell>
        </row>
        <row r="794">
          <cell r="A794">
            <v>1304</v>
          </cell>
          <cell r="B794" t="str">
            <v>332004110304</v>
          </cell>
          <cell r="C794" t="str">
            <v>332</v>
          </cell>
          <cell r="D794" t="str">
            <v>332004</v>
          </cell>
          <cell r="E794" t="str">
            <v>ساير حسابها و اسناد پرداختني</v>
          </cell>
          <cell r="F794" t="str">
            <v>حقوق پرداختني و مزاياي پرداختني</v>
          </cell>
          <cell r="G794" t="str">
            <v>110304</v>
          </cell>
          <cell r="H794" t="str">
            <v>ذخيره بهره وري بازرگاني</v>
          </cell>
          <cell r="P794" t="str">
            <v>130</v>
          </cell>
        </row>
        <row r="795">
          <cell r="A795">
            <v>1304</v>
          </cell>
          <cell r="B795" t="str">
            <v>332004300001</v>
          </cell>
          <cell r="C795" t="str">
            <v>332</v>
          </cell>
          <cell r="D795" t="str">
            <v>332004</v>
          </cell>
          <cell r="E795" t="str">
            <v>ساير حسابها و اسناد پرداختني</v>
          </cell>
          <cell r="F795" t="str">
            <v>حقوق پرداختني و مزاياي پرداختني</v>
          </cell>
          <cell r="G795" t="str">
            <v>300001</v>
          </cell>
          <cell r="H795" t="str">
            <v>فتاحي رسول</v>
          </cell>
          <cell r="P795" t="str">
            <v>130</v>
          </cell>
        </row>
        <row r="796">
          <cell r="A796">
            <v>1304</v>
          </cell>
          <cell r="B796" t="str">
            <v>332004300082</v>
          </cell>
          <cell r="C796" t="str">
            <v>332</v>
          </cell>
          <cell r="D796" t="str">
            <v>332004</v>
          </cell>
          <cell r="E796" t="str">
            <v>ساير حسابها و اسناد پرداختني</v>
          </cell>
          <cell r="F796" t="str">
            <v>حقوق پرداختني و مزاياي پرداختني</v>
          </cell>
          <cell r="G796" t="str">
            <v>300082</v>
          </cell>
          <cell r="H796" t="str">
            <v>روحي خطيبي محمدرضا</v>
          </cell>
          <cell r="P796" t="str">
            <v>130</v>
          </cell>
        </row>
        <row r="797">
          <cell r="A797">
            <v>1304</v>
          </cell>
          <cell r="B797" t="str">
            <v>332004300157</v>
          </cell>
          <cell r="C797" t="str">
            <v>332</v>
          </cell>
          <cell r="D797" t="str">
            <v>332004</v>
          </cell>
          <cell r="E797" t="str">
            <v>ساير حسابها و اسناد پرداختني</v>
          </cell>
          <cell r="F797" t="str">
            <v>حقوق پرداختني و مزاياي پرداختني</v>
          </cell>
          <cell r="G797" t="str">
            <v>300157</v>
          </cell>
          <cell r="H797" t="str">
            <v>معصومي خدايار</v>
          </cell>
          <cell r="P797" t="str">
            <v>130</v>
          </cell>
        </row>
        <row r="798">
          <cell r="A798">
            <v>1304</v>
          </cell>
          <cell r="B798" t="str">
            <v>332004300094</v>
          </cell>
          <cell r="C798" t="str">
            <v>332</v>
          </cell>
          <cell r="D798" t="str">
            <v>332004</v>
          </cell>
          <cell r="E798" t="str">
            <v>ساير حسابها و اسناد پرداختني</v>
          </cell>
          <cell r="F798" t="str">
            <v>حقوق پرداختني و مزاياي پرداختني</v>
          </cell>
          <cell r="G798" t="str">
            <v>300094</v>
          </cell>
          <cell r="H798" t="str">
            <v>محمود شريعتي مهرداد</v>
          </cell>
          <cell r="P798" t="str">
            <v>130</v>
          </cell>
        </row>
        <row r="799">
          <cell r="A799">
            <v>1304</v>
          </cell>
          <cell r="B799" t="str">
            <v>332004110303</v>
          </cell>
          <cell r="C799" t="str">
            <v>332</v>
          </cell>
          <cell r="D799" t="str">
            <v>332004</v>
          </cell>
          <cell r="E799" t="str">
            <v>ساير حسابها و اسناد پرداختني</v>
          </cell>
          <cell r="F799" t="str">
            <v>حقوق پرداختني و مزاياي پرداختني</v>
          </cell>
          <cell r="G799" t="str">
            <v>110303</v>
          </cell>
          <cell r="H799" t="str">
            <v>ذخيره بهره وري برنامه ريزي</v>
          </cell>
          <cell r="P799" t="str">
            <v>130</v>
          </cell>
        </row>
        <row r="800">
          <cell r="A800">
            <v>1304</v>
          </cell>
          <cell r="B800" t="str">
            <v>332004300142</v>
          </cell>
          <cell r="C800" t="str">
            <v>332</v>
          </cell>
          <cell r="D800" t="str">
            <v>332004</v>
          </cell>
          <cell r="E800" t="str">
            <v>ساير حسابها و اسناد پرداختني</v>
          </cell>
          <cell r="F800" t="str">
            <v>حقوق پرداختني و مزاياي پرداختني</v>
          </cell>
          <cell r="G800" t="str">
            <v>300142</v>
          </cell>
          <cell r="H800" t="str">
            <v>فروتني قهرماني احمد</v>
          </cell>
          <cell r="P800" t="str">
            <v>130</v>
          </cell>
        </row>
        <row r="801">
          <cell r="A801">
            <v>1304</v>
          </cell>
          <cell r="B801" t="str">
            <v>332004300223</v>
          </cell>
          <cell r="C801" t="str">
            <v>332</v>
          </cell>
          <cell r="D801" t="str">
            <v>332004</v>
          </cell>
          <cell r="E801" t="str">
            <v>ساير حسابها و اسناد پرداختني</v>
          </cell>
          <cell r="F801" t="str">
            <v>حقوق پرداختني و مزاياي پرداختني</v>
          </cell>
          <cell r="G801" t="str">
            <v>300223</v>
          </cell>
          <cell r="H801" t="str">
            <v>حسيني ميرصمد</v>
          </cell>
          <cell r="P801" t="str">
            <v>130</v>
          </cell>
        </row>
        <row r="802">
          <cell r="A802">
            <v>1304</v>
          </cell>
          <cell r="B802" t="str">
            <v>332004300107</v>
          </cell>
          <cell r="C802" t="str">
            <v>332</v>
          </cell>
          <cell r="D802" t="str">
            <v>332004</v>
          </cell>
          <cell r="E802" t="str">
            <v>ساير حسابها و اسناد پرداختني</v>
          </cell>
          <cell r="F802" t="str">
            <v>حقوق پرداختني و مزاياي پرداختني</v>
          </cell>
          <cell r="G802" t="str">
            <v>300107</v>
          </cell>
          <cell r="H802" t="str">
            <v>روحي مهر سياوش</v>
          </cell>
          <cell r="P802" t="str">
            <v>130</v>
          </cell>
        </row>
        <row r="803">
          <cell r="A803">
            <v>1300</v>
          </cell>
          <cell r="B803" t="str">
            <v>332006101888</v>
          </cell>
          <cell r="C803" t="str">
            <v>332</v>
          </cell>
          <cell r="D803" t="str">
            <v>332006</v>
          </cell>
          <cell r="E803" t="str">
            <v>ساير حسابها و اسناد پرداختني</v>
          </cell>
          <cell r="F803" t="str">
            <v>ساير بستانكاران</v>
          </cell>
          <cell r="G803" t="str">
            <v>101888</v>
          </cell>
          <cell r="H803" t="str">
            <v>فرشاد سيفي</v>
          </cell>
          <cell r="P803" t="str">
            <v>130</v>
          </cell>
        </row>
        <row r="804">
          <cell r="A804">
            <v>1300</v>
          </cell>
          <cell r="B804" t="str">
            <v>332006101324</v>
          </cell>
          <cell r="C804" t="str">
            <v>332</v>
          </cell>
          <cell r="D804" t="str">
            <v>332006</v>
          </cell>
          <cell r="E804" t="str">
            <v>ساير حسابها و اسناد پرداختني</v>
          </cell>
          <cell r="F804" t="str">
            <v>ساير بستانكاران</v>
          </cell>
          <cell r="G804" t="str">
            <v>101324</v>
          </cell>
          <cell r="H804" t="str">
            <v>صندوق قرض الحسنه شركت طراحي مهندسي سايپا</v>
          </cell>
          <cell r="P804" t="str">
            <v>130</v>
          </cell>
        </row>
        <row r="805">
          <cell r="A805">
            <v>5300</v>
          </cell>
          <cell r="B805" t="str">
            <v>332006101001</v>
          </cell>
          <cell r="C805" t="str">
            <v>332</v>
          </cell>
          <cell r="D805" t="str">
            <v>332006</v>
          </cell>
          <cell r="E805" t="str">
            <v>ساير حسابها و اسناد پرداختني</v>
          </cell>
          <cell r="F805" t="str">
            <v>ساير بستانكاران</v>
          </cell>
          <cell r="G805" t="str">
            <v>101001</v>
          </cell>
          <cell r="H805" t="str">
            <v>شرکت مگا موتورفروش قطعات خودرو</v>
          </cell>
          <cell r="P805" t="str">
            <v>530</v>
          </cell>
        </row>
        <row r="806">
          <cell r="A806">
            <v>5301</v>
          </cell>
          <cell r="B806" t="str">
            <v>332006101026</v>
          </cell>
          <cell r="C806" t="str">
            <v>332</v>
          </cell>
          <cell r="D806" t="str">
            <v>332006</v>
          </cell>
          <cell r="E806" t="str">
            <v>ساير حسابها و اسناد پرداختني</v>
          </cell>
          <cell r="F806" t="str">
            <v>ساير بستانكاران</v>
          </cell>
          <cell r="G806" t="str">
            <v>101026</v>
          </cell>
          <cell r="H806" t="str">
            <v>شرکت سايپا</v>
          </cell>
          <cell r="P806" t="str">
            <v>530</v>
          </cell>
        </row>
        <row r="807">
          <cell r="A807">
            <v>1306</v>
          </cell>
          <cell r="B807" t="str">
            <v>332006101328</v>
          </cell>
          <cell r="C807" t="str">
            <v>332</v>
          </cell>
          <cell r="D807" t="str">
            <v>332006</v>
          </cell>
          <cell r="E807" t="str">
            <v>ساير حسابها و اسناد پرداختني</v>
          </cell>
          <cell r="F807" t="str">
            <v>ساير بستانكاران</v>
          </cell>
          <cell r="G807" t="str">
            <v>101328</v>
          </cell>
          <cell r="H807" t="str">
            <v>شرکت تعاوني مصرف مركز تحقيقات صنايع سنگين</v>
          </cell>
          <cell r="P807" t="str">
            <v>130</v>
          </cell>
        </row>
        <row r="808">
          <cell r="A808">
            <v>1307</v>
          </cell>
          <cell r="B808" t="str">
            <v>332006101561</v>
          </cell>
          <cell r="C808" t="str">
            <v>332</v>
          </cell>
          <cell r="D808" t="str">
            <v>332006</v>
          </cell>
          <cell r="E808" t="str">
            <v>ساير حسابها و اسناد پرداختني</v>
          </cell>
          <cell r="F808" t="str">
            <v>ساير بستانكاران</v>
          </cell>
          <cell r="G808" t="str">
            <v>101561</v>
          </cell>
          <cell r="H808" t="str">
            <v>گروه سرمايه گذاري كاركنان سايپا</v>
          </cell>
          <cell r="P808" t="str">
            <v>130</v>
          </cell>
        </row>
        <row r="809">
          <cell r="A809">
            <v>1308</v>
          </cell>
          <cell r="B809" t="str">
            <v>332006300045</v>
          </cell>
          <cell r="C809" t="str">
            <v>332</v>
          </cell>
          <cell r="D809" t="str">
            <v>332006</v>
          </cell>
          <cell r="E809" t="str">
            <v>ساير حسابها و اسناد پرداختني</v>
          </cell>
          <cell r="F809" t="str">
            <v>ساير بستانكاران</v>
          </cell>
          <cell r="G809" t="str">
            <v>300045</v>
          </cell>
          <cell r="H809" t="str">
            <v>يظهري سيد رضا</v>
          </cell>
          <cell r="P809" t="str">
            <v>130</v>
          </cell>
        </row>
        <row r="810">
          <cell r="A810">
            <v>1309</v>
          </cell>
          <cell r="B810" t="str">
            <v>332006101217</v>
          </cell>
          <cell r="C810" t="str">
            <v>332</v>
          </cell>
          <cell r="D810" t="str">
            <v>332006</v>
          </cell>
          <cell r="E810" t="str">
            <v>ساير حسابها و اسناد پرداختني</v>
          </cell>
          <cell r="F810" t="str">
            <v>ساير بستانكاران</v>
          </cell>
          <cell r="G810" t="str">
            <v>101217</v>
          </cell>
          <cell r="H810" t="str">
            <v>شرکت ماشين سازي تبريز</v>
          </cell>
          <cell r="P810" t="str">
            <v>130</v>
          </cell>
        </row>
        <row r="811">
          <cell r="A811">
            <v>1310</v>
          </cell>
          <cell r="B811" t="str">
            <v>332006101647</v>
          </cell>
          <cell r="C811" t="str">
            <v>332</v>
          </cell>
          <cell r="D811" t="str">
            <v>332006</v>
          </cell>
          <cell r="E811" t="str">
            <v>ساير حسابها و اسناد پرداختني</v>
          </cell>
          <cell r="F811" t="str">
            <v>ساير بستانكاران</v>
          </cell>
          <cell r="G811" t="str">
            <v>101647</v>
          </cell>
          <cell r="H811" t="str">
            <v>شركت حمل و نقل حماسه سازان</v>
          </cell>
          <cell r="P811" t="str">
            <v>131</v>
          </cell>
        </row>
        <row r="812">
          <cell r="A812">
            <v>1311</v>
          </cell>
          <cell r="B812" t="str">
            <v>332006101663</v>
          </cell>
          <cell r="C812" t="str">
            <v>332</v>
          </cell>
          <cell r="D812" t="str">
            <v>332006</v>
          </cell>
          <cell r="E812" t="str">
            <v>ساير حسابها و اسناد پرداختني</v>
          </cell>
          <cell r="F812" t="str">
            <v>ساير بستانكاران</v>
          </cell>
          <cell r="G812" t="str">
            <v>101663</v>
          </cell>
          <cell r="H812" t="str">
            <v>غذاي شايگان</v>
          </cell>
          <cell r="P812" t="str">
            <v>131</v>
          </cell>
        </row>
        <row r="813">
          <cell r="A813">
            <v>1312</v>
          </cell>
          <cell r="B813" t="str">
            <v>332006300259</v>
          </cell>
          <cell r="C813" t="str">
            <v>332</v>
          </cell>
          <cell r="D813" t="str">
            <v>332006</v>
          </cell>
          <cell r="E813" t="str">
            <v>ساير حسابها و اسناد پرداختني</v>
          </cell>
          <cell r="F813" t="str">
            <v>ساير بستانكاران</v>
          </cell>
          <cell r="G813" t="str">
            <v>300259</v>
          </cell>
          <cell r="H813" t="str">
            <v>ميلي علي</v>
          </cell>
          <cell r="P813" t="str">
            <v>131</v>
          </cell>
        </row>
        <row r="814">
          <cell r="A814">
            <v>1313</v>
          </cell>
          <cell r="B814" t="str">
            <v>332006300042</v>
          </cell>
          <cell r="C814" t="str">
            <v>332</v>
          </cell>
          <cell r="D814" t="str">
            <v>332006</v>
          </cell>
          <cell r="E814" t="str">
            <v>ساير حسابها و اسناد پرداختني</v>
          </cell>
          <cell r="F814" t="str">
            <v>ساير بستانكاران</v>
          </cell>
          <cell r="G814" t="str">
            <v>300042</v>
          </cell>
          <cell r="H814" t="str">
            <v>زينالي بهمن</v>
          </cell>
          <cell r="P814" t="str">
            <v>131</v>
          </cell>
        </row>
        <row r="815">
          <cell r="A815">
            <v>1314</v>
          </cell>
          <cell r="B815" t="str">
            <v>332006101305</v>
          </cell>
          <cell r="C815" t="str">
            <v>332</v>
          </cell>
          <cell r="D815" t="str">
            <v>332006</v>
          </cell>
          <cell r="E815" t="str">
            <v>ساير حسابها و اسناد پرداختني</v>
          </cell>
          <cell r="F815" t="str">
            <v>ساير بستانكاران</v>
          </cell>
          <cell r="G815" t="str">
            <v>101305</v>
          </cell>
          <cell r="H815" t="str">
            <v>آجيل سراي تبريز</v>
          </cell>
          <cell r="P815" t="str">
            <v>131</v>
          </cell>
        </row>
        <row r="816">
          <cell r="A816">
            <v>1315</v>
          </cell>
          <cell r="B816" t="str">
            <v>332006101817</v>
          </cell>
          <cell r="C816" t="str">
            <v>332</v>
          </cell>
          <cell r="D816" t="str">
            <v>332006</v>
          </cell>
          <cell r="E816" t="str">
            <v>ساير حسابها و اسناد پرداختني</v>
          </cell>
          <cell r="F816" t="str">
            <v>ساير بستانكاران</v>
          </cell>
          <cell r="G816" t="str">
            <v>101817</v>
          </cell>
          <cell r="H816" t="str">
            <v>كارتن تبريز باكس</v>
          </cell>
          <cell r="P816" t="str">
            <v>131</v>
          </cell>
        </row>
        <row r="817">
          <cell r="A817">
            <v>1316</v>
          </cell>
          <cell r="B817" t="str">
            <v>332006300065</v>
          </cell>
          <cell r="C817" t="str">
            <v>332</v>
          </cell>
          <cell r="D817" t="str">
            <v>332006</v>
          </cell>
          <cell r="E817" t="str">
            <v>ساير حسابها و اسناد پرداختني</v>
          </cell>
          <cell r="F817" t="str">
            <v>ساير بستانكاران</v>
          </cell>
          <cell r="G817" t="str">
            <v>300065</v>
          </cell>
          <cell r="H817" t="str">
            <v>شيدائي زهرا</v>
          </cell>
          <cell r="P817" t="str">
            <v>131</v>
          </cell>
        </row>
        <row r="818">
          <cell r="A818">
            <v>1317</v>
          </cell>
          <cell r="B818" t="str">
            <v>332006300038</v>
          </cell>
          <cell r="C818" t="str">
            <v>332</v>
          </cell>
          <cell r="D818" t="str">
            <v>332006</v>
          </cell>
          <cell r="E818" t="str">
            <v>ساير حسابها و اسناد پرداختني</v>
          </cell>
          <cell r="F818" t="str">
            <v>ساير بستانكاران</v>
          </cell>
          <cell r="G818" t="str">
            <v>300038</v>
          </cell>
          <cell r="H818" t="str">
            <v>مكرمي جمال</v>
          </cell>
          <cell r="P818" t="str">
            <v>131</v>
          </cell>
        </row>
        <row r="819">
          <cell r="A819">
            <v>1318</v>
          </cell>
          <cell r="B819" t="str">
            <v>332006300077</v>
          </cell>
          <cell r="C819" t="str">
            <v>332</v>
          </cell>
          <cell r="D819" t="str">
            <v>332006</v>
          </cell>
          <cell r="E819" t="str">
            <v>ساير حسابها و اسناد پرداختني</v>
          </cell>
          <cell r="F819" t="str">
            <v>ساير بستانكاران</v>
          </cell>
          <cell r="G819" t="str">
            <v>300077</v>
          </cell>
          <cell r="H819" t="str">
            <v>واحديان وحيد</v>
          </cell>
          <cell r="P819" t="str">
            <v>131</v>
          </cell>
        </row>
        <row r="820">
          <cell r="A820">
            <v>1300</v>
          </cell>
          <cell r="B820" t="str">
            <v>332006300060</v>
          </cell>
          <cell r="C820" t="str">
            <v>332</v>
          </cell>
          <cell r="D820" t="str">
            <v>332006</v>
          </cell>
          <cell r="E820" t="str">
            <v>ساير حسابها و اسناد پرداختني</v>
          </cell>
          <cell r="F820" t="str">
            <v>ساير بستانكاران</v>
          </cell>
          <cell r="G820" t="str">
            <v>300060</v>
          </cell>
          <cell r="H820" t="str">
            <v>بخشي حكمعلي</v>
          </cell>
          <cell r="P820" t="str">
            <v>130</v>
          </cell>
        </row>
        <row r="821">
          <cell r="A821">
            <v>1300</v>
          </cell>
          <cell r="B821" t="str">
            <v>332006300044</v>
          </cell>
          <cell r="C821" t="str">
            <v>332</v>
          </cell>
          <cell r="D821" t="str">
            <v>332006</v>
          </cell>
          <cell r="E821" t="str">
            <v>ساير حسابها و اسناد پرداختني</v>
          </cell>
          <cell r="F821" t="str">
            <v>ساير بستانكاران</v>
          </cell>
          <cell r="G821" t="str">
            <v>300044</v>
          </cell>
          <cell r="H821" t="str">
            <v>مغيطي قادر</v>
          </cell>
          <cell r="P821" t="str">
            <v>130</v>
          </cell>
        </row>
        <row r="822">
          <cell r="A822">
            <v>1300</v>
          </cell>
          <cell r="B822" t="str">
            <v>332006300004</v>
          </cell>
          <cell r="C822" t="str">
            <v>332</v>
          </cell>
          <cell r="D822" t="str">
            <v>332006</v>
          </cell>
          <cell r="E822" t="str">
            <v>ساير حسابها و اسناد پرداختني</v>
          </cell>
          <cell r="F822" t="str">
            <v>ساير بستانكاران</v>
          </cell>
          <cell r="G822" t="str">
            <v>300004</v>
          </cell>
          <cell r="H822" t="str">
            <v>شرقي وند رضا</v>
          </cell>
          <cell r="P822" t="str">
            <v>130</v>
          </cell>
        </row>
        <row r="823">
          <cell r="A823">
            <v>1300</v>
          </cell>
          <cell r="B823" t="str">
            <v>332006101331</v>
          </cell>
          <cell r="C823" t="str">
            <v>332</v>
          </cell>
          <cell r="D823" t="str">
            <v>332006</v>
          </cell>
          <cell r="E823" t="str">
            <v>ساير حسابها و اسناد پرداختني</v>
          </cell>
          <cell r="F823" t="str">
            <v>ساير بستانكاران</v>
          </cell>
          <cell r="G823" t="str">
            <v>101331</v>
          </cell>
          <cell r="H823" t="str">
            <v>شرکت خدماتي سيوان(رحيم ملوکي )</v>
          </cell>
          <cell r="P823" t="str">
            <v>130</v>
          </cell>
        </row>
        <row r="824">
          <cell r="A824">
            <v>1300</v>
          </cell>
          <cell r="B824" t="str">
            <v>332006300031</v>
          </cell>
          <cell r="C824" t="str">
            <v>332</v>
          </cell>
          <cell r="D824" t="str">
            <v>332006</v>
          </cell>
          <cell r="E824" t="str">
            <v>ساير حسابها و اسناد پرداختني</v>
          </cell>
          <cell r="F824" t="str">
            <v>ساير بستانكاران</v>
          </cell>
          <cell r="G824" t="str">
            <v>300031</v>
          </cell>
          <cell r="H824" t="str">
            <v>اسماعيل لو محمدصادق</v>
          </cell>
          <cell r="P824" t="str">
            <v>130</v>
          </cell>
        </row>
        <row r="825">
          <cell r="A825">
            <v>1300</v>
          </cell>
          <cell r="B825" t="str">
            <v>332006101699</v>
          </cell>
          <cell r="C825" t="str">
            <v>332</v>
          </cell>
          <cell r="D825" t="str">
            <v>332006</v>
          </cell>
          <cell r="E825" t="str">
            <v>ساير حسابها و اسناد پرداختني</v>
          </cell>
          <cell r="F825" t="str">
            <v>ساير بستانكاران</v>
          </cell>
          <cell r="G825" t="str">
            <v>101699</v>
          </cell>
          <cell r="H825" t="str">
            <v>متفرقه</v>
          </cell>
          <cell r="P825" t="str">
            <v>130</v>
          </cell>
        </row>
        <row r="826">
          <cell r="A826">
            <v>1300</v>
          </cell>
          <cell r="B826" t="str">
            <v>332006101649</v>
          </cell>
          <cell r="C826" t="str">
            <v>332</v>
          </cell>
          <cell r="D826" t="str">
            <v>332006</v>
          </cell>
          <cell r="E826" t="str">
            <v>ساير حسابها و اسناد پرداختني</v>
          </cell>
          <cell r="F826" t="str">
            <v>ساير بستانكاران</v>
          </cell>
          <cell r="G826" t="str">
            <v>101649</v>
          </cell>
          <cell r="H826" t="str">
            <v>شركت حمل و نقل زربار</v>
          </cell>
          <cell r="P826" t="str">
            <v>130</v>
          </cell>
        </row>
        <row r="827">
          <cell r="A827">
            <v>1300</v>
          </cell>
          <cell r="B827" t="str">
            <v>332006101418</v>
          </cell>
          <cell r="C827" t="str">
            <v>332</v>
          </cell>
          <cell r="D827" t="str">
            <v>332006</v>
          </cell>
          <cell r="E827" t="str">
            <v>ساير حسابها و اسناد پرداختني</v>
          </cell>
          <cell r="F827" t="str">
            <v>ساير بستانكاران</v>
          </cell>
          <cell r="G827" t="str">
            <v>101418</v>
          </cell>
          <cell r="H827" t="str">
            <v>حوزه مقاومت يك بسيج كارگري الحديد</v>
          </cell>
          <cell r="P827" t="str">
            <v>130</v>
          </cell>
        </row>
        <row r="828">
          <cell r="A828">
            <v>1300</v>
          </cell>
          <cell r="B828" t="str">
            <v>332006101906</v>
          </cell>
          <cell r="C828" t="str">
            <v>332</v>
          </cell>
          <cell r="D828" t="str">
            <v>332006</v>
          </cell>
          <cell r="E828" t="str">
            <v>ساير حسابها و اسناد پرداختني</v>
          </cell>
          <cell r="F828" t="str">
            <v>ساير بستانكاران</v>
          </cell>
          <cell r="G828" t="str">
            <v>101906</v>
          </cell>
          <cell r="H828" t="str">
            <v>بازرگاني املاك دريا (زاهدي)</v>
          </cell>
          <cell r="P828" t="str">
            <v>130</v>
          </cell>
        </row>
        <row r="829">
          <cell r="A829">
            <v>1300</v>
          </cell>
          <cell r="B829" t="str">
            <v>332006101685</v>
          </cell>
          <cell r="C829" t="str">
            <v>332</v>
          </cell>
          <cell r="D829" t="str">
            <v>332006</v>
          </cell>
          <cell r="E829" t="str">
            <v>ساير حسابها و اسناد پرداختني</v>
          </cell>
          <cell r="F829" t="str">
            <v>ساير بستانكاران</v>
          </cell>
          <cell r="G829" t="str">
            <v>101685</v>
          </cell>
          <cell r="H829" t="str">
            <v>صنايع غذاي آذر نوش .</v>
          </cell>
          <cell r="P829" t="str">
            <v>130</v>
          </cell>
        </row>
        <row r="830">
          <cell r="A830">
            <v>1300</v>
          </cell>
          <cell r="B830" t="str">
            <v>332006101323</v>
          </cell>
          <cell r="C830" t="str">
            <v>332</v>
          </cell>
          <cell r="D830" t="str">
            <v>332006</v>
          </cell>
          <cell r="E830" t="str">
            <v>ساير حسابها و اسناد پرداختني</v>
          </cell>
          <cell r="F830" t="str">
            <v>ساير بستانكاران</v>
          </cell>
          <cell r="G830" t="str">
            <v>101323</v>
          </cell>
          <cell r="H830" t="str">
            <v>بازرگاني روغنكار ناظم .</v>
          </cell>
          <cell r="P830" t="str">
            <v>130</v>
          </cell>
        </row>
        <row r="831">
          <cell r="A831">
            <v>1300</v>
          </cell>
          <cell r="B831" t="str">
            <v>332006101433</v>
          </cell>
          <cell r="C831" t="str">
            <v>332</v>
          </cell>
          <cell r="D831" t="str">
            <v>332006</v>
          </cell>
          <cell r="E831" t="str">
            <v>ساير حسابها و اسناد پرداختني</v>
          </cell>
          <cell r="F831" t="str">
            <v>ساير بستانكاران</v>
          </cell>
          <cell r="G831" t="str">
            <v>101433</v>
          </cell>
          <cell r="H831" t="str">
            <v>هتل گسترش</v>
          </cell>
          <cell r="P831" t="str">
            <v>130</v>
          </cell>
        </row>
        <row r="832">
          <cell r="A832">
            <v>1300</v>
          </cell>
          <cell r="B832" t="str">
            <v>332006101923</v>
          </cell>
          <cell r="C832" t="str">
            <v>332</v>
          </cell>
          <cell r="D832" t="str">
            <v>332006</v>
          </cell>
          <cell r="E832" t="str">
            <v>ساير حسابها و اسناد پرداختني</v>
          </cell>
          <cell r="F832" t="str">
            <v>ساير بستانكاران</v>
          </cell>
          <cell r="G832" t="str">
            <v>101923</v>
          </cell>
          <cell r="H832" t="str">
            <v>شركت كلون در تك آريا</v>
          </cell>
          <cell r="P832" t="str">
            <v>130</v>
          </cell>
        </row>
        <row r="833">
          <cell r="A833">
            <v>1300</v>
          </cell>
          <cell r="B833" t="str">
            <v>332006101869</v>
          </cell>
          <cell r="C833" t="str">
            <v>332</v>
          </cell>
          <cell r="D833" t="str">
            <v>332006</v>
          </cell>
          <cell r="E833" t="str">
            <v>ساير حسابها و اسناد پرداختني</v>
          </cell>
          <cell r="F833" t="str">
            <v>ساير بستانكاران</v>
          </cell>
          <cell r="G833" t="str">
            <v>101869</v>
          </cell>
          <cell r="H833" t="str">
            <v>شركت آذر طيف</v>
          </cell>
          <cell r="P833" t="str">
            <v>130</v>
          </cell>
        </row>
        <row r="834">
          <cell r="A834">
            <v>1300</v>
          </cell>
          <cell r="B834" t="str">
            <v>332006101316</v>
          </cell>
          <cell r="C834" t="str">
            <v>332</v>
          </cell>
          <cell r="D834" t="str">
            <v>332006</v>
          </cell>
          <cell r="E834" t="str">
            <v>ساير حسابها و اسناد پرداختني</v>
          </cell>
          <cell r="F834" t="str">
            <v>ساير بستانكاران</v>
          </cell>
          <cell r="G834" t="str">
            <v>101316</v>
          </cell>
          <cell r="H834" t="str">
            <v>شرکت سامانه صنعت نقش جهان</v>
          </cell>
          <cell r="P834" t="str">
            <v>130</v>
          </cell>
        </row>
        <row r="835">
          <cell r="A835">
            <v>1300</v>
          </cell>
          <cell r="B835" t="str">
            <v>332006101416</v>
          </cell>
          <cell r="C835" t="str">
            <v>332</v>
          </cell>
          <cell r="D835" t="str">
            <v>332006</v>
          </cell>
          <cell r="E835" t="str">
            <v>ساير حسابها و اسناد پرداختني</v>
          </cell>
          <cell r="F835" t="str">
            <v>ساير بستانكاران</v>
          </cell>
          <cell r="G835" t="str">
            <v>101416</v>
          </cell>
          <cell r="H835" t="str">
            <v>كريم قوطي ساز</v>
          </cell>
          <cell r="P835" t="str">
            <v>130</v>
          </cell>
        </row>
        <row r="836">
          <cell r="A836">
            <v>1300</v>
          </cell>
          <cell r="B836" t="str">
            <v>332006101373</v>
          </cell>
          <cell r="C836" t="str">
            <v>332</v>
          </cell>
          <cell r="D836" t="str">
            <v>332006</v>
          </cell>
          <cell r="E836" t="str">
            <v>ساير حسابها و اسناد پرداختني</v>
          </cell>
          <cell r="F836" t="str">
            <v>ساير بستانكاران</v>
          </cell>
          <cell r="G836" t="str">
            <v>101373</v>
          </cell>
          <cell r="H836" t="str">
            <v>شرکت درخشش افرنگ</v>
          </cell>
          <cell r="P836" t="str">
            <v>130</v>
          </cell>
        </row>
        <row r="837">
          <cell r="A837">
            <v>1300</v>
          </cell>
          <cell r="B837" t="str">
            <v>332006101320</v>
          </cell>
          <cell r="C837" t="str">
            <v>332</v>
          </cell>
          <cell r="D837" t="str">
            <v>332006</v>
          </cell>
          <cell r="E837" t="str">
            <v>ساير حسابها و اسناد پرداختني</v>
          </cell>
          <cell r="F837" t="str">
            <v>ساير بستانكاران</v>
          </cell>
          <cell r="G837" t="str">
            <v>101320</v>
          </cell>
          <cell r="H837" t="str">
            <v>بازرگاني رهبري</v>
          </cell>
          <cell r="P837" t="str">
            <v>130</v>
          </cell>
        </row>
        <row r="838">
          <cell r="A838">
            <v>1300</v>
          </cell>
          <cell r="B838" t="str">
            <v>332006101321</v>
          </cell>
          <cell r="C838" t="str">
            <v>332</v>
          </cell>
          <cell r="D838" t="str">
            <v>332006</v>
          </cell>
          <cell r="E838" t="str">
            <v>ساير حسابها و اسناد پرداختني</v>
          </cell>
          <cell r="F838" t="str">
            <v>ساير بستانكاران</v>
          </cell>
          <cell r="G838" t="str">
            <v>101321</v>
          </cell>
          <cell r="H838" t="str">
            <v>گام پرک شيمي</v>
          </cell>
          <cell r="P838" t="str">
            <v>130</v>
          </cell>
        </row>
        <row r="839">
          <cell r="A839">
            <v>1300</v>
          </cell>
          <cell r="B839" t="str">
            <v>332006101826</v>
          </cell>
          <cell r="C839" t="str">
            <v>332</v>
          </cell>
          <cell r="D839" t="str">
            <v>332006</v>
          </cell>
          <cell r="E839" t="str">
            <v>ساير حسابها و اسناد پرداختني</v>
          </cell>
          <cell r="F839" t="str">
            <v>ساير بستانكاران</v>
          </cell>
          <cell r="G839" t="str">
            <v>101826</v>
          </cell>
          <cell r="H839" t="str">
            <v>برش افزار شمس</v>
          </cell>
          <cell r="P839" t="str">
            <v>130</v>
          </cell>
        </row>
        <row r="840">
          <cell r="A840">
            <v>1300</v>
          </cell>
          <cell r="B840" t="str">
            <v>332006101312</v>
          </cell>
          <cell r="C840" t="str">
            <v>332</v>
          </cell>
          <cell r="D840" t="str">
            <v>332006</v>
          </cell>
          <cell r="E840" t="str">
            <v>ساير حسابها و اسناد پرداختني</v>
          </cell>
          <cell r="F840" t="str">
            <v>ساير بستانكاران</v>
          </cell>
          <cell r="G840" t="str">
            <v>101312</v>
          </cell>
          <cell r="H840" t="str">
            <v>شرکت تسهيل ماشين صنعت</v>
          </cell>
          <cell r="P840" t="str">
            <v>130</v>
          </cell>
        </row>
        <row r="841">
          <cell r="A841">
            <v>1300</v>
          </cell>
          <cell r="B841" t="str">
            <v>332006101838</v>
          </cell>
          <cell r="C841" t="str">
            <v>332</v>
          </cell>
          <cell r="D841" t="str">
            <v>332006</v>
          </cell>
          <cell r="E841" t="str">
            <v>ساير حسابها و اسناد پرداختني</v>
          </cell>
          <cell r="F841" t="str">
            <v>ساير بستانكاران</v>
          </cell>
          <cell r="G841" t="str">
            <v>101838</v>
          </cell>
          <cell r="H841" t="str">
            <v>شركت سهند شيمي تبريز</v>
          </cell>
          <cell r="P841" t="str">
            <v>130</v>
          </cell>
        </row>
        <row r="842">
          <cell r="A842">
            <v>1300</v>
          </cell>
          <cell r="B842" t="str">
            <v>332006101905</v>
          </cell>
          <cell r="C842" t="str">
            <v>332</v>
          </cell>
          <cell r="D842" t="str">
            <v>332006</v>
          </cell>
          <cell r="E842" t="str">
            <v>ساير حسابها و اسناد پرداختني</v>
          </cell>
          <cell r="F842" t="str">
            <v>ساير بستانكاران</v>
          </cell>
          <cell r="G842" t="str">
            <v>101905</v>
          </cell>
          <cell r="H842" t="str">
            <v>شركت توليدي آرين پاژنگ</v>
          </cell>
          <cell r="P842" t="str">
            <v>130</v>
          </cell>
        </row>
        <row r="843">
          <cell r="A843">
            <v>1300</v>
          </cell>
          <cell r="B843" t="str">
            <v>332006101648</v>
          </cell>
          <cell r="C843" t="str">
            <v>332</v>
          </cell>
          <cell r="D843" t="str">
            <v>332006</v>
          </cell>
          <cell r="E843" t="str">
            <v>ساير حسابها و اسناد پرداختني</v>
          </cell>
          <cell r="F843" t="str">
            <v>ساير بستانكاران</v>
          </cell>
          <cell r="G843" t="str">
            <v>101648</v>
          </cell>
          <cell r="H843" t="str">
            <v>شركت حمل و نقل آذر فجر شمس</v>
          </cell>
          <cell r="P843" t="str">
            <v>130</v>
          </cell>
        </row>
        <row r="844">
          <cell r="A844">
            <v>1300</v>
          </cell>
          <cell r="B844" t="str">
            <v>332006101449</v>
          </cell>
          <cell r="C844" t="str">
            <v>332</v>
          </cell>
          <cell r="D844" t="str">
            <v>332006</v>
          </cell>
          <cell r="E844" t="str">
            <v>ساير حسابها و اسناد پرداختني</v>
          </cell>
          <cell r="F844" t="str">
            <v>ساير بستانكاران</v>
          </cell>
          <cell r="G844" t="str">
            <v>101449</v>
          </cell>
          <cell r="H844" t="str">
            <v>آکادمي توف ايران-آلمان</v>
          </cell>
          <cell r="P844" t="str">
            <v>130</v>
          </cell>
        </row>
        <row r="845">
          <cell r="A845">
            <v>1300</v>
          </cell>
          <cell r="B845" t="str">
            <v>332006101757</v>
          </cell>
          <cell r="C845" t="str">
            <v>332</v>
          </cell>
          <cell r="D845" t="str">
            <v>332006</v>
          </cell>
          <cell r="E845" t="str">
            <v>ساير حسابها و اسناد پرداختني</v>
          </cell>
          <cell r="F845" t="str">
            <v>ساير بستانكاران</v>
          </cell>
          <cell r="G845" t="str">
            <v>101757</v>
          </cell>
          <cell r="H845" t="str">
            <v>سيد حسين نظام الدين</v>
          </cell>
          <cell r="P845" t="str">
            <v>130</v>
          </cell>
        </row>
        <row r="846">
          <cell r="A846">
            <v>1300</v>
          </cell>
          <cell r="B846" t="str">
            <v>332006101335</v>
          </cell>
          <cell r="C846" t="str">
            <v>332</v>
          </cell>
          <cell r="D846" t="str">
            <v>332006</v>
          </cell>
          <cell r="E846" t="str">
            <v>ساير حسابها و اسناد پرداختني</v>
          </cell>
          <cell r="F846" t="str">
            <v>ساير بستانكاران</v>
          </cell>
          <cell r="G846" t="str">
            <v>101335</v>
          </cell>
          <cell r="H846" t="str">
            <v>كميته امداد امام خميني (ره)</v>
          </cell>
          <cell r="P846" t="str">
            <v>130</v>
          </cell>
        </row>
        <row r="847">
          <cell r="A847">
            <v>1300</v>
          </cell>
          <cell r="B847" t="str">
            <v>332006101909</v>
          </cell>
          <cell r="C847" t="str">
            <v>332</v>
          </cell>
          <cell r="D847" t="str">
            <v>332006</v>
          </cell>
          <cell r="E847" t="str">
            <v>ساير حسابها و اسناد پرداختني</v>
          </cell>
          <cell r="F847" t="str">
            <v>ساير بستانكاران</v>
          </cell>
          <cell r="G847" t="str">
            <v>101909</v>
          </cell>
          <cell r="H847" t="str">
            <v>دفتر فني مهندسي فرا ساز بنا</v>
          </cell>
          <cell r="P847" t="str">
            <v>130</v>
          </cell>
        </row>
        <row r="848">
          <cell r="A848">
            <v>1300</v>
          </cell>
          <cell r="B848" t="str">
            <v>332006300105</v>
          </cell>
          <cell r="C848" t="str">
            <v>332</v>
          </cell>
          <cell r="D848" t="str">
            <v>332006</v>
          </cell>
          <cell r="E848" t="str">
            <v>ساير حسابها و اسناد پرداختني</v>
          </cell>
          <cell r="F848" t="str">
            <v>ساير بستانكاران</v>
          </cell>
          <cell r="G848" t="str">
            <v>300105</v>
          </cell>
          <cell r="H848" t="str">
            <v>شهرام غزنوي</v>
          </cell>
          <cell r="P848" t="str">
            <v>130</v>
          </cell>
        </row>
        <row r="849">
          <cell r="A849">
            <v>1300</v>
          </cell>
          <cell r="B849" t="str">
            <v>332006101878</v>
          </cell>
          <cell r="C849" t="str">
            <v>332</v>
          </cell>
          <cell r="D849" t="str">
            <v>332006</v>
          </cell>
          <cell r="E849" t="str">
            <v>ساير حسابها و اسناد پرداختني</v>
          </cell>
          <cell r="F849" t="str">
            <v>ساير بستانكاران</v>
          </cell>
          <cell r="G849" t="str">
            <v>101878</v>
          </cell>
          <cell r="H849" t="str">
            <v>كلينيك ساختماني تك</v>
          </cell>
          <cell r="P849" t="str">
            <v>130</v>
          </cell>
        </row>
        <row r="850">
          <cell r="A850">
            <v>1300</v>
          </cell>
          <cell r="B850" t="str">
            <v>332006101329</v>
          </cell>
          <cell r="C850" t="str">
            <v>332</v>
          </cell>
          <cell r="D850" t="str">
            <v>332006</v>
          </cell>
          <cell r="E850" t="str">
            <v>ساير حسابها و اسناد پرداختني</v>
          </cell>
          <cell r="F850" t="str">
            <v>ساير بستانكاران</v>
          </cell>
          <cell r="G850" t="str">
            <v>101329</v>
          </cell>
          <cell r="H850" t="str">
            <v>شوراي اسلامي کار</v>
          </cell>
          <cell r="P850" t="str">
            <v>130</v>
          </cell>
        </row>
        <row r="851">
          <cell r="A851">
            <v>1300</v>
          </cell>
          <cell r="B851" t="str">
            <v>332006101769</v>
          </cell>
          <cell r="C851" t="str">
            <v>332</v>
          </cell>
          <cell r="D851" t="str">
            <v>332006</v>
          </cell>
          <cell r="E851" t="str">
            <v>ساير حسابها و اسناد پرداختني</v>
          </cell>
          <cell r="F851" t="str">
            <v>ساير بستانكاران</v>
          </cell>
          <cell r="G851" t="str">
            <v>101769</v>
          </cell>
          <cell r="H851" t="str">
            <v>محمد مصري</v>
          </cell>
          <cell r="P851" t="str">
            <v>130</v>
          </cell>
        </row>
        <row r="852">
          <cell r="A852">
            <v>1300</v>
          </cell>
          <cell r="B852" t="str">
            <v>332006101929</v>
          </cell>
          <cell r="C852" t="str">
            <v>332</v>
          </cell>
          <cell r="D852" t="str">
            <v>332006</v>
          </cell>
          <cell r="E852" t="str">
            <v>ساير حسابها و اسناد پرداختني</v>
          </cell>
          <cell r="F852" t="str">
            <v>ساير بستانكاران</v>
          </cell>
          <cell r="G852" t="str">
            <v>101929</v>
          </cell>
          <cell r="H852" t="str">
            <v>بهمن ايمانپور (نقاش ساختمان)</v>
          </cell>
          <cell r="P852" t="str">
            <v>130</v>
          </cell>
        </row>
        <row r="853">
          <cell r="A853">
            <v>1300</v>
          </cell>
          <cell r="B853" t="str">
            <v>332006101930</v>
          </cell>
          <cell r="C853" t="str">
            <v>332</v>
          </cell>
          <cell r="D853" t="str">
            <v>332006</v>
          </cell>
          <cell r="E853" t="str">
            <v>ساير حسابها و اسناد پرداختني</v>
          </cell>
          <cell r="F853" t="str">
            <v>ساير بستانكاران</v>
          </cell>
          <cell r="G853" t="str">
            <v>101930</v>
          </cell>
          <cell r="H853" t="str">
            <v>شيشه بري پرنيان</v>
          </cell>
          <cell r="P853" t="str">
            <v>130</v>
          </cell>
        </row>
        <row r="854">
          <cell r="A854">
            <v>1300</v>
          </cell>
          <cell r="B854" t="str">
            <v>332006101718</v>
          </cell>
          <cell r="C854" t="str">
            <v>332</v>
          </cell>
          <cell r="D854" t="str">
            <v>332006</v>
          </cell>
          <cell r="E854" t="str">
            <v>ساير حسابها و اسناد پرداختني</v>
          </cell>
          <cell r="F854" t="str">
            <v>ساير بستانكاران</v>
          </cell>
          <cell r="G854" t="str">
            <v>101718</v>
          </cell>
          <cell r="H854" t="str">
            <v>صمد عليائي باويل</v>
          </cell>
          <cell r="P854" t="str">
            <v>130</v>
          </cell>
        </row>
        <row r="855">
          <cell r="A855">
            <v>1300</v>
          </cell>
          <cell r="B855" t="str">
            <v>332006101477</v>
          </cell>
          <cell r="C855" t="str">
            <v>332</v>
          </cell>
          <cell r="D855" t="str">
            <v>332006</v>
          </cell>
          <cell r="E855" t="str">
            <v>ساير حسابها و اسناد پرداختني</v>
          </cell>
          <cell r="F855" t="str">
            <v>ساير بستانكاران</v>
          </cell>
          <cell r="G855" t="str">
            <v>101477</v>
          </cell>
          <cell r="H855" t="str">
            <v>صندوق همياري از کارکنان</v>
          </cell>
          <cell r="P855" t="str">
            <v>130</v>
          </cell>
        </row>
        <row r="856">
          <cell r="A856">
            <v>1300</v>
          </cell>
          <cell r="B856" t="str">
            <v>332006101567</v>
          </cell>
          <cell r="C856" t="str">
            <v>332</v>
          </cell>
          <cell r="D856" t="str">
            <v>332006</v>
          </cell>
          <cell r="E856" t="str">
            <v>ساير حسابها و اسناد پرداختني</v>
          </cell>
          <cell r="F856" t="str">
            <v>ساير بستانكاران</v>
          </cell>
          <cell r="G856" t="str">
            <v>101567</v>
          </cell>
          <cell r="H856" t="str">
            <v>ابزار آزمون صهبا</v>
          </cell>
          <cell r="P856" t="str">
            <v>130</v>
          </cell>
        </row>
        <row r="857">
          <cell r="A857">
            <v>1300</v>
          </cell>
          <cell r="B857" t="str">
            <v>332006101710</v>
          </cell>
          <cell r="C857" t="str">
            <v>332</v>
          </cell>
          <cell r="D857" t="str">
            <v>332006</v>
          </cell>
          <cell r="E857" t="str">
            <v>ساير حسابها و اسناد پرداختني</v>
          </cell>
          <cell r="F857" t="str">
            <v>ساير بستانكاران</v>
          </cell>
          <cell r="G857" t="str">
            <v>101710</v>
          </cell>
          <cell r="H857" t="str">
            <v>سالنامه صنايع خودرو سازي ايران</v>
          </cell>
          <cell r="P857" t="str">
            <v>130</v>
          </cell>
        </row>
        <row r="858">
          <cell r="A858">
            <v>1300</v>
          </cell>
          <cell r="B858" t="str">
            <v>332006101694</v>
          </cell>
          <cell r="C858" t="str">
            <v>332</v>
          </cell>
          <cell r="D858" t="str">
            <v>332006</v>
          </cell>
          <cell r="E858" t="str">
            <v>ساير حسابها و اسناد پرداختني</v>
          </cell>
          <cell r="F858" t="str">
            <v>ساير بستانكاران</v>
          </cell>
          <cell r="G858" t="str">
            <v>101694</v>
          </cell>
          <cell r="H858" t="str">
            <v>خدمات فني تكنو ليفتر</v>
          </cell>
          <cell r="P858" t="str">
            <v>130</v>
          </cell>
        </row>
        <row r="859">
          <cell r="A859">
            <v>1300</v>
          </cell>
          <cell r="B859" t="str">
            <v>332006300233</v>
          </cell>
          <cell r="C859" t="str">
            <v>332</v>
          </cell>
          <cell r="D859" t="str">
            <v>332006</v>
          </cell>
          <cell r="E859" t="str">
            <v>ساير حسابها و اسناد پرداختني</v>
          </cell>
          <cell r="F859" t="str">
            <v>ساير بستانكاران</v>
          </cell>
          <cell r="G859" t="str">
            <v>300233</v>
          </cell>
          <cell r="H859" t="str">
            <v>منصور حسن پور ينگجه</v>
          </cell>
          <cell r="P859" t="str">
            <v>130</v>
          </cell>
        </row>
        <row r="860">
          <cell r="A860">
            <v>1300</v>
          </cell>
          <cell r="B860" t="str">
            <v>332006300236</v>
          </cell>
          <cell r="C860" t="str">
            <v>332</v>
          </cell>
          <cell r="D860" t="str">
            <v>332006</v>
          </cell>
          <cell r="E860" t="str">
            <v>ساير حسابها و اسناد پرداختني</v>
          </cell>
          <cell r="F860" t="str">
            <v>ساير بستانكاران</v>
          </cell>
          <cell r="G860" t="str">
            <v>300236</v>
          </cell>
          <cell r="H860" t="str">
            <v>خسرواني خسرو</v>
          </cell>
          <cell r="P860" t="str">
            <v>130</v>
          </cell>
        </row>
        <row r="861">
          <cell r="A861">
            <v>1300</v>
          </cell>
          <cell r="B861" t="str">
            <v>332006300301</v>
          </cell>
          <cell r="C861" t="str">
            <v>332</v>
          </cell>
          <cell r="D861" t="str">
            <v>332006</v>
          </cell>
          <cell r="E861" t="str">
            <v>ساير حسابها و اسناد پرداختني</v>
          </cell>
          <cell r="F861" t="str">
            <v>ساير بستانكاران</v>
          </cell>
          <cell r="G861" t="str">
            <v>300301</v>
          </cell>
          <cell r="H861" t="str">
            <v>تفهمي عليرضا</v>
          </cell>
          <cell r="P861" t="str">
            <v>130</v>
          </cell>
        </row>
        <row r="862">
          <cell r="A862">
            <v>1300</v>
          </cell>
          <cell r="B862" t="str">
            <v>332006300040</v>
          </cell>
          <cell r="C862" t="str">
            <v>332</v>
          </cell>
          <cell r="D862" t="str">
            <v>332006</v>
          </cell>
          <cell r="E862" t="str">
            <v>ساير حسابها و اسناد پرداختني</v>
          </cell>
          <cell r="F862" t="str">
            <v>ساير بستانكاران</v>
          </cell>
          <cell r="G862" t="str">
            <v>300040</v>
          </cell>
          <cell r="H862" t="str">
            <v>كريمي بخشايش علي</v>
          </cell>
          <cell r="P862" t="str">
            <v>130</v>
          </cell>
        </row>
        <row r="863">
          <cell r="A863">
            <v>1300</v>
          </cell>
          <cell r="B863" t="str">
            <v>332006300059</v>
          </cell>
          <cell r="C863" t="str">
            <v>332</v>
          </cell>
          <cell r="D863" t="str">
            <v>332006</v>
          </cell>
          <cell r="E863" t="str">
            <v>ساير حسابها و اسناد پرداختني</v>
          </cell>
          <cell r="F863" t="str">
            <v>ساير بستانكاران</v>
          </cell>
          <cell r="G863" t="str">
            <v>300059</v>
          </cell>
          <cell r="H863" t="str">
            <v>همايون قيصر</v>
          </cell>
          <cell r="P863" t="str">
            <v>130</v>
          </cell>
        </row>
        <row r="864">
          <cell r="A864">
            <v>1300</v>
          </cell>
          <cell r="B864" t="str">
            <v>332006300003</v>
          </cell>
          <cell r="C864" t="str">
            <v>332</v>
          </cell>
          <cell r="D864" t="str">
            <v>332006</v>
          </cell>
          <cell r="E864" t="str">
            <v>ساير حسابها و اسناد پرداختني</v>
          </cell>
          <cell r="F864" t="str">
            <v>ساير بستانكاران</v>
          </cell>
          <cell r="G864" t="str">
            <v>300003</v>
          </cell>
          <cell r="H864" t="str">
            <v>ميراسد مومني</v>
          </cell>
          <cell r="P864" t="str">
            <v>130</v>
          </cell>
        </row>
        <row r="865">
          <cell r="A865">
            <v>1300</v>
          </cell>
          <cell r="B865" t="str">
            <v>332006300006</v>
          </cell>
          <cell r="C865" t="str">
            <v>332</v>
          </cell>
          <cell r="D865" t="str">
            <v>332006</v>
          </cell>
          <cell r="E865" t="str">
            <v>ساير حسابها و اسناد پرداختني</v>
          </cell>
          <cell r="F865" t="str">
            <v>ساير بستانكاران</v>
          </cell>
          <cell r="G865" t="str">
            <v>300006</v>
          </cell>
          <cell r="H865" t="str">
            <v>حميد طباطبائي رئيسي</v>
          </cell>
          <cell r="P865" t="str">
            <v>130</v>
          </cell>
        </row>
        <row r="866">
          <cell r="A866">
            <v>1300</v>
          </cell>
          <cell r="B866" t="str">
            <v>332006300097</v>
          </cell>
          <cell r="C866" t="str">
            <v>332</v>
          </cell>
          <cell r="D866" t="str">
            <v>332006</v>
          </cell>
          <cell r="E866" t="str">
            <v>ساير حسابها و اسناد پرداختني</v>
          </cell>
          <cell r="F866" t="str">
            <v>ساير بستانكاران</v>
          </cell>
          <cell r="G866" t="str">
            <v>300097</v>
          </cell>
          <cell r="H866" t="str">
            <v>سيد حسن اميريعقوبي تبريز</v>
          </cell>
          <cell r="P866" t="str">
            <v>130</v>
          </cell>
        </row>
        <row r="867">
          <cell r="A867">
            <v>1300</v>
          </cell>
          <cell r="B867" t="str">
            <v>332006300053</v>
          </cell>
          <cell r="C867" t="str">
            <v>332</v>
          </cell>
          <cell r="D867" t="str">
            <v>332006</v>
          </cell>
          <cell r="E867" t="str">
            <v>ساير حسابها و اسناد پرداختني</v>
          </cell>
          <cell r="F867" t="str">
            <v>ساير بستانكاران</v>
          </cell>
          <cell r="G867" t="str">
            <v>300053</v>
          </cell>
          <cell r="H867" t="str">
            <v>خالقي عليرضا</v>
          </cell>
          <cell r="P867" t="str">
            <v>130</v>
          </cell>
        </row>
        <row r="868">
          <cell r="A868">
            <v>1300</v>
          </cell>
          <cell r="B868" t="str">
            <v>332006101854</v>
          </cell>
          <cell r="C868" t="str">
            <v>332</v>
          </cell>
          <cell r="D868" t="str">
            <v>332006</v>
          </cell>
          <cell r="E868" t="str">
            <v>ساير حسابها و اسناد پرداختني</v>
          </cell>
          <cell r="F868" t="str">
            <v>ساير بستانكاران</v>
          </cell>
          <cell r="G868" t="str">
            <v>101854</v>
          </cell>
          <cell r="H868" t="str">
            <v>نصابي پمپاژ آزمايش چاههاي عميق پرديس</v>
          </cell>
          <cell r="P868" t="str">
            <v>130</v>
          </cell>
        </row>
        <row r="869">
          <cell r="A869">
            <v>1300</v>
          </cell>
          <cell r="B869" t="str">
            <v>332006101924</v>
          </cell>
          <cell r="C869" t="str">
            <v>332</v>
          </cell>
          <cell r="D869" t="str">
            <v>332006</v>
          </cell>
          <cell r="E869" t="str">
            <v>ساير حسابها و اسناد پرداختني</v>
          </cell>
          <cell r="F869" t="str">
            <v>ساير بستانكاران</v>
          </cell>
          <cell r="G869" t="str">
            <v>101924</v>
          </cell>
          <cell r="H869" t="str">
            <v>آقاي بايرام عبدي (راننده پيماني تامين قطعات)</v>
          </cell>
          <cell r="P869" t="str">
            <v>130</v>
          </cell>
        </row>
        <row r="870">
          <cell r="A870">
            <v>1300</v>
          </cell>
          <cell r="B870" t="str">
            <v>332006300029</v>
          </cell>
          <cell r="C870" t="str">
            <v>332</v>
          </cell>
          <cell r="D870" t="str">
            <v>332006</v>
          </cell>
          <cell r="E870" t="str">
            <v>ساير حسابها و اسناد پرداختني</v>
          </cell>
          <cell r="F870" t="str">
            <v>ساير بستانكاران</v>
          </cell>
          <cell r="G870" t="str">
            <v>300029</v>
          </cell>
          <cell r="H870" t="str">
            <v>فلاحي اميد علي</v>
          </cell>
          <cell r="P870" t="str">
            <v>130</v>
          </cell>
        </row>
        <row r="871">
          <cell r="A871">
            <v>1300</v>
          </cell>
          <cell r="B871" t="str">
            <v>332006101630</v>
          </cell>
          <cell r="C871" t="str">
            <v>332</v>
          </cell>
          <cell r="D871" t="str">
            <v>332006</v>
          </cell>
          <cell r="E871" t="str">
            <v>ساير حسابها و اسناد پرداختني</v>
          </cell>
          <cell r="F871" t="str">
            <v>ساير بستانكاران</v>
          </cell>
          <cell r="G871" t="str">
            <v>101630</v>
          </cell>
          <cell r="H871" t="str">
            <v>شركت آريا</v>
          </cell>
          <cell r="P871" t="str">
            <v>130</v>
          </cell>
        </row>
        <row r="872">
          <cell r="A872">
            <v>1300</v>
          </cell>
          <cell r="B872" t="str">
            <v>332006300986</v>
          </cell>
          <cell r="C872" t="str">
            <v>332</v>
          </cell>
          <cell r="D872" t="str">
            <v>332006</v>
          </cell>
          <cell r="E872" t="str">
            <v>ساير حسابها و اسناد پرداختني</v>
          </cell>
          <cell r="F872" t="str">
            <v>ساير بستانكاران</v>
          </cell>
          <cell r="G872" t="str">
            <v>300986</v>
          </cell>
          <cell r="H872" t="str">
            <v>صفر علي پيري ياورکندي</v>
          </cell>
          <cell r="P872" t="str">
            <v>130</v>
          </cell>
        </row>
        <row r="873">
          <cell r="A873">
            <v>1300</v>
          </cell>
          <cell r="B873" t="str">
            <v>332006300987</v>
          </cell>
          <cell r="C873" t="str">
            <v>332</v>
          </cell>
          <cell r="D873" t="str">
            <v>332006</v>
          </cell>
          <cell r="E873" t="str">
            <v>ساير حسابها و اسناد پرداختني</v>
          </cell>
          <cell r="F873" t="str">
            <v>ساير بستانكاران</v>
          </cell>
          <cell r="G873" t="str">
            <v>300987</v>
          </cell>
          <cell r="H873" t="str">
            <v>محسن جعفرنژاد</v>
          </cell>
          <cell r="P873" t="str">
            <v>130</v>
          </cell>
        </row>
        <row r="874">
          <cell r="A874">
            <v>1300</v>
          </cell>
          <cell r="B874" t="str">
            <v>332006300988</v>
          </cell>
          <cell r="C874" t="str">
            <v>332</v>
          </cell>
          <cell r="D874" t="str">
            <v>332006</v>
          </cell>
          <cell r="E874" t="str">
            <v>ساير حسابها و اسناد پرداختني</v>
          </cell>
          <cell r="F874" t="str">
            <v>ساير بستانكاران</v>
          </cell>
          <cell r="G874" t="str">
            <v>300988</v>
          </cell>
          <cell r="H874" t="str">
            <v>اکبر سامبراني اهر</v>
          </cell>
          <cell r="P874" t="str">
            <v>130</v>
          </cell>
        </row>
        <row r="875">
          <cell r="A875">
            <v>1300</v>
          </cell>
          <cell r="B875" t="str">
            <v>332006300989</v>
          </cell>
          <cell r="C875" t="str">
            <v>332</v>
          </cell>
          <cell r="D875" t="str">
            <v>332006</v>
          </cell>
          <cell r="E875" t="str">
            <v>ساير حسابها و اسناد پرداختني</v>
          </cell>
          <cell r="F875" t="str">
            <v>ساير بستانكاران</v>
          </cell>
          <cell r="G875" t="str">
            <v>300989</v>
          </cell>
          <cell r="H875" t="str">
            <v>محمد حسن غريبي</v>
          </cell>
          <cell r="P875" t="str">
            <v>130</v>
          </cell>
        </row>
        <row r="876">
          <cell r="A876">
            <v>1300</v>
          </cell>
          <cell r="B876" t="str">
            <v>332006300010</v>
          </cell>
          <cell r="C876" t="str">
            <v>332</v>
          </cell>
          <cell r="D876" t="str">
            <v>332006</v>
          </cell>
          <cell r="E876" t="str">
            <v>ساير حسابها و اسناد پرداختني</v>
          </cell>
          <cell r="F876" t="str">
            <v>ساير بستانكاران</v>
          </cell>
          <cell r="G876" t="str">
            <v>300010</v>
          </cell>
          <cell r="H876" t="str">
            <v>صمد اميردادي</v>
          </cell>
          <cell r="P876" t="str">
            <v>130</v>
          </cell>
        </row>
        <row r="877">
          <cell r="A877">
            <v>1300</v>
          </cell>
          <cell r="B877" t="str">
            <v>332006300078</v>
          </cell>
          <cell r="C877" t="str">
            <v>332</v>
          </cell>
          <cell r="D877" t="str">
            <v>332006</v>
          </cell>
          <cell r="E877" t="str">
            <v>ساير حسابها و اسناد پرداختني</v>
          </cell>
          <cell r="F877" t="str">
            <v>ساير بستانكاران</v>
          </cell>
          <cell r="G877" t="str">
            <v>300078</v>
          </cell>
          <cell r="H877" t="str">
            <v>رويا نوراني زنوز</v>
          </cell>
          <cell r="P877" t="str">
            <v>130</v>
          </cell>
        </row>
        <row r="878">
          <cell r="A878">
            <v>1300</v>
          </cell>
          <cell r="B878" t="str">
            <v>332006101461</v>
          </cell>
          <cell r="C878" t="str">
            <v>332</v>
          </cell>
          <cell r="D878" t="str">
            <v>332006</v>
          </cell>
          <cell r="E878" t="str">
            <v>ساير حسابها و اسناد پرداختني</v>
          </cell>
          <cell r="F878" t="str">
            <v>ساير بستانكاران</v>
          </cell>
          <cell r="G878" t="str">
            <v>101461</v>
          </cell>
          <cell r="H878" t="str">
            <v>جمعيت هلال احمر آذربايجان شرقي</v>
          </cell>
          <cell r="P878" t="str">
            <v>130</v>
          </cell>
        </row>
        <row r="879">
          <cell r="A879">
            <v>1300</v>
          </cell>
          <cell r="B879" t="str">
            <v>332006101267</v>
          </cell>
          <cell r="C879" t="str">
            <v>332</v>
          </cell>
          <cell r="D879" t="str">
            <v>332006</v>
          </cell>
          <cell r="E879" t="str">
            <v>ساير حسابها و اسناد پرداختني</v>
          </cell>
          <cell r="F879" t="str">
            <v>ساير بستانكاران</v>
          </cell>
          <cell r="G879" t="str">
            <v>101267</v>
          </cell>
          <cell r="H879" t="str">
            <v>سهامي عام پرفيل ايران</v>
          </cell>
          <cell r="P879" t="str">
            <v>130</v>
          </cell>
        </row>
        <row r="880">
          <cell r="A880">
            <v>1300</v>
          </cell>
          <cell r="B880" t="str">
            <v>332006300034</v>
          </cell>
          <cell r="C880" t="str">
            <v>332</v>
          </cell>
          <cell r="D880" t="str">
            <v>332006</v>
          </cell>
          <cell r="E880" t="str">
            <v>ساير حسابها و اسناد پرداختني</v>
          </cell>
          <cell r="F880" t="str">
            <v>ساير بستانكاران</v>
          </cell>
          <cell r="G880" t="str">
            <v>300034</v>
          </cell>
          <cell r="H880" t="str">
            <v>ابراهيم يوسف آبادي حامد</v>
          </cell>
          <cell r="P880" t="str">
            <v>130</v>
          </cell>
        </row>
        <row r="881">
          <cell r="A881">
            <v>1300</v>
          </cell>
          <cell r="B881" t="str">
            <v>332006300058</v>
          </cell>
          <cell r="C881" t="str">
            <v>332</v>
          </cell>
          <cell r="D881" t="str">
            <v>332006</v>
          </cell>
          <cell r="E881" t="str">
            <v>ساير حسابها و اسناد پرداختني</v>
          </cell>
          <cell r="F881" t="str">
            <v>ساير بستانكاران</v>
          </cell>
          <cell r="G881" t="str">
            <v>300058</v>
          </cell>
          <cell r="H881" t="str">
            <v>علي فريد جعفريان</v>
          </cell>
          <cell r="P881" t="str">
            <v>130</v>
          </cell>
        </row>
        <row r="882">
          <cell r="A882">
            <v>1300</v>
          </cell>
          <cell r="B882" t="str">
            <v>332006101621</v>
          </cell>
          <cell r="C882" t="str">
            <v>332</v>
          </cell>
          <cell r="D882" t="str">
            <v>332006</v>
          </cell>
          <cell r="E882" t="str">
            <v>ساير حسابها و اسناد پرداختني</v>
          </cell>
          <cell r="F882" t="str">
            <v>ساير بستانكاران</v>
          </cell>
          <cell r="G882" t="str">
            <v>101621</v>
          </cell>
          <cell r="H882" t="str">
            <v>موسسه ميكرو تلفن</v>
          </cell>
          <cell r="P882" t="str">
            <v>130</v>
          </cell>
        </row>
        <row r="883">
          <cell r="A883">
            <v>1300</v>
          </cell>
          <cell r="B883" t="str">
            <v>332006300049</v>
          </cell>
          <cell r="C883" t="str">
            <v>332</v>
          </cell>
          <cell r="D883" t="str">
            <v>332006</v>
          </cell>
          <cell r="E883" t="str">
            <v>ساير حسابها و اسناد پرداختني</v>
          </cell>
          <cell r="F883" t="str">
            <v>ساير بستانكاران</v>
          </cell>
          <cell r="G883" t="str">
            <v>300049</v>
          </cell>
          <cell r="H883" t="str">
            <v>احد احمدي نژاد</v>
          </cell>
          <cell r="P883" t="str">
            <v>130</v>
          </cell>
        </row>
        <row r="884">
          <cell r="A884">
            <v>1300</v>
          </cell>
          <cell r="B884" t="str">
            <v>332006300002</v>
          </cell>
          <cell r="C884" t="str">
            <v>332</v>
          </cell>
          <cell r="D884" t="str">
            <v>332006</v>
          </cell>
          <cell r="E884" t="str">
            <v>ساير حسابها و اسناد پرداختني</v>
          </cell>
          <cell r="F884" t="str">
            <v>ساير بستانكاران</v>
          </cell>
          <cell r="G884" t="str">
            <v>300002</v>
          </cell>
          <cell r="H884" t="str">
            <v>علي متدين</v>
          </cell>
          <cell r="P884" t="str">
            <v>130</v>
          </cell>
        </row>
        <row r="885">
          <cell r="A885">
            <v>1300</v>
          </cell>
          <cell r="B885" t="str">
            <v>332006300012</v>
          </cell>
          <cell r="C885" t="str">
            <v>332</v>
          </cell>
          <cell r="D885" t="str">
            <v>332006</v>
          </cell>
          <cell r="E885" t="str">
            <v>ساير حسابها و اسناد پرداختني</v>
          </cell>
          <cell r="F885" t="str">
            <v>ساير بستانكاران</v>
          </cell>
          <cell r="G885" t="str">
            <v>300012</v>
          </cell>
          <cell r="H885" t="str">
            <v>صمد ابرهيم پور مقدس</v>
          </cell>
          <cell r="P885" t="str">
            <v>130</v>
          </cell>
        </row>
        <row r="886">
          <cell r="A886">
            <v>1300</v>
          </cell>
          <cell r="B886" t="str">
            <v>332006300013</v>
          </cell>
          <cell r="C886" t="str">
            <v>332</v>
          </cell>
          <cell r="D886" t="str">
            <v>332006</v>
          </cell>
          <cell r="E886" t="str">
            <v>ساير حسابها و اسناد پرداختني</v>
          </cell>
          <cell r="F886" t="str">
            <v>ساير بستانكاران</v>
          </cell>
          <cell r="G886" t="str">
            <v>300013</v>
          </cell>
          <cell r="H886" t="str">
            <v>داوود ايمانطلب</v>
          </cell>
          <cell r="P886" t="str">
            <v>130</v>
          </cell>
        </row>
        <row r="887">
          <cell r="A887">
            <v>1300</v>
          </cell>
          <cell r="B887" t="str">
            <v>332006300016</v>
          </cell>
          <cell r="C887" t="str">
            <v>332</v>
          </cell>
          <cell r="D887" t="str">
            <v>332006</v>
          </cell>
          <cell r="E887" t="str">
            <v>ساير حسابها و اسناد پرداختني</v>
          </cell>
          <cell r="F887" t="str">
            <v>ساير بستانكاران</v>
          </cell>
          <cell r="G887" t="str">
            <v>300016</v>
          </cell>
          <cell r="H887" t="str">
            <v>سيد جعفر سيد يزدي</v>
          </cell>
          <cell r="P887" t="str">
            <v>130</v>
          </cell>
        </row>
        <row r="888">
          <cell r="A888">
            <v>1300</v>
          </cell>
          <cell r="B888" t="str">
            <v>332006300021</v>
          </cell>
          <cell r="C888" t="str">
            <v>332</v>
          </cell>
          <cell r="D888" t="str">
            <v>332006</v>
          </cell>
          <cell r="E888" t="str">
            <v>ساير حسابها و اسناد پرداختني</v>
          </cell>
          <cell r="F888" t="str">
            <v>ساير بستانكاران</v>
          </cell>
          <cell r="G888" t="str">
            <v>300021</v>
          </cell>
          <cell r="H888" t="str">
            <v>حسين کفشنوچي خياباني</v>
          </cell>
          <cell r="P888" t="str">
            <v>130</v>
          </cell>
        </row>
        <row r="889">
          <cell r="A889">
            <v>1300</v>
          </cell>
          <cell r="B889" t="str">
            <v>332006300022</v>
          </cell>
          <cell r="C889" t="str">
            <v>332</v>
          </cell>
          <cell r="D889" t="str">
            <v>332006</v>
          </cell>
          <cell r="E889" t="str">
            <v>ساير حسابها و اسناد پرداختني</v>
          </cell>
          <cell r="F889" t="str">
            <v>ساير بستانكاران</v>
          </cell>
          <cell r="G889" t="str">
            <v>300022</v>
          </cell>
          <cell r="H889" t="str">
            <v>محمدعلي نمازي فر</v>
          </cell>
          <cell r="P889" t="str">
            <v>130</v>
          </cell>
        </row>
        <row r="890">
          <cell r="A890">
            <v>1300</v>
          </cell>
          <cell r="B890" t="str">
            <v>332006300027</v>
          </cell>
          <cell r="C890" t="str">
            <v>332</v>
          </cell>
          <cell r="D890" t="str">
            <v>332006</v>
          </cell>
          <cell r="E890" t="str">
            <v>ساير حسابها و اسناد پرداختني</v>
          </cell>
          <cell r="F890" t="str">
            <v>ساير بستانكاران</v>
          </cell>
          <cell r="G890" t="str">
            <v>300027</v>
          </cell>
          <cell r="H890" t="str">
            <v>سيد جعفر ديبازر حسيني</v>
          </cell>
          <cell r="P890" t="str">
            <v>130</v>
          </cell>
        </row>
        <row r="891">
          <cell r="A891">
            <v>1300</v>
          </cell>
          <cell r="B891" t="str">
            <v>332006300037</v>
          </cell>
          <cell r="C891" t="str">
            <v>332</v>
          </cell>
          <cell r="D891" t="str">
            <v>332006</v>
          </cell>
          <cell r="E891" t="str">
            <v>ساير حسابها و اسناد پرداختني</v>
          </cell>
          <cell r="F891" t="str">
            <v>ساير بستانكاران</v>
          </cell>
          <cell r="G891" t="str">
            <v>300037</v>
          </cell>
          <cell r="H891" t="str">
            <v>ناصر بيداري علمداري</v>
          </cell>
          <cell r="P891" t="str">
            <v>130</v>
          </cell>
        </row>
        <row r="892">
          <cell r="A892">
            <v>1300</v>
          </cell>
          <cell r="B892" t="str">
            <v>332006300041</v>
          </cell>
          <cell r="C892" t="str">
            <v>332</v>
          </cell>
          <cell r="D892" t="str">
            <v>332006</v>
          </cell>
          <cell r="E892" t="str">
            <v>ساير حسابها و اسناد پرداختني</v>
          </cell>
          <cell r="F892" t="str">
            <v>ساير بستانكاران</v>
          </cell>
          <cell r="G892" t="str">
            <v>300041</v>
          </cell>
          <cell r="H892" t="str">
            <v>علي ظريفي</v>
          </cell>
          <cell r="P892" t="str">
            <v>130</v>
          </cell>
        </row>
        <row r="893">
          <cell r="A893">
            <v>1300</v>
          </cell>
          <cell r="B893" t="str">
            <v>332006300061</v>
          </cell>
          <cell r="C893" t="str">
            <v>332</v>
          </cell>
          <cell r="D893" t="str">
            <v>332006</v>
          </cell>
          <cell r="E893" t="str">
            <v>ساير حسابها و اسناد پرداختني</v>
          </cell>
          <cell r="F893" t="str">
            <v>ساير بستانكاران</v>
          </cell>
          <cell r="G893" t="str">
            <v>300061</v>
          </cell>
          <cell r="H893" t="str">
            <v>نادر براعتي</v>
          </cell>
          <cell r="P893" t="str">
            <v>130</v>
          </cell>
        </row>
        <row r="894">
          <cell r="A894">
            <v>1300</v>
          </cell>
          <cell r="B894" t="str">
            <v>332006300106</v>
          </cell>
          <cell r="C894" t="str">
            <v>332</v>
          </cell>
          <cell r="D894" t="str">
            <v>332006</v>
          </cell>
          <cell r="E894" t="str">
            <v>ساير حسابها و اسناد پرداختني</v>
          </cell>
          <cell r="F894" t="str">
            <v>ساير بستانكاران</v>
          </cell>
          <cell r="G894" t="str">
            <v>300106</v>
          </cell>
          <cell r="H894" t="str">
            <v>محمد باطومچي</v>
          </cell>
          <cell r="P894" t="str">
            <v>130</v>
          </cell>
        </row>
        <row r="895">
          <cell r="A895">
            <v>1300</v>
          </cell>
          <cell r="B895" t="str">
            <v>332006300109</v>
          </cell>
          <cell r="C895" t="str">
            <v>332</v>
          </cell>
          <cell r="D895" t="str">
            <v>332006</v>
          </cell>
          <cell r="E895" t="str">
            <v>ساير حسابها و اسناد پرداختني</v>
          </cell>
          <cell r="F895" t="str">
            <v>ساير بستانكاران</v>
          </cell>
          <cell r="G895" t="str">
            <v>300109</v>
          </cell>
          <cell r="H895" t="str">
            <v>سيد کاظم حجازي</v>
          </cell>
          <cell r="P895" t="str">
            <v>130</v>
          </cell>
        </row>
        <row r="896">
          <cell r="A896">
            <v>1300</v>
          </cell>
          <cell r="B896" t="str">
            <v>332006300121</v>
          </cell>
          <cell r="C896" t="str">
            <v>332</v>
          </cell>
          <cell r="D896" t="str">
            <v>332006</v>
          </cell>
          <cell r="E896" t="str">
            <v>ساير حسابها و اسناد پرداختني</v>
          </cell>
          <cell r="F896" t="str">
            <v>ساير بستانكاران</v>
          </cell>
          <cell r="G896" t="str">
            <v>300121</v>
          </cell>
          <cell r="H896" t="str">
            <v>محمد پيردولت</v>
          </cell>
          <cell r="P896" t="str">
            <v>130</v>
          </cell>
        </row>
        <row r="897">
          <cell r="A897">
            <v>1300</v>
          </cell>
          <cell r="B897" t="str">
            <v>332006300150</v>
          </cell>
          <cell r="C897" t="str">
            <v>332</v>
          </cell>
          <cell r="D897" t="str">
            <v>332006</v>
          </cell>
          <cell r="E897" t="str">
            <v>ساير حسابها و اسناد پرداختني</v>
          </cell>
          <cell r="F897" t="str">
            <v>ساير بستانكاران</v>
          </cell>
          <cell r="G897" t="str">
            <v>300150</v>
          </cell>
          <cell r="H897" t="str">
            <v>مجتبي شرقي وند</v>
          </cell>
          <cell r="P897" t="str">
            <v>130</v>
          </cell>
        </row>
        <row r="898">
          <cell r="A898">
            <v>1300</v>
          </cell>
          <cell r="B898" t="str">
            <v>332006300166</v>
          </cell>
          <cell r="C898" t="str">
            <v>332</v>
          </cell>
          <cell r="D898" t="str">
            <v>332006</v>
          </cell>
          <cell r="E898" t="str">
            <v>ساير حسابها و اسناد پرداختني</v>
          </cell>
          <cell r="F898" t="str">
            <v>ساير بستانكاران</v>
          </cell>
          <cell r="G898" t="str">
            <v>300166</v>
          </cell>
          <cell r="H898" t="str">
            <v>مسعود عبدالرحميان</v>
          </cell>
          <cell r="P898" t="str">
            <v>130</v>
          </cell>
        </row>
        <row r="899">
          <cell r="A899">
            <v>1300</v>
          </cell>
          <cell r="B899" t="str">
            <v>332006300212</v>
          </cell>
          <cell r="C899" t="str">
            <v>332</v>
          </cell>
          <cell r="D899" t="str">
            <v>332006</v>
          </cell>
          <cell r="E899" t="str">
            <v>ساير حسابها و اسناد پرداختني</v>
          </cell>
          <cell r="F899" t="str">
            <v>ساير بستانكاران</v>
          </cell>
          <cell r="G899" t="str">
            <v>300212</v>
          </cell>
          <cell r="H899" t="str">
            <v>پيمان نعمتي</v>
          </cell>
          <cell r="P899" t="str">
            <v>130</v>
          </cell>
        </row>
        <row r="900">
          <cell r="A900">
            <v>1300</v>
          </cell>
          <cell r="B900" t="str">
            <v>332006300217</v>
          </cell>
          <cell r="C900" t="str">
            <v>332</v>
          </cell>
          <cell r="D900" t="str">
            <v>332006</v>
          </cell>
          <cell r="E900" t="str">
            <v>ساير حسابها و اسناد پرداختني</v>
          </cell>
          <cell r="F900" t="str">
            <v>ساير بستانكاران</v>
          </cell>
          <cell r="G900" t="str">
            <v>300217</v>
          </cell>
          <cell r="H900" t="str">
            <v>عبدالحسين شارقي</v>
          </cell>
          <cell r="P900" t="str">
            <v>130</v>
          </cell>
        </row>
        <row r="901">
          <cell r="A901">
            <v>1300</v>
          </cell>
          <cell r="B901" t="str">
            <v>332006300221</v>
          </cell>
          <cell r="C901" t="str">
            <v>332</v>
          </cell>
          <cell r="D901" t="str">
            <v>332006</v>
          </cell>
          <cell r="E901" t="str">
            <v>ساير حسابها و اسناد پرداختني</v>
          </cell>
          <cell r="F901" t="str">
            <v>ساير بستانكاران</v>
          </cell>
          <cell r="G901" t="str">
            <v>300221</v>
          </cell>
          <cell r="H901" t="str">
            <v>هادي خدائيان</v>
          </cell>
          <cell r="P901" t="str">
            <v>130</v>
          </cell>
        </row>
        <row r="902">
          <cell r="A902">
            <v>1300</v>
          </cell>
          <cell r="B902" t="str">
            <v>332006300227</v>
          </cell>
          <cell r="C902" t="str">
            <v>332</v>
          </cell>
          <cell r="D902" t="str">
            <v>332006</v>
          </cell>
          <cell r="E902" t="str">
            <v>ساير حسابها و اسناد پرداختني</v>
          </cell>
          <cell r="F902" t="str">
            <v>ساير بستانكاران</v>
          </cell>
          <cell r="G902" t="str">
            <v>300227</v>
          </cell>
          <cell r="H902" t="str">
            <v>فربد مصافي</v>
          </cell>
          <cell r="P902" t="str">
            <v>130</v>
          </cell>
        </row>
        <row r="903">
          <cell r="A903">
            <v>1300</v>
          </cell>
          <cell r="B903" t="str">
            <v>332006300228</v>
          </cell>
          <cell r="C903" t="str">
            <v>332</v>
          </cell>
          <cell r="D903" t="str">
            <v>332006</v>
          </cell>
          <cell r="E903" t="str">
            <v>ساير حسابها و اسناد پرداختني</v>
          </cell>
          <cell r="F903" t="str">
            <v>ساير بستانكاران</v>
          </cell>
          <cell r="G903" t="str">
            <v>300228</v>
          </cell>
          <cell r="H903" t="str">
            <v>غلامرضا بهراميان</v>
          </cell>
          <cell r="P903" t="str">
            <v>130</v>
          </cell>
        </row>
        <row r="904">
          <cell r="A904">
            <v>1300</v>
          </cell>
          <cell r="B904" t="str">
            <v>332006300246</v>
          </cell>
          <cell r="C904" t="str">
            <v>332</v>
          </cell>
          <cell r="D904" t="str">
            <v>332006</v>
          </cell>
          <cell r="E904" t="str">
            <v>ساير حسابها و اسناد پرداختني</v>
          </cell>
          <cell r="F904" t="str">
            <v>ساير بستانكاران</v>
          </cell>
          <cell r="G904" t="str">
            <v>300246</v>
          </cell>
          <cell r="H904" t="str">
            <v>عزيز خدادادي</v>
          </cell>
          <cell r="P904" t="str">
            <v>130</v>
          </cell>
        </row>
        <row r="905">
          <cell r="A905">
            <v>1300</v>
          </cell>
          <cell r="B905" t="str">
            <v>332006101326</v>
          </cell>
          <cell r="C905" t="str">
            <v>332</v>
          </cell>
          <cell r="D905" t="str">
            <v>332006</v>
          </cell>
          <cell r="E905" t="str">
            <v>ساير حسابها و اسناد پرداختني</v>
          </cell>
          <cell r="F905" t="str">
            <v>ساير بستانكاران</v>
          </cell>
          <cell r="G905" t="str">
            <v>101326</v>
          </cell>
          <cell r="H905" t="str">
            <v>كانون وكلا</v>
          </cell>
          <cell r="P905" t="str">
            <v>130</v>
          </cell>
        </row>
        <row r="906">
          <cell r="A906">
            <v>1300</v>
          </cell>
          <cell r="B906" t="str">
            <v>332006101325</v>
          </cell>
          <cell r="C906" t="str">
            <v>332</v>
          </cell>
          <cell r="D906" t="str">
            <v>332006</v>
          </cell>
          <cell r="E906" t="str">
            <v>ساير حسابها و اسناد پرداختني</v>
          </cell>
          <cell r="F906" t="str">
            <v>ساير بستانكاران</v>
          </cell>
          <cell r="G906" t="str">
            <v>101325</v>
          </cell>
          <cell r="H906" t="str">
            <v>صندوق حمايت از وكلا</v>
          </cell>
          <cell r="P906" t="str">
            <v>130</v>
          </cell>
        </row>
        <row r="907">
          <cell r="A907">
            <v>1300</v>
          </cell>
          <cell r="B907" t="str">
            <v>332006300068</v>
          </cell>
          <cell r="C907" t="str">
            <v>332</v>
          </cell>
          <cell r="D907" t="str">
            <v>332006</v>
          </cell>
          <cell r="E907" t="str">
            <v>ساير حسابها و اسناد پرداختني</v>
          </cell>
          <cell r="F907" t="str">
            <v>ساير بستانكاران</v>
          </cell>
          <cell r="G907" t="str">
            <v>300068</v>
          </cell>
          <cell r="H907" t="str">
            <v>صادق زاده سيد محمود</v>
          </cell>
          <cell r="P907" t="str">
            <v>130</v>
          </cell>
        </row>
        <row r="908">
          <cell r="A908">
            <v>1320</v>
          </cell>
          <cell r="B908" t="str">
            <v>332007102702</v>
          </cell>
          <cell r="C908" t="str">
            <v>332</v>
          </cell>
          <cell r="D908" t="str">
            <v>332007</v>
          </cell>
          <cell r="E908" t="str">
            <v>ساير حسابها و اسناد پرداختني</v>
          </cell>
          <cell r="F908" t="str">
            <v>اسناد پرداختني</v>
          </cell>
          <cell r="G908" t="str">
            <v>102702</v>
          </cell>
          <cell r="H908" t="str">
            <v>ماليات وعوارض بر ارزش افزوده</v>
          </cell>
          <cell r="P908" t="str">
            <v>132</v>
          </cell>
        </row>
        <row r="909">
          <cell r="A909">
            <v>1320</v>
          </cell>
          <cell r="B909" t="str">
            <v>332007102706</v>
          </cell>
          <cell r="C909" t="str">
            <v>332</v>
          </cell>
          <cell r="D909" t="str">
            <v>332007</v>
          </cell>
          <cell r="E909" t="str">
            <v>ساير حسابها و اسناد پرداختني</v>
          </cell>
          <cell r="F909" t="str">
            <v>اسناد پرداختني</v>
          </cell>
          <cell r="G909" t="str">
            <v>102706</v>
          </cell>
          <cell r="H909" t="str">
            <v>ماليات عملكرد سال 88</v>
          </cell>
          <cell r="P909" t="str">
            <v>132</v>
          </cell>
        </row>
        <row r="910">
          <cell r="A910">
            <v>1302</v>
          </cell>
          <cell r="B910" t="str">
            <v>332008101001</v>
          </cell>
          <cell r="C910" t="str">
            <v>332</v>
          </cell>
          <cell r="D910" t="str">
            <v>332008</v>
          </cell>
          <cell r="E910" t="str">
            <v>ساير حسابها و اسناد پرداختني</v>
          </cell>
          <cell r="F910" t="str">
            <v>ماليات وعوارض بر ارزش افزوده (فروش)</v>
          </cell>
          <cell r="G910" t="str">
            <v>101001</v>
          </cell>
          <cell r="H910" t="str">
            <v>شرکت مگا موتورفروش قطعات خودرو</v>
          </cell>
          <cell r="P910" t="str">
            <v>130</v>
          </cell>
        </row>
        <row r="911">
          <cell r="A911">
            <v>1302</v>
          </cell>
          <cell r="B911" t="str">
            <v>332008101699</v>
          </cell>
          <cell r="C911" t="str">
            <v>332</v>
          </cell>
          <cell r="D911" t="str">
            <v>332008</v>
          </cell>
          <cell r="E911" t="str">
            <v>ساير حسابها و اسناد پرداختني</v>
          </cell>
          <cell r="F911" t="str">
            <v>ماليات وعوارض بر ارزش افزوده (فروش)</v>
          </cell>
          <cell r="G911" t="str">
            <v>101699</v>
          </cell>
          <cell r="H911" t="str">
            <v>متفرقه</v>
          </cell>
          <cell r="P911" t="str">
            <v>130</v>
          </cell>
        </row>
        <row r="912">
          <cell r="A912">
            <v>1302</v>
          </cell>
          <cell r="B912" t="str">
            <v>332008101023</v>
          </cell>
          <cell r="C912" t="str">
            <v>332</v>
          </cell>
          <cell r="D912" t="str">
            <v>332008</v>
          </cell>
          <cell r="E912" t="str">
            <v>ساير حسابها و اسناد پرداختني</v>
          </cell>
          <cell r="F912" t="str">
            <v>ماليات وعوارض بر ارزش افزوده (فروش)</v>
          </cell>
          <cell r="G912" t="str">
            <v>101023</v>
          </cell>
          <cell r="H912" t="str">
            <v>شركت سايپا يدك</v>
          </cell>
          <cell r="P912" t="str">
            <v>130</v>
          </cell>
        </row>
        <row r="913">
          <cell r="A913">
            <v>1302</v>
          </cell>
          <cell r="B913" t="str">
            <v>332008101022</v>
          </cell>
          <cell r="C913" t="str">
            <v>332</v>
          </cell>
          <cell r="D913" t="str">
            <v>332008</v>
          </cell>
          <cell r="E913" t="str">
            <v>ساير حسابها و اسناد پرداختني</v>
          </cell>
          <cell r="F913" t="str">
            <v>ماليات وعوارض بر ارزش افزوده (فروش)</v>
          </cell>
          <cell r="G913" t="str">
            <v>101022</v>
          </cell>
          <cell r="H913" t="str">
            <v>شرکت توليدي بهران محور سايپا</v>
          </cell>
          <cell r="P913" t="str">
            <v>130</v>
          </cell>
        </row>
        <row r="914">
          <cell r="A914">
            <v>1302</v>
          </cell>
          <cell r="B914" t="str">
            <v>332008101862</v>
          </cell>
          <cell r="C914" t="str">
            <v>332</v>
          </cell>
          <cell r="D914" t="str">
            <v>332008</v>
          </cell>
          <cell r="E914" t="str">
            <v>ساير حسابها و اسناد پرداختني</v>
          </cell>
          <cell r="F914" t="str">
            <v>ماليات وعوارض بر ارزش افزوده (فروش)</v>
          </cell>
          <cell r="G914" t="str">
            <v>101862</v>
          </cell>
          <cell r="H914" t="str">
            <v>شركت صنعتي رول محور سامان</v>
          </cell>
          <cell r="P914" t="str">
            <v>130</v>
          </cell>
        </row>
        <row r="915">
          <cell r="A915">
            <v>1302</v>
          </cell>
          <cell r="B915" t="str">
            <v>332008101850</v>
          </cell>
          <cell r="C915" t="str">
            <v>332</v>
          </cell>
          <cell r="D915" t="str">
            <v>332008</v>
          </cell>
          <cell r="E915" t="str">
            <v>ساير حسابها و اسناد پرداختني</v>
          </cell>
          <cell r="F915" t="str">
            <v>ماليات وعوارض بر ارزش افزوده (فروش)</v>
          </cell>
          <cell r="G915" t="str">
            <v>101850</v>
          </cell>
          <cell r="H915" t="str">
            <v>فريدون رزمجو</v>
          </cell>
          <cell r="P915" t="str">
            <v>130</v>
          </cell>
        </row>
        <row r="916">
          <cell r="A916">
            <v>1302</v>
          </cell>
          <cell r="B916" t="str">
            <v>332008101865</v>
          </cell>
          <cell r="C916" t="str">
            <v>332</v>
          </cell>
          <cell r="D916" t="str">
            <v>332008</v>
          </cell>
          <cell r="E916" t="str">
            <v>ساير حسابها و اسناد پرداختني</v>
          </cell>
          <cell r="F916" t="str">
            <v>ماليات وعوارض بر ارزش افزوده (فروش)</v>
          </cell>
          <cell r="G916" t="str">
            <v>101865</v>
          </cell>
          <cell r="H916" t="str">
            <v>شرکت پارت قطعه</v>
          </cell>
          <cell r="P916" t="str">
            <v>130</v>
          </cell>
        </row>
        <row r="917">
          <cell r="A917">
            <v>1302</v>
          </cell>
          <cell r="B917" t="str">
            <v>332008101201</v>
          </cell>
          <cell r="C917" t="str">
            <v>332</v>
          </cell>
          <cell r="D917" t="str">
            <v>332008</v>
          </cell>
          <cell r="E917" t="str">
            <v>ساير حسابها و اسناد پرداختني</v>
          </cell>
          <cell r="F917" t="str">
            <v>ماليات وعوارض بر ارزش افزوده (فروش)</v>
          </cell>
          <cell r="G917" t="str">
            <v>101201</v>
          </cell>
          <cell r="H917" t="str">
            <v>شرکت آهنفام سديد</v>
          </cell>
          <cell r="P917" t="str">
            <v>130</v>
          </cell>
        </row>
        <row r="918">
          <cell r="A918">
            <v>1302</v>
          </cell>
          <cell r="B918" t="str">
            <v>332008101589</v>
          </cell>
          <cell r="C918" t="str">
            <v>332</v>
          </cell>
          <cell r="D918" t="str">
            <v>332008</v>
          </cell>
          <cell r="E918" t="str">
            <v>ساير حسابها و اسناد پرداختني</v>
          </cell>
          <cell r="F918" t="str">
            <v>ماليات وعوارض بر ارزش افزوده (فروش)</v>
          </cell>
          <cell r="G918" t="str">
            <v>101589</v>
          </cell>
          <cell r="H918" t="str">
            <v>ريخته گري سهند آذرين</v>
          </cell>
          <cell r="P918" t="str">
            <v>130</v>
          </cell>
        </row>
        <row r="919">
          <cell r="A919">
            <v>1302</v>
          </cell>
          <cell r="B919" t="str">
            <v>332008101896</v>
          </cell>
          <cell r="C919" t="str">
            <v>332</v>
          </cell>
          <cell r="D919" t="str">
            <v>332008</v>
          </cell>
          <cell r="E919" t="str">
            <v>ساير حسابها و اسناد پرداختني</v>
          </cell>
          <cell r="F919" t="str">
            <v>ماليات وعوارض بر ارزش افزوده (فروش)</v>
          </cell>
          <cell r="G919" t="str">
            <v>101896</v>
          </cell>
          <cell r="H919" t="str">
            <v>شركت درخشان قطعه ساز</v>
          </cell>
          <cell r="P919" t="str">
            <v>130</v>
          </cell>
        </row>
        <row r="920">
          <cell r="A920">
            <v>1302</v>
          </cell>
          <cell r="B920" t="str">
            <v>332008101279</v>
          </cell>
          <cell r="C920" t="str">
            <v>332</v>
          </cell>
          <cell r="D920" t="str">
            <v>332008</v>
          </cell>
          <cell r="E920" t="str">
            <v>ساير حسابها و اسناد پرداختني</v>
          </cell>
          <cell r="F920" t="str">
            <v>ماليات وعوارض بر ارزش افزوده (فروش)</v>
          </cell>
          <cell r="G920" t="str">
            <v>101279</v>
          </cell>
          <cell r="H920" t="str">
            <v>جبارپور بنيادي مهندس محمد</v>
          </cell>
          <cell r="P920" t="str">
            <v>130</v>
          </cell>
        </row>
        <row r="921">
          <cell r="A921">
            <v>1302</v>
          </cell>
          <cell r="B921" t="str">
            <v>332008101018</v>
          </cell>
          <cell r="C921" t="str">
            <v>332</v>
          </cell>
          <cell r="D921" t="str">
            <v>332008</v>
          </cell>
          <cell r="E921" t="str">
            <v>ساير حسابها و اسناد پرداختني</v>
          </cell>
          <cell r="F921" t="str">
            <v>ماليات وعوارض بر ارزش افزوده (فروش)</v>
          </cell>
          <cell r="G921" t="str">
            <v>101018</v>
          </cell>
          <cell r="H921" t="str">
            <v>شرکت مهندسي اجزاء ماشين گستر آرين (امگا)</v>
          </cell>
          <cell r="P921" t="str">
            <v>130</v>
          </cell>
        </row>
        <row r="922">
          <cell r="A922">
            <v>1302</v>
          </cell>
          <cell r="B922" t="str">
            <v>332008101925</v>
          </cell>
          <cell r="C922" t="str">
            <v>332</v>
          </cell>
          <cell r="D922" t="str">
            <v>332008</v>
          </cell>
          <cell r="E922" t="str">
            <v>ساير حسابها و اسناد پرداختني</v>
          </cell>
          <cell r="F922" t="str">
            <v>ماليات وعوارض بر ارزش افزوده (فروش)</v>
          </cell>
          <cell r="G922" t="str">
            <v>101925</v>
          </cell>
          <cell r="H922" t="str">
            <v>صنايع شهيد افشردي</v>
          </cell>
          <cell r="P922" t="str">
            <v>130</v>
          </cell>
        </row>
        <row r="923">
          <cell r="A923">
            <v>1302</v>
          </cell>
          <cell r="B923" t="str">
            <v>332008101945</v>
          </cell>
          <cell r="C923" t="str">
            <v>332</v>
          </cell>
          <cell r="D923" t="str">
            <v>332008</v>
          </cell>
          <cell r="E923" t="str">
            <v>ساير حسابها و اسناد پرداختني</v>
          </cell>
          <cell r="F923" t="str">
            <v>ماليات وعوارض بر ارزش افزوده (فروش)</v>
          </cell>
          <cell r="G923" t="str">
            <v>101945</v>
          </cell>
          <cell r="H923" t="str">
            <v>شركت اروم تجهيز گستر</v>
          </cell>
          <cell r="P923" t="str">
            <v>130</v>
          </cell>
        </row>
        <row r="924">
          <cell r="A924">
            <v>1302</v>
          </cell>
          <cell r="B924" t="str">
            <v>332008101798</v>
          </cell>
          <cell r="C924" t="str">
            <v>332</v>
          </cell>
          <cell r="D924" t="str">
            <v>332008</v>
          </cell>
          <cell r="E924" t="str">
            <v>ساير حسابها و اسناد پرداختني</v>
          </cell>
          <cell r="F924" t="str">
            <v>ماليات وعوارض بر ارزش افزوده (فروش)</v>
          </cell>
          <cell r="G924" t="str">
            <v>101798</v>
          </cell>
          <cell r="H924" t="str">
            <v>شركت بازرگاني و خدمات همگام خودرو</v>
          </cell>
          <cell r="P924" t="str">
            <v>130</v>
          </cell>
        </row>
        <row r="925">
          <cell r="A925">
            <v>1302</v>
          </cell>
          <cell r="B925" t="str">
            <v>332008101919</v>
          </cell>
          <cell r="C925" t="str">
            <v>332</v>
          </cell>
          <cell r="D925" t="str">
            <v>332008</v>
          </cell>
          <cell r="E925" t="str">
            <v>ساير حسابها و اسناد پرداختني</v>
          </cell>
          <cell r="F925" t="str">
            <v>ماليات وعوارض بر ارزش افزوده (فروش)</v>
          </cell>
          <cell r="G925" t="str">
            <v>101919</v>
          </cell>
          <cell r="H925" t="str">
            <v>شركت صنعتي آذر كاوش سهند</v>
          </cell>
          <cell r="P925" t="str">
            <v>130</v>
          </cell>
        </row>
        <row r="926">
          <cell r="A926">
            <v>1302</v>
          </cell>
          <cell r="B926" t="str">
            <v>332008101848</v>
          </cell>
          <cell r="C926" t="str">
            <v>332</v>
          </cell>
          <cell r="D926" t="str">
            <v>332008</v>
          </cell>
          <cell r="E926" t="str">
            <v>ساير حسابها و اسناد پرداختني</v>
          </cell>
          <cell r="F926" t="str">
            <v>ماليات وعوارض بر ارزش افزوده (فروش)</v>
          </cell>
          <cell r="G926" t="str">
            <v>101848</v>
          </cell>
          <cell r="H926" t="str">
            <v>شرکت سپهر آذر پويا</v>
          </cell>
          <cell r="P926" t="str">
            <v>130</v>
          </cell>
        </row>
        <row r="927">
          <cell r="A927">
            <v>1302</v>
          </cell>
          <cell r="B927" t="str">
            <v>332008101836</v>
          </cell>
          <cell r="C927" t="str">
            <v>332</v>
          </cell>
          <cell r="D927" t="str">
            <v>332008</v>
          </cell>
          <cell r="E927" t="str">
            <v>ساير حسابها و اسناد پرداختني</v>
          </cell>
          <cell r="F927" t="str">
            <v>ماليات وعوارض بر ارزش افزوده (فروش)</v>
          </cell>
          <cell r="G927" t="str">
            <v>101836</v>
          </cell>
          <cell r="H927" t="str">
            <v>شركت مهندسي و تامين قطعات تراکتور سازي</v>
          </cell>
          <cell r="P927" t="str">
            <v>130</v>
          </cell>
        </row>
        <row r="928">
          <cell r="A928">
            <v>1302</v>
          </cell>
          <cell r="B928" t="str">
            <v>332008101280</v>
          </cell>
          <cell r="C928" t="str">
            <v>332</v>
          </cell>
          <cell r="D928" t="str">
            <v>332008</v>
          </cell>
          <cell r="E928" t="str">
            <v>ساير حسابها و اسناد پرداختني</v>
          </cell>
          <cell r="F928" t="str">
            <v>ماليات وعوارض بر ارزش افزوده (فروش)</v>
          </cell>
          <cell r="G928" t="str">
            <v>101280</v>
          </cell>
          <cell r="H928" t="str">
            <v>شرکت پرسيران</v>
          </cell>
          <cell r="P928" t="str">
            <v>130</v>
          </cell>
        </row>
        <row r="929">
          <cell r="A929">
            <v>1302</v>
          </cell>
          <cell r="B929" t="str">
            <v>332008101542</v>
          </cell>
          <cell r="C929" t="str">
            <v>332</v>
          </cell>
          <cell r="D929" t="str">
            <v>332008</v>
          </cell>
          <cell r="E929" t="str">
            <v>ساير حسابها و اسناد پرداختني</v>
          </cell>
          <cell r="F929" t="str">
            <v>ماليات وعوارض بر ارزش افزوده (فروش)</v>
          </cell>
          <cell r="G929" t="str">
            <v>101542</v>
          </cell>
          <cell r="H929" t="str">
            <v>بلبرينگ سازي</v>
          </cell>
          <cell r="P929" t="str">
            <v>130</v>
          </cell>
        </row>
        <row r="930">
          <cell r="A930">
            <v>1302</v>
          </cell>
          <cell r="B930" t="str">
            <v>332008101226</v>
          </cell>
          <cell r="C930" t="str">
            <v>332</v>
          </cell>
          <cell r="D930" t="str">
            <v>332008</v>
          </cell>
          <cell r="E930" t="str">
            <v>ساير حسابها و اسناد پرداختني</v>
          </cell>
          <cell r="F930" t="str">
            <v>ماليات وعوارض بر ارزش افزوده (فروش)</v>
          </cell>
          <cell r="G930" t="str">
            <v>101226</v>
          </cell>
          <cell r="H930" t="str">
            <v>شركت گاردان پارت سازان</v>
          </cell>
          <cell r="P930" t="str">
            <v>130</v>
          </cell>
        </row>
        <row r="931">
          <cell r="A931">
            <v>1302</v>
          </cell>
          <cell r="B931" t="str">
            <v>332008101235</v>
          </cell>
          <cell r="C931" t="str">
            <v>332</v>
          </cell>
          <cell r="D931" t="str">
            <v>332008</v>
          </cell>
          <cell r="E931" t="str">
            <v>ساير حسابها و اسناد پرداختني</v>
          </cell>
          <cell r="F931" t="str">
            <v>ماليات وعوارض بر ارزش افزوده (فروش)</v>
          </cell>
          <cell r="G931" t="str">
            <v>101235</v>
          </cell>
          <cell r="H931" t="str">
            <v>شرکت فرمان خودرو</v>
          </cell>
          <cell r="P931" t="str">
            <v>130</v>
          </cell>
        </row>
        <row r="932">
          <cell r="A932">
            <v>1302</v>
          </cell>
          <cell r="B932" t="str">
            <v>332008101608</v>
          </cell>
          <cell r="C932" t="str">
            <v>332</v>
          </cell>
          <cell r="D932" t="str">
            <v>332008</v>
          </cell>
          <cell r="E932" t="str">
            <v>ساير حسابها و اسناد پرداختني</v>
          </cell>
          <cell r="F932" t="str">
            <v>ماليات وعوارض بر ارزش افزوده (فروش)</v>
          </cell>
          <cell r="G932" t="str">
            <v>101608</v>
          </cell>
          <cell r="H932" t="str">
            <v>شركت پولاديش</v>
          </cell>
          <cell r="P932" t="str">
            <v>130</v>
          </cell>
        </row>
        <row r="933">
          <cell r="A933">
            <v>1302</v>
          </cell>
          <cell r="B933" t="str">
            <v>332008101508</v>
          </cell>
          <cell r="C933" t="str">
            <v>332</v>
          </cell>
          <cell r="D933" t="str">
            <v>332008</v>
          </cell>
          <cell r="E933" t="str">
            <v>ساير حسابها و اسناد پرداختني</v>
          </cell>
          <cell r="F933" t="str">
            <v>ماليات وعوارض بر ارزش افزوده (فروش)</v>
          </cell>
          <cell r="G933" t="str">
            <v>101508</v>
          </cell>
          <cell r="H933" t="str">
            <v>شركت بنيان ديزل</v>
          </cell>
          <cell r="P933" t="str">
            <v>130</v>
          </cell>
        </row>
        <row r="934">
          <cell r="A934">
            <v>1302</v>
          </cell>
          <cell r="B934" t="str">
            <v>332008101946</v>
          </cell>
          <cell r="C934" t="str">
            <v>332</v>
          </cell>
          <cell r="D934" t="str">
            <v>332008</v>
          </cell>
          <cell r="E934" t="str">
            <v>ساير حسابها و اسناد پرداختني</v>
          </cell>
          <cell r="F934" t="str">
            <v>ماليات وعوارض بر ارزش افزوده (فروش)</v>
          </cell>
          <cell r="G934" t="str">
            <v>101946</v>
          </cell>
          <cell r="H934" t="str">
            <v>شركت ميانرو</v>
          </cell>
          <cell r="P934" t="str">
            <v>130</v>
          </cell>
        </row>
        <row r="935">
          <cell r="A935">
            <v>1302</v>
          </cell>
          <cell r="B935" t="str">
            <v>332008101927</v>
          </cell>
          <cell r="C935" t="str">
            <v>332</v>
          </cell>
          <cell r="D935" t="str">
            <v>332008</v>
          </cell>
          <cell r="E935" t="str">
            <v>ساير حسابها و اسناد پرداختني</v>
          </cell>
          <cell r="F935" t="str">
            <v>ماليات وعوارض بر ارزش افزوده (فروش)</v>
          </cell>
          <cell r="G935" t="str">
            <v>101927</v>
          </cell>
          <cell r="H935" t="str">
            <v>شركت بن خودرو</v>
          </cell>
          <cell r="P935" t="str">
            <v>130</v>
          </cell>
        </row>
        <row r="936">
          <cell r="A936">
            <v>1302</v>
          </cell>
          <cell r="B936" t="str">
            <v>332008101552</v>
          </cell>
          <cell r="C936" t="str">
            <v>332</v>
          </cell>
          <cell r="D936" t="str">
            <v>332008</v>
          </cell>
          <cell r="E936" t="str">
            <v>ساير حسابها و اسناد پرداختني</v>
          </cell>
          <cell r="F936" t="str">
            <v>ماليات وعوارض بر ارزش افزوده (فروش)</v>
          </cell>
          <cell r="G936" t="str">
            <v>101552</v>
          </cell>
          <cell r="H936" t="str">
            <v>گروه مهندسي نوين برش آذرآبادگان</v>
          </cell>
          <cell r="P936" t="str">
            <v>130</v>
          </cell>
        </row>
        <row r="937">
          <cell r="A937">
            <v>1302</v>
          </cell>
          <cell r="B937" t="str">
            <v>332008101851</v>
          </cell>
          <cell r="C937" t="str">
            <v>332</v>
          </cell>
          <cell r="D937" t="str">
            <v>332008</v>
          </cell>
          <cell r="E937" t="str">
            <v>ساير حسابها و اسناد پرداختني</v>
          </cell>
          <cell r="F937" t="str">
            <v>ماليات وعوارض بر ارزش افزوده (فروش)</v>
          </cell>
          <cell r="G937" t="str">
            <v>101851</v>
          </cell>
          <cell r="H937" t="str">
            <v>شركت كيان صنعت خاوران</v>
          </cell>
          <cell r="P937" t="str">
            <v>130</v>
          </cell>
        </row>
        <row r="938">
          <cell r="A938">
            <v>1302</v>
          </cell>
          <cell r="B938" t="str">
            <v>332008101632</v>
          </cell>
          <cell r="C938" t="str">
            <v>332</v>
          </cell>
          <cell r="D938" t="str">
            <v>332008</v>
          </cell>
          <cell r="E938" t="str">
            <v>ساير حسابها و اسناد پرداختني</v>
          </cell>
          <cell r="F938" t="str">
            <v>ماليات وعوارض بر ارزش افزوده (فروش)</v>
          </cell>
          <cell r="G938" t="str">
            <v>101632</v>
          </cell>
          <cell r="H938" t="str">
            <v>شركت همراهان صنعت</v>
          </cell>
          <cell r="P938" t="str">
            <v>130</v>
          </cell>
        </row>
        <row r="939">
          <cell r="A939">
            <v>1302</v>
          </cell>
          <cell r="B939" t="str">
            <v>332008101894</v>
          </cell>
          <cell r="C939" t="str">
            <v>332</v>
          </cell>
          <cell r="D939" t="str">
            <v>332008</v>
          </cell>
          <cell r="E939" t="str">
            <v>ساير حسابها و اسناد پرداختني</v>
          </cell>
          <cell r="F939" t="str">
            <v>ماليات وعوارض بر ارزش افزوده (فروش)</v>
          </cell>
          <cell r="G939" t="str">
            <v>101894</v>
          </cell>
          <cell r="H939" t="str">
            <v>شركت رسا گستر آذر</v>
          </cell>
          <cell r="P939" t="str">
            <v>130</v>
          </cell>
        </row>
        <row r="940">
          <cell r="A940">
            <v>1302</v>
          </cell>
          <cell r="B940" t="str">
            <v>332008101751</v>
          </cell>
          <cell r="C940" t="str">
            <v>332</v>
          </cell>
          <cell r="D940" t="str">
            <v>332008</v>
          </cell>
          <cell r="E940" t="str">
            <v>ساير حسابها و اسناد پرداختني</v>
          </cell>
          <cell r="F940" t="str">
            <v>ماليات وعوارض بر ارزش افزوده (فروش)</v>
          </cell>
          <cell r="G940" t="str">
            <v>101751</v>
          </cell>
          <cell r="H940" t="str">
            <v>قطعه سازي محمودي</v>
          </cell>
          <cell r="P940" t="str">
            <v>130</v>
          </cell>
        </row>
        <row r="941">
          <cell r="A941">
            <v>1302</v>
          </cell>
          <cell r="B941" t="str">
            <v>332008101786</v>
          </cell>
          <cell r="C941" t="str">
            <v>332</v>
          </cell>
          <cell r="D941" t="str">
            <v>332008</v>
          </cell>
          <cell r="E941" t="str">
            <v>ساير حسابها و اسناد پرداختني</v>
          </cell>
          <cell r="F941" t="str">
            <v>ماليات وعوارض بر ارزش افزوده (فروش)</v>
          </cell>
          <cell r="G941" t="str">
            <v>101786</v>
          </cell>
          <cell r="H941" t="str">
            <v>شركت ورق كاران تبريز</v>
          </cell>
          <cell r="P941" t="str">
            <v>130</v>
          </cell>
        </row>
        <row r="942">
          <cell r="A942">
            <v>1302</v>
          </cell>
          <cell r="B942" t="str">
            <v>332008101839</v>
          </cell>
          <cell r="C942" t="str">
            <v>332</v>
          </cell>
          <cell r="D942" t="str">
            <v>332008</v>
          </cell>
          <cell r="E942" t="str">
            <v>ساير حسابها و اسناد پرداختني</v>
          </cell>
          <cell r="F942" t="str">
            <v>ماليات وعوارض بر ارزش افزوده (فروش)</v>
          </cell>
          <cell r="G942" t="str">
            <v>101839</v>
          </cell>
          <cell r="H942" t="str">
            <v>شرکت آذر پاد</v>
          </cell>
          <cell r="P942" t="str">
            <v>130</v>
          </cell>
        </row>
        <row r="943">
          <cell r="A943">
            <v>1302</v>
          </cell>
          <cell r="B943" t="str">
            <v>332008101681</v>
          </cell>
          <cell r="C943" t="str">
            <v>332</v>
          </cell>
          <cell r="D943" t="str">
            <v>332008</v>
          </cell>
          <cell r="E943" t="str">
            <v>ساير حسابها و اسناد پرداختني</v>
          </cell>
          <cell r="F943" t="str">
            <v>ماليات وعوارض بر ارزش افزوده (فروش)</v>
          </cell>
          <cell r="G943" t="str">
            <v>101681</v>
          </cell>
          <cell r="H943" t="str">
            <v>ساج يدك خودرو</v>
          </cell>
          <cell r="P943" t="str">
            <v>130</v>
          </cell>
        </row>
        <row r="944">
          <cell r="A944">
            <v>1302</v>
          </cell>
          <cell r="B944" t="str">
            <v>332008101831</v>
          </cell>
          <cell r="C944" t="str">
            <v>332</v>
          </cell>
          <cell r="D944" t="str">
            <v>332008</v>
          </cell>
          <cell r="E944" t="str">
            <v>ساير حسابها و اسناد پرداختني</v>
          </cell>
          <cell r="F944" t="str">
            <v>ماليات وعوارض بر ارزش افزوده (فروش)</v>
          </cell>
          <cell r="G944" t="str">
            <v>101831</v>
          </cell>
          <cell r="H944" t="str">
            <v>تقي زاده</v>
          </cell>
          <cell r="P944" t="str">
            <v>130</v>
          </cell>
        </row>
        <row r="945">
          <cell r="A945">
            <v>1302</v>
          </cell>
          <cell r="B945" t="str">
            <v>332008101928</v>
          </cell>
          <cell r="C945" t="str">
            <v>332</v>
          </cell>
          <cell r="D945" t="str">
            <v>332008</v>
          </cell>
          <cell r="E945" t="str">
            <v>ساير حسابها و اسناد پرداختني</v>
          </cell>
          <cell r="F945" t="str">
            <v>ماليات وعوارض بر ارزش افزوده (فروش)</v>
          </cell>
          <cell r="G945" t="str">
            <v>101928</v>
          </cell>
          <cell r="H945" t="str">
            <v>شركت پيشگام صنعت تابان</v>
          </cell>
          <cell r="P945" t="str">
            <v>130</v>
          </cell>
        </row>
        <row r="946">
          <cell r="A946">
            <v>1302</v>
          </cell>
          <cell r="B946" t="str">
            <v>332008101808</v>
          </cell>
          <cell r="C946" t="str">
            <v>332</v>
          </cell>
          <cell r="D946" t="str">
            <v>332008</v>
          </cell>
          <cell r="E946" t="str">
            <v>ساير حسابها و اسناد پرداختني</v>
          </cell>
          <cell r="F946" t="str">
            <v>ماليات وعوارض بر ارزش افزوده (فروش)</v>
          </cell>
          <cell r="G946" t="str">
            <v>101808</v>
          </cell>
          <cell r="H946" t="str">
            <v>حسين عهدي (راننده ترانسپورت)</v>
          </cell>
          <cell r="P946" t="str">
            <v>130</v>
          </cell>
        </row>
        <row r="947">
          <cell r="A947">
            <v>1302</v>
          </cell>
          <cell r="B947" t="str">
            <v>332008300177</v>
          </cell>
          <cell r="C947" t="str">
            <v>332</v>
          </cell>
          <cell r="D947" t="str">
            <v>332008</v>
          </cell>
          <cell r="E947" t="str">
            <v>ساير حسابها و اسناد پرداختني</v>
          </cell>
          <cell r="F947" t="str">
            <v>ماليات وعوارض بر ارزش افزوده (فروش)</v>
          </cell>
          <cell r="G947" t="str">
            <v>300177</v>
          </cell>
          <cell r="H947" t="str">
            <v>كاظم پور احمد</v>
          </cell>
          <cell r="P947" t="str">
            <v>130</v>
          </cell>
        </row>
        <row r="948">
          <cell r="A948">
            <v>1302</v>
          </cell>
          <cell r="B948" t="str">
            <v>332008101910</v>
          </cell>
          <cell r="C948" t="str">
            <v>332</v>
          </cell>
          <cell r="D948" t="str">
            <v>332008</v>
          </cell>
          <cell r="E948" t="str">
            <v>ساير حسابها و اسناد پرداختني</v>
          </cell>
          <cell r="F948" t="str">
            <v>ماليات وعوارض بر ارزش افزوده (فروش)</v>
          </cell>
          <cell r="G948" t="str">
            <v>101910</v>
          </cell>
          <cell r="H948" t="str">
            <v>شركت ابزار محركه آذر</v>
          </cell>
          <cell r="P948" t="str">
            <v>130</v>
          </cell>
        </row>
        <row r="949">
          <cell r="A949">
            <v>1302</v>
          </cell>
          <cell r="B949" t="str">
            <v>332008300020</v>
          </cell>
          <cell r="C949" t="str">
            <v>332</v>
          </cell>
          <cell r="D949" t="str">
            <v>332008</v>
          </cell>
          <cell r="E949" t="str">
            <v>ساير حسابها و اسناد پرداختني</v>
          </cell>
          <cell r="F949" t="str">
            <v>ماليات وعوارض بر ارزش افزوده (فروش)</v>
          </cell>
          <cell r="G949" t="str">
            <v>300020</v>
          </cell>
          <cell r="H949" t="str">
            <v>نورپورينگجه جعفر</v>
          </cell>
          <cell r="P949" t="str">
            <v>130</v>
          </cell>
        </row>
        <row r="950">
          <cell r="A950">
            <v>1302</v>
          </cell>
          <cell r="B950" t="str">
            <v>332008101256</v>
          </cell>
          <cell r="C950" t="str">
            <v>332</v>
          </cell>
          <cell r="D950" t="str">
            <v>332008</v>
          </cell>
          <cell r="E950" t="str">
            <v>ساير حسابها و اسناد پرداختني</v>
          </cell>
          <cell r="F950" t="str">
            <v>ماليات وعوارض بر ارزش افزوده (فروش)</v>
          </cell>
          <cell r="G950" t="str">
            <v>101256</v>
          </cell>
          <cell r="H950" t="str">
            <v>كارگاه ادهمي</v>
          </cell>
          <cell r="P950" t="str">
            <v>130</v>
          </cell>
        </row>
        <row r="951">
          <cell r="A951">
            <v>1302</v>
          </cell>
          <cell r="B951" t="str">
            <v>332008101938</v>
          </cell>
          <cell r="C951" t="str">
            <v>332</v>
          </cell>
          <cell r="D951" t="str">
            <v>332008</v>
          </cell>
          <cell r="E951" t="str">
            <v>ساير حسابها و اسناد پرداختني</v>
          </cell>
          <cell r="F951" t="str">
            <v>ماليات وعوارض بر ارزش افزوده (فروش)</v>
          </cell>
          <cell r="G951" t="str">
            <v>101938</v>
          </cell>
          <cell r="H951" t="str">
            <v>شركت دقت فراز آذر</v>
          </cell>
          <cell r="P951" t="str">
            <v>130</v>
          </cell>
        </row>
        <row r="952">
          <cell r="A952">
            <v>1302</v>
          </cell>
          <cell r="B952" t="str">
            <v>332008300276</v>
          </cell>
          <cell r="C952" t="str">
            <v>332</v>
          </cell>
          <cell r="D952" t="str">
            <v>332008</v>
          </cell>
          <cell r="E952" t="str">
            <v>ساير حسابها و اسناد پرداختني</v>
          </cell>
          <cell r="F952" t="str">
            <v>ماليات وعوارض بر ارزش افزوده (فروش)</v>
          </cell>
          <cell r="G952" t="str">
            <v>300276</v>
          </cell>
          <cell r="H952" t="str">
            <v>ملوكي مهرشاد</v>
          </cell>
          <cell r="P952" t="str">
            <v>130</v>
          </cell>
        </row>
        <row r="953">
          <cell r="A953">
            <v>1302</v>
          </cell>
          <cell r="B953" t="str">
            <v>332008101934</v>
          </cell>
          <cell r="C953" t="str">
            <v>332</v>
          </cell>
          <cell r="D953" t="str">
            <v>332008</v>
          </cell>
          <cell r="E953" t="str">
            <v>ساير حسابها و اسناد پرداختني</v>
          </cell>
          <cell r="F953" t="str">
            <v>ماليات وعوارض بر ارزش افزوده (فروش)</v>
          </cell>
          <cell r="G953" t="str">
            <v>101934</v>
          </cell>
          <cell r="H953" t="str">
            <v>گروه صنعتي صيادي</v>
          </cell>
          <cell r="P953" t="str">
            <v>130</v>
          </cell>
        </row>
        <row r="954">
          <cell r="A954">
            <v>1302</v>
          </cell>
          <cell r="B954" t="str">
            <v>332008101876</v>
          </cell>
          <cell r="C954" t="str">
            <v>332</v>
          </cell>
          <cell r="D954" t="str">
            <v>332008</v>
          </cell>
          <cell r="E954" t="str">
            <v>ساير حسابها و اسناد پرداختني</v>
          </cell>
          <cell r="F954" t="str">
            <v>ماليات وعوارض بر ارزش افزوده (فروش)</v>
          </cell>
          <cell r="G954" t="str">
            <v>101876</v>
          </cell>
          <cell r="H954" t="str">
            <v>شرکت سيماب تبريز</v>
          </cell>
          <cell r="P954" t="str">
            <v>130</v>
          </cell>
        </row>
        <row r="955">
          <cell r="A955">
            <v>1302</v>
          </cell>
          <cell r="B955" t="str">
            <v>332008300085</v>
          </cell>
          <cell r="C955" t="str">
            <v>332</v>
          </cell>
          <cell r="D955" t="str">
            <v>332008</v>
          </cell>
          <cell r="E955" t="str">
            <v>ساير حسابها و اسناد پرداختني</v>
          </cell>
          <cell r="F955" t="str">
            <v>ماليات وعوارض بر ارزش افزوده (فروش)</v>
          </cell>
          <cell r="G955" t="str">
            <v>300085</v>
          </cell>
          <cell r="H955" t="str">
            <v>جبارپور يوسف</v>
          </cell>
          <cell r="P955" t="str">
            <v>130</v>
          </cell>
        </row>
        <row r="956">
          <cell r="A956">
            <v>1302</v>
          </cell>
          <cell r="B956" t="str">
            <v>332008101263</v>
          </cell>
          <cell r="C956" t="str">
            <v>332</v>
          </cell>
          <cell r="D956" t="str">
            <v>332008</v>
          </cell>
          <cell r="E956" t="str">
            <v>ساير حسابها و اسناد پرداختني</v>
          </cell>
          <cell r="F956" t="str">
            <v>ماليات وعوارض بر ارزش افزوده (فروش)</v>
          </cell>
          <cell r="G956" t="str">
            <v>101263</v>
          </cell>
          <cell r="H956" t="str">
            <v>شرکت قطعه سازان خودرو دلتا امين</v>
          </cell>
          <cell r="P956" t="str">
            <v>130</v>
          </cell>
        </row>
        <row r="957">
          <cell r="A957">
            <v>1302</v>
          </cell>
          <cell r="B957" t="str">
            <v>332008101795</v>
          </cell>
          <cell r="C957" t="str">
            <v>332</v>
          </cell>
          <cell r="D957" t="str">
            <v>332008</v>
          </cell>
          <cell r="E957" t="str">
            <v>ساير حسابها و اسناد پرداختني</v>
          </cell>
          <cell r="F957" t="str">
            <v>ماليات وعوارض بر ارزش افزوده (فروش)</v>
          </cell>
          <cell r="G957" t="str">
            <v>101795</v>
          </cell>
          <cell r="H957" t="str">
            <v>خدمات فني و مهندسي بهكار صنعت</v>
          </cell>
          <cell r="P957" t="str">
            <v>130</v>
          </cell>
        </row>
        <row r="958">
          <cell r="A958">
            <v>1305</v>
          </cell>
          <cell r="B958" t="str">
            <v>332009102707</v>
          </cell>
          <cell r="C958" t="str">
            <v>332</v>
          </cell>
          <cell r="D958" t="str">
            <v>332009</v>
          </cell>
          <cell r="E958" t="str">
            <v>ساير حسابها و اسناد پرداختني</v>
          </cell>
          <cell r="F958" t="str">
            <v>ماليات عملكرد</v>
          </cell>
          <cell r="G958" t="str">
            <v>102707</v>
          </cell>
          <cell r="H958" t="str">
            <v>ماليات عملكرد سال 89</v>
          </cell>
          <cell r="P958" t="str">
            <v>130</v>
          </cell>
        </row>
        <row r="959">
          <cell r="A959">
            <v>1200</v>
          </cell>
          <cell r="B959" t="str">
            <v>332011101414</v>
          </cell>
          <cell r="C959" t="str">
            <v>332</v>
          </cell>
          <cell r="D959" t="str">
            <v>332011</v>
          </cell>
          <cell r="E959" t="str">
            <v>ساير حسابها و اسناد پرداختني</v>
          </cell>
          <cell r="F959" t="str">
            <v>ماليات تكليفيي پيمانكاران(5% ماده 104ق.م.م)</v>
          </cell>
          <cell r="G959" t="str">
            <v>101414</v>
          </cell>
          <cell r="H959" t="str">
            <v>شركت آذردنده تبريز</v>
          </cell>
          <cell r="P959" t="str">
            <v>120</v>
          </cell>
        </row>
        <row r="960">
          <cell r="A960">
            <v>1200</v>
          </cell>
          <cell r="B960" t="str">
            <v>332011101659</v>
          </cell>
          <cell r="C960" t="str">
            <v>332</v>
          </cell>
          <cell r="D960" t="str">
            <v>332011</v>
          </cell>
          <cell r="E960" t="str">
            <v>ساير حسابها و اسناد پرداختني</v>
          </cell>
          <cell r="F960" t="str">
            <v>ماليات تكليفيي پيمانكاران(5% ماده 104ق.م.م)</v>
          </cell>
          <cell r="G960" t="str">
            <v>101659</v>
          </cell>
          <cell r="H960" t="str">
            <v>آبكاري آريا</v>
          </cell>
          <cell r="P960" t="str">
            <v>120</v>
          </cell>
        </row>
        <row r="961">
          <cell r="A961">
            <v>1200</v>
          </cell>
          <cell r="B961" t="str">
            <v>332011101257</v>
          </cell>
          <cell r="C961" t="str">
            <v>332</v>
          </cell>
          <cell r="D961" t="str">
            <v>332011</v>
          </cell>
          <cell r="E961" t="str">
            <v>ساير حسابها و اسناد پرداختني</v>
          </cell>
          <cell r="F961" t="str">
            <v>ماليات تكليفيي پيمانكاران(5% ماده 104ق.م.م)</v>
          </cell>
          <cell r="G961" t="str">
            <v>101257</v>
          </cell>
          <cell r="H961" t="str">
            <v>كارگاه فرجزاده</v>
          </cell>
          <cell r="P961" t="str">
            <v>120</v>
          </cell>
        </row>
        <row r="962">
          <cell r="A962">
            <v>1200</v>
          </cell>
          <cell r="B962" t="str">
            <v>332011101517</v>
          </cell>
          <cell r="C962" t="str">
            <v>332</v>
          </cell>
          <cell r="D962" t="str">
            <v>332011</v>
          </cell>
          <cell r="E962" t="str">
            <v>ساير حسابها و اسناد پرداختني</v>
          </cell>
          <cell r="F962" t="str">
            <v>ماليات تكليفيي پيمانكاران(5% ماده 104ق.م.م)</v>
          </cell>
          <cell r="G962" t="str">
            <v>101517</v>
          </cell>
          <cell r="H962" t="str">
            <v>كارگاه توليدي صنعتي امين (سنگزني امين)</v>
          </cell>
          <cell r="P962" t="str">
            <v>120</v>
          </cell>
        </row>
        <row r="963">
          <cell r="A963">
            <v>1200</v>
          </cell>
          <cell r="B963" t="str">
            <v>332011101835</v>
          </cell>
          <cell r="C963" t="str">
            <v>332</v>
          </cell>
          <cell r="D963" t="str">
            <v>332011</v>
          </cell>
          <cell r="E963" t="str">
            <v>ساير حسابها و اسناد پرداختني</v>
          </cell>
          <cell r="F963" t="str">
            <v>ماليات تكليفيي پيمانكاران(5% ماده 104ق.م.م)</v>
          </cell>
          <cell r="G963" t="str">
            <v>101835</v>
          </cell>
          <cell r="H963" t="str">
            <v>كارگاه فرامرزي</v>
          </cell>
          <cell r="P963" t="str">
            <v>120</v>
          </cell>
        </row>
        <row r="964">
          <cell r="A964">
            <v>1200</v>
          </cell>
          <cell r="B964" t="str">
            <v>332011101259</v>
          </cell>
          <cell r="C964" t="str">
            <v>332</v>
          </cell>
          <cell r="D964" t="str">
            <v>332011</v>
          </cell>
          <cell r="E964" t="str">
            <v>ساير حسابها و اسناد پرداختني</v>
          </cell>
          <cell r="F964" t="str">
            <v>ماليات تكليفيي پيمانكاران(5% ماده 104ق.م.م)</v>
          </cell>
          <cell r="G964" t="str">
            <v>101259</v>
          </cell>
          <cell r="H964" t="str">
            <v>كارگاه حسينپور خيري</v>
          </cell>
          <cell r="P964" t="str">
            <v>120</v>
          </cell>
        </row>
        <row r="965">
          <cell r="A965">
            <v>1200</v>
          </cell>
          <cell r="B965" t="str">
            <v>332011101293</v>
          </cell>
          <cell r="C965" t="str">
            <v>332</v>
          </cell>
          <cell r="D965" t="str">
            <v>332011</v>
          </cell>
          <cell r="E965" t="str">
            <v>ساير حسابها و اسناد پرداختني</v>
          </cell>
          <cell r="F965" t="str">
            <v>ماليات تكليفيي پيمانكاران(5% ماده 104ق.م.م)</v>
          </cell>
          <cell r="G965" t="str">
            <v>101293</v>
          </cell>
          <cell r="H965" t="str">
            <v>كارگاه المهدي</v>
          </cell>
          <cell r="P965" t="str">
            <v>120</v>
          </cell>
        </row>
        <row r="966">
          <cell r="A966">
            <v>1200</v>
          </cell>
          <cell r="B966" t="str">
            <v>332011101827</v>
          </cell>
          <cell r="C966" t="str">
            <v>332</v>
          </cell>
          <cell r="D966" t="str">
            <v>332011</v>
          </cell>
          <cell r="E966" t="str">
            <v>ساير حسابها و اسناد پرداختني</v>
          </cell>
          <cell r="F966" t="str">
            <v>ماليات تكليفيي پيمانكاران(5% ماده 104ق.م.م)</v>
          </cell>
          <cell r="G966" t="str">
            <v>101827</v>
          </cell>
          <cell r="H966" t="str">
            <v>گروه صنعتي آذر پارت</v>
          </cell>
          <cell r="P966" t="str">
            <v>120</v>
          </cell>
        </row>
        <row r="967">
          <cell r="A967">
            <v>1200</v>
          </cell>
          <cell r="B967" t="str">
            <v>332011101813</v>
          </cell>
          <cell r="C967" t="str">
            <v>332</v>
          </cell>
          <cell r="D967" t="str">
            <v>332011</v>
          </cell>
          <cell r="E967" t="str">
            <v>ساير حسابها و اسناد پرداختني</v>
          </cell>
          <cell r="F967" t="str">
            <v>ماليات تكليفيي پيمانكاران(5% ماده 104ق.م.م)</v>
          </cell>
          <cell r="G967" t="str">
            <v>101813</v>
          </cell>
          <cell r="H967" t="str">
            <v>شركت مبتكران صنايع نوين</v>
          </cell>
          <cell r="P967" t="str">
            <v>120</v>
          </cell>
        </row>
        <row r="968">
          <cell r="A968">
            <v>1200</v>
          </cell>
          <cell r="B968" t="str">
            <v>332011101747</v>
          </cell>
          <cell r="C968" t="str">
            <v>332</v>
          </cell>
          <cell r="D968" t="str">
            <v>332011</v>
          </cell>
          <cell r="E968" t="str">
            <v>ساير حسابها و اسناد پرداختني</v>
          </cell>
          <cell r="F968" t="str">
            <v>ماليات تكليفيي پيمانكاران(5% ماده 104ق.م.م)</v>
          </cell>
          <cell r="G968" t="str">
            <v>101747</v>
          </cell>
          <cell r="H968" t="str">
            <v>كارگاه پوريا صنعت</v>
          </cell>
          <cell r="P968" t="str">
            <v>120</v>
          </cell>
        </row>
        <row r="969">
          <cell r="A969">
            <v>1200</v>
          </cell>
          <cell r="B969" t="str">
            <v>332011101818</v>
          </cell>
          <cell r="C969" t="str">
            <v>332</v>
          </cell>
          <cell r="D969" t="str">
            <v>332011</v>
          </cell>
          <cell r="E969" t="str">
            <v>ساير حسابها و اسناد پرداختني</v>
          </cell>
          <cell r="F969" t="str">
            <v>ماليات تكليفيي پيمانكاران(5% ماده 104ق.م.م)</v>
          </cell>
          <cell r="G969" t="str">
            <v>101818</v>
          </cell>
          <cell r="H969" t="str">
            <v>آبكاري صدف</v>
          </cell>
          <cell r="P969" t="str">
            <v>120</v>
          </cell>
        </row>
        <row r="970">
          <cell r="A970">
            <v>1200</v>
          </cell>
          <cell r="B970" t="str">
            <v>332011101806</v>
          </cell>
          <cell r="C970" t="str">
            <v>332</v>
          </cell>
          <cell r="D970" t="str">
            <v>332011</v>
          </cell>
          <cell r="E970" t="str">
            <v>ساير حسابها و اسناد پرداختني</v>
          </cell>
          <cell r="F970" t="str">
            <v>ماليات تكليفيي پيمانكاران(5% ماده 104ق.م.م)</v>
          </cell>
          <cell r="G970" t="str">
            <v>101806</v>
          </cell>
          <cell r="H970" t="str">
            <v>تراشكاري دقيق صنعت</v>
          </cell>
          <cell r="P970" t="str">
            <v>120</v>
          </cell>
        </row>
        <row r="971">
          <cell r="A971">
            <v>1200</v>
          </cell>
          <cell r="B971" t="str">
            <v>332011101251</v>
          </cell>
          <cell r="C971" t="str">
            <v>332</v>
          </cell>
          <cell r="D971" t="str">
            <v>332011</v>
          </cell>
          <cell r="E971" t="str">
            <v>ساير حسابها و اسناد پرداختني</v>
          </cell>
          <cell r="F971" t="str">
            <v>ماليات تكليفيي پيمانكاران(5% ماده 104ق.م.م)</v>
          </cell>
          <cell r="G971" t="str">
            <v>101251</v>
          </cell>
          <cell r="H971" t="str">
            <v>كارگاه آبكاري لوكس</v>
          </cell>
          <cell r="P971" t="str">
            <v>120</v>
          </cell>
        </row>
        <row r="972">
          <cell r="A972">
            <v>1200</v>
          </cell>
          <cell r="B972" t="str">
            <v>332011101027</v>
          </cell>
          <cell r="C972" t="str">
            <v>332</v>
          </cell>
          <cell r="D972" t="str">
            <v>332011</v>
          </cell>
          <cell r="E972" t="str">
            <v>ساير حسابها و اسناد پرداختني</v>
          </cell>
          <cell r="F972" t="str">
            <v>ماليات تكليفيي پيمانكاران(5% ماده 104ق.م.م)</v>
          </cell>
          <cell r="G972" t="str">
            <v>101027</v>
          </cell>
          <cell r="H972" t="str">
            <v>شرکت نساجي ايران</v>
          </cell>
          <cell r="P972" t="str">
            <v>120</v>
          </cell>
        </row>
        <row r="973">
          <cell r="A973">
            <v>1200</v>
          </cell>
          <cell r="B973" t="str">
            <v>332011101515</v>
          </cell>
          <cell r="C973" t="str">
            <v>332</v>
          </cell>
          <cell r="D973" t="str">
            <v>332011</v>
          </cell>
          <cell r="E973" t="str">
            <v>ساير حسابها و اسناد پرداختني</v>
          </cell>
          <cell r="F973" t="str">
            <v>ماليات تكليفيي پيمانكاران(5% ماده 104ق.م.م)</v>
          </cell>
          <cell r="G973" t="str">
            <v>101515</v>
          </cell>
          <cell r="H973" t="str">
            <v>شرکت پارس صنعت تبريز</v>
          </cell>
          <cell r="P973" t="str">
            <v>120</v>
          </cell>
        </row>
        <row r="974">
          <cell r="A974">
            <v>1200</v>
          </cell>
          <cell r="B974" t="str">
            <v>332011101867</v>
          </cell>
          <cell r="C974" t="str">
            <v>332</v>
          </cell>
          <cell r="D974" t="str">
            <v>332011</v>
          </cell>
          <cell r="E974" t="str">
            <v>ساير حسابها و اسناد پرداختني</v>
          </cell>
          <cell r="F974" t="str">
            <v>ماليات تكليفيي پيمانكاران(5% ماده 104ق.م.م)</v>
          </cell>
          <cell r="G974" t="str">
            <v>101867</v>
          </cell>
          <cell r="H974" t="str">
            <v>كارگاه كات فن آذر</v>
          </cell>
          <cell r="P974" t="str">
            <v>120</v>
          </cell>
        </row>
        <row r="975">
          <cell r="A975">
            <v>1200</v>
          </cell>
          <cell r="B975" t="str">
            <v>332011101686</v>
          </cell>
          <cell r="C975" t="str">
            <v>332</v>
          </cell>
          <cell r="D975" t="str">
            <v>332011</v>
          </cell>
          <cell r="E975" t="str">
            <v>ساير حسابها و اسناد پرداختني</v>
          </cell>
          <cell r="F975" t="str">
            <v>ماليات تكليفيي پيمانكاران(5% ماده 104ق.م.م)</v>
          </cell>
          <cell r="G975" t="str">
            <v>101686</v>
          </cell>
          <cell r="H975" t="str">
            <v>شركت فن گستر</v>
          </cell>
          <cell r="P975" t="str">
            <v>120</v>
          </cell>
        </row>
        <row r="976">
          <cell r="A976">
            <v>1200</v>
          </cell>
          <cell r="B976" t="str">
            <v>332011101240</v>
          </cell>
          <cell r="C976" t="str">
            <v>332</v>
          </cell>
          <cell r="D976" t="str">
            <v>332011</v>
          </cell>
          <cell r="E976" t="str">
            <v>ساير حسابها و اسناد پرداختني</v>
          </cell>
          <cell r="F976" t="str">
            <v>ماليات تكليفيي پيمانكاران(5% ماده 104ق.م.م)</v>
          </cell>
          <cell r="G976" t="str">
            <v>101240</v>
          </cell>
          <cell r="H976" t="str">
            <v>هنر گستر آذر</v>
          </cell>
          <cell r="P976" t="str">
            <v>120</v>
          </cell>
        </row>
        <row r="977">
          <cell r="A977">
            <v>1200</v>
          </cell>
          <cell r="B977" t="str">
            <v>332011101594</v>
          </cell>
          <cell r="C977" t="str">
            <v>332</v>
          </cell>
          <cell r="D977" t="str">
            <v>332011</v>
          </cell>
          <cell r="E977" t="str">
            <v>ساير حسابها و اسناد پرداختني</v>
          </cell>
          <cell r="F977" t="str">
            <v>ماليات تكليفيي پيمانكاران(5% ماده 104ق.م.م)</v>
          </cell>
          <cell r="G977" t="str">
            <v>101594</v>
          </cell>
          <cell r="H977" t="str">
            <v>شركت تك كاران</v>
          </cell>
          <cell r="P977" t="str">
            <v>120</v>
          </cell>
        </row>
        <row r="978">
          <cell r="A978">
            <v>1200</v>
          </cell>
          <cell r="B978" t="str">
            <v>332011101912</v>
          </cell>
          <cell r="C978" t="str">
            <v>332</v>
          </cell>
          <cell r="D978" t="str">
            <v>332011</v>
          </cell>
          <cell r="E978" t="str">
            <v>ساير حسابها و اسناد پرداختني</v>
          </cell>
          <cell r="F978" t="str">
            <v>ماليات تكليفيي پيمانكاران(5% ماده 104ق.م.م)</v>
          </cell>
          <cell r="G978" t="str">
            <v>101912</v>
          </cell>
          <cell r="H978" t="str">
            <v>آبكاري تكنو آب</v>
          </cell>
          <cell r="P978" t="str">
            <v>120</v>
          </cell>
        </row>
        <row r="979">
          <cell r="A979">
            <v>1200</v>
          </cell>
          <cell r="B979" t="str">
            <v>332011101607</v>
          </cell>
          <cell r="C979" t="str">
            <v>332</v>
          </cell>
          <cell r="D979" t="str">
            <v>332011</v>
          </cell>
          <cell r="E979" t="str">
            <v>ساير حسابها و اسناد پرداختني</v>
          </cell>
          <cell r="F979" t="str">
            <v>ماليات تكليفيي پيمانكاران(5% ماده 104ق.م.م)</v>
          </cell>
          <cell r="G979" t="str">
            <v>101607</v>
          </cell>
          <cell r="H979" t="str">
            <v>كارگاه صنعتي پالاديم</v>
          </cell>
          <cell r="P979" t="str">
            <v>120</v>
          </cell>
        </row>
        <row r="980">
          <cell r="A980">
            <v>1200</v>
          </cell>
          <cell r="B980" t="str">
            <v>332011101903</v>
          </cell>
          <cell r="C980" t="str">
            <v>332</v>
          </cell>
          <cell r="D980" t="str">
            <v>332011</v>
          </cell>
          <cell r="E980" t="str">
            <v>ساير حسابها و اسناد پرداختني</v>
          </cell>
          <cell r="F980" t="str">
            <v>ماليات تكليفيي پيمانكاران(5% ماده 104ق.م.م)</v>
          </cell>
          <cell r="G980" t="str">
            <v>101903</v>
          </cell>
          <cell r="H980" t="str">
            <v>شركت تكسان (تهران)</v>
          </cell>
          <cell r="P980" t="str">
            <v>120</v>
          </cell>
        </row>
        <row r="981">
          <cell r="A981">
            <v>1200</v>
          </cell>
          <cell r="B981" t="str">
            <v>332011101264</v>
          </cell>
          <cell r="C981" t="str">
            <v>332</v>
          </cell>
          <cell r="D981" t="str">
            <v>332011</v>
          </cell>
          <cell r="E981" t="str">
            <v>ساير حسابها و اسناد پرداختني</v>
          </cell>
          <cell r="F981" t="str">
            <v>ماليات تكليفيي پيمانكاران(5% ماده 104ق.م.م)</v>
          </cell>
          <cell r="G981" t="str">
            <v>101264</v>
          </cell>
          <cell r="H981" t="str">
            <v>گروه توليدي وصنعتي قطعه فرم</v>
          </cell>
          <cell r="P981" t="str">
            <v>120</v>
          </cell>
        </row>
        <row r="982">
          <cell r="A982">
            <v>1200</v>
          </cell>
          <cell r="B982" t="str">
            <v>332011101879</v>
          </cell>
          <cell r="C982" t="str">
            <v>332</v>
          </cell>
          <cell r="D982" t="str">
            <v>332011</v>
          </cell>
          <cell r="E982" t="str">
            <v>ساير حسابها و اسناد پرداختني</v>
          </cell>
          <cell r="F982" t="str">
            <v>ماليات تكليفيي پيمانكاران(5% ماده 104ق.م.م)</v>
          </cell>
          <cell r="G982" t="str">
            <v>101879</v>
          </cell>
          <cell r="H982" t="str">
            <v>شركت تبريز گوهر</v>
          </cell>
          <cell r="P982" t="str">
            <v>120</v>
          </cell>
        </row>
        <row r="983">
          <cell r="A983">
            <v>1200</v>
          </cell>
          <cell r="B983" t="str">
            <v>332011101242</v>
          </cell>
          <cell r="C983" t="str">
            <v>332</v>
          </cell>
          <cell r="D983" t="str">
            <v>332011</v>
          </cell>
          <cell r="E983" t="str">
            <v>ساير حسابها و اسناد پرداختني</v>
          </cell>
          <cell r="F983" t="str">
            <v>ماليات تكليفيي پيمانكاران(5% ماده 104ق.م.م)</v>
          </cell>
          <cell r="G983" t="str">
            <v>101242</v>
          </cell>
          <cell r="H983" t="str">
            <v>آذر فيلر</v>
          </cell>
          <cell r="P983" t="str">
            <v>120</v>
          </cell>
        </row>
        <row r="984">
          <cell r="A984">
            <v>1300</v>
          </cell>
          <cell r="B984" t="str">
            <v>332012101906</v>
          </cell>
          <cell r="C984" t="str">
            <v>332</v>
          </cell>
          <cell r="D984" t="str">
            <v>332012</v>
          </cell>
          <cell r="E984" t="str">
            <v>ساير حسابها و اسناد پرداختني</v>
          </cell>
          <cell r="F984" t="str">
            <v>حق بيمه قرارداد هاي پيمانكاري</v>
          </cell>
          <cell r="G984" t="str">
            <v>101906</v>
          </cell>
          <cell r="H984" t="str">
            <v>بازرگاني املاك دريا (زاهدي)</v>
          </cell>
          <cell r="P984" t="str">
            <v>130</v>
          </cell>
        </row>
        <row r="985">
          <cell r="A985">
            <v>5409</v>
          </cell>
          <cell r="B985" t="str">
            <v>333001101023</v>
          </cell>
          <cell r="C985" t="str">
            <v>333</v>
          </cell>
          <cell r="D985" t="str">
            <v>333001</v>
          </cell>
          <cell r="E985" t="str">
            <v>پيش دريافتها ( شركتهاي وابسته)</v>
          </cell>
          <cell r="F985" t="str">
            <v>پيش دريافتها از شركتهاي وابسته</v>
          </cell>
          <cell r="G985" t="str">
            <v>101023</v>
          </cell>
          <cell r="H985" t="str">
            <v>شركت سايپا يدك</v>
          </cell>
          <cell r="P985" t="str">
            <v>540</v>
          </cell>
        </row>
        <row r="986">
          <cell r="A986">
            <v>1401</v>
          </cell>
          <cell r="B986" t="str">
            <v>334001101850</v>
          </cell>
          <cell r="C986" t="str">
            <v>334</v>
          </cell>
          <cell r="D986" t="str">
            <v>334001</v>
          </cell>
          <cell r="E986" t="str">
            <v>پيش دريافتها (شركتهاي غيروابسته)</v>
          </cell>
          <cell r="F986" t="str">
            <v>پيش دريافتها از شركتهاي غير وابسته</v>
          </cell>
          <cell r="G986" t="str">
            <v>101850</v>
          </cell>
          <cell r="H986" t="str">
            <v>فريدون رزمجو</v>
          </cell>
          <cell r="P986" t="str">
            <v>140</v>
          </cell>
        </row>
        <row r="987">
          <cell r="A987">
            <v>1402</v>
          </cell>
          <cell r="B987" t="str">
            <v>334001101925</v>
          </cell>
          <cell r="C987" t="str">
            <v>334</v>
          </cell>
          <cell r="D987" t="str">
            <v>334001</v>
          </cell>
          <cell r="E987" t="str">
            <v>پيش دريافتها (شركتهاي غيروابسته)</v>
          </cell>
          <cell r="F987" t="str">
            <v>پيش دريافتها از شركتهاي غير وابسته</v>
          </cell>
          <cell r="G987" t="str">
            <v>101925</v>
          </cell>
          <cell r="H987" t="str">
            <v>صنايع شهيد افشردي</v>
          </cell>
          <cell r="P987" t="str">
            <v>140</v>
          </cell>
        </row>
        <row r="988">
          <cell r="A988">
            <v>1400</v>
          </cell>
          <cell r="B988" t="str">
            <v>334001101860</v>
          </cell>
          <cell r="C988" t="str">
            <v>334</v>
          </cell>
          <cell r="D988" t="str">
            <v>334001</v>
          </cell>
          <cell r="E988" t="str">
            <v>پيش دريافتها (شركتهاي غيروابسته)</v>
          </cell>
          <cell r="F988" t="str">
            <v>پيش دريافتها از شركتهاي غير وابسته</v>
          </cell>
          <cell r="G988" t="str">
            <v>101860</v>
          </cell>
          <cell r="H988" t="str">
            <v>شرکت قطعه سازان سهند</v>
          </cell>
          <cell r="P988" t="str">
            <v>140</v>
          </cell>
        </row>
        <row r="989">
          <cell r="A989">
            <v>1400</v>
          </cell>
          <cell r="B989" t="str">
            <v>334001101393</v>
          </cell>
          <cell r="C989" t="str">
            <v>334</v>
          </cell>
          <cell r="D989" t="str">
            <v>334001</v>
          </cell>
          <cell r="E989" t="str">
            <v>پيش دريافتها (شركتهاي غيروابسته)</v>
          </cell>
          <cell r="F989" t="str">
            <v>پيش دريافتها از شركتهاي غير وابسته</v>
          </cell>
          <cell r="G989" t="str">
            <v>101393</v>
          </cell>
          <cell r="H989" t="str">
            <v>شرکت نيرومحرکه</v>
          </cell>
          <cell r="P989" t="str">
            <v>140</v>
          </cell>
        </row>
        <row r="990">
          <cell r="A990">
            <v>1400</v>
          </cell>
          <cell r="B990" t="str">
            <v>334001101887</v>
          </cell>
          <cell r="C990" t="str">
            <v>334</v>
          </cell>
          <cell r="D990" t="str">
            <v>334001</v>
          </cell>
          <cell r="E990" t="str">
            <v>پيش دريافتها (شركتهاي غيروابسته)</v>
          </cell>
          <cell r="F990" t="str">
            <v>پيش دريافتها از شركتهاي غير وابسته</v>
          </cell>
          <cell r="G990" t="str">
            <v>101887</v>
          </cell>
          <cell r="H990" t="str">
            <v>شركت خوزستان موتور سيكلت</v>
          </cell>
          <cell r="P990" t="str">
            <v>140</v>
          </cell>
        </row>
        <row r="991">
          <cell r="A991">
            <v>1400</v>
          </cell>
          <cell r="B991" t="str">
            <v>334001101946</v>
          </cell>
          <cell r="C991" t="str">
            <v>334</v>
          </cell>
          <cell r="D991" t="str">
            <v>334001</v>
          </cell>
          <cell r="E991" t="str">
            <v>پيش دريافتها (شركتهاي غيروابسته)</v>
          </cell>
          <cell r="F991" t="str">
            <v>پيش دريافتها از شركتهاي غير وابسته</v>
          </cell>
          <cell r="G991" t="str">
            <v>101946</v>
          </cell>
          <cell r="H991" t="str">
            <v>شركت ميانرو</v>
          </cell>
          <cell r="P991" t="str">
            <v>140</v>
          </cell>
        </row>
        <row r="992">
          <cell r="A992">
            <v>1400</v>
          </cell>
          <cell r="B992" t="str">
            <v>334001101897</v>
          </cell>
          <cell r="C992" t="str">
            <v>334</v>
          </cell>
          <cell r="D992" t="str">
            <v>334001</v>
          </cell>
          <cell r="E992" t="str">
            <v>پيش دريافتها (شركتهاي غيروابسته)</v>
          </cell>
          <cell r="F992" t="str">
            <v>پيش دريافتها از شركتهاي غير وابسته</v>
          </cell>
          <cell r="G992" t="str">
            <v>101897</v>
          </cell>
          <cell r="H992" t="str">
            <v>شركت كوشا وران</v>
          </cell>
          <cell r="P992" t="str">
            <v>140</v>
          </cell>
        </row>
        <row r="993">
          <cell r="A993">
            <v>1400</v>
          </cell>
          <cell r="B993" t="str">
            <v>334001101617</v>
          </cell>
          <cell r="C993" t="str">
            <v>334</v>
          </cell>
          <cell r="D993" t="str">
            <v>334001</v>
          </cell>
          <cell r="E993" t="str">
            <v>پيش دريافتها (شركتهاي غيروابسته)</v>
          </cell>
          <cell r="F993" t="str">
            <v>پيش دريافتها از شركتهاي غير وابسته</v>
          </cell>
          <cell r="G993" t="str">
            <v>101617</v>
          </cell>
          <cell r="H993" t="str">
            <v>شركت مجموعه سازان البرز</v>
          </cell>
          <cell r="P993" t="str">
            <v>140</v>
          </cell>
        </row>
        <row r="994">
          <cell r="A994">
            <v>1400</v>
          </cell>
          <cell r="B994" t="str">
            <v>334001101235</v>
          </cell>
          <cell r="C994" t="str">
            <v>334</v>
          </cell>
          <cell r="D994" t="str">
            <v>334001</v>
          </cell>
          <cell r="E994" t="str">
            <v>پيش دريافتها (شركتهاي غيروابسته)</v>
          </cell>
          <cell r="F994" t="str">
            <v>پيش دريافتها از شركتهاي غير وابسته</v>
          </cell>
          <cell r="G994" t="str">
            <v>101235</v>
          </cell>
          <cell r="H994" t="str">
            <v>شرکت فرمان خودرو</v>
          </cell>
          <cell r="P994" t="str">
            <v>140</v>
          </cell>
        </row>
        <row r="995">
          <cell r="A995">
            <v>1400</v>
          </cell>
          <cell r="B995" t="str">
            <v>334001101599</v>
          </cell>
          <cell r="C995" t="str">
            <v>334</v>
          </cell>
          <cell r="D995" t="str">
            <v>334001</v>
          </cell>
          <cell r="E995" t="str">
            <v>پيش دريافتها (شركتهاي غيروابسته)</v>
          </cell>
          <cell r="F995" t="str">
            <v>پيش دريافتها از شركتهاي غير وابسته</v>
          </cell>
          <cell r="G995" t="str">
            <v>101599</v>
          </cell>
          <cell r="H995" t="str">
            <v>غلامرضا اكبري</v>
          </cell>
          <cell r="P995" t="str">
            <v>140</v>
          </cell>
        </row>
        <row r="996">
          <cell r="A996">
            <v>1400</v>
          </cell>
          <cell r="B996" t="str">
            <v>334001101509</v>
          </cell>
          <cell r="C996" t="str">
            <v>334</v>
          </cell>
          <cell r="D996" t="str">
            <v>334001</v>
          </cell>
          <cell r="E996" t="str">
            <v>پيش دريافتها (شركتهاي غيروابسته)</v>
          </cell>
          <cell r="F996" t="str">
            <v>پيش دريافتها از شركتهاي غير وابسته</v>
          </cell>
          <cell r="G996" t="str">
            <v>101509</v>
          </cell>
          <cell r="H996" t="str">
            <v>ماشين كاران اراك</v>
          </cell>
          <cell r="P996" t="str">
            <v>140</v>
          </cell>
        </row>
        <row r="997">
          <cell r="A997">
            <v>1400</v>
          </cell>
          <cell r="B997" t="str">
            <v>334001101542</v>
          </cell>
          <cell r="C997" t="str">
            <v>334</v>
          </cell>
          <cell r="D997" t="str">
            <v>334001</v>
          </cell>
          <cell r="E997" t="str">
            <v>پيش دريافتها (شركتهاي غيروابسته)</v>
          </cell>
          <cell r="F997" t="str">
            <v>پيش دريافتها از شركتهاي غير وابسته</v>
          </cell>
          <cell r="G997" t="str">
            <v>101542</v>
          </cell>
          <cell r="H997" t="str">
            <v>بلبرينگ سازي</v>
          </cell>
          <cell r="P997" t="str">
            <v>140</v>
          </cell>
        </row>
        <row r="998">
          <cell r="A998">
            <v>1400</v>
          </cell>
          <cell r="B998" t="str">
            <v>334001101226</v>
          </cell>
          <cell r="C998" t="str">
            <v>334</v>
          </cell>
          <cell r="D998" t="str">
            <v>334001</v>
          </cell>
          <cell r="E998" t="str">
            <v>پيش دريافتها (شركتهاي غيروابسته)</v>
          </cell>
          <cell r="F998" t="str">
            <v>پيش دريافتها از شركتهاي غير وابسته</v>
          </cell>
          <cell r="G998" t="str">
            <v>101226</v>
          </cell>
          <cell r="H998" t="str">
            <v>شركت گاردان پارت سازان</v>
          </cell>
          <cell r="P998" t="str">
            <v>140</v>
          </cell>
        </row>
        <row r="999">
          <cell r="A999">
            <v>1400</v>
          </cell>
          <cell r="B999" t="str">
            <v>334001101643</v>
          </cell>
          <cell r="C999" t="str">
            <v>334</v>
          </cell>
          <cell r="D999" t="str">
            <v>334001</v>
          </cell>
          <cell r="E999" t="str">
            <v>پيش دريافتها (شركتهاي غيروابسته)</v>
          </cell>
          <cell r="F999" t="str">
            <v>پيش دريافتها از شركتهاي غير وابسته</v>
          </cell>
          <cell r="G999" t="str">
            <v>101643</v>
          </cell>
          <cell r="H999" t="str">
            <v>شركت کاريزاب</v>
          </cell>
          <cell r="P999" t="str">
            <v>140</v>
          </cell>
        </row>
        <row r="1000">
          <cell r="A1000">
            <v>1301</v>
          </cell>
          <cell r="B1000" t="str">
            <v>336001</v>
          </cell>
          <cell r="C1000" t="str">
            <v>336</v>
          </cell>
          <cell r="D1000" t="str">
            <v>336001</v>
          </cell>
          <cell r="E1000" t="str">
            <v>ساير ذخاير</v>
          </cell>
          <cell r="F1000" t="str">
            <v>ذخيره هزينه هاي پرداختني</v>
          </cell>
          <cell r="G1000">
            <v>0</v>
          </cell>
          <cell r="H1000">
            <v>0</v>
          </cell>
          <cell r="P1000" t="str">
            <v>130</v>
          </cell>
        </row>
        <row r="1001">
          <cell r="A1001">
            <v>6500</v>
          </cell>
          <cell r="B1001" t="str">
            <v>336002</v>
          </cell>
          <cell r="C1001" t="str">
            <v>336</v>
          </cell>
          <cell r="D1001" t="str">
            <v>336002</v>
          </cell>
          <cell r="E1001" t="str">
            <v>ساير ذخاير</v>
          </cell>
          <cell r="F1001" t="str">
            <v>ذخيره مطالبات مشكوك الوصول</v>
          </cell>
          <cell r="G1001">
            <v>0</v>
          </cell>
          <cell r="H1001">
            <v>0</v>
          </cell>
          <cell r="P1001" t="str">
            <v>650</v>
          </cell>
        </row>
        <row r="1002">
          <cell r="A1002">
            <v>1600</v>
          </cell>
          <cell r="B1002" t="str">
            <v>337001101026</v>
          </cell>
          <cell r="C1002" t="str">
            <v>337</v>
          </cell>
          <cell r="D1002" t="str">
            <v>337001</v>
          </cell>
          <cell r="E1002" t="str">
            <v>سود سهام پيشنهادي و پرداختي</v>
          </cell>
          <cell r="F1002" t="str">
            <v>سود سهام پرداختني</v>
          </cell>
          <cell r="G1002" t="str">
            <v>101026</v>
          </cell>
          <cell r="H1002" t="str">
            <v>شرکت سايپا</v>
          </cell>
          <cell r="P1002" t="str">
            <v>160</v>
          </cell>
        </row>
        <row r="1003">
          <cell r="A1003">
            <v>1600</v>
          </cell>
          <cell r="B1003" t="str">
            <v>337001101220</v>
          </cell>
          <cell r="C1003" t="str">
            <v>337</v>
          </cell>
          <cell r="D1003" t="str">
            <v>337001</v>
          </cell>
          <cell r="E1003" t="str">
            <v>سود سهام پيشنهادي و پرداختي</v>
          </cell>
          <cell r="F1003" t="str">
            <v>سود سهام پرداختني</v>
          </cell>
          <cell r="G1003" t="str">
            <v>101220</v>
          </cell>
          <cell r="H1003" t="str">
            <v>سازمان گسترش ونوسازي صنايع ايران</v>
          </cell>
          <cell r="P1003" t="str">
            <v>160</v>
          </cell>
        </row>
        <row r="1004">
          <cell r="A1004">
            <v>1720</v>
          </cell>
          <cell r="B1004" t="str">
            <v>338001100110</v>
          </cell>
          <cell r="C1004" t="str">
            <v>338</v>
          </cell>
          <cell r="D1004" t="str">
            <v>338001</v>
          </cell>
          <cell r="E1004" t="str">
            <v>تسهيلات مالي دريافتي</v>
          </cell>
          <cell r="F1004" t="str">
            <v>تسهيلات مالي دريافتني كوتاه مدت</v>
          </cell>
          <cell r="G1004" t="str">
            <v>100110</v>
          </cell>
          <cell r="H1004" t="str">
            <v>بانك ملت پروين جاري 1464405011 (پشتيبان)</v>
          </cell>
          <cell r="P1004" t="str">
            <v>172</v>
          </cell>
        </row>
        <row r="1005">
          <cell r="A1005">
            <v>1800</v>
          </cell>
          <cell r="B1005" t="str">
            <v>442002300094</v>
          </cell>
          <cell r="C1005" t="str">
            <v>442</v>
          </cell>
          <cell r="D1005" t="str">
            <v>442002</v>
          </cell>
          <cell r="E1005" t="str">
            <v>ذخيره مزاياي پايان خدمت كاركنان</v>
          </cell>
          <cell r="F1005" t="str">
            <v>ذخيره مزاياي پايان خدمت  كاركنان</v>
          </cell>
          <cell r="G1005" t="str">
            <v>300094</v>
          </cell>
          <cell r="H1005" t="str">
            <v>محمود شريعتي مهرداد</v>
          </cell>
          <cell r="P1005" t="str">
            <v>180</v>
          </cell>
        </row>
        <row r="1006">
          <cell r="A1006">
            <v>1800</v>
          </cell>
          <cell r="B1006" t="str">
            <v>442002300025</v>
          </cell>
          <cell r="C1006" t="str">
            <v>442</v>
          </cell>
          <cell r="D1006" t="str">
            <v>442002</v>
          </cell>
          <cell r="E1006" t="str">
            <v>ذخيره مزاياي پايان خدمت كاركنان</v>
          </cell>
          <cell r="F1006" t="str">
            <v>ذخيره مزاياي پايان خدمت  كاركنان</v>
          </cell>
          <cell r="G1006" t="str">
            <v>300025</v>
          </cell>
          <cell r="H1006" t="str">
            <v>نيروفر شهين</v>
          </cell>
          <cell r="P1006" t="str">
            <v>180</v>
          </cell>
        </row>
        <row r="1007">
          <cell r="A1007">
            <v>1800</v>
          </cell>
          <cell r="B1007" t="str">
            <v>442002300020</v>
          </cell>
          <cell r="C1007" t="str">
            <v>442</v>
          </cell>
          <cell r="D1007" t="str">
            <v>442002</v>
          </cell>
          <cell r="E1007" t="str">
            <v>ذخيره مزاياي پايان خدمت كاركنان</v>
          </cell>
          <cell r="F1007" t="str">
            <v>ذخيره مزاياي پايان خدمت  كاركنان</v>
          </cell>
          <cell r="G1007" t="str">
            <v>300020</v>
          </cell>
          <cell r="H1007" t="str">
            <v>نورپورينگجه جعفر</v>
          </cell>
          <cell r="P1007" t="str">
            <v>180</v>
          </cell>
        </row>
        <row r="1008">
          <cell r="A1008">
            <v>1800</v>
          </cell>
          <cell r="B1008" t="str">
            <v>442002300054</v>
          </cell>
          <cell r="C1008" t="str">
            <v>442</v>
          </cell>
          <cell r="D1008" t="str">
            <v>442002</v>
          </cell>
          <cell r="E1008" t="str">
            <v>ذخيره مزاياي پايان خدمت كاركنان</v>
          </cell>
          <cell r="F1008" t="str">
            <v>ذخيره مزاياي پايان خدمت  كاركنان</v>
          </cell>
          <cell r="G1008" t="str">
            <v>300054</v>
          </cell>
          <cell r="H1008" t="str">
            <v>اميرحقيان يعقوب</v>
          </cell>
          <cell r="P1008" t="str">
            <v>180</v>
          </cell>
        </row>
        <row r="1009">
          <cell r="A1009">
            <v>1800</v>
          </cell>
          <cell r="B1009" t="str">
            <v>442002300237</v>
          </cell>
          <cell r="C1009" t="str">
            <v>442</v>
          </cell>
          <cell r="D1009" t="str">
            <v>442002</v>
          </cell>
          <cell r="E1009" t="str">
            <v>ذخيره مزاياي پايان خدمت كاركنان</v>
          </cell>
          <cell r="F1009" t="str">
            <v>ذخيره مزاياي پايان خدمت  كاركنان</v>
          </cell>
          <cell r="G1009" t="str">
            <v>300237</v>
          </cell>
          <cell r="H1009" t="str">
            <v>رمضاني فريد مريم</v>
          </cell>
          <cell r="P1009" t="str">
            <v>180</v>
          </cell>
        </row>
        <row r="1010">
          <cell r="A1010">
            <v>1800</v>
          </cell>
          <cell r="B1010" t="str">
            <v>442002300055</v>
          </cell>
          <cell r="C1010" t="str">
            <v>442</v>
          </cell>
          <cell r="D1010" t="str">
            <v>442002</v>
          </cell>
          <cell r="E1010" t="str">
            <v>ذخيره مزاياي پايان خدمت كاركنان</v>
          </cell>
          <cell r="F1010" t="str">
            <v>ذخيره مزاياي پايان خدمت  كاركنان</v>
          </cell>
          <cell r="G1010" t="str">
            <v>300055</v>
          </cell>
          <cell r="H1010" t="str">
            <v>نبوي علمداري شاپور</v>
          </cell>
          <cell r="P1010" t="str">
            <v>180</v>
          </cell>
        </row>
        <row r="1011">
          <cell r="A1011">
            <v>1800</v>
          </cell>
          <cell r="B1011" t="str">
            <v>442002300052</v>
          </cell>
          <cell r="C1011" t="str">
            <v>442</v>
          </cell>
          <cell r="D1011" t="str">
            <v>442002</v>
          </cell>
          <cell r="E1011" t="str">
            <v>ذخيره مزاياي پايان خدمت كاركنان</v>
          </cell>
          <cell r="F1011" t="str">
            <v>ذخيره مزاياي پايان خدمت  كاركنان</v>
          </cell>
          <cell r="G1011" t="str">
            <v>300052</v>
          </cell>
          <cell r="H1011" t="str">
            <v>بخش پور خيراله</v>
          </cell>
          <cell r="P1011" t="str">
            <v>180</v>
          </cell>
        </row>
        <row r="1012">
          <cell r="A1012">
            <v>1800</v>
          </cell>
          <cell r="B1012" t="str">
            <v>442002300050</v>
          </cell>
          <cell r="C1012" t="str">
            <v>442</v>
          </cell>
          <cell r="D1012" t="str">
            <v>442002</v>
          </cell>
          <cell r="E1012" t="str">
            <v>ذخيره مزاياي پايان خدمت كاركنان</v>
          </cell>
          <cell r="F1012" t="str">
            <v>ذخيره مزاياي پايان خدمت  كاركنان</v>
          </cell>
          <cell r="G1012" t="str">
            <v>300050</v>
          </cell>
          <cell r="H1012" t="str">
            <v>شاهد قراملكي علي</v>
          </cell>
          <cell r="P1012" t="str">
            <v>180</v>
          </cell>
        </row>
        <row r="1013">
          <cell r="A1013">
            <v>1800</v>
          </cell>
          <cell r="B1013" t="str">
            <v>442002300062</v>
          </cell>
          <cell r="C1013" t="str">
            <v>442</v>
          </cell>
          <cell r="D1013" t="str">
            <v>442002</v>
          </cell>
          <cell r="E1013" t="str">
            <v>ذخيره مزاياي پايان خدمت كاركنان</v>
          </cell>
          <cell r="F1013" t="str">
            <v>ذخيره مزاياي پايان خدمت  كاركنان</v>
          </cell>
          <cell r="G1013" t="str">
            <v>300062</v>
          </cell>
          <cell r="H1013" t="str">
            <v>شاه رسالي صالح</v>
          </cell>
          <cell r="P1013" t="str">
            <v>180</v>
          </cell>
        </row>
        <row r="1014">
          <cell r="A1014">
            <v>1800</v>
          </cell>
          <cell r="B1014" t="str">
            <v>442002300063</v>
          </cell>
          <cell r="C1014" t="str">
            <v>442</v>
          </cell>
          <cell r="D1014" t="str">
            <v>442002</v>
          </cell>
          <cell r="E1014" t="str">
            <v>ذخيره مزاياي پايان خدمت كاركنان</v>
          </cell>
          <cell r="F1014" t="str">
            <v>ذخيره مزاياي پايان خدمت  كاركنان</v>
          </cell>
          <cell r="G1014" t="str">
            <v>300063</v>
          </cell>
          <cell r="H1014" t="str">
            <v>ايرادي ميرداود</v>
          </cell>
          <cell r="P1014" t="str">
            <v>180</v>
          </cell>
        </row>
        <row r="1015">
          <cell r="A1015">
            <v>1800</v>
          </cell>
          <cell r="B1015" t="str">
            <v>442002300066</v>
          </cell>
          <cell r="C1015" t="str">
            <v>442</v>
          </cell>
          <cell r="D1015" t="str">
            <v>442002</v>
          </cell>
          <cell r="E1015" t="str">
            <v>ذخيره مزاياي پايان خدمت كاركنان</v>
          </cell>
          <cell r="F1015" t="str">
            <v>ذخيره مزاياي پايان خدمت  كاركنان</v>
          </cell>
          <cell r="G1015" t="str">
            <v>300066</v>
          </cell>
          <cell r="H1015" t="str">
            <v>نيرومند يعقوب</v>
          </cell>
          <cell r="P1015" t="str">
            <v>180</v>
          </cell>
        </row>
        <row r="1016">
          <cell r="A1016">
            <v>1800</v>
          </cell>
          <cell r="B1016" t="str">
            <v>442002300081</v>
          </cell>
          <cell r="C1016" t="str">
            <v>442</v>
          </cell>
          <cell r="D1016" t="str">
            <v>442002</v>
          </cell>
          <cell r="E1016" t="str">
            <v>ذخيره مزاياي پايان خدمت كاركنان</v>
          </cell>
          <cell r="F1016" t="str">
            <v>ذخيره مزاياي پايان خدمت  كاركنان</v>
          </cell>
          <cell r="G1016" t="str">
            <v>300081</v>
          </cell>
          <cell r="H1016" t="str">
            <v>بهاري قراجه مرادعلي</v>
          </cell>
          <cell r="P1016" t="str">
            <v>180</v>
          </cell>
        </row>
        <row r="1017">
          <cell r="A1017">
            <v>1800</v>
          </cell>
          <cell r="B1017" t="str">
            <v>442002300051</v>
          </cell>
          <cell r="C1017" t="str">
            <v>442</v>
          </cell>
          <cell r="D1017" t="str">
            <v>442002</v>
          </cell>
          <cell r="E1017" t="str">
            <v>ذخيره مزاياي پايان خدمت كاركنان</v>
          </cell>
          <cell r="F1017" t="str">
            <v>ذخيره مزاياي پايان خدمت  كاركنان</v>
          </cell>
          <cell r="G1017" t="str">
            <v>300051</v>
          </cell>
          <cell r="H1017" t="str">
            <v>فتحي نصرت</v>
          </cell>
          <cell r="P1017" t="str">
            <v>180</v>
          </cell>
        </row>
        <row r="1018">
          <cell r="A1018">
            <v>1800</v>
          </cell>
          <cell r="B1018" t="str">
            <v>442002300235</v>
          </cell>
          <cell r="C1018" t="str">
            <v>442</v>
          </cell>
          <cell r="D1018" t="str">
            <v>442002</v>
          </cell>
          <cell r="E1018" t="str">
            <v>ذخيره مزاياي پايان خدمت كاركنان</v>
          </cell>
          <cell r="F1018" t="str">
            <v>ذخيره مزاياي پايان خدمت  كاركنان</v>
          </cell>
          <cell r="G1018" t="str">
            <v>300235</v>
          </cell>
          <cell r="H1018" t="str">
            <v>حدادپوربدر محمدرضا</v>
          </cell>
          <cell r="P1018" t="str">
            <v>180</v>
          </cell>
        </row>
        <row r="1019">
          <cell r="A1019">
            <v>1800</v>
          </cell>
          <cell r="B1019" t="str">
            <v>442002300076</v>
          </cell>
          <cell r="C1019" t="str">
            <v>442</v>
          </cell>
          <cell r="D1019" t="str">
            <v>442002</v>
          </cell>
          <cell r="E1019" t="str">
            <v>ذخيره مزاياي پايان خدمت كاركنان</v>
          </cell>
          <cell r="F1019" t="str">
            <v>ذخيره مزاياي پايان خدمت  كاركنان</v>
          </cell>
          <cell r="G1019" t="str">
            <v>300076</v>
          </cell>
          <cell r="H1019" t="str">
            <v>همتي مسعود</v>
          </cell>
          <cell r="P1019" t="str">
            <v>180</v>
          </cell>
        </row>
        <row r="1020">
          <cell r="A1020">
            <v>1800</v>
          </cell>
          <cell r="B1020" t="str">
            <v>442002300071</v>
          </cell>
          <cell r="C1020" t="str">
            <v>442</v>
          </cell>
          <cell r="D1020" t="str">
            <v>442002</v>
          </cell>
          <cell r="E1020" t="str">
            <v>ذخيره مزاياي پايان خدمت كاركنان</v>
          </cell>
          <cell r="F1020" t="str">
            <v>ذخيره مزاياي پايان خدمت  كاركنان</v>
          </cell>
          <cell r="G1020" t="str">
            <v>300071</v>
          </cell>
          <cell r="H1020" t="str">
            <v>ضياء سرابي اكبر</v>
          </cell>
          <cell r="P1020" t="str">
            <v>180</v>
          </cell>
        </row>
        <row r="1021">
          <cell r="A1021">
            <v>1800</v>
          </cell>
          <cell r="B1021" t="str">
            <v>442002300068</v>
          </cell>
          <cell r="C1021" t="str">
            <v>442</v>
          </cell>
          <cell r="D1021" t="str">
            <v>442002</v>
          </cell>
          <cell r="E1021" t="str">
            <v>ذخيره مزاياي پايان خدمت كاركنان</v>
          </cell>
          <cell r="F1021" t="str">
            <v>ذخيره مزاياي پايان خدمت  كاركنان</v>
          </cell>
          <cell r="G1021" t="str">
            <v>300068</v>
          </cell>
          <cell r="H1021" t="str">
            <v>صادق زاده سيد محمود</v>
          </cell>
          <cell r="P1021" t="str">
            <v>180</v>
          </cell>
        </row>
        <row r="1022">
          <cell r="A1022">
            <v>1800</v>
          </cell>
          <cell r="B1022" t="str">
            <v>442002300072</v>
          </cell>
          <cell r="C1022" t="str">
            <v>442</v>
          </cell>
          <cell r="D1022" t="str">
            <v>442002</v>
          </cell>
          <cell r="E1022" t="str">
            <v>ذخيره مزاياي پايان خدمت كاركنان</v>
          </cell>
          <cell r="F1022" t="str">
            <v>ذخيره مزاياي پايان خدمت  كاركنان</v>
          </cell>
          <cell r="G1022" t="str">
            <v>300072</v>
          </cell>
          <cell r="H1022" t="str">
            <v>داوري مجد محمدرضا</v>
          </cell>
          <cell r="P1022" t="str">
            <v>180</v>
          </cell>
        </row>
        <row r="1023">
          <cell r="A1023">
            <v>1800</v>
          </cell>
          <cell r="B1023" t="str">
            <v>442002300070</v>
          </cell>
          <cell r="C1023" t="str">
            <v>442</v>
          </cell>
          <cell r="D1023" t="str">
            <v>442002</v>
          </cell>
          <cell r="E1023" t="str">
            <v>ذخيره مزاياي پايان خدمت كاركنان</v>
          </cell>
          <cell r="F1023" t="str">
            <v>ذخيره مزاياي پايان خدمت  كاركنان</v>
          </cell>
          <cell r="G1023" t="str">
            <v>300070</v>
          </cell>
          <cell r="H1023" t="str">
            <v>فريدي نسب كريم</v>
          </cell>
          <cell r="P1023" t="str">
            <v>180</v>
          </cell>
        </row>
        <row r="1024">
          <cell r="A1024">
            <v>1800</v>
          </cell>
          <cell r="B1024" t="str">
            <v>442002300113</v>
          </cell>
          <cell r="C1024" t="str">
            <v>442</v>
          </cell>
          <cell r="D1024" t="str">
            <v>442002</v>
          </cell>
          <cell r="E1024" t="str">
            <v>ذخيره مزاياي پايان خدمت كاركنان</v>
          </cell>
          <cell r="F1024" t="str">
            <v>ذخيره مزاياي پايان خدمت  كاركنان</v>
          </cell>
          <cell r="G1024" t="str">
            <v>300113</v>
          </cell>
          <cell r="H1024" t="str">
            <v>باغباني خضرلو منوچهر</v>
          </cell>
          <cell r="P1024" t="str">
            <v>180</v>
          </cell>
        </row>
        <row r="1025">
          <cell r="A1025">
            <v>1800</v>
          </cell>
          <cell r="B1025" t="str">
            <v>442002300069</v>
          </cell>
          <cell r="C1025" t="str">
            <v>442</v>
          </cell>
          <cell r="D1025" t="str">
            <v>442002</v>
          </cell>
          <cell r="E1025" t="str">
            <v>ذخيره مزاياي پايان خدمت كاركنان</v>
          </cell>
          <cell r="F1025" t="str">
            <v>ذخيره مزاياي پايان خدمت  كاركنان</v>
          </cell>
          <cell r="G1025" t="str">
            <v>300069</v>
          </cell>
          <cell r="H1025" t="str">
            <v>دلمقاني زاده عليرضا</v>
          </cell>
          <cell r="P1025" t="str">
            <v>180</v>
          </cell>
        </row>
        <row r="1026">
          <cell r="A1026">
            <v>1800</v>
          </cell>
          <cell r="B1026" t="str">
            <v>442002300074</v>
          </cell>
          <cell r="C1026" t="str">
            <v>442</v>
          </cell>
          <cell r="D1026" t="str">
            <v>442002</v>
          </cell>
          <cell r="E1026" t="str">
            <v>ذخيره مزاياي پايان خدمت كاركنان</v>
          </cell>
          <cell r="F1026" t="str">
            <v>ذخيره مزاياي پايان خدمت  كاركنان</v>
          </cell>
          <cell r="G1026" t="str">
            <v>300074</v>
          </cell>
          <cell r="H1026" t="str">
            <v>ميرزا عليزاده پهر آباد فريبا</v>
          </cell>
          <cell r="P1026" t="str">
            <v>180</v>
          </cell>
        </row>
        <row r="1027">
          <cell r="A1027">
            <v>1800</v>
          </cell>
          <cell r="B1027" t="str">
            <v>442002300197</v>
          </cell>
          <cell r="C1027" t="str">
            <v>442</v>
          </cell>
          <cell r="D1027" t="str">
            <v>442002</v>
          </cell>
          <cell r="E1027" t="str">
            <v>ذخيره مزاياي پايان خدمت كاركنان</v>
          </cell>
          <cell r="F1027" t="str">
            <v>ذخيره مزاياي پايان خدمت  كاركنان</v>
          </cell>
          <cell r="G1027" t="str">
            <v>300197</v>
          </cell>
          <cell r="H1027" t="str">
            <v>عمراني عبدالناصر</v>
          </cell>
          <cell r="P1027" t="str">
            <v>180</v>
          </cell>
        </row>
        <row r="1028">
          <cell r="A1028">
            <v>1800</v>
          </cell>
          <cell r="B1028" t="str">
            <v>442002300107</v>
          </cell>
          <cell r="C1028" t="str">
            <v>442</v>
          </cell>
          <cell r="D1028" t="str">
            <v>442002</v>
          </cell>
          <cell r="E1028" t="str">
            <v>ذخيره مزاياي پايان خدمت كاركنان</v>
          </cell>
          <cell r="F1028" t="str">
            <v>ذخيره مزاياي پايان خدمت  كاركنان</v>
          </cell>
          <cell r="G1028" t="str">
            <v>300107</v>
          </cell>
          <cell r="H1028" t="str">
            <v>روحي مهر سياوش</v>
          </cell>
          <cell r="P1028" t="str">
            <v>180</v>
          </cell>
        </row>
        <row r="1029">
          <cell r="A1029">
            <v>1800</v>
          </cell>
          <cell r="B1029" t="str">
            <v>442002300077</v>
          </cell>
          <cell r="C1029" t="str">
            <v>442</v>
          </cell>
          <cell r="D1029" t="str">
            <v>442002</v>
          </cell>
          <cell r="E1029" t="str">
            <v>ذخيره مزاياي پايان خدمت كاركنان</v>
          </cell>
          <cell r="F1029" t="str">
            <v>ذخيره مزاياي پايان خدمت  كاركنان</v>
          </cell>
          <cell r="G1029" t="str">
            <v>300077</v>
          </cell>
          <cell r="H1029" t="str">
            <v>واحديان وحيد</v>
          </cell>
          <cell r="P1029" t="str">
            <v>180</v>
          </cell>
        </row>
        <row r="1030">
          <cell r="A1030">
            <v>1800</v>
          </cell>
          <cell r="B1030" t="str">
            <v>442002300090</v>
          </cell>
          <cell r="C1030" t="str">
            <v>442</v>
          </cell>
          <cell r="D1030" t="str">
            <v>442002</v>
          </cell>
          <cell r="E1030" t="str">
            <v>ذخيره مزاياي پايان خدمت كاركنان</v>
          </cell>
          <cell r="F1030" t="str">
            <v>ذخيره مزاياي پايان خدمت  كاركنان</v>
          </cell>
          <cell r="G1030" t="str">
            <v>300090</v>
          </cell>
          <cell r="H1030" t="str">
            <v>شايان مهر ابراهيم</v>
          </cell>
          <cell r="P1030" t="str">
            <v>180</v>
          </cell>
        </row>
        <row r="1031">
          <cell r="A1031">
            <v>1800</v>
          </cell>
          <cell r="B1031" t="str">
            <v>442002300102</v>
          </cell>
          <cell r="C1031" t="str">
            <v>442</v>
          </cell>
          <cell r="D1031" t="str">
            <v>442002</v>
          </cell>
          <cell r="E1031" t="str">
            <v>ذخيره مزاياي پايان خدمت كاركنان</v>
          </cell>
          <cell r="F1031" t="str">
            <v>ذخيره مزاياي پايان خدمت  كاركنان</v>
          </cell>
          <cell r="G1031" t="str">
            <v>300102</v>
          </cell>
          <cell r="H1031" t="str">
            <v>صفري آذر جعفر</v>
          </cell>
          <cell r="P1031" t="str">
            <v>180</v>
          </cell>
        </row>
        <row r="1032">
          <cell r="A1032">
            <v>1800</v>
          </cell>
          <cell r="B1032" t="str">
            <v>442002300057</v>
          </cell>
          <cell r="C1032" t="str">
            <v>442</v>
          </cell>
          <cell r="D1032" t="str">
            <v>442002</v>
          </cell>
          <cell r="E1032" t="str">
            <v>ذخيره مزاياي پايان خدمت كاركنان</v>
          </cell>
          <cell r="F1032" t="str">
            <v>ذخيره مزاياي پايان خدمت  كاركنان</v>
          </cell>
          <cell r="G1032" t="str">
            <v>300057</v>
          </cell>
          <cell r="H1032" t="str">
            <v>سلطاني حميد</v>
          </cell>
          <cell r="P1032" t="str">
            <v>180</v>
          </cell>
        </row>
        <row r="1033">
          <cell r="A1033">
            <v>1800</v>
          </cell>
          <cell r="B1033" t="str">
            <v>442002300101</v>
          </cell>
          <cell r="C1033" t="str">
            <v>442</v>
          </cell>
          <cell r="D1033" t="str">
            <v>442002</v>
          </cell>
          <cell r="E1033" t="str">
            <v>ذخيره مزاياي پايان خدمت كاركنان</v>
          </cell>
          <cell r="F1033" t="str">
            <v>ذخيره مزاياي پايان خدمت  كاركنان</v>
          </cell>
          <cell r="G1033" t="str">
            <v>300101</v>
          </cell>
          <cell r="H1033" t="str">
            <v>شكري جليل</v>
          </cell>
          <cell r="P1033" t="str">
            <v>180</v>
          </cell>
        </row>
        <row r="1034">
          <cell r="A1034">
            <v>1800</v>
          </cell>
          <cell r="B1034" t="str">
            <v>442002300141</v>
          </cell>
          <cell r="C1034" t="str">
            <v>442</v>
          </cell>
          <cell r="D1034" t="str">
            <v>442002</v>
          </cell>
          <cell r="E1034" t="str">
            <v>ذخيره مزاياي پايان خدمت كاركنان</v>
          </cell>
          <cell r="F1034" t="str">
            <v>ذخيره مزاياي پايان خدمت  كاركنان</v>
          </cell>
          <cell r="G1034" t="str">
            <v>300141</v>
          </cell>
          <cell r="H1034" t="str">
            <v>سالك علي اصغر</v>
          </cell>
          <cell r="P1034" t="str">
            <v>180</v>
          </cell>
        </row>
        <row r="1035">
          <cell r="A1035">
            <v>1800</v>
          </cell>
          <cell r="B1035" t="str">
            <v>442002300133</v>
          </cell>
          <cell r="C1035" t="str">
            <v>442</v>
          </cell>
          <cell r="D1035" t="str">
            <v>442002</v>
          </cell>
          <cell r="E1035" t="str">
            <v>ذخيره مزاياي پايان خدمت كاركنان</v>
          </cell>
          <cell r="F1035" t="str">
            <v>ذخيره مزاياي پايان خدمت  كاركنان</v>
          </cell>
          <cell r="G1035" t="str">
            <v>300133</v>
          </cell>
          <cell r="H1035" t="str">
            <v>عليپور كمال</v>
          </cell>
          <cell r="P1035" t="str">
            <v>180</v>
          </cell>
        </row>
        <row r="1036">
          <cell r="A1036">
            <v>1800</v>
          </cell>
          <cell r="B1036" t="str">
            <v>442002300095</v>
          </cell>
          <cell r="C1036" t="str">
            <v>442</v>
          </cell>
          <cell r="D1036" t="str">
            <v>442002</v>
          </cell>
          <cell r="E1036" t="str">
            <v>ذخيره مزاياي پايان خدمت كاركنان</v>
          </cell>
          <cell r="F1036" t="str">
            <v>ذخيره مزاياي پايان خدمت  كاركنان</v>
          </cell>
          <cell r="G1036" t="str">
            <v>300095</v>
          </cell>
          <cell r="H1036" t="str">
            <v>حسين پور فيضي محمد</v>
          </cell>
          <cell r="P1036" t="str">
            <v>180</v>
          </cell>
        </row>
        <row r="1037">
          <cell r="A1037">
            <v>1800</v>
          </cell>
          <cell r="B1037" t="str">
            <v>442002300092</v>
          </cell>
          <cell r="C1037" t="str">
            <v>442</v>
          </cell>
          <cell r="D1037" t="str">
            <v>442002</v>
          </cell>
          <cell r="E1037" t="str">
            <v>ذخيره مزاياي پايان خدمت كاركنان</v>
          </cell>
          <cell r="F1037" t="str">
            <v>ذخيره مزاياي پايان خدمت  كاركنان</v>
          </cell>
          <cell r="G1037" t="str">
            <v>300092</v>
          </cell>
          <cell r="H1037" t="str">
            <v>كولاب محمدحسين</v>
          </cell>
          <cell r="P1037" t="str">
            <v>180</v>
          </cell>
        </row>
        <row r="1038">
          <cell r="A1038">
            <v>1800</v>
          </cell>
          <cell r="B1038" t="str">
            <v>442002300114</v>
          </cell>
          <cell r="C1038" t="str">
            <v>442</v>
          </cell>
          <cell r="D1038" t="str">
            <v>442002</v>
          </cell>
          <cell r="E1038" t="str">
            <v>ذخيره مزاياي پايان خدمت كاركنان</v>
          </cell>
          <cell r="F1038" t="str">
            <v>ذخيره مزاياي پايان خدمت  كاركنان</v>
          </cell>
          <cell r="G1038" t="str">
            <v>300114</v>
          </cell>
          <cell r="H1038" t="str">
            <v>عزيزي جهانگير</v>
          </cell>
          <cell r="P1038" t="str">
            <v>180</v>
          </cell>
        </row>
        <row r="1039">
          <cell r="A1039">
            <v>1800</v>
          </cell>
          <cell r="B1039" t="str">
            <v>442002300085</v>
          </cell>
          <cell r="C1039" t="str">
            <v>442</v>
          </cell>
          <cell r="D1039" t="str">
            <v>442002</v>
          </cell>
          <cell r="E1039" t="str">
            <v>ذخيره مزاياي پايان خدمت كاركنان</v>
          </cell>
          <cell r="F1039" t="str">
            <v>ذخيره مزاياي پايان خدمت  كاركنان</v>
          </cell>
          <cell r="G1039" t="str">
            <v>300085</v>
          </cell>
          <cell r="H1039" t="str">
            <v>جبارپور يوسف</v>
          </cell>
          <cell r="P1039" t="str">
            <v>180</v>
          </cell>
        </row>
        <row r="1040">
          <cell r="A1040">
            <v>1800</v>
          </cell>
          <cell r="B1040" t="str">
            <v>442002300008</v>
          </cell>
          <cell r="C1040" t="str">
            <v>442</v>
          </cell>
          <cell r="D1040" t="str">
            <v>442002</v>
          </cell>
          <cell r="E1040" t="str">
            <v>ذخيره مزاياي پايان خدمت كاركنان</v>
          </cell>
          <cell r="F1040" t="str">
            <v>ذخيره مزاياي پايان خدمت  كاركنان</v>
          </cell>
          <cell r="G1040" t="str">
            <v>300008</v>
          </cell>
          <cell r="H1040" t="str">
            <v>واحد ابراهيم</v>
          </cell>
          <cell r="P1040" t="str">
            <v>180</v>
          </cell>
        </row>
        <row r="1041">
          <cell r="A1041">
            <v>1800</v>
          </cell>
          <cell r="B1041" t="str">
            <v>442002300134</v>
          </cell>
          <cell r="C1041" t="str">
            <v>442</v>
          </cell>
          <cell r="D1041" t="str">
            <v>442002</v>
          </cell>
          <cell r="E1041" t="str">
            <v>ذخيره مزاياي پايان خدمت كاركنان</v>
          </cell>
          <cell r="F1041" t="str">
            <v>ذخيره مزاياي پايان خدمت  كاركنان</v>
          </cell>
          <cell r="G1041" t="str">
            <v>300134</v>
          </cell>
          <cell r="H1041" t="str">
            <v>نكوئي فائق</v>
          </cell>
          <cell r="P1041" t="str">
            <v>180</v>
          </cell>
        </row>
        <row r="1042">
          <cell r="A1042">
            <v>1800</v>
          </cell>
          <cell r="B1042" t="str">
            <v>442002300082</v>
          </cell>
          <cell r="C1042" t="str">
            <v>442</v>
          </cell>
          <cell r="D1042" t="str">
            <v>442002</v>
          </cell>
          <cell r="E1042" t="str">
            <v>ذخيره مزاياي پايان خدمت كاركنان</v>
          </cell>
          <cell r="F1042" t="str">
            <v>ذخيره مزاياي پايان خدمت  كاركنان</v>
          </cell>
          <cell r="G1042" t="str">
            <v>300082</v>
          </cell>
          <cell r="H1042" t="str">
            <v>روحي خطيبي محمدرضا</v>
          </cell>
          <cell r="P1042" t="str">
            <v>180</v>
          </cell>
        </row>
        <row r="1043">
          <cell r="A1043">
            <v>1800</v>
          </cell>
          <cell r="B1043" t="str">
            <v>442002300104</v>
          </cell>
          <cell r="C1043" t="str">
            <v>442</v>
          </cell>
          <cell r="D1043" t="str">
            <v>442002</v>
          </cell>
          <cell r="E1043" t="str">
            <v>ذخيره مزاياي پايان خدمت كاركنان</v>
          </cell>
          <cell r="F1043" t="str">
            <v>ذخيره مزاياي پايان خدمت  كاركنان</v>
          </cell>
          <cell r="G1043" t="str">
            <v>300104</v>
          </cell>
          <cell r="H1043" t="str">
            <v>پور گل محمد جواد</v>
          </cell>
          <cell r="P1043" t="str">
            <v>180</v>
          </cell>
        </row>
        <row r="1044">
          <cell r="A1044">
            <v>1800</v>
          </cell>
          <cell r="B1044" t="str">
            <v>442002300145</v>
          </cell>
          <cell r="C1044" t="str">
            <v>442</v>
          </cell>
          <cell r="D1044" t="str">
            <v>442002</v>
          </cell>
          <cell r="E1044" t="str">
            <v>ذخيره مزاياي پايان خدمت كاركنان</v>
          </cell>
          <cell r="F1044" t="str">
            <v>ذخيره مزاياي پايان خدمت  كاركنان</v>
          </cell>
          <cell r="G1044" t="str">
            <v>300145</v>
          </cell>
          <cell r="H1044" t="str">
            <v>طريقت نيا يعقوب</v>
          </cell>
          <cell r="P1044" t="str">
            <v>180</v>
          </cell>
        </row>
        <row r="1045">
          <cell r="A1045">
            <v>1800</v>
          </cell>
          <cell r="B1045" t="str">
            <v>442002300080</v>
          </cell>
          <cell r="C1045" t="str">
            <v>442</v>
          </cell>
          <cell r="D1045" t="str">
            <v>442002</v>
          </cell>
          <cell r="E1045" t="str">
            <v>ذخيره مزاياي پايان خدمت كاركنان</v>
          </cell>
          <cell r="F1045" t="str">
            <v>ذخيره مزاياي پايان خدمت  كاركنان</v>
          </cell>
          <cell r="G1045" t="str">
            <v>300080</v>
          </cell>
          <cell r="H1045" t="str">
            <v>ابراهيمي مهر آور رحيم</v>
          </cell>
          <cell r="P1045" t="str">
            <v>180</v>
          </cell>
        </row>
        <row r="1046">
          <cell r="A1046">
            <v>1800</v>
          </cell>
          <cell r="B1046" t="str">
            <v>442002300132</v>
          </cell>
          <cell r="C1046" t="str">
            <v>442</v>
          </cell>
          <cell r="D1046" t="str">
            <v>442002</v>
          </cell>
          <cell r="E1046" t="str">
            <v>ذخيره مزاياي پايان خدمت كاركنان</v>
          </cell>
          <cell r="F1046" t="str">
            <v>ذخيره مزاياي پايان خدمت  كاركنان</v>
          </cell>
          <cell r="G1046" t="str">
            <v>300132</v>
          </cell>
          <cell r="H1046" t="str">
            <v>مهرابي افشار عباس</v>
          </cell>
          <cell r="P1046" t="str">
            <v>180</v>
          </cell>
        </row>
        <row r="1047">
          <cell r="A1047">
            <v>1800</v>
          </cell>
          <cell r="B1047" t="str">
            <v>442002300087</v>
          </cell>
          <cell r="C1047" t="str">
            <v>442</v>
          </cell>
          <cell r="D1047" t="str">
            <v>442002</v>
          </cell>
          <cell r="E1047" t="str">
            <v>ذخيره مزاياي پايان خدمت كاركنان</v>
          </cell>
          <cell r="F1047" t="str">
            <v>ذخيره مزاياي پايان خدمت  كاركنان</v>
          </cell>
          <cell r="G1047" t="str">
            <v>300087</v>
          </cell>
          <cell r="H1047" t="str">
            <v>مهدي زاده علوي عليرضا</v>
          </cell>
          <cell r="P1047" t="str">
            <v>180</v>
          </cell>
        </row>
        <row r="1048">
          <cell r="A1048">
            <v>1800</v>
          </cell>
          <cell r="B1048" t="str">
            <v>442002300088</v>
          </cell>
          <cell r="C1048" t="str">
            <v>442</v>
          </cell>
          <cell r="D1048" t="str">
            <v>442002</v>
          </cell>
          <cell r="E1048" t="str">
            <v>ذخيره مزاياي پايان خدمت كاركنان</v>
          </cell>
          <cell r="F1048" t="str">
            <v>ذخيره مزاياي پايان خدمت  كاركنان</v>
          </cell>
          <cell r="G1048" t="str">
            <v>300088</v>
          </cell>
          <cell r="H1048" t="str">
            <v>فرشباف شترباني مرتضي</v>
          </cell>
          <cell r="P1048" t="str">
            <v>180</v>
          </cell>
        </row>
        <row r="1049">
          <cell r="A1049">
            <v>1800</v>
          </cell>
          <cell r="B1049" t="str">
            <v>442002300152</v>
          </cell>
          <cell r="C1049" t="str">
            <v>442</v>
          </cell>
          <cell r="D1049" t="str">
            <v>442002</v>
          </cell>
          <cell r="E1049" t="str">
            <v>ذخيره مزاياي پايان خدمت كاركنان</v>
          </cell>
          <cell r="F1049" t="str">
            <v>ذخيره مزاياي پايان خدمت  كاركنان</v>
          </cell>
          <cell r="G1049" t="str">
            <v>300152</v>
          </cell>
          <cell r="H1049" t="str">
            <v>حسن زاده حميد</v>
          </cell>
          <cell r="P1049" t="str">
            <v>180</v>
          </cell>
        </row>
        <row r="1050">
          <cell r="A1050">
            <v>1800</v>
          </cell>
          <cell r="B1050" t="str">
            <v>442002300142</v>
          </cell>
          <cell r="C1050" t="str">
            <v>442</v>
          </cell>
          <cell r="D1050" t="str">
            <v>442002</v>
          </cell>
          <cell r="E1050" t="str">
            <v>ذخيره مزاياي پايان خدمت كاركنان</v>
          </cell>
          <cell r="F1050" t="str">
            <v>ذخيره مزاياي پايان خدمت  كاركنان</v>
          </cell>
          <cell r="G1050" t="str">
            <v>300142</v>
          </cell>
          <cell r="H1050" t="str">
            <v>فروتني قهرماني احمد</v>
          </cell>
          <cell r="P1050" t="str">
            <v>180</v>
          </cell>
        </row>
        <row r="1051">
          <cell r="A1051">
            <v>1800</v>
          </cell>
          <cell r="B1051" t="str">
            <v>442002300005</v>
          </cell>
          <cell r="C1051" t="str">
            <v>442</v>
          </cell>
          <cell r="D1051" t="str">
            <v>442002</v>
          </cell>
          <cell r="E1051" t="str">
            <v>ذخيره مزاياي پايان خدمت كاركنان</v>
          </cell>
          <cell r="F1051" t="str">
            <v>ذخيره مزاياي پايان خدمت  كاركنان</v>
          </cell>
          <cell r="G1051" t="str">
            <v>300005</v>
          </cell>
          <cell r="H1051" t="str">
            <v>زمانلو محمد رضا</v>
          </cell>
          <cell r="P1051" t="str">
            <v>180</v>
          </cell>
        </row>
        <row r="1052">
          <cell r="A1052">
            <v>1800</v>
          </cell>
          <cell r="B1052" t="str">
            <v>442002300129</v>
          </cell>
          <cell r="C1052" t="str">
            <v>442</v>
          </cell>
          <cell r="D1052" t="str">
            <v>442002</v>
          </cell>
          <cell r="E1052" t="str">
            <v>ذخيره مزاياي پايان خدمت كاركنان</v>
          </cell>
          <cell r="F1052" t="str">
            <v>ذخيره مزاياي پايان خدمت  كاركنان</v>
          </cell>
          <cell r="G1052" t="str">
            <v>300129</v>
          </cell>
          <cell r="H1052" t="str">
            <v>بهاري ناصر</v>
          </cell>
          <cell r="P1052" t="str">
            <v>180</v>
          </cell>
        </row>
        <row r="1053">
          <cell r="A1053">
            <v>1800</v>
          </cell>
          <cell r="B1053" t="str">
            <v>442002300103</v>
          </cell>
          <cell r="C1053" t="str">
            <v>442</v>
          </cell>
          <cell r="D1053" t="str">
            <v>442002</v>
          </cell>
          <cell r="E1053" t="str">
            <v>ذخيره مزاياي پايان خدمت كاركنان</v>
          </cell>
          <cell r="F1053" t="str">
            <v>ذخيره مزاياي پايان خدمت  كاركنان</v>
          </cell>
          <cell r="G1053" t="str">
            <v>300103</v>
          </cell>
          <cell r="H1053" t="str">
            <v>چابك شاهرخ</v>
          </cell>
          <cell r="P1053" t="str">
            <v>180</v>
          </cell>
        </row>
        <row r="1054">
          <cell r="A1054">
            <v>1800</v>
          </cell>
          <cell r="B1054" t="str">
            <v>442002300146</v>
          </cell>
          <cell r="C1054" t="str">
            <v>442</v>
          </cell>
          <cell r="D1054" t="str">
            <v>442002</v>
          </cell>
          <cell r="E1054" t="str">
            <v>ذخيره مزاياي پايان خدمت كاركنان</v>
          </cell>
          <cell r="F1054" t="str">
            <v>ذخيره مزاياي پايان خدمت  كاركنان</v>
          </cell>
          <cell r="G1054" t="str">
            <v>300146</v>
          </cell>
          <cell r="H1054" t="str">
            <v>شمس آذر ميرعلي</v>
          </cell>
          <cell r="P1054" t="str">
            <v>180</v>
          </cell>
        </row>
        <row r="1055">
          <cell r="A1055">
            <v>1800</v>
          </cell>
          <cell r="B1055" t="str">
            <v>442002300126</v>
          </cell>
          <cell r="C1055" t="str">
            <v>442</v>
          </cell>
          <cell r="D1055" t="str">
            <v>442002</v>
          </cell>
          <cell r="E1055" t="str">
            <v>ذخيره مزاياي پايان خدمت كاركنان</v>
          </cell>
          <cell r="F1055" t="str">
            <v>ذخيره مزاياي پايان خدمت  كاركنان</v>
          </cell>
          <cell r="G1055" t="str">
            <v>300126</v>
          </cell>
          <cell r="H1055" t="str">
            <v>جهاني رحيم</v>
          </cell>
          <cell r="P1055" t="str">
            <v>180</v>
          </cell>
        </row>
        <row r="1056">
          <cell r="A1056">
            <v>1800</v>
          </cell>
          <cell r="B1056" t="str">
            <v>442002300139</v>
          </cell>
          <cell r="C1056" t="str">
            <v>442</v>
          </cell>
          <cell r="D1056" t="str">
            <v>442002</v>
          </cell>
          <cell r="E1056" t="str">
            <v>ذخيره مزاياي پايان خدمت كاركنان</v>
          </cell>
          <cell r="F1056" t="str">
            <v>ذخيره مزاياي پايان خدمت  كاركنان</v>
          </cell>
          <cell r="G1056" t="str">
            <v>300139</v>
          </cell>
          <cell r="H1056" t="str">
            <v>هادي قشلاق محمد</v>
          </cell>
          <cell r="P1056" t="str">
            <v>180</v>
          </cell>
        </row>
        <row r="1057">
          <cell r="A1057">
            <v>1800</v>
          </cell>
          <cell r="B1057" t="str">
            <v>442002300154</v>
          </cell>
          <cell r="C1057" t="str">
            <v>442</v>
          </cell>
          <cell r="D1057" t="str">
            <v>442002</v>
          </cell>
          <cell r="E1057" t="str">
            <v>ذخيره مزاياي پايان خدمت كاركنان</v>
          </cell>
          <cell r="F1057" t="str">
            <v>ذخيره مزاياي پايان خدمت  كاركنان</v>
          </cell>
          <cell r="G1057" t="str">
            <v>300154</v>
          </cell>
          <cell r="H1057" t="str">
            <v>زارعي ارزيل مصطفي</v>
          </cell>
          <cell r="P1057" t="str">
            <v>180</v>
          </cell>
        </row>
        <row r="1058">
          <cell r="A1058">
            <v>1800</v>
          </cell>
          <cell r="B1058" t="str">
            <v>442002300075</v>
          </cell>
          <cell r="C1058" t="str">
            <v>442</v>
          </cell>
          <cell r="D1058" t="str">
            <v>442002</v>
          </cell>
          <cell r="E1058" t="str">
            <v>ذخيره مزاياي پايان خدمت كاركنان</v>
          </cell>
          <cell r="F1058" t="str">
            <v>ذخيره مزاياي پايان خدمت  كاركنان</v>
          </cell>
          <cell r="G1058" t="str">
            <v>300075</v>
          </cell>
          <cell r="H1058" t="str">
            <v>نظامي سقين سرا يوسف</v>
          </cell>
          <cell r="P1058" t="str">
            <v>180</v>
          </cell>
        </row>
        <row r="1059">
          <cell r="A1059">
            <v>1800</v>
          </cell>
          <cell r="B1059" t="str">
            <v>442002300131</v>
          </cell>
          <cell r="C1059" t="str">
            <v>442</v>
          </cell>
          <cell r="D1059" t="str">
            <v>442002</v>
          </cell>
          <cell r="E1059" t="str">
            <v>ذخيره مزاياي پايان خدمت كاركنان</v>
          </cell>
          <cell r="F1059" t="str">
            <v>ذخيره مزاياي پايان خدمت  كاركنان</v>
          </cell>
          <cell r="G1059" t="str">
            <v>300131</v>
          </cell>
          <cell r="H1059" t="str">
            <v>شكوهي علي</v>
          </cell>
          <cell r="P1059" t="str">
            <v>180</v>
          </cell>
        </row>
        <row r="1060">
          <cell r="A1060">
            <v>1800</v>
          </cell>
          <cell r="B1060" t="str">
            <v>442002300162</v>
          </cell>
          <cell r="C1060" t="str">
            <v>442</v>
          </cell>
          <cell r="D1060" t="str">
            <v>442002</v>
          </cell>
          <cell r="E1060" t="str">
            <v>ذخيره مزاياي پايان خدمت كاركنان</v>
          </cell>
          <cell r="F1060" t="str">
            <v>ذخيره مزاياي پايان خدمت  كاركنان</v>
          </cell>
          <cell r="G1060" t="str">
            <v>300162</v>
          </cell>
          <cell r="H1060" t="str">
            <v>محمدي جابر</v>
          </cell>
          <cell r="P1060" t="str">
            <v>180</v>
          </cell>
        </row>
        <row r="1061">
          <cell r="A1061">
            <v>1800</v>
          </cell>
          <cell r="B1061" t="str">
            <v>442002300135</v>
          </cell>
          <cell r="C1061" t="str">
            <v>442</v>
          </cell>
          <cell r="D1061" t="str">
            <v>442002</v>
          </cell>
          <cell r="E1061" t="str">
            <v>ذخيره مزاياي پايان خدمت كاركنان</v>
          </cell>
          <cell r="F1061" t="str">
            <v>ذخيره مزاياي پايان خدمت  كاركنان</v>
          </cell>
          <cell r="G1061" t="str">
            <v>300135</v>
          </cell>
          <cell r="H1061" t="str">
            <v>سيفي ديزناب ابراهيم</v>
          </cell>
          <cell r="P1061" t="str">
            <v>180</v>
          </cell>
        </row>
        <row r="1062">
          <cell r="A1062">
            <v>1800</v>
          </cell>
          <cell r="B1062" t="str">
            <v>442002300130</v>
          </cell>
          <cell r="C1062" t="str">
            <v>442</v>
          </cell>
          <cell r="D1062" t="str">
            <v>442002</v>
          </cell>
          <cell r="E1062" t="str">
            <v>ذخيره مزاياي پايان خدمت كاركنان</v>
          </cell>
          <cell r="F1062" t="str">
            <v>ذخيره مزاياي پايان خدمت  كاركنان</v>
          </cell>
          <cell r="G1062" t="str">
            <v>300130</v>
          </cell>
          <cell r="H1062" t="str">
            <v>نوري علي</v>
          </cell>
          <cell r="P1062" t="str">
            <v>180</v>
          </cell>
        </row>
        <row r="1063">
          <cell r="A1063">
            <v>1800</v>
          </cell>
          <cell r="B1063" t="str">
            <v>442002300118</v>
          </cell>
          <cell r="C1063" t="str">
            <v>442</v>
          </cell>
          <cell r="D1063" t="str">
            <v>442002</v>
          </cell>
          <cell r="E1063" t="str">
            <v>ذخيره مزاياي پايان خدمت كاركنان</v>
          </cell>
          <cell r="F1063" t="str">
            <v>ذخيره مزاياي پايان خدمت  كاركنان</v>
          </cell>
          <cell r="G1063" t="str">
            <v>300118</v>
          </cell>
          <cell r="H1063" t="str">
            <v>جعفرزاده بهروز</v>
          </cell>
          <cell r="P1063" t="str">
            <v>180</v>
          </cell>
        </row>
        <row r="1064">
          <cell r="A1064">
            <v>1800</v>
          </cell>
          <cell r="B1064" t="str">
            <v>442002300056</v>
          </cell>
          <cell r="C1064" t="str">
            <v>442</v>
          </cell>
          <cell r="D1064" t="str">
            <v>442002</v>
          </cell>
          <cell r="E1064" t="str">
            <v>ذخيره مزاياي پايان خدمت كاركنان</v>
          </cell>
          <cell r="F1064" t="str">
            <v>ذخيره مزاياي پايان خدمت  كاركنان</v>
          </cell>
          <cell r="G1064" t="str">
            <v>300056</v>
          </cell>
          <cell r="H1064" t="str">
            <v>حسين زاده گورچين اكبر</v>
          </cell>
          <cell r="P1064" t="str">
            <v>180</v>
          </cell>
        </row>
        <row r="1065">
          <cell r="A1065">
            <v>1800</v>
          </cell>
          <cell r="B1065" t="str">
            <v>442002300149</v>
          </cell>
          <cell r="C1065" t="str">
            <v>442</v>
          </cell>
          <cell r="D1065" t="str">
            <v>442002</v>
          </cell>
          <cell r="E1065" t="str">
            <v>ذخيره مزاياي پايان خدمت كاركنان</v>
          </cell>
          <cell r="F1065" t="str">
            <v>ذخيره مزاياي پايان خدمت  كاركنان</v>
          </cell>
          <cell r="G1065" t="str">
            <v>300149</v>
          </cell>
          <cell r="H1065" t="str">
            <v>مردان پور دامن آباد خسرو</v>
          </cell>
          <cell r="P1065" t="str">
            <v>180</v>
          </cell>
        </row>
        <row r="1066">
          <cell r="A1066">
            <v>1800</v>
          </cell>
          <cell r="B1066" t="str">
            <v>442002300140</v>
          </cell>
          <cell r="C1066" t="str">
            <v>442</v>
          </cell>
          <cell r="D1066" t="str">
            <v>442002</v>
          </cell>
          <cell r="E1066" t="str">
            <v>ذخيره مزاياي پايان خدمت كاركنان</v>
          </cell>
          <cell r="F1066" t="str">
            <v>ذخيره مزاياي پايان خدمت  كاركنان</v>
          </cell>
          <cell r="G1066" t="str">
            <v>300140</v>
          </cell>
          <cell r="H1066" t="str">
            <v>بلالكه ناصر</v>
          </cell>
          <cell r="P1066" t="str">
            <v>180</v>
          </cell>
        </row>
        <row r="1067">
          <cell r="A1067">
            <v>1800</v>
          </cell>
          <cell r="B1067" t="str">
            <v>442002300155</v>
          </cell>
          <cell r="C1067" t="str">
            <v>442</v>
          </cell>
          <cell r="D1067" t="str">
            <v>442002</v>
          </cell>
          <cell r="E1067" t="str">
            <v>ذخيره مزاياي پايان خدمت كاركنان</v>
          </cell>
          <cell r="F1067" t="str">
            <v>ذخيره مزاياي پايان خدمت  كاركنان</v>
          </cell>
          <cell r="G1067" t="str">
            <v>300155</v>
          </cell>
          <cell r="H1067" t="str">
            <v>قليپور سفيداني حسين</v>
          </cell>
          <cell r="P1067" t="str">
            <v>180</v>
          </cell>
        </row>
        <row r="1068">
          <cell r="A1068">
            <v>1800</v>
          </cell>
          <cell r="B1068" t="str">
            <v>442002300157</v>
          </cell>
          <cell r="C1068" t="str">
            <v>442</v>
          </cell>
          <cell r="D1068" t="str">
            <v>442002</v>
          </cell>
          <cell r="E1068" t="str">
            <v>ذخيره مزاياي پايان خدمت كاركنان</v>
          </cell>
          <cell r="F1068" t="str">
            <v>ذخيره مزاياي پايان خدمت  كاركنان</v>
          </cell>
          <cell r="G1068" t="str">
            <v>300157</v>
          </cell>
          <cell r="H1068" t="str">
            <v>معصومي خدايار</v>
          </cell>
          <cell r="P1068" t="str">
            <v>180</v>
          </cell>
        </row>
        <row r="1069">
          <cell r="A1069">
            <v>1800</v>
          </cell>
          <cell r="B1069" t="str">
            <v>442002300151</v>
          </cell>
          <cell r="C1069" t="str">
            <v>442</v>
          </cell>
          <cell r="D1069" t="str">
            <v>442002</v>
          </cell>
          <cell r="E1069" t="str">
            <v>ذخيره مزاياي پايان خدمت كاركنان</v>
          </cell>
          <cell r="F1069" t="str">
            <v>ذخيره مزاياي پايان خدمت  كاركنان</v>
          </cell>
          <cell r="G1069" t="str">
            <v>300151</v>
          </cell>
          <cell r="H1069" t="str">
            <v>امجدي رحيم</v>
          </cell>
          <cell r="P1069" t="str">
            <v>180</v>
          </cell>
        </row>
        <row r="1070">
          <cell r="A1070">
            <v>1800</v>
          </cell>
          <cell r="B1070" t="str">
            <v>442002300125</v>
          </cell>
          <cell r="C1070" t="str">
            <v>442</v>
          </cell>
          <cell r="D1070" t="str">
            <v>442002</v>
          </cell>
          <cell r="E1070" t="str">
            <v>ذخيره مزاياي پايان خدمت كاركنان</v>
          </cell>
          <cell r="F1070" t="str">
            <v>ذخيره مزاياي پايان خدمت  كاركنان</v>
          </cell>
          <cell r="G1070" t="str">
            <v>300125</v>
          </cell>
          <cell r="H1070" t="str">
            <v>سلطاني حسين</v>
          </cell>
          <cell r="P1070" t="str">
            <v>180</v>
          </cell>
        </row>
        <row r="1071">
          <cell r="A1071">
            <v>1800</v>
          </cell>
          <cell r="B1071" t="str">
            <v>442002300084</v>
          </cell>
          <cell r="C1071" t="str">
            <v>442</v>
          </cell>
          <cell r="D1071" t="str">
            <v>442002</v>
          </cell>
          <cell r="E1071" t="str">
            <v>ذخيره مزاياي پايان خدمت كاركنان</v>
          </cell>
          <cell r="F1071" t="str">
            <v>ذخيره مزاياي پايان خدمت  كاركنان</v>
          </cell>
          <cell r="G1071" t="str">
            <v>300084</v>
          </cell>
          <cell r="H1071" t="str">
            <v>نوري حسين</v>
          </cell>
          <cell r="P1071" t="str">
            <v>180</v>
          </cell>
        </row>
        <row r="1072">
          <cell r="A1072">
            <v>1800</v>
          </cell>
          <cell r="B1072" t="str">
            <v>442002300128</v>
          </cell>
          <cell r="C1072" t="str">
            <v>442</v>
          </cell>
          <cell r="D1072" t="str">
            <v>442002</v>
          </cell>
          <cell r="E1072" t="str">
            <v>ذخيره مزاياي پايان خدمت كاركنان</v>
          </cell>
          <cell r="F1072" t="str">
            <v>ذخيره مزاياي پايان خدمت  كاركنان</v>
          </cell>
          <cell r="G1072" t="str">
            <v>300128</v>
          </cell>
          <cell r="H1072" t="str">
            <v>محمدباقري لاهوت كريم</v>
          </cell>
          <cell r="P1072" t="str">
            <v>180</v>
          </cell>
        </row>
        <row r="1073">
          <cell r="A1073">
            <v>1800</v>
          </cell>
          <cell r="B1073" t="str">
            <v>442002300143</v>
          </cell>
          <cell r="C1073" t="str">
            <v>442</v>
          </cell>
          <cell r="D1073" t="str">
            <v>442002</v>
          </cell>
          <cell r="E1073" t="str">
            <v>ذخيره مزاياي پايان خدمت كاركنان</v>
          </cell>
          <cell r="F1073" t="str">
            <v>ذخيره مزاياي پايان خدمت  كاركنان</v>
          </cell>
          <cell r="G1073" t="str">
            <v>300143</v>
          </cell>
          <cell r="H1073" t="str">
            <v>وفائي نهر مهدي</v>
          </cell>
          <cell r="P1073" t="str">
            <v>180</v>
          </cell>
        </row>
        <row r="1074">
          <cell r="A1074">
            <v>1800</v>
          </cell>
          <cell r="B1074" t="str">
            <v>442002300136</v>
          </cell>
          <cell r="C1074" t="str">
            <v>442</v>
          </cell>
          <cell r="D1074" t="str">
            <v>442002</v>
          </cell>
          <cell r="E1074" t="str">
            <v>ذخيره مزاياي پايان خدمت كاركنان</v>
          </cell>
          <cell r="F1074" t="str">
            <v>ذخيره مزاياي پايان خدمت  كاركنان</v>
          </cell>
          <cell r="G1074" t="str">
            <v>300136</v>
          </cell>
          <cell r="H1074" t="str">
            <v>تقي پور كهاني محمدرضا</v>
          </cell>
          <cell r="P1074" t="str">
            <v>180</v>
          </cell>
        </row>
        <row r="1075">
          <cell r="A1075">
            <v>1800</v>
          </cell>
          <cell r="B1075" t="str">
            <v>442002300147</v>
          </cell>
          <cell r="C1075" t="str">
            <v>442</v>
          </cell>
          <cell r="D1075" t="str">
            <v>442002</v>
          </cell>
          <cell r="E1075" t="str">
            <v>ذخيره مزاياي پايان خدمت كاركنان</v>
          </cell>
          <cell r="F1075" t="str">
            <v>ذخيره مزاياي پايان خدمت  كاركنان</v>
          </cell>
          <cell r="G1075" t="str">
            <v>300147</v>
          </cell>
          <cell r="H1075" t="str">
            <v>فرشباف عبهري يوسف</v>
          </cell>
          <cell r="P1075" t="str">
            <v>180</v>
          </cell>
        </row>
        <row r="1076">
          <cell r="A1076">
            <v>1800</v>
          </cell>
          <cell r="B1076" t="str">
            <v>442002300148</v>
          </cell>
          <cell r="C1076" t="str">
            <v>442</v>
          </cell>
          <cell r="D1076" t="str">
            <v>442002</v>
          </cell>
          <cell r="E1076" t="str">
            <v>ذخيره مزاياي پايان خدمت كاركنان</v>
          </cell>
          <cell r="F1076" t="str">
            <v>ذخيره مزاياي پايان خدمت  كاركنان</v>
          </cell>
          <cell r="G1076" t="str">
            <v>300148</v>
          </cell>
          <cell r="H1076" t="str">
            <v>شفيعي عنصرودي داريوش</v>
          </cell>
          <cell r="P1076" t="str">
            <v>180</v>
          </cell>
        </row>
        <row r="1077">
          <cell r="A1077">
            <v>1800</v>
          </cell>
          <cell r="B1077" t="str">
            <v>442002300110</v>
          </cell>
          <cell r="C1077" t="str">
            <v>442</v>
          </cell>
          <cell r="D1077" t="str">
            <v>442002</v>
          </cell>
          <cell r="E1077" t="str">
            <v>ذخيره مزاياي پايان خدمت كاركنان</v>
          </cell>
          <cell r="F1077" t="str">
            <v>ذخيره مزاياي پايان خدمت  كاركنان</v>
          </cell>
          <cell r="G1077" t="str">
            <v>300110</v>
          </cell>
          <cell r="H1077" t="str">
            <v>فروغي زهرا</v>
          </cell>
          <cell r="P1077" t="str">
            <v>180</v>
          </cell>
        </row>
        <row r="1078">
          <cell r="A1078">
            <v>1800</v>
          </cell>
          <cell r="B1078" t="str">
            <v>442002300124</v>
          </cell>
          <cell r="C1078" t="str">
            <v>442</v>
          </cell>
          <cell r="D1078" t="str">
            <v>442002</v>
          </cell>
          <cell r="E1078" t="str">
            <v>ذخيره مزاياي پايان خدمت كاركنان</v>
          </cell>
          <cell r="F1078" t="str">
            <v>ذخيره مزاياي پايان خدمت  كاركنان</v>
          </cell>
          <cell r="G1078" t="str">
            <v>300124</v>
          </cell>
          <cell r="H1078" t="str">
            <v>محب حق رحيم</v>
          </cell>
          <cell r="P1078" t="str">
            <v>180</v>
          </cell>
        </row>
        <row r="1079">
          <cell r="A1079">
            <v>1800</v>
          </cell>
          <cell r="B1079" t="str">
            <v>442002300160</v>
          </cell>
          <cell r="C1079" t="str">
            <v>442</v>
          </cell>
          <cell r="D1079" t="str">
            <v>442002</v>
          </cell>
          <cell r="E1079" t="str">
            <v>ذخيره مزاياي پايان خدمت كاركنان</v>
          </cell>
          <cell r="F1079" t="str">
            <v>ذخيره مزاياي پايان خدمت  كاركنان</v>
          </cell>
          <cell r="G1079" t="str">
            <v>300160</v>
          </cell>
          <cell r="H1079" t="str">
            <v>عالم وحيد</v>
          </cell>
          <cell r="P1079" t="str">
            <v>180</v>
          </cell>
        </row>
        <row r="1080">
          <cell r="A1080">
            <v>1800</v>
          </cell>
          <cell r="B1080" t="str">
            <v>442002300156</v>
          </cell>
          <cell r="C1080" t="str">
            <v>442</v>
          </cell>
          <cell r="D1080" t="str">
            <v>442002</v>
          </cell>
          <cell r="E1080" t="str">
            <v>ذخيره مزاياي پايان خدمت كاركنان</v>
          </cell>
          <cell r="F1080" t="str">
            <v>ذخيره مزاياي پايان خدمت  كاركنان</v>
          </cell>
          <cell r="G1080" t="str">
            <v>300156</v>
          </cell>
          <cell r="H1080" t="str">
            <v>حسينيان سيروس</v>
          </cell>
          <cell r="P1080" t="str">
            <v>180</v>
          </cell>
        </row>
        <row r="1081">
          <cell r="A1081">
            <v>1800</v>
          </cell>
          <cell r="B1081" t="str">
            <v>442002300119</v>
          </cell>
          <cell r="C1081" t="str">
            <v>442</v>
          </cell>
          <cell r="D1081" t="str">
            <v>442002</v>
          </cell>
          <cell r="E1081" t="str">
            <v>ذخيره مزاياي پايان خدمت كاركنان</v>
          </cell>
          <cell r="F1081" t="str">
            <v>ذخيره مزاياي پايان خدمت  كاركنان</v>
          </cell>
          <cell r="G1081" t="str">
            <v>300119</v>
          </cell>
          <cell r="H1081" t="str">
            <v>رستم پور مشكنبر حسن</v>
          </cell>
          <cell r="P1081" t="str">
            <v>180</v>
          </cell>
        </row>
        <row r="1082">
          <cell r="A1082">
            <v>1800</v>
          </cell>
          <cell r="B1082" t="str">
            <v>442002300158</v>
          </cell>
          <cell r="C1082" t="str">
            <v>442</v>
          </cell>
          <cell r="D1082" t="str">
            <v>442002</v>
          </cell>
          <cell r="E1082" t="str">
            <v>ذخيره مزاياي پايان خدمت كاركنان</v>
          </cell>
          <cell r="F1082" t="str">
            <v>ذخيره مزاياي پايان خدمت  كاركنان</v>
          </cell>
          <cell r="G1082" t="str">
            <v>300158</v>
          </cell>
          <cell r="H1082" t="str">
            <v>تقي پور متقيان نوبري رحيم</v>
          </cell>
          <cell r="P1082" t="str">
            <v>180</v>
          </cell>
        </row>
        <row r="1083">
          <cell r="A1083">
            <v>1800</v>
          </cell>
          <cell r="B1083" t="str">
            <v>442002300153</v>
          </cell>
          <cell r="C1083" t="str">
            <v>442</v>
          </cell>
          <cell r="D1083" t="str">
            <v>442002</v>
          </cell>
          <cell r="E1083" t="str">
            <v>ذخيره مزاياي پايان خدمت كاركنان</v>
          </cell>
          <cell r="F1083" t="str">
            <v>ذخيره مزاياي پايان خدمت  كاركنان</v>
          </cell>
          <cell r="G1083" t="str">
            <v>300153</v>
          </cell>
          <cell r="H1083" t="str">
            <v>محمدپور مهدوي احمدرضا</v>
          </cell>
          <cell r="P1083" t="str">
            <v>180</v>
          </cell>
        </row>
        <row r="1084">
          <cell r="A1084">
            <v>1800</v>
          </cell>
          <cell r="B1084" t="str">
            <v>442002300096</v>
          </cell>
          <cell r="C1084" t="str">
            <v>442</v>
          </cell>
          <cell r="D1084" t="str">
            <v>442002</v>
          </cell>
          <cell r="E1084" t="str">
            <v>ذخيره مزاياي پايان خدمت كاركنان</v>
          </cell>
          <cell r="F1084" t="str">
            <v>ذخيره مزاياي پايان خدمت  كاركنان</v>
          </cell>
          <cell r="G1084" t="str">
            <v>300096</v>
          </cell>
          <cell r="H1084" t="str">
            <v>امتحاني علي اكبر</v>
          </cell>
          <cell r="P1084" t="str">
            <v>180</v>
          </cell>
        </row>
        <row r="1085">
          <cell r="A1085">
            <v>1800</v>
          </cell>
          <cell r="B1085" t="str">
            <v>442002300137</v>
          </cell>
          <cell r="C1085" t="str">
            <v>442</v>
          </cell>
          <cell r="D1085" t="str">
            <v>442002</v>
          </cell>
          <cell r="E1085" t="str">
            <v>ذخيره مزاياي پايان خدمت كاركنان</v>
          </cell>
          <cell r="F1085" t="str">
            <v>ذخيره مزاياي پايان خدمت  كاركنان</v>
          </cell>
          <cell r="G1085" t="str">
            <v>300137</v>
          </cell>
          <cell r="H1085" t="str">
            <v>ستاري ميرهاشم</v>
          </cell>
          <cell r="P1085" t="str">
            <v>180</v>
          </cell>
        </row>
        <row r="1086">
          <cell r="A1086">
            <v>1800</v>
          </cell>
          <cell r="B1086" t="str">
            <v>442002300083</v>
          </cell>
          <cell r="C1086" t="str">
            <v>442</v>
          </cell>
          <cell r="D1086" t="str">
            <v>442002</v>
          </cell>
          <cell r="E1086" t="str">
            <v>ذخيره مزاياي پايان خدمت كاركنان</v>
          </cell>
          <cell r="F1086" t="str">
            <v>ذخيره مزاياي پايان خدمت  كاركنان</v>
          </cell>
          <cell r="G1086" t="str">
            <v>300083</v>
          </cell>
          <cell r="H1086" t="str">
            <v>ميرزالو جواد</v>
          </cell>
          <cell r="P1086" t="str">
            <v>180</v>
          </cell>
        </row>
        <row r="1087">
          <cell r="A1087">
            <v>1800</v>
          </cell>
          <cell r="B1087" t="str">
            <v>442002300163</v>
          </cell>
          <cell r="C1087" t="str">
            <v>442</v>
          </cell>
          <cell r="D1087" t="str">
            <v>442002</v>
          </cell>
          <cell r="E1087" t="str">
            <v>ذخيره مزاياي پايان خدمت كاركنان</v>
          </cell>
          <cell r="F1087" t="str">
            <v>ذخيره مزاياي پايان خدمت  كاركنان</v>
          </cell>
          <cell r="G1087" t="str">
            <v>300163</v>
          </cell>
          <cell r="H1087" t="str">
            <v>روشناس شهرام</v>
          </cell>
          <cell r="P1087" t="str">
            <v>180</v>
          </cell>
        </row>
        <row r="1088">
          <cell r="A1088">
            <v>1800</v>
          </cell>
          <cell r="B1088" t="str">
            <v>442002300165</v>
          </cell>
          <cell r="C1088" t="str">
            <v>442</v>
          </cell>
          <cell r="D1088" t="str">
            <v>442002</v>
          </cell>
          <cell r="E1088" t="str">
            <v>ذخيره مزاياي پايان خدمت كاركنان</v>
          </cell>
          <cell r="F1088" t="str">
            <v>ذخيره مزاياي پايان خدمت  كاركنان</v>
          </cell>
          <cell r="G1088" t="str">
            <v>300165</v>
          </cell>
          <cell r="H1088" t="str">
            <v>تهم بهنام</v>
          </cell>
          <cell r="P1088" t="str">
            <v>180</v>
          </cell>
        </row>
        <row r="1089">
          <cell r="A1089">
            <v>1800</v>
          </cell>
          <cell r="B1089" t="str">
            <v>442002300048</v>
          </cell>
          <cell r="C1089" t="str">
            <v>442</v>
          </cell>
          <cell r="D1089" t="str">
            <v>442002</v>
          </cell>
          <cell r="E1089" t="str">
            <v>ذخيره مزاياي پايان خدمت كاركنان</v>
          </cell>
          <cell r="F1089" t="str">
            <v>ذخيره مزاياي پايان خدمت  كاركنان</v>
          </cell>
          <cell r="G1089" t="str">
            <v>300048</v>
          </cell>
          <cell r="H1089" t="str">
            <v>ممي پور بارنجي سعيد</v>
          </cell>
          <cell r="P1089" t="str">
            <v>180</v>
          </cell>
        </row>
        <row r="1090">
          <cell r="A1090">
            <v>1800</v>
          </cell>
          <cell r="B1090" t="str">
            <v>442002300202</v>
          </cell>
          <cell r="C1090" t="str">
            <v>442</v>
          </cell>
          <cell r="D1090" t="str">
            <v>442002</v>
          </cell>
          <cell r="E1090" t="str">
            <v>ذخيره مزاياي پايان خدمت كاركنان</v>
          </cell>
          <cell r="F1090" t="str">
            <v>ذخيره مزاياي پايان خدمت  كاركنان</v>
          </cell>
          <cell r="G1090" t="str">
            <v>300202</v>
          </cell>
          <cell r="H1090" t="str">
            <v>لك جواد</v>
          </cell>
          <cell r="P1090" t="str">
            <v>180</v>
          </cell>
        </row>
        <row r="1091">
          <cell r="A1091">
            <v>1800</v>
          </cell>
          <cell r="B1091" t="str">
            <v>442002300067</v>
          </cell>
          <cell r="C1091" t="str">
            <v>442</v>
          </cell>
          <cell r="D1091" t="str">
            <v>442002</v>
          </cell>
          <cell r="E1091" t="str">
            <v>ذخيره مزاياي پايان خدمت كاركنان</v>
          </cell>
          <cell r="F1091" t="str">
            <v>ذخيره مزاياي پايان خدمت  كاركنان</v>
          </cell>
          <cell r="G1091" t="str">
            <v>300067</v>
          </cell>
          <cell r="H1091" t="str">
            <v>صباغي جديد حسن</v>
          </cell>
          <cell r="P1091" t="str">
            <v>180</v>
          </cell>
        </row>
        <row r="1092">
          <cell r="A1092">
            <v>1800</v>
          </cell>
          <cell r="B1092" t="str">
            <v>442002300172</v>
          </cell>
          <cell r="C1092" t="str">
            <v>442</v>
          </cell>
          <cell r="D1092" t="str">
            <v>442002</v>
          </cell>
          <cell r="E1092" t="str">
            <v>ذخيره مزاياي پايان خدمت كاركنان</v>
          </cell>
          <cell r="F1092" t="str">
            <v>ذخيره مزاياي پايان خدمت  كاركنان</v>
          </cell>
          <cell r="G1092" t="str">
            <v>300172</v>
          </cell>
          <cell r="H1092" t="str">
            <v>عليزاد پورسعيدي حامد</v>
          </cell>
          <cell r="P1092" t="str">
            <v>180</v>
          </cell>
        </row>
        <row r="1093">
          <cell r="A1093">
            <v>1800</v>
          </cell>
          <cell r="B1093" t="str">
            <v>442002300171</v>
          </cell>
          <cell r="C1093" t="str">
            <v>442</v>
          </cell>
          <cell r="D1093" t="str">
            <v>442002</v>
          </cell>
          <cell r="E1093" t="str">
            <v>ذخيره مزاياي پايان خدمت كاركنان</v>
          </cell>
          <cell r="F1093" t="str">
            <v>ذخيره مزاياي پايان خدمت  كاركنان</v>
          </cell>
          <cell r="G1093" t="str">
            <v>300171</v>
          </cell>
          <cell r="H1093" t="str">
            <v>اميرحقيان سعيد</v>
          </cell>
          <cell r="P1093" t="str">
            <v>180</v>
          </cell>
        </row>
        <row r="1094">
          <cell r="A1094">
            <v>1800</v>
          </cell>
          <cell r="B1094" t="str">
            <v>442002300170</v>
          </cell>
          <cell r="C1094" t="str">
            <v>442</v>
          </cell>
          <cell r="D1094" t="str">
            <v>442002</v>
          </cell>
          <cell r="E1094" t="str">
            <v>ذخيره مزاياي پايان خدمت كاركنان</v>
          </cell>
          <cell r="F1094" t="str">
            <v>ذخيره مزاياي پايان خدمت  كاركنان</v>
          </cell>
          <cell r="G1094" t="str">
            <v>300170</v>
          </cell>
          <cell r="H1094" t="str">
            <v>فتحي سياوش</v>
          </cell>
          <cell r="P1094" t="str">
            <v>180</v>
          </cell>
        </row>
        <row r="1095">
          <cell r="A1095">
            <v>1800</v>
          </cell>
          <cell r="B1095" t="str">
            <v>442002300168</v>
          </cell>
          <cell r="C1095" t="str">
            <v>442</v>
          </cell>
          <cell r="D1095" t="str">
            <v>442002</v>
          </cell>
          <cell r="E1095" t="str">
            <v>ذخيره مزاياي پايان خدمت كاركنان</v>
          </cell>
          <cell r="F1095" t="str">
            <v>ذخيره مزاياي پايان خدمت  كاركنان</v>
          </cell>
          <cell r="G1095" t="str">
            <v>300168</v>
          </cell>
          <cell r="H1095" t="str">
            <v>بابكان ياشار</v>
          </cell>
          <cell r="P1095" t="str">
            <v>180</v>
          </cell>
        </row>
        <row r="1096">
          <cell r="A1096">
            <v>1800</v>
          </cell>
          <cell r="B1096" t="str">
            <v>442002300169</v>
          </cell>
          <cell r="C1096" t="str">
            <v>442</v>
          </cell>
          <cell r="D1096" t="str">
            <v>442002</v>
          </cell>
          <cell r="E1096" t="str">
            <v>ذخيره مزاياي پايان خدمت كاركنان</v>
          </cell>
          <cell r="F1096" t="str">
            <v>ذخيره مزاياي پايان خدمت  كاركنان</v>
          </cell>
          <cell r="G1096" t="str">
            <v>300169</v>
          </cell>
          <cell r="H1096" t="str">
            <v>منظر خسروشاهي اميرعلي</v>
          </cell>
          <cell r="P1096" t="str">
            <v>180</v>
          </cell>
        </row>
        <row r="1097">
          <cell r="A1097">
            <v>1800</v>
          </cell>
          <cell r="B1097" t="str">
            <v>442002300144</v>
          </cell>
          <cell r="C1097" t="str">
            <v>442</v>
          </cell>
          <cell r="D1097" t="str">
            <v>442002</v>
          </cell>
          <cell r="E1097" t="str">
            <v>ذخيره مزاياي پايان خدمت كاركنان</v>
          </cell>
          <cell r="F1097" t="str">
            <v>ذخيره مزاياي پايان خدمت  كاركنان</v>
          </cell>
          <cell r="G1097" t="str">
            <v>300144</v>
          </cell>
          <cell r="H1097" t="str">
            <v>آقائي كومله نادر</v>
          </cell>
          <cell r="P1097" t="str">
            <v>180</v>
          </cell>
        </row>
        <row r="1098">
          <cell r="A1098">
            <v>1800</v>
          </cell>
          <cell r="B1098" t="str">
            <v>442002300173</v>
          </cell>
          <cell r="C1098" t="str">
            <v>442</v>
          </cell>
          <cell r="D1098" t="str">
            <v>442002</v>
          </cell>
          <cell r="E1098" t="str">
            <v>ذخيره مزاياي پايان خدمت كاركنان</v>
          </cell>
          <cell r="F1098" t="str">
            <v>ذخيره مزاياي پايان خدمت  كاركنان</v>
          </cell>
          <cell r="G1098" t="str">
            <v>300173</v>
          </cell>
          <cell r="H1098" t="str">
            <v>قنبري اهري محمدرضا</v>
          </cell>
          <cell r="P1098" t="str">
            <v>180</v>
          </cell>
        </row>
        <row r="1099">
          <cell r="A1099">
            <v>1800</v>
          </cell>
          <cell r="B1099" t="str">
            <v>442002300174</v>
          </cell>
          <cell r="C1099" t="str">
            <v>442</v>
          </cell>
          <cell r="D1099" t="str">
            <v>442002</v>
          </cell>
          <cell r="E1099" t="str">
            <v>ذخيره مزاياي پايان خدمت كاركنان</v>
          </cell>
          <cell r="F1099" t="str">
            <v>ذخيره مزاياي پايان خدمت  كاركنان</v>
          </cell>
          <cell r="G1099" t="str">
            <v>300174</v>
          </cell>
          <cell r="H1099" t="str">
            <v>سراجي عنصرودي محمد</v>
          </cell>
          <cell r="P1099" t="str">
            <v>180</v>
          </cell>
        </row>
        <row r="1100">
          <cell r="A1100">
            <v>1800</v>
          </cell>
          <cell r="B1100" t="str">
            <v>442002300213</v>
          </cell>
          <cell r="C1100" t="str">
            <v>442</v>
          </cell>
          <cell r="D1100" t="str">
            <v>442002</v>
          </cell>
          <cell r="E1100" t="str">
            <v>ذخيره مزاياي پايان خدمت كاركنان</v>
          </cell>
          <cell r="F1100" t="str">
            <v>ذخيره مزاياي پايان خدمت  كاركنان</v>
          </cell>
          <cell r="G1100" t="str">
            <v>300213</v>
          </cell>
          <cell r="H1100" t="str">
            <v>وطني رضا</v>
          </cell>
          <cell r="P1100" t="str">
            <v>180</v>
          </cell>
        </row>
        <row r="1101">
          <cell r="A1101">
            <v>1800</v>
          </cell>
          <cell r="B1101" t="str">
            <v>442002300208</v>
          </cell>
          <cell r="C1101" t="str">
            <v>442</v>
          </cell>
          <cell r="D1101" t="str">
            <v>442002</v>
          </cell>
          <cell r="E1101" t="str">
            <v>ذخيره مزاياي پايان خدمت كاركنان</v>
          </cell>
          <cell r="F1101" t="str">
            <v>ذخيره مزاياي پايان خدمت  كاركنان</v>
          </cell>
          <cell r="G1101" t="str">
            <v>300208</v>
          </cell>
          <cell r="H1101" t="str">
            <v>جعفرزاده رسول</v>
          </cell>
          <cell r="P1101" t="str">
            <v>180</v>
          </cell>
        </row>
        <row r="1102">
          <cell r="A1102">
            <v>1800</v>
          </cell>
          <cell r="B1102" t="str">
            <v>442002300182</v>
          </cell>
          <cell r="C1102" t="str">
            <v>442</v>
          </cell>
          <cell r="D1102" t="str">
            <v>442002</v>
          </cell>
          <cell r="E1102" t="str">
            <v>ذخيره مزاياي پايان خدمت كاركنان</v>
          </cell>
          <cell r="F1102" t="str">
            <v>ذخيره مزاياي پايان خدمت  كاركنان</v>
          </cell>
          <cell r="G1102" t="str">
            <v>300182</v>
          </cell>
          <cell r="H1102" t="str">
            <v>اصلاني مقدم علي</v>
          </cell>
          <cell r="P1102" t="str">
            <v>180</v>
          </cell>
        </row>
        <row r="1103">
          <cell r="A1103">
            <v>1800</v>
          </cell>
          <cell r="B1103" t="str">
            <v>442002300218</v>
          </cell>
          <cell r="C1103" t="str">
            <v>442</v>
          </cell>
          <cell r="D1103" t="str">
            <v>442002</v>
          </cell>
          <cell r="E1103" t="str">
            <v>ذخيره مزاياي پايان خدمت كاركنان</v>
          </cell>
          <cell r="F1103" t="str">
            <v>ذخيره مزاياي پايان خدمت  كاركنان</v>
          </cell>
          <cell r="G1103" t="str">
            <v>300218</v>
          </cell>
          <cell r="H1103" t="str">
            <v>يحيي پور داخل مرتضي</v>
          </cell>
          <cell r="P1103" t="str">
            <v>180</v>
          </cell>
        </row>
        <row r="1104">
          <cell r="A1104">
            <v>1800</v>
          </cell>
          <cell r="B1104" t="str">
            <v>442002300181</v>
          </cell>
          <cell r="C1104" t="str">
            <v>442</v>
          </cell>
          <cell r="D1104" t="str">
            <v>442002</v>
          </cell>
          <cell r="E1104" t="str">
            <v>ذخيره مزاياي پايان خدمت كاركنان</v>
          </cell>
          <cell r="F1104" t="str">
            <v>ذخيره مزاياي پايان خدمت  كاركنان</v>
          </cell>
          <cell r="G1104" t="str">
            <v>300181</v>
          </cell>
          <cell r="H1104" t="str">
            <v>وظيفه واثق مهدي</v>
          </cell>
          <cell r="P1104" t="str">
            <v>180</v>
          </cell>
        </row>
        <row r="1105">
          <cell r="A1105">
            <v>1800</v>
          </cell>
          <cell r="B1105" t="str">
            <v>442002300176</v>
          </cell>
          <cell r="C1105" t="str">
            <v>442</v>
          </cell>
          <cell r="D1105" t="str">
            <v>442002</v>
          </cell>
          <cell r="E1105" t="str">
            <v>ذخيره مزاياي پايان خدمت كاركنان</v>
          </cell>
          <cell r="F1105" t="str">
            <v>ذخيره مزاياي پايان خدمت  كاركنان</v>
          </cell>
          <cell r="G1105" t="str">
            <v>300176</v>
          </cell>
          <cell r="H1105" t="str">
            <v>قليپور قراجه بهروز</v>
          </cell>
          <cell r="P1105" t="str">
            <v>180</v>
          </cell>
        </row>
        <row r="1106">
          <cell r="A1106">
            <v>1800</v>
          </cell>
          <cell r="B1106" t="str">
            <v>442002300183</v>
          </cell>
          <cell r="C1106" t="str">
            <v>442</v>
          </cell>
          <cell r="D1106" t="str">
            <v>442002</v>
          </cell>
          <cell r="E1106" t="str">
            <v>ذخيره مزاياي پايان خدمت كاركنان</v>
          </cell>
          <cell r="F1106" t="str">
            <v>ذخيره مزاياي پايان خدمت  كاركنان</v>
          </cell>
          <cell r="G1106" t="str">
            <v>300183</v>
          </cell>
          <cell r="H1106" t="str">
            <v>سليماني رضا</v>
          </cell>
          <cell r="P1106" t="str">
            <v>180</v>
          </cell>
        </row>
        <row r="1107">
          <cell r="A1107">
            <v>1800</v>
          </cell>
          <cell r="B1107" t="str">
            <v>442002300187</v>
          </cell>
          <cell r="C1107" t="str">
            <v>442</v>
          </cell>
          <cell r="D1107" t="str">
            <v>442002</v>
          </cell>
          <cell r="E1107" t="str">
            <v>ذخيره مزاياي پايان خدمت كاركنان</v>
          </cell>
          <cell r="F1107" t="str">
            <v>ذخيره مزاياي پايان خدمت  كاركنان</v>
          </cell>
          <cell r="G1107" t="str">
            <v>300187</v>
          </cell>
          <cell r="H1107" t="str">
            <v>حاجي حيدري ممقاني مهدي</v>
          </cell>
          <cell r="P1107" t="str">
            <v>180</v>
          </cell>
        </row>
        <row r="1108">
          <cell r="A1108">
            <v>1800</v>
          </cell>
          <cell r="B1108" t="str">
            <v>442002300177</v>
          </cell>
          <cell r="C1108" t="str">
            <v>442</v>
          </cell>
          <cell r="D1108" t="str">
            <v>442002</v>
          </cell>
          <cell r="E1108" t="str">
            <v>ذخيره مزاياي پايان خدمت كاركنان</v>
          </cell>
          <cell r="F1108" t="str">
            <v>ذخيره مزاياي پايان خدمت  كاركنان</v>
          </cell>
          <cell r="G1108" t="str">
            <v>300177</v>
          </cell>
          <cell r="H1108" t="str">
            <v>كاظم پور احمد</v>
          </cell>
          <cell r="P1108" t="str">
            <v>180</v>
          </cell>
        </row>
        <row r="1109">
          <cell r="A1109">
            <v>1800</v>
          </cell>
          <cell r="B1109" t="str">
            <v>442002300196</v>
          </cell>
          <cell r="C1109" t="str">
            <v>442</v>
          </cell>
          <cell r="D1109" t="str">
            <v>442002</v>
          </cell>
          <cell r="E1109" t="str">
            <v>ذخيره مزاياي پايان خدمت كاركنان</v>
          </cell>
          <cell r="F1109" t="str">
            <v>ذخيره مزاياي پايان خدمت  كاركنان</v>
          </cell>
          <cell r="G1109" t="str">
            <v>300196</v>
          </cell>
          <cell r="H1109" t="str">
            <v>حسيني سيد جواد</v>
          </cell>
          <cell r="P1109" t="str">
            <v>180</v>
          </cell>
        </row>
        <row r="1110">
          <cell r="A1110">
            <v>1800</v>
          </cell>
          <cell r="B1110" t="str">
            <v>442002300007</v>
          </cell>
          <cell r="C1110" t="str">
            <v>442</v>
          </cell>
          <cell r="D1110" t="str">
            <v>442002</v>
          </cell>
          <cell r="E1110" t="str">
            <v>ذخيره مزاياي پايان خدمت كاركنان</v>
          </cell>
          <cell r="F1110" t="str">
            <v>ذخيره مزاياي پايان خدمت  كاركنان</v>
          </cell>
          <cell r="G1110" t="str">
            <v>300007</v>
          </cell>
          <cell r="H1110" t="str">
            <v>عبدالهي خليل</v>
          </cell>
          <cell r="P1110" t="str">
            <v>180</v>
          </cell>
        </row>
        <row r="1111">
          <cell r="A1111">
            <v>1800</v>
          </cell>
          <cell r="B1111" t="str">
            <v>442002300159</v>
          </cell>
          <cell r="C1111" t="str">
            <v>442</v>
          </cell>
          <cell r="D1111" t="str">
            <v>442002</v>
          </cell>
          <cell r="E1111" t="str">
            <v>ذخيره مزاياي پايان خدمت كاركنان</v>
          </cell>
          <cell r="F1111" t="str">
            <v>ذخيره مزاياي پايان خدمت  كاركنان</v>
          </cell>
          <cell r="G1111" t="str">
            <v>300159</v>
          </cell>
          <cell r="H1111" t="str">
            <v>شيرزاده اكبر</v>
          </cell>
          <cell r="P1111" t="str">
            <v>180</v>
          </cell>
        </row>
        <row r="1112">
          <cell r="A1112">
            <v>1800</v>
          </cell>
          <cell r="B1112" t="str">
            <v>442002300234</v>
          </cell>
          <cell r="C1112" t="str">
            <v>442</v>
          </cell>
          <cell r="D1112" t="str">
            <v>442002</v>
          </cell>
          <cell r="E1112" t="str">
            <v>ذخيره مزاياي پايان خدمت كاركنان</v>
          </cell>
          <cell r="F1112" t="str">
            <v>ذخيره مزاياي پايان خدمت  كاركنان</v>
          </cell>
          <cell r="G1112" t="str">
            <v>300234</v>
          </cell>
          <cell r="H1112" t="str">
            <v>عبداله ميرشكارلو عليرضا</v>
          </cell>
          <cell r="P1112" t="str">
            <v>180</v>
          </cell>
        </row>
        <row r="1113">
          <cell r="A1113">
            <v>1800</v>
          </cell>
          <cell r="B1113" t="str">
            <v>442002300200</v>
          </cell>
          <cell r="C1113" t="str">
            <v>442</v>
          </cell>
          <cell r="D1113" t="str">
            <v>442002</v>
          </cell>
          <cell r="E1113" t="str">
            <v>ذخيره مزاياي پايان خدمت كاركنان</v>
          </cell>
          <cell r="F1113" t="str">
            <v>ذخيره مزاياي پايان خدمت  كاركنان</v>
          </cell>
          <cell r="G1113" t="str">
            <v>300200</v>
          </cell>
          <cell r="H1113" t="str">
            <v>محمد كريمي حامد</v>
          </cell>
          <cell r="P1113" t="str">
            <v>180</v>
          </cell>
        </row>
        <row r="1114">
          <cell r="A1114">
            <v>1800</v>
          </cell>
          <cell r="B1114" t="str">
            <v>442002300263</v>
          </cell>
          <cell r="C1114" t="str">
            <v>442</v>
          </cell>
          <cell r="D1114" t="str">
            <v>442002</v>
          </cell>
          <cell r="E1114" t="str">
            <v>ذخيره مزاياي پايان خدمت كاركنان</v>
          </cell>
          <cell r="F1114" t="str">
            <v>ذخيره مزاياي پايان خدمت  كاركنان</v>
          </cell>
          <cell r="G1114" t="str">
            <v>300263</v>
          </cell>
          <cell r="H1114" t="str">
            <v>خدائي محمودي رضا</v>
          </cell>
          <cell r="P1114" t="str">
            <v>180</v>
          </cell>
        </row>
        <row r="1115">
          <cell r="A1115">
            <v>1800</v>
          </cell>
          <cell r="B1115" t="str">
            <v>442002300001</v>
          </cell>
          <cell r="C1115" t="str">
            <v>442</v>
          </cell>
          <cell r="D1115" t="str">
            <v>442002</v>
          </cell>
          <cell r="E1115" t="str">
            <v>ذخيره مزاياي پايان خدمت كاركنان</v>
          </cell>
          <cell r="F1115" t="str">
            <v>ذخيره مزاياي پايان خدمت  كاركنان</v>
          </cell>
          <cell r="G1115" t="str">
            <v>300001</v>
          </cell>
          <cell r="H1115" t="str">
            <v>فتاحي رسول</v>
          </cell>
          <cell r="P1115" t="str">
            <v>180</v>
          </cell>
        </row>
        <row r="1116">
          <cell r="A1116">
            <v>1800</v>
          </cell>
          <cell r="B1116" t="str">
            <v>442002300274</v>
          </cell>
          <cell r="C1116" t="str">
            <v>442</v>
          </cell>
          <cell r="D1116" t="str">
            <v>442002</v>
          </cell>
          <cell r="E1116" t="str">
            <v>ذخيره مزاياي پايان خدمت كاركنان</v>
          </cell>
          <cell r="F1116" t="str">
            <v>ذخيره مزاياي پايان خدمت  كاركنان</v>
          </cell>
          <cell r="G1116" t="str">
            <v>300274</v>
          </cell>
          <cell r="H1116" t="str">
            <v>مومني ميرمسعود</v>
          </cell>
          <cell r="P1116" t="str">
            <v>180</v>
          </cell>
        </row>
        <row r="1117">
          <cell r="A1117">
            <v>1800</v>
          </cell>
          <cell r="B1117" t="str">
            <v>442002300264</v>
          </cell>
          <cell r="C1117" t="str">
            <v>442</v>
          </cell>
          <cell r="D1117" t="str">
            <v>442002</v>
          </cell>
          <cell r="E1117" t="str">
            <v>ذخيره مزاياي پايان خدمت كاركنان</v>
          </cell>
          <cell r="F1117" t="str">
            <v>ذخيره مزاياي پايان خدمت  كاركنان</v>
          </cell>
          <cell r="G1117" t="str">
            <v>300264</v>
          </cell>
          <cell r="H1117" t="str">
            <v>جليل پور صابرجوي حسين</v>
          </cell>
          <cell r="P1117" t="str">
            <v>180</v>
          </cell>
        </row>
        <row r="1118">
          <cell r="A1118">
            <v>1800</v>
          </cell>
          <cell r="B1118" t="str">
            <v>442002300198</v>
          </cell>
          <cell r="C1118" t="str">
            <v>442</v>
          </cell>
          <cell r="D1118" t="str">
            <v>442002</v>
          </cell>
          <cell r="E1118" t="str">
            <v>ذخيره مزاياي پايان خدمت كاركنان</v>
          </cell>
          <cell r="F1118" t="str">
            <v>ذخيره مزاياي پايان خدمت  كاركنان</v>
          </cell>
          <cell r="G1118" t="str">
            <v>300198</v>
          </cell>
          <cell r="H1118" t="str">
            <v>ميرزائي شكور</v>
          </cell>
          <cell r="P1118" t="str">
            <v>180</v>
          </cell>
        </row>
        <row r="1119">
          <cell r="A1119">
            <v>1800</v>
          </cell>
          <cell r="B1119" t="str">
            <v>442002300206</v>
          </cell>
          <cell r="C1119" t="str">
            <v>442</v>
          </cell>
          <cell r="D1119" t="str">
            <v>442002</v>
          </cell>
          <cell r="E1119" t="str">
            <v>ذخيره مزاياي پايان خدمت كاركنان</v>
          </cell>
          <cell r="F1119" t="str">
            <v>ذخيره مزاياي پايان خدمت  كاركنان</v>
          </cell>
          <cell r="G1119" t="str">
            <v>300206</v>
          </cell>
          <cell r="H1119" t="str">
            <v>كامران هزه بران محمدرضا</v>
          </cell>
          <cell r="P1119" t="str">
            <v>180</v>
          </cell>
        </row>
        <row r="1120">
          <cell r="A1120">
            <v>1800</v>
          </cell>
          <cell r="B1120" t="str">
            <v>442002300204</v>
          </cell>
          <cell r="C1120" t="str">
            <v>442</v>
          </cell>
          <cell r="D1120" t="str">
            <v>442002</v>
          </cell>
          <cell r="E1120" t="str">
            <v>ذخيره مزاياي پايان خدمت كاركنان</v>
          </cell>
          <cell r="F1120" t="str">
            <v>ذخيره مزاياي پايان خدمت  كاركنان</v>
          </cell>
          <cell r="G1120" t="str">
            <v>300204</v>
          </cell>
          <cell r="H1120" t="str">
            <v>قازانچائي جواد</v>
          </cell>
          <cell r="P1120" t="str">
            <v>180</v>
          </cell>
        </row>
        <row r="1121">
          <cell r="A1121">
            <v>1800</v>
          </cell>
          <cell r="B1121" t="str">
            <v>442002300189</v>
          </cell>
          <cell r="C1121" t="str">
            <v>442</v>
          </cell>
          <cell r="D1121" t="str">
            <v>442002</v>
          </cell>
          <cell r="E1121" t="str">
            <v>ذخيره مزاياي پايان خدمت كاركنان</v>
          </cell>
          <cell r="F1121" t="str">
            <v>ذخيره مزاياي پايان خدمت  كاركنان</v>
          </cell>
          <cell r="G1121" t="str">
            <v>300189</v>
          </cell>
          <cell r="H1121" t="str">
            <v>داناي يوسف</v>
          </cell>
          <cell r="P1121" t="str">
            <v>180</v>
          </cell>
        </row>
        <row r="1122">
          <cell r="A1122">
            <v>1800</v>
          </cell>
          <cell r="B1122" t="str">
            <v>442002300195</v>
          </cell>
          <cell r="C1122" t="str">
            <v>442</v>
          </cell>
          <cell r="D1122" t="str">
            <v>442002</v>
          </cell>
          <cell r="E1122" t="str">
            <v>ذخيره مزاياي پايان خدمت كاركنان</v>
          </cell>
          <cell r="F1122" t="str">
            <v>ذخيره مزاياي پايان خدمت  كاركنان</v>
          </cell>
          <cell r="G1122" t="str">
            <v>300195</v>
          </cell>
          <cell r="H1122" t="str">
            <v>حريري كهنموئي علي</v>
          </cell>
          <cell r="P1122" t="str">
            <v>180</v>
          </cell>
        </row>
        <row r="1123">
          <cell r="A1123">
            <v>1800</v>
          </cell>
          <cell r="B1123" t="str">
            <v>442002300247</v>
          </cell>
          <cell r="C1123" t="str">
            <v>442</v>
          </cell>
          <cell r="D1123" t="str">
            <v>442002</v>
          </cell>
          <cell r="E1123" t="str">
            <v>ذخيره مزاياي پايان خدمت كاركنان</v>
          </cell>
          <cell r="F1123" t="str">
            <v>ذخيره مزاياي پايان خدمت  كاركنان</v>
          </cell>
          <cell r="G1123" t="str">
            <v>300247</v>
          </cell>
          <cell r="H1123" t="str">
            <v>حسن زاده علي بيك كندي مطلب</v>
          </cell>
          <cell r="P1123" t="str">
            <v>180</v>
          </cell>
        </row>
        <row r="1124">
          <cell r="A1124">
            <v>1800</v>
          </cell>
          <cell r="B1124" t="str">
            <v>442002300220</v>
          </cell>
          <cell r="C1124" t="str">
            <v>442</v>
          </cell>
          <cell r="D1124" t="str">
            <v>442002</v>
          </cell>
          <cell r="E1124" t="str">
            <v>ذخيره مزاياي پايان خدمت كاركنان</v>
          </cell>
          <cell r="F1124" t="str">
            <v>ذخيره مزاياي پايان خدمت  كاركنان</v>
          </cell>
          <cell r="G1124" t="str">
            <v>300220</v>
          </cell>
          <cell r="H1124" t="str">
            <v>صحت مند قره بابا يوسف</v>
          </cell>
          <cell r="P1124" t="str">
            <v>180</v>
          </cell>
        </row>
        <row r="1125">
          <cell r="A1125">
            <v>1800</v>
          </cell>
          <cell r="B1125" t="str">
            <v>442002300216</v>
          </cell>
          <cell r="C1125" t="str">
            <v>442</v>
          </cell>
          <cell r="D1125" t="str">
            <v>442002</v>
          </cell>
          <cell r="E1125" t="str">
            <v>ذخيره مزاياي پايان خدمت كاركنان</v>
          </cell>
          <cell r="F1125" t="str">
            <v>ذخيره مزاياي پايان خدمت  كاركنان</v>
          </cell>
          <cell r="G1125" t="str">
            <v>300216</v>
          </cell>
          <cell r="H1125" t="str">
            <v>علي زاده اقبالي نژاد محمدباقر</v>
          </cell>
          <cell r="P1125" t="str">
            <v>180</v>
          </cell>
        </row>
        <row r="1126">
          <cell r="A1126">
            <v>1800</v>
          </cell>
          <cell r="B1126" t="str">
            <v>442002300253</v>
          </cell>
          <cell r="C1126" t="str">
            <v>442</v>
          </cell>
          <cell r="D1126" t="str">
            <v>442002</v>
          </cell>
          <cell r="E1126" t="str">
            <v>ذخيره مزاياي پايان خدمت كاركنان</v>
          </cell>
          <cell r="F1126" t="str">
            <v>ذخيره مزاياي پايان خدمت  كاركنان</v>
          </cell>
          <cell r="G1126" t="str">
            <v>300253</v>
          </cell>
          <cell r="H1126" t="str">
            <v>جعفريان حسن</v>
          </cell>
          <cell r="P1126" t="str">
            <v>180</v>
          </cell>
        </row>
        <row r="1127">
          <cell r="A1127">
            <v>1800</v>
          </cell>
          <cell r="B1127" t="str">
            <v>442002300199</v>
          </cell>
          <cell r="C1127" t="str">
            <v>442</v>
          </cell>
          <cell r="D1127" t="str">
            <v>442002</v>
          </cell>
          <cell r="E1127" t="str">
            <v>ذخيره مزاياي پايان خدمت كاركنان</v>
          </cell>
          <cell r="F1127" t="str">
            <v>ذخيره مزاياي پايان خدمت  كاركنان</v>
          </cell>
          <cell r="G1127" t="str">
            <v>300199</v>
          </cell>
          <cell r="H1127" t="str">
            <v>ناصح قراملكي مهدي</v>
          </cell>
          <cell r="P1127" t="str">
            <v>180</v>
          </cell>
        </row>
        <row r="1128">
          <cell r="A1128">
            <v>1800</v>
          </cell>
          <cell r="B1128" t="str">
            <v>442002300231</v>
          </cell>
          <cell r="C1128" t="str">
            <v>442</v>
          </cell>
          <cell r="D1128" t="str">
            <v>442002</v>
          </cell>
          <cell r="E1128" t="str">
            <v>ذخيره مزاياي پايان خدمت كاركنان</v>
          </cell>
          <cell r="F1128" t="str">
            <v>ذخيره مزاياي پايان خدمت  كاركنان</v>
          </cell>
          <cell r="G1128" t="str">
            <v>300231</v>
          </cell>
          <cell r="H1128" t="str">
            <v>تمدن خشكناب رضا</v>
          </cell>
          <cell r="P1128" t="str">
            <v>180</v>
          </cell>
        </row>
        <row r="1129">
          <cell r="A1129">
            <v>1800</v>
          </cell>
          <cell r="B1129" t="str">
            <v>442002300185</v>
          </cell>
          <cell r="C1129" t="str">
            <v>442</v>
          </cell>
          <cell r="D1129" t="str">
            <v>442002</v>
          </cell>
          <cell r="E1129" t="str">
            <v>ذخيره مزاياي پايان خدمت كاركنان</v>
          </cell>
          <cell r="F1129" t="str">
            <v>ذخيره مزاياي پايان خدمت  كاركنان</v>
          </cell>
          <cell r="G1129" t="str">
            <v>300185</v>
          </cell>
          <cell r="H1129" t="str">
            <v>عوني عليرضا</v>
          </cell>
          <cell r="P1129" t="str">
            <v>180</v>
          </cell>
        </row>
        <row r="1130">
          <cell r="A1130">
            <v>1800</v>
          </cell>
          <cell r="B1130" t="str">
            <v>442002300191</v>
          </cell>
          <cell r="C1130" t="str">
            <v>442</v>
          </cell>
          <cell r="D1130" t="str">
            <v>442002</v>
          </cell>
          <cell r="E1130" t="str">
            <v>ذخيره مزاياي پايان خدمت كاركنان</v>
          </cell>
          <cell r="F1130" t="str">
            <v>ذخيره مزاياي پايان خدمت  كاركنان</v>
          </cell>
          <cell r="G1130" t="str">
            <v>300191</v>
          </cell>
          <cell r="H1130" t="str">
            <v>باقر قازيار رشيد</v>
          </cell>
          <cell r="P1130" t="str">
            <v>180</v>
          </cell>
        </row>
        <row r="1131">
          <cell r="A1131">
            <v>1800</v>
          </cell>
          <cell r="B1131" t="str">
            <v>442002300214</v>
          </cell>
          <cell r="C1131" t="str">
            <v>442</v>
          </cell>
          <cell r="D1131" t="str">
            <v>442002</v>
          </cell>
          <cell r="E1131" t="str">
            <v>ذخيره مزاياي پايان خدمت كاركنان</v>
          </cell>
          <cell r="F1131" t="str">
            <v>ذخيره مزاياي پايان خدمت  كاركنان</v>
          </cell>
          <cell r="G1131" t="str">
            <v>300214</v>
          </cell>
          <cell r="H1131" t="str">
            <v>صنعتي قراملكي عليرضا</v>
          </cell>
          <cell r="P1131" t="str">
            <v>180</v>
          </cell>
        </row>
        <row r="1132">
          <cell r="A1132">
            <v>1800</v>
          </cell>
          <cell r="B1132" t="str">
            <v>442002300241</v>
          </cell>
          <cell r="C1132" t="str">
            <v>442</v>
          </cell>
          <cell r="D1132" t="str">
            <v>442002</v>
          </cell>
          <cell r="E1132" t="str">
            <v>ذخيره مزاياي پايان خدمت كاركنان</v>
          </cell>
          <cell r="F1132" t="str">
            <v>ذخيره مزاياي پايان خدمت  كاركنان</v>
          </cell>
          <cell r="G1132" t="str">
            <v>300241</v>
          </cell>
          <cell r="H1132" t="str">
            <v>همتي قراملكي عليرضا</v>
          </cell>
          <cell r="P1132" t="str">
            <v>180</v>
          </cell>
        </row>
        <row r="1133">
          <cell r="A1133">
            <v>1800</v>
          </cell>
          <cell r="B1133" t="str">
            <v>442002300205</v>
          </cell>
          <cell r="C1133" t="str">
            <v>442</v>
          </cell>
          <cell r="D1133" t="str">
            <v>442002</v>
          </cell>
          <cell r="E1133" t="str">
            <v>ذخيره مزاياي پايان خدمت كاركنان</v>
          </cell>
          <cell r="F1133" t="str">
            <v>ذخيره مزاياي پايان خدمت  كاركنان</v>
          </cell>
          <cell r="G1133" t="str">
            <v>300205</v>
          </cell>
          <cell r="H1133" t="str">
            <v>ميرفتاح زاده سيد يوسف</v>
          </cell>
          <cell r="P1133" t="str">
            <v>180</v>
          </cell>
        </row>
        <row r="1134">
          <cell r="A1134">
            <v>1800</v>
          </cell>
          <cell r="B1134" t="str">
            <v>442002300259</v>
          </cell>
          <cell r="C1134" t="str">
            <v>442</v>
          </cell>
          <cell r="D1134" t="str">
            <v>442002</v>
          </cell>
          <cell r="E1134" t="str">
            <v>ذخيره مزاياي پايان خدمت كاركنان</v>
          </cell>
          <cell r="F1134" t="str">
            <v>ذخيره مزاياي پايان خدمت  كاركنان</v>
          </cell>
          <cell r="G1134" t="str">
            <v>300259</v>
          </cell>
          <cell r="H1134" t="str">
            <v>ميلي علي</v>
          </cell>
          <cell r="P1134" t="str">
            <v>180</v>
          </cell>
        </row>
        <row r="1135">
          <cell r="A1135">
            <v>1800</v>
          </cell>
          <cell r="B1135" t="str">
            <v>442002300257</v>
          </cell>
          <cell r="C1135" t="str">
            <v>442</v>
          </cell>
          <cell r="D1135" t="str">
            <v>442002</v>
          </cell>
          <cell r="E1135" t="str">
            <v>ذخيره مزاياي پايان خدمت كاركنان</v>
          </cell>
          <cell r="F1135" t="str">
            <v>ذخيره مزاياي پايان خدمت  كاركنان</v>
          </cell>
          <cell r="G1135" t="str">
            <v>300257</v>
          </cell>
          <cell r="H1135" t="str">
            <v>برادران حسن زاده وحيد</v>
          </cell>
          <cell r="P1135" t="str">
            <v>180</v>
          </cell>
        </row>
        <row r="1136">
          <cell r="A1136">
            <v>1800</v>
          </cell>
          <cell r="B1136" t="str">
            <v>442002300248</v>
          </cell>
          <cell r="C1136" t="str">
            <v>442</v>
          </cell>
          <cell r="D1136" t="str">
            <v>442002</v>
          </cell>
          <cell r="E1136" t="str">
            <v>ذخيره مزاياي پايان خدمت كاركنان</v>
          </cell>
          <cell r="F1136" t="str">
            <v>ذخيره مزاياي پايان خدمت  كاركنان</v>
          </cell>
          <cell r="G1136" t="str">
            <v>300248</v>
          </cell>
          <cell r="H1136" t="str">
            <v>واحدي باويل محمدحسين</v>
          </cell>
          <cell r="P1136" t="str">
            <v>180</v>
          </cell>
        </row>
        <row r="1137">
          <cell r="A1137">
            <v>1800</v>
          </cell>
          <cell r="B1137" t="str">
            <v>442002300194</v>
          </cell>
          <cell r="C1137" t="str">
            <v>442</v>
          </cell>
          <cell r="D1137" t="str">
            <v>442002</v>
          </cell>
          <cell r="E1137" t="str">
            <v>ذخيره مزاياي پايان خدمت كاركنان</v>
          </cell>
          <cell r="F1137" t="str">
            <v>ذخيره مزاياي پايان خدمت  كاركنان</v>
          </cell>
          <cell r="G1137" t="str">
            <v>300194</v>
          </cell>
          <cell r="H1137" t="str">
            <v>كارگر شهرام</v>
          </cell>
          <cell r="P1137" t="str">
            <v>180</v>
          </cell>
        </row>
        <row r="1138">
          <cell r="A1138">
            <v>1800</v>
          </cell>
          <cell r="B1138" t="str">
            <v>442002300250</v>
          </cell>
          <cell r="C1138" t="str">
            <v>442</v>
          </cell>
          <cell r="D1138" t="str">
            <v>442002</v>
          </cell>
          <cell r="E1138" t="str">
            <v>ذخيره مزاياي پايان خدمت كاركنان</v>
          </cell>
          <cell r="F1138" t="str">
            <v>ذخيره مزاياي پايان خدمت  كاركنان</v>
          </cell>
          <cell r="G1138" t="str">
            <v>300250</v>
          </cell>
          <cell r="H1138" t="str">
            <v>برزگر قراملكي محمد</v>
          </cell>
          <cell r="P1138" t="str">
            <v>180</v>
          </cell>
        </row>
        <row r="1139">
          <cell r="A1139">
            <v>1800</v>
          </cell>
          <cell r="B1139" t="str">
            <v>442002300261</v>
          </cell>
          <cell r="C1139" t="str">
            <v>442</v>
          </cell>
          <cell r="D1139" t="str">
            <v>442002</v>
          </cell>
          <cell r="E1139" t="str">
            <v>ذخيره مزاياي پايان خدمت كاركنان</v>
          </cell>
          <cell r="F1139" t="str">
            <v>ذخيره مزاياي پايان خدمت  كاركنان</v>
          </cell>
          <cell r="G1139" t="str">
            <v>300261</v>
          </cell>
          <cell r="H1139" t="str">
            <v>دليري اقدم وحيد</v>
          </cell>
          <cell r="P1139" t="str">
            <v>180</v>
          </cell>
        </row>
        <row r="1140">
          <cell r="A1140">
            <v>1800</v>
          </cell>
          <cell r="B1140" t="str">
            <v>442002300240</v>
          </cell>
          <cell r="C1140" t="str">
            <v>442</v>
          </cell>
          <cell r="D1140" t="str">
            <v>442002</v>
          </cell>
          <cell r="E1140" t="str">
            <v>ذخيره مزاياي پايان خدمت كاركنان</v>
          </cell>
          <cell r="F1140" t="str">
            <v>ذخيره مزاياي پايان خدمت  كاركنان</v>
          </cell>
          <cell r="G1140" t="str">
            <v>300240</v>
          </cell>
          <cell r="H1140" t="str">
            <v>شاهد قراملكي ابوالقاسم</v>
          </cell>
          <cell r="P1140" t="str">
            <v>180</v>
          </cell>
        </row>
        <row r="1141">
          <cell r="A1141">
            <v>1800</v>
          </cell>
          <cell r="B1141" t="str">
            <v>442002300244</v>
          </cell>
          <cell r="C1141" t="str">
            <v>442</v>
          </cell>
          <cell r="D1141" t="str">
            <v>442002</v>
          </cell>
          <cell r="E1141" t="str">
            <v>ذخيره مزاياي پايان خدمت كاركنان</v>
          </cell>
          <cell r="F1141" t="str">
            <v>ذخيره مزاياي پايان خدمت  كاركنان</v>
          </cell>
          <cell r="G1141" t="str">
            <v>300244</v>
          </cell>
          <cell r="H1141" t="str">
            <v>بزمي حسن</v>
          </cell>
          <cell r="P1141" t="str">
            <v>180</v>
          </cell>
        </row>
        <row r="1142">
          <cell r="A1142">
            <v>1800</v>
          </cell>
          <cell r="B1142" t="str">
            <v>442002300260</v>
          </cell>
          <cell r="C1142" t="str">
            <v>442</v>
          </cell>
          <cell r="D1142" t="str">
            <v>442002</v>
          </cell>
          <cell r="E1142" t="str">
            <v>ذخيره مزاياي پايان خدمت كاركنان</v>
          </cell>
          <cell r="F1142" t="str">
            <v>ذخيره مزاياي پايان خدمت  كاركنان</v>
          </cell>
          <cell r="G1142" t="str">
            <v>300260</v>
          </cell>
          <cell r="H1142" t="str">
            <v>منزوي صوفياني مسعود</v>
          </cell>
          <cell r="P1142" t="str">
            <v>180</v>
          </cell>
        </row>
        <row r="1143">
          <cell r="A1143">
            <v>1800</v>
          </cell>
          <cell r="B1143" t="str">
            <v>442002300242</v>
          </cell>
          <cell r="C1143" t="str">
            <v>442</v>
          </cell>
          <cell r="D1143" t="str">
            <v>442002</v>
          </cell>
          <cell r="E1143" t="str">
            <v>ذخيره مزاياي پايان خدمت كاركنان</v>
          </cell>
          <cell r="F1143" t="str">
            <v>ذخيره مزاياي پايان خدمت  كاركنان</v>
          </cell>
          <cell r="G1143" t="str">
            <v>300242</v>
          </cell>
          <cell r="H1143" t="str">
            <v>زبردست قراملكي حسن</v>
          </cell>
          <cell r="P1143" t="str">
            <v>180</v>
          </cell>
        </row>
        <row r="1144">
          <cell r="A1144">
            <v>1800</v>
          </cell>
          <cell r="B1144" t="str">
            <v>442002300239</v>
          </cell>
          <cell r="C1144" t="str">
            <v>442</v>
          </cell>
          <cell r="D1144" t="str">
            <v>442002</v>
          </cell>
          <cell r="E1144" t="str">
            <v>ذخيره مزاياي پايان خدمت كاركنان</v>
          </cell>
          <cell r="F1144" t="str">
            <v>ذخيره مزاياي پايان خدمت  كاركنان</v>
          </cell>
          <cell r="G1144" t="str">
            <v>300239</v>
          </cell>
          <cell r="H1144" t="str">
            <v>بهرامي قراملكي محمدعلي</v>
          </cell>
          <cell r="P1144" t="str">
            <v>180</v>
          </cell>
        </row>
        <row r="1145">
          <cell r="A1145">
            <v>1800</v>
          </cell>
          <cell r="B1145" t="str">
            <v>442002300249</v>
          </cell>
          <cell r="C1145" t="str">
            <v>442</v>
          </cell>
          <cell r="D1145" t="str">
            <v>442002</v>
          </cell>
          <cell r="E1145" t="str">
            <v>ذخيره مزاياي پايان خدمت كاركنان</v>
          </cell>
          <cell r="F1145" t="str">
            <v>ذخيره مزاياي پايان خدمت  كاركنان</v>
          </cell>
          <cell r="G1145" t="str">
            <v>300249</v>
          </cell>
          <cell r="H1145" t="str">
            <v>آقاداداش كرامتي داود</v>
          </cell>
          <cell r="P1145" t="str">
            <v>180</v>
          </cell>
        </row>
        <row r="1146">
          <cell r="A1146">
            <v>1800</v>
          </cell>
          <cell r="B1146" t="str">
            <v>442002300225</v>
          </cell>
          <cell r="C1146" t="str">
            <v>442</v>
          </cell>
          <cell r="D1146" t="str">
            <v>442002</v>
          </cell>
          <cell r="E1146" t="str">
            <v>ذخيره مزاياي پايان خدمت كاركنان</v>
          </cell>
          <cell r="F1146" t="str">
            <v>ذخيره مزاياي پايان خدمت  كاركنان</v>
          </cell>
          <cell r="G1146" t="str">
            <v>300225</v>
          </cell>
          <cell r="H1146" t="str">
            <v>نيك پور رسول</v>
          </cell>
          <cell r="P1146" t="str">
            <v>180</v>
          </cell>
        </row>
        <row r="1147">
          <cell r="A1147">
            <v>1800</v>
          </cell>
          <cell r="B1147" t="str">
            <v>442002300226</v>
          </cell>
          <cell r="C1147" t="str">
            <v>442</v>
          </cell>
          <cell r="D1147" t="str">
            <v>442002</v>
          </cell>
          <cell r="E1147" t="str">
            <v>ذخيره مزاياي پايان خدمت كاركنان</v>
          </cell>
          <cell r="F1147" t="str">
            <v>ذخيره مزاياي پايان خدمت  كاركنان</v>
          </cell>
          <cell r="G1147" t="str">
            <v>300226</v>
          </cell>
          <cell r="H1147" t="str">
            <v>طاهباز هادي</v>
          </cell>
          <cell r="P1147" t="str">
            <v>180</v>
          </cell>
        </row>
        <row r="1148">
          <cell r="A1148">
            <v>1800</v>
          </cell>
          <cell r="B1148" t="str">
            <v>442002300210</v>
          </cell>
          <cell r="C1148" t="str">
            <v>442</v>
          </cell>
          <cell r="D1148" t="str">
            <v>442002</v>
          </cell>
          <cell r="E1148" t="str">
            <v>ذخيره مزاياي پايان خدمت كاركنان</v>
          </cell>
          <cell r="F1148" t="str">
            <v>ذخيره مزاياي پايان خدمت  كاركنان</v>
          </cell>
          <cell r="G1148" t="str">
            <v>300210</v>
          </cell>
          <cell r="H1148" t="str">
            <v>احمدي نژاد مجيد</v>
          </cell>
          <cell r="P1148" t="str">
            <v>180</v>
          </cell>
        </row>
        <row r="1149">
          <cell r="A1149">
            <v>1800</v>
          </cell>
          <cell r="B1149" t="str">
            <v>442002300245</v>
          </cell>
          <cell r="C1149" t="str">
            <v>442</v>
          </cell>
          <cell r="D1149" t="str">
            <v>442002</v>
          </cell>
          <cell r="E1149" t="str">
            <v>ذخيره مزاياي پايان خدمت كاركنان</v>
          </cell>
          <cell r="F1149" t="str">
            <v>ذخيره مزاياي پايان خدمت  كاركنان</v>
          </cell>
          <cell r="G1149" t="str">
            <v>300245</v>
          </cell>
          <cell r="H1149" t="str">
            <v>غفاري افشرد كريم</v>
          </cell>
          <cell r="P1149" t="str">
            <v>180</v>
          </cell>
        </row>
        <row r="1150">
          <cell r="A1150">
            <v>1800</v>
          </cell>
          <cell r="B1150" t="str">
            <v>442002300219</v>
          </cell>
          <cell r="C1150" t="str">
            <v>442</v>
          </cell>
          <cell r="D1150" t="str">
            <v>442002</v>
          </cell>
          <cell r="E1150" t="str">
            <v>ذخيره مزاياي پايان خدمت كاركنان</v>
          </cell>
          <cell r="F1150" t="str">
            <v>ذخيره مزاياي پايان خدمت  كاركنان</v>
          </cell>
          <cell r="G1150" t="str">
            <v>300219</v>
          </cell>
          <cell r="H1150" t="str">
            <v>سلماني كريم</v>
          </cell>
          <cell r="P1150" t="str">
            <v>180</v>
          </cell>
        </row>
        <row r="1151">
          <cell r="A1151">
            <v>1800</v>
          </cell>
          <cell r="B1151" t="str">
            <v>442002300311</v>
          </cell>
          <cell r="C1151" t="str">
            <v>442</v>
          </cell>
          <cell r="D1151" t="str">
            <v>442002</v>
          </cell>
          <cell r="E1151" t="str">
            <v>ذخيره مزاياي پايان خدمت كاركنان</v>
          </cell>
          <cell r="F1151" t="str">
            <v>ذخيره مزاياي پايان خدمت  كاركنان</v>
          </cell>
          <cell r="G1151" t="str">
            <v>300311</v>
          </cell>
          <cell r="H1151" t="str">
            <v>فيروزي رسول</v>
          </cell>
          <cell r="P1151" t="str">
            <v>180</v>
          </cell>
        </row>
        <row r="1152">
          <cell r="A1152">
            <v>1800</v>
          </cell>
          <cell r="B1152" t="str">
            <v>442002300223</v>
          </cell>
          <cell r="C1152" t="str">
            <v>442</v>
          </cell>
          <cell r="D1152" t="str">
            <v>442002</v>
          </cell>
          <cell r="E1152" t="str">
            <v>ذخيره مزاياي پايان خدمت كاركنان</v>
          </cell>
          <cell r="F1152" t="str">
            <v>ذخيره مزاياي پايان خدمت  كاركنان</v>
          </cell>
          <cell r="G1152" t="str">
            <v>300223</v>
          </cell>
          <cell r="H1152" t="str">
            <v>حسيني ميرصمد</v>
          </cell>
          <cell r="P1152" t="str">
            <v>180</v>
          </cell>
        </row>
        <row r="1153">
          <cell r="A1153">
            <v>1800</v>
          </cell>
          <cell r="B1153" t="str">
            <v>442002300222</v>
          </cell>
          <cell r="C1153" t="str">
            <v>442</v>
          </cell>
          <cell r="D1153" t="str">
            <v>442002</v>
          </cell>
          <cell r="E1153" t="str">
            <v>ذخيره مزاياي پايان خدمت كاركنان</v>
          </cell>
          <cell r="F1153" t="str">
            <v>ذخيره مزاياي پايان خدمت  كاركنان</v>
          </cell>
          <cell r="G1153" t="str">
            <v>300222</v>
          </cell>
          <cell r="H1153" t="str">
            <v>شكري احمد</v>
          </cell>
          <cell r="P1153" t="str">
            <v>180</v>
          </cell>
        </row>
        <row r="1154">
          <cell r="A1154">
            <v>1800</v>
          </cell>
          <cell r="B1154" t="str">
            <v>442002300201</v>
          </cell>
          <cell r="C1154" t="str">
            <v>442</v>
          </cell>
          <cell r="D1154" t="str">
            <v>442002</v>
          </cell>
          <cell r="E1154" t="str">
            <v>ذخيره مزاياي پايان خدمت كاركنان</v>
          </cell>
          <cell r="F1154" t="str">
            <v>ذخيره مزاياي پايان خدمت  كاركنان</v>
          </cell>
          <cell r="G1154" t="str">
            <v>300201</v>
          </cell>
          <cell r="H1154" t="str">
            <v>حسين زاده فرد سجاد</v>
          </cell>
          <cell r="P1154" t="str">
            <v>180</v>
          </cell>
        </row>
        <row r="1155">
          <cell r="A1155">
            <v>1800</v>
          </cell>
          <cell r="B1155" t="str">
            <v>442002300211</v>
          </cell>
          <cell r="C1155" t="str">
            <v>442</v>
          </cell>
          <cell r="D1155" t="str">
            <v>442002</v>
          </cell>
          <cell r="E1155" t="str">
            <v>ذخيره مزاياي پايان خدمت كاركنان</v>
          </cell>
          <cell r="F1155" t="str">
            <v>ذخيره مزاياي پايان خدمت  كاركنان</v>
          </cell>
          <cell r="G1155" t="str">
            <v>300211</v>
          </cell>
          <cell r="H1155" t="str">
            <v>جعفرنژاد عليرضا</v>
          </cell>
          <cell r="P1155" t="str">
            <v>180</v>
          </cell>
        </row>
        <row r="1156">
          <cell r="A1156">
            <v>1800</v>
          </cell>
          <cell r="B1156" t="str">
            <v>442002300224</v>
          </cell>
          <cell r="C1156" t="str">
            <v>442</v>
          </cell>
          <cell r="D1156" t="str">
            <v>442002</v>
          </cell>
          <cell r="E1156" t="str">
            <v>ذخيره مزاياي پايان خدمت كاركنان</v>
          </cell>
          <cell r="F1156" t="str">
            <v>ذخيره مزاياي پايان خدمت  كاركنان</v>
          </cell>
          <cell r="G1156" t="str">
            <v>300224</v>
          </cell>
          <cell r="H1156" t="str">
            <v>زنده شعر بهمن</v>
          </cell>
          <cell r="P1156" t="str">
            <v>180</v>
          </cell>
        </row>
        <row r="1157">
          <cell r="A1157">
            <v>1800</v>
          </cell>
          <cell r="B1157" t="str">
            <v>442002300230</v>
          </cell>
          <cell r="C1157" t="str">
            <v>442</v>
          </cell>
          <cell r="D1157" t="str">
            <v>442002</v>
          </cell>
          <cell r="E1157" t="str">
            <v>ذخيره مزاياي پايان خدمت كاركنان</v>
          </cell>
          <cell r="F1157" t="str">
            <v>ذخيره مزاياي پايان خدمت  كاركنان</v>
          </cell>
          <cell r="G1157" t="str">
            <v>300230</v>
          </cell>
          <cell r="H1157" t="str">
            <v>ابراهيمي حامد صمد</v>
          </cell>
          <cell r="P1157" t="str">
            <v>180</v>
          </cell>
        </row>
        <row r="1158">
          <cell r="A1158">
            <v>1800</v>
          </cell>
          <cell r="B1158" t="str">
            <v>442002300238</v>
          </cell>
          <cell r="C1158" t="str">
            <v>442</v>
          </cell>
          <cell r="D1158" t="str">
            <v>442002</v>
          </cell>
          <cell r="E1158" t="str">
            <v>ذخيره مزاياي پايان خدمت كاركنان</v>
          </cell>
          <cell r="F1158" t="str">
            <v>ذخيره مزاياي پايان خدمت  كاركنان</v>
          </cell>
          <cell r="G1158" t="str">
            <v>300238</v>
          </cell>
          <cell r="H1158" t="str">
            <v>شكوهي لله لو علي</v>
          </cell>
          <cell r="P1158" t="str">
            <v>180</v>
          </cell>
        </row>
        <row r="1159">
          <cell r="A1159">
            <v>1800</v>
          </cell>
          <cell r="B1159" t="str">
            <v>442002300251</v>
          </cell>
          <cell r="C1159" t="str">
            <v>442</v>
          </cell>
          <cell r="D1159" t="str">
            <v>442002</v>
          </cell>
          <cell r="E1159" t="str">
            <v>ذخيره مزاياي پايان خدمت كاركنان</v>
          </cell>
          <cell r="F1159" t="str">
            <v>ذخيره مزاياي پايان خدمت  كاركنان</v>
          </cell>
          <cell r="G1159" t="str">
            <v>300251</v>
          </cell>
          <cell r="H1159" t="str">
            <v>تبرخي تبريزي فرهاد</v>
          </cell>
          <cell r="P1159" t="str">
            <v>180</v>
          </cell>
        </row>
        <row r="1160">
          <cell r="A1160">
            <v>1800</v>
          </cell>
          <cell r="B1160" t="str">
            <v>442002300252</v>
          </cell>
          <cell r="C1160" t="str">
            <v>442</v>
          </cell>
          <cell r="D1160" t="str">
            <v>442002</v>
          </cell>
          <cell r="E1160" t="str">
            <v>ذخيره مزاياي پايان خدمت كاركنان</v>
          </cell>
          <cell r="F1160" t="str">
            <v>ذخيره مزاياي پايان خدمت  كاركنان</v>
          </cell>
          <cell r="G1160" t="str">
            <v>300252</v>
          </cell>
          <cell r="H1160" t="str">
            <v>رنجبران عين الدين محمدرضا</v>
          </cell>
          <cell r="P1160" t="str">
            <v>180</v>
          </cell>
        </row>
        <row r="1161">
          <cell r="A1161">
            <v>1800</v>
          </cell>
          <cell r="B1161" t="str">
            <v>442002300305</v>
          </cell>
          <cell r="C1161" t="str">
            <v>442</v>
          </cell>
          <cell r="D1161" t="str">
            <v>442002</v>
          </cell>
          <cell r="E1161" t="str">
            <v>ذخيره مزاياي پايان خدمت كاركنان</v>
          </cell>
          <cell r="F1161" t="str">
            <v>ذخيره مزاياي پايان خدمت  كاركنان</v>
          </cell>
          <cell r="G1161" t="str">
            <v>300305</v>
          </cell>
          <cell r="H1161" t="str">
            <v>خضرلوي اقدم رضا</v>
          </cell>
          <cell r="P1161" t="str">
            <v>180</v>
          </cell>
        </row>
        <row r="1162">
          <cell r="A1162">
            <v>1800</v>
          </cell>
          <cell r="B1162" t="str">
            <v>442002300215</v>
          </cell>
          <cell r="C1162" t="str">
            <v>442</v>
          </cell>
          <cell r="D1162" t="str">
            <v>442002</v>
          </cell>
          <cell r="E1162" t="str">
            <v>ذخيره مزاياي پايان خدمت كاركنان</v>
          </cell>
          <cell r="F1162" t="str">
            <v>ذخيره مزاياي پايان خدمت  كاركنان</v>
          </cell>
          <cell r="G1162" t="str">
            <v>300215</v>
          </cell>
          <cell r="H1162" t="str">
            <v>هژبر جواد</v>
          </cell>
          <cell r="P1162" t="str">
            <v>180</v>
          </cell>
        </row>
        <row r="1163">
          <cell r="A1163">
            <v>1800</v>
          </cell>
          <cell r="B1163" t="str">
            <v>442002300306</v>
          </cell>
          <cell r="C1163" t="str">
            <v>442</v>
          </cell>
          <cell r="D1163" t="str">
            <v>442002</v>
          </cell>
          <cell r="E1163" t="str">
            <v>ذخيره مزاياي پايان خدمت كاركنان</v>
          </cell>
          <cell r="F1163" t="str">
            <v>ذخيره مزاياي پايان خدمت  كاركنان</v>
          </cell>
          <cell r="G1163" t="str">
            <v>300306</v>
          </cell>
          <cell r="H1163" t="str">
            <v>نوري بهروز</v>
          </cell>
          <cell r="P1163" t="str">
            <v>180</v>
          </cell>
        </row>
        <row r="1164">
          <cell r="A1164">
            <v>1800</v>
          </cell>
          <cell r="B1164" t="str">
            <v>442002300298</v>
          </cell>
          <cell r="C1164" t="str">
            <v>442</v>
          </cell>
          <cell r="D1164" t="str">
            <v>442002</v>
          </cell>
          <cell r="E1164" t="str">
            <v>ذخيره مزاياي پايان خدمت كاركنان</v>
          </cell>
          <cell r="F1164" t="str">
            <v>ذخيره مزاياي پايان خدمت  كاركنان</v>
          </cell>
          <cell r="G1164" t="str">
            <v>300298</v>
          </cell>
          <cell r="H1164" t="str">
            <v>جبرئيلي اميد</v>
          </cell>
          <cell r="P1164" t="str">
            <v>180</v>
          </cell>
        </row>
        <row r="1165">
          <cell r="A1165">
            <v>1800</v>
          </cell>
          <cell r="B1165" t="str">
            <v>442002300307</v>
          </cell>
          <cell r="C1165" t="str">
            <v>442</v>
          </cell>
          <cell r="D1165" t="str">
            <v>442002</v>
          </cell>
          <cell r="E1165" t="str">
            <v>ذخيره مزاياي پايان خدمت كاركنان</v>
          </cell>
          <cell r="F1165" t="str">
            <v>ذخيره مزاياي پايان خدمت  كاركنان</v>
          </cell>
          <cell r="G1165" t="str">
            <v>300307</v>
          </cell>
          <cell r="H1165" t="str">
            <v>سعيدي قراملكي حسين</v>
          </cell>
          <cell r="P1165" t="str">
            <v>180</v>
          </cell>
        </row>
        <row r="1166">
          <cell r="A1166">
            <v>1800</v>
          </cell>
          <cell r="B1166" t="str">
            <v>442002300256</v>
          </cell>
          <cell r="C1166" t="str">
            <v>442</v>
          </cell>
          <cell r="D1166" t="str">
            <v>442002</v>
          </cell>
          <cell r="E1166" t="str">
            <v>ذخيره مزاياي پايان خدمت كاركنان</v>
          </cell>
          <cell r="F1166" t="str">
            <v>ذخيره مزاياي پايان خدمت  كاركنان</v>
          </cell>
          <cell r="G1166" t="str">
            <v>300256</v>
          </cell>
          <cell r="H1166" t="str">
            <v>نادري بركجه پرويز</v>
          </cell>
          <cell r="P1166" t="str">
            <v>180</v>
          </cell>
        </row>
        <row r="1167">
          <cell r="A1167">
            <v>1800</v>
          </cell>
          <cell r="B1167" t="str">
            <v>442002300262</v>
          </cell>
          <cell r="C1167" t="str">
            <v>442</v>
          </cell>
          <cell r="D1167" t="str">
            <v>442002</v>
          </cell>
          <cell r="E1167" t="str">
            <v>ذخيره مزاياي پايان خدمت كاركنان</v>
          </cell>
          <cell r="F1167" t="str">
            <v>ذخيره مزاياي پايان خدمت  كاركنان</v>
          </cell>
          <cell r="G1167" t="str">
            <v>300262</v>
          </cell>
          <cell r="H1167" t="str">
            <v>عزت پور نقاره كوب آيدين</v>
          </cell>
          <cell r="P1167" t="str">
            <v>180</v>
          </cell>
        </row>
        <row r="1168">
          <cell r="A1168">
            <v>1800</v>
          </cell>
          <cell r="B1168" t="str">
            <v>442002300271</v>
          </cell>
          <cell r="C1168" t="str">
            <v>442</v>
          </cell>
          <cell r="D1168" t="str">
            <v>442002</v>
          </cell>
          <cell r="E1168" t="str">
            <v>ذخيره مزاياي پايان خدمت كاركنان</v>
          </cell>
          <cell r="F1168" t="str">
            <v>ذخيره مزاياي پايان خدمت  كاركنان</v>
          </cell>
          <cell r="G1168" t="str">
            <v>300271</v>
          </cell>
          <cell r="H1168" t="str">
            <v>واحدي باويل مهدي</v>
          </cell>
          <cell r="P1168" t="str">
            <v>180</v>
          </cell>
        </row>
        <row r="1169">
          <cell r="A1169">
            <v>1800</v>
          </cell>
          <cell r="B1169" t="str">
            <v>442002300304</v>
          </cell>
          <cell r="C1169" t="str">
            <v>442</v>
          </cell>
          <cell r="D1169" t="str">
            <v>442002</v>
          </cell>
          <cell r="E1169" t="str">
            <v>ذخيره مزاياي پايان خدمت كاركنان</v>
          </cell>
          <cell r="F1169" t="str">
            <v>ذخيره مزاياي پايان خدمت  كاركنان</v>
          </cell>
          <cell r="G1169" t="str">
            <v>300304</v>
          </cell>
          <cell r="H1169" t="str">
            <v>محمد نژاد سعيد</v>
          </cell>
          <cell r="P1169" t="str">
            <v>180</v>
          </cell>
        </row>
        <row r="1170">
          <cell r="A1170">
            <v>1800</v>
          </cell>
          <cell r="B1170" t="str">
            <v>442002300254</v>
          </cell>
          <cell r="C1170" t="str">
            <v>442</v>
          </cell>
          <cell r="D1170" t="str">
            <v>442002</v>
          </cell>
          <cell r="E1170" t="str">
            <v>ذخيره مزاياي پايان خدمت كاركنان</v>
          </cell>
          <cell r="F1170" t="str">
            <v>ذخيره مزاياي پايان خدمت  كاركنان</v>
          </cell>
          <cell r="G1170" t="str">
            <v>300254</v>
          </cell>
          <cell r="H1170" t="str">
            <v>زمانلو مهدي</v>
          </cell>
          <cell r="P1170" t="str">
            <v>180</v>
          </cell>
        </row>
        <row r="1171">
          <cell r="A1171">
            <v>1800</v>
          </cell>
          <cell r="B1171" t="str">
            <v>442002300308</v>
          </cell>
          <cell r="C1171" t="str">
            <v>442</v>
          </cell>
          <cell r="D1171" t="str">
            <v>442002</v>
          </cell>
          <cell r="E1171" t="str">
            <v>ذخيره مزاياي پايان خدمت كاركنان</v>
          </cell>
          <cell r="F1171" t="str">
            <v>ذخيره مزاياي پايان خدمت  كاركنان</v>
          </cell>
          <cell r="G1171" t="str">
            <v>300308</v>
          </cell>
          <cell r="H1171" t="str">
            <v>شاه قاسمي مهرداد</v>
          </cell>
          <cell r="P1171" t="str">
            <v>180</v>
          </cell>
        </row>
        <row r="1172">
          <cell r="A1172">
            <v>1800</v>
          </cell>
          <cell r="B1172" t="str">
            <v>442002300310</v>
          </cell>
          <cell r="C1172" t="str">
            <v>442</v>
          </cell>
          <cell r="D1172" t="str">
            <v>442002</v>
          </cell>
          <cell r="E1172" t="str">
            <v>ذخيره مزاياي پايان خدمت كاركنان</v>
          </cell>
          <cell r="F1172" t="str">
            <v>ذخيره مزاياي پايان خدمت  كاركنان</v>
          </cell>
          <cell r="G1172" t="str">
            <v>300310</v>
          </cell>
          <cell r="H1172" t="str">
            <v>نوري مسعود</v>
          </cell>
          <cell r="P1172" t="str">
            <v>180</v>
          </cell>
        </row>
        <row r="1173">
          <cell r="A1173">
            <v>1800</v>
          </cell>
          <cell r="B1173" t="str">
            <v>442002300314</v>
          </cell>
          <cell r="C1173" t="str">
            <v>442</v>
          </cell>
          <cell r="D1173" t="str">
            <v>442002</v>
          </cell>
          <cell r="E1173" t="str">
            <v>ذخيره مزاياي پايان خدمت كاركنان</v>
          </cell>
          <cell r="F1173" t="str">
            <v>ذخيره مزاياي پايان خدمت  كاركنان</v>
          </cell>
          <cell r="G1173" t="str">
            <v>300314</v>
          </cell>
          <cell r="H1173" t="str">
            <v>صالح زاده احد</v>
          </cell>
          <cell r="P1173" t="str">
            <v>180</v>
          </cell>
        </row>
        <row r="1174">
          <cell r="A1174">
            <v>1800</v>
          </cell>
          <cell r="B1174" t="str">
            <v>442002300312</v>
          </cell>
          <cell r="C1174" t="str">
            <v>442</v>
          </cell>
          <cell r="D1174" t="str">
            <v>442002</v>
          </cell>
          <cell r="E1174" t="str">
            <v>ذخيره مزاياي پايان خدمت كاركنان</v>
          </cell>
          <cell r="F1174" t="str">
            <v>ذخيره مزاياي پايان خدمت  كاركنان</v>
          </cell>
          <cell r="G1174" t="str">
            <v>300312</v>
          </cell>
          <cell r="H1174" t="str">
            <v>غنيمتي محمد</v>
          </cell>
          <cell r="P1174" t="str">
            <v>180</v>
          </cell>
        </row>
        <row r="1175">
          <cell r="A1175">
            <v>1800</v>
          </cell>
          <cell r="B1175" t="str">
            <v>442002300313</v>
          </cell>
          <cell r="C1175" t="str">
            <v>442</v>
          </cell>
          <cell r="D1175" t="str">
            <v>442002</v>
          </cell>
          <cell r="E1175" t="str">
            <v>ذخيره مزاياي پايان خدمت كاركنان</v>
          </cell>
          <cell r="F1175" t="str">
            <v>ذخيره مزاياي پايان خدمت  كاركنان</v>
          </cell>
          <cell r="G1175" t="str">
            <v>300313</v>
          </cell>
          <cell r="H1175" t="str">
            <v>ايران زاد محمدهادي</v>
          </cell>
          <cell r="P1175" t="str">
            <v>180</v>
          </cell>
        </row>
        <row r="1176">
          <cell r="A1176">
            <v>1800</v>
          </cell>
          <cell r="B1176" t="str">
            <v>442002300319</v>
          </cell>
          <cell r="C1176" t="str">
            <v>442</v>
          </cell>
          <cell r="D1176" t="str">
            <v>442002</v>
          </cell>
          <cell r="E1176" t="str">
            <v>ذخيره مزاياي پايان خدمت كاركنان</v>
          </cell>
          <cell r="F1176" t="str">
            <v>ذخيره مزاياي پايان خدمت  كاركنان</v>
          </cell>
          <cell r="G1176" t="str">
            <v>300319</v>
          </cell>
          <cell r="H1176" t="str">
            <v>پيماني امير</v>
          </cell>
          <cell r="P1176" t="str">
            <v>180</v>
          </cell>
        </row>
        <row r="1177">
          <cell r="A1177">
            <v>1800</v>
          </cell>
          <cell r="B1177" t="str">
            <v>442002300315</v>
          </cell>
          <cell r="C1177" t="str">
            <v>442</v>
          </cell>
          <cell r="D1177" t="str">
            <v>442002</v>
          </cell>
          <cell r="E1177" t="str">
            <v>ذخيره مزاياي پايان خدمت كاركنان</v>
          </cell>
          <cell r="F1177" t="str">
            <v>ذخيره مزاياي پايان خدمت  كاركنان</v>
          </cell>
          <cell r="G1177" t="str">
            <v>300315</v>
          </cell>
          <cell r="H1177" t="str">
            <v>زينالي علي</v>
          </cell>
          <cell r="P1177" t="str">
            <v>180</v>
          </cell>
        </row>
        <row r="1178">
          <cell r="A1178">
            <v>1800</v>
          </cell>
          <cell r="B1178" t="str">
            <v>442002300033</v>
          </cell>
          <cell r="C1178" t="str">
            <v>442</v>
          </cell>
          <cell r="D1178" t="str">
            <v>442002</v>
          </cell>
          <cell r="E1178" t="str">
            <v>ذخيره مزاياي پايان خدمت كاركنان</v>
          </cell>
          <cell r="F1178" t="str">
            <v>ذخيره مزاياي پايان خدمت  كاركنان</v>
          </cell>
          <cell r="G1178" t="str">
            <v>300033</v>
          </cell>
          <cell r="H1178" t="str">
            <v>احمد زاده حمامي رضا</v>
          </cell>
          <cell r="P1178" t="str">
            <v>180</v>
          </cell>
        </row>
        <row r="1179">
          <cell r="A1179">
            <v>1900</v>
          </cell>
          <cell r="B1179" t="str">
            <v>550001101026</v>
          </cell>
          <cell r="C1179" t="str">
            <v>550</v>
          </cell>
          <cell r="D1179" t="str">
            <v>550001</v>
          </cell>
          <cell r="E1179" t="str">
            <v>سرمايه</v>
          </cell>
          <cell r="F1179" t="str">
            <v>سرمايه ثبت شده</v>
          </cell>
          <cell r="G1179" t="str">
            <v>101026</v>
          </cell>
          <cell r="H1179" t="str">
            <v>شرکت سايپا</v>
          </cell>
          <cell r="P1179" t="str">
            <v>190</v>
          </cell>
        </row>
        <row r="1180">
          <cell r="A1180">
            <v>1901</v>
          </cell>
          <cell r="B1180" t="str">
            <v>550001101220</v>
          </cell>
          <cell r="C1180" t="str">
            <v>550</v>
          </cell>
          <cell r="D1180" t="str">
            <v>550001</v>
          </cell>
          <cell r="E1180" t="str">
            <v>سرمايه</v>
          </cell>
          <cell r="F1180" t="str">
            <v>سرمايه ثبت شده</v>
          </cell>
          <cell r="G1180" t="str">
            <v>101220</v>
          </cell>
          <cell r="H1180" t="str">
            <v>سازمان گسترش ونوسازي صنايع ايران</v>
          </cell>
          <cell r="P1180" t="str">
            <v>190</v>
          </cell>
        </row>
        <row r="1181">
          <cell r="A1181">
            <v>20</v>
          </cell>
          <cell r="B1181" t="str">
            <v>551001</v>
          </cell>
          <cell r="C1181" t="str">
            <v>551</v>
          </cell>
          <cell r="D1181" t="str">
            <v>551001</v>
          </cell>
          <cell r="E1181" t="str">
            <v>اندوخته ها</v>
          </cell>
          <cell r="F1181" t="str">
            <v>اندوخته قانوني</v>
          </cell>
          <cell r="G1181">
            <v>0</v>
          </cell>
          <cell r="H1181">
            <v>0</v>
          </cell>
          <cell r="P1181" t="str">
            <v>20</v>
          </cell>
        </row>
        <row r="1182">
          <cell r="A1182">
            <v>121</v>
          </cell>
          <cell r="B1182" t="str">
            <v>553001</v>
          </cell>
          <cell r="C1182" t="str">
            <v>553</v>
          </cell>
          <cell r="D1182" t="str">
            <v>553001</v>
          </cell>
          <cell r="E1182" t="str">
            <v>سود(زيان)انباشته</v>
          </cell>
          <cell r="F1182" t="str">
            <v>سود و يا زيان سنوات قبل</v>
          </cell>
          <cell r="G1182">
            <v>0</v>
          </cell>
          <cell r="H1182">
            <v>0</v>
          </cell>
          <cell r="P1182" t="str">
            <v>121</v>
          </cell>
        </row>
        <row r="1183">
          <cell r="A1183" t="str">
            <v>كد را وارد كنيد</v>
          </cell>
          <cell r="B1183" t="str">
            <v>556001000833</v>
          </cell>
          <cell r="C1183" t="str">
            <v>556</v>
          </cell>
          <cell r="D1183" t="str">
            <v>556001</v>
          </cell>
          <cell r="E1183" t="str">
            <v>مازاد ناشي از تجديد ارزيابي دارائيهاي ثابت</v>
          </cell>
          <cell r="F1183" t="str">
            <v>مازاد ناشي از تجديد ارزيابي زمين</v>
          </cell>
          <cell r="G1183" t="str">
            <v>000833</v>
          </cell>
          <cell r="H1183" t="str">
            <v>زمين</v>
          </cell>
          <cell r="P1183" t="str">
            <v xml:space="preserve">كد </v>
          </cell>
        </row>
        <row r="1184">
          <cell r="A1184">
            <v>2100</v>
          </cell>
          <cell r="B1184" t="str">
            <v>660001000001</v>
          </cell>
          <cell r="C1184" t="str">
            <v>660</v>
          </cell>
          <cell r="D1184" t="str">
            <v>660001</v>
          </cell>
          <cell r="E1184" t="str">
            <v>فروش و درآمد حاصل ازارائه خدمات</v>
          </cell>
          <cell r="F1184" t="str">
            <v>فروش قطعات خودرو</v>
          </cell>
          <cell r="G1184" t="str">
            <v>000001</v>
          </cell>
          <cell r="H1184" t="str">
            <v>كليپر پرايد</v>
          </cell>
          <cell r="P1184" t="str">
            <v>210</v>
          </cell>
        </row>
        <row r="1185">
          <cell r="A1185">
            <v>2102</v>
          </cell>
          <cell r="B1185" t="str">
            <v>660001000003</v>
          </cell>
          <cell r="C1185" t="str">
            <v>660</v>
          </cell>
          <cell r="D1185" t="str">
            <v>660001</v>
          </cell>
          <cell r="E1185" t="str">
            <v>فروش و درآمد حاصل ازارائه خدمات</v>
          </cell>
          <cell r="F1185" t="str">
            <v>فروش قطعات خودرو</v>
          </cell>
          <cell r="G1185" t="str">
            <v>000003</v>
          </cell>
          <cell r="H1185" t="str">
            <v>اكسل عقب نيسان(كفشك)</v>
          </cell>
          <cell r="P1185" t="str">
            <v>210</v>
          </cell>
        </row>
        <row r="1186">
          <cell r="A1186">
            <v>2101</v>
          </cell>
          <cell r="B1186" t="str">
            <v>660001000002</v>
          </cell>
          <cell r="C1186" t="str">
            <v>660</v>
          </cell>
          <cell r="D1186" t="str">
            <v>660001</v>
          </cell>
          <cell r="E1186" t="str">
            <v>فروش و درآمد حاصل ازارائه خدمات</v>
          </cell>
          <cell r="F1186" t="str">
            <v>فروش قطعات خودرو</v>
          </cell>
          <cell r="G1186" t="str">
            <v>000002</v>
          </cell>
          <cell r="H1186" t="str">
            <v>اكسل جلو نيسان</v>
          </cell>
          <cell r="P1186" t="str">
            <v>210</v>
          </cell>
        </row>
        <row r="1187">
          <cell r="A1187">
            <v>2103</v>
          </cell>
          <cell r="B1187" t="str">
            <v>660001000005</v>
          </cell>
          <cell r="C1187" t="str">
            <v>660</v>
          </cell>
          <cell r="D1187" t="str">
            <v>660001</v>
          </cell>
          <cell r="E1187" t="str">
            <v>فروش و درآمد حاصل ازارائه خدمات</v>
          </cell>
          <cell r="F1187" t="str">
            <v>فروش قطعات خودرو</v>
          </cell>
          <cell r="G1187" t="str">
            <v>000005</v>
          </cell>
          <cell r="H1187" t="str">
            <v>قيفي نيسان</v>
          </cell>
          <cell r="P1187" t="str">
            <v>210</v>
          </cell>
        </row>
        <row r="1188">
          <cell r="A1188">
            <v>2130</v>
          </cell>
          <cell r="B1188" t="str">
            <v>660001000007</v>
          </cell>
          <cell r="C1188" t="str">
            <v>660</v>
          </cell>
          <cell r="D1188" t="str">
            <v>660001</v>
          </cell>
          <cell r="E1188" t="str">
            <v>فروش و درآمد حاصل ازارائه خدمات</v>
          </cell>
          <cell r="F1188" t="str">
            <v>فروش قطعات خودرو</v>
          </cell>
          <cell r="G1188" t="str">
            <v>000007</v>
          </cell>
          <cell r="H1188" t="str">
            <v>ساير قطعات خودرو</v>
          </cell>
          <cell r="P1188" t="str">
            <v>213</v>
          </cell>
        </row>
        <row r="1189">
          <cell r="A1189">
            <v>2104</v>
          </cell>
          <cell r="B1189" t="str">
            <v>660001000006</v>
          </cell>
          <cell r="C1189" t="str">
            <v>660</v>
          </cell>
          <cell r="D1189" t="str">
            <v>660001</v>
          </cell>
          <cell r="E1189" t="str">
            <v>فروش و درآمد حاصل ازارائه خدمات</v>
          </cell>
          <cell r="F1189" t="str">
            <v>فروش قطعات خودرو</v>
          </cell>
          <cell r="G1189" t="str">
            <v>000006</v>
          </cell>
          <cell r="H1189" t="str">
            <v>كشويي نيسان</v>
          </cell>
          <cell r="P1189" t="str">
            <v>210</v>
          </cell>
        </row>
        <row r="1190">
          <cell r="A1190">
            <v>2106</v>
          </cell>
          <cell r="B1190" t="str">
            <v>660001000020</v>
          </cell>
          <cell r="C1190" t="str">
            <v>660</v>
          </cell>
          <cell r="D1190" t="str">
            <v>660001</v>
          </cell>
          <cell r="E1190" t="str">
            <v>فروش و درآمد حاصل ازارائه خدمات</v>
          </cell>
          <cell r="F1190" t="str">
            <v>فروش قطعات خودرو</v>
          </cell>
          <cell r="G1190" t="str">
            <v>000020</v>
          </cell>
          <cell r="H1190" t="str">
            <v>مستر و بوستر پرايد</v>
          </cell>
          <cell r="P1190" t="str">
            <v>210</v>
          </cell>
        </row>
        <row r="1191">
          <cell r="A1191">
            <v>2109</v>
          </cell>
          <cell r="B1191" t="str">
            <v>660002000004</v>
          </cell>
          <cell r="C1191" t="str">
            <v>660</v>
          </cell>
          <cell r="D1191" t="str">
            <v>660002</v>
          </cell>
          <cell r="E1191" t="str">
            <v>فروش و درآمد حاصل ازارائه خدمات</v>
          </cell>
          <cell r="F1191" t="str">
            <v>فروش ساخت ابزارآلات</v>
          </cell>
          <cell r="G1191" t="str">
            <v>000004</v>
          </cell>
          <cell r="H1191" t="str">
            <v>ساخت گيج</v>
          </cell>
          <cell r="P1191" t="str">
            <v>210</v>
          </cell>
        </row>
        <row r="1192">
          <cell r="A1192">
            <v>2131</v>
          </cell>
          <cell r="B1192" t="str">
            <v>660003000009</v>
          </cell>
          <cell r="C1192" t="str">
            <v>660</v>
          </cell>
          <cell r="D1192" t="str">
            <v>660003</v>
          </cell>
          <cell r="E1192" t="str">
            <v>فروش و درآمد حاصل ازارائه خدمات</v>
          </cell>
          <cell r="F1192" t="str">
            <v>فروش ارائه خدمات</v>
          </cell>
          <cell r="G1192" t="str">
            <v>000009</v>
          </cell>
          <cell r="H1192" t="str">
            <v>خدمات كاليبراسيون</v>
          </cell>
          <cell r="P1192" t="str">
            <v>213</v>
          </cell>
        </row>
        <row r="1193">
          <cell r="A1193">
            <v>2132</v>
          </cell>
          <cell r="B1193" t="str">
            <v>660003000010</v>
          </cell>
          <cell r="C1193" t="str">
            <v>660</v>
          </cell>
          <cell r="D1193" t="str">
            <v>660003</v>
          </cell>
          <cell r="E1193" t="str">
            <v>فروش و درآمد حاصل ازارائه خدمات</v>
          </cell>
          <cell r="F1193" t="str">
            <v>فروش ارائه خدمات</v>
          </cell>
          <cell r="G1193" t="str">
            <v>000010</v>
          </cell>
          <cell r="H1193" t="str">
            <v>خدمات سنگزني</v>
          </cell>
          <cell r="P1193" t="str">
            <v>213</v>
          </cell>
        </row>
        <row r="1194">
          <cell r="A1194">
            <v>2139</v>
          </cell>
          <cell r="B1194" t="str">
            <v>660003000013</v>
          </cell>
          <cell r="C1194" t="str">
            <v>660</v>
          </cell>
          <cell r="D1194" t="str">
            <v>660003</v>
          </cell>
          <cell r="E1194" t="str">
            <v>فروش و درآمد حاصل ازارائه خدمات</v>
          </cell>
          <cell r="F1194" t="str">
            <v>فروش ارائه خدمات</v>
          </cell>
          <cell r="G1194" t="str">
            <v>000013</v>
          </cell>
          <cell r="H1194" t="str">
            <v>خدمات تست و آناليز مواد</v>
          </cell>
          <cell r="P1194" t="str">
            <v>213</v>
          </cell>
        </row>
        <row r="1195">
          <cell r="A1195">
            <v>2139</v>
          </cell>
          <cell r="B1195" t="str">
            <v>660003000011</v>
          </cell>
          <cell r="C1195" t="str">
            <v>660</v>
          </cell>
          <cell r="D1195" t="str">
            <v>660003</v>
          </cell>
          <cell r="E1195" t="str">
            <v>فروش و درآمد حاصل ازارائه خدمات</v>
          </cell>
          <cell r="F1195" t="str">
            <v>فروش ارائه خدمات</v>
          </cell>
          <cell r="G1195" t="str">
            <v>000011</v>
          </cell>
          <cell r="H1195" t="str">
            <v>خدمات ساخت فيكسچر</v>
          </cell>
          <cell r="P1195" t="str">
            <v>213</v>
          </cell>
        </row>
        <row r="1196">
          <cell r="A1196">
            <v>2139</v>
          </cell>
          <cell r="B1196" t="str">
            <v>660003000014</v>
          </cell>
          <cell r="C1196" t="str">
            <v>660</v>
          </cell>
          <cell r="D1196" t="str">
            <v>660003</v>
          </cell>
          <cell r="E1196" t="str">
            <v>فروش و درآمد حاصل ازارائه خدمات</v>
          </cell>
          <cell r="F1196" t="str">
            <v>فروش ارائه خدمات</v>
          </cell>
          <cell r="G1196" t="str">
            <v>000014</v>
          </cell>
          <cell r="H1196" t="str">
            <v>خدمات اندازه گيري</v>
          </cell>
          <cell r="P1196" t="str">
            <v>213</v>
          </cell>
        </row>
        <row r="1197">
          <cell r="A1197">
            <v>2139</v>
          </cell>
          <cell r="B1197" t="str">
            <v>660003000016</v>
          </cell>
          <cell r="C1197" t="str">
            <v>660</v>
          </cell>
          <cell r="D1197" t="str">
            <v>660003</v>
          </cell>
          <cell r="E1197" t="str">
            <v>فروش و درآمد حاصل ازارائه خدمات</v>
          </cell>
          <cell r="F1197" t="str">
            <v>فروش ارائه خدمات</v>
          </cell>
          <cell r="G1197" t="str">
            <v>000016</v>
          </cell>
          <cell r="H1197" t="str">
            <v>خدمات متفرقه</v>
          </cell>
          <cell r="P1197" t="str">
            <v>213</v>
          </cell>
        </row>
        <row r="1198">
          <cell r="A1198">
            <v>2104</v>
          </cell>
          <cell r="B1198" t="str">
            <v>661001000006</v>
          </cell>
          <cell r="C1198" t="str">
            <v>661</v>
          </cell>
          <cell r="D1198" t="str">
            <v>661001</v>
          </cell>
          <cell r="E1198" t="str">
            <v>برگشت از فروش و تخفيفات</v>
          </cell>
          <cell r="F1198" t="str">
            <v>برگشت از فروش قطعات خودرو</v>
          </cell>
          <cell r="G1198" t="str">
            <v>000006</v>
          </cell>
          <cell r="H1198" t="str">
            <v>كشويي نيسان</v>
          </cell>
          <cell r="P1198" t="str">
            <v>210</v>
          </cell>
        </row>
        <row r="1199">
          <cell r="A1199">
            <v>2162</v>
          </cell>
          <cell r="B1199" t="str">
            <v>661001000003</v>
          </cell>
          <cell r="C1199" t="str">
            <v>661</v>
          </cell>
          <cell r="D1199" t="str">
            <v>661001</v>
          </cell>
          <cell r="E1199" t="str">
            <v>برگشت از فروش و تخفيفات</v>
          </cell>
          <cell r="F1199" t="str">
            <v>برگشت از فروش قطعات خودرو</v>
          </cell>
          <cell r="G1199" t="str">
            <v>000003</v>
          </cell>
          <cell r="H1199" t="str">
            <v>اكسل عقب نيسان(كفشك)</v>
          </cell>
          <cell r="P1199" t="str">
            <v>216</v>
          </cell>
        </row>
        <row r="1200">
          <cell r="A1200">
            <v>2160</v>
          </cell>
          <cell r="B1200" t="str">
            <v>661001000001</v>
          </cell>
          <cell r="C1200" t="str">
            <v>661</v>
          </cell>
          <cell r="D1200" t="str">
            <v>661001</v>
          </cell>
          <cell r="E1200" t="str">
            <v>برگشت از فروش و تخفيفات</v>
          </cell>
          <cell r="F1200" t="str">
            <v>برگشت از فروش قطعات خودرو</v>
          </cell>
          <cell r="G1200" t="str">
            <v>000001</v>
          </cell>
          <cell r="H1200" t="str">
            <v>كليپر پرايد</v>
          </cell>
          <cell r="P1200" t="str">
            <v>216</v>
          </cell>
        </row>
        <row r="1201">
          <cell r="A1201">
            <v>2106</v>
          </cell>
          <cell r="B1201" t="str">
            <v>661001000020</v>
          </cell>
          <cell r="C1201" t="str">
            <v>661</v>
          </cell>
          <cell r="D1201" t="str">
            <v>661001</v>
          </cell>
          <cell r="E1201" t="str">
            <v>برگشت از فروش و تخفيفات</v>
          </cell>
          <cell r="F1201" t="str">
            <v>برگشت از فروش قطعات خودرو</v>
          </cell>
          <cell r="G1201" t="str">
            <v>000020</v>
          </cell>
          <cell r="H1201" t="str">
            <v>مستر و بوستر پرايد</v>
          </cell>
          <cell r="P1201" t="str">
            <v>210</v>
          </cell>
        </row>
        <row r="1202">
          <cell r="A1202">
            <v>2169</v>
          </cell>
          <cell r="B1202" t="str">
            <v>661002000004</v>
          </cell>
          <cell r="C1202" t="str">
            <v>661</v>
          </cell>
          <cell r="D1202" t="str">
            <v>661002</v>
          </cell>
          <cell r="E1202" t="str">
            <v>برگشت از فروش و تخفيفات</v>
          </cell>
          <cell r="F1202" t="str">
            <v>برگشت از فروش ساخت ابزارآلات</v>
          </cell>
          <cell r="G1202" t="str">
            <v>000004</v>
          </cell>
          <cell r="H1202" t="str">
            <v>ساخت گيج</v>
          </cell>
          <cell r="P1202" t="str">
            <v>216</v>
          </cell>
        </row>
        <row r="1203">
          <cell r="A1203">
            <v>2168</v>
          </cell>
          <cell r="B1203" t="str">
            <v>661011000007</v>
          </cell>
          <cell r="C1203" t="str">
            <v>661</v>
          </cell>
          <cell r="D1203" t="str">
            <v>661011</v>
          </cell>
          <cell r="E1203" t="str">
            <v>برگشت از فروش و تخفيفات</v>
          </cell>
          <cell r="F1203" t="str">
            <v>تخفيفات فروش قطعات خودرو</v>
          </cell>
          <cell r="G1203" t="str">
            <v>000007</v>
          </cell>
          <cell r="H1203" t="str">
            <v>ساير قطعات خودرو</v>
          </cell>
          <cell r="P1203" t="str">
            <v>216</v>
          </cell>
        </row>
        <row r="1204">
          <cell r="A1204">
            <v>2169</v>
          </cell>
          <cell r="B1204" t="str">
            <v>661012000004</v>
          </cell>
          <cell r="C1204" t="str">
            <v>661</v>
          </cell>
          <cell r="D1204" t="str">
            <v>661012</v>
          </cell>
          <cell r="E1204" t="str">
            <v>برگشت از فروش و تخفيفات</v>
          </cell>
          <cell r="F1204" t="str">
            <v>تخفيفات فروش ساخت ابزارآلات</v>
          </cell>
          <cell r="G1204" t="str">
            <v>000004</v>
          </cell>
          <cell r="H1204" t="str">
            <v>ساخت گيج</v>
          </cell>
          <cell r="P1204" t="str">
            <v>216</v>
          </cell>
        </row>
        <row r="1205">
          <cell r="A1205">
            <v>2550</v>
          </cell>
          <cell r="B1205" t="str">
            <v>662001000017</v>
          </cell>
          <cell r="C1205" t="str">
            <v>662</v>
          </cell>
          <cell r="D1205" t="str">
            <v>662001</v>
          </cell>
          <cell r="E1205" t="str">
            <v>ساير درآمدها و هزينه ها ي عملياتي</v>
          </cell>
          <cell r="F1205" t="str">
            <v>فروش ضايعات</v>
          </cell>
          <cell r="G1205" t="str">
            <v>000017</v>
          </cell>
          <cell r="H1205" t="str">
            <v>درآمد هاي عملياتي</v>
          </cell>
          <cell r="P1205" t="str">
            <v>255</v>
          </cell>
        </row>
        <row r="1206">
          <cell r="A1206">
            <v>2705</v>
          </cell>
          <cell r="B1206" t="str">
            <v>663002000018</v>
          </cell>
          <cell r="C1206" t="str">
            <v>663</v>
          </cell>
          <cell r="D1206" t="str">
            <v>663002</v>
          </cell>
          <cell r="E1206" t="str">
            <v>ساير درآمدها و هزينه ها ي غيرغملياتي</v>
          </cell>
          <cell r="F1206" t="str">
            <v>ساير درآمدهاوهزينه هاي غير عملياتي</v>
          </cell>
          <cell r="G1206" t="str">
            <v>000018</v>
          </cell>
          <cell r="H1206" t="str">
            <v>درآمد هاي غير عملياتي</v>
          </cell>
          <cell r="P1206" t="str">
            <v>270</v>
          </cell>
        </row>
        <row r="1207">
          <cell r="A1207">
            <v>2701</v>
          </cell>
          <cell r="B1207" t="str">
            <v>663003</v>
          </cell>
          <cell r="C1207" t="str">
            <v>663</v>
          </cell>
          <cell r="D1207" t="str">
            <v>663003</v>
          </cell>
          <cell r="E1207" t="str">
            <v>ساير درآمدها و هزينه ها ي غيرغملياتي</v>
          </cell>
          <cell r="F1207" t="str">
            <v>سود دريافتي از بانك</v>
          </cell>
          <cell r="G1207">
            <v>0</v>
          </cell>
          <cell r="H1207">
            <v>0</v>
          </cell>
          <cell r="P1207" t="str">
            <v>270</v>
          </cell>
        </row>
        <row r="1208">
          <cell r="A1208">
            <v>2240</v>
          </cell>
          <cell r="B1208" t="str">
            <v>880001800103</v>
          </cell>
          <cell r="C1208" t="str">
            <v>880</v>
          </cell>
          <cell r="D1208" t="str">
            <v>880001</v>
          </cell>
          <cell r="E1208" t="str">
            <v>دستمزد و مزايا</v>
          </cell>
          <cell r="F1208" t="str">
            <v>دستمزد ثابت</v>
          </cell>
          <cell r="G1208" t="str">
            <v>800103</v>
          </cell>
          <cell r="H1208" t="str">
            <v>مرکز ساخت و توليد</v>
          </cell>
          <cell r="P1208" t="str">
            <v>224</v>
          </cell>
        </row>
        <row r="1209">
          <cell r="A1209">
            <v>2200</v>
          </cell>
          <cell r="B1209" t="str">
            <v>880001800100</v>
          </cell>
          <cell r="C1209" t="str">
            <v>880</v>
          </cell>
          <cell r="D1209" t="str">
            <v>880001</v>
          </cell>
          <cell r="E1209" t="str">
            <v>دستمزد و مزايا</v>
          </cell>
          <cell r="F1209" t="str">
            <v>دستمزد ثابت</v>
          </cell>
          <cell r="G1209" t="str">
            <v>800100</v>
          </cell>
          <cell r="H1209" t="str">
            <v>مونتاژ</v>
          </cell>
          <cell r="P1209" t="str">
            <v>220</v>
          </cell>
        </row>
        <row r="1210">
          <cell r="A1210">
            <v>2300</v>
          </cell>
          <cell r="B1210" t="str">
            <v>880001800303</v>
          </cell>
          <cell r="C1210" t="str">
            <v>880</v>
          </cell>
          <cell r="D1210" t="str">
            <v>880001</v>
          </cell>
          <cell r="E1210" t="str">
            <v>دستمزد و مزايا</v>
          </cell>
          <cell r="F1210" t="str">
            <v>دستمزد ثابت</v>
          </cell>
          <cell r="G1210" t="str">
            <v>800303</v>
          </cell>
          <cell r="H1210" t="str">
            <v>برنامه ريزي</v>
          </cell>
          <cell r="P1210" t="str">
            <v>230</v>
          </cell>
        </row>
        <row r="1211">
          <cell r="A1211">
            <v>2400</v>
          </cell>
          <cell r="B1211" t="str">
            <v>880001800403</v>
          </cell>
          <cell r="C1211" t="str">
            <v>880</v>
          </cell>
          <cell r="D1211" t="str">
            <v>880001</v>
          </cell>
          <cell r="E1211" t="str">
            <v>دستمزد و مزايا</v>
          </cell>
          <cell r="F1211" t="str">
            <v>دستمزد ثابت</v>
          </cell>
          <cell r="G1211" t="str">
            <v>800403</v>
          </cell>
          <cell r="H1211" t="str">
            <v>امو ر اداري</v>
          </cell>
          <cell r="P1211" t="str">
            <v>240</v>
          </cell>
        </row>
        <row r="1212">
          <cell r="A1212">
            <v>2240</v>
          </cell>
          <cell r="B1212" t="str">
            <v>880001800104</v>
          </cell>
          <cell r="C1212" t="str">
            <v>880</v>
          </cell>
          <cell r="D1212" t="str">
            <v>880001</v>
          </cell>
          <cell r="E1212" t="str">
            <v>دستمزد و مزايا</v>
          </cell>
          <cell r="F1212" t="str">
            <v>دستمزد ثابت</v>
          </cell>
          <cell r="G1212" t="str">
            <v>800104</v>
          </cell>
          <cell r="H1212" t="str">
            <v>کنترل کيفي</v>
          </cell>
          <cell r="P1212" t="str">
            <v>224</v>
          </cell>
        </row>
        <row r="1213">
          <cell r="A1213">
            <v>2300</v>
          </cell>
          <cell r="B1213" t="str">
            <v>880001800302</v>
          </cell>
          <cell r="C1213" t="str">
            <v>880</v>
          </cell>
          <cell r="D1213" t="str">
            <v>880001</v>
          </cell>
          <cell r="E1213" t="str">
            <v>دستمزد و مزايا</v>
          </cell>
          <cell r="F1213" t="str">
            <v>دستمزد ثابت</v>
          </cell>
          <cell r="G1213" t="str">
            <v>800302</v>
          </cell>
          <cell r="H1213" t="str">
            <v>خدمات فني</v>
          </cell>
          <cell r="P1213" t="str">
            <v>230</v>
          </cell>
        </row>
        <row r="1214">
          <cell r="A1214">
            <v>2261</v>
          </cell>
          <cell r="B1214" t="str">
            <v>880001800202</v>
          </cell>
          <cell r="C1214" t="str">
            <v>880</v>
          </cell>
          <cell r="D1214" t="str">
            <v>880001</v>
          </cell>
          <cell r="E1214" t="str">
            <v>دستمزد و مزايا</v>
          </cell>
          <cell r="F1214" t="str">
            <v>دستمزد ثابت</v>
          </cell>
          <cell r="G1214" t="str">
            <v>800202</v>
          </cell>
          <cell r="H1214" t="str">
            <v>عمومي ساخت و توليد</v>
          </cell>
          <cell r="P1214" t="str">
            <v>226</v>
          </cell>
        </row>
        <row r="1215">
          <cell r="A1215">
            <v>2400</v>
          </cell>
          <cell r="B1215" t="str">
            <v>880001800401</v>
          </cell>
          <cell r="C1215" t="str">
            <v>880</v>
          </cell>
          <cell r="D1215" t="str">
            <v>880001</v>
          </cell>
          <cell r="E1215" t="str">
            <v>دستمزد و مزايا</v>
          </cell>
          <cell r="F1215" t="str">
            <v>دستمزد ثابت</v>
          </cell>
          <cell r="G1215" t="str">
            <v>800401</v>
          </cell>
          <cell r="H1215" t="str">
            <v>مديريت</v>
          </cell>
          <cell r="P1215" t="str">
            <v>240</v>
          </cell>
        </row>
        <row r="1216">
          <cell r="A1216">
            <v>2400</v>
          </cell>
          <cell r="B1216" t="str">
            <v>880001800400</v>
          </cell>
          <cell r="C1216" t="str">
            <v>880</v>
          </cell>
          <cell r="D1216" t="str">
            <v>880001</v>
          </cell>
          <cell r="E1216" t="str">
            <v>دستمزد و مزايا</v>
          </cell>
          <cell r="F1216" t="str">
            <v>دستمزد ثابت</v>
          </cell>
          <cell r="G1216" t="str">
            <v>800400</v>
          </cell>
          <cell r="H1216" t="str">
            <v>امور مالي</v>
          </cell>
          <cell r="P1216" t="str">
            <v>240</v>
          </cell>
        </row>
        <row r="1217">
          <cell r="A1217">
            <v>2240</v>
          </cell>
          <cell r="B1217" t="str">
            <v>880001800101</v>
          </cell>
          <cell r="C1217" t="str">
            <v>880</v>
          </cell>
          <cell r="D1217" t="str">
            <v>880001</v>
          </cell>
          <cell r="E1217" t="str">
            <v>دستمزد و مزايا</v>
          </cell>
          <cell r="F1217" t="str">
            <v>دستمزد ثابت</v>
          </cell>
          <cell r="G1217" t="str">
            <v>800101</v>
          </cell>
          <cell r="H1217" t="str">
            <v>تحقيقات مهندسي</v>
          </cell>
          <cell r="P1217" t="str">
            <v>224</v>
          </cell>
        </row>
        <row r="1218">
          <cell r="A1218">
            <v>2240</v>
          </cell>
          <cell r="B1218" t="str">
            <v>880001800107</v>
          </cell>
          <cell r="C1218" t="str">
            <v>880</v>
          </cell>
          <cell r="D1218" t="str">
            <v>880001</v>
          </cell>
          <cell r="E1218" t="str">
            <v>دستمزد و مزايا</v>
          </cell>
          <cell r="F1218" t="str">
            <v>دستمزد ثابت</v>
          </cell>
          <cell r="G1218" t="str">
            <v>800107</v>
          </cell>
          <cell r="H1218" t="str">
            <v>خط گيج</v>
          </cell>
          <cell r="P1218" t="str">
            <v>224</v>
          </cell>
        </row>
        <row r="1219">
          <cell r="A1219">
            <v>2300</v>
          </cell>
          <cell r="B1219" t="str">
            <v>880001800301</v>
          </cell>
          <cell r="C1219" t="str">
            <v>880</v>
          </cell>
          <cell r="D1219" t="str">
            <v>880001</v>
          </cell>
          <cell r="E1219" t="str">
            <v>دستمزد و مزايا</v>
          </cell>
          <cell r="F1219" t="str">
            <v>دستمزد ثابت</v>
          </cell>
          <cell r="G1219" t="str">
            <v>800301</v>
          </cell>
          <cell r="H1219" t="str">
            <v>حراست</v>
          </cell>
          <cell r="P1219" t="str">
            <v>230</v>
          </cell>
        </row>
        <row r="1220">
          <cell r="A1220">
            <v>2500</v>
          </cell>
          <cell r="B1220" t="str">
            <v>880001800500</v>
          </cell>
          <cell r="C1220" t="str">
            <v>880</v>
          </cell>
          <cell r="D1220" t="str">
            <v>880001</v>
          </cell>
          <cell r="E1220" t="str">
            <v>دستمزد و مزايا</v>
          </cell>
          <cell r="F1220" t="str">
            <v>دستمزد ثابت</v>
          </cell>
          <cell r="G1220" t="str">
            <v>800500</v>
          </cell>
          <cell r="H1220" t="str">
            <v>فروش</v>
          </cell>
          <cell r="P1220" t="str">
            <v>250</v>
          </cell>
        </row>
        <row r="1221">
          <cell r="A1221">
            <v>2300</v>
          </cell>
          <cell r="B1221" t="str">
            <v>880001800304</v>
          </cell>
          <cell r="C1221" t="str">
            <v>880</v>
          </cell>
          <cell r="D1221" t="str">
            <v>880001</v>
          </cell>
          <cell r="E1221" t="str">
            <v>دستمزد و مزايا</v>
          </cell>
          <cell r="F1221" t="str">
            <v>دستمزد ثابت</v>
          </cell>
          <cell r="G1221" t="str">
            <v>800304</v>
          </cell>
          <cell r="H1221" t="str">
            <v>تدارکات و تامين قطعات</v>
          </cell>
          <cell r="P1221" t="str">
            <v>230</v>
          </cell>
        </row>
        <row r="1222">
          <cell r="A1222">
            <v>2240</v>
          </cell>
          <cell r="B1222" t="str">
            <v>880001800105</v>
          </cell>
          <cell r="C1222" t="str">
            <v>880</v>
          </cell>
          <cell r="D1222" t="str">
            <v>880001</v>
          </cell>
          <cell r="E1222" t="str">
            <v>دستمزد و مزايا</v>
          </cell>
          <cell r="F1222" t="str">
            <v>دستمزد ثابت</v>
          </cell>
          <cell r="G1222" t="str">
            <v>800105</v>
          </cell>
          <cell r="H1222" t="str">
            <v>مترولوژي</v>
          </cell>
          <cell r="P1222" t="str">
            <v>224</v>
          </cell>
        </row>
        <row r="1223">
          <cell r="A1223">
            <v>2400</v>
          </cell>
          <cell r="B1223" t="str">
            <v>880001800402</v>
          </cell>
          <cell r="C1223" t="str">
            <v>880</v>
          </cell>
          <cell r="D1223" t="str">
            <v>880001</v>
          </cell>
          <cell r="E1223" t="str">
            <v>دستمزد و مزايا</v>
          </cell>
          <cell r="F1223" t="str">
            <v>دستمزد ثابت</v>
          </cell>
          <cell r="G1223" t="str">
            <v>800402</v>
          </cell>
          <cell r="H1223" t="str">
            <v>دفتر تهران</v>
          </cell>
          <cell r="P1223" t="str">
            <v>240</v>
          </cell>
        </row>
        <row r="1224">
          <cell r="A1224">
            <v>2261</v>
          </cell>
          <cell r="B1224" t="str">
            <v>880001800203</v>
          </cell>
          <cell r="C1224" t="str">
            <v>880</v>
          </cell>
          <cell r="D1224" t="str">
            <v>880001</v>
          </cell>
          <cell r="E1224" t="str">
            <v>دستمزد و مزايا</v>
          </cell>
          <cell r="F1224" t="str">
            <v>دستمزد ثابت</v>
          </cell>
          <cell r="G1224" t="str">
            <v>800203</v>
          </cell>
          <cell r="H1224" t="str">
            <v>عمومي کنترل کيفي</v>
          </cell>
          <cell r="P1224" t="str">
            <v>226</v>
          </cell>
        </row>
        <row r="1225">
          <cell r="A1225">
            <v>2261</v>
          </cell>
          <cell r="B1225" t="str">
            <v>880001800206</v>
          </cell>
          <cell r="C1225" t="str">
            <v>880</v>
          </cell>
          <cell r="D1225" t="str">
            <v>880001</v>
          </cell>
          <cell r="E1225" t="str">
            <v>دستمزد و مزايا</v>
          </cell>
          <cell r="F1225" t="str">
            <v>دستمزد ثابت</v>
          </cell>
          <cell r="G1225" t="str">
            <v>800206</v>
          </cell>
          <cell r="H1225" t="str">
            <v>عمومي خط گيج</v>
          </cell>
          <cell r="P1225" t="str">
            <v>226</v>
          </cell>
        </row>
        <row r="1226">
          <cell r="A1226">
            <v>2300</v>
          </cell>
          <cell r="B1226" t="str">
            <v>880001800305</v>
          </cell>
          <cell r="C1226" t="str">
            <v>880</v>
          </cell>
          <cell r="D1226" t="str">
            <v>880001</v>
          </cell>
          <cell r="E1226" t="str">
            <v>دستمزد و مزايا</v>
          </cell>
          <cell r="F1226" t="str">
            <v>دستمزد ثابت</v>
          </cell>
          <cell r="G1226" t="str">
            <v>800305</v>
          </cell>
          <cell r="H1226" t="str">
            <v>طرح و توسعه سيستمها</v>
          </cell>
          <cell r="P1226" t="str">
            <v>230</v>
          </cell>
        </row>
        <row r="1227">
          <cell r="A1227">
            <v>2221</v>
          </cell>
          <cell r="B1227" t="str">
            <v>880001800200</v>
          </cell>
          <cell r="C1227" t="str">
            <v>880</v>
          </cell>
          <cell r="D1227" t="str">
            <v>880001</v>
          </cell>
          <cell r="E1227" t="str">
            <v>دستمزد و مزايا</v>
          </cell>
          <cell r="F1227" t="str">
            <v>دستمزد ثابت</v>
          </cell>
          <cell r="G1227" t="str">
            <v>800200</v>
          </cell>
          <cell r="H1227" t="str">
            <v>عمومي مونتاژ</v>
          </cell>
          <cell r="P1227" t="str">
            <v>222</v>
          </cell>
        </row>
        <row r="1228">
          <cell r="A1228">
            <v>2261</v>
          </cell>
          <cell r="B1228" t="str">
            <v>880001800201</v>
          </cell>
          <cell r="C1228" t="str">
            <v>880</v>
          </cell>
          <cell r="D1228" t="str">
            <v>880001</v>
          </cell>
          <cell r="E1228" t="str">
            <v>دستمزد و مزايا</v>
          </cell>
          <cell r="F1228" t="str">
            <v>دستمزد ثابت</v>
          </cell>
          <cell r="G1228" t="str">
            <v>800201</v>
          </cell>
          <cell r="H1228" t="str">
            <v>عمومي تحقيقات و مهندسي</v>
          </cell>
          <cell r="P1228" t="str">
            <v>226</v>
          </cell>
        </row>
        <row r="1229">
          <cell r="A1229">
            <v>2240</v>
          </cell>
          <cell r="B1229" t="str">
            <v>880001800102</v>
          </cell>
          <cell r="C1229" t="str">
            <v>880</v>
          </cell>
          <cell r="D1229" t="str">
            <v>880001</v>
          </cell>
          <cell r="E1229" t="str">
            <v>دستمزد و مزايا</v>
          </cell>
          <cell r="F1229" t="str">
            <v>دستمزد ثابت</v>
          </cell>
          <cell r="G1229" t="str">
            <v>800102</v>
          </cell>
          <cell r="H1229" t="str">
            <v>عمليات حرارتي و آبکاري</v>
          </cell>
          <cell r="P1229" t="str">
            <v>224</v>
          </cell>
        </row>
        <row r="1230">
          <cell r="A1230">
            <v>2240</v>
          </cell>
          <cell r="B1230" t="str">
            <v>880001800106</v>
          </cell>
          <cell r="C1230" t="str">
            <v>880</v>
          </cell>
          <cell r="D1230" t="str">
            <v>880001</v>
          </cell>
          <cell r="E1230" t="str">
            <v>دستمزد و مزايا</v>
          </cell>
          <cell r="F1230" t="str">
            <v>دستمزد ثابت</v>
          </cell>
          <cell r="G1230" t="str">
            <v>800106</v>
          </cell>
          <cell r="H1230" t="str">
            <v>تست مواد وشيمي</v>
          </cell>
          <cell r="P1230" t="str">
            <v>224</v>
          </cell>
        </row>
        <row r="1231">
          <cell r="A1231">
            <v>2240</v>
          </cell>
          <cell r="B1231" t="str">
            <v>880002800103</v>
          </cell>
          <cell r="C1231" t="str">
            <v>880</v>
          </cell>
          <cell r="D1231" t="str">
            <v>880002</v>
          </cell>
          <cell r="E1231" t="str">
            <v>دستمزد و مزايا</v>
          </cell>
          <cell r="F1231" t="str">
            <v>اضافه كاري</v>
          </cell>
          <cell r="G1231" t="str">
            <v>800103</v>
          </cell>
          <cell r="H1231" t="str">
            <v>مرکز ساخت و توليد</v>
          </cell>
          <cell r="P1231" t="str">
            <v>224</v>
          </cell>
        </row>
        <row r="1232">
          <cell r="A1232">
            <v>2300</v>
          </cell>
          <cell r="B1232" t="str">
            <v>880002800302</v>
          </cell>
          <cell r="C1232" t="str">
            <v>880</v>
          </cell>
          <cell r="D1232" t="str">
            <v>880002</v>
          </cell>
          <cell r="E1232" t="str">
            <v>دستمزد و مزايا</v>
          </cell>
          <cell r="F1232" t="str">
            <v>اضافه كاري</v>
          </cell>
          <cell r="G1232" t="str">
            <v>800302</v>
          </cell>
          <cell r="H1232" t="str">
            <v>خدمات فني</v>
          </cell>
          <cell r="P1232" t="str">
            <v>230</v>
          </cell>
        </row>
        <row r="1233">
          <cell r="A1233">
            <v>2300</v>
          </cell>
          <cell r="B1233" t="str">
            <v>880002800303</v>
          </cell>
          <cell r="C1233" t="str">
            <v>880</v>
          </cell>
          <cell r="D1233" t="str">
            <v>880002</v>
          </cell>
          <cell r="E1233" t="str">
            <v>دستمزد و مزايا</v>
          </cell>
          <cell r="F1233" t="str">
            <v>اضافه كاري</v>
          </cell>
          <cell r="G1233" t="str">
            <v>800303</v>
          </cell>
          <cell r="H1233" t="str">
            <v>برنامه ريزي</v>
          </cell>
          <cell r="P1233" t="str">
            <v>230</v>
          </cell>
        </row>
        <row r="1234">
          <cell r="A1234">
            <v>2400</v>
          </cell>
          <cell r="B1234" t="str">
            <v>880002800401</v>
          </cell>
          <cell r="C1234" t="str">
            <v>880</v>
          </cell>
          <cell r="D1234" t="str">
            <v>880002</v>
          </cell>
          <cell r="E1234" t="str">
            <v>دستمزد و مزايا</v>
          </cell>
          <cell r="F1234" t="str">
            <v>اضافه كاري</v>
          </cell>
          <cell r="G1234" t="str">
            <v>800401</v>
          </cell>
          <cell r="H1234" t="str">
            <v>مديريت</v>
          </cell>
          <cell r="P1234" t="str">
            <v>240</v>
          </cell>
        </row>
        <row r="1235">
          <cell r="A1235">
            <v>2400</v>
          </cell>
          <cell r="B1235" t="str">
            <v>880002800403</v>
          </cell>
          <cell r="C1235" t="str">
            <v>880</v>
          </cell>
          <cell r="D1235" t="str">
            <v>880002</v>
          </cell>
          <cell r="E1235" t="str">
            <v>دستمزد و مزايا</v>
          </cell>
          <cell r="F1235" t="str">
            <v>اضافه كاري</v>
          </cell>
          <cell r="G1235" t="str">
            <v>800403</v>
          </cell>
          <cell r="H1235" t="str">
            <v>امو ر اداري</v>
          </cell>
          <cell r="P1235" t="str">
            <v>240</v>
          </cell>
        </row>
        <row r="1236">
          <cell r="A1236">
            <v>2300</v>
          </cell>
          <cell r="B1236" t="str">
            <v>880002800301</v>
          </cell>
          <cell r="C1236" t="str">
            <v>880</v>
          </cell>
          <cell r="D1236" t="str">
            <v>880002</v>
          </cell>
          <cell r="E1236" t="str">
            <v>دستمزد و مزايا</v>
          </cell>
          <cell r="F1236" t="str">
            <v>اضافه كاري</v>
          </cell>
          <cell r="G1236" t="str">
            <v>800301</v>
          </cell>
          <cell r="H1236" t="str">
            <v>حراست</v>
          </cell>
          <cell r="P1236" t="str">
            <v>230</v>
          </cell>
        </row>
        <row r="1237">
          <cell r="A1237">
            <v>2261</v>
          </cell>
          <cell r="B1237" t="str">
            <v>880002800202</v>
          </cell>
          <cell r="C1237" t="str">
            <v>880</v>
          </cell>
          <cell r="D1237" t="str">
            <v>880002</v>
          </cell>
          <cell r="E1237" t="str">
            <v>دستمزد و مزايا</v>
          </cell>
          <cell r="F1237" t="str">
            <v>اضافه كاري</v>
          </cell>
          <cell r="G1237" t="str">
            <v>800202</v>
          </cell>
          <cell r="H1237" t="str">
            <v>عمومي ساخت و توليد</v>
          </cell>
          <cell r="P1237" t="str">
            <v>226</v>
          </cell>
        </row>
        <row r="1238">
          <cell r="A1238">
            <v>2200</v>
          </cell>
          <cell r="B1238" t="str">
            <v>880002800100</v>
          </cell>
          <cell r="C1238" t="str">
            <v>880</v>
          </cell>
          <cell r="D1238" t="str">
            <v>880002</v>
          </cell>
          <cell r="E1238" t="str">
            <v>دستمزد و مزايا</v>
          </cell>
          <cell r="F1238" t="str">
            <v>اضافه كاري</v>
          </cell>
          <cell r="G1238" t="str">
            <v>800100</v>
          </cell>
          <cell r="H1238" t="str">
            <v>مونتاژ</v>
          </cell>
          <cell r="P1238" t="str">
            <v>220</v>
          </cell>
        </row>
        <row r="1239">
          <cell r="A1239">
            <v>2240</v>
          </cell>
          <cell r="B1239" t="str">
            <v>880002800104</v>
          </cell>
          <cell r="C1239" t="str">
            <v>880</v>
          </cell>
          <cell r="D1239" t="str">
            <v>880002</v>
          </cell>
          <cell r="E1239" t="str">
            <v>دستمزد و مزايا</v>
          </cell>
          <cell r="F1239" t="str">
            <v>اضافه كاري</v>
          </cell>
          <cell r="G1239" t="str">
            <v>800104</v>
          </cell>
          <cell r="H1239" t="str">
            <v>کنترل کيفي</v>
          </cell>
          <cell r="P1239" t="str">
            <v>224</v>
          </cell>
        </row>
        <row r="1240">
          <cell r="A1240">
            <v>2400</v>
          </cell>
          <cell r="B1240" t="str">
            <v>880002800400</v>
          </cell>
          <cell r="C1240" t="str">
            <v>880</v>
          </cell>
          <cell r="D1240" t="str">
            <v>880002</v>
          </cell>
          <cell r="E1240" t="str">
            <v>دستمزد و مزايا</v>
          </cell>
          <cell r="F1240" t="str">
            <v>اضافه كاري</v>
          </cell>
          <cell r="G1240" t="str">
            <v>800400</v>
          </cell>
          <cell r="H1240" t="str">
            <v>امور مالي</v>
          </cell>
          <cell r="P1240" t="str">
            <v>240</v>
          </cell>
        </row>
        <row r="1241">
          <cell r="A1241">
            <v>2240</v>
          </cell>
          <cell r="B1241" t="str">
            <v>880002800107</v>
          </cell>
          <cell r="C1241" t="str">
            <v>880</v>
          </cell>
          <cell r="D1241" t="str">
            <v>880002</v>
          </cell>
          <cell r="E1241" t="str">
            <v>دستمزد و مزايا</v>
          </cell>
          <cell r="F1241" t="str">
            <v>اضافه كاري</v>
          </cell>
          <cell r="G1241" t="str">
            <v>800107</v>
          </cell>
          <cell r="H1241" t="str">
            <v>خط گيج</v>
          </cell>
          <cell r="P1241" t="str">
            <v>224</v>
          </cell>
        </row>
        <row r="1242">
          <cell r="A1242">
            <v>2240</v>
          </cell>
          <cell r="B1242" t="str">
            <v>880002800101</v>
          </cell>
          <cell r="C1242" t="str">
            <v>880</v>
          </cell>
          <cell r="D1242" t="str">
            <v>880002</v>
          </cell>
          <cell r="E1242" t="str">
            <v>دستمزد و مزايا</v>
          </cell>
          <cell r="F1242" t="str">
            <v>اضافه كاري</v>
          </cell>
          <cell r="G1242" t="str">
            <v>800101</v>
          </cell>
          <cell r="H1242" t="str">
            <v>تحقيقات مهندسي</v>
          </cell>
          <cell r="P1242" t="str">
            <v>224</v>
          </cell>
        </row>
        <row r="1243">
          <cell r="A1243">
            <v>2300</v>
          </cell>
          <cell r="B1243" t="str">
            <v>880002800304</v>
          </cell>
          <cell r="C1243" t="str">
            <v>880</v>
          </cell>
          <cell r="D1243" t="str">
            <v>880002</v>
          </cell>
          <cell r="E1243" t="str">
            <v>دستمزد و مزايا</v>
          </cell>
          <cell r="F1243" t="str">
            <v>اضافه كاري</v>
          </cell>
          <cell r="G1243" t="str">
            <v>800304</v>
          </cell>
          <cell r="H1243" t="str">
            <v>تدارکات و تامين قطعات</v>
          </cell>
          <cell r="P1243" t="str">
            <v>230</v>
          </cell>
        </row>
        <row r="1244">
          <cell r="A1244">
            <v>2500</v>
          </cell>
          <cell r="B1244" t="str">
            <v>880002800500</v>
          </cell>
          <cell r="C1244" t="str">
            <v>880</v>
          </cell>
          <cell r="D1244" t="str">
            <v>880002</v>
          </cell>
          <cell r="E1244" t="str">
            <v>دستمزد و مزايا</v>
          </cell>
          <cell r="F1244" t="str">
            <v>اضافه كاري</v>
          </cell>
          <cell r="G1244" t="str">
            <v>800500</v>
          </cell>
          <cell r="H1244" t="str">
            <v>فروش</v>
          </cell>
          <cell r="P1244" t="str">
            <v>250</v>
          </cell>
        </row>
        <row r="1245">
          <cell r="A1245">
            <v>2261</v>
          </cell>
          <cell r="B1245" t="str">
            <v>880002800206</v>
          </cell>
          <cell r="C1245" t="str">
            <v>880</v>
          </cell>
          <cell r="D1245" t="str">
            <v>880002</v>
          </cell>
          <cell r="E1245" t="str">
            <v>دستمزد و مزايا</v>
          </cell>
          <cell r="F1245" t="str">
            <v>اضافه كاري</v>
          </cell>
          <cell r="G1245" t="str">
            <v>800206</v>
          </cell>
          <cell r="H1245" t="str">
            <v>عمومي خط گيج</v>
          </cell>
          <cell r="P1245" t="str">
            <v>226</v>
          </cell>
        </row>
        <row r="1246">
          <cell r="A1246">
            <v>2240</v>
          </cell>
          <cell r="B1246" t="str">
            <v>880002800105</v>
          </cell>
          <cell r="C1246" t="str">
            <v>880</v>
          </cell>
          <cell r="D1246" t="str">
            <v>880002</v>
          </cell>
          <cell r="E1246" t="str">
            <v>دستمزد و مزايا</v>
          </cell>
          <cell r="F1246" t="str">
            <v>اضافه كاري</v>
          </cell>
          <cell r="G1246" t="str">
            <v>800105</v>
          </cell>
          <cell r="H1246" t="str">
            <v>مترولوژي</v>
          </cell>
          <cell r="P1246" t="str">
            <v>224</v>
          </cell>
        </row>
        <row r="1247">
          <cell r="A1247">
            <v>2261</v>
          </cell>
          <cell r="B1247" t="str">
            <v>880002800203</v>
          </cell>
          <cell r="C1247" t="str">
            <v>880</v>
          </cell>
          <cell r="D1247" t="str">
            <v>880002</v>
          </cell>
          <cell r="E1247" t="str">
            <v>دستمزد و مزايا</v>
          </cell>
          <cell r="F1247" t="str">
            <v>اضافه كاري</v>
          </cell>
          <cell r="G1247" t="str">
            <v>800203</v>
          </cell>
          <cell r="H1247" t="str">
            <v>عمومي کنترل کيفي</v>
          </cell>
          <cell r="P1247" t="str">
            <v>226</v>
          </cell>
        </row>
        <row r="1248">
          <cell r="A1248">
            <v>2221</v>
          </cell>
          <cell r="B1248" t="str">
            <v>880002800200</v>
          </cell>
          <cell r="C1248" t="str">
            <v>880</v>
          </cell>
          <cell r="D1248" t="str">
            <v>880002</v>
          </cell>
          <cell r="E1248" t="str">
            <v>دستمزد و مزايا</v>
          </cell>
          <cell r="F1248" t="str">
            <v>اضافه كاري</v>
          </cell>
          <cell r="G1248" t="str">
            <v>800200</v>
          </cell>
          <cell r="H1248" t="str">
            <v>عمومي مونتاژ</v>
          </cell>
          <cell r="P1248" t="str">
            <v>222</v>
          </cell>
        </row>
        <row r="1249">
          <cell r="A1249">
            <v>2300</v>
          </cell>
          <cell r="B1249" t="str">
            <v>880002800305</v>
          </cell>
          <cell r="C1249" t="str">
            <v>880</v>
          </cell>
          <cell r="D1249" t="str">
            <v>880002</v>
          </cell>
          <cell r="E1249" t="str">
            <v>دستمزد و مزايا</v>
          </cell>
          <cell r="F1249" t="str">
            <v>اضافه كاري</v>
          </cell>
          <cell r="G1249" t="str">
            <v>800305</v>
          </cell>
          <cell r="H1249" t="str">
            <v>طرح و توسعه سيستمها</v>
          </cell>
          <cell r="P1249" t="str">
            <v>230</v>
          </cell>
        </row>
        <row r="1250">
          <cell r="A1250">
            <v>2261</v>
          </cell>
          <cell r="B1250" t="str">
            <v>880002800201</v>
          </cell>
          <cell r="C1250" t="str">
            <v>880</v>
          </cell>
          <cell r="D1250" t="str">
            <v>880002</v>
          </cell>
          <cell r="E1250" t="str">
            <v>دستمزد و مزايا</v>
          </cell>
          <cell r="F1250" t="str">
            <v>اضافه كاري</v>
          </cell>
          <cell r="G1250" t="str">
            <v>800201</v>
          </cell>
          <cell r="H1250" t="str">
            <v>عمومي تحقيقات و مهندسي</v>
          </cell>
          <cell r="P1250" t="str">
            <v>226</v>
          </cell>
        </row>
        <row r="1251">
          <cell r="A1251">
            <v>2240</v>
          </cell>
          <cell r="B1251" t="str">
            <v>880002800102</v>
          </cell>
          <cell r="C1251" t="str">
            <v>880</v>
          </cell>
          <cell r="D1251" t="str">
            <v>880002</v>
          </cell>
          <cell r="E1251" t="str">
            <v>دستمزد و مزايا</v>
          </cell>
          <cell r="F1251" t="str">
            <v>اضافه كاري</v>
          </cell>
          <cell r="G1251" t="str">
            <v>800102</v>
          </cell>
          <cell r="H1251" t="str">
            <v>عمليات حرارتي و آبکاري</v>
          </cell>
          <cell r="P1251" t="str">
            <v>224</v>
          </cell>
        </row>
        <row r="1252">
          <cell r="A1252">
            <v>2400</v>
          </cell>
          <cell r="B1252" t="str">
            <v>880002800402</v>
          </cell>
          <cell r="C1252" t="str">
            <v>880</v>
          </cell>
          <cell r="D1252" t="str">
            <v>880002</v>
          </cell>
          <cell r="E1252" t="str">
            <v>دستمزد و مزايا</v>
          </cell>
          <cell r="F1252" t="str">
            <v>اضافه كاري</v>
          </cell>
          <cell r="G1252" t="str">
            <v>800402</v>
          </cell>
          <cell r="H1252" t="str">
            <v>دفتر تهران</v>
          </cell>
          <cell r="P1252" t="str">
            <v>240</v>
          </cell>
        </row>
        <row r="1253">
          <cell r="A1253">
            <v>2240</v>
          </cell>
          <cell r="B1253" t="str">
            <v>880002800106</v>
          </cell>
          <cell r="C1253" t="str">
            <v>880</v>
          </cell>
          <cell r="D1253" t="str">
            <v>880002</v>
          </cell>
          <cell r="E1253" t="str">
            <v>دستمزد و مزايا</v>
          </cell>
          <cell r="F1253" t="str">
            <v>اضافه كاري</v>
          </cell>
          <cell r="G1253" t="str">
            <v>800106</v>
          </cell>
          <cell r="H1253" t="str">
            <v>تست مواد وشيمي</v>
          </cell>
          <cell r="P1253" t="str">
            <v>224</v>
          </cell>
        </row>
        <row r="1254">
          <cell r="A1254">
            <v>2240</v>
          </cell>
          <cell r="B1254" t="str">
            <v>880003800103</v>
          </cell>
          <cell r="C1254" t="str">
            <v>880</v>
          </cell>
          <cell r="D1254" t="str">
            <v>880003</v>
          </cell>
          <cell r="E1254" t="str">
            <v>دستمزد و مزايا</v>
          </cell>
          <cell r="F1254" t="str">
            <v>نوبت كاري</v>
          </cell>
          <cell r="G1254" t="str">
            <v>800103</v>
          </cell>
          <cell r="H1254" t="str">
            <v>مرکز ساخت و توليد</v>
          </cell>
          <cell r="P1254" t="str">
            <v>224</v>
          </cell>
        </row>
        <row r="1255">
          <cell r="A1255">
            <v>2200</v>
          </cell>
          <cell r="B1255" t="str">
            <v>880003800100</v>
          </cell>
          <cell r="C1255" t="str">
            <v>880</v>
          </cell>
          <cell r="D1255" t="str">
            <v>880003</v>
          </cell>
          <cell r="E1255" t="str">
            <v>دستمزد و مزايا</v>
          </cell>
          <cell r="F1255" t="str">
            <v>نوبت كاري</v>
          </cell>
          <cell r="G1255" t="str">
            <v>800100</v>
          </cell>
          <cell r="H1255" t="str">
            <v>مونتاژ</v>
          </cell>
          <cell r="P1255" t="str">
            <v>220</v>
          </cell>
        </row>
        <row r="1256">
          <cell r="A1256">
            <v>2261</v>
          </cell>
          <cell r="B1256" t="str">
            <v>880003800202</v>
          </cell>
          <cell r="C1256" t="str">
            <v>880</v>
          </cell>
          <cell r="D1256" t="str">
            <v>880003</v>
          </cell>
          <cell r="E1256" t="str">
            <v>دستمزد و مزايا</v>
          </cell>
          <cell r="F1256" t="str">
            <v>نوبت كاري</v>
          </cell>
          <cell r="G1256" t="str">
            <v>800202</v>
          </cell>
          <cell r="H1256" t="str">
            <v>عمومي ساخت و توليد</v>
          </cell>
          <cell r="P1256" t="str">
            <v>226</v>
          </cell>
        </row>
        <row r="1257">
          <cell r="A1257">
            <v>2300</v>
          </cell>
          <cell r="B1257" t="str">
            <v>880003800302</v>
          </cell>
          <cell r="C1257" t="str">
            <v>880</v>
          </cell>
          <cell r="D1257" t="str">
            <v>880003</v>
          </cell>
          <cell r="E1257" t="str">
            <v>دستمزد و مزايا</v>
          </cell>
          <cell r="F1257" t="str">
            <v>نوبت كاري</v>
          </cell>
          <cell r="G1257" t="str">
            <v>800302</v>
          </cell>
          <cell r="H1257" t="str">
            <v>خدمات فني</v>
          </cell>
          <cell r="P1257" t="str">
            <v>230</v>
          </cell>
        </row>
        <row r="1258">
          <cell r="A1258">
            <v>2300</v>
          </cell>
          <cell r="B1258" t="str">
            <v>880003800301</v>
          </cell>
          <cell r="C1258" t="str">
            <v>880</v>
          </cell>
          <cell r="D1258" t="str">
            <v>880003</v>
          </cell>
          <cell r="E1258" t="str">
            <v>دستمزد و مزايا</v>
          </cell>
          <cell r="F1258" t="str">
            <v>نوبت كاري</v>
          </cell>
          <cell r="G1258" t="str">
            <v>800301</v>
          </cell>
          <cell r="H1258" t="str">
            <v>حراست</v>
          </cell>
          <cell r="P1258" t="str">
            <v>230</v>
          </cell>
        </row>
        <row r="1259">
          <cell r="A1259">
            <v>2240</v>
          </cell>
          <cell r="B1259" t="str">
            <v>880004800103</v>
          </cell>
          <cell r="C1259" t="str">
            <v>880</v>
          </cell>
          <cell r="D1259" t="str">
            <v>880004</v>
          </cell>
          <cell r="E1259" t="str">
            <v>دستمزد و مزايا</v>
          </cell>
          <cell r="F1259" t="str">
            <v>حق اولاد</v>
          </cell>
          <cell r="G1259" t="str">
            <v>800103</v>
          </cell>
          <cell r="H1259" t="str">
            <v>مرکز ساخت و توليد</v>
          </cell>
          <cell r="P1259" t="str">
            <v>224</v>
          </cell>
        </row>
        <row r="1260">
          <cell r="A1260">
            <v>2200</v>
          </cell>
          <cell r="B1260" t="str">
            <v>880004800100</v>
          </cell>
          <cell r="C1260" t="str">
            <v>880</v>
          </cell>
          <cell r="D1260" t="str">
            <v>880004</v>
          </cell>
          <cell r="E1260" t="str">
            <v>دستمزد و مزايا</v>
          </cell>
          <cell r="F1260" t="str">
            <v>حق اولاد</v>
          </cell>
          <cell r="G1260" t="str">
            <v>800100</v>
          </cell>
          <cell r="H1260" t="str">
            <v>مونتاژ</v>
          </cell>
          <cell r="P1260" t="str">
            <v>220</v>
          </cell>
        </row>
        <row r="1261">
          <cell r="A1261">
            <v>2300</v>
          </cell>
          <cell r="B1261" t="str">
            <v>880004800303</v>
          </cell>
          <cell r="C1261" t="str">
            <v>880</v>
          </cell>
          <cell r="D1261" t="str">
            <v>880004</v>
          </cell>
          <cell r="E1261" t="str">
            <v>دستمزد و مزايا</v>
          </cell>
          <cell r="F1261" t="str">
            <v>حق اولاد</v>
          </cell>
          <cell r="G1261" t="str">
            <v>800303</v>
          </cell>
          <cell r="H1261" t="str">
            <v>برنامه ريزي</v>
          </cell>
          <cell r="P1261" t="str">
            <v>230</v>
          </cell>
        </row>
        <row r="1262">
          <cell r="A1262">
            <v>2400</v>
          </cell>
          <cell r="B1262" t="str">
            <v>880004800403</v>
          </cell>
          <cell r="C1262" t="str">
            <v>880</v>
          </cell>
          <cell r="D1262" t="str">
            <v>880004</v>
          </cell>
          <cell r="E1262" t="str">
            <v>دستمزد و مزايا</v>
          </cell>
          <cell r="F1262" t="str">
            <v>حق اولاد</v>
          </cell>
          <cell r="G1262" t="str">
            <v>800403</v>
          </cell>
          <cell r="H1262" t="str">
            <v>امو ر اداري</v>
          </cell>
          <cell r="P1262" t="str">
            <v>240</v>
          </cell>
        </row>
        <row r="1263">
          <cell r="A1263">
            <v>2261</v>
          </cell>
          <cell r="B1263" t="str">
            <v>880004800202</v>
          </cell>
          <cell r="C1263" t="str">
            <v>880</v>
          </cell>
          <cell r="D1263" t="str">
            <v>880004</v>
          </cell>
          <cell r="E1263" t="str">
            <v>دستمزد و مزايا</v>
          </cell>
          <cell r="F1263" t="str">
            <v>حق اولاد</v>
          </cell>
          <cell r="G1263" t="str">
            <v>800202</v>
          </cell>
          <cell r="H1263" t="str">
            <v>عمومي ساخت و توليد</v>
          </cell>
          <cell r="P1263" t="str">
            <v>226</v>
          </cell>
        </row>
        <row r="1264">
          <cell r="A1264">
            <v>2300</v>
          </cell>
          <cell r="B1264" t="str">
            <v>880004800302</v>
          </cell>
          <cell r="C1264" t="str">
            <v>880</v>
          </cell>
          <cell r="D1264" t="str">
            <v>880004</v>
          </cell>
          <cell r="E1264" t="str">
            <v>دستمزد و مزايا</v>
          </cell>
          <cell r="F1264" t="str">
            <v>حق اولاد</v>
          </cell>
          <cell r="G1264" t="str">
            <v>800302</v>
          </cell>
          <cell r="H1264" t="str">
            <v>خدمات فني</v>
          </cell>
          <cell r="P1264" t="str">
            <v>230</v>
          </cell>
        </row>
        <row r="1265">
          <cell r="A1265">
            <v>2240</v>
          </cell>
          <cell r="B1265" t="str">
            <v>880004800104</v>
          </cell>
          <cell r="C1265" t="str">
            <v>880</v>
          </cell>
          <cell r="D1265" t="str">
            <v>880004</v>
          </cell>
          <cell r="E1265" t="str">
            <v>دستمزد و مزايا</v>
          </cell>
          <cell r="F1265" t="str">
            <v>حق اولاد</v>
          </cell>
          <cell r="G1265" t="str">
            <v>800104</v>
          </cell>
          <cell r="H1265" t="str">
            <v>کنترل کيفي</v>
          </cell>
          <cell r="P1265" t="str">
            <v>224</v>
          </cell>
        </row>
        <row r="1266">
          <cell r="A1266">
            <v>2240</v>
          </cell>
          <cell r="B1266" t="str">
            <v>880004800107</v>
          </cell>
          <cell r="C1266" t="str">
            <v>880</v>
          </cell>
          <cell r="D1266" t="str">
            <v>880004</v>
          </cell>
          <cell r="E1266" t="str">
            <v>دستمزد و مزايا</v>
          </cell>
          <cell r="F1266" t="str">
            <v>حق اولاد</v>
          </cell>
          <cell r="G1266" t="str">
            <v>800107</v>
          </cell>
          <cell r="H1266" t="str">
            <v>خط گيج</v>
          </cell>
          <cell r="P1266" t="str">
            <v>224</v>
          </cell>
        </row>
        <row r="1267">
          <cell r="A1267">
            <v>2300</v>
          </cell>
          <cell r="B1267" t="str">
            <v>880004800304</v>
          </cell>
          <cell r="C1267" t="str">
            <v>880</v>
          </cell>
          <cell r="D1267" t="str">
            <v>880004</v>
          </cell>
          <cell r="E1267" t="str">
            <v>دستمزد و مزايا</v>
          </cell>
          <cell r="F1267" t="str">
            <v>حق اولاد</v>
          </cell>
          <cell r="G1267" t="str">
            <v>800304</v>
          </cell>
          <cell r="H1267" t="str">
            <v>تدارکات و تامين قطعات</v>
          </cell>
          <cell r="P1267" t="str">
            <v>230</v>
          </cell>
        </row>
        <row r="1268">
          <cell r="A1268">
            <v>2400</v>
          </cell>
          <cell r="B1268" t="str">
            <v>880004800400</v>
          </cell>
          <cell r="C1268" t="str">
            <v>880</v>
          </cell>
          <cell r="D1268" t="str">
            <v>880004</v>
          </cell>
          <cell r="E1268" t="str">
            <v>دستمزد و مزايا</v>
          </cell>
          <cell r="F1268" t="str">
            <v>حق اولاد</v>
          </cell>
          <cell r="G1268" t="str">
            <v>800400</v>
          </cell>
          <cell r="H1268" t="str">
            <v>امور مالي</v>
          </cell>
          <cell r="P1268" t="str">
            <v>240</v>
          </cell>
        </row>
        <row r="1269">
          <cell r="A1269">
            <v>2300</v>
          </cell>
          <cell r="B1269" t="str">
            <v>880004800301</v>
          </cell>
          <cell r="C1269" t="str">
            <v>880</v>
          </cell>
          <cell r="D1269" t="str">
            <v>880004</v>
          </cell>
          <cell r="E1269" t="str">
            <v>دستمزد و مزايا</v>
          </cell>
          <cell r="F1269" t="str">
            <v>حق اولاد</v>
          </cell>
          <cell r="G1269" t="str">
            <v>800301</v>
          </cell>
          <cell r="H1269" t="str">
            <v>حراست</v>
          </cell>
          <cell r="P1269" t="str">
            <v>230</v>
          </cell>
        </row>
        <row r="1270">
          <cell r="A1270">
            <v>2400</v>
          </cell>
          <cell r="B1270" t="str">
            <v>880004800402</v>
          </cell>
          <cell r="C1270" t="str">
            <v>880</v>
          </cell>
          <cell r="D1270" t="str">
            <v>880004</v>
          </cell>
          <cell r="E1270" t="str">
            <v>دستمزد و مزايا</v>
          </cell>
          <cell r="F1270" t="str">
            <v>حق اولاد</v>
          </cell>
          <cell r="G1270" t="str">
            <v>800402</v>
          </cell>
          <cell r="H1270" t="str">
            <v>دفتر تهران</v>
          </cell>
          <cell r="P1270" t="str">
            <v>240</v>
          </cell>
        </row>
        <row r="1271">
          <cell r="A1271">
            <v>2400</v>
          </cell>
          <cell r="B1271" t="str">
            <v>880004800401</v>
          </cell>
          <cell r="C1271" t="str">
            <v>880</v>
          </cell>
          <cell r="D1271" t="str">
            <v>880004</v>
          </cell>
          <cell r="E1271" t="str">
            <v>دستمزد و مزايا</v>
          </cell>
          <cell r="F1271" t="str">
            <v>حق اولاد</v>
          </cell>
          <cell r="G1271" t="str">
            <v>800401</v>
          </cell>
          <cell r="H1271" t="str">
            <v>مديريت</v>
          </cell>
          <cell r="P1271" t="str">
            <v>240</v>
          </cell>
        </row>
        <row r="1272">
          <cell r="A1272">
            <v>2261</v>
          </cell>
          <cell r="B1272" t="str">
            <v>880004800203</v>
          </cell>
          <cell r="C1272" t="str">
            <v>880</v>
          </cell>
          <cell r="D1272" t="str">
            <v>880004</v>
          </cell>
          <cell r="E1272" t="str">
            <v>دستمزد و مزايا</v>
          </cell>
          <cell r="F1272" t="str">
            <v>حق اولاد</v>
          </cell>
          <cell r="G1272" t="str">
            <v>800203</v>
          </cell>
          <cell r="H1272" t="str">
            <v>عمومي کنترل کيفي</v>
          </cell>
          <cell r="P1272" t="str">
            <v>226</v>
          </cell>
        </row>
        <row r="1273">
          <cell r="A1273">
            <v>2500</v>
          </cell>
          <cell r="B1273" t="str">
            <v>880004800500</v>
          </cell>
          <cell r="C1273" t="str">
            <v>880</v>
          </cell>
          <cell r="D1273" t="str">
            <v>880004</v>
          </cell>
          <cell r="E1273" t="str">
            <v>دستمزد و مزايا</v>
          </cell>
          <cell r="F1273" t="str">
            <v>حق اولاد</v>
          </cell>
          <cell r="G1273" t="str">
            <v>800500</v>
          </cell>
          <cell r="H1273" t="str">
            <v>فروش</v>
          </cell>
          <cell r="P1273" t="str">
            <v>250</v>
          </cell>
        </row>
        <row r="1274">
          <cell r="A1274">
            <v>2240</v>
          </cell>
          <cell r="B1274" t="str">
            <v>880004800101</v>
          </cell>
          <cell r="C1274" t="str">
            <v>880</v>
          </cell>
          <cell r="D1274" t="str">
            <v>880004</v>
          </cell>
          <cell r="E1274" t="str">
            <v>دستمزد و مزايا</v>
          </cell>
          <cell r="F1274" t="str">
            <v>حق اولاد</v>
          </cell>
          <cell r="G1274" t="str">
            <v>800101</v>
          </cell>
          <cell r="H1274" t="str">
            <v>تحقيقات مهندسي</v>
          </cell>
          <cell r="P1274" t="str">
            <v>224</v>
          </cell>
        </row>
        <row r="1275">
          <cell r="A1275">
            <v>2221</v>
          </cell>
          <cell r="B1275" t="str">
            <v>880004800200</v>
          </cell>
          <cell r="C1275" t="str">
            <v>880</v>
          </cell>
          <cell r="D1275" t="str">
            <v>880004</v>
          </cell>
          <cell r="E1275" t="str">
            <v>دستمزد و مزايا</v>
          </cell>
          <cell r="F1275" t="str">
            <v>حق اولاد</v>
          </cell>
          <cell r="G1275" t="str">
            <v>800200</v>
          </cell>
          <cell r="H1275" t="str">
            <v>عمومي مونتاژ</v>
          </cell>
          <cell r="P1275" t="str">
            <v>222</v>
          </cell>
        </row>
        <row r="1276">
          <cell r="A1276">
            <v>2261</v>
          </cell>
          <cell r="B1276" t="str">
            <v>880004800206</v>
          </cell>
          <cell r="C1276" t="str">
            <v>880</v>
          </cell>
          <cell r="D1276" t="str">
            <v>880004</v>
          </cell>
          <cell r="E1276" t="str">
            <v>دستمزد و مزايا</v>
          </cell>
          <cell r="F1276" t="str">
            <v>حق اولاد</v>
          </cell>
          <cell r="G1276" t="str">
            <v>800206</v>
          </cell>
          <cell r="H1276" t="str">
            <v>عمومي خط گيج</v>
          </cell>
          <cell r="P1276" t="str">
            <v>226</v>
          </cell>
        </row>
        <row r="1277">
          <cell r="A1277">
            <v>2240</v>
          </cell>
          <cell r="B1277" t="str">
            <v>880004800105</v>
          </cell>
          <cell r="C1277" t="str">
            <v>880</v>
          </cell>
          <cell r="D1277" t="str">
            <v>880004</v>
          </cell>
          <cell r="E1277" t="str">
            <v>دستمزد و مزايا</v>
          </cell>
          <cell r="F1277" t="str">
            <v>حق اولاد</v>
          </cell>
          <cell r="G1277" t="str">
            <v>800105</v>
          </cell>
          <cell r="H1277" t="str">
            <v>مترولوژي</v>
          </cell>
          <cell r="P1277" t="str">
            <v>224</v>
          </cell>
        </row>
        <row r="1278">
          <cell r="A1278">
            <v>2240</v>
          </cell>
          <cell r="B1278" t="str">
            <v>880004800102</v>
          </cell>
          <cell r="C1278" t="str">
            <v>880</v>
          </cell>
          <cell r="D1278" t="str">
            <v>880004</v>
          </cell>
          <cell r="E1278" t="str">
            <v>دستمزد و مزايا</v>
          </cell>
          <cell r="F1278" t="str">
            <v>حق اولاد</v>
          </cell>
          <cell r="G1278" t="str">
            <v>800102</v>
          </cell>
          <cell r="H1278" t="str">
            <v>عمليات حرارتي و آبکاري</v>
          </cell>
          <cell r="P1278" t="str">
            <v>224</v>
          </cell>
        </row>
        <row r="1279">
          <cell r="A1279">
            <v>2261</v>
          </cell>
          <cell r="B1279" t="str">
            <v>880004800201</v>
          </cell>
          <cell r="C1279" t="str">
            <v>880</v>
          </cell>
          <cell r="D1279" t="str">
            <v>880004</v>
          </cell>
          <cell r="E1279" t="str">
            <v>دستمزد و مزايا</v>
          </cell>
          <cell r="F1279" t="str">
            <v>حق اولاد</v>
          </cell>
          <cell r="G1279" t="str">
            <v>800201</v>
          </cell>
          <cell r="H1279" t="str">
            <v>عمومي تحقيقات و مهندسي</v>
          </cell>
          <cell r="P1279" t="str">
            <v>226</v>
          </cell>
        </row>
        <row r="1280">
          <cell r="A1280">
            <v>2241</v>
          </cell>
          <cell r="B1280" t="str">
            <v>880005800103</v>
          </cell>
          <cell r="C1280" t="str">
            <v>880</v>
          </cell>
          <cell r="D1280" t="str">
            <v>880005</v>
          </cell>
          <cell r="E1280" t="str">
            <v>دستمزد و مزايا</v>
          </cell>
          <cell r="F1280" t="str">
            <v>بيمه كارفرما</v>
          </cell>
          <cell r="G1280" t="str">
            <v>800103</v>
          </cell>
          <cell r="H1280" t="str">
            <v>مرکز ساخت و توليد</v>
          </cell>
          <cell r="P1280" t="str">
            <v>224</v>
          </cell>
        </row>
        <row r="1281">
          <cell r="A1281">
            <v>2201</v>
          </cell>
          <cell r="B1281" t="str">
            <v>880005800100</v>
          </cell>
          <cell r="C1281" t="str">
            <v>880</v>
          </cell>
          <cell r="D1281" t="str">
            <v>880005</v>
          </cell>
          <cell r="E1281" t="str">
            <v>دستمزد و مزايا</v>
          </cell>
          <cell r="F1281" t="str">
            <v>بيمه كارفرما</v>
          </cell>
          <cell r="G1281" t="str">
            <v>800100</v>
          </cell>
          <cell r="H1281" t="str">
            <v>مونتاژ</v>
          </cell>
          <cell r="P1281" t="str">
            <v>220</v>
          </cell>
        </row>
        <row r="1282">
          <cell r="A1282">
            <v>2401</v>
          </cell>
          <cell r="B1282" t="str">
            <v>880005800403</v>
          </cell>
          <cell r="C1282" t="str">
            <v>880</v>
          </cell>
          <cell r="D1282" t="str">
            <v>880005</v>
          </cell>
          <cell r="E1282" t="str">
            <v>دستمزد و مزايا</v>
          </cell>
          <cell r="F1282" t="str">
            <v>بيمه كارفرما</v>
          </cell>
          <cell r="G1282" t="str">
            <v>800403</v>
          </cell>
          <cell r="H1282" t="str">
            <v>امو ر اداري</v>
          </cell>
          <cell r="P1282" t="str">
            <v>240</v>
          </cell>
        </row>
        <row r="1283">
          <cell r="A1283">
            <v>2301</v>
          </cell>
          <cell r="B1283" t="str">
            <v>880005800303</v>
          </cell>
          <cell r="C1283" t="str">
            <v>880</v>
          </cell>
          <cell r="D1283" t="str">
            <v>880005</v>
          </cell>
          <cell r="E1283" t="str">
            <v>دستمزد و مزايا</v>
          </cell>
          <cell r="F1283" t="str">
            <v>بيمه كارفرما</v>
          </cell>
          <cell r="G1283" t="str">
            <v>800303</v>
          </cell>
          <cell r="H1283" t="str">
            <v>برنامه ريزي</v>
          </cell>
          <cell r="P1283" t="str">
            <v>230</v>
          </cell>
        </row>
        <row r="1284">
          <cell r="A1284">
            <v>2301</v>
          </cell>
          <cell r="B1284" t="str">
            <v>880005800302</v>
          </cell>
          <cell r="C1284" t="str">
            <v>880</v>
          </cell>
          <cell r="D1284" t="str">
            <v>880005</v>
          </cell>
          <cell r="E1284" t="str">
            <v>دستمزد و مزايا</v>
          </cell>
          <cell r="F1284" t="str">
            <v>بيمه كارفرما</v>
          </cell>
          <cell r="G1284" t="str">
            <v>800302</v>
          </cell>
          <cell r="H1284" t="str">
            <v>خدمات فني</v>
          </cell>
          <cell r="P1284" t="str">
            <v>230</v>
          </cell>
        </row>
        <row r="1285">
          <cell r="A1285">
            <v>2301</v>
          </cell>
          <cell r="B1285" t="str">
            <v>880005800301</v>
          </cell>
          <cell r="C1285" t="str">
            <v>880</v>
          </cell>
          <cell r="D1285" t="str">
            <v>880005</v>
          </cell>
          <cell r="E1285" t="str">
            <v>دستمزد و مزايا</v>
          </cell>
          <cell r="F1285" t="str">
            <v>بيمه كارفرما</v>
          </cell>
          <cell r="G1285" t="str">
            <v>800301</v>
          </cell>
          <cell r="H1285" t="str">
            <v>حراست</v>
          </cell>
          <cell r="P1285" t="str">
            <v>230</v>
          </cell>
        </row>
        <row r="1286">
          <cell r="A1286">
            <v>2241</v>
          </cell>
          <cell r="B1286" t="str">
            <v>880005800104</v>
          </cell>
          <cell r="C1286" t="str">
            <v>880</v>
          </cell>
          <cell r="D1286" t="str">
            <v>880005</v>
          </cell>
          <cell r="E1286" t="str">
            <v>دستمزد و مزايا</v>
          </cell>
          <cell r="F1286" t="str">
            <v>بيمه كارفرما</v>
          </cell>
          <cell r="G1286" t="str">
            <v>800104</v>
          </cell>
          <cell r="H1286" t="str">
            <v>کنترل کيفي</v>
          </cell>
          <cell r="P1286" t="str">
            <v>224</v>
          </cell>
        </row>
        <row r="1287">
          <cell r="A1287">
            <v>2266</v>
          </cell>
          <cell r="B1287" t="str">
            <v>880005800202</v>
          </cell>
          <cell r="C1287" t="str">
            <v>880</v>
          </cell>
          <cell r="D1287" t="str">
            <v>880005</v>
          </cell>
          <cell r="E1287" t="str">
            <v>دستمزد و مزايا</v>
          </cell>
          <cell r="F1287" t="str">
            <v>بيمه كارفرما</v>
          </cell>
          <cell r="G1287" t="str">
            <v>800202</v>
          </cell>
          <cell r="H1287" t="str">
            <v>عمومي ساخت و توليد</v>
          </cell>
          <cell r="P1287" t="str">
            <v>226</v>
          </cell>
        </row>
        <row r="1288">
          <cell r="A1288">
            <v>2301</v>
          </cell>
          <cell r="B1288" t="str">
            <v>880005800304</v>
          </cell>
          <cell r="C1288" t="str">
            <v>880</v>
          </cell>
          <cell r="D1288" t="str">
            <v>880005</v>
          </cell>
          <cell r="E1288" t="str">
            <v>دستمزد و مزايا</v>
          </cell>
          <cell r="F1288" t="str">
            <v>بيمه كارفرما</v>
          </cell>
          <cell r="G1288" t="str">
            <v>800304</v>
          </cell>
          <cell r="H1288" t="str">
            <v>تدارکات و تامين قطعات</v>
          </cell>
          <cell r="P1288" t="str">
            <v>230</v>
          </cell>
        </row>
        <row r="1289">
          <cell r="A1289">
            <v>2241</v>
          </cell>
          <cell r="B1289" t="str">
            <v>880005800101</v>
          </cell>
          <cell r="C1289" t="str">
            <v>880</v>
          </cell>
          <cell r="D1289" t="str">
            <v>880005</v>
          </cell>
          <cell r="E1289" t="str">
            <v>دستمزد و مزايا</v>
          </cell>
          <cell r="F1289" t="str">
            <v>بيمه كارفرما</v>
          </cell>
          <cell r="G1289" t="str">
            <v>800101</v>
          </cell>
          <cell r="H1289" t="str">
            <v>تحقيقات مهندسي</v>
          </cell>
          <cell r="P1289" t="str">
            <v>224</v>
          </cell>
        </row>
        <row r="1290">
          <cell r="A1290">
            <v>2401</v>
          </cell>
          <cell r="B1290" t="str">
            <v>880005800400</v>
          </cell>
          <cell r="C1290" t="str">
            <v>880</v>
          </cell>
          <cell r="D1290" t="str">
            <v>880005</v>
          </cell>
          <cell r="E1290" t="str">
            <v>دستمزد و مزايا</v>
          </cell>
          <cell r="F1290" t="str">
            <v>بيمه كارفرما</v>
          </cell>
          <cell r="G1290" t="str">
            <v>800400</v>
          </cell>
          <cell r="H1290" t="str">
            <v>امور مالي</v>
          </cell>
          <cell r="P1290" t="str">
            <v>240</v>
          </cell>
        </row>
        <row r="1291">
          <cell r="A1291">
            <v>2241</v>
          </cell>
          <cell r="B1291" t="str">
            <v>880005800107</v>
          </cell>
          <cell r="C1291" t="str">
            <v>880</v>
          </cell>
          <cell r="D1291" t="str">
            <v>880005</v>
          </cell>
          <cell r="E1291" t="str">
            <v>دستمزد و مزايا</v>
          </cell>
          <cell r="F1291" t="str">
            <v>بيمه كارفرما</v>
          </cell>
          <cell r="G1291" t="str">
            <v>800107</v>
          </cell>
          <cell r="H1291" t="str">
            <v>خط گيج</v>
          </cell>
          <cell r="P1291" t="str">
            <v>224</v>
          </cell>
        </row>
        <row r="1292">
          <cell r="A1292">
            <v>2266</v>
          </cell>
          <cell r="B1292" t="str">
            <v>880005800206</v>
          </cell>
          <cell r="C1292" t="str">
            <v>880</v>
          </cell>
          <cell r="D1292" t="str">
            <v>880005</v>
          </cell>
          <cell r="E1292" t="str">
            <v>دستمزد و مزايا</v>
          </cell>
          <cell r="F1292" t="str">
            <v>بيمه كارفرما</v>
          </cell>
          <cell r="G1292" t="str">
            <v>800206</v>
          </cell>
          <cell r="H1292" t="str">
            <v>عمومي خط گيج</v>
          </cell>
          <cell r="P1292" t="str">
            <v>226</v>
          </cell>
        </row>
        <row r="1293">
          <cell r="A1293">
            <v>2226</v>
          </cell>
          <cell r="B1293" t="str">
            <v>880005800200</v>
          </cell>
          <cell r="C1293" t="str">
            <v>880</v>
          </cell>
          <cell r="D1293" t="str">
            <v>880005</v>
          </cell>
          <cell r="E1293" t="str">
            <v>دستمزد و مزايا</v>
          </cell>
          <cell r="F1293" t="str">
            <v>بيمه كارفرما</v>
          </cell>
          <cell r="G1293" t="str">
            <v>800200</v>
          </cell>
          <cell r="H1293" t="str">
            <v>عمومي مونتاژ</v>
          </cell>
          <cell r="P1293" t="str">
            <v>222</v>
          </cell>
        </row>
        <row r="1294">
          <cell r="A1294">
            <v>2241</v>
          </cell>
          <cell r="B1294" t="str">
            <v>880005800105</v>
          </cell>
          <cell r="C1294" t="str">
            <v>880</v>
          </cell>
          <cell r="D1294" t="str">
            <v>880005</v>
          </cell>
          <cell r="E1294" t="str">
            <v>دستمزد و مزايا</v>
          </cell>
          <cell r="F1294" t="str">
            <v>بيمه كارفرما</v>
          </cell>
          <cell r="G1294" t="str">
            <v>800105</v>
          </cell>
          <cell r="H1294" t="str">
            <v>مترولوژي</v>
          </cell>
          <cell r="P1294" t="str">
            <v>224</v>
          </cell>
        </row>
        <row r="1295">
          <cell r="A1295">
            <v>2501</v>
          </cell>
          <cell r="B1295" t="str">
            <v>880005800500</v>
          </cell>
          <cell r="C1295" t="str">
            <v>880</v>
          </cell>
          <cell r="D1295" t="str">
            <v>880005</v>
          </cell>
          <cell r="E1295" t="str">
            <v>دستمزد و مزايا</v>
          </cell>
          <cell r="F1295" t="str">
            <v>بيمه كارفرما</v>
          </cell>
          <cell r="G1295" t="str">
            <v>800500</v>
          </cell>
          <cell r="H1295" t="str">
            <v>فروش</v>
          </cell>
          <cell r="P1295" t="str">
            <v>250</v>
          </cell>
        </row>
        <row r="1296">
          <cell r="A1296">
            <v>2401</v>
          </cell>
          <cell r="B1296" t="str">
            <v>880005800402</v>
          </cell>
          <cell r="C1296" t="str">
            <v>880</v>
          </cell>
          <cell r="D1296" t="str">
            <v>880005</v>
          </cell>
          <cell r="E1296" t="str">
            <v>دستمزد و مزايا</v>
          </cell>
          <cell r="F1296" t="str">
            <v>بيمه كارفرما</v>
          </cell>
          <cell r="G1296" t="str">
            <v>800402</v>
          </cell>
          <cell r="H1296" t="str">
            <v>دفتر تهران</v>
          </cell>
          <cell r="P1296" t="str">
            <v>240</v>
          </cell>
        </row>
        <row r="1297">
          <cell r="A1297">
            <v>2266</v>
          </cell>
          <cell r="B1297" t="str">
            <v>880005800203</v>
          </cell>
          <cell r="C1297" t="str">
            <v>880</v>
          </cell>
          <cell r="D1297" t="str">
            <v>880005</v>
          </cell>
          <cell r="E1297" t="str">
            <v>دستمزد و مزايا</v>
          </cell>
          <cell r="F1297" t="str">
            <v>بيمه كارفرما</v>
          </cell>
          <cell r="G1297" t="str">
            <v>800203</v>
          </cell>
          <cell r="H1297" t="str">
            <v>عمومي کنترل کيفي</v>
          </cell>
          <cell r="P1297" t="str">
            <v>226</v>
          </cell>
        </row>
        <row r="1298">
          <cell r="A1298">
            <v>2401</v>
          </cell>
          <cell r="B1298" t="str">
            <v>880005800401</v>
          </cell>
          <cell r="C1298" t="str">
            <v>880</v>
          </cell>
          <cell r="D1298" t="str">
            <v>880005</v>
          </cell>
          <cell r="E1298" t="str">
            <v>دستمزد و مزايا</v>
          </cell>
          <cell r="F1298" t="str">
            <v>بيمه كارفرما</v>
          </cell>
          <cell r="G1298" t="str">
            <v>800401</v>
          </cell>
          <cell r="H1298" t="str">
            <v>مديريت</v>
          </cell>
          <cell r="P1298" t="str">
            <v>240</v>
          </cell>
        </row>
        <row r="1299">
          <cell r="A1299">
            <v>2266</v>
          </cell>
          <cell r="B1299" t="str">
            <v>880005800201</v>
          </cell>
          <cell r="C1299" t="str">
            <v>880</v>
          </cell>
          <cell r="D1299" t="str">
            <v>880005</v>
          </cell>
          <cell r="E1299" t="str">
            <v>دستمزد و مزايا</v>
          </cell>
          <cell r="F1299" t="str">
            <v>بيمه كارفرما</v>
          </cell>
          <cell r="G1299" t="str">
            <v>800201</v>
          </cell>
          <cell r="H1299" t="str">
            <v>عمومي تحقيقات و مهندسي</v>
          </cell>
          <cell r="P1299" t="str">
            <v>226</v>
          </cell>
        </row>
        <row r="1300">
          <cell r="A1300">
            <v>2266</v>
          </cell>
          <cell r="B1300" t="str">
            <v>880005800205</v>
          </cell>
          <cell r="C1300" t="str">
            <v>880</v>
          </cell>
          <cell r="D1300" t="str">
            <v>880005</v>
          </cell>
          <cell r="E1300" t="str">
            <v>دستمزد و مزايا</v>
          </cell>
          <cell r="F1300" t="str">
            <v>بيمه كارفرما</v>
          </cell>
          <cell r="G1300" t="str">
            <v>800205</v>
          </cell>
          <cell r="H1300" t="str">
            <v>عمومي تست مواد و شيمي</v>
          </cell>
          <cell r="P1300" t="str">
            <v>226</v>
          </cell>
        </row>
        <row r="1301">
          <cell r="A1301">
            <v>2301</v>
          </cell>
          <cell r="B1301" t="str">
            <v>880005800305</v>
          </cell>
          <cell r="C1301" t="str">
            <v>880</v>
          </cell>
          <cell r="D1301" t="str">
            <v>880005</v>
          </cell>
          <cell r="E1301" t="str">
            <v>دستمزد و مزايا</v>
          </cell>
          <cell r="F1301" t="str">
            <v>بيمه كارفرما</v>
          </cell>
          <cell r="G1301" t="str">
            <v>800305</v>
          </cell>
          <cell r="H1301" t="str">
            <v>طرح و توسعه سيستمها</v>
          </cell>
          <cell r="P1301" t="str">
            <v>230</v>
          </cell>
        </row>
        <row r="1302">
          <cell r="A1302">
            <v>2241</v>
          </cell>
          <cell r="B1302" t="str">
            <v>880005800102</v>
          </cell>
          <cell r="C1302" t="str">
            <v>880</v>
          </cell>
          <cell r="D1302" t="str">
            <v>880005</v>
          </cell>
          <cell r="E1302" t="str">
            <v>دستمزد و مزايا</v>
          </cell>
          <cell r="F1302" t="str">
            <v>بيمه كارفرما</v>
          </cell>
          <cell r="G1302" t="str">
            <v>800102</v>
          </cell>
          <cell r="H1302" t="str">
            <v>عمليات حرارتي و آبکاري</v>
          </cell>
          <cell r="P1302" t="str">
            <v>224</v>
          </cell>
        </row>
        <row r="1303">
          <cell r="A1303">
            <v>2241</v>
          </cell>
          <cell r="B1303" t="str">
            <v>880005800106</v>
          </cell>
          <cell r="C1303" t="str">
            <v>880</v>
          </cell>
          <cell r="D1303" t="str">
            <v>880005</v>
          </cell>
          <cell r="E1303" t="str">
            <v>دستمزد و مزايا</v>
          </cell>
          <cell r="F1303" t="str">
            <v>بيمه كارفرما</v>
          </cell>
          <cell r="G1303" t="str">
            <v>800106</v>
          </cell>
          <cell r="H1303" t="str">
            <v>تست مواد وشيمي</v>
          </cell>
          <cell r="P1303" t="str">
            <v>224</v>
          </cell>
        </row>
        <row r="1304">
          <cell r="A1304">
            <v>2240</v>
          </cell>
          <cell r="B1304" t="str">
            <v>880006800103</v>
          </cell>
          <cell r="C1304" t="str">
            <v>880</v>
          </cell>
          <cell r="D1304" t="str">
            <v>880006</v>
          </cell>
          <cell r="E1304" t="str">
            <v>دستمزد و مزايا</v>
          </cell>
          <cell r="F1304" t="str">
            <v>پاداش اضافه توليد</v>
          </cell>
          <cell r="G1304" t="str">
            <v>800103</v>
          </cell>
          <cell r="H1304" t="str">
            <v>مرکز ساخت و توليد</v>
          </cell>
          <cell r="P1304" t="str">
            <v>224</v>
          </cell>
        </row>
        <row r="1305">
          <cell r="A1305">
            <v>2200</v>
          </cell>
          <cell r="B1305" t="str">
            <v>880006800100</v>
          </cell>
          <cell r="C1305" t="str">
            <v>880</v>
          </cell>
          <cell r="D1305" t="str">
            <v>880006</v>
          </cell>
          <cell r="E1305" t="str">
            <v>دستمزد و مزايا</v>
          </cell>
          <cell r="F1305" t="str">
            <v>پاداش اضافه توليد</v>
          </cell>
          <cell r="G1305" t="str">
            <v>800100</v>
          </cell>
          <cell r="H1305" t="str">
            <v>مونتاژ</v>
          </cell>
          <cell r="P1305" t="str">
            <v>220</v>
          </cell>
        </row>
        <row r="1306">
          <cell r="A1306">
            <v>2300</v>
          </cell>
          <cell r="B1306" t="str">
            <v>880006800303</v>
          </cell>
          <cell r="C1306" t="str">
            <v>880</v>
          </cell>
          <cell r="D1306" t="str">
            <v>880006</v>
          </cell>
          <cell r="E1306" t="str">
            <v>دستمزد و مزايا</v>
          </cell>
          <cell r="F1306" t="str">
            <v>پاداش اضافه توليد</v>
          </cell>
          <cell r="G1306" t="str">
            <v>800303</v>
          </cell>
          <cell r="H1306" t="str">
            <v>برنامه ريزي</v>
          </cell>
          <cell r="P1306" t="str">
            <v>230</v>
          </cell>
        </row>
        <row r="1307">
          <cell r="A1307">
            <v>2240</v>
          </cell>
          <cell r="B1307" t="str">
            <v>880006800104</v>
          </cell>
          <cell r="C1307" t="str">
            <v>880</v>
          </cell>
          <cell r="D1307" t="str">
            <v>880006</v>
          </cell>
          <cell r="E1307" t="str">
            <v>دستمزد و مزايا</v>
          </cell>
          <cell r="F1307" t="str">
            <v>پاداش اضافه توليد</v>
          </cell>
          <cell r="G1307" t="str">
            <v>800104</v>
          </cell>
          <cell r="H1307" t="str">
            <v>کنترل کيفي</v>
          </cell>
          <cell r="P1307" t="str">
            <v>224</v>
          </cell>
        </row>
        <row r="1308">
          <cell r="A1308">
            <v>2261</v>
          </cell>
          <cell r="B1308" t="str">
            <v>880006800202</v>
          </cell>
          <cell r="C1308" t="str">
            <v>880</v>
          </cell>
          <cell r="D1308" t="str">
            <v>880006</v>
          </cell>
          <cell r="E1308" t="str">
            <v>دستمزد و مزايا</v>
          </cell>
          <cell r="F1308" t="str">
            <v>پاداش اضافه توليد</v>
          </cell>
          <cell r="G1308" t="str">
            <v>800202</v>
          </cell>
          <cell r="H1308" t="str">
            <v>عمومي ساخت و توليد</v>
          </cell>
          <cell r="P1308" t="str">
            <v>226</v>
          </cell>
        </row>
        <row r="1309">
          <cell r="A1309">
            <v>2221</v>
          </cell>
          <cell r="B1309" t="str">
            <v>880006800200</v>
          </cell>
          <cell r="C1309" t="str">
            <v>880</v>
          </cell>
          <cell r="D1309" t="str">
            <v>880006</v>
          </cell>
          <cell r="E1309" t="str">
            <v>دستمزد و مزايا</v>
          </cell>
          <cell r="F1309" t="str">
            <v>پاداش اضافه توليد</v>
          </cell>
          <cell r="G1309" t="str">
            <v>800200</v>
          </cell>
          <cell r="H1309" t="str">
            <v>عمومي مونتاژ</v>
          </cell>
          <cell r="P1309" t="str">
            <v>222</v>
          </cell>
        </row>
        <row r="1310">
          <cell r="A1310">
            <v>2300</v>
          </cell>
          <cell r="B1310" t="str">
            <v>880006800304</v>
          </cell>
          <cell r="C1310" t="str">
            <v>880</v>
          </cell>
          <cell r="D1310" t="str">
            <v>880006</v>
          </cell>
          <cell r="E1310" t="str">
            <v>دستمزد و مزايا</v>
          </cell>
          <cell r="F1310" t="str">
            <v>پاداش اضافه توليد</v>
          </cell>
          <cell r="G1310" t="str">
            <v>800304</v>
          </cell>
          <cell r="H1310" t="str">
            <v>تدارکات و تامين قطعات</v>
          </cell>
          <cell r="P1310" t="str">
            <v>230</v>
          </cell>
        </row>
        <row r="1311">
          <cell r="A1311">
            <v>2400</v>
          </cell>
          <cell r="B1311" t="str">
            <v>880006800403</v>
          </cell>
          <cell r="C1311" t="str">
            <v>880</v>
          </cell>
          <cell r="D1311" t="str">
            <v>880006</v>
          </cell>
          <cell r="E1311" t="str">
            <v>دستمزد و مزايا</v>
          </cell>
          <cell r="F1311" t="str">
            <v>پاداش اضافه توليد</v>
          </cell>
          <cell r="G1311" t="str">
            <v>800403</v>
          </cell>
          <cell r="H1311" t="str">
            <v>امو ر اداري</v>
          </cell>
          <cell r="P1311" t="str">
            <v>240</v>
          </cell>
        </row>
        <row r="1312">
          <cell r="A1312">
            <v>2241</v>
          </cell>
          <cell r="B1312" t="str">
            <v>880008800103</v>
          </cell>
          <cell r="C1312" t="str">
            <v>880</v>
          </cell>
          <cell r="D1312" t="str">
            <v>880008</v>
          </cell>
          <cell r="E1312" t="str">
            <v>دستمزد و مزايا</v>
          </cell>
          <cell r="F1312" t="str">
            <v>بيمه تكميلي (عمر و حوادث)</v>
          </cell>
          <cell r="G1312" t="str">
            <v>800103</v>
          </cell>
          <cell r="H1312" t="str">
            <v>مرکز ساخت و توليد</v>
          </cell>
          <cell r="P1312" t="str">
            <v>224</v>
          </cell>
        </row>
        <row r="1313">
          <cell r="A1313">
            <v>2201</v>
          </cell>
          <cell r="B1313" t="str">
            <v>880008800100</v>
          </cell>
          <cell r="C1313" t="str">
            <v>880</v>
          </cell>
          <cell r="D1313" t="str">
            <v>880008</v>
          </cell>
          <cell r="E1313" t="str">
            <v>دستمزد و مزايا</v>
          </cell>
          <cell r="F1313" t="str">
            <v>بيمه تكميلي (عمر و حوادث)</v>
          </cell>
          <cell r="G1313" t="str">
            <v>800100</v>
          </cell>
          <cell r="H1313" t="str">
            <v>مونتاژ</v>
          </cell>
          <cell r="P1313" t="str">
            <v>220</v>
          </cell>
        </row>
        <row r="1314">
          <cell r="A1314">
            <v>2301</v>
          </cell>
          <cell r="B1314" t="str">
            <v>880008800303</v>
          </cell>
          <cell r="C1314" t="str">
            <v>880</v>
          </cell>
          <cell r="D1314" t="str">
            <v>880008</v>
          </cell>
          <cell r="E1314" t="str">
            <v>دستمزد و مزايا</v>
          </cell>
          <cell r="F1314" t="str">
            <v>بيمه تكميلي (عمر و حوادث)</v>
          </cell>
          <cell r="G1314" t="str">
            <v>800303</v>
          </cell>
          <cell r="H1314" t="str">
            <v>برنامه ريزي</v>
          </cell>
          <cell r="P1314" t="str">
            <v>230</v>
          </cell>
        </row>
        <row r="1315">
          <cell r="A1315">
            <v>2241</v>
          </cell>
          <cell r="B1315" t="str">
            <v>880008800104</v>
          </cell>
          <cell r="C1315" t="str">
            <v>880</v>
          </cell>
          <cell r="D1315" t="str">
            <v>880008</v>
          </cell>
          <cell r="E1315" t="str">
            <v>دستمزد و مزايا</v>
          </cell>
          <cell r="F1315" t="str">
            <v>بيمه تكميلي (عمر و حوادث)</v>
          </cell>
          <cell r="G1315" t="str">
            <v>800104</v>
          </cell>
          <cell r="H1315" t="str">
            <v>کنترل کيفي</v>
          </cell>
          <cell r="P1315" t="str">
            <v>224</v>
          </cell>
        </row>
        <row r="1316">
          <cell r="A1316">
            <v>2401</v>
          </cell>
          <cell r="B1316" t="str">
            <v>880008800403</v>
          </cell>
          <cell r="C1316" t="str">
            <v>880</v>
          </cell>
          <cell r="D1316" t="str">
            <v>880008</v>
          </cell>
          <cell r="E1316" t="str">
            <v>دستمزد و مزايا</v>
          </cell>
          <cell r="F1316" t="str">
            <v>بيمه تكميلي (عمر و حوادث)</v>
          </cell>
          <cell r="G1316" t="str">
            <v>800403</v>
          </cell>
          <cell r="H1316" t="str">
            <v>امو ر اداري</v>
          </cell>
          <cell r="P1316" t="str">
            <v>240</v>
          </cell>
        </row>
        <row r="1317">
          <cell r="A1317">
            <v>2301</v>
          </cell>
          <cell r="B1317" t="str">
            <v>880008800302</v>
          </cell>
          <cell r="C1317" t="str">
            <v>880</v>
          </cell>
          <cell r="D1317" t="str">
            <v>880008</v>
          </cell>
          <cell r="E1317" t="str">
            <v>دستمزد و مزايا</v>
          </cell>
          <cell r="F1317" t="str">
            <v>بيمه تكميلي (عمر و حوادث)</v>
          </cell>
          <cell r="G1317" t="str">
            <v>800302</v>
          </cell>
          <cell r="H1317" t="str">
            <v>خدمات فني</v>
          </cell>
          <cell r="P1317" t="str">
            <v>230</v>
          </cell>
        </row>
        <row r="1318">
          <cell r="A1318">
            <v>2266</v>
          </cell>
          <cell r="B1318" t="str">
            <v>880008800202</v>
          </cell>
          <cell r="C1318" t="str">
            <v>880</v>
          </cell>
          <cell r="D1318" t="str">
            <v>880008</v>
          </cell>
          <cell r="E1318" t="str">
            <v>دستمزد و مزايا</v>
          </cell>
          <cell r="F1318" t="str">
            <v>بيمه تكميلي (عمر و حوادث)</v>
          </cell>
          <cell r="G1318" t="str">
            <v>800202</v>
          </cell>
          <cell r="H1318" t="str">
            <v>عمومي ساخت و توليد</v>
          </cell>
          <cell r="P1318" t="str">
            <v>226</v>
          </cell>
        </row>
        <row r="1319">
          <cell r="A1319">
            <v>2241</v>
          </cell>
          <cell r="B1319" t="str">
            <v>880008800107</v>
          </cell>
          <cell r="C1319" t="str">
            <v>880</v>
          </cell>
          <cell r="D1319" t="str">
            <v>880008</v>
          </cell>
          <cell r="E1319" t="str">
            <v>دستمزد و مزايا</v>
          </cell>
          <cell r="F1319" t="str">
            <v>بيمه تكميلي (عمر و حوادث)</v>
          </cell>
          <cell r="G1319" t="str">
            <v>800107</v>
          </cell>
          <cell r="H1319" t="str">
            <v>خط گيج</v>
          </cell>
          <cell r="P1319" t="str">
            <v>224</v>
          </cell>
        </row>
        <row r="1320">
          <cell r="A1320">
            <v>2401</v>
          </cell>
          <cell r="B1320" t="str">
            <v>880008800400</v>
          </cell>
          <cell r="C1320" t="str">
            <v>880</v>
          </cell>
          <cell r="D1320" t="str">
            <v>880008</v>
          </cell>
          <cell r="E1320" t="str">
            <v>دستمزد و مزايا</v>
          </cell>
          <cell r="F1320" t="str">
            <v>بيمه تكميلي (عمر و حوادث)</v>
          </cell>
          <cell r="G1320" t="str">
            <v>800400</v>
          </cell>
          <cell r="H1320" t="str">
            <v>امور مالي</v>
          </cell>
          <cell r="P1320" t="str">
            <v>240</v>
          </cell>
        </row>
        <row r="1321">
          <cell r="A1321">
            <v>2301</v>
          </cell>
          <cell r="B1321" t="str">
            <v>880008800304</v>
          </cell>
          <cell r="C1321" t="str">
            <v>880</v>
          </cell>
          <cell r="D1321" t="str">
            <v>880008</v>
          </cell>
          <cell r="E1321" t="str">
            <v>دستمزد و مزايا</v>
          </cell>
          <cell r="F1321" t="str">
            <v>بيمه تكميلي (عمر و حوادث)</v>
          </cell>
          <cell r="G1321" t="str">
            <v>800304</v>
          </cell>
          <cell r="H1321" t="str">
            <v>تدارکات و تامين قطعات</v>
          </cell>
          <cell r="P1321" t="str">
            <v>230</v>
          </cell>
        </row>
        <row r="1322">
          <cell r="A1322">
            <v>2301</v>
          </cell>
          <cell r="B1322" t="str">
            <v>880008800301</v>
          </cell>
          <cell r="C1322" t="str">
            <v>880</v>
          </cell>
          <cell r="D1322" t="str">
            <v>880008</v>
          </cell>
          <cell r="E1322" t="str">
            <v>دستمزد و مزايا</v>
          </cell>
          <cell r="F1322" t="str">
            <v>بيمه تكميلي (عمر و حوادث)</v>
          </cell>
          <cell r="G1322" t="str">
            <v>800301</v>
          </cell>
          <cell r="H1322" t="str">
            <v>حراست</v>
          </cell>
          <cell r="P1322" t="str">
            <v>230</v>
          </cell>
        </row>
        <row r="1323">
          <cell r="A1323">
            <v>2501</v>
          </cell>
          <cell r="B1323" t="str">
            <v>880008800500</v>
          </cell>
          <cell r="C1323" t="str">
            <v>880</v>
          </cell>
          <cell r="D1323" t="str">
            <v>880008</v>
          </cell>
          <cell r="E1323" t="str">
            <v>دستمزد و مزايا</v>
          </cell>
          <cell r="F1323" t="str">
            <v>بيمه تكميلي (عمر و حوادث)</v>
          </cell>
          <cell r="G1323" t="str">
            <v>800500</v>
          </cell>
          <cell r="H1323" t="str">
            <v>فروش</v>
          </cell>
          <cell r="P1323" t="str">
            <v>250</v>
          </cell>
        </row>
        <row r="1324">
          <cell r="A1324">
            <v>2241</v>
          </cell>
          <cell r="B1324" t="str">
            <v>880008800101</v>
          </cell>
          <cell r="C1324" t="str">
            <v>880</v>
          </cell>
          <cell r="D1324" t="str">
            <v>880008</v>
          </cell>
          <cell r="E1324" t="str">
            <v>دستمزد و مزايا</v>
          </cell>
          <cell r="F1324" t="str">
            <v>بيمه تكميلي (عمر و حوادث)</v>
          </cell>
          <cell r="G1324" t="str">
            <v>800101</v>
          </cell>
          <cell r="H1324" t="str">
            <v>تحقيقات مهندسي</v>
          </cell>
          <cell r="P1324" t="str">
            <v>224</v>
          </cell>
        </row>
        <row r="1325">
          <cell r="A1325">
            <v>2266</v>
          </cell>
          <cell r="B1325" t="str">
            <v>880008800203</v>
          </cell>
          <cell r="C1325" t="str">
            <v>880</v>
          </cell>
          <cell r="D1325" t="str">
            <v>880008</v>
          </cell>
          <cell r="E1325" t="str">
            <v>دستمزد و مزايا</v>
          </cell>
          <cell r="F1325" t="str">
            <v>بيمه تكميلي (عمر و حوادث)</v>
          </cell>
          <cell r="G1325" t="str">
            <v>800203</v>
          </cell>
          <cell r="H1325" t="str">
            <v>عمومي کنترل کيفي</v>
          </cell>
          <cell r="P1325" t="str">
            <v>226</v>
          </cell>
        </row>
        <row r="1326">
          <cell r="A1326">
            <v>2241</v>
          </cell>
          <cell r="B1326" t="str">
            <v>880008800105</v>
          </cell>
          <cell r="C1326" t="str">
            <v>880</v>
          </cell>
          <cell r="D1326" t="str">
            <v>880008</v>
          </cell>
          <cell r="E1326" t="str">
            <v>دستمزد و مزايا</v>
          </cell>
          <cell r="F1326" t="str">
            <v>بيمه تكميلي (عمر و حوادث)</v>
          </cell>
          <cell r="G1326" t="str">
            <v>800105</v>
          </cell>
          <cell r="H1326" t="str">
            <v>مترولوژي</v>
          </cell>
          <cell r="P1326" t="str">
            <v>224</v>
          </cell>
        </row>
        <row r="1327">
          <cell r="A1327">
            <v>2401</v>
          </cell>
          <cell r="B1327" t="str">
            <v>880008800402</v>
          </cell>
          <cell r="C1327" t="str">
            <v>880</v>
          </cell>
          <cell r="D1327" t="str">
            <v>880008</v>
          </cell>
          <cell r="E1327" t="str">
            <v>دستمزد و مزايا</v>
          </cell>
          <cell r="F1327" t="str">
            <v>بيمه تكميلي (عمر و حوادث)</v>
          </cell>
          <cell r="G1327" t="str">
            <v>800402</v>
          </cell>
          <cell r="H1327" t="str">
            <v>دفتر تهران</v>
          </cell>
          <cell r="P1327" t="str">
            <v>240</v>
          </cell>
        </row>
        <row r="1328">
          <cell r="A1328">
            <v>2266</v>
          </cell>
          <cell r="B1328" t="str">
            <v>880008800206</v>
          </cell>
          <cell r="C1328" t="str">
            <v>880</v>
          </cell>
          <cell r="D1328" t="str">
            <v>880008</v>
          </cell>
          <cell r="E1328" t="str">
            <v>دستمزد و مزايا</v>
          </cell>
          <cell r="F1328" t="str">
            <v>بيمه تكميلي (عمر و حوادث)</v>
          </cell>
          <cell r="G1328" t="str">
            <v>800206</v>
          </cell>
          <cell r="H1328" t="str">
            <v>عمومي خط گيج</v>
          </cell>
          <cell r="P1328" t="str">
            <v>226</v>
          </cell>
        </row>
        <row r="1329">
          <cell r="A1329">
            <v>2226</v>
          </cell>
          <cell r="B1329" t="str">
            <v>880008800200</v>
          </cell>
          <cell r="C1329" t="str">
            <v>880</v>
          </cell>
          <cell r="D1329" t="str">
            <v>880008</v>
          </cell>
          <cell r="E1329" t="str">
            <v>دستمزد و مزايا</v>
          </cell>
          <cell r="F1329" t="str">
            <v>بيمه تكميلي (عمر و حوادث)</v>
          </cell>
          <cell r="G1329" t="str">
            <v>800200</v>
          </cell>
          <cell r="H1329" t="str">
            <v>عمومي مونتاژ</v>
          </cell>
          <cell r="P1329" t="str">
            <v>222</v>
          </cell>
        </row>
        <row r="1330">
          <cell r="A1330">
            <v>2401</v>
          </cell>
          <cell r="B1330" t="str">
            <v>880008800401</v>
          </cell>
          <cell r="C1330" t="str">
            <v>880</v>
          </cell>
          <cell r="D1330" t="str">
            <v>880008</v>
          </cell>
          <cell r="E1330" t="str">
            <v>دستمزد و مزايا</v>
          </cell>
          <cell r="F1330" t="str">
            <v>بيمه تكميلي (عمر و حوادث)</v>
          </cell>
          <cell r="G1330" t="str">
            <v>800401</v>
          </cell>
          <cell r="H1330" t="str">
            <v>مديريت</v>
          </cell>
          <cell r="P1330" t="str">
            <v>240</v>
          </cell>
        </row>
        <row r="1331">
          <cell r="A1331">
            <v>2301</v>
          </cell>
          <cell r="B1331" t="str">
            <v>880008800305</v>
          </cell>
          <cell r="C1331" t="str">
            <v>880</v>
          </cell>
          <cell r="D1331" t="str">
            <v>880008</v>
          </cell>
          <cell r="E1331" t="str">
            <v>دستمزد و مزايا</v>
          </cell>
          <cell r="F1331" t="str">
            <v>بيمه تكميلي (عمر و حوادث)</v>
          </cell>
          <cell r="G1331" t="str">
            <v>800305</v>
          </cell>
          <cell r="H1331" t="str">
            <v>طرح و توسعه سيستمها</v>
          </cell>
          <cell r="P1331" t="str">
            <v>230</v>
          </cell>
        </row>
        <row r="1332">
          <cell r="A1332">
            <v>2241</v>
          </cell>
          <cell r="B1332" t="str">
            <v>880008800102</v>
          </cell>
          <cell r="C1332" t="str">
            <v>880</v>
          </cell>
          <cell r="D1332" t="str">
            <v>880008</v>
          </cell>
          <cell r="E1332" t="str">
            <v>دستمزد و مزايا</v>
          </cell>
          <cell r="F1332" t="str">
            <v>بيمه تكميلي (عمر و حوادث)</v>
          </cell>
          <cell r="G1332" t="str">
            <v>800102</v>
          </cell>
          <cell r="H1332" t="str">
            <v>عمليات حرارتي و آبکاري</v>
          </cell>
          <cell r="P1332" t="str">
            <v>224</v>
          </cell>
        </row>
        <row r="1333">
          <cell r="A1333">
            <v>2266</v>
          </cell>
          <cell r="B1333" t="str">
            <v>880008800201</v>
          </cell>
          <cell r="C1333" t="str">
            <v>880</v>
          </cell>
          <cell r="D1333" t="str">
            <v>880008</v>
          </cell>
          <cell r="E1333" t="str">
            <v>دستمزد و مزايا</v>
          </cell>
          <cell r="F1333" t="str">
            <v>بيمه تكميلي (عمر و حوادث)</v>
          </cell>
          <cell r="G1333" t="str">
            <v>800201</v>
          </cell>
          <cell r="H1333" t="str">
            <v>عمومي تحقيقات و مهندسي</v>
          </cell>
          <cell r="P1333" t="str">
            <v>226</v>
          </cell>
        </row>
        <row r="1334">
          <cell r="A1334">
            <v>2241</v>
          </cell>
          <cell r="B1334" t="str">
            <v>880008800106</v>
          </cell>
          <cell r="C1334" t="str">
            <v>880</v>
          </cell>
          <cell r="D1334" t="str">
            <v>880008</v>
          </cell>
          <cell r="E1334" t="str">
            <v>دستمزد و مزايا</v>
          </cell>
          <cell r="F1334" t="str">
            <v>بيمه تكميلي (عمر و حوادث)</v>
          </cell>
          <cell r="G1334" t="str">
            <v>800106</v>
          </cell>
          <cell r="H1334" t="str">
            <v>تست مواد وشيمي</v>
          </cell>
          <cell r="P1334" t="str">
            <v>224</v>
          </cell>
        </row>
        <row r="1335">
          <cell r="A1335">
            <v>2300</v>
          </cell>
          <cell r="B1335" t="str">
            <v>880009800301</v>
          </cell>
          <cell r="C1335" t="str">
            <v>880</v>
          </cell>
          <cell r="D1335" t="str">
            <v>880009</v>
          </cell>
          <cell r="E1335" t="str">
            <v>دستمزد و مزايا</v>
          </cell>
          <cell r="F1335" t="str">
            <v>شب كاري</v>
          </cell>
          <cell r="G1335" t="str">
            <v>800301</v>
          </cell>
          <cell r="H1335" t="str">
            <v>حراست</v>
          </cell>
          <cell r="P1335" t="str">
            <v>230</v>
          </cell>
        </row>
        <row r="1336">
          <cell r="A1336">
            <v>2300</v>
          </cell>
          <cell r="B1336" t="str">
            <v>880009800302</v>
          </cell>
          <cell r="C1336" t="str">
            <v>880</v>
          </cell>
          <cell r="D1336" t="str">
            <v>880009</v>
          </cell>
          <cell r="E1336" t="str">
            <v>دستمزد و مزايا</v>
          </cell>
          <cell r="F1336" t="str">
            <v>شب كاري</v>
          </cell>
          <cell r="G1336" t="str">
            <v>800302</v>
          </cell>
          <cell r="H1336" t="str">
            <v>خدمات فني</v>
          </cell>
          <cell r="P1336" t="str">
            <v>230</v>
          </cell>
        </row>
        <row r="1337">
          <cell r="A1337">
            <v>2400</v>
          </cell>
          <cell r="B1337" t="str">
            <v>880009800403</v>
          </cell>
          <cell r="C1337" t="str">
            <v>880</v>
          </cell>
          <cell r="D1337" t="str">
            <v>880009</v>
          </cell>
          <cell r="E1337" t="str">
            <v>دستمزد و مزايا</v>
          </cell>
          <cell r="F1337" t="str">
            <v>شب كاري</v>
          </cell>
          <cell r="G1337" t="str">
            <v>800403</v>
          </cell>
          <cell r="H1337" t="str">
            <v>امو ر اداري</v>
          </cell>
          <cell r="P1337" t="str">
            <v>240</v>
          </cell>
        </row>
        <row r="1338">
          <cell r="A1338">
            <v>2240</v>
          </cell>
          <cell r="B1338" t="str">
            <v>880009800103</v>
          </cell>
          <cell r="C1338" t="str">
            <v>880</v>
          </cell>
          <cell r="D1338" t="str">
            <v>880009</v>
          </cell>
          <cell r="E1338" t="str">
            <v>دستمزد و مزايا</v>
          </cell>
          <cell r="F1338" t="str">
            <v>شب كاري</v>
          </cell>
          <cell r="G1338" t="str">
            <v>800103</v>
          </cell>
          <cell r="H1338" t="str">
            <v>مرکز ساخت و توليد</v>
          </cell>
          <cell r="P1338" t="str">
            <v>224</v>
          </cell>
        </row>
        <row r="1339">
          <cell r="A1339">
            <v>2240</v>
          </cell>
          <cell r="B1339" t="str">
            <v>880009800107</v>
          </cell>
          <cell r="C1339" t="str">
            <v>880</v>
          </cell>
          <cell r="D1339" t="str">
            <v>880009</v>
          </cell>
          <cell r="E1339" t="str">
            <v>دستمزد و مزايا</v>
          </cell>
          <cell r="F1339" t="str">
            <v>شب كاري</v>
          </cell>
          <cell r="G1339" t="str">
            <v>800107</v>
          </cell>
          <cell r="H1339" t="str">
            <v>خط گيج</v>
          </cell>
          <cell r="P1339" t="str">
            <v>224</v>
          </cell>
        </row>
        <row r="1340">
          <cell r="A1340">
            <v>2200</v>
          </cell>
          <cell r="B1340" t="str">
            <v>880009800100</v>
          </cell>
          <cell r="C1340" t="str">
            <v>880</v>
          </cell>
          <cell r="D1340" t="str">
            <v>880009</v>
          </cell>
          <cell r="E1340" t="str">
            <v>دستمزد و مزايا</v>
          </cell>
          <cell r="F1340" t="str">
            <v>شب كاري</v>
          </cell>
          <cell r="G1340" t="str">
            <v>800100</v>
          </cell>
          <cell r="H1340" t="str">
            <v>مونتاژ</v>
          </cell>
          <cell r="P1340" t="str">
            <v>220</v>
          </cell>
        </row>
        <row r="1341">
          <cell r="A1341">
            <v>2240</v>
          </cell>
          <cell r="B1341" t="str">
            <v>880009800105</v>
          </cell>
          <cell r="C1341" t="str">
            <v>880</v>
          </cell>
          <cell r="D1341" t="str">
            <v>880009</v>
          </cell>
          <cell r="E1341" t="str">
            <v>دستمزد و مزايا</v>
          </cell>
          <cell r="F1341" t="str">
            <v>شب كاري</v>
          </cell>
          <cell r="G1341" t="str">
            <v>800105</v>
          </cell>
          <cell r="H1341" t="str">
            <v>مترولوژي</v>
          </cell>
          <cell r="P1341" t="str">
            <v>224</v>
          </cell>
        </row>
        <row r="1342">
          <cell r="A1342">
            <v>2300</v>
          </cell>
          <cell r="B1342" t="str">
            <v>880009800304</v>
          </cell>
          <cell r="C1342" t="str">
            <v>880</v>
          </cell>
          <cell r="D1342" t="str">
            <v>880009</v>
          </cell>
          <cell r="E1342" t="str">
            <v>دستمزد و مزايا</v>
          </cell>
          <cell r="F1342" t="str">
            <v>شب كاري</v>
          </cell>
          <cell r="G1342" t="str">
            <v>800304</v>
          </cell>
          <cell r="H1342" t="str">
            <v>تدارکات و تامين قطعات</v>
          </cell>
          <cell r="P1342" t="str">
            <v>230</v>
          </cell>
        </row>
        <row r="1343">
          <cell r="A1343">
            <v>2261</v>
          </cell>
          <cell r="B1343" t="str">
            <v>880009800206</v>
          </cell>
          <cell r="C1343" t="str">
            <v>880</v>
          </cell>
          <cell r="D1343" t="str">
            <v>880009</v>
          </cell>
          <cell r="E1343" t="str">
            <v>دستمزد و مزايا</v>
          </cell>
          <cell r="F1343" t="str">
            <v>شب كاري</v>
          </cell>
          <cell r="G1343" t="str">
            <v>800206</v>
          </cell>
          <cell r="H1343" t="str">
            <v>عمومي خط گيج</v>
          </cell>
          <cell r="P1343" t="str">
            <v>226</v>
          </cell>
        </row>
        <row r="1344">
          <cell r="A1344">
            <v>2261</v>
          </cell>
          <cell r="B1344" t="str">
            <v>880009800202</v>
          </cell>
          <cell r="C1344" t="str">
            <v>880</v>
          </cell>
          <cell r="D1344" t="str">
            <v>880009</v>
          </cell>
          <cell r="E1344" t="str">
            <v>دستمزد و مزايا</v>
          </cell>
          <cell r="F1344" t="str">
            <v>شب كاري</v>
          </cell>
          <cell r="G1344" t="str">
            <v>800202</v>
          </cell>
          <cell r="H1344" t="str">
            <v>عمومي ساخت و توليد</v>
          </cell>
          <cell r="P1344" t="str">
            <v>226</v>
          </cell>
        </row>
        <row r="1345">
          <cell r="A1345">
            <v>2300</v>
          </cell>
          <cell r="B1345" t="str">
            <v>880009800303</v>
          </cell>
          <cell r="C1345" t="str">
            <v>880</v>
          </cell>
          <cell r="D1345" t="str">
            <v>880009</v>
          </cell>
          <cell r="E1345" t="str">
            <v>دستمزد و مزايا</v>
          </cell>
          <cell r="F1345" t="str">
            <v>شب كاري</v>
          </cell>
          <cell r="G1345" t="str">
            <v>800303</v>
          </cell>
          <cell r="H1345" t="str">
            <v>برنامه ريزي</v>
          </cell>
          <cell r="P1345" t="str">
            <v>230</v>
          </cell>
        </row>
        <row r="1346">
          <cell r="A1346">
            <v>2400</v>
          </cell>
          <cell r="B1346" t="str">
            <v>880009800402</v>
          </cell>
          <cell r="C1346" t="str">
            <v>880</v>
          </cell>
          <cell r="D1346" t="str">
            <v>880009</v>
          </cell>
          <cell r="E1346" t="str">
            <v>دستمزد و مزايا</v>
          </cell>
          <cell r="F1346" t="str">
            <v>شب كاري</v>
          </cell>
          <cell r="G1346" t="str">
            <v>800402</v>
          </cell>
          <cell r="H1346" t="str">
            <v>دفتر تهران</v>
          </cell>
          <cell r="P1346" t="str">
            <v>240</v>
          </cell>
        </row>
        <row r="1347">
          <cell r="A1347">
            <v>2400</v>
          </cell>
          <cell r="B1347" t="str">
            <v>880009800401</v>
          </cell>
          <cell r="C1347" t="str">
            <v>880</v>
          </cell>
          <cell r="D1347" t="str">
            <v>880009</v>
          </cell>
          <cell r="E1347" t="str">
            <v>دستمزد و مزايا</v>
          </cell>
          <cell r="F1347" t="str">
            <v>شب كاري</v>
          </cell>
          <cell r="G1347" t="str">
            <v>800401</v>
          </cell>
          <cell r="H1347" t="str">
            <v>مديريت</v>
          </cell>
          <cell r="P1347" t="str">
            <v>240</v>
          </cell>
        </row>
        <row r="1348">
          <cell r="A1348">
            <v>2240</v>
          </cell>
          <cell r="B1348" t="str">
            <v>880009800104</v>
          </cell>
          <cell r="C1348" t="str">
            <v>880</v>
          </cell>
          <cell r="D1348" t="str">
            <v>880009</v>
          </cell>
          <cell r="E1348" t="str">
            <v>دستمزد و مزايا</v>
          </cell>
          <cell r="F1348" t="str">
            <v>شب كاري</v>
          </cell>
          <cell r="G1348" t="str">
            <v>800104</v>
          </cell>
          <cell r="H1348" t="str">
            <v>کنترل کيفي</v>
          </cell>
          <cell r="P1348" t="str">
            <v>224</v>
          </cell>
        </row>
        <row r="1349">
          <cell r="A1349">
            <v>2400</v>
          </cell>
          <cell r="B1349" t="str">
            <v>880009800400</v>
          </cell>
          <cell r="C1349" t="str">
            <v>880</v>
          </cell>
          <cell r="D1349" t="str">
            <v>880009</v>
          </cell>
          <cell r="E1349" t="str">
            <v>دستمزد و مزايا</v>
          </cell>
          <cell r="F1349" t="str">
            <v>شب كاري</v>
          </cell>
          <cell r="G1349" t="str">
            <v>800400</v>
          </cell>
          <cell r="H1349" t="str">
            <v>امور مالي</v>
          </cell>
          <cell r="P1349" t="str">
            <v>240</v>
          </cell>
        </row>
        <row r="1350">
          <cell r="A1350">
            <v>2500</v>
          </cell>
          <cell r="B1350" t="str">
            <v>880009800500</v>
          </cell>
          <cell r="C1350" t="str">
            <v>880</v>
          </cell>
          <cell r="D1350" t="str">
            <v>880009</v>
          </cell>
          <cell r="E1350" t="str">
            <v>دستمزد و مزايا</v>
          </cell>
          <cell r="F1350" t="str">
            <v>شب كاري</v>
          </cell>
          <cell r="G1350" t="str">
            <v>800500</v>
          </cell>
          <cell r="H1350" t="str">
            <v>فروش</v>
          </cell>
          <cell r="P1350" t="str">
            <v>250</v>
          </cell>
        </row>
        <row r="1351">
          <cell r="A1351">
            <v>2261</v>
          </cell>
          <cell r="B1351" t="str">
            <v>880009800203</v>
          </cell>
          <cell r="C1351" t="str">
            <v>880</v>
          </cell>
          <cell r="D1351" t="str">
            <v>880009</v>
          </cell>
          <cell r="E1351" t="str">
            <v>دستمزد و مزايا</v>
          </cell>
          <cell r="F1351" t="str">
            <v>شب كاري</v>
          </cell>
          <cell r="G1351" t="str">
            <v>800203</v>
          </cell>
          <cell r="H1351" t="str">
            <v>عمومي کنترل کيفي</v>
          </cell>
          <cell r="P1351" t="str">
            <v>226</v>
          </cell>
        </row>
        <row r="1352">
          <cell r="A1352">
            <v>2240</v>
          </cell>
          <cell r="B1352" t="str">
            <v>880009800101</v>
          </cell>
          <cell r="C1352" t="str">
            <v>880</v>
          </cell>
          <cell r="D1352" t="str">
            <v>880009</v>
          </cell>
          <cell r="E1352" t="str">
            <v>دستمزد و مزايا</v>
          </cell>
          <cell r="F1352" t="str">
            <v>شب كاري</v>
          </cell>
          <cell r="G1352" t="str">
            <v>800101</v>
          </cell>
          <cell r="H1352" t="str">
            <v>تحقيقات مهندسي</v>
          </cell>
          <cell r="P1352" t="str">
            <v>224</v>
          </cell>
        </row>
        <row r="1353">
          <cell r="A1353">
            <v>2240</v>
          </cell>
          <cell r="B1353" t="str">
            <v>880009800102</v>
          </cell>
          <cell r="C1353" t="str">
            <v>880</v>
          </cell>
          <cell r="D1353" t="str">
            <v>880009</v>
          </cell>
          <cell r="E1353" t="str">
            <v>دستمزد و مزايا</v>
          </cell>
          <cell r="F1353" t="str">
            <v>شب كاري</v>
          </cell>
          <cell r="G1353" t="str">
            <v>800102</v>
          </cell>
          <cell r="H1353" t="str">
            <v>عمليات حرارتي و آبکاري</v>
          </cell>
          <cell r="P1353" t="str">
            <v>224</v>
          </cell>
        </row>
        <row r="1354">
          <cell r="A1354">
            <v>2240</v>
          </cell>
          <cell r="B1354" t="str">
            <v>880009800106</v>
          </cell>
          <cell r="C1354" t="str">
            <v>880</v>
          </cell>
          <cell r="D1354" t="str">
            <v>880009</v>
          </cell>
          <cell r="E1354" t="str">
            <v>دستمزد و مزايا</v>
          </cell>
          <cell r="F1354" t="str">
            <v>شب كاري</v>
          </cell>
          <cell r="G1354" t="str">
            <v>800106</v>
          </cell>
          <cell r="H1354" t="str">
            <v>تست مواد وشيمي</v>
          </cell>
          <cell r="P1354" t="str">
            <v>224</v>
          </cell>
        </row>
        <row r="1355">
          <cell r="A1355">
            <v>2400</v>
          </cell>
          <cell r="B1355" t="str">
            <v>880010800401</v>
          </cell>
          <cell r="C1355" t="str">
            <v>880</v>
          </cell>
          <cell r="D1355" t="str">
            <v>880010</v>
          </cell>
          <cell r="E1355" t="str">
            <v>دستمزد و مزايا</v>
          </cell>
          <cell r="F1355" t="str">
            <v>حق مسكن</v>
          </cell>
          <cell r="G1355" t="str">
            <v>800401</v>
          </cell>
          <cell r="H1355" t="str">
            <v>مديريت</v>
          </cell>
          <cell r="P1355" t="str">
            <v>240</v>
          </cell>
        </row>
        <row r="1356">
          <cell r="A1356">
            <v>2240</v>
          </cell>
          <cell r="B1356" t="str">
            <v>880010800103</v>
          </cell>
          <cell r="C1356" t="str">
            <v>880</v>
          </cell>
          <cell r="D1356" t="str">
            <v>880010</v>
          </cell>
          <cell r="E1356" t="str">
            <v>دستمزد و مزايا</v>
          </cell>
          <cell r="F1356" t="str">
            <v>حق مسكن</v>
          </cell>
          <cell r="G1356" t="str">
            <v>800103</v>
          </cell>
          <cell r="H1356" t="str">
            <v>مرکز ساخت و توليد</v>
          </cell>
          <cell r="P1356" t="str">
            <v>224</v>
          </cell>
        </row>
        <row r="1357">
          <cell r="A1357">
            <v>2200</v>
          </cell>
          <cell r="B1357" t="str">
            <v>880010800100</v>
          </cell>
          <cell r="C1357" t="str">
            <v>880</v>
          </cell>
          <cell r="D1357" t="str">
            <v>880010</v>
          </cell>
          <cell r="E1357" t="str">
            <v>دستمزد و مزايا</v>
          </cell>
          <cell r="F1357" t="str">
            <v>حق مسكن</v>
          </cell>
          <cell r="G1357" t="str">
            <v>800100</v>
          </cell>
          <cell r="H1357" t="str">
            <v>مونتاژ</v>
          </cell>
          <cell r="P1357" t="str">
            <v>220</v>
          </cell>
        </row>
        <row r="1358">
          <cell r="A1358">
            <v>2300</v>
          </cell>
          <cell r="B1358" t="str">
            <v>880010800303</v>
          </cell>
          <cell r="C1358" t="str">
            <v>880</v>
          </cell>
          <cell r="D1358" t="str">
            <v>880010</v>
          </cell>
          <cell r="E1358" t="str">
            <v>دستمزد و مزايا</v>
          </cell>
          <cell r="F1358" t="str">
            <v>حق مسكن</v>
          </cell>
          <cell r="G1358" t="str">
            <v>800303</v>
          </cell>
          <cell r="H1358" t="str">
            <v>برنامه ريزي</v>
          </cell>
          <cell r="P1358" t="str">
            <v>230</v>
          </cell>
        </row>
        <row r="1359">
          <cell r="A1359">
            <v>2240</v>
          </cell>
          <cell r="B1359" t="str">
            <v>880010800104</v>
          </cell>
          <cell r="C1359" t="str">
            <v>880</v>
          </cell>
          <cell r="D1359" t="str">
            <v>880010</v>
          </cell>
          <cell r="E1359" t="str">
            <v>دستمزد و مزايا</v>
          </cell>
          <cell r="F1359" t="str">
            <v>حق مسكن</v>
          </cell>
          <cell r="G1359" t="str">
            <v>800104</v>
          </cell>
          <cell r="H1359" t="str">
            <v>کنترل کيفي</v>
          </cell>
          <cell r="P1359" t="str">
            <v>224</v>
          </cell>
        </row>
        <row r="1360">
          <cell r="A1360">
            <v>2400</v>
          </cell>
          <cell r="B1360" t="str">
            <v>880010800403</v>
          </cell>
          <cell r="C1360" t="str">
            <v>880</v>
          </cell>
          <cell r="D1360" t="str">
            <v>880010</v>
          </cell>
          <cell r="E1360" t="str">
            <v>دستمزد و مزايا</v>
          </cell>
          <cell r="F1360" t="str">
            <v>حق مسكن</v>
          </cell>
          <cell r="G1360" t="str">
            <v>800403</v>
          </cell>
          <cell r="H1360" t="str">
            <v>امو ر اداري</v>
          </cell>
          <cell r="P1360" t="str">
            <v>240</v>
          </cell>
        </row>
        <row r="1361">
          <cell r="A1361">
            <v>2400</v>
          </cell>
          <cell r="B1361" t="str">
            <v>880010800400</v>
          </cell>
          <cell r="C1361" t="str">
            <v>880</v>
          </cell>
          <cell r="D1361" t="str">
            <v>880010</v>
          </cell>
          <cell r="E1361" t="str">
            <v>دستمزد و مزايا</v>
          </cell>
          <cell r="F1361" t="str">
            <v>حق مسكن</v>
          </cell>
          <cell r="G1361" t="str">
            <v>800400</v>
          </cell>
          <cell r="H1361" t="str">
            <v>امور مالي</v>
          </cell>
          <cell r="P1361" t="str">
            <v>240</v>
          </cell>
        </row>
        <row r="1362">
          <cell r="A1362">
            <v>2300</v>
          </cell>
          <cell r="B1362" t="str">
            <v>880010800302</v>
          </cell>
          <cell r="C1362" t="str">
            <v>880</v>
          </cell>
          <cell r="D1362" t="str">
            <v>880010</v>
          </cell>
          <cell r="E1362" t="str">
            <v>دستمزد و مزايا</v>
          </cell>
          <cell r="F1362" t="str">
            <v>حق مسكن</v>
          </cell>
          <cell r="G1362" t="str">
            <v>800302</v>
          </cell>
          <cell r="H1362" t="str">
            <v>خدمات فني</v>
          </cell>
          <cell r="P1362" t="str">
            <v>230</v>
          </cell>
        </row>
        <row r="1363">
          <cell r="A1363">
            <v>2261</v>
          </cell>
          <cell r="B1363" t="str">
            <v>880010800202</v>
          </cell>
          <cell r="C1363" t="str">
            <v>880</v>
          </cell>
          <cell r="D1363" t="str">
            <v>880010</v>
          </cell>
          <cell r="E1363" t="str">
            <v>دستمزد و مزايا</v>
          </cell>
          <cell r="F1363" t="str">
            <v>حق مسكن</v>
          </cell>
          <cell r="G1363" t="str">
            <v>800202</v>
          </cell>
          <cell r="H1363" t="str">
            <v>عمومي ساخت و توليد</v>
          </cell>
          <cell r="P1363" t="str">
            <v>226</v>
          </cell>
        </row>
        <row r="1364">
          <cell r="A1364">
            <v>2240</v>
          </cell>
          <cell r="B1364" t="str">
            <v>880010800107</v>
          </cell>
          <cell r="C1364" t="str">
            <v>880</v>
          </cell>
          <cell r="D1364" t="str">
            <v>880010</v>
          </cell>
          <cell r="E1364" t="str">
            <v>دستمزد و مزايا</v>
          </cell>
          <cell r="F1364" t="str">
            <v>حق مسكن</v>
          </cell>
          <cell r="G1364" t="str">
            <v>800107</v>
          </cell>
          <cell r="H1364" t="str">
            <v>خط گيج</v>
          </cell>
          <cell r="P1364" t="str">
            <v>224</v>
          </cell>
        </row>
        <row r="1365">
          <cell r="A1365">
            <v>2240</v>
          </cell>
          <cell r="B1365" t="str">
            <v>880010800101</v>
          </cell>
          <cell r="C1365" t="str">
            <v>880</v>
          </cell>
          <cell r="D1365" t="str">
            <v>880010</v>
          </cell>
          <cell r="E1365" t="str">
            <v>دستمزد و مزايا</v>
          </cell>
          <cell r="F1365" t="str">
            <v>حق مسكن</v>
          </cell>
          <cell r="G1365" t="str">
            <v>800101</v>
          </cell>
          <cell r="H1365" t="str">
            <v>تحقيقات مهندسي</v>
          </cell>
          <cell r="P1365" t="str">
            <v>224</v>
          </cell>
        </row>
        <row r="1366">
          <cell r="A1366">
            <v>2300</v>
          </cell>
          <cell r="B1366" t="str">
            <v>880010800301</v>
          </cell>
          <cell r="C1366" t="str">
            <v>880</v>
          </cell>
          <cell r="D1366" t="str">
            <v>880010</v>
          </cell>
          <cell r="E1366" t="str">
            <v>دستمزد و مزايا</v>
          </cell>
          <cell r="F1366" t="str">
            <v>حق مسكن</v>
          </cell>
          <cell r="G1366" t="str">
            <v>800301</v>
          </cell>
          <cell r="H1366" t="str">
            <v>حراست</v>
          </cell>
          <cell r="P1366" t="str">
            <v>230</v>
          </cell>
        </row>
        <row r="1367">
          <cell r="A1367">
            <v>2300</v>
          </cell>
          <cell r="B1367" t="str">
            <v>880010800304</v>
          </cell>
          <cell r="C1367" t="str">
            <v>880</v>
          </cell>
          <cell r="D1367" t="str">
            <v>880010</v>
          </cell>
          <cell r="E1367" t="str">
            <v>دستمزد و مزايا</v>
          </cell>
          <cell r="F1367" t="str">
            <v>حق مسكن</v>
          </cell>
          <cell r="G1367" t="str">
            <v>800304</v>
          </cell>
          <cell r="H1367" t="str">
            <v>تدارکات و تامين قطعات</v>
          </cell>
          <cell r="P1367" t="str">
            <v>230</v>
          </cell>
        </row>
        <row r="1368">
          <cell r="A1368">
            <v>2500</v>
          </cell>
          <cell r="B1368" t="str">
            <v>880010800500</v>
          </cell>
          <cell r="C1368" t="str">
            <v>880</v>
          </cell>
          <cell r="D1368" t="str">
            <v>880010</v>
          </cell>
          <cell r="E1368" t="str">
            <v>دستمزد و مزايا</v>
          </cell>
          <cell r="F1368" t="str">
            <v>حق مسكن</v>
          </cell>
          <cell r="G1368" t="str">
            <v>800500</v>
          </cell>
          <cell r="H1368" t="str">
            <v>فروش</v>
          </cell>
          <cell r="P1368" t="str">
            <v>250</v>
          </cell>
        </row>
        <row r="1369">
          <cell r="A1369">
            <v>2240</v>
          </cell>
          <cell r="B1369" t="str">
            <v>880010800105</v>
          </cell>
          <cell r="C1369" t="str">
            <v>880</v>
          </cell>
          <cell r="D1369" t="str">
            <v>880010</v>
          </cell>
          <cell r="E1369" t="str">
            <v>دستمزد و مزايا</v>
          </cell>
          <cell r="F1369" t="str">
            <v>حق مسكن</v>
          </cell>
          <cell r="G1369" t="str">
            <v>800105</v>
          </cell>
          <cell r="H1369" t="str">
            <v>مترولوژي</v>
          </cell>
          <cell r="P1369" t="str">
            <v>224</v>
          </cell>
        </row>
        <row r="1370">
          <cell r="A1370">
            <v>2400</v>
          </cell>
          <cell r="B1370" t="str">
            <v>880010800402</v>
          </cell>
          <cell r="C1370" t="str">
            <v>880</v>
          </cell>
          <cell r="D1370" t="str">
            <v>880010</v>
          </cell>
          <cell r="E1370" t="str">
            <v>دستمزد و مزايا</v>
          </cell>
          <cell r="F1370" t="str">
            <v>حق مسكن</v>
          </cell>
          <cell r="G1370" t="str">
            <v>800402</v>
          </cell>
          <cell r="H1370" t="str">
            <v>دفتر تهران</v>
          </cell>
          <cell r="P1370" t="str">
            <v>240</v>
          </cell>
        </row>
        <row r="1371">
          <cell r="A1371">
            <v>2261</v>
          </cell>
          <cell r="B1371" t="str">
            <v>880010800203</v>
          </cell>
          <cell r="C1371" t="str">
            <v>880</v>
          </cell>
          <cell r="D1371" t="str">
            <v>880010</v>
          </cell>
          <cell r="E1371" t="str">
            <v>دستمزد و مزايا</v>
          </cell>
          <cell r="F1371" t="str">
            <v>حق مسكن</v>
          </cell>
          <cell r="G1371" t="str">
            <v>800203</v>
          </cell>
          <cell r="H1371" t="str">
            <v>عمومي کنترل کيفي</v>
          </cell>
          <cell r="P1371" t="str">
            <v>226</v>
          </cell>
        </row>
        <row r="1372">
          <cell r="A1372">
            <v>2300</v>
          </cell>
          <cell r="B1372" t="str">
            <v>880010800305</v>
          </cell>
          <cell r="C1372" t="str">
            <v>880</v>
          </cell>
          <cell r="D1372" t="str">
            <v>880010</v>
          </cell>
          <cell r="E1372" t="str">
            <v>دستمزد و مزايا</v>
          </cell>
          <cell r="F1372" t="str">
            <v>حق مسكن</v>
          </cell>
          <cell r="G1372" t="str">
            <v>800305</v>
          </cell>
          <cell r="H1372" t="str">
            <v>طرح و توسعه سيستمها</v>
          </cell>
          <cell r="P1372" t="str">
            <v>230</v>
          </cell>
        </row>
        <row r="1373">
          <cell r="A1373">
            <v>2221</v>
          </cell>
          <cell r="B1373" t="str">
            <v>880010800200</v>
          </cell>
          <cell r="C1373" t="str">
            <v>880</v>
          </cell>
          <cell r="D1373" t="str">
            <v>880010</v>
          </cell>
          <cell r="E1373" t="str">
            <v>دستمزد و مزايا</v>
          </cell>
          <cell r="F1373" t="str">
            <v>حق مسكن</v>
          </cell>
          <cell r="G1373" t="str">
            <v>800200</v>
          </cell>
          <cell r="H1373" t="str">
            <v>عمومي مونتاژ</v>
          </cell>
          <cell r="P1373" t="str">
            <v>222</v>
          </cell>
        </row>
        <row r="1374">
          <cell r="A1374">
            <v>2261</v>
          </cell>
          <cell r="B1374" t="str">
            <v>880010800206</v>
          </cell>
          <cell r="C1374" t="str">
            <v>880</v>
          </cell>
          <cell r="D1374" t="str">
            <v>880010</v>
          </cell>
          <cell r="E1374" t="str">
            <v>دستمزد و مزايا</v>
          </cell>
          <cell r="F1374" t="str">
            <v>حق مسكن</v>
          </cell>
          <cell r="G1374" t="str">
            <v>800206</v>
          </cell>
          <cell r="H1374" t="str">
            <v>عمومي خط گيج</v>
          </cell>
          <cell r="P1374" t="str">
            <v>226</v>
          </cell>
        </row>
        <row r="1375">
          <cell r="A1375">
            <v>2240</v>
          </cell>
          <cell r="B1375" t="str">
            <v>880010800102</v>
          </cell>
          <cell r="C1375" t="str">
            <v>880</v>
          </cell>
          <cell r="D1375" t="str">
            <v>880010</v>
          </cell>
          <cell r="E1375" t="str">
            <v>دستمزد و مزايا</v>
          </cell>
          <cell r="F1375" t="str">
            <v>حق مسكن</v>
          </cell>
          <cell r="G1375" t="str">
            <v>800102</v>
          </cell>
          <cell r="H1375" t="str">
            <v>عمليات حرارتي و آبکاري</v>
          </cell>
          <cell r="P1375" t="str">
            <v>224</v>
          </cell>
        </row>
        <row r="1376">
          <cell r="A1376">
            <v>2261</v>
          </cell>
          <cell r="B1376" t="str">
            <v>880010800201</v>
          </cell>
          <cell r="C1376" t="str">
            <v>880</v>
          </cell>
          <cell r="D1376" t="str">
            <v>880010</v>
          </cell>
          <cell r="E1376" t="str">
            <v>دستمزد و مزايا</v>
          </cell>
          <cell r="F1376" t="str">
            <v>حق مسكن</v>
          </cell>
          <cell r="G1376" t="str">
            <v>800201</v>
          </cell>
          <cell r="H1376" t="str">
            <v>عمومي تحقيقات و مهندسي</v>
          </cell>
          <cell r="P1376" t="str">
            <v>226</v>
          </cell>
        </row>
        <row r="1377">
          <cell r="A1377">
            <v>2240</v>
          </cell>
          <cell r="B1377" t="str">
            <v>880010800106</v>
          </cell>
          <cell r="C1377" t="str">
            <v>880</v>
          </cell>
          <cell r="D1377" t="str">
            <v>880010</v>
          </cell>
          <cell r="E1377" t="str">
            <v>دستمزد و مزايا</v>
          </cell>
          <cell r="F1377" t="str">
            <v>حق مسكن</v>
          </cell>
          <cell r="G1377" t="str">
            <v>800106</v>
          </cell>
          <cell r="H1377" t="str">
            <v>تست مواد وشيمي</v>
          </cell>
          <cell r="P1377" t="str">
            <v>224</v>
          </cell>
        </row>
        <row r="1378">
          <cell r="A1378">
            <v>2240</v>
          </cell>
          <cell r="B1378" t="str">
            <v>880011800103</v>
          </cell>
          <cell r="C1378" t="str">
            <v>880</v>
          </cell>
          <cell r="D1378" t="str">
            <v>880011</v>
          </cell>
          <cell r="E1378" t="str">
            <v>دستمزد و مزايا</v>
          </cell>
          <cell r="F1378" t="str">
            <v>خواروبار</v>
          </cell>
          <cell r="G1378" t="str">
            <v>800103</v>
          </cell>
          <cell r="H1378" t="str">
            <v>مرکز ساخت و توليد</v>
          </cell>
          <cell r="P1378" t="str">
            <v>224</v>
          </cell>
        </row>
        <row r="1379">
          <cell r="A1379">
            <v>2200</v>
          </cell>
          <cell r="B1379" t="str">
            <v>880011800100</v>
          </cell>
          <cell r="C1379" t="str">
            <v>880</v>
          </cell>
          <cell r="D1379" t="str">
            <v>880011</v>
          </cell>
          <cell r="E1379" t="str">
            <v>دستمزد و مزايا</v>
          </cell>
          <cell r="F1379" t="str">
            <v>خواروبار</v>
          </cell>
          <cell r="G1379" t="str">
            <v>800100</v>
          </cell>
          <cell r="H1379" t="str">
            <v>مونتاژ</v>
          </cell>
          <cell r="P1379" t="str">
            <v>220</v>
          </cell>
        </row>
        <row r="1380">
          <cell r="A1380">
            <v>2300</v>
          </cell>
          <cell r="B1380" t="str">
            <v>880011800303</v>
          </cell>
          <cell r="C1380" t="str">
            <v>880</v>
          </cell>
          <cell r="D1380" t="str">
            <v>880011</v>
          </cell>
          <cell r="E1380" t="str">
            <v>دستمزد و مزايا</v>
          </cell>
          <cell r="F1380" t="str">
            <v>خواروبار</v>
          </cell>
          <cell r="G1380" t="str">
            <v>800303</v>
          </cell>
          <cell r="H1380" t="str">
            <v>برنامه ريزي</v>
          </cell>
          <cell r="P1380" t="str">
            <v>230</v>
          </cell>
        </row>
        <row r="1381">
          <cell r="A1381">
            <v>2404</v>
          </cell>
          <cell r="B1381" t="str">
            <v>880011800403</v>
          </cell>
          <cell r="C1381" t="str">
            <v>880</v>
          </cell>
          <cell r="D1381" t="str">
            <v>880011</v>
          </cell>
          <cell r="E1381" t="str">
            <v>دستمزد و مزايا</v>
          </cell>
          <cell r="F1381" t="str">
            <v>خواروبار</v>
          </cell>
          <cell r="G1381" t="str">
            <v>800403</v>
          </cell>
          <cell r="H1381" t="str">
            <v>امو ر اداري</v>
          </cell>
          <cell r="P1381" t="str">
            <v>240</v>
          </cell>
        </row>
        <row r="1382">
          <cell r="A1382">
            <v>2240</v>
          </cell>
          <cell r="B1382" t="str">
            <v>880011800104</v>
          </cell>
          <cell r="C1382" t="str">
            <v>880</v>
          </cell>
          <cell r="D1382" t="str">
            <v>880011</v>
          </cell>
          <cell r="E1382" t="str">
            <v>دستمزد و مزايا</v>
          </cell>
          <cell r="F1382" t="str">
            <v>خواروبار</v>
          </cell>
          <cell r="G1382" t="str">
            <v>800104</v>
          </cell>
          <cell r="H1382" t="str">
            <v>کنترل کيفي</v>
          </cell>
          <cell r="P1382" t="str">
            <v>224</v>
          </cell>
        </row>
        <row r="1383">
          <cell r="A1383">
            <v>2240</v>
          </cell>
          <cell r="B1383" t="str">
            <v>880011800107</v>
          </cell>
          <cell r="C1383" t="str">
            <v>880</v>
          </cell>
          <cell r="D1383" t="str">
            <v>880011</v>
          </cell>
          <cell r="E1383" t="str">
            <v>دستمزد و مزايا</v>
          </cell>
          <cell r="F1383" t="str">
            <v>خواروبار</v>
          </cell>
          <cell r="G1383" t="str">
            <v>800107</v>
          </cell>
          <cell r="H1383" t="str">
            <v>خط گيج</v>
          </cell>
          <cell r="P1383" t="str">
            <v>224</v>
          </cell>
        </row>
        <row r="1384">
          <cell r="A1384">
            <v>2300</v>
          </cell>
          <cell r="B1384" t="str">
            <v>880011800302</v>
          </cell>
          <cell r="C1384" t="str">
            <v>880</v>
          </cell>
          <cell r="D1384" t="str">
            <v>880011</v>
          </cell>
          <cell r="E1384" t="str">
            <v>دستمزد و مزايا</v>
          </cell>
          <cell r="F1384" t="str">
            <v>خواروبار</v>
          </cell>
          <cell r="G1384" t="str">
            <v>800302</v>
          </cell>
          <cell r="H1384" t="str">
            <v>خدمات فني</v>
          </cell>
          <cell r="P1384" t="str">
            <v>230</v>
          </cell>
        </row>
        <row r="1385">
          <cell r="A1385">
            <v>2404</v>
          </cell>
          <cell r="B1385" t="str">
            <v>880011800401</v>
          </cell>
          <cell r="C1385" t="str">
            <v>880</v>
          </cell>
          <cell r="D1385" t="str">
            <v>880011</v>
          </cell>
          <cell r="E1385" t="str">
            <v>دستمزد و مزايا</v>
          </cell>
          <cell r="F1385" t="str">
            <v>خواروبار</v>
          </cell>
          <cell r="G1385" t="str">
            <v>800401</v>
          </cell>
          <cell r="H1385" t="str">
            <v>مديريت</v>
          </cell>
          <cell r="P1385" t="str">
            <v>240</v>
          </cell>
        </row>
        <row r="1386">
          <cell r="A1386">
            <v>2268</v>
          </cell>
          <cell r="B1386" t="str">
            <v>880011800202</v>
          </cell>
          <cell r="C1386" t="str">
            <v>880</v>
          </cell>
          <cell r="D1386" t="str">
            <v>880011</v>
          </cell>
          <cell r="E1386" t="str">
            <v>دستمزد و مزايا</v>
          </cell>
          <cell r="F1386" t="str">
            <v>خواروبار</v>
          </cell>
          <cell r="G1386" t="str">
            <v>800202</v>
          </cell>
          <cell r="H1386" t="str">
            <v>عمومي ساخت و توليد</v>
          </cell>
          <cell r="P1386" t="str">
            <v>226</v>
          </cell>
        </row>
        <row r="1387">
          <cell r="A1387">
            <v>2404</v>
          </cell>
          <cell r="B1387" t="str">
            <v>880011800400</v>
          </cell>
          <cell r="C1387" t="str">
            <v>880</v>
          </cell>
          <cell r="D1387" t="str">
            <v>880011</v>
          </cell>
          <cell r="E1387" t="str">
            <v>دستمزد و مزايا</v>
          </cell>
          <cell r="F1387" t="str">
            <v>خواروبار</v>
          </cell>
          <cell r="G1387" t="str">
            <v>800400</v>
          </cell>
          <cell r="H1387" t="str">
            <v>امور مالي</v>
          </cell>
          <cell r="P1387" t="str">
            <v>240</v>
          </cell>
        </row>
        <row r="1388">
          <cell r="A1388">
            <v>2300</v>
          </cell>
          <cell r="B1388" t="str">
            <v>880011800304</v>
          </cell>
          <cell r="C1388" t="str">
            <v>880</v>
          </cell>
          <cell r="D1388" t="str">
            <v>880011</v>
          </cell>
          <cell r="E1388" t="str">
            <v>دستمزد و مزايا</v>
          </cell>
          <cell r="F1388" t="str">
            <v>خواروبار</v>
          </cell>
          <cell r="G1388" t="str">
            <v>800304</v>
          </cell>
          <cell r="H1388" t="str">
            <v>تدارکات و تامين قطعات</v>
          </cell>
          <cell r="P1388" t="str">
            <v>230</v>
          </cell>
        </row>
        <row r="1389">
          <cell r="A1389">
            <v>2300</v>
          </cell>
          <cell r="B1389" t="str">
            <v>880011800301</v>
          </cell>
          <cell r="C1389" t="str">
            <v>880</v>
          </cell>
          <cell r="D1389" t="str">
            <v>880011</v>
          </cell>
          <cell r="E1389" t="str">
            <v>دستمزد و مزايا</v>
          </cell>
          <cell r="F1389" t="str">
            <v>خواروبار</v>
          </cell>
          <cell r="G1389" t="str">
            <v>800301</v>
          </cell>
          <cell r="H1389" t="str">
            <v>حراست</v>
          </cell>
          <cell r="P1389" t="str">
            <v>230</v>
          </cell>
        </row>
        <row r="1390">
          <cell r="A1390">
            <v>2240</v>
          </cell>
          <cell r="B1390" t="str">
            <v>880011800105</v>
          </cell>
          <cell r="C1390" t="str">
            <v>880</v>
          </cell>
          <cell r="D1390" t="str">
            <v>880011</v>
          </cell>
          <cell r="E1390" t="str">
            <v>دستمزد و مزايا</v>
          </cell>
          <cell r="F1390" t="str">
            <v>خواروبار</v>
          </cell>
          <cell r="G1390" t="str">
            <v>800105</v>
          </cell>
          <cell r="H1390" t="str">
            <v>مترولوژي</v>
          </cell>
          <cell r="P1390" t="str">
            <v>224</v>
          </cell>
        </row>
        <row r="1391">
          <cell r="A1391">
            <v>2500</v>
          </cell>
          <cell r="B1391" t="str">
            <v>880011800500</v>
          </cell>
          <cell r="C1391" t="str">
            <v>880</v>
          </cell>
          <cell r="D1391" t="str">
            <v>880011</v>
          </cell>
          <cell r="E1391" t="str">
            <v>دستمزد و مزايا</v>
          </cell>
          <cell r="F1391" t="str">
            <v>خواروبار</v>
          </cell>
          <cell r="G1391" t="str">
            <v>800500</v>
          </cell>
          <cell r="H1391" t="str">
            <v>فروش</v>
          </cell>
          <cell r="P1391" t="str">
            <v>250</v>
          </cell>
        </row>
        <row r="1392">
          <cell r="A1392">
            <v>2404</v>
          </cell>
          <cell r="B1392" t="str">
            <v>880011800402</v>
          </cell>
          <cell r="C1392" t="str">
            <v>880</v>
          </cell>
          <cell r="D1392" t="str">
            <v>880011</v>
          </cell>
          <cell r="E1392" t="str">
            <v>دستمزد و مزايا</v>
          </cell>
          <cell r="F1392" t="str">
            <v>خواروبار</v>
          </cell>
          <cell r="G1392" t="str">
            <v>800402</v>
          </cell>
          <cell r="H1392" t="str">
            <v>دفتر تهران</v>
          </cell>
          <cell r="P1392" t="str">
            <v>240</v>
          </cell>
        </row>
        <row r="1393">
          <cell r="A1393">
            <v>2300</v>
          </cell>
          <cell r="B1393" t="str">
            <v>880011800305</v>
          </cell>
          <cell r="C1393" t="str">
            <v>880</v>
          </cell>
          <cell r="D1393" t="str">
            <v>880011</v>
          </cell>
          <cell r="E1393" t="str">
            <v>دستمزد و مزايا</v>
          </cell>
          <cell r="F1393" t="str">
            <v>خواروبار</v>
          </cell>
          <cell r="G1393" t="str">
            <v>800305</v>
          </cell>
          <cell r="H1393" t="str">
            <v>طرح و توسعه سيستمها</v>
          </cell>
          <cell r="P1393" t="str">
            <v>230</v>
          </cell>
        </row>
        <row r="1394">
          <cell r="A1394">
            <v>2240</v>
          </cell>
          <cell r="B1394" t="str">
            <v>880011800101</v>
          </cell>
          <cell r="C1394" t="str">
            <v>880</v>
          </cell>
          <cell r="D1394" t="str">
            <v>880011</v>
          </cell>
          <cell r="E1394" t="str">
            <v>دستمزد و مزايا</v>
          </cell>
          <cell r="F1394" t="str">
            <v>خواروبار</v>
          </cell>
          <cell r="G1394" t="str">
            <v>800101</v>
          </cell>
          <cell r="H1394" t="str">
            <v>تحقيقات مهندسي</v>
          </cell>
          <cell r="P1394" t="str">
            <v>224</v>
          </cell>
        </row>
        <row r="1395">
          <cell r="A1395">
            <v>2268</v>
          </cell>
          <cell r="B1395" t="str">
            <v>880011800203</v>
          </cell>
          <cell r="C1395" t="str">
            <v>880</v>
          </cell>
          <cell r="D1395" t="str">
            <v>880011</v>
          </cell>
          <cell r="E1395" t="str">
            <v>دستمزد و مزايا</v>
          </cell>
          <cell r="F1395" t="str">
            <v>خواروبار</v>
          </cell>
          <cell r="G1395" t="str">
            <v>800203</v>
          </cell>
          <cell r="H1395" t="str">
            <v>عمومي کنترل کيفي</v>
          </cell>
          <cell r="P1395" t="str">
            <v>226</v>
          </cell>
        </row>
        <row r="1396">
          <cell r="A1396">
            <v>2228</v>
          </cell>
          <cell r="B1396" t="str">
            <v>880011800200</v>
          </cell>
          <cell r="C1396" t="str">
            <v>880</v>
          </cell>
          <cell r="D1396" t="str">
            <v>880011</v>
          </cell>
          <cell r="E1396" t="str">
            <v>دستمزد و مزايا</v>
          </cell>
          <cell r="F1396" t="str">
            <v>خواروبار</v>
          </cell>
          <cell r="G1396" t="str">
            <v>800200</v>
          </cell>
          <cell r="H1396" t="str">
            <v>عمومي مونتاژ</v>
          </cell>
          <cell r="P1396" t="str">
            <v>222</v>
          </cell>
        </row>
        <row r="1397">
          <cell r="A1397">
            <v>2268</v>
          </cell>
          <cell r="B1397" t="str">
            <v>880011800206</v>
          </cell>
          <cell r="C1397" t="str">
            <v>880</v>
          </cell>
          <cell r="D1397" t="str">
            <v>880011</v>
          </cell>
          <cell r="E1397" t="str">
            <v>دستمزد و مزايا</v>
          </cell>
          <cell r="F1397" t="str">
            <v>خواروبار</v>
          </cell>
          <cell r="G1397" t="str">
            <v>800206</v>
          </cell>
          <cell r="H1397" t="str">
            <v>عمومي خط گيج</v>
          </cell>
          <cell r="P1397" t="str">
            <v>226</v>
          </cell>
        </row>
        <row r="1398">
          <cell r="A1398">
            <v>2240</v>
          </cell>
          <cell r="B1398" t="str">
            <v>880011800102</v>
          </cell>
          <cell r="C1398" t="str">
            <v>880</v>
          </cell>
          <cell r="D1398" t="str">
            <v>880011</v>
          </cell>
          <cell r="E1398" t="str">
            <v>دستمزد و مزايا</v>
          </cell>
          <cell r="F1398" t="str">
            <v>خواروبار</v>
          </cell>
          <cell r="G1398" t="str">
            <v>800102</v>
          </cell>
          <cell r="H1398" t="str">
            <v>عمليات حرارتي و آبکاري</v>
          </cell>
          <cell r="P1398" t="str">
            <v>224</v>
          </cell>
        </row>
        <row r="1399">
          <cell r="A1399">
            <v>2268</v>
          </cell>
          <cell r="B1399" t="str">
            <v>880011800201</v>
          </cell>
          <cell r="C1399" t="str">
            <v>880</v>
          </cell>
          <cell r="D1399" t="str">
            <v>880011</v>
          </cell>
          <cell r="E1399" t="str">
            <v>دستمزد و مزايا</v>
          </cell>
          <cell r="F1399" t="str">
            <v>خواروبار</v>
          </cell>
          <cell r="G1399" t="str">
            <v>800201</v>
          </cell>
          <cell r="H1399" t="str">
            <v>عمومي تحقيقات و مهندسي</v>
          </cell>
          <cell r="P1399" t="str">
            <v>226</v>
          </cell>
        </row>
        <row r="1400">
          <cell r="A1400">
            <v>2240</v>
          </cell>
          <cell r="B1400" t="str">
            <v>880011800106</v>
          </cell>
          <cell r="C1400" t="str">
            <v>880</v>
          </cell>
          <cell r="D1400" t="str">
            <v>880011</v>
          </cell>
          <cell r="E1400" t="str">
            <v>دستمزد و مزايا</v>
          </cell>
          <cell r="F1400" t="str">
            <v>خواروبار</v>
          </cell>
          <cell r="G1400" t="str">
            <v>800106</v>
          </cell>
          <cell r="H1400" t="str">
            <v>تست مواد وشيمي</v>
          </cell>
          <cell r="P1400" t="str">
            <v>224</v>
          </cell>
        </row>
        <row r="1401">
          <cell r="A1401">
            <v>2242</v>
          </cell>
          <cell r="B1401" t="str">
            <v>880012800103</v>
          </cell>
          <cell r="C1401" t="str">
            <v>880</v>
          </cell>
          <cell r="D1401" t="str">
            <v>880012</v>
          </cell>
          <cell r="E1401" t="str">
            <v>دستمزد و مزايا</v>
          </cell>
          <cell r="F1401" t="str">
            <v>پاداش بهره وري</v>
          </cell>
          <cell r="G1401" t="str">
            <v>800103</v>
          </cell>
          <cell r="H1401" t="str">
            <v>مرکز ساخت و توليد</v>
          </cell>
          <cell r="P1401" t="str">
            <v>224</v>
          </cell>
        </row>
        <row r="1402">
          <cell r="A1402">
            <v>2202</v>
          </cell>
          <cell r="B1402" t="str">
            <v>880012800100</v>
          </cell>
          <cell r="C1402" t="str">
            <v>880</v>
          </cell>
          <cell r="D1402" t="str">
            <v>880012</v>
          </cell>
          <cell r="E1402" t="str">
            <v>دستمزد و مزايا</v>
          </cell>
          <cell r="F1402" t="str">
            <v>پاداش بهره وري</v>
          </cell>
          <cell r="G1402" t="str">
            <v>800100</v>
          </cell>
          <cell r="H1402" t="str">
            <v>مونتاژ</v>
          </cell>
          <cell r="P1402" t="str">
            <v>220</v>
          </cell>
        </row>
        <row r="1403">
          <cell r="A1403">
            <v>2303</v>
          </cell>
          <cell r="B1403" t="str">
            <v>880012800303</v>
          </cell>
          <cell r="C1403" t="str">
            <v>880</v>
          </cell>
          <cell r="D1403" t="str">
            <v>880012</v>
          </cell>
          <cell r="E1403" t="str">
            <v>دستمزد و مزايا</v>
          </cell>
          <cell r="F1403" t="str">
            <v>پاداش بهره وري</v>
          </cell>
          <cell r="G1403" t="str">
            <v>800303</v>
          </cell>
          <cell r="H1403" t="str">
            <v>برنامه ريزي</v>
          </cell>
          <cell r="P1403" t="str">
            <v>230</v>
          </cell>
        </row>
        <row r="1404">
          <cell r="A1404">
            <v>2265</v>
          </cell>
          <cell r="B1404" t="str">
            <v>880012800202</v>
          </cell>
          <cell r="C1404" t="str">
            <v>880</v>
          </cell>
          <cell r="D1404" t="str">
            <v>880012</v>
          </cell>
          <cell r="E1404" t="str">
            <v>دستمزد و مزايا</v>
          </cell>
          <cell r="F1404" t="str">
            <v>پاداش بهره وري</v>
          </cell>
          <cell r="G1404" t="str">
            <v>800202</v>
          </cell>
          <cell r="H1404" t="str">
            <v>عمومي ساخت و توليد</v>
          </cell>
          <cell r="P1404" t="str">
            <v>226</v>
          </cell>
        </row>
        <row r="1405">
          <cell r="A1405">
            <v>2242</v>
          </cell>
          <cell r="B1405" t="str">
            <v>880012800104</v>
          </cell>
          <cell r="C1405" t="str">
            <v>880</v>
          </cell>
          <cell r="D1405" t="str">
            <v>880012</v>
          </cell>
          <cell r="E1405" t="str">
            <v>دستمزد و مزايا</v>
          </cell>
          <cell r="F1405" t="str">
            <v>پاداش بهره وري</v>
          </cell>
          <cell r="G1405" t="str">
            <v>800104</v>
          </cell>
          <cell r="H1405" t="str">
            <v>کنترل کيفي</v>
          </cell>
          <cell r="P1405" t="str">
            <v>224</v>
          </cell>
        </row>
        <row r="1406">
          <cell r="A1406">
            <v>2303</v>
          </cell>
          <cell r="B1406" t="str">
            <v>880012800302</v>
          </cell>
          <cell r="C1406" t="str">
            <v>880</v>
          </cell>
          <cell r="D1406" t="str">
            <v>880012</v>
          </cell>
          <cell r="E1406" t="str">
            <v>دستمزد و مزايا</v>
          </cell>
          <cell r="F1406" t="str">
            <v>پاداش بهره وري</v>
          </cell>
          <cell r="G1406" t="str">
            <v>800302</v>
          </cell>
          <cell r="H1406" t="str">
            <v>خدمات فني</v>
          </cell>
          <cell r="P1406" t="str">
            <v>230</v>
          </cell>
        </row>
        <row r="1407">
          <cell r="A1407">
            <v>2403</v>
          </cell>
          <cell r="B1407" t="str">
            <v>880012800401</v>
          </cell>
          <cell r="C1407" t="str">
            <v>880</v>
          </cell>
          <cell r="D1407" t="str">
            <v>880012</v>
          </cell>
          <cell r="E1407" t="str">
            <v>دستمزد و مزايا</v>
          </cell>
          <cell r="F1407" t="str">
            <v>پاداش بهره وري</v>
          </cell>
          <cell r="G1407" t="str">
            <v>800401</v>
          </cell>
          <cell r="H1407" t="str">
            <v>مديريت</v>
          </cell>
          <cell r="P1407" t="str">
            <v>240</v>
          </cell>
        </row>
        <row r="1408">
          <cell r="A1408">
            <v>2403</v>
          </cell>
          <cell r="B1408" t="str">
            <v>880012800403</v>
          </cell>
          <cell r="C1408" t="str">
            <v>880</v>
          </cell>
          <cell r="D1408" t="str">
            <v>880012</v>
          </cell>
          <cell r="E1408" t="str">
            <v>دستمزد و مزايا</v>
          </cell>
          <cell r="F1408" t="str">
            <v>پاداش بهره وري</v>
          </cell>
          <cell r="G1408" t="str">
            <v>800403</v>
          </cell>
          <cell r="H1408" t="str">
            <v>امو ر اداري</v>
          </cell>
          <cell r="P1408" t="str">
            <v>240</v>
          </cell>
        </row>
        <row r="1409">
          <cell r="A1409">
            <v>2403</v>
          </cell>
          <cell r="B1409" t="str">
            <v>880012800400</v>
          </cell>
          <cell r="C1409" t="str">
            <v>880</v>
          </cell>
          <cell r="D1409" t="str">
            <v>880012</v>
          </cell>
          <cell r="E1409" t="str">
            <v>دستمزد و مزايا</v>
          </cell>
          <cell r="F1409" t="str">
            <v>پاداش بهره وري</v>
          </cell>
          <cell r="G1409" t="str">
            <v>800400</v>
          </cell>
          <cell r="H1409" t="str">
            <v>امور مالي</v>
          </cell>
          <cell r="P1409" t="str">
            <v>240</v>
          </cell>
        </row>
        <row r="1410">
          <cell r="A1410">
            <v>2503</v>
          </cell>
          <cell r="B1410" t="str">
            <v>880012800500</v>
          </cell>
          <cell r="C1410" t="str">
            <v>880</v>
          </cell>
          <cell r="D1410" t="str">
            <v>880012</v>
          </cell>
          <cell r="E1410" t="str">
            <v>دستمزد و مزايا</v>
          </cell>
          <cell r="F1410" t="str">
            <v>پاداش بهره وري</v>
          </cell>
          <cell r="G1410" t="str">
            <v>800500</v>
          </cell>
          <cell r="H1410" t="str">
            <v>فروش</v>
          </cell>
          <cell r="P1410" t="str">
            <v>250</v>
          </cell>
        </row>
        <row r="1411">
          <cell r="A1411">
            <v>2242</v>
          </cell>
          <cell r="B1411" t="str">
            <v>880012800107</v>
          </cell>
          <cell r="C1411" t="str">
            <v>880</v>
          </cell>
          <cell r="D1411" t="str">
            <v>880012</v>
          </cell>
          <cell r="E1411" t="str">
            <v>دستمزد و مزايا</v>
          </cell>
          <cell r="F1411" t="str">
            <v>پاداش بهره وري</v>
          </cell>
          <cell r="G1411" t="str">
            <v>800107</v>
          </cell>
          <cell r="H1411" t="str">
            <v>خط گيج</v>
          </cell>
          <cell r="P1411" t="str">
            <v>224</v>
          </cell>
        </row>
        <row r="1412">
          <cell r="A1412">
            <v>2242</v>
          </cell>
          <cell r="B1412" t="str">
            <v>880012800101</v>
          </cell>
          <cell r="C1412" t="str">
            <v>880</v>
          </cell>
          <cell r="D1412" t="str">
            <v>880012</v>
          </cell>
          <cell r="E1412" t="str">
            <v>دستمزد و مزايا</v>
          </cell>
          <cell r="F1412" t="str">
            <v>پاداش بهره وري</v>
          </cell>
          <cell r="G1412" t="str">
            <v>800101</v>
          </cell>
          <cell r="H1412" t="str">
            <v>تحقيقات مهندسي</v>
          </cell>
          <cell r="P1412" t="str">
            <v>224</v>
          </cell>
        </row>
        <row r="1413">
          <cell r="A1413">
            <v>2265</v>
          </cell>
          <cell r="B1413" t="str">
            <v>880012800203</v>
          </cell>
          <cell r="C1413" t="str">
            <v>880</v>
          </cell>
          <cell r="D1413" t="str">
            <v>880012</v>
          </cell>
          <cell r="E1413" t="str">
            <v>دستمزد و مزايا</v>
          </cell>
          <cell r="F1413" t="str">
            <v>پاداش بهره وري</v>
          </cell>
          <cell r="G1413" t="str">
            <v>800203</v>
          </cell>
          <cell r="H1413" t="str">
            <v>عمومي کنترل کيفي</v>
          </cell>
          <cell r="P1413" t="str">
            <v>226</v>
          </cell>
        </row>
        <row r="1414">
          <cell r="A1414">
            <v>2303</v>
          </cell>
          <cell r="B1414" t="str">
            <v>880012800304</v>
          </cell>
          <cell r="C1414" t="str">
            <v>880</v>
          </cell>
          <cell r="D1414" t="str">
            <v>880012</v>
          </cell>
          <cell r="E1414" t="str">
            <v>دستمزد و مزايا</v>
          </cell>
          <cell r="F1414" t="str">
            <v>پاداش بهره وري</v>
          </cell>
          <cell r="G1414" t="str">
            <v>800304</v>
          </cell>
          <cell r="H1414" t="str">
            <v>تدارکات و تامين قطعات</v>
          </cell>
          <cell r="P1414" t="str">
            <v>230</v>
          </cell>
        </row>
        <row r="1415">
          <cell r="A1415">
            <v>2303</v>
          </cell>
          <cell r="B1415" t="str">
            <v>880012800301</v>
          </cell>
          <cell r="C1415" t="str">
            <v>880</v>
          </cell>
          <cell r="D1415" t="str">
            <v>880012</v>
          </cell>
          <cell r="E1415" t="str">
            <v>دستمزد و مزايا</v>
          </cell>
          <cell r="F1415" t="str">
            <v>پاداش بهره وري</v>
          </cell>
          <cell r="G1415" t="str">
            <v>800301</v>
          </cell>
          <cell r="H1415" t="str">
            <v>حراست</v>
          </cell>
          <cell r="P1415" t="str">
            <v>230</v>
          </cell>
        </row>
        <row r="1416">
          <cell r="A1416">
            <v>2303</v>
          </cell>
          <cell r="B1416" t="str">
            <v>880012800305</v>
          </cell>
          <cell r="C1416" t="str">
            <v>880</v>
          </cell>
          <cell r="D1416" t="str">
            <v>880012</v>
          </cell>
          <cell r="E1416" t="str">
            <v>دستمزد و مزايا</v>
          </cell>
          <cell r="F1416" t="str">
            <v>پاداش بهره وري</v>
          </cell>
          <cell r="G1416" t="str">
            <v>800305</v>
          </cell>
          <cell r="H1416" t="str">
            <v>طرح و توسعه سيستمها</v>
          </cell>
          <cell r="P1416" t="str">
            <v>230</v>
          </cell>
        </row>
        <row r="1417">
          <cell r="A1417">
            <v>2265</v>
          </cell>
          <cell r="B1417" t="str">
            <v>880012800201</v>
          </cell>
          <cell r="C1417" t="str">
            <v>880</v>
          </cell>
          <cell r="D1417" t="str">
            <v>880012</v>
          </cell>
          <cell r="E1417" t="str">
            <v>دستمزد و مزايا</v>
          </cell>
          <cell r="F1417" t="str">
            <v>پاداش بهره وري</v>
          </cell>
          <cell r="G1417" t="str">
            <v>800201</v>
          </cell>
          <cell r="H1417" t="str">
            <v>عمومي تحقيقات و مهندسي</v>
          </cell>
          <cell r="P1417" t="str">
            <v>226</v>
          </cell>
        </row>
        <row r="1418">
          <cell r="A1418">
            <v>2242</v>
          </cell>
          <cell r="B1418" t="str">
            <v>880012800105</v>
          </cell>
          <cell r="C1418" t="str">
            <v>880</v>
          </cell>
          <cell r="D1418" t="str">
            <v>880012</v>
          </cell>
          <cell r="E1418" t="str">
            <v>دستمزد و مزايا</v>
          </cell>
          <cell r="F1418" t="str">
            <v>پاداش بهره وري</v>
          </cell>
          <cell r="G1418" t="str">
            <v>800105</v>
          </cell>
          <cell r="H1418" t="str">
            <v>مترولوژي</v>
          </cell>
          <cell r="P1418" t="str">
            <v>224</v>
          </cell>
        </row>
        <row r="1419">
          <cell r="A1419">
            <v>2225</v>
          </cell>
          <cell r="B1419" t="str">
            <v>880012800200</v>
          </cell>
          <cell r="C1419" t="str">
            <v>880</v>
          </cell>
          <cell r="D1419" t="str">
            <v>880012</v>
          </cell>
          <cell r="E1419" t="str">
            <v>دستمزد و مزايا</v>
          </cell>
          <cell r="F1419" t="str">
            <v>پاداش بهره وري</v>
          </cell>
          <cell r="G1419" t="str">
            <v>800200</v>
          </cell>
          <cell r="H1419" t="str">
            <v>عمومي مونتاژ</v>
          </cell>
          <cell r="P1419" t="str">
            <v>222</v>
          </cell>
        </row>
        <row r="1420">
          <cell r="A1420">
            <v>2403</v>
          </cell>
          <cell r="B1420" t="str">
            <v>880012800402</v>
          </cell>
          <cell r="C1420" t="str">
            <v>880</v>
          </cell>
          <cell r="D1420" t="str">
            <v>880012</v>
          </cell>
          <cell r="E1420" t="str">
            <v>دستمزد و مزايا</v>
          </cell>
          <cell r="F1420" t="str">
            <v>پاداش بهره وري</v>
          </cell>
          <cell r="G1420" t="str">
            <v>800402</v>
          </cell>
          <cell r="H1420" t="str">
            <v>دفتر تهران</v>
          </cell>
          <cell r="P1420" t="str">
            <v>240</v>
          </cell>
        </row>
        <row r="1421">
          <cell r="A1421">
            <v>2242</v>
          </cell>
          <cell r="B1421" t="str">
            <v>880012800106</v>
          </cell>
          <cell r="C1421" t="str">
            <v>880</v>
          </cell>
          <cell r="D1421" t="str">
            <v>880012</v>
          </cell>
          <cell r="E1421" t="str">
            <v>دستمزد و مزايا</v>
          </cell>
          <cell r="F1421" t="str">
            <v>پاداش بهره وري</v>
          </cell>
          <cell r="G1421" t="str">
            <v>800106</v>
          </cell>
          <cell r="H1421" t="str">
            <v>تست مواد وشيمي</v>
          </cell>
          <cell r="P1421" t="str">
            <v>224</v>
          </cell>
        </row>
        <row r="1422">
          <cell r="A1422">
            <v>2265</v>
          </cell>
          <cell r="B1422" t="str">
            <v>880012800206</v>
          </cell>
          <cell r="C1422" t="str">
            <v>880</v>
          </cell>
          <cell r="D1422" t="str">
            <v>880012</v>
          </cell>
          <cell r="E1422" t="str">
            <v>دستمزد و مزايا</v>
          </cell>
          <cell r="F1422" t="str">
            <v>پاداش بهره وري</v>
          </cell>
          <cell r="G1422" t="str">
            <v>800206</v>
          </cell>
          <cell r="H1422" t="str">
            <v>عمومي خط گيج</v>
          </cell>
          <cell r="P1422" t="str">
            <v>226</v>
          </cell>
        </row>
        <row r="1423">
          <cell r="A1423">
            <v>2242</v>
          </cell>
          <cell r="B1423" t="str">
            <v>880012800102</v>
          </cell>
          <cell r="C1423" t="str">
            <v>880</v>
          </cell>
          <cell r="D1423" t="str">
            <v>880012</v>
          </cell>
          <cell r="E1423" t="str">
            <v>دستمزد و مزايا</v>
          </cell>
          <cell r="F1423" t="str">
            <v>پاداش بهره وري</v>
          </cell>
          <cell r="G1423" t="str">
            <v>800102</v>
          </cell>
          <cell r="H1423" t="str">
            <v>عمليات حرارتي و آبکاري</v>
          </cell>
          <cell r="P1423" t="str">
            <v>224</v>
          </cell>
        </row>
        <row r="1424">
          <cell r="A1424">
            <v>2403</v>
          </cell>
          <cell r="B1424" t="str">
            <v>880013800400</v>
          </cell>
          <cell r="C1424" t="str">
            <v>880</v>
          </cell>
          <cell r="D1424" t="str">
            <v>880013</v>
          </cell>
          <cell r="E1424" t="str">
            <v>دستمزد و مزايا</v>
          </cell>
          <cell r="F1424" t="str">
            <v>پاداش هاي اهدائي مديريت</v>
          </cell>
          <cell r="G1424" t="str">
            <v>800400</v>
          </cell>
          <cell r="H1424" t="str">
            <v>امور مالي</v>
          </cell>
          <cell r="P1424" t="str">
            <v>240</v>
          </cell>
        </row>
        <row r="1425">
          <cell r="A1425">
            <v>2303</v>
          </cell>
          <cell r="B1425" t="str">
            <v>880013800303</v>
          </cell>
          <cell r="C1425" t="str">
            <v>880</v>
          </cell>
          <cell r="D1425" t="str">
            <v>880013</v>
          </cell>
          <cell r="E1425" t="str">
            <v>دستمزد و مزايا</v>
          </cell>
          <cell r="F1425" t="str">
            <v>پاداش هاي اهدائي مديريت</v>
          </cell>
          <cell r="G1425" t="str">
            <v>800303</v>
          </cell>
          <cell r="H1425" t="str">
            <v>برنامه ريزي</v>
          </cell>
          <cell r="P1425" t="str">
            <v>230</v>
          </cell>
        </row>
        <row r="1426">
          <cell r="A1426">
            <v>2242</v>
          </cell>
          <cell r="B1426" t="str">
            <v>880013800103</v>
          </cell>
          <cell r="C1426" t="str">
            <v>880</v>
          </cell>
          <cell r="D1426" t="str">
            <v>880013</v>
          </cell>
          <cell r="E1426" t="str">
            <v>دستمزد و مزايا</v>
          </cell>
          <cell r="F1426" t="str">
            <v>پاداش هاي اهدائي مديريت</v>
          </cell>
          <cell r="G1426" t="str">
            <v>800103</v>
          </cell>
          <cell r="H1426" t="str">
            <v>مرکز ساخت و توليد</v>
          </cell>
          <cell r="P1426" t="str">
            <v>224</v>
          </cell>
        </row>
        <row r="1427">
          <cell r="A1427">
            <v>2202</v>
          </cell>
          <cell r="B1427" t="str">
            <v>880013800100</v>
          </cell>
          <cell r="C1427" t="str">
            <v>880</v>
          </cell>
          <cell r="D1427" t="str">
            <v>880013</v>
          </cell>
          <cell r="E1427" t="str">
            <v>دستمزد و مزايا</v>
          </cell>
          <cell r="F1427" t="str">
            <v>پاداش هاي اهدائي مديريت</v>
          </cell>
          <cell r="G1427" t="str">
            <v>800100</v>
          </cell>
          <cell r="H1427" t="str">
            <v>مونتاژ</v>
          </cell>
          <cell r="P1427" t="str">
            <v>220</v>
          </cell>
        </row>
        <row r="1428">
          <cell r="A1428">
            <v>2403</v>
          </cell>
          <cell r="B1428" t="str">
            <v>880013800403</v>
          </cell>
          <cell r="C1428" t="str">
            <v>880</v>
          </cell>
          <cell r="D1428" t="str">
            <v>880013</v>
          </cell>
          <cell r="E1428" t="str">
            <v>دستمزد و مزايا</v>
          </cell>
          <cell r="F1428" t="str">
            <v>پاداش هاي اهدائي مديريت</v>
          </cell>
          <cell r="G1428" t="str">
            <v>800403</v>
          </cell>
          <cell r="H1428" t="str">
            <v>امو ر اداري</v>
          </cell>
          <cell r="P1428" t="str">
            <v>240</v>
          </cell>
        </row>
        <row r="1429">
          <cell r="A1429">
            <v>2303</v>
          </cell>
          <cell r="B1429" t="str">
            <v>880013800302</v>
          </cell>
          <cell r="C1429" t="str">
            <v>880</v>
          </cell>
          <cell r="D1429" t="str">
            <v>880013</v>
          </cell>
          <cell r="E1429" t="str">
            <v>دستمزد و مزايا</v>
          </cell>
          <cell r="F1429" t="str">
            <v>پاداش هاي اهدائي مديريت</v>
          </cell>
          <cell r="G1429" t="str">
            <v>800302</v>
          </cell>
          <cell r="H1429" t="str">
            <v>خدمات فني</v>
          </cell>
          <cell r="P1429" t="str">
            <v>230</v>
          </cell>
        </row>
        <row r="1430">
          <cell r="A1430">
            <v>2242</v>
          </cell>
          <cell r="B1430" t="str">
            <v>880013800107</v>
          </cell>
          <cell r="C1430" t="str">
            <v>880</v>
          </cell>
          <cell r="D1430" t="str">
            <v>880013</v>
          </cell>
          <cell r="E1430" t="str">
            <v>دستمزد و مزايا</v>
          </cell>
          <cell r="F1430" t="str">
            <v>پاداش هاي اهدائي مديريت</v>
          </cell>
          <cell r="G1430" t="str">
            <v>800107</v>
          </cell>
          <cell r="H1430" t="str">
            <v>خط گيج</v>
          </cell>
          <cell r="P1430" t="str">
            <v>224</v>
          </cell>
        </row>
        <row r="1431">
          <cell r="A1431">
            <v>2242</v>
          </cell>
          <cell r="B1431" t="str">
            <v>880013800104</v>
          </cell>
          <cell r="C1431" t="str">
            <v>880</v>
          </cell>
          <cell r="D1431" t="str">
            <v>880013</v>
          </cell>
          <cell r="E1431" t="str">
            <v>دستمزد و مزايا</v>
          </cell>
          <cell r="F1431" t="str">
            <v>پاداش هاي اهدائي مديريت</v>
          </cell>
          <cell r="G1431" t="str">
            <v>800104</v>
          </cell>
          <cell r="H1431" t="str">
            <v>کنترل کيفي</v>
          </cell>
          <cell r="P1431" t="str">
            <v>224</v>
          </cell>
        </row>
        <row r="1432">
          <cell r="A1432">
            <v>2265</v>
          </cell>
          <cell r="B1432" t="str">
            <v>880013800202</v>
          </cell>
          <cell r="C1432" t="str">
            <v>880</v>
          </cell>
          <cell r="D1432" t="str">
            <v>880013</v>
          </cell>
          <cell r="E1432" t="str">
            <v>دستمزد و مزايا</v>
          </cell>
          <cell r="F1432" t="str">
            <v>پاداش هاي اهدائي مديريت</v>
          </cell>
          <cell r="G1432" t="str">
            <v>800202</v>
          </cell>
          <cell r="H1432" t="str">
            <v>عمومي ساخت و توليد</v>
          </cell>
          <cell r="P1432" t="str">
            <v>226</v>
          </cell>
        </row>
        <row r="1433">
          <cell r="A1433">
            <v>2242</v>
          </cell>
          <cell r="B1433" t="str">
            <v>880013800101</v>
          </cell>
          <cell r="C1433" t="str">
            <v>880</v>
          </cell>
          <cell r="D1433" t="str">
            <v>880013</v>
          </cell>
          <cell r="E1433" t="str">
            <v>دستمزد و مزايا</v>
          </cell>
          <cell r="F1433" t="str">
            <v>پاداش هاي اهدائي مديريت</v>
          </cell>
          <cell r="G1433" t="str">
            <v>800101</v>
          </cell>
          <cell r="H1433" t="str">
            <v>تحقيقات مهندسي</v>
          </cell>
          <cell r="P1433" t="str">
            <v>224</v>
          </cell>
        </row>
        <row r="1434">
          <cell r="A1434">
            <v>2403</v>
          </cell>
          <cell r="B1434" t="str">
            <v>880013800401</v>
          </cell>
          <cell r="C1434" t="str">
            <v>880</v>
          </cell>
          <cell r="D1434" t="str">
            <v>880013</v>
          </cell>
          <cell r="E1434" t="str">
            <v>دستمزد و مزايا</v>
          </cell>
          <cell r="F1434" t="str">
            <v>پاداش هاي اهدائي مديريت</v>
          </cell>
          <cell r="G1434" t="str">
            <v>800401</v>
          </cell>
          <cell r="H1434" t="str">
            <v>مديريت</v>
          </cell>
          <cell r="P1434" t="str">
            <v>240</v>
          </cell>
        </row>
        <row r="1435">
          <cell r="A1435">
            <v>2303</v>
          </cell>
          <cell r="B1435" t="str">
            <v>880013800301</v>
          </cell>
          <cell r="C1435" t="str">
            <v>880</v>
          </cell>
          <cell r="D1435" t="str">
            <v>880013</v>
          </cell>
          <cell r="E1435" t="str">
            <v>دستمزد و مزايا</v>
          </cell>
          <cell r="F1435" t="str">
            <v>پاداش هاي اهدائي مديريت</v>
          </cell>
          <cell r="G1435" t="str">
            <v>800301</v>
          </cell>
          <cell r="H1435" t="str">
            <v>حراست</v>
          </cell>
          <cell r="P1435" t="str">
            <v>230</v>
          </cell>
        </row>
        <row r="1436">
          <cell r="A1436">
            <v>2503</v>
          </cell>
          <cell r="B1436" t="str">
            <v>880013800500</v>
          </cell>
          <cell r="C1436" t="str">
            <v>880</v>
          </cell>
          <cell r="D1436" t="str">
            <v>880013</v>
          </cell>
          <cell r="E1436" t="str">
            <v>دستمزد و مزايا</v>
          </cell>
          <cell r="F1436" t="str">
            <v>پاداش هاي اهدائي مديريت</v>
          </cell>
          <cell r="G1436" t="str">
            <v>800500</v>
          </cell>
          <cell r="H1436" t="str">
            <v>فروش</v>
          </cell>
          <cell r="P1436" t="str">
            <v>250</v>
          </cell>
        </row>
        <row r="1437">
          <cell r="A1437">
            <v>2303</v>
          </cell>
          <cell r="B1437" t="str">
            <v>880013800304</v>
          </cell>
          <cell r="C1437" t="str">
            <v>880</v>
          </cell>
          <cell r="D1437" t="str">
            <v>880013</v>
          </cell>
          <cell r="E1437" t="str">
            <v>دستمزد و مزايا</v>
          </cell>
          <cell r="F1437" t="str">
            <v>پاداش هاي اهدائي مديريت</v>
          </cell>
          <cell r="G1437" t="str">
            <v>800304</v>
          </cell>
          <cell r="H1437" t="str">
            <v>تدارکات و تامين قطعات</v>
          </cell>
          <cell r="P1437" t="str">
            <v>230</v>
          </cell>
        </row>
        <row r="1438">
          <cell r="A1438">
            <v>2242</v>
          </cell>
          <cell r="B1438" t="str">
            <v>880013800105</v>
          </cell>
          <cell r="C1438" t="str">
            <v>880</v>
          </cell>
          <cell r="D1438" t="str">
            <v>880013</v>
          </cell>
          <cell r="E1438" t="str">
            <v>دستمزد و مزايا</v>
          </cell>
          <cell r="F1438" t="str">
            <v>پاداش هاي اهدائي مديريت</v>
          </cell>
          <cell r="G1438" t="str">
            <v>800105</v>
          </cell>
          <cell r="H1438" t="str">
            <v>مترولوژي</v>
          </cell>
          <cell r="P1438" t="str">
            <v>224</v>
          </cell>
        </row>
        <row r="1439">
          <cell r="A1439">
            <v>2303</v>
          </cell>
          <cell r="B1439" t="str">
            <v>880013800305</v>
          </cell>
          <cell r="C1439" t="str">
            <v>880</v>
          </cell>
          <cell r="D1439" t="str">
            <v>880013</v>
          </cell>
          <cell r="E1439" t="str">
            <v>دستمزد و مزايا</v>
          </cell>
          <cell r="F1439" t="str">
            <v>پاداش هاي اهدائي مديريت</v>
          </cell>
          <cell r="G1439" t="str">
            <v>800305</v>
          </cell>
          <cell r="H1439" t="str">
            <v>طرح و توسعه سيستمها</v>
          </cell>
          <cell r="P1439" t="str">
            <v>230</v>
          </cell>
        </row>
        <row r="1440">
          <cell r="A1440">
            <v>2403</v>
          </cell>
          <cell r="B1440" t="str">
            <v>880013800402</v>
          </cell>
          <cell r="C1440" t="str">
            <v>880</v>
          </cell>
          <cell r="D1440" t="str">
            <v>880013</v>
          </cell>
          <cell r="E1440" t="str">
            <v>دستمزد و مزايا</v>
          </cell>
          <cell r="F1440" t="str">
            <v>پاداش هاي اهدائي مديريت</v>
          </cell>
          <cell r="G1440" t="str">
            <v>800402</v>
          </cell>
          <cell r="H1440" t="str">
            <v>دفتر تهران</v>
          </cell>
          <cell r="P1440" t="str">
            <v>240</v>
          </cell>
        </row>
        <row r="1441">
          <cell r="A1441">
            <v>2265</v>
          </cell>
          <cell r="B1441" t="str">
            <v>880013800203</v>
          </cell>
          <cell r="C1441" t="str">
            <v>880</v>
          </cell>
          <cell r="D1441" t="str">
            <v>880013</v>
          </cell>
          <cell r="E1441" t="str">
            <v>دستمزد و مزايا</v>
          </cell>
          <cell r="F1441" t="str">
            <v>پاداش هاي اهدائي مديريت</v>
          </cell>
          <cell r="G1441" t="str">
            <v>800203</v>
          </cell>
          <cell r="H1441" t="str">
            <v>عمومي کنترل کيفي</v>
          </cell>
          <cell r="P1441" t="str">
            <v>226</v>
          </cell>
        </row>
        <row r="1442">
          <cell r="A1442">
            <v>2225</v>
          </cell>
          <cell r="B1442" t="str">
            <v>880013800200</v>
          </cell>
          <cell r="C1442" t="str">
            <v>880</v>
          </cell>
          <cell r="D1442" t="str">
            <v>880013</v>
          </cell>
          <cell r="E1442" t="str">
            <v>دستمزد و مزايا</v>
          </cell>
          <cell r="F1442" t="str">
            <v>پاداش هاي اهدائي مديريت</v>
          </cell>
          <cell r="G1442" t="str">
            <v>800200</v>
          </cell>
          <cell r="H1442" t="str">
            <v>عمومي مونتاژ</v>
          </cell>
          <cell r="P1442" t="str">
            <v>222</v>
          </cell>
        </row>
        <row r="1443">
          <cell r="A1443">
            <v>2265</v>
          </cell>
          <cell r="B1443" t="str">
            <v>880013800206</v>
          </cell>
          <cell r="C1443" t="str">
            <v>880</v>
          </cell>
          <cell r="D1443" t="str">
            <v>880013</v>
          </cell>
          <cell r="E1443" t="str">
            <v>دستمزد و مزايا</v>
          </cell>
          <cell r="F1443" t="str">
            <v>پاداش هاي اهدائي مديريت</v>
          </cell>
          <cell r="G1443" t="str">
            <v>800206</v>
          </cell>
          <cell r="H1443" t="str">
            <v>عمومي خط گيج</v>
          </cell>
          <cell r="P1443" t="str">
            <v>226</v>
          </cell>
        </row>
        <row r="1444">
          <cell r="A1444">
            <v>2265</v>
          </cell>
          <cell r="B1444" t="str">
            <v>880013800201</v>
          </cell>
          <cell r="C1444" t="str">
            <v>880</v>
          </cell>
          <cell r="D1444" t="str">
            <v>880013</v>
          </cell>
          <cell r="E1444" t="str">
            <v>دستمزد و مزايا</v>
          </cell>
          <cell r="F1444" t="str">
            <v>پاداش هاي اهدائي مديريت</v>
          </cell>
          <cell r="G1444" t="str">
            <v>800201</v>
          </cell>
          <cell r="H1444" t="str">
            <v>عمومي تحقيقات و مهندسي</v>
          </cell>
          <cell r="P1444" t="str">
            <v>226</v>
          </cell>
        </row>
        <row r="1445">
          <cell r="A1445">
            <v>2242</v>
          </cell>
          <cell r="B1445" t="str">
            <v>880013800106</v>
          </cell>
          <cell r="C1445" t="str">
            <v>880</v>
          </cell>
          <cell r="D1445" t="str">
            <v>880013</v>
          </cell>
          <cell r="E1445" t="str">
            <v>دستمزد و مزايا</v>
          </cell>
          <cell r="F1445" t="str">
            <v>پاداش هاي اهدائي مديريت</v>
          </cell>
          <cell r="G1445" t="str">
            <v>800106</v>
          </cell>
          <cell r="H1445" t="str">
            <v>تست مواد وشيمي</v>
          </cell>
          <cell r="P1445" t="str">
            <v>224</v>
          </cell>
        </row>
        <row r="1446">
          <cell r="A1446">
            <v>2242</v>
          </cell>
          <cell r="B1446" t="str">
            <v>880013800102</v>
          </cell>
          <cell r="C1446" t="str">
            <v>880</v>
          </cell>
          <cell r="D1446" t="str">
            <v>880013</v>
          </cell>
          <cell r="E1446" t="str">
            <v>دستمزد و مزايا</v>
          </cell>
          <cell r="F1446" t="str">
            <v>پاداش هاي اهدائي مديريت</v>
          </cell>
          <cell r="G1446" t="str">
            <v>800102</v>
          </cell>
          <cell r="H1446" t="str">
            <v>عمليات حرارتي و آبکاري</v>
          </cell>
          <cell r="P1446" t="str">
            <v>224</v>
          </cell>
        </row>
        <row r="1447">
          <cell r="A1447">
            <v>2246</v>
          </cell>
          <cell r="B1447" t="str">
            <v>880016800103</v>
          </cell>
          <cell r="C1447" t="str">
            <v>880</v>
          </cell>
          <cell r="D1447" t="str">
            <v>880016</v>
          </cell>
          <cell r="E1447" t="str">
            <v>دستمزد و مزايا</v>
          </cell>
          <cell r="F1447" t="str">
            <v>پاداش پايان سال (عيدي)</v>
          </cell>
          <cell r="G1447" t="str">
            <v>800103</v>
          </cell>
          <cell r="H1447" t="str">
            <v>مرکز ساخت و توليد</v>
          </cell>
          <cell r="P1447" t="str">
            <v>224</v>
          </cell>
        </row>
        <row r="1448">
          <cell r="A1448">
            <v>2206</v>
          </cell>
          <cell r="B1448" t="str">
            <v>880016800100</v>
          </cell>
          <cell r="C1448" t="str">
            <v>880</v>
          </cell>
          <cell r="D1448" t="str">
            <v>880016</v>
          </cell>
          <cell r="E1448" t="str">
            <v>دستمزد و مزايا</v>
          </cell>
          <cell r="F1448" t="str">
            <v>پاداش پايان سال (عيدي)</v>
          </cell>
          <cell r="G1448" t="str">
            <v>800100</v>
          </cell>
          <cell r="H1448" t="str">
            <v>مونتاژ</v>
          </cell>
          <cell r="P1448" t="str">
            <v>220</v>
          </cell>
        </row>
        <row r="1449">
          <cell r="A1449">
            <v>2305</v>
          </cell>
          <cell r="B1449" t="str">
            <v>880016800303</v>
          </cell>
          <cell r="C1449" t="str">
            <v>880</v>
          </cell>
          <cell r="D1449" t="str">
            <v>880016</v>
          </cell>
          <cell r="E1449" t="str">
            <v>دستمزد و مزايا</v>
          </cell>
          <cell r="F1449" t="str">
            <v>پاداش پايان سال (عيدي)</v>
          </cell>
          <cell r="G1449" t="str">
            <v>800303</v>
          </cell>
          <cell r="H1449" t="str">
            <v>برنامه ريزي</v>
          </cell>
          <cell r="P1449" t="str">
            <v>230</v>
          </cell>
        </row>
        <row r="1450">
          <cell r="A1450">
            <v>2405</v>
          </cell>
          <cell r="B1450" t="str">
            <v>880016800403</v>
          </cell>
          <cell r="C1450" t="str">
            <v>880</v>
          </cell>
          <cell r="D1450" t="str">
            <v>880016</v>
          </cell>
          <cell r="E1450" t="str">
            <v>دستمزد و مزايا</v>
          </cell>
          <cell r="F1450" t="str">
            <v>پاداش پايان سال (عيدي)</v>
          </cell>
          <cell r="G1450" t="str">
            <v>800403</v>
          </cell>
          <cell r="H1450" t="str">
            <v>امو ر اداري</v>
          </cell>
          <cell r="P1450" t="str">
            <v>240</v>
          </cell>
        </row>
        <row r="1451">
          <cell r="A1451">
            <v>2246</v>
          </cell>
          <cell r="B1451" t="str">
            <v>880016800104</v>
          </cell>
          <cell r="C1451" t="str">
            <v>880</v>
          </cell>
          <cell r="D1451" t="str">
            <v>880016</v>
          </cell>
          <cell r="E1451" t="str">
            <v>دستمزد و مزايا</v>
          </cell>
          <cell r="F1451" t="str">
            <v>پاداش پايان سال (عيدي)</v>
          </cell>
          <cell r="G1451" t="str">
            <v>800104</v>
          </cell>
          <cell r="H1451" t="str">
            <v>کنترل کيفي</v>
          </cell>
          <cell r="P1451" t="str">
            <v>224</v>
          </cell>
        </row>
        <row r="1452">
          <cell r="A1452">
            <v>2305</v>
          </cell>
          <cell r="B1452" t="str">
            <v>880016800302</v>
          </cell>
          <cell r="C1452" t="str">
            <v>880</v>
          </cell>
          <cell r="D1452" t="str">
            <v>880016</v>
          </cell>
          <cell r="E1452" t="str">
            <v>دستمزد و مزايا</v>
          </cell>
          <cell r="F1452" t="str">
            <v>پاداش پايان سال (عيدي)</v>
          </cell>
          <cell r="G1452" t="str">
            <v>800302</v>
          </cell>
          <cell r="H1452" t="str">
            <v>خدمات فني</v>
          </cell>
          <cell r="P1452" t="str">
            <v>230</v>
          </cell>
        </row>
        <row r="1453">
          <cell r="A1453">
            <v>2269</v>
          </cell>
          <cell r="B1453" t="str">
            <v>880016800202</v>
          </cell>
          <cell r="C1453" t="str">
            <v>880</v>
          </cell>
          <cell r="D1453" t="str">
            <v>880016</v>
          </cell>
          <cell r="E1453" t="str">
            <v>دستمزد و مزايا</v>
          </cell>
          <cell r="F1453" t="str">
            <v>پاداش پايان سال (عيدي)</v>
          </cell>
          <cell r="G1453" t="str">
            <v>800202</v>
          </cell>
          <cell r="H1453" t="str">
            <v>عمومي ساخت و توليد</v>
          </cell>
          <cell r="P1453" t="str">
            <v>226</v>
          </cell>
        </row>
        <row r="1454">
          <cell r="A1454">
            <v>2246</v>
          </cell>
          <cell r="B1454" t="str">
            <v>880016800107</v>
          </cell>
          <cell r="C1454" t="str">
            <v>880</v>
          </cell>
          <cell r="D1454" t="str">
            <v>880016</v>
          </cell>
          <cell r="E1454" t="str">
            <v>دستمزد و مزايا</v>
          </cell>
          <cell r="F1454" t="str">
            <v>پاداش پايان سال (عيدي)</v>
          </cell>
          <cell r="G1454" t="str">
            <v>800107</v>
          </cell>
          <cell r="H1454" t="str">
            <v>خط گيج</v>
          </cell>
          <cell r="P1454" t="str">
            <v>224</v>
          </cell>
        </row>
        <row r="1455">
          <cell r="A1455">
            <v>2405</v>
          </cell>
          <cell r="B1455" t="str">
            <v>880016800400</v>
          </cell>
          <cell r="C1455" t="str">
            <v>880</v>
          </cell>
          <cell r="D1455" t="str">
            <v>880016</v>
          </cell>
          <cell r="E1455" t="str">
            <v>دستمزد و مزايا</v>
          </cell>
          <cell r="F1455" t="str">
            <v>پاداش پايان سال (عيدي)</v>
          </cell>
          <cell r="G1455" t="str">
            <v>800400</v>
          </cell>
          <cell r="H1455" t="str">
            <v>امور مالي</v>
          </cell>
          <cell r="P1455" t="str">
            <v>240</v>
          </cell>
        </row>
        <row r="1456">
          <cell r="A1456">
            <v>2246</v>
          </cell>
          <cell r="B1456" t="str">
            <v>880016800101</v>
          </cell>
          <cell r="C1456" t="str">
            <v>880</v>
          </cell>
          <cell r="D1456" t="str">
            <v>880016</v>
          </cell>
          <cell r="E1456" t="str">
            <v>دستمزد و مزايا</v>
          </cell>
          <cell r="F1456" t="str">
            <v>پاداش پايان سال (عيدي)</v>
          </cell>
          <cell r="G1456" t="str">
            <v>800101</v>
          </cell>
          <cell r="H1456" t="str">
            <v>تحقيقات مهندسي</v>
          </cell>
          <cell r="P1456" t="str">
            <v>224</v>
          </cell>
        </row>
        <row r="1457">
          <cell r="A1457">
            <v>2505</v>
          </cell>
          <cell r="B1457" t="str">
            <v>880016800500</v>
          </cell>
          <cell r="C1457" t="str">
            <v>880</v>
          </cell>
          <cell r="D1457" t="str">
            <v>880016</v>
          </cell>
          <cell r="E1457" t="str">
            <v>دستمزد و مزايا</v>
          </cell>
          <cell r="F1457" t="str">
            <v>پاداش پايان سال (عيدي)</v>
          </cell>
          <cell r="G1457" t="str">
            <v>800500</v>
          </cell>
          <cell r="H1457" t="str">
            <v>فروش</v>
          </cell>
          <cell r="P1457" t="str">
            <v>250</v>
          </cell>
        </row>
        <row r="1458">
          <cell r="A1458">
            <v>2305</v>
          </cell>
          <cell r="B1458" t="str">
            <v>880016800301</v>
          </cell>
          <cell r="C1458" t="str">
            <v>880</v>
          </cell>
          <cell r="D1458" t="str">
            <v>880016</v>
          </cell>
          <cell r="E1458" t="str">
            <v>دستمزد و مزايا</v>
          </cell>
          <cell r="F1458" t="str">
            <v>پاداش پايان سال (عيدي)</v>
          </cell>
          <cell r="G1458" t="str">
            <v>800301</v>
          </cell>
          <cell r="H1458" t="str">
            <v>حراست</v>
          </cell>
          <cell r="P1458" t="str">
            <v>230</v>
          </cell>
        </row>
        <row r="1459">
          <cell r="A1459">
            <v>2305</v>
          </cell>
          <cell r="B1459" t="str">
            <v>880016800304</v>
          </cell>
          <cell r="C1459" t="str">
            <v>880</v>
          </cell>
          <cell r="D1459" t="str">
            <v>880016</v>
          </cell>
          <cell r="E1459" t="str">
            <v>دستمزد و مزايا</v>
          </cell>
          <cell r="F1459" t="str">
            <v>پاداش پايان سال (عيدي)</v>
          </cell>
          <cell r="G1459" t="str">
            <v>800304</v>
          </cell>
          <cell r="H1459" t="str">
            <v>تدارکات و تامين قطعات</v>
          </cell>
          <cell r="P1459" t="str">
            <v>230</v>
          </cell>
        </row>
        <row r="1460">
          <cell r="A1460">
            <v>2246</v>
          </cell>
          <cell r="B1460" t="str">
            <v>880016800105</v>
          </cell>
          <cell r="C1460" t="str">
            <v>880</v>
          </cell>
          <cell r="D1460" t="str">
            <v>880016</v>
          </cell>
          <cell r="E1460" t="str">
            <v>دستمزد و مزايا</v>
          </cell>
          <cell r="F1460" t="str">
            <v>پاداش پايان سال (عيدي)</v>
          </cell>
          <cell r="G1460" t="str">
            <v>800105</v>
          </cell>
          <cell r="H1460" t="str">
            <v>مترولوژي</v>
          </cell>
          <cell r="P1460" t="str">
            <v>224</v>
          </cell>
        </row>
        <row r="1461">
          <cell r="A1461">
            <v>2269</v>
          </cell>
          <cell r="B1461" t="str">
            <v>880016800203</v>
          </cell>
          <cell r="C1461" t="str">
            <v>880</v>
          </cell>
          <cell r="D1461" t="str">
            <v>880016</v>
          </cell>
          <cell r="E1461" t="str">
            <v>دستمزد و مزايا</v>
          </cell>
          <cell r="F1461" t="str">
            <v>پاداش پايان سال (عيدي)</v>
          </cell>
          <cell r="G1461" t="str">
            <v>800203</v>
          </cell>
          <cell r="H1461" t="str">
            <v>عمومي کنترل کيفي</v>
          </cell>
          <cell r="P1461" t="str">
            <v>226</v>
          </cell>
        </row>
        <row r="1462">
          <cell r="A1462">
            <v>2405</v>
          </cell>
          <cell r="B1462" t="str">
            <v>880016800402</v>
          </cell>
          <cell r="C1462" t="str">
            <v>880</v>
          </cell>
          <cell r="D1462" t="str">
            <v>880016</v>
          </cell>
          <cell r="E1462" t="str">
            <v>دستمزد و مزايا</v>
          </cell>
          <cell r="F1462" t="str">
            <v>پاداش پايان سال (عيدي)</v>
          </cell>
          <cell r="G1462" t="str">
            <v>800402</v>
          </cell>
          <cell r="H1462" t="str">
            <v>دفتر تهران</v>
          </cell>
          <cell r="P1462" t="str">
            <v>240</v>
          </cell>
        </row>
        <row r="1463">
          <cell r="A1463">
            <v>2405</v>
          </cell>
          <cell r="B1463" t="str">
            <v>880016800401</v>
          </cell>
          <cell r="C1463" t="str">
            <v>880</v>
          </cell>
          <cell r="D1463" t="str">
            <v>880016</v>
          </cell>
          <cell r="E1463" t="str">
            <v>دستمزد و مزايا</v>
          </cell>
          <cell r="F1463" t="str">
            <v>پاداش پايان سال (عيدي)</v>
          </cell>
          <cell r="G1463" t="str">
            <v>800401</v>
          </cell>
          <cell r="H1463" t="str">
            <v>مديريت</v>
          </cell>
          <cell r="P1463" t="str">
            <v>240</v>
          </cell>
        </row>
        <row r="1464">
          <cell r="A1464">
            <v>2269</v>
          </cell>
          <cell r="B1464" t="str">
            <v>880016800206</v>
          </cell>
          <cell r="C1464" t="str">
            <v>880</v>
          </cell>
          <cell r="D1464" t="str">
            <v>880016</v>
          </cell>
          <cell r="E1464" t="str">
            <v>دستمزد و مزايا</v>
          </cell>
          <cell r="F1464" t="str">
            <v>پاداش پايان سال (عيدي)</v>
          </cell>
          <cell r="G1464" t="str">
            <v>800206</v>
          </cell>
          <cell r="H1464" t="str">
            <v>عمومي خط گيج</v>
          </cell>
          <cell r="P1464" t="str">
            <v>226</v>
          </cell>
        </row>
        <row r="1465">
          <cell r="A1465">
            <v>2229</v>
          </cell>
          <cell r="B1465" t="str">
            <v>880016800200</v>
          </cell>
          <cell r="C1465" t="str">
            <v>880</v>
          </cell>
          <cell r="D1465" t="str">
            <v>880016</v>
          </cell>
          <cell r="E1465" t="str">
            <v>دستمزد و مزايا</v>
          </cell>
          <cell r="F1465" t="str">
            <v>پاداش پايان سال (عيدي)</v>
          </cell>
          <cell r="G1465" t="str">
            <v>800200</v>
          </cell>
          <cell r="H1465" t="str">
            <v>عمومي مونتاژ</v>
          </cell>
          <cell r="P1465" t="str">
            <v>222</v>
          </cell>
        </row>
        <row r="1466">
          <cell r="A1466">
            <v>2305</v>
          </cell>
          <cell r="B1466" t="str">
            <v>880016800305</v>
          </cell>
          <cell r="C1466" t="str">
            <v>880</v>
          </cell>
          <cell r="D1466" t="str">
            <v>880016</v>
          </cell>
          <cell r="E1466" t="str">
            <v>دستمزد و مزايا</v>
          </cell>
          <cell r="F1466" t="str">
            <v>پاداش پايان سال (عيدي)</v>
          </cell>
          <cell r="G1466" t="str">
            <v>800305</v>
          </cell>
          <cell r="H1466" t="str">
            <v>طرح و توسعه سيستمها</v>
          </cell>
          <cell r="P1466" t="str">
            <v>230</v>
          </cell>
        </row>
        <row r="1467">
          <cell r="A1467">
            <v>2246</v>
          </cell>
          <cell r="B1467" t="str">
            <v>880016800102</v>
          </cell>
          <cell r="C1467" t="str">
            <v>880</v>
          </cell>
          <cell r="D1467" t="str">
            <v>880016</v>
          </cell>
          <cell r="E1467" t="str">
            <v>دستمزد و مزايا</v>
          </cell>
          <cell r="F1467" t="str">
            <v>پاداش پايان سال (عيدي)</v>
          </cell>
          <cell r="G1467" t="str">
            <v>800102</v>
          </cell>
          <cell r="H1467" t="str">
            <v>عمليات حرارتي و آبکاري</v>
          </cell>
          <cell r="P1467" t="str">
            <v>224</v>
          </cell>
        </row>
        <row r="1468">
          <cell r="A1468">
            <v>2246</v>
          </cell>
          <cell r="B1468" t="str">
            <v>880016800106</v>
          </cell>
          <cell r="C1468" t="str">
            <v>880</v>
          </cell>
          <cell r="D1468" t="str">
            <v>880016</v>
          </cell>
          <cell r="E1468" t="str">
            <v>دستمزد و مزايا</v>
          </cell>
          <cell r="F1468" t="str">
            <v>پاداش پايان سال (عيدي)</v>
          </cell>
          <cell r="G1468" t="str">
            <v>800106</v>
          </cell>
          <cell r="H1468" t="str">
            <v>تست مواد وشيمي</v>
          </cell>
          <cell r="P1468" t="str">
            <v>224</v>
          </cell>
        </row>
        <row r="1469">
          <cell r="A1469">
            <v>2269</v>
          </cell>
          <cell r="B1469" t="str">
            <v>880016800201</v>
          </cell>
          <cell r="C1469" t="str">
            <v>880</v>
          </cell>
          <cell r="D1469" t="str">
            <v>880016</v>
          </cell>
          <cell r="E1469" t="str">
            <v>دستمزد و مزايا</v>
          </cell>
          <cell r="F1469" t="str">
            <v>پاداش پايان سال (عيدي)</v>
          </cell>
          <cell r="G1469" t="str">
            <v>800201</v>
          </cell>
          <cell r="H1469" t="str">
            <v>عمومي تحقيقات و مهندسي</v>
          </cell>
          <cell r="P1469" t="str">
            <v>226</v>
          </cell>
        </row>
        <row r="1470">
          <cell r="A1470">
            <v>2244</v>
          </cell>
          <cell r="B1470" t="str">
            <v>880017800103</v>
          </cell>
          <cell r="C1470" t="str">
            <v>880</v>
          </cell>
          <cell r="D1470" t="str">
            <v>880017</v>
          </cell>
          <cell r="E1470" t="str">
            <v>دستمزد و مزايا</v>
          </cell>
          <cell r="F1470" t="str">
            <v>بن و جيره غير نقدي</v>
          </cell>
          <cell r="G1470" t="str">
            <v>800103</v>
          </cell>
          <cell r="H1470" t="str">
            <v>مرکز ساخت و توليد</v>
          </cell>
          <cell r="P1470" t="str">
            <v>224</v>
          </cell>
        </row>
        <row r="1471">
          <cell r="A1471">
            <v>2204</v>
          </cell>
          <cell r="B1471" t="str">
            <v>880017800100</v>
          </cell>
          <cell r="C1471" t="str">
            <v>880</v>
          </cell>
          <cell r="D1471" t="str">
            <v>880017</v>
          </cell>
          <cell r="E1471" t="str">
            <v>دستمزد و مزايا</v>
          </cell>
          <cell r="F1471" t="str">
            <v>بن و جيره غير نقدي</v>
          </cell>
          <cell r="G1471" t="str">
            <v>800100</v>
          </cell>
          <cell r="H1471" t="str">
            <v>مونتاژ</v>
          </cell>
          <cell r="P1471" t="str">
            <v>220</v>
          </cell>
        </row>
        <row r="1472">
          <cell r="A1472">
            <v>2304</v>
          </cell>
          <cell r="B1472" t="str">
            <v>880017800303</v>
          </cell>
          <cell r="C1472" t="str">
            <v>880</v>
          </cell>
          <cell r="D1472" t="str">
            <v>880017</v>
          </cell>
          <cell r="E1472" t="str">
            <v>دستمزد و مزايا</v>
          </cell>
          <cell r="F1472" t="str">
            <v>بن و جيره غير نقدي</v>
          </cell>
          <cell r="G1472" t="str">
            <v>800303</v>
          </cell>
          <cell r="H1472" t="str">
            <v>برنامه ريزي</v>
          </cell>
          <cell r="P1472" t="str">
            <v>230</v>
          </cell>
        </row>
        <row r="1473">
          <cell r="A1473">
            <v>2244</v>
          </cell>
          <cell r="B1473" t="str">
            <v>880017800104</v>
          </cell>
          <cell r="C1473" t="str">
            <v>880</v>
          </cell>
          <cell r="D1473" t="str">
            <v>880017</v>
          </cell>
          <cell r="E1473" t="str">
            <v>دستمزد و مزايا</v>
          </cell>
          <cell r="F1473" t="str">
            <v>بن و جيره غير نقدي</v>
          </cell>
          <cell r="G1473" t="str">
            <v>800104</v>
          </cell>
          <cell r="H1473" t="str">
            <v>کنترل کيفي</v>
          </cell>
          <cell r="P1473" t="str">
            <v>224</v>
          </cell>
        </row>
        <row r="1474">
          <cell r="A1474">
            <v>2404</v>
          </cell>
          <cell r="B1474" t="str">
            <v>880017800403</v>
          </cell>
          <cell r="C1474" t="str">
            <v>880</v>
          </cell>
          <cell r="D1474" t="str">
            <v>880017</v>
          </cell>
          <cell r="E1474" t="str">
            <v>دستمزد و مزايا</v>
          </cell>
          <cell r="F1474" t="str">
            <v>بن و جيره غير نقدي</v>
          </cell>
          <cell r="G1474" t="str">
            <v>800403</v>
          </cell>
          <cell r="H1474" t="str">
            <v>امو ر اداري</v>
          </cell>
          <cell r="P1474" t="str">
            <v>240</v>
          </cell>
        </row>
        <row r="1475">
          <cell r="A1475">
            <v>2304</v>
          </cell>
          <cell r="B1475" t="str">
            <v>880017800302</v>
          </cell>
          <cell r="C1475" t="str">
            <v>880</v>
          </cell>
          <cell r="D1475" t="str">
            <v>880017</v>
          </cell>
          <cell r="E1475" t="str">
            <v>دستمزد و مزايا</v>
          </cell>
          <cell r="F1475" t="str">
            <v>بن و جيره غير نقدي</v>
          </cell>
          <cell r="G1475" t="str">
            <v>800302</v>
          </cell>
          <cell r="H1475" t="str">
            <v>خدمات فني</v>
          </cell>
          <cell r="P1475" t="str">
            <v>230</v>
          </cell>
        </row>
        <row r="1476">
          <cell r="A1476">
            <v>2244</v>
          </cell>
          <cell r="B1476" t="str">
            <v>880017800107</v>
          </cell>
          <cell r="C1476" t="str">
            <v>880</v>
          </cell>
          <cell r="D1476" t="str">
            <v>880017</v>
          </cell>
          <cell r="E1476" t="str">
            <v>دستمزد و مزايا</v>
          </cell>
          <cell r="F1476" t="str">
            <v>بن و جيره غير نقدي</v>
          </cell>
          <cell r="G1476" t="str">
            <v>800107</v>
          </cell>
          <cell r="H1476" t="str">
            <v>خط گيج</v>
          </cell>
          <cell r="P1476" t="str">
            <v>224</v>
          </cell>
        </row>
        <row r="1477">
          <cell r="A1477">
            <v>2268</v>
          </cell>
          <cell r="B1477" t="str">
            <v>880017800202</v>
          </cell>
          <cell r="C1477" t="str">
            <v>880</v>
          </cell>
          <cell r="D1477" t="str">
            <v>880017</v>
          </cell>
          <cell r="E1477" t="str">
            <v>دستمزد و مزايا</v>
          </cell>
          <cell r="F1477" t="str">
            <v>بن و جيره غير نقدي</v>
          </cell>
          <cell r="G1477" t="str">
            <v>800202</v>
          </cell>
          <cell r="H1477" t="str">
            <v>عمومي ساخت و توليد</v>
          </cell>
          <cell r="P1477" t="str">
            <v>226</v>
          </cell>
        </row>
        <row r="1478">
          <cell r="A1478">
            <v>2404</v>
          </cell>
          <cell r="B1478" t="str">
            <v>880017800401</v>
          </cell>
          <cell r="C1478" t="str">
            <v>880</v>
          </cell>
          <cell r="D1478" t="str">
            <v>880017</v>
          </cell>
          <cell r="E1478" t="str">
            <v>دستمزد و مزايا</v>
          </cell>
          <cell r="F1478" t="str">
            <v>بن و جيره غير نقدي</v>
          </cell>
          <cell r="G1478" t="str">
            <v>800401</v>
          </cell>
          <cell r="H1478" t="str">
            <v>مديريت</v>
          </cell>
          <cell r="P1478" t="str">
            <v>240</v>
          </cell>
        </row>
        <row r="1479">
          <cell r="A1479">
            <v>2404</v>
          </cell>
          <cell r="B1479" t="str">
            <v>880017800400</v>
          </cell>
          <cell r="C1479" t="str">
            <v>880</v>
          </cell>
          <cell r="D1479" t="str">
            <v>880017</v>
          </cell>
          <cell r="E1479" t="str">
            <v>دستمزد و مزايا</v>
          </cell>
          <cell r="F1479" t="str">
            <v>بن و جيره غير نقدي</v>
          </cell>
          <cell r="G1479" t="str">
            <v>800400</v>
          </cell>
          <cell r="H1479" t="str">
            <v>امور مالي</v>
          </cell>
          <cell r="P1479" t="str">
            <v>240</v>
          </cell>
        </row>
        <row r="1480">
          <cell r="A1480">
            <v>2304</v>
          </cell>
          <cell r="B1480" t="str">
            <v>880017800304</v>
          </cell>
          <cell r="C1480" t="str">
            <v>880</v>
          </cell>
          <cell r="D1480" t="str">
            <v>880017</v>
          </cell>
          <cell r="E1480" t="str">
            <v>دستمزد و مزايا</v>
          </cell>
          <cell r="F1480" t="str">
            <v>بن و جيره غير نقدي</v>
          </cell>
          <cell r="G1480" t="str">
            <v>800304</v>
          </cell>
          <cell r="H1480" t="str">
            <v>تدارکات و تامين قطعات</v>
          </cell>
          <cell r="P1480" t="str">
            <v>230</v>
          </cell>
        </row>
        <row r="1481">
          <cell r="A1481">
            <v>2504</v>
          </cell>
          <cell r="B1481" t="str">
            <v>880017800500</v>
          </cell>
          <cell r="C1481" t="str">
            <v>880</v>
          </cell>
          <cell r="D1481" t="str">
            <v>880017</v>
          </cell>
          <cell r="E1481" t="str">
            <v>دستمزد و مزايا</v>
          </cell>
          <cell r="F1481" t="str">
            <v>بن و جيره غير نقدي</v>
          </cell>
          <cell r="G1481" t="str">
            <v>800500</v>
          </cell>
          <cell r="H1481" t="str">
            <v>فروش</v>
          </cell>
          <cell r="P1481" t="str">
            <v>250</v>
          </cell>
        </row>
        <row r="1482">
          <cell r="A1482">
            <v>2404</v>
          </cell>
          <cell r="B1482" t="str">
            <v>880017800402</v>
          </cell>
          <cell r="C1482" t="str">
            <v>880</v>
          </cell>
          <cell r="D1482" t="str">
            <v>880017</v>
          </cell>
          <cell r="E1482" t="str">
            <v>دستمزد و مزايا</v>
          </cell>
          <cell r="F1482" t="str">
            <v>بن و جيره غير نقدي</v>
          </cell>
          <cell r="G1482" t="str">
            <v>800402</v>
          </cell>
          <cell r="H1482" t="str">
            <v>دفتر تهران</v>
          </cell>
          <cell r="P1482" t="str">
            <v>240</v>
          </cell>
        </row>
        <row r="1483">
          <cell r="A1483">
            <v>2304</v>
          </cell>
          <cell r="B1483" t="str">
            <v>880017800301</v>
          </cell>
          <cell r="C1483" t="str">
            <v>880</v>
          </cell>
          <cell r="D1483" t="str">
            <v>880017</v>
          </cell>
          <cell r="E1483" t="str">
            <v>دستمزد و مزايا</v>
          </cell>
          <cell r="F1483" t="str">
            <v>بن و جيره غير نقدي</v>
          </cell>
          <cell r="G1483" t="str">
            <v>800301</v>
          </cell>
          <cell r="H1483" t="str">
            <v>حراست</v>
          </cell>
          <cell r="P1483" t="str">
            <v>230</v>
          </cell>
        </row>
        <row r="1484">
          <cell r="A1484">
            <v>2244</v>
          </cell>
          <cell r="B1484" t="str">
            <v>880017800105</v>
          </cell>
          <cell r="C1484" t="str">
            <v>880</v>
          </cell>
          <cell r="D1484" t="str">
            <v>880017</v>
          </cell>
          <cell r="E1484" t="str">
            <v>دستمزد و مزايا</v>
          </cell>
          <cell r="F1484" t="str">
            <v>بن و جيره غير نقدي</v>
          </cell>
          <cell r="G1484" t="str">
            <v>800105</v>
          </cell>
          <cell r="H1484" t="str">
            <v>مترولوژي</v>
          </cell>
          <cell r="P1484" t="str">
            <v>224</v>
          </cell>
        </row>
        <row r="1485">
          <cell r="A1485">
            <v>2268</v>
          </cell>
          <cell r="B1485" t="str">
            <v>880017800206</v>
          </cell>
          <cell r="C1485" t="str">
            <v>880</v>
          </cell>
          <cell r="D1485" t="str">
            <v>880017</v>
          </cell>
          <cell r="E1485" t="str">
            <v>دستمزد و مزايا</v>
          </cell>
          <cell r="F1485" t="str">
            <v>بن و جيره غير نقدي</v>
          </cell>
          <cell r="G1485" t="str">
            <v>800206</v>
          </cell>
          <cell r="H1485" t="str">
            <v>عمومي خط گيج</v>
          </cell>
          <cell r="P1485" t="str">
            <v>226</v>
          </cell>
        </row>
        <row r="1486">
          <cell r="A1486">
            <v>2244</v>
          </cell>
          <cell r="B1486" t="str">
            <v>880017800101</v>
          </cell>
          <cell r="C1486" t="str">
            <v>880</v>
          </cell>
          <cell r="D1486" t="str">
            <v>880017</v>
          </cell>
          <cell r="E1486" t="str">
            <v>دستمزد و مزايا</v>
          </cell>
          <cell r="F1486" t="str">
            <v>بن و جيره غير نقدي</v>
          </cell>
          <cell r="G1486" t="str">
            <v>800101</v>
          </cell>
          <cell r="H1486" t="str">
            <v>تحقيقات مهندسي</v>
          </cell>
          <cell r="P1486" t="str">
            <v>224</v>
          </cell>
        </row>
        <row r="1487">
          <cell r="A1487">
            <v>2304</v>
          </cell>
          <cell r="B1487" t="str">
            <v>880017800305</v>
          </cell>
          <cell r="C1487" t="str">
            <v>880</v>
          </cell>
          <cell r="D1487" t="str">
            <v>880017</v>
          </cell>
          <cell r="E1487" t="str">
            <v>دستمزد و مزايا</v>
          </cell>
          <cell r="F1487" t="str">
            <v>بن و جيره غير نقدي</v>
          </cell>
          <cell r="G1487" t="str">
            <v>800305</v>
          </cell>
          <cell r="H1487" t="str">
            <v>طرح و توسعه سيستمها</v>
          </cell>
          <cell r="P1487" t="str">
            <v>230</v>
          </cell>
        </row>
        <row r="1488">
          <cell r="A1488">
            <v>2268</v>
          </cell>
          <cell r="B1488" t="str">
            <v>880017800203</v>
          </cell>
          <cell r="C1488" t="str">
            <v>880</v>
          </cell>
          <cell r="D1488" t="str">
            <v>880017</v>
          </cell>
          <cell r="E1488" t="str">
            <v>دستمزد و مزايا</v>
          </cell>
          <cell r="F1488" t="str">
            <v>بن و جيره غير نقدي</v>
          </cell>
          <cell r="G1488" t="str">
            <v>800203</v>
          </cell>
          <cell r="H1488" t="str">
            <v>عمومي کنترل کيفي</v>
          </cell>
          <cell r="P1488" t="str">
            <v>226</v>
          </cell>
        </row>
        <row r="1489">
          <cell r="A1489">
            <v>2228</v>
          </cell>
          <cell r="B1489" t="str">
            <v>880017800200</v>
          </cell>
          <cell r="C1489" t="str">
            <v>880</v>
          </cell>
          <cell r="D1489" t="str">
            <v>880017</v>
          </cell>
          <cell r="E1489" t="str">
            <v>دستمزد و مزايا</v>
          </cell>
          <cell r="F1489" t="str">
            <v>بن و جيره غير نقدي</v>
          </cell>
          <cell r="G1489" t="str">
            <v>800200</v>
          </cell>
          <cell r="H1489" t="str">
            <v>عمومي مونتاژ</v>
          </cell>
          <cell r="P1489" t="str">
            <v>222</v>
          </cell>
        </row>
        <row r="1490">
          <cell r="A1490">
            <v>2244</v>
          </cell>
          <cell r="B1490" t="str">
            <v>880017800102</v>
          </cell>
          <cell r="C1490" t="str">
            <v>880</v>
          </cell>
          <cell r="D1490" t="str">
            <v>880017</v>
          </cell>
          <cell r="E1490" t="str">
            <v>دستمزد و مزايا</v>
          </cell>
          <cell r="F1490" t="str">
            <v>بن و جيره غير نقدي</v>
          </cell>
          <cell r="G1490" t="str">
            <v>800102</v>
          </cell>
          <cell r="H1490" t="str">
            <v>عمليات حرارتي و آبکاري</v>
          </cell>
          <cell r="P1490" t="str">
            <v>224</v>
          </cell>
        </row>
        <row r="1491">
          <cell r="A1491">
            <v>2244</v>
          </cell>
          <cell r="B1491" t="str">
            <v>880017800106</v>
          </cell>
          <cell r="C1491" t="str">
            <v>880</v>
          </cell>
          <cell r="D1491" t="str">
            <v>880017</v>
          </cell>
          <cell r="E1491" t="str">
            <v>دستمزد و مزايا</v>
          </cell>
          <cell r="F1491" t="str">
            <v>بن و جيره غير نقدي</v>
          </cell>
          <cell r="G1491" t="str">
            <v>800106</v>
          </cell>
          <cell r="H1491" t="str">
            <v>تست مواد وشيمي</v>
          </cell>
          <cell r="P1491" t="str">
            <v>224</v>
          </cell>
        </row>
        <row r="1492">
          <cell r="A1492">
            <v>2268</v>
          </cell>
          <cell r="B1492" t="str">
            <v>880017800201</v>
          </cell>
          <cell r="C1492" t="str">
            <v>880</v>
          </cell>
          <cell r="D1492" t="str">
            <v>880017</v>
          </cell>
          <cell r="E1492" t="str">
            <v>دستمزد و مزايا</v>
          </cell>
          <cell r="F1492" t="str">
            <v>بن و جيره غير نقدي</v>
          </cell>
          <cell r="G1492" t="str">
            <v>800201</v>
          </cell>
          <cell r="H1492" t="str">
            <v>عمومي تحقيقات و مهندسي</v>
          </cell>
          <cell r="P1492" t="str">
            <v>226</v>
          </cell>
        </row>
        <row r="1493">
          <cell r="A1493">
            <v>2243</v>
          </cell>
          <cell r="B1493" t="str">
            <v>880018800103</v>
          </cell>
          <cell r="C1493" t="str">
            <v>880</v>
          </cell>
          <cell r="D1493" t="str">
            <v>880018</v>
          </cell>
          <cell r="E1493" t="str">
            <v>دستمزد و مزايا</v>
          </cell>
          <cell r="F1493" t="str">
            <v>باز خريد سنوات خدمت كاركنان</v>
          </cell>
          <cell r="G1493" t="str">
            <v>800103</v>
          </cell>
          <cell r="H1493" t="str">
            <v>مرکز ساخت و توليد</v>
          </cell>
          <cell r="P1493" t="str">
            <v>224</v>
          </cell>
        </row>
        <row r="1494">
          <cell r="A1494">
            <v>2203</v>
          </cell>
          <cell r="B1494" t="str">
            <v>880018800100</v>
          </cell>
          <cell r="C1494" t="str">
            <v>880</v>
          </cell>
          <cell r="D1494" t="str">
            <v>880018</v>
          </cell>
          <cell r="E1494" t="str">
            <v>دستمزد و مزايا</v>
          </cell>
          <cell r="F1494" t="str">
            <v>باز خريد سنوات خدمت كاركنان</v>
          </cell>
          <cell r="G1494" t="str">
            <v>800100</v>
          </cell>
          <cell r="H1494" t="str">
            <v>مونتاژ</v>
          </cell>
          <cell r="P1494" t="str">
            <v>220</v>
          </cell>
        </row>
        <row r="1495">
          <cell r="A1495">
            <v>2402</v>
          </cell>
          <cell r="B1495" t="str">
            <v>880018800403</v>
          </cell>
          <cell r="C1495" t="str">
            <v>880</v>
          </cell>
          <cell r="D1495" t="str">
            <v>880018</v>
          </cell>
          <cell r="E1495" t="str">
            <v>دستمزد و مزايا</v>
          </cell>
          <cell r="F1495" t="str">
            <v>باز خريد سنوات خدمت كاركنان</v>
          </cell>
          <cell r="G1495" t="str">
            <v>800403</v>
          </cell>
          <cell r="H1495" t="str">
            <v>امو ر اداري</v>
          </cell>
          <cell r="P1495" t="str">
            <v>240</v>
          </cell>
        </row>
        <row r="1496">
          <cell r="A1496">
            <v>2302</v>
          </cell>
          <cell r="B1496" t="str">
            <v>880018800302</v>
          </cell>
          <cell r="C1496" t="str">
            <v>880</v>
          </cell>
          <cell r="D1496" t="str">
            <v>880018</v>
          </cell>
          <cell r="E1496" t="str">
            <v>دستمزد و مزايا</v>
          </cell>
          <cell r="F1496" t="str">
            <v>باز خريد سنوات خدمت كاركنان</v>
          </cell>
          <cell r="G1496" t="str">
            <v>800302</v>
          </cell>
          <cell r="H1496" t="str">
            <v>خدمات فني</v>
          </cell>
          <cell r="P1496" t="str">
            <v>230</v>
          </cell>
        </row>
        <row r="1497">
          <cell r="A1497">
            <v>2243</v>
          </cell>
          <cell r="B1497" t="str">
            <v>880018800104</v>
          </cell>
          <cell r="C1497" t="str">
            <v>880</v>
          </cell>
          <cell r="D1497" t="str">
            <v>880018</v>
          </cell>
          <cell r="E1497" t="str">
            <v>دستمزد و مزايا</v>
          </cell>
          <cell r="F1497" t="str">
            <v>باز خريد سنوات خدمت كاركنان</v>
          </cell>
          <cell r="G1497" t="str">
            <v>800104</v>
          </cell>
          <cell r="H1497" t="str">
            <v>کنترل کيفي</v>
          </cell>
          <cell r="P1497" t="str">
            <v>224</v>
          </cell>
        </row>
        <row r="1498">
          <cell r="A1498">
            <v>2302</v>
          </cell>
          <cell r="B1498" t="str">
            <v>880018800303</v>
          </cell>
          <cell r="C1498" t="str">
            <v>880</v>
          </cell>
          <cell r="D1498" t="str">
            <v>880018</v>
          </cell>
          <cell r="E1498" t="str">
            <v>دستمزد و مزايا</v>
          </cell>
          <cell r="F1498" t="str">
            <v>باز خريد سنوات خدمت كاركنان</v>
          </cell>
          <cell r="G1498" t="str">
            <v>800303</v>
          </cell>
          <cell r="H1498" t="str">
            <v>برنامه ريزي</v>
          </cell>
          <cell r="P1498" t="str">
            <v>230</v>
          </cell>
        </row>
        <row r="1499">
          <cell r="A1499">
            <v>2502</v>
          </cell>
          <cell r="B1499" t="str">
            <v>880018800500</v>
          </cell>
          <cell r="C1499" t="str">
            <v>880</v>
          </cell>
          <cell r="D1499" t="str">
            <v>880018</v>
          </cell>
          <cell r="E1499" t="str">
            <v>دستمزد و مزايا</v>
          </cell>
          <cell r="F1499" t="str">
            <v>باز خريد سنوات خدمت كاركنان</v>
          </cell>
          <cell r="G1499" t="str">
            <v>800500</v>
          </cell>
          <cell r="H1499" t="str">
            <v>فروش</v>
          </cell>
          <cell r="P1499" t="str">
            <v>250</v>
          </cell>
        </row>
        <row r="1500">
          <cell r="A1500">
            <v>2302</v>
          </cell>
          <cell r="B1500" t="str">
            <v>880018800301</v>
          </cell>
          <cell r="C1500" t="str">
            <v>880</v>
          </cell>
          <cell r="D1500" t="str">
            <v>880018</v>
          </cell>
          <cell r="E1500" t="str">
            <v>دستمزد و مزايا</v>
          </cell>
          <cell r="F1500" t="str">
            <v>باز خريد سنوات خدمت كاركنان</v>
          </cell>
          <cell r="G1500" t="str">
            <v>800301</v>
          </cell>
          <cell r="H1500" t="str">
            <v>حراست</v>
          </cell>
          <cell r="P1500" t="str">
            <v>230</v>
          </cell>
        </row>
        <row r="1501">
          <cell r="A1501">
            <v>2243</v>
          </cell>
          <cell r="B1501" t="str">
            <v>880018800101</v>
          </cell>
          <cell r="C1501" t="str">
            <v>880</v>
          </cell>
          <cell r="D1501" t="str">
            <v>880018</v>
          </cell>
          <cell r="E1501" t="str">
            <v>دستمزد و مزايا</v>
          </cell>
          <cell r="F1501" t="str">
            <v>باز خريد سنوات خدمت كاركنان</v>
          </cell>
          <cell r="G1501" t="str">
            <v>800101</v>
          </cell>
          <cell r="H1501" t="str">
            <v>تحقيقات مهندسي</v>
          </cell>
          <cell r="P1501" t="str">
            <v>224</v>
          </cell>
        </row>
        <row r="1502">
          <cell r="A1502">
            <v>2267</v>
          </cell>
          <cell r="B1502" t="str">
            <v>880018800202</v>
          </cell>
          <cell r="C1502" t="str">
            <v>880</v>
          </cell>
          <cell r="D1502" t="str">
            <v>880018</v>
          </cell>
          <cell r="E1502" t="str">
            <v>دستمزد و مزايا</v>
          </cell>
          <cell r="F1502" t="str">
            <v>باز خريد سنوات خدمت كاركنان</v>
          </cell>
          <cell r="G1502" t="str">
            <v>800202</v>
          </cell>
          <cell r="H1502" t="str">
            <v>عمومي ساخت و توليد</v>
          </cell>
          <cell r="P1502" t="str">
            <v>226</v>
          </cell>
        </row>
        <row r="1503">
          <cell r="A1503">
            <v>2302</v>
          </cell>
          <cell r="B1503" t="str">
            <v>880018800304</v>
          </cell>
          <cell r="C1503" t="str">
            <v>880</v>
          </cell>
          <cell r="D1503" t="str">
            <v>880018</v>
          </cell>
          <cell r="E1503" t="str">
            <v>دستمزد و مزايا</v>
          </cell>
          <cell r="F1503" t="str">
            <v>باز خريد سنوات خدمت كاركنان</v>
          </cell>
          <cell r="G1503" t="str">
            <v>800304</v>
          </cell>
          <cell r="H1503" t="str">
            <v>تدارکات و تامين قطعات</v>
          </cell>
          <cell r="P1503" t="str">
            <v>230</v>
          </cell>
        </row>
        <row r="1504">
          <cell r="A1504">
            <v>2243</v>
          </cell>
          <cell r="B1504" t="str">
            <v>880018800107</v>
          </cell>
          <cell r="C1504" t="str">
            <v>880</v>
          </cell>
          <cell r="D1504" t="str">
            <v>880018</v>
          </cell>
          <cell r="E1504" t="str">
            <v>دستمزد و مزايا</v>
          </cell>
          <cell r="F1504" t="str">
            <v>باز خريد سنوات خدمت كاركنان</v>
          </cell>
          <cell r="G1504" t="str">
            <v>800107</v>
          </cell>
          <cell r="H1504" t="str">
            <v>خط گيج</v>
          </cell>
          <cell r="P1504" t="str">
            <v>224</v>
          </cell>
        </row>
        <row r="1505">
          <cell r="A1505">
            <v>2402</v>
          </cell>
          <cell r="B1505" t="str">
            <v>880018800400</v>
          </cell>
          <cell r="C1505" t="str">
            <v>880</v>
          </cell>
          <cell r="D1505" t="str">
            <v>880018</v>
          </cell>
          <cell r="E1505" t="str">
            <v>دستمزد و مزايا</v>
          </cell>
          <cell r="F1505" t="str">
            <v>باز خريد سنوات خدمت كاركنان</v>
          </cell>
          <cell r="G1505" t="str">
            <v>800400</v>
          </cell>
          <cell r="H1505" t="str">
            <v>امور مالي</v>
          </cell>
          <cell r="P1505" t="str">
            <v>240</v>
          </cell>
        </row>
        <row r="1506">
          <cell r="A1506">
            <v>2402</v>
          </cell>
          <cell r="B1506" t="str">
            <v>880018800402</v>
          </cell>
          <cell r="C1506" t="str">
            <v>880</v>
          </cell>
          <cell r="D1506" t="str">
            <v>880018</v>
          </cell>
          <cell r="E1506" t="str">
            <v>دستمزد و مزايا</v>
          </cell>
          <cell r="F1506" t="str">
            <v>باز خريد سنوات خدمت كاركنان</v>
          </cell>
          <cell r="G1506" t="str">
            <v>800402</v>
          </cell>
          <cell r="H1506" t="str">
            <v>دفتر تهران</v>
          </cell>
          <cell r="P1506" t="str">
            <v>240</v>
          </cell>
        </row>
        <row r="1507">
          <cell r="A1507">
            <v>2243</v>
          </cell>
          <cell r="B1507" t="str">
            <v>880018800105</v>
          </cell>
          <cell r="C1507" t="str">
            <v>880</v>
          </cell>
          <cell r="D1507" t="str">
            <v>880018</v>
          </cell>
          <cell r="E1507" t="str">
            <v>دستمزد و مزايا</v>
          </cell>
          <cell r="F1507" t="str">
            <v>باز خريد سنوات خدمت كاركنان</v>
          </cell>
          <cell r="G1507" t="str">
            <v>800105</v>
          </cell>
          <cell r="H1507" t="str">
            <v>مترولوژي</v>
          </cell>
          <cell r="P1507" t="str">
            <v>224</v>
          </cell>
        </row>
        <row r="1508">
          <cell r="A1508">
            <v>2267</v>
          </cell>
          <cell r="B1508" t="str">
            <v>880018800206</v>
          </cell>
          <cell r="C1508" t="str">
            <v>880</v>
          </cell>
          <cell r="D1508" t="str">
            <v>880018</v>
          </cell>
          <cell r="E1508" t="str">
            <v>دستمزد و مزايا</v>
          </cell>
          <cell r="F1508" t="str">
            <v>باز خريد سنوات خدمت كاركنان</v>
          </cell>
          <cell r="G1508" t="str">
            <v>800206</v>
          </cell>
          <cell r="H1508" t="str">
            <v>عمومي خط گيج</v>
          </cell>
          <cell r="P1508" t="str">
            <v>226</v>
          </cell>
        </row>
        <row r="1509">
          <cell r="A1509">
            <v>2227</v>
          </cell>
          <cell r="B1509" t="str">
            <v>880018800200</v>
          </cell>
          <cell r="C1509" t="str">
            <v>880</v>
          </cell>
          <cell r="D1509" t="str">
            <v>880018</v>
          </cell>
          <cell r="E1509" t="str">
            <v>دستمزد و مزايا</v>
          </cell>
          <cell r="F1509" t="str">
            <v>باز خريد سنوات خدمت كاركنان</v>
          </cell>
          <cell r="G1509" t="str">
            <v>800200</v>
          </cell>
          <cell r="H1509" t="str">
            <v>عمومي مونتاژ</v>
          </cell>
          <cell r="P1509" t="str">
            <v>222</v>
          </cell>
        </row>
        <row r="1510">
          <cell r="A1510">
            <v>2402</v>
          </cell>
          <cell r="B1510" t="str">
            <v>880018800401</v>
          </cell>
          <cell r="C1510" t="str">
            <v>880</v>
          </cell>
          <cell r="D1510" t="str">
            <v>880018</v>
          </cell>
          <cell r="E1510" t="str">
            <v>دستمزد و مزايا</v>
          </cell>
          <cell r="F1510" t="str">
            <v>باز خريد سنوات خدمت كاركنان</v>
          </cell>
          <cell r="G1510" t="str">
            <v>800401</v>
          </cell>
          <cell r="H1510" t="str">
            <v>مديريت</v>
          </cell>
          <cell r="P1510" t="str">
            <v>240</v>
          </cell>
        </row>
        <row r="1511">
          <cell r="A1511">
            <v>2243</v>
          </cell>
          <cell r="B1511" t="str">
            <v>880018800106</v>
          </cell>
          <cell r="C1511" t="str">
            <v>880</v>
          </cell>
          <cell r="D1511" t="str">
            <v>880018</v>
          </cell>
          <cell r="E1511" t="str">
            <v>دستمزد و مزايا</v>
          </cell>
          <cell r="F1511" t="str">
            <v>باز خريد سنوات خدمت كاركنان</v>
          </cell>
          <cell r="G1511" t="str">
            <v>800106</v>
          </cell>
          <cell r="H1511" t="str">
            <v>تست مواد وشيمي</v>
          </cell>
          <cell r="P1511" t="str">
            <v>224</v>
          </cell>
        </row>
        <row r="1512">
          <cell r="A1512">
            <v>2267</v>
          </cell>
          <cell r="B1512" t="str">
            <v>880018800203</v>
          </cell>
          <cell r="C1512" t="str">
            <v>880</v>
          </cell>
          <cell r="D1512" t="str">
            <v>880018</v>
          </cell>
          <cell r="E1512" t="str">
            <v>دستمزد و مزايا</v>
          </cell>
          <cell r="F1512" t="str">
            <v>باز خريد سنوات خدمت كاركنان</v>
          </cell>
          <cell r="G1512" t="str">
            <v>800203</v>
          </cell>
          <cell r="H1512" t="str">
            <v>عمومي کنترل کيفي</v>
          </cell>
          <cell r="P1512" t="str">
            <v>226</v>
          </cell>
        </row>
        <row r="1513">
          <cell r="A1513">
            <v>2302</v>
          </cell>
          <cell r="B1513" t="str">
            <v>880018800305</v>
          </cell>
          <cell r="C1513" t="str">
            <v>880</v>
          </cell>
          <cell r="D1513" t="str">
            <v>880018</v>
          </cell>
          <cell r="E1513" t="str">
            <v>دستمزد و مزايا</v>
          </cell>
          <cell r="F1513" t="str">
            <v>باز خريد سنوات خدمت كاركنان</v>
          </cell>
          <cell r="G1513" t="str">
            <v>800305</v>
          </cell>
          <cell r="H1513" t="str">
            <v>طرح و توسعه سيستمها</v>
          </cell>
          <cell r="P1513" t="str">
            <v>230</v>
          </cell>
        </row>
        <row r="1514">
          <cell r="A1514">
            <v>2243</v>
          </cell>
          <cell r="B1514" t="str">
            <v>880018800102</v>
          </cell>
          <cell r="C1514" t="str">
            <v>880</v>
          </cell>
          <cell r="D1514" t="str">
            <v>880018</v>
          </cell>
          <cell r="E1514" t="str">
            <v>دستمزد و مزايا</v>
          </cell>
          <cell r="F1514" t="str">
            <v>باز خريد سنوات خدمت كاركنان</v>
          </cell>
          <cell r="G1514" t="str">
            <v>800102</v>
          </cell>
          <cell r="H1514" t="str">
            <v>عمليات حرارتي و آبکاري</v>
          </cell>
          <cell r="P1514" t="str">
            <v>224</v>
          </cell>
        </row>
        <row r="1515">
          <cell r="A1515">
            <v>2267</v>
          </cell>
          <cell r="B1515" t="str">
            <v>880018800201</v>
          </cell>
          <cell r="C1515" t="str">
            <v>880</v>
          </cell>
          <cell r="D1515" t="str">
            <v>880018</v>
          </cell>
          <cell r="E1515" t="str">
            <v>دستمزد و مزايا</v>
          </cell>
          <cell r="F1515" t="str">
            <v>باز خريد سنوات خدمت كاركنان</v>
          </cell>
          <cell r="G1515" t="str">
            <v>800201</v>
          </cell>
          <cell r="H1515" t="str">
            <v>عمومي تحقيقات و مهندسي</v>
          </cell>
          <cell r="P1515" t="str">
            <v>226</v>
          </cell>
        </row>
        <row r="1516">
          <cell r="A1516">
            <v>2248</v>
          </cell>
          <cell r="B1516" t="str">
            <v>880019800103</v>
          </cell>
          <cell r="C1516" t="str">
            <v>880</v>
          </cell>
          <cell r="D1516" t="str">
            <v>880019</v>
          </cell>
          <cell r="E1516" t="str">
            <v>دستمزد و مزايا</v>
          </cell>
          <cell r="F1516" t="str">
            <v>بازخريد مرخصي استفاده نشده كاركنان</v>
          </cell>
          <cell r="G1516" t="str">
            <v>800103</v>
          </cell>
          <cell r="H1516" t="str">
            <v>مرکز ساخت و توليد</v>
          </cell>
          <cell r="P1516" t="str">
            <v>224</v>
          </cell>
        </row>
        <row r="1517">
          <cell r="A1517">
            <v>2208</v>
          </cell>
          <cell r="B1517" t="str">
            <v>880019800100</v>
          </cell>
          <cell r="C1517" t="str">
            <v>880</v>
          </cell>
          <cell r="D1517" t="str">
            <v>880019</v>
          </cell>
          <cell r="E1517" t="str">
            <v>دستمزد و مزايا</v>
          </cell>
          <cell r="F1517" t="str">
            <v>بازخريد مرخصي استفاده نشده كاركنان</v>
          </cell>
          <cell r="G1517" t="str">
            <v>800100</v>
          </cell>
          <cell r="H1517" t="str">
            <v>مونتاژ</v>
          </cell>
          <cell r="P1517" t="str">
            <v>220</v>
          </cell>
        </row>
        <row r="1518">
          <cell r="A1518">
            <v>2307</v>
          </cell>
          <cell r="B1518" t="str">
            <v>880019800303</v>
          </cell>
          <cell r="C1518" t="str">
            <v>880</v>
          </cell>
          <cell r="D1518" t="str">
            <v>880019</v>
          </cell>
          <cell r="E1518" t="str">
            <v>دستمزد و مزايا</v>
          </cell>
          <cell r="F1518" t="str">
            <v>بازخريد مرخصي استفاده نشده كاركنان</v>
          </cell>
          <cell r="G1518" t="str">
            <v>800303</v>
          </cell>
          <cell r="H1518" t="str">
            <v>برنامه ريزي</v>
          </cell>
          <cell r="P1518" t="str">
            <v>230</v>
          </cell>
        </row>
        <row r="1519">
          <cell r="A1519">
            <v>2248</v>
          </cell>
          <cell r="B1519" t="str">
            <v>880019800104</v>
          </cell>
          <cell r="C1519" t="str">
            <v>880</v>
          </cell>
          <cell r="D1519" t="str">
            <v>880019</v>
          </cell>
          <cell r="E1519" t="str">
            <v>دستمزد و مزايا</v>
          </cell>
          <cell r="F1519" t="str">
            <v>بازخريد مرخصي استفاده نشده كاركنان</v>
          </cell>
          <cell r="G1519" t="str">
            <v>800104</v>
          </cell>
          <cell r="H1519" t="str">
            <v>کنترل کيفي</v>
          </cell>
          <cell r="P1519" t="str">
            <v>224</v>
          </cell>
        </row>
        <row r="1520">
          <cell r="A1520">
            <v>2407</v>
          </cell>
          <cell r="B1520" t="str">
            <v>880019800403</v>
          </cell>
          <cell r="C1520" t="str">
            <v>880</v>
          </cell>
          <cell r="D1520" t="str">
            <v>880019</v>
          </cell>
          <cell r="E1520" t="str">
            <v>دستمزد و مزايا</v>
          </cell>
          <cell r="F1520" t="str">
            <v>بازخريد مرخصي استفاده نشده كاركنان</v>
          </cell>
          <cell r="G1520" t="str">
            <v>800403</v>
          </cell>
          <cell r="H1520" t="str">
            <v>امو ر اداري</v>
          </cell>
          <cell r="P1520" t="str">
            <v>240</v>
          </cell>
        </row>
        <row r="1521">
          <cell r="A1521">
            <v>2307</v>
          </cell>
          <cell r="B1521" t="str">
            <v>880019800302</v>
          </cell>
          <cell r="C1521" t="str">
            <v>880</v>
          </cell>
          <cell r="D1521" t="str">
            <v>880019</v>
          </cell>
          <cell r="E1521" t="str">
            <v>دستمزد و مزايا</v>
          </cell>
          <cell r="F1521" t="str">
            <v>بازخريد مرخصي استفاده نشده كاركنان</v>
          </cell>
          <cell r="G1521" t="str">
            <v>800302</v>
          </cell>
          <cell r="H1521" t="str">
            <v>خدمات فني</v>
          </cell>
          <cell r="P1521" t="str">
            <v>230</v>
          </cell>
        </row>
        <row r="1522">
          <cell r="A1522">
            <v>2248</v>
          </cell>
          <cell r="B1522" t="str">
            <v>880019800107</v>
          </cell>
          <cell r="C1522" t="str">
            <v>880</v>
          </cell>
          <cell r="D1522" t="str">
            <v>880019</v>
          </cell>
          <cell r="E1522" t="str">
            <v>دستمزد و مزايا</v>
          </cell>
          <cell r="F1522" t="str">
            <v>بازخريد مرخصي استفاده نشده كاركنان</v>
          </cell>
          <cell r="G1522" t="str">
            <v>800107</v>
          </cell>
          <cell r="H1522" t="str">
            <v>خط گيج</v>
          </cell>
          <cell r="P1522" t="str">
            <v>224</v>
          </cell>
        </row>
        <row r="1523">
          <cell r="A1523">
            <v>2272</v>
          </cell>
          <cell r="B1523" t="str">
            <v>880019800202</v>
          </cell>
          <cell r="C1523" t="str">
            <v>880</v>
          </cell>
          <cell r="D1523" t="str">
            <v>880019</v>
          </cell>
          <cell r="E1523" t="str">
            <v>دستمزد و مزايا</v>
          </cell>
          <cell r="F1523" t="str">
            <v>بازخريد مرخصي استفاده نشده كاركنان</v>
          </cell>
          <cell r="G1523" t="str">
            <v>800202</v>
          </cell>
          <cell r="H1523" t="str">
            <v>عمومي ساخت و توليد</v>
          </cell>
          <cell r="P1523" t="str">
            <v>227</v>
          </cell>
        </row>
        <row r="1524">
          <cell r="A1524">
            <v>2248</v>
          </cell>
          <cell r="B1524" t="str">
            <v>880019800101</v>
          </cell>
          <cell r="C1524" t="str">
            <v>880</v>
          </cell>
          <cell r="D1524" t="str">
            <v>880019</v>
          </cell>
          <cell r="E1524" t="str">
            <v>دستمزد و مزايا</v>
          </cell>
          <cell r="F1524" t="str">
            <v>بازخريد مرخصي استفاده نشده كاركنان</v>
          </cell>
          <cell r="G1524" t="str">
            <v>800101</v>
          </cell>
          <cell r="H1524" t="str">
            <v>تحقيقات مهندسي</v>
          </cell>
          <cell r="P1524" t="str">
            <v>224</v>
          </cell>
        </row>
        <row r="1525">
          <cell r="A1525">
            <v>2307</v>
          </cell>
          <cell r="B1525" t="str">
            <v>880019800301</v>
          </cell>
          <cell r="C1525" t="str">
            <v>880</v>
          </cell>
          <cell r="D1525" t="str">
            <v>880019</v>
          </cell>
          <cell r="E1525" t="str">
            <v>دستمزد و مزايا</v>
          </cell>
          <cell r="F1525" t="str">
            <v>بازخريد مرخصي استفاده نشده كاركنان</v>
          </cell>
          <cell r="G1525" t="str">
            <v>800301</v>
          </cell>
          <cell r="H1525" t="str">
            <v>حراست</v>
          </cell>
          <cell r="P1525" t="str">
            <v>230</v>
          </cell>
        </row>
        <row r="1526">
          <cell r="A1526">
            <v>2407</v>
          </cell>
          <cell r="B1526" t="str">
            <v>880019800400</v>
          </cell>
          <cell r="C1526" t="str">
            <v>880</v>
          </cell>
          <cell r="D1526" t="str">
            <v>880019</v>
          </cell>
          <cell r="E1526" t="str">
            <v>دستمزد و مزايا</v>
          </cell>
          <cell r="F1526" t="str">
            <v>بازخريد مرخصي استفاده نشده كاركنان</v>
          </cell>
          <cell r="G1526" t="str">
            <v>800400</v>
          </cell>
          <cell r="H1526" t="str">
            <v>امور مالي</v>
          </cell>
          <cell r="P1526" t="str">
            <v>240</v>
          </cell>
        </row>
        <row r="1527">
          <cell r="A1527">
            <v>2307</v>
          </cell>
          <cell r="B1527" t="str">
            <v>880019800304</v>
          </cell>
          <cell r="C1527" t="str">
            <v>880</v>
          </cell>
          <cell r="D1527" t="str">
            <v>880019</v>
          </cell>
          <cell r="E1527" t="str">
            <v>دستمزد و مزايا</v>
          </cell>
          <cell r="F1527" t="str">
            <v>بازخريد مرخصي استفاده نشده كاركنان</v>
          </cell>
          <cell r="G1527" t="str">
            <v>800304</v>
          </cell>
          <cell r="H1527" t="str">
            <v>تدارکات و تامين قطعات</v>
          </cell>
          <cell r="P1527" t="str">
            <v>230</v>
          </cell>
        </row>
        <row r="1528">
          <cell r="A1528">
            <v>2248</v>
          </cell>
          <cell r="B1528" t="str">
            <v>880019800105</v>
          </cell>
          <cell r="C1528" t="str">
            <v>880</v>
          </cell>
          <cell r="D1528" t="str">
            <v>880019</v>
          </cell>
          <cell r="E1528" t="str">
            <v>دستمزد و مزايا</v>
          </cell>
          <cell r="F1528" t="str">
            <v>بازخريد مرخصي استفاده نشده كاركنان</v>
          </cell>
          <cell r="G1528" t="str">
            <v>800105</v>
          </cell>
          <cell r="H1528" t="str">
            <v>مترولوژي</v>
          </cell>
          <cell r="P1528" t="str">
            <v>224</v>
          </cell>
        </row>
        <row r="1529">
          <cell r="A1529">
            <v>2307</v>
          </cell>
          <cell r="B1529" t="str">
            <v>880019800305</v>
          </cell>
          <cell r="C1529" t="str">
            <v>880</v>
          </cell>
          <cell r="D1529" t="str">
            <v>880019</v>
          </cell>
          <cell r="E1529" t="str">
            <v>دستمزد و مزايا</v>
          </cell>
          <cell r="F1529" t="str">
            <v>بازخريد مرخصي استفاده نشده كاركنان</v>
          </cell>
          <cell r="G1529" t="str">
            <v>800305</v>
          </cell>
          <cell r="H1529" t="str">
            <v>طرح و توسعه سيستمها</v>
          </cell>
          <cell r="P1529" t="str">
            <v>230</v>
          </cell>
        </row>
        <row r="1530">
          <cell r="A1530">
            <v>2407</v>
          </cell>
          <cell r="B1530" t="str">
            <v>880019800402</v>
          </cell>
          <cell r="C1530" t="str">
            <v>880</v>
          </cell>
          <cell r="D1530" t="str">
            <v>880019</v>
          </cell>
          <cell r="E1530" t="str">
            <v>دستمزد و مزايا</v>
          </cell>
          <cell r="F1530" t="str">
            <v>بازخريد مرخصي استفاده نشده كاركنان</v>
          </cell>
          <cell r="G1530" t="str">
            <v>800402</v>
          </cell>
          <cell r="H1530" t="str">
            <v>دفتر تهران</v>
          </cell>
          <cell r="P1530" t="str">
            <v>240</v>
          </cell>
        </row>
        <row r="1531">
          <cell r="A1531">
            <v>2232</v>
          </cell>
          <cell r="B1531" t="str">
            <v>880019800200</v>
          </cell>
          <cell r="C1531" t="str">
            <v>880</v>
          </cell>
          <cell r="D1531" t="str">
            <v>880019</v>
          </cell>
          <cell r="E1531" t="str">
            <v>دستمزد و مزايا</v>
          </cell>
          <cell r="F1531" t="str">
            <v>بازخريد مرخصي استفاده نشده كاركنان</v>
          </cell>
          <cell r="G1531" t="str">
            <v>800200</v>
          </cell>
          <cell r="H1531" t="str">
            <v>عمومي مونتاژ</v>
          </cell>
          <cell r="P1531" t="str">
            <v>223</v>
          </cell>
        </row>
        <row r="1532">
          <cell r="A1532">
            <v>2272</v>
          </cell>
          <cell r="B1532" t="str">
            <v>880019800203</v>
          </cell>
          <cell r="C1532" t="str">
            <v>880</v>
          </cell>
          <cell r="D1532" t="str">
            <v>880019</v>
          </cell>
          <cell r="E1532" t="str">
            <v>دستمزد و مزايا</v>
          </cell>
          <cell r="F1532" t="str">
            <v>بازخريد مرخصي استفاده نشده كاركنان</v>
          </cell>
          <cell r="G1532" t="str">
            <v>800203</v>
          </cell>
          <cell r="H1532" t="str">
            <v>عمومي کنترل کيفي</v>
          </cell>
          <cell r="P1532" t="str">
            <v>227</v>
          </cell>
        </row>
        <row r="1533">
          <cell r="A1533">
            <v>2407</v>
          </cell>
          <cell r="B1533" t="str">
            <v>880019800401</v>
          </cell>
          <cell r="C1533" t="str">
            <v>880</v>
          </cell>
          <cell r="D1533" t="str">
            <v>880019</v>
          </cell>
          <cell r="E1533" t="str">
            <v>دستمزد و مزايا</v>
          </cell>
          <cell r="F1533" t="str">
            <v>بازخريد مرخصي استفاده نشده كاركنان</v>
          </cell>
          <cell r="G1533" t="str">
            <v>800401</v>
          </cell>
          <cell r="H1533" t="str">
            <v>مديريت</v>
          </cell>
          <cell r="P1533" t="str">
            <v>240</v>
          </cell>
        </row>
        <row r="1534">
          <cell r="A1534">
            <v>2507</v>
          </cell>
          <cell r="B1534" t="str">
            <v>880019800500</v>
          </cell>
          <cell r="C1534" t="str">
            <v>880</v>
          </cell>
          <cell r="D1534" t="str">
            <v>880019</v>
          </cell>
          <cell r="E1534" t="str">
            <v>دستمزد و مزايا</v>
          </cell>
          <cell r="F1534" t="str">
            <v>بازخريد مرخصي استفاده نشده كاركنان</v>
          </cell>
          <cell r="G1534" t="str">
            <v>800500</v>
          </cell>
          <cell r="H1534" t="str">
            <v>فروش</v>
          </cell>
          <cell r="P1534" t="str">
            <v>250</v>
          </cell>
        </row>
        <row r="1535">
          <cell r="A1535">
            <v>2248</v>
          </cell>
          <cell r="B1535" t="str">
            <v>880019800102</v>
          </cell>
          <cell r="C1535" t="str">
            <v>880</v>
          </cell>
          <cell r="D1535" t="str">
            <v>880019</v>
          </cell>
          <cell r="E1535" t="str">
            <v>دستمزد و مزايا</v>
          </cell>
          <cell r="F1535" t="str">
            <v>بازخريد مرخصي استفاده نشده كاركنان</v>
          </cell>
          <cell r="G1535" t="str">
            <v>800102</v>
          </cell>
          <cell r="H1535" t="str">
            <v>عمليات حرارتي و آبکاري</v>
          </cell>
          <cell r="P1535" t="str">
            <v>224</v>
          </cell>
        </row>
        <row r="1536">
          <cell r="A1536">
            <v>2248</v>
          </cell>
          <cell r="B1536" t="str">
            <v>880019800106</v>
          </cell>
          <cell r="C1536" t="str">
            <v>880</v>
          </cell>
          <cell r="D1536" t="str">
            <v>880019</v>
          </cell>
          <cell r="E1536" t="str">
            <v>دستمزد و مزايا</v>
          </cell>
          <cell r="F1536" t="str">
            <v>بازخريد مرخصي استفاده نشده كاركنان</v>
          </cell>
          <cell r="G1536" t="str">
            <v>800106</v>
          </cell>
          <cell r="H1536" t="str">
            <v>تست مواد وشيمي</v>
          </cell>
          <cell r="P1536" t="str">
            <v>224</v>
          </cell>
        </row>
        <row r="1537">
          <cell r="A1537">
            <v>2272</v>
          </cell>
          <cell r="B1537" t="str">
            <v>880019800201</v>
          </cell>
          <cell r="C1537" t="str">
            <v>880</v>
          </cell>
          <cell r="D1537" t="str">
            <v>880019</v>
          </cell>
          <cell r="E1537" t="str">
            <v>دستمزد و مزايا</v>
          </cell>
          <cell r="F1537" t="str">
            <v>بازخريد مرخصي استفاده نشده كاركنان</v>
          </cell>
          <cell r="G1537" t="str">
            <v>800201</v>
          </cell>
          <cell r="H1537" t="str">
            <v>عمومي تحقيقات و مهندسي</v>
          </cell>
          <cell r="P1537" t="str">
            <v>227</v>
          </cell>
        </row>
        <row r="1538">
          <cell r="A1538">
            <v>2272</v>
          </cell>
          <cell r="B1538" t="str">
            <v>880019800206</v>
          </cell>
          <cell r="C1538" t="str">
            <v>880</v>
          </cell>
          <cell r="D1538" t="str">
            <v>880019</v>
          </cell>
          <cell r="E1538" t="str">
            <v>دستمزد و مزايا</v>
          </cell>
          <cell r="F1538" t="str">
            <v>بازخريد مرخصي استفاده نشده كاركنان</v>
          </cell>
          <cell r="G1538" t="str">
            <v>800206</v>
          </cell>
          <cell r="H1538" t="str">
            <v>عمومي خط گيج</v>
          </cell>
          <cell r="P1538" t="str">
            <v>227</v>
          </cell>
        </row>
        <row r="1539">
          <cell r="A1539">
            <v>2415</v>
          </cell>
          <cell r="B1539" t="str">
            <v>880020800401</v>
          </cell>
          <cell r="C1539" t="str">
            <v>880</v>
          </cell>
          <cell r="D1539" t="str">
            <v>880020</v>
          </cell>
          <cell r="E1539" t="str">
            <v>دستمزد و مزايا</v>
          </cell>
          <cell r="F1539" t="str">
            <v>فوق العاده سفر و ماموريت</v>
          </cell>
          <cell r="G1539" t="str">
            <v>800401</v>
          </cell>
          <cell r="H1539" t="str">
            <v>مديريت</v>
          </cell>
          <cell r="P1539" t="str">
            <v>241</v>
          </cell>
        </row>
        <row r="1540">
          <cell r="A1540">
            <v>2415</v>
          </cell>
          <cell r="B1540" t="str">
            <v>880020800400</v>
          </cell>
          <cell r="C1540" t="str">
            <v>880</v>
          </cell>
          <cell r="D1540" t="str">
            <v>880020</v>
          </cell>
          <cell r="E1540" t="str">
            <v>دستمزد و مزايا</v>
          </cell>
          <cell r="F1540" t="str">
            <v>فوق العاده سفر و ماموريت</v>
          </cell>
          <cell r="G1540" t="str">
            <v>800400</v>
          </cell>
          <cell r="H1540" t="str">
            <v>امور مالي</v>
          </cell>
          <cell r="P1540" t="str">
            <v>241</v>
          </cell>
        </row>
        <row r="1541">
          <cell r="A1541">
            <v>2271</v>
          </cell>
          <cell r="B1541" t="str">
            <v>880020800203</v>
          </cell>
          <cell r="C1541" t="str">
            <v>880</v>
          </cell>
          <cell r="D1541" t="str">
            <v>880020</v>
          </cell>
          <cell r="E1541" t="str">
            <v>دستمزد و مزايا</v>
          </cell>
          <cell r="F1541" t="str">
            <v>فوق العاده سفر و ماموريت</v>
          </cell>
          <cell r="G1541" t="str">
            <v>800203</v>
          </cell>
          <cell r="H1541" t="str">
            <v>عمومي کنترل کيفي</v>
          </cell>
          <cell r="P1541" t="str">
            <v>227</v>
          </cell>
        </row>
        <row r="1542">
          <cell r="A1542">
            <v>2249</v>
          </cell>
          <cell r="B1542" t="str">
            <v>880020800101</v>
          </cell>
          <cell r="C1542" t="str">
            <v>880</v>
          </cell>
          <cell r="D1542" t="str">
            <v>880020</v>
          </cell>
          <cell r="E1542" t="str">
            <v>دستمزد و مزايا</v>
          </cell>
          <cell r="F1542" t="str">
            <v>فوق العاده سفر و ماموريت</v>
          </cell>
          <cell r="G1542" t="str">
            <v>800101</v>
          </cell>
          <cell r="H1542" t="str">
            <v>تحقيقات مهندسي</v>
          </cell>
          <cell r="P1542" t="str">
            <v>224</v>
          </cell>
        </row>
        <row r="1543">
          <cell r="A1543">
            <v>2315</v>
          </cell>
          <cell r="B1543" t="str">
            <v>880020800304</v>
          </cell>
          <cell r="C1543" t="str">
            <v>880</v>
          </cell>
          <cell r="D1543" t="str">
            <v>880020</v>
          </cell>
          <cell r="E1543" t="str">
            <v>دستمزد و مزايا</v>
          </cell>
          <cell r="F1543" t="str">
            <v>فوق العاده سفر و ماموريت</v>
          </cell>
          <cell r="G1543" t="str">
            <v>800304</v>
          </cell>
          <cell r="H1543" t="str">
            <v>تدارکات و تامين قطعات</v>
          </cell>
          <cell r="P1543" t="str">
            <v>231</v>
          </cell>
        </row>
        <row r="1544">
          <cell r="A1544">
            <v>2515</v>
          </cell>
          <cell r="B1544" t="str">
            <v>880020800500</v>
          </cell>
          <cell r="C1544" t="str">
            <v>880</v>
          </cell>
          <cell r="D1544" t="str">
            <v>880020</v>
          </cell>
          <cell r="E1544" t="str">
            <v>دستمزد و مزايا</v>
          </cell>
          <cell r="F1544" t="str">
            <v>فوق العاده سفر و ماموريت</v>
          </cell>
          <cell r="G1544" t="str">
            <v>800500</v>
          </cell>
          <cell r="H1544" t="str">
            <v>فروش</v>
          </cell>
          <cell r="P1544" t="str">
            <v>251</v>
          </cell>
        </row>
        <row r="1545">
          <cell r="A1545">
            <v>2315</v>
          </cell>
          <cell r="B1545" t="str">
            <v>880020800302</v>
          </cell>
          <cell r="C1545" t="str">
            <v>880</v>
          </cell>
          <cell r="D1545" t="str">
            <v>880020</v>
          </cell>
          <cell r="E1545" t="str">
            <v>دستمزد و مزايا</v>
          </cell>
          <cell r="F1545" t="str">
            <v>فوق العاده سفر و ماموريت</v>
          </cell>
          <cell r="G1545" t="str">
            <v>800302</v>
          </cell>
          <cell r="H1545" t="str">
            <v>خدمات فني</v>
          </cell>
          <cell r="P1545" t="str">
            <v>231</v>
          </cell>
        </row>
        <row r="1546">
          <cell r="A1546">
            <v>2249</v>
          </cell>
          <cell r="B1546" t="str">
            <v>880020800104</v>
          </cell>
          <cell r="C1546" t="str">
            <v>880</v>
          </cell>
          <cell r="D1546" t="str">
            <v>880020</v>
          </cell>
          <cell r="E1546" t="str">
            <v>دستمزد و مزايا</v>
          </cell>
          <cell r="F1546" t="str">
            <v>فوق العاده سفر و ماموريت</v>
          </cell>
          <cell r="G1546" t="str">
            <v>800104</v>
          </cell>
          <cell r="H1546" t="str">
            <v>کنترل کيفي</v>
          </cell>
          <cell r="P1546" t="str">
            <v>224</v>
          </cell>
        </row>
        <row r="1547">
          <cell r="A1547">
            <v>2271</v>
          </cell>
          <cell r="B1547" t="str">
            <v>880020800201</v>
          </cell>
          <cell r="C1547" t="str">
            <v>880</v>
          </cell>
          <cell r="D1547" t="str">
            <v>880020</v>
          </cell>
          <cell r="E1547" t="str">
            <v>دستمزد و مزايا</v>
          </cell>
          <cell r="F1547" t="str">
            <v>فوق العاده سفر و ماموريت</v>
          </cell>
          <cell r="G1547" t="str">
            <v>800201</v>
          </cell>
          <cell r="H1547" t="str">
            <v>عمومي تحقيقات و مهندسي</v>
          </cell>
          <cell r="P1547" t="str">
            <v>227</v>
          </cell>
        </row>
        <row r="1548">
          <cell r="A1548">
            <v>2415</v>
          </cell>
          <cell r="B1548" t="str">
            <v>880020800403</v>
          </cell>
          <cell r="C1548" t="str">
            <v>880</v>
          </cell>
          <cell r="D1548" t="str">
            <v>880020</v>
          </cell>
          <cell r="E1548" t="str">
            <v>دستمزد و مزايا</v>
          </cell>
          <cell r="F1548" t="str">
            <v>فوق العاده سفر و ماموريت</v>
          </cell>
          <cell r="G1548" t="str">
            <v>800403</v>
          </cell>
          <cell r="H1548" t="str">
            <v>امو ر اداري</v>
          </cell>
          <cell r="P1548" t="str">
            <v>241</v>
          </cell>
        </row>
        <row r="1549">
          <cell r="A1549">
            <v>2271</v>
          </cell>
          <cell r="B1549" t="str">
            <v>880020800204</v>
          </cell>
          <cell r="C1549" t="str">
            <v>880</v>
          </cell>
          <cell r="D1549" t="str">
            <v>880020</v>
          </cell>
          <cell r="E1549" t="str">
            <v>دستمزد و مزايا</v>
          </cell>
          <cell r="F1549" t="str">
            <v>فوق العاده سفر و ماموريت</v>
          </cell>
          <cell r="G1549" t="str">
            <v>800204</v>
          </cell>
          <cell r="H1549" t="str">
            <v>عمومي مترولوژي</v>
          </cell>
          <cell r="P1549" t="str">
            <v>227</v>
          </cell>
        </row>
        <row r="1550">
          <cell r="A1550">
            <v>2315</v>
          </cell>
          <cell r="B1550" t="str">
            <v>880020800301</v>
          </cell>
          <cell r="C1550" t="str">
            <v>880</v>
          </cell>
          <cell r="D1550" t="str">
            <v>880020</v>
          </cell>
          <cell r="E1550" t="str">
            <v>دستمزد و مزايا</v>
          </cell>
          <cell r="F1550" t="str">
            <v>فوق العاده سفر و ماموريت</v>
          </cell>
          <cell r="G1550" t="str">
            <v>800301</v>
          </cell>
          <cell r="H1550" t="str">
            <v>حراست</v>
          </cell>
          <cell r="P1550" t="str">
            <v>231</v>
          </cell>
        </row>
        <row r="1551">
          <cell r="A1551">
            <v>2249</v>
          </cell>
          <cell r="B1551" t="str">
            <v>880020800107</v>
          </cell>
          <cell r="C1551" t="str">
            <v>880</v>
          </cell>
          <cell r="D1551" t="str">
            <v>880020</v>
          </cell>
          <cell r="E1551" t="str">
            <v>دستمزد و مزايا</v>
          </cell>
          <cell r="F1551" t="str">
            <v>فوق العاده سفر و ماموريت</v>
          </cell>
          <cell r="G1551" t="str">
            <v>800107</v>
          </cell>
          <cell r="H1551" t="str">
            <v>خط گيج</v>
          </cell>
          <cell r="P1551" t="str">
            <v>224</v>
          </cell>
        </row>
        <row r="1552">
          <cell r="A1552">
            <v>2271</v>
          </cell>
          <cell r="B1552" t="str">
            <v>880020800202</v>
          </cell>
          <cell r="C1552" t="str">
            <v>880</v>
          </cell>
          <cell r="D1552" t="str">
            <v>880020</v>
          </cell>
          <cell r="E1552" t="str">
            <v>دستمزد و مزايا</v>
          </cell>
          <cell r="F1552" t="str">
            <v>فوق العاده سفر و ماموريت</v>
          </cell>
          <cell r="G1552" t="str">
            <v>800202</v>
          </cell>
          <cell r="H1552" t="str">
            <v>عمومي ساخت و توليد</v>
          </cell>
          <cell r="P1552" t="str">
            <v>227</v>
          </cell>
        </row>
        <row r="1553">
          <cell r="A1553">
            <v>2415</v>
          </cell>
          <cell r="B1553" t="str">
            <v>880020800402</v>
          </cell>
          <cell r="C1553" t="str">
            <v>880</v>
          </cell>
          <cell r="D1553" t="str">
            <v>880020</v>
          </cell>
          <cell r="E1553" t="str">
            <v>دستمزد و مزايا</v>
          </cell>
          <cell r="F1553" t="str">
            <v>فوق العاده سفر و ماموريت</v>
          </cell>
          <cell r="G1553" t="str">
            <v>800402</v>
          </cell>
          <cell r="H1553" t="str">
            <v>دفتر تهران</v>
          </cell>
          <cell r="P1553" t="str">
            <v>241</v>
          </cell>
        </row>
        <row r="1554">
          <cell r="A1554">
            <v>2271</v>
          </cell>
          <cell r="B1554" t="str">
            <v>880020800206</v>
          </cell>
          <cell r="C1554" t="str">
            <v>880</v>
          </cell>
          <cell r="D1554" t="str">
            <v>880020</v>
          </cell>
          <cell r="E1554" t="str">
            <v>دستمزد و مزايا</v>
          </cell>
          <cell r="F1554" t="str">
            <v>فوق العاده سفر و ماموريت</v>
          </cell>
          <cell r="G1554" t="str">
            <v>800206</v>
          </cell>
          <cell r="H1554" t="str">
            <v>عمومي خط گيج</v>
          </cell>
          <cell r="P1554" t="str">
            <v>227</v>
          </cell>
        </row>
        <row r="1555">
          <cell r="A1555">
            <v>2209</v>
          </cell>
          <cell r="B1555" t="str">
            <v>880020800100</v>
          </cell>
          <cell r="C1555" t="str">
            <v>880</v>
          </cell>
          <cell r="D1555" t="str">
            <v>880020</v>
          </cell>
          <cell r="E1555" t="str">
            <v>دستمزد و مزايا</v>
          </cell>
          <cell r="F1555" t="str">
            <v>فوق العاده سفر و ماموريت</v>
          </cell>
          <cell r="G1555" t="str">
            <v>800100</v>
          </cell>
          <cell r="H1555" t="str">
            <v>مونتاژ</v>
          </cell>
          <cell r="P1555" t="str">
            <v>220</v>
          </cell>
        </row>
        <row r="1556">
          <cell r="A1556">
            <v>2315</v>
          </cell>
          <cell r="B1556" t="str">
            <v>880020800303</v>
          </cell>
          <cell r="C1556" t="str">
            <v>880</v>
          </cell>
          <cell r="D1556" t="str">
            <v>880020</v>
          </cell>
          <cell r="E1556" t="str">
            <v>دستمزد و مزايا</v>
          </cell>
          <cell r="F1556" t="str">
            <v>فوق العاده سفر و ماموريت</v>
          </cell>
          <cell r="G1556" t="str">
            <v>800303</v>
          </cell>
          <cell r="H1556" t="str">
            <v>برنامه ريزي</v>
          </cell>
          <cell r="P1556" t="str">
            <v>231</v>
          </cell>
        </row>
        <row r="1557">
          <cell r="A1557">
            <v>2240</v>
          </cell>
          <cell r="B1557" t="str">
            <v>880020800105</v>
          </cell>
          <cell r="C1557" t="str">
            <v>880</v>
          </cell>
          <cell r="D1557" t="str">
            <v>880020</v>
          </cell>
          <cell r="E1557" t="str">
            <v>دستمزد و مزايا</v>
          </cell>
          <cell r="F1557" t="str">
            <v>فوق العاده سفر و ماموريت</v>
          </cell>
          <cell r="G1557" t="str">
            <v>800105</v>
          </cell>
          <cell r="H1557" t="str">
            <v>مترولوژي</v>
          </cell>
          <cell r="P1557" t="str">
            <v>224</v>
          </cell>
        </row>
        <row r="1558">
          <cell r="A1558">
            <v>2247</v>
          </cell>
          <cell r="B1558" t="str">
            <v>880021800103</v>
          </cell>
          <cell r="C1558" t="str">
            <v>880</v>
          </cell>
          <cell r="D1558" t="str">
            <v>880021</v>
          </cell>
          <cell r="E1558" t="str">
            <v>دستمزد و مزايا</v>
          </cell>
          <cell r="F1558" t="str">
            <v>اياب ذهاب</v>
          </cell>
          <cell r="G1558" t="str">
            <v>800103</v>
          </cell>
          <cell r="H1558" t="str">
            <v>مرکز ساخت و توليد</v>
          </cell>
          <cell r="P1558" t="str">
            <v>224</v>
          </cell>
        </row>
        <row r="1559">
          <cell r="A1559">
            <v>2406</v>
          </cell>
          <cell r="B1559" t="str">
            <v>880021800402</v>
          </cell>
          <cell r="C1559" t="str">
            <v>880</v>
          </cell>
          <cell r="D1559" t="str">
            <v>880021</v>
          </cell>
          <cell r="E1559" t="str">
            <v>دستمزد و مزايا</v>
          </cell>
          <cell r="F1559" t="str">
            <v>اياب ذهاب</v>
          </cell>
          <cell r="G1559" t="str">
            <v>800402</v>
          </cell>
          <cell r="H1559" t="str">
            <v>دفتر تهران</v>
          </cell>
          <cell r="P1559" t="str">
            <v>240</v>
          </cell>
        </row>
        <row r="1560">
          <cell r="A1560">
            <v>2207</v>
          </cell>
          <cell r="B1560" t="str">
            <v>880021800100</v>
          </cell>
          <cell r="C1560" t="str">
            <v>880</v>
          </cell>
          <cell r="D1560" t="str">
            <v>880021</v>
          </cell>
          <cell r="E1560" t="str">
            <v>دستمزد و مزايا</v>
          </cell>
          <cell r="F1560" t="str">
            <v>اياب ذهاب</v>
          </cell>
          <cell r="G1560" t="str">
            <v>800100</v>
          </cell>
          <cell r="H1560" t="str">
            <v>مونتاژ</v>
          </cell>
          <cell r="P1560" t="str">
            <v>220</v>
          </cell>
        </row>
        <row r="1561">
          <cell r="A1561">
            <v>2406</v>
          </cell>
          <cell r="B1561" t="str">
            <v>880021800403</v>
          </cell>
          <cell r="C1561" t="str">
            <v>880</v>
          </cell>
          <cell r="D1561" t="str">
            <v>880021</v>
          </cell>
          <cell r="E1561" t="str">
            <v>دستمزد و مزايا</v>
          </cell>
          <cell r="F1561" t="str">
            <v>اياب ذهاب</v>
          </cell>
          <cell r="G1561" t="str">
            <v>800403</v>
          </cell>
          <cell r="H1561" t="str">
            <v>امو ر اداري</v>
          </cell>
          <cell r="P1561" t="str">
            <v>240</v>
          </cell>
        </row>
        <row r="1562">
          <cell r="A1562">
            <v>2306</v>
          </cell>
          <cell r="B1562" t="str">
            <v>880021800303</v>
          </cell>
          <cell r="C1562" t="str">
            <v>880</v>
          </cell>
          <cell r="D1562" t="str">
            <v>880021</v>
          </cell>
          <cell r="E1562" t="str">
            <v>دستمزد و مزايا</v>
          </cell>
          <cell r="F1562" t="str">
            <v>اياب ذهاب</v>
          </cell>
          <cell r="G1562" t="str">
            <v>800303</v>
          </cell>
          <cell r="H1562" t="str">
            <v>برنامه ريزي</v>
          </cell>
          <cell r="P1562" t="str">
            <v>230</v>
          </cell>
        </row>
        <row r="1563">
          <cell r="A1563">
            <v>2406</v>
          </cell>
          <cell r="B1563" t="str">
            <v>880021800400</v>
          </cell>
          <cell r="C1563" t="str">
            <v>880</v>
          </cell>
          <cell r="D1563" t="str">
            <v>880021</v>
          </cell>
          <cell r="E1563" t="str">
            <v>دستمزد و مزايا</v>
          </cell>
          <cell r="F1563" t="str">
            <v>اياب ذهاب</v>
          </cell>
          <cell r="G1563" t="str">
            <v>800400</v>
          </cell>
          <cell r="H1563" t="str">
            <v>امور مالي</v>
          </cell>
          <cell r="P1563" t="str">
            <v>240</v>
          </cell>
        </row>
        <row r="1564">
          <cell r="A1564">
            <v>2306</v>
          </cell>
          <cell r="B1564" t="str">
            <v>880021800302</v>
          </cell>
          <cell r="C1564" t="str">
            <v>880</v>
          </cell>
          <cell r="D1564" t="str">
            <v>880021</v>
          </cell>
          <cell r="E1564" t="str">
            <v>دستمزد و مزايا</v>
          </cell>
          <cell r="F1564" t="str">
            <v>اياب ذهاب</v>
          </cell>
          <cell r="G1564" t="str">
            <v>800302</v>
          </cell>
          <cell r="H1564" t="str">
            <v>خدمات فني</v>
          </cell>
          <cell r="P1564" t="str">
            <v>230</v>
          </cell>
        </row>
        <row r="1565">
          <cell r="A1565">
            <v>2270</v>
          </cell>
          <cell r="B1565" t="str">
            <v>880021800202</v>
          </cell>
          <cell r="C1565" t="str">
            <v>880</v>
          </cell>
          <cell r="D1565" t="str">
            <v>880021</v>
          </cell>
          <cell r="E1565" t="str">
            <v>دستمزد و مزايا</v>
          </cell>
          <cell r="F1565" t="str">
            <v>اياب ذهاب</v>
          </cell>
          <cell r="G1565" t="str">
            <v>800202</v>
          </cell>
          <cell r="H1565" t="str">
            <v>عمومي ساخت و توليد</v>
          </cell>
          <cell r="P1565" t="str">
            <v>227</v>
          </cell>
        </row>
        <row r="1566">
          <cell r="A1566">
            <v>2247</v>
          </cell>
          <cell r="B1566" t="str">
            <v>880021800104</v>
          </cell>
          <cell r="C1566" t="str">
            <v>880</v>
          </cell>
          <cell r="D1566" t="str">
            <v>880021</v>
          </cell>
          <cell r="E1566" t="str">
            <v>دستمزد و مزايا</v>
          </cell>
          <cell r="F1566" t="str">
            <v>اياب ذهاب</v>
          </cell>
          <cell r="G1566" t="str">
            <v>800104</v>
          </cell>
          <cell r="H1566" t="str">
            <v>کنترل کيفي</v>
          </cell>
          <cell r="P1566" t="str">
            <v>224</v>
          </cell>
        </row>
        <row r="1567">
          <cell r="A1567">
            <v>2506</v>
          </cell>
          <cell r="B1567" t="str">
            <v>880021800500</v>
          </cell>
          <cell r="C1567" t="str">
            <v>880</v>
          </cell>
          <cell r="D1567" t="str">
            <v>880021</v>
          </cell>
          <cell r="E1567" t="str">
            <v>دستمزد و مزايا</v>
          </cell>
          <cell r="F1567" t="str">
            <v>اياب ذهاب</v>
          </cell>
          <cell r="G1567" t="str">
            <v>800500</v>
          </cell>
          <cell r="H1567" t="str">
            <v>فروش</v>
          </cell>
          <cell r="P1567" t="str">
            <v>250</v>
          </cell>
        </row>
        <row r="1568">
          <cell r="A1568">
            <v>2247</v>
          </cell>
          <cell r="B1568" t="str">
            <v>880021800107</v>
          </cell>
          <cell r="C1568" t="str">
            <v>880</v>
          </cell>
          <cell r="D1568" t="str">
            <v>880021</v>
          </cell>
          <cell r="E1568" t="str">
            <v>دستمزد و مزايا</v>
          </cell>
          <cell r="F1568" t="str">
            <v>اياب ذهاب</v>
          </cell>
          <cell r="G1568" t="str">
            <v>800107</v>
          </cell>
          <cell r="H1568" t="str">
            <v>خط گيج</v>
          </cell>
          <cell r="P1568" t="str">
            <v>224</v>
          </cell>
        </row>
        <row r="1569">
          <cell r="A1569">
            <v>2406</v>
          </cell>
          <cell r="B1569" t="str">
            <v>880021800401</v>
          </cell>
          <cell r="C1569" t="str">
            <v>880</v>
          </cell>
          <cell r="D1569" t="str">
            <v>880021</v>
          </cell>
          <cell r="E1569" t="str">
            <v>دستمزد و مزايا</v>
          </cell>
          <cell r="F1569" t="str">
            <v>اياب ذهاب</v>
          </cell>
          <cell r="G1569" t="str">
            <v>800401</v>
          </cell>
          <cell r="H1569" t="str">
            <v>مديريت</v>
          </cell>
          <cell r="P1569" t="str">
            <v>240</v>
          </cell>
        </row>
        <row r="1570">
          <cell r="A1570">
            <v>2306</v>
          </cell>
          <cell r="B1570" t="str">
            <v>880021800304</v>
          </cell>
          <cell r="C1570" t="str">
            <v>880</v>
          </cell>
          <cell r="D1570" t="str">
            <v>880021</v>
          </cell>
          <cell r="E1570" t="str">
            <v>دستمزد و مزايا</v>
          </cell>
          <cell r="F1570" t="str">
            <v>اياب ذهاب</v>
          </cell>
          <cell r="G1570" t="str">
            <v>800304</v>
          </cell>
          <cell r="H1570" t="str">
            <v>تدارکات و تامين قطعات</v>
          </cell>
          <cell r="P1570" t="str">
            <v>230</v>
          </cell>
        </row>
        <row r="1571">
          <cell r="A1571">
            <v>2270</v>
          </cell>
          <cell r="B1571" t="str">
            <v>880021800201</v>
          </cell>
          <cell r="C1571" t="str">
            <v>880</v>
          </cell>
          <cell r="D1571" t="str">
            <v>880021</v>
          </cell>
          <cell r="E1571" t="str">
            <v>دستمزد و مزايا</v>
          </cell>
          <cell r="F1571" t="str">
            <v>اياب ذهاب</v>
          </cell>
          <cell r="G1571" t="str">
            <v>800201</v>
          </cell>
          <cell r="H1571" t="str">
            <v>عمومي تحقيقات و مهندسي</v>
          </cell>
          <cell r="P1571" t="str">
            <v>227</v>
          </cell>
        </row>
        <row r="1572">
          <cell r="A1572">
            <v>2306</v>
          </cell>
          <cell r="B1572" t="str">
            <v>880021800301</v>
          </cell>
          <cell r="C1572" t="str">
            <v>880</v>
          </cell>
          <cell r="D1572" t="str">
            <v>880021</v>
          </cell>
          <cell r="E1572" t="str">
            <v>دستمزد و مزايا</v>
          </cell>
          <cell r="F1572" t="str">
            <v>اياب ذهاب</v>
          </cell>
          <cell r="G1572" t="str">
            <v>800301</v>
          </cell>
          <cell r="H1572" t="str">
            <v>حراست</v>
          </cell>
          <cell r="P1572" t="str">
            <v>230</v>
          </cell>
        </row>
        <row r="1573">
          <cell r="A1573">
            <v>2247</v>
          </cell>
          <cell r="B1573" t="str">
            <v>880021800101</v>
          </cell>
          <cell r="C1573" t="str">
            <v>880</v>
          </cell>
          <cell r="D1573" t="str">
            <v>880021</v>
          </cell>
          <cell r="E1573" t="str">
            <v>دستمزد و مزايا</v>
          </cell>
          <cell r="F1573" t="str">
            <v>اياب ذهاب</v>
          </cell>
          <cell r="G1573" t="str">
            <v>800101</v>
          </cell>
          <cell r="H1573" t="str">
            <v>تحقيقات مهندسي</v>
          </cell>
          <cell r="P1573" t="str">
            <v>224</v>
          </cell>
        </row>
        <row r="1574">
          <cell r="A1574">
            <v>2247</v>
          </cell>
          <cell r="B1574" t="str">
            <v>880021800105</v>
          </cell>
          <cell r="C1574" t="str">
            <v>880</v>
          </cell>
          <cell r="D1574" t="str">
            <v>880021</v>
          </cell>
          <cell r="E1574" t="str">
            <v>دستمزد و مزايا</v>
          </cell>
          <cell r="F1574" t="str">
            <v>اياب ذهاب</v>
          </cell>
          <cell r="G1574" t="str">
            <v>800105</v>
          </cell>
          <cell r="H1574" t="str">
            <v>مترولوژي</v>
          </cell>
          <cell r="P1574" t="str">
            <v>224</v>
          </cell>
        </row>
        <row r="1575">
          <cell r="A1575">
            <v>2306</v>
          </cell>
          <cell r="B1575" t="str">
            <v>880021800305</v>
          </cell>
          <cell r="C1575" t="str">
            <v>880</v>
          </cell>
          <cell r="D1575" t="str">
            <v>880021</v>
          </cell>
          <cell r="E1575" t="str">
            <v>دستمزد و مزايا</v>
          </cell>
          <cell r="F1575" t="str">
            <v>اياب ذهاب</v>
          </cell>
          <cell r="G1575" t="str">
            <v>800305</v>
          </cell>
          <cell r="H1575" t="str">
            <v>طرح و توسعه سيستمها</v>
          </cell>
          <cell r="P1575" t="str">
            <v>230</v>
          </cell>
        </row>
        <row r="1576">
          <cell r="A1576">
            <v>2270</v>
          </cell>
          <cell r="B1576" t="str">
            <v>880021800203</v>
          </cell>
          <cell r="C1576" t="str">
            <v>880</v>
          </cell>
          <cell r="D1576" t="str">
            <v>880021</v>
          </cell>
          <cell r="E1576" t="str">
            <v>دستمزد و مزايا</v>
          </cell>
          <cell r="F1576" t="str">
            <v>اياب ذهاب</v>
          </cell>
          <cell r="G1576" t="str">
            <v>800203</v>
          </cell>
          <cell r="H1576" t="str">
            <v>عمومي کنترل کيفي</v>
          </cell>
          <cell r="P1576" t="str">
            <v>227</v>
          </cell>
        </row>
        <row r="1577">
          <cell r="A1577">
            <v>2230</v>
          </cell>
          <cell r="B1577" t="str">
            <v>880021800200</v>
          </cell>
          <cell r="C1577" t="str">
            <v>880</v>
          </cell>
          <cell r="D1577" t="str">
            <v>880021</v>
          </cell>
          <cell r="E1577" t="str">
            <v>دستمزد و مزايا</v>
          </cell>
          <cell r="F1577" t="str">
            <v>اياب ذهاب</v>
          </cell>
          <cell r="G1577" t="str">
            <v>800200</v>
          </cell>
          <cell r="H1577" t="str">
            <v>عمومي مونتاژ</v>
          </cell>
          <cell r="P1577" t="str">
            <v>223</v>
          </cell>
        </row>
        <row r="1578">
          <cell r="A1578">
            <v>2247</v>
          </cell>
          <cell r="B1578" t="str">
            <v>880021800102</v>
          </cell>
          <cell r="C1578" t="str">
            <v>880</v>
          </cell>
          <cell r="D1578" t="str">
            <v>880021</v>
          </cell>
          <cell r="E1578" t="str">
            <v>دستمزد و مزايا</v>
          </cell>
          <cell r="F1578" t="str">
            <v>اياب ذهاب</v>
          </cell>
          <cell r="G1578" t="str">
            <v>800102</v>
          </cell>
          <cell r="H1578" t="str">
            <v>عمليات حرارتي و آبکاري</v>
          </cell>
          <cell r="P1578" t="str">
            <v>224</v>
          </cell>
        </row>
        <row r="1579">
          <cell r="A1579">
            <v>2247</v>
          </cell>
          <cell r="B1579" t="str">
            <v>880021800106</v>
          </cell>
          <cell r="C1579" t="str">
            <v>880</v>
          </cell>
          <cell r="D1579" t="str">
            <v>880021</v>
          </cell>
          <cell r="E1579" t="str">
            <v>دستمزد و مزايا</v>
          </cell>
          <cell r="F1579" t="str">
            <v>اياب ذهاب</v>
          </cell>
          <cell r="G1579" t="str">
            <v>800106</v>
          </cell>
          <cell r="H1579" t="str">
            <v>تست مواد وشيمي</v>
          </cell>
          <cell r="P1579" t="str">
            <v>224</v>
          </cell>
        </row>
        <row r="1580">
          <cell r="A1580">
            <v>2270</v>
          </cell>
          <cell r="B1580" t="str">
            <v>880021800206</v>
          </cell>
          <cell r="C1580" t="str">
            <v>880</v>
          </cell>
          <cell r="D1580" t="str">
            <v>880021</v>
          </cell>
          <cell r="E1580" t="str">
            <v>دستمزد و مزايا</v>
          </cell>
          <cell r="F1580" t="str">
            <v>اياب ذهاب</v>
          </cell>
          <cell r="G1580" t="str">
            <v>800206</v>
          </cell>
          <cell r="H1580" t="str">
            <v>عمومي خط گيج</v>
          </cell>
          <cell r="P1580" t="str">
            <v>227</v>
          </cell>
        </row>
        <row r="1581">
          <cell r="A1581">
            <v>2245</v>
          </cell>
          <cell r="B1581" t="str">
            <v>880022800103</v>
          </cell>
          <cell r="C1581" t="str">
            <v>880</v>
          </cell>
          <cell r="D1581" t="str">
            <v>880022</v>
          </cell>
          <cell r="E1581" t="str">
            <v>دستمزد و مزايا</v>
          </cell>
          <cell r="F1581" t="str">
            <v>حق غذا</v>
          </cell>
          <cell r="G1581" t="str">
            <v>800103</v>
          </cell>
          <cell r="H1581" t="str">
            <v>مرکز ساخت و توليد</v>
          </cell>
          <cell r="P1581" t="str">
            <v>224</v>
          </cell>
        </row>
        <row r="1582">
          <cell r="A1582">
            <v>2205</v>
          </cell>
          <cell r="B1582" t="str">
            <v>880022800100</v>
          </cell>
          <cell r="C1582" t="str">
            <v>880</v>
          </cell>
          <cell r="D1582" t="str">
            <v>880022</v>
          </cell>
          <cell r="E1582" t="str">
            <v>دستمزد و مزايا</v>
          </cell>
          <cell r="F1582" t="str">
            <v>حق غذا</v>
          </cell>
          <cell r="G1582" t="str">
            <v>800100</v>
          </cell>
          <cell r="H1582" t="str">
            <v>مونتاژ</v>
          </cell>
          <cell r="P1582" t="str">
            <v>220</v>
          </cell>
        </row>
        <row r="1583">
          <cell r="A1583">
            <v>2308</v>
          </cell>
          <cell r="B1583" t="str">
            <v>880022800303</v>
          </cell>
          <cell r="C1583" t="str">
            <v>880</v>
          </cell>
          <cell r="D1583" t="str">
            <v>880022</v>
          </cell>
          <cell r="E1583" t="str">
            <v>دستمزد و مزايا</v>
          </cell>
          <cell r="F1583" t="str">
            <v>حق غذا</v>
          </cell>
          <cell r="G1583" t="str">
            <v>800303</v>
          </cell>
          <cell r="H1583" t="str">
            <v>برنامه ريزي</v>
          </cell>
          <cell r="P1583" t="str">
            <v>230</v>
          </cell>
        </row>
        <row r="1584">
          <cell r="A1584">
            <v>2245</v>
          </cell>
          <cell r="B1584" t="str">
            <v>880022800107</v>
          </cell>
          <cell r="C1584" t="str">
            <v>880</v>
          </cell>
          <cell r="D1584" t="str">
            <v>880022</v>
          </cell>
          <cell r="E1584" t="str">
            <v>دستمزد و مزايا</v>
          </cell>
          <cell r="F1584" t="str">
            <v>حق غذا</v>
          </cell>
          <cell r="G1584" t="str">
            <v>800107</v>
          </cell>
          <cell r="H1584" t="str">
            <v>خط گيج</v>
          </cell>
          <cell r="P1584" t="str">
            <v>224</v>
          </cell>
        </row>
        <row r="1585">
          <cell r="A1585">
            <v>2408</v>
          </cell>
          <cell r="B1585" t="str">
            <v>880022800403</v>
          </cell>
          <cell r="C1585" t="str">
            <v>880</v>
          </cell>
          <cell r="D1585" t="str">
            <v>880022</v>
          </cell>
          <cell r="E1585" t="str">
            <v>دستمزد و مزايا</v>
          </cell>
          <cell r="F1585" t="str">
            <v>حق غذا</v>
          </cell>
          <cell r="G1585" t="str">
            <v>800403</v>
          </cell>
          <cell r="H1585" t="str">
            <v>امو ر اداري</v>
          </cell>
          <cell r="P1585" t="str">
            <v>240</v>
          </cell>
        </row>
        <row r="1586">
          <cell r="A1586">
            <v>2245</v>
          </cell>
          <cell r="B1586" t="str">
            <v>880022800104</v>
          </cell>
          <cell r="C1586" t="str">
            <v>880</v>
          </cell>
          <cell r="D1586" t="str">
            <v>880022</v>
          </cell>
          <cell r="E1586" t="str">
            <v>دستمزد و مزايا</v>
          </cell>
          <cell r="F1586" t="str">
            <v>حق غذا</v>
          </cell>
          <cell r="G1586" t="str">
            <v>800104</v>
          </cell>
          <cell r="H1586" t="str">
            <v>کنترل کيفي</v>
          </cell>
          <cell r="P1586" t="str">
            <v>224</v>
          </cell>
        </row>
        <row r="1587">
          <cell r="A1587">
            <v>2308</v>
          </cell>
          <cell r="B1587" t="str">
            <v>880022800302</v>
          </cell>
          <cell r="C1587" t="str">
            <v>880</v>
          </cell>
          <cell r="D1587" t="str">
            <v>880022</v>
          </cell>
          <cell r="E1587" t="str">
            <v>دستمزد و مزايا</v>
          </cell>
          <cell r="F1587" t="str">
            <v>حق غذا</v>
          </cell>
          <cell r="G1587" t="str">
            <v>800302</v>
          </cell>
          <cell r="H1587" t="str">
            <v>خدمات فني</v>
          </cell>
          <cell r="P1587" t="str">
            <v>230</v>
          </cell>
        </row>
        <row r="1588">
          <cell r="A1588">
            <v>2279</v>
          </cell>
          <cell r="B1588" t="str">
            <v>880022800202</v>
          </cell>
          <cell r="C1588" t="str">
            <v>880</v>
          </cell>
          <cell r="D1588" t="str">
            <v>880022</v>
          </cell>
          <cell r="E1588" t="str">
            <v>دستمزد و مزايا</v>
          </cell>
          <cell r="F1588" t="str">
            <v>حق غذا</v>
          </cell>
          <cell r="G1588" t="str">
            <v>800202</v>
          </cell>
          <cell r="H1588" t="str">
            <v>عمومي ساخت و توليد</v>
          </cell>
          <cell r="P1588" t="str">
            <v>227</v>
          </cell>
        </row>
        <row r="1589">
          <cell r="A1589">
            <v>2408</v>
          </cell>
          <cell r="B1589" t="str">
            <v>880022800400</v>
          </cell>
          <cell r="C1589" t="str">
            <v>880</v>
          </cell>
          <cell r="D1589" t="str">
            <v>880022</v>
          </cell>
          <cell r="E1589" t="str">
            <v>دستمزد و مزايا</v>
          </cell>
          <cell r="F1589" t="str">
            <v>حق غذا</v>
          </cell>
          <cell r="G1589" t="str">
            <v>800400</v>
          </cell>
          <cell r="H1589" t="str">
            <v>امور مالي</v>
          </cell>
          <cell r="P1589" t="str">
            <v>240</v>
          </cell>
        </row>
        <row r="1590">
          <cell r="A1590">
            <v>2308</v>
          </cell>
          <cell r="B1590" t="str">
            <v>880022800304</v>
          </cell>
          <cell r="C1590" t="str">
            <v>880</v>
          </cell>
          <cell r="D1590" t="str">
            <v>880022</v>
          </cell>
          <cell r="E1590" t="str">
            <v>دستمزد و مزايا</v>
          </cell>
          <cell r="F1590" t="str">
            <v>حق غذا</v>
          </cell>
          <cell r="G1590" t="str">
            <v>800304</v>
          </cell>
          <cell r="H1590" t="str">
            <v>تدارکات و تامين قطعات</v>
          </cell>
          <cell r="P1590" t="str">
            <v>230</v>
          </cell>
        </row>
        <row r="1591">
          <cell r="A1591">
            <v>2408</v>
          </cell>
          <cell r="B1591" t="str">
            <v>880022800402</v>
          </cell>
          <cell r="C1591" t="str">
            <v>880</v>
          </cell>
          <cell r="D1591" t="str">
            <v>880022</v>
          </cell>
          <cell r="E1591" t="str">
            <v>دستمزد و مزايا</v>
          </cell>
          <cell r="F1591" t="str">
            <v>حق غذا</v>
          </cell>
          <cell r="G1591" t="str">
            <v>800402</v>
          </cell>
          <cell r="H1591" t="str">
            <v>دفتر تهران</v>
          </cell>
          <cell r="P1591" t="str">
            <v>240</v>
          </cell>
        </row>
        <row r="1592">
          <cell r="A1592">
            <v>2308</v>
          </cell>
          <cell r="B1592" t="str">
            <v>880022800301</v>
          </cell>
          <cell r="C1592" t="str">
            <v>880</v>
          </cell>
          <cell r="D1592" t="str">
            <v>880022</v>
          </cell>
          <cell r="E1592" t="str">
            <v>دستمزد و مزايا</v>
          </cell>
          <cell r="F1592" t="str">
            <v>حق غذا</v>
          </cell>
          <cell r="G1592" t="str">
            <v>800301</v>
          </cell>
          <cell r="H1592" t="str">
            <v>حراست</v>
          </cell>
          <cell r="P1592" t="str">
            <v>230</v>
          </cell>
        </row>
        <row r="1593">
          <cell r="A1593">
            <v>2408</v>
          </cell>
          <cell r="B1593" t="str">
            <v>880022800401</v>
          </cell>
          <cell r="C1593" t="str">
            <v>880</v>
          </cell>
          <cell r="D1593" t="str">
            <v>880022</v>
          </cell>
          <cell r="E1593" t="str">
            <v>دستمزد و مزايا</v>
          </cell>
          <cell r="F1593" t="str">
            <v>حق غذا</v>
          </cell>
          <cell r="G1593" t="str">
            <v>800401</v>
          </cell>
          <cell r="H1593" t="str">
            <v>مديريت</v>
          </cell>
          <cell r="P1593" t="str">
            <v>240</v>
          </cell>
        </row>
        <row r="1594">
          <cell r="A1594">
            <v>2245</v>
          </cell>
          <cell r="B1594" t="str">
            <v>880022800105</v>
          </cell>
          <cell r="C1594" t="str">
            <v>880</v>
          </cell>
          <cell r="D1594" t="str">
            <v>880022</v>
          </cell>
          <cell r="E1594" t="str">
            <v>دستمزد و مزايا</v>
          </cell>
          <cell r="F1594" t="str">
            <v>حق غذا</v>
          </cell>
          <cell r="G1594" t="str">
            <v>800105</v>
          </cell>
          <cell r="H1594" t="str">
            <v>مترولوژي</v>
          </cell>
          <cell r="P1594" t="str">
            <v>224</v>
          </cell>
        </row>
        <row r="1595">
          <cell r="A1595">
            <v>2508</v>
          </cell>
          <cell r="B1595" t="str">
            <v>880022800500</v>
          </cell>
          <cell r="C1595" t="str">
            <v>880</v>
          </cell>
          <cell r="D1595" t="str">
            <v>880022</v>
          </cell>
          <cell r="E1595" t="str">
            <v>دستمزد و مزايا</v>
          </cell>
          <cell r="F1595" t="str">
            <v>حق غذا</v>
          </cell>
          <cell r="G1595" t="str">
            <v>800500</v>
          </cell>
          <cell r="H1595" t="str">
            <v>فروش</v>
          </cell>
          <cell r="P1595" t="str">
            <v>250</v>
          </cell>
        </row>
        <row r="1596">
          <cell r="A1596">
            <v>2245</v>
          </cell>
          <cell r="B1596" t="str">
            <v>880022800101</v>
          </cell>
          <cell r="C1596" t="str">
            <v>880</v>
          </cell>
          <cell r="D1596" t="str">
            <v>880022</v>
          </cell>
          <cell r="E1596" t="str">
            <v>دستمزد و مزايا</v>
          </cell>
          <cell r="F1596" t="str">
            <v>حق غذا</v>
          </cell>
          <cell r="G1596" t="str">
            <v>800101</v>
          </cell>
          <cell r="H1596" t="str">
            <v>تحقيقات مهندسي</v>
          </cell>
          <cell r="P1596" t="str">
            <v>224</v>
          </cell>
        </row>
        <row r="1597">
          <cell r="A1597">
            <v>2308</v>
          </cell>
          <cell r="B1597" t="str">
            <v>880022800305</v>
          </cell>
          <cell r="C1597" t="str">
            <v>880</v>
          </cell>
          <cell r="D1597" t="str">
            <v>880022</v>
          </cell>
          <cell r="E1597" t="str">
            <v>دستمزد و مزايا</v>
          </cell>
          <cell r="F1597" t="str">
            <v>حق غذا</v>
          </cell>
          <cell r="G1597" t="str">
            <v>800305</v>
          </cell>
          <cell r="H1597" t="str">
            <v>طرح و توسعه سيستمها</v>
          </cell>
          <cell r="P1597" t="str">
            <v>230</v>
          </cell>
        </row>
        <row r="1598">
          <cell r="A1598">
            <v>2239</v>
          </cell>
          <cell r="B1598" t="str">
            <v>880022800200</v>
          </cell>
          <cell r="C1598" t="str">
            <v>880</v>
          </cell>
          <cell r="D1598" t="str">
            <v>880022</v>
          </cell>
          <cell r="E1598" t="str">
            <v>دستمزد و مزايا</v>
          </cell>
          <cell r="F1598" t="str">
            <v>حق غذا</v>
          </cell>
          <cell r="G1598" t="str">
            <v>800200</v>
          </cell>
          <cell r="H1598" t="str">
            <v>عمومي مونتاژ</v>
          </cell>
          <cell r="P1598" t="str">
            <v>223</v>
          </cell>
        </row>
        <row r="1599">
          <cell r="A1599">
            <v>2279</v>
          </cell>
          <cell r="B1599" t="str">
            <v>880022800206</v>
          </cell>
          <cell r="C1599" t="str">
            <v>880</v>
          </cell>
          <cell r="D1599" t="str">
            <v>880022</v>
          </cell>
          <cell r="E1599" t="str">
            <v>دستمزد و مزايا</v>
          </cell>
          <cell r="F1599" t="str">
            <v>حق غذا</v>
          </cell>
          <cell r="G1599" t="str">
            <v>800206</v>
          </cell>
          <cell r="H1599" t="str">
            <v>عمومي خط گيج</v>
          </cell>
          <cell r="P1599" t="str">
            <v>227</v>
          </cell>
        </row>
        <row r="1600">
          <cell r="A1600">
            <v>2279</v>
          </cell>
          <cell r="B1600" t="str">
            <v>880022800203</v>
          </cell>
          <cell r="C1600" t="str">
            <v>880</v>
          </cell>
          <cell r="D1600" t="str">
            <v>880022</v>
          </cell>
          <cell r="E1600" t="str">
            <v>دستمزد و مزايا</v>
          </cell>
          <cell r="F1600" t="str">
            <v>حق غذا</v>
          </cell>
          <cell r="G1600" t="str">
            <v>800203</v>
          </cell>
          <cell r="H1600" t="str">
            <v>عمومي کنترل کيفي</v>
          </cell>
          <cell r="P1600" t="str">
            <v>227</v>
          </cell>
        </row>
        <row r="1601">
          <cell r="A1601">
            <v>2245</v>
          </cell>
          <cell r="B1601" t="str">
            <v>880022800102</v>
          </cell>
          <cell r="C1601" t="str">
            <v>880</v>
          </cell>
          <cell r="D1601" t="str">
            <v>880022</v>
          </cell>
          <cell r="E1601" t="str">
            <v>دستمزد و مزايا</v>
          </cell>
          <cell r="F1601" t="str">
            <v>حق غذا</v>
          </cell>
          <cell r="G1601" t="str">
            <v>800102</v>
          </cell>
          <cell r="H1601" t="str">
            <v>عمليات حرارتي و آبکاري</v>
          </cell>
          <cell r="P1601" t="str">
            <v>224</v>
          </cell>
        </row>
        <row r="1602">
          <cell r="A1602">
            <v>2245</v>
          </cell>
          <cell r="B1602" t="str">
            <v>880022800106</v>
          </cell>
          <cell r="C1602" t="str">
            <v>880</v>
          </cell>
          <cell r="D1602" t="str">
            <v>880022</v>
          </cell>
          <cell r="E1602" t="str">
            <v>دستمزد و مزايا</v>
          </cell>
          <cell r="F1602" t="str">
            <v>حق غذا</v>
          </cell>
          <cell r="G1602" t="str">
            <v>800106</v>
          </cell>
          <cell r="H1602" t="str">
            <v>تست مواد وشيمي</v>
          </cell>
          <cell r="P1602" t="str">
            <v>224</v>
          </cell>
        </row>
        <row r="1603">
          <cell r="A1603">
            <v>2279</v>
          </cell>
          <cell r="B1603" t="str">
            <v>880022800201</v>
          </cell>
          <cell r="C1603" t="str">
            <v>880</v>
          </cell>
          <cell r="D1603" t="str">
            <v>880022</v>
          </cell>
          <cell r="E1603" t="str">
            <v>دستمزد و مزايا</v>
          </cell>
          <cell r="F1603" t="str">
            <v>حق غذا</v>
          </cell>
          <cell r="G1603" t="str">
            <v>800201</v>
          </cell>
          <cell r="H1603" t="str">
            <v>عمومي تحقيقات و مهندسي</v>
          </cell>
          <cell r="P1603" t="str">
            <v>227</v>
          </cell>
        </row>
        <row r="1604">
          <cell r="A1604">
            <v>2279</v>
          </cell>
          <cell r="B1604" t="str">
            <v>880023800202</v>
          </cell>
          <cell r="C1604" t="str">
            <v>880</v>
          </cell>
          <cell r="D1604" t="str">
            <v>880023</v>
          </cell>
          <cell r="E1604" t="str">
            <v>دستمزد و مزايا</v>
          </cell>
          <cell r="F1604" t="str">
            <v>حق عضويت دركميته ها</v>
          </cell>
          <cell r="G1604" t="str">
            <v>800202</v>
          </cell>
          <cell r="H1604" t="str">
            <v>عمومي ساخت و توليد</v>
          </cell>
          <cell r="P1604" t="str">
            <v>227</v>
          </cell>
        </row>
        <row r="1605">
          <cell r="A1605">
            <v>2418</v>
          </cell>
          <cell r="B1605" t="str">
            <v>880023800400</v>
          </cell>
          <cell r="C1605" t="str">
            <v>880</v>
          </cell>
          <cell r="D1605" t="str">
            <v>880023</v>
          </cell>
          <cell r="E1605" t="str">
            <v>دستمزد و مزايا</v>
          </cell>
          <cell r="F1605" t="str">
            <v>حق عضويت دركميته ها</v>
          </cell>
          <cell r="G1605" t="str">
            <v>800400</v>
          </cell>
          <cell r="H1605" t="str">
            <v>امور مالي</v>
          </cell>
          <cell r="P1605" t="str">
            <v>241</v>
          </cell>
        </row>
        <row r="1606">
          <cell r="A1606">
            <v>2418</v>
          </cell>
          <cell r="B1606" t="str">
            <v>880023800403</v>
          </cell>
          <cell r="C1606" t="str">
            <v>880</v>
          </cell>
          <cell r="D1606" t="str">
            <v>880023</v>
          </cell>
          <cell r="E1606" t="str">
            <v>دستمزد و مزايا</v>
          </cell>
          <cell r="F1606" t="str">
            <v>حق عضويت دركميته ها</v>
          </cell>
          <cell r="G1606" t="str">
            <v>800403</v>
          </cell>
          <cell r="H1606" t="str">
            <v>امو ر اداري</v>
          </cell>
          <cell r="P1606" t="str">
            <v>241</v>
          </cell>
        </row>
        <row r="1607">
          <cell r="A1607">
            <v>2260</v>
          </cell>
          <cell r="B1607" t="str">
            <v>880023800101</v>
          </cell>
          <cell r="C1607" t="str">
            <v>880</v>
          </cell>
          <cell r="D1607" t="str">
            <v>880023</v>
          </cell>
          <cell r="E1607" t="str">
            <v>دستمزد و مزايا</v>
          </cell>
          <cell r="F1607" t="str">
            <v>حق عضويت دركميته ها</v>
          </cell>
          <cell r="G1607" t="str">
            <v>800101</v>
          </cell>
          <cell r="H1607" t="str">
            <v>تحقيقات مهندسي</v>
          </cell>
          <cell r="P1607" t="str">
            <v>226</v>
          </cell>
        </row>
        <row r="1608">
          <cell r="A1608">
            <v>2279</v>
          </cell>
          <cell r="B1608" t="str">
            <v>880023800201</v>
          </cell>
          <cell r="C1608" t="str">
            <v>880</v>
          </cell>
          <cell r="D1608" t="str">
            <v>880023</v>
          </cell>
          <cell r="E1608" t="str">
            <v>دستمزد و مزايا</v>
          </cell>
          <cell r="F1608" t="str">
            <v>حق عضويت دركميته ها</v>
          </cell>
          <cell r="G1608" t="str">
            <v>800201</v>
          </cell>
          <cell r="H1608" t="str">
            <v>عمومي تحقيقات و مهندسي</v>
          </cell>
          <cell r="P1608" t="str">
            <v>227</v>
          </cell>
        </row>
        <row r="1609">
          <cell r="A1609">
            <v>2300</v>
          </cell>
          <cell r="B1609" t="str">
            <v>880023800302</v>
          </cell>
          <cell r="C1609" t="str">
            <v>880</v>
          </cell>
          <cell r="D1609" t="str">
            <v>880023</v>
          </cell>
          <cell r="E1609" t="str">
            <v>دستمزد و مزايا</v>
          </cell>
          <cell r="F1609" t="str">
            <v>حق عضويت دركميته ها</v>
          </cell>
          <cell r="G1609" t="str">
            <v>800302</v>
          </cell>
          <cell r="H1609" t="str">
            <v>خدمات فني</v>
          </cell>
          <cell r="P1609" t="str">
            <v>230</v>
          </cell>
        </row>
        <row r="1610">
          <cell r="A1610">
            <v>2300</v>
          </cell>
          <cell r="B1610" t="str">
            <v>880023800301</v>
          </cell>
          <cell r="C1610" t="str">
            <v>880</v>
          </cell>
          <cell r="D1610" t="str">
            <v>880023</v>
          </cell>
          <cell r="E1610" t="str">
            <v>دستمزد و مزايا</v>
          </cell>
          <cell r="F1610" t="str">
            <v>حق عضويت دركميته ها</v>
          </cell>
          <cell r="G1610" t="str">
            <v>800301</v>
          </cell>
          <cell r="H1610" t="str">
            <v>حراست</v>
          </cell>
          <cell r="P1610" t="str">
            <v>230</v>
          </cell>
        </row>
        <row r="1611">
          <cell r="A1611">
            <v>2529</v>
          </cell>
          <cell r="B1611" t="str">
            <v>880023800500</v>
          </cell>
          <cell r="C1611" t="str">
            <v>880</v>
          </cell>
          <cell r="D1611" t="str">
            <v>880023</v>
          </cell>
          <cell r="E1611" t="str">
            <v>دستمزد و مزايا</v>
          </cell>
          <cell r="F1611" t="str">
            <v>حق عضويت دركميته ها</v>
          </cell>
          <cell r="G1611" t="str">
            <v>800500</v>
          </cell>
          <cell r="H1611" t="str">
            <v>فروش</v>
          </cell>
          <cell r="P1611" t="str">
            <v>252</v>
          </cell>
        </row>
        <row r="1612">
          <cell r="A1612">
            <v>2239</v>
          </cell>
          <cell r="B1612" t="str">
            <v>880023800200</v>
          </cell>
          <cell r="C1612" t="str">
            <v>880</v>
          </cell>
          <cell r="D1612" t="str">
            <v>880023</v>
          </cell>
          <cell r="E1612" t="str">
            <v>دستمزد و مزايا</v>
          </cell>
          <cell r="F1612" t="str">
            <v>حق عضويت دركميته ها</v>
          </cell>
          <cell r="G1612" t="str">
            <v>800200</v>
          </cell>
          <cell r="H1612" t="str">
            <v>عمومي مونتاژ</v>
          </cell>
          <cell r="P1612" t="str">
            <v>223</v>
          </cell>
        </row>
        <row r="1613">
          <cell r="A1613">
            <v>2279</v>
          </cell>
          <cell r="B1613" t="str">
            <v>880023800203</v>
          </cell>
          <cell r="C1613" t="str">
            <v>880</v>
          </cell>
          <cell r="D1613" t="str">
            <v>880023</v>
          </cell>
          <cell r="E1613" t="str">
            <v>دستمزد و مزايا</v>
          </cell>
          <cell r="F1613" t="str">
            <v>حق عضويت دركميته ها</v>
          </cell>
          <cell r="G1613" t="str">
            <v>800203</v>
          </cell>
          <cell r="H1613" t="str">
            <v>عمومي کنترل کيفي</v>
          </cell>
          <cell r="P1613" t="str">
            <v>227</v>
          </cell>
        </row>
        <row r="1614">
          <cell r="A1614">
            <v>2300</v>
          </cell>
          <cell r="B1614" t="str">
            <v>880023800304</v>
          </cell>
          <cell r="C1614" t="str">
            <v>880</v>
          </cell>
          <cell r="D1614" t="str">
            <v>880023</v>
          </cell>
          <cell r="E1614" t="str">
            <v>دستمزد و مزايا</v>
          </cell>
          <cell r="F1614" t="str">
            <v>حق عضويت دركميته ها</v>
          </cell>
          <cell r="G1614" t="str">
            <v>800304</v>
          </cell>
          <cell r="H1614" t="str">
            <v>تدارکات و تامين قطعات</v>
          </cell>
          <cell r="P1614" t="str">
            <v>230</v>
          </cell>
        </row>
        <row r="1615">
          <cell r="A1615">
            <v>2260</v>
          </cell>
          <cell r="B1615" t="str">
            <v>880023800106</v>
          </cell>
          <cell r="C1615" t="str">
            <v>880</v>
          </cell>
          <cell r="D1615" t="str">
            <v>880023</v>
          </cell>
          <cell r="E1615" t="str">
            <v>دستمزد و مزايا</v>
          </cell>
          <cell r="F1615" t="str">
            <v>حق عضويت دركميته ها</v>
          </cell>
          <cell r="G1615" t="str">
            <v>800106</v>
          </cell>
          <cell r="H1615" t="str">
            <v>تست مواد وشيمي</v>
          </cell>
          <cell r="P1615" t="str">
            <v>226</v>
          </cell>
        </row>
        <row r="1616">
          <cell r="A1616">
            <v>2260</v>
          </cell>
          <cell r="B1616" t="str">
            <v>880023800104</v>
          </cell>
          <cell r="C1616" t="str">
            <v>880</v>
          </cell>
          <cell r="D1616" t="str">
            <v>880023</v>
          </cell>
          <cell r="E1616" t="str">
            <v>دستمزد و مزايا</v>
          </cell>
          <cell r="F1616" t="str">
            <v>حق عضويت دركميته ها</v>
          </cell>
          <cell r="G1616" t="str">
            <v>800104</v>
          </cell>
          <cell r="H1616" t="str">
            <v>کنترل کيفي</v>
          </cell>
          <cell r="P1616" t="str">
            <v>226</v>
          </cell>
        </row>
        <row r="1617">
          <cell r="A1617">
            <v>2260</v>
          </cell>
          <cell r="B1617" t="str">
            <v>880023800107</v>
          </cell>
          <cell r="C1617" t="str">
            <v>880</v>
          </cell>
          <cell r="D1617" t="str">
            <v>880023</v>
          </cell>
          <cell r="E1617" t="str">
            <v>دستمزد و مزايا</v>
          </cell>
          <cell r="F1617" t="str">
            <v>حق عضويت دركميته ها</v>
          </cell>
          <cell r="G1617" t="str">
            <v>800107</v>
          </cell>
          <cell r="H1617" t="str">
            <v>خط گيج</v>
          </cell>
          <cell r="P1617" t="str">
            <v>226</v>
          </cell>
        </row>
        <row r="1618">
          <cell r="A1618">
            <v>2418</v>
          </cell>
          <cell r="B1618" t="str">
            <v>880023800401</v>
          </cell>
          <cell r="C1618" t="str">
            <v>880</v>
          </cell>
          <cell r="D1618" t="str">
            <v>880023</v>
          </cell>
          <cell r="E1618" t="str">
            <v>دستمزد و مزايا</v>
          </cell>
          <cell r="F1618" t="str">
            <v>حق عضويت دركميته ها</v>
          </cell>
          <cell r="G1618" t="str">
            <v>800401</v>
          </cell>
          <cell r="H1618" t="str">
            <v>مديريت</v>
          </cell>
          <cell r="P1618" t="str">
            <v>241</v>
          </cell>
        </row>
        <row r="1619">
          <cell r="A1619">
            <v>2300</v>
          </cell>
          <cell r="B1619" t="str">
            <v>880023800303</v>
          </cell>
          <cell r="C1619" t="str">
            <v>880</v>
          </cell>
          <cell r="D1619" t="str">
            <v>880023</v>
          </cell>
          <cell r="E1619" t="str">
            <v>دستمزد و مزايا</v>
          </cell>
          <cell r="F1619" t="str">
            <v>حق عضويت دركميته ها</v>
          </cell>
          <cell r="G1619" t="str">
            <v>800303</v>
          </cell>
          <cell r="H1619" t="str">
            <v>برنامه ريزي</v>
          </cell>
          <cell r="P1619" t="str">
            <v>230</v>
          </cell>
        </row>
        <row r="1620">
          <cell r="A1620">
            <v>2429</v>
          </cell>
          <cell r="B1620" t="str">
            <v>880024800403</v>
          </cell>
          <cell r="C1620" t="str">
            <v>880</v>
          </cell>
          <cell r="D1620" t="str">
            <v>880024</v>
          </cell>
          <cell r="E1620" t="str">
            <v>دستمزد و مزايا</v>
          </cell>
          <cell r="F1620" t="str">
            <v>هزينه مهدكودك</v>
          </cell>
          <cell r="G1620" t="str">
            <v>800403</v>
          </cell>
          <cell r="H1620" t="str">
            <v>امو ر اداري</v>
          </cell>
          <cell r="P1620" t="str">
            <v>242</v>
          </cell>
        </row>
        <row r="1621">
          <cell r="A1621">
            <v>2220</v>
          </cell>
          <cell r="B1621" t="str">
            <v>880025800100</v>
          </cell>
          <cell r="C1621" t="str">
            <v>880</v>
          </cell>
          <cell r="D1621" t="str">
            <v>880025</v>
          </cell>
          <cell r="E1621" t="str">
            <v>دستمزد و مزايا</v>
          </cell>
          <cell r="F1621" t="str">
            <v>كارگران موقت</v>
          </cell>
          <cell r="G1621" t="str">
            <v>800100</v>
          </cell>
          <cell r="H1621" t="str">
            <v>مونتاژ</v>
          </cell>
          <cell r="P1621" t="str">
            <v>222</v>
          </cell>
        </row>
        <row r="1622">
          <cell r="A1622">
            <v>2240</v>
          </cell>
          <cell r="B1622" t="str">
            <v>880025800103</v>
          </cell>
          <cell r="C1622" t="str">
            <v>880</v>
          </cell>
          <cell r="D1622" t="str">
            <v>880025</v>
          </cell>
          <cell r="E1622" t="str">
            <v>دستمزد و مزايا</v>
          </cell>
          <cell r="F1622" t="str">
            <v>كارگران موقت</v>
          </cell>
          <cell r="G1622" t="str">
            <v>800103</v>
          </cell>
          <cell r="H1622" t="str">
            <v>مرکز ساخت و توليد</v>
          </cell>
          <cell r="P1622" t="str">
            <v>224</v>
          </cell>
        </row>
        <row r="1623">
          <cell r="A1623">
            <v>2330</v>
          </cell>
          <cell r="B1623" t="str">
            <v>880025800303</v>
          </cell>
          <cell r="C1623" t="str">
            <v>880</v>
          </cell>
          <cell r="D1623" t="str">
            <v>880025</v>
          </cell>
          <cell r="E1623" t="str">
            <v>دستمزد و مزايا</v>
          </cell>
          <cell r="F1623" t="str">
            <v>كارگران موقت</v>
          </cell>
          <cell r="G1623" t="str">
            <v>800303</v>
          </cell>
          <cell r="H1623" t="str">
            <v>برنامه ريزي</v>
          </cell>
          <cell r="P1623" t="str">
            <v>233</v>
          </cell>
        </row>
        <row r="1624">
          <cell r="A1624">
            <v>2240</v>
          </cell>
          <cell r="B1624" t="str">
            <v>880025800102</v>
          </cell>
          <cell r="C1624" t="str">
            <v>880</v>
          </cell>
          <cell r="D1624" t="str">
            <v>880025</v>
          </cell>
          <cell r="E1624" t="str">
            <v>دستمزد و مزايا</v>
          </cell>
          <cell r="F1624" t="str">
            <v>كارگران موقت</v>
          </cell>
          <cell r="G1624" t="str">
            <v>800102</v>
          </cell>
          <cell r="H1624" t="str">
            <v>عمليات حرارتي و آبکاري</v>
          </cell>
          <cell r="P1624" t="str">
            <v>224</v>
          </cell>
        </row>
        <row r="1625">
          <cell r="A1625">
            <v>2240</v>
          </cell>
          <cell r="B1625" t="str">
            <v>880025800104</v>
          </cell>
          <cell r="C1625" t="str">
            <v>880</v>
          </cell>
          <cell r="D1625" t="str">
            <v>880025</v>
          </cell>
          <cell r="E1625" t="str">
            <v>دستمزد و مزايا</v>
          </cell>
          <cell r="F1625" t="str">
            <v>كارگران موقت</v>
          </cell>
          <cell r="G1625" t="str">
            <v>800104</v>
          </cell>
          <cell r="H1625" t="str">
            <v>کنترل کيفي</v>
          </cell>
          <cell r="P1625" t="str">
            <v>224</v>
          </cell>
        </row>
        <row r="1626">
          <cell r="A1626">
            <v>2330</v>
          </cell>
          <cell r="B1626" t="str">
            <v>880025800304</v>
          </cell>
          <cell r="C1626" t="str">
            <v>880</v>
          </cell>
          <cell r="D1626" t="str">
            <v>880025</v>
          </cell>
          <cell r="E1626" t="str">
            <v>دستمزد و مزايا</v>
          </cell>
          <cell r="F1626" t="str">
            <v>كارگران موقت</v>
          </cell>
          <cell r="G1626" t="str">
            <v>800304</v>
          </cell>
          <cell r="H1626" t="str">
            <v>تدارکات و تامين قطعات</v>
          </cell>
          <cell r="P1626" t="str">
            <v>233</v>
          </cell>
        </row>
        <row r="1627">
          <cell r="A1627">
            <v>2330</v>
          </cell>
          <cell r="B1627" t="str">
            <v>880025800302</v>
          </cell>
          <cell r="C1627" t="str">
            <v>880</v>
          </cell>
          <cell r="D1627" t="str">
            <v>880025</v>
          </cell>
          <cell r="E1627" t="str">
            <v>دستمزد و مزايا</v>
          </cell>
          <cell r="F1627" t="str">
            <v>كارگران موقت</v>
          </cell>
          <cell r="G1627" t="str">
            <v>800302</v>
          </cell>
          <cell r="H1627" t="str">
            <v>خدمات فني</v>
          </cell>
          <cell r="P1627" t="str">
            <v>233</v>
          </cell>
        </row>
        <row r="1628">
          <cell r="A1628">
            <v>2260</v>
          </cell>
          <cell r="B1628" t="str">
            <v>880025800101</v>
          </cell>
          <cell r="C1628" t="str">
            <v>880</v>
          </cell>
          <cell r="D1628" t="str">
            <v>880025</v>
          </cell>
          <cell r="E1628" t="str">
            <v>دستمزد و مزايا</v>
          </cell>
          <cell r="F1628" t="str">
            <v>كارگران موقت</v>
          </cell>
          <cell r="G1628" t="str">
            <v>800101</v>
          </cell>
          <cell r="H1628" t="str">
            <v>تحقيقات مهندسي</v>
          </cell>
          <cell r="P1628" t="str">
            <v>226</v>
          </cell>
        </row>
        <row r="1629">
          <cell r="A1629">
            <v>2330</v>
          </cell>
          <cell r="B1629" t="str">
            <v>880025800301</v>
          </cell>
          <cell r="C1629" t="str">
            <v>880</v>
          </cell>
          <cell r="D1629" t="str">
            <v>880025</v>
          </cell>
          <cell r="E1629" t="str">
            <v>دستمزد و مزايا</v>
          </cell>
          <cell r="F1629" t="str">
            <v>كارگران موقت</v>
          </cell>
          <cell r="G1629" t="str">
            <v>800301</v>
          </cell>
          <cell r="H1629" t="str">
            <v>حراست</v>
          </cell>
          <cell r="P1629" t="str">
            <v>233</v>
          </cell>
        </row>
        <row r="1630">
          <cell r="A1630">
            <v>2500</v>
          </cell>
          <cell r="B1630" t="str">
            <v>880025800500</v>
          </cell>
          <cell r="C1630" t="str">
            <v>880</v>
          </cell>
          <cell r="D1630" t="str">
            <v>880025</v>
          </cell>
          <cell r="E1630" t="str">
            <v>دستمزد و مزايا</v>
          </cell>
          <cell r="F1630" t="str">
            <v>كارگران موقت</v>
          </cell>
          <cell r="G1630" t="str">
            <v>800500</v>
          </cell>
          <cell r="H1630" t="str">
            <v>فروش</v>
          </cell>
          <cell r="P1630" t="str">
            <v>250</v>
          </cell>
        </row>
        <row r="1631">
          <cell r="A1631">
            <v>2418</v>
          </cell>
          <cell r="B1631" t="str">
            <v>880026800401</v>
          </cell>
          <cell r="C1631" t="str">
            <v>880</v>
          </cell>
          <cell r="D1631" t="str">
            <v>880026</v>
          </cell>
          <cell r="E1631" t="str">
            <v>دستمزد و مزايا</v>
          </cell>
          <cell r="F1631" t="str">
            <v>حق حضور هيئت مديره غير موظف در جلسات</v>
          </cell>
          <cell r="G1631" t="str">
            <v>800401</v>
          </cell>
          <cell r="H1631" t="str">
            <v>مديريت</v>
          </cell>
          <cell r="P1631" t="str">
            <v>241</v>
          </cell>
        </row>
        <row r="1632">
          <cell r="A1632">
            <v>2260</v>
          </cell>
          <cell r="B1632" t="str">
            <v>880027800103</v>
          </cell>
          <cell r="C1632" t="str">
            <v>880</v>
          </cell>
          <cell r="D1632" t="str">
            <v>880027</v>
          </cell>
          <cell r="E1632" t="str">
            <v>دستمزد و مزايا</v>
          </cell>
          <cell r="F1632" t="str">
            <v>سرمايه گذاري كاركنان سايپا (سهم شركت)</v>
          </cell>
          <cell r="G1632" t="str">
            <v>800103</v>
          </cell>
          <cell r="H1632" t="str">
            <v>مرکز ساخت و توليد</v>
          </cell>
          <cell r="P1632" t="str">
            <v>226</v>
          </cell>
        </row>
        <row r="1633">
          <cell r="A1633">
            <v>2220</v>
          </cell>
          <cell r="B1633" t="str">
            <v>880027800100</v>
          </cell>
          <cell r="C1633" t="str">
            <v>880</v>
          </cell>
          <cell r="D1633" t="str">
            <v>880027</v>
          </cell>
          <cell r="E1633" t="str">
            <v>دستمزد و مزايا</v>
          </cell>
          <cell r="F1633" t="str">
            <v>سرمايه گذاري كاركنان سايپا (سهم شركت)</v>
          </cell>
          <cell r="G1633" t="str">
            <v>800100</v>
          </cell>
          <cell r="H1633" t="str">
            <v>مونتاژ</v>
          </cell>
          <cell r="P1633" t="str">
            <v>222</v>
          </cell>
        </row>
        <row r="1634">
          <cell r="A1634">
            <v>2403</v>
          </cell>
          <cell r="B1634" t="str">
            <v>880027800403</v>
          </cell>
          <cell r="C1634" t="str">
            <v>880</v>
          </cell>
          <cell r="D1634" t="str">
            <v>880027</v>
          </cell>
          <cell r="E1634" t="str">
            <v>دستمزد و مزايا</v>
          </cell>
          <cell r="F1634" t="str">
            <v>سرمايه گذاري كاركنان سايپا (سهم شركت)</v>
          </cell>
          <cell r="G1634" t="str">
            <v>800403</v>
          </cell>
          <cell r="H1634" t="str">
            <v>امو ر اداري</v>
          </cell>
          <cell r="P1634" t="str">
            <v>240</v>
          </cell>
        </row>
        <row r="1635">
          <cell r="A1635">
            <v>2300</v>
          </cell>
          <cell r="B1635" t="str">
            <v>880027800302</v>
          </cell>
          <cell r="C1635" t="str">
            <v>880</v>
          </cell>
          <cell r="D1635" t="str">
            <v>880027</v>
          </cell>
          <cell r="E1635" t="str">
            <v>دستمزد و مزايا</v>
          </cell>
          <cell r="F1635" t="str">
            <v>سرمايه گذاري كاركنان سايپا (سهم شركت)</v>
          </cell>
          <cell r="G1635" t="str">
            <v>800302</v>
          </cell>
          <cell r="H1635" t="str">
            <v>خدمات فني</v>
          </cell>
          <cell r="P1635" t="str">
            <v>230</v>
          </cell>
        </row>
        <row r="1636">
          <cell r="A1636">
            <v>2403</v>
          </cell>
          <cell r="B1636" t="str">
            <v>880027800400</v>
          </cell>
          <cell r="C1636" t="str">
            <v>880</v>
          </cell>
          <cell r="D1636" t="str">
            <v>880027</v>
          </cell>
          <cell r="E1636" t="str">
            <v>دستمزد و مزايا</v>
          </cell>
          <cell r="F1636" t="str">
            <v>سرمايه گذاري كاركنان سايپا (سهم شركت)</v>
          </cell>
          <cell r="G1636" t="str">
            <v>800400</v>
          </cell>
          <cell r="H1636" t="str">
            <v>امور مالي</v>
          </cell>
          <cell r="P1636" t="str">
            <v>240</v>
          </cell>
        </row>
        <row r="1637">
          <cell r="A1637">
            <v>2260</v>
          </cell>
          <cell r="B1637" t="str">
            <v>880027800104</v>
          </cell>
          <cell r="C1637" t="str">
            <v>880</v>
          </cell>
          <cell r="D1637" t="str">
            <v>880027</v>
          </cell>
          <cell r="E1637" t="str">
            <v>دستمزد و مزايا</v>
          </cell>
          <cell r="F1637" t="str">
            <v>سرمايه گذاري كاركنان سايپا (سهم شركت)</v>
          </cell>
          <cell r="G1637" t="str">
            <v>800104</v>
          </cell>
          <cell r="H1637" t="str">
            <v>کنترل کيفي</v>
          </cell>
          <cell r="P1637" t="str">
            <v>226</v>
          </cell>
        </row>
        <row r="1638">
          <cell r="A1638">
            <v>2300</v>
          </cell>
          <cell r="B1638" t="str">
            <v>880027800303</v>
          </cell>
          <cell r="C1638" t="str">
            <v>880</v>
          </cell>
          <cell r="D1638" t="str">
            <v>880027</v>
          </cell>
          <cell r="E1638" t="str">
            <v>دستمزد و مزايا</v>
          </cell>
          <cell r="F1638" t="str">
            <v>سرمايه گذاري كاركنان سايپا (سهم شركت)</v>
          </cell>
          <cell r="G1638" t="str">
            <v>800303</v>
          </cell>
          <cell r="H1638" t="str">
            <v>برنامه ريزي</v>
          </cell>
          <cell r="P1638" t="str">
            <v>230</v>
          </cell>
        </row>
        <row r="1639">
          <cell r="A1639">
            <v>2279</v>
          </cell>
          <cell r="B1639" t="str">
            <v>880027800202</v>
          </cell>
          <cell r="C1639" t="str">
            <v>880</v>
          </cell>
          <cell r="D1639" t="str">
            <v>880027</v>
          </cell>
          <cell r="E1639" t="str">
            <v>دستمزد و مزايا</v>
          </cell>
          <cell r="F1639" t="str">
            <v>سرمايه گذاري كاركنان سايپا (سهم شركت)</v>
          </cell>
          <cell r="G1639" t="str">
            <v>800202</v>
          </cell>
          <cell r="H1639" t="str">
            <v>عمومي ساخت و توليد</v>
          </cell>
          <cell r="P1639" t="str">
            <v>227</v>
          </cell>
        </row>
        <row r="1640">
          <cell r="A1640">
            <v>2503</v>
          </cell>
          <cell r="B1640" t="str">
            <v>880027800500</v>
          </cell>
          <cell r="C1640" t="str">
            <v>880</v>
          </cell>
          <cell r="D1640" t="str">
            <v>880027</v>
          </cell>
          <cell r="E1640" t="str">
            <v>دستمزد و مزايا</v>
          </cell>
          <cell r="F1640" t="str">
            <v>سرمايه گذاري كاركنان سايپا (سهم شركت)</v>
          </cell>
          <cell r="G1640" t="str">
            <v>800500</v>
          </cell>
          <cell r="H1640" t="str">
            <v>فروش</v>
          </cell>
          <cell r="P1640" t="str">
            <v>250</v>
          </cell>
        </row>
        <row r="1641">
          <cell r="A1641">
            <v>2260</v>
          </cell>
          <cell r="B1641" t="str">
            <v>880027800107</v>
          </cell>
          <cell r="C1641" t="str">
            <v>880</v>
          </cell>
          <cell r="D1641" t="str">
            <v>880027</v>
          </cell>
          <cell r="E1641" t="str">
            <v>دستمزد و مزايا</v>
          </cell>
          <cell r="F1641" t="str">
            <v>سرمايه گذاري كاركنان سايپا (سهم شركت)</v>
          </cell>
          <cell r="G1641" t="str">
            <v>800107</v>
          </cell>
          <cell r="H1641" t="str">
            <v>خط گيج</v>
          </cell>
          <cell r="P1641" t="str">
            <v>226</v>
          </cell>
        </row>
        <row r="1642">
          <cell r="A1642">
            <v>2403</v>
          </cell>
          <cell r="B1642" t="str">
            <v>880027800402</v>
          </cell>
          <cell r="C1642" t="str">
            <v>880</v>
          </cell>
          <cell r="D1642" t="str">
            <v>880027</v>
          </cell>
          <cell r="E1642" t="str">
            <v>دستمزد و مزايا</v>
          </cell>
          <cell r="F1642" t="str">
            <v>سرمايه گذاري كاركنان سايپا (سهم شركت)</v>
          </cell>
          <cell r="G1642" t="str">
            <v>800402</v>
          </cell>
          <cell r="H1642" t="str">
            <v>دفتر تهران</v>
          </cell>
          <cell r="P1642" t="str">
            <v>240</v>
          </cell>
        </row>
        <row r="1643">
          <cell r="A1643">
            <v>2279</v>
          </cell>
          <cell r="B1643" t="str">
            <v>880027800203</v>
          </cell>
          <cell r="C1643" t="str">
            <v>880</v>
          </cell>
          <cell r="D1643" t="str">
            <v>880027</v>
          </cell>
          <cell r="E1643" t="str">
            <v>دستمزد و مزايا</v>
          </cell>
          <cell r="F1643" t="str">
            <v>سرمايه گذاري كاركنان سايپا (سهم شركت)</v>
          </cell>
          <cell r="G1643" t="str">
            <v>800203</v>
          </cell>
          <cell r="H1643" t="str">
            <v>عمومي کنترل کيفي</v>
          </cell>
          <cell r="P1643" t="str">
            <v>227</v>
          </cell>
        </row>
        <row r="1644">
          <cell r="A1644">
            <v>2300</v>
          </cell>
          <cell r="B1644" t="str">
            <v>880027800304</v>
          </cell>
          <cell r="C1644" t="str">
            <v>880</v>
          </cell>
          <cell r="D1644" t="str">
            <v>880027</v>
          </cell>
          <cell r="E1644" t="str">
            <v>دستمزد و مزايا</v>
          </cell>
          <cell r="F1644" t="str">
            <v>سرمايه گذاري كاركنان سايپا (سهم شركت)</v>
          </cell>
          <cell r="G1644" t="str">
            <v>800304</v>
          </cell>
          <cell r="H1644" t="str">
            <v>تدارکات و تامين قطعات</v>
          </cell>
          <cell r="P1644" t="str">
            <v>230</v>
          </cell>
        </row>
        <row r="1645">
          <cell r="A1645">
            <v>2300</v>
          </cell>
          <cell r="B1645" t="str">
            <v>880027800301</v>
          </cell>
          <cell r="C1645" t="str">
            <v>880</v>
          </cell>
          <cell r="D1645" t="str">
            <v>880027</v>
          </cell>
          <cell r="E1645" t="str">
            <v>دستمزد و مزايا</v>
          </cell>
          <cell r="F1645" t="str">
            <v>سرمايه گذاري كاركنان سايپا (سهم شركت)</v>
          </cell>
          <cell r="G1645" t="str">
            <v>800301</v>
          </cell>
          <cell r="H1645" t="str">
            <v>حراست</v>
          </cell>
          <cell r="P1645" t="str">
            <v>230</v>
          </cell>
        </row>
        <row r="1646">
          <cell r="A1646">
            <v>2260</v>
          </cell>
          <cell r="B1646" t="str">
            <v>880027800105</v>
          </cell>
          <cell r="C1646" t="str">
            <v>880</v>
          </cell>
          <cell r="D1646" t="str">
            <v>880027</v>
          </cell>
          <cell r="E1646" t="str">
            <v>دستمزد و مزايا</v>
          </cell>
          <cell r="F1646" t="str">
            <v>سرمايه گذاري كاركنان سايپا (سهم شركت)</v>
          </cell>
          <cell r="G1646" t="str">
            <v>800105</v>
          </cell>
          <cell r="H1646" t="str">
            <v>مترولوژي</v>
          </cell>
          <cell r="P1646" t="str">
            <v>226</v>
          </cell>
        </row>
        <row r="1647">
          <cell r="A1647">
            <v>2300</v>
          </cell>
          <cell r="B1647" t="str">
            <v>880027800305</v>
          </cell>
          <cell r="C1647" t="str">
            <v>880</v>
          </cell>
          <cell r="D1647" t="str">
            <v>880027</v>
          </cell>
          <cell r="E1647" t="str">
            <v>دستمزد و مزايا</v>
          </cell>
          <cell r="F1647" t="str">
            <v>سرمايه گذاري كاركنان سايپا (سهم شركت)</v>
          </cell>
          <cell r="G1647" t="str">
            <v>800305</v>
          </cell>
          <cell r="H1647" t="str">
            <v>طرح و توسعه سيستمها</v>
          </cell>
          <cell r="P1647" t="str">
            <v>230</v>
          </cell>
        </row>
        <row r="1648">
          <cell r="A1648">
            <v>2279</v>
          </cell>
          <cell r="B1648" t="str">
            <v>880027800206</v>
          </cell>
          <cell r="C1648" t="str">
            <v>880</v>
          </cell>
          <cell r="D1648" t="str">
            <v>880027</v>
          </cell>
          <cell r="E1648" t="str">
            <v>دستمزد و مزايا</v>
          </cell>
          <cell r="F1648" t="str">
            <v>سرمايه گذاري كاركنان سايپا (سهم شركت)</v>
          </cell>
          <cell r="G1648" t="str">
            <v>800206</v>
          </cell>
          <cell r="H1648" t="str">
            <v>عمومي خط گيج</v>
          </cell>
          <cell r="P1648" t="str">
            <v>227</v>
          </cell>
        </row>
        <row r="1649">
          <cell r="A1649">
            <v>2403</v>
          </cell>
          <cell r="B1649" t="str">
            <v>880027800401</v>
          </cell>
          <cell r="C1649" t="str">
            <v>880</v>
          </cell>
          <cell r="D1649" t="str">
            <v>880027</v>
          </cell>
          <cell r="E1649" t="str">
            <v>دستمزد و مزايا</v>
          </cell>
          <cell r="F1649" t="str">
            <v>سرمايه گذاري كاركنان سايپا (سهم شركت)</v>
          </cell>
          <cell r="G1649" t="str">
            <v>800401</v>
          </cell>
          <cell r="H1649" t="str">
            <v>مديريت</v>
          </cell>
          <cell r="P1649" t="str">
            <v>240</v>
          </cell>
        </row>
        <row r="1650">
          <cell r="A1650">
            <v>2239</v>
          </cell>
          <cell r="B1650" t="str">
            <v>880027800200</v>
          </cell>
          <cell r="C1650" t="str">
            <v>880</v>
          </cell>
          <cell r="D1650" t="str">
            <v>880027</v>
          </cell>
          <cell r="E1650" t="str">
            <v>دستمزد و مزايا</v>
          </cell>
          <cell r="F1650" t="str">
            <v>سرمايه گذاري كاركنان سايپا (سهم شركت)</v>
          </cell>
          <cell r="G1650" t="str">
            <v>800200</v>
          </cell>
          <cell r="H1650" t="str">
            <v>عمومي مونتاژ</v>
          </cell>
          <cell r="P1650" t="str">
            <v>223</v>
          </cell>
        </row>
        <row r="1651">
          <cell r="A1651">
            <v>2260</v>
          </cell>
          <cell r="B1651" t="str">
            <v>880027800101</v>
          </cell>
          <cell r="C1651" t="str">
            <v>880</v>
          </cell>
          <cell r="D1651" t="str">
            <v>880027</v>
          </cell>
          <cell r="E1651" t="str">
            <v>دستمزد و مزايا</v>
          </cell>
          <cell r="F1651" t="str">
            <v>سرمايه گذاري كاركنان سايپا (سهم شركت)</v>
          </cell>
          <cell r="G1651" t="str">
            <v>800101</v>
          </cell>
          <cell r="H1651" t="str">
            <v>تحقيقات مهندسي</v>
          </cell>
          <cell r="P1651" t="str">
            <v>226</v>
          </cell>
        </row>
        <row r="1652">
          <cell r="A1652">
            <v>2260</v>
          </cell>
          <cell r="B1652" t="str">
            <v>880027800106</v>
          </cell>
          <cell r="C1652" t="str">
            <v>880</v>
          </cell>
          <cell r="D1652" t="str">
            <v>880027</v>
          </cell>
          <cell r="E1652" t="str">
            <v>دستمزد و مزايا</v>
          </cell>
          <cell r="F1652" t="str">
            <v>سرمايه گذاري كاركنان سايپا (سهم شركت)</v>
          </cell>
          <cell r="G1652" t="str">
            <v>800106</v>
          </cell>
          <cell r="H1652" t="str">
            <v>تست مواد وشيمي</v>
          </cell>
          <cell r="P1652" t="str">
            <v>226</v>
          </cell>
        </row>
        <row r="1653">
          <cell r="A1653">
            <v>2239</v>
          </cell>
          <cell r="B1653" t="str">
            <v>881001800100</v>
          </cell>
          <cell r="C1653" t="str">
            <v>881</v>
          </cell>
          <cell r="D1653" t="str">
            <v>881001</v>
          </cell>
          <cell r="E1653" t="str">
            <v>هزينه هاي كاركنان</v>
          </cell>
          <cell r="F1653" t="str">
            <v>كمك هزينه تحصيلي</v>
          </cell>
          <cell r="G1653" t="str">
            <v>800100</v>
          </cell>
          <cell r="H1653" t="str">
            <v>مونتاژ</v>
          </cell>
          <cell r="P1653" t="str">
            <v>223</v>
          </cell>
        </row>
        <row r="1654">
          <cell r="A1654">
            <v>2403</v>
          </cell>
          <cell r="B1654" t="str">
            <v>881001800403</v>
          </cell>
          <cell r="C1654" t="str">
            <v>881</v>
          </cell>
          <cell r="D1654" t="str">
            <v>881001</v>
          </cell>
          <cell r="E1654" t="str">
            <v>هزينه هاي كاركنان</v>
          </cell>
          <cell r="F1654" t="str">
            <v>كمك هزينه تحصيلي</v>
          </cell>
          <cell r="G1654" t="str">
            <v>800403</v>
          </cell>
          <cell r="H1654" t="str">
            <v>امو ر اداري</v>
          </cell>
          <cell r="P1654" t="str">
            <v>240</v>
          </cell>
        </row>
        <row r="1655">
          <cell r="A1655">
            <v>2279</v>
          </cell>
          <cell r="B1655" t="str">
            <v>881001800103</v>
          </cell>
          <cell r="C1655" t="str">
            <v>881</v>
          </cell>
          <cell r="D1655" t="str">
            <v>881001</v>
          </cell>
          <cell r="E1655" t="str">
            <v>هزينه هاي كاركنان</v>
          </cell>
          <cell r="F1655" t="str">
            <v>كمك هزينه تحصيلي</v>
          </cell>
          <cell r="G1655" t="str">
            <v>800103</v>
          </cell>
          <cell r="H1655" t="str">
            <v>مرکز ساخت و توليد</v>
          </cell>
          <cell r="P1655" t="str">
            <v>227</v>
          </cell>
        </row>
        <row r="1656">
          <cell r="A1656">
            <v>2309</v>
          </cell>
          <cell r="B1656" t="str">
            <v>881001800303</v>
          </cell>
          <cell r="C1656" t="str">
            <v>881</v>
          </cell>
          <cell r="D1656" t="str">
            <v>881001</v>
          </cell>
          <cell r="E1656" t="str">
            <v>هزينه هاي كاركنان</v>
          </cell>
          <cell r="F1656" t="str">
            <v>كمك هزينه تحصيلي</v>
          </cell>
          <cell r="G1656" t="str">
            <v>800303</v>
          </cell>
          <cell r="H1656" t="str">
            <v>برنامه ريزي</v>
          </cell>
          <cell r="P1656" t="str">
            <v>230</v>
          </cell>
        </row>
        <row r="1657">
          <cell r="A1657">
            <v>2279</v>
          </cell>
          <cell r="B1657" t="str">
            <v>881001800202</v>
          </cell>
          <cell r="C1657" t="str">
            <v>881</v>
          </cell>
          <cell r="D1657" t="str">
            <v>881001</v>
          </cell>
          <cell r="E1657" t="str">
            <v>هزينه هاي كاركنان</v>
          </cell>
          <cell r="F1657" t="str">
            <v>كمك هزينه تحصيلي</v>
          </cell>
          <cell r="G1657" t="str">
            <v>800202</v>
          </cell>
          <cell r="H1657" t="str">
            <v>عمومي ساخت و توليد</v>
          </cell>
          <cell r="P1657" t="str">
            <v>227</v>
          </cell>
        </row>
        <row r="1658">
          <cell r="A1658">
            <v>2279</v>
          </cell>
          <cell r="B1658" t="str">
            <v>881001800104</v>
          </cell>
          <cell r="C1658" t="str">
            <v>881</v>
          </cell>
          <cell r="D1658" t="str">
            <v>881001</v>
          </cell>
          <cell r="E1658" t="str">
            <v>هزينه هاي كاركنان</v>
          </cell>
          <cell r="F1658" t="str">
            <v>كمك هزينه تحصيلي</v>
          </cell>
          <cell r="G1658" t="str">
            <v>800104</v>
          </cell>
          <cell r="H1658" t="str">
            <v>کنترل کيفي</v>
          </cell>
          <cell r="P1658" t="str">
            <v>227</v>
          </cell>
        </row>
        <row r="1659">
          <cell r="A1659">
            <v>2279</v>
          </cell>
          <cell r="B1659" t="str">
            <v>881001800107</v>
          </cell>
          <cell r="C1659" t="str">
            <v>881</v>
          </cell>
          <cell r="D1659" t="str">
            <v>881001</v>
          </cell>
          <cell r="E1659" t="str">
            <v>هزينه هاي كاركنان</v>
          </cell>
          <cell r="F1659" t="str">
            <v>كمك هزينه تحصيلي</v>
          </cell>
          <cell r="G1659" t="str">
            <v>800107</v>
          </cell>
          <cell r="H1659" t="str">
            <v>خط گيج</v>
          </cell>
          <cell r="P1659" t="str">
            <v>227</v>
          </cell>
        </row>
        <row r="1660">
          <cell r="A1660">
            <v>2309</v>
          </cell>
          <cell r="B1660" t="str">
            <v>881001800302</v>
          </cell>
          <cell r="C1660" t="str">
            <v>881</v>
          </cell>
          <cell r="D1660" t="str">
            <v>881001</v>
          </cell>
          <cell r="E1660" t="str">
            <v>هزينه هاي كاركنان</v>
          </cell>
          <cell r="F1660" t="str">
            <v>كمك هزينه تحصيلي</v>
          </cell>
          <cell r="G1660" t="str">
            <v>800302</v>
          </cell>
          <cell r="H1660" t="str">
            <v>خدمات فني</v>
          </cell>
          <cell r="P1660" t="str">
            <v>230</v>
          </cell>
        </row>
        <row r="1661">
          <cell r="A1661">
            <v>2309</v>
          </cell>
          <cell r="B1661" t="str">
            <v>881001800304</v>
          </cell>
          <cell r="C1661" t="str">
            <v>881</v>
          </cell>
          <cell r="D1661" t="str">
            <v>881001</v>
          </cell>
          <cell r="E1661" t="str">
            <v>هزينه هاي كاركنان</v>
          </cell>
          <cell r="F1661" t="str">
            <v>كمك هزينه تحصيلي</v>
          </cell>
          <cell r="G1661" t="str">
            <v>800304</v>
          </cell>
          <cell r="H1661" t="str">
            <v>تدارکات و تامين قطعات</v>
          </cell>
          <cell r="P1661" t="str">
            <v>230</v>
          </cell>
        </row>
        <row r="1662">
          <cell r="A1662">
            <v>2403</v>
          </cell>
          <cell r="B1662" t="str">
            <v>881001800402</v>
          </cell>
          <cell r="C1662" t="str">
            <v>881</v>
          </cell>
          <cell r="D1662" t="str">
            <v>881001</v>
          </cell>
          <cell r="E1662" t="str">
            <v>هزينه هاي كاركنان</v>
          </cell>
          <cell r="F1662" t="str">
            <v>كمك هزينه تحصيلي</v>
          </cell>
          <cell r="G1662" t="str">
            <v>800402</v>
          </cell>
          <cell r="H1662" t="str">
            <v>دفتر تهران</v>
          </cell>
          <cell r="P1662" t="str">
            <v>240</v>
          </cell>
        </row>
        <row r="1663">
          <cell r="A1663">
            <v>2279</v>
          </cell>
          <cell r="B1663" t="str">
            <v>881001800203</v>
          </cell>
          <cell r="C1663" t="str">
            <v>881</v>
          </cell>
          <cell r="D1663" t="str">
            <v>881001</v>
          </cell>
          <cell r="E1663" t="str">
            <v>هزينه هاي كاركنان</v>
          </cell>
          <cell r="F1663" t="str">
            <v>كمك هزينه تحصيلي</v>
          </cell>
          <cell r="G1663" t="str">
            <v>800203</v>
          </cell>
          <cell r="H1663" t="str">
            <v>عمومي کنترل کيفي</v>
          </cell>
          <cell r="P1663" t="str">
            <v>227</v>
          </cell>
        </row>
        <row r="1664">
          <cell r="A1664">
            <v>2279</v>
          </cell>
          <cell r="B1664" t="str">
            <v>881001800206</v>
          </cell>
          <cell r="C1664" t="str">
            <v>881</v>
          </cell>
          <cell r="D1664" t="str">
            <v>881001</v>
          </cell>
          <cell r="E1664" t="str">
            <v>هزينه هاي كاركنان</v>
          </cell>
          <cell r="F1664" t="str">
            <v>كمك هزينه تحصيلي</v>
          </cell>
          <cell r="G1664" t="str">
            <v>800206</v>
          </cell>
          <cell r="H1664" t="str">
            <v>عمومي خط گيج</v>
          </cell>
          <cell r="P1664" t="str">
            <v>227</v>
          </cell>
        </row>
        <row r="1665">
          <cell r="A1665">
            <v>2503</v>
          </cell>
          <cell r="B1665" t="str">
            <v>881001800500</v>
          </cell>
          <cell r="C1665" t="str">
            <v>881</v>
          </cell>
          <cell r="D1665" t="str">
            <v>881001</v>
          </cell>
          <cell r="E1665" t="str">
            <v>هزينه هاي كاركنان</v>
          </cell>
          <cell r="F1665" t="str">
            <v>كمك هزينه تحصيلي</v>
          </cell>
          <cell r="G1665" t="str">
            <v>800500</v>
          </cell>
          <cell r="H1665" t="str">
            <v>فروش</v>
          </cell>
          <cell r="P1665" t="str">
            <v>250</v>
          </cell>
        </row>
        <row r="1666">
          <cell r="A1666">
            <v>2309</v>
          </cell>
          <cell r="B1666" t="str">
            <v>881001800301</v>
          </cell>
          <cell r="C1666" t="str">
            <v>881</v>
          </cell>
          <cell r="D1666" t="str">
            <v>881001</v>
          </cell>
          <cell r="E1666" t="str">
            <v>هزينه هاي كاركنان</v>
          </cell>
          <cell r="F1666" t="str">
            <v>كمك هزينه تحصيلي</v>
          </cell>
          <cell r="G1666" t="str">
            <v>800301</v>
          </cell>
          <cell r="H1666" t="str">
            <v>حراست</v>
          </cell>
          <cell r="P1666" t="str">
            <v>230</v>
          </cell>
        </row>
        <row r="1667">
          <cell r="A1667">
            <v>2279</v>
          </cell>
          <cell r="B1667" t="str">
            <v>881001800101</v>
          </cell>
          <cell r="C1667" t="str">
            <v>881</v>
          </cell>
          <cell r="D1667" t="str">
            <v>881001</v>
          </cell>
          <cell r="E1667" t="str">
            <v>هزينه هاي كاركنان</v>
          </cell>
          <cell r="F1667" t="str">
            <v>كمك هزينه تحصيلي</v>
          </cell>
          <cell r="G1667" t="str">
            <v>800101</v>
          </cell>
          <cell r="H1667" t="str">
            <v>تحقيقات مهندسي</v>
          </cell>
          <cell r="P1667" t="str">
            <v>227</v>
          </cell>
        </row>
        <row r="1668">
          <cell r="A1668">
            <v>2403</v>
          </cell>
          <cell r="B1668" t="str">
            <v>881001800400</v>
          </cell>
          <cell r="C1668" t="str">
            <v>881</v>
          </cell>
          <cell r="D1668" t="str">
            <v>881001</v>
          </cell>
          <cell r="E1668" t="str">
            <v>هزينه هاي كاركنان</v>
          </cell>
          <cell r="F1668" t="str">
            <v>كمك هزينه تحصيلي</v>
          </cell>
          <cell r="G1668" t="str">
            <v>800400</v>
          </cell>
          <cell r="H1668" t="str">
            <v>امور مالي</v>
          </cell>
          <cell r="P1668" t="str">
            <v>240</v>
          </cell>
        </row>
        <row r="1669">
          <cell r="A1669">
            <v>2279</v>
          </cell>
          <cell r="B1669" t="str">
            <v>881001800102</v>
          </cell>
          <cell r="C1669" t="str">
            <v>881</v>
          </cell>
          <cell r="D1669" t="str">
            <v>881001</v>
          </cell>
          <cell r="E1669" t="str">
            <v>هزينه هاي كاركنان</v>
          </cell>
          <cell r="F1669" t="str">
            <v>كمك هزينه تحصيلي</v>
          </cell>
          <cell r="G1669" t="str">
            <v>800102</v>
          </cell>
          <cell r="H1669" t="str">
            <v>عمليات حرارتي و آبکاري</v>
          </cell>
          <cell r="P1669" t="str">
            <v>227</v>
          </cell>
        </row>
        <row r="1670">
          <cell r="A1670">
            <v>2239</v>
          </cell>
          <cell r="B1670" t="str">
            <v>881001800200</v>
          </cell>
          <cell r="C1670" t="str">
            <v>881</v>
          </cell>
          <cell r="D1670" t="str">
            <v>881001</v>
          </cell>
          <cell r="E1670" t="str">
            <v>هزينه هاي كاركنان</v>
          </cell>
          <cell r="F1670" t="str">
            <v>كمك هزينه تحصيلي</v>
          </cell>
          <cell r="G1670" t="str">
            <v>800200</v>
          </cell>
          <cell r="H1670" t="str">
            <v>عمومي مونتاژ</v>
          </cell>
          <cell r="P1670" t="str">
            <v>223</v>
          </cell>
        </row>
        <row r="1671">
          <cell r="A1671">
            <v>2279</v>
          </cell>
          <cell r="B1671" t="str">
            <v>881001800201</v>
          </cell>
          <cell r="C1671" t="str">
            <v>881</v>
          </cell>
          <cell r="D1671" t="str">
            <v>881001</v>
          </cell>
          <cell r="E1671" t="str">
            <v>هزينه هاي كاركنان</v>
          </cell>
          <cell r="F1671" t="str">
            <v>كمك هزينه تحصيلي</v>
          </cell>
          <cell r="G1671" t="str">
            <v>800201</v>
          </cell>
          <cell r="H1671" t="str">
            <v>عمومي تحقيقات و مهندسي</v>
          </cell>
          <cell r="P1671" t="str">
            <v>227</v>
          </cell>
        </row>
        <row r="1672">
          <cell r="A1672">
            <v>2409</v>
          </cell>
          <cell r="B1672" t="str">
            <v>881002800403</v>
          </cell>
          <cell r="C1672" t="str">
            <v>881</v>
          </cell>
          <cell r="D1672" t="str">
            <v>881002</v>
          </cell>
          <cell r="E1672" t="str">
            <v>هزينه هاي كاركنان</v>
          </cell>
          <cell r="F1672" t="str">
            <v>آموزش</v>
          </cell>
          <cell r="G1672" t="str">
            <v>800403</v>
          </cell>
          <cell r="H1672" t="str">
            <v>امو ر اداري</v>
          </cell>
          <cell r="P1672" t="str">
            <v>240</v>
          </cell>
        </row>
        <row r="1673">
          <cell r="A1673">
            <v>2309</v>
          </cell>
          <cell r="B1673" t="str">
            <v>881002800305</v>
          </cell>
          <cell r="C1673" t="str">
            <v>881</v>
          </cell>
          <cell r="D1673" t="str">
            <v>881002</v>
          </cell>
          <cell r="E1673" t="str">
            <v>هزينه هاي كاركنان</v>
          </cell>
          <cell r="F1673" t="str">
            <v>آموزش</v>
          </cell>
          <cell r="G1673" t="str">
            <v>800305</v>
          </cell>
          <cell r="H1673" t="str">
            <v>طرح و توسعه سيستمها</v>
          </cell>
          <cell r="P1673" t="str">
            <v>230</v>
          </cell>
        </row>
        <row r="1674">
          <cell r="A1674">
            <v>2279</v>
          </cell>
          <cell r="B1674" t="str">
            <v>881002800101</v>
          </cell>
          <cell r="C1674" t="str">
            <v>881</v>
          </cell>
          <cell r="D1674" t="str">
            <v>881002</v>
          </cell>
          <cell r="E1674" t="str">
            <v>هزينه هاي كاركنان</v>
          </cell>
          <cell r="F1674" t="str">
            <v>آموزش</v>
          </cell>
          <cell r="G1674" t="str">
            <v>800101</v>
          </cell>
          <cell r="H1674" t="str">
            <v>تحقيقات مهندسي</v>
          </cell>
          <cell r="P1674" t="str">
            <v>227</v>
          </cell>
        </row>
        <row r="1675">
          <cell r="A1675">
            <v>2279</v>
          </cell>
          <cell r="B1675" t="str">
            <v>881002800203</v>
          </cell>
          <cell r="C1675" t="str">
            <v>881</v>
          </cell>
          <cell r="D1675" t="str">
            <v>881002</v>
          </cell>
          <cell r="E1675" t="str">
            <v>هزينه هاي كاركنان</v>
          </cell>
          <cell r="F1675" t="str">
            <v>آموزش</v>
          </cell>
          <cell r="G1675" t="str">
            <v>800203</v>
          </cell>
          <cell r="H1675" t="str">
            <v>عمومي کنترل کيفي</v>
          </cell>
          <cell r="P1675" t="str">
            <v>227</v>
          </cell>
        </row>
        <row r="1676">
          <cell r="A1676">
            <v>2409</v>
          </cell>
          <cell r="B1676" t="str">
            <v>881002800400</v>
          </cell>
          <cell r="C1676" t="str">
            <v>881</v>
          </cell>
          <cell r="D1676" t="str">
            <v>881002</v>
          </cell>
          <cell r="E1676" t="str">
            <v>هزينه هاي كاركنان</v>
          </cell>
          <cell r="F1676" t="str">
            <v>آموزش</v>
          </cell>
          <cell r="G1676" t="str">
            <v>800400</v>
          </cell>
          <cell r="H1676" t="str">
            <v>امور مالي</v>
          </cell>
          <cell r="P1676" t="str">
            <v>240</v>
          </cell>
        </row>
        <row r="1677">
          <cell r="A1677">
            <v>2309</v>
          </cell>
          <cell r="B1677" t="str">
            <v>881002800302</v>
          </cell>
          <cell r="C1677" t="str">
            <v>881</v>
          </cell>
          <cell r="D1677" t="str">
            <v>881002</v>
          </cell>
          <cell r="E1677" t="str">
            <v>هزينه هاي كاركنان</v>
          </cell>
          <cell r="F1677" t="str">
            <v>آموزش</v>
          </cell>
          <cell r="G1677" t="str">
            <v>800302</v>
          </cell>
          <cell r="H1677" t="str">
            <v>خدمات فني</v>
          </cell>
          <cell r="P1677" t="str">
            <v>230</v>
          </cell>
        </row>
        <row r="1678">
          <cell r="A1678">
            <v>2411</v>
          </cell>
          <cell r="B1678" t="str">
            <v>881003800403</v>
          </cell>
          <cell r="C1678" t="str">
            <v>881</v>
          </cell>
          <cell r="D1678" t="str">
            <v>881003</v>
          </cell>
          <cell r="E1678" t="str">
            <v>هزينه هاي كاركنان</v>
          </cell>
          <cell r="F1678" t="str">
            <v>بهداشت و درمان</v>
          </cell>
          <cell r="G1678" t="str">
            <v>800403</v>
          </cell>
          <cell r="H1678" t="str">
            <v>امو ر اداري</v>
          </cell>
          <cell r="P1678" t="str">
            <v>241</v>
          </cell>
        </row>
        <row r="1679">
          <cell r="A1679">
            <v>2279</v>
          </cell>
          <cell r="B1679" t="str">
            <v>881003800103</v>
          </cell>
          <cell r="C1679" t="str">
            <v>881</v>
          </cell>
          <cell r="D1679" t="str">
            <v>881003</v>
          </cell>
          <cell r="E1679" t="str">
            <v>هزينه هاي كاركنان</v>
          </cell>
          <cell r="F1679" t="str">
            <v>بهداشت و درمان</v>
          </cell>
          <cell r="G1679" t="str">
            <v>800103</v>
          </cell>
          <cell r="H1679" t="str">
            <v>مرکز ساخت و توليد</v>
          </cell>
          <cell r="P1679" t="str">
            <v>227</v>
          </cell>
        </row>
        <row r="1680">
          <cell r="A1680">
            <v>2411</v>
          </cell>
          <cell r="B1680" t="str">
            <v>881003800401</v>
          </cell>
          <cell r="C1680" t="str">
            <v>881</v>
          </cell>
          <cell r="D1680" t="str">
            <v>881003</v>
          </cell>
          <cell r="E1680" t="str">
            <v>هزينه هاي كاركنان</v>
          </cell>
          <cell r="F1680" t="str">
            <v>بهداشت و درمان</v>
          </cell>
          <cell r="G1680" t="str">
            <v>800401</v>
          </cell>
          <cell r="H1680" t="str">
            <v>مديريت</v>
          </cell>
          <cell r="P1680" t="str">
            <v>241</v>
          </cell>
        </row>
        <row r="1681">
          <cell r="A1681">
            <v>2279</v>
          </cell>
          <cell r="B1681" t="str">
            <v>881004800103</v>
          </cell>
          <cell r="C1681" t="str">
            <v>881</v>
          </cell>
          <cell r="D1681" t="str">
            <v>881004</v>
          </cell>
          <cell r="E1681" t="str">
            <v>هزينه هاي كاركنان</v>
          </cell>
          <cell r="F1681" t="str">
            <v>پوشاك و لوازم ايمني</v>
          </cell>
          <cell r="G1681" t="str">
            <v>800103</v>
          </cell>
          <cell r="H1681" t="str">
            <v>مرکز ساخت و توليد</v>
          </cell>
          <cell r="P1681" t="str">
            <v>227</v>
          </cell>
        </row>
        <row r="1682">
          <cell r="A1682">
            <v>2411</v>
          </cell>
          <cell r="B1682" t="str">
            <v>881004800401</v>
          </cell>
          <cell r="C1682" t="str">
            <v>881</v>
          </cell>
          <cell r="D1682" t="str">
            <v>881004</v>
          </cell>
          <cell r="E1682" t="str">
            <v>هزينه هاي كاركنان</v>
          </cell>
          <cell r="F1682" t="str">
            <v>پوشاك و لوازم ايمني</v>
          </cell>
          <cell r="G1682" t="str">
            <v>800401</v>
          </cell>
          <cell r="H1682" t="str">
            <v>مديريت</v>
          </cell>
          <cell r="P1682" t="str">
            <v>241</v>
          </cell>
        </row>
        <row r="1683">
          <cell r="A1683">
            <v>2411</v>
          </cell>
          <cell r="B1683" t="str">
            <v>881004800403</v>
          </cell>
          <cell r="C1683" t="str">
            <v>881</v>
          </cell>
          <cell r="D1683" t="str">
            <v>881004</v>
          </cell>
          <cell r="E1683" t="str">
            <v>هزينه هاي كاركنان</v>
          </cell>
          <cell r="F1683" t="str">
            <v>پوشاك و لوازم ايمني</v>
          </cell>
          <cell r="G1683" t="str">
            <v>800403</v>
          </cell>
          <cell r="H1683" t="str">
            <v>امو ر اداري</v>
          </cell>
          <cell r="P1683" t="str">
            <v>241</v>
          </cell>
        </row>
        <row r="1684">
          <cell r="A1684">
            <v>2239</v>
          </cell>
          <cell r="B1684" t="str">
            <v>881004800100</v>
          </cell>
          <cell r="C1684" t="str">
            <v>881</v>
          </cell>
          <cell r="D1684" t="str">
            <v>881004</v>
          </cell>
          <cell r="E1684" t="str">
            <v>هزينه هاي كاركنان</v>
          </cell>
          <cell r="F1684" t="str">
            <v>پوشاك و لوازم ايمني</v>
          </cell>
          <cell r="G1684" t="str">
            <v>800100</v>
          </cell>
          <cell r="H1684" t="str">
            <v>مونتاژ</v>
          </cell>
          <cell r="P1684" t="str">
            <v>223</v>
          </cell>
        </row>
        <row r="1685">
          <cell r="A1685">
            <v>2330</v>
          </cell>
          <cell r="B1685" t="str">
            <v>881004800301</v>
          </cell>
          <cell r="C1685" t="str">
            <v>881</v>
          </cell>
          <cell r="D1685" t="str">
            <v>881004</v>
          </cell>
          <cell r="E1685" t="str">
            <v>هزينه هاي كاركنان</v>
          </cell>
          <cell r="F1685" t="str">
            <v>پوشاك و لوازم ايمني</v>
          </cell>
          <cell r="G1685" t="str">
            <v>800301</v>
          </cell>
          <cell r="H1685" t="str">
            <v>حراست</v>
          </cell>
          <cell r="P1685" t="str">
            <v>233</v>
          </cell>
        </row>
        <row r="1686">
          <cell r="A1686">
            <v>2411</v>
          </cell>
          <cell r="B1686" t="str">
            <v>881004800400</v>
          </cell>
          <cell r="C1686" t="str">
            <v>881</v>
          </cell>
          <cell r="D1686" t="str">
            <v>881004</v>
          </cell>
          <cell r="E1686" t="str">
            <v>هزينه هاي كاركنان</v>
          </cell>
          <cell r="F1686" t="str">
            <v>پوشاك و لوازم ايمني</v>
          </cell>
          <cell r="G1686" t="str">
            <v>800400</v>
          </cell>
          <cell r="H1686" t="str">
            <v>امور مالي</v>
          </cell>
          <cell r="P1686" t="str">
            <v>241</v>
          </cell>
        </row>
        <row r="1687">
          <cell r="A1687">
            <v>2279</v>
          </cell>
          <cell r="B1687" t="str">
            <v>881004800202</v>
          </cell>
          <cell r="C1687" t="str">
            <v>881</v>
          </cell>
          <cell r="D1687" t="str">
            <v>881004</v>
          </cell>
          <cell r="E1687" t="str">
            <v>هزينه هاي كاركنان</v>
          </cell>
          <cell r="F1687" t="str">
            <v>پوشاك و لوازم ايمني</v>
          </cell>
          <cell r="G1687" t="str">
            <v>800202</v>
          </cell>
          <cell r="H1687" t="str">
            <v>عمومي ساخت و توليد</v>
          </cell>
          <cell r="P1687" t="str">
            <v>227</v>
          </cell>
        </row>
        <row r="1688">
          <cell r="A1688">
            <v>2411</v>
          </cell>
          <cell r="B1688" t="str">
            <v>881004800402</v>
          </cell>
          <cell r="C1688" t="str">
            <v>881</v>
          </cell>
          <cell r="D1688" t="str">
            <v>881004</v>
          </cell>
          <cell r="E1688" t="str">
            <v>هزينه هاي كاركنان</v>
          </cell>
          <cell r="F1688" t="str">
            <v>پوشاك و لوازم ايمني</v>
          </cell>
          <cell r="G1688" t="str">
            <v>800402</v>
          </cell>
          <cell r="H1688" t="str">
            <v>دفتر تهران</v>
          </cell>
          <cell r="P1688" t="str">
            <v>241</v>
          </cell>
        </row>
        <row r="1689">
          <cell r="A1689">
            <v>2330</v>
          </cell>
          <cell r="B1689" t="str">
            <v>881004800303</v>
          </cell>
          <cell r="C1689" t="str">
            <v>881</v>
          </cell>
          <cell r="D1689" t="str">
            <v>881004</v>
          </cell>
          <cell r="E1689" t="str">
            <v>هزينه هاي كاركنان</v>
          </cell>
          <cell r="F1689" t="str">
            <v>پوشاك و لوازم ايمني</v>
          </cell>
          <cell r="G1689" t="str">
            <v>800303</v>
          </cell>
          <cell r="H1689" t="str">
            <v>برنامه ريزي</v>
          </cell>
          <cell r="P1689" t="str">
            <v>233</v>
          </cell>
        </row>
        <row r="1690">
          <cell r="A1690">
            <v>2529</v>
          </cell>
          <cell r="B1690" t="str">
            <v>881004800500</v>
          </cell>
          <cell r="C1690" t="str">
            <v>881</v>
          </cell>
          <cell r="D1690" t="str">
            <v>881004</v>
          </cell>
          <cell r="E1690" t="str">
            <v>هزينه هاي كاركنان</v>
          </cell>
          <cell r="F1690" t="str">
            <v>پوشاك و لوازم ايمني</v>
          </cell>
          <cell r="G1690" t="str">
            <v>800500</v>
          </cell>
          <cell r="H1690" t="str">
            <v>فروش</v>
          </cell>
          <cell r="P1690" t="str">
            <v>252</v>
          </cell>
        </row>
        <row r="1691">
          <cell r="A1691">
            <v>2330</v>
          </cell>
          <cell r="B1691" t="str">
            <v>881004800302</v>
          </cell>
          <cell r="C1691" t="str">
            <v>881</v>
          </cell>
          <cell r="D1691" t="str">
            <v>881004</v>
          </cell>
          <cell r="E1691" t="str">
            <v>هزينه هاي كاركنان</v>
          </cell>
          <cell r="F1691" t="str">
            <v>پوشاك و لوازم ايمني</v>
          </cell>
          <cell r="G1691" t="str">
            <v>800302</v>
          </cell>
          <cell r="H1691" t="str">
            <v>خدمات فني</v>
          </cell>
          <cell r="P1691" t="str">
            <v>233</v>
          </cell>
        </row>
        <row r="1692">
          <cell r="A1692">
            <v>2279</v>
          </cell>
          <cell r="B1692" t="str">
            <v>881004800107</v>
          </cell>
          <cell r="C1692" t="str">
            <v>881</v>
          </cell>
          <cell r="D1692" t="str">
            <v>881004</v>
          </cell>
          <cell r="E1692" t="str">
            <v>هزينه هاي كاركنان</v>
          </cell>
          <cell r="F1692" t="str">
            <v>پوشاك و لوازم ايمني</v>
          </cell>
          <cell r="G1692" t="str">
            <v>800107</v>
          </cell>
          <cell r="H1692" t="str">
            <v>خط گيج</v>
          </cell>
          <cell r="P1692" t="str">
            <v>227</v>
          </cell>
        </row>
        <row r="1693">
          <cell r="A1693">
            <v>2279</v>
          </cell>
          <cell r="B1693" t="str">
            <v>881004800201</v>
          </cell>
          <cell r="C1693" t="str">
            <v>881</v>
          </cell>
          <cell r="D1693" t="str">
            <v>881004</v>
          </cell>
          <cell r="E1693" t="str">
            <v>هزينه هاي كاركنان</v>
          </cell>
          <cell r="F1693" t="str">
            <v>پوشاك و لوازم ايمني</v>
          </cell>
          <cell r="G1693" t="str">
            <v>800201</v>
          </cell>
          <cell r="H1693" t="str">
            <v>عمومي تحقيقات و مهندسي</v>
          </cell>
          <cell r="P1693" t="str">
            <v>227</v>
          </cell>
        </row>
        <row r="1694">
          <cell r="A1694">
            <v>2279</v>
          </cell>
          <cell r="B1694" t="str">
            <v>881004800104</v>
          </cell>
          <cell r="C1694" t="str">
            <v>881</v>
          </cell>
          <cell r="D1694" t="str">
            <v>881004</v>
          </cell>
          <cell r="E1694" t="str">
            <v>هزينه هاي كاركنان</v>
          </cell>
          <cell r="F1694" t="str">
            <v>پوشاك و لوازم ايمني</v>
          </cell>
          <cell r="G1694" t="str">
            <v>800104</v>
          </cell>
          <cell r="H1694" t="str">
            <v>کنترل کيفي</v>
          </cell>
          <cell r="P1694" t="str">
            <v>227</v>
          </cell>
        </row>
        <row r="1695">
          <cell r="A1695">
            <v>2330</v>
          </cell>
          <cell r="B1695" t="str">
            <v>881004800304</v>
          </cell>
          <cell r="C1695" t="str">
            <v>881</v>
          </cell>
          <cell r="D1695" t="str">
            <v>881004</v>
          </cell>
          <cell r="E1695" t="str">
            <v>هزينه هاي كاركنان</v>
          </cell>
          <cell r="F1695" t="str">
            <v>پوشاك و لوازم ايمني</v>
          </cell>
          <cell r="G1695" t="str">
            <v>800304</v>
          </cell>
          <cell r="H1695" t="str">
            <v>تدارکات و تامين قطعات</v>
          </cell>
          <cell r="P1695" t="str">
            <v>233</v>
          </cell>
        </row>
        <row r="1696">
          <cell r="A1696">
            <v>2279</v>
          </cell>
          <cell r="B1696" t="str">
            <v>881004800101</v>
          </cell>
          <cell r="C1696" t="str">
            <v>881</v>
          </cell>
          <cell r="D1696" t="str">
            <v>881004</v>
          </cell>
          <cell r="E1696" t="str">
            <v>هزينه هاي كاركنان</v>
          </cell>
          <cell r="F1696" t="str">
            <v>پوشاك و لوازم ايمني</v>
          </cell>
          <cell r="G1696" t="str">
            <v>800101</v>
          </cell>
          <cell r="H1696" t="str">
            <v>تحقيقات مهندسي</v>
          </cell>
          <cell r="P1696" t="str">
            <v>227</v>
          </cell>
        </row>
        <row r="1697">
          <cell r="A1697">
            <v>2279</v>
          </cell>
          <cell r="B1697" t="str">
            <v>881004800105</v>
          </cell>
          <cell r="C1697" t="str">
            <v>881</v>
          </cell>
          <cell r="D1697" t="str">
            <v>881004</v>
          </cell>
          <cell r="E1697" t="str">
            <v>هزينه هاي كاركنان</v>
          </cell>
          <cell r="F1697" t="str">
            <v>پوشاك و لوازم ايمني</v>
          </cell>
          <cell r="G1697" t="str">
            <v>800105</v>
          </cell>
          <cell r="H1697" t="str">
            <v>مترولوژي</v>
          </cell>
          <cell r="P1697" t="str">
            <v>227</v>
          </cell>
        </row>
        <row r="1698">
          <cell r="A1698">
            <v>2311</v>
          </cell>
          <cell r="B1698" t="str">
            <v>881004800305</v>
          </cell>
          <cell r="C1698" t="str">
            <v>881</v>
          </cell>
          <cell r="D1698" t="str">
            <v>881004</v>
          </cell>
          <cell r="E1698" t="str">
            <v>هزينه هاي كاركنان</v>
          </cell>
          <cell r="F1698" t="str">
            <v>پوشاك و لوازم ايمني</v>
          </cell>
          <cell r="G1698" t="str">
            <v>800305</v>
          </cell>
          <cell r="H1698" t="str">
            <v>طرح و توسعه سيستمها</v>
          </cell>
          <cell r="P1698" t="str">
            <v>231</v>
          </cell>
        </row>
        <row r="1699">
          <cell r="A1699">
            <v>2279</v>
          </cell>
          <cell r="B1699" t="str">
            <v>881004800102</v>
          </cell>
          <cell r="C1699" t="str">
            <v>881</v>
          </cell>
          <cell r="D1699" t="str">
            <v>881004</v>
          </cell>
          <cell r="E1699" t="str">
            <v>هزينه هاي كاركنان</v>
          </cell>
          <cell r="F1699" t="str">
            <v>پوشاك و لوازم ايمني</v>
          </cell>
          <cell r="G1699" t="str">
            <v>800102</v>
          </cell>
          <cell r="H1699" t="str">
            <v>عمليات حرارتي و آبکاري</v>
          </cell>
          <cell r="P1699" t="str">
            <v>227</v>
          </cell>
        </row>
        <row r="1700">
          <cell r="A1700">
            <v>2279</v>
          </cell>
          <cell r="B1700" t="str">
            <v>881004800106</v>
          </cell>
          <cell r="C1700" t="str">
            <v>881</v>
          </cell>
          <cell r="D1700" t="str">
            <v>881004</v>
          </cell>
          <cell r="E1700" t="str">
            <v>هزينه هاي كاركنان</v>
          </cell>
          <cell r="F1700" t="str">
            <v>پوشاك و لوازم ايمني</v>
          </cell>
          <cell r="G1700" t="str">
            <v>800106</v>
          </cell>
          <cell r="H1700" t="str">
            <v>تست مواد وشيمي</v>
          </cell>
          <cell r="P1700" t="str">
            <v>227</v>
          </cell>
        </row>
        <row r="1701">
          <cell r="A1701">
            <v>2239</v>
          </cell>
          <cell r="B1701" t="str">
            <v>881004800200</v>
          </cell>
          <cell r="C1701" t="str">
            <v>881</v>
          </cell>
          <cell r="D1701" t="str">
            <v>881004</v>
          </cell>
          <cell r="E1701" t="str">
            <v>هزينه هاي كاركنان</v>
          </cell>
          <cell r="F1701" t="str">
            <v>پوشاك و لوازم ايمني</v>
          </cell>
          <cell r="G1701" t="str">
            <v>800200</v>
          </cell>
          <cell r="H1701" t="str">
            <v>عمومي مونتاژ</v>
          </cell>
          <cell r="P1701" t="str">
            <v>223</v>
          </cell>
        </row>
        <row r="1702">
          <cell r="A1702">
            <v>2279</v>
          </cell>
          <cell r="B1702" t="str">
            <v>881004800203</v>
          </cell>
          <cell r="C1702" t="str">
            <v>881</v>
          </cell>
          <cell r="D1702" t="str">
            <v>881004</v>
          </cell>
          <cell r="E1702" t="str">
            <v>هزينه هاي كاركنان</v>
          </cell>
          <cell r="F1702" t="str">
            <v>پوشاك و لوازم ايمني</v>
          </cell>
          <cell r="G1702" t="str">
            <v>800203</v>
          </cell>
          <cell r="H1702" t="str">
            <v>عمومي کنترل کيفي</v>
          </cell>
          <cell r="P1702" t="str">
            <v>227</v>
          </cell>
        </row>
        <row r="1703">
          <cell r="A1703">
            <v>2279</v>
          </cell>
          <cell r="B1703" t="str">
            <v>881004800206</v>
          </cell>
          <cell r="C1703" t="str">
            <v>881</v>
          </cell>
          <cell r="D1703" t="str">
            <v>881004</v>
          </cell>
          <cell r="E1703" t="str">
            <v>هزينه هاي كاركنان</v>
          </cell>
          <cell r="F1703" t="str">
            <v>پوشاك و لوازم ايمني</v>
          </cell>
          <cell r="G1703" t="str">
            <v>800206</v>
          </cell>
          <cell r="H1703" t="str">
            <v>عمومي خط گيج</v>
          </cell>
          <cell r="P1703" t="str">
            <v>227</v>
          </cell>
        </row>
        <row r="1704">
          <cell r="A1704">
            <v>2411</v>
          </cell>
          <cell r="B1704" t="str">
            <v>881006800403</v>
          </cell>
          <cell r="C1704" t="str">
            <v>881</v>
          </cell>
          <cell r="D1704" t="str">
            <v>881006</v>
          </cell>
          <cell r="E1704" t="str">
            <v>هزينه هاي كاركنان</v>
          </cell>
          <cell r="F1704" t="str">
            <v>ورزش</v>
          </cell>
          <cell r="G1704" t="str">
            <v>800403</v>
          </cell>
          <cell r="H1704" t="str">
            <v>امو ر اداري</v>
          </cell>
          <cell r="P1704" t="str">
            <v>241</v>
          </cell>
        </row>
        <row r="1705">
          <cell r="A1705">
            <v>2279</v>
          </cell>
          <cell r="B1705" t="str">
            <v>881006800103</v>
          </cell>
          <cell r="C1705" t="str">
            <v>881</v>
          </cell>
          <cell r="D1705" t="str">
            <v>881006</v>
          </cell>
          <cell r="E1705" t="str">
            <v>هزينه هاي كاركنان</v>
          </cell>
          <cell r="F1705" t="str">
            <v>ورزش</v>
          </cell>
          <cell r="G1705" t="str">
            <v>800103</v>
          </cell>
          <cell r="H1705" t="str">
            <v>مرکز ساخت و توليد</v>
          </cell>
          <cell r="P1705" t="str">
            <v>227</v>
          </cell>
        </row>
        <row r="1706">
          <cell r="A1706">
            <v>2411</v>
          </cell>
          <cell r="B1706" t="str">
            <v>881006800401</v>
          </cell>
          <cell r="C1706" t="str">
            <v>881</v>
          </cell>
          <cell r="D1706" t="str">
            <v>881006</v>
          </cell>
          <cell r="E1706" t="str">
            <v>هزينه هاي كاركنان</v>
          </cell>
          <cell r="F1706" t="str">
            <v>ورزش</v>
          </cell>
          <cell r="G1706" t="str">
            <v>800401</v>
          </cell>
          <cell r="H1706" t="str">
            <v>مديريت</v>
          </cell>
          <cell r="P1706" t="str">
            <v>241</v>
          </cell>
        </row>
        <row r="1707">
          <cell r="A1707">
            <v>2239</v>
          </cell>
          <cell r="B1707" t="str">
            <v>881006800100</v>
          </cell>
          <cell r="C1707" t="str">
            <v>881</v>
          </cell>
          <cell r="D1707" t="str">
            <v>881006</v>
          </cell>
          <cell r="E1707" t="str">
            <v>هزينه هاي كاركنان</v>
          </cell>
          <cell r="F1707" t="str">
            <v>ورزش</v>
          </cell>
          <cell r="G1707" t="str">
            <v>800100</v>
          </cell>
          <cell r="H1707" t="str">
            <v>مونتاژ</v>
          </cell>
          <cell r="P1707" t="str">
            <v>223</v>
          </cell>
        </row>
        <row r="1708">
          <cell r="A1708">
            <v>2330</v>
          </cell>
          <cell r="B1708" t="str">
            <v>881006800303</v>
          </cell>
          <cell r="C1708" t="str">
            <v>881</v>
          </cell>
          <cell r="D1708" t="str">
            <v>881006</v>
          </cell>
          <cell r="E1708" t="str">
            <v>هزينه هاي كاركنان</v>
          </cell>
          <cell r="F1708" t="str">
            <v>ورزش</v>
          </cell>
          <cell r="G1708" t="str">
            <v>800303</v>
          </cell>
          <cell r="H1708" t="str">
            <v>برنامه ريزي</v>
          </cell>
          <cell r="P1708" t="str">
            <v>233</v>
          </cell>
        </row>
        <row r="1709">
          <cell r="A1709">
            <v>2279</v>
          </cell>
          <cell r="B1709" t="str">
            <v>881006800104</v>
          </cell>
          <cell r="C1709" t="str">
            <v>881</v>
          </cell>
          <cell r="D1709" t="str">
            <v>881006</v>
          </cell>
          <cell r="E1709" t="str">
            <v>هزينه هاي كاركنان</v>
          </cell>
          <cell r="F1709" t="str">
            <v>ورزش</v>
          </cell>
          <cell r="G1709" t="str">
            <v>800104</v>
          </cell>
          <cell r="H1709" t="str">
            <v>کنترل کيفي</v>
          </cell>
          <cell r="P1709" t="str">
            <v>227</v>
          </cell>
        </row>
        <row r="1710">
          <cell r="A1710">
            <v>2330</v>
          </cell>
          <cell r="B1710" t="str">
            <v>881006800302</v>
          </cell>
          <cell r="C1710" t="str">
            <v>881</v>
          </cell>
          <cell r="D1710" t="str">
            <v>881006</v>
          </cell>
          <cell r="E1710" t="str">
            <v>هزينه هاي كاركنان</v>
          </cell>
          <cell r="F1710" t="str">
            <v>ورزش</v>
          </cell>
          <cell r="G1710" t="str">
            <v>800302</v>
          </cell>
          <cell r="H1710" t="str">
            <v>خدمات فني</v>
          </cell>
          <cell r="P1710" t="str">
            <v>233</v>
          </cell>
        </row>
        <row r="1711">
          <cell r="A1711">
            <v>2279</v>
          </cell>
          <cell r="B1711" t="str">
            <v>881006800202</v>
          </cell>
          <cell r="C1711" t="str">
            <v>881</v>
          </cell>
          <cell r="D1711" t="str">
            <v>881006</v>
          </cell>
          <cell r="E1711" t="str">
            <v>هزينه هاي كاركنان</v>
          </cell>
          <cell r="F1711" t="str">
            <v>ورزش</v>
          </cell>
          <cell r="G1711" t="str">
            <v>800202</v>
          </cell>
          <cell r="H1711" t="str">
            <v>عمومي ساخت و توليد</v>
          </cell>
          <cell r="P1711" t="str">
            <v>227</v>
          </cell>
        </row>
        <row r="1712">
          <cell r="A1712">
            <v>2279</v>
          </cell>
          <cell r="B1712" t="str">
            <v>881006800107</v>
          </cell>
          <cell r="C1712" t="str">
            <v>881</v>
          </cell>
          <cell r="D1712" t="str">
            <v>881006</v>
          </cell>
          <cell r="E1712" t="str">
            <v>هزينه هاي كاركنان</v>
          </cell>
          <cell r="F1712" t="str">
            <v>ورزش</v>
          </cell>
          <cell r="G1712" t="str">
            <v>800107</v>
          </cell>
          <cell r="H1712" t="str">
            <v>خط گيج</v>
          </cell>
          <cell r="P1712" t="str">
            <v>227</v>
          </cell>
        </row>
        <row r="1713">
          <cell r="A1713">
            <v>2330</v>
          </cell>
          <cell r="B1713" t="str">
            <v>881006800301</v>
          </cell>
          <cell r="C1713" t="str">
            <v>881</v>
          </cell>
          <cell r="D1713" t="str">
            <v>881006</v>
          </cell>
          <cell r="E1713" t="str">
            <v>هزينه هاي كاركنان</v>
          </cell>
          <cell r="F1713" t="str">
            <v>ورزش</v>
          </cell>
          <cell r="G1713" t="str">
            <v>800301</v>
          </cell>
          <cell r="H1713" t="str">
            <v>حراست</v>
          </cell>
          <cell r="P1713" t="str">
            <v>233</v>
          </cell>
        </row>
        <row r="1714">
          <cell r="A1714">
            <v>2279</v>
          </cell>
          <cell r="B1714" t="str">
            <v>881006800101</v>
          </cell>
          <cell r="C1714" t="str">
            <v>881</v>
          </cell>
          <cell r="D1714" t="str">
            <v>881006</v>
          </cell>
          <cell r="E1714" t="str">
            <v>هزينه هاي كاركنان</v>
          </cell>
          <cell r="F1714" t="str">
            <v>ورزش</v>
          </cell>
          <cell r="G1714" t="str">
            <v>800101</v>
          </cell>
          <cell r="H1714" t="str">
            <v>تحقيقات مهندسي</v>
          </cell>
          <cell r="P1714" t="str">
            <v>227</v>
          </cell>
        </row>
        <row r="1715">
          <cell r="A1715">
            <v>2279</v>
          </cell>
          <cell r="B1715" t="str">
            <v>881006800105</v>
          </cell>
          <cell r="C1715" t="str">
            <v>881</v>
          </cell>
          <cell r="D1715" t="str">
            <v>881006</v>
          </cell>
          <cell r="E1715" t="str">
            <v>هزينه هاي كاركنان</v>
          </cell>
          <cell r="F1715" t="str">
            <v>ورزش</v>
          </cell>
          <cell r="G1715" t="str">
            <v>800105</v>
          </cell>
          <cell r="H1715" t="str">
            <v>مترولوژي</v>
          </cell>
          <cell r="P1715" t="str">
            <v>227</v>
          </cell>
        </row>
        <row r="1716">
          <cell r="A1716">
            <v>2411</v>
          </cell>
          <cell r="B1716" t="str">
            <v>881006800400</v>
          </cell>
          <cell r="C1716" t="str">
            <v>881</v>
          </cell>
          <cell r="D1716" t="str">
            <v>881006</v>
          </cell>
          <cell r="E1716" t="str">
            <v>هزينه هاي كاركنان</v>
          </cell>
          <cell r="F1716" t="str">
            <v>ورزش</v>
          </cell>
          <cell r="G1716" t="str">
            <v>800400</v>
          </cell>
          <cell r="H1716" t="str">
            <v>امور مالي</v>
          </cell>
          <cell r="P1716" t="str">
            <v>241</v>
          </cell>
        </row>
        <row r="1717">
          <cell r="A1717">
            <v>2330</v>
          </cell>
          <cell r="B1717" t="str">
            <v>881006800304</v>
          </cell>
          <cell r="C1717" t="str">
            <v>881</v>
          </cell>
          <cell r="D1717" t="str">
            <v>881006</v>
          </cell>
          <cell r="E1717" t="str">
            <v>هزينه هاي كاركنان</v>
          </cell>
          <cell r="F1717" t="str">
            <v>ورزش</v>
          </cell>
          <cell r="G1717" t="str">
            <v>800304</v>
          </cell>
          <cell r="H1717" t="str">
            <v>تدارکات و تامين قطعات</v>
          </cell>
          <cell r="P1717" t="str">
            <v>233</v>
          </cell>
        </row>
        <row r="1718">
          <cell r="A1718">
            <v>2239</v>
          </cell>
          <cell r="B1718" t="str">
            <v>881006800200</v>
          </cell>
          <cell r="C1718" t="str">
            <v>881</v>
          </cell>
          <cell r="D1718" t="str">
            <v>881006</v>
          </cell>
          <cell r="E1718" t="str">
            <v>هزينه هاي كاركنان</v>
          </cell>
          <cell r="F1718" t="str">
            <v>ورزش</v>
          </cell>
          <cell r="G1718" t="str">
            <v>800200</v>
          </cell>
          <cell r="H1718" t="str">
            <v>عمومي مونتاژ</v>
          </cell>
          <cell r="P1718" t="str">
            <v>223</v>
          </cell>
        </row>
        <row r="1719">
          <cell r="A1719">
            <v>2279</v>
          </cell>
          <cell r="B1719" t="str">
            <v>881006800203</v>
          </cell>
          <cell r="C1719" t="str">
            <v>881</v>
          </cell>
          <cell r="D1719" t="str">
            <v>881006</v>
          </cell>
          <cell r="E1719" t="str">
            <v>هزينه هاي كاركنان</v>
          </cell>
          <cell r="F1719" t="str">
            <v>ورزش</v>
          </cell>
          <cell r="G1719" t="str">
            <v>800203</v>
          </cell>
          <cell r="H1719" t="str">
            <v>عمومي کنترل کيفي</v>
          </cell>
          <cell r="P1719" t="str">
            <v>227</v>
          </cell>
        </row>
        <row r="1720">
          <cell r="A1720">
            <v>2279</v>
          </cell>
          <cell r="B1720" t="str">
            <v>881006800206</v>
          </cell>
          <cell r="C1720" t="str">
            <v>881</v>
          </cell>
          <cell r="D1720" t="str">
            <v>881006</v>
          </cell>
          <cell r="E1720" t="str">
            <v>هزينه هاي كاركنان</v>
          </cell>
          <cell r="F1720" t="str">
            <v>ورزش</v>
          </cell>
          <cell r="G1720" t="str">
            <v>800206</v>
          </cell>
          <cell r="H1720" t="str">
            <v>عمومي خط گيج</v>
          </cell>
          <cell r="P1720" t="str">
            <v>227</v>
          </cell>
        </row>
        <row r="1721">
          <cell r="A1721">
            <v>2529</v>
          </cell>
          <cell r="B1721" t="str">
            <v>881006800500</v>
          </cell>
          <cell r="C1721" t="str">
            <v>881</v>
          </cell>
          <cell r="D1721" t="str">
            <v>881006</v>
          </cell>
          <cell r="E1721" t="str">
            <v>هزينه هاي كاركنان</v>
          </cell>
          <cell r="F1721" t="str">
            <v>ورزش</v>
          </cell>
          <cell r="G1721" t="str">
            <v>800500</v>
          </cell>
          <cell r="H1721" t="str">
            <v>فروش</v>
          </cell>
          <cell r="P1721" t="str">
            <v>252</v>
          </cell>
        </row>
        <row r="1722">
          <cell r="A1722">
            <v>2279</v>
          </cell>
          <cell r="B1722" t="str">
            <v>881006800102</v>
          </cell>
          <cell r="C1722" t="str">
            <v>881</v>
          </cell>
          <cell r="D1722" t="str">
            <v>881006</v>
          </cell>
          <cell r="E1722" t="str">
            <v>هزينه هاي كاركنان</v>
          </cell>
          <cell r="F1722" t="str">
            <v>ورزش</v>
          </cell>
          <cell r="G1722" t="str">
            <v>800102</v>
          </cell>
          <cell r="H1722" t="str">
            <v>عمليات حرارتي و آبکاري</v>
          </cell>
          <cell r="P1722" t="str">
            <v>227</v>
          </cell>
        </row>
        <row r="1723">
          <cell r="A1723">
            <v>2279</v>
          </cell>
          <cell r="B1723" t="str">
            <v>881006800106</v>
          </cell>
          <cell r="C1723" t="str">
            <v>881</v>
          </cell>
          <cell r="D1723" t="str">
            <v>881006</v>
          </cell>
          <cell r="E1723" t="str">
            <v>هزينه هاي كاركنان</v>
          </cell>
          <cell r="F1723" t="str">
            <v>ورزش</v>
          </cell>
          <cell r="G1723" t="str">
            <v>800106</v>
          </cell>
          <cell r="H1723" t="str">
            <v>تست مواد وشيمي</v>
          </cell>
          <cell r="P1723" t="str">
            <v>227</v>
          </cell>
        </row>
        <row r="1724">
          <cell r="A1724">
            <v>2279</v>
          </cell>
          <cell r="B1724" t="str">
            <v>881006800201</v>
          </cell>
          <cell r="C1724" t="str">
            <v>881</v>
          </cell>
          <cell r="D1724" t="str">
            <v>881006</v>
          </cell>
          <cell r="E1724" t="str">
            <v>هزينه هاي كاركنان</v>
          </cell>
          <cell r="F1724" t="str">
            <v>ورزش</v>
          </cell>
          <cell r="G1724" t="str">
            <v>800201</v>
          </cell>
          <cell r="H1724" t="str">
            <v>عمومي تحقيقات و مهندسي</v>
          </cell>
          <cell r="P1724" t="str">
            <v>227</v>
          </cell>
        </row>
        <row r="1725">
          <cell r="A1725">
            <v>2330</v>
          </cell>
          <cell r="B1725" t="str">
            <v>881007800303</v>
          </cell>
          <cell r="C1725" t="str">
            <v>881</v>
          </cell>
          <cell r="D1725" t="str">
            <v>881007</v>
          </cell>
          <cell r="E1725" t="str">
            <v>هزينه هاي كاركنان</v>
          </cell>
          <cell r="F1725" t="str">
            <v>كمك هزينه ازدواج،تولد نوزاد و فوت اقوام</v>
          </cell>
          <cell r="G1725" t="str">
            <v>800303</v>
          </cell>
          <cell r="H1725" t="str">
            <v>برنامه ريزي</v>
          </cell>
          <cell r="P1725" t="str">
            <v>233</v>
          </cell>
        </row>
        <row r="1726">
          <cell r="A1726">
            <v>2279</v>
          </cell>
          <cell r="B1726" t="str">
            <v>881007800103</v>
          </cell>
          <cell r="C1726" t="str">
            <v>881</v>
          </cell>
          <cell r="D1726" t="str">
            <v>881007</v>
          </cell>
          <cell r="E1726" t="str">
            <v>هزينه هاي كاركنان</v>
          </cell>
          <cell r="F1726" t="str">
            <v>كمك هزينه ازدواج،تولد نوزاد و فوت اقوام</v>
          </cell>
          <cell r="G1726" t="str">
            <v>800103</v>
          </cell>
          <cell r="H1726" t="str">
            <v>مرکز ساخت و توليد</v>
          </cell>
          <cell r="P1726" t="str">
            <v>227</v>
          </cell>
        </row>
        <row r="1727">
          <cell r="A1727">
            <v>2330</v>
          </cell>
          <cell r="B1727" t="str">
            <v>881007800304</v>
          </cell>
          <cell r="C1727" t="str">
            <v>881</v>
          </cell>
          <cell r="D1727" t="str">
            <v>881007</v>
          </cell>
          <cell r="E1727" t="str">
            <v>هزينه هاي كاركنان</v>
          </cell>
          <cell r="F1727" t="str">
            <v>كمك هزينه ازدواج،تولد نوزاد و فوت اقوام</v>
          </cell>
          <cell r="G1727" t="str">
            <v>800304</v>
          </cell>
          <cell r="H1727" t="str">
            <v>تدارکات و تامين قطعات</v>
          </cell>
          <cell r="P1727" t="str">
            <v>233</v>
          </cell>
        </row>
        <row r="1728">
          <cell r="A1728">
            <v>2403</v>
          </cell>
          <cell r="B1728" t="str">
            <v>881007800400</v>
          </cell>
          <cell r="C1728" t="str">
            <v>881</v>
          </cell>
          <cell r="D1728" t="str">
            <v>881007</v>
          </cell>
          <cell r="E1728" t="str">
            <v>هزينه هاي كاركنان</v>
          </cell>
          <cell r="F1728" t="str">
            <v>كمك هزينه ازدواج،تولد نوزاد و فوت اقوام</v>
          </cell>
          <cell r="G1728" t="str">
            <v>800400</v>
          </cell>
          <cell r="H1728" t="str">
            <v>امور مالي</v>
          </cell>
          <cell r="P1728" t="str">
            <v>240</v>
          </cell>
        </row>
        <row r="1729">
          <cell r="A1729">
            <v>2239</v>
          </cell>
          <cell r="B1729" t="str">
            <v>881007800100</v>
          </cell>
          <cell r="C1729" t="str">
            <v>881</v>
          </cell>
          <cell r="D1729" t="str">
            <v>881007</v>
          </cell>
          <cell r="E1729" t="str">
            <v>هزينه هاي كاركنان</v>
          </cell>
          <cell r="F1729" t="str">
            <v>كمك هزينه ازدواج،تولد نوزاد و فوت اقوام</v>
          </cell>
          <cell r="G1729" t="str">
            <v>800100</v>
          </cell>
          <cell r="H1729" t="str">
            <v>مونتاژ</v>
          </cell>
          <cell r="P1729" t="str">
            <v>223</v>
          </cell>
        </row>
        <row r="1730">
          <cell r="A1730">
            <v>2403</v>
          </cell>
          <cell r="B1730" t="str">
            <v>881007800403</v>
          </cell>
          <cell r="C1730" t="str">
            <v>881</v>
          </cell>
          <cell r="D1730" t="str">
            <v>881007</v>
          </cell>
          <cell r="E1730" t="str">
            <v>هزينه هاي كاركنان</v>
          </cell>
          <cell r="F1730" t="str">
            <v>كمك هزينه ازدواج،تولد نوزاد و فوت اقوام</v>
          </cell>
          <cell r="G1730" t="str">
            <v>800403</v>
          </cell>
          <cell r="H1730" t="str">
            <v>امو ر اداري</v>
          </cell>
          <cell r="P1730" t="str">
            <v>240</v>
          </cell>
        </row>
        <row r="1731">
          <cell r="A1731">
            <v>2279</v>
          </cell>
          <cell r="B1731" t="str">
            <v>881007800104</v>
          </cell>
          <cell r="C1731" t="str">
            <v>881</v>
          </cell>
          <cell r="D1731" t="str">
            <v>881007</v>
          </cell>
          <cell r="E1731" t="str">
            <v>هزينه هاي كاركنان</v>
          </cell>
          <cell r="F1731" t="str">
            <v>كمك هزينه ازدواج،تولد نوزاد و فوت اقوام</v>
          </cell>
          <cell r="G1731" t="str">
            <v>800104</v>
          </cell>
          <cell r="H1731" t="str">
            <v>کنترل کيفي</v>
          </cell>
          <cell r="P1731" t="str">
            <v>227</v>
          </cell>
        </row>
        <row r="1732">
          <cell r="A1732">
            <v>2279</v>
          </cell>
          <cell r="B1732" t="str">
            <v>881007800101</v>
          </cell>
          <cell r="C1732" t="str">
            <v>881</v>
          </cell>
          <cell r="D1732" t="str">
            <v>881007</v>
          </cell>
          <cell r="E1732" t="str">
            <v>هزينه هاي كاركنان</v>
          </cell>
          <cell r="F1732" t="str">
            <v>كمك هزينه ازدواج،تولد نوزاد و فوت اقوام</v>
          </cell>
          <cell r="G1732" t="str">
            <v>800101</v>
          </cell>
          <cell r="H1732" t="str">
            <v>تحقيقات مهندسي</v>
          </cell>
          <cell r="P1732" t="str">
            <v>227</v>
          </cell>
        </row>
        <row r="1733">
          <cell r="A1733">
            <v>2279</v>
          </cell>
          <cell r="B1733" t="str">
            <v>881007800105</v>
          </cell>
          <cell r="C1733" t="str">
            <v>881</v>
          </cell>
          <cell r="D1733" t="str">
            <v>881007</v>
          </cell>
          <cell r="E1733" t="str">
            <v>هزينه هاي كاركنان</v>
          </cell>
          <cell r="F1733" t="str">
            <v>كمك هزينه ازدواج،تولد نوزاد و فوت اقوام</v>
          </cell>
          <cell r="G1733" t="str">
            <v>800105</v>
          </cell>
          <cell r="H1733" t="str">
            <v>مترولوژي</v>
          </cell>
          <cell r="P1733" t="str">
            <v>227</v>
          </cell>
        </row>
        <row r="1734">
          <cell r="A1734">
            <v>2330</v>
          </cell>
          <cell r="B1734" t="str">
            <v>881007800302</v>
          </cell>
          <cell r="C1734" t="str">
            <v>881</v>
          </cell>
          <cell r="D1734" t="str">
            <v>881007</v>
          </cell>
          <cell r="E1734" t="str">
            <v>هزينه هاي كاركنان</v>
          </cell>
          <cell r="F1734" t="str">
            <v>كمك هزينه ازدواج،تولد نوزاد و فوت اقوام</v>
          </cell>
          <cell r="G1734" t="str">
            <v>800302</v>
          </cell>
          <cell r="H1734" t="str">
            <v>خدمات فني</v>
          </cell>
          <cell r="P1734" t="str">
            <v>233</v>
          </cell>
        </row>
        <row r="1735">
          <cell r="A1735">
            <v>2330</v>
          </cell>
          <cell r="B1735" t="str">
            <v>881007800305</v>
          </cell>
          <cell r="C1735" t="str">
            <v>881</v>
          </cell>
          <cell r="D1735" t="str">
            <v>881007</v>
          </cell>
          <cell r="E1735" t="str">
            <v>هزينه هاي كاركنان</v>
          </cell>
          <cell r="F1735" t="str">
            <v>كمك هزينه ازدواج،تولد نوزاد و فوت اقوام</v>
          </cell>
          <cell r="G1735" t="str">
            <v>800305</v>
          </cell>
          <cell r="H1735" t="str">
            <v>طرح و توسعه سيستمها</v>
          </cell>
          <cell r="P1735" t="str">
            <v>233</v>
          </cell>
        </row>
        <row r="1736">
          <cell r="A1736">
            <v>2403</v>
          </cell>
          <cell r="B1736" t="str">
            <v>881007800401</v>
          </cell>
          <cell r="C1736" t="str">
            <v>881</v>
          </cell>
          <cell r="D1736" t="str">
            <v>881007</v>
          </cell>
          <cell r="E1736" t="str">
            <v>هزينه هاي كاركنان</v>
          </cell>
          <cell r="F1736" t="str">
            <v>كمك هزينه ازدواج،تولد نوزاد و فوت اقوام</v>
          </cell>
          <cell r="G1736" t="str">
            <v>800401</v>
          </cell>
          <cell r="H1736" t="str">
            <v>مديريت</v>
          </cell>
          <cell r="P1736" t="str">
            <v>240</v>
          </cell>
        </row>
        <row r="1737">
          <cell r="A1737">
            <v>2403</v>
          </cell>
          <cell r="B1737" t="str">
            <v>881007800402</v>
          </cell>
          <cell r="C1737" t="str">
            <v>881</v>
          </cell>
          <cell r="D1737" t="str">
            <v>881007</v>
          </cell>
          <cell r="E1737" t="str">
            <v>هزينه هاي كاركنان</v>
          </cell>
          <cell r="F1737" t="str">
            <v>كمك هزينه ازدواج،تولد نوزاد و فوت اقوام</v>
          </cell>
          <cell r="G1737" t="str">
            <v>800402</v>
          </cell>
          <cell r="H1737" t="str">
            <v>دفتر تهران</v>
          </cell>
          <cell r="P1737" t="str">
            <v>240</v>
          </cell>
        </row>
        <row r="1738">
          <cell r="A1738">
            <v>2429</v>
          </cell>
          <cell r="B1738" t="str">
            <v>881010800400</v>
          </cell>
          <cell r="C1738" t="str">
            <v>881</v>
          </cell>
          <cell r="D1738" t="str">
            <v>881010</v>
          </cell>
          <cell r="E1738" t="str">
            <v>هزينه هاي كاركنان</v>
          </cell>
          <cell r="F1738" t="str">
            <v>كسر تنخواه</v>
          </cell>
          <cell r="G1738" t="str">
            <v>800400</v>
          </cell>
          <cell r="H1738" t="str">
            <v>امور مالي</v>
          </cell>
          <cell r="P1738" t="str">
            <v>242</v>
          </cell>
        </row>
        <row r="1739">
          <cell r="A1739">
            <v>2300</v>
          </cell>
          <cell r="B1739" t="str">
            <v>881010800304</v>
          </cell>
          <cell r="C1739" t="str">
            <v>881</v>
          </cell>
          <cell r="D1739" t="str">
            <v>881010</v>
          </cell>
          <cell r="E1739" t="str">
            <v>هزينه هاي كاركنان</v>
          </cell>
          <cell r="F1739" t="str">
            <v>كسر تنخواه</v>
          </cell>
          <cell r="G1739" t="str">
            <v>800304</v>
          </cell>
          <cell r="H1739" t="str">
            <v>تدارکات و تامين قطعات</v>
          </cell>
          <cell r="P1739" t="str">
            <v>230</v>
          </cell>
        </row>
        <row r="1740">
          <cell r="A1740">
            <v>2429</v>
          </cell>
          <cell r="B1740" t="str">
            <v>881010800402</v>
          </cell>
          <cell r="C1740" t="str">
            <v>881</v>
          </cell>
          <cell r="D1740" t="str">
            <v>881010</v>
          </cell>
          <cell r="E1740" t="str">
            <v>هزينه هاي كاركنان</v>
          </cell>
          <cell r="F1740" t="str">
            <v>كسر تنخواه</v>
          </cell>
          <cell r="G1740" t="str">
            <v>800402</v>
          </cell>
          <cell r="H1740" t="str">
            <v>دفتر تهران</v>
          </cell>
          <cell r="P1740" t="str">
            <v>242</v>
          </cell>
        </row>
        <row r="1741">
          <cell r="A1741">
            <v>2412</v>
          </cell>
          <cell r="B1741" t="str">
            <v>881011800401</v>
          </cell>
          <cell r="C1741" t="str">
            <v>881</v>
          </cell>
          <cell r="D1741" t="str">
            <v>881011</v>
          </cell>
          <cell r="E1741" t="str">
            <v>هزينه هاي كاركنان</v>
          </cell>
          <cell r="F1741" t="str">
            <v>مكالمه تلفن(مزايا)</v>
          </cell>
          <cell r="G1741" t="str">
            <v>800401</v>
          </cell>
          <cell r="H1741" t="str">
            <v>مديريت</v>
          </cell>
          <cell r="P1741" t="str">
            <v>241</v>
          </cell>
        </row>
        <row r="1742">
          <cell r="A1742">
            <v>2279</v>
          </cell>
          <cell r="B1742" t="str">
            <v>881011800202</v>
          </cell>
          <cell r="C1742" t="str">
            <v>881</v>
          </cell>
          <cell r="D1742" t="str">
            <v>881011</v>
          </cell>
          <cell r="E1742" t="str">
            <v>هزينه هاي كاركنان</v>
          </cell>
          <cell r="F1742" t="str">
            <v>مكالمه تلفن(مزايا)</v>
          </cell>
          <cell r="G1742" t="str">
            <v>800202</v>
          </cell>
          <cell r="H1742" t="str">
            <v>عمومي ساخت و توليد</v>
          </cell>
          <cell r="P1742" t="str">
            <v>227</v>
          </cell>
        </row>
        <row r="1743">
          <cell r="A1743">
            <v>2412</v>
          </cell>
          <cell r="B1743" t="str">
            <v>881011800400</v>
          </cell>
          <cell r="C1743" t="str">
            <v>881</v>
          </cell>
          <cell r="D1743" t="str">
            <v>881011</v>
          </cell>
          <cell r="E1743" t="str">
            <v>هزينه هاي كاركنان</v>
          </cell>
          <cell r="F1743" t="str">
            <v>مكالمه تلفن(مزايا)</v>
          </cell>
          <cell r="G1743" t="str">
            <v>800400</v>
          </cell>
          <cell r="H1743" t="str">
            <v>امور مالي</v>
          </cell>
          <cell r="P1743" t="str">
            <v>241</v>
          </cell>
        </row>
        <row r="1744">
          <cell r="A1744">
            <v>2300</v>
          </cell>
          <cell r="B1744" t="str">
            <v>881011800304</v>
          </cell>
          <cell r="C1744" t="str">
            <v>881</v>
          </cell>
          <cell r="D1744" t="str">
            <v>881011</v>
          </cell>
          <cell r="E1744" t="str">
            <v>هزينه هاي كاركنان</v>
          </cell>
          <cell r="F1744" t="str">
            <v>مكالمه تلفن(مزايا)</v>
          </cell>
          <cell r="G1744" t="str">
            <v>800304</v>
          </cell>
          <cell r="H1744" t="str">
            <v>تدارکات و تامين قطعات</v>
          </cell>
          <cell r="P1744" t="str">
            <v>230</v>
          </cell>
        </row>
        <row r="1745">
          <cell r="A1745">
            <v>2529</v>
          </cell>
          <cell r="B1745" t="str">
            <v>881011800500</v>
          </cell>
          <cell r="C1745" t="str">
            <v>881</v>
          </cell>
          <cell r="D1745" t="str">
            <v>881011</v>
          </cell>
          <cell r="E1745" t="str">
            <v>هزينه هاي كاركنان</v>
          </cell>
          <cell r="F1745" t="str">
            <v>مكالمه تلفن(مزايا)</v>
          </cell>
          <cell r="G1745" t="str">
            <v>800500</v>
          </cell>
          <cell r="H1745" t="str">
            <v>فروش</v>
          </cell>
          <cell r="P1745" t="str">
            <v>252</v>
          </cell>
        </row>
        <row r="1746">
          <cell r="A1746">
            <v>2279</v>
          </cell>
          <cell r="B1746" t="str">
            <v>881011800201</v>
          </cell>
          <cell r="C1746" t="str">
            <v>881</v>
          </cell>
          <cell r="D1746" t="str">
            <v>881011</v>
          </cell>
          <cell r="E1746" t="str">
            <v>هزينه هاي كاركنان</v>
          </cell>
          <cell r="F1746" t="str">
            <v>مكالمه تلفن(مزايا)</v>
          </cell>
          <cell r="G1746" t="str">
            <v>800201</v>
          </cell>
          <cell r="H1746" t="str">
            <v>عمومي تحقيقات و مهندسي</v>
          </cell>
          <cell r="P1746" t="str">
            <v>227</v>
          </cell>
        </row>
        <row r="1747">
          <cell r="A1747">
            <v>2412</v>
          </cell>
          <cell r="B1747" t="str">
            <v>881011800403</v>
          </cell>
          <cell r="C1747" t="str">
            <v>881</v>
          </cell>
          <cell r="D1747" t="str">
            <v>881011</v>
          </cell>
          <cell r="E1747" t="str">
            <v>هزينه هاي كاركنان</v>
          </cell>
          <cell r="F1747" t="str">
            <v>مكالمه تلفن(مزايا)</v>
          </cell>
          <cell r="G1747" t="str">
            <v>800403</v>
          </cell>
          <cell r="H1747" t="str">
            <v>امو ر اداري</v>
          </cell>
          <cell r="P1747" t="str">
            <v>241</v>
          </cell>
        </row>
        <row r="1748">
          <cell r="A1748">
            <v>2300</v>
          </cell>
          <cell r="B1748" t="str">
            <v>881011800302</v>
          </cell>
          <cell r="C1748" t="str">
            <v>881</v>
          </cell>
          <cell r="D1748" t="str">
            <v>881011</v>
          </cell>
          <cell r="E1748" t="str">
            <v>هزينه هاي كاركنان</v>
          </cell>
          <cell r="F1748" t="str">
            <v>مكالمه تلفن(مزايا)</v>
          </cell>
          <cell r="G1748" t="str">
            <v>800302</v>
          </cell>
          <cell r="H1748" t="str">
            <v>خدمات فني</v>
          </cell>
          <cell r="P1748" t="str">
            <v>230</v>
          </cell>
        </row>
        <row r="1749">
          <cell r="A1749">
            <v>2300</v>
          </cell>
          <cell r="B1749" t="str">
            <v>881011800303</v>
          </cell>
          <cell r="C1749" t="str">
            <v>881</v>
          </cell>
          <cell r="D1749" t="str">
            <v>881011</v>
          </cell>
          <cell r="E1749" t="str">
            <v>هزينه هاي كاركنان</v>
          </cell>
          <cell r="F1749" t="str">
            <v>مكالمه تلفن(مزايا)</v>
          </cell>
          <cell r="G1749" t="str">
            <v>800303</v>
          </cell>
          <cell r="H1749" t="str">
            <v>برنامه ريزي</v>
          </cell>
          <cell r="P1749" t="str">
            <v>230</v>
          </cell>
        </row>
        <row r="1750">
          <cell r="A1750">
            <v>2279</v>
          </cell>
          <cell r="B1750" t="str">
            <v>881012800103</v>
          </cell>
          <cell r="C1750" t="str">
            <v>881</v>
          </cell>
          <cell r="D1750" t="str">
            <v>881012</v>
          </cell>
          <cell r="E1750" t="str">
            <v>هزينه هاي كاركنان</v>
          </cell>
          <cell r="F1750" t="str">
            <v>ساير هزينه هاي كاركنان</v>
          </cell>
          <cell r="G1750" t="str">
            <v>800103</v>
          </cell>
          <cell r="H1750" t="str">
            <v>مرکز ساخت و توليد</v>
          </cell>
          <cell r="P1750" t="str">
            <v>227</v>
          </cell>
        </row>
        <row r="1751">
          <cell r="A1751">
            <v>2429</v>
          </cell>
          <cell r="B1751" t="str">
            <v>881012800403</v>
          </cell>
          <cell r="C1751" t="str">
            <v>881</v>
          </cell>
          <cell r="D1751" t="str">
            <v>881012</v>
          </cell>
          <cell r="E1751" t="str">
            <v>هزينه هاي كاركنان</v>
          </cell>
          <cell r="F1751" t="str">
            <v>ساير هزينه هاي كاركنان</v>
          </cell>
          <cell r="G1751" t="str">
            <v>800403</v>
          </cell>
          <cell r="H1751" t="str">
            <v>امو ر اداري</v>
          </cell>
          <cell r="P1751" t="str">
            <v>242</v>
          </cell>
        </row>
        <row r="1752">
          <cell r="A1752">
            <v>2239</v>
          </cell>
          <cell r="B1752" t="str">
            <v>881012800100</v>
          </cell>
          <cell r="C1752" t="str">
            <v>881</v>
          </cell>
          <cell r="D1752" t="str">
            <v>881012</v>
          </cell>
          <cell r="E1752" t="str">
            <v>هزينه هاي كاركنان</v>
          </cell>
          <cell r="F1752" t="str">
            <v>ساير هزينه هاي كاركنان</v>
          </cell>
          <cell r="G1752" t="str">
            <v>800100</v>
          </cell>
          <cell r="H1752" t="str">
            <v>مونتاژ</v>
          </cell>
          <cell r="P1752" t="str">
            <v>223</v>
          </cell>
        </row>
        <row r="1753">
          <cell r="A1753">
            <v>2330</v>
          </cell>
          <cell r="B1753" t="str">
            <v>881012800303</v>
          </cell>
          <cell r="C1753" t="str">
            <v>881</v>
          </cell>
          <cell r="D1753" t="str">
            <v>881012</v>
          </cell>
          <cell r="E1753" t="str">
            <v>هزينه هاي كاركنان</v>
          </cell>
          <cell r="F1753" t="str">
            <v>ساير هزينه هاي كاركنان</v>
          </cell>
          <cell r="G1753" t="str">
            <v>800303</v>
          </cell>
          <cell r="H1753" t="str">
            <v>برنامه ريزي</v>
          </cell>
          <cell r="P1753" t="str">
            <v>233</v>
          </cell>
        </row>
        <row r="1754">
          <cell r="A1754">
            <v>2279</v>
          </cell>
          <cell r="B1754" t="str">
            <v>881012800107</v>
          </cell>
          <cell r="C1754" t="str">
            <v>881</v>
          </cell>
          <cell r="D1754" t="str">
            <v>881012</v>
          </cell>
          <cell r="E1754" t="str">
            <v>هزينه هاي كاركنان</v>
          </cell>
          <cell r="F1754" t="str">
            <v>ساير هزينه هاي كاركنان</v>
          </cell>
          <cell r="G1754" t="str">
            <v>800107</v>
          </cell>
          <cell r="H1754" t="str">
            <v>خط گيج</v>
          </cell>
          <cell r="P1754" t="str">
            <v>227</v>
          </cell>
        </row>
        <row r="1755">
          <cell r="A1755">
            <v>2279</v>
          </cell>
          <cell r="B1755" t="str">
            <v>881012800104</v>
          </cell>
          <cell r="C1755" t="str">
            <v>881</v>
          </cell>
          <cell r="D1755" t="str">
            <v>881012</v>
          </cell>
          <cell r="E1755" t="str">
            <v>هزينه هاي كاركنان</v>
          </cell>
          <cell r="F1755" t="str">
            <v>ساير هزينه هاي كاركنان</v>
          </cell>
          <cell r="G1755" t="str">
            <v>800104</v>
          </cell>
          <cell r="H1755" t="str">
            <v>کنترل کيفي</v>
          </cell>
          <cell r="P1755" t="str">
            <v>227</v>
          </cell>
        </row>
        <row r="1756">
          <cell r="A1756">
            <v>2330</v>
          </cell>
          <cell r="B1756" t="str">
            <v>881012800302</v>
          </cell>
          <cell r="C1756" t="str">
            <v>881</v>
          </cell>
          <cell r="D1756" t="str">
            <v>881012</v>
          </cell>
          <cell r="E1756" t="str">
            <v>هزينه هاي كاركنان</v>
          </cell>
          <cell r="F1756" t="str">
            <v>ساير هزينه هاي كاركنان</v>
          </cell>
          <cell r="G1756" t="str">
            <v>800302</v>
          </cell>
          <cell r="H1756" t="str">
            <v>خدمات فني</v>
          </cell>
          <cell r="P1756" t="str">
            <v>233</v>
          </cell>
        </row>
        <row r="1757">
          <cell r="A1757">
            <v>2279</v>
          </cell>
          <cell r="B1757" t="str">
            <v>881012800202</v>
          </cell>
          <cell r="C1757" t="str">
            <v>881</v>
          </cell>
          <cell r="D1757" t="str">
            <v>881012</v>
          </cell>
          <cell r="E1757" t="str">
            <v>هزينه هاي كاركنان</v>
          </cell>
          <cell r="F1757" t="str">
            <v>ساير هزينه هاي كاركنان</v>
          </cell>
          <cell r="G1757" t="str">
            <v>800202</v>
          </cell>
          <cell r="H1757" t="str">
            <v>عمومي ساخت و توليد</v>
          </cell>
          <cell r="P1757" t="str">
            <v>227</v>
          </cell>
        </row>
        <row r="1758">
          <cell r="A1758">
            <v>2429</v>
          </cell>
          <cell r="B1758" t="str">
            <v>881012800400</v>
          </cell>
          <cell r="C1758" t="str">
            <v>881</v>
          </cell>
          <cell r="D1758" t="str">
            <v>881012</v>
          </cell>
          <cell r="E1758" t="str">
            <v>هزينه هاي كاركنان</v>
          </cell>
          <cell r="F1758" t="str">
            <v>ساير هزينه هاي كاركنان</v>
          </cell>
          <cell r="G1758" t="str">
            <v>800400</v>
          </cell>
          <cell r="H1758" t="str">
            <v>امور مالي</v>
          </cell>
          <cell r="P1758" t="str">
            <v>242</v>
          </cell>
        </row>
        <row r="1759">
          <cell r="A1759">
            <v>2330</v>
          </cell>
          <cell r="B1759" t="str">
            <v>881012800304</v>
          </cell>
          <cell r="C1759" t="str">
            <v>881</v>
          </cell>
          <cell r="D1759" t="str">
            <v>881012</v>
          </cell>
          <cell r="E1759" t="str">
            <v>هزينه هاي كاركنان</v>
          </cell>
          <cell r="F1759" t="str">
            <v>ساير هزينه هاي كاركنان</v>
          </cell>
          <cell r="G1759" t="str">
            <v>800304</v>
          </cell>
          <cell r="H1759" t="str">
            <v>تدارکات و تامين قطعات</v>
          </cell>
          <cell r="P1759" t="str">
            <v>233</v>
          </cell>
        </row>
        <row r="1760">
          <cell r="A1760">
            <v>2429</v>
          </cell>
          <cell r="B1760" t="str">
            <v>881012800401</v>
          </cell>
          <cell r="C1760" t="str">
            <v>881</v>
          </cell>
          <cell r="D1760" t="str">
            <v>881012</v>
          </cell>
          <cell r="E1760" t="str">
            <v>هزينه هاي كاركنان</v>
          </cell>
          <cell r="F1760" t="str">
            <v>ساير هزينه هاي كاركنان</v>
          </cell>
          <cell r="G1760" t="str">
            <v>800401</v>
          </cell>
          <cell r="H1760" t="str">
            <v>مديريت</v>
          </cell>
          <cell r="P1760" t="str">
            <v>242</v>
          </cell>
        </row>
        <row r="1761">
          <cell r="A1761">
            <v>2330</v>
          </cell>
          <cell r="B1761" t="str">
            <v>881012800301</v>
          </cell>
          <cell r="C1761" t="str">
            <v>881</v>
          </cell>
          <cell r="D1761" t="str">
            <v>881012</v>
          </cell>
          <cell r="E1761" t="str">
            <v>هزينه هاي كاركنان</v>
          </cell>
          <cell r="F1761" t="str">
            <v>ساير هزينه هاي كاركنان</v>
          </cell>
          <cell r="G1761" t="str">
            <v>800301</v>
          </cell>
          <cell r="H1761" t="str">
            <v>حراست</v>
          </cell>
          <cell r="P1761" t="str">
            <v>233</v>
          </cell>
        </row>
        <row r="1762">
          <cell r="A1762">
            <v>2529</v>
          </cell>
          <cell r="B1762" t="str">
            <v>881012800500</v>
          </cell>
          <cell r="C1762" t="str">
            <v>881</v>
          </cell>
          <cell r="D1762" t="str">
            <v>881012</v>
          </cell>
          <cell r="E1762" t="str">
            <v>هزينه هاي كاركنان</v>
          </cell>
          <cell r="F1762" t="str">
            <v>ساير هزينه هاي كاركنان</v>
          </cell>
          <cell r="G1762" t="str">
            <v>800500</v>
          </cell>
          <cell r="H1762" t="str">
            <v>فروش</v>
          </cell>
          <cell r="P1762" t="str">
            <v>252</v>
          </cell>
        </row>
        <row r="1763">
          <cell r="A1763">
            <v>2279</v>
          </cell>
          <cell r="B1763" t="str">
            <v>881012800105</v>
          </cell>
          <cell r="C1763" t="str">
            <v>881</v>
          </cell>
          <cell r="D1763" t="str">
            <v>881012</v>
          </cell>
          <cell r="E1763" t="str">
            <v>هزينه هاي كاركنان</v>
          </cell>
          <cell r="F1763" t="str">
            <v>ساير هزينه هاي كاركنان</v>
          </cell>
          <cell r="G1763" t="str">
            <v>800105</v>
          </cell>
          <cell r="H1763" t="str">
            <v>مترولوژي</v>
          </cell>
          <cell r="P1763" t="str">
            <v>227</v>
          </cell>
        </row>
        <row r="1764">
          <cell r="A1764">
            <v>2279</v>
          </cell>
          <cell r="B1764" t="str">
            <v>881012800101</v>
          </cell>
          <cell r="C1764" t="str">
            <v>881</v>
          </cell>
          <cell r="D1764" t="str">
            <v>881012</v>
          </cell>
          <cell r="E1764" t="str">
            <v>هزينه هاي كاركنان</v>
          </cell>
          <cell r="F1764" t="str">
            <v>ساير هزينه هاي كاركنان</v>
          </cell>
          <cell r="G1764" t="str">
            <v>800101</v>
          </cell>
          <cell r="H1764" t="str">
            <v>تحقيقات مهندسي</v>
          </cell>
          <cell r="P1764" t="str">
            <v>227</v>
          </cell>
        </row>
        <row r="1765">
          <cell r="A1765">
            <v>2429</v>
          </cell>
          <cell r="B1765" t="str">
            <v>881012800402</v>
          </cell>
          <cell r="C1765" t="str">
            <v>881</v>
          </cell>
          <cell r="D1765" t="str">
            <v>881012</v>
          </cell>
          <cell r="E1765" t="str">
            <v>هزينه هاي كاركنان</v>
          </cell>
          <cell r="F1765" t="str">
            <v>ساير هزينه هاي كاركنان</v>
          </cell>
          <cell r="G1765" t="str">
            <v>800402</v>
          </cell>
          <cell r="H1765" t="str">
            <v>دفتر تهران</v>
          </cell>
          <cell r="P1765" t="str">
            <v>242</v>
          </cell>
        </row>
        <row r="1766">
          <cell r="A1766">
            <v>2330</v>
          </cell>
          <cell r="B1766" t="str">
            <v>881012800305</v>
          </cell>
          <cell r="C1766" t="str">
            <v>881</v>
          </cell>
          <cell r="D1766" t="str">
            <v>881012</v>
          </cell>
          <cell r="E1766" t="str">
            <v>هزينه هاي كاركنان</v>
          </cell>
          <cell r="F1766" t="str">
            <v>ساير هزينه هاي كاركنان</v>
          </cell>
          <cell r="G1766" t="str">
            <v>800305</v>
          </cell>
          <cell r="H1766" t="str">
            <v>طرح و توسعه سيستمها</v>
          </cell>
          <cell r="P1766" t="str">
            <v>233</v>
          </cell>
        </row>
        <row r="1767">
          <cell r="A1767">
            <v>2279</v>
          </cell>
          <cell r="B1767" t="str">
            <v>881012800102</v>
          </cell>
          <cell r="C1767" t="str">
            <v>881</v>
          </cell>
          <cell r="D1767" t="str">
            <v>881012</v>
          </cell>
          <cell r="E1767" t="str">
            <v>هزينه هاي كاركنان</v>
          </cell>
          <cell r="F1767" t="str">
            <v>ساير هزينه هاي كاركنان</v>
          </cell>
          <cell r="G1767" t="str">
            <v>800102</v>
          </cell>
          <cell r="H1767" t="str">
            <v>عمليات حرارتي و آبکاري</v>
          </cell>
          <cell r="P1767" t="str">
            <v>227</v>
          </cell>
        </row>
        <row r="1768">
          <cell r="A1768">
            <v>2279</v>
          </cell>
          <cell r="B1768" t="str">
            <v>881012800106</v>
          </cell>
          <cell r="C1768" t="str">
            <v>881</v>
          </cell>
          <cell r="D1768" t="str">
            <v>881012</v>
          </cell>
          <cell r="E1768" t="str">
            <v>هزينه هاي كاركنان</v>
          </cell>
          <cell r="F1768" t="str">
            <v>ساير هزينه هاي كاركنان</v>
          </cell>
          <cell r="G1768" t="str">
            <v>800106</v>
          </cell>
          <cell r="H1768" t="str">
            <v>تست مواد وشيمي</v>
          </cell>
          <cell r="P1768" t="str">
            <v>227</v>
          </cell>
        </row>
        <row r="1769">
          <cell r="A1769">
            <v>2239</v>
          </cell>
          <cell r="B1769" t="str">
            <v>881012800200</v>
          </cell>
          <cell r="C1769" t="str">
            <v>881</v>
          </cell>
          <cell r="D1769" t="str">
            <v>881012</v>
          </cell>
          <cell r="E1769" t="str">
            <v>هزينه هاي كاركنان</v>
          </cell>
          <cell r="F1769" t="str">
            <v>ساير هزينه هاي كاركنان</v>
          </cell>
          <cell r="G1769" t="str">
            <v>800200</v>
          </cell>
          <cell r="H1769" t="str">
            <v>عمومي مونتاژ</v>
          </cell>
          <cell r="P1769" t="str">
            <v>223</v>
          </cell>
        </row>
        <row r="1770">
          <cell r="A1770">
            <v>2279</v>
          </cell>
          <cell r="B1770" t="str">
            <v>881012800201</v>
          </cell>
          <cell r="C1770" t="str">
            <v>881</v>
          </cell>
          <cell r="D1770" t="str">
            <v>881012</v>
          </cell>
          <cell r="E1770" t="str">
            <v>هزينه هاي كاركنان</v>
          </cell>
          <cell r="F1770" t="str">
            <v>ساير هزينه هاي كاركنان</v>
          </cell>
          <cell r="G1770" t="str">
            <v>800201</v>
          </cell>
          <cell r="H1770" t="str">
            <v>عمومي تحقيقات و مهندسي</v>
          </cell>
          <cell r="P1770" t="str">
            <v>227</v>
          </cell>
        </row>
        <row r="1771">
          <cell r="A1771">
            <v>2279</v>
          </cell>
          <cell r="B1771" t="str">
            <v>881012800203</v>
          </cell>
          <cell r="C1771" t="str">
            <v>881</v>
          </cell>
          <cell r="D1771" t="str">
            <v>881012</v>
          </cell>
          <cell r="E1771" t="str">
            <v>هزينه هاي كاركنان</v>
          </cell>
          <cell r="F1771" t="str">
            <v>ساير هزينه هاي كاركنان</v>
          </cell>
          <cell r="G1771" t="str">
            <v>800203</v>
          </cell>
          <cell r="H1771" t="str">
            <v>عمومي کنترل کيفي</v>
          </cell>
          <cell r="P1771" t="str">
            <v>227</v>
          </cell>
        </row>
        <row r="1772">
          <cell r="A1772">
            <v>2279</v>
          </cell>
          <cell r="B1772" t="str">
            <v>881012800206</v>
          </cell>
          <cell r="C1772" t="str">
            <v>881</v>
          </cell>
          <cell r="D1772" t="str">
            <v>881012</v>
          </cell>
          <cell r="E1772" t="str">
            <v>هزينه هاي كاركنان</v>
          </cell>
          <cell r="F1772" t="str">
            <v>ساير هزينه هاي كاركنان</v>
          </cell>
          <cell r="G1772" t="str">
            <v>800206</v>
          </cell>
          <cell r="H1772" t="str">
            <v>عمومي خط گيج</v>
          </cell>
          <cell r="P1772" t="str">
            <v>227</v>
          </cell>
        </row>
        <row r="1773">
          <cell r="A1773">
            <v>2264</v>
          </cell>
          <cell r="B1773" t="str">
            <v>882001800103</v>
          </cell>
          <cell r="C1773" t="str">
            <v>882</v>
          </cell>
          <cell r="D1773" t="str">
            <v>882001</v>
          </cell>
          <cell r="E1773" t="str">
            <v>هزينه هاي عملياتي</v>
          </cell>
          <cell r="F1773" t="str">
            <v>تعميرونگهداري ماشين آلات</v>
          </cell>
          <cell r="G1773" t="str">
            <v>800103</v>
          </cell>
          <cell r="H1773" t="str">
            <v>مرکز ساخت و توليد</v>
          </cell>
          <cell r="P1773" t="str">
            <v>226</v>
          </cell>
        </row>
        <row r="1774">
          <cell r="A1774">
            <v>2310</v>
          </cell>
          <cell r="B1774" t="str">
            <v>882001800303</v>
          </cell>
          <cell r="C1774" t="str">
            <v>882</v>
          </cell>
          <cell r="D1774" t="str">
            <v>882001</v>
          </cell>
          <cell r="E1774" t="str">
            <v>هزينه هاي عملياتي</v>
          </cell>
          <cell r="F1774" t="str">
            <v>تعميرونگهداري ماشين آلات</v>
          </cell>
          <cell r="G1774" t="str">
            <v>800303</v>
          </cell>
          <cell r="H1774" t="str">
            <v>برنامه ريزي</v>
          </cell>
          <cell r="P1774" t="str">
            <v>231</v>
          </cell>
        </row>
        <row r="1775">
          <cell r="A1775">
            <v>2264</v>
          </cell>
          <cell r="B1775" t="str">
            <v>882001800107</v>
          </cell>
          <cell r="C1775" t="str">
            <v>882</v>
          </cell>
          <cell r="D1775" t="str">
            <v>882001</v>
          </cell>
          <cell r="E1775" t="str">
            <v>هزينه هاي عملياتي</v>
          </cell>
          <cell r="F1775" t="str">
            <v>تعميرونگهداري ماشين آلات</v>
          </cell>
          <cell r="G1775" t="str">
            <v>800107</v>
          </cell>
          <cell r="H1775" t="str">
            <v>خط گيج</v>
          </cell>
          <cell r="P1775" t="str">
            <v>226</v>
          </cell>
        </row>
        <row r="1776">
          <cell r="A1776">
            <v>2264</v>
          </cell>
          <cell r="B1776" t="str">
            <v>882001800105</v>
          </cell>
          <cell r="C1776" t="str">
            <v>882</v>
          </cell>
          <cell r="D1776" t="str">
            <v>882001</v>
          </cell>
          <cell r="E1776" t="str">
            <v>هزينه هاي عملياتي</v>
          </cell>
          <cell r="F1776" t="str">
            <v>تعميرونگهداري ماشين آلات</v>
          </cell>
          <cell r="G1776" t="str">
            <v>800105</v>
          </cell>
          <cell r="H1776" t="str">
            <v>مترولوژي</v>
          </cell>
          <cell r="P1776" t="str">
            <v>226</v>
          </cell>
        </row>
        <row r="1777">
          <cell r="A1777">
            <v>2264</v>
          </cell>
          <cell r="B1777" t="str">
            <v>882001800106</v>
          </cell>
          <cell r="C1777" t="str">
            <v>882</v>
          </cell>
          <cell r="D1777" t="str">
            <v>882001</v>
          </cell>
          <cell r="E1777" t="str">
            <v>هزينه هاي عملياتي</v>
          </cell>
          <cell r="F1777" t="str">
            <v>تعميرونگهداري ماشين آلات</v>
          </cell>
          <cell r="G1777" t="str">
            <v>800106</v>
          </cell>
          <cell r="H1777" t="str">
            <v>تست مواد وشيمي</v>
          </cell>
          <cell r="P1777" t="str">
            <v>226</v>
          </cell>
        </row>
        <row r="1778">
          <cell r="A1778">
            <v>2310</v>
          </cell>
          <cell r="B1778" t="str">
            <v>882001800302</v>
          </cell>
          <cell r="C1778" t="str">
            <v>882</v>
          </cell>
          <cell r="D1778" t="str">
            <v>882001</v>
          </cell>
          <cell r="E1778" t="str">
            <v>هزينه هاي عملياتي</v>
          </cell>
          <cell r="F1778" t="str">
            <v>تعميرونگهداري ماشين آلات</v>
          </cell>
          <cell r="G1778" t="str">
            <v>800302</v>
          </cell>
          <cell r="H1778" t="str">
            <v>خدمات فني</v>
          </cell>
          <cell r="P1778" t="str">
            <v>231</v>
          </cell>
        </row>
        <row r="1779">
          <cell r="A1779">
            <v>2264</v>
          </cell>
          <cell r="B1779" t="str">
            <v>882001800104</v>
          </cell>
          <cell r="C1779" t="str">
            <v>882</v>
          </cell>
          <cell r="D1779" t="str">
            <v>882001</v>
          </cell>
          <cell r="E1779" t="str">
            <v>هزينه هاي عملياتي</v>
          </cell>
          <cell r="F1779" t="str">
            <v>تعميرونگهداري ماشين آلات</v>
          </cell>
          <cell r="G1779" t="str">
            <v>800104</v>
          </cell>
          <cell r="H1779" t="str">
            <v>کنترل کيفي</v>
          </cell>
          <cell r="P1779" t="str">
            <v>226</v>
          </cell>
        </row>
        <row r="1780">
          <cell r="A1780">
            <v>2224</v>
          </cell>
          <cell r="B1780" t="str">
            <v>882001800100</v>
          </cell>
          <cell r="C1780" t="str">
            <v>882</v>
          </cell>
          <cell r="D1780" t="str">
            <v>882001</v>
          </cell>
          <cell r="E1780" t="str">
            <v>هزينه هاي عملياتي</v>
          </cell>
          <cell r="F1780" t="str">
            <v>تعميرونگهداري ماشين آلات</v>
          </cell>
          <cell r="G1780" t="str">
            <v>800100</v>
          </cell>
          <cell r="H1780" t="str">
            <v>مونتاژ</v>
          </cell>
          <cell r="P1780" t="str">
            <v>222</v>
          </cell>
        </row>
        <row r="1781">
          <cell r="A1781">
            <v>2264</v>
          </cell>
          <cell r="B1781" t="str">
            <v>882001800102</v>
          </cell>
          <cell r="C1781" t="str">
            <v>882</v>
          </cell>
          <cell r="D1781" t="str">
            <v>882001</v>
          </cell>
          <cell r="E1781" t="str">
            <v>هزينه هاي عملياتي</v>
          </cell>
          <cell r="F1781" t="str">
            <v>تعميرونگهداري ماشين آلات</v>
          </cell>
          <cell r="G1781" t="str">
            <v>800102</v>
          </cell>
          <cell r="H1781" t="str">
            <v>عمليات حرارتي و آبکاري</v>
          </cell>
          <cell r="P1781" t="str">
            <v>226</v>
          </cell>
        </row>
        <row r="1782">
          <cell r="A1782">
            <v>2310</v>
          </cell>
          <cell r="B1782" t="str">
            <v>882001800301</v>
          </cell>
          <cell r="C1782" t="str">
            <v>882</v>
          </cell>
          <cell r="D1782" t="str">
            <v>882001</v>
          </cell>
          <cell r="E1782" t="str">
            <v>هزينه هاي عملياتي</v>
          </cell>
          <cell r="F1782" t="str">
            <v>تعميرونگهداري ماشين آلات</v>
          </cell>
          <cell r="G1782" t="str">
            <v>800301</v>
          </cell>
          <cell r="H1782" t="str">
            <v>حراست</v>
          </cell>
          <cell r="P1782" t="str">
            <v>231</v>
          </cell>
        </row>
        <row r="1783">
          <cell r="A1783">
            <v>2310</v>
          </cell>
          <cell r="B1783" t="str">
            <v>882002800303</v>
          </cell>
          <cell r="C1783" t="str">
            <v>882</v>
          </cell>
          <cell r="D1783" t="str">
            <v>882002</v>
          </cell>
          <cell r="E1783" t="str">
            <v>هزينه هاي عملياتي</v>
          </cell>
          <cell r="F1783" t="str">
            <v>تعميرونگهداري اثاثيه ومنصوبات</v>
          </cell>
          <cell r="G1783" t="str">
            <v>800303</v>
          </cell>
          <cell r="H1783" t="str">
            <v>برنامه ريزي</v>
          </cell>
          <cell r="P1783" t="str">
            <v>231</v>
          </cell>
        </row>
        <row r="1784">
          <cell r="A1784">
            <v>2419</v>
          </cell>
          <cell r="B1784" t="str">
            <v>882002800403</v>
          </cell>
          <cell r="C1784" t="str">
            <v>882</v>
          </cell>
          <cell r="D1784" t="str">
            <v>882002</v>
          </cell>
          <cell r="E1784" t="str">
            <v>هزينه هاي عملياتي</v>
          </cell>
          <cell r="F1784" t="str">
            <v>تعميرونگهداري اثاثيه ومنصوبات</v>
          </cell>
          <cell r="G1784" t="str">
            <v>800403</v>
          </cell>
          <cell r="H1784" t="str">
            <v>امو ر اداري</v>
          </cell>
          <cell r="P1784" t="str">
            <v>241</v>
          </cell>
        </row>
        <row r="1785">
          <cell r="A1785">
            <v>2419</v>
          </cell>
          <cell r="B1785" t="str">
            <v>882002800400</v>
          </cell>
          <cell r="C1785" t="str">
            <v>882</v>
          </cell>
          <cell r="D1785" t="str">
            <v>882002</v>
          </cell>
          <cell r="E1785" t="str">
            <v>هزينه هاي عملياتي</v>
          </cell>
          <cell r="F1785" t="str">
            <v>تعميرونگهداري اثاثيه ومنصوبات</v>
          </cell>
          <cell r="G1785" t="str">
            <v>800400</v>
          </cell>
          <cell r="H1785" t="str">
            <v>امور مالي</v>
          </cell>
          <cell r="P1785" t="str">
            <v>241</v>
          </cell>
        </row>
        <row r="1786">
          <cell r="A1786">
            <v>2264</v>
          </cell>
          <cell r="B1786" t="str">
            <v>882002800103</v>
          </cell>
          <cell r="C1786" t="str">
            <v>882</v>
          </cell>
          <cell r="D1786" t="str">
            <v>882002</v>
          </cell>
          <cell r="E1786" t="str">
            <v>هزينه هاي عملياتي</v>
          </cell>
          <cell r="F1786" t="str">
            <v>تعميرونگهداري اثاثيه ومنصوبات</v>
          </cell>
          <cell r="G1786" t="str">
            <v>800103</v>
          </cell>
          <cell r="H1786" t="str">
            <v>مرکز ساخت و توليد</v>
          </cell>
          <cell r="P1786" t="str">
            <v>226</v>
          </cell>
        </row>
        <row r="1787">
          <cell r="A1787">
            <v>2264</v>
          </cell>
          <cell r="B1787" t="str">
            <v>882002800102</v>
          </cell>
          <cell r="C1787" t="str">
            <v>882</v>
          </cell>
          <cell r="D1787" t="str">
            <v>882002</v>
          </cell>
          <cell r="E1787" t="str">
            <v>هزينه هاي عملياتي</v>
          </cell>
          <cell r="F1787" t="str">
            <v>تعميرونگهداري اثاثيه ومنصوبات</v>
          </cell>
          <cell r="G1787" t="str">
            <v>800102</v>
          </cell>
          <cell r="H1787" t="str">
            <v>عمليات حرارتي و آبکاري</v>
          </cell>
          <cell r="P1787" t="str">
            <v>226</v>
          </cell>
        </row>
        <row r="1788">
          <cell r="A1788">
            <v>2310</v>
          </cell>
          <cell r="B1788" t="str">
            <v>882002800300</v>
          </cell>
          <cell r="C1788" t="str">
            <v>882</v>
          </cell>
          <cell r="D1788" t="str">
            <v>882002</v>
          </cell>
          <cell r="E1788" t="str">
            <v>هزينه هاي عملياتي</v>
          </cell>
          <cell r="F1788" t="str">
            <v>تعميرونگهداري اثاثيه ومنصوبات</v>
          </cell>
          <cell r="G1788" t="str">
            <v>800300</v>
          </cell>
          <cell r="H1788" t="str">
            <v>کانتين</v>
          </cell>
          <cell r="P1788" t="str">
            <v>231</v>
          </cell>
        </row>
        <row r="1789">
          <cell r="A1789">
            <v>2419</v>
          </cell>
          <cell r="B1789" t="str">
            <v>882002800402</v>
          </cell>
          <cell r="C1789" t="str">
            <v>882</v>
          </cell>
          <cell r="D1789" t="str">
            <v>882002</v>
          </cell>
          <cell r="E1789" t="str">
            <v>هزينه هاي عملياتي</v>
          </cell>
          <cell r="F1789" t="str">
            <v>تعميرونگهداري اثاثيه ومنصوبات</v>
          </cell>
          <cell r="G1789" t="str">
            <v>800402</v>
          </cell>
          <cell r="H1789" t="str">
            <v>دفتر تهران</v>
          </cell>
          <cell r="P1789" t="str">
            <v>241</v>
          </cell>
        </row>
        <row r="1790">
          <cell r="A1790">
            <v>2310</v>
          </cell>
          <cell r="B1790" t="str">
            <v>882002800302</v>
          </cell>
          <cell r="C1790" t="str">
            <v>882</v>
          </cell>
          <cell r="D1790" t="str">
            <v>882002</v>
          </cell>
          <cell r="E1790" t="str">
            <v>هزينه هاي عملياتي</v>
          </cell>
          <cell r="F1790" t="str">
            <v>تعميرونگهداري اثاثيه ومنصوبات</v>
          </cell>
          <cell r="G1790" t="str">
            <v>800302</v>
          </cell>
          <cell r="H1790" t="str">
            <v>خدمات فني</v>
          </cell>
          <cell r="P1790" t="str">
            <v>231</v>
          </cell>
        </row>
        <row r="1791">
          <cell r="A1791">
            <v>2310</v>
          </cell>
          <cell r="B1791" t="str">
            <v>882002800304</v>
          </cell>
          <cell r="C1791" t="str">
            <v>882</v>
          </cell>
          <cell r="D1791" t="str">
            <v>882002</v>
          </cell>
          <cell r="E1791" t="str">
            <v>هزينه هاي عملياتي</v>
          </cell>
          <cell r="F1791" t="str">
            <v>تعميرونگهداري اثاثيه ومنصوبات</v>
          </cell>
          <cell r="G1791" t="str">
            <v>800304</v>
          </cell>
          <cell r="H1791" t="str">
            <v>تدارکات و تامين قطعات</v>
          </cell>
          <cell r="P1791" t="str">
            <v>231</v>
          </cell>
        </row>
        <row r="1792">
          <cell r="A1792">
            <v>2224</v>
          </cell>
          <cell r="B1792" t="str">
            <v>882002800100</v>
          </cell>
          <cell r="C1792" t="str">
            <v>882</v>
          </cell>
          <cell r="D1792" t="str">
            <v>882002</v>
          </cell>
          <cell r="E1792" t="str">
            <v>هزينه هاي عملياتي</v>
          </cell>
          <cell r="F1792" t="str">
            <v>تعميرونگهداري اثاثيه ومنصوبات</v>
          </cell>
          <cell r="G1792" t="str">
            <v>800100</v>
          </cell>
          <cell r="H1792" t="str">
            <v>مونتاژ</v>
          </cell>
          <cell r="P1792" t="str">
            <v>222</v>
          </cell>
        </row>
        <row r="1793">
          <cell r="A1793">
            <v>2310</v>
          </cell>
          <cell r="B1793" t="str">
            <v>882002800305</v>
          </cell>
          <cell r="C1793" t="str">
            <v>882</v>
          </cell>
          <cell r="D1793" t="str">
            <v>882002</v>
          </cell>
          <cell r="E1793" t="str">
            <v>هزينه هاي عملياتي</v>
          </cell>
          <cell r="F1793" t="str">
            <v>تعميرونگهداري اثاثيه ومنصوبات</v>
          </cell>
          <cell r="G1793" t="str">
            <v>800305</v>
          </cell>
          <cell r="H1793" t="str">
            <v>طرح و توسعه سيستمها</v>
          </cell>
          <cell r="P1793" t="str">
            <v>231</v>
          </cell>
        </row>
        <row r="1794">
          <cell r="A1794">
            <v>2310</v>
          </cell>
          <cell r="B1794" t="str">
            <v>882002800301</v>
          </cell>
          <cell r="C1794" t="str">
            <v>882</v>
          </cell>
          <cell r="D1794" t="str">
            <v>882002</v>
          </cell>
          <cell r="E1794" t="str">
            <v>هزينه هاي عملياتي</v>
          </cell>
          <cell r="F1794" t="str">
            <v>تعميرونگهداري اثاثيه ومنصوبات</v>
          </cell>
          <cell r="G1794" t="str">
            <v>800301</v>
          </cell>
          <cell r="H1794" t="str">
            <v>حراست</v>
          </cell>
          <cell r="P1794" t="str">
            <v>231</v>
          </cell>
        </row>
        <row r="1795">
          <cell r="A1795">
            <v>2264</v>
          </cell>
          <cell r="B1795" t="str">
            <v>882002800106</v>
          </cell>
          <cell r="C1795" t="str">
            <v>882</v>
          </cell>
          <cell r="D1795" t="str">
            <v>882002</v>
          </cell>
          <cell r="E1795" t="str">
            <v>هزينه هاي عملياتي</v>
          </cell>
          <cell r="F1795" t="str">
            <v>تعميرونگهداري اثاثيه ومنصوبات</v>
          </cell>
          <cell r="G1795" t="str">
            <v>800106</v>
          </cell>
          <cell r="H1795" t="str">
            <v>تست مواد وشيمي</v>
          </cell>
          <cell r="P1795" t="str">
            <v>226</v>
          </cell>
        </row>
        <row r="1796">
          <cell r="A1796">
            <v>2419</v>
          </cell>
          <cell r="B1796" t="str">
            <v>882002800401</v>
          </cell>
          <cell r="C1796" t="str">
            <v>882</v>
          </cell>
          <cell r="D1796" t="str">
            <v>882002</v>
          </cell>
          <cell r="E1796" t="str">
            <v>هزينه هاي عملياتي</v>
          </cell>
          <cell r="F1796" t="str">
            <v>تعميرونگهداري اثاثيه ومنصوبات</v>
          </cell>
          <cell r="G1796" t="str">
            <v>800401</v>
          </cell>
          <cell r="H1796" t="str">
            <v>مديريت</v>
          </cell>
          <cell r="P1796" t="str">
            <v>241</v>
          </cell>
        </row>
        <row r="1797">
          <cell r="A1797">
            <v>2264</v>
          </cell>
          <cell r="B1797" t="str">
            <v>882002800201</v>
          </cell>
          <cell r="C1797" t="str">
            <v>882</v>
          </cell>
          <cell r="D1797" t="str">
            <v>882002</v>
          </cell>
          <cell r="E1797" t="str">
            <v>هزينه هاي عملياتي</v>
          </cell>
          <cell r="F1797" t="str">
            <v>تعميرونگهداري اثاثيه ومنصوبات</v>
          </cell>
          <cell r="G1797" t="str">
            <v>800201</v>
          </cell>
          <cell r="H1797" t="str">
            <v>عمومي تحقيقات و مهندسي</v>
          </cell>
          <cell r="P1797" t="str">
            <v>226</v>
          </cell>
        </row>
        <row r="1798">
          <cell r="A1798">
            <v>2264</v>
          </cell>
          <cell r="B1798" t="str">
            <v>882002800104</v>
          </cell>
          <cell r="C1798" t="str">
            <v>882</v>
          </cell>
          <cell r="D1798" t="str">
            <v>882002</v>
          </cell>
          <cell r="E1798" t="str">
            <v>هزينه هاي عملياتي</v>
          </cell>
          <cell r="F1798" t="str">
            <v>تعميرونگهداري اثاثيه ومنصوبات</v>
          </cell>
          <cell r="G1798" t="str">
            <v>800104</v>
          </cell>
          <cell r="H1798" t="str">
            <v>کنترل کيفي</v>
          </cell>
          <cell r="P1798" t="str">
            <v>226</v>
          </cell>
        </row>
        <row r="1799">
          <cell r="A1799">
            <v>2264</v>
          </cell>
          <cell r="B1799" t="str">
            <v>882002800107</v>
          </cell>
          <cell r="C1799" t="str">
            <v>882</v>
          </cell>
          <cell r="D1799" t="str">
            <v>882002</v>
          </cell>
          <cell r="E1799" t="str">
            <v>هزينه هاي عملياتي</v>
          </cell>
          <cell r="F1799" t="str">
            <v>تعميرونگهداري اثاثيه ومنصوبات</v>
          </cell>
          <cell r="G1799" t="str">
            <v>800107</v>
          </cell>
          <cell r="H1799" t="str">
            <v>خط گيج</v>
          </cell>
          <cell r="P1799" t="str">
            <v>226</v>
          </cell>
        </row>
        <row r="1800">
          <cell r="A1800">
            <v>2264</v>
          </cell>
          <cell r="B1800" t="str">
            <v>882003800103</v>
          </cell>
          <cell r="C1800" t="str">
            <v>882</v>
          </cell>
          <cell r="D1800" t="str">
            <v>882003</v>
          </cell>
          <cell r="E1800" t="str">
            <v>هزينه هاي عملياتي</v>
          </cell>
          <cell r="F1800" t="str">
            <v>تعميرونگهداري ساختمان</v>
          </cell>
          <cell r="G1800" t="str">
            <v>800103</v>
          </cell>
          <cell r="H1800" t="str">
            <v>مرکز ساخت و توليد</v>
          </cell>
          <cell r="P1800" t="str">
            <v>226</v>
          </cell>
        </row>
        <row r="1801">
          <cell r="A1801">
            <v>2224</v>
          </cell>
          <cell r="B1801" t="str">
            <v>882003800100</v>
          </cell>
          <cell r="C1801" t="str">
            <v>882</v>
          </cell>
          <cell r="D1801" t="str">
            <v>882003</v>
          </cell>
          <cell r="E1801" t="str">
            <v>هزينه هاي عملياتي</v>
          </cell>
          <cell r="F1801" t="str">
            <v>تعميرونگهداري ساختمان</v>
          </cell>
          <cell r="G1801" t="str">
            <v>800100</v>
          </cell>
          <cell r="H1801" t="str">
            <v>مونتاژ</v>
          </cell>
          <cell r="P1801" t="str">
            <v>222</v>
          </cell>
        </row>
        <row r="1802">
          <cell r="A1802">
            <v>2310</v>
          </cell>
          <cell r="B1802" t="str">
            <v>882003800302</v>
          </cell>
          <cell r="C1802" t="str">
            <v>882</v>
          </cell>
          <cell r="D1802" t="str">
            <v>882003</v>
          </cell>
          <cell r="E1802" t="str">
            <v>هزينه هاي عملياتي</v>
          </cell>
          <cell r="F1802" t="str">
            <v>تعميرونگهداري ساختمان</v>
          </cell>
          <cell r="G1802" t="str">
            <v>800302</v>
          </cell>
          <cell r="H1802" t="str">
            <v>خدمات فني</v>
          </cell>
          <cell r="P1802" t="str">
            <v>231</v>
          </cell>
        </row>
        <row r="1803">
          <cell r="A1803">
            <v>2419</v>
          </cell>
          <cell r="B1803" t="str">
            <v>882003800403</v>
          </cell>
          <cell r="C1803" t="str">
            <v>882</v>
          </cell>
          <cell r="D1803" t="str">
            <v>882003</v>
          </cell>
          <cell r="E1803" t="str">
            <v>هزينه هاي عملياتي</v>
          </cell>
          <cell r="F1803" t="str">
            <v>تعميرونگهداري ساختمان</v>
          </cell>
          <cell r="G1803" t="str">
            <v>800403</v>
          </cell>
          <cell r="H1803" t="str">
            <v>امو ر اداري</v>
          </cell>
          <cell r="P1803" t="str">
            <v>241</v>
          </cell>
        </row>
        <row r="1804">
          <cell r="A1804">
            <v>2419</v>
          </cell>
          <cell r="B1804" t="str">
            <v>882003800402</v>
          </cell>
          <cell r="C1804" t="str">
            <v>882</v>
          </cell>
          <cell r="D1804" t="str">
            <v>882003</v>
          </cell>
          <cell r="E1804" t="str">
            <v>هزينه هاي عملياتي</v>
          </cell>
          <cell r="F1804" t="str">
            <v>تعميرونگهداري ساختمان</v>
          </cell>
          <cell r="G1804" t="str">
            <v>800402</v>
          </cell>
          <cell r="H1804" t="str">
            <v>دفتر تهران</v>
          </cell>
          <cell r="P1804" t="str">
            <v>241</v>
          </cell>
        </row>
        <row r="1805">
          <cell r="A1805">
            <v>2310</v>
          </cell>
          <cell r="B1805" t="str">
            <v>882003800301</v>
          </cell>
          <cell r="C1805" t="str">
            <v>882</v>
          </cell>
          <cell r="D1805" t="str">
            <v>882003</v>
          </cell>
          <cell r="E1805" t="str">
            <v>هزينه هاي عملياتي</v>
          </cell>
          <cell r="F1805" t="str">
            <v>تعميرونگهداري ساختمان</v>
          </cell>
          <cell r="G1805" t="str">
            <v>800301</v>
          </cell>
          <cell r="H1805" t="str">
            <v>حراست</v>
          </cell>
          <cell r="P1805" t="str">
            <v>231</v>
          </cell>
        </row>
        <row r="1806">
          <cell r="A1806">
            <v>2310</v>
          </cell>
          <cell r="B1806" t="str">
            <v>882003800303</v>
          </cell>
          <cell r="C1806" t="str">
            <v>882</v>
          </cell>
          <cell r="D1806" t="str">
            <v>882003</v>
          </cell>
          <cell r="E1806" t="str">
            <v>هزينه هاي عملياتي</v>
          </cell>
          <cell r="F1806" t="str">
            <v>تعميرونگهداري ساختمان</v>
          </cell>
          <cell r="G1806" t="str">
            <v>800303</v>
          </cell>
          <cell r="H1806" t="str">
            <v>برنامه ريزي</v>
          </cell>
          <cell r="P1806" t="str">
            <v>231</v>
          </cell>
        </row>
        <row r="1807">
          <cell r="A1807">
            <v>2264</v>
          </cell>
          <cell r="B1807" t="str">
            <v>882003800107</v>
          </cell>
          <cell r="C1807" t="str">
            <v>882</v>
          </cell>
          <cell r="D1807" t="str">
            <v>882003</v>
          </cell>
          <cell r="E1807" t="str">
            <v>هزينه هاي عملياتي</v>
          </cell>
          <cell r="F1807" t="str">
            <v>تعميرونگهداري ساختمان</v>
          </cell>
          <cell r="G1807" t="str">
            <v>800107</v>
          </cell>
          <cell r="H1807" t="str">
            <v>خط گيج</v>
          </cell>
          <cell r="P1807" t="str">
            <v>226</v>
          </cell>
        </row>
        <row r="1808">
          <cell r="A1808">
            <v>2310</v>
          </cell>
          <cell r="B1808" t="str">
            <v>882004800302</v>
          </cell>
          <cell r="C1808" t="str">
            <v>882</v>
          </cell>
          <cell r="D1808" t="str">
            <v>882004</v>
          </cell>
          <cell r="E1808" t="str">
            <v>هزينه هاي عملياتي</v>
          </cell>
          <cell r="F1808" t="str">
            <v>تعميرونگهداري تاسيسات</v>
          </cell>
          <cell r="G1808" t="str">
            <v>800302</v>
          </cell>
          <cell r="H1808" t="str">
            <v>خدمات فني</v>
          </cell>
          <cell r="P1808" t="str">
            <v>231</v>
          </cell>
        </row>
        <row r="1809">
          <cell r="A1809">
            <v>2264</v>
          </cell>
          <cell r="B1809" t="str">
            <v>882004800105</v>
          </cell>
          <cell r="C1809" t="str">
            <v>882</v>
          </cell>
          <cell r="D1809" t="str">
            <v>882004</v>
          </cell>
          <cell r="E1809" t="str">
            <v>هزينه هاي عملياتي</v>
          </cell>
          <cell r="F1809" t="str">
            <v>تعميرونگهداري تاسيسات</v>
          </cell>
          <cell r="G1809" t="str">
            <v>800105</v>
          </cell>
          <cell r="H1809" t="str">
            <v>مترولوژي</v>
          </cell>
          <cell r="P1809" t="str">
            <v>226</v>
          </cell>
        </row>
        <row r="1810">
          <cell r="A1810">
            <v>2264</v>
          </cell>
          <cell r="B1810" t="str">
            <v>882004800103</v>
          </cell>
          <cell r="C1810" t="str">
            <v>882</v>
          </cell>
          <cell r="D1810" t="str">
            <v>882004</v>
          </cell>
          <cell r="E1810" t="str">
            <v>هزينه هاي عملياتي</v>
          </cell>
          <cell r="F1810" t="str">
            <v>تعميرونگهداري تاسيسات</v>
          </cell>
          <cell r="G1810" t="str">
            <v>800103</v>
          </cell>
          <cell r="H1810" t="str">
            <v>مرکز ساخت و توليد</v>
          </cell>
          <cell r="P1810" t="str">
            <v>226</v>
          </cell>
        </row>
        <row r="1811">
          <cell r="A1811">
            <v>2224</v>
          </cell>
          <cell r="B1811" t="str">
            <v>882004800100</v>
          </cell>
          <cell r="C1811" t="str">
            <v>882</v>
          </cell>
          <cell r="D1811" t="str">
            <v>882004</v>
          </cell>
          <cell r="E1811" t="str">
            <v>هزينه هاي عملياتي</v>
          </cell>
          <cell r="F1811" t="str">
            <v>تعميرونگهداري تاسيسات</v>
          </cell>
          <cell r="G1811" t="str">
            <v>800100</v>
          </cell>
          <cell r="H1811" t="str">
            <v>مونتاژ</v>
          </cell>
          <cell r="P1811" t="str">
            <v>222</v>
          </cell>
        </row>
        <row r="1812">
          <cell r="A1812">
            <v>2264</v>
          </cell>
          <cell r="B1812" t="str">
            <v>882004800104</v>
          </cell>
          <cell r="C1812" t="str">
            <v>882</v>
          </cell>
          <cell r="D1812" t="str">
            <v>882004</v>
          </cell>
          <cell r="E1812" t="str">
            <v>هزينه هاي عملياتي</v>
          </cell>
          <cell r="F1812" t="str">
            <v>تعميرونگهداري تاسيسات</v>
          </cell>
          <cell r="G1812" t="str">
            <v>800104</v>
          </cell>
          <cell r="H1812" t="str">
            <v>کنترل کيفي</v>
          </cell>
          <cell r="P1812" t="str">
            <v>226</v>
          </cell>
        </row>
        <row r="1813">
          <cell r="A1813">
            <v>2264</v>
          </cell>
          <cell r="B1813" t="str">
            <v>882004800106</v>
          </cell>
          <cell r="C1813" t="str">
            <v>882</v>
          </cell>
          <cell r="D1813" t="str">
            <v>882004</v>
          </cell>
          <cell r="E1813" t="str">
            <v>هزينه هاي عملياتي</v>
          </cell>
          <cell r="F1813" t="str">
            <v>تعميرونگهداري تاسيسات</v>
          </cell>
          <cell r="G1813" t="str">
            <v>800106</v>
          </cell>
          <cell r="H1813" t="str">
            <v>تست مواد وشيمي</v>
          </cell>
          <cell r="P1813" t="str">
            <v>226</v>
          </cell>
        </row>
        <row r="1814">
          <cell r="A1814">
            <v>2273</v>
          </cell>
          <cell r="B1814" t="str">
            <v>882005800103</v>
          </cell>
          <cell r="C1814" t="str">
            <v>882</v>
          </cell>
          <cell r="D1814" t="str">
            <v>882005</v>
          </cell>
          <cell r="E1814" t="str">
            <v>هزينه هاي عملياتي</v>
          </cell>
          <cell r="F1814" t="str">
            <v>بيمه ماشين آلات</v>
          </cell>
          <cell r="G1814" t="str">
            <v>800103</v>
          </cell>
          <cell r="H1814" t="str">
            <v>مرکز ساخت و توليد</v>
          </cell>
          <cell r="P1814" t="str">
            <v>227</v>
          </cell>
        </row>
        <row r="1815">
          <cell r="A1815">
            <v>2429</v>
          </cell>
          <cell r="B1815" t="str">
            <v>882006800403</v>
          </cell>
          <cell r="C1815" t="str">
            <v>882</v>
          </cell>
          <cell r="D1815" t="str">
            <v>882006</v>
          </cell>
          <cell r="E1815" t="str">
            <v>هزينه هاي عملياتي</v>
          </cell>
          <cell r="F1815" t="str">
            <v>بيمه اثاثيه ومنصوبات اداري</v>
          </cell>
          <cell r="G1815" t="str">
            <v>800403</v>
          </cell>
          <cell r="H1815" t="str">
            <v>امو ر اداري</v>
          </cell>
          <cell r="P1815" t="str">
            <v>242</v>
          </cell>
        </row>
        <row r="1816">
          <cell r="A1816">
            <v>2312</v>
          </cell>
          <cell r="B1816" t="str">
            <v>882007800302</v>
          </cell>
          <cell r="C1816" t="str">
            <v>882</v>
          </cell>
          <cell r="D1816" t="str">
            <v>882007</v>
          </cell>
          <cell r="E1816" t="str">
            <v>هزينه هاي عملياتي</v>
          </cell>
          <cell r="F1816" t="str">
            <v>بيمه آتش سوزي ساختمان</v>
          </cell>
          <cell r="G1816" t="str">
            <v>800302</v>
          </cell>
          <cell r="H1816" t="str">
            <v>خدمات فني</v>
          </cell>
          <cell r="P1816" t="str">
            <v>231</v>
          </cell>
        </row>
        <row r="1817">
          <cell r="A1817">
            <v>2312</v>
          </cell>
          <cell r="B1817" t="str">
            <v>882008800302</v>
          </cell>
          <cell r="C1817" t="str">
            <v>882</v>
          </cell>
          <cell r="D1817" t="str">
            <v>882008</v>
          </cell>
          <cell r="E1817" t="str">
            <v>هزينه هاي عملياتي</v>
          </cell>
          <cell r="F1817" t="str">
            <v>بيمه تاسيسات</v>
          </cell>
          <cell r="G1817" t="str">
            <v>800302</v>
          </cell>
          <cell r="H1817" t="str">
            <v>خدمات فني</v>
          </cell>
          <cell r="P1817" t="str">
            <v>231</v>
          </cell>
        </row>
        <row r="1818">
          <cell r="A1818">
            <v>2429</v>
          </cell>
          <cell r="B1818" t="str">
            <v>882009800401</v>
          </cell>
          <cell r="C1818" t="str">
            <v>882</v>
          </cell>
          <cell r="D1818" t="str">
            <v>882009</v>
          </cell>
          <cell r="E1818" t="str">
            <v>هزينه هاي عملياتي</v>
          </cell>
          <cell r="F1818" t="str">
            <v>بيمه و سائط نقليه</v>
          </cell>
          <cell r="G1818" t="str">
            <v>800401</v>
          </cell>
          <cell r="H1818" t="str">
            <v>مديريت</v>
          </cell>
          <cell r="P1818" t="str">
            <v>242</v>
          </cell>
        </row>
        <row r="1819">
          <cell r="A1819">
            <v>2429</v>
          </cell>
          <cell r="B1819" t="str">
            <v>882009800403</v>
          </cell>
          <cell r="C1819" t="str">
            <v>882</v>
          </cell>
          <cell r="D1819" t="str">
            <v>882009</v>
          </cell>
          <cell r="E1819" t="str">
            <v>هزينه هاي عملياتي</v>
          </cell>
          <cell r="F1819" t="str">
            <v>بيمه و سائط نقليه</v>
          </cell>
          <cell r="G1819" t="str">
            <v>800403</v>
          </cell>
          <cell r="H1819" t="str">
            <v>امو ر اداري</v>
          </cell>
          <cell r="P1819" t="str">
            <v>242</v>
          </cell>
        </row>
        <row r="1820">
          <cell r="A1820">
            <v>2312</v>
          </cell>
          <cell r="B1820" t="str">
            <v>882009800304</v>
          </cell>
          <cell r="C1820" t="str">
            <v>882</v>
          </cell>
          <cell r="D1820" t="str">
            <v>882009</v>
          </cell>
          <cell r="E1820" t="str">
            <v>هزينه هاي عملياتي</v>
          </cell>
          <cell r="F1820" t="str">
            <v>بيمه و سائط نقليه</v>
          </cell>
          <cell r="G1820" t="str">
            <v>800304</v>
          </cell>
          <cell r="H1820" t="str">
            <v>تدارکات و تامين قطعات</v>
          </cell>
          <cell r="P1820" t="str">
            <v>231</v>
          </cell>
        </row>
        <row r="1821">
          <cell r="A1821">
            <v>2312</v>
          </cell>
          <cell r="B1821" t="str">
            <v>882009800303</v>
          </cell>
          <cell r="C1821" t="str">
            <v>882</v>
          </cell>
          <cell r="D1821" t="str">
            <v>882009</v>
          </cell>
          <cell r="E1821" t="str">
            <v>هزينه هاي عملياتي</v>
          </cell>
          <cell r="F1821" t="str">
            <v>بيمه و سائط نقليه</v>
          </cell>
          <cell r="G1821" t="str">
            <v>800303</v>
          </cell>
          <cell r="H1821" t="str">
            <v>برنامه ريزي</v>
          </cell>
          <cell r="P1821" t="str">
            <v>231</v>
          </cell>
        </row>
        <row r="1822">
          <cell r="A1822">
            <v>2429</v>
          </cell>
          <cell r="B1822" t="str">
            <v>882010800400</v>
          </cell>
          <cell r="C1822" t="str">
            <v>882</v>
          </cell>
          <cell r="D1822" t="str">
            <v>882010</v>
          </cell>
          <cell r="E1822" t="str">
            <v>هزينه هاي عملياتي</v>
          </cell>
          <cell r="F1822" t="str">
            <v>بيمه صندوق</v>
          </cell>
          <cell r="G1822" t="str">
            <v>800400</v>
          </cell>
          <cell r="H1822" t="str">
            <v>امور مالي</v>
          </cell>
          <cell r="P1822" t="str">
            <v>242</v>
          </cell>
        </row>
        <row r="1823">
          <cell r="A1823">
            <v>2263</v>
          </cell>
          <cell r="B1823" t="str">
            <v>882011800103</v>
          </cell>
          <cell r="C1823" t="str">
            <v>882</v>
          </cell>
          <cell r="D1823" t="str">
            <v>882011</v>
          </cell>
          <cell r="E1823" t="str">
            <v>هزينه هاي عملياتي</v>
          </cell>
          <cell r="F1823" t="str">
            <v>اقلام مصرفي</v>
          </cell>
          <cell r="G1823" t="str">
            <v>800103</v>
          </cell>
          <cell r="H1823" t="str">
            <v>مرکز ساخت و توليد</v>
          </cell>
          <cell r="P1823" t="str">
            <v>226</v>
          </cell>
        </row>
        <row r="1824">
          <cell r="A1824">
            <v>2223</v>
          </cell>
          <cell r="B1824" t="str">
            <v>882011800100</v>
          </cell>
          <cell r="C1824" t="str">
            <v>882</v>
          </cell>
          <cell r="D1824" t="str">
            <v>882011</v>
          </cell>
          <cell r="E1824" t="str">
            <v>هزينه هاي عملياتي</v>
          </cell>
          <cell r="F1824" t="str">
            <v>اقلام مصرفي</v>
          </cell>
          <cell r="G1824" t="str">
            <v>800100</v>
          </cell>
          <cell r="H1824" t="str">
            <v>مونتاژ</v>
          </cell>
          <cell r="P1824" t="str">
            <v>222</v>
          </cell>
        </row>
        <row r="1825">
          <cell r="A1825">
            <v>2417</v>
          </cell>
          <cell r="B1825" t="str">
            <v>882011800402</v>
          </cell>
          <cell r="C1825" t="str">
            <v>882</v>
          </cell>
          <cell r="D1825" t="str">
            <v>882011</v>
          </cell>
          <cell r="E1825" t="str">
            <v>هزينه هاي عملياتي</v>
          </cell>
          <cell r="F1825" t="str">
            <v>اقلام مصرفي</v>
          </cell>
          <cell r="G1825" t="str">
            <v>800402</v>
          </cell>
          <cell r="H1825" t="str">
            <v>دفتر تهران</v>
          </cell>
          <cell r="P1825" t="str">
            <v>241</v>
          </cell>
        </row>
        <row r="1826">
          <cell r="A1826">
            <v>2417</v>
          </cell>
          <cell r="B1826" t="str">
            <v>882011800401</v>
          </cell>
          <cell r="C1826" t="str">
            <v>882</v>
          </cell>
          <cell r="D1826" t="str">
            <v>882011</v>
          </cell>
          <cell r="E1826" t="str">
            <v>هزينه هاي عملياتي</v>
          </cell>
          <cell r="F1826" t="str">
            <v>اقلام مصرفي</v>
          </cell>
          <cell r="G1826" t="str">
            <v>800401</v>
          </cell>
          <cell r="H1826" t="str">
            <v>مديريت</v>
          </cell>
          <cell r="P1826" t="str">
            <v>241</v>
          </cell>
        </row>
        <row r="1827">
          <cell r="A1827">
            <v>2263</v>
          </cell>
          <cell r="B1827" t="str">
            <v>882011800106</v>
          </cell>
          <cell r="C1827" t="str">
            <v>882</v>
          </cell>
          <cell r="D1827" t="str">
            <v>882011</v>
          </cell>
          <cell r="E1827" t="str">
            <v>هزينه هاي عملياتي</v>
          </cell>
          <cell r="F1827" t="str">
            <v>اقلام مصرفي</v>
          </cell>
          <cell r="G1827" t="str">
            <v>800106</v>
          </cell>
          <cell r="H1827" t="str">
            <v>تست مواد وشيمي</v>
          </cell>
          <cell r="P1827" t="str">
            <v>226</v>
          </cell>
        </row>
        <row r="1828">
          <cell r="A1828">
            <v>2263</v>
          </cell>
          <cell r="B1828" t="str">
            <v>882011800104</v>
          </cell>
          <cell r="C1828" t="str">
            <v>882</v>
          </cell>
          <cell r="D1828" t="str">
            <v>882011</v>
          </cell>
          <cell r="E1828" t="str">
            <v>هزينه هاي عملياتي</v>
          </cell>
          <cell r="F1828" t="str">
            <v>اقلام مصرفي</v>
          </cell>
          <cell r="G1828" t="str">
            <v>800104</v>
          </cell>
          <cell r="H1828" t="str">
            <v>کنترل کيفي</v>
          </cell>
          <cell r="P1828" t="str">
            <v>226</v>
          </cell>
        </row>
        <row r="1829">
          <cell r="A1829">
            <v>2417</v>
          </cell>
          <cell r="B1829" t="str">
            <v>882011800403</v>
          </cell>
          <cell r="C1829" t="str">
            <v>882</v>
          </cell>
          <cell r="D1829" t="str">
            <v>882011</v>
          </cell>
          <cell r="E1829" t="str">
            <v>هزينه هاي عملياتي</v>
          </cell>
          <cell r="F1829" t="str">
            <v>اقلام مصرفي</v>
          </cell>
          <cell r="G1829" t="str">
            <v>800403</v>
          </cell>
          <cell r="H1829" t="str">
            <v>امو ر اداري</v>
          </cell>
          <cell r="P1829" t="str">
            <v>241</v>
          </cell>
        </row>
        <row r="1830">
          <cell r="A1830">
            <v>2263</v>
          </cell>
          <cell r="B1830" t="str">
            <v>882011800105</v>
          </cell>
          <cell r="C1830" t="str">
            <v>882</v>
          </cell>
          <cell r="D1830" t="str">
            <v>882011</v>
          </cell>
          <cell r="E1830" t="str">
            <v>هزينه هاي عملياتي</v>
          </cell>
          <cell r="F1830" t="str">
            <v>اقلام مصرفي</v>
          </cell>
          <cell r="G1830" t="str">
            <v>800105</v>
          </cell>
          <cell r="H1830" t="str">
            <v>مترولوژي</v>
          </cell>
          <cell r="P1830" t="str">
            <v>226</v>
          </cell>
        </row>
        <row r="1831">
          <cell r="A1831">
            <v>2314</v>
          </cell>
          <cell r="B1831" t="str">
            <v>882011800303</v>
          </cell>
          <cell r="C1831" t="str">
            <v>882</v>
          </cell>
          <cell r="D1831" t="str">
            <v>882011</v>
          </cell>
          <cell r="E1831" t="str">
            <v>هزينه هاي عملياتي</v>
          </cell>
          <cell r="F1831" t="str">
            <v>اقلام مصرفي</v>
          </cell>
          <cell r="G1831" t="str">
            <v>800303</v>
          </cell>
          <cell r="H1831" t="str">
            <v>برنامه ريزي</v>
          </cell>
          <cell r="P1831" t="str">
            <v>231</v>
          </cell>
        </row>
        <row r="1832">
          <cell r="A1832">
            <v>2417</v>
          </cell>
          <cell r="B1832" t="str">
            <v>882011800400</v>
          </cell>
          <cell r="C1832" t="str">
            <v>882</v>
          </cell>
          <cell r="D1832" t="str">
            <v>882011</v>
          </cell>
          <cell r="E1832" t="str">
            <v>هزينه هاي عملياتي</v>
          </cell>
          <cell r="F1832" t="str">
            <v>اقلام مصرفي</v>
          </cell>
          <cell r="G1832" t="str">
            <v>800400</v>
          </cell>
          <cell r="H1832" t="str">
            <v>امور مالي</v>
          </cell>
          <cell r="P1832" t="str">
            <v>241</v>
          </cell>
        </row>
        <row r="1833">
          <cell r="A1833">
            <v>2314</v>
          </cell>
          <cell r="B1833" t="str">
            <v>882011800305</v>
          </cell>
          <cell r="C1833" t="str">
            <v>882</v>
          </cell>
          <cell r="D1833" t="str">
            <v>882011</v>
          </cell>
          <cell r="E1833" t="str">
            <v>هزينه هاي عملياتي</v>
          </cell>
          <cell r="F1833" t="str">
            <v>اقلام مصرفي</v>
          </cell>
          <cell r="G1833" t="str">
            <v>800305</v>
          </cell>
          <cell r="H1833" t="str">
            <v>طرح و توسعه سيستمها</v>
          </cell>
          <cell r="P1833" t="str">
            <v>231</v>
          </cell>
        </row>
        <row r="1834">
          <cell r="A1834">
            <v>2314</v>
          </cell>
          <cell r="B1834" t="str">
            <v>882011800302</v>
          </cell>
          <cell r="C1834" t="str">
            <v>882</v>
          </cell>
          <cell r="D1834" t="str">
            <v>882011</v>
          </cell>
          <cell r="E1834" t="str">
            <v>هزينه هاي عملياتي</v>
          </cell>
          <cell r="F1834" t="str">
            <v>اقلام مصرفي</v>
          </cell>
          <cell r="G1834" t="str">
            <v>800302</v>
          </cell>
          <cell r="H1834" t="str">
            <v>خدمات فني</v>
          </cell>
          <cell r="P1834" t="str">
            <v>231</v>
          </cell>
        </row>
        <row r="1835">
          <cell r="A1835">
            <v>2314</v>
          </cell>
          <cell r="B1835" t="str">
            <v>882011800301</v>
          </cell>
          <cell r="C1835" t="str">
            <v>882</v>
          </cell>
          <cell r="D1835" t="str">
            <v>882011</v>
          </cell>
          <cell r="E1835" t="str">
            <v>هزينه هاي عملياتي</v>
          </cell>
          <cell r="F1835" t="str">
            <v>اقلام مصرفي</v>
          </cell>
          <cell r="G1835" t="str">
            <v>800301</v>
          </cell>
          <cell r="H1835" t="str">
            <v>حراست</v>
          </cell>
          <cell r="P1835" t="str">
            <v>231</v>
          </cell>
        </row>
        <row r="1836">
          <cell r="A1836">
            <v>2314</v>
          </cell>
          <cell r="B1836" t="str">
            <v>882011800300</v>
          </cell>
          <cell r="C1836" t="str">
            <v>882</v>
          </cell>
          <cell r="D1836" t="str">
            <v>882011</v>
          </cell>
          <cell r="E1836" t="str">
            <v>هزينه هاي عملياتي</v>
          </cell>
          <cell r="F1836" t="str">
            <v>اقلام مصرفي</v>
          </cell>
          <cell r="G1836" t="str">
            <v>800300</v>
          </cell>
          <cell r="H1836" t="str">
            <v>کانتين</v>
          </cell>
          <cell r="P1836" t="str">
            <v>231</v>
          </cell>
        </row>
        <row r="1837">
          <cell r="A1837">
            <v>2263</v>
          </cell>
          <cell r="B1837" t="str">
            <v>882011800102</v>
          </cell>
          <cell r="C1837" t="str">
            <v>882</v>
          </cell>
          <cell r="D1837" t="str">
            <v>882011</v>
          </cell>
          <cell r="E1837" t="str">
            <v>هزينه هاي عملياتي</v>
          </cell>
          <cell r="F1837" t="str">
            <v>اقلام مصرفي</v>
          </cell>
          <cell r="G1837" t="str">
            <v>800102</v>
          </cell>
          <cell r="H1837" t="str">
            <v>عمليات حرارتي و آبکاري</v>
          </cell>
          <cell r="P1837" t="str">
            <v>226</v>
          </cell>
        </row>
        <row r="1838">
          <cell r="A1838">
            <v>2314</v>
          </cell>
          <cell r="B1838" t="str">
            <v>882011800304</v>
          </cell>
          <cell r="C1838" t="str">
            <v>882</v>
          </cell>
          <cell r="D1838" t="str">
            <v>882011</v>
          </cell>
          <cell r="E1838" t="str">
            <v>هزينه هاي عملياتي</v>
          </cell>
          <cell r="F1838" t="str">
            <v>اقلام مصرفي</v>
          </cell>
          <cell r="G1838" t="str">
            <v>800304</v>
          </cell>
          <cell r="H1838" t="str">
            <v>تدارکات و تامين قطعات</v>
          </cell>
          <cell r="P1838" t="str">
            <v>231</v>
          </cell>
        </row>
        <row r="1839">
          <cell r="A1839">
            <v>2263</v>
          </cell>
          <cell r="B1839" t="str">
            <v>882011800101</v>
          </cell>
          <cell r="C1839" t="str">
            <v>882</v>
          </cell>
          <cell r="D1839" t="str">
            <v>882011</v>
          </cell>
          <cell r="E1839" t="str">
            <v>هزينه هاي عملياتي</v>
          </cell>
          <cell r="F1839" t="str">
            <v>اقلام مصرفي</v>
          </cell>
          <cell r="G1839" t="str">
            <v>800101</v>
          </cell>
          <cell r="H1839" t="str">
            <v>تحقيقات مهندسي</v>
          </cell>
          <cell r="P1839" t="str">
            <v>226</v>
          </cell>
        </row>
        <row r="1840">
          <cell r="A1840">
            <v>2529</v>
          </cell>
          <cell r="B1840" t="str">
            <v>882011800500</v>
          </cell>
          <cell r="C1840" t="str">
            <v>882</v>
          </cell>
          <cell r="D1840" t="str">
            <v>882011</v>
          </cell>
          <cell r="E1840" t="str">
            <v>هزينه هاي عملياتي</v>
          </cell>
          <cell r="F1840" t="str">
            <v>اقلام مصرفي</v>
          </cell>
          <cell r="G1840" t="str">
            <v>800500</v>
          </cell>
          <cell r="H1840" t="str">
            <v>فروش</v>
          </cell>
          <cell r="P1840" t="str">
            <v>252</v>
          </cell>
        </row>
        <row r="1841">
          <cell r="A1841">
            <v>2263</v>
          </cell>
          <cell r="B1841" t="str">
            <v>882011800107</v>
          </cell>
          <cell r="C1841" t="str">
            <v>882</v>
          </cell>
          <cell r="D1841" t="str">
            <v>882011</v>
          </cell>
          <cell r="E1841" t="str">
            <v>هزينه هاي عملياتي</v>
          </cell>
          <cell r="F1841" t="str">
            <v>اقلام مصرفي</v>
          </cell>
          <cell r="G1841" t="str">
            <v>800107</v>
          </cell>
          <cell r="H1841" t="str">
            <v>خط گيج</v>
          </cell>
          <cell r="P1841" t="str">
            <v>226</v>
          </cell>
        </row>
        <row r="1842">
          <cell r="A1842">
            <v>2263</v>
          </cell>
          <cell r="B1842" t="str">
            <v>882011800201</v>
          </cell>
          <cell r="C1842" t="str">
            <v>882</v>
          </cell>
          <cell r="D1842" t="str">
            <v>882011</v>
          </cell>
          <cell r="E1842" t="str">
            <v>هزينه هاي عملياتي</v>
          </cell>
          <cell r="F1842" t="str">
            <v>اقلام مصرفي</v>
          </cell>
          <cell r="G1842" t="str">
            <v>800201</v>
          </cell>
          <cell r="H1842" t="str">
            <v>عمومي تحقيقات و مهندسي</v>
          </cell>
          <cell r="P1842" t="str">
            <v>226</v>
          </cell>
        </row>
        <row r="1843">
          <cell r="A1843">
            <v>2263</v>
          </cell>
          <cell r="B1843" t="str">
            <v>882011800202</v>
          </cell>
          <cell r="C1843" t="str">
            <v>882</v>
          </cell>
          <cell r="D1843" t="str">
            <v>882011</v>
          </cell>
          <cell r="E1843" t="str">
            <v>هزينه هاي عملياتي</v>
          </cell>
          <cell r="F1843" t="str">
            <v>اقلام مصرفي</v>
          </cell>
          <cell r="G1843" t="str">
            <v>800202</v>
          </cell>
          <cell r="H1843" t="str">
            <v>عمومي ساخت و توليد</v>
          </cell>
          <cell r="P1843" t="str">
            <v>226</v>
          </cell>
        </row>
        <row r="1844">
          <cell r="A1844">
            <v>2263</v>
          </cell>
          <cell r="B1844" t="str">
            <v>882012800103</v>
          </cell>
          <cell r="C1844" t="str">
            <v>882</v>
          </cell>
          <cell r="D1844" t="str">
            <v>882012</v>
          </cell>
          <cell r="E1844" t="str">
            <v>هزينه هاي عملياتي</v>
          </cell>
          <cell r="F1844" t="str">
            <v>ابزارمصرفي</v>
          </cell>
          <cell r="G1844" t="str">
            <v>800103</v>
          </cell>
          <cell r="H1844" t="str">
            <v>مرکز ساخت و توليد</v>
          </cell>
          <cell r="P1844" t="str">
            <v>226</v>
          </cell>
        </row>
        <row r="1845">
          <cell r="A1845">
            <v>2223</v>
          </cell>
          <cell r="B1845" t="str">
            <v>882012800100</v>
          </cell>
          <cell r="C1845" t="str">
            <v>882</v>
          </cell>
          <cell r="D1845" t="str">
            <v>882012</v>
          </cell>
          <cell r="E1845" t="str">
            <v>هزينه هاي عملياتي</v>
          </cell>
          <cell r="F1845" t="str">
            <v>ابزارمصرفي</v>
          </cell>
          <cell r="G1845" t="str">
            <v>800100</v>
          </cell>
          <cell r="H1845" t="str">
            <v>مونتاژ</v>
          </cell>
          <cell r="P1845" t="str">
            <v>222</v>
          </cell>
        </row>
        <row r="1846">
          <cell r="A1846">
            <v>2263</v>
          </cell>
          <cell r="B1846" t="str">
            <v>882012800107</v>
          </cell>
          <cell r="C1846" t="str">
            <v>882</v>
          </cell>
          <cell r="D1846" t="str">
            <v>882012</v>
          </cell>
          <cell r="E1846" t="str">
            <v>هزينه هاي عملياتي</v>
          </cell>
          <cell r="F1846" t="str">
            <v>ابزارمصرفي</v>
          </cell>
          <cell r="G1846" t="str">
            <v>800107</v>
          </cell>
          <cell r="H1846" t="str">
            <v>خط گيج</v>
          </cell>
          <cell r="P1846" t="str">
            <v>226</v>
          </cell>
        </row>
        <row r="1847">
          <cell r="A1847">
            <v>2314</v>
          </cell>
          <cell r="B1847" t="str">
            <v>882012800303</v>
          </cell>
          <cell r="C1847" t="str">
            <v>882</v>
          </cell>
          <cell r="D1847" t="str">
            <v>882012</v>
          </cell>
          <cell r="E1847" t="str">
            <v>هزينه هاي عملياتي</v>
          </cell>
          <cell r="F1847" t="str">
            <v>ابزارمصرفي</v>
          </cell>
          <cell r="G1847" t="str">
            <v>800303</v>
          </cell>
          <cell r="H1847" t="str">
            <v>برنامه ريزي</v>
          </cell>
          <cell r="P1847" t="str">
            <v>231</v>
          </cell>
        </row>
        <row r="1848">
          <cell r="A1848">
            <v>2263</v>
          </cell>
          <cell r="B1848" t="str">
            <v>882012800102</v>
          </cell>
          <cell r="C1848" t="str">
            <v>882</v>
          </cell>
          <cell r="D1848" t="str">
            <v>882012</v>
          </cell>
          <cell r="E1848" t="str">
            <v>هزينه هاي عملياتي</v>
          </cell>
          <cell r="F1848" t="str">
            <v>ابزارمصرفي</v>
          </cell>
          <cell r="G1848" t="str">
            <v>800102</v>
          </cell>
          <cell r="H1848" t="str">
            <v>عمليات حرارتي و آبکاري</v>
          </cell>
          <cell r="P1848" t="str">
            <v>226</v>
          </cell>
        </row>
        <row r="1849">
          <cell r="A1849">
            <v>2417</v>
          </cell>
          <cell r="B1849" t="str">
            <v>882012800403</v>
          </cell>
          <cell r="C1849" t="str">
            <v>882</v>
          </cell>
          <cell r="D1849" t="str">
            <v>882012</v>
          </cell>
          <cell r="E1849" t="str">
            <v>هزينه هاي عملياتي</v>
          </cell>
          <cell r="F1849" t="str">
            <v>ابزارمصرفي</v>
          </cell>
          <cell r="G1849" t="str">
            <v>800403</v>
          </cell>
          <cell r="H1849" t="str">
            <v>امو ر اداري</v>
          </cell>
          <cell r="P1849" t="str">
            <v>241</v>
          </cell>
        </row>
        <row r="1850">
          <cell r="A1850">
            <v>2314</v>
          </cell>
          <cell r="B1850" t="str">
            <v>882012800304</v>
          </cell>
          <cell r="C1850" t="str">
            <v>882</v>
          </cell>
          <cell r="D1850" t="str">
            <v>882012</v>
          </cell>
          <cell r="E1850" t="str">
            <v>هزينه هاي عملياتي</v>
          </cell>
          <cell r="F1850" t="str">
            <v>ابزارمصرفي</v>
          </cell>
          <cell r="G1850" t="str">
            <v>800304</v>
          </cell>
          <cell r="H1850" t="str">
            <v>تدارکات و تامين قطعات</v>
          </cell>
          <cell r="P1850" t="str">
            <v>231</v>
          </cell>
        </row>
        <row r="1851">
          <cell r="A1851">
            <v>2263</v>
          </cell>
          <cell r="B1851" t="str">
            <v>882012800104</v>
          </cell>
          <cell r="C1851" t="str">
            <v>882</v>
          </cell>
          <cell r="D1851" t="str">
            <v>882012</v>
          </cell>
          <cell r="E1851" t="str">
            <v>هزينه هاي عملياتي</v>
          </cell>
          <cell r="F1851" t="str">
            <v>ابزارمصرفي</v>
          </cell>
          <cell r="G1851" t="str">
            <v>800104</v>
          </cell>
          <cell r="H1851" t="str">
            <v>کنترل کيفي</v>
          </cell>
          <cell r="P1851" t="str">
            <v>226</v>
          </cell>
        </row>
        <row r="1852">
          <cell r="A1852">
            <v>2263</v>
          </cell>
          <cell r="B1852" t="str">
            <v>882012800106</v>
          </cell>
          <cell r="C1852" t="str">
            <v>882</v>
          </cell>
          <cell r="D1852" t="str">
            <v>882012</v>
          </cell>
          <cell r="E1852" t="str">
            <v>هزينه هاي عملياتي</v>
          </cell>
          <cell r="F1852" t="str">
            <v>ابزارمصرفي</v>
          </cell>
          <cell r="G1852" t="str">
            <v>800106</v>
          </cell>
          <cell r="H1852" t="str">
            <v>تست مواد وشيمي</v>
          </cell>
          <cell r="P1852" t="str">
            <v>226</v>
          </cell>
        </row>
        <row r="1853">
          <cell r="A1853">
            <v>2314</v>
          </cell>
          <cell r="B1853" t="str">
            <v>882012800302</v>
          </cell>
          <cell r="C1853" t="str">
            <v>882</v>
          </cell>
          <cell r="D1853" t="str">
            <v>882012</v>
          </cell>
          <cell r="E1853" t="str">
            <v>هزينه هاي عملياتي</v>
          </cell>
          <cell r="F1853" t="str">
            <v>ابزارمصرفي</v>
          </cell>
          <cell r="G1853" t="str">
            <v>800302</v>
          </cell>
          <cell r="H1853" t="str">
            <v>خدمات فني</v>
          </cell>
          <cell r="P1853" t="str">
            <v>231</v>
          </cell>
        </row>
        <row r="1854">
          <cell r="A1854">
            <v>2263</v>
          </cell>
          <cell r="B1854" t="str">
            <v>882012800205</v>
          </cell>
          <cell r="C1854" t="str">
            <v>882</v>
          </cell>
          <cell r="D1854" t="str">
            <v>882012</v>
          </cell>
          <cell r="E1854" t="str">
            <v>هزينه هاي عملياتي</v>
          </cell>
          <cell r="F1854" t="str">
            <v>ابزارمصرفي</v>
          </cell>
          <cell r="G1854" t="str">
            <v>800205</v>
          </cell>
          <cell r="H1854" t="str">
            <v>عمومي تست مواد و شيمي</v>
          </cell>
          <cell r="P1854" t="str">
            <v>226</v>
          </cell>
        </row>
        <row r="1855">
          <cell r="A1855">
            <v>2314</v>
          </cell>
          <cell r="B1855" t="str">
            <v>882012800305</v>
          </cell>
          <cell r="C1855" t="str">
            <v>882</v>
          </cell>
          <cell r="D1855" t="str">
            <v>882012</v>
          </cell>
          <cell r="E1855" t="str">
            <v>هزينه هاي عملياتي</v>
          </cell>
          <cell r="F1855" t="str">
            <v>ابزارمصرفي</v>
          </cell>
          <cell r="G1855" t="str">
            <v>800305</v>
          </cell>
          <cell r="H1855" t="str">
            <v>طرح و توسعه سيستمها</v>
          </cell>
          <cell r="P1855" t="str">
            <v>231</v>
          </cell>
        </row>
        <row r="1856">
          <cell r="A1856">
            <v>2412</v>
          </cell>
          <cell r="B1856" t="str">
            <v>882013800403</v>
          </cell>
          <cell r="C1856" t="str">
            <v>882</v>
          </cell>
          <cell r="D1856" t="str">
            <v>882013</v>
          </cell>
          <cell r="E1856" t="str">
            <v>هزينه هاي عملياتي</v>
          </cell>
          <cell r="F1856" t="str">
            <v>تلفن(عملياتي)</v>
          </cell>
          <cell r="G1856" t="str">
            <v>800403</v>
          </cell>
          <cell r="H1856" t="str">
            <v>امو ر اداري</v>
          </cell>
          <cell r="P1856" t="str">
            <v>241</v>
          </cell>
        </row>
        <row r="1857">
          <cell r="A1857">
            <v>2412</v>
          </cell>
          <cell r="B1857" t="str">
            <v>882013800402</v>
          </cell>
          <cell r="C1857" t="str">
            <v>882</v>
          </cell>
          <cell r="D1857" t="str">
            <v>882013</v>
          </cell>
          <cell r="E1857" t="str">
            <v>هزينه هاي عملياتي</v>
          </cell>
          <cell r="F1857" t="str">
            <v>تلفن(عملياتي)</v>
          </cell>
          <cell r="G1857" t="str">
            <v>800402</v>
          </cell>
          <cell r="H1857" t="str">
            <v>دفتر تهران</v>
          </cell>
          <cell r="P1857" t="str">
            <v>241</v>
          </cell>
        </row>
        <row r="1858">
          <cell r="A1858">
            <v>2412</v>
          </cell>
          <cell r="B1858" t="str">
            <v>882013800401</v>
          </cell>
          <cell r="C1858" t="str">
            <v>882</v>
          </cell>
          <cell r="D1858" t="str">
            <v>882013</v>
          </cell>
          <cell r="E1858" t="str">
            <v>هزينه هاي عملياتي</v>
          </cell>
          <cell r="F1858" t="str">
            <v>تلفن(عملياتي)</v>
          </cell>
          <cell r="G1858" t="str">
            <v>800401</v>
          </cell>
          <cell r="H1858" t="str">
            <v>مديريت</v>
          </cell>
          <cell r="P1858" t="str">
            <v>241</v>
          </cell>
        </row>
        <row r="1859">
          <cell r="A1859">
            <v>2529</v>
          </cell>
          <cell r="B1859" t="str">
            <v>882013800500</v>
          </cell>
          <cell r="C1859" t="str">
            <v>882</v>
          </cell>
          <cell r="D1859" t="str">
            <v>882013</v>
          </cell>
          <cell r="E1859" t="str">
            <v>هزينه هاي عملياتي</v>
          </cell>
          <cell r="F1859" t="str">
            <v>تلفن(عملياتي)</v>
          </cell>
          <cell r="G1859" t="str">
            <v>800500</v>
          </cell>
          <cell r="H1859" t="str">
            <v>فروش</v>
          </cell>
          <cell r="P1859" t="str">
            <v>252</v>
          </cell>
        </row>
        <row r="1860">
          <cell r="A1860">
            <v>2412</v>
          </cell>
          <cell r="B1860" t="str">
            <v>882013800400</v>
          </cell>
          <cell r="C1860" t="str">
            <v>882</v>
          </cell>
          <cell r="D1860" t="str">
            <v>882013</v>
          </cell>
          <cell r="E1860" t="str">
            <v>هزينه هاي عملياتي</v>
          </cell>
          <cell r="F1860" t="str">
            <v>تلفن(عملياتي)</v>
          </cell>
          <cell r="G1860" t="str">
            <v>800400</v>
          </cell>
          <cell r="H1860" t="str">
            <v>امور مالي</v>
          </cell>
          <cell r="P1860" t="str">
            <v>241</v>
          </cell>
        </row>
        <row r="1861">
          <cell r="A1861">
            <v>2316</v>
          </cell>
          <cell r="B1861" t="str">
            <v>882013800302</v>
          </cell>
          <cell r="C1861" t="str">
            <v>882</v>
          </cell>
          <cell r="D1861" t="str">
            <v>882013</v>
          </cell>
          <cell r="E1861" t="str">
            <v>هزينه هاي عملياتي</v>
          </cell>
          <cell r="F1861" t="str">
            <v>تلفن(عملياتي)</v>
          </cell>
          <cell r="G1861" t="str">
            <v>800302</v>
          </cell>
          <cell r="H1861" t="str">
            <v>خدمات فني</v>
          </cell>
          <cell r="P1861" t="str">
            <v>231</v>
          </cell>
        </row>
        <row r="1862">
          <cell r="A1862">
            <v>2279</v>
          </cell>
          <cell r="B1862" t="str">
            <v>882013800201</v>
          </cell>
          <cell r="C1862" t="str">
            <v>882</v>
          </cell>
          <cell r="D1862" t="str">
            <v>882013</v>
          </cell>
          <cell r="E1862" t="str">
            <v>هزينه هاي عملياتي</v>
          </cell>
          <cell r="F1862" t="str">
            <v>تلفن(عملياتي)</v>
          </cell>
          <cell r="G1862" t="str">
            <v>800201</v>
          </cell>
          <cell r="H1862" t="str">
            <v>عمومي تحقيقات و مهندسي</v>
          </cell>
          <cell r="P1862" t="str">
            <v>227</v>
          </cell>
        </row>
        <row r="1863">
          <cell r="A1863">
            <v>2316</v>
          </cell>
          <cell r="B1863" t="str">
            <v>882013800301</v>
          </cell>
          <cell r="C1863" t="str">
            <v>882</v>
          </cell>
          <cell r="D1863" t="str">
            <v>882013</v>
          </cell>
          <cell r="E1863" t="str">
            <v>هزينه هاي عملياتي</v>
          </cell>
          <cell r="F1863" t="str">
            <v>تلفن(عملياتي)</v>
          </cell>
          <cell r="G1863" t="str">
            <v>800301</v>
          </cell>
          <cell r="H1863" t="str">
            <v>حراست</v>
          </cell>
          <cell r="P1863" t="str">
            <v>231</v>
          </cell>
        </row>
        <row r="1864">
          <cell r="A1864">
            <v>2279</v>
          </cell>
          <cell r="B1864" t="str">
            <v>882013800101</v>
          </cell>
          <cell r="C1864" t="str">
            <v>882</v>
          </cell>
          <cell r="D1864" t="str">
            <v>882013</v>
          </cell>
          <cell r="E1864" t="str">
            <v>هزينه هاي عملياتي</v>
          </cell>
          <cell r="F1864" t="str">
            <v>تلفن(عملياتي)</v>
          </cell>
          <cell r="G1864" t="str">
            <v>800101</v>
          </cell>
          <cell r="H1864" t="str">
            <v>تحقيقات مهندسي</v>
          </cell>
          <cell r="P1864" t="str">
            <v>227</v>
          </cell>
        </row>
        <row r="1865">
          <cell r="A1865">
            <v>2316</v>
          </cell>
          <cell r="B1865" t="str">
            <v>882013800304</v>
          </cell>
          <cell r="C1865" t="str">
            <v>882</v>
          </cell>
          <cell r="D1865" t="str">
            <v>882013</v>
          </cell>
          <cell r="E1865" t="str">
            <v>هزينه هاي عملياتي</v>
          </cell>
          <cell r="F1865" t="str">
            <v>تلفن(عملياتي)</v>
          </cell>
          <cell r="G1865" t="str">
            <v>800304</v>
          </cell>
          <cell r="H1865" t="str">
            <v>تدارکات و تامين قطعات</v>
          </cell>
          <cell r="P1865" t="str">
            <v>231</v>
          </cell>
        </row>
        <row r="1866">
          <cell r="A1866">
            <v>2279</v>
          </cell>
          <cell r="B1866" t="str">
            <v>882013800202</v>
          </cell>
          <cell r="C1866" t="str">
            <v>882</v>
          </cell>
          <cell r="D1866" t="str">
            <v>882013</v>
          </cell>
          <cell r="E1866" t="str">
            <v>هزينه هاي عملياتي</v>
          </cell>
          <cell r="F1866" t="str">
            <v>تلفن(عملياتي)</v>
          </cell>
          <cell r="G1866" t="str">
            <v>800202</v>
          </cell>
          <cell r="H1866" t="str">
            <v>عمومي ساخت و توليد</v>
          </cell>
          <cell r="P1866" t="str">
            <v>227</v>
          </cell>
        </row>
        <row r="1867">
          <cell r="A1867">
            <v>2316</v>
          </cell>
          <cell r="B1867" t="str">
            <v>882013800305</v>
          </cell>
          <cell r="C1867" t="str">
            <v>882</v>
          </cell>
          <cell r="D1867" t="str">
            <v>882013</v>
          </cell>
          <cell r="E1867" t="str">
            <v>هزينه هاي عملياتي</v>
          </cell>
          <cell r="F1867" t="str">
            <v>تلفن(عملياتي)</v>
          </cell>
          <cell r="G1867" t="str">
            <v>800305</v>
          </cell>
          <cell r="H1867" t="str">
            <v>طرح و توسعه سيستمها</v>
          </cell>
          <cell r="P1867" t="str">
            <v>231</v>
          </cell>
        </row>
        <row r="1868">
          <cell r="A1868">
            <v>2316</v>
          </cell>
          <cell r="B1868" t="str">
            <v>882014800302</v>
          </cell>
          <cell r="C1868" t="str">
            <v>882</v>
          </cell>
          <cell r="D1868" t="str">
            <v>882014</v>
          </cell>
          <cell r="E1868" t="str">
            <v>هزينه هاي عملياتي</v>
          </cell>
          <cell r="F1868" t="str">
            <v>آب مصرفي</v>
          </cell>
          <cell r="G1868" t="str">
            <v>800302</v>
          </cell>
          <cell r="H1868" t="str">
            <v>خدمات فني</v>
          </cell>
          <cell r="P1868" t="str">
            <v>231</v>
          </cell>
        </row>
        <row r="1869">
          <cell r="A1869">
            <v>2316</v>
          </cell>
          <cell r="B1869" t="str">
            <v>882015800302</v>
          </cell>
          <cell r="C1869" t="str">
            <v>882</v>
          </cell>
          <cell r="D1869" t="str">
            <v>882015</v>
          </cell>
          <cell r="E1869" t="str">
            <v>هزينه هاي عملياتي</v>
          </cell>
          <cell r="F1869" t="str">
            <v>برق مصرفي</v>
          </cell>
          <cell r="G1869" t="str">
            <v>800302</v>
          </cell>
          <cell r="H1869" t="str">
            <v>خدمات فني</v>
          </cell>
          <cell r="P1869" t="str">
            <v>231</v>
          </cell>
        </row>
        <row r="1870">
          <cell r="A1870">
            <v>2429</v>
          </cell>
          <cell r="B1870" t="str">
            <v>882015800402</v>
          </cell>
          <cell r="C1870" t="str">
            <v>882</v>
          </cell>
          <cell r="D1870" t="str">
            <v>882015</v>
          </cell>
          <cell r="E1870" t="str">
            <v>هزينه هاي عملياتي</v>
          </cell>
          <cell r="F1870" t="str">
            <v>برق مصرفي</v>
          </cell>
          <cell r="G1870" t="str">
            <v>800402</v>
          </cell>
          <cell r="H1870" t="str">
            <v>دفتر تهران</v>
          </cell>
          <cell r="P1870" t="str">
            <v>242</v>
          </cell>
        </row>
        <row r="1871">
          <cell r="A1871">
            <v>2318</v>
          </cell>
          <cell r="B1871" t="str">
            <v>882016800302</v>
          </cell>
          <cell r="C1871" t="str">
            <v>882</v>
          </cell>
          <cell r="D1871" t="str">
            <v>882016</v>
          </cell>
          <cell r="E1871" t="str">
            <v>هزينه هاي عملياتي</v>
          </cell>
          <cell r="F1871" t="str">
            <v>گازمصرفي</v>
          </cell>
          <cell r="G1871" t="str">
            <v>800302</v>
          </cell>
          <cell r="H1871" t="str">
            <v>خدمات فني</v>
          </cell>
          <cell r="P1871" t="str">
            <v>231</v>
          </cell>
        </row>
        <row r="1872">
          <cell r="A1872">
            <v>2318</v>
          </cell>
          <cell r="B1872" t="str">
            <v>882017800304</v>
          </cell>
          <cell r="C1872" t="str">
            <v>882</v>
          </cell>
          <cell r="D1872" t="str">
            <v>882017</v>
          </cell>
          <cell r="E1872" t="str">
            <v>هزينه هاي عملياتي</v>
          </cell>
          <cell r="F1872" t="str">
            <v>بنزين و روغن</v>
          </cell>
          <cell r="G1872" t="str">
            <v>800304</v>
          </cell>
          <cell r="H1872" t="str">
            <v>تدارکات و تامين قطعات</v>
          </cell>
          <cell r="P1872" t="str">
            <v>231</v>
          </cell>
        </row>
        <row r="1873">
          <cell r="A1873">
            <v>2429</v>
          </cell>
          <cell r="B1873" t="str">
            <v>882017800401</v>
          </cell>
          <cell r="C1873" t="str">
            <v>882</v>
          </cell>
          <cell r="D1873" t="str">
            <v>882017</v>
          </cell>
          <cell r="E1873" t="str">
            <v>هزينه هاي عملياتي</v>
          </cell>
          <cell r="F1873" t="str">
            <v>بنزين و روغن</v>
          </cell>
          <cell r="G1873" t="str">
            <v>800401</v>
          </cell>
          <cell r="H1873" t="str">
            <v>مديريت</v>
          </cell>
          <cell r="P1873" t="str">
            <v>242</v>
          </cell>
        </row>
        <row r="1874">
          <cell r="A1874">
            <v>2429</v>
          </cell>
          <cell r="B1874" t="str">
            <v>882017800402</v>
          </cell>
          <cell r="C1874" t="str">
            <v>882</v>
          </cell>
          <cell r="D1874" t="str">
            <v>882017</v>
          </cell>
          <cell r="E1874" t="str">
            <v>هزينه هاي عملياتي</v>
          </cell>
          <cell r="F1874" t="str">
            <v>بنزين و روغن</v>
          </cell>
          <cell r="G1874" t="str">
            <v>800402</v>
          </cell>
          <cell r="H1874" t="str">
            <v>دفتر تهران</v>
          </cell>
          <cell r="P1874" t="str">
            <v>242</v>
          </cell>
        </row>
        <row r="1875">
          <cell r="A1875">
            <v>2429</v>
          </cell>
          <cell r="B1875" t="str">
            <v>882017800403</v>
          </cell>
          <cell r="C1875" t="str">
            <v>882</v>
          </cell>
          <cell r="D1875" t="str">
            <v>882017</v>
          </cell>
          <cell r="E1875" t="str">
            <v>هزينه هاي عملياتي</v>
          </cell>
          <cell r="F1875" t="str">
            <v>بنزين و روغن</v>
          </cell>
          <cell r="G1875" t="str">
            <v>800403</v>
          </cell>
          <cell r="H1875" t="str">
            <v>امو ر اداري</v>
          </cell>
          <cell r="P1875" t="str">
            <v>242</v>
          </cell>
        </row>
        <row r="1876">
          <cell r="A1876">
            <v>2318</v>
          </cell>
          <cell r="B1876" t="str">
            <v>882017800303</v>
          </cell>
          <cell r="C1876" t="str">
            <v>882</v>
          </cell>
          <cell r="D1876" t="str">
            <v>882017</v>
          </cell>
          <cell r="E1876" t="str">
            <v>هزينه هاي عملياتي</v>
          </cell>
          <cell r="F1876" t="str">
            <v>بنزين و روغن</v>
          </cell>
          <cell r="G1876" t="str">
            <v>800303</v>
          </cell>
          <cell r="H1876" t="str">
            <v>برنامه ريزي</v>
          </cell>
          <cell r="P1876" t="str">
            <v>231</v>
          </cell>
        </row>
        <row r="1877">
          <cell r="A1877">
            <v>2417</v>
          </cell>
          <cell r="B1877" t="str">
            <v>882019800400</v>
          </cell>
          <cell r="C1877" t="str">
            <v>882</v>
          </cell>
          <cell r="D1877" t="str">
            <v>882019</v>
          </cell>
          <cell r="E1877" t="str">
            <v>هزينه هاي عملياتي</v>
          </cell>
          <cell r="F1877" t="str">
            <v>تحقيق توسعه و اينترنت</v>
          </cell>
          <cell r="G1877" t="str">
            <v>800400</v>
          </cell>
          <cell r="H1877" t="str">
            <v>امور مالي</v>
          </cell>
          <cell r="P1877" t="str">
            <v>241</v>
          </cell>
        </row>
        <row r="1878">
          <cell r="A1878">
            <v>2330</v>
          </cell>
          <cell r="B1878" t="str">
            <v>882019800305</v>
          </cell>
          <cell r="C1878" t="str">
            <v>882</v>
          </cell>
          <cell r="D1878" t="str">
            <v>882019</v>
          </cell>
          <cell r="E1878" t="str">
            <v>هزينه هاي عملياتي</v>
          </cell>
          <cell r="F1878" t="str">
            <v>تحقيق توسعه و اينترنت</v>
          </cell>
          <cell r="G1878" t="str">
            <v>800305</v>
          </cell>
          <cell r="H1878" t="str">
            <v>طرح و توسعه سيستمها</v>
          </cell>
          <cell r="P1878" t="str">
            <v>233</v>
          </cell>
        </row>
        <row r="1879">
          <cell r="A1879">
            <v>2279</v>
          </cell>
          <cell r="B1879" t="str">
            <v>882019800101</v>
          </cell>
          <cell r="C1879" t="str">
            <v>882</v>
          </cell>
          <cell r="D1879" t="str">
            <v>882019</v>
          </cell>
          <cell r="E1879" t="str">
            <v>هزينه هاي عملياتي</v>
          </cell>
          <cell r="F1879" t="str">
            <v>تحقيق توسعه و اينترنت</v>
          </cell>
          <cell r="G1879" t="str">
            <v>800101</v>
          </cell>
          <cell r="H1879" t="str">
            <v>تحقيقات مهندسي</v>
          </cell>
          <cell r="P1879" t="str">
            <v>227</v>
          </cell>
        </row>
        <row r="1880">
          <cell r="A1880">
            <v>2417</v>
          </cell>
          <cell r="B1880" t="str">
            <v>882019800401</v>
          </cell>
          <cell r="C1880" t="str">
            <v>882</v>
          </cell>
          <cell r="D1880" t="str">
            <v>882019</v>
          </cell>
          <cell r="E1880" t="str">
            <v>هزينه هاي عملياتي</v>
          </cell>
          <cell r="F1880" t="str">
            <v>تحقيق توسعه و اينترنت</v>
          </cell>
          <cell r="G1880" t="str">
            <v>800401</v>
          </cell>
          <cell r="H1880" t="str">
            <v>مديريت</v>
          </cell>
          <cell r="P1880" t="str">
            <v>241</v>
          </cell>
        </row>
        <row r="1881">
          <cell r="A1881">
            <v>2417</v>
          </cell>
          <cell r="B1881" t="str">
            <v>882019800403</v>
          </cell>
          <cell r="C1881" t="str">
            <v>882</v>
          </cell>
          <cell r="D1881" t="str">
            <v>882019</v>
          </cell>
          <cell r="E1881" t="str">
            <v>هزينه هاي عملياتي</v>
          </cell>
          <cell r="F1881" t="str">
            <v>تحقيق توسعه و اينترنت</v>
          </cell>
          <cell r="G1881" t="str">
            <v>800403</v>
          </cell>
          <cell r="H1881" t="str">
            <v>امو ر اداري</v>
          </cell>
          <cell r="P1881" t="str">
            <v>241</v>
          </cell>
        </row>
        <row r="1882">
          <cell r="A1882">
            <v>2330</v>
          </cell>
          <cell r="B1882" t="str">
            <v>882019800302</v>
          </cell>
          <cell r="C1882" t="str">
            <v>882</v>
          </cell>
          <cell r="D1882" t="str">
            <v>882019</v>
          </cell>
          <cell r="E1882" t="str">
            <v>هزينه هاي عملياتي</v>
          </cell>
          <cell r="F1882" t="str">
            <v>تحقيق توسعه و اينترنت</v>
          </cell>
          <cell r="G1882" t="str">
            <v>800302</v>
          </cell>
          <cell r="H1882" t="str">
            <v>خدمات فني</v>
          </cell>
          <cell r="P1882" t="str">
            <v>233</v>
          </cell>
        </row>
        <row r="1883">
          <cell r="A1883">
            <v>2279</v>
          </cell>
          <cell r="B1883" t="str">
            <v>882020800105</v>
          </cell>
          <cell r="C1883" t="str">
            <v>882</v>
          </cell>
          <cell r="D1883" t="str">
            <v>882020</v>
          </cell>
          <cell r="E1883" t="str">
            <v>هزينه هاي عملياتي</v>
          </cell>
          <cell r="F1883" t="str">
            <v>كاليبراسيون ابزارآلات</v>
          </cell>
          <cell r="G1883" t="str">
            <v>800105</v>
          </cell>
          <cell r="H1883" t="str">
            <v>مترولوژي</v>
          </cell>
          <cell r="P1883" t="str">
            <v>227</v>
          </cell>
        </row>
        <row r="1884">
          <cell r="A1884">
            <v>2223</v>
          </cell>
          <cell r="B1884" t="str">
            <v>882020800100</v>
          </cell>
          <cell r="C1884" t="str">
            <v>882</v>
          </cell>
          <cell r="D1884" t="str">
            <v>882020</v>
          </cell>
          <cell r="E1884" t="str">
            <v>هزينه هاي عملياتي</v>
          </cell>
          <cell r="F1884" t="str">
            <v>كاليبراسيون ابزارآلات</v>
          </cell>
          <cell r="G1884" t="str">
            <v>800100</v>
          </cell>
          <cell r="H1884" t="str">
            <v>مونتاژ</v>
          </cell>
          <cell r="P1884" t="str">
            <v>222</v>
          </cell>
        </row>
        <row r="1885">
          <cell r="A1885">
            <v>2279</v>
          </cell>
          <cell r="B1885" t="str">
            <v>882021800103</v>
          </cell>
          <cell r="C1885" t="str">
            <v>882</v>
          </cell>
          <cell r="D1885" t="str">
            <v>882021</v>
          </cell>
          <cell r="E1885" t="str">
            <v>هزينه هاي عملياتي</v>
          </cell>
          <cell r="F1885" t="str">
            <v>پست</v>
          </cell>
          <cell r="G1885" t="str">
            <v>800103</v>
          </cell>
          <cell r="H1885" t="str">
            <v>مرکز ساخت و توليد</v>
          </cell>
          <cell r="P1885" t="str">
            <v>227</v>
          </cell>
        </row>
        <row r="1886">
          <cell r="A1886">
            <v>2412</v>
          </cell>
          <cell r="B1886" t="str">
            <v>882021800403</v>
          </cell>
          <cell r="C1886" t="str">
            <v>882</v>
          </cell>
          <cell r="D1886" t="str">
            <v>882021</v>
          </cell>
          <cell r="E1886" t="str">
            <v>هزينه هاي عملياتي</v>
          </cell>
          <cell r="F1886" t="str">
            <v>پست</v>
          </cell>
          <cell r="G1886" t="str">
            <v>800403</v>
          </cell>
          <cell r="H1886" t="str">
            <v>امو ر اداري</v>
          </cell>
          <cell r="P1886" t="str">
            <v>241</v>
          </cell>
        </row>
        <row r="1887">
          <cell r="A1887">
            <v>2319</v>
          </cell>
          <cell r="B1887" t="str">
            <v>882021800304</v>
          </cell>
          <cell r="C1887" t="str">
            <v>882</v>
          </cell>
          <cell r="D1887" t="str">
            <v>882021</v>
          </cell>
          <cell r="E1887" t="str">
            <v>هزينه هاي عملياتي</v>
          </cell>
          <cell r="F1887" t="str">
            <v>پست</v>
          </cell>
          <cell r="G1887" t="str">
            <v>800304</v>
          </cell>
          <cell r="H1887" t="str">
            <v>تدارکات و تامين قطعات</v>
          </cell>
          <cell r="P1887" t="str">
            <v>231</v>
          </cell>
        </row>
        <row r="1888">
          <cell r="A1888">
            <v>2412</v>
          </cell>
          <cell r="B1888" t="str">
            <v>882021800402</v>
          </cell>
          <cell r="C1888" t="str">
            <v>882</v>
          </cell>
          <cell r="D1888" t="str">
            <v>882021</v>
          </cell>
          <cell r="E1888" t="str">
            <v>هزينه هاي عملياتي</v>
          </cell>
          <cell r="F1888" t="str">
            <v>پست</v>
          </cell>
          <cell r="G1888" t="str">
            <v>800402</v>
          </cell>
          <cell r="H1888" t="str">
            <v>دفتر تهران</v>
          </cell>
          <cell r="P1888" t="str">
            <v>241</v>
          </cell>
        </row>
        <row r="1889">
          <cell r="A1889">
            <v>2412</v>
          </cell>
          <cell r="B1889" t="str">
            <v>882021800400</v>
          </cell>
          <cell r="C1889" t="str">
            <v>882</v>
          </cell>
          <cell r="D1889" t="str">
            <v>882021</v>
          </cell>
          <cell r="E1889" t="str">
            <v>هزينه هاي عملياتي</v>
          </cell>
          <cell r="F1889" t="str">
            <v>پست</v>
          </cell>
          <cell r="G1889" t="str">
            <v>800400</v>
          </cell>
          <cell r="H1889" t="str">
            <v>امور مالي</v>
          </cell>
          <cell r="P1889" t="str">
            <v>241</v>
          </cell>
        </row>
        <row r="1890">
          <cell r="A1890">
            <v>2330</v>
          </cell>
          <cell r="B1890" t="str">
            <v>882021800301</v>
          </cell>
          <cell r="C1890" t="str">
            <v>882</v>
          </cell>
          <cell r="D1890" t="str">
            <v>882021</v>
          </cell>
          <cell r="E1890" t="str">
            <v>هزينه هاي عملياتي</v>
          </cell>
          <cell r="F1890" t="str">
            <v>پست</v>
          </cell>
          <cell r="G1890" t="str">
            <v>800301</v>
          </cell>
          <cell r="H1890" t="str">
            <v>حراست</v>
          </cell>
          <cell r="P1890" t="str">
            <v>233</v>
          </cell>
        </row>
        <row r="1891">
          <cell r="A1891">
            <v>2279</v>
          </cell>
          <cell r="B1891" t="str">
            <v>882022800103</v>
          </cell>
          <cell r="C1891" t="str">
            <v>882</v>
          </cell>
          <cell r="D1891" t="str">
            <v>882022</v>
          </cell>
          <cell r="E1891" t="str">
            <v>هزينه هاي عملياتي</v>
          </cell>
          <cell r="F1891" t="str">
            <v>هزينه حمل</v>
          </cell>
          <cell r="G1891" t="str">
            <v>800103</v>
          </cell>
          <cell r="H1891" t="str">
            <v>مرکز ساخت و توليد</v>
          </cell>
          <cell r="P1891" t="str">
            <v>227</v>
          </cell>
        </row>
        <row r="1892">
          <cell r="A1892">
            <v>2429</v>
          </cell>
          <cell r="B1892" t="str">
            <v>882022800402</v>
          </cell>
          <cell r="C1892" t="str">
            <v>882</v>
          </cell>
          <cell r="D1892" t="str">
            <v>882022</v>
          </cell>
          <cell r="E1892" t="str">
            <v>هزينه هاي عملياتي</v>
          </cell>
          <cell r="F1892" t="str">
            <v>هزينه حمل</v>
          </cell>
          <cell r="G1892" t="str">
            <v>800402</v>
          </cell>
          <cell r="H1892" t="str">
            <v>دفتر تهران</v>
          </cell>
          <cell r="P1892" t="str">
            <v>242</v>
          </cell>
        </row>
        <row r="1893">
          <cell r="A1893">
            <v>2429</v>
          </cell>
          <cell r="B1893" t="str">
            <v>882022800403</v>
          </cell>
          <cell r="C1893" t="str">
            <v>882</v>
          </cell>
          <cell r="D1893" t="str">
            <v>882022</v>
          </cell>
          <cell r="E1893" t="str">
            <v>هزينه هاي عملياتي</v>
          </cell>
          <cell r="F1893" t="str">
            <v>هزينه حمل</v>
          </cell>
          <cell r="G1893" t="str">
            <v>800403</v>
          </cell>
          <cell r="H1893" t="str">
            <v>امو ر اداري</v>
          </cell>
          <cell r="P1893" t="str">
            <v>242</v>
          </cell>
        </row>
        <row r="1894">
          <cell r="A1894">
            <v>2330</v>
          </cell>
          <cell r="B1894" t="str">
            <v>882022800304</v>
          </cell>
          <cell r="C1894" t="str">
            <v>882</v>
          </cell>
          <cell r="D1894" t="str">
            <v>882022</v>
          </cell>
          <cell r="E1894" t="str">
            <v>هزينه هاي عملياتي</v>
          </cell>
          <cell r="F1894" t="str">
            <v>هزينه حمل</v>
          </cell>
          <cell r="G1894" t="str">
            <v>800304</v>
          </cell>
          <cell r="H1894" t="str">
            <v>تدارکات و تامين قطعات</v>
          </cell>
          <cell r="P1894" t="str">
            <v>233</v>
          </cell>
        </row>
        <row r="1895">
          <cell r="A1895">
            <v>2511</v>
          </cell>
          <cell r="B1895" t="str">
            <v>882022800500</v>
          </cell>
          <cell r="C1895" t="str">
            <v>882</v>
          </cell>
          <cell r="D1895" t="str">
            <v>882022</v>
          </cell>
          <cell r="E1895" t="str">
            <v>هزينه هاي عملياتي</v>
          </cell>
          <cell r="F1895" t="str">
            <v>هزينه حمل</v>
          </cell>
          <cell r="G1895" t="str">
            <v>800500</v>
          </cell>
          <cell r="H1895" t="str">
            <v>فروش</v>
          </cell>
          <cell r="P1895" t="str">
            <v>251</v>
          </cell>
        </row>
        <row r="1896">
          <cell r="A1896">
            <v>2310</v>
          </cell>
          <cell r="B1896" t="str">
            <v>882023800303</v>
          </cell>
          <cell r="C1896" t="str">
            <v>882</v>
          </cell>
          <cell r="D1896" t="str">
            <v>882023</v>
          </cell>
          <cell r="E1896" t="str">
            <v>هزينه هاي عملياتي</v>
          </cell>
          <cell r="F1896" t="str">
            <v>تعمييرونگهداري وسائط نقليه</v>
          </cell>
          <cell r="G1896" t="str">
            <v>800303</v>
          </cell>
          <cell r="H1896" t="str">
            <v>برنامه ريزي</v>
          </cell>
          <cell r="P1896" t="str">
            <v>231</v>
          </cell>
        </row>
        <row r="1897">
          <cell r="A1897">
            <v>2310</v>
          </cell>
          <cell r="B1897" t="str">
            <v>882023800304</v>
          </cell>
          <cell r="C1897" t="str">
            <v>882</v>
          </cell>
          <cell r="D1897" t="str">
            <v>882023</v>
          </cell>
          <cell r="E1897" t="str">
            <v>هزينه هاي عملياتي</v>
          </cell>
          <cell r="F1897" t="str">
            <v>تعمييرونگهداري وسائط نقليه</v>
          </cell>
          <cell r="G1897" t="str">
            <v>800304</v>
          </cell>
          <cell r="H1897" t="str">
            <v>تدارکات و تامين قطعات</v>
          </cell>
          <cell r="P1897" t="str">
            <v>231</v>
          </cell>
        </row>
        <row r="1898">
          <cell r="A1898">
            <v>2419</v>
          </cell>
          <cell r="B1898" t="str">
            <v>882023800401</v>
          </cell>
          <cell r="C1898" t="str">
            <v>882</v>
          </cell>
          <cell r="D1898" t="str">
            <v>882023</v>
          </cell>
          <cell r="E1898" t="str">
            <v>هزينه هاي عملياتي</v>
          </cell>
          <cell r="F1898" t="str">
            <v>تعمييرونگهداري وسائط نقليه</v>
          </cell>
          <cell r="G1898" t="str">
            <v>800401</v>
          </cell>
          <cell r="H1898" t="str">
            <v>مديريت</v>
          </cell>
          <cell r="P1898" t="str">
            <v>241</v>
          </cell>
        </row>
        <row r="1899">
          <cell r="A1899">
            <v>2419</v>
          </cell>
          <cell r="B1899" t="str">
            <v>882023800402</v>
          </cell>
          <cell r="C1899" t="str">
            <v>882</v>
          </cell>
          <cell r="D1899" t="str">
            <v>882023</v>
          </cell>
          <cell r="E1899" t="str">
            <v>هزينه هاي عملياتي</v>
          </cell>
          <cell r="F1899" t="str">
            <v>تعمييرونگهداري وسائط نقليه</v>
          </cell>
          <cell r="G1899" t="str">
            <v>800402</v>
          </cell>
          <cell r="H1899" t="str">
            <v>دفتر تهران</v>
          </cell>
          <cell r="P1899" t="str">
            <v>241</v>
          </cell>
        </row>
        <row r="1900">
          <cell r="A1900">
            <v>2419</v>
          </cell>
          <cell r="B1900" t="str">
            <v>882023800403</v>
          </cell>
          <cell r="C1900" t="str">
            <v>882</v>
          </cell>
          <cell r="D1900" t="str">
            <v>882023</v>
          </cell>
          <cell r="E1900" t="str">
            <v>هزينه هاي عملياتي</v>
          </cell>
          <cell r="F1900" t="str">
            <v>تعمييرونگهداري وسائط نقليه</v>
          </cell>
          <cell r="G1900" t="str">
            <v>800403</v>
          </cell>
          <cell r="H1900" t="str">
            <v>امو ر اداري</v>
          </cell>
          <cell r="P1900" t="str">
            <v>241</v>
          </cell>
        </row>
        <row r="1901">
          <cell r="A1901">
            <v>2416</v>
          </cell>
          <cell r="B1901" t="str">
            <v>882024800402</v>
          </cell>
          <cell r="C1901" t="str">
            <v>882</v>
          </cell>
          <cell r="D1901" t="str">
            <v>882024</v>
          </cell>
          <cell r="E1901" t="str">
            <v>هزينه هاي عملياتي</v>
          </cell>
          <cell r="F1901" t="str">
            <v>هزينه هاي شارژ دفتر تهران و ميهمانسرا</v>
          </cell>
          <cell r="G1901" t="str">
            <v>800402</v>
          </cell>
          <cell r="H1901" t="str">
            <v>دفتر تهران</v>
          </cell>
          <cell r="P1901" t="str">
            <v>241</v>
          </cell>
        </row>
        <row r="1902">
          <cell r="A1902">
            <v>2312</v>
          </cell>
          <cell r="B1902" t="str">
            <v>882025800303</v>
          </cell>
          <cell r="C1902" t="str">
            <v>882</v>
          </cell>
          <cell r="D1902" t="str">
            <v>882025</v>
          </cell>
          <cell r="E1902" t="str">
            <v>هزينه هاي عملياتي</v>
          </cell>
          <cell r="F1902" t="str">
            <v>بيمه مواد اوليه و انبارها</v>
          </cell>
          <cell r="G1902" t="str">
            <v>800303</v>
          </cell>
          <cell r="H1902" t="str">
            <v>برنامه ريزي</v>
          </cell>
          <cell r="P1902" t="str">
            <v>231</v>
          </cell>
        </row>
        <row r="1903">
          <cell r="A1903">
            <v>2273</v>
          </cell>
          <cell r="B1903" t="str">
            <v>882026800103</v>
          </cell>
          <cell r="C1903" t="str">
            <v>882</v>
          </cell>
          <cell r="D1903" t="str">
            <v>882026</v>
          </cell>
          <cell r="E1903" t="str">
            <v>هزينه هاي عملياتي</v>
          </cell>
          <cell r="F1903" t="str">
            <v>بيمه محصولات</v>
          </cell>
          <cell r="G1903" t="str">
            <v>800103</v>
          </cell>
          <cell r="H1903" t="str">
            <v>مرکز ساخت و توليد</v>
          </cell>
          <cell r="P1903" t="str">
            <v>227</v>
          </cell>
        </row>
        <row r="1904">
          <cell r="A1904">
            <v>2330</v>
          </cell>
          <cell r="B1904" t="str">
            <v>882027800302</v>
          </cell>
          <cell r="C1904" t="str">
            <v>882</v>
          </cell>
          <cell r="D1904" t="str">
            <v>882027</v>
          </cell>
          <cell r="E1904" t="str">
            <v>هزينه هاي عملياتي</v>
          </cell>
          <cell r="F1904" t="str">
            <v>فاضلاب انساني</v>
          </cell>
          <cell r="G1904" t="str">
            <v>800302</v>
          </cell>
          <cell r="H1904" t="str">
            <v>خدمات فني</v>
          </cell>
          <cell r="P1904" t="str">
            <v>233</v>
          </cell>
        </row>
        <row r="1905">
          <cell r="A1905">
            <v>2273</v>
          </cell>
          <cell r="B1905" t="str">
            <v>882029800103</v>
          </cell>
          <cell r="C1905" t="str">
            <v>882</v>
          </cell>
          <cell r="D1905" t="str">
            <v>882029</v>
          </cell>
          <cell r="E1905" t="str">
            <v>هزينه هاي عملياتي</v>
          </cell>
          <cell r="F1905" t="str">
            <v>بيمه اثاثيه و منصوبات كارگاهي</v>
          </cell>
          <cell r="G1905" t="str">
            <v>800103</v>
          </cell>
          <cell r="H1905" t="str">
            <v>مرکز ساخت و توليد</v>
          </cell>
          <cell r="P1905" t="str">
            <v>227</v>
          </cell>
        </row>
        <row r="1906">
          <cell r="A1906">
            <v>2318</v>
          </cell>
          <cell r="B1906" t="str">
            <v>882030800302</v>
          </cell>
          <cell r="C1906" t="str">
            <v>882</v>
          </cell>
          <cell r="D1906" t="str">
            <v>882030</v>
          </cell>
          <cell r="E1906" t="str">
            <v>هزينه هاي عملياتي</v>
          </cell>
          <cell r="F1906" t="str">
            <v>سوخت وحرارت</v>
          </cell>
          <cell r="G1906" t="str">
            <v>800302</v>
          </cell>
          <cell r="H1906" t="str">
            <v>خدمات فني</v>
          </cell>
          <cell r="P1906" t="str">
            <v>231</v>
          </cell>
        </row>
        <row r="1907">
          <cell r="A1907">
            <v>2413</v>
          </cell>
          <cell r="B1907" t="str">
            <v>883001800402</v>
          </cell>
          <cell r="C1907" t="str">
            <v>883</v>
          </cell>
          <cell r="D1907" t="str">
            <v>883001</v>
          </cell>
          <cell r="E1907" t="str">
            <v>هزينه هاي استهلاك</v>
          </cell>
          <cell r="F1907" t="str">
            <v>استهلاك ساختمان</v>
          </cell>
          <cell r="G1907" t="str">
            <v>800402</v>
          </cell>
          <cell r="H1907" t="str">
            <v>دفتر تهران</v>
          </cell>
          <cell r="P1907" t="str">
            <v>241</v>
          </cell>
        </row>
        <row r="1908">
          <cell r="A1908">
            <v>2262</v>
          </cell>
          <cell r="B1908" t="str">
            <v>883001800103</v>
          </cell>
          <cell r="C1908" t="str">
            <v>883</v>
          </cell>
          <cell r="D1908" t="str">
            <v>883001</v>
          </cell>
          <cell r="E1908" t="str">
            <v>هزينه هاي استهلاك</v>
          </cell>
          <cell r="F1908" t="str">
            <v>استهلاك ساختمان</v>
          </cell>
          <cell r="G1908" t="str">
            <v>800103</v>
          </cell>
          <cell r="H1908" t="str">
            <v>مرکز ساخت و توليد</v>
          </cell>
          <cell r="P1908" t="str">
            <v>226</v>
          </cell>
        </row>
        <row r="1909">
          <cell r="A1909">
            <v>2313</v>
          </cell>
          <cell r="B1909" t="str">
            <v>883001800303</v>
          </cell>
          <cell r="C1909" t="str">
            <v>883</v>
          </cell>
          <cell r="D1909" t="str">
            <v>883001</v>
          </cell>
          <cell r="E1909" t="str">
            <v>هزينه هاي استهلاك</v>
          </cell>
          <cell r="F1909" t="str">
            <v>استهلاك ساختمان</v>
          </cell>
          <cell r="G1909" t="str">
            <v>800303</v>
          </cell>
          <cell r="H1909" t="str">
            <v>برنامه ريزي</v>
          </cell>
          <cell r="P1909" t="str">
            <v>231</v>
          </cell>
        </row>
        <row r="1910">
          <cell r="A1910">
            <v>2413</v>
          </cell>
          <cell r="B1910" t="str">
            <v>883001800403</v>
          </cell>
          <cell r="C1910" t="str">
            <v>883</v>
          </cell>
          <cell r="D1910" t="str">
            <v>883001</v>
          </cell>
          <cell r="E1910" t="str">
            <v>هزينه هاي استهلاك</v>
          </cell>
          <cell r="F1910" t="str">
            <v>استهلاك ساختمان</v>
          </cell>
          <cell r="G1910" t="str">
            <v>800403</v>
          </cell>
          <cell r="H1910" t="str">
            <v>امو ر اداري</v>
          </cell>
          <cell r="P1910" t="str">
            <v>241</v>
          </cell>
        </row>
        <row r="1911">
          <cell r="A1911">
            <v>2313</v>
          </cell>
          <cell r="B1911" t="str">
            <v>883001800302</v>
          </cell>
          <cell r="C1911" t="str">
            <v>883</v>
          </cell>
          <cell r="D1911" t="str">
            <v>883001</v>
          </cell>
          <cell r="E1911" t="str">
            <v>هزينه هاي استهلاك</v>
          </cell>
          <cell r="F1911" t="str">
            <v>استهلاك ساختمان</v>
          </cell>
          <cell r="G1911" t="str">
            <v>800302</v>
          </cell>
          <cell r="H1911" t="str">
            <v>خدمات فني</v>
          </cell>
          <cell r="P1911" t="str">
            <v>231</v>
          </cell>
        </row>
        <row r="1912">
          <cell r="A1912">
            <v>2262</v>
          </cell>
          <cell r="B1912" t="str">
            <v>883001800104</v>
          </cell>
          <cell r="C1912" t="str">
            <v>883</v>
          </cell>
          <cell r="D1912" t="str">
            <v>883001</v>
          </cell>
          <cell r="E1912" t="str">
            <v>هزينه هاي استهلاك</v>
          </cell>
          <cell r="F1912" t="str">
            <v>استهلاك ساختمان</v>
          </cell>
          <cell r="G1912" t="str">
            <v>800104</v>
          </cell>
          <cell r="H1912" t="str">
            <v>کنترل کيفي</v>
          </cell>
          <cell r="P1912" t="str">
            <v>226</v>
          </cell>
        </row>
        <row r="1913">
          <cell r="A1913">
            <v>2222</v>
          </cell>
          <cell r="B1913" t="str">
            <v>883001800100</v>
          </cell>
          <cell r="C1913" t="str">
            <v>883</v>
          </cell>
          <cell r="D1913" t="str">
            <v>883001</v>
          </cell>
          <cell r="E1913" t="str">
            <v>هزينه هاي استهلاك</v>
          </cell>
          <cell r="F1913" t="str">
            <v>استهلاك ساختمان</v>
          </cell>
          <cell r="G1913" t="str">
            <v>800100</v>
          </cell>
          <cell r="H1913" t="str">
            <v>مونتاژ</v>
          </cell>
          <cell r="P1913" t="str">
            <v>222</v>
          </cell>
        </row>
        <row r="1914">
          <cell r="A1914">
            <v>2413</v>
          </cell>
          <cell r="B1914" t="str">
            <v>883001800401</v>
          </cell>
          <cell r="C1914" t="str">
            <v>883</v>
          </cell>
          <cell r="D1914" t="str">
            <v>883001</v>
          </cell>
          <cell r="E1914" t="str">
            <v>هزينه هاي استهلاك</v>
          </cell>
          <cell r="F1914" t="str">
            <v>استهلاك ساختمان</v>
          </cell>
          <cell r="G1914" t="str">
            <v>800401</v>
          </cell>
          <cell r="H1914" t="str">
            <v>مديريت</v>
          </cell>
          <cell r="P1914" t="str">
            <v>241</v>
          </cell>
        </row>
        <row r="1915">
          <cell r="A1915">
            <v>2313</v>
          </cell>
          <cell r="B1915" t="str">
            <v>883001800300</v>
          </cell>
          <cell r="C1915" t="str">
            <v>883</v>
          </cell>
          <cell r="D1915" t="str">
            <v>883001</v>
          </cell>
          <cell r="E1915" t="str">
            <v>هزينه هاي استهلاك</v>
          </cell>
          <cell r="F1915" t="str">
            <v>استهلاك ساختمان</v>
          </cell>
          <cell r="G1915" t="str">
            <v>800300</v>
          </cell>
          <cell r="H1915" t="str">
            <v>کانتين</v>
          </cell>
          <cell r="P1915" t="str">
            <v>231</v>
          </cell>
        </row>
        <row r="1916">
          <cell r="A1916">
            <v>2313</v>
          </cell>
          <cell r="B1916" t="str">
            <v>883001800301</v>
          </cell>
          <cell r="C1916" t="str">
            <v>883</v>
          </cell>
          <cell r="D1916" t="str">
            <v>883001</v>
          </cell>
          <cell r="E1916" t="str">
            <v>هزينه هاي استهلاك</v>
          </cell>
          <cell r="F1916" t="str">
            <v>استهلاك ساختمان</v>
          </cell>
          <cell r="G1916" t="str">
            <v>800301</v>
          </cell>
          <cell r="H1916" t="str">
            <v>حراست</v>
          </cell>
          <cell r="P1916" t="str">
            <v>231</v>
          </cell>
        </row>
        <row r="1917">
          <cell r="A1917">
            <v>2262</v>
          </cell>
          <cell r="B1917" t="str">
            <v>883001800101</v>
          </cell>
          <cell r="C1917" t="str">
            <v>883</v>
          </cell>
          <cell r="D1917" t="str">
            <v>883001</v>
          </cell>
          <cell r="E1917" t="str">
            <v>هزينه هاي استهلاك</v>
          </cell>
          <cell r="F1917" t="str">
            <v>استهلاك ساختمان</v>
          </cell>
          <cell r="G1917" t="str">
            <v>800101</v>
          </cell>
          <cell r="H1917" t="str">
            <v>تحقيقات مهندسي</v>
          </cell>
          <cell r="P1917" t="str">
            <v>226</v>
          </cell>
        </row>
        <row r="1918">
          <cell r="A1918">
            <v>2413</v>
          </cell>
          <cell r="B1918" t="str">
            <v>883001800400</v>
          </cell>
          <cell r="C1918" t="str">
            <v>883</v>
          </cell>
          <cell r="D1918" t="str">
            <v>883001</v>
          </cell>
          <cell r="E1918" t="str">
            <v>هزينه هاي استهلاك</v>
          </cell>
          <cell r="F1918" t="str">
            <v>استهلاك ساختمان</v>
          </cell>
          <cell r="G1918" t="str">
            <v>800400</v>
          </cell>
          <cell r="H1918" t="str">
            <v>امور مالي</v>
          </cell>
          <cell r="P1918" t="str">
            <v>241</v>
          </cell>
        </row>
        <row r="1919">
          <cell r="A1919">
            <v>2262</v>
          </cell>
          <cell r="B1919" t="str">
            <v>883001800102</v>
          </cell>
          <cell r="C1919" t="str">
            <v>883</v>
          </cell>
          <cell r="D1919" t="str">
            <v>883001</v>
          </cell>
          <cell r="E1919" t="str">
            <v>هزينه هاي استهلاك</v>
          </cell>
          <cell r="F1919" t="str">
            <v>استهلاك ساختمان</v>
          </cell>
          <cell r="G1919" t="str">
            <v>800102</v>
          </cell>
          <cell r="H1919" t="str">
            <v>عمليات حرارتي و آبکاري</v>
          </cell>
          <cell r="P1919" t="str">
            <v>226</v>
          </cell>
        </row>
        <row r="1920">
          <cell r="A1920">
            <v>2262</v>
          </cell>
          <cell r="B1920" t="str">
            <v>883001800106</v>
          </cell>
          <cell r="C1920" t="str">
            <v>883</v>
          </cell>
          <cell r="D1920" t="str">
            <v>883001</v>
          </cell>
          <cell r="E1920" t="str">
            <v>هزينه هاي استهلاك</v>
          </cell>
          <cell r="F1920" t="str">
            <v>استهلاك ساختمان</v>
          </cell>
          <cell r="G1920" t="str">
            <v>800106</v>
          </cell>
          <cell r="H1920" t="str">
            <v>تست مواد وشيمي</v>
          </cell>
          <cell r="P1920" t="str">
            <v>226</v>
          </cell>
        </row>
        <row r="1921">
          <cell r="A1921">
            <v>2513</v>
          </cell>
          <cell r="B1921" t="str">
            <v>883001800500</v>
          </cell>
          <cell r="C1921" t="str">
            <v>883</v>
          </cell>
          <cell r="D1921" t="str">
            <v>883001</v>
          </cell>
          <cell r="E1921" t="str">
            <v>هزينه هاي استهلاك</v>
          </cell>
          <cell r="F1921" t="str">
            <v>استهلاك ساختمان</v>
          </cell>
          <cell r="G1921" t="str">
            <v>800500</v>
          </cell>
          <cell r="H1921" t="str">
            <v>فروش</v>
          </cell>
          <cell r="P1921" t="str">
            <v>251</v>
          </cell>
        </row>
        <row r="1922">
          <cell r="A1922">
            <v>2313</v>
          </cell>
          <cell r="B1922" t="str">
            <v>883001800304</v>
          </cell>
          <cell r="C1922" t="str">
            <v>883</v>
          </cell>
          <cell r="D1922" t="str">
            <v>883001</v>
          </cell>
          <cell r="E1922" t="str">
            <v>هزينه هاي استهلاك</v>
          </cell>
          <cell r="F1922" t="str">
            <v>استهلاك ساختمان</v>
          </cell>
          <cell r="G1922" t="str">
            <v>800304</v>
          </cell>
          <cell r="H1922" t="str">
            <v>تدارکات و تامين قطعات</v>
          </cell>
          <cell r="P1922" t="str">
            <v>231</v>
          </cell>
        </row>
        <row r="1923">
          <cell r="A1923">
            <v>2313</v>
          </cell>
          <cell r="B1923" t="str">
            <v>883001800305</v>
          </cell>
          <cell r="C1923" t="str">
            <v>883</v>
          </cell>
          <cell r="D1923" t="str">
            <v>883001</v>
          </cell>
          <cell r="E1923" t="str">
            <v>هزينه هاي استهلاك</v>
          </cell>
          <cell r="F1923" t="str">
            <v>استهلاك ساختمان</v>
          </cell>
          <cell r="G1923" t="str">
            <v>800305</v>
          </cell>
          <cell r="H1923" t="str">
            <v>طرح و توسعه سيستمها</v>
          </cell>
          <cell r="P1923" t="str">
            <v>231</v>
          </cell>
        </row>
        <row r="1924">
          <cell r="A1924">
            <v>2313</v>
          </cell>
          <cell r="B1924" t="str">
            <v>883002800302</v>
          </cell>
          <cell r="C1924" t="str">
            <v>883</v>
          </cell>
          <cell r="D1924" t="str">
            <v>883002</v>
          </cell>
          <cell r="E1924" t="str">
            <v>هزينه هاي استهلاك</v>
          </cell>
          <cell r="F1924" t="str">
            <v>استهلاك تاسيسات</v>
          </cell>
          <cell r="G1924" t="str">
            <v>800302</v>
          </cell>
          <cell r="H1924" t="str">
            <v>خدمات فني</v>
          </cell>
          <cell r="P1924" t="str">
            <v>231</v>
          </cell>
        </row>
        <row r="1925">
          <cell r="A1925">
            <v>2313</v>
          </cell>
          <cell r="B1925" t="str">
            <v>883002800301</v>
          </cell>
          <cell r="C1925" t="str">
            <v>883</v>
          </cell>
          <cell r="D1925" t="str">
            <v>883002</v>
          </cell>
          <cell r="E1925" t="str">
            <v>هزينه هاي استهلاك</v>
          </cell>
          <cell r="F1925" t="str">
            <v>استهلاك تاسيسات</v>
          </cell>
          <cell r="G1925" t="str">
            <v>800301</v>
          </cell>
          <cell r="H1925" t="str">
            <v>حراست</v>
          </cell>
          <cell r="P1925" t="str">
            <v>231</v>
          </cell>
        </row>
        <row r="1926">
          <cell r="A1926">
            <v>2262</v>
          </cell>
          <cell r="B1926" t="str">
            <v>883003800103</v>
          </cell>
          <cell r="C1926" t="str">
            <v>883</v>
          </cell>
          <cell r="D1926" t="str">
            <v>883003</v>
          </cell>
          <cell r="E1926" t="str">
            <v>هزينه هاي استهلاك</v>
          </cell>
          <cell r="F1926" t="str">
            <v>استهلاك ماشين آلات</v>
          </cell>
          <cell r="G1926" t="str">
            <v>800103</v>
          </cell>
          <cell r="H1926" t="str">
            <v>مرکز ساخت و توليد</v>
          </cell>
          <cell r="P1926" t="str">
            <v>226</v>
          </cell>
        </row>
        <row r="1927">
          <cell r="A1927">
            <v>2262</v>
          </cell>
          <cell r="B1927" t="str">
            <v>883003800104</v>
          </cell>
          <cell r="C1927" t="str">
            <v>883</v>
          </cell>
          <cell r="D1927" t="str">
            <v>883003</v>
          </cell>
          <cell r="E1927" t="str">
            <v>هزينه هاي استهلاك</v>
          </cell>
          <cell r="F1927" t="str">
            <v>استهلاك ماشين آلات</v>
          </cell>
          <cell r="G1927" t="str">
            <v>800104</v>
          </cell>
          <cell r="H1927" t="str">
            <v>کنترل کيفي</v>
          </cell>
          <cell r="P1927" t="str">
            <v>226</v>
          </cell>
        </row>
        <row r="1928">
          <cell r="A1928">
            <v>2313</v>
          </cell>
          <cell r="B1928" t="str">
            <v>883003800303</v>
          </cell>
          <cell r="C1928" t="str">
            <v>883</v>
          </cell>
          <cell r="D1928" t="str">
            <v>883003</v>
          </cell>
          <cell r="E1928" t="str">
            <v>هزينه هاي استهلاك</v>
          </cell>
          <cell r="F1928" t="str">
            <v>استهلاك ماشين آلات</v>
          </cell>
          <cell r="G1928" t="str">
            <v>800303</v>
          </cell>
          <cell r="H1928" t="str">
            <v>برنامه ريزي</v>
          </cell>
          <cell r="P1928" t="str">
            <v>231</v>
          </cell>
        </row>
        <row r="1929">
          <cell r="A1929">
            <v>2313</v>
          </cell>
          <cell r="B1929" t="str">
            <v>883003800302</v>
          </cell>
          <cell r="C1929" t="str">
            <v>883</v>
          </cell>
          <cell r="D1929" t="str">
            <v>883003</v>
          </cell>
          <cell r="E1929" t="str">
            <v>هزينه هاي استهلاك</v>
          </cell>
          <cell r="F1929" t="str">
            <v>استهلاك ماشين آلات</v>
          </cell>
          <cell r="G1929" t="str">
            <v>800302</v>
          </cell>
          <cell r="H1929" t="str">
            <v>خدمات فني</v>
          </cell>
          <cell r="P1929" t="str">
            <v>231</v>
          </cell>
        </row>
        <row r="1930">
          <cell r="A1930">
            <v>2262</v>
          </cell>
          <cell r="B1930" t="str">
            <v>883003800106</v>
          </cell>
          <cell r="C1930" t="str">
            <v>883</v>
          </cell>
          <cell r="D1930" t="str">
            <v>883003</v>
          </cell>
          <cell r="E1930" t="str">
            <v>هزينه هاي استهلاك</v>
          </cell>
          <cell r="F1930" t="str">
            <v>استهلاك ماشين آلات</v>
          </cell>
          <cell r="G1930" t="str">
            <v>800106</v>
          </cell>
          <cell r="H1930" t="str">
            <v>تست مواد وشيمي</v>
          </cell>
          <cell r="P1930" t="str">
            <v>226</v>
          </cell>
        </row>
        <row r="1931">
          <cell r="A1931">
            <v>2262</v>
          </cell>
          <cell r="B1931" t="str">
            <v>883003800102</v>
          </cell>
          <cell r="C1931" t="str">
            <v>883</v>
          </cell>
          <cell r="D1931" t="str">
            <v>883003</v>
          </cell>
          <cell r="E1931" t="str">
            <v>هزينه هاي استهلاك</v>
          </cell>
          <cell r="F1931" t="str">
            <v>استهلاك ماشين آلات</v>
          </cell>
          <cell r="G1931" t="str">
            <v>800102</v>
          </cell>
          <cell r="H1931" t="str">
            <v>عمليات حرارتي و آبکاري</v>
          </cell>
          <cell r="P1931" t="str">
            <v>226</v>
          </cell>
        </row>
        <row r="1932">
          <cell r="A1932">
            <v>2222</v>
          </cell>
          <cell r="B1932" t="str">
            <v>883003800100</v>
          </cell>
          <cell r="C1932" t="str">
            <v>883</v>
          </cell>
          <cell r="D1932" t="str">
            <v>883003</v>
          </cell>
          <cell r="E1932" t="str">
            <v>هزينه هاي استهلاك</v>
          </cell>
          <cell r="F1932" t="str">
            <v>استهلاك ماشين آلات</v>
          </cell>
          <cell r="G1932" t="str">
            <v>800100</v>
          </cell>
          <cell r="H1932" t="str">
            <v>مونتاژ</v>
          </cell>
          <cell r="P1932" t="str">
            <v>222</v>
          </cell>
        </row>
        <row r="1933">
          <cell r="A1933">
            <v>2262</v>
          </cell>
          <cell r="B1933" t="str">
            <v>883003800101</v>
          </cell>
          <cell r="C1933" t="str">
            <v>883</v>
          </cell>
          <cell r="D1933" t="str">
            <v>883003</v>
          </cell>
          <cell r="E1933" t="str">
            <v>هزينه هاي استهلاك</v>
          </cell>
          <cell r="F1933" t="str">
            <v>استهلاك ماشين آلات</v>
          </cell>
          <cell r="G1933" t="str">
            <v>800101</v>
          </cell>
          <cell r="H1933" t="str">
            <v>تحقيقات مهندسي</v>
          </cell>
          <cell r="P1933" t="str">
            <v>226</v>
          </cell>
        </row>
        <row r="1934">
          <cell r="A1934">
            <v>2262</v>
          </cell>
          <cell r="B1934" t="str">
            <v>883004800103</v>
          </cell>
          <cell r="C1934" t="str">
            <v>883</v>
          </cell>
          <cell r="D1934" t="str">
            <v>883004</v>
          </cell>
          <cell r="E1934" t="str">
            <v>هزينه هاي استهلاك</v>
          </cell>
          <cell r="F1934" t="str">
            <v>استهلاك اثاثيه كارگاهي</v>
          </cell>
          <cell r="G1934" t="str">
            <v>800103</v>
          </cell>
          <cell r="H1934" t="str">
            <v>مرکز ساخت و توليد</v>
          </cell>
          <cell r="P1934" t="str">
            <v>226</v>
          </cell>
        </row>
        <row r="1935">
          <cell r="A1935">
            <v>2222</v>
          </cell>
          <cell r="B1935" t="str">
            <v>883004800100</v>
          </cell>
          <cell r="C1935" t="str">
            <v>883</v>
          </cell>
          <cell r="D1935" t="str">
            <v>883004</v>
          </cell>
          <cell r="E1935" t="str">
            <v>هزينه هاي استهلاك</v>
          </cell>
          <cell r="F1935" t="str">
            <v>استهلاك اثاثيه كارگاهي</v>
          </cell>
          <cell r="G1935" t="str">
            <v>800100</v>
          </cell>
          <cell r="H1935" t="str">
            <v>مونتاژ</v>
          </cell>
          <cell r="P1935" t="str">
            <v>222</v>
          </cell>
        </row>
        <row r="1936">
          <cell r="A1936">
            <v>2313</v>
          </cell>
          <cell r="B1936" t="str">
            <v>883004800303</v>
          </cell>
          <cell r="C1936" t="str">
            <v>883</v>
          </cell>
          <cell r="D1936" t="str">
            <v>883004</v>
          </cell>
          <cell r="E1936" t="str">
            <v>هزينه هاي استهلاك</v>
          </cell>
          <cell r="F1936" t="str">
            <v>استهلاك اثاثيه كارگاهي</v>
          </cell>
          <cell r="G1936" t="str">
            <v>800303</v>
          </cell>
          <cell r="H1936" t="str">
            <v>برنامه ريزي</v>
          </cell>
          <cell r="P1936" t="str">
            <v>231</v>
          </cell>
        </row>
        <row r="1937">
          <cell r="A1937">
            <v>2262</v>
          </cell>
          <cell r="B1937" t="str">
            <v>883004800104</v>
          </cell>
          <cell r="C1937" t="str">
            <v>883</v>
          </cell>
          <cell r="D1937" t="str">
            <v>883004</v>
          </cell>
          <cell r="E1937" t="str">
            <v>هزينه هاي استهلاك</v>
          </cell>
          <cell r="F1937" t="str">
            <v>استهلاك اثاثيه كارگاهي</v>
          </cell>
          <cell r="G1937" t="str">
            <v>800104</v>
          </cell>
          <cell r="H1937" t="str">
            <v>کنترل کيفي</v>
          </cell>
          <cell r="P1937" t="str">
            <v>226</v>
          </cell>
        </row>
        <row r="1938">
          <cell r="A1938">
            <v>2262</v>
          </cell>
          <cell r="B1938" t="str">
            <v>883004800102</v>
          </cell>
          <cell r="C1938" t="str">
            <v>883</v>
          </cell>
          <cell r="D1938" t="str">
            <v>883004</v>
          </cell>
          <cell r="E1938" t="str">
            <v>هزينه هاي استهلاك</v>
          </cell>
          <cell r="F1938" t="str">
            <v>استهلاك اثاثيه كارگاهي</v>
          </cell>
          <cell r="G1938" t="str">
            <v>800102</v>
          </cell>
          <cell r="H1938" t="str">
            <v>عمليات حرارتي و آبکاري</v>
          </cell>
          <cell r="P1938" t="str">
            <v>226</v>
          </cell>
        </row>
        <row r="1939">
          <cell r="A1939">
            <v>2262</v>
          </cell>
          <cell r="B1939" t="str">
            <v>883004800106</v>
          </cell>
          <cell r="C1939" t="str">
            <v>883</v>
          </cell>
          <cell r="D1939" t="str">
            <v>883004</v>
          </cell>
          <cell r="E1939" t="str">
            <v>هزينه هاي استهلاك</v>
          </cell>
          <cell r="F1939" t="str">
            <v>استهلاك اثاثيه كارگاهي</v>
          </cell>
          <cell r="G1939" t="str">
            <v>800106</v>
          </cell>
          <cell r="H1939" t="str">
            <v>تست مواد وشيمي</v>
          </cell>
          <cell r="P1939" t="str">
            <v>226</v>
          </cell>
        </row>
        <row r="1940">
          <cell r="A1940">
            <v>2413</v>
          </cell>
          <cell r="B1940" t="str">
            <v>883006800401</v>
          </cell>
          <cell r="C1940" t="str">
            <v>883</v>
          </cell>
          <cell r="D1940" t="str">
            <v>883006</v>
          </cell>
          <cell r="E1940" t="str">
            <v>هزينه هاي استهلاك</v>
          </cell>
          <cell r="F1940" t="str">
            <v>استهلاك و سائط نقليه</v>
          </cell>
          <cell r="G1940" t="str">
            <v>800401</v>
          </cell>
          <cell r="H1940" t="str">
            <v>مديريت</v>
          </cell>
          <cell r="P1940" t="str">
            <v>241</v>
          </cell>
        </row>
        <row r="1941">
          <cell r="A1941">
            <v>2413</v>
          </cell>
          <cell r="B1941" t="str">
            <v>883006800402</v>
          </cell>
          <cell r="C1941" t="str">
            <v>883</v>
          </cell>
          <cell r="D1941" t="str">
            <v>883006</v>
          </cell>
          <cell r="E1941" t="str">
            <v>هزينه هاي استهلاك</v>
          </cell>
          <cell r="F1941" t="str">
            <v>استهلاك و سائط نقليه</v>
          </cell>
          <cell r="G1941" t="str">
            <v>800402</v>
          </cell>
          <cell r="H1941" t="str">
            <v>دفتر تهران</v>
          </cell>
          <cell r="P1941" t="str">
            <v>241</v>
          </cell>
        </row>
        <row r="1942">
          <cell r="A1942">
            <v>2313</v>
          </cell>
          <cell r="B1942" t="str">
            <v>883006800303</v>
          </cell>
          <cell r="C1942" t="str">
            <v>883</v>
          </cell>
          <cell r="D1942" t="str">
            <v>883006</v>
          </cell>
          <cell r="E1942" t="str">
            <v>هزينه هاي استهلاك</v>
          </cell>
          <cell r="F1942" t="str">
            <v>استهلاك و سائط نقليه</v>
          </cell>
          <cell r="G1942" t="str">
            <v>800303</v>
          </cell>
          <cell r="H1942" t="str">
            <v>برنامه ريزي</v>
          </cell>
          <cell r="P1942" t="str">
            <v>231</v>
          </cell>
        </row>
        <row r="1943">
          <cell r="A1943">
            <v>2313</v>
          </cell>
          <cell r="B1943" t="str">
            <v>883006800304</v>
          </cell>
          <cell r="C1943" t="str">
            <v>883</v>
          </cell>
          <cell r="D1943" t="str">
            <v>883006</v>
          </cell>
          <cell r="E1943" t="str">
            <v>هزينه هاي استهلاك</v>
          </cell>
          <cell r="F1943" t="str">
            <v>استهلاك و سائط نقليه</v>
          </cell>
          <cell r="G1943" t="str">
            <v>800304</v>
          </cell>
          <cell r="H1943" t="str">
            <v>تدارکات و تامين قطعات</v>
          </cell>
          <cell r="P1943" t="str">
            <v>231</v>
          </cell>
        </row>
        <row r="1944">
          <cell r="A1944">
            <v>2313</v>
          </cell>
          <cell r="B1944" t="str">
            <v>883006800302</v>
          </cell>
          <cell r="C1944" t="str">
            <v>883</v>
          </cell>
          <cell r="D1944" t="str">
            <v>883006</v>
          </cell>
          <cell r="E1944" t="str">
            <v>هزينه هاي استهلاك</v>
          </cell>
          <cell r="F1944" t="str">
            <v>استهلاك و سائط نقليه</v>
          </cell>
          <cell r="G1944" t="str">
            <v>800302</v>
          </cell>
          <cell r="H1944" t="str">
            <v>خدمات فني</v>
          </cell>
          <cell r="P1944" t="str">
            <v>231</v>
          </cell>
        </row>
        <row r="1945">
          <cell r="A1945">
            <v>2413</v>
          </cell>
          <cell r="B1945" t="str">
            <v>883007800403</v>
          </cell>
          <cell r="C1945" t="str">
            <v>883</v>
          </cell>
          <cell r="D1945" t="str">
            <v>883007</v>
          </cell>
          <cell r="E1945" t="str">
            <v>هزينه هاي استهلاك</v>
          </cell>
          <cell r="F1945" t="str">
            <v>استهلاك اثاثيه و منصوبات</v>
          </cell>
          <cell r="G1945" t="str">
            <v>800403</v>
          </cell>
          <cell r="H1945" t="str">
            <v>امو ر اداري</v>
          </cell>
          <cell r="P1945" t="str">
            <v>241</v>
          </cell>
        </row>
        <row r="1946">
          <cell r="A1946">
            <v>2413</v>
          </cell>
          <cell r="B1946" t="str">
            <v>883007800401</v>
          </cell>
          <cell r="C1946" t="str">
            <v>883</v>
          </cell>
          <cell r="D1946" t="str">
            <v>883007</v>
          </cell>
          <cell r="E1946" t="str">
            <v>هزينه هاي استهلاك</v>
          </cell>
          <cell r="F1946" t="str">
            <v>استهلاك اثاثيه و منصوبات</v>
          </cell>
          <cell r="G1946" t="str">
            <v>800401</v>
          </cell>
          <cell r="H1946" t="str">
            <v>مديريت</v>
          </cell>
          <cell r="P1946" t="str">
            <v>241</v>
          </cell>
        </row>
        <row r="1947">
          <cell r="A1947">
            <v>2413</v>
          </cell>
          <cell r="B1947" t="str">
            <v>883007800400</v>
          </cell>
          <cell r="C1947" t="str">
            <v>883</v>
          </cell>
          <cell r="D1947" t="str">
            <v>883007</v>
          </cell>
          <cell r="E1947" t="str">
            <v>هزينه هاي استهلاك</v>
          </cell>
          <cell r="F1947" t="str">
            <v>استهلاك اثاثيه و منصوبات</v>
          </cell>
          <cell r="G1947" t="str">
            <v>800400</v>
          </cell>
          <cell r="H1947" t="str">
            <v>امور مالي</v>
          </cell>
          <cell r="P1947" t="str">
            <v>241</v>
          </cell>
        </row>
        <row r="1948">
          <cell r="A1948">
            <v>2313</v>
          </cell>
          <cell r="B1948" t="str">
            <v>883007800305</v>
          </cell>
          <cell r="C1948" t="str">
            <v>883</v>
          </cell>
          <cell r="D1948" t="str">
            <v>883007</v>
          </cell>
          <cell r="E1948" t="str">
            <v>هزينه هاي استهلاك</v>
          </cell>
          <cell r="F1948" t="str">
            <v>استهلاك اثاثيه و منصوبات</v>
          </cell>
          <cell r="G1948" t="str">
            <v>800305</v>
          </cell>
          <cell r="H1948" t="str">
            <v>طرح و توسعه سيستمها</v>
          </cell>
          <cell r="P1948" t="str">
            <v>231</v>
          </cell>
        </row>
        <row r="1949">
          <cell r="A1949">
            <v>2313</v>
          </cell>
          <cell r="B1949" t="str">
            <v>883007800303</v>
          </cell>
          <cell r="C1949" t="str">
            <v>883</v>
          </cell>
          <cell r="D1949" t="str">
            <v>883007</v>
          </cell>
          <cell r="E1949" t="str">
            <v>هزينه هاي استهلاك</v>
          </cell>
          <cell r="F1949" t="str">
            <v>استهلاك اثاثيه و منصوبات</v>
          </cell>
          <cell r="G1949" t="str">
            <v>800303</v>
          </cell>
          <cell r="H1949" t="str">
            <v>برنامه ريزي</v>
          </cell>
          <cell r="P1949" t="str">
            <v>231</v>
          </cell>
        </row>
        <row r="1950">
          <cell r="A1950">
            <v>2262</v>
          </cell>
          <cell r="B1950" t="str">
            <v>883007800101</v>
          </cell>
          <cell r="C1950" t="str">
            <v>883</v>
          </cell>
          <cell r="D1950" t="str">
            <v>883007</v>
          </cell>
          <cell r="E1950" t="str">
            <v>هزينه هاي استهلاك</v>
          </cell>
          <cell r="F1950" t="str">
            <v>استهلاك اثاثيه و منصوبات</v>
          </cell>
          <cell r="G1950" t="str">
            <v>800101</v>
          </cell>
          <cell r="H1950" t="str">
            <v>تحقيقات مهندسي</v>
          </cell>
          <cell r="P1950" t="str">
            <v>226</v>
          </cell>
        </row>
        <row r="1951">
          <cell r="A1951">
            <v>2413</v>
          </cell>
          <cell r="B1951" t="str">
            <v>883007800402</v>
          </cell>
          <cell r="C1951" t="str">
            <v>883</v>
          </cell>
          <cell r="D1951" t="str">
            <v>883007</v>
          </cell>
          <cell r="E1951" t="str">
            <v>هزينه هاي استهلاك</v>
          </cell>
          <cell r="F1951" t="str">
            <v>استهلاك اثاثيه و منصوبات</v>
          </cell>
          <cell r="G1951" t="str">
            <v>800402</v>
          </cell>
          <cell r="H1951" t="str">
            <v>دفتر تهران</v>
          </cell>
          <cell r="P1951" t="str">
            <v>241</v>
          </cell>
        </row>
        <row r="1952">
          <cell r="A1952">
            <v>2262</v>
          </cell>
          <cell r="B1952" t="str">
            <v>883007800103</v>
          </cell>
          <cell r="C1952" t="str">
            <v>883</v>
          </cell>
          <cell r="D1952" t="str">
            <v>883007</v>
          </cell>
          <cell r="E1952" t="str">
            <v>هزينه هاي استهلاك</v>
          </cell>
          <cell r="F1952" t="str">
            <v>استهلاك اثاثيه و منصوبات</v>
          </cell>
          <cell r="G1952" t="str">
            <v>800103</v>
          </cell>
          <cell r="H1952" t="str">
            <v>مرکز ساخت و توليد</v>
          </cell>
          <cell r="P1952" t="str">
            <v>226</v>
          </cell>
        </row>
        <row r="1953">
          <cell r="A1953">
            <v>2513</v>
          </cell>
          <cell r="B1953" t="str">
            <v>883007800500</v>
          </cell>
          <cell r="C1953" t="str">
            <v>883</v>
          </cell>
          <cell r="D1953" t="str">
            <v>883007</v>
          </cell>
          <cell r="E1953" t="str">
            <v>هزينه هاي استهلاك</v>
          </cell>
          <cell r="F1953" t="str">
            <v>استهلاك اثاثيه و منصوبات</v>
          </cell>
          <cell r="G1953" t="str">
            <v>800500</v>
          </cell>
          <cell r="H1953" t="str">
            <v>فروش</v>
          </cell>
          <cell r="P1953" t="str">
            <v>251</v>
          </cell>
        </row>
        <row r="1954">
          <cell r="A1954">
            <v>2313</v>
          </cell>
          <cell r="B1954" t="str">
            <v>883007800304</v>
          </cell>
          <cell r="C1954" t="str">
            <v>883</v>
          </cell>
          <cell r="D1954" t="str">
            <v>883007</v>
          </cell>
          <cell r="E1954" t="str">
            <v>هزينه هاي استهلاك</v>
          </cell>
          <cell r="F1954" t="str">
            <v>استهلاك اثاثيه و منصوبات</v>
          </cell>
          <cell r="G1954" t="str">
            <v>800304</v>
          </cell>
          <cell r="H1954" t="str">
            <v>تدارکات و تامين قطعات</v>
          </cell>
          <cell r="P1954" t="str">
            <v>231</v>
          </cell>
        </row>
        <row r="1955">
          <cell r="A1955">
            <v>2222</v>
          </cell>
          <cell r="B1955" t="str">
            <v>883007800100</v>
          </cell>
          <cell r="C1955" t="str">
            <v>883</v>
          </cell>
          <cell r="D1955" t="str">
            <v>883007</v>
          </cell>
          <cell r="E1955" t="str">
            <v>هزينه هاي استهلاك</v>
          </cell>
          <cell r="F1955" t="str">
            <v>استهلاك اثاثيه و منصوبات</v>
          </cell>
          <cell r="G1955" t="str">
            <v>800100</v>
          </cell>
          <cell r="H1955" t="str">
            <v>مونتاژ</v>
          </cell>
          <cell r="P1955" t="str">
            <v>222</v>
          </cell>
        </row>
        <row r="1956">
          <cell r="A1956">
            <v>2313</v>
          </cell>
          <cell r="B1956" t="str">
            <v>883007800301</v>
          </cell>
          <cell r="C1956" t="str">
            <v>883</v>
          </cell>
          <cell r="D1956" t="str">
            <v>883007</v>
          </cell>
          <cell r="E1956" t="str">
            <v>هزينه هاي استهلاك</v>
          </cell>
          <cell r="F1956" t="str">
            <v>استهلاك اثاثيه و منصوبات</v>
          </cell>
          <cell r="G1956" t="str">
            <v>800301</v>
          </cell>
          <cell r="H1956" t="str">
            <v>حراست</v>
          </cell>
          <cell r="P1956" t="str">
            <v>231</v>
          </cell>
        </row>
        <row r="1957">
          <cell r="A1957">
            <v>2262</v>
          </cell>
          <cell r="B1957" t="str">
            <v>883007800104</v>
          </cell>
          <cell r="C1957" t="str">
            <v>883</v>
          </cell>
          <cell r="D1957" t="str">
            <v>883007</v>
          </cell>
          <cell r="E1957" t="str">
            <v>هزينه هاي استهلاك</v>
          </cell>
          <cell r="F1957" t="str">
            <v>استهلاك اثاثيه و منصوبات</v>
          </cell>
          <cell r="G1957" t="str">
            <v>800104</v>
          </cell>
          <cell r="H1957" t="str">
            <v>کنترل کيفي</v>
          </cell>
          <cell r="P1957" t="str">
            <v>226</v>
          </cell>
        </row>
        <row r="1958">
          <cell r="A1958">
            <v>2313</v>
          </cell>
          <cell r="B1958" t="str">
            <v>883007800302</v>
          </cell>
          <cell r="C1958" t="str">
            <v>883</v>
          </cell>
          <cell r="D1958" t="str">
            <v>883007</v>
          </cell>
          <cell r="E1958" t="str">
            <v>هزينه هاي استهلاك</v>
          </cell>
          <cell r="F1958" t="str">
            <v>استهلاك اثاثيه و منصوبات</v>
          </cell>
          <cell r="G1958" t="str">
            <v>800302</v>
          </cell>
          <cell r="H1958" t="str">
            <v>خدمات فني</v>
          </cell>
          <cell r="P1958" t="str">
            <v>231</v>
          </cell>
        </row>
        <row r="1959">
          <cell r="A1959">
            <v>2313</v>
          </cell>
          <cell r="B1959" t="str">
            <v>883007800300</v>
          </cell>
          <cell r="C1959" t="str">
            <v>883</v>
          </cell>
          <cell r="D1959" t="str">
            <v>883007</v>
          </cell>
          <cell r="E1959" t="str">
            <v>هزينه هاي استهلاك</v>
          </cell>
          <cell r="F1959" t="str">
            <v>استهلاك اثاثيه و منصوبات</v>
          </cell>
          <cell r="G1959" t="str">
            <v>800300</v>
          </cell>
          <cell r="H1959" t="str">
            <v>کانتين</v>
          </cell>
          <cell r="P1959" t="str">
            <v>231</v>
          </cell>
        </row>
        <row r="1960">
          <cell r="A1960">
            <v>2262</v>
          </cell>
          <cell r="B1960" t="str">
            <v>883007800203</v>
          </cell>
          <cell r="C1960" t="str">
            <v>883</v>
          </cell>
          <cell r="D1960" t="str">
            <v>883007</v>
          </cell>
          <cell r="E1960" t="str">
            <v>هزينه هاي استهلاك</v>
          </cell>
          <cell r="F1960" t="str">
            <v>استهلاك اثاثيه و منصوبات</v>
          </cell>
          <cell r="G1960" t="str">
            <v>800203</v>
          </cell>
          <cell r="H1960" t="str">
            <v>عمومي کنترل کيفي</v>
          </cell>
          <cell r="P1960" t="str">
            <v>226</v>
          </cell>
        </row>
        <row r="1961">
          <cell r="A1961">
            <v>2262</v>
          </cell>
          <cell r="B1961" t="str">
            <v>883007800105</v>
          </cell>
          <cell r="C1961" t="str">
            <v>883</v>
          </cell>
          <cell r="D1961" t="str">
            <v>883007</v>
          </cell>
          <cell r="E1961" t="str">
            <v>هزينه هاي استهلاك</v>
          </cell>
          <cell r="F1961" t="str">
            <v>استهلاك اثاثيه و منصوبات</v>
          </cell>
          <cell r="G1961" t="str">
            <v>800105</v>
          </cell>
          <cell r="H1961" t="str">
            <v>مترولوژي</v>
          </cell>
          <cell r="P1961" t="str">
            <v>226</v>
          </cell>
        </row>
        <row r="1962">
          <cell r="A1962">
            <v>2413</v>
          </cell>
          <cell r="B1962" t="str">
            <v>883009800400</v>
          </cell>
          <cell r="C1962" t="str">
            <v>883</v>
          </cell>
          <cell r="D1962" t="str">
            <v>883009</v>
          </cell>
          <cell r="E1962" t="str">
            <v>هزينه هاي استهلاك</v>
          </cell>
          <cell r="F1962" t="str">
            <v>استهلاک سيستم هاي نرم افزاري</v>
          </cell>
          <cell r="G1962" t="str">
            <v>800400</v>
          </cell>
          <cell r="H1962" t="str">
            <v>امور مالي</v>
          </cell>
          <cell r="P1962" t="str">
            <v>241</v>
          </cell>
        </row>
        <row r="1963">
          <cell r="A1963">
            <v>2413</v>
          </cell>
          <cell r="B1963" t="str">
            <v>883009800403</v>
          </cell>
          <cell r="C1963" t="str">
            <v>883</v>
          </cell>
          <cell r="D1963" t="str">
            <v>883009</v>
          </cell>
          <cell r="E1963" t="str">
            <v>هزينه هاي استهلاك</v>
          </cell>
          <cell r="F1963" t="str">
            <v>استهلاک سيستم هاي نرم افزاري</v>
          </cell>
          <cell r="G1963" t="str">
            <v>800403</v>
          </cell>
          <cell r="H1963" t="str">
            <v>امو ر اداري</v>
          </cell>
          <cell r="P1963" t="str">
            <v>241</v>
          </cell>
        </row>
        <row r="1964">
          <cell r="A1964">
            <v>2601</v>
          </cell>
          <cell r="B1964" t="str">
            <v>884001800400</v>
          </cell>
          <cell r="C1964" t="str">
            <v>884</v>
          </cell>
          <cell r="D1964" t="str">
            <v>884001</v>
          </cell>
          <cell r="E1964" t="str">
            <v>هزينه هاي مالي</v>
          </cell>
          <cell r="F1964" t="str">
            <v>كارمزد وخدمات بانكي</v>
          </cell>
          <cell r="G1964" t="str">
            <v>800400</v>
          </cell>
          <cell r="H1964" t="str">
            <v>امور مالي</v>
          </cell>
          <cell r="P1964" t="str">
            <v>260</v>
          </cell>
        </row>
        <row r="1965">
          <cell r="A1965">
            <v>2603</v>
          </cell>
          <cell r="B1965" t="str">
            <v>884002800400</v>
          </cell>
          <cell r="C1965" t="str">
            <v>884</v>
          </cell>
          <cell r="D1965" t="str">
            <v>884002</v>
          </cell>
          <cell r="E1965" t="str">
            <v>هزينه هاي مالي</v>
          </cell>
          <cell r="F1965" t="str">
            <v>سفته و برات</v>
          </cell>
          <cell r="G1965" t="str">
            <v>800400</v>
          </cell>
          <cell r="H1965" t="str">
            <v>امور مالي</v>
          </cell>
          <cell r="P1965" t="str">
            <v>260</v>
          </cell>
        </row>
        <row r="1966">
          <cell r="A1966">
            <v>2600</v>
          </cell>
          <cell r="B1966" t="str">
            <v>884003800400</v>
          </cell>
          <cell r="C1966" t="str">
            <v>884</v>
          </cell>
          <cell r="D1966" t="str">
            <v>884003</v>
          </cell>
          <cell r="E1966" t="str">
            <v>هزينه هاي مالي</v>
          </cell>
          <cell r="F1966" t="str">
            <v>بهره تسهيلات دريافتي</v>
          </cell>
          <cell r="G1966" t="str">
            <v>800400</v>
          </cell>
          <cell r="H1966" t="str">
            <v>امور مالي</v>
          </cell>
          <cell r="P1966" t="str">
            <v>260</v>
          </cell>
        </row>
        <row r="1967">
          <cell r="A1967">
            <v>2511</v>
          </cell>
          <cell r="B1967" t="str">
            <v>885001800500</v>
          </cell>
          <cell r="C1967" t="str">
            <v>885</v>
          </cell>
          <cell r="D1967" t="str">
            <v>885001</v>
          </cell>
          <cell r="E1967" t="str">
            <v>هزينه هاي فروش</v>
          </cell>
          <cell r="F1967" t="str">
            <v>هزينه حمل فروش</v>
          </cell>
          <cell r="G1967" t="str">
            <v>800500</v>
          </cell>
          <cell r="H1967" t="str">
            <v>فروش</v>
          </cell>
          <cell r="P1967" t="str">
            <v>251</v>
          </cell>
        </row>
        <row r="1968">
          <cell r="A1968">
            <v>2330</v>
          </cell>
          <cell r="B1968" t="str">
            <v>885001800304</v>
          </cell>
          <cell r="C1968" t="str">
            <v>885</v>
          </cell>
          <cell r="D1968" t="str">
            <v>885001</v>
          </cell>
          <cell r="E1968" t="str">
            <v>هزينه هاي فروش</v>
          </cell>
          <cell r="F1968" t="str">
            <v>هزينه حمل فروش</v>
          </cell>
          <cell r="G1968" t="str">
            <v>800304</v>
          </cell>
          <cell r="H1968" t="str">
            <v>تدارکات و تامين قطعات</v>
          </cell>
          <cell r="P1968" t="str">
            <v>233</v>
          </cell>
        </row>
        <row r="1969">
          <cell r="A1969">
            <v>2510</v>
          </cell>
          <cell r="B1969" t="str">
            <v>885002800500</v>
          </cell>
          <cell r="C1969" t="str">
            <v>885</v>
          </cell>
          <cell r="D1969" t="str">
            <v>885002</v>
          </cell>
          <cell r="E1969" t="str">
            <v>هزينه هاي فروش</v>
          </cell>
          <cell r="F1969" t="str">
            <v>نمايشگاه</v>
          </cell>
          <cell r="G1969" t="str">
            <v>800500</v>
          </cell>
          <cell r="H1969" t="str">
            <v>فروش</v>
          </cell>
          <cell r="P1969" t="str">
            <v>251</v>
          </cell>
        </row>
        <row r="1970">
          <cell r="A1970">
            <v>2510</v>
          </cell>
          <cell r="B1970" t="str">
            <v>885003800500</v>
          </cell>
          <cell r="C1970" t="str">
            <v>885</v>
          </cell>
          <cell r="D1970" t="str">
            <v>885003</v>
          </cell>
          <cell r="E1970" t="str">
            <v>هزينه هاي فروش</v>
          </cell>
          <cell r="F1970" t="str">
            <v>بازاريابي</v>
          </cell>
          <cell r="G1970" t="str">
            <v>800500</v>
          </cell>
          <cell r="H1970" t="str">
            <v>فروش</v>
          </cell>
          <cell r="P1970" t="str">
            <v>251</v>
          </cell>
        </row>
        <row r="1971">
          <cell r="A1971">
            <v>2510</v>
          </cell>
          <cell r="B1971" t="str">
            <v>885004800500</v>
          </cell>
          <cell r="C1971" t="str">
            <v>885</v>
          </cell>
          <cell r="D1971" t="str">
            <v>885004</v>
          </cell>
          <cell r="E1971" t="str">
            <v>هزينه هاي فروش</v>
          </cell>
          <cell r="F1971" t="str">
            <v>تبليغاتي</v>
          </cell>
          <cell r="G1971" t="str">
            <v>800500</v>
          </cell>
          <cell r="H1971" t="str">
            <v>فروش</v>
          </cell>
          <cell r="P1971" t="str">
            <v>251</v>
          </cell>
        </row>
        <row r="1972">
          <cell r="A1972">
            <v>2529</v>
          </cell>
          <cell r="B1972" t="str">
            <v>885005800500</v>
          </cell>
          <cell r="C1972" t="str">
            <v>885</v>
          </cell>
          <cell r="D1972" t="str">
            <v>885005</v>
          </cell>
          <cell r="E1972" t="str">
            <v>هزينه هاي فروش</v>
          </cell>
          <cell r="F1972" t="str">
            <v>بسته بندي</v>
          </cell>
          <cell r="G1972" t="str">
            <v>800500</v>
          </cell>
          <cell r="H1972" t="str">
            <v>فروش</v>
          </cell>
          <cell r="P1972" t="str">
            <v>252</v>
          </cell>
        </row>
        <row r="1973">
          <cell r="A1973">
            <v>2512</v>
          </cell>
          <cell r="B1973" t="str">
            <v>885006800500</v>
          </cell>
          <cell r="C1973" t="str">
            <v>885</v>
          </cell>
          <cell r="D1973" t="str">
            <v>885006</v>
          </cell>
          <cell r="E1973" t="str">
            <v>هزينه هاي فروش</v>
          </cell>
          <cell r="F1973" t="str">
            <v>خدمات پس ازفروش</v>
          </cell>
          <cell r="G1973" t="str">
            <v>800500</v>
          </cell>
          <cell r="H1973" t="str">
            <v>فروش</v>
          </cell>
          <cell r="P1973" t="str">
            <v>251</v>
          </cell>
        </row>
        <row r="1974">
          <cell r="A1974">
            <v>2529</v>
          </cell>
          <cell r="B1974" t="str">
            <v>885008800500</v>
          </cell>
          <cell r="C1974" t="str">
            <v>885</v>
          </cell>
          <cell r="D1974" t="str">
            <v>885008</v>
          </cell>
          <cell r="E1974" t="str">
            <v>هزينه هاي فروش</v>
          </cell>
          <cell r="F1974" t="str">
            <v>امكان سنجي ماشينكاري</v>
          </cell>
          <cell r="G1974" t="str">
            <v>800500</v>
          </cell>
          <cell r="H1974" t="str">
            <v>فروش</v>
          </cell>
          <cell r="P1974" t="str">
            <v>252</v>
          </cell>
        </row>
        <row r="1975">
          <cell r="A1975">
            <v>2414</v>
          </cell>
          <cell r="B1975" t="str">
            <v>886001800400</v>
          </cell>
          <cell r="C1975" t="str">
            <v>886</v>
          </cell>
          <cell r="D1975" t="str">
            <v>886001</v>
          </cell>
          <cell r="E1975" t="str">
            <v>ساير هزينه ها عمومي</v>
          </cell>
          <cell r="F1975" t="str">
            <v>حق الزحمه و هزينه هاي حسابرسي</v>
          </cell>
          <cell r="G1975" t="str">
            <v>800400</v>
          </cell>
          <cell r="H1975" t="str">
            <v>امور مالي</v>
          </cell>
          <cell r="P1975" t="str">
            <v>241</v>
          </cell>
        </row>
        <row r="1976">
          <cell r="A1976">
            <v>2414</v>
          </cell>
          <cell r="B1976" t="str">
            <v>886002800403</v>
          </cell>
          <cell r="C1976" t="str">
            <v>886</v>
          </cell>
          <cell r="D1976" t="str">
            <v>886002</v>
          </cell>
          <cell r="E1976" t="str">
            <v>ساير هزينه ها عمومي</v>
          </cell>
          <cell r="F1976" t="str">
            <v>حق الزحمه مشاور بيمه و كارگزيني</v>
          </cell>
          <cell r="G1976" t="str">
            <v>800403</v>
          </cell>
          <cell r="H1976" t="str">
            <v>امو ر اداري</v>
          </cell>
          <cell r="P1976" t="str">
            <v>241</v>
          </cell>
        </row>
        <row r="1977">
          <cell r="A1977">
            <v>2414</v>
          </cell>
          <cell r="B1977" t="str">
            <v>886003800400</v>
          </cell>
          <cell r="C1977" t="str">
            <v>886</v>
          </cell>
          <cell r="D1977" t="str">
            <v>886003</v>
          </cell>
          <cell r="E1977" t="str">
            <v>ساير هزينه ها عمومي</v>
          </cell>
          <cell r="F1977" t="str">
            <v>حق الزحمه مشاور مالي</v>
          </cell>
          <cell r="G1977" t="str">
            <v>800400</v>
          </cell>
          <cell r="H1977" t="str">
            <v>امور مالي</v>
          </cell>
          <cell r="P1977" t="str">
            <v>241</v>
          </cell>
        </row>
        <row r="1978">
          <cell r="A1978">
            <v>2414</v>
          </cell>
          <cell r="B1978" t="str">
            <v>886004800403</v>
          </cell>
          <cell r="C1978" t="str">
            <v>886</v>
          </cell>
          <cell r="D1978" t="str">
            <v>886004</v>
          </cell>
          <cell r="E1978" t="str">
            <v>ساير هزينه ها عمومي</v>
          </cell>
          <cell r="F1978" t="str">
            <v>حق الزحمه مشاور حقوقي</v>
          </cell>
          <cell r="G1978" t="str">
            <v>800403</v>
          </cell>
          <cell r="H1978" t="str">
            <v>امو ر اداري</v>
          </cell>
          <cell r="P1978" t="str">
            <v>241</v>
          </cell>
        </row>
        <row r="1979">
          <cell r="A1979">
            <v>2414</v>
          </cell>
          <cell r="B1979" t="str">
            <v>886004800401</v>
          </cell>
          <cell r="C1979" t="str">
            <v>886</v>
          </cell>
          <cell r="D1979" t="str">
            <v>886004</v>
          </cell>
          <cell r="E1979" t="str">
            <v>ساير هزينه ها عمومي</v>
          </cell>
          <cell r="F1979" t="str">
            <v>حق الزحمه مشاور حقوقي</v>
          </cell>
          <cell r="G1979" t="str">
            <v>800401</v>
          </cell>
          <cell r="H1979" t="str">
            <v>مديريت</v>
          </cell>
          <cell r="P1979" t="str">
            <v>241</v>
          </cell>
        </row>
        <row r="1980">
          <cell r="A1980">
            <v>2414</v>
          </cell>
          <cell r="B1980" t="str">
            <v>886005800403</v>
          </cell>
          <cell r="C1980" t="str">
            <v>886</v>
          </cell>
          <cell r="D1980" t="str">
            <v>886005</v>
          </cell>
          <cell r="E1980" t="str">
            <v>ساير هزينه ها عمومي</v>
          </cell>
          <cell r="F1980" t="str">
            <v>حق الزحمه مشاور پزشكي</v>
          </cell>
          <cell r="G1980" t="str">
            <v>800403</v>
          </cell>
          <cell r="H1980" t="str">
            <v>امو ر اداري</v>
          </cell>
          <cell r="P1980" t="str">
            <v>241</v>
          </cell>
        </row>
        <row r="1981">
          <cell r="A1981">
            <v>2410</v>
          </cell>
          <cell r="B1981" t="str">
            <v>886007800403</v>
          </cell>
          <cell r="C1981" t="str">
            <v>886</v>
          </cell>
          <cell r="D1981" t="str">
            <v>886007</v>
          </cell>
          <cell r="E1981" t="str">
            <v>ساير هزينه ها عمومي</v>
          </cell>
          <cell r="F1981" t="str">
            <v>خدمات اداري وفضاي سبز</v>
          </cell>
          <cell r="G1981" t="str">
            <v>800403</v>
          </cell>
          <cell r="H1981" t="str">
            <v>امو ر اداري</v>
          </cell>
          <cell r="P1981" t="str">
            <v>241</v>
          </cell>
        </row>
        <row r="1982">
          <cell r="A1982">
            <v>2416</v>
          </cell>
          <cell r="B1982" t="str">
            <v>886008800403</v>
          </cell>
          <cell r="C1982" t="str">
            <v>886</v>
          </cell>
          <cell r="D1982" t="str">
            <v>886008</v>
          </cell>
          <cell r="E1982" t="str">
            <v>ساير هزينه ها عمومي</v>
          </cell>
          <cell r="F1982" t="str">
            <v>پذيرائي جشنها و مناسبتها</v>
          </cell>
          <cell r="G1982" t="str">
            <v>800403</v>
          </cell>
          <cell r="H1982" t="str">
            <v>امو ر اداري</v>
          </cell>
          <cell r="P1982" t="str">
            <v>241</v>
          </cell>
        </row>
        <row r="1983">
          <cell r="A1983">
            <v>2416</v>
          </cell>
          <cell r="B1983" t="str">
            <v>886008800401</v>
          </cell>
          <cell r="C1983" t="str">
            <v>886</v>
          </cell>
          <cell r="D1983" t="str">
            <v>886008</v>
          </cell>
          <cell r="E1983" t="str">
            <v>ساير هزينه ها عمومي</v>
          </cell>
          <cell r="F1983" t="str">
            <v>پذيرائي جشنها و مناسبتها</v>
          </cell>
          <cell r="G1983" t="str">
            <v>800401</v>
          </cell>
          <cell r="H1983" t="str">
            <v>مديريت</v>
          </cell>
          <cell r="P1983" t="str">
            <v>241</v>
          </cell>
        </row>
        <row r="1984">
          <cell r="A1984">
            <v>2279</v>
          </cell>
          <cell r="B1984" t="str">
            <v>886008800103</v>
          </cell>
          <cell r="C1984" t="str">
            <v>886</v>
          </cell>
          <cell r="D1984" t="str">
            <v>886008</v>
          </cell>
          <cell r="E1984" t="str">
            <v>ساير هزينه ها عمومي</v>
          </cell>
          <cell r="F1984" t="str">
            <v>پذيرائي جشنها و مناسبتها</v>
          </cell>
          <cell r="G1984" t="str">
            <v>800103</v>
          </cell>
          <cell r="H1984" t="str">
            <v>مرکز ساخت و توليد</v>
          </cell>
          <cell r="P1984" t="str">
            <v>227</v>
          </cell>
        </row>
        <row r="1985">
          <cell r="A1985">
            <v>2330</v>
          </cell>
          <cell r="B1985" t="str">
            <v>886008800302</v>
          </cell>
          <cell r="C1985" t="str">
            <v>886</v>
          </cell>
          <cell r="D1985" t="str">
            <v>886008</v>
          </cell>
          <cell r="E1985" t="str">
            <v>ساير هزينه ها عمومي</v>
          </cell>
          <cell r="F1985" t="str">
            <v>پذيرائي جشنها و مناسبتها</v>
          </cell>
          <cell r="G1985" t="str">
            <v>800302</v>
          </cell>
          <cell r="H1985" t="str">
            <v>خدمات فني</v>
          </cell>
          <cell r="P1985" t="str">
            <v>233</v>
          </cell>
        </row>
        <row r="1986">
          <cell r="A1986">
            <v>2330</v>
          </cell>
          <cell r="B1986" t="str">
            <v>886008800303</v>
          </cell>
          <cell r="C1986" t="str">
            <v>886</v>
          </cell>
          <cell r="D1986" t="str">
            <v>886008</v>
          </cell>
          <cell r="E1986" t="str">
            <v>ساير هزينه ها عمومي</v>
          </cell>
          <cell r="F1986" t="str">
            <v>پذيرائي جشنها و مناسبتها</v>
          </cell>
          <cell r="G1986" t="str">
            <v>800303</v>
          </cell>
          <cell r="H1986" t="str">
            <v>برنامه ريزي</v>
          </cell>
          <cell r="P1986" t="str">
            <v>233</v>
          </cell>
        </row>
        <row r="1987">
          <cell r="A1987">
            <v>2529</v>
          </cell>
          <cell r="B1987" t="str">
            <v>886008800500</v>
          </cell>
          <cell r="C1987" t="str">
            <v>886</v>
          </cell>
          <cell r="D1987" t="str">
            <v>886008</v>
          </cell>
          <cell r="E1987" t="str">
            <v>ساير هزينه ها عمومي</v>
          </cell>
          <cell r="F1987" t="str">
            <v>پذيرائي جشنها و مناسبتها</v>
          </cell>
          <cell r="G1987" t="str">
            <v>800500</v>
          </cell>
          <cell r="H1987" t="str">
            <v>فروش</v>
          </cell>
          <cell r="P1987" t="str">
            <v>252</v>
          </cell>
        </row>
        <row r="1988">
          <cell r="A1988">
            <v>2416</v>
          </cell>
          <cell r="B1988" t="str">
            <v>886008800402</v>
          </cell>
          <cell r="C1988" t="str">
            <v>886</v>
          </cell>
          <cell r="D1988" t="str">
            <v>886008</v>
          </cell>
          <cell r="E1988" t="str">
            <v>ساير هزينه ها عمومي</v>
          </cell>
          <cell r="F1988" t="str">
            <v>پذيرائي جشنها و مناسبتها</v>
          </cell>
          <cell r="G1988" t="str">
            <v>800402</v>
          </cell>
          <cell r="H1988" t="str">
            <v>دفتر تهران</v>
          </cell>
          <cell r="P1988" t="str">
            <v>241</v>
          </cell>
        </row>
        <row r="1989">
          <cell r="A1989">
            <v>2409</v>
          </cell>
          <cell r="B1989" t="str">
            <v>886009800403</v>
          </cell>
          <cell r="C1989" t="str">
            <v>886</v>
          </cell>
          <cell r="D1989" t="str">
            <v>886009</v>
          </cell>
          <cell r="E1989" t="str">
            <v>ساير هزينه ها عمومي</v>
          </cell>
          <cell r="F1989" t="str">
            <v>كتب،نشريات،مطبوعات و لوزم التحرير</v>
          </cell>
          <cell r="G1989" t="str">
            <v>800403</v>
          </cell>
          <cell r="H1989" t="str">
            <v>امو ر اداري</v>
          </cell>
          <cell r="P1989" t="str">
            <v>240</v>
          </cell>
        </row>
        <row r="1990">
          <cell r="A1990">
            <v>2319</v>
          </cell>
          <cell r="B1990" t="str">
            <v>886009800305</v>
          </cell>
          <cell r="C1990" t="str">
            <v>886</v>
          </cell>
          <cell r="D1990" t="str">
            <v>886009</v>
          </cell>
          <cell r="E1990" t="str">
            <v>ساير هزينه ها عمومي</v>
          </cell>
          <cell r="F1990" t="str">
            <v>كتب،نشريات،مطبوعات و لوزم التحرير</v>
          </cell>
          <cell r="G1990" t="str">
            <v>800305</v>
          </cell>
          <cell r="H1990" t="str">
            <v>طرح و توسعه سيستمها</v>
          </cell>
          <cell r="P1990" t="str">
            <v>231</v>
          </cell>
        </row>
        <row r="1991">
          <cell r="A1991">
            <v>2234</v>
          </cell>
          <cell r="B1991" t="str">
            <v>886009800100</v>
          </cell>
          <cell r="C1991" t="str">
            <v>886</v>
          </cell>
          <cell r="D1991" t="str">
            <v>886009</v>
          </cell>
          <cell r="E1991" t="str">
            <v>ساير هزينه ها عمومي</v>
          </cell>
          <cell r="F1991" t="str">
            <v>كتب،نشريات،مطبوعات و لوزم التحرير</v>
          </cell>
          <cell r="G1991" t="str">
            <v>800100</v>
          </cell>
          <cell r="H1991" t="str">
            <v>مونتاژ</v>
          </cell>
          <cell r="P1991" t="str">
            <v>223</v>
          </cell>
        </row>
        <row r="1992">
          <cell r="A1992">
            <v>2319</v>
          </cell>
          <cell r="B1992" t="str">
            <v>886009800303</v>
          </cell>
          <cell r="C1992" t="str">
            <v>886</v>
          </cell>
          <cell r="D1992" t="str">
            <v>886009</v>
          </cell>
          <cell r="E1992" t="str">
            <v>ساير هزينه ها عمومي</v>
          </cell>
          <cell r="F1992" t="str">
            <v>كتب،نشريات،مطبوعات و لوزم التحرير</v>
          </cell>
          <cell r="G1992" t="str">
            <v>800303</v>
          </cell>
          <cell r="H1992" t="str">
            <v>برنامه ريزي</v>
          </cell>
          <cell r="P1992" t="str">
            <v>231</v>
          </cell>
        </row>
        <row r="1993">
          <cell r="A1993">
            <v>2409</v>
          </cell>
          <cell r="B1993" t="str">
            <v>886009800402</v>
          </cell>
          <cell r="C1993" t="str">
            <v>886</v>
          </cell>
          <cell r="D1993" t="str">
            <v>886009</v>
          </cell>
          <cell r="E1993" t="str">
            <v>ساير هزينه ها عمومي</v>
          </cell>
          <cell r="F1993" t="str">
            <v>كتب،نشريات،مطبوعات و لوزم التحرير</v>
          </cell>
          <cell r="G1993" t="str">
            <v>800402</v>
          </cell>
          <cell r="H1993" t="str">
            <v>دفتر تهران</v>
          </cell>
          <cell r="P1993" t="str">
            <v>240</v>
          </cell>
        </row>
        <row r="1994">
          <cell r="A1994">
            <v>2409</v>
          </cell>
          <cell r="B1994" t="str">
            <v>886009800400</v>
          </cell>
          <cell r="C1994" t="str">
            <v>886</v>
          </cell>
          <cell r="D1994" t="str">
            <v>886009</v>
          </cell>
          <cell r="E1994" t="str">
            <v>ساير هزينه ها عمومي</v>
          </cell>
          <cell r="F1994" t="str">
            <v>كتب،نشريات،مطبوعات و لوزم التحرير</v>
          </cell>
          <cell r="G1994" t="str">
            <v>800400</v>
          </cell>
          <cell r="H1994" t="str">
            <v>امور مالي</v>
          </cell>
          <cell r="P1994" t="str">
            <v>240</v>
          </cell>
        </row>
        <row r="1995">
          <cell r="A1995">
            <v>2319</v>
          </cell>
          <cell r="B1995" t="str">
            <v>886009800301</v>
          </cell>
          <cell r="C1995" t="str">
            <v>886</v>
          </cell>
          <cell r="D1995" t="str">
            <v>886009</v>
          </cell>
          <cell r="E1995" t="str">
            <v>ساير هزينه ها عمومي</v>
          </cell>
          <cell r="F1995" t="str">
            <v>كتب،نشريات،مطبوعات و لوزم التحرير</v>
          </cell>
          <cell r="G1995" t="str">
            <v>800301</v>
          </cell>
          <cell r="H1995" t="str">
            <v>حراست</v>
          </cell>
          <cell r="P1995" t="str">
            <v>231</v>
          </cell>
        </row>
        <row r="1996">
          <cell r="A1996">
            <v>2319</v>
          </cell>
          <cell r="B1996" t="str">
            <v>886009800304</v>
          </cell>
          <cell r="C1996" t="str">
            <v>886</v>
          </cell>
          <cell r="D1996" t="str">
            <v>886009</v>
          </cell>
          <cell r="E1996" t="str">
            <v>ساير هزينه ها عمومي</v>
          </cell>
          <cell r="F1996" t="str">
            <v>كتب،نشريات،مطبوعات و لوزم التحرير</v>
          </cell>
          <cell r="G1996" t="str">
            <v>800304</v>
          </cell>
          <cell r="H1996" t="str">
            <v>تدارکات و تامين قطعات</v>
          </cell>
          <cell r="P1996" t="str">
            <v>231</v>
          </cell>
        </row>
        <row r="1997">
          <cell r="A1997">
            <v>2274</v>
          </cell>
          <cell r="B1997" t="str">
            <v>886009800106</v>
          </cell>
          <cell r="C1997" t="str">
            <v>886</v>
          </cell>
          <cell r="D1997" t="str">
            <v>886009</v>
          </cell>
          <cell r="E1997" t="str">
            <v>ساير هزينه ها عمومي</v>
          </cell>
          <cell r="F1997" t="str">
            <v>كتب،نشريات،مطبوعات و لوزم التحرير</v>
          </cell>
          <cell r="G1997" t="str">
            <v>800106</v>
          </cell>
          <cell r="H1997" t="str">
            <v>تست مواد وشيمي</v>
          </cell>
          <cell r="P1997" t="str">
            <v>227</v>
          </cell>
        </row>
        <row r="1998">
          <cell r="A1998">
            <v>2409</v>
          </cell>
          <cell r="B1998" t="str">
            <v>886009800401</v>
          </cell>
          <cell r="C1998" t="str">
            <v>886</v>
          </cell>
          <cell r="D1998" t="str">
            <v>886009</v>
          </cell>
          <cell r="E1998" t="str">
            <v>ساير هزينه ها عمومي</v>
          </cell>
          <cell r="F1998" t="str">
            <v>كتب،نشريات،مطبوعات و لوزم التحرير</v>
          </cell>
          <cell r="G1998" t="str">
            <v>800401</v>
          </cell>
          <cell r="H1998" t="str">
            <v>مديريت</v>
          </cell>
          <cell r="P1998" t="str">
            <v>240</v>
          </cell>
        </row>
        <row r="1999">
          <cell r="A1999">
            <v>2509</v>
          </cell>
          <cell r="B1999" t="str">
            <v>886009800500</v>
          </cell>
          <cell r="C1999" t="str">
            <v>886</v>
          </cell>
          <cell r="D1999" t="str">
            <v>886009</v>
          </cell>
          <cell r="E1999" t="str">
            <v>ساير هزينه ها عمومي</v>
          </cell>
          <cell r="F1999" t="str">
            <v>كتب،نشريات،مطبوعات و لوزم التحرير</v>
          </cell>
          <cell r="G1999" t="str">
            <v>800500</v>
          </cell>
          <cell r="H1999" t="str">
            <v>فروش</v>
          </cell>
          <cell r="P1999" t="str">
            <v>250</v>
          </cell>
        </row>
        <row r="2000">
          <cell r="A2000">
            <v>2274</v>
          </cell>
          <cell r="B2000" t="str">
            <v>886009800105</v>
          </cell>
          <cell r="C2000" t="str">
            <v>886</v>
          </cell>
          <cell r="D2000" t="str">
            <v>886009</v>
          </cell>
          <cell r="E2000" t="str">
            <v>ساير هزينه ها عمومي</v>
          </cell>
          <cell r="F2000" t="str">
            <v>كتب،نشريات،مطبوعات و لوزم التحرير</v>
          </cell>
          <cell r="G2000" t="str">
            <v>800105</v>
          </cell>
          <cell r="H2000" t="str">
            <v>مترولوژي</v>
          </cell>
          <cell r="P2000" t="str">
            <v>227</v>
          </cell>
        </row>
        <row r="2001">
          <cell r="A2001">
            <v>2274</v>
          </cell>
          <cell r="B2001" t="str">
            <v>886009800104</v>
          </cell>
          <cell r="C2001" t="str">
            <v>886</v>
          </cell>
          <cell r="D2001" t="str">
            <v>886009</v>
          </cell>
          <cell r="E2001" t="str">
            <v>ساير هزينه ها عمومي</v>
          </cell>
          <cell r="F2001" t="str">
            <v>كتب،نشريات،مطبوعات و لوزم التحرير</v>
          </cell>
          <cell r="G2001" t="str">
            <v>800104</v>
          </cell>
          <cell r="H2001" t="str">
            <v>کنترل کيفي</v>
          </cell>
          <cell r="P2001" t="str">
            <v>227</v>
          </cell>
        </row>
        <row r="2002">
          <cell r="A2002">
            <v>2274</v>
          </cell>
          <cell r="B2002" t="str">
            <v>886009800103</v>
          </cell>
          <cell r="C2002" t="str">
            <v>886</v>
          </cell>
          <cell r="D2002" t="str">
            <v>886009</v>
          </cell>
          <cell r="E2002" t="str">
            <v>ساير هزينه ها عمومي</v>
          </cell>
          <cell r="F2002" t="str">
            <v>كتب،نشريات،مطبوعات و لوزم التحرير</v>
          </cell>
          <cell r="G2002" t="str">
            <v>800103</v>
          </cell>
          <cell r="H2002" t="str">
            <v>مرکز ساخت و توليد</v>
          </cell>
          <cell r="P2002" t="str">
            <v>227</v>
          </cell>
        </row>
        <row r="2003">
          <cell r="A2003">
            <v>2274</v>
          </cell>
          <cell r="B2003" t="str">
            <v>886009800101</v>
          </cell>
          <cell r="C2003" t="str">
            <v>886</v>
          </cell>
          <cell r="D2003" t="str">
            <v>886009</v>
          </cell>
          <cell r="E2003" t="str">
            <v>ساير هزينه ها عمومي</v>
          </cell>
          <cell r="F2003" t="str">
            <v>كتب،نشريات،مطبوعات و لوزم التحرير</v>
          </cell>
          <cell r="G2003" t="str">
            <v>800101</v>
          </cell>
          <cell r="H2003" t="str">
            <v>تحقيقات مهندسي</v>
          </cell>
          <cell r="P2003" t="str">
            <v>227</v>
          </cell>
        </row>
        <row r="2004">
          <cell r="A2004">
            <v>2319</v>
          </cell>
          <cell r="B2004" t="str">
            <v>886009800302</v>
          </cell>
          <cell r="C2004" t="str">
            <v>886</v>
          </cell>
          <cell r="D2004" t="str">
            <v>886009</v>
          </cell>
          <cell r="E2004" t="str">
            <v>ساير هزينه ها عمومي</v>
          </cell>
          <cell r="F2004" t="str">
            <v>كتب،نشريات،مطبوعات و لوزم التحرير</v>
          </cell>
          <cell r="G2004" t="str">
            <v>800302</v>
          </cell>
          <cell r="H2004" t="str">
            <v>خدمات فني</v>
          </cell>
          <cell r="P2004" t="str">
            <v>231</v>
          </cell>
        </row>
        <row r="2005">
          <cell r="A2005">
            <v>2274</v>
          </cell>
          <cell r="B2005" t="str">
            <v>886009800107</v>
          </cell>
          <cell r="C2005" t="str">
            <v>886</v>
          </cell>
          <cell r="D2005" t="str">
            <v>886009</v>
          </cell>
          <cell r="E2005" t="str">
            <v>ساير هزينه ها عمومي</v>
          </cell>
          <cell r="F2005" t="str">
            <v>كتب،نشريات،مطبوعات و لوزم التحرير</v>
          </cell>
          <cell r="G2005" t="str">
            <v>800107</v>
          </cell>
          <cell r="H2005" t="str">
            <v>خط گيج</v>
          </cell>
          <cell r="P2005" t="str">
            <v>227</v>
          </cell>
        </row>
        <row r="2006">
          <cell r="A2006">
            <v>2274</v>
          </cell>
          <cell r="B2006" t="str">
            <v>886009800202</v>
          </cell>
          <cell r="C2006" t="str">
            <v>886</v>
          </cell>
          <cell r="D2006" t="str">
            <v>886009</v>
          </cell>
          <cell r="E2006" t="str">
            <v>ساير هزينه ها عمومي</v>
          </cell>
          <cell r="F2006" t="str">
            <v>كتب،نشريات،مطبوعات و لوزم التحرير</v>
          </cell>
          <cell r="G2006" t="str">
            <v>800202</v>
          </cell>
          <cell r="H2006" t="str">
            <v>عمومي ساخت و توليد</v>
          </cell>
          <cell r="P2006" t="str">
            <v>227</v>
          </cell>
        </row>
        <row r="2007">
          <cell r="A2007">
            <v>2274</v>
          </cell>
          <cell r="B2007" t="str">
            <v>886009800102</v>
          </cell>
          <cell r="C2007" t="str">
            <v>886</v>
          </cell>
          <cell r="D2007" t="str">
            <v>886009</v>
          </cell>
          <cell r="E2007" t="str">
            <v>ساير هزينه ها عمومي</v>
          </cell>
          <cell r="F2007" t="str">
            <v>كتب،نشريات،مطبوعات و لوزم التحرير</v>
          </cell>
          <cell r="G2007" t="str">
            <v>800102</v>
          </cell>
          <cell r="H2007" t="str">
            <v>عمليات حرارتي و آبکاري</v>
          </cell>
          <cell r="P2007" t="str">
            <v>227</v>
          </cell>
        </row>
        <row r="2008">
          <cell r="A2008">
            <v>2274</v>
          </cell>
          <cell r="B2008" t="str">
            <v>886009800203</v>
          </cell>
          <cell r="C2008" t="str">
            <v>886</v>
          </cell>
          <cell r="D2008" t="str">
            <v>886009</v>
          </cell>
          <cell r="E2008" t="str">
            <v>ساير هزينه ها عمومي</v>
          </cell>
          <cell r="F2008" t="str">
            <v>كتب،نشريات،مطبوعات و لوزم التحرير</v>
          </cell>
          <cell r="G2008" t="str">
            <v>800203</v>
          </cell>
          <cell r="H2008" t="str">
            <v>عمومي کنترل کيفي</v>
          </cell>
          <cell r="P2008" t="str">
            <v>227</v>
          </cell>
        </row>
        <row r="2009">
          <cell r="A2009">
            <v>2274</v>
          </cell>
          <cell r="B2009" t="str">
            <v>886009800201</v>
          </cell>
          <cell r="C2009" t="str">
            <v>886</v>
          </cell>
          <cell r="D2009" t="str">
            <v>886009</v>
          </cell>
          <cell r="E2009" t="str">
            <v>ساير هزينه ها عمومي</v>
          </cell>
          <cell r="F2009" t="str">
            <v>كتب،نشريات،مطبوعات و لوزم التحرير</v>
          </cell>
          <cell r="G2009" t="str">
            <v>800201</v>
          </cell>
          <cell r="H2009" t="str">
            <v>عمومي تحقيقات و مهندسي</v>
          </cell>
          <cell r="P2009" t="str">
            <v>227</v>
          </cell>
        </row>
        <row r="2010">
          <cell r="A2010">
            <v>2279</v>
          </cell>
          <cell r="B2010" t="str">
            <v>886011800104</v>
          </cell>
          <cell r="C2010" t="str">
            <v>886</v>
          </cell>
          <cell r="D2010" t="str">
            <v>886011</v>
          </cell>
          <cell r="E2010" t="str">
            <v>ساير هزينه ها عمومي</v>
          </cell>
          <cell r="F2010" t="str">
            <v>هزينه هاي ISO</v>
          </cell>
          <cell r="G2010" t="str">
            <v>800104</v>
          </cell>
          <cell r="H2010" t="str">
            <v>کنترل کيفي</v>
          </cell>
          <cell r="P2010" t="str">
            <v>227</v>
          </cell>
        </row>
        <row r="2011">
          <cell r="A2011">
            <v>2330</v>
          </cell>
          <cell r="B2011" t="str">
            <v>886012800302</v>
          </cell>
          <cell r="C2011" t="str">
            <v>886</v>
          </cell>
          <cell r="D2011" t="str">
            <v>886012</v>
          </cell>
          <cell r="E2011" t="str">
            <v>ساير هزينه ها عمومي</v>
          </cell>
          <cell r="F2011" t="str">
            <v>پاركينگ وعوارض شهرداري</v>
          </cell>
          <cell r="G2011" t="str">
            <v>800302</v>
          </cell>
          <cell r="H2011" t="str">
            <v>خدمات فني</v>
          </cell>
          <cell r="P2011" t="str">
            <v>233</v>
          </cell>
        </row>
        <row r="2012">
          <cell r="A2012">
            <v>2429</v>
          </cell>
          <cell r="B2012" t="str">
            <v>886012800402</v>
          </cell>
          <cell r="C2012" t="str">
            <v>886</v>
          </cell>
          <cell r="D2012" t="str">
            <v>886012</v>
          </cell>
          <cell r="E2012" t="str">
            <v>ساير هزينه ها عمومي</v>
          </cell>
          <cell r="F2012" t="str">
            <v>پاركينگ وعوارض شهرداري</v>
          </cell>
          <cell r="G2012" t="str">
            <v>800402</v>
          </cell>
          <cell r="H2012" t="str">
            <v>دفتر تهران</v>
          </cell>
          <cell r="P2012" t="str">
            <v>242</v>
          </cell>
        </row>
        <row r="2013">
          <cell r="A2013">
            <v>2330</v>
          </cell>
          <cell r="B2013" t="str">
            <v>886012800304</v>
          </cell>
          <cell r="C2013" t="str">
            <v>886</v>
          </cell>
          <cell r="D2013" t="str">
            <v>886012</v>
          </cell>
          <cell r="E2013" t="str">
            <v>ساير هزينه ها عمومي</v>
          </cell>
          <cell r="F2013" t="str">
            <v>پاركينگ وعوارض شهرداري</v>
          </cell>
          <cell r="G2013" t="str">
            <v>800304</v>
          </cell>
          <cell r="H2013" t="str">
            <v>تدارکات و تامين قطعات</v>
          </cell>
          <cell r="P2013" t="str">
            <v>233</v>
          </cell>
        </row>
        <row r="2014">
          <cell r="A2014">
            <v>2429</v>
          </cell>
          <cell r="B2014" t="str">
            <v>886012800401</v>
          </cell>
          <cell r="C2014" t="str">
            <v>886</v>
          </cell>
          <cell r="D2014" t="str">
            <v>886012</v>
          </cell>
          <cell r="E2014" t="str">
            <v>ساير هزينه ها عمومي</v>
          </cell>
          <cell r="F2014" t="str">
            <v>پاركينگ وعوارض شهرداري</v>
          </cell>
          <cell r="G2014" t="str">
            <v>800401</v>
          </cell>
          <cell r="H2014" t="str">
            <v>مديريت</v>
          </cell>
          <cell r="P2014" t="str">
            <v>242</v>
          </cell>
        </row>
        <row r="2015">
          <cell r="A2015">
            <v>2429</v>
          </cell>
          <cell r="B2015" t="str">
            <v>886012800403</v>
          </cell>
          <cell r="C2015" t="str">
            <v>886</v>
          </cell>
          <cell r="D2015" t="str">
            <v>886012</v>
          </cell>
          <cell r="E2015" t="str">
            <v>ساير هزينه ها عمومي</v>
          </cell>
          <cell r="F2015" t="str">
            <v>پاركينگ وعوارض شهرداري</v>
          </cell>
          <cell r="G2015" t="str">
            <v>800403</v>
          </cell>
          <cell r="H2015" t="str">
            <v>امو ر اداري</v>
          </cell>
          <cell r="P2015" t="str">
            <v>242</v>
          </cell>
        </row>
        <row r="2016">
          <cell r="A2016">
            <v>2279</v>
          </cell>
          <cell r="B2016" t="str">
            <v>886013800104</v>
          </cell>
          <cell r="C2016" t="str">
            <v>886</v>
          </cell>
          <cell r="D2016" t="str">
            <v>886013</v>
          </cell>
          <cell r="E2016" t="str">
            <v>ساير هزينه ها عمومي</v>
          </cell>
          <cell r="F2016" t="str">
            <v>هزينه هاي آزمايشگاهي</v>
          </cell>
          <cell r="G2016" t="str">
            <v>800104</v>
          </cell>
          <cell r="H2016" t="str">
            <v>کنترل کيفي</v>
          </cell>
          <cell r="P2016" t="str">
            <v>227</v>
          </cell>
        </row>
        <row r="2017">
          <cell r="A2017">
            <v>2279</v>
          </cell>
          <cell r="B2017" t="str">
            <v>886013800105</v>
          </cell>
          <cell r="C2017" t="str">
            <v>886</v>
          </cell>
          <cell r="D2017" t="str">
            <v>886013</v>
          </cell>
          <cell r="E2017" t="str">
            <v>ساير هزينه ها عمومي</v>
          </cell>
          <cell r="F2017" t="str">
            <v>هزينه هاي آزمايشگاهي</v>
          </cell>
          <cell r="G2017" t="str">
            <v>800105</v>
          </cell>
          <cell r="H2017" t="str">
            <v>مترولوژي</v>
          </cell>
          <cell r="P2017" t="str">
            <v>227</v>
          </cell>
        </row>
        <row r="2018">
          <cell r="A2018">
            <v>2279</v>
          </cell>
          <cell r="B2018" t="str">
            <v>886013800106</v>
          </cell>
          <cell r="C2018" t="str">
            <v>886</v>
          </cell>
          <cell r="D2018" t="str">
            <v>886013</v>
          </cell>
          <cell r="E2018" t="str">
            <v>ساير هزينه ها عمومي</v>
          </cell>
          <cell r="F2018" t="str">
            <v>هزينه هاي آزمايشگاهي</v>
          </cell>
          <cell r="G2018" t="str">
            <v>800106</v>
          </cell>
          <cell r="H2018" t="str">
            <v>تست مواد وشيمي</v>
          </cell>
          <cell r="P2018" t="str">
            <v>227</v>
          </cell>
        </row>
        <row r="2019">
          <cell r="A2019">
            <v>2529</v>
          </cell>
          <cell r="B2019" t="str">
            <v>886015800500</v>
          </cell>
          <cell r="C2019" t="str">
            <v>886</v>
          </cell>
          <cell r="D2019" t="str">
            <v>886015</v>
          </cell>
          <cell r="E2019" t="str">
            <v>ساير هزينه ها عمومي</v>
          </cell>
          <cell r="F2019" t="str">
            <v>حق عضويت شركت در موسسات و ساير شركتها</v>
          </cell>
          <cell r="G2019" t="str">
            <v>800500</v>
          </cell>
          <cell r="H2019" t="str">
            <v>فروش</v>
          </cell>
          <cell r="P2019" t="str">
            <v>252</v>
          </cell>
        </row>
        <row r="2020">
          <cell r="A2020">
            <v>2429</v>
          </cell>
          <cell r="B2020" t="str">
            <v>886015800403</v>
          </cell>
          <cell r="C2020" t="str">
            <v>886</v>
          </cell>
          <cell r="D2020" t="str">
            <v>886015</v>
          </cell>
          <cell r="E2020" t="str">
            <v>ساير هزينه ها عمومي</v>
          </cell>
          <cell r="F2020" t="str">
            <v>حق عضويت شركت در موسسات و ساير شركتها</v>
          </cell>
          <cell r="G2020" t="str">
            <v>800403</v>
          </cell>
          <cell r="H2020" t="str">
            <v>امو ر اداري</v>
          </cell>
          <cell r="P2020" t="str">
            <v>242</v>
          </cell>
        </row>
        <row r="2021">
          <cell r="A2021">
            <v>2279</v>
          </cell>
          <cell r="B2021" t="str">
            <v>886016800103</v>
          </cell>
          <cell r="C2021" t="str">
            <v>886</v>
          </cell>
          <cell r="D2021" t="str">
            <v>886016</v>
          </cell>
          <cell r="E2021" t="str">
            <v>ساير هزينه ها عمومي</v>
          </cell>
          <cell r="F2021" t="str">
            <v>حق الزحمه مشاور فني</v>
          </cell>
          <cell r="G2021" t="str">
            <v>800103</v>
          </cell>
          <cell r="H2021" t="str">
            <v>مرکز ساخت و توليد</v>
          </cell>
          <cell r="P2021" t="str">
            <v>227</v>
          </cell>
        </row>
        <row r="2022">
          <cell r="A2022">
            <v>9999</v>
          </cell>
          <cell r="B2022" t="str">
            <v>990002101882</v>
          </cell>
          <cell r="C2022" t="str">
            <v>990</v>
          </cell>
          <cell r="D2022" t="str">
            <v>990002</v>
          </cell>
          <cell r="E2022" t="str">
            <v>حسابهاي انتظامي</v>
          </cell>
          <cell r="F2022" t="str">
            <v>اسناد تضميني به نفع شركت</v>
          </cell>
          <cell r="G2022" t="str">
            <v>101882</v>
          </cell>
          <cell r="H2022" t="str">
            <v>شركت فراگامان صنعت پايدار</v>
          </cell>
          <cell r="P2022" t="str">
            <v>999</v>
          </cell>
        </row>
        <row r="2023">
          <cell r="A2023">
            <v>9999</v>
          </cell>
          <cell r="B2023" t="str">
            <v>990002101316</v>
          </cell>
          <cell r="C2023" t="str">
            <v>990</v>
          </cell>
          <cell r="D2023" t="str">
            <v>990002</v>
          </cell>
          <cell r="E2023" t="str">
            <v>حسابهاي انتظامي</v>
          </cell>
          <cell r="F2023" t="str">
            <v>اسناد تضميني به نفع شركت</v>
          </cell>
          <cell r="G2023" t="str">
            <v>101316</v>
          </cell>
          <cell r="H2023" t="str">
            <v>شرکت سامانه صنعت نقش جهان</v>
          </cell>
          <cell r="P2023" t="str">
            <v>999</v>
          </cell>
        </row>
        <row r="2024">
          <cell r="A2024">
            <v>9999</v>
          </cell>
          <cell r="B2024" t="str">
            <v>990002101751</v>
          </cell>
          <cell r="C2024" t="str">
            <v>990</v>
          </cell>
          <cell r="D2024" t="str">
            <v>990002</v>
          </cell>
          <cell r="E2024" t="str">
            <v>حسابهاي انتظامي</v>
          </cell>
          <cell r="F2024" t="str">
            <v>اسناد تضميني به نفع شركت</v>
          </cell>
          <cell r="G2024" t="str">
            <v>101751</v>
          </cell>
          <cell r="H2024" t="str">
            <v>قطعه سازي محمودي</v>
          </cell>
          <cell r="P2024" t="str">
            <v>999</v>
          </cell>
        </row>
        <row r="2025">
          <cell r="A2025">
            <v>9999</v>
          </cell>
          <cell r="B2025" t="str">
            <v>990002101375</v>
          </cell>
          <cell r="C2025" t="str">
            <v>990</v>
          </cell>
          <cell r="D2025" t="str">
            <v>990002</v>
          </cell>
          <cell r="E2025" t="str">
            <v>حسابهاي انتظامي</v>
          </cell>
          <cell r="F2025" t="str">
            <v>اسناد تضميني به نفع شركت</v>
          </cell>
          <cell r="G2025" t="str">
            <v>101375</v>
          </cell>
          <cell r="H2025" t="str">
            <v>آشنافن</v>
          </cell>
          <cell r="P2025" t="str">
            <v>999</v>
          </cell>
        </row>
        <row r="2026">
          <cell r="A2026">
            <v>9999</v>
          </cell>
          <cell r="B2026" t="str">
            <v>990002101263</v>
          </cell>
          <cell r="C2026" t="str">
            <v>990</v>
          </cell>
          <cell r="D2026" t="str">
            <v>990002</v>
          </cell>
          <cell r="E2026" t="str">
            <v>حسابهاي انتظامي</v>
          </cell>
          <cell r="F2026" t="str">
            <v>اسناد تضميني به نفع شركت</v>
          </cell>
          <cell r="G2026" t="str">
            <v>101263</v>
          </cell>
          <cell r="H2026" t="str">
            <v>شرکت قطعه سازان خودرو دلتا امين</v>
          </cell>
          <cell r="P2026" t="str">
            <v>999</v>
          </cell>
        </row>
        <row r="2027">
          <cell r="A2027">
            <v>9999</v>
          </cell>
          <cell r="B2027" t="str">
            <v>990002101258</v>
          </cell>
          <cell r="C2027" t="str">
            <v>990</v>
          </cell>
          <cell r="D2027" t="str">
            <v>990002</v>
          </cell>
          <cell r="E2027" t="str">
            <v>حسابهاي انتظامي</v>
          </cell>
          <cell r="F2027" t="str">
            <v>اسناد تضميني به نفع شركت</v>
          </cell>
          <cell r="G2027" t="str">
            <v>101258</v>
          </cell>
          <cell r="H2027" t="str">
            <v>كارگاه توليدي امين (حسينلو)</v>
          </cell>
          <cell r="P2027" t="str">
            <v>999</v>
          </cell>
        </row>
        <row r="2028">
          <cell r="A2028">
            <v>9999</v>
          </cell>
          <cell r="B2028" t="str">
            <v>990002101227</v>
          </cell>
          <cell r="C2028" t="str">
            <v>990</v>
          </cell>
          <cell r="D2028" t="str">
            <v>990002</v>
          </cell>
          <cell r="E2028" t="str">
            <v>حسابهاي انتظامي</v>
          </cell>
          <cell r="F2028" t="str">
            <v>اسناد تضميني به نفع شركت</v>
          </cell>
          <cell r="G2028" t="str">
            <v>101227</v>
          </cell>
          <cell r="H2028" t="str">
            <v>پيوند صنايع فردا</v>
          </cell>
          <cell r="P2028" t="str">
            <v>999</v>
          </cell>
        </row>
        <row r="2029">
          <cell r="A2029">
            <v>9999</v>
          </cell>
          <cell r="B2029" t="str">
            <v>990002101282</v>
          </cell>
          <cell r="C2029" t="str">
            <v>990</v>
          </cell>
          <cell r="D2029" t="str">
            <v>990002</v>
          </cell>
          <cell r="E2029" t="str">
            <v>حسابهاي انتظامي</v>
          </cell>
          <cell r="F2029" t="str">
            <v>اسناد تضميني به نفع شركت</v>
          </cell>
          <cell r="G2029" t="str">
            <v>101282</v>
          </cell>
          <cell r="H2029" t="str">
            <v>شرکت برادران راددل</v>
          </cell>
          <cell r="P2029" t="str">
            <v>999</v>
          </cell>
        </row>
        <row r="2030">
          <cell r="A2030">
            <v>9999</v>
          </cell>
          <cell r="B2030" t="str">
            <v>990002101279</v>
          </cell>
          <cell r="C2030" t="str">
            <v>990</v>
          </cell>
          <cell r="D2030" t="str">
            <v>990002</v>
          </cell>
          <cell r="E2030" t="str">
            <v>حسابهاي انتظامي</v>
          </cell>
          <cell r="F2030" t="str">
            <v>اسناد تضميني به نفع شركت</v>
          </cell>
          <cell r="G2030" t="str">
            <v>101279</v>
          </cell>
          <cell r="H2030" t="str">
            <v>جبارپور بنيادي مهندس محمد</v>
          </cell>
          <cell r="P2030" t="str">
            <v>999</v>
          </cell>
        </row>
        <row r="2031">
          <cell r="A2031">
            <v>9999</v>
          </cell>
          <cell r="B2031" t="str">
            <v>990002101281</v>
          </cell>
          <cell r="C2031" t="str">
            <v>990</v>
          </cell>
          <cell r="D2031" t="str">
            <v>990002</v>
          </cell>
          <cell r="E2031" t="str">
            <v>حسابهاي انتظامي</v>
          </cell>
          <cell r="F2031" t="str">
            <v>اسناد تضميني به نفع شركت</v>
          </cell>
          <cell r="G2031" t="str">
            <v>101281</v>
          </cell>
          <cell r="H2031" t="str">
            <v>شركت لنت ساز</v>
          </cell>
          <cell r="P2031" t="str">
            <v>999</v>
          </cell>
        </row>
        <row r="2032">
          <cell r="A2032">
            <v>9999</v>
          </cell>
          <cell r="B2032" t="str">
            <v>990002101861</v>
          </cell>
          <cell r="C2032" t="str">
            <v>990</v>
          </cell>
          <cell r="D2032" t="str">
            <v>990002</v>
          </cell>
          <cell r="E2032" t="str">
            <v>حسابهاي انتظامي</v>
          </cell>
          <cell r="F2032" t="str">
            <v>اسناد تضميني به نفع شركت</v>
          </cell>
          <cell r="G2032" t="str">
            <v>101861</v>
          </cell>
          <cell r="H2032" t="str">
            <v>شركت آذر اتصال</v>
          </cell>
          <cell r="P2032" t="str">
            <v>999</v>
          </cell>
        </row>
        <row r="2033">
          <cell r="A2033">
            <v>9999</v>
          </cell>
          <cell r="B2033" t="str">
            <v>990002101264</v>
          </cell>
          <cell r="C2033" t="str">
            <v>990</v>
          </cell>
          <cell r="D2033" t="str">
            <v>990002</v>
          </cell>
          <cell r="E2033" t="str">
            <v>حسابهاي انتظامي</v>
          </cell>
          <cell r="F2033" t="str">
            <v>اسناد تضميني به نفع شركت</v>
          </cell>
          <cell r="G2033" t="str">
            <v>101264</v>
          </cell>
          <cell r="H2033" t="str">
            <v>گروه توليدي وصنعتي قطعه فرم</v>
          </cell>
          <cell r="P2033" t="str">
            <v>999</v>
          </cell>
        </row>
        <row r="2034">
          <cell r="A2034">
            <v>9999</v>
          </cell>
          <cell r="B2034" t="str">
            <v>990002101245</v>
          </cell>
          <cell r="C2034" t="str">
            <v>990</v>
          </cell>
          <cell r="D2034" t="str">
            <v>990002</v>
          </cell>
          <cell r="E2034" t="str">
            <v>حسابهاي انتظامي</v>
          </cell>
          <cell r="F2034" t="str">
            <v>اسناد تضميني به نفع شركت</v>
          </cell>
          <cell r="G2034" t="str">
            <v>101245</v>
          </cell>
          <cell r="H2034" t="str">
            <v>پارسي ساخت فن آور</v>
          </cell>
          <cell r="P2034" t="str">
            <v>999</v>
          </cell>
        </row>
        <row r="2035">
          <cell r="A2035">
            <v>9999</v>
          </cell>
          <cell r="B2035" t="str">
            <v>990002101256</v>
          </cell>
          <cell r="C2035" t="str">
            <v>990</v>
          </cell>
          <cell r="D2035" t="str">
            <v>990002</v>
          </cell>
          <cell r="E2035" t="str">
            <v>حسابهاي انتظامي</v>
          </cell>
          <cell r="F2035" t="str">
            <v>اسناد تضميني به نفع شركت</v>
          </cell>
          <cell r="G2035" t="str">
            <v>101256</v>
          </cell>
          <cell r="H2035" t="str">
            <v>كارگاه ادهمي</v>
          </cell>
          <cell r="P2035" t="str">
            <v>999</v>
          </cell>
        </row>
        <row r="2036">
          <cell r="A2036">
            <v>9999</v>
          </cell>
          <cell r="B2036" t="str">
            <v>990002101505</v>
          </cell>
          <cell r="C2036" t="str">
            <v>990</v>
          </cell>
          <cell r="D2036" t="str">
            <v>990002</v>
          </cell>
          <cell r="E2036" t="str">
            <v>حسابهاي انتظامي</v>
          </cell>
          <cell r="F2036" t="str">
            <v>اسناد تضميني به نفع شركت</v>
          </cell>
          <cell r="G2036" t="str">
            <v>101505</v>
          </cell>
          <cell r="H2036" t="str">
            <v>لوله هاي صنعتي دقيق كاوه</v>
          </cell>
          <cell r="P2036" t="str">
            <v>999</v>
          </cell>
        </row>
        <row r="2037">
          <cell r="A2037">
            <v>9999</v>
          </cell>
          <cell r="B2037" t="str">
            <v>990002101268</v>
          </cell>
          <cell r="C2037" t="str">
            <v>990</v>
          </cell>
          <cell r="D2037" t="str">
            <v>990002</v>
          </cell>
          <cell r="E2037" t="str">
            <v>حسابهاي انتظامي</v>
          </cell>
          <cell r="F2037" t="str">
            <v>اسناد تضميني به نفع شركت</v>
          </cell>
          <cell r="G2037" t="str">
            <v>101268</v>
          </cell>
          <cell r="H2037" t="str">
            <v>شرکت ماشين لنت</v>
          </cell>
          <cell r="P2037" t="str">
            <v>999</v>
          </cell>
        </row>
        <row r="2038">
          <cell r="A2038">
            <v>9999</v>
          </cell>
          <cell r="B2038" t="str">
            <v>990002101210</v>
          </cell>
          <cell r="C2038" t="str">
            <v>990</v>
          </cell>
          <cell r="D2038" t="str">
            <v>990002</v>
          </cell>
          <cell r="E2038" t="str">
            <v>حسابهاي انتظامي</v>
          </cell>
          <cell r="F2038" t="str">
            <v>اسناد تضميني به نفع شركت</v>
          </cell>
          <cell r="G2038" t="str">
            <v>101210</v>
          </cell>
          <cell r="H2038" t="str">
            <v>شرکت ايران فاره</v>
          </cell>
          <cell r="P2038" t="str">
            <v>999</v>
          </cell>
        </row>
        <row r="2039">
          <cell r="A2039">
            <v>9999</v>
          </cell>
          <cell r="B2039" t="str">
            <v>990002101519</v>
          </cell>
          <cell r="C2039" t="str">
            <v>990</v>
          </cell>
          <cell r="D2039" t="str">
            <v>990002</v>
          </cell>
          <cell r="E2039" t="str">
            <v>حسابهاي انتظامي</v>
          </cell>
          <cell r="F2039" t="str">
            <v>اسناد تضميني به نفع شركت</v>
          </cell>
          <cell r="G2039" t="str">
            <v>101519</v>
          </cell>
          <cell r="H2039" t="str">
            <v>شركت تعاوني مسكن مركز تحقيقات</v>
          </cell>
          <cell r="P2039" t="str">
            <v>999</v>
          </cell>
        </row>
        <row r="2040">
          <cell r="A2040">
            <v>9999</v>
          </cell>
          <cell r="B2040" t="str">
            <v>990002101215</v>
          </cell>
          <cell r="C2040" t="str">
            <v>990</v>
          </cell>
          <cell r="D2040" t="str">
            <v>990002</v>
          </cell>
          <cell r="E2040" t="str">
            <v>حسابهاي انتظامي</v>
          </cell>
          <cell r="F2040" t="str">
            <v>اسناد تضميني به نفع شركت</v>
          </cell>
          <cell r="G2040" t="str">
            <v>101215</v>
          </cell>
          <cell r="H2040" t="str">
            <v>آذر يدک</v>
          </cell>
          <cell r="P2040" t="str">
            <v>999</v>
          </cell>
        </row>
        <row r="2041">
          <cell r="A2041">
            <v>9999</v>
          </cell>
          <cell r="B2041" t="str">
            <v>990002101372</v>
          </cell>
          <cell r="C2041" t="str">
            <v>990</v>
          </cell>
          <cell r="D2041" t="str">
            <v>990002</v>
          </cell>
          <cell r="E2041" t="str">
            <v>حسابهاي انتظامي</v>
          </cell>
          <cell r="F2041" t="str">
            <v>اسناد تضميني به نفع شركت</v>
          </cell>
          <cell r="G2041" t="str">
            <v>101372</v>
          </cell>
          <cell r="H2041" t="str">
            <v>توليد آلياژ</v>
          </cell>
          <cell r="P2041" t="str">
            <v>999</v>
          </cell>
        </row>
        <row r="2042">
          <cell r="A2042">
            <v>9999</v>
          </cell>
          <cell r="B2042" t="str">
            <v>990002101277</v>
          </cell>
          <cell r="C2042" t="str">
            <v>990</v>
          </cell>
          <cell r="D2042" t="str">
            <v>990002</v>
          </cell>
          <cell r="E2042" t="str">
            <v>حسابهاي انتظامي</v>
          </cell>
          <cell r="F2042" t="str">
            <v>اسناد تضميني به نفع شركت</v>
          </cell>
          <cell r="G2042" t="str">
            <v>101277</v>
          </cell>
          <cell r="H2042" t="str">
            <v>فنر سازي پارس صنعت</v>
          </cell>
          <cell r="P2042" t="str">
            <v>999</v>
          </cell>
        </row>
        <row r="2043">
          <cell r="A2043">
            <v>9999</v>
          </cell>
          <cell r="B2043" t="str">
            <v>990002101451</v>
          </cell>
          <cell r="C2043" t="str">
            <v>990</v>
          </cell>
          <cell r="D2043" t="str">
            <v>990002</v>
          </cell>
          <cell r="E2043" t="str">
            <v>حسابهاي انتظامي</v>
          </cell>
          <cell r="F2043" t="str">
            <v>اسناد تضميني به نفع شركت</v>
          </cell>
          <cell r="G2043" t="str">
            <v>101451</v>
          </cell>
          <cell r="H2043" t="str">
            <v>گروه صنعتي كاوه</v>
          </cell>
          <cell r="P2043" t="str">
            <v>999</v>
          </cell>
        </row>
        <row r="2044">
          <cell r="A2044">
            <v>9999</v>
          </cell>
          <cell r="B2044" t="str">
            <v>990002101238</v>
          </cell>
          <cell r="C2044" t="str">
            <v>990</v>
          </cell>
          <cell r="D2044" t="str">
            <v>990002</v>
          </cell>
          <cell r="E2044" t="str">
            <v>حسابهاي انتظامي</v>
          </cell>
          <cell r="F2044" t="str">
            <v>اسناد تضميني به نفع شركت</v>
          </cell>
          <cell r="G2044" t="str">
            <v>101238</v>
          </cell>
          <cell r="H2044" t="str">
            <v>شرکت ريخته گري تراکتورسازي ايران(سهامي عام)</v>
          </cell>
          <cell r="P2044" t="str">
            <v>999</v>
          </cell>
        </row>
        <row r="2045">
          <cell r="A2045">
            <v>9999</v>
          </cell>
          <cell r="B2045" t="str">
            <v>990002101280</v>
          </cell>
          <cell r="C2045" t="str">
            <v>990</v>
          </cell>
          <cell r="D2045" t="str">
            <v>990002</v>
          </cell>
          <cell r="E2045" t="str">
            <v>حسابهاي انتظامي</v>
          </cell>
          <cell r="F2045" t="str">
            <v>اسناد تضميني به نفع شركت</v>
          </cell>
          <cell r="G2045" t="str">
            <v>101280</v>
          </cell>
          <cell r="H2045" t="str">
            <v>شرکت پرسيران</v>
          </cell>
          <cell r="P2045" t="str">
            <v>999</v>
          </cell>
        </row>
        <row r="2046">
          <cell r="A2046">
            <v>9999</v>
          </cell>
          <cell r="B2046" t="str">
            <v>990002101328</v>
          </cell>
          <cell r="C2046" t="str">
            <v>990</v>
          </cell>
          <cell r="D2046" t="str">
            <v>990002</v>
          </cell>
          <cell r="E2046" t="str">
            <v>حسابهاي انتظامي</v>
          </cell>
          <cell r="F2046" t="str">
            <v>اسناد تضميني به نفع شركت</v>
          </cell>
          <cell r="G2046" t="str">
            <v>101328</v>
          </cell>
          <cell r="H2046" t="str">
            <v>شرکت تعاوني مصرف مركز تحقيقات صنايع سنگين</v>
          </cell>
          <cell r="P2046" t="str">
            <v>999</v>
          </cell>
        </row>
        <row r="2047">
          <cell r="A2047">
            <v>9999</v>
          </cell>
          <cell r="B2047" t="str">
            <v>990002101806</v>
          </cell>
          <cell r="C2047" t="str">
            <v>990</v>
          </cell>
          <cell r="D2047" t="str">
            <v>990002</v>
          </cell>
          <cell r="E2047" t="str">
            <v>حسابهاي انتظامي</v>
          </cell>
          <cell r="F2047" t="str">
            <v>اسناد تضميني به نفع شركت</v>
          </cell>
          <cell r="G2047" t="str">
            <v>101806</v>
          </cell>
          <cell r="H2047" t="str">
            <v>تراشكاري دقيق صنعت</v>
          </cell>
          <cell r="P2047" t="str">
            <v>999</v>
          </cell>
        </row>
        <row r="2048">
          <cell r="A2048">
            <v>9999</v>
          </cell>
          <cell r="B2048" t="str">
            <v>990002101827</v>
          </cell>
          <cell r="C2048" t="str">
            <v>990</v>
          </cell>
          <cell r="D2048" t="str">
            <v>990002</v>
          </cell>
          <cell r="E2048" t="str">
            <v>حسابهاي انتظامي</v>
          </cell>
          <cell r="F2048" t="str">
            <v>اسناد تضميني به نفع شركت</v>
          </cell>
          <cell r="G2048" t="str">
            <v>101827</v>
          </cell>
          <cell r="H2048" t="str">
            <v>گروه صنعتي آذر پارت</v>
          </cell>
          <cell r="P2048" t="str">
            <v>999</v>
          </cell>
        </row>
        <row r="2049">
          <cell r="A2049">
            <v>9999</v>
          </cell>
          <cell r="B2049" t="str">
            <v>990002101218</v>
          </cell>
          <cell r="C2049" t="str">
            <v>990</v>
          </cell>
          <cell r="D2049" t="str">
            <v>990002</v>
          </cell>
          <cell r="E2049" t="str">
            <v>حسابهاي انتظامي</v>
          </cell>
          <cell r="F2049" t="str">
            <v>اسناد تضميني به نفع شركت</v>
          </cell>
          <cell r="G2049" t="str">
            <v>101218</v>
          </cell>
          <cell r="H2049" t="str">
            <v>شرکت ريخته گري ماشين سازي تبريز</v>
          </cell>
          <cell r="P2049" t="str">
            <v>999</v>
          </cell>
        </row>
        <row r="2050">
          <cell r="A2050">
            <v>9999</v>
          </cell>
          <cell r="B2050" t="str">
            <v>990002101343</v>
          </cell>
          <cell r="C2050" t="str">
            <v>990</v>
          </cell>
          <cell r="D2050" t="str">
            <v>990002</v>
          </cell>
          <cell r="E2050" t="str">
            <v>حسابهاي انتظامي</v>
          </cell>
          <cell r="F2050" t="str">
            <v>اسناد تضميني به نفع شركت</v>
          </cell>
          <cell r="G2050" t="str">
            <v>101343</v>
          </cell>
          <cell r="H2050" t="str">
            <v>شرکت آسيکو</v>
          </cell>
          <cell r="P2050" t="str">
            <v>999</v>
          </cell>
        </row>
        <row r="2051">
          <cell r="A2051">
            <v>9999</v>
          </cell>
          <cell r="B2051" t="str">
            <v>990002101466</v>
          </cell>
          <cell r="C2051" t="str">
            <v>990</v>
          </cell>
          <cell r="D2051" t="str">
            <v>990002</v>
          </cell>
          <cell r="E2051" t="str">
            <v>حسابهاي انتظامي</v>
          </cell>
          <cell r="F2051" t="str">
            <v>اسناد تضميني به نفع شركت</v>
          </cell>
          <cell r="G2051" t="str">
            <v>101466</v>
          </cell>
          <cell r="H2051" t="str">
            <v>تراش پولاد شاهين</v>
          </cell>
          <cell r="P2051" t="str">
            <v>999</v>
          </cell>
        </row>
        <row r="2052">
          <cell r="A2052">
            <v>9999</v>
          </cell>
          <cell r="B2052" t="str">
            <v>990002101906</v>
          </cell>
          <cell r="C2052" t="str">
            <v>990</v>
          </cell>
          <cell r="D2052" t="str">
            <v>990002</v>
          </cell>
          <cell r="E2052" t="str">
            <v>حسابهاي انتظامي</v>
          </cell>
          <cell r="F2052" t="str">
            <v>اسناد تضميني به نفع شركت</v>
          </cell>
          <cell r="G2052" t="str">
            <v>101906</v>
          </cell>
          <cell r="H2052" t="str">
            <v>بازرگاني املاك دريا (زاهدي)</v>
          </cell>
          <cell r="P2052" t="str">
            <v>999</v>
          </cell>
        </row>
        <row r="2053">
          <cell r="A2053">
            <v>9999</v>
          </cell>
          <cell r="B2053" t="str">
            <v>990002101476</v>
          </cell>
          <cell r="C2053" t="str">
            <v>990</v>
          </cell>
          <cell r="D2053" t="str">
            <v>990002</v>
          </cell>
          <cell r="E2053" t="str">
            <v>حسابهاي انتظامي</v>
          </cell>
          <cell r="F2053" t="str">
            <v>اسناد تضميني به نفع شركت</v>
          </cell>
          <cell r="G2053" t="str">
            <v>101476</v>
          </cell>
          <cell r="H2053" t="str">
            <v>شرکت آهنگري تراکتور سازي ايران</v>
          </cell>
          <cell r="P2053" t="str">
            <v>999</v>
          </cell>
        </row>
        <row r="2054">
          <cell r="A2054">
            <v>9999</v>
          </cell>
          <cell r="B2054" t="str">
            <v>990002101346</v>
          </cell>
          <cell r="C2054" t="str">
            <v>990</v>
          </cell>
          <cell r="D2054" t="str">
            <v>990002</v>
          </cell>
          <cell r="E2054" t="str">
            <v>حسابهاي انتظامي</v>
          </cell>
          <cell r="F2054" t="str">
            <v>اسناد تضميني به نفع شركت</v>
          </cell>
          <cell r="G2054" t="str">
            <v>101346</v>
          </cell>
          <cell r="H2054" t="str">
            <v>دميرايش</v>
          </cell>
          <cell r="P2054" t="str">
            <v>999</v>
          </cell>
        </row>
        <row r="2055">
          <cell r="A2055">
            <v>9999</v>
          </cell>
          <cell r="B2055" t="str">
            <v>990002101224</v>
          </cell>
          <cell r="C2055" t="str">
            <v>990</v>
          </cell>
          <cell r="D2055" t="str">
            <v>990002</v>
          </cell>
          <cell r="E2055" t="str">
            <v>حسابهاي انتظامي</v>
          </cell>
          <cell r="F2055" t="str">
            <v>اسناد تضميني به نفع شركت</v>
          </cell>
          <cell r="G2055" t="str">
            <v>101224</v>
          </cell>
          <cell r="H2055" t="str">
            <v>شرکت فولاد فرايند شهريار</v>
          </cell>
          <cell r="P2055" t="str">
            <v>999</v>
          </cell>
        </row>
        <row r="2056">
          <cell r="A2056">
            <v>9999</v>
          </cell>
          <cell r="B2056" t="str">
            <v>990002101251</v>
          </cell>
          <cell r="C2056" t="str">
            <v>990</v>
          </cell>
          <cell r="D2056" t="str">
            <v>990002</v>
          </cell>
          <cell r="E2056" t="str">
            <v>حسابهاي انتظامي</v>
          </cell>
          <cell r="F2056" t="str">
            <v>اسناد تضميني به نفع شركت</v>
          </cell>
          <cell r="G2056" t="str">
            <v>101251</v>
          </cell>
          <cell r="H2056" t="str">
            <v>كارگاه آبكاري لوكس</v>
          </cell>
          <cell r="P2056" t="str">
            <v>999</v>
          </cell>
        </row>
        <row r="2057">
          <cell r="A2057">
            <v>9999</v>
          </cell>
          <cell r="B2057" t="str">
            <v>990002101273</v>
          </cell>
          <cell r="C2057" t="str">
            <v>990</v>
          </cell>
          <cell r="D2057" t="str">
            <v>990002</v>
          </cell>
          <cell r="E2057" t="str">
            <v>حسابهاي انتظامي</v>
          </cell>
          <cell r="F2057" t="str">
            <v>اسناد تضميني به نفع شركت</v>
          </cell>
          <cell r="G2057" t="str">
            <v>101273</v>
          </cell>
          <cell r="H2057" t="str">
            <v>شرکت قطعه سازان</v>
          </cell>
          <cell r="P2057" t="str">
            <v>999</v>
          </cell>
        </row>
        <row r="2058">
          <cell r="A2058">
            <v>9999</v>
          </cell>
          <cell r="B2058" t="str">
            <v>990002101293</v>
          </cell>
          <cell r="C2058" t="str">
            <v>990</v>
          </cell>
          <cell r="D2058" t="str">
            <v>990002</v>
          </cell>
          <cell r="E2058" t="str">
            <v>حسابهاي انتظامي</v>
          </cell>
          <cell r="F2058" t="str">
            <v>اسناد تضميني به نفع شركت</v>
          </cell>
          <cell r="G2058" t="str">
            <v>101293</v>
          </cell>
          <cell r="H2058" t="str">
            <v>كارگاه المهدي</v>
          </cell>
          <cell r="P2058" t="str">
            <v>999</v>
          </cell>
        </row>
        <row r="2059">
          <cell r="A2059">
            <v>9999</v>
          </cell>
          <cell r="B2059" t="str">
            <v>990002101423</v>
          </cell>
          <cell r="C2059" t="str">
            <v>990</v>
          </cell>
          <cell r="D2059" t="str">
            <v>990002</v>
          </cell>
          <cell r="E2059" t="str">
            <v>حسابهاي انتظامي</v>
          </cell>
          <cell r="F2059" t="str">
            <v>اسناد تضميني به نفع شركت</v>
          </cell>
          <cell r="G2059" t="str">
            <v>101423</v>
          </cell>
          <cell r="H2059" t="str">
            <v>شرکت آشيان سازان آذربايجان</v>
          </cell>
          <cell r="P2059" t="str">
            <v>999</v>
          </cell>
        </row>
        <row r="2060">
          <cell r="A2060">
            <v>9999</v>
          </cell>
          <cell r="B2060" t="str">
            <v>990002101682</v>
          </cell>
          <cell r="C2060" t="str">
            <v>990</v>
          </cell>
          <cell r="D2060" t="str">
            <v>990002</v>
          </cell>
          <cell r="E2060" t="str">
            <v>حسابهاي انتظامي</v>
          </cell>
          <cell r="F2060" t="str">
            <v>اسناد تضميني به نفع شركت</v>
          </cell>
          <cell r="G2060" t="str">
            <v>101682</v>
          </cell>
          <cell r="H2060" t="str">
            <v>شركت سحاب تبريز</v>
          </cell>
          <cell r="P2060" t="str">
            <v>999</v>
          </cell>
        </row>
        <row r="2061">
          <cell r="A2061">
            <v>9999</v>
          </cell>
          <cell r="B2061" t="str">
            <v>990002101867</v>
          </cell>
          <cell r="C2061" t="str">
            <v>990</v>
          </cell>
          <cell r="D2061" t="str">
            <v>990002</v>
          </cell>
          <cell r="E2061" t="str">
            <v>حسابهاي انتظامي</v>
          </cell>
          <cell r="F2061" t="str">
            <v>اسناد تضميني به نفع شركت</v>
          </cell>
          <cell r="G2061" t="str">
            <v>101867</v>
          </cell>
          <cell r="H2061" t="str">
            <v>كارگاه كات فن آذر</v>
          </cell>
          <cell r="P2061" t="str">
            <v>999</v>
          </cell>
        </row>
        <row r="2062">
          <cell r="A2062">
            <v>9999</v>
          </cell>
          <cell r="B2062" t="str">
            <v>990002101881</v>
          </cell>
          <cell r="C2062" t="str">
            <v>990</v>
          </cell>
          <cell r="D2062" t="str">
            <v>990002</v>
          </cell>
          <cell r="E2062" t="str">
            <v>حسابهاي انتظامي</v>
          </cell>
          <cell r="F2062" t="str">
            <v>اسناد تضميني به نفع شركت</v>
          </cell>
          <cell r="G2062" t="str">
            <v>101881</v>
          </cell>
          <cell r="H2062" t="str">
            <v>شركت مارال نقش آذربايجان</v>
          </cell>
          <cell r="P2062" t="str">
            <v>999</v>
          </cell>
        </row>
        <row r="2063">
          <cell r="A2063">
            <v>9999</v>
          </cell>
          <cell r="B2063" t="str">
            <v>990002101912</v>
          </cell>
          <cell r="C2063" t="str">
            <v>990</v>
          </cell>
          <cell r="D2063" t="str">
            <v>990002</v>
          </cell>
          <cell r="E2063" t="str">
            <v>حسابهاي انتظامي</v>
          </cell>
          <cell r="F2063" t="str">
            <v>اسناد تضميني به نفع شركت</v>
          </cell>
          <cell r="G2063" t="str">
            <v>101912</v>
          </cell>
          <cell r="H2063" t="str">
            <v>آبكاري تكنو آب</v>
          </cell>
          <cell r="P2063" t="str">
            <v>999</v>
          </cell>
        </row>
        <row r="2064">
          <cell r="A2064">
            <v>9999</v>
          </cell>
          <cell r="B2064" t="str">
            <v>990002101523</v>
          </cell>
          <cell r="C2064" t="str">
            <v>990</v>
          </cell>
          <cell r="D2064" t="str">
            <v>990002</v>
          </cell>
          <cell r="E2064" t="str">
            <v>حسابهاي انتظامي</v>
          </cell>
          <cell r="F2064" t="str">
            <v>اسناد تضميني به نفع شركت</v>
          </cell>
          <cell r="G2064" t="str">
            <v>101523</v>
          </cell>
          <cell r="H2064" t="str">
            <v>شركت فن ناب</v>
          </cell>
          <cell r="P2064" t="str">
            <v>999</v>
          </cell>
        </row>
        <row r="2065">
          <cell r="A2065">
            <v>9999</v>
          </cell>
          <cell r="B2065" t="str">
            <v>990002101242</v>
          </cell>
          <cell r="C2065" t="str">
            <v>990</v>
          </cell>
          <cell r="D2065" t="str">
            <v>990002</v>
          </cell>
          <cell r="E2065" t="str">
            <v>حسابهاي انتظامي</v>
          </cell>
          <cell r="F2065" t="str">
            <v>اسناد تضميني به نفع شركت</v>
          </cell>
          <cell r="G2065" t="str">
            <v>101242</v>
          </cell>
          <cell r="H2065" t="str">
            <v>آذر فيلر</v>
          </cell>
          <cell r="P2065" t="str">
            <v>999</v>
          </cell>
        </row>
        <row r="2066">
          <cell r="A2066">
            <v>9999</v>
          </cell>
          <cell r="B2066" t="str">
            <v>990002101414</v>
          </cell>
          <cell r="C2066" t="str">
            <v>990</v>
          </cell>
          <cell r="D2066" t="str">
            <v>990002</v>
          </cell>
          <cell r="E2066" t="str">
            <v>حسابهاي انتظامي</v>
          </cell>
          <cell r="F2066" t="str">
            <v>اسناد تضميني به نفع شركت</v>
          </cell>
          <cell r="G2066" t="str">
            <v>101414</v>
          </cell>
          <cell r="H2066" t="str">
            <v>شركت آذردنده تبريز</v>
          </cell>
          <cell r="P2066" t="str">
            <v>999</v>
          </cell>
        </row>
        <row r="2067">
          <cell r="A2067">
            <v>9999</v>
          </cell>
          <cell r="B2067" t="str">
            <v>990002101377</v>
          </cell>
          <cell r="C2067" t="str">
            <v>990</v>
          </cell>
          <cell r="D2067" t="str">
            <v>990002</v>
          </cell>
          <cell r="E2067" t="str">
            <v>حسابهاي انتظامي</v>
          </cell>
          <cell r="F2067" t="str">
            <v>اسناد تضميني به نفع شركت</v>
          </cell>
          <cell r="G2067" t="str">
            <v>101377</v>
          </cell>
          <cell r="H2067" t="str">
            <v>شرکت همکارصنايع</v>
          </cell>
          <cell r="P2067" t="str">
            <v>999</v>
          </cell>
        </row>
        <row r="2068">
          <cell r="A2068">
            <v>9999</v>
          </cell>
          <cell r="B2068" t="str">
            <v>990002101840</v>
          </cell>
          <cell r="C2068" t="str">
            <v>990</v>
          </cell>
          <cell r="D2068" t="str">
            <v>990002</v>
          </cell>
          <cell r="E2068" t="str">
            <v>حسابهاي انتظامي</v>
          </cell>
          <cell r="F2068" t="str">
            <v>اسناد تضميني به نفع شركت</v>
          </cell>
          <cell r="G2068" t="str">
            <v>101840</v>
          </cell>
          <cell r="H2068" t="str">
            <v>نوين ابزار</v>
          </cell>
          <cell r="P2068" t="str">
            <v>999</v>
          </cell>
        </row>
        <row r="2069">
          <cell r="A2069">
            <v>9999</v>
          </cell>
          <cell r="B2069" t="str">
            <v>990002101502</v>
          </cell>
          <cell r="C2069" t="str">
            <v>990</v>
          </cell>
          <cell r="D2069" t="str">
            <v>990002</v>
          </cell>
          <cell r="E2069" t="str">
            <v>حسابهاي انتظامي</v>
          </cell>
          <cell r="F2069" t="str">
            <v>اسناد تضميني به نفع شركت</v>
          </cell>
          <cell r="G2069" t="str">
            <v>101502</v>
          </cell>
          <cell r="H2069" t="str">
            <v>شركت فرايند ابتكار امين (اقاي وزير نظام)</v>
          </cell>
          <cell r="P2069" t="str">
            <v>999</v>
          </cell>
        </row>
        <row r="2070">
          <cell r="A2070">
            <v>9999</v>
          </cell>
          <cell r="B2070" t="str">
            <v>990002101517</v>
          </cell>
          <cell r="C2070" t="str">
            <v>990</v>
          </cell>
          <cell r="D2070" t="str">
            <v>990002</v>
          </cell>
          <cell r="E2070" t="str">
            <v>حسابهاي انتظامي</v>
          </cell>
          <cell r="F2070" t="str">
            <v>اسناد تضميني به نفع شركت</v>
          </cell>
          <cell r="G2070" t="str">
            <v>101517</v>
          </cell>
          <cell r="H2070" t="str">
            <v>كارگاه توليدي صنعتي امين (سنگزني امين)</v>
          </cell>
          <cell r="P2070" t="str">
            <v>999</v>
          </cell>
        </row>
        <row r="2071">
          <cell r="A2071">
            <v>9999</v>
          </cell>
          <cell r="B2071" t="str">
            <v>990002101659</v>
          </cell>
          <cell r="C2071" t="str">
            <v>990</v>
          </cell>
          <cell r="D2071" t="str">
            <v>990002</v>
          </cell>
          <cell r="E2071" t="str">
            <v>حسابهاي انتظامي</v>
          </cell>
          <cell r="F2071" t="str">
            <v>اسناد تضميني به نفع شركت</v>
          </cell>
          <cell r="G2071" t="str">
            <v>101659</v>
          </cell>
          <cell r="H2071" t="str">
            <v>آبكاري آريا</v>
          </cell>
          <cell r="P2071" t="str">
            <v>999</v>
          </cell>
        </row>
        <row r="2072">
          <cell r="A2072">
            <v>9999</v>
          </cell>
          <cell r="B2072" t="str">
            <v>990002101680</v>
          </cell>
          <cell r="C2072" t="str">
            <v>990</v>
          </cell>
          <cell r="D2072" t="str">
            <v>990002</v>
          </cell>
          <cell r="E2072" t="str">
            <v>حسابهاي انتظامي</v>
          </cell>
          <cell r="F2072" t="str">
            <v>اسناد تضميني به نفع شركت</v>
          </cell>
          <cell r="G2072" t="str">
            <v>101680</v>
          </cell>
          <cell r="H2072" t="str">
            <v>شركت ريخته گري دانا روش انديشه</v>
          </cell>
          <cell r="P2072" t="str">
            <v>999</v>
          </cell>
        </row>
        <row r="2073">
          <cell r="A2073">
            <v>9999</v>
          </cell>
          <cell r="B2073" t="str">
            <v>990002101686</v>
          </cell>
          <cell r="C2073" t="str">
            <v>990</v>
          </cell>
          <cell r="D2073" t="str">
            <v>990002</v>
          </cell>
          <cell r="E2073" t="str">
            <v>حسابهاي انتظامي</v>
          </cell>
          <cell r="F2073" t="str">
            <v>اسناد تضميني به نفع شركت</v>
          </cell>
          <cell r="G2073" t="str">
            <v>101686</v>
          </cell>
          <cell r="H2073" t="str">
            <v>شركت فن گستر</v>
          </cell>
          <cell r="P2073" t="str">
            <v>999</v>
          </cell>
        </row>
        <row r="2074">
          <cell r="A2074">
            <v>9999</v>
          </cell>
          <cell r="B2074" t="str">
            <v>990002101747</v>
          </cell>
          <cell r="C2074" t="str">
            <v>990</v>
          </cell>
          <cell r="D2074" t="str">
            <v>990002</v>
          </cell>
          <cell r="E2074" t="str">
            <v>حسابهاي انتظامي</v>
          </cell>
          <cell r="F2074" t="str">
            <v>اسناد تضميني به نفع شركت</v>
          </cell>
          <cell r="G2074" t="str">
            <v>101747</v>
          </cell>
          <cell r="H2074" t="str">
            <v>كارگاه پوريا صنعت</v>
          </cell>
          <cell r="P2074" t="str">
            <v>999</v>
          </cell>
        </row>
        <row r="2075">
          <cell r="A2075">
            <v>9999</v>
          </cell>
          <cell r="B2075" t="str">
            <v>990002101288</v>
          </cell>
          <cell r="C2075" t="str">
            <v>990</v>
          </cell>
          <cell r="D2075" t="str">
            <v>990002</v>
          </cell>
          <cell r="E2075" t="str">
            <v>حسابهاي انتظامي</v>
          </cell>
          <cell r="F2075" t="str">
            <v>اسناد تضميني به نفع شركت</v>
          </cell>
          <cell r="G2075" t="str">
            <v>101288</v>
          </cell>
          <cell r="H2075" t="str">
            <v>توفيق صنعت</v>
          </cell>
          <cell r="P2075" t="str">
            <v>999</v>
          </cell>
        </row>
        <row r="2076">
          <cell r="A2076">
            <v>9999</v>
          </cell>
          <cell r="B2076" t="str">
            <v>990002101438</v>
          </cell>
          <cell r="C2076" t="str">
            <v>990</v>
          </cell>
          <cell r="D2076" t="str">
            <v>990002</v>
          </cell>
          <cell r="E2076" t="str">
            <v>حسابهاي انتظامي</v>
          </cell>
          <cell r="F2076" t="str">
            <v>اسناد تضميني به نفع شركت</v>
          </cell>
          <cell r="G2076" t="str">
            <v>101438</v>
          </cell>
          <cell r="H2076" t="str">
            <v>كارگاه مهندس هادي</v>
          </cell>
          <cell r="P2076" t="str">
            <v>999</v>
          </cell>
        </row>
        <row r="2077">
          <cell r="A2077">
            <v>9999</v>
          </cell>
          <cell r="B2077" t="str">
            <v>990002101257</v>
          </cell>
          <cell r="C2077" t="str">
            <v>990</v>
          </cell>
          <cell r="D2077" t="str">
            <v>990002</v>
          </cell>
          <cell r="E2077" t="str">
            <v>حسابهاي انتظامي</v>
          </cell>
          <cell r="F2077" t="str">
            <v>اسناد تضميني به نفع شركت</v>
          </cell>
          <cell r="G2077" t="str">
            <v>101257</v>
          </cell>
          <cell r="H2077" t="str">
            <v>كارگاه فرجزاده</v>
          </cell>
          <cell r="P2077" t="str">
            <v>999</v>
          </cell>
        </row>
        <row r="2078">
          <cell r="A2078">
            <v>9999</v>
          </cell>
          <cell r="B2078" t="str">
            <v>990002101259</v>
          </cell>
          <cell r="C2078" t="str">
            <v>990</v>
          </cell>
          <cell r="D2078" t="str">
            <v>990002</v>
          </cell>
          <cell r="E2078" t="str">
            <v>حسابهاي انتظامي</v>
          </cell>
          <cell r="F2078" t="str">
            <v>اسناد تضميني به نفع شركت</v>
          </cell>
          <cell r="G2078" t="str">
            <v>101259</v>
          </cell>
          <cell r="H2078" t="str">
            <v>كارگاه حسينپور خيري</v>
          </cell>
          <cell r="P2078" t="str">
            <v>999</v>
          </cell>
        </row>
        <row r="2079">
          <cell r="A2079">
            <v>9999</v>
          </cell>
          <cell r="B2079" t="str">
            <v>990002101278</v>
          </cell>
          <cell r="C2079" t="str">
            <v>990</v>
          </cell>
          <cell r="D2079" t="str">
            <v>990002</v>
          </cell>
          <cell r="E2079" t="str">
            <v>حسابهاي انتظامي</v>
          </cell>
          <cell r="F2079" t="str">
            <v>اسناد تضميني به نفع شركت</v>
          </cell>
          <cell r="G2079" t="str">
            <v>101278</v>
          </cell>
          <cell r="H2079" t="str">
            <v>صنايع لاستيک ممتاز تهران</v>
          </cell>
          <cell r="P2079" t="str">
            <v>999</v>
          </cell>
        </row>
        <row r="2080">
          <cell r="A2080">
            <v>9999</v>
          </cell>
          <cell r="B2080" t="str">
            <v>990002101337</v>
          </cell>
          <cell r="C2080" t="str">
            <v>990</v>
          </cell>
          <cell r="D2080" t="str">
            <v>990002</v>
          </cell>
          <cell r="E2080" t="str">
            <v>حسابهاي انتظامي</v>
          </cell>
          <cell r="F2080" t="str">
            <v>اسناد تضميني به نفع شركت</v>
          </cell>
          <cell r="G2080" t="str">
            <v>101337</v>
          </cell>
          <cell r="H2080" t="str">
            <v>خليل سلطاني</v>
          </cell>
          <cell r="P2080" t="str">
            <v>999</v>
          </cell>
        </row>
        <row r="2081">
          <cell r="A2081">
            <v>9999</v>
          </cell>
          <cell r="B2081" t="str">
            <v>990002101515</v>
          </cell>
          <cell r="C2081" t="str">
            <v>990</v>
          </cell>
          <cell r="D2081" t="str">
            <v>990002</v>
          </cell>
          <cell r="E2081" t="str">
            <v>حسابهاي انتظامي</v>
          </cell>
          <cell r="F2081" t="str">
            <v>اسناد تضميني به نفع شركت</v>
          </cell>
          <cell r="G2081" t="str">
            <v>101515</v>
          </cell>
          <cell r="H2081" t="str">
            <v>شرکت پارس صنعت تبريز</v>
          </cell>
          <cell r="P2081" t="str">
            <v>999</v>
          </cell>
        </row>
        <row r="2082">
          <cell r="A2082">
            <v>9999</v>
          </cell>
          <cell r="B2082" t="str">
            <v>990002101607</v>
          </cell>
          <cell r="C2082" t="str">
            <v>990</v>
          </cell>
          <cell r="D2082" t="str">
            <v>990002</v>
          </cell>
          <cell r="E2082" t="str">
            <v>حسابهاي انتظامي</v>
          </cell>
          <cell r="F2082" t="str">
            <v>اسناد تضميني به نفع شركت</v>
          </cell>
          <cell r="G2082" t="str">
            <v>101607</v>
          </cell>
          <cell r="H2082" t="str">
            <v>كارگاه صنعتي پالاديم</v>
          </cell>
          <cell r="P2082" t="str">
            <v>999</v>
          </cell>
        </row>
        <row r="2083">
          <cell r="A2083">
            <v>9999</v>
          </cell>
          <cell r="B2083" t="str">
            <v>990002101773</v>
          </cell>
          <cell r="C2083" t="str">
            <v>990</v>
          </cell>
          <cell r="D2083" t="str">
            <v>990002</v>
          </cell>
          <cell r="E2083" t="str">
            <v>حسابهاي انتظامي</v>
          </cell>
          <cell r="F2083" t="str">
            <v>اسناد تضميني به نفع شركت</v>
          </cell>
          <cell r="G2083" t="str">
            <v>101773</v>
          </cell>
          <cell r="H2083" t="str">
            <v>شركت گئنيش زامان</v>
          </cell>
          <cell r="P2083" t="str">
            <v>999</v>
          </cell>
        </row>
        <row r="2084">
          <cell r="A2084">
            <v>9999</v>
          </cell>
          <cell r="B2084" t="str">
            <v>990002101440</v>
          </cell>
          <cell r="C2084" t="str">
            <v>990</v>
          </cell>
          <cell r="D2084" t="str">
            <v>990002</v>
          </cell>
          <cell r="E2084" t="str">
            <v>حسابهاي انتظامي</v>
          </cell>
          <cell r="F2084" t="str">
            <v>اسناد تضميني به نفع شركت</v>
          </cell>
          <cell r="G2084" t="str">
            <v>101440</v>
          </cell>
          <cell r="H2084" t="str">
            <v>پوريا طوس</v>
          </cell>
          <cell r="P2084" t="str">
            <v>999</v>
          </cell>
        </row>
        <row r="2085">
          <cell r="A2085">
            <v>9999</v>
          </cell>
          <cell r="B2085" t="str">
            <v>990002101368</v>
          </cell>
          <cell r="C2085" t="str">
            <v>990</v>
          </cell>
          <cell r="D2085" t="str">
            <v>990002</v>
          </cell>
          <cell r="E2085" t="str">
            <v>حسابهاي انتظامي</v>
          </cell>
          <cell r="F2085" t="str">
            <v>اسناد تضميني به نفع شركت</v>
          </cell>
          <cell r="G2085" t="str">
            <v>101368</v>
          </cell>
          <cell r="H2085" t="str">
            <v>شرکت طراحي مهندسي هميارطرح آذر</v>
          </cell>
          <cell r="P2085" t="str">
            <v>999</v>
          </cell>
        </row>
        <row r="2086">
          <cell r="A2086">
            <v>9999</v>
          </cell>
          <cell r="B2086" t="str">
            <v>990002101387</v>
          </cell>
          <cell r="C2086" t="str">
            <v>990</v>
          </cell>
          <cell r="D2086" t="str">
            <v>990002</v>
          </cell>
          <cell r="E2086" t="str">
            <v>حسابهاي انتظامي</v>
          </cell>
          <cell r="F2086" t="str">
            <v>اسناد تضميني به نفع شركت</v>
          </cell>
          <cell r="G2086" t="str">
            <v>101387</v>
          </cell>
          <cell r="H2086" t="str">
            <v>كارتن سازي سعيد</v>
          </cell>
          <cell r="P2086" t="str">
            <v>999</v>
          </cell>
        </row>
        <row r="2087">
          <cell r="A2087">
            <v>9999</v>
          </cell>
          <cell r="B2087" t="str">
            <v>990002101344</v>
          </cell>
          <cell r="C2087" t="str">
            <v>990</v>
          </cell>
          <cell r="D2087" t="str">
            <v>990002</v>
          </cell>
          <cell r="E2087" t="str">
            <v>حسابهاي انتظامي</v>
          </cell>
          <cell r="F2087" t="str">
            <v>اسناد تضميني به نفع شركت</v>
          </cell>
          <cell r="G2087" t="str">
            <v>101344</v>
          </cell>
          <cell r="H2087" t="str">
            <v>كارگاه فاخري</v>
          </cell>
          <cell r="P2087" t="str">
            <v>999</v>
          </cell>
        </row>
        <row r="2088">
          <cell r="A2088">
            <v>9999</v>
          </cell>
          <cell r="B2088" t="str">
            <v>990002101953</v>
          </cell>
          <cell r="C2088" t="str">
            <v>990</v>
          </cell>
          <cell r="D2088" t="str">
            <v>990002</v>
          </cell>
          <cell r="E2088" t="str">
            <v>حسابهاي انتظامي</v>
          </cell>
          <cell r="F2088" t="str">
            <v>اسناد تضميني به نفع شركت</v>
          </cell>
          <cell r="G2088" t="str">
            <v>101953</v>
          </cell>
          <cell r="H2088" t="str">
            <v>آقاي رضا علي نژاد فرد فخيم</v>
          </cell>
          <cell r="P2088" t="str">
            <v>999</v>
          </cell>
        </row>
        <row r="2089">
          <cell r="A2089">
            <v>9999</v>
          </cell>
          <cell r="B2089" t="str">
            <v>990002101392</v>
          </cell>
          <cell r="C2089" t="str">
            <v>990</v>
          </cell>
          <cell r="D2089" t="str">
            <v>990002</v>
          </cell>
          <cell r="E2089" t="str">
            <v>حسابهاي انتظامي</v>
          </cell>
          <cell r="F2089" t="str">
            <v>اسناد تضميني به نفع شركت</v>
          </cell>
          <cell r="G2089" t="str">
            <v>101392</v>
          </cell>
          <cell r="H2089" t="str">
            <v>شرکت شعله صنعت</v>
          </cell>
          <cell r="P2089" t="str">
            <v>999</v>
          </cell>
        </row>
        <row r="2090">
          <cell r="A2090">
            <v>9999</v>
          </cell>
          <cell r="B2090" t="str">
            <v>990002101342</v>
          </cell>
          <cell r="C2090" t="str">
            <v>990</v>
          </cell>
          <cell r="D2090" t="str">
            <v>990002</v>
          </cell>
          <cell r="E2090" t="str">
            <v>حسابهاي انتظامي</v>
          </cell>
          <cell r="F2090" t="str">
            <v>اسناد تضميني به نفع شركت</v>
          </cell>
          <cell r="G2090" t="str">
            <v>101342</v>
          </cell>
          <cell r="H2090" t="str">
            <v>شرکت راشا</v>
          </cell>
          <cell r="P2090" t="str">
            <v>999</v>
          </cell>
        </row>
        <row r="2091">
          <cell r="A2091">
            <v>9999</v>
          </cell>
          <cell r="B2091" t="str">
            <v>990002101439</v>
          </cell>
          <cell r="C2091" t="str">
            <v>990</v>
          </cell>
          <cell r="D2091" t="str">
            <v>990002</v>
          </cell>
          <cell r="E2091" t="str">
            <v>حسابهاي انتظامي</v>
          </cell>
          <cell r="F2091" t="str">
            <v>اسناد تضميني به نفع شركت</v>
          </cell>
          <cell r="G2091" t="str">
            <v>101439</v>
          </cell>
          <cell r="H2091" t="str">
            <v>تبريز فن آور</v>
          </cell>
          <cell r="P2091" t="str">
            <v>999</v>
          </cell>
        </row>
        <row r="2092">
          <cell r="A2092">
            <v>9999</v>
          </cell>
          <cell r="B2092" t="str">
            <v>990002101949</v>
          </cell>
          <cell r="C2092" t="str">
            <v>990</v>
          </cell>
          <cell r="D2092" t="str">
            <v>990002</v>
          </cell>
          <cell r="E2092" t="str">
            <v>حسابهاي انتظامي</v>
          </cell>
          <cell r="F2092" t="str">
            <v>اسناد تضميني به نفع شركت</v>
          </cell>
          <cell r="G2092" t="str">
            <v>101949</v>
          </cell>
          <cell r="H2092" t="str">
            <v>شركت مهندسي هوشمند صنعت ايمن</v>
          </cell>
          <cell r="P2092" t="str">
            <v>999</v>
          </cell>
        </row>
        <row r="2093">
          <cell r="A2093">
            <v>9999</v>
          </cell>
          <cell r="B2093" t="str">
            <v>990002101369</v>
          </cell>
          <cell r="C2093" t="str">
            <v>990</v>
          </cell>
          <cell r="D2093" t="str">
            <v>990002</v>
          </cell>
          <cell r="E2093" t="str">
            <v>حسابهاي انتظامي</v>
          </cell>
          <cell r="F2093" t="str">
            <v>اسناد تضميني به نفع شركت</v>
          </cell>
          <cell r="G2093" t="str">
            <v>101369</v>
          </cell>
          <cell r="H2093" t="str">
            <v>شرکت سما ميکرو</v>
          </cell>
          <cell r="P2093" t="str">
            <v>999</v>
          </cell>
        </row>
        <row r="2094">
          <cell r="A2094">
            <v>9999</v>
          </cell>
          <cell r="B2094" t="str">
            <v>990002101761</v>
          </cell>
          <cell r="C2094" t="str">
            <v>990</v>
          </cell>
          <cell r="D2094" t="str">
            <v>990002</v>
          </cell>
          <cell r="E2094" t="str">
            <v>حسابهاي انتظامي</v>
          </cell>
          <cell r="F2094" t="str">
            <v>اسناد تضميني به نفع شركت</v>
          </cell>
          <cell r="G2094" t="str">
            <v>101761</v>
          </cell>
          <cell r="H2094" t="str">
            <v>شركت فامور مهرگان</v>
          </cell>
          <cell r="P2094" t="str">
            <v>999</v>
          </cell>
        </row>
        <row r="2095">
          <cell r="A2095">
            <v>9999</v>
          </cell>
          <cell r="B2095" t="str">
            <v>990002101361</v>
          </cell>
          <cell r="C2095" t="str">
            <v>990</v>
          </cell>
          <cell r="D2095" t="str">
            <v>990002</v>
          </cell>
          <cell r="E2095" t="str">
            <v>حسابهاي انتظامي</v>
          </cell>
          <cell r="F2095" t="str">
            <v>اسناد تضميني به نفع شركت</v>
          </cell>
          <cell r="G2095" t="str">
            <v>101361</v>
          </cell>
          <cell r="H2095" t="str">
            <v>شرکت ستاره دانش سيستم قشم</v>
          </cell>
          <cell r="P2095" t="str">
            <v>999</v>
          </cell>
        </row>
        <row r="2096">
          <cell r="A2096">
            <v>9999</v>
          </cell>
          <cell r="B2096" t="str">
            <v>990002101390</v>
          </cell>
          <cell r="C2096" t="str">
            <v>990</v>
          </cell>
          <cell r="D2096" t="str">
            <v>990002</v>
          </cell>
          <cell r="E2096" t="str">
            <v>حسابهاي انتظامي</v>
          </cell>
          <cell r="F2096" t="str">
            <v>اسناد تضميني به نفع شركت</v>
          </cell>
          <cell r="G2096" t="str">
            <v>101390</v>
          </cell>
          <cell r="H2096" t="str">
            <v>شرکت شبيرصنعت</v>
          </cell>
          <cell r="P2096" t="str">
            <v>999</v>
          </cell>
        </row>
        <row r="2097">
          <cell r="A2097">
            <v>9999</v>
          </cell>
          <cell r="B2097" t="str">
            <v>990002101699</v>
          </cell>
          <cell r="C2097" t="str">
            <v>990</v>
          </cell>
          <cell r="D2097" t="str">
            <v>990002</v>
          </cell>
          <cell r="E2097" t="str">
            <v>حسابهاي انتظامي</v>
          </cell>
          <cell r="F2097" t="str">
            <v>اسناد تضميني به نفع شركت</v>
          </cell>
          <cell r="G2097" t="str">
            <v>101699</v>
          </cell>
          <cell r="H2097" t="str">
            <v>متفرقه</v>
          </cell>
          <cell r="P2097" t="str">
            <v>999</v>
          </cell>
        </row>
        <row r="2098">
          <cell r="A2098">
            <v>9999</v>
          </cell>
          <cell r="B2098" t="str">
            <v>990002101391</v>
          </cell>
          <cell r="C2098" t="str">
            <v>990</v>
          </cell>
          <cell r="D2098" t="str">
            <v>990002</v>
          </cell>
          <cell r="E2098" t="str">
            <v>حسابهاي انتظامي</v>
          </cell>
          <cell r="F2098" t="str">
            <v>اسناد تضميني به نفع شركت</v>
          </cell>
          <cell r="G2098" t="str">
            <v>101391</v>
          </cell>
          <cell r="H2098" t="str">
            <v>شرکت ساپ</v>
          </cell>
          <cell r="P2098" t="str">
            <v>999</v>
          </cell>
        </row>
        <row r="2099">
          <cell r="A2099">
            <v>9999</v>
          </cell>
          <cell r="B2099" t="str">
            <v>990002101359</v>
          </cell>
          <cell r="C2099" t="str">
            <v>990</v>
          </cell>
          <cell r="D2099" t="str">
            <v>990002</v>
          </cell>
          <cell r="E2099" t="str">
            <v>حسابهاي انتظامي</v>
          </cell>
          <cell r="F2099" t="str">
            <v>اسناد تضميني به نفع شركت</v>
          </cell>
          <cell r="G2099" t="str">
            <v>101359</v>
          </cell>
          <cell r="H2099" t="str">
            <v>شرکت جهش طب</v>
          </cell>
          <cell r="P2099" t="str">
            <v>999</v>
          </cell>
        </row>
        <row r="2100">
          <cell r="A2100">
            <v>9999</v>
          </cell>
          <cell r="B2100" t="str">
            <v>990002101380</v>
          </cell>
          <cell r="C2100" t="str">
            <v>990</v>
          </cell>
          <cell r="D2100" t="str">
            <v>990002</v>
          </cell>
          <cell r="E2100" t="str">
            <v>حسابهاي انتظامي</v>
          </cell>
          <cell r="F2100" t="str">
            <v>اسناد تضميني به نفع شركت</v>
          </cell>
          <cell r="G2100" t="str">
            <v>101380</v>
          </cell>
          <cell r="H2100" t="str">
            <v>شرکت صنعتي توربين</v>
          </cell>
          <cell r="P2100" t="str">
            <v>999</v>
          </cell>
        </row>
        <row r="2101">
          <cell r="A2101">
            <v>9999</v>
          </cell>
          <cell r="B2101" t="str">
            <v>990002101379</v>
          </cell>
          <cell r="C2101" t="str">
            <v>990</v>
          </cell>
          <cell r="D2101" t="str">
            <v>990002</v>
          </cell>
          <cell r="E2101" t="str">
            <v>حسابهاي انتظامي</v>
          </cell>
          <cell r="F2101" t="str">
            <v>اسناد تضميني به نفع شركت</v>
          </cell>
          <cell r="G2101" t="str">
            <v>101379</v>
          </cell>
          <cell r="H2101" t="str">
            <v>شرکت کاوش</v>
          </cell>
          <cell r="P2101" t="str">
            <v>999</v>
          </cell>
        </row>
        <row r="2102">
          <cell r="A2102">
            <v>9999</v>
          </cell>
          <cell r="B2102" t="str">
            <v>990002101345</v>
          </cell>
          <cell r="C2102" t="str">
            <v>990</v>
          </cell>
          <cell r="D2102" t="str">
            <v>990002</v>
          </cell>
          <cell r="E2102" t="str">
            <v>حسابهاي انتظامي</v>
          </cell>
          <cell r="F2102" t="str">
            <v>اسناد تضميني به نفع شركت</v>
          </cell>
          <cell r="G2102" t="str">
            <v>101345</v>
          </cell>
          <cell r="H2102" t="str">
            <v>تکنوفرم</v>
          </cell>
          <cell r="P2102" t="str">
            <v>999</v>
          </cell>
        </row>
        <row r="2103">
          <cell r="A2103">
            <v>9999</v>
          </cell>
          <cell r="B2103" t="str">
            <v>990002101351</v>
          </cell>
          <cell r="C2103" t="str">
            <v>990</v>
          </cell>
          <cell r="D2103" t="str">
            <v>990002</v>
          </cell>
          <cell r="E2103" t="str">
            <v>حسابهاي انتظامي</v>
          </cell>
          <cell r="F2103" t="str">
            <v>اسناد تضميني به نفع شركت</v>
          </cell>
          <cell r="G2103" t="str">
            <v>101351</v>
          </cell>
          <cell r="H2103" t="str">
            <v>حمل ونقل اطمينان آذرکاران</v>
          </cell>
          <cell r="P2103" t="str">
            <v>999</v>
          </cell>
        </row>
        <row r="2104">
          <cell r="A2104">
            <v>9999</v>
          </cell>
          <cell r="B2104" t="str">
            <v>990002101348</v>
          </cell>
          <cell r="C2104" t="str">
            <v>990</v>
          </cell>
          <cell r="D2104" t="str">
            <v>990002</v>
          </cell>
          <cell r="E2104" t="str">
            <v>حسابهاي انتظامي</v>
          </cell>
          <cell r="F2104" t="str">
            <v>اسناد تضميني به نفع شركت</v>
          </cell>
          <cell r="G2104" t="str">
            <v>101348</v>
          </cell>
          <cell r="H2104" t="str">
            <v>دمير پولاد (آذرکي)</v>
          </cell>
          <cell r="P2104" t="str">
            <v>999</v>
          </cell>
        </row>
        <row r="2105">
          <cell r="A2105">
            <v>9999</v>
          </cell>
          <cell r="B2105" t="str">
            <v>990002101818</v>
          </cell>
          <cell r="C2105" t="str">
            <v>990</v>
          </cell>
          <cell r="D2105" t="str">
            <v>990002</v>
          </cell>
          <cell r="E2105" t="str">
            <v>حسابهاي انتظامي</v>
          </cell>
          <cell r="F2105" t="str">
            <v>اسناد تضميني به نفع شركت</v>
          </cell>
          <cell r="G2105" t="str">
            <v>101818</v>
          </cell>
          <cell r="H2105" t="str">
            <v>آبكاري صدف</v>
          </cell>
          <cell r="P2105" t="str">
            <v>999</v>
          </cell>
        </row>
        <row r="2106">
          <cell r="A2106">
            <v>9999</v>
          </cell>
          <cell r="B2106" t="str">
            <v>990002101460</v>
          </cell>
          <cell r="C2106" t="str">
            <v>990</v>
          </cell>
          <cell r="D2106" t="str">
            <v>990002</v>
          </cell>
          <cell r="E2106" t="str">
            <v>حسابهاي انتظامي</v>
          </cell>
          <cell r="F2106" t="str">
            <v>اسناد تضميني به نفع شركت</v>
          </cell>
          <cell r="G2106" t="str">
            <v>101460</v>
          </cell>
          <cell r="H2106" t="str">
            <v>صنايع مهيار تهران</v>
          </cell>
          <cell r="P2106" t="str">
            <v>999</v>
          </cell>
        </row>
        <row r="2107">
          <cell r="A2107">
            <v>9999</v>
          </cell>
          <cell r="B2107" t="str">
            <v>990002101283</v>
          </cell>
          <cell r="C2107" t="str">
            <v>990</v>
          </cell>
          <cell r="D2107" t="str">
            <v>990002</v>
          </cell>
          <cell r="E2107" t="str">
            <v>حسابهاي انتظامي</v>
          </cell>
          <cell r="F2107" t="str">
            <v>اسناد تضميني به نفع شركت</v>
          </cell>
          <cell r="G2107" t="str">
            <v>101283</v>
          </cell>
          <cell r="H2107" t="str">
            <v>شرکت ايران رابر(حسيني )</v>
          </cell>
          <cell r="P2107" t="str">
            <v>999</v>
          </cell>
        </row>
        <row r="2108">
          <cell r="A2108">
            <v>9999</v>
          </cell>
          <cell r="B2108" t="str">
            <v>990002101349</v>
          </cell>
          <cell r="C2108" t="str">
            <v>990</v>
          </cell>
          <cell r="D2108" t="str">
            <v>990002</v>
          </cell>
          <cell r="E2108" t="str">
            <v>حسابهاي انتظامي</v>
          </cell>
          <cell r="F2108" t="str">
            <v>اسناد تضميني به نفع شركت</v>
          </cell>
          <cell r="G2108" t="str">
            <v>101349</v>
          </cell>
          <cell r="H2108" t="str">
            <v>حاجي مهدي صباغ</v>
          </cell>
          <cell r="P2108" t="str">
            <v>999</v>
          </cell>
        </row>
        <row r="2109">
          <cell r="A2109">
            <v>9999</v>
          </cell>
          <cell r="B2109" t="str">
            <v>990002101347</v>
          </cell>
          <cell r="C2109" t="str">
            <v>990</v>
          </cell>
          <cell r="D2109" t="str">
            <v>990002</v>
          </cell>
          <cell r="E2109" t="str">
            <v>حسابهاي انتظامي</v>
          </cell>
          <cell r="F2109" t="str">
            <v>اسناد تضميني به نفع شركت</v>
          </cell>
          <cell r="G2109" t="str">
            <v>101347</v>
          </cell>
          <cell r="H2109" t="str">
            <v>جواد فرجيان</v>
          </cell>
          <cell r="P2109" t="str">
            <v>999</v>
          </cell>
        </row>
        <row r="2110">
          <cell r="A2110">
            <v>9999</v>
          </cell>
          <cell r="B2110" t="str">
            <v>990002101371</v>
          </cell>
          <cell r="C2110" t="str">
            <v>990</v>
          </cell>
          <cell r="D2110" t="str">
            <v>990002</v>
          </cell>
          <cell r="E2110" t="str">
            <v>حسابهاي انتظامي</v>
          </cell>
          <cell r="F2110" t="str">
            <v>اسناد تضميني به نفع شركت</v>
          </cell>
          <cell r="G2110" t="str">
            <v>101371</v>
          </cell>
          <cell r="H2110" t="str">
            <v>شهاب شمس</v>
          </cell>
          <cell r="P2110" t="str">
            <v>999</v>
          </cell>
        </row>
        <row r="2111">
          <cell r="A2111">
            <v>9999</v>
          </cell>
          <cell r="B2111" t="str">
            <v>990002101374</v>
          </cell>
          <cell r="C2111" t="str">
            <v>990</v>
          </cell>
          <cell r="D2111" t="str">
            <v>990002</v>
          </cell>
          <cell r="E2111" t="str">
            <v>حسابهاي انتظامي</v>
          </cell>
          <cell r="F2111" t="str">
            <v>اسناد تضميني به نفع شركت</v>
          </cell>
          <cell r="G2111" t="str">
            <v>101374</v>
          </cell>
          <cell r="H2111" t="str">
            <v>سنجه سازان</v>
          </cell>
          <cell r="P2111" t="str">
            <v>999</v>
          </cell>
        </row>
        <row r="2112">
          <cell r="A2112">
            <v>9999</v>
          </cell>
          <cell r="B2112" t="str">
            <v>990002101286</v>
          </cell>
          <cell r="C2112" t="str">
            <v>990</v>
          </cell>
          <cell r="D2112" t="str">
            <v>990002</v>
          </cell>
          <cell r="E2112" t="str">
            <v>حسابهاي انتظامي</v>
          </cell>
          <cell r="F2112" t="str">
            <v>اسناد تضميني به نفع شركت</v>
          </cell>
          <cell r="G2112" t="str">
            <v>101286</v>
          </cell>
          <cell r="H2112" t="str">
            <v>كارگاه تبريز پيچ</v>
          </cell>
          <cell r="P2112" t="str">
            <v>999</v>
          </cell>
        </row>
        <row r="2113">
          <cell r="A2113">
            <v>9999</v>
          </cell>
          <cell r="B2113" t="str">
            <v>990002101376</v>
          </cell>
          <cell r="C2113" t="str">
            <v>990</v>
          </cell>
          <cell r="D2113" t="str">
            <v>990002</v>
          </cell>
          <cell r="E2113" t="str">
            <v>حسابهاي انتظامي</v>
          </cell>
          <cell r="F2113" t="str">
            <v>اسناد تضميني به نفع شركت</v>
          </cell>
          <cell r="G2113" t="str">
            <v>101376</v>
          </cell>
          <cell r="H2113" t="str">
            <v>خدمات فني کريستال</v>
          </cell>
          <cell r="P2113" t="str">
            <v>999</v>
          </cell>
        </row>
        <row r="2114">
          <cell r="A2114">
            <v>9999</v>
          </cell>
          <cell r="B2114" t="str">
            <v>990002101388</v>
          </cell>
          <cell r="C2114" t="str">
            <v>990</v>
          </cell>
          <cell r="D2114" t="str">
            <v>990002</v>
          </cell>
          <cell r="E2114" t="str">
            <v>حسابهاي انتظامي</v>
          </cell>
          <cell r="F2114" t="str">
            <v>اسناد تضميني به نفع شركت</v>
          </cell>
          <cell r="G2114" t="str">
            <v>101388</v>
          </cell>
          <cell r="H2114" t="str">
            <v>آقاي بدرنژاد</v>
          </cell>
          <cell r="P2114" t="str">
            <v>999</v>
          </cell>
        </row>
        <row r="2115">
          <cell r="A2115">
            <v>9999</v>
          </cell>
          <cell r="B2115" t="str">
            <v>990002101841</v>
          </cell>
          <cell r="C2115" t="str">
            <v>990</v>
          </cell>
          <cell r="D2115" t="str">
            <v>990002</v>
          </cell>
          <cell r="E2115" t="str">
            <v>حسابهاي انتظامي</v>
          </cell>
          <cell r="F2115" t="str">
            <v>اسناد تضميني به نفع شركت</v>
          </cell>
          <cell r="G2115" t="str">
            <v>101841</v>
          </cell>
          <cell r="H2115" t="str">
            <v>شركت تهيه و توزيع قطعات دانا</v>
          </cell>
          <cell r="P2115" t="str">
            <v>999</v>
          </cell>
        </row>
        <row r="2116">
          <cell r="A2116">
            <v>9999</v>
          </cell>
          <cell r="B2116" t="str">
            <v>990002101436</v>
          </cell>
          <cell r="C2116" t="str">
            <v>990</v>
          </cell>
          <cell r="D2116" t="str">
            <v>990002</v>
          </cell>
          <cell r="E2116" t="str">
            <v>حسابهاي انتظامي</v>
          </cell>
          <cell r="F2116" t="str">
            <v>اسناد تضميني به نفع شركت</v>
          </cell>
          <cell r="G2116" t="str">
            <v>101436</v>
          </cell>
          <cell r="H2116" t="str">
            <v>احد فلاحزاده طرزم</v>
          </cell>
          <cell r="P2116" t="str">
            <v>999</v>
          </cell>
        </row>
        <row r="2117">
          <cell r="A2117">
            <v>9999</v>
          </cell>
          <cell r="B2117" t="str">
            <v>990002101262</v>
          </cell>
          <cell r="C2117" t="str">
            <v>990</v>
          </cell>
          <cell r="D2117" t="str">
            <v>990002</v>
          </cell>
          <cell r="E2117" t="str">
            <v>حسابهاي انتظامي</v>
          </cell>
          <cell r="F2117" t="str">
            <v>اسناد تضميني به نفع شركت</v>
          </cell>
          <cell r="G2117" t="str">
            <v>101262</v>
          </cell>
          <cell r="H2117" t="str">
            <v>شركت صنايع لاستيك توس</v>
          </cell>
          <cell r="P2117" t="str">
            <v>999</v>
          </cell>
        </row>
        <row r="2118">
          <cell r="A2118">
            <v>9999</v>
          </cell>
          <cell r="B2118" t="str">
            <v>990002101389</v>
          </cell>
          <cell r="C2118" t="str">
            <v>990</v>
          </cell>
          <cell r="D2118" t="str">
            <v>990002</v>
          </cell>
          <cell r="E2118" t="str">
            <v>حسابهاي انتظامي</v>
          </cell>
          <cell r="F2118" t="str">
            <v>اسناد تضميني به نفع شركت</v>
          </cell>
          <cell r="G2118" t="str">
            <v>101389</v>
          </cell>
          <cell r="H2118" t="str">
            <v>پرويزخاکپور</v>
          </cell>
          <cell r="P2118" t="str">
            <v>999</v>
          </cell>
        </row>
        <row r="2119">
          <cell r="A2119">
            <v>9999</v>
          </cell>
          <cell r="B2119" t="str">
            <v>990002101382</v>
          </cell>
          <cell r="C2119" t="str">
            <v>990</v>
          </cell>
          <cell r="D2119" t="str">
            <v>990002</v>
          </cell>
          <cell r="E2119" t="str">
            <v>حسابهاي انتظامي</v>
          </cell>
          <cell r="F2119" t="str">
            <v>اسناد تضميني به نفع شركت</v>
          </cell>
          <cell r="G2119" t="str">
            <v>101382</v>
          </cell>
          <cell r="H2119" t="str">
            <v>سروش فيلم</v>
          </cell>
          <cell r="P2119" t="str">
            <v>999</v>
          </cell>
        </row>
        <row r="2120">
          <cell r="A2120">
            <v>9999</v>
          </cell>
          <cell r="B2120" t="str">
            <v>990002101435</v>
          </cell>
          <cell r="C2120" t="str">
            <v>990</v>
          </cell>
          <cell r="D2120" t="str">
            <v>990002</v>
          </cell>
          <cell r="E2120" t="str">
            <v>حسابهاي انتظامي</v>
          </cell>
          <cell r="F2120" t="str">
            <v>اسناد تضميني به نفع شركت</v>
          </cell>
          <cell r="G2120" t="str">
            <v>101435</v>
          </cell>
          <cell r="H2120" t="str">
            <v>فرخ فرشچي</v>
          </cell>
          <cell r="P2120" t="str">
            <v>999</v>
          </cell>
        </row>
        <row r="2121">
          <cell r="A2121">
            <v>9999</v>
          </cell>
          <cell r="B2121" t="str">
            <v>990002101434</v>
          </cell>
          <cell r="C2121" t="str">
            <v>990</v>
          </cell>
          <cell r="D2121" t="str">
            <v>990002</v>
          </cell>
          <cell r="E2121" t="str">
            <v>حسابهاي انتظامي</v>
          </cell>
          <cell r="F2121" t="str">
            <v>اسناد تضميني به نفع شركت</v>
          </cell>
          <cell r="G2121" t="str">
            <v>101434</v>
          </cell>
          <cell r="H2121" t="str">
            <v>بابک شجاعي</v>
          </cell>
          <cell r="P2121" t="str">
            <v>999</v>
          </cell>
        </row>
        <row r="2122">
          <cell r="A2122">
            <v>9999</v>
          </cell>
          <cell r="B2122" t="str">
            <v>990002101383</v>
          </cell>
          <cell r="C2122" t="str">
            <v>990</v>
          </cell>
          <cell r="D2122" t="str">
            <v>990002</v>
          </cell>
          <cell r="E2122" t="str">
            <v>حسابهاي انتظامي</v>
          </cell>
          <cell r="F2122" t="str">
            <v>اسناد تضميني به نفع شركت</v>
          </cell>
          <cell r="G2122" t="str">
            <v>101383</v>
          </cell>
          <cell r="H2122" t="str">
            <v>سيروس رحيمي</v>
          </cell>
          <cell r="P2122" t="str">
            <v>999</v>
          </cell>
        </row>
        <row r="2123">
          <cell r="A2123">
            <v>9999</v>
          </cell>
          <cell r="B2123" t="str">
            <v>990003101400</v>
          </cell>
          <cell r="C2123" t="str">
            <v>990</v>
          </cell>
          <cell r="D2123" t="str">
            <v>990003</v>
          </cell>
          <cell r="E2123" t="str">
            <v>حسابهاي انتظامي</v>
          </cell>
          <cell r="F2123" t="str">
            <v>اسناد اسناد تضميني به عهده شركت</v>
          </cell>
          <cell r="G2123" t="str">
            <v>101400</v>
          </cell>
          <cell r="H2123" t="str">
            <v>شرکت ساپکو</v>
          </cell>
          <cell r="P2123" t="str">
            <v>999</v>
          </cell>
        </row>
        <row r="2124">
          <cell r="A2124">
            <v>9999</v>
          </cell>
          <cell r="B2124" t="str">
            <v>990003101001</v>
          </cell>
          <cell r="C2124" t="str">
            <v>990</v>
          </cell>
          <cell r="D2124" t="str">
            <v>990003</v>
          </cell>
          <cell r="E2124" t="str">
            <v>حسابهاي انتظامي</v>
          </cell>
          <cell r="F2124" t="str">
            <v>اسناد اسناد تضميني به عهده شركت</v>
          </cell>
          <cell r="G2124" t="str">
            <v>101001</v>
          </cell>
          <cell r="H2124" t="str">
            <v>شرکت مگا موتورفروش قطعات خودرو</v>
          </cell>
          <cell r="P2124" t="str">
            <v>999</v>
          </cell>
        </row>
        <row r="2125">
          <cell r="A2125">
            <v>9999</v>
          </cell>
          <cell r="B2125" t="str">
            <v>990003101023</v>
          </cell>
          <cell r="C2125" t="str">
            <v>990</v>
          </cell>
          <cell r="D2125" t="str">
            <v>990003</v>
          </cell>
          <cell r="E2125" t="str">
            <v>حسابهاي انتظامي</v>
          </cell>
          <cell r="F2125" t="str">
            <v>اسناد اسناد تضميني به عهده شركت</v>
          </cell>
          <cell r="G2125" t="str">
            <v>101023</v>
          </cell>
          <cell r="H2125" t="str">
            <v>شركت سايپا يدك</v>
          </cell>
          <cell r="P2125" t="str">
            <v>999</v>
          </cell>
        </row>
        <row r="2126">
          <cell r="A2126">
            <v>9999</v>
          </cell>
          <cell r="B2126" t="str">
            <v>990003100110</v>
          </cell>
          <cell r="C2126" t="str">
            <v>990</v>
          </cell>
          <cell r="D2126" t="str">
            <v>990003</v>
          </cell>
          <cell r="E2126" t="str">
            <v>حسابهاي انتظامي</v>
          </cell>
          <cell r="F2126" t="str">
            <v>اسناد اسناد تضميني به عهده شركت</v>
          </cell>
          <cell r="G2126" t="str">
            <v>100110</v>
          </cell>
          <cell r="H2126" t="str">
            <v>بانك ملت پروين جاري 1464405011 (پشتيبان)</v>
          </cell>
          <cell r="P2126" t="str">
            <v>999</v>
          </cell>
        </row>
        <row r="2127">
          <cell r="A2127">
            <v>9999</v>
          </cell>
          <cell r="B2127" t="str">
            <v>990003101012</v>
          </cell>
          <cell r="C2127" t="str">
            <v>990</v>
          </cell>
          <cell r="D2127" t="str">
            <v>990003</v>
          </cell>
          <cell r="E2127" t="str">
            <v>حسابهاي انتظامي</v>
          </cell>
          <cell r="F2127" t="str">
            <v>اسناد اسناد تضميني به عهده شركت</v>
          </cell>
          <cell r="G2127" t="str">
            <v>101012</v>
          </cell>
          <cell r="H2127" t="str">
            <v>مگاموتور قرارداد اکسل جلو نيسان</v>
          </cell>
          <cell r="P2127" t="str">
            <v>999</v>
          </cell>
        </row>
        <row r="2128">
          <cell r="A2128">
            <v>9999</v>
          </cell>
          <cell r="B2128" t="str">
            <v>990003101480</v>
          </cell>
          <cell r="C2128" t="str">
            <v>990</v>
          </cell>
          <cell r="D2128" t="str">
            <v>990003</v>
          </cell>
          <cell r="E2128" t="str">
            <v>حسابهاي انتظامي</v>
          </cell>
          <cell r="F2128" t="str">
            <v>اسناد اسناد تضميني به عهده شركت</v>
          </cell>
          <cell r="G2128" t="str">
            <v>101480</v>
          </cell>
          <cell r="H2128" t="str">
            <v>اداره دارائي تبريز(عملكرد)</v>
          </cell>
          <cell r="P2128" t="str">
            <v>999</v>
          </cell>
        </row>
        <row r="2129">
          <cell r="A2129">
            <v>9999</v>
          </cell>
          <cell r="B2129" t="str">
            <v>990003101030</v>
          </cell>
          <cell r="C2129" t="str">
            <v>990</v>
          </cell>
          <cell r="D2129" t="str">
            <v>990003</v>
          </cell>
          <cell r="E2129" t="str">
            <v>حسابهاي انتظامي</v>
          </cell>
          <cell r="F2129" t="str">
            <v>اسناد اسناد تضميني به عهده شركت</v>
          </cell>
          <cell r="G2129" t="str">
            <v>101030</v>
          </cell>
          <cell r="H2129" t="str">
            <v>شرکت دسکو قرارداد9917 جعبه فرمان</v>
          </cell>
          <cell r="P2129" t="str">
            <v>999</v>
          </cell>
        </row>
        <row r="2130">
          <cell r="A2130">
            <v>9999</v>
          </cell>
          <cell r="B2130" t="str">
            <v>990003101203</v>
          </cell>
          <cell r="C2130" t="str">
            <v>990</v>
          </cell>
          <cell r="D2130" t="str">
            <v>990003</v>
          </cell>
          <cell r="E2130" t="str">
            <v>حسابهاي انتظامي</v>
          </cell>
          <cell r="F2130" t="str">
            <v>اسناد اسناد تضميني به عهده شركت</v>
          </cell>
          <cell r="G2130" t="str">
            <v>101203</v>
          </cell>
          <cell r="H2130" t="str">
            <v>شرکت توليدي محورخودرو</v>
          </cell>
          <cell r="P2130" t="str">
            <v>999</v>
          </cell>
        </row>
        <row r="2131">
          <cell r="A2131">
            <v>9999</v>
          </cell>
          <cell r="B2131" t="str">
            <v>990003101022</v>
          </cell>
          <cell r="C2131" t="str">
            <v>990</v>
          </cell>
          <cell r="D2131" t="str">
            <v>990003</v>
          </cell>
          <cell r="E2131" t="str">
            <v>حسابهاي انتظامي</v>
          </cell>
          <cell r="F2131" t="str">
            <v>اسناد اسناد تضميني به عهده شركت</v>
          </cell>
          <cell r="G2131" t="str">
            <v>101022</v>
          </cell>
          <cell r="H2131" t="str">
            <v>شرکت توليدي بهران محور سايپا</v>
          </cell>
          <cell r="P2131" t="str">
            <v>999</v>
          </cell>
        </row>
        <row r="2132">
          <cell r="A2132">
            <v>9999</v>
          </cell>
          <cell r="B2132" t="str">
            <v>990003100102</v>
          </cell>
          <cell r="C2132" t="str">
            <v>990</v>
          </cell>
          <cell r="D2132" t="str">
            <v>990003</v>
          </cell>
          <cell r="E2132" t="str">
            <v>حسابهاي انتظامي</v>
          </cell>
          <cell r="F2132" t="str">
            <v>اسناد اسناد تضميني به عهده شركت</v>
          </cell>
          <cell r="G2132" t="str">
            <v>100102</v>
          </cell>
          <cell r="H2132" t="str">
            <v>بانک ملت پروين جاري 26009</v>
          </cell>
          <cell r="P2132" t="str">
            <v>999</v>
          </cell>
        </row>
        <row r="2133">
          <cell r="A2133">
            <v>9999</v>
          </cell>
          <cell r="B2133" t="str">
            <v>990003101689</v>
          </cell>
          <cell r="C2133" t="str">
            <v>990</v>
          </cell>
          <cell r="D2133" t="str">
            <v>990003</v>
          </cell>
          <cell r="E2133" t="str">
            <v>حسابهاي انتظامي</v>
          </cell>
          <cell r="F2133" t="str">
            <v>اسناد اسناد تضميني به عهده شركت</v>
          </cell>
          <cell r="G2133" t="str">
            <v>101689</v>
          </cell>
          <cell r="H2133" t="str">
            <v>صنايع جنگ افزاري تهران</v>
          </cell>
          <cell r="P2133" t="str">
            <v>999</v>
          </cell>
        </row>
        <row r="2134">
          <cell r="A2134">
            <v>9999</v>
          </cell>
          <cell r="B2134" t="str">
            <v>990003101798</v>
          </cell>
          <cell r="C2134" t="str">
            <v>990</v>
          </cell>
          <cell r="D2134" t="str">
            <v>990003</v>
          </cell>
          <cell r="E2134" t="str">
            <v>حسابهاي انتظامي</v>
          </cell>
          <cell r="F2134" t="str">
            <v>اسناد اسناد تضميني به عهده شركت</v>
          </cell>
          <cell r="G2134" t="str">
            <v>101798</v>
          </cell>
          <cell r="H2134" t="str">
            <v>شركت بازرگاني و خدمات همگام خودرو</v>
          </cell>
          <cell r="P2134" t="str">
            <v>999</v>
          </cell>
        </row>
        <row r="2135">
          <cell r="A2135">
            <v>9999</v>
          </cell>
          <cell r="B2135" t="str">
            <v>990003101018</v>
          </cell>
          <cell r="C2135" t="str">
            <v>990</v>
          </cell>
          <cell r="D2135" t="str">
            <v>990003</v>
          </cell>
          <cell r="E2135" t="str">
            <v>حسابهاي انتظامي</v>
          </cell>
          <cell r="F2135" t="str">
            <v>اسناد اسناد تضميني به عهده شركت</v>
          </cell>
          <cell r="G2135" t="str">
            <v>101018</v>
          </cell>
          <cell r="H2135" t="str">
            <v>شرکت مهندسي اجزاء ماشين گستر آرين (امگا)</v>
          </cell>
          <cell r="P2135" t="str">
            <v>999</v>
          </cell>
        </row>
        <row r="2136">
          <cell r="A2136">
            <v>9999</v>
          </cell>
          <cell r="B2136" t="str">
            <v>990003101545</v>
          </cell>
          <cell r="C2136" t="str">
            <v>990</v>
          </cell>
          <cell r="D2136" t="str">
            <v>990003</v>
          </cell>
          <cell r="E2136" t="str">
            <v>حسابهاي انتظامي</v>
          </cell>
          <cell r="F2136" t="str">
            <v>اسناد اسناد تضميني به عهده شركت</v>
          </cell>
          <cell r="G2136" t="str">
            <v>101545</v>
          </cell>
          <cell r="H2136" t="str">
            <v>صنايع شهيد باقري</v>
          </cell>
          <cell r="P2136" t="str">
            <v>999</v>
          </cell>
        </row>
        <row r="2137">
          <cell r="A2137">
            <v>9999</v>
          </cell>
          <cell r="B2137" t="str">
            <v>990003101804</v>
          </cell>
          <cell r="C2137" t="str">
            <v>990</v>
          </cell>
          <cell r="D2137" t="str">
            <v>990003</v>
          </cell>
          <cell r="E2137" t="str">
            <v>حسابهاي انتظامي</v>
          </cell>
          <cell r="F2137" t="str">
            <v>اسناد اسناد تضميني به عهده شركت</v>
          </cell>
          <cell r="G2137" t="str">
            <v>101804</v>
          </cell>
          <cell r="H2137" t="str">
            <v>شركت ريخته گري آلومنيوم ايران خودرو</v>
          </cell>
          <cell r="P2137" t="str">
            <v>999</v>
          </cell>
        </row>
        <row r="2138">
          <cell r="A2138">
            <v>9999</v>
          </cell>
          <cell r="B2138" t="str">
            <v>990003101206</v>
          </cell>
          <cell r="C2138" t="str">
            <v>990</v>
          </cell>
          <cell r="D2138" t="str">
            <v>990003</v>
          </cell>
          <cell r="E2138" t="str">
            <v>حسابهاي انتظامي</v>
          </cell>
          <cell r="F2138" t="str">
            <v>اسناد اسناد تضميني به عهده شركت</v>
          </cell>
          <cell r="G2138" t="str">
            <v>101206</v>
          </cell>
          <cell r="H2138" t="str">
            <v>مجتمع صنعتي شهيد همت</v>
          </cell>
          <cell r="P2138" t="str">
            <v>999</v>
          </cell>
        </row>
        <row r="2139">
          <cell r="A2139">
            <v>9999</v>
          </cell>
          <cell r="B2139" t="str">
            <v>990003101398</v>
          </cell>
          <cell r="C2139" t="str">
            <v>990</v>
          </cell>
          <cell r="D2139" t="str">
            <v>990003</v>
          </cell>
          <cell r="E2139" t="str">
            <v>حسابهاي انتظامي</v>
          </cell>
          <cell r="F2139" t="str">
            <v>اسناد اسناد تضميني به عهده شركت</v>
          </cell>
          <cell r="G2139" t="str">
            <v>101398</v>
          </cell>
          <cell r="H2139" t="str">
            <v>ايران ترمه</v>
          </cell>
          <cell r="P2139" t="str">
            <v>999</v>
          </cell>
        </row>
        <row r="2140">
          <cell r="A2140">
            <v>9999</v>
          </cell>
          <cell r="B2140" t="str">
            <v>990003101270</v>
          </cell>
          <cell r="C2140" t="str">
            <v>990</v>
          </cell>
          <cell r="D2140" t="str">
            <v>990003</v>
          </cell>
          <cell r="E2140" t="str">
            <v>حسابهاي انتظامي</v>
          </cell>
          <cell r="F2140" t="str">
            <v>اسناد اسناد تضميني به عهده شركت</v>
          </cell>
          <cell r="G2140" t="str">
            <v>101270</v>
          </cell>
          <cell r="H2140" t="str">
            <v>شرکت صنعت پژوهان کيا</v>
          </cell>
          <cell r="P2140" t="str">
            <v>999</v>
          </cell>
        </row>
        <row r="2141">
          <cell r="A2141">
            <v>9999</v>
          </cell>
          <cell r="B2141" t="str">
            <v>990003101796</v>
          </cell>
          <cell r="C2141" t="str">
            <v>990</v>
          </cell>
          <cell r="D2141" t="str">
            <v>990003</v>
          </cell>
          <cell r="E2141" t="str">
            <v>حسابهاي انتظامي</v>
          </cell>
          <cell r="F2141" t="str">
            <v>اسناد اسناد تضميني به عهده شركت</v>
          </cell>
          <cell r="G2141" t="str">
            <v>101796</v>
          </cell>
          <cell r="H2141" t="str">
            <v>شركت اوژن صنعت پارس</v>
          </cell>
          <cell r="P2141" t="str">
            <v>999</v>
          </cell>
        </row>
        <row r="2142">
          <cell r="A2142">
            <v>9999</v>
          </cell>
          <cell r="B2142" t="str">
            <v>990003101699</v>
          </cell>
          <cell r="C2142" t="str">
            <v>990</v>
          </cell>
          <cell r="D2142" t="str">
            <v>990003</v>
          </cell>
          <cell r="E2142" t="str">
            <v>حسابهاي انتظامي</v>
          </cell>
          <cell r="F2142" t="str">
            <v>اسناد اسناد تضميني به عهده شركت</v>
          </cell>
          <cell r="G2142" t="str">
            <v>101699</v>
          </cell>
          <cell r="H2142" t="str">
            <v>متفرقه</v>
          </cell>
          <cell r="P2142" t="str">
            <v>999</v>
          </cell>
        </row>
        <row r="2143">
          <cell r="A2143">
            <v>9999</v>
          </cell>
          <cell r="B2143" t="str">
            <v>990003101396</v>
          </cell>
          <cell r="C2143" t="str">
            <v>990</v>
          </cell>
          <cell r="D2143" t="str">
            <v>990003</v>
          </cell>
          <cell r="E2143" t="str">
            <v>حسابهاي انتظامي</v>
          </cell>
          <cell r="F2143" t="str">
            <v>اسناد اسناد تضميني به عهده شركت</v>
          </cell>
          <cell r="G2143" t="str">
            <v>101396</v>
          </cell>
          <cell r="H2143" t="str">
            <v>گسترش شيرسازي</v>
          </cell>
          <cell r="P2143" t="str">
            <v>999</v>
          </cell>
        </row>
        <row r="2144">
          <cell r="A2144">
            <v>9999</v>
          </cell>
          <cell r="B2144" t="str">
            <v>990003101236</v>
          </cell>
          <cell r="C2144" t="str">
            <v>990</v>
          </cell>
          <cell r="D2144" t="str">
            <v>990003</v>
          </cell>
          <cell r="E2144" t="str">
            <v>حسابهاي انتظامي</v>
          </cell>
          <cell r="F2144" t="str">
            <v>اسناد اسناد تضميني به عهده شركت</v>
          </cell>
          <cell r="G2144" t="str">
            <v>101236</v>
          </cell>
          <cell r="H2144" t="str">
            <v>شرکت تراکتور سازي ايران</v>
          </cell>
          <cell r="P2144" t="str">
            <v>999</v>
          </cell>
        </row>
        <row r="2145">
          <cell r="A2145">
            <v>9999</v>
          </cell>
          <cell r="B2145" t="str">
            <v>990003101271</v>
          </cell>
          <cell r="C2145" t="str">
            <v>990</v>
          </cell>
          <cell r="D2145" t="str">
            <v>990003</v>
          </cell>
          <cell r="E2145" t="str">
            <v>حسابهاي انتظامي</v>
          </cell>
          <cell r="F2145" t="str">
            <v>اسناد اسناد تضميني به عهده شركت</v>
          </cell>
          <cell r="G2145" t="str">
            <v>101271</v>
          </cell>
          <cell r="H2145" t="str">
            <v>صنايع الکترو صنام</v>
          </cell>
          <cell r="P2145" t="str">
            <v>999</v>
          </cell>
        </row>
        <row r="2146">
          <cell r="A2146">
            <v>9999</v>
          </cell>
          <cell r="B2146" t="str">
            <v>990003101399</v>
          </cell>
          <cell r="C2146" t="str">
            <v>990</v>
          </cell>
          <cell r="D2146" t="str">
            <v>990003</v>
          </cell>
          <cell r="E2146" t="str">
            <v>حسابهاي انتظامي</v>
          </cell>
          <cell r="F2146" t="str">
            <v>اسناد اسناد تضميني به عهده شركت</v>
          </cell>
          <cell r="G2146" t="str">
            <v>101399</v>
          </cell>
          <cell r="H2146" t="str">
            <v>شرکت ايرالکو</v>
          </cell>
          <cell r="P2146" t="str">
            <v>999</v>
          </cell>
        </row>
        <row r="2147">
          <cell r="A2147">
            <v>9999</v>
          </cell>
          <cell r="B2147" t="str">
            <v>990003101445</v>
          </cell>
          <cell r="C2147" t="str">
            <v>990</v>
          </cell>
          <cell r="D2147" t="str">
            <v>990003</v>
          </cell>
          <cell r="E2147" t="str">
            <v>حسابهاي انتظامي</v>
          </cell>
          <cell r="F2147" t="str">
            <v>اسناد اسناد تضميني به عهده شركت</v>
          </cell>
          <cell r="G2147" t="str">
            <v>101445</v>
          </cell>
          <cell r="H2147" t="str">
            <v>گروه مپنا</v>
          </cell>
          <cell r="P2147" t="str">
            <v>999</v>
          </cell>
        </row>
        <row r="2148">
          <cell r="A2148">
            <v>9999</v>
          </cell>
          <cell r="B2148" t="str">
            <v>990003101031</v>
          </cell>
          <cell r="C2148" t="str">
            <v>990</v>
          </cell>
          <cell r="D2148" t="str">
            <v>990003</v>
          </cell>
          <cell r="E2148" t="str">
            <v>حسابهاي انتظامي</v>
          </cell>
          <cell r="F2148" t="str">
            <v>اسناد اسناد تضميني به عهده شركت</v>
          </cell>
          <cell r="G2148" t="str">
            <v>101031</v>
          </cell>
          <cell r="H2148" t="str">
            <v>شرکت دسکو قرارداد9734پمپ ترمز رنو</v>
          </cell>
          <cell r="P2148" t="str">
            <v>999</v>
          </cell>
        </row>
        <row r="2149">
          <cell r="A2149">
            <v>9999</v>
          </cell>
          <cell r="B2149" t="str">
            <v>990003101303</v>
          </cell>
          <cell r="C2149" t="str">
            <v>990</v>
          </cell>
          <cell r="D2149" t="str">
            <v>990003</v>
          </cell>
          <cell r="E2149" t="str">
            <v>حسابهاي انتظامي</v>
          </cell>
          <cell r="F2149" t="str">
            <v>اسناد اسناد تضميني به عهده شركت</v>
          </cell>
          <cell r="G2149" t="str">
            <v>101303</v>
          </cell>
          <cell r="H2149" t="str">
            <v>صنايع مهمات سازي تهران</v>
          </cell>
          <cell r="P2149" t="str">
            <v>999</v>
          </cell>
        </row>
        <row r="2150">
          <cell r="A2150">
            <v>9999</v>
          </cell>
          <cell r="B2150" t="str">
            <v>990003101393</v>
          </cell>
          <cell r="C2150" t="str">
            <v>990</v>
          </cell>
          <cell r="D2150" t="str">
            <v>990003</v>
          </cell>
          <cell r="E2150" t="str">
            <v>حسابهاي انتظامي</v>
          </cell>
          <cell r="F2150" t="str">
            <v>اسناد اسناد تضميني به عهده شركت</v>
          </cell>
          <cell r="G2150" t="str">
            <v>101393</v>
          </cell>
          <cell r="H2150" t="str">
            <v>شرکت نيرومحرکه</v>
          </cell>
          <cell r="P2150" t="str">
            <v>999</v>
          </cell>
        </row>
        <row r="2151">
          <cell r="A2151">
            <v>9999</v>
          </cell>
          <cell r="B2151" t="str">
            <v>990003101355</v>
          </cell>
          <cell r="C2151" t="str">
            <v>990</v>
          </cell>
          <cell r="D2151" t="str">
            <v>990003</v>
          </cell>
          <cell r="E2151" t="str">
            <v>حسابهاي انتظامي</v>
          </cell>
          <cell r="F2151" t="str">
            <v>اسناد اسناد تضميني به عهده شركت</v>
          </cell>
          <cell r="G2151" t="str">
            <v>101355</v>
          </cell>
          <cell r="H2151" t="str">
            <v>مرکز پژوهش متالوژي رازي</v>
          </cell>
          <cell r="P2151" t="str">
            <v>999</v>
          </cell>
        </row>
        <row r="2152">
          <cell r="A2152">
            <v>9999</v>
          </cell>
          <cell r="B2152" t="str">
            <v>990003101397</v>
          </cell>
          <cell r="C2152" t="str">
            <v>990</v>
          </cell>
          <cell r="D2152" t="str">
            <v>990003</v>
          </cell>
          <cell r="E2152" t="str">
            <v>حسابهاي انتظامي</v>
          </cell>
          <cell r="F2152" t="str">
            <v>اسناد اسناد تضميني به عهده شركت</v>
          </cell>
          <cell r="G2152" t="str">
            <v>101397</v>
          </cell>
          <cell r="H2152" t="str">
            <v>صنايع الکترونيک شيراز</v>
          </cell>
          <cell r="P2152" t="str">
            <v>999</v>
          </cell>
        </row>
        <row r="2153">
          <cell r="A2153">
            <v>9999</v>
          </cell>
          <cell r="B2153" t="str">
            <v>990003101395</v>
          </cell>
          <cell r="C2153" t="str">
            <v>990</v>
          </cell>
          <cell r="D2153" t="str">
            <v>990003</v>
          </cell>
          <cell r="E2153" t="str">
            <v>حسابهاي انتظامي</v>
          </cell>
          <cell r="F2153" t="str">
            <v>اسناد اسناد تضميني به عهده شركت</v>
          </cell>
          <cell r="G2153" t="str">
            <v>101395</v>
          </cell>
          <cell r="H2153" t="str">
            <v>سداد ماشين</v>
          </cell>
          <cell r="P2153" t="str">
            <v>999</v>
          </cell>
        </row>
        <row r="2154">
          <cell r="A2154">
            <v>9999</v>
          </cell>
          <cell r="B2154" t="str">
            <v>990099300157</v>
          </cell>
          <cell r="C2154" t="str">
            <v>990</v>
          </cell>
          <cell r="D2154" t="str">
            <v>990099</v>
          </cell>
          <cell r="E2154" t="str">
            <v>حسابهاي انتظامي</v>
          </cell>
          <cell r="F2154" t="str">
            <v>اسناد تضميني دريافتي از كاركنان</v>
          </cell>
          <cell r="G2154" t="str">
            <v>300157</v>
          </cell>
          <cell r="H2154" t="str">
            <v>معصومي خدايار</v>
          </cell>
          <cell r="P2154" t="str">
            <v>999</v>
          </cell>
        </row>
        <row r="2155">
          <cell r="A2155">
            <v>9999</v>
          </cell>
          <cell r="B2155" t="str">
            <v>990099300090</v>
          </cell>
          <cell r="C2155" t="str">
            <v>990</v>
          </cell>
          <cell r="D2155" t="str">
            <v>990099</v>
          </cell>
          <cell r="E2155" t="str">
            <v>حسابهاي انتظامي</v>
          </cell>
          <cell r="F2155" t="str">
            <v>اسناد تضميني دريافتي از كاركنان</v>
          </cell>
          <cell r="G2155" t="str">
            <v>300090</v>
          </cell>
          <cell r="H2155" t="str">
            <v>شايان مهر ابراهيم</v>
          </cell>
          <cell r="P2155" t="str">
            <v>999</v>
          </cell>
        </row>
        <row r="2156">
          <cell r="A2156">
            <v>9999</v>
          </cell>
          <cell r="B2156" t="str">
            <v>990099300289</v>
          </cell>
          <cell r="C2156" t="str">
            <v>990</v>
          </cell>
          <cell r="D2156" t="str">
            <v>990099</v>
          </cell>
          <cell r="E2156" t="str">
            <v>حسابهاي انتظامي</v>
          </cell>
          <cell r="F2156" t="str">
            <v>اسناد تضميني دريافتي از كاركنان</v>
          </cell>
          <cell r="G2156" t="str">
            <v>300289</v>
          </cell>
          <cell r="H2156" t="str">
            <v>اميني طاژاندره احمد</v>
          </cell>
          <cell r="P2156" t="str">
            <v>999</v>
          </cell>
        </row>
        <row r="2157">
          <cell r="A2157">
            <v>9999</v>
          </cell>
          <cell r="B2157" t="str">
            <v>990099300197</v>
          </cell>
          <cell r="C2157" t="str">
            <v>990</v>
          </cell>
          <cell r="D2157" t="str">
            <v>990099</v>
          </cell>
          <cell r="E2157" t="str">
            <v>حسابهاي انتظامي</v>
          </cell>
          <cell r="F2157" t="str">
            <v>اسناد تضميني دريافتي از كاركنان</v>
          </cell>
          <cell r="G2157" t="str">
            <v>300197</v>
          </cell>
          <cell r="H2157" t="str">
            <v>عمراني عبدالناصر</v>
          </cell>
          <cell r="P2157" t="str">
            <v>999</v>
          </cell>
        </row>
        <row r="2158">
          <cell r="A2158">
            <v>9999</v>
          </cell>
          <cell r="B2158" t="str">
            <v>990099300137</v>
          </cell>
          <cell r="C2158" t="str">
            <v>990</v>
          </cell>
          <cell r="D2158" t="str">
            <v>990099</v>
          </cell>
          <cell r="E2158" t="str">
            <v>حسابهاي انتظامي</v>
          </cell>
          <cell r="F2158" t="str">
            <v>اسناد تضميني دريافتي از كاركنان</v>
          </cell>
          <cell r="G2158" t="str">
            <v>300137</v>
          </cell>
          <cell r="H2158" t="str">
            <v>ستاري ميرهاشم</v>
          </cell>
          <cell r="P2158" t="str">
            <v>999</v>
          </cell>
        </row>
        <row r="2159">
          <cell r="A2159">
            <v>9999</v>
          </cell>
          <cell r="B2159" t="str">
            <v>990099300074</v>
          </cell>
          <cell r="C2159" t="str">
            <v>990</v>
          </cell>
          <cell r="D2159" t="str">
            <v>990099</v>
          </cell>
          <cell r="E2159" t="str">
            <v>حسابهاي انتظامي</v>
          </cell>
          <cell r="F2159" t="str">
            <v>اسناد تضميني دريافتي از كاركنان</v>
          </cell>
          <cell r="G2159" t="str">
            <v>300074</v>
          </cell>
          <cell r="H2159" t="str">
            <v>ميرزا عليزاده پهر آباد فريبا</v>
          </cell>
          <cell r="P2159" t="str">
            <v>999</v>
          </cell>
        </row>
        <row r="2160">
          <cell r="A2160">
            <v>9999</v>
          </cell>
          <cell r="B2160" t="str">
            <v>990099300210</v>
          </cell>
          <cell r="C2160" t="str">
            <v>990</v>
          </cell>
          <cell r="D2160" t="str">
            <v>990099</v>
          </cell>
          <cell r="E2160" t="str">
            <v>حسابهاي انتظامي</v>
          </cell>
          <cell r="F2160" t="str">
            <v>اسناد تضميني دريافتي از كاركنان</v>
          </cell>
          <cell r="G2160" t="str">
            <v>300210</v>
          </cell>
          <cell r="H2160" t="str">
            <v>احمدي نژاد مجيد</v>
          </cell>
          <cell r="P2160" t="str">
            <v>999</v>
          </cell>
        </row>
        <row r="2161">
          <cell r="A2161">
            <v>9999</v>
          </cell>
          <cell r="B2161" t="str">
            <v>990099300114</v>
          </cell>
          <cell r="C2161" t="str">
            <v>990</v>
          </cell>
          <cell r="D2161" t="str">
            <v>990099</v>
          </cell>
          <cell r="E2161" t="str">
            <v>حسابهاي انتظامي</v>
          </cell>
          <cell r="F2161" t="str">
            <v>اسناد تضميني دريافتي از كاركنان</v>
          </cell>
          <cell r="G2161" t="str">
            <v>300114</v>
          </cell>
          <cell r="H2161" t="str">
            <v>عزيزي جهانگير</v>
          </cell>
          <cell r="P2161" t="str">
            <v>999</v>
          </cell>
        </row>
        <row r="2162">
          <cell r="A2162">
            <v>9999</v>
          </cell>
          <cell r="B2162" t="str">
            <v>990099300057</v>
          </cell>
          <cell r="C2162" t="str">
            <v>990</v>
          </cell>
          <cell r="D2162" t="str">
            <v>990099</v>
          </cell>
          <cell r="E2162" t="str">
            <v>حسابهاي انتظامي</v>
          </cell>
          <cell r="F2162" t="str">
            <v>اسناد تضميني دريافتي از كاركنان</v>
          </cell>
          <cell r="G2162" t="str">
            <v>300057</v>
          </cell>
          <cell r="H2162" t="str">
            <v>سلطاني حميد</v>
          </cell>
          <cell r="P2162" t="str">
            <v>999</v>
          </cell>
        </row>
        <row r="2163">
          <cell r="A2163">
            <v>9999</v>
          </cell>
          <cell r="B2163" t="str">
            <v>990099300110</v>
          </cell>
          <cell r="C2163" t="str">
            <v>990</v>
          </cell>
          <cell r="D2163" t="str">
            <v>990099</v>
          </cell>
          <cell r="E2163" t="str">
            <v>حسابهاي انتظامي</v>
          </cell>
          <cell r="F2163" t="str">
            <v>اسناد تضميني دريافتي از كاركنان</v>
          </cell>
          <cell r="G2163" t="str">
            <v>300110</v>
          </cell>
          <cell r="H2163" t="str">
            <v>فروغي زهرا</v>
          </cell>
          <cell r="P2163" t="str">
            <v>999</v>
          </cell>
        </row>
        <row r="2164">
          <cell r="A2164">
            <v>9999</v>
          </cell>
          <cell r="B2164" t="str">
            <v>990099300084</v>
          </cell>
          <cell r="C2164" t="str">
            <v>990</v>
          </cell>
          <cell r="D2164" t="str">
            <v>990099</v>
          </cell>
          <cell r="E2164" t="str">
            <v>حسابهاي انتظامي</v>
          </cell>
          <cell r="F2164" t="str">
            <v>اسناد تضميني دريافتي از كاركنان</v>
          </cell>
          <cell r="G2164" t="str">
            <v>300084</v>
          </cell>
          <cell r="H2164" t="str">
            <v>نوري حسين</v>
          </cell>
          <cell r="P2164" t="str">
            <v>999</v>
          </cell>
        </row>
        <row r="2165">
          <cell r="A2165">
            <v>9999</v>
          </cell>
          <cell r="B2165" t="str">
            <v>990099300228</v>
          </cell>
          <cell r="C2165" t="str">
            <v>990</v>
          </cell>
          <cell r="D2165" t="str">
            <v>990099</v>
          </cell>
          <cell r="E2165" t="str">
            <v>حسابهاي انتظامي</v>
          </cell>
          <cell r="F2165" t="str">
            <v>اسناد تضميني دريافتي از كاركنان</v>
          </cell>
          <cell r="G2165" t="str">
            <v>300228</v>
          </cell>
          <cell r="H2165" t="str">
            <v>غلامرضا بهراميان</v>
          </cell>
          <cell r="P2165" t="str">
            <v>999</v>
          </cell>
        </row>
        <row r="2166">
          <cell r="A2166">
            <v>9999</v>
          </cell>
          <cell r="B2166" t="str">
            <v>990099300103</v>
          </cell>
          <cell r="C2166" t="str">
            <v>990</v>
          </cell>
          <cell r="D2166" t="str">
            <v>990099</v>
          </cell>
          <cell r="E2166" t="str">
            <v>حسابهاي انتظامي</v>
          </cell>
          <cell r="F2166" t="str">
            <v>اسناد تضميني دريافتي از كاركنان</v>
          </cell>
          <cell r="G2166" t="str">
            <v>300103</v>
          </cell>
          <cell r="H2166" t="str">
            <v>چابك شاهرخ</v>
          </cell>
          <cell r="P2166" t="str">
            <v>999</v>
          </cell>
        </row>
        <row r="2167">
          <cell r="A2167">
            <v>9999</v>
          </cell>
          <cell r="B2167" t="str">
            <v>990099300253</v>
          </cell>
          <cell r="C2167" t="str">
            <v>990</v>
          </cell>
          <cell r="D2167" t="str">
            <v>990099</v>
          </cell>
          <cell r="E2167" t="str">
            <v>حسابهاي انتظامي</v>
          </cell>
          <cell r="F2167" t="str">
            <v>اسناد تضميني دريافتي از كاركنان</v>
          </cell>
          <cell r="G2167" t="str">
            <v>300253</v>
          </cell>
          <cell r="H2167" t="str">
            <v>جعفريان حسن</v>
          </cell>
          <cell r="P2167" t="str">
            <v>999</v>
          </cell>
        </row>
        <row r="2168">
          <cell r="A2168">
            <v>9999</v>
          </cell>
          <cell r="B2168" t="str">
            <v>990099300261</v>
          </cell>
          <cell r="C2168" t="str">
            <v>990</v>
          </cell>
          <cell r="D2168" t="str">
            <v>990099</v>
          </cell>
          <cell r="E2168" t="str">
            <v>حسابهاي انتظامي</v>
          </cell>
          <cell r="F2168" t="str">
            <v>اسناد تضميني دريافتي از كاركنان</v>
          </cell>
          <cell r="G2168" t="str">
            <v>300261</v>
          </cell>
          <cell r="H2168" t="str">
            <v>دليري اقدم وحيد</v>
          </cell>
          <cell r="P2168" t="str">
            <v>999</v>
          </cell>
        </row>
        <row r="2169">
          <cell r="A2169">
            <v>9999</v>
          </cell>
          <cell r="B2169" t="str">
            <v>990099300130</v>
          </cell>
          <cell r="C2169" t="str">
            <v>990</v>
          </cell>
          <cell r="D2169" t="str">
            <v>990099</v>
          </cell>
          <cell r="E2169" t="str">
            <v>حسابهاي انتظامي</v>
          </cell>
          <cell r="F2169" t="str">
            <v>اسناد تضميني دريافتي از كاركنان</v>
          </cell>
          <cell r="G2169" t="str">
            <v>300130</v>
          </cell>
          <cell r="H2169" t="str">
            <v>نوري علي</v>
          </cell>
          <cell r="P2169" t="str">
            <v>999</v>
          </cell>
        </row>
        <row r="2170">
          <cell r="A2170">
            <v>9999</v>
          </cell>
          <cell r="B2170" t="str">
            <v>990099300131</v>
          </cell>
          <cell r="C2170" t="str">
            <v>990</v>
          </cell>
          <cell r="D2170" t="str">
            <v>990099</v>
          </cell>
          <cell r="E2170" t="str">
            <v>حسابهاي انتظامي</v>
          </cell>
          <cell r="F2170" t="str">
            <v>اسناد تضميني دريافتي از كاركنان</v>
          </cell>
          <cell r="G2170" t="str">
            <v>300131</v>
          </cell>
          <cell r="H2170" t="str">
            <v>شكوهي علي</v>
          </cell>
          <cell r="P2170" t="str">
            <v>999</v>
          </cell>
        </row>
        <row r="2171">
          <cell r="A2171">
            <v>9999</v>
          </cell>
          <cell r="B2171" t="str">
            <v>990099300259</v>
          </cell>
          <cell r="C2171" t="str">
            <v>990</v>
          </cell>
          <cell r="D2171" t="str">
            <v>990099</v>
          </cell>
          <cell r="E2171" t="str">
            <v>حسابهاي انتظامي</v>
          </cell>
          <cell r="F2171" t="str">
            <v>اسناد تضميني دريافتي از كاركنان</v>
          </cell>
          <cell r="G2171" t="str">
            <v>300259</v>
          </cell>
          <cell r="H2171" t="str">
            <v>ميلي علي</v>
          </cell>
          <cell r="P2171" t="str">
            <v>999</v>
          </cell>
        </row>
        <row r="2172">
          <cell r="A2172">
            <v>9999</v>
          </cell>
          <cell r="B2172" t="str">
            <v>990099300123</v>
          </cell>
          <cell r="C2172" t="str">
            <v>990</v>
          </cell>
          <cell r="D2172" t="str">
            <v>990099</v>
          </cell>
          <cell r="E2172" t="str">
            <v>حسابهاي انتظامي</v>
          </cell>
          <cell r="F2172" t="str">
            <v>اسناد تضميني دريافتي از كاركنان</v>
          </cell>
          <cell r="G2172" t="str">
            <v>300123</v>
          </cell>
          <cell r="H2172" t="str">
            <v>فخيمي نجفي ناصر</v>
          </cell>
          <cell r="P2172" t="str">
            <v>999</v>
          </cell>
        </row>
        <row r="2173">
          <cell r="A2173">
            <v>9999</v>
          </cell>
          <cell r="B2173" t="str">
            <v>990099300203</v>
          </cell>
          <cell r="C2173" t="str">
            <v>990</v>
          </cell>
          <cell r="D2173" t="str">
            <v>990099</v>
          </cell>
          <cell r="E2173" t="str">
            <v>حسابهاي انتظامي</v>
          </cell>
          <cell r="F2173" t="str">
            <v>اسناد تضميني دريافتي از كاركنان</v>
          </cell>
          <cell r="G2173" t="str">
            <v>300203</v>
          </cell>
          <cell r="H2173" t="str">
            <v>ابوالفضل باباپور ورزقان</v>
          </cell>
          <cell r="P2173" t="str">
            <v>999</v>
          </cell>
        </row>
        <row r="2174">
          <cell r="A2174">
            <v>9999</v>
          </cell>
          <cell r="B2174" t="str">
            <v>990099300129</v>
          </cell>
          <cell r="C2174" t="str">
            <v>990</v>
          </cell>
          <cell r="D2174" t="str">
            <v>990099</v>
          </cell>
          <cell r="E2174" t="str">
            <v>حسابهاي انتظامي</v>
          </cell>
          <cell r="F2174" t="str">
            <v>اسناد تضميني دريافتي از كاركنان</v>
          </cell>
          <cell r="G2174" t="str">
            <v>300129</v>
          </cell>
          <cell r="H2174" t="str">
            <v>بهاري ناصر</v>
          </cell>
          <cell r="P2174" t="str">
            <v>999</v>
          </cell>
        </row>
        <row r="2175">
          <cell r="A2175">
            <v>9999</v>
          </cell>
          <cell r="B2175" t="str">
            <v>990099300142</v>
          </cell>
          <cell r="C2175" t="str">
            <v>990</v>
          </cell>
          <cell r="D2175" t="str">
            <v>990099</v>
          </cell>
          <cell r="E2175" t="str">
            <v>حسابهاي انتظامي</v>
          </cell>
          <cell r="F2175" t="str">
            <v>اسناد تضميني دريافتي از كاركنان</v>
          </cell>
          <cell r="G2175" t="str">
            <v>300142</v>
          </cell>
          <cell r="H2175" t="str">
            <v>فروتني قهرماني احمد</v>
          </cell>
          <cell r="P2175" t="str">
            <v>999</v>
          </cell>
        </row>
        <row r="2176">
          <cell r="A2176">
            <v>9999</v>
          </cell>
          <cell r="B2176" t="str">
            <v>990099300021</v>
          </cell>
          <cell r="C2176" t="str">
            <v>990</v>
          </cell>
          <cell r="D2176" t="str">
            <v>990099</v>
          </cell>
          <cell r="E2176" t="str">
            <v>حسابهاي انتظامي</v>
          </cell>
          <cell r="F2176" t="str">
            <v>اسناد تضميني دريافتي از كاركنان</v>
          </cell>
          <cell r="G2176" t="str">
            <v>300021</v>
          </cell>
          <cell r="H2176" t="str">
            <v>حسين کفشنوچي خياباني</v>
          </cell>
          <cell r="P2176" t="str">
            <v>999</v>
          </cell>
        </row>
        <row r="2177">
          <cell r="A2177">
            <v>9999</v>
          </cell>
          <cell r="B2177" t="str">
            <v>990099300993</v>
          </cell>
          <cell r="C2177" t="str">
            <v>990</v>
          </cell>
          <cell r="D2177" t="str">
            <v>990099</v>
          </cell>
          <cell r="E2177" t="str">
            <v>حسابهاي انتظامي</v>
          </cell>
          <cell r="F2177" t="str">
            <v>اسناد تضميني دريافتي از كاركنان</v>
          </cell>
          <cell r="G2177" t="str">
            <v>300993</v>
          </cell>
          <cell r="H2177" t="str">
            <v>محمود آسيابلر</v>
          </cell>
          <cell r="P2177" t="str">
            <v>999</v>
          </cell>
        </row>
        <row r="2178">
          <cell r="A2178">
            <v>9999</v>
          </cell>
          <cell r="B2178" t="str">
            <v>990099300125</v>
          </cell>
          <cell r="C2178" t="str">
            <v>990</v>
          </cell>
          <cell r="D2178" t="str">
            <v>990099</v>
          </cell>
          <cell r="E2178" t="str">
            <v>حسابهاي انتظامي</v>
          </cell>
          <cell r="F2178" t="str">
            <v>اسناد تضميني دريافتي از كاركنان</v>
          </cell>
          <cell r="G2178" t="str">
            <v>300125</v>
          </cell>
          <cell r="H2178" t="str">
            <v>سلطاني حسين</v>
          </cell>
          <cell r="P2178" t="str">
            <v>999</v>
          </cell>
        </row>
        <row r="2179">
          <cell r="A2179">
            <v>9999</v>
          </cell>
          <cell r="B2179" t="str">
            <v>990099300263</v>
          </cell>
          <cell r="C2179" t="str">
            <v>990</v>
          </cell>
          <cell r="D2179" t="str">
            <v>990099</v>
          </cell>
          <cell r="E2179" t="str">
            <v>حسابهاي انتظامي</v>
          </cell>
          <cell r="F2179" t="str">
            <v>اسناد تضميني دريافتي از كاركنان</v>
          </cell>
          <cell r="G2179" t="str">
            <v>300263</v>
          </cell>
          <cell r="H2179" t="str">
            <v>خدائي محمودي رضا</v>
          </cell>
          <cell r="P2179" t="str">
            <v>999</v>
          </cell>
        </row>
        <row r="2180">
          <cell r="A2180">
            <v>9999</v>
          </cell>
          <cell r="B2180" t="str">
            <v>990099300265</v>
          </cell>
          <cell r="C2180" t="str">
            <v>990</v>
          </cell>
          <cell r="D2180" t="str">
            <v>990099</v>
          </cell>
          <cell r="E2180" t="str">
            <v>حسابهاي انتظامي</v>
          </cell>
          <cell r="F2180" t="str">
            <v>اسناد تضميني دريافتي از كاركنان</v>
          </cell>
          <cell r="G2180" t="str">
            <v>300265</v>
          </cell>
          <cell r="H2180" t="str">
            <v>اورنگي حسن نژاد عادل</v>
          </cell>
          <cell r="P2180" t="str">
            <v>999</v>
          </cell>
        </row>
        <row r="2181">
          <cell r="A2181">
            <v>9999</v>
          </cell>
          <cell r="B2181" t="str">
            <v>990099300077</v>
          </cell>
          <cell r="C2181" t="str">
            <v>990</v>
          </cell>
          <cell r="D2181" t="str">
            <v>990099</v>
          </cell>
          <cell r="E2181" t="str">
            <v>حسابهاي انتظامي</v>
          </cell>
          <cell r="F2181" t="str">
            <v>اسناد تضميني دريافتي از كاركنان</v>
          </cell>
          <cell r="G2181" t="str">
            <v>300077</v>
          </cell>
          <cell r="H2181" t="str">
            <v>واحديان وحيد</v>
          </cell>
          <cell r="P2181" t="str">
            <v>999</v>
          </cell>
        </row>
        <row r="2182">
          <cell r="A2182">
            <v>9999</v>
          </cell>
          <cell r="B2182" t="str">
            <v>990099300067</v>
          </cell>
          <cell r="C2182" t="str">
            <v>990</v>
          </cell>
          <cell r="D2182" t="str">
            <v>990099</v>
          </cell>
          <cell r="E2182" t="str">
            <v>حسابهاي انتظامي</v>
          </cell>
          <cell r="F2182" t="str">
            <v>اسناد تضميني دريافتي از كاركنان</v>
          </cell>
          <cell r="G2182" t="str">
            <v>300067</v>
          </cell>
          <cell r="H2182" t="str">
            <v>صباغي جديد حسن</v>
          </cell>
          <cell r="P2182" t="str">
            <v>999</v>
          </cell>
        </row>
        <row r="2183">
          <cell r="A2183">
            <v>9999</v>
          </cell>
          <cell r="B2183" t="str">
            <v>990099300160</v>
          </cell>
          <cell r="C2183" t="str">
            <v>990</v>
          </cell>
          <cell r="D2183" t="str">
            <v>990099</v>
          </cell>
          <cell r="E2183" t="str">
            <v>حسابهاي انتظامي</v>
          </cell>
          <cell r="F2183" t="str">
            <v>اسناد تضميني دريافتي از كاركنان</v>
          </cell>
          <cell r="G2183" t="str">
            <v>300160</v>
          </cell>
          <cell r="H2183" t="str">
            <v>عالم وحيد</v>
          </cell>
          <cell r="P2183" t="str">
            <v>999</v>
          </cell>
        </row>
        <row r="2184">
          <cell r="A2184">
            <v>9999</v>
          </cell>
          <cell r="B2184" t="str">
            <v>990099300047</v>
          </cell>
          <cell r="C2184" t="str">
            <v>990</v>
          </cell>
          <cell r="D2184" t="str">
            <v>990099</v>
          </cell>
          <cell r="E2184" t="str">
            <v>حسابهاي انتظامي</v>
          </cell>
          <cell r="F2184" t="str">
            <v>اسناد تضميني دريافتي از كاركنان</v>
          </cell>
          <cell r="G2184" t="str">
            <v>300047</v>
          </cell>
          <cell r="H2184" t="str">
            <v>محمد حسين فعال اسکوئي</v>
          </cell>
          <cell r="P2184" t="str">
            <v>999</v>
          </cell>
        </row>
        <row r="2185">
          <cell r="A2185">
            <v>9999</v>
          </cell>
          <cell r="B2185" t="str">
            <v>990099300994</v>
          </cell>
          <cell r="C2185" t="str">
            <v>990</v>
          </cell>
          <cell r="D2185" t="str">
            <v>990099</v>
          </cell>
          <cell r="E2185" t="str">
            <v>حسابهاي انتظامي</v>
          </cell>
          <cell r="F2185" t="str">
            <v>اسناد تضميني دريافتي از كاركنان</v>
          </cell>
          <cell r="G2185" t="str">
            <v>300994</v>
          </cell>
          <cell r="H2185" t="str">
            <v>كريم عليزاد پورسعيدي</v>
          </cell>
          <cell r="P2185" t="str">
            <v>999</v>
          </cell>
        </row>
        <row r="2186">
          <cell r="A2186">
            <v>9999</v>
          </cell>
          <cell r="B2186" t="str">
            <v>990099300145</v>
          </cell>
          <cell r="C2186" t="str">
            <v>990</v>
          </cell>
          <cell r="D2186" t="str">
            <v>990099</v>
          </cell>
          <cell r="E2186" t="str">
            <v>حسابهاي انتظامي</v>
          </cell>
          <cell r="F2186" t="str">
            <v>اسناد تضميني دريافتي از كاركنان</v>
          </cell>
          <cell r="G2186" t="str">
            <v>300145</v>
          </cell>
          <cell r="H2186" t="str">
            <v>طريقت نيا يعقوب</v>
          </cell>
          <cell r="P2186" t="str">
            <v>999</v>
          </cell>
        </row>
        <row r="2187">
          <cell r="A2187">
            <v>9999</v>
          </cell>
          <cell r="B2187" t="str">
            <v>990099300226</v>
          </cell>
          <cell r="C2187" t="str">
            <v>990</v>
          </cell>
          <cell r="D2187" t="str">
            <v>990099</v>
          </cell>
          <cell r="E2187" t="str">
            <v>حسابهاي انتظامي</v>
          </cell>
          <cell r="F2187" t="str">
            <v>اسناد تضميني دريافتي از كاركنان</v>
          </cell>
          <cell r="G2187" t="str">
            <v>300226</v>
          </cell>
          <cell r="H2187" t="str">
            <v>طاهباز هادي</v>
          </cell>
          <cell r="P2187" t="str">
            <v>999</v>
          </cell>
        </row>
        <row r="2188">
          <cell r="A2188">
            <v>9999</v>
          </cell>
          <cell r="B2188" t="str">
            <v>990099300006</v>
          </cell>
          <cell r="C2188" t="str">
            <v>990</v>
          </cell>
          <cell r="D2188" t="str">
            <v>990099</v>
          </cell>
          <cell r="E2188" t="str">
            <v>حسابهاي انتظامي</v>
          </cell>
          <cell r="F2188" t="str">
            <v>اسناد تضميني دريافتي از كاركنان</v>
          </cell>
          <cell r="G2188" t="str">
            <v>300006</v>
          </cell>
          <cell r="H2188" t="str">
            <v>حميد طباطبائي رئيسي</v>
          </cell>
          <cell r="P2188" t="str">
            <v>999</v>
          </cell>
        </row>
        <row r="2189">
          <cell r="A2189">
            <v>9999</v>
          </cell>
          <cell r="B2189" t="str">
            <v>990099300078</v>
          </cell>
          <cell r="C2189" t="str">
            <v>990</v>
          </cell>
          <cell r="D2189" t="str">
            <v>990099</v>
          </cell>
          <cell r="E2189" t="str">
            <v>حسابهاي انتظامي</v>
          </cell>
          <cell r="F2189" t="str">
            <v>اسناد تضميني دريافتي از كاركنان</v>
          </cell>
          <cell r="G2189" t="str">
            <v>300078</v>
          </cell>
          <cell r="H2189" t="str">
            <v>رويا نوراني زنوز</v>
          </cell>
          <cell r="P2189" t="str">
            <v>999</v>
          </cell>
        </row>
        <row r="2190">
          <cell r="A2190">
            <v>9999</v>
          </cell>
          <cell r="B2190" t="str">
            <v>990099300113</v>
          </cell>
          <cell r="C2190" t="str">
            <v>990</v>
          </cell>
          <cell r="D2190" t="str">
            <v>990099</v>
          </cell>
          <cell r="E2190" t="str">
            <v>حسابهاي انتظامي</v>
          </cell>
          <cell r="F2190" t="str">
            <v>اسناد تضميني دريافتي از كاركنان</v>
          </cell>
          <cell r="G2190" t="str">
            <v>300113</v>
          </cell>
          <cell r="H2190" t="str">
            <v>باغباني خضرلو منوچهر</v>
          </cell>
          <cell r="P2190" t="str">
            <v>999</v>
          </cell>
        </row>
        <row r="2191">
          <cell r="A2191">
            <v>9999</v>
          </cell>
          <cell r="B2191" t="str">
            <v>990099300234</v>
          </cell>
          <cell r="C2191" t="str">
            <v>990</v>
          </cell>
          <cell r="D2191" t="str">
            <v>990099</v>
          </cell>
          <cell r="E2191" t="str">
            <v>حسابهاي انتظامي</v>
          </cell>
          <cell r="F2191" t="str">
            <v>اسناد تضميني دريافتي از كاركنان</v>
          </cell>
          <cell r="G2191" t="str">
            <v>300234</v>
          </cell>
          <cell r="H2191" t="str">
            <v>عبداله ميرشكارلو عليرضا</v>
          </cell>
          <cell r="P2191" t="str">
            <v>999</v>
          </cell>
        </row>
        <row r="2192">
          <cell r="A2192">
            <v>9999</v>
          </cell>
          <cell r="B2192" t="str">
            <v>990099300107</v>
          </cell>
          <cell r="C2192" t="str">
            <v>990</v>
          </cell>
          <cell r="D2192" t="str">
            <v>990099</v>
          </cell>
          <cell r="E2192" t="str">
            <v>حسابهاي انتظامي</v>
          </cell>
          <cell r="F2192" t="str">
            <v>اسناد تضميني دريافتي از كاركنان</v>
          </cell>
          <cell r="G2192" t="str">
            <v>300107</v>
          </cell>
          <cell r="H2192" t="str">
            <v>روحي مهر سياوش</v>
          </cell>
          <cell r="P2192" t="str">
            <v>999</v>
          </cell>
        </row>
        <row r="2193">
          <cell r="A2193">
            <v>9999</v>
          </cell>
          <cell r="B2193" t="str">
            <v>990099300055</v>
          </cell>
          <cell r="C2193" t="str">
            <v>990</v>
          </cell>
          <cell r="D2193" t="str">
            <v>990099</v>
          </cell>
          <cell r="E2193" t="str">
            <v>حسابهاي انتظامي</v>
          </cell>
          <cell r="F2193" t="str">
            <v>اسناد تضميني دريافتي از كاركنان</v>
          </cell>
          <cell r="G2193" t="str">
            <v>300055</v>
          </cell>
          <cell r="H2193" t="str">
            <v>نبوي علمداري شاپور</v>
          </cell>
          <cell r="P2193" t="str">
            <v>999</v>
          </cell>
        </row>
        <row r="2194">
          <cell r="A2194">
            <v>9999</v>
          </cell>
          <cell r="B2194" t="str">
            <v>990099300134</v>
          </cell>
          <cell r="C2194" t="str">
            <v>990</v>
          </cell>
          <cell r="D2194" t="str">
            <v>990099</v>
          </cell>
          <cell r="E2194" t="str">
            <v>حسابهاي انتظامي</v>
          </cell>
          <cell r="F2194" t="str">
            <v>اسناد تضميني دريافتي از كاركنان</v>
          </cell>
          <cell r="G2194" t="str">
            <v>300134</v>
          </cell>
          <cell r="H2194" t="str">
            <v>نكوئي فائق</v>
          </cell>
          <cell r="P2194" t="str">
            <v>999</v>
          </cell>
        </row>
        <row r="2195">
          <cell r="A2195">
            <v>9999</v>
          </cell>
          <cell r="B2195" t="str">
            <v>990099300149</v>
          </cell>
          <cell r="C2195" t="str">
            <v>990</v>
          </cell>
          <cell r="D2195" t="str">
            <v>990099</v>
          </cell>
          <cell r="E2195" t="str">
            <v>حسابهاي انتظامي</v>
          </cell>
          <cell r="F2195" t="str">
            <v>اسناد تضميني دريافتي از كاركنان</v>
          </cell>
          <cell r="G2195" t="str">
            <v>300149</v>
          </cell>
          <cell r="H2195" t="str">
            <v>مردان پور دامن آباد خسرو</v>
          </cell>
          <cell r="P2195" t="str">
            <v>999</v>
          </cell>
        </row>
        <row r="2196">
          <cell r="A2196">
            <v>9999</v>
          </cell>
          <cell r="B2196" t="str">
            <v>990099300209</v>
          </cell>
          <cell r="C2196" t="str">
            <v>990</v>
          </cell>
          <cell r="D2196" t="str">
            <v>990099</v>
          </cell>
          <cell r="E2196" t="str">
            <v>حسابهاي انتظامي</v>
          </cell>
          <cell r="F2196" t="str">
            <v>اسناد تضميني دريافتي از كاركنان</v>
          </cell>
          <cell r="G2196" t="str">
            <v>300209</v>
          </cell>
          <cell r="H2196" t="str">
            <v>علي اکبر موثقي</v>
          </cell>
          <cell r="P2196" t="str">
            <v>999</v>
          </cell>
        </row>
        <row r="2197">
          <cell r="A2197">
            <v>9999</v>
          </cell>
          <cell r="B2197" t="str">
            <v>990099300991</v>
          </cell>
          <cell r="C2197" t="str">
            <v>990</v>
          </cell>
          <cell r="D2197" t="str">
            <v>990099</v>
          </cell>
          <cell r="E2197" t="str">
            <v>حسابهاي انتظامي</v>
          </cell>
          <cell r="F2197" t="str">
            <v>اسناد تضميني دريافتي از كاركنان</v>
          </cell>
          <cell r="G2197" t="str">
            <v>300991</v>
          </cell>
          <cell r="H2197" t="str">
            <v>سعيد زارعي چايکندي</v>
          </cell>
          <cell r="P2197" t="str">
            <v>999</v>
          </cell>
        </row>
        <row r="2198">
          <cell r="A2198">
            <v>9999</v>
          </cell>
          <cell r="B2198" t="str">
            <v>990099300081</v>
          </cell>
          <cell r="C2198" t="str">
            <v>990</v>
          </cell>
          <cell r="D2198" t="str">
            <v>990099</v>
          </cell>
          <cell r="E2198" t="str">
            <v>حسابهاي انتظامي</v>
          </cell>
          <cell r="F2198" t="str">
            <v>اسناد تضميني دريافتي از كاركنان</v>
          </cell>
          <cell r="G2198" t="str">
            <v>300081</v>
          </cell>
          <cell r="H2198" t="str">
            <v>بهاري قراجه مرادعلي</v>
          </cell>
          <cell r="P2198" t="str">
            <v>999</v>
          </cell>
        </row>
        <row r="2199">
          <cell r="A2199">
            <v>9999</v>
          </cell>
          <cell r="B2199" t="str">
            <v>990099300094</v>
          </cell>
          <cell r="C2199" t="str">
            <v>990</v>
          </cell>
          <cell r="D2199" t="str">
            <v>990099</v>
          </cell>
          <cell r="E2199" t="str">
            <v>حسابهاي انتظامي</v>
          </cell>
          <cell r="F2199" t="str">
            <v>اسناد تضميني دريافتي از كاركنان</v>
          </cell>
          <cell r="G2199" t="str">
            <v>300094</v>
          </cell>
          <cell r="H2199" t="str">
            <v>محمود شريعتي مهرداد</v>
          </cell>
          <cell r="P2199" t="str">
            <v>999</v>
          </cell>
        </row>
        <row r="2200">
          <cell r="A2200">
            <v>9999</v>
          </cell>
          <cell r="B2200" t="str">
            <v>990099300060</v>
          </cell>
          <cell r="C2200" t="str">
            <v>990</v>
          </cell>
          <cell r="D2200" t="str">
            <v>990099</v>
          </cell>
          <cell r="E2200" t="str">
            <v>حسابهاي انتظامي</v>
          </cell>
          <cell r="F2200" t="str">
            <v>اسناد تضميني دريافتي از كاركنان</v>
          </cell>
          <cell r="G2200" t="str">
            <v>300060</v>
          </cell>
          <cell r="H2200" t="str">
            <v>بخشي حكمعلي</v>
          </cell>
          <cell r="P2200" t="str">
            <v>999</v>
          </cell>
        </row>
        <row r="2201">
          <cell r="A2201">
            <v>9999</v>
          </cell>
          <cell r="B2201" t="str">
            <v>990099300189</v>
          </cell>
          <cell r="C2201" t="str">
            <v>990</v>
          </cell>
          <cell r="D2201" t="str">
            <v>990099</v>
          </cell>
          <cell r="E2201" t="str">
            <v>حسابهاي انتظامي</v>
          </cell>
          <cell r="F2201" t="str">
            <v>اسناد تضميني دريافتي از كاركنان</v>
          </cell>
          <cell r="G2201" t="str">
            <v>300189</v>
          </cell>
          <cell r="H2201" t="str">
            <v>داناي يوسف</v>
          </cell>
          <cell r="P2201" t="str">
            <v>999</v>
          </cell>
        </row>
        <row r="2202">
          <cell r="A2202">
            <v>9999</v>
          </cell>
          <cell r="B2202" t="str">
            <v>990099300200</v>
          </cell>
          <cell r="C2202" t="str">
            <v>990</v>
          </cell>
          <cell r="D2202" t="str">
            <v>990099</v>
          </cell>
          <cell r="E2202" t="str">
            <v>حسابهاي انتظامي</v>
          </cell>
          <cell r="F2202" t="str">
            <v>اسناد تضميني دريافتي از كاركنان</v>
          </cell>
          <cell r="G2202" t="str">
            <v>300200</v>
          </cell>
          <cell r="H2202" t="str">
            <v>محمد كريمي حامد</v>
          </cell>
          <cell r="P2202" t="str">
            <v>999</v>
          </cell>
        </row>
        <row r="2203">
          <cell r="A2203">
            <v>9999</v>
          </cell>
          <cell r="B2203" t="str">
            <v>990099300254</v>
          </cell>
          <cell r="C2203" t="str">
            <v>990</v>
          </cell>
          <cell r="D2203" t="str">
            <v>990099</v>
          </cell>
          <cell r="E2203" t="str">
            <v>حسابهاي انتظامي</v>
          </cell>
          <cell r="F2203" t="str">
            <v>اسناد تضميني دريافتي از كاركنان</v>
          </cell>
          <cell r="G2203" t="str">
            <v>300254</v>
          </cell>
          <cell r="H2203" t="str">
            <v>زمانلو مهدي</v>
          </cell>
          <cell r="P2203" t="str">
            <v>999</v>
          </cell>
        </row>
        <row r="2204">
          <cell r="A2204">
            <v>9999</v>
          </cell>
          <cell r="B2204" t="str">
            <v>990099300274</v>
          </cell>
          <cell r="C2204" t="str">
            <v>990</v>
          </cell>
          <cell r="D2204" t="str">
            <v>990099</v>
          </cell>
          <cell r="E2204" t="str">
            <v>حسابهاي انتظامي</v>
          </cell>
          <cell r="F2204" t="str">
            <v>اسناد تضميني دريافتي از كاركنان</v>
          </cell>
          <cell r="G2204" t="str">
            <v>300274</v>
          </cell>
          <cell r="H2204" t="str">
            <v>مومني ميرمسعود</v>
          </cell>
          <cell r="P2204" t="str">
            <v>999</v>
          </cell>
        </row>
        <row r="2205">
          <cell r="A2205">
            <v>9999</v>
          </cell>
          <cell r="B2205" t="str">
            <v>990099300306</v>
          </cell>
          <cell r="C2205" t="str">
            <v>990</v>
          </cell>
          <cell r="D2205" t="str">
            <v>990099</v>
          </cell>
          <cell r="E2205" t="str">
            <v>حسابهاي انتظامي</v>
          </cell>
          <cell r="F2205" t="str">
            <v>اسناد تضميني دريافتي از كاركنان</v>
          </cell>
          <cell r="G2205" t="str">
            <v>300306</v>
          </cell>
          <cell r="H2205" t="str">
            <v>نوري بهروز</v>
          </cell>
          <cell r="P2205" t="str">
            <v>999</v>
          </cell>
        </row>
        <row r="2206">
          <cell r="A2206">
            <v>9999</v>
          </cell>
          <cell r="B2206" t="str">
            <v>990099300116</v>
          </cell>
          <cell r="C2206" t="str">
            <v>990</v>
          </cell>
          <cell r="D2206" t="str">
            <v>990099</v>
          </cell>
          <cell r="E2206" t="str">
            <v>حسابهاي انتظامي</v>
          </cell>
          <cell r="F2206" t="str">
            <v>اسناد تضميني دريافتي از كاركنان</v>
          </cell>
          <cell r="G2206" t="str">
            <v>300116</v>
          </cell>
          <cell r="H2206" t="str">
            <v>شهاب زاده حسين</v>
          </cell>
          <cell r="P2206" t="str">
            <v>999</v>
          </cell>
        </row>
        <row r="2207">
          <cell r="A2207">
            <v>9999</v>
          </cell>
          <cell r="B2207" t="str">
            <v>990099300135</v>
          </cell>
          <cell r="C2207" t="str">
            <v>990</v>
          </cell>
          <cell r="D2207" t="str">
            <v>990099</v>
          </cell>
          <cell r="E2207" t="str">
            <v>حسابهاي انتظامي</v>
          </cell>
          <cell r="F2207" t="str">
            <v>اسناد تضميني دريافتي از كاركنان</v>
          </cell>
          <cell r="G2207" t="str">
            <v>300135</v>
          </cell>
          <cell r="H2207" t="str">
            <v>سيفي ديزناب ابراهيم</v>
          </cell>
          <cell r="P2207" t="str">
            <v>999</v>
          </cell>
        </row>
        <row r="2208">
          <cell r="A2208">
            <v>9999</v>
          </cell>
          <cell r="B2208" t="str">
            <v>990099300151</v>
          </cell>
          <cell r="C2208" t="str">
            <v>990</v>
          </cell>
          <cell r="D2208" t="str">
            <v>990099</v>
          </cell>
          <cell r="E2208" t="str">
            <v>حسابهاي انتظامي</v>
          </cell>
          <cell r="F2208" t="str">
            <v>اسناد تضميني دريافتي از كاركنان</v>
          </cell>
          <cell r="G2208" t="str">
            <v>300151</v>
          </cell>
          <cell r="H2208" t="str">
            <v>امجدي رحيم</v>
          </cell>
          <cell r="P2208" t="str">
            <v>999</v>
          </cell>
        </row>
        <row r="2209">
          <cell r="A2209">
            <v>9999</v>
          </cell>
          <cell r="B2209" t="str">
            <v>990099300126</v>
          </cell>
          <cell r="C2209" t="str">
            <v>990</v>
          </cell>
          <cell r="D2209" t="str">
            <v>990099</v>
          </cell>
          <cell r="E2209" t="str">
            <v>حسابهاي انتظامي</v>
          </cell>
          <cell r="F2209" t="str">
            <v>اسناد تضميني دريافتي از كاركنان</v>
          </cell>
          <cell r="G2209" t="str">
            <v>300126</v>
          </cell>
          <cell r="H2209" t="str">
            <v>جهاني رحيم</v>
          </cell>
          <cell r="P2209" t="str">
            <v>999</v>
          </cell>
        </row>
        <row r="2210">
          <cell r="A2210">
            <v>9999</v>
          </cell>
          <cell r="B2210" t="str">
            <v>990099300156</v>
          </cell>
          <cell r="C2210" t="str">
            <v>990</v>
          </cell>
          <cell r="D2210" t="str">
            <v>990099</v>
          </cell>
          <cell r="E2210" t="str">
            <v>حسابهاي انتظامي</v>
          </cell>
          <cell r="F2210" t="str">
            <v>اسناد تضميني دريافتي از كاركنان</v>
          </cell>
          <cell r="G2210" t="str">
            <v>300156</v>
          </cell>
          <cell r="H2210" t="str">
            <v>حسينيان سيروس</v>
          </cell>
          <cell r="P2210" t="str">
            <v>999</v>
          </cell>
        </row>
        <row r="2211">
          <cell r="A2211">
            <v>9999</v>
          </cell>
          <cell r="B2211" t="str">
            <v>990099300058</v>
          </cell>
          <cell r="C2211" t="str">
            <v>990</v>
          </cell>
          <cell r="D2211" t="str">
            <v>990099</v>
          </cell>
          <cell r="E2211" t="str">
            <v>حسابهاي انتظامي</v>
          </cell>
          <cell r="F2211" t="str">
            <v>اسناد تضميني دريافتي از كاركنان</v>
          </cell>
          <cell r="G2211" t="str">
            <v>300058</v>
          </cell>
          <cell r="H2211" t="str">
            <v>علي فريد جعفريان</v>
          </cell>
          <cell r="P2211" t="str">
            <v>999</v>
          </cell>
        </row>
        <row r="2212">
          <cell r="A2212">
            <v>9999</v>
          </cell>
          <cell r="B2212" t="str">
            <v>990099300071</v>
          </cell>
          <cell r="C2212" t="str">
            <v>990</v>
          </cell>
          <cell r="D2212" t="str">
            <v>990099</v>
          </cell>
          <cell r="E2212" t="str">
            <v>حسابهاي انتظامي</v>
          </cell>
          <cell r="F2212" t="str">
            <v>اسناد تضميني دريافتي از كاركنان</v>
          </cell>
          <cell r="G2212" t="str">
            <v>300071</v>
          </cell>
          <cell r="H2212" t="str">
            <v>ضياء سرابي اكبر</v>
          </cell>
          <cell r="P2212" t="str">
            <v>999</v>
          </cell>
        </row>
        <row r="2213">
          <cell r="A2213">
            <v>9999</v>
          </cell>
          <cell r="B2213" t="str">
            <v>990099300169</v>
          </cell>
          <cell r="C2213" t="str">
            <v>990</v>
          </cell>
          <cell r="D2213" t="str">
            <v>990099</v>
          </cell>
          <cell r="E2213" t="str">
            <v>حسابهاي انتظامي</v>
          </cell>
          <cell r="F2213" t="str">
            <v>اسناد تضميني دريافتي از كاركنان</v>
          </cell>
          <cell r="G2213" t="str">
            <v>300169</v>
          </cell>
          <cell r="H2213" t="str">
            <v>منظر خسروشاهي اميرعلي</v>
          </cell>
          <cell r="P2213" t="str">
            <v>999</v>
          </cell>
        </row>
        <row r="2214">
          <cell r="A2214">
            <v>9999</v>
          </cell>
          <cell r="B2214" t="str">
            <v>990099300264</v>
          </cell>
          <cell r="C2214" t="str">
            <v>990</v>
          </cell>
          <cell r="D2214" t="str">
            <v>990099</v>
          </cell>
          <cell r="E2214" t="str">
            <v>حسابهاي انتظامي</v>
          </cell>
          <cell r="F2214" t="str">
            <v>اسناد تضميني دريافتي از كاركنان</v>
          </cell>
          <cell r="G2214" t="str">
            <v>300264</v>
          </cell>
          <cell r="H2214" t="str">
            <v>جليل پور صابرجوي حسين</v>
          </cell>
          <cell r="P2214" t="str">
            <v>999</v>
          </cell>
        </row>
        <row r="2215">
          <cell r="A2215">
            <v>9999</v>
          </cell>
          <cell r="B2215" t="str">
            <v>990099300096</v>
          </cell>
          <cell r="C2215" t="str">
            <v>990</v>
          </cell>
          <cell r="D2215" t="str">
            <v>990099</v>
          </cell>
          <cell r="E2215" t="str">
            <v>حسابهاي انتظامي</v>
          </cell>
          <cell r="F2215" t="str">
            <v>اسناد تضميني دريافتي از كاركنان</v>
          </cell>
          <cell r="G2215" t="str">
            <v>300096</v>
          </cell>
          <cell r="H2215" t="str">
            <v>امتحاني علي اكبر</v>
          </cell>
          <cell r="P2215" t="str">
            <v>999</v>
          </cell>
        </row>
        <row r="2216">
          <cell r="A2216">
            <v>9999</v>
          </cell>
          <cell r="B2216" t="str">
            <v>990099300054</v>
          </cell>
          <cell r="C2216" t="str">
            <v>990</v>
          </cell>
          <cell r="D2216" t="str">
            <v>990099</v>
          </cell>
          <cell r="E2216" t="str">
            <v>حسابهاي انتظامي</v>
          </cell>
          <cell r="F2216" t="str">
            <v>اسناد تضميني دريافتي از كاركنان</v>
          </cell>
          <cell r="G2216" t="str">
            <v>300054</v>
          </cell>
          <cell r="H2216" t="str">
            <v>اميرحقيان يعقوب</v>
          </cell>
          <cell r="P2216" t="str">
            <v>999</v>
          </cell>
        </row>
        <row r="2217">
          <cell r="A2217">
            <v>9999</v>
          </cell>
          <cell r="B2217" t="str">
            <v>990099300139</v>
          </cell>
          <cell r="C2217" t="str">
            <v>990</v>
          </cell>
          <cell r="D2217" t="str">
            <v>990099</v>
          </cell>
          <cell r="E2217" t="str">
            <v>حسابهاي انتظامي</v>
          </cell>
          <cell r="F2217" t="str">
            <v>اسناد تضميني دريافتي از كاركنان</v>
          </cell>
          <cell r="G2217" t="str">
            <v>300139</v>
          </cell>
          <cell r="H2217" t="str">
            <v>هادي قشلاق محمد</v>
          </cell>
          <cell r="P2217" t="str">
            <v>999</v>
          </cell>
        </row>
        <row r="2218">
          <cell r="A2218">
            <v>9999</v>
          </cell>
          <cell r="B2218" t="str">
            <v>990099300144</v>
          </cell>
          <cell r="C2218" t="str">
            <v>990</v>
          </cell>
          <cell r="D2218" t="str">
            <v>990099</v>
          </cell>
          <cell r="E2218" t="str">
            <v>حسابهاي انتظامي</v>
          </cell>
          <cell r="F2218" t="str">
            <v>اسناد تضميني دريافتي از كاركنان</v>
          </cell>
          <cell r="G2218" t="str">
            <v>300144</v>
          </cell>
          <cell r="H2218" t="str">
            <v>آقائي كومله نادر</v>
          </cell>
          <cell r="P2218" t="str">
            <v>999</v>
          </cell>
        </row>
        <row r="2219">
          <cell r="A2219">
            <v>9999</v>
          </cell>
          <cell r="B2219" t="str">
            <v>990099300119</v>
          </cell>
          <cell r="C2219" t="str">
            <v>990</v>
          </cell>
          <cell r="D2219" t="str">
            <v>990099</v>
          </cell>
          <cell r="E2219" t="str">
            <v>حسابهاي انتظامي</v>
          </cell>
          <cell r="F2219" t="str">
            <v>اسناد تضميني دريافتي از كاركنان</v>
          </cell>
          <cell r="G2219" t="str">
            <v>300119</v>
          </cell>
          <cell r="H2219" t="str">
            <v>رستم پور مشكنبر حسن</v>
          </cell>
          <cell r="P2219" t="str">
            <v>999</v>
          </cell>
        </row>
        <row r="2220">
          <cell r="A2220">
            <v>9999</v>
          </cell>
          <cell r="B2220" t="str">
            <v>990099300029</v>
          </cell>
          <cell r="C2220" t="str">
            <v>990</v>
          </cell>
          <cell r="D2220" t="str">
            <v>990099</v>
          </cell>
          <cell r="E2220" t="str">
            <v>حسابهاي انتظامي</v>
          </cell>
          <cell r="F2220" t="str">
            <v>اسناد تضميني دريافتي از كاركنان</v>
          </cell>
          <cell r="G2220" t="str">
            <v>300029</v>
          </cell>
          <cell r="H2220" t="str">
            <v>فلاحي اميد علي</v>
          </cell>
          <cell r="P2220" t="str">
            <v>999</v>
          </cell>
        </row>
        <row r="2221">
          <cell r="A2221">
            <v>9999</v>
          </cell>
          <cell r="B2221" t="str">
            <v>990099300075</v>
          </cell>
          <cell r="C2221" t="str">
            <v>990</v>
          </cell>
          <cell r="D2221" t="str">
            <v>990099</v>
          </cell>
          <cell r="E2221" t="str">
            <v>حسابهاي انتظامي</v>
          </cell>
          <cell r="F2221" t="str">
            <v>اسناد تضميني دريافتي از كاركنان</v>
          </cell>
          <cell r="G2221" t="str">
            <v>300075</v>
          </cell>
          <cell r="H2221" t="str">
            <v>نظامي سقين سرا يوسف</v>
          </cell>
          <cell r="P2221" t="str">
            <v>999</v>
          </cell>
        </row>
        <row r="2222">
          <cell r="A2222">
            <v>9999</v>
          </cell>
          <cell r="B2222" t="str">
            <v>990099300227</v>
          </cell>
          <cell r="C2222" t="str">
            <v>990</v>
          </cell>
          <cell r="D2222" t="str">
            <v>990099</v>
          </cell>
          <cell r="E2222" t="str">
            <v>حسابهاي انتظامي</v>
          </cell>
          <cell r="F2222" t="str">
            <v>اسناد تضميني دريافتي از كاركنان</v>
          </cell>
          <cell r="G2222" t="str">
            <v>300227</v>
          </cell>
          <cell r="H2222" t="str">
            <v>فربد مصافي</v>
          </cell>
          <cell r="P2222" t="str">
            <v>999</v>
          </cell>
        </row>
        <row r="2223">
          <cell r="A2223">
            <v>9999</v>
          </cell>
          <cell r="B2223" t="str">
            <v>990099300027</v>
          </cell>
          <cell r="C2223" t="str">
            <v>990</v>
          </cell>
          <cell r="D2223" t="str">
            <v>990099</v>
          </cell>
          <cell r="E2223" t="str">
            <v>حسابهاي انتظامي</v>
          </cell>
          <cell r="F2223" t="str">
            <v>اسناد تضميني دريافتي از كاركنان</v>
          </cell>
          <cell r="G2223" t="str">
            <v>300027</v>
          </cell>
          <cell r="H2223" t="str">
            <v>سيد جعفر ديبازر حسيني</v>
          </cell>
          <cell r="P2223" t="str">
            <v>999</v>
          </cell>
        </row>
        <row r="2224">
          <cell r="A2224">
            <v>9999</v>
          </cell>
          <cell r="B2224" t="str">
            <v>990099300088</v>
          </cell>
          <cell r="C2224" t="str">
            <v>990</v>
          </cell>
          <cell r="D2224" t="str">
            <v>990099</v>
          </cell>
          <cell r="E2224" t="str">
            <v>حسابهاي انتظامي</v>
          </cell>
          <cell r="F2224" t="str">
            <v>اسناد تضميني دريافتي از كاركنان</v>
          </cell>
          <cell r="G2224" t="str">
            <v>300088</v>
          </cell>
          <cell r="H2224" t="str">
            <v>فرشباف شترباني مرتضي</v>
          </cell>
          <cell r="P2224" t="str">
            <v>999</v>
          </cell>
        </row>
        <row r="2225">
          <cell r="A2225">
            <v>9999</v>
          </cell>
          <cell r="B2225" t="str">
            <v>990099300101</v>
          </cell>
          <cell r="C2225" t="str">
            <v>990</v>
          </cell>
          <cell r="D2225" t="str">
            <v>990099</v>
          </cell>
          <cell r="E2225" t="str">
            <v>حسابهاي انتظامي</v>
          </cell>
          <cell r="F2225" t="str">
            <v>اسناد تضميني دريافتي از كاركنان</v>
          </cell>
          <cell r="G2225" t="str">
            <v>300101</v>
          </cell>
          <cell r="H2225" t="str">
            <v>شكري جليل</v>
          </cell>
          <cell r="P2225" t="str">
            <v>999</v>
          </cell>
        </row>
        <row r="2226">
          <cell r="A2226">
            <v>9999</v>
          </cell>
          <cell r="B2226" t="str">
            <v>990099300085</v>
          </cell>
          <cell r="C2226" t="str">
            <v>990</v>
          </cell>
          <cell r="D2226" t="str">
            <v>990099</v>
          </cell>
          <cell r="E2226" t="str">
            <v>حسابهاي انتظامي</v>
          </cell>
          <cell r="F2226" t="str">
            <v>اسناد تضميني دريافتي از كاركنان</v>
          </cell>
          <cell r="G2226" t="str">
            <v>300085</v>
          </cell>
          <cell r="H2226" t="str">
            <v>جبارپور يوسف</v>
          </cell>
          <cell r="P2226" t="str">
            <v>999</v>
          </cell>
        </row>
        <row r="2227">
          <cell r="A2227">
            <v>9999</v>
          </cell>
          <cell r="B2227" t="str">
            <v>990099300080</v>
          </cell>
          <cell r="C2227" t="str">
            <v>990</v>
          </cell>
          <cell r="D2227" t="str">
            <v>990099</v>
          </cell>
          <cell r="E2227" t="str">
            <v>حسابهاي انتظامي</v>
          </cell>
          <cell r="F2227" t="str">
            <v>اسناد تضميني دريافتي از كاركنان</v>
          </cell>
          <cell r="G2227" t="str">
            <v>300080</v>
          </cell>
          <cell r="H2227" t="str">
            <v>ابراهيمي مهر آور رحيم</v>
          </cell>
          <cell r="P2227" t="str">
            <v>999</v>
          </cell>
        </row>
        <row r="2228">
          <cell r="A2228">
            <v>9999</v>
          </cell>
          <cell r="B2228" t="str">
            <v>990099300237</v>
          </cell>
          <cell r="C2228" t="str">
            <v>990</v>
          </cell>
          <cell r="D2228" t="str">
            <v>990099</v>
          </cell>
          <cell r="E2228" t="str">
            <v>حسابهاي انتظامي</v>
          </cell>
          <cell r="F2228" t="str">
            <v>اسناد تضميني دريافتي از كاركنان</v>
          </cell>
          <cell r="G2228" t="str">
            <v>300237</v>
          </cell>
          <cell r="H2228" t="str">
            <v>رمضاني فريد مريم</v>
          </cell>
          <cell r="P2228" t="str">
            <v>999</v>
          </cell>
        </row>
        <row r="2229">
          <cell r="A2229">
            <v>9999</v>
          </cell>
          <cell r="B2229" t="str">
            <v>990099300257</v>
          </cell>
          <cell r="C2229" t="str">
            <v>990</v>
          </cell>
          <cell r="D2229" t="str">
            <v>990099</v>
          </cell>
          <cell r="E2229" t="str">
            <v>حسابهاي انتظامي</v>
          </cell>
          <cell r="F2229" t="str">
            <v>اسناد تضميني دريافتي از كاركنان</v>
          </cell>
          <cell r="G2229" t="str">
            <v>300257</v>
          </cell>
          <cell r="H2229" t="str">
            <v>برادران حسن زاده وحيد</v>
          </cell>
          <cell r="P2229" t="str">
            <v>999</v>
          </cell>
        </row>
        <row r="2230">
          <cell r="A2230">
            <v>9999</v>
          </cell>
          <cell r="B2230" t="str">
            <v>990099300288</v>
          </cell>
          <cell r="C2230" t="str">
            <v>990</v>
          </cell>
          <cell r="D2230" t="str">
            <v>990099</v>
          </cell>
          <cell r="E2230" t="str">
            <v>حسابهاي انتظامي</v>
          </cell>
          <cell r="F2230" t="str">
            <v>اسناد تضميني دريافتي از كاركنان</v>
          </cell>
          <cell r="G2230" t="str">
            <v>300288</v>
          </cell>
          <cell r="H2230" t="str">
            <v>حاتملو محمد</v>
          </cell>
          <cell r="P2230" t="str">
            <v>999</v>
          </cell>
        </row>
        <row r="2231">
          <cell r="A2231">
            <v>9999</v>
          </cell>
          <cell r="B2231" t="str">
            <v>990099300298</v>
          </cell>
          <cell r="C2231" t="str">
            <v>990</v>
          </cell>
          <cell r="D2231" t="str">
            <v>990099</v>
          </cell>
          <cell r="E2231" t="str">
            <v>حسابهاي انتظامي</v>
          </cell>
          <cell r="F2231" t="str">
            <v>اسناد تضميني دريافتي از كاركنان</v>
          </cell>
          <cell r="G2231" t="str">
            <v>300298</v>
          </cell>
          <cell r="H2231" t="str">
            <v>جبرئيلي اميد</v>
          </cell>
          <cell r="P2231" t="str">
            <v>999</v>
          </cell>
        </row>
        <row r="2232">
          <cell r="A2232">
            <v>9999</v>
          </cell>
          <cell r="B2232" t="str">
            <v>990099300303</v>
          </cell>
          <cell r="C2232" t="str">
            <v>990</v>
          </cell>
          <cell r="D2232" t="str">
            <v>990099</v>
          </cell>
          <cell r="E2232" t="str">
            <v>حسابهاي انتظامي</v>
          </cell>
          <cell r="F2232" t="str">
            <v>اسناد تضميني دريافتي از كاركنان</v>
          </cell>
          <cell r="G2232" t="str">
            <v>300303</v>
          </cell>
          <cell r="H2232" t="str">
            <v>جمال نيا ولي اله</v>
          </cell>
          <cell r="P2232" t="str">
            <v>999</v>
          </cell>
        </row>
        <row r="2233">
          <cell r="A2233">
            <v>9999</v>
          </cell>
          <cell r="B2233" t="str">
            <v>990099300183</v>
          </cell>
          <cell r="C2233" t="str">
            <v>990</v>
          </cell>
          <cell r="D2233" t="str">
            <v>990099</v>
          </cell>
          <cell r="E2233" t="str">
            <v>حسابهاي انتظامي</v>
          </cell>
          <cell r="F2233" t="str">
            <v>اسناد تضميني دريافتي از كاركنان</v>
          </cell>
          <cell r="G2233" t="str">
            <v>300183</v>
          </cell>
          <cell r="H2233" t="str">
            <v>سليماني رضا</v>
          </cell>
          <cell r="P2233" t="str">
            <v>999</v>
          </cell>
        </row>
        <row r="2234">
          <cell r="A2234">
            <v>9999</v>
          </cell>
          <cell r="B2234" t="str">
            <v>990099300102</v>
          </cell>
          <cell r="C2234" t="str">
            <v>990</v>
          </cell>
          <cell r="D2234" t="str">
            <v>990099</v>
          </cell>
          <cell r="E2234" t="str">
            <v>حسابهاي انتظامي</v>
          </cell>
          <cell r="F2234" t="str">
            <v>اسناد تضميني دريافتي از كاركنان</v>
          </cell>
          <cell r="G2234" t="str">
            <v>300102</v>
          </cell>
          <cell r="H2234" t="str">
            <v>صفري آذر جعفر</v>
          </cell>
          <cell r="P2234" t="str">
            <v>999</v>
          </cell>
        </row>
        <row r="2235">
          <cell r="A2235">
            <v>9999</v>
          </cell>
          <cell r="B2235" t="str">
            <v>990099300204</v>
          </cell>
          <cell r="C2235" t="str">
            <v>990</v>
          </cell>
          <cell r="D2235" t="str">
            <v>990099</v>
          </cell>
          <cell r="E2235" t="str">
            <v>حسابهاي انتظامي</v>
          </cell>
          <cell r="F2235" t="str">
            <v>اسناد تضميني دريافتي از كاركنان</v>
          </cell>
          <cell r="G2235" t="str">
            <v>300204</v>
          </cell>
          <cell r="H2235" t="str">
            <v>قازانچائي جواد</v>
          </cell>
          <cell r="P2235" t="str">
            <v>999</v>
          </cell>
        </row>
        <row r="2236">
          <cell r="A2236">
            <v>9999</v>
          </cell>
          <cell r="B2236" t="str">
            <v>990099300133</v>
          </cell>
          <cell r="C2236" t="str">
            <v>990</v>
          </cell>
          <cell r="D2236" t="str">
            <v>990099</v>
          </cell>
          <cell r="E2236" t="str">
            <v>حسابهاي انتظامي</v>
          </cell>
          <cell r="F2236" t="str">
            <v>اسناد تضميني دريافتي از كاركنان</v>
          </cell>
          <cell r="G2236" t="str">
            <v>300133</v>
          </cell>
          <cell r="H2236" t="str">
            <v>عليپور كمال</v>
          </cell>
          <cell r="P2236" t="str">
            <v>999</v>
          </cell>
        </row>
        <row r="2237">
          <cell r="A2237">
            <v>9999</v>
          </cell>
          <cell r="B2237" t="str">
            <v>990099300999</v>
          </cell>
          <cell r="C2237" t="str">
            <v>990</v>
          </cell>
          <cell r="D2237" t="str">
            <v>990099</v>
          </cell>
          <cell r="E2237" t="str">
            <v>حسابهاي انتظامي</v>
          </cell>
          <cell r="F2237" t="str">
            <v>اسناد تضميني دريافتي از كاركنان</v>
          </cell>
          <cell r="G2237" t="str">
            <v>300999</v>
          </cell>
          <cell r="H2237" t="str">
            <v>متفرقه و عمومي</v>
          </cell>
          <cell r="P2237" t="str">
            <v>999</v>
          </cell>
        </row>
        <row r="2238">
          <cell r="A2238">
            <v>9999</v>
          </cell>
          <cell r="B2238" t="str">
            <v>990099300300</v>
          </cell>
          <cell r="C2238" t="str">
            <v>990</v>
          </cell>
          <cell r="D2238" t="str">
            <v>990099</v>
          </cell>
          <cell r="E2238" t="str">
            <v>حسابهاي انتظامي</v>
          </cell>
          <cell r="F2238" t="str">
            <v>اسناد تضميني دريافتي از كاركنان</v>
          </cell>
          <cell r="G2238" t="str">
            <v>300300</v>
          </cell>
          <cell r="H2238" t="str">
            <v>مهراب فلاحي تاج</v>
          </cell>
          <cell r="P2238" t="str">
            <v>999</v>
          </cell>
        </row>
        <row r="2239">
          <cell r="A2239">
            <v>9999</v>
          </cell>
          <cell r="B2239" t="str">
            <v>990099300092</v>
          </cell>
          <cell r="C2239" t="str">
            <v>990</v>
          </cell>
          <cell r="D2239" t="str">
            <v>990099</v>
          </cell>
          <cell r="E2239" t="str">
            <v>حسابهاي انتظامي</v>
          </cell>
          <cell r="F2239" t="str">
            <v>اسناد تضميني دريافتي از كاركنان</v>
          </cell>
          <cell r="G2239" t="str">
            <v>300092</v>
          </cell>
          <cell r="H2239" t="str">
            <v>كولاب محمدحسين</v>
          </cell>
          <cell r="P2239" t="str">
            <v>999</v>
          </cell>
        </row>
        <row r="2240">
          <cell r="A2240">
            <v>9999</v>
          </cell>
          <cell r="B2240" t="str">
            <v>990099300247</v>
          </cell>
          <cell r="C2240" t="str">
            <v>990</v>
          </cell>
          <cell r="D2240" t="str">
            <v>990099</v>
          </cell>
          <cell r="E2240" t="str">
            <v>حسابهاي انتظامي</v>
          </cell>
          <cell r="F2240" t="str">
            <v>اسناد تضميني دريافتي از كاركنان</v>
          </cell>
          <cell r="G2240" t="str">
            <v>300247</v>
          </cell>
          <cell r="H2240" t="str">
            <v>حسن زاده علي بيك كندي مطلب</v>
          </cell>
          <cell r="P2240" t="str">
            <v>999</v>
          </cell>
        </row>
        <row r="2241">
          <cell r="A2241">
            <v>9999</v>
          </cell>
          <cell r="B2241" t="str">
            <v>990099300008</v>
          </cell>
          <cell r="C2241" t="str">
            <v>990</v>
          </cell>
          <cell r="D2241" t="str">
            <v>990099</v>
          </cell>
          <cell r="E2241" t="str">
            <v>حسابهاي انتظامي</v>
          </cell>
          <cell r="F2241" t="str">
            <v>اسناد تضميني دريافتي از كاركنان</v>
          </cell>
          <cell r="G2241" t="str">
            <v>300008</v>
          </cell>
          <cell r="H2241" t="str">
            <v>واحد ابراهيم</v>
          </cell>
          <cell r="P2241" t="str">
            <v>999</v>
          </cell>
        </row>
        <row r="2242">
          <cell r="A2242">
            <v>9999</v>
          </cell>
          <cell r="B2242" t="str">
            <v>990099300249</v>
          </cell>
          <cell r="C2242" t="str">
            <v>990</v>
          </cell>
          <cell r="D2242" t="str">
            <v>990099</v>
          </cell>
          <cell r="E2242" t="str">
            <v>حسابهاي انتظامي</v>
          </cell>
          <cell r="F2242" t="str">
            <v>اسناد تضميني دريافتي از كاركنان</v>
          </cell>
          <cell r="G2242" t="str">
            <v>300249</v>
          </cell>
          <cell r="H2242" t="str">
            <v>آقاداداش كرامتي داود</v>
          </cell>
          <cell r="P2242" t="str">
            <v>999</v>
          </cell>
        </row>
        <row r="2243">
          <cell r="A2243">
            <v>9999</v>
          </cell>
          <cell r="B2243" t="str">
            <v>990099300052</v>
          </cell>
          <cell r="C2243" t="str">
            <v>990</v>
          </cell>
          <cell r="D2243" t="str">
            <v>990099</v>
          </cell>
          <cell r="E2243" t="str">
            <v>حسابهاي انتظامي</v>
          </cell>
          <cell r="F2243" t="str">
            <v>اسناد تضميني دريافتي از كاركنان</v>
          </cell>
          <cell r="G2243" t="str">
            <v>300052</v>
          </cell>
          <cell r="H2243" t="str">
            <v>بخش پور خيراله</v>
          </cell>
          <cell r="P2243" t="str">
            <v>999</v>
          </cell>
        </row>
        <row r="2244">
          <cell r="A2244">
            <v>9999</v>
          </cell>
          <cell r="B2244" t="str">
            <v>990099300095</v>
          </cell>
          <cell r="C2244" t="str">
            <v>990</v>
          </cell>
          <cell r="D2244" t="str">
            <v>990099</v>
          </cell>
          <cell r="E2244" t="str">
            <v>حسابهاي انتظامي</v>
          </cell>
          <cell r="F2244" t="str">
            <v>اسناد تضميني دريافتي از كاركنان</v>
          </cell>
          <cell r="G2244" t="str">
            <v>300095</v>
          </cell>
          <cell r="H2244" t="str">
            <v>حسين پور فيضي محمد</v>
          </cell>
          <cell r="P2244" t="str">
            <v>999</v>
          </cell>
        </row>
        <row r="2245">
          <cell r="A2245">
            <v>9999</v>
          </cell>
          <cell r="B2245" t="str">
            <v>990099300106</v>
          </cell>
          <cell r="C2245" t="str">
            <v>990</v>
          </cell>
          <cell r="D2245" t="str">
            <v>990099</v>
          </cell>
          <cell r="E2245" t="str">
            <v>حسابهاي انتظامي</v>
          </cell>
          <cell r="F2245" t="str">
            <v>اسناد تضميني دريافتي از كاركنان</v>
          </cell>
          <cell r="G2245" t="str">
            <v>300106</v>
          </cell>
          <cell r="H2245" t="str">
            <v>محمد باطومچي</v>
          </cell>
          <cell r="P2245" t="str">
            <v>999</v>
          </cell>
        </row>
        <row r="2246">
          <cell r="A2246">
            <v>9999</v>
          </cell>
          <cell r="B2246" t="str">
            <v>990099300168</v>
          </cell>
          <cell r="C2246" t="str">
            <v>990</v>
          </cell>
          <cell r="D2246" t="str">
            <v>990099</v>
          </cell>
          <cell r="E2246" t="str">
            <v>حسابهاي انتظامي</v>
          </cell>
          <cell r="F2246" t="str">
            <v>اسناد تضميني دريافتي از كاركنان</v>
          </cell>
          <cell r="G2246" t="str">
            <v>300168</v>
          </cell>
          <cell r="H2246" t="str">
            <v>بابكان ياشار</v>
          </cell>
          <cell r="P2246" t="str">
            <v>999</v>
          </cell>
        </row>
        <row r="2247">
          <cell r="A2247">
            <v>9999</v>
          </cell>
          <cell r="B2247" t="str">
            <v>990099300216</v>
          </cell>
          <cell r="C2247" t="str">
            <v>990</v>
          </cell>
          <cell r="D2247" t="str">
            <v>990099</v>
          </cell>
          <cell r="E2247" t="str">
            <v>حسابهاي انتظامي</v>
          </cell>
          <cell r="F2247" t="str">
            <v>اسناد تضميني دريافتي از كاركنان</v>
          </cell>
          <cell r="G2247" t="str">
            <v>300216</v>
          </cell>
          <cell r="H2247" t="str">
            <v>علي زاده اقبالي نژاد محمدباقر</v>
          </cell>
          <cell r="P2247" t="str">
            <v>999</v>
          </cell>
        </row>
        <row r="2248">
          <cell r="A2248">
            <v>9999</v>
          </cell>
          <cell r="B2248" t="str">
            <v>990099300241</v>
          </cell>
          <cell r="C2248" t="str">
            <v>990</v>
          </cell>
          <cell r="D2248" t="str">
            <v>990099</v>
          </cell>
          <cell r="E2248" t="str">
            <v>حسابهاي انتظامي</v>
          </cell>
          <cell r="F2248" t="str">
            <v>اسناد تضميني دريافتي از كاركنان</v>
          </cell>
          <cell r="G2248" t="str">
            <v>300241</v>
          </cell>
          <cell r="H2248" t="str">
            <v>همتي قراملكي عليرضا</v>
          </cell>
          <cell r="P2248" t="str">
            <v>999</v>
          </cell>
        </row>
        <row r="2249">
          <cell r="A2249">
            <v>9999</v>
          </cell>
          <cell r="B2249" t="str">
            <v>990099300272</v>
          </cell>
          <cell r="C2249" t="str">
            <v>990</v>
          </cell>
          <cell r="D2249" t="str">
            <v>990099</v>
          </cell>
          <cell r="E2249" t="str">
            <v>حسابهاي انتظامي</v>
          </cell>
          <cell r="F2249" t="str">
            <v>اسناد تضميني دريافتي از كاركنان</v>
          </cell>
          <cell r="G2249" t="str">
            <v>300272</v>
          </cell>
          <cell r="H2249" t="str">
            <v>حاجيلاري محمدتقي</v>
          </cell>
          <cell r="P2249" t="str">
            <v>999</v>
          </cell>
        </row>
        <row r="2250">
          <cell r="A2250">
            <v>9999</v>
          </cell>
          <cell r="B2250" t="str">
            <v>990099300001</v>
          </cell>
          <cell r="C2250" t="str">
            <v>990</v>
          </cell>
          <cell r="D2250" t="str">
            <v>990099</v>
          </cell>
          <cell r="E2250" t="str">
            <v>حسابهاي انتظامي</v>
          </cell>
          <cell r="F2250" t="str">
            <v>اسناد تضميني دريافتي از كاركنان</v>
          </cell>
          <cell r="G2250" t="str">
            <v>300001</v>
          </cell>
          <cell r="H2250" t="str">
            <v>فتاحي رسول</v>
          </cell>
          <cell r="P2250" t="str">
            <v>999</v>
          </cell>
        </row>
        <row r="2251">
          <cell r="A2251">
            <v>9999</v>
          </cell>
          <cell r="B2251" t="str">
            <v>990099300016</v>
          </cell>
          <cell r="C2251" t="str">
            <v>990</v>
          </cell>
          <cell r="D2251" t="str">
            <v>990099</v>
          </cell>
          <cell r="E2251" t="str">
            <v>حسابهاي انتظامي</v>
          </cell>
          <cell r="F2251" t="str">
            <v>اسناد تضميني دريافتي از كاركنان</v>
          </cell>
          <cell r="G2251" t="str">
            <v>300016</v>
          </cell>
          <cell r="H2251" t="str">
            <v>سيد جعفر سيد يزدي</v>
          </cell>
          <cell r="P2251" t="str">
            <v>999</v>
          </cell>
        </row>
        <row r="2252">
          <cell r="A2252">
            <v>9999</v>
          </cell>
          <cell r="B2252" t="str">
            <v>990099300148</v>
          </cell>
          <cell r="C2252" t="str">
            <v>990</v>
          </cell>
          <cell r="D2252" t="str">
            <v>990099</v>
          </cell>
          <cell r="E2252" t="str">
            <v>حسابهاي انتظامي</v>
          </cell>
          <cell r="F2252" t="str">
            <v>اسناد تضميني دريافتي از كاركنان</v>
          </cell>
          <cell r="G2252" t="str">
            <v>300148</v>
          </cell>
          <cell r="H2252" t="str">
            <v>شفيعي عنصرودي داريوش</v>
          </cell>
          <cell r="P2252" t="str">
            <v>999</v>
          </cell>
        </row>
        <row r="2253">
          <cell r="A2253">
            <v>9999</v>
          </cell>
          <cell r="B2253" t="str">
            <v>990099300154</v>
          </cell>
          <cell r="C2253" t="str">
            <v>990</v>
          </cell>
          <cell r="D2253" t="str">
            <v>990099</v>
          </cell>
          <cell r="E2253" t="str">
            <v>حسابهاي انتظامي</v>
          </cell>
          <cell r="F2253" t="str">
            <v>اسناد تضميني دريافتي از كاركنان</v>
          </cell>
          <cell r="G2253" t="str">
            <v>300154</v>
          </cell>
          <cell r="H2253" t="str">
            <v>زارعي ارزيل مصطفي</v>
          </cell>
          <cell r="P2253" t="str">
            <v>999</v>
          </cell>
        </row>
        <row r="2254">
          <cell r="A2254">
            <v>9999</v>
          </cell>
          <cell r="B2254" t="str">
            <v>990099300010</v>
          </cell>
          <cell r="C2254" t="str">
            <v>990</v>
          </cell>
          <cell r="D2254" t="str">
            <v>990099</v>
          </cell>
          <cell r="E2254" t="str">
            <v>حسابهاي انتظامي</v>
          </cell>
          <cell r="F2254" t="str">
            <v>اسناد تضميني دريافتي از كاركنان</v>
          </cell>
          <cell r="G2254" t="str">
            <v>300010</v>
          </cell>
          <cell r="H2254" t="str">
            <v>صمد اميردادي</v>
          </cell>
          <cell r="P2254" t="str">
            <v>999</v>
          </cell>
        </row>
        <row r="2255">
          <cell r="A2255">
            <v>9999</v>
          </cell>
          <cell r="B2255" t="str">
            <v>990099300056</v>
          </cell>
          <cell r="C2255" t="str">
            <v>990</v>
          </cell>
          <cell r="D2255" t="str">
            <v>990099</v>
          </cell>
          <cell r="E2255" t="str">
            <v>حسابهاي انتظامي</v>
          </cell>
          <cell r="F2255" t="str">
            <v>اسناد تضميني دريافتي از كاركنان</v>
          </cell>
          <cell r="G2255" t="str">
            <v>300056</v>
          </cell>
          <cell r="H2255" t="str">
            <v>حسين زاده گورچين اكبر</v>
          </cell>
          <cell r="P2255" t="str">
            <v>999</v>
          </cell>
        </row>
        <row r="2256">
          <cell r="A2256">
            <v>9999</v>
          </cell>
          <cell r="B2256" t="str">
            <v>990099300118</v>
          </cell>
          <cell r="C2256" t="str">
            <v>990</v>
          </cell>
          <cell r="D2256" t="str">
            <v>990099</v>
          </cell>
          <cell r="E2256" t="str">
            <v>حسابهاي انتظامي</v>
          </cell>
          <cell r="F2256" t="str">
            <v>اسناد تضميني دريافتي از كاركنان</v>
          </cell>
          <cell r="G2256" t="str">
            <v>300118</v>
          </cell>
          <cell r="H2256" t="str">
            <v>جعفرزاده بهروز</v>
          </cell>
          <cell r="P2256" t="str">
            <v>999</v>
          </cell>
        </row>
        <row r="2257">
          <cell r="A2257">
            <v>9999</v>
          </cell>
          <cell r="B2257" t="str">
            <v>990099300031</v>
          </cell>
          <cell r="C2257" t="str">
            <v>990</v>
          </cell>
          <cell r="D2257" t="str">
            <v>990099</v>
          </cell>
          <cell r="E2257" t="str">
            <v>حسابهاي انتظامي</v>
          </cell>
          <cell r="F2257" t="str">
            <v>اسناد تضميني دريافتي از كاركنان</v>
          </cell>
          <cell r="G2257" t="str">
            <v>300031</v>
          </cell>
          <cell r="H2257" t="str">
            <v>اسماعيل لو محمدصادق</v>
          </cell>
          <cell r="P2257" t="str">
            <v>999</v>
          </cell>
        </row>
        <row r="2258">
          <cell r="A2258">
            <v>9999</v>
          </cell>
          <cell r="B2258" t="str">
            <v>990099300218</v>
          </cell>
          <cell r="C2258" t="str">
            <v>990</v>
          </cell>
          <cell r="D2258" t="str">
            <v>990099</v>
          </cell>
          <cell r="E2258" t="str">
            <v>حسابهاي انتظامي</v>
          </cell>
          <cell r="F2258" t="str">
            <v>اسناد تضميني دريافتي از كاركنان</v>
          </cell>
          <cell r="G2258" t="str">
            <v>300218</v>
          </cell>
          <cell r="H2258" t="str">
            <v>يحيي پور داخل مرتضي</v>
          </cell>
          <cell r="P2258" t="str">
            <v>999</v>
          </cell>
        </row>
        <row r="2259">
          <cell r="A2259">
            <v>9999</v>
          </cell>
          <cell r="B2259" t="str">
            <v>990099300020</v>
          </cell>
          <cell r="C2259" t="str">
            <v>990</v>
          </cell>
          <cell r="D2259" t="str">
            <v>990099</v>
          </cell>
          <cell r="E2259" t="str">
            <v>حسابهاي انتظامي</v>
          </cell>
          <cell r="F2259" t="str">
            <v>اسناد تضميني دريافتي از كاركنان</v>
          </cell>
          <cell r="G2259" t="str">
            <v>300020</v>
          </cell>
          <cell r="H2259" t="str">
            <v>نورپورينگجه جعفر</v>
          </cell>
          <cell r="P2259" t="str">
            <v>999</v>
          </cell>
        </row>
        <row r="2260">
          <cell r="A2260">
            <v>9999</v>
          </cell>
          <cell r="B2260" t="str">
            <v>990099300059</v>
          </cell>
          <cell r="C2260" t="str">
            <v>990</v>
          </cell>
          <cell r="D2260" t="str">
            <v>990099</v>
          </cell>
          <cell r="E2260" t="str">
            <v>حسابهاي انتظامي</v>
          </cell>
          <cell r="F2260" t="str">
            <v>اسناد تضميني دريافتي از كاركنان</v>
          </cell>
          <cell r="G2260" t="str">
            <v>300059</v>
          </cell>
          <cell r="H2260" t="str">
            <v>همايون قيصر</v>
          </cell>
          <cell r="P2260" t="str">
            <v>999</v>
          </cell>
        </row>
        <row r="2261">
          <cell r="A2261">
            <v>9999</v>
          </cell>
          <cell r="B2261" t="str">
            <v>990099300083</v>
          </cell>
          <cell r="C2261" t="str">
            <v>990</v>
          </cell>
          <cell r="D2261" t="str">
            <v>990099</v>
          </cell>
          <cell r="E2261" t="str">
            <v>حسابهاي انتظامي</v>
          </cell>
          <cell r="F2261" t="str">
            <v>اسناد تضميني دريافتي از كاركنان</v>
          </cell>
          <cell r="G2261" t="str">
            <v>300083</v>
          </cell>
          <cell r="H2261" t="str">
            <v>ميرزالو جواد</v>
          </cell>
          <cell r="P2261" t="str">
            <v>999</v>
          </cell>
        </row>
        <row r="2262">
          <cell r="A2262">
            <v>9999</v>
          </cell>
          <cell r="B2262" t="str">
            <v>990099300093</v>
          </cell>
          <cell r="C2262" t="str">
            <v>990</v>
          </cell>
          <cell r="D2262" t="str">
            <v>990099</v>
          </cell>
          <cell r="E2262" t="str">
            <v>حسابهاي انتظامي</v>
          </cell>
          <cell r="F2262" t="str">
            <v>اسناد تضميني دريافتي از كاركنان</v>
          </cell>
          <cell r="G2262" t="str">
            <v>300093</v>
          </cell>
          <cell r="H2262" t="str">
            <v>علي زاده اقبالي نژاد قربان</v>
          </cell>
          <cell r="P2262" t="str">
            <v>999</v>
          </cell>
        </row>
        <row r="2263">
          <cell r="A2263">
            <v>9999</v>
          </cell>
          <cell r="B2263" t="str">
            <v>990099300136</v>
          </cell>
          <cell r="C2263" t="str">
            <v>990</v>
          </cell>
          <cell r="D2263" t="str">
            <v>990099</v>
          </cell>
          <cell r="E2263" t="str">
            <v>حسابهاي انتظامي</v>
          </cell>
          <cell r="F2263" t="str">
            <v>اسناد تضميني دريافتي از كاركنان</v>
          </cell>
          <cell r="G2263" t="str">
            <v>300136</v>
          </cell>
          <cell r="H2263" t="str">
            <v>تقي پور كهاني محمدرضا</v>
          </cell>
          <cell r="P2263" t="str">
            <v>999</v>
          </cell>
        </row>
        <row r="2264">
          <cell r="A2264">
            <v>9999</v>
          </cell>
          <cell r="B2264" t="str">
            <v>990099300153</v>
          </cell>
          <cell r="C2264" t="str">
            <v>990</v>
          </cell>
          <cell r="D2264" t="str">
            <v>990099</v>
          </cell>
          <cell r="E2264" t="str">
            <v>حسابهاي انتظامي</v>
          </cell>
          <cell r="F2264" t="str">
            <v>اسناد تضميني دريافتي از كاركنان</v>
          </cell>
          <cell r="G2264" t="str">
            <v>300153</v>
          </cell>
          <cell r="H2264" t="str">
            <v>محمدپور مهدوي احمدرضا</v>
          </cell>
          <cell r="P2264" t="str">
            <v>999</v>
          </cell>
        </row>
        <row r="2265">
          <cell r="A2265">
            <v>9999</v>
          </cell>
          <cell r="B2265" t="str">
            <v>990099300181</v>
          </cell>
          <cell r="C2265" t="str">
            <v>990</v>
          </cell>
          <cell r="D2265" t="str">
            <v>990099</v>
          </cell>
          <cell r="E2265" t="str">
            <v>حسابهاي انتظامي</v>
          </cell>
          <cell r="F2265" t="str">
            <v>اسناد تضميني دريافتي از كاركنان</v>
          </cell>
          <cell r="G2265" t="str">
            <v>300181</v>
          </cell>
          <cell r="H2265" t="str">
            <v>وظيفه واثق مهدي</v>
          </cell>
          <cell r="P2265" t="str">
            <v>999</v>
          </cell>
        </row>
        <row r="2266">
          <cell r="A2266">
            <v>9999</v>
          </cell>
          <cell r="B2266" t="str">
            <v>990099300195</v>
          </cell>
          <cell r="C2266" t="str">
            <v>990</v>
          </cell>
          <cell r="D2266" t="str">
            <v>990099</v>
          </cell>
          <cell r="E2266" t="str">
            <v>حسابهاي انتظامي</v>
          </cell>
          <cell r="F2266" t="str">
            <v>اسناد تضميني دريافتي از كاركنان</v>
          </cell>
          <cell r="G2266" t="str">
            <v>300195</v>
          </cell>
          <cell r="H2266" t="str">
            <v>حريري كهنموئي علي</v>
          </cell>
          <cell r="P2266" t="str">
            <v>999</v>
          </cell>
        </row>
        <row r="2267">
          <cell r="A2267">
            <v>9999</v>
          </cell>
          <cell r="B2267" t="str">
            <v>990099300219</v>
          </cell>
          <cell r="C2267" t="str">
            <v>990</v>
          </cell>
          <cell r="D2267" t="str">
            <v>990099</v>
          </cell>
          <cell r="E2267" t="str">
            <v>حسابهاي انتظامي</v>
          </cell>
          <cell r="F2267" t="str">
            <v>اسناد تضميني دريافتي از كاركنان</v>
          </cell>
          <cell r="G2267" t="str">
            <v>300219</v>
          </cell>
          <cell r="H2267" t="str">
            <v>سلماني كريم</v>
          </cell>
          <cell r="P2267" t="str">
            <v>999</v>
          </cell>
        </row>
        <row r="2268">
          <cell r="A2268">
            <v>9999</v>
          </cell>
          <cell r="B2268" t="str">
            <v>990099300231</v>
          </cell>
          <cell r="C2268" t="str">
            <v>990</v>
          </cell>
          <cell r="D2268" t="str">
            <v>990099</v>
          </cell>
          <cell r="E2268" t="str">
            <v>حسابهاي انتظامي</v>
          </cell>
          <cell r="F2268" t="str">
            <v>اسناد تضميني دريافتي از كاركنان</v>
          </cell>
          <cell r="G2268" t="str">
            <v>300231</v>
          </cell>
          <cell r="H2268" t="str">
            <v>تمدن خشكناب رضا</v>
          </cell>
          <cell r="P2268" t="str">
            <v>999</v>
          </cell>
        </row>
        <row r="2269">
          <cell r="A2269">
            <v>9999</v>
          </cell>
          <cell r="B2269" t="str">
            <v>990099300235</v>
          </cell>
          <cell r="C2269" t="str">
            <v>990</v>
          </cell>
          <cell r="D2269" t="str">
            <v>990099</v>
          </cell>
          <cell r="E2269" t="str">
            <v>حسابهاي انتظامي</v>
          </cell>
          <cell r="F2269" t="str">
            <v>اسناد تضميني دريافتي از كاركنان</v>
          </cell>
          <cell r="G2269" t="str">
            <v>300235</v>
          </cell>
          <cell r="H2269" t="str">
            <v>حدادپوربدر محمدرضا</v>
          </cell>
          <cell r="P2269" t="str">
            <v>999</v>
          </cell>
        </row>
        <row r="2270">
          <cell r="A2270">
            <v>9999</v>
          </cell>
          <cell r="B2270" t="str">
            <v>990099300307</v>
          </cell>
          <cell r="C2270" t="str">
            <v>990</v>
          </cell>
          <cell r="D2270" t="str">
            <v>990099</v>
          </cell>
          <cell r="E2270" t="str">
            <v>حسابهاي انتظامي</v>
          </cell>
          <cell r="F2270" t="str">
            <v>اسناد تضميني دريافتي از كاركنان</v>
          </cell>
          <cell r="G2270" t="str">
            <v>300307</v>
          </cell>
          <cell r="H2270" t="str">
            <v>سعيدي قراملكي حسين</v>
          </cell>
          <cell r="P2270" t="str">
            <v>999</v>
          </cell>
        </row>
        <row r="2271">
          <cell r="A2271">
            <v>9999</v>
          </cell>
          <cell r="B2271" t="str">
            <v>990099300308</v>
          </cell>
          <cell r="C2271" t="str">
            <v>990</v>
          </cell>
          <cell r="D2271" t="str">
            <v>990099</v>
          </cell>
          <cell r="E2271" t="str">
            <v>حسابهاي انتظامي</v>
          </cell>
          <cell r="F2271" t="str">
            <v>اسناد تضميني دريافتي از كاركنان</v>
          </cell>
          <cell r="G2271" t="str">
            <v>300308</v>
          </cell>
          <cell r="H2271" t="str">
            <v>شاه قاسمي مهرداد</v>
          </cell>
          <cell r="P2271" t="str">
            <v>999</v>
          </cell>
        </row>
        <row r="2272">
          <cell r="A2272">
            <v>9999</v>
          </cell>
          <cell r="B2272" t="str">
            <v>990099300985</v>
          </cell>
          <cell r="C2272" t="str">
            <v>990</v>
          </cell>
          <cell r="D2272" t="str">
            <v>990099</v>
          </cell>
          <cell r="E2272" t="str">
            <v>حسابهاي انتظامي</v>
          </cell>
          <cell r="F2272" t="str">
            <v>اسناد تضميني دريافتي از كاركنان</v>
          </cell>
          <cell r="G2272" t="str">
            <v>300985</v>
          </cell>
          <cell r="H2272" t="str">
            <v>احمد اوجان</v>
          </cell>
          <cell r="P2272" t="str">
            <v>999</v>
          </cell>
        </row>
        <row r="2273">
          <cell r="A2273">
            <v>9999</v>
          </cell>
          <cell r="B2273" t="str">
            <v>990099300108</v>
          </cell>
          <cell r="C2273" t="str">
            <v>990</v>
          </cell>
          <cell r="D2273" t="str">
            <v>990099</v>
          </cell>
          <cell r="E2273" t="str">
            <v>حسابهاي انتظامي</v>
          </cell>
          <cell r="F2273" t="str">
            <v>اسناد تضميني دريافتي از كاركنان</v>
          </cell>
          <cell r="G2273" t="str">
            <v>300108</v>
          </cell>
          <cell r="H2273" t="str">
            <v>رسول محمدزادگان</v>
          </cell>
          <cell r="P2273" t="str">
            <v>999</v>
          </cell>
        </row>
        <row r="2274">
          <cell r="A2274">
            <v>9999</v>
          </cell>
          <cell r="B2274" t="str">
            <v>990099300070</v>
          </cell>
          <cell r="C2274" t="str">
            <v>990</v>
          </cell>
          <cell r="D2274" t="str">
            <v>990099</v>
          </cell>
          <cell r="E2274" t="str">
            <v>حسابهاي انتظامي</v>
          </cell>
          <cell r="F2274" t="str">
            <v>اسناد تضميني دريافتي از كاركنان</v>
          </cell>
          <cell r="G2274" t="str">
            <v>300070</v>
          </cell>
          <cell r="H2274" t="str">
            <v>فريدي نسب كريم</v>
          </cell>
          <cell r="P2274" t="str">
            <v>999</v>
          </cell>
        </row>
        <row r="2275">
          <cell r="A2275">
            <v>9999</v>
          </cell>
          <cell r="B2275" t="str">
            <v>990099300042</v>
          </cell>
          <cell r="C2275" t="str">
            <v>990</v>
          </cell>
          <cell r="D2275" t="str">
            <v>990099</v>
          </cell>
          <cell r="E2275" t="str">
            <v>حسابهاي انتظامي</v>
          </cell>
          <cell r="F2275" t="str">
            <v>اسناد تضميني دريافتي از كاركنان</v>
          </cell>
          <cell r="G2275" t="str">
            <v>300042</v>
          </cell>
          <cell r="H2275" t="str">
            <v>زينالي بهمن</v>
          </cell>
          <cell r="P2275" t="str">
            <v>999</v>
          </cell>
        </row>
        <row r="2276">
          <cell r="A2276">
            <v>9999</v>
          </cell>
          <cell r="B2276" t="str">
            <v>990099300128</v>
          </cell>
          <cell r="C2276" t="str">
            <v>990</v>
          </cell>
          <cell r="D2276" t="str">
            <v>990099</v>
          </cell>
          <cell r="E2276" t="str">
            <v>حسابهاي انتظامي</v>
          </cell>
          <cell r="F2276" t="str">
            <v>اسناد تضميني دريافتي از كاركنان</v>
          </cell>
          <cell r="G2276" t="str">
            <v>300128</v>
          </cell>
          <cell r="H2276" t="str">
            <v>محمدباقري لاهوت كريم</v>
          </cell>
          <cell r="P2276" t="str">
            <v>999</v>
          </cell>
        </row>
        <row r="2277">
          <cell r="A2277">
            <v>9999</v>
          </cell>
          <cell r="B2277" t="str">
            <v>990099300176</v>
          </cell>
          <cell r="C2277" t="str">
            <v>990</v>
          </cell>
          <cell r="D2277" t="str">
            <v>990099</v>
          </cell>
          <cell r="E2277" t="str">
            <v>حسابهاي انتظامي</v>
          </cell>
          <cell r="F2277" t="str">
            <v>اسناد تضميني دريافتي از كاركنان</v>
          </cell>
          <cell r="G2277" t="str">
            <v>300176</v>
          </cell>
          <cell r="H2277" t="str">
            <v>قليپور قراجه بهروز</v>
          </cell>
          <cell r="P2277" t="str">
            <v>999</v>
          </cell>
        </row>
        <row r="2278">
          <cell r="A2278">
            <v>9999</v>
          </cell>
          <cell r="B2278" t="str">
            <v>990099300187</v>
          </cell>
          <cell r="C2278" t="str">
            <v>990</v>
          </cell>
          <cell r="D2278" t="str">
            <v>990099</v>
          </cell>
          <cell r="E2278" t="str">
            <v>حسابهاي انتظامي</v>
          </cell>
          <cell r="F2278" t="str">
            <v>اسناد تضميني دريافتي از كاركنان</v>
          </cell>
          <cell r="G2278" t="str">
            <v>300187</v>
          </cell>
          <cell r="H2278" t="str">
            <v>حاجي حيدري ممقاني مهدي</v>
          </cell>
          <cell r="P2278" t="str">
            <v>999</v>
          </cell>
        </row>
        <row r="2279">
          <cell r="A2279">
            <v>9999</v>
          </cell>
          <cell r="B2279" t="str">
            <v>990099300250</v>
          </cell>
          <cell r="C2279" t="str">
            <v>990</v>
          </cell>
          <cell r="D2279" t="str">
            <v>990099</v>
          </cell>
          <cell r="E2279" t="str">
            <v>حسابهاي انتظامي</v>
          </cell>
          <cell r="F2279" t="str">
            <v>اسناد تضميني دريافتي از كاركنان</v>
          </cell>
          <cell r="G2279" t="str">
            <v>300250</v>
          </cell>
          <cell r="H2279" t="str">
            <v>برزگر قراملكي محمد</v>
          </cell>
          <cell r="P2279" t="str">
            <v>999</v>
          </cell>
        </row>
        <row r="2280">
          <cell r="A2280">
            <v>9999</v>
          </cell>
          <cell r="B2280" t="str">
            <v>990099300990</v>
          </cell>
          <cell r="C2280" t="str">
            <v>990</v>
          </cell>
          <cell r="D2280" t="str">
            <v>990099</v>
          </cell>
          <cell r="E2280" t="str">
            <v>حسابهاي انتظامي</v>
          </cell>
          <cell r="F2280" t="str">
            <v>اسناد تضميني دريافتي از كاركنان</v>
          </cell>
          <cell r="G2280" t="str">
            <v>300990</v>
          </cell>
          <cell r="H2280" t="str">
            <v>محمد علي حسن مشهور ناصرالفقراء</v>
          </cell>
          <cell r="P2280" t="str">
            <v>999</v>
          </cell>
        </row>
        <row r="2281">
          <cell r="A2281">
            <v>9999</v>
          </cell>
          <cell r="B2281" t="str">
            <v>990099300051</v>
          </cell>
          <cell r="C2281" t="str">
            <v>990</v>
          </cell>
          <cell r="D2281" t="str">
            <v>990099</v>
          </cell>
          <cell r="E2281" t="str">
            <v>حسابهاي انتظامي</v>
          </cell>
          <cell r="F2281" t="str">
            <v>اسناد تضميني دريافتي از كاركنان</v>
          </cell>
          <cell r="G2281" t="str">
            <v>300051</v>
          </cell>
          <cell r="H2281" t="str">
            <v>فتحي نصرت</v>
          </cell>
          <cell r="P2281" t="str">
            <v>999</v>
          </cell>
        </row>
        <row r="2282">
          <cell r="A2282">
            <v>9999</v>
          </cell>
          <cell r="B2282" t="str">
            <v>990099300043</v>
          </cell>
          <cell r="C2282" t="str">
            <v>990</v>
          </cell>
          <cell r="D2282" t="str">
            <v>990099</v>
          </cell>
          <cell r="E2282" t="str">
            <v>حسابهاي انتظامي</v>
          </cell>
          <cell r="F2282" t="str">
            <v>اسناد تضميني دريافتي از كاركنان</v>
          </cell>
          <cell r="G2282" t="str">
            <v>300043</v>
          </cell>
          <cell r="H2282" t="str">
            <v>هاشم پور چرخي عليرضا</v>
          </cell>
          <cell r="P2282" t="str">
            <v>999</v>
          </cell>
        </row>
        <row r="2283">
          <cell r="A2283">
            <v>9999</v>
          </cell>
          <cell r="B2283" t="str">
            <v>990099300012</v>
          </cell>
          <cell r="C2283" t="str">
            <v>990</v>
          </cell>
          <cell r="D2283" t="str">
            <v>990099</v>
          </cell>
          <cell r="E2283" t="str">
            <v>حسابهاي انتظامي</v>
          </cell>
          <cell r="F2283" t="str">
            <v>اسناد تضميني دريافتي از كاركنان</v>
          </cell>
          <cell r="G2283" t="str">
            <v>300012</v>
          </cell>
          <cell r="H2283" t="str">
            <v>صمد ابرهيم پور مقدس</v>
          </cell>
          <cell r="P2283" t="str">
            <v>999</v>
          </cell>
        </row>
        <row r="2284">
          <cell r="A2284">
            <v>9999</v>
          </cell>
          <cell r="B2284" t="str">
            <v>990099300155</v>
          </cell>
          <cell r="C2284" t="str">
            <v>990</v>
          </cell>
          <cell r="D2284" t="str">
            <v>990099</v>
          </cell>
          <cell r="E2284" t="str">
            <v>حسابهاي انتظامي</v>
          </cell>
          <cell r="F2284" t="str">
            <v>اسناد تضميني دريافتي از كاركنان</v>
          </cell>
          <cell r="G2284" t="str">
            <v>300155</v>
          </cell>
          <cell r="H2284" t="str">
            <v>قليپور سفيداني حسين</v>
          </cell>
          <cell r="P2284" t="str">
            <v>999</v>
          </cell>
        </row>
        <row r="2285">
          <cell r="A2285">
            <v>9999</v>
          </cell>
          <cell r="B2285" t="str">
            <v>990099300046</v>
          </cell>
          <cell r="C2285" t="str">
            <v>990</v>
          </cell>
          <cell r="D2285" t="str">
            <v>990099</v>
          </cell>
          <cell r="E2285" t="str">
            <v>حسابهاي انتظامي</v>
          </cell>
          <cell r="F2285" t="str">
            <v>اسناد تضميني دريافتي از كاركنان</v>
          </cell>
          <cell r="G2285" t="str">
            <v>300046</v>
          </cell>
          <cell r="H2285" t="str">
            <v>عباسي ابوالفضل</v>
          </cell>
          <cell r="P2285" t="str">
            <v>999</v>
          </cell>
        </row>
        <row r="2286">
          <cell r="A2286">
            <v>9999</v>
          </cell>
          <cell r="B2286" t="str">
            <v>990099300049</v>
          </cell>
          <cell r="C2286" t="str">
            <v>990</v>
          </cell>
          <cell r="D2286" t="str">
            <v>990099</v>
          </cell>
          <cell r="E2286" t="str">
            <v>حسابهاي انتظامي</v>
          </cell>
          <cell r="F2286" t="str">
            <v>اسناد تضميني دريافتي از كاركنان</v>
          </cell>
          <cell r="G2286" t="str">
            <v>300049</v>
          </cell>
          <cell r="H2286" t="str">
            <v>احد احمدي نژاد</v>
          </cell>
          <cell r="P2286" t="str">
            <v>999</v>
          </cell>
        </row>
        <row r="2287">
          <cell r="A2287">
            <v>9999</v>
          </cell>
          <cell r="B2287" t="str">
            <v>990099300068</v>
          </cell>
          <cell r="C2287" t="str">
            <v>990</v>
          </cell>
          <cell r="D2287" t="str">
            <v>990099</v>
          </cell>
          <cell r="E2287" t="str">
            <v>حسابهاي انتظامي</v>
          </cell>
          <cell r="F2287" t="str">
            <v>اسناد تضميني دريافتي از كاركنان</v>
          </cell>
          <cell r="G2287" t="str">
            <v>300068</v>
          </cell>
          <cell r="H2287" t="str">
            <v>صادق زاده سيد محمود</v>
          </cell>
          <cell r="P2287" t="str">
            <v>999</v>
          </cell>
        </row>
        <row r="2288">
          <cell r="A2288">
            <v>9999</v>
          </cell>
          <cell r="B2288" t="str">
            <v>990099300239</v>
          </cell>
          <cell r="C2288" t="str">
            <v>990</v>
          </cell>
          <cell r="D2288" t="str">
            <v>990099</v>
          </cell>
          <cell r="E2288" t="str">
            <v>حسابهاي انتظامي</v>
          </cell>
          <cell r="F2288" t="str">
            <v>اسناد تضميني دريافتي از كاركنان</v>
          </cell>
          <cell r="G2288" t="str">
            <v>300239</v>
          </cell>
          <cell r="H2288" t="str">
            <v>بهرامي قراملكي محمدعلي</v>
          </cell>
          <cell r="P2288" t="str">
            <v>999</v>
          </cell>
        </row>
        <row r="2289">
          <cell r="A2289">
            <v>9999</v>
          </cell>
          <cell r="B2289" t="str">
            <v>990099300024</v>
          </cell>
          <cell r="C2289" t="str">
            <v>990</v>
          </cell>
          <cell r="D2289" t="str">
            <v>990099</v>
          </cell>
          <cell r="E2289" t="str">
            <v>حسابهاي انتظامي</v>
          </cell>
          <cell r="F2289" t="str">
            <v>اسناد تضميني دريافتي از كاركنان</v>
          </cell>
          <cell r="G2289" t="str">
            <v>300024</v>
          </cell>
          <cell r="H2289" t="str">
            <v>رزمي آتميانلو عليرضا</v>
          </cell>
          <cell r="P2289" t="str">
            <v>999</v>
          </cell>
        </row>
        <row r="2290">
          <cell r="A2290">
            <v>9999</v>
          </cell>
          <cell r="B2290" t="str">
            <v>990099300044</v>
          </cell>
          <cell r="C2290" t="str">
            <v>990</v>
          </cell>
          <cell r="D2290" t="str">
            <v>990099</v>
          </cell>
          <cell r="E2290" t="str">
            <v>حسابهاي انتظامي</v>
          </cell>
          <cell r="F2290" t="str">
            <v>اسناد تضميني دريافتي از كاركنان</v>
          </cell>
          <cell r="G2290" t="str">
            <v>300044</v>
          </cell>
          <cell r="H2290" t="str">
            <v>مغيطي قادر</v>
          </cell>
          <cell r="P2290" t="str">
            <v>999</v>
          </cell>
        </row>
        <row r="2291">
          <cell r="A2291">
            <v>9999</v>
          </cell>
          <cell r="B2291" t="str">
            <v>990099300050</v>
          </cell>
          <cell r="C2291" t="str">
            <v>990</v>
          </cell>
          <cell r="D2291" t="str">
            <v>990099</v>
          </cell>
          <cell r="E2291" t="str">
            <v>حسابهاي انتظامي</v>
          </cell>
          <cell r="F2291" t="str">
            <v>اسناد تضميني دريافتي از كاركنان</v>
          </cell>
          <cell r="G2291" t="str">
            <v>300050</v>
          </cell>
          <cell r="H2291" t="str">
            <v>شاهد قراملكي علي</v>
          </cell>
          <cell r="P2291" t="str">
            <v>999</v>
          </cell>
        </row>
        <row r="2292">
          <cell r="A2292">
            <v>9999</v>
          </cell>
          <cell r="B2292" t="str">
            <v>990099300053</v>
          </cell>
          <cell r="C2292" t="str">
            <v>990</v>
          </cell>
          <cell r="D2292" t="str">
            <v>990099</v>
          </cell>
          <cell r="E2292" t="str">
            <v>حسابهاي انتظامي</v>
          </cell>
          <cell r="F2292" t="str">
            <v>اسناد تضميني دريافتي از كاركنان</v>
          </cell>
          <cell r="G2292" t="str">
            <v>300053</v>
          </cell>
          <cell r="H2292" t="str">
            <v>خالقي عليرضا</v>
          </cell>
          <cell r="P2292" t="str">
            <v>999</v>
          </cell>
        </row>
        <row r="2293">
          <cell r="A2293">
            <v>9999</v>
          </cell>
          <cell r="B2293" t="str">
            <v>990099300061</v>
          </cell>
          <cell r="C2293" t="str">
            <v>990</v>
          </cell>
          <cell r="D2293" t="str">
            <v>990099</v>
          </cell>
          <cell r="E2293" t="str">
            <v>حسابهاي انتظامي</v>
          </cell>
          <cell r="F2293" t="str">
            <v>اسناد تضميني دريافتي از كاركنان</v>
          </cell>
          <cell r="G2293" t="str">
            <v>300061</v>
          </cell>
          <cell r="H2293" t="str">
            <v>نادر براعتي</v>
          </cell>
          <cell r="P2293" t="str">
            <v>999</v>
          </cell>
        </row>
        <row r="2294">
          <cell r="A2294">
            <v>9999</v>
          </cell>
          <cell r="B2294" t="str">
            <v>990099300064</v>
          </cell>
          <cell r="C2294" t="str">
            <v>990</v>
          </cell>
          <cell r="D2294" t="str">
            <v>990099</v>
          </cell>
          <cell r="E2294" t="str">
            <v>حسابهاي انتظامي</v>
          </cell>
          <cell r="F2294" t="str">
            <v>اسناد تضميني دريافتي از كاركنان</v>
          </cell>
          <cell r="G2294" t="str">
            <v>300064</v>
          </cell>
          <cell r="H2294" t="str">
            <v>عباس زاده باويل سفلائي حسن</v>
          </cell>
          <cell r="P2294" t="str">
            <v>999</v>
          </cell>
        </row>
        <row r="2295">
          <cell r="A2295">
            <v>9999</v>
          </cell>
          <cell r="B2295" t="str">
            <v>990099300066</v>
          </cell>
          <cell r="C2295" t="str">
            <v>990</v>
          </cell>
          <cell r="D2295" t="str">
            <v>990099</v>
          </cell>
          <cell r="E2295" t="str">
            <v>حسابهاي انتظامي</v>
          </cell>
          <cell r="F2295" t="str">
            <v>اسناد تضميني دريافتي از كاركنان</v>
          </cell>
          <cell r="G2295" t="str">
            <v>300066</v>
          </cell>
          <cell r="H2295" t="str">
            <v>نيرومند يعقوب</v>
          </cell>
          <cell r="P2295" t="str">
            <v>999</v>
          </cell>
        </row>
        <row r="2296">
          <cell r="A2296">
            <v>9999</v>
          </cell>
          <cell r="B2296" t="str">
            <v>990099300076</v>
          </cell>
          <cell r="C2296" t="str">
            <v>990</v>
          </cell>
          <cell r="D2296" t="str">
            <v>990099</v>
          </cell>
          <cell r="E2296" t="str">
            <v>حسابهاي انتظامي</v>
          </cell>
          <cell r="F2296" t="str">
            <v>اسناد تضميني دريافتي از كاركنان</v>
          </cell>
          <cell r="G2296" t="str">
            <v>300076</v>
          </cell>
          <cell r="H2296" t="str">
            <v>همتي مسعود</v>
          </cell>
          <cell r="P2296" t="str">
            <v>999</v>
          </cell>
        </row>
        <row r="2297">
          <cell r="A2297">
            <v>9999</v>
          </cell>
          <cell r="B2297" t="str">
            <v>990099300124</v>
          </cell>
          <cell r="C2297" t="str">
            <v>990</v>
          </cell>
          <cell r="D2297" t="str">
            <v>990099</v>
          </cell>
          <cell r="E2297" t="str">
            <v>حسابهاي انتظامي</v>
          </cell>
          <cell r="F2297" t="str">
            <v>اسناد تضميني دريافتي از كاركنان</v>
          </cell>
          <cell r="G2297" t="str">
            <v>300124</v>
          </cell>
          <cell r="H2297" t="str">
            <v>محب حق رحيم</v>
          </cell>
          <cell r="P2297" t="str">
            <v>999</v>
          </cell>
        </row>
        <row r="2298">
          <cell r="A2298">
            <v>9999</v>
          </cell>
          <cell r="B2298" t="str">
            <v>990099300132</v>
          </cell>
          <cell r="C2298" t="str">
            <v>990</v>
          </cell>
          <cell r="D2298" t="str">
            <v>990099</v>
          </cell>
          <cell r="E2298" t="str">
            <v>حسابهاي انتظامي</v>
          </cell>
          <cell r="F2298" t="str">
            <v>اسناد تضميني دريافتي از كاركنان</v>
          </cell>
          <cell r="G2298" t="str">
            <v>300132</v>
          </cell>
          <cell r="H2298" t="str">
            <v>مهرابي افشار عباس</v>
          </cell>
          <cell r="P2298" t="str">
            <v>999</v>
          </cell>
        </row>
        <row r="2299">
          <cell r="A2299">
            <v>9999</v>
          </cell>
          <cell r="B2299" t="str">
            <v>990099300141</v>
          </cell>
          <cell r="C2299" t="str">
            <v>990</v>
          </cell>
          <cell r="D2299" t="str">
            <v>990099</v>
          </cell>
          <cell r="E2299" t="str">
            <v>حسابهاي انتظامي</v>
          </cell>
          <cell r="F2299" t="str">
            <v>اسناد تضميني دريافتي از كاركنان</v>
          </cell>
          <cell r="G2299" t="str">
            <v>300141</v>
          </cell>
          <cell r="H2299" t="str">
            <v>سالك علي اصغر</v>
          </cell>
          <cell r="P2299" t="str">
            <v>999</v>
          </cell>
        </row>
        <row r="2300">
          <cell r="A2300">
            <v>9999</v>
          </cell>
          <cell r="B2300" t="str">
            <v>990099300146</v>
          </cell>
          <cell r="C2300" t="str">
            <v>990</v>
          </cell>
          <cell r="D2300" t="str">
            <v>990099</v>
          </cell>
          <cell r="E2300" t="str">
            <v>حسابهاي انتظامي</v>
          </cell>
          <cell r="F2300" t="str">
            <v>اسناد تضميني دريافتي از كاركنان</v>
          </cell>
          <cell r="G2300" t="str">
            <v>300146</v>
          </cell>
          <cell r="H2300" t="str">
            <v>شمس آذر ميرعلي</v>
          </cell>
          <cell r="P2300" t="str">
            <v>999</v>
          </cell>
        </row>
        <row r="2301">
          <cell r="A2301">
            <v>9999</v>
          </cell>
          <cell r="B2301" t="str">
            <v>990099300152</v>
          </cell>
          <cell r="C2301" t="str">
            <v>990</v>
          </cell>
          <cell r="D2301" t="str">
            <v>990099</v>
          </cell>
          <cell r="E2301" t="str">
            <v>حسابهاي انتظامي</v>
          </cell>
          <cell r="F2301" t="str">
            <v>اسناد تضميني دريافتي از كاركنان</v>
          </cell>
          <cell r="G2301" t="str">
            <v>300152</v>
          </cell>
          <cell r="H2301" t="str">
            <v>حسن زاده حميد</v>
          </cell>
          <cell r="P2301" t="str">
            <v>999</v>
          </cell>
        </row>
        <row r="2302">
          <cell r="A2302">
            <v>9999</v>
          </cell>
          <cell r="B2302" t="str">
            <v>990099300163</v>
          </cell>
          <cell r="C2302" t="str">
            <v>990</v>
          </cell>
          <cell r="D2302" t="str">
            <v>990099</v>
          </cell>
          <cell r="E2302" t="str">
            <v>حسابهاي انتظامي</v>
          </cell>
          <cell r="F2302" t="str">
            <v>اسناد تضميني دريافتي از كاركنان</v>
          </cell>
          <cell r="G2302" t="str">
            <v>300163</v>
          </cell>
          <cell r="H2302" t="str">
            <v>روشناس شهرام</v>
          </cell>
          <cell r="P2302" t="str">
            <v>999</v>
          </cell>
        </row>
        <row r="2303">
          <cell r="A2303">
            <v>9999</v>
          </cell>
          <cell r="B2303" t="str">
            <v>990099300172</v>
          </cell>
          <cell r="C2303" t="str">
            <v>990</v>
          </cell>
          <cell r="D2303" t="str">
            <v>990099</v>
          </cell>
          <cell r="E2303" t="str">
            <v>حسابهاي انتظامي</v>
          </cell>
          <cell r="F2303" t="str">
            <v>اسناد تضميني دريافتي از كاركنان</v>
          </cell>
          <cell r="G2303" t="str">
            <v>300172</v>
          </cell>
          <cell r="H2303" t="str">
            <v>عليزاد پورسعيدي حامد</v>
          </cell>
          <cell r="P2303" t="str">
            <v>999</v>
          </cell>
        </row>
        <row r="2304">
          <cell r="A2304">
            <v>9999</v>
          </cell>
          <cell r="B2304" t="str">
            <v>990099300174</v>
          </cell>
          <cell r="C2304" t="str">
            <v>990</v>
          </cell>
          <cell r="D2304" t="str">
            <v>990099</v>
          </cell>
          <cell r="E2304" t="str">
            <v>حسابهاي انتظامي</v>
          </cell>
          <cell r="F2304" t="str">
            <v>اسناد تضميني دريافتي از كاركنان</v>
          </cell>
          <cell r="G2304" t="str">
            <v>300174</v>
          </cell>
          <cell r="H2304" t="str">
            <v>سراجي عنصرودي محمد</v>
          </cell>
          <cell r="P2304" t="str">
            <v>999</v>
          </cell>
        </row>
        <row r="2305">
          <cell r="A2305">
            <v>9999</v>
          </cell>
          <cell r="B2305" t="str">
            <v>990099300177</v>
          </cell>
          <cell r="C2305" t="str">
            <v>990</v>
          </cell>
          <cell r="D2305" t="str">
            <v>990099</v>
          </cell>
          <cell r="E2305" t="str">
            <v>حسابهاي انتظامي</v>
          </cell>
          <cell r="F2305" t="str">
            <v>اسناد تضميني دريافتي از كاركنان</v>
          </cell>
          <cell r="G2305" t="str">
            <v>300177</v>
          </cell>
          <cell r="H2305" t="str">
            <v>كاظم پور احمد</v>
          </cell>
          <cell r="P2305" t="str">
            <v>999</v>
          </cell>
        </row>
        <row r="2306">
          <cell r="A2306">
            <v>9999</v>
          </cell>
          <cell r="B2306" t="str">
            <v>990099300182</v>
          </cell>
          <cell r="C2306" t="str">
            <v>990</v>
          </cell>
          <cell r="D2306" t="str">
            <v>990099</v>
          </cell>
          <cell r="E2306" t="str">
            <v>حسابهاي انتظامي</v>
          </cell>
          <cell r="F2306" t="str">
            <v>اسناد تضميني دريافتي از كاركنان</v>
          </cell>
          <cell r="G2306" t="str">
            <v>300182</v>
          </cell>
          <cell r="H2306" t="str">
            <v>اصلاني مقدم علي</v>
          </cell>
          <cell r="P2306" t="str">
            <v>999</v>
          </cell>
        </row>
        <row r="2307">
          <cell r="A2307">
            <v>9999</v>
          </cell>
          <cell r="B2307" t="str">
            <v>990099300192</v>
          </cell>
          <cell r="C2307" t="str">
            <v>990</v>
          </cell>
          <cell r="D2307" t="str">
            <v>990099</v>
          </cell>
          <cell r="E2307" t="str">
            <v>حسابهاي انتظامي</v>
          </cell>
          <cell r="F2307" t="str">
            <v>اسناد تضميني دريافتي از كاركنان</v>
          </cell>
          <cell r="G2307" t="str">
            <v>300192</v>
          </cell>
          <cell r="H2307" t="str">
            <v>علي آريان پور</v>
          </cell>
          <cell r="P2307" t="str">
            <v>999</v>
          </cell>
        </row>
        <row r="2308">
          <cell r="A2308">
            <v>9999</v>
          </cell>
          <cell r="B2308" t="str">
            <v>990099300199</v>
          </cell>
          <cell r="C2308" t="str">
            <v>990</v>
          </cell>
          <cell r="D2308" t="str">
            <v>990099</v>
          </cell>
          <cell r="E2308" t="str">
            <v>حسابهاي انتظامي</v>
          </cell>
          <cell r="F2308" t="str">
            <v>اسناد تضميني دريافتي از كاركنان</v>
          </cell>
          <cell r="G2308" t="str">
            <v>300199</v>
          </cell>
          <cell r="H2308" t="str">
            <v>ناصح قراملكي مهدي</v>
          </cell>
          <cell r="P2308" t="str">
            <v>999</v>
          </cell>
        </row>
        <row r="2309">
          <cell r="A2309">
            <v>9999</v>
          </cell>
          <cell r="B2309" t="str">
            <v>990099300202</v>
          </cell>
          <cell r="C2309" t="str">
            <v>990</v>
          </cell>
          <cell r="D2309" t="str">
            <v>990099</v>
          </cell>
          <cell r="E2309" t="str">
            <v>حسابهاي انتظامي</v>
          </cell>
          <cell r="F2309" t="str">
            <v>اسناد تضميني دريافتي از كاركنان</v>
          </cell>
          <cell r="G2309" t="str">
            <v>300202</v>
          </cell>
          <cell r="H2309" t="str">
            <v>لك جواد</v>
          </cell>
          <cell r="P2309" t="str">
            <v>999</v>
          </cell>
        </row>
        <row r="2310">
          <cell r="A2310">
            <v>9999</v>
          </cell>
          <cell r="B2310" t="str">
            <v>990099300206</v>
          </cell>
          <cell r="C2310" t="str">
            <v>990</v>
          </cell>
          <cell r="D2310" t="str">
            <v>990099</v>
          </cell>
          <cell r="E2310" t="str">
            <v>حسابهاي انتظامي</v>
          </cell>
          <cell r="F2310" t="str">
            <v>اسناد تضميني دريافتي از كاركنان</v>
          </cell>
          <cell r="G2310" t="str">
            <v>300206</v>
          </cell>
          <cell r="H2310" t="str">
            <v>كامران هزه بران محمدرضا</v>
          </cell>
          <cell r="P2310" t="str">
            <v>999</v>
          </cell>
        </row>
        <row r="2311">
          <cell r="A2311">
            <v>9999</v>
          </cell>
          <cell r="B2311" t="str">
            <v>990099300208</v>
          </cell>
          <cell r="C2311" t="str">
            <v>990</v>
          </cell>
          <cell r="D2311" t="str">
            <v>990099</v>
          </cell>
          <cell r="E2311" t="str">
            <v>حسابهاي انتظامي</v>
          </cell>
          <cell r="F2311" t="str">
            <v>اسناد تضميني دريافتي از كاركنان</v>
          </cell>
          <cell r="G2311" t="str">
            <v>300208</v>
          </cell>
          <cell r="H2311" t="str">
            <v>جعفرزاده رسول</v>
          </cell>
          <cell r="P2311" t="str">
            <v>999</v>
          </cell>
        </row>
        <row r="2312">
          <cell r="A2312">
            <v>9999</v>
          </cell>
          <cell r="B2312" t="str">
            <v>990099300213</v>
          </cell>
          <cell r="C2312" t="str">
            <v>990</v>
          </cell>
          <cell r="D2312" t="str">
            <v>990099</v>
          </cell>
          <cell r="E2312" t="str">
            <v>حسابهاي انتظامي</v>
          </cell>
          <cell r="F2312" t="str">
            <v>اسناد تضميني دريافتي از كاركنان</v>
          </cell>
          <cell r="G2312" t="str">
            <v>300213</v>
          </cell>
          <cell r="H2312" t="str">
            <v>وطني رضا</v>
          </cell>
          <cell r="P2312" t="str">
            <v>999</v>
          </cell>
        </row>
        <row r="2313">
          <cell r="A2313">
            <v>9999</v>
          </cell>
          <cell r="B2313" t="str">
            <v>990099300214</v>
          </cell>
          <cell r="C2313" t="str">
            <v>990</v>
          </cell>
          <cell r="D2313" t="str">
            <v>990099</v>
          </cell>
          <cell r="E2313" t="str">
            <v>حسابهاي انتظامي</v>
          </cell>
          <cell r="F2313" t="str">
            <v>اسناد تضميني دريافتي از كاركنان</v>
          </cell>
          <cell r="G2313" t="str">
            <v>300214</v>
          </cell>
          <cell r="H2313" t="str">
            <v>صنعتي قراملكي عليرضا</v>
          </cell>
          <cell r="P2313" t="str">
            <v>999</v>
          </cell>
        </row>
        <row r="2314">
          <cell r="A2314">
            <v>9999</v>
          </cell>
          <cell r="B2314" t="str">
            <v>990099300221</v>
          </cell>
          <cell r="C2314" t="str">
            <v>990</v>
          </cell>
          <cell r="D2314" t="str">
            <v>990099</v>
          </cell>
          <cell r="E2314" t="str">
            <v>حسابهاي انتظامي</v>
          </cell>
          <cell r="F2314" t="str">
            <v>اسناد تضميني دريافتي از كاركنان</v>
          </cell>
          <cell r="G2314" t="str">
            <v>300221</v>
          </cell>
          <cell r="H2314" t="str">
            <v>هادي خدائيان</v>
          </cell>
          <cell r="P2314" t="str">
            <v>999</v>
          </cell>
        </row>
        <row r="2315">
          <cell r="A2315">
            <v>9999</v>
          </cell>
          <cell r="B2315" t="str">
            <v>990099300222</v>
          </cell>
          <cell r="C2315" t="str">
            <v>990</v>
          </cell>
          <cell r="D2315" t="str">
            <v>990099</v>
          </cell>
          <cell r="E2315" t="str">
            <v>حسابهاي انتظامي</v>
          </cell>
          <cell r="F2315" t="str">
            <v>اسناد تضميني دريافتي از كاركنان</v>
          </cell>
          <cell r="G2315" t="str">
            <v>300222</v>
          </cell>
          <cell r="H2315" t="str">
            <v>شكري احمد</v>
          </cell>
          <cell r="P2315" t="str">
            <v>999</v>
          </cell>
        </row>
        <row r="2316">
          <cell r="A2316">
            <v>9999</v>
          </cell>
          <cell r="B2316" t="str">
            <v>990099300225</v>
          </cell>
          <cell r="C2316" t="str">
            <v>990</v>
          </cell>
          <cell r="D2316" t="str">
            <v>990099</v>
          </cell>
          <cell r="E2316" t="str">
            <v>حسابهاي انتظامي</v>
          </cell>
          <cell r="F2316" t="str">
            <v>اسناد تضميني دريافتي از كاركنان</v>
          </cell>
          <cell r="G2316" t="str">
            <v>300225</v>
          </cell>
          <cell r="H2316" t="str">
            <v>نيك پور رسول</v>
          </cell>
          <cell r="P2316" t="str">
            <v>999</v>
          </cell>
        </row>
        <row r="2317">
          <cell r="A2317">
            <v>9999</v>
          </cell>
          <cell r="B2317" t="str">
            <v>990099300242</v>
          </cell>
          <cell r="C2317" t="str">
            <v>990</v>
          </cell>
          <cell r="D2317" t="str">
            <v>990099</v>
          </cell>
          <cell r="E2317" t="str">
            <v>حسابهاي انتظامي</v>
          </cell>
          <cell r="F2317" t="str">
            <v>اسناد تضميني دريافتي از كاركنان</v>
          </cell>
          <cell r="G2317" t="str">
            <v>300242</v>
          </cell>
          <cell r="H2317" t="str">
            <v>زبردست قراملكي حسن</v>
          </cell>
          <cell r="P2317" t="str">
            <v>999</v>
          </cell>
        </row>
        <row r="2318">
          <cell r="A2318">
            <v>9999</v>
          </cell>
          <cell r="B2318" t="str">
            <v>990099300244</v>
          </cell>
          <cell r="C2318" t="str">
            <v>990</v>
          </cell>
          <cell r="D2318" t="str">
            <v>990099</v>
          </cell>
          <cell r="E2318" t="str">
            <v>حسابهاي انتظامي</v>
          </cell>
          <cell r="F2318" t="str">
            <v>اسناد تضميني دريافتي از كاركنان</v>
          </cell>
          <cell r="G2318" t="str">
            <v>300244</v>
          </cell>
          <cell r="H2318" t="str">
            <v>بزمي حسن</v>
          </cell>
          <cell r="P2318" t="str">
            <v>999</v>
          </cell>
        </row>
        <row r="2319">
          <cell r="A2319">
            <v>9999</v>
          </cell>
          <cell r="B2319" t="str">
            <v>990099300252</v>
          </cell>
          <cell r="C2319" t="str">
            <v>990</v>
          </cell>
          <cell r="D2319" t="str">
            <v>990099</v>
          </cell>
          <cell r="E2319" t="str">
            <v>حسابهاي انتظامي</v>
          </cell>
          <cell r="F2319" t="str">
            <v>اسناد تضميني دريافتي از كاركنان</v>
          </cell>
          <cell r="G2319" t="str">
            <v>300252</v>
          </cell>
          <cell r="H2319" t="str">
            <v>رنجبران عين الدين محمدرضا</v>
          </cell>
          <cell r="P2319" t="str">
            <v>999</v>
          </cell>
        </row>
        <row r="2320">
          <cell r="A2320">
            <v>9999</v>
          </cell>
          <cell r="B2320" t="str">
            <v>990099300037</v>
          </cell>
          <cell r="C2320" t="str">
            <v>990</v>
          </cell>
          <cell r="D2320" t="str">
            <v>990099</v>
          </cell>
          <cell r="E2320" t="str">
            <v>حسابهاي انتظامي</v>
          </cell>
          <cell r="F2320" t="str">
            <v>اسناد تضميني دريافتي از كاركنان</v>
          </cell>
          <cell r="G2320" t="str">
            <v>300037</v>
          </cell>
          <cell r="H2320" t="str">
            <v>ناصر بيداري علمداري</v>
          </cell>
          <cell r="P2320" t="str">
            <v>999</v>
          </cell>
        </row>
        <row r="2321">
          <cell r="A2321">
            <v>9999</v>
          </cell>
          <cell r="B2321" t="str">
            <v>990099300038</v>
          </cell>
          <cell r="C2321" t="str">
            <v>990</v>
          </cell>
          <cell r="D2321" t="str">
            <v>990099</v>
          </cell>
          <cell r="E2321" t="str">
            <v>حسابهاي انتظامي</v>
          </cell>
          <cell r="F2321" t="str">
            <v>اسناد تضميني دريافتي از كاركنان</v>
          </cell>
          <cell r="G2321" t="str">
            <v>300038</v>
          </cell>
          <cell r="H2321" t="str">
            <v>مكرمي جمال</v>
          </cell>
          <cell r="P2321" t="str">
            <v>999</v>
          </cell>
        </row>
        <row r="2322">
          <cell r="A2322">
            <v>9999</v>
          </cell>
          <cell r="B2322" t="str">
            <v>990099300104</v>
          </cell>
          <cell r="C2322" t="str">
            <v>990</v>
          </cell>
          <cell r="D2322" t="str">
            <v>990099</v>
          </cell>
          <cell r="E2322" t="str">
            <v>حسابهاي انتظامي</v>
          </cell>
          <cell r="F2322" t="str">
            <v>اسناد تضميني دريافتي از كاركنان</v>
          </cell>
          <cell r="G2322" t="str">
            <v>300104</v>
          </cell>
          <cell r="H2322" t="str">
            <v>پور گل محمد جواد</v>
          </cell>
          <cell r="P2322" t="str">
            <v>999</v>
          </cell>
        </row>
        <row r="2323">
          <cell r="A2323">
            <v>9999</v>
          </cell>
          <cell r="B2323" t="str">
            <v>990099300170</v>
          </cell>
          <cell r="C2323" t="str">
            <v>990</v>
          </cell>
          <cell r="D2323" t="str">
            <v>990099</v>
          </cell>
          <cell r="E2323" t="str">
            <v>حسابهاي انتظامي</v>
          </cell>
          <cell r="F2323" t="str">
            <v>اسناد تضميني دريافتي از كاركنان</v>
          </cell>
          <cell r="G2323" t="str">
            <v>300170</v>
          </cell>
          <cell r="H2323" t="str">
            <v>فتحي سياوش</v>
          </cell>
          <cell r="P2323" t="str">
            <v>999</v>
          </cell>
        </row>
        <row r="2324">
          <cell r="A2324">
            <v>9999</v>
          </cell>
          <cell r="B2324" t="str">
            <v>990099300171</v>
          </cell>
          <cell r="C2324" t="str">
            <v>990</v>
          </cell>
          <cell r="D2324" t="str">
            <v>990099</v>
          </cell>
          <cell r="E2324" t="str">
            <v>حسابهاي انتظامي</v>
          </cell>
          <cell r="F2324" t="str">
            <v>اسناد تضميني دريافتي از كاركنان</v>
          </cell>
          <cell r="G2324" t="str">
            <v>300171</v>
          </cell>
          <cell r="H2324" t="str">
            <v>اميرحقيان سعيد</v>
          </cell>
          <cell r="P2324" t="str">
            <v>999</v>
          </cell>
        </row>
        <row r="2325">
          <cell r="A2325">
            <v>9999</v>
          </cell>
          <cell r="B2325" t="str">
            <v>990099300196</v>
          </cell>
          <cell r="C2325" t="str">
            <v>990</v>
          </cell>
          <cell r="D2325" t="str">
            <v>990099</v>
          </cell>
          <cell r="E2325" t="str">
            <v>حسابهاي انتظامي</v>
          </cell>
          <cell r="F2325" t="str">
            <v>اسناد تضميني دريافتي از كاركنان</v>
          </cell>
          <cell r="G2325" t="str">
            <v>300196</v>
          </cell>
          <cell r="H2325" t="str">
            <v>حسيني سيد جواد</v>
          </cell>
          <cell r="P2325" t="str">
            <v>999</v>
          </cell>
        </row>
        <row r="2326">
          <cell r="A2326">
            <v>9999</v>
          </cell>
          <cell r="B2326" t="str">
            <v>990099300986</v>
          </cell>
          <cell r="C2326" t="str">
            <v>990</v>
          </cell>
          <cell r="D2326" t="str">
            <v>990099</v>
          </cell>
          <cell r="E2326" t="str">
            <v>حسابهاي انتظامي</v>
          </cell>
          <cell r="F2326" t="str">
            <v>اسناد تضميني دريافتي از كاركنان</v>
          </cell>
          <cell r="G2326" t="str">
            <v>300986</v>
          </cell>
          <cell r="H2326" t="str">
            <v>صفر علي پيري ياورکندي</v>
          </cell>
          <cell r="P2326" t="str">
            <v>999</v>
          </cell>
        </row>
        <row r="2327">
          <cell r="A2327">
            <v>9999</v>
          </cell>
          <cell r="B2327" t="str">
            <v>990099300039</v>
          </cell>
          <cell r="C2327" t="str">
            <v>990</v>
          </cell>
          <cell r="D2327" t="str">
            <v>990099</v>
          </cell>
          <cell r="E2327" t="str">
            <v>حسابهاي انتظامي</v>
          </cell>
          <cell r="F2327" t="str">
            <v>اسناد تضميني دريافتي از كاركنان</v>
          </cell>
          <cell r="G2327" t="str">
            <v>300039</v>
          </cell>
          <cell r="H2327" t="str">
            <v>جواد اصلاني</v>
          </cell>
          <cell r="P2327" t="str">
            <v>999</v>
          </cell>
        </row>
        <row r="2328">
          <cell r="A2328">
            <v>9999</v>
          </cell>
          <cell r="B2328" t="str">
            <v>990099300040</v>
          </cell>
          <cell r="C2328" t="str">
            <v>990</v>
          </cell>
          <cell r="D2328" t="str">
            <v>990099</v>
          </cell>
          <cell r="E2328" t="str">
            <v>حسابهاي انتظامي</v>
          </cell>
          <cell r="F2328" t="str">
            <v>اسناد تضميني دريافتي از كاركنان</v>
          </cell>
          <cell r="G2328" t="str">
            <v>300040</v>
          </cell>
          <cell r="H2328" t="str">
            <v>كريمي بخشايش علي</v>
          </cell>
          <cell r="P2328" t="str">
            <v>999</v>
          </cell>
        </row>
        <row r="2329">
          <cell r="A2329">
            <v>9999</v>
          </cell>
          <cell r="B2329" t="str">
            <v>990099300041</v>
          </cell>
          <cell r="C2329" t="str">
            <v>990</v>
          </cell>
          <cell r="D2329" t="str">
            <v>990099</v>
          </cell>
          <cell r="E2329" t="str">
            <v>حسابهاي انتظامي</v>
          </cell>
          <cell r="F2329" t="str">
            <v>اسناد تضميني دريافتي از كاركنان</v>
          </cell>
          <cell r="G2329" t="str">
            <v>300041</v>
          </cell>
          <cell r="H2329" t="str">
            <v>علي ظريفي</v>
          </cell>
          <cell r="P2329" t="str">
            <v>999</v>
          </cell>
        </row>
        <row r="2330">
          <cell r="A2330">
            <v>9999</v>
          </cell>
          <cell r="B2330" t="str">
            <v>990099300062</v>
          </cell>
          <cell r="C2330" t="str">
            <v>990</v>
          </cell>
          <cell r="D2330" t="str">
            <v>990099</v>
          </cell>
          <cell r="E2330" t="str">
            <v>حسابهاي انتظامي</v>
          </cell>
          <cell r="F2330" t="str">
            <v>اسناد تضميني دريافتي از كاركنان</v>
          </cell>
          <cell r="G2330" t="str">
            <v>300062</v>
          </cell>
          <cell r="H2330" t="str">
            <v>شاه رسالي صالح</v>
          </cell>
          <cell r="P2330" t="str">
            <v>999</v>
          </cell>
        </row>
        <row r="2331">
          <cell r="A2331">
            <v>9999</v>
          </cell>
          <cell r="B2331" t="str">
            <v>990099300082</v>
          </cell>
          <cell r="C2331" t="str">
            <v>990</v>
          </cell>
          <cell r="D2331" t="str">
            <v>990099</v>
          </cell>
          <cell r="E2331" t="str">
            <v>حسابهاي انتظامي</v>
          </cell>
          <cell r="F2331" t="str">
            <v>اسناد تضميني دريافتي از كاركنان</v>
          </cell>
          <cell r="G2331" t="str">
            <v>300082</v>
          </cell>
          <cell r="H2331" t="str">
            <v>روحي خطيبي محمدرضا</v>
          </cell>
          <cell r="P2331" t="str">
            <v>999</v>
          </cell>
        </row>
        <row r="2332">
          <cell r="A2332">
            <v>9999</v>
          </cell>
          <cell r="B2332" t="str">
            <v>990099300140</v>
          </cell>
          <cell r="C2332" t="str">
            <v>990</v>
          </cell>
          <cell r="D2332" t="str">
            <v>990099</v>
          </cell>
          <cell r="E2332" t="str">
            <v>حسابهاي انتظامي</v>
          </cell>
          <cell r="F2332" t="str">
            <v>اسناد تضميني دريافتي از كاركنان</v>
          </cell>
          <cell r="G2332" t="str">
            <v>300140</v>
          </cell>
          <cell r="H2332" t="str">
            <v>بلالكه ناصر</v>
          </cell>
          <cell r="P2332" t="str">
            <v>999</v>
          </cell>
        </row>
        <row r="2333">
          <cell r="A2333">
            <v>9999</v>
          </cell>
          <cell r="B2333" t="str">
            <v>990099300147</v>
          </cell>
          <cell r="C2333" t="str">
            <v>990</v>
          </cell>
          <cell r="D2333" t="str">
            <v>990099</v>
          </cell>
          <cell r="E2333" t="str">
            <v>حسابهاي انتظامي</v>
          </cell>
          <cell r="F2333" t="str">
            <v>اسناد تضميني دريافتي از كاركنان</v>
          </cell>
          <cell r="G2333" t="str">
            <v>300147</v>
          </cell>
          <cell r="H2333" t="str">
            <v>فرشباف عبهري يوسف</v>
          </cell>
          <cell r="P2333" t="str">
            <v>999</v>
          </cell>
        </row>
        <row r="2334">
          <cell r="A2334">
            <v>9999</v>
          </cell>
          <cell r="B2334" t="str">
            <v>990099300162</v>
          </cell>
          <cell r="C2334" t="str">
            <v>990</v>
          </cell>
          <cell r="D2334" t="str">
            <v>990099</v>
          </cell>
          <cell r="E2334" t="str">
            <v>حسابهاي انتظامي</v>
          </cell>
          <cell r="F2334" t="str">
            <v>اسناد تضميني دريافتي از كاركنان</v>
          </cell>
          <cell r="G2334" t="str">
            <v>300162</v>
          </cell>
          <cell r="H2334" t="str">
            <v>محمدي جابر</v>
          </cell>
          <cell r="P2334" t="str">
            <v>999</v>
          </cell>
        </row>
        <row r="2335">
          <cell r="A2335">
            <v>9999</v>
          </cell>
          <cell r="B2335" t="str">
            <v>990099300173</v>
          </cell>
          <cell r="C2335" t="str">
            <v>990</v>
          </cell>
          <cell r="D2335" t="str">
            <v>990099</v>
          </cell>
          <cell r="E2335" t="str">
            <v>حسابهاي انتظامي</v>
          </cell>
          <cell r="F2335" t="str">
            <v>اسناد تضميني دريافتي از كاركنان</v>
          </cell>
          <cell r="G2335" t="str">
            <v>300173</v>
          </cell>
          <cell r="H2335" t="str">
            <v>قنبري اهري محمدرضا</v>
          </cell>
          <cell r="P2335" t="str">
            <v>999</v>
          </cell>
        </row>
        <row r="2336">
          <cell r="A2336">
            <v>9999</v>
          </cell>
          <cell r="B2336" t="str">
            <v>990099300185</v>
          </cell>
          <cell r="C2336" t="str">
            <v>990</v>
          </cell>
          <cell r="D2336" t="str">
            <v>990099</v>
          </cell>
          <cell r="E2336" t="str">
            <v>حسابهاي انتظامي</v>
          </cell>
          <cell r="F2336" t="str">
            <v>اسناد تضميني دريافتي از كاركنان</v>
          </cell>
          <cell r="G2336" t="str">
            <v>300185</v>
          </cell>
          <cell r="H2336" t="str">
            <v>عوني عليرضا</v>
          </cell>
          <cell r="P2336" t="str">
            <v>999</v>
          </cell>
        </row>
        <row r="2337">
          <cell r="A2337">
            <v>9999</v>
          </cell>
          <cell r="B2337" t="str">
            <v>990099300207</v>
          </cell>
          <cell r="C2337" t="str">
            <v>990</v>
          </cell>
          <cell r="D2337" t="str">
            <v>990099</v>
          </cell>
          <cell r="E2337" t="str">
            <v>حسابهاي انتظامي</v>
          </cell>
          <cell r="F2337" t="str">
            <v>اسناد تضميني دريافتي از كاركنان</v>
          </cell>
          <cell r="G2337" t="str">
            <v>300207</v>
          </cell>
          <cell r="H2337" t="str">
            <v>امير بقالي مروزي</v>
          </cell>
          <cell r="P2337" t="str">
            <v>999</v>
          </cell>
        </row>
        <row r="2338">
          <cell r="A2338">
            <v>9999</v>
          </cell>
          <cell r="B2338" t="str">
            <v>990099300240</v>
          </cell>
          <cell r="C2338" t="str">
            <v>990</v>
          </cell>
          <cell r="D2338" t="str">
            <v>990099</v>
          </cell>
          <cell r="E2338" t="str">
            <v>حسابهاي انتظامي</v>
          </cell>
          <cell r="F2338" t="str">
            <v>اسناد تضميني دريافتي از كاركنان</v>
          </cell>
          <cell r="G2338" t="str">
            <v>300240</v>
          </cell>
          <cell r="H2338" t="str">
            <v>شاهد قراملكي ابوالقاسم</v>
          </cell>
          <cell r="P2338" t="str">
            <v>999</v>
          </cell>
        </row>
        <row r="2339">
          <cell r="A2339">
            <v>9999</v>
          </cell>
          <cell r="B2339" t="str">
            <v>990099300165</v>
          </cell>
          <cell r="C2339" t="str">
            <v>990</v>
          </cell>
          <cell r="D2339" t="str">
            <v>990099</v>
          </cell>
          <cell r="E2339" t="str">
            <v>حسابهاي انتظامي</v>
          </cell>
          <cell r="F2339" t="str">
            <v>اسناد تضميني دريافتي از كاركنان</v>
          </cell>
          <cell r="G2339" t="str">
            <v>300165</v>
          </cell>
          <cell r="H2339" t="str">
            <v>تهم بهنام</v>
          </cell>
          <cell r="P2339" t="str">
            <v>999</v>
          </cell>
        </row>
        <row r="2340">
          <cell r="A2340">
            <v>9999</v>
          </cell>
          <cell r="B2340" t="str">
            <v>990099300984</v>
          </cell>
          <cell r="C2340" t="str">
            <v>990</v>
          </cell>
          <cell r="D2340" t="str">
            <v>990099</v>
          </cell>
          <cell r="E2340" t="str">
            <v>حسابهاي انتظامي</v>
          </cell>
          <cell r="F2340" t="str">
            <v>اسناد تضميني دريافتي از كاركنان</v>
          </cell>
          <cell r="G2340" t="str">
            <v>300984</v>
          </cell>
          <cell r="H2340" t="str">
            <v>علي قليپور قراجه</v>
          </cell>
          <cell r="P2340" t="str">
            <v>999</v>
          </cell>
        </row>
        <row r="2341">
          <cell r="A2341">
            <v>9999</v>
          </cell>
          <cell r="B2341" t="str">
            <v>990099300989</v>
          </cell>
          <cell r="C2341" t="str">
            <v>990</v>
          </cell>
          <cell r="D2341" t="str">
            <v>990099</v>
          </cell>
          <cell r="E2341" t="str">
            <v>حسابهاي انتظامي</v>
          </cell>
          <cell r="F2341" t="str">
            <v>اسناد تضميني دريافتي از كاركنان</v>
          </cell>
          <cell r="G2341" t="str">
            <v>300989</v>
          </cell>
          <cell r="H2341" t="str">
            <v>محمد حسن غريبي</v>
          </cell>
          <cell r="P2341" t="str">
            <v>999</v>
          </cell>
        </row>
        <row r="2342">
          <cell r="A2342">
            <v>9999</v>
          </cell>
          <cell r="B2342" t="str">
            <v>990099300996</v>
          </cell>
          <cell r="C2342" t="str">
            <v>990</v>
          </cell>
          <cell r="D2342" t="str">
            <v>990099</v>
          </cell>
          <cell r="E2342" t="str">
            <v>حسابهاي انتظامي</v>
          </cell>
          <cell r="F2342" t="str">
            <v>اسناد تضميني دريافتي از كاركنان</v>
          </cell>
          <cell r="G2342" t="str">
            <v>300996</v>
          </cell>
          <cell r="H2342" t="str">
            <v>احمد واحد</v>
          </cell>
          <cell r="P2342" t="str">
            <v>999</v>
          </cell>
        </row>
        <row r="2343">
          <cell r="A2343">
            <v>9999</v>
          </cell>
          <cell r="B2343" t="str">
            <v>990099300998</v>
          </cell>
          <cell r="C2343" t="str">
            <v>990</v>
          </cell>
          <cell r="D2343" t="str">
            <v>990099</v>
          </cell>
          <cell r="E2343" t="str">
            <v>حسابهاي انتظامي</v>
          </cell>
          <cell r="F2343" t="str">
            <v>اسناد تضميني دريافتي از كاركنان</v>
          </cell>
          <cell r="G2343" t="str">
            <v>300998</v>
          </cell>
          <cell r="H2343" t="str">
            <v>محسن مختاروند</v>
          </cell>
          <cell r="P2343" t="str">
            <v>999</v>
          </cell>
        </row>
        <row r="2344">
          <cell r="A2344">
            <v>9999</v>
          </cell>
          <cell r="B2344" t="str">
            <v>990099300034</v>
          </cell>
          <cell r="C2344" t="str">
            <v>990</v>
          </cell>
          <cell r="D2344" t="str">
            <v>990099</v>
          </cell>
          <cell r="E2344" t="str">
            <v>حسابهاي انتظامي</v>
          </cell>
          <cell r="F2344" t="str">
            <v>اسناد تضميني دريافتي از كاركنان</v>
          </cell>
          <cell r="G2344" t="str">
            <v>300034</v>
          </cell>
          <cell r="H2344" t="str">
            <v>ابراهيم يوسف آبادي حامد</v>
          </cell>
          <cell r="P2344" t="str">
            <v>999</v>
          </cell>
        </row>
        <row r="2345">
          <cell r="A2345">
            <v>9999</v>
          </cell>
          <cell r="B2345" t="str">
            <v>990099300045</v>
          </cell>
          <cell r="C2345" t="str">
            <v>990</v>
          </cell>
          <cell r="D2345" t="str">
            <v>990099</v>
          </cell>
          <cell r="E2345" t="str">
            <v>حسابهاي انتظامي</v>
          </cell>
          <cell r="F2345" t="str">
            <v>اسناد تضميني دريافتي از كاركنان</v>
          </cell>
          <cell r="G2345" t="str">
            <v>300045</v>
          </cell>
          <cell r="H2345" t="str">
            <v>يظهري سيد رضا</v>
          </cell>
          <cell r="P2345" t="str">
            <v>999</v>
          </cell>
        </row>
        <row r="2346">
          <cell r="A2346">
            <v>9999</v>
          </cell>
          <cell r="B2346" t="str">
            <v>990099300097</v>
          </cell>
          <cell r="C2346" t="str">
            <v>990</v>
          </cell>
          <cell r="D2346" t="str">
            <v>990099</v>
          </cell>
          <cell r="E2346" t="str">
            <v>حسابهاي انتظامي</v>
          </cell>
          <cell r="F2346" t="str">
            <v>اسناد تضميني دريافتي از كاركنان</v>
          </cell>
          <cell r="G2346" t="str">
            <v>300097</v>
          </cell>
          <cell r="H2346" t="str">
            <v>سيد حسن اميريعقوبي تبريز</v>
          </cell>
          <cell r="P2346" t="str">
            <v>999</v>
          </cell>
        </row>
        <row r="2347">
          <cell r="A2347">
            <v>9999</v>
          </cell>
          <cell r="B2347" t="str">
            <v>990099300212</v>
          </cell>
          <cell r="C2347" t="str">
            <v>990</v>
          </cell>
          <cell r="D2347" t="str">
            <v>990099</v>
          </cell>
          <cell r="E2347" t="str">
            <v>حسابهاي انتظامي</v>
          </cell>
          <cell r="F2347" t="str">
            <v>اسناد تضميني دريافتي از كاركنان</v>
          </cell>
          <cell r="G2347" t="str">
            <v>300212</v>
          </cell>
          <cell r="H2347" t="str">
            <v>پيمان نعمتي</v>
          </cell>
          <cell r="P2347" t="str">
            <v>999</v>
          </cell>
        </row>
        <row r="2348">
          <cell r="A2348">
            <v>9999</v>
          </cell>
          <cell r="B2348" t="str">
            <v>990099300194</v>
          </cell>
          <cell r="C2348" t="str">
            <v>990</v>
          </cell>
          <cell r="D2348" t="str">
            <v>990099</v>
          </cell>
          <cell r="E2348" t="str">
            <v>حسابهاي انتظامي</v>
          </cell>
          <cell r="F2348" t="str">
            <v>اسناد تضميني دريافتي از كاركنان</v>
          </cell>
          <cell r="G2348" t="str">
            <v>300194</v>
          </cell>
          <cell r="H2348" t="str">
            <v>كارگر شهرام</v>
          </cell>
          <cell r="P2348" t="str">
            <v>999</v>
          </cell>
        </row>
        <row r="2349">
          <cell r="A2349">
            <v>9999</v>
          </cell>
          <cell r="B2349" t="str">
            <v>990099300987</v>
          </cell>
          <cell r="C2349" t="str">
            <v>990</v>
          </cell>
          <cell r="D2349" t="str">
            <v>990099</v>
          </cell>
          <cell r="E2349" t="str">
            <v>حسابهاي انتظامي</v>
          </cell>
          <cell r="F2349" t="str">
            <v>اسناد تضميني دريافتي از كاركنان</v>
          </cell>
          <cell r="G2349" t="str">
            <v>300987</v>
          </cell>
          <cell r="H2349" t="str">
            <v>محسن جعفرنژاد</v>
          </cell>
          <cell r="P2349" t="str">
            <v>999</v>
          </cell>
        </row>
        <row r="2350">
          <cell r="A2350">
            <v>9999</v>
          </cell>
          <cell r="B2350" t="str">
            <v>990099300072</v>
          </cell>
          <cell r="C2350" t="str">
            <v>990</v>
          </cell>
          <cell r="D2350" t="str">
            <v>990099</v>
          </cell>
          <cell r="E2350" t="str">
            <v>حسابهاي انتظامي</v>
          </cell>
          <cell r="F2350" t="str">
            <v>اسناد تضميني دريافتي از كاركنان</v>
          </cell>
          <cell r="G2350" t="str">
            <v>300072</v>
          </cell>
          <cell r="H2350" t="str">
            <v>داوري مجد محمدرضا</v>
          </cell>
          <cell r="P2350" t="str">
            <v>999</v>
          </cell>
        </row>
        <row r="2351">
          <cell r="A2351">
            <v>9999</v>
          </cell>
          <cell r="B2351" t="str">
            <v>990099300087</v>
          </cell>
          <cell r="C2351" t="str">
            <v>990</v>
          </cell>
          <cell r="D2351" t="str">
            <v>990099</v>
          </cell>
          <cell r="E2351" t="str">
            <v>حسابهاي انتظامي</v>
          </cell>
          <cell r="F2351" t="str">
            <v>اسناد تضميني دريافتي از كاركنان</v>
          </cell>
          <cell r="G2351" t="str">
            <v>300087</v>
          </cell>
          <cell r="H2351" t="str">
            <v>مهدي زاده علوي عليرضا</v>
          </cell>
          <cell r="P2351" t="str">
            <v>999</v>
          </cell>
        </row>
        <row r="2352">
          <cell r="A2352">
            <v>9999</v>
          </cell>
          <cell r="B2352" t="str">
            <v>990099300158</v>
          </cell>
          <cell r="C2352" t="str">
            <v>990</v>
          </cell>
          <cell r="D2352" t="str">
            <v>990099</v>
          </cell>
          <cell r="E2352" t="str">
            <v>حسابهاي انتظامي</v>
          </cell>
          <cell r="F2352" t="str">
            <v>اسناد تضميني دريافتي از كاركنان</v>
          </cell>
          <cell r="G2352" t="str">
            <v>300158</v>
          </cell>
          <cell r="H2352" t="str">
            <v>تقي پور متقيان نوبري رحيم</v>
          </cell>
          <cell r="P2352" t="str">
            <v>999</v>
          </cell>
        </row>
        <row r="2353">
          <cell r="A2353">
            <v>9999</v>
          </cell>
          <cell r="B2353" t="str">
            <v>990099300159</v>
          </cell>
          <cell r="C2353" t="str">
            <v>990</v>
          </cell>
          <cell r="D2353" t="str">
            <v>990099</v>
          </cell>
          <cell r="E2353" t="str">
            <v>حسابهاي انتظامي</v>
          </cell>
          <cell r="F2353" t="str">
            <v>اسناد تضميني دريافتي از كاركنان</v>
          </cell>
          <cell r="G2353" t="str">
            <v>300159</v>
          </cell>
          <cell r="H2353" t="str">
            <v>شيرزاده اكبر</v>
          </cell>
          <cell r="P2353" t="str">
            <v>999</v>
          </cell>
        </row>
        <row r="2354">
          <cell r="A2354">
            <v>9999</v>
          </cell>
          <cell r="B2354" t="str">
            <v>990099300191</v>
          </cell>
          <cell r="C2354" t="str">
            <v>990</v>
          </cell>
          <cell r="D2354" t="str">
            <v>990099</v>
          </cell>
          <cell r="E2354" t="str">
            <v>حسابهاي انتظامي</v>
          </cell>
          <cell r="F2354" t="str">
            <v>اسناد تضميني دريافتي از كاركنان</v>
          </cell>
          <cell r="G2354" t="str">
            <v>300191</v>
          </cell>
          <cell r="H2354" t="str">
            <v>باقر قازيار رشيد</v>
          </cell>
          <cell r="P2354" t="str">
            <v>999</v>
          </cell>
        </row>
        <row r="2355">
          <cell r="A2355">
            <v>9999</v>
          </cell>
          <cell r="B2355" t="str">
            <v>990099300198</v>
          </cell>
          <cell r="C2355" t="str">
            <v>990</v>
          </cell>
          <cell r="D2355" t="str">
            <v>990099</v>
          </cell>
          <cell r="E2355" t="str">
            <v>حسابهاي انتظامي</v>
          </cell>
          <cell r="F2355" t="str">
            <v>اسناد تضميني دريافتي از كاركنان</v>
          </cell>
          <cell r="G2355" t="str">
            <v>300198</v>
          </cell>
          <cell r="H2355" t="str">
            <v>ميرزائي شكور</v>
          </cell>
          <cell r="P2355" t="str">
            <v>999</v>
          </cell>
        </row>
        <row r="2356">
          <cell r="A2356">
            <v>9999</v>
          </cell>
          <cell r="B2356" t="str">
            <v>990099300201</v>
          </cell>
          <cell r="C2356" t="str">
            <v>990</v>
          </cell>
          <cell r="D2356" t="str">
            <v>990099</v>
          </cell>
          <cell r="E2356" t="str">
            <v>حسابهاي انتظامي</v>
          </cell>
          <cell r="F2356" t="str">
            <v>اسناد تضميني دريافتي از كاركنان</v>
          </cell>
          <cell r="G2356" t="str">
            <v>300201</v>
          </cell>
          <cell r="H2356" t="str">
            <v>حسين زاده فرد سجاد</v>
          </cell>
          <cell r="P2356" t="str">
            <v>999</v>
          </cell>
        </row>
        <row r="2357">
          <cell r="A2357">
            <v>9999</v>
          </cell>
          <cell r="B2357" t="str">
            <v>990099300215</v>
          </cell>
          <cell r="C2357" t="str">
            <v>990</v>
          </cell>
          <cell r="D2357" t="str">
            <v>990099</v>
          </cell>
          <cell r="E2357" t="str">
            <v>حسابهاي انتظامي</v>
          </cell>
          <cell r="F2357" t="str">
            <v>اسناد تضميني دريافتي از كاركنان</v>
          </cell>
          <cell r="G2357" t="str">
            <v>300215</v>
          </cell>
          <cell r="H2357" t="str">
            <v>هژبر جواد</v>
          </cell>
          <cell r="P2357" t="str">
            <v>999</v>
          </cell>
        </row>
        <row r="2358">
          <cell r="A2358">
            <v>9999</v>
          </cell>
          <cell r="B2358" t="str">
            <v>990099300220</v>
          </cell>
          <cell r="C2358" t="str">
            <v>990</v>
          </cell>
          <cell r="D2358" t="str">
            <v>990099</v>
          </cell>
          <cell r="E2358" t="str">
            <v>حسابهاي انتظامي</v>
          </cell>
          <cell r="F2358" t="str">
            <v>اسناد تضميني دريافتي از كاركنان</v>
          </cell>
          <cell r="G2358" t="str">
            <v>300220</v>
          </cell>
          <cell r="H2358" t="str">
            <v>صحت مند قره بابا يوسف</v>
          </cell>
          <cell r="P2358" t="str">
            <v>999</v>
          </cell>
        </row>
        <row r="2359">
          <cell r="A2359">
            <v>9999</v>
          </cell>
          <cell r="B2359" t="str">
            <v>990099300245</v>
          </cell>
          <cell r="C2359" t="str">
            <v>990</v>
          </cell>
          <cell r="D2359" t="str">
            <v>990099</v>
          </cell>
          <cell r="E2359" t="str">
            <v>حسابهاي انتظامي</v>
          </cell>
          <cell r="F2359" t="str">
            <v>اسناد تضميني دريافتي از كاركنان</v>
          </cell>
          <cell r="G2359" t="str">
            <v>300245</v>
          </cell>
          <cell r="H2359" t="str">
            <v>غفاري افشرد كريم</v>
          </cell>
          <cell r="P2359" t="str">
            <v>999</v>
          </cell>
        </row>
        <row r="2360">
          <cell r="A2360">
            <v>9999</v>
          </cell>
          <cell r="B2360" t="str">
            <v>990099300248</v>
          </cell>
          <cell r="C2360" t="str">
            <v>990</v>
          </cell>
          <cell r="D2360" t="str">
            <v>990099</v>
          </cell>
          <cell r="E2360" t="str">
            <v>حسابهاي انتظامي</v>
          </cell>
          <cell r="F2360" t="str">
            <v>اسناد تضميني دريافتي از كاركنان</v>
          </cell>
          <cell r="G2360" t="str">
            <v>300248</v>
          </cell>
          <cell r="H2360" t="str">
            <v>واحدي باويل محمدحسين</v>
          </cell>
          <cell r="P2360" t="str">
            <v>999</v>
          </cell>
        </row>
        <row r="2361">
          <cell r="A2361">
            <v>9999</v>
          </cell>
          <cell r="B2361" t="str">
            <v>990099300256</v>
          </cell>
          <cell r="C2361" t="str">
            <v>990</v>
          </cell>
          <cell r="D2361" t="str">
            <v>990099</v>
          </cell>
          <cell r="E2361" t="str">
            <v>حسابهاي انتظامي</v>
          </cell>
          <cell r="F2361" t="str">
            <v>اسناد تضميني دريافتي از كاركنان</v>
          </cell>
          <cell r="G2361" t="str">
            <v>300256</v>
          </cell>
          <cell r="H2361" t="str">
            <v>نادري بركجه پرويز</v>
          </cell>
          <cell r="P2361" t="str">
            <v>999</v>
          </cell>
        </row>
        <row r="2362">
          <cell r="A2362">
            <v>9999</v>
          </cell>
          <cell r="B2362" t="str">
            <v>990099300266</v>
          </cell>
          <cell r="C2362" t="str">
            <v>990</v>
          </cell>
          <cell r="D2362" t="str">
            <v>990099</v>
          </cell>
          <cell r="E2362" t="str">
            <v>حسابهاي انتظامي</v>
          </cell>
          <cell r="F2362" t="str">
            <v>اسناد تضميني دريافتي از كاركنان</v>
          </cell>
          <cell r="G2362" t="str">
            <v>300266</v>
          </cell>
          <cell r="H2362" t="str">
            <v>عطايان حسن</v>
          </cell>
          <cell r="P2362" t="str">
            <v>999</v>
          </cell>
        </row>
        <row r="2363">
          <cell r="A2363">
            <v>9999</v>
          </cell>
          <cell r="B2363" t="str">
            <v>990099300981</v>
          </cell>
          <cell r="C2363" t="str">
            <v>990</v>
          </cell>
          <cell r="D2363" t="str">
            <v>990099</v>
          </cell>
          <cell r="E2363" t="str">
            <v>حسابهاي انتظامي</v>
          </cell>
          <cell r="F2363" t="str">
            <v>اسناد تضميني دريافتي از كاركنان</v>
          </cell>
          <cell r="G2363" t="str">
            <v>300981</v>
          </cell>
          <cell r="H2363" t="str">
            <v>يونس تيزقدم</v>
          </cell>
          <cell r="P2363" t="str">
            <v>999</v>
          </cell>
        </row>
        <row r="2364">
          <cell r="A2364">
            <v>9999</v>
          </cell>
          <cell r="B2364" t="str">
            <v>990099300992</v>
          </cell>
          <cell r="C2364" t="str">
            <v>990</v>
          </cell>
          <cell r="D2364" t="str">
            <v>990099</v>
          </cell>
          <cell r="E2364" t="str">
            <v>حسابهاي انتظامي</v>
          </cell>
          <cell r="F2364" t="str">
            <v>اسناد تضميني دريافتي از كاركنان</v>
          </cell>
          <cell r="G2364" t="str">
            <v>300992</v>
          </cell>
          <cell r="H2364" t="str">
            <v>سعيد حسين پور</v>
          </cell>
          <cell r="P2364" t="str">
            <v>999</v>
          </cell>
        </row>
        <row r="2365">
          <cell r="A2365">
            <v>9999</v>
          </cell>
          <cell r="B2365" t="str">
            <v>990099300048</v>
          </cell>
          <cell r="C2365" t="str">
            <v>990</v>
          </cell>
          <cell r="D2365" t="str">
            <v>990099</v>
          </cell>
          <cell r="E2365" t="str">
            <v>حسابهاي انتظامي</v>
          </cell>
          <cell r="F2365" t="str">
            <v>اسناد تضميني دريافتي از كاركنان</v>
          </cell>
          <cell r="G2365" t="str">
            <v>300048</v>
          </cell>
          <cell r="H2365" t="str">
            <v>ممي پور بارنجي سعيد</v>
          </cell>
          <cell r="P2365" t="str">
            <v>999</v>
          </cell>
        </row>
        <row r="2366">
          <cell r="A2366">
            <v>9999</v>
          </cell>
          <cell r="B2366" t="str">
            <v>990099300997</v>
          </cell>
          <cell r="C2366" t="str">
            <v>990</v>
          </cell>
          <cell r="D2366" t="str">
            <v>990099</v>
          </cell>
          <cell r="E2366" t="str">
            <v>حسابهاي انتظامي</v>
          </cell>
          <cell r="F2366" t="str">
            <v>اسناد تضميني دريافتي از كاركنان</v>
          </cell>
          <cell r="G2366" t="str">
            <v>300997</v>
          </cell>
          <cell r="H2366" t="str">
            <v>نادر سليماني</v>
          </cell>
          <cell r="P2366" t="str">
            <v>999</v>
          </cell>
        </row>
        <row r="2367">
          <cell r="A2367">
            <v>0</v>
          </cell>
          <cell r="B2367" t="str">
            <v>991001</v>
          </cell>
          <cell r="C2367" t="str">
            <v>991</v>
          </cell>
          <cell r="D2367" t="str">
            <v>991001</v>
          </cell>
          <cell r="E2367" t="str">
            <v>طرف حسابهاي انتظامي</v>
          </cell>
          <cell r="F2367" t="str">
            <v>طرف حسابهاي انتظامي</v>
          </cell>
          <cell r="G2367">
            <v>0</v>
          </cell>
          <cell r="H2367">
            <v>0</v>
          </cell>
          <cell r="P2367" t="str">
            <v>0</v>
          </cell>
        </row>
        <row r="2368">
          <cell r="A2368">
            <v>0</v>
          </cell>
          <cell r="B2368">
            <v>0</v>
          </cell>
          <cell r="P2368">
            <v>0</v>
          </cell>
        </row>
        <row r="2369">
          <cell r="A2369">
            <v>0</v>
          </cell>
          <cell r="B2369">
            <v>0</v>
          </cell>
          <cell r="P2369">
            <v>0</v>
          </cell>
        </row>
        <row r="2370">
          <cell r="A2370">
            <v>0</v>
          </cell>
          <cell r="B2370">
            <v>0</v>
          </cell>
          <cell r="P2370">
            <v>0</v>
          </cell>
        </row>
        <row r="2371">
          <cell r="A2371">
            <v>0</v>
          </cell>
          <cell r="B2371">
            <v>0</v>
          </cell>
          <cell r="P2371">
            <v>0</v>
          </cell>
        </row>
        <row r="2372">
          <cell r="A2372">
            <v>0</v>
          </cell>
          <cell r="B2372">
            <v>0</v>
          </cell>
          <cell r="P2372">
            <v>0</v>
          </cell>
        </row>
        <row r="2373">
          <cell r="A2373">
            <v>0</v>
          </cell>
          <cell r="B2373">
            <v>0</v>
          </cell>
          <cell r="P2373">
            <v>0</v>
          </cell>
        </row>
        <row r="2374">
          <cell r="A2374">
            <v>0</v>
          </cell>
          <cell r="B2374">
            <v>0</v>
          </cell>
          <cell r="P2374">
            <v>0</v>
          </cell>
        </row>
        <row r="2375">
          <cell r="A2375">
            <v>0</v>
          </cell>
          <cell r="B2375">
            <v>0</v>
          </cell>
          <cell r="P2375">
            <v>0</v>
          </cell>
        </row>
        <row r="2376">
          <cell r="A2376">
            <v>0</v>
          </cell>
          <cell r="B2376">
            <v>0</v>
          </cell>
          <cell r="P2376">
            <v>0</v>
          </cell>
        </row>
        <row r="2377">
          <cell r="A2377">
            <v>0</v>
          </cell>
          <cell r="B2377">
            <v>0</v>
          </cell>
          <cell r="P2377">
            <v>0</v>
          </cell>
        </row>
        <row r="2378">
          <cell r="A2378">
            <v>0</v>
          </cell>
          <cell r="B2378">
            <v>0</v>
          </cell>
          <cell r="P2378">
            <v>0</v>
          </cell>
        </row>
        <row r="2379">
          <cell r="A2379">
            <v>0</v>
          </cell>
          <cell r="B2379">
            <v>0</v>
          </cell>
          <cell r="P2379">
            <v>0</v>
          </cell>
        </row>
        <row r="2380">
          <cell r="A2380">
            <v>0</v>
          </cell>
          <cell r="B2380">
            <v>0</v>
          </cell>
          <cell r="P2380">
            <v>0</v>
          </cell>
        </row>
        <row r="2381">
          <cell r="A2381">
            <v>0</v>
          </cell>
          <cell r="B2381">
            <v>0</v>
          </cell>
          <cell r="P2381">
            <v>0</v>
          </cell>
        </row>
        <row r="2382">
          <cell r="A2382">
            <v>0</v>
          </cell>
          <cell r="B2382">
            <v>0</v>
          </cell>
          <cell r="P2382">
            <v>0</v>
          </cell>
        </row>
        <row r="2383">
          <cell r="A2383">
            <v>0</v>
          </cell>
          <cell r="B2383">
            <v>0</v>
          </cell>
          <cell r="P2383">
            <v>0</v>
          </cell>
        </row>
        <row r="2384">
          <cell r="A2384">
            <v>0</v>
          </cell>
          <cell r="B2384">
            <v>0</v>
          </cell>
          <cell r="P2384">
            <v>0</v>
          </cell>
        </row>
        <row r="2385">
          <cell r="A2385">
            <v>0</v>
          </cell>
          <cell r="B2385">
            <v>0</v>
          </cell>
          <cell r="P2385">
            <v>0</v>
          </cell>
        </row>
        <row r="2386">
          <cell r="A2386">
            <v>0</v>
          </cell>
          <cell r="B2386">
            <v>0</v>
          </cell>
          <cell r="P2386">
            <v>0</v>
          </cell>
        </row>
        <row r="2387">
          <cell r="A2387">
            <v>0</v>
          </cell>
          <cell r="B2387">
            <v>0</v>
          </cell>
          <cell r="P2387">
            <v>0</v>
          </cell>
        </row>
        <row r="2388">
          <cell r="A2388">
            <v>0</v>
          </cell>
          <cell r="B2388">
            <v>0</v>
          </cell>
          <cell r="P2388">
            <v>0</v>
          </cell>
        </row>
        <row r="2389">
          <cell r="A2389">
            <v>0</v>
          </cell>
          <cell r="B2389">
            <v>0</v>
          </cell>
          <cell r="P2389">
            <v>0</v>
          </cell>
        </row>
        <row r="2390">
          <cell r="A2390">
            <v>0</v>
          </cell>
          <cell r="B2390">
            <v>0</v>
          </cell>
          <cell r="P2390">
            <v>0</v>
          </cell>
        </row>
        <row r="2391">
          <cell r="A2391">
            <v>0</v>
          </cell>
          <cell r="B2391">
            <v>0</v>
          </cell>
          <cell r="P2391">
            <v>0</v>
          </cell>
        </row>
        <row r="2392">
          <cell r="A2392">
            <v>0</v>
          </cell>
          <cell r="B2392">
            <v>0</v>
          </cell>
          <cell r="P2392">
            <v>0</v>
          </cell>
        </row>
        <row r="2393">
          <cell r="A2393">
            <v>0</v>
          </cell>
          <cell r="B2393">
            <v>0</v>
          </cell>
          <cell r="P2393">
            <v>0</v>
          </cell>
        </row>
        <row r="2394">
          <cell r="A2394">
            <v>0</v>
          </cell>
          <cell r="B2394">
            <v>0</v>
          </cell>
          <cell r="P2394">
            <v>0</v>
          </cell>
        </row>
        <row r="2395">
          <cell r="A2395">
            <v>0</v>
          </cell>
          <cell r="B2395">
            <v>0</v>
          </cell>
          <cell r="P2395">
            <v>0</v>
          </cell>
        </row>
        <row r="2396">
          <cell r="A2396">
            <v>0</v>
          </cell>
          <cell r="B2396">
            <v>0</v>
          </cell>
          <cell r="P2396">
            <v>0</v>
          </cell>
        </row>
        <row r="2397">
          <cell r="A2397">
            <v>0</v>
          </cell>
          <cell r="B2397">
            <v>0</v>
          </cell>
          <cell r="P2397">
            <v>0</v>
          </cell>
        </row>
        <row r="2398">
          <cell r="A2398">
            <v>0</v>
          </cell>
          <cell r="B2398">
            <v>0</v>
          </cell>
          <cell r="P2398">
            <v>0</v>
          </cell>
        </row>
        <row r="2399">
          <cell r="A2399">
            <v>0</v>
          </cell>
          <cell r="B2399">
            <v>0</v>
          </cell>
          <cell r="P2399">
            <v>0</v>
          </cell>
        </row>
        <row r="2400">
          <cell r="A2400">
            <v>0</v>
          </cell>
          <cell r="B2400">
            <v>0</v>
          </cell>
          <cell r="P2400">
            <v>0</v>
          </cell>
        </row>
        <row r="2401">
          <cell r="A2401">
            <v>0</v>
          </cell>
          <cell r="B2401">
            <v>0</v>
          </cell>
          <cell r="P2401">
            <v>0</v>
          </cell>
        </row>
        <row r="2402">
          <cell r="A2402">
            <v>0</v>
          </cell>
          <cell r="B2402">
            <v>0</v>
          </cell>
          <cell r="P2402">
            <v>0</v>
          </cell>
        </row>
        <row r="2403">
          <cell r="A2403">
            <v>0</v>
          </cell>
          <cell r="B2403">
            <v>0</v>
          </cell>
          <cell r="P2403">
            <v>0</v>
          </cell>
        </row>
        <row r="2404">
          <cell r="A2404">
            <v>0</v>
          </cell>
          <cell r="B2404">
            <v>0</v>
          </cell>
          <cell r="P2404">
            <v>0</v>
          </cell>
        </row>
        <row r="2405">
          <cell r="A2405">
            <v>0</v>
          </cell>
          <cell r="B2405">
            <v>0</v>
          </cell>
          <cell r="P2405">
            <v>0</v>
          </cell>
        </row>
        <row r="2406">
          <cell r="A2406">
            <v>0</v>
          </cell>
          <cell r="B2406">
            <v>0</v>
          </cell>
          <cell r="P2406">
            <v>0</v>
          </cell>
        </row>
        <row r="2407">
          <cell r="A2407">
            <v>0</v>
          </cell>
          <cell r="B2407">
            <v>0</v>
          </cell>
          <cell r="P2407">
            <v>0</v>
          </cell>
        </row>
        <row r="2408">
          <cell r="A2408">
            <v>0</v>
          </cell>
          <cell r="B2408">
            <v>0</v>
          </cell>
          <cell r="P2408">
            <v>0</v>
          </cell>
        </row>
        <row r="2409">
          <cell r="A2409">
            <v>0</v>
          </cell>
          <cell r="B2409">
            <v>0</v>
          </cell>
          <cell r="P2409">
            <v>0</v>
          </cell>
        </row>
        <row r="2410">
          <cell r="A2410">
            <v>0</v>
          </cell>
          <cell r="B2410">
            <v>0</v>
          </cell>
          <cell r="P2410">
            <v>0</v>
          </cell>
        </row>
        <row r="2411">
          <cell r="A2411">
            <v>0</v>
          </cell>
          <cell r="B2411">
            <v>0</v>
          </cell>
          <cell r="P2411">
            <v>0</v>
          </cell>
        </row>
        <row r="2412">
          <cell r="A2412">
            <v>0</v>
          </cell>
          <cell r="B2412">
            <v>0</v>
          </cell>
          <cell r="P2412">
            <v>0</v>
          </cell>
        </row>
        <row r="2413">
          <cell r="A2413">
            <v>0</v>
          </cell>
          <cell r="B2413">
            <v>0</v>
          </cell>
          <cell r="P2413">
            <v>0</v>
          </cell>
        </row>
        <row r="2414">
          <cell r="A2414">
            <v>0</v>
          </cell>
          <cell r="B2414">
            <v>0</v>
          </cell>
          <cell r="P2414">
            <v>0</v>
          </cell>
        </row>
        <row r="2415">
          <cell r="A2415">
            <v>0</v>
          </cell>
          <cell r="B2415">
            <v>0</v>
          </cell>
          <cell r="P2415">
            <v>0</v>
          </cell>
        </row>
        <row r="2416">
          <cell r="A2416">
            <v>0</v>
          </cell>
          <cell r="B2416">
            <v>0</v>
          </cell>
          <cell r="P2416">
            <v>0</v>
          </cell>
        </row>
        <row r="2417">
          <cell r="A2417">
            <v>0</v>
          </cell>
          <cell r="B2417">
            <v>0</v>
          </cell>
          <cell r="P2417">
            <v>0</v>
          </cell>
        </row>
        <row r="2418">
          <cell r="A2418">
            <v>0</v>
          </cell>
          <cell r="B2418">
            <v>0</v>
          </cell>
          <cell r="P2418">
            <v>0</v>
          </cell>
        </row>
        <row r="2419">
          <cell r="A2419">
            <v>0</v>
          </cell>
          <cell r="B2419">
            <v>0</v>
          </cell>
          <cell r="P2419">
            <v>0</v>
          </cell>
        </row>
        <row r="2420">
          <cell r="A2420">
            <v>0</v>
          </cell>
          <cell r="B2420">
            <v>0</v>
          </cell>
          <cell r="P2420">
            <v>0</v>
          </cell>
        </row>
        <row r="2421">
          <cell r="A2421">
            <v>0</v>
          </cell>
          <cell r="B2421">
            <v>0</v>
          </cell>
          <cell r="P2421">
            <v>0</v>
          </cell>
        </row>
        <row r="2422">
          <cell r="A2422">
            <v>0</v>
          </cell>
          <cell r="B2422">
            <v>0</v>
          </cell>
          <cell r="P2422">
            <v>0</v>
          </cell>
        </row>
        <row r="2423">
          <cell r="A2423">
            <v>0</v>
          </cell>
          <cell r="B2423">
            <v>0</v>
          </cell>
          <cell r="P2423">
            <v>0</v>
          </cell>
        </row>
        <row r="2424">
          <cell r="A2424">
            <v>0</v>
          </cell>
          <cell r="B2424">
            <v>0</v>
          </cell>
          <cell r="P2424">
            <v>0</v>
          </cell>
        </row>
        <row r="2425">
          <cell r="A2425">
            <v>0</v>
          </cell>
          <cell r="B2425">
            <v>0</v>
          </cell>
          <cell r="P2425">
            <v>0</v>
          </cell>
        </row>
        <row r="2426">
          <cell r="A2426">
            <v>0</v>
          </cell>
          <cell r="B2426">
            <v>0</v>
          </cell>
          <cell r="P2426">
            <v>0</v>
          </cell>
        </row>
        <row r="2427">
          <cell r="A2427">
            <v>0</v>
          </cell>
          <cell r="B2427">
            <v>0</v>
          </cell>
          <cell r="P2427">
            <v>0</v>
          </cell>
        </row>
        <row r="2428">
          <cell r="A2428">
            <v>0</v>
          </cell>
          <cell r="B2428">
            <v>0</v>
          </cell>
          <cell r="P2428">
            <v>0</v>
          </cell>
        </row>
        <row r="2429">
          <cell r="A2429">
            <v>0</v>
          </cell>
          <cell r="B2429">
            <v>0</v>
          </cell>
          <cell r="P2429">
            <v>0</v>
          </cell>
        </row>
        <row r="2430">
          <cell r="A2430">
            <v>0</v>
          </cell>
          <cell r="B2430">
            <v>0</v>
          </cell>
          <cell r="P2430">
            <v>0</v>
          </cell>
        </row>
        <row r="2431">
          <cell r="A2431">
            <v>0</v>
          </cell>
          <cell r="B2431">
            <v>0</v>
          </cell>
          <cell r="P2431">
            <v>0</v>
          </cell>
        </row>
        <row r="2432">
          <cell r="A2432">
            <v>0</v>
          </cell>
          <cell r="B2432">
            <v>0</v>
          </cell>
          <cell r="P2432">
            <v>0</v>
          </cell>
        </row>
        <row r="2433">
          <cell r="A2433">
            <v>0</v>
          </cell>
          <cell r="B2433">
            <v>0</v>
          </cell>
          <cell r="P2433">
            <v>0</v>
          </cell>
        </row>
        <row r="2434">
          <cell r="A2434">
            <v>0</v>
          </cell>
          <cell r="B2434">
            <v>0</v>
          </cell>
          <cell r="P2434">
            <v>0</v>
          </cell>
        </row>
        <row r="2435">
          <cell r="A2435">
            <v>0</v>
          </cell>
          <cell r="B2435">
            <v>0</v>
          </cell>
          <cell r="P2435">
            <v>0</v>
          </cell>
        </row>
        <row r="2436">
          <cell r="A2436">
            <v>0</v>
          </cell>
          <cell r="B2436">
            <v>0</v>
          </cell>
          <cell r="P2436">
            <v>0</v>
          </cell>
        </row>
        <row r="2437">
          <cell r="A2437">
            <v>0</v>
          </cell>
          <cell r="B2437">
            <v>0</v>
          </cell>
          <cell r="P2437">
            <v>0</v>
          </cell>
        </row>
        <row r="2438">
          <cell r="A2438">
            <v>0</v>
          </cell>
          <cell r="B2438">
            <v>0</v>
          </cell>
          <cell r="P2438">
            <v>0</v>
          </cell>
        </row>
        <row r="2439">
          <cell r="A2439">
            <v>0</v>
          </cell>
          <cell r="B2439">
            <v>0</v>
          </cell>
          <cell r="P2439">
            <v>0</v>
          </cell>
        </row>
        <row r="2440">
          <cell r="A2440">
            <v>0</v>
          </cell>
          <cell r="B2440">
            <v>0</v>
          </cell>
          <cell r="P2440">
            <v>0</v>
          </cell>
        </row>
        <row r="2441">
          <cell r="A2441">
            <v>0</v>
          </cell>
          <cell r="B2441">
            <v>0</v>
          </cell>
          <cell r="P2441">
            <v>0</v>
          </cell>
        </row>
        <row r="2442">
          <cell r="A2442">
            <v>0</v>
          </cell>
          <cell r="B2442">
            <v>0</v>
          </cell>
          <cell r="P2442">
            <v>0</v>
          </cell>
        </row>
        <row r="2443">
          <cell r="A2443">
            <v>0</v>
          </cell>
          <cell r="B2443">
            <v>0</v>
          </cell>
          <cell r="P2443">
            <v>0</v>
          </cell>
        </row>
        <row r="2444">
          <cell r="A2444">
            <v>0</v>
          </cell>
          <cell r="B2444">
            <v>0</v>
          </cell>
          <cell r="P2444">
            <v>0</v>
          </cell>
        </row>
        <row r="2445">
          <cell r="A2445">
            <v>0</v>
          </cell>
          <cell r="B2445">
            <v>0</v>
          </cell>
          <cell r="P2445">
            <v>0</v>
          </cell>
        </row>
        <row r="2446">
          <cell r="A2446">
            <v>0</v>
          </cell>
          <cell r="B2446">
            <v>0</v>
          </cell>
          <cell r="P2446">
            <v>0</v>
          </cell>
        </row>
        <row r="2447">
          <cell r="A2447">
            <v>0</v>
          </cell>
          <cell r="B2447">
            <v>0</v>
          </cell>
          <cell r="P2447">
            <v>0</v>
          </cell>
        </row>
        <row r="2448">
          <cell r="A2448">
            <v>0</v>
          </cell>
          <cell r="B2448">
            <v>0</v>
          </cell>
          <cell r="P2448">
            <v>0</v>
          </cell>
        </row>
        <row r="2449">
          <cell r="A2449">
            <v>0</v>
          </cell>
          <cell r="B2449">
            <v>0</v>
          </cell>
          <cell r="P2449">
            <v>0</v>
          </cell>
        </row>
        <row r="2450">
          <cell r="A2450">
            <v>0</v>
          </cell>
          <cell r="B2450">
            <v>0</v>
          </cell>
          <cell r="P2450">
            <v>0</v>
          </cell>
        </row>
        <row r="2451">
          <cell r="A2451">
            <v>0</v>
          </cell>
          <cell r="B2451">
            <v>0</v>
          </cell>
          <cell r="P2451">
            <v>0</v>
          </cell>
        </row>
        <row r="2452">
          <cell r="A2452">
            <v>0</v>
          </cell>
          <cell r="B2452">
            <v>0</v>
          </cell>
          <cell r="P2452">
            <v>0</v>
          </cell>
        </row>
        <row r="2453">
          <cell r="A2453">
            <v>0</v>
          </cell>
          <cell r="B2453">
            <v>0</v>
          </cell>
          <cell r="P2453">
            <v>0</v>
          </cell>
        </row>
        <row r="2454">
          <cell r="A2454">
            <v>0</v>
          </cell>
          <cell r="B2454">
            <v>0</v>
          </cell>
          <cell r="P2454">
            <v>0</v>
          </cell>
        </row>
        <row r="2455">
          <cell r="A2455">
            <v>0</v>
          </cell>
          <cell r="B2455">
            <v>0</v>
          </cell>
          <cell r="P2455">
            <v>0</v>
          </cell>
        </row>
        <row r="2456">
          <cell r="A2456">
            <v>0</v>
          </cell>
          <cell r="B2456">
            <v>0</v>
          </cell>
          <cell r="P2456">
            <v>0</v>
          </cell>
        </row>
        <row r="2457">
          <cell r="A2457">
            <v>0</v>
          </cell>
          <cell r="B2457">
            <v>0</v>
          </cell>
          <cell r="P2457">
            <v>0</v>
          </cell>
        </row>
        <row r="2458">
          <cell r="A2458">
            <v>0</v>
          </cell>
          <cell r="B2458">
            <v>0</v>
          </cell>
          <cell r="P2458">
            <v>0</v>
          </cell>
        </row>
        <row r="2459">
          <cell r="A2459">
            <v>0</v>
          </cell>
          <cell r="B2459">
            <v>0</v>
          </cell>
          <cell r="P2459">
            <v>0</v>
          </cell>
        </row>
        <row r="2460">
          <cell r="A2460">
            <v>0</v>
          </cell>
          <cell r="B2460">
            <v>0</v>
          </cell>
          <cell r="P2460">
            <v>0</v>
          </cell>
        </row>
        <row r="2461">
          <cell r="A2461">
            <v>0</v>
          </cell>
          <cell r="B2461">
            <v>0</v>
          </cell>
          <cell r="P2461">
            <v>0</v>
          </cell>
        </row>
        <row r="2462">
          <cell r="A2462">
            <v>0</v>
          </cell>
          <cell r="B2462">
            <v>0</v>
          </cell>
          <cell r="P2462">
            <v>0</v>
          </cell>
        </row>
        <row r="2463">
          <cell r="A2463">
            <v>0</v>
          </cell>
          <cell r="B2463">
            <v>0</v>
          </cell>
          <cell r="P2463">
            <v>0</v>
          </cell>
        </row>
        <row r="2464">
          <cell r="A2464">
            <v>0</v>
          </cell>
          <cell r="B2464">
            <v>0</v>
          </cell>
          <cell r="P2464">
            <v>0</v>
          </cell>
        </row>
        <row r="2465">
          <cell r="A2465">
            <v>0</v>
          </cell>
          <cell r="B2465">
            <v>0</v>
          </cell>
          <cell r="P2465">
            <v>0</v>
          </cell>
        </row>
        <row r="2466">
          <cell r="A2466">
            <v>0</v>
          </cell>
          <cell r="B2466">
            <v>0</v>
          </cell>
          <cell r="P2466">
            <v>0</v>
          </cell>
        </row>
        <row r="2467">
          <cell r="A2467">
            <v>0</v>
          </cell>
          <cell r="B2467">
            <v>0</v>
          </cell>
          <cell r="P2467">
            <v>0</v>
          </cell>
        </row>
        <row r="2468">
          <cell r="A2468">
            <v>0</v>
          </cell>
          <cell r="B2468">
            <v>0</v>
          </cell>
          <cell r="P2468">
            <v>0</v>
          </cell>
        </row>
        <row r="2469">
          <cell r="A2469">
            <v>0</v>
          </cell>
          <cell r="B2469">
            <v>0</v>
          </cell>
          <cell r="P2469">
            <v>0</v>
          </cell>
        </row>
        <row r="2470">
          <cell r="A2470">
            <v>0</v>
          </cell>
          <cell r="B2470">
            <v>0</v>
          </cell>
          <cell r="P2470">
            <v>0</v>
          </cell>
        </row>
        <row r="2471">
          <cell r="A2471">
            <v>0</v>
          </cell>
          <cell r="B2471">
            <v>0</v>
          </cell>
          <cell r="P2471">
            <v>0</v>
          </cell>
        </row>
        <row r="2472">
          <cell r="A2472">
            <v>0</v>
          </cell>
          <cell r="B2472">
            <v>0</v>
          </cell>
          <cell r="P2472">
            <v>0</v>
          </cell>
        </row>
        <row r="2473">
          <cell r="A2473">
            <v>0</v>
          </cell>
          <cell r="B2473">
            <v>0</v>
          </cell>
          <cell r="P2473">
            <v>0</v>
          </cell>
        </row>
        <row r="2474">
          <cell r="A2474">
            <v>0</v>
          </cell>
          <cell r="B2474">
            <v>0</v>
          </cell>
          <cell r="P2474">
            <v>0</v>
          </cell>
        </row>
        <row r="2475">
          <cell r="A2475">
            <v>0</v>
          </cell>
          <cell r="B2475">
            <v>0</v>
          </cell>
          <cell r="P2475">
            <v>0</v>
          </cell>
        </row>
        <row r="2476">
          <cell r="A2476">
            <v>0</v>
          </cell>
          <cell r="B2476">
            <v>0</v>
          </cell>
          <cell r="P2476">
            <v>0</v>
          </cell>
        </row>
        <row r="2477">
          <cell r="A2477">
            <v>0</v>
          </cell>
          <cell r="B2477">
            <v>0</v>
          </cell>
          <cell r="P2477">
            <v>0</v>
          </cell>
        </row>
        <row r="2478">
          <cell r="A2478">
            <v>0</v>
          </cell>
          <cell r="B2478">
            <v>0</v>
          </cell>
          <cell r="P2478">
            <v>0</v>
          </cell>
        </row>
        <row r="2479">
          <cell r="A2479">
            <v>0</v>
          </cell>
          <cell r="B2479">
            <v>0</v>
          </cell>
          <cell r="P2479">
            <v>0</v>
          </cell>
        </row>
        <row r="2480">
          <cell r="A2480">
            <v>0</v>
          </cell>
          <cell r="B2480">
            <v>0</v>
          </cell>
          <cell r="P2480">
            <v>0</v>
          </cell>
        </row>
        <row r="2481">
          <cell r="A2481">
            <v>0</v>
          </cell>
          <cell r="B2481">
            <v>0</v>
          </cell>
          <cell r="P2481">
            <v>0</v>
          </cell>
        </row>
        <row r="2482">
          <cell r="A2482">
            <v>0</v>
          </cell>
          <cell r="B2482">
            <v>0</v>
          </cell>
          <cell r="P2482">
            <v>0</v>
          </cell>
        </row>
        <row r="2483">
          <cell r="A2483">
            <v>0</v>
          </cell>
          <cell r="B2483">
            <v>0</v>
          </cell>
          <cell r="P2483">
            <v>0</v>
          </cell>
        </row>
        <row r="2484">
          <cell r="A2484">
            <v>0</v>
          </cell>
          <cell r="B2484">
            <v>0</v>
          </cell>
          <cell r="P2484">
            <v>0</v>
          </cell>
        </row>
        <row r="2485">
          <cell r="A2485">
            <v>0</v>
          </cell>
          <cell r="B2485">
            <v>0</v>
          </cell>
          <cell r="P2485">
            <v>0</v>
          </cell>
        </row>
        <row r="2486">
          <cell r="A2486">
            <v>0</v>
          </cell>
          <cell r="B2486">
            <v>0</v>
          </cell>
          <cell r="P2486">
            <v>0</v>
          </cell>
        </row>
        <row r="2487">
          <cell r="A2487">
            <v>0</v>
          </cell>
          <cell r="B2487">
            <v>0</v>
          </cell>
          <cell r="P2487">
            <v>0</v>
          </cell>
        </row>
        <row r="2488">
          <cell r="A2488">
            <v>0</v>
          </cell>
          <cell r="B2488">
            <v>0</v>
          </cell>
          <cell r="P2488">
            <v>0</v>
          </cell>
        </row>
        <row r="2489">
          <cell r="A2489">
            <v>0</v>
          </cell>
          <cell r="B2489">
            <v>0</v>
          </cell>
          <cell r="P2489">
            <v>0</v>
          </cell>
        </row>
        <row r="2490">
          <cell r="A2490">
            <v>0</v>
          </cell>
          <cell r="B2490">
            <v>0</v>
          </cell>
          <cell r="P2490">
            <v>0</v>
          </cell>
        </row>
        <row r="2491">
          <cell r="A2491">
            <v>0</v>
          </cell>
          <cell r="B2491">
            <v>0</v>
          </cell>
          <cell r="P2491">
            <v>0</v>
          </cell>
        </row>
        <row r="2492">
          <cell r="A2492">
            <v>0</v>
          </cell>
          <cell r="B2492">
            <v>0</v>
          </cell>
          <cell r="P2492">
            <v>0</v>
          </cell>
        </row>
        <row r="2493">
          <cell r="A2493">
            <v>0</v>
          </cell>
          <cell r="B2493">
            <v>0</v>
          </cell>
          <cell r="P2493">
            <v>0</v>
          </cell>
        </row>
        <row r="2494">
          <cell r="A2494">
            <v>0</v>
          </cell>
          <cell r="B2494">
            <v>0</v>
          </cell>
          <cell r="P2494">
            <v>0</v>
          </cell>
        </row>
        <row r="2495">
          <cell r="A2495">
            <v>0</v>
          </cell>
          <cell r="B2495">
            <v>0</v>
          </cell>
          <cell r="P2495">
            <v>0</v>
          </cell>
        </row>
        <row r="2496">
          <cell r="A2496">
            <v>0</v>
          </cell>
          <cell r="B2496">
            <v>0</v>
          </cell>
          <cell r="P2496">
            <v>0</v>
          </cell>
        </row>
        <row r="2497">
          <cell r="A2497">
            <v>0</v>
          </cell>
          <cell r="B2497">
            <v>0</v>
          </cell>
          <cell r="P2497">
            <v>0</v>
          </cell>
        </row>
        <row r="2498">
          <cell r="A2498">
            <v>0</v>
          </cell>
          <cell r="B2498">
            <v>0</v>
          </cell>
          <cell r="P2498">
            <v>0</v>
          </cell>
        </row>
        <row r="2499">
          <cell r="A2499">
            <v>0</v>
          </cell>
          <cell r="B2499">
            <v>0</v>
          </cell>
          <cell r="P2499">
            <v>0</v>
          </cell>
        </row>
        <row r="2500">
          <cell r="A2500">
            <v>0</v>
          </cell>
          <cell r="B2500">
            <v>0</v>
          </cell>
          <cell r="P2500">
            <v>0</v>
          </cell>
        </row>
        <row r="2501">
          <cell r="A2501">
            <v>0</v>
          </cell>
          <cell r="B2501">
            <v>0</v>
          </cell>
          <cell r="P2501">
            <v>0</v>
          </cell>
        </row>
        <row r="2502">
          <cell r="A2502">
            <v>0</v>
          </cell>
          <cell r="B2502">
            <v>0</v>
          </cell>
          <cell r="P2502">
            <v>0</v>
          </cell>
        </row>
        <row r="2503">
          <cell r="A2503">
            <v>0</v>
          </cell>
          <cell r="B2503">
            <v>0</v>
          </cell>
          <cell r="P2503">
            <v>0</v>
          </cell>
        </row>
        <row r="2504">
          <cell r="A2504">
            <v>0</v>
          </cell>
          <cell r="B2504">
            <v>0</v>
          </cell>
          <cell r="P2504">
            <v>0</v>
          </cell>
        </row>
        <row r="2505">
          <cell r="A2505">
            <v>0</v>
          </cell>
          <cell r="B2505">
            <v>0</v>
          </cell>
          <cell r="P2505">
            <v>0</v>
          </cell>
        </row>
        <row r="2506">
          <cell r="A2506">
            <v>0</v>
          </cell>
          <cell r="B2506">
            <v>0</v>
          </cell>
          <cell r="P2506">
            <v>0</v>
          </cell>
        </row>
        <row r="2507">
          <cell r="A2507">
            <v>0</v>
          </cell>
          <cell r="B2507">
            <v>0</v>
          </cell>
          <cell r="P2507">
            <v>0</v>
          </cell>
        </row>
        <row r="2508">
          <cell r="A2508">
            <v>0</v>
          </cell>
          <cell r="B2508">
            <v>0</v>
          </cell>
          <cell r="P2508">
            <v>0</v>
          </cell>
        </row>
        <row r="2509">
          <cell r="A2509">
            <v>0</v>
          </cell>
          <cell r="B2509">
            <v>0</v>
          </cell>
          <cell r="P2509">
            <v>0</v>
          </cell>
        </row>
        <row r="2510">
          <cell r="A2510">
            <v>0</v>
          </cell>
          <cell r="B2510">
            <v>0</v>
          </cell>
          <cell r="P2510">
            <v>0</v>
          </cell>
        </row>
        <row r="2511">
          <cell r="A2511">
            <v>0</v>
          </cell>
          <cell r="B2511">
            <v>0</v>
          </cell>
          <cell r="P2511">
            <v>0</v>
          </cell>
        </row>
        <row r="2512">
          <cell r="A2512">
            <v>0</v>
          </cell>
          <cell r="B2512">
            <v>0</v>
          </cell>
          <cell r="P2512">
            <v>0</v>
          </cell>
        </row>
        <row r="2513">
          <cell r="A2513">
            <v>0</v>
          </cell>
          <cell r="B2513">
            <v>0</v>
          </cell>
          <cell r="P2513">
            <v>0</v>
          </cell>
        </row>
        <row r="2514">
          <cell r="A2514">
            <v>0</v>
          </cell>
          <cell r="B2514">
            <v>0</v>
          </cell>
          <cell r="P2514">
            <v>0</v>
          </cell>
        </row>
        <row r="2515">
          <cell r="A2515">
            <v>0</v>
          </cell>
          <cell r="B2515">
            <v>0</v>
          </cell>
          <cell r="P2515">
            <v>0</v>
          </cell>
        </row>
        <row r="2516">
          <cell r="A2516">
            <v>0</v>
          </cell>
          <cell r="B2516">
            <v>0</v>
          </cell>
          <cell r="P2516">
            <v>0</v>
          </cell>
        </row>
        <row r="2517">
          <cell r="A2517">
            <v>0</v>
          </cell>
          <cell r="B2517">
            <v>0</v>
          </cell>
          <cell r="P2517">
            <v>0</v>
          </cell>
        </row>
        <row r="2518">
          <cell r="A2518">
            <v>0</v>
          </cell>
          <cell r="B2518">
            <v>0</v>
          </cell>
          <cell r="P2518">
            <v>0</v>
          </cell>
        </row>
        <row r="2519">
          <cell r="A2519">
            <v>0</v>
          </cell>
          <cell r="B2519">
            <v>0</v>
          </cell>
          <cell r="P2519">
            <v>0</v>
          </cell>
        </row>
        <row r="2520">
          <cell r="A2520">
            <v>0</v>
          </cell>
          <cell r="B2520">
            <v>0</v>
          </cell>
          <cell r="P2520">
            <v>0</v>
          </cell>
        </row>
        <row r="2521">
          <cell r="A2521">
            <v>0</v>
          </cell>
          <cell r="B2521">
            <v>0</v>
          </cell>
          <cell r="P2521">
            <v>0</v>
          </cell>
        </row>
        <row r="2522">
          <cell r="A2522">
            <v>0</v>
          </cell>
          <cell r="B2522">
            <v>0</v>
          </cell>
          <cell r="P2522">
            <v>0</v>
          </cell>
        </row>
        <row r="2523">
          <cell r="A2523">
            <v>0</v>
          </cell>
          <cell r="B2523">
            <v>0</v>
          </cell>
          <cell r="P2523">
            <v>0</v>
          </cell>
        </row>
        <row r="2524">
          <cell r="A2524">
            <v>0</v>
          </cell>
          <cell r="B2524">
            <v>0</v>
          </cell>
          <cell r="P2524">
            <v>0</v>
          </cell>
        </row>
        <row r="2525">
          <cell r="A2525">
            <v>0</v>
          </cell>
          <cell r="B2525">
            <v>0</v>
          </cell>
          <cell r="P2525">
            <v>0</v>
          </cell>
        </row>
        <row r="2526">
          <cell r="A2526">
            <v>0</v>
          </cell>
          <cell r="B2526">
            <v>0</v>
          </cell>
          <cell r="P2526">
            <v>0</v>
          </cell>
        </row>
        <row r="2527">
          <cell r="A2527">
            <v>0</v>
          </cell>
          <cell r="B2527">
            <v>0</v>
          </cell>
          <cell r="P2527">
            <v>0</v>
          </cell>
        </row>
        <row r="2528">
          <cell r="A2528">
            <v>0</v>
          </cell>
          <cell r="B2528">
            <v>0</v>
          </cell>
          <cell r="P2528">
            <v>0</v>
          </cell>
        </row>
        <row r="2529">
          <cell r="A2529">
            <v>0</v>
          </cell>
          <cell r="B2529">
            <v>0</v>
          </cell>
          <cell r="P2529">
            <v>0</v>
          </cell>
        </row>
        <row r="2530">
          <cell r="A2530">
            <v>0</v>
          </cell>
          <cell r="B2530">
            <v>0</v>
          </cell>
          <cell r="P2530">
            <v>0</v>
          </cell>
        </row>
        <row r="2531">
          <cell r="A2531">
            <v>0</v>
          </cell>
          <cell r="B2531">
            <v>0</v>
          </cell>
          <cell r="P2531">
            <v>0</v>
          </cell>
        </row>
        <row r="2532">
          <cell r="A2532">
            <v>0</v>
          </cell>
          <cell r="B2532">
            <v>0</v>
          </cell>
          <cell r="P2532">
            <v>0</v>
          </cell>
        </row>
        <row r="2533">
          <cell r="A2533">
            <v>0</v>
          </cell>
          <cell r="B2533">
            <v>0</v>
          </cell>
          <cell r="P2533">
            <v>0</v>
          </cell>
        </row>
        <row r="2534">
          <cell r="A2534">
            <v>0</v>
          </cell>
          <cell r="B2534">
            <v>0</v>
          </cell>
          <cell r="P2534">
            <v>0</v>
          </cell>
        </row>
        <row r="2535">
          <cell r="A2535">
            <v>0</v>
          </cell>
          <cell r="B2535">
            <v>0</v>
          </cell>
          <cell r="P2535">
            <v>0</v>
          </cell>
        </row>
        <row r="2536">
          <cell r="A2536">
            <v>0</v>
          </cell>
          <cell r="B2536">
            <v>0</v>
          </cell>
          <cell r="P2536">
            <v>0</v>
          </cell>
        </row>
        <row r="2537">
          <cell r="A2537">
            <v>0</v>
          </cell>
          <cell r="B2537">
            <v>0</v>
          </cell>
          <cell r="P2537">
            <v>0</v>
          </cell>
        </row>
        <row r="2538">
          <cell r="A2538">
            <v>0</v>
          </cell>
          <cell r="B2538">
            <v>0</v>
          </cell>
          <cell r="P2538">
            <v>0</v>
          </cell>
        </row>
        <row r="2539">
          <cell r="A2539">
            <v>0</v>
          </cell>
          <cell r="B2539">
            <v>0</v>
          </cell>
          <cell r="P2539">
            <v>0</v>
          </cell>
        </row>
        <row r="2540">
          <cell r="A2540">
            <v>0</v>
          </cell>
          <cell r="B2540">
            <v>0</v>
          </cell>
          <cell r="P2540">
            <v>0</v>
          </cell>
        </row>
        <row r="2541">
          <cell r="A2541">
            <v>0</v>
          </cell>
          <cell r="B2541">
            <v>0</v>
          </cell>
          <cell r="P2541">
            <v>0</v>
          </cell>
        </row>
        <row r="2542">
          <cell r="A2542">
            <v>0</v>
          </cell>
          <cell r="B2542">
            <v>0</v>
          </cell>
          <cell r="P2542">
            <v>0</v>
          </cell>
        </row>
        <row r="2543">
          <cell r="A2543">
            <v>0</v>
          </cell>
          <cell r="B2543">
            <v>0</v>
          </cell>
          <cell r="P2543">
            <v>0</v>
          </cell>
        </row>
        <row r="2544">
          <cell r="A2544">
            <v>0</v>
          </cell>
          <cell r="B2544">
            <v>0</v>
          </cell>
          <cell r="P2544">
            <v>0</v>
          </cell>
        </row>
        <row r="2545">
          <cell r="A2545">
            <v>0</v>
          </cell>
          <cell r="B2545">
            <v>0</v>
          </cell>
          <cell r="P2545">
            <v>0</v>
          </cell>
        </row>
        <row r="2546">
          <cell r="A2546">
            <v>0</v>
          </cell>
          <cell r="B2546">
            <v>0</v>
          </cell>
          <cell r="P2546">
            <v>0</v>
          </cell>
        </row>
        <row r="2547">
          <cell r="A2547">
            <v>0</v>
          </cell>
          <cell r="B2547">
            <v>0</v>
          </cell>
          <cell r="P2547">
            <v>0</v>
          </cell>
        </row>
        <row r="2548">
          <cell r="A2548">
            <v>0</v>
          </cell>
          <cell r="B2548">
            <v>0</v>
          </cell>
          <cell r="P2548">
            <v>0</v>
          </cell>
        </row>
        <row r="2549">
          <cell r="A2549">
            <v>0</v>
          </cell>
          <cell r="B2549">
            <v>0</v>
          </cell>
          <cell r="P2549">
            <v>0</v>
          </cell>
        </row>
        <row r="2550">
          <cell r="A2550">
            <v>0</v>
          </cell>
          <cell r="B2550">
            <v>0</v>
          </cell>
          <cell r="P2550">
            <v>0</v>
          </cell>
        </row>
        <row r="2551">
          <cell r="A2551">
            <v>0</v>
          </cell>
          <cell r="B2551">
            <v>0</v>
          </cell>
          <cell r="P2551">
            <v>0</v>
          </cell>
        </row>
        <row r="2552">
          <cell r="A2552">
            <v>0</v>
          </cell>
          <cell r="B2552">
            <v>0</v>
          </cell>
          <cell r="P2552">
            <v>0</v>
          </cell>
        </row>
        <row r="2553">
          <cell r="A2553">
            <v>0</v>
          </cell>
          <cell r="B2553">
            <v>0</v>
          </cell>
          <cell r="P2553">
            <v>0</v>
          </cell>
        </row>
        <row r="2554">
          <cell r="A2554">
            <v>0</v>
          </cell>
          <cell r="B2554">
            <v>0</v>
          </cell>
          <cell r="P2554">
            <v>0</v>
          </cell>
        </row>
        <row r="2555">
          <cell r="A2555">
            <v>0</v>
          </cell>
          <cell r="B2555">
            <v>0</v>
          </cell>
          <cell r="P2555">
            <v>0</v>
          </cell>
        </row>
        <row r="2556">
          <cell r="A2556">
            <v>0</v>
          </cell>
          <cell r="B2556">
            <v>0</v>
          </cell>
          <cell r="P2556">
            <v>0</v>
          </cell>
        </row>
        <row r="2557">
          <cell r="A2557">
            <v>0</v>
          </cell>
          <cell r="B2557">
            <v>0</v>
          </cell>
          <cell r="P2557">
            <v>0</v>
          </cell>
        </row>
        <row r="2558">
          <cell r="A2558">
            <v>0</v>
          </cell>
          <cell r="B2558">
            <v>0</v>
          </cell>
          <cell r="P2558">
            <v>0</v>
          </cell>
        </row>
        <row r="2559">
          <cell r="A2559">
            <v>0</v>
          </cell>
          <cell r="B2559">
            <v>0</v>
          </cell>
          <cell r="P2559">
            <v>0</v>
          </cell>
        </row>
        <row r="2560">
          <cell r="A2560">
            <v>0</v>
          </cell>
          <cell r="B2560">
            <v>0</v>
          </cell>
          <cell r="P2560">
            <v>0</v>
          </cell>
        </row>
        <row r="2561">
          <cell r="A2561">
            <v>0</v>
          </cell>
          <cell r="B2561">
            <v>0</v>
          </cell>
          <cell r="P2561">
            <v>0</v>
          </cell>
        </row>
        <row r="2562">
          <cell r="A2562">
            <v>0</v>
          </cell>
          <cell r="B2562">
            <v>0</v>
          </cell>
          <cell r="P2562">
            <v>0</v>
          </cell>
        </row>
        <row r="2563">
          <cell r="A2563">
            <v>0</v>
          </cell>
          <cell r="B2563">
            <v>0</v>
          </cell>
          <cell r="P2563">
            <v>0</v>
          </cell>
        </row>
        <row r="2564">
          <cell r="A2564">
            <v>0</v>
          </cell>
          <cell r="B2564">
            <v>0</v>
          </cell>
          <cell r="P2564">
            <v>0</v>
          </cell>
        </row>
        <row r="2565">
          <cell r="A2565">
            <v>0</v>
          </cell>
          <cell r="B2565">
            <v>0</v>
          </cell>
          <cell r="P2565">
            <v>0</v>
          </cell>
        </row>
        <row r="2566">
          <cell r="A2566">
            <v>0</v>
          </cell>
          <cell r="B2566">
            <v>0</v>
          </cell>
          <cell r="P2566">
            <v>0</v>
          </cell>
        </row>
        <row r="2567">
          <cell r="A2567">
            <v>0</v>
          </cell>
          <cell r="B2567">
            <v>0</v>
          </cell>
          <cell r="P2567">
            <v>0</v>
          </cell>
        </row>
        <row r="2568">
          <cell r="A2568">
            <v>0</v>
          </cell>
          <cell r="B2568">
            <v>0</v>
          </cell>
          <cell r="P2568">
            <v>0</v>
          </cell>
        </row>
        <row r="2569">
          <cell r="A2569">
            <v>0</v>
          </cell>
          <cell r="B2569">
            <v>0</v>
          </cell>
          <cell r="P2569">
            <v>0</v>
          </cell>
        </row>
        <row r="2570">
          <cell r="A2570">
            <v>0</v>
          </cell>
          <cell r="B2570">
            <v>0</v>
          </cell>
          <cell r="P2570">
            <v>0</v>
          </cell>
        </row>
        <row r="2571">
          <cell r="A2571">
            <v>0</v>
          </cell>
          <cell r="B2571">
            <v>0</v>
          </cell>
          <cell r="P2571">
            <v>0</v>
          </cell>
        </row>
        <row r="2572">
          <cell r="A2572">
            <v>0</v>
          </cell>
          <cell r="B2572">
            <v>0</v>
          </cell>
          <cell r="P2572">
            <v>0</v>
          </cell>
        </row>
        <row r="2573">
          <cell r="A2573">
            <v>0</v>
          </cell>
          <cell r="B2573">
            <v>0</v>
          </cell>
          <cell r="P2573">
            <v>0</v>
          </cell>
        </row>
        <row r="2574">
          <cell r="A2574">
            <v>0</v>
          </cell>
          <cell r="B2574">
            <v>0</v>
          </cell>
          <cell r="P2574">
            <v>0</v>
          </cell>
        </row>
        <row r="2575">
          <cell r="A2575">
            <v>0</v>
          </cell>
          <cell r="B2575">
            <v>0</v>
          </cell>
          <cell r="P2575">
            <v>0</v>
          </cell>
        </row>
        <row r="2576">
          <cell r="A2576">
            <v>0</v>
          </cell>
          <cell r="B2576">
            <v>0</v>
          </cell>
          <cell r="P2576">
            <v>0</v>
          </cell>
        </row>
        <row r="2577">
          <cell r="A2577">
            <v>0</v>
          </cell>
          <cell r="B2577">
            <v>0</v>
          </cell>
          <cell r="P2577">
            <v>0</v>
          </cell>
        </row>
        <row r="2578">
          <cell r="A2578">
            <v>0</v>
          </cell>
          <cell r="B2578">
            <v>0</v>
          </cell>
          <cell r="P2578">
            <v>0</v>
          </cell>
        </row>
        <row r="2579">
          <cell r="A2579">
            <v>0</v>
          </cell>
          <cell r="B2579">
            <v>0</v>
          </cell>
          <cell r="P2579">
            <v>0</v>
          </cell>
        </row>
        <row r="2580">
          <cell r="A2580">
            <v>0</v>
          </cell>
          <cell r="B2580">
            <v>0</v>
          </cell>
          <cell r="P2580">
            <v>0</v>
          </cell>
        </row>
        <row r="2581">
          <cell r="A2581">
            <v>0</v>
          </cell>
          <cell r="B2581">
            <v>0</v>
          </cell>
          <cell r="P2581">
            <v>0</v>
          </cell>
        </row>
        <row r="2582">
          <cell r="A2582">
            <v>0</v>
          </cell>
          <cell r="B2582">
            <v>0</v>
          </cell>
          <cell r="P2582">
            <v>0</v>
          </cell>
        </row>
        <row r="2583">
          <cell r="A2583">
            <v>0</v>
          </cell>
          <cell r="B2583">
            <v>0</v>
          </cell>
          <cell r="P2583">
            <v>0</v>
          </cell>
        </row>
        <row r="2584">
          <cell r="A2584">
            <v>0</v>
          </cell>
          <cell r="B2584">
            <v>0</v>
          </cell>
          <cell r="P2584">
            <v>0</v>
          </cell>
        </row>
        <row r="2585">
          <cell r="A2585">
            <v>0</v>
          </cell>
          <cell r="B2585">
            <v>0</v>
          </cell>
          <cell r="P2585">
            <v>0</v>
          </cell>
        </row>
        <row r="2586">
          <cell r="A2586">
            <v>0</v>
          </cell>
          <cell r="B2586">
            <v>0</v>
          </cell>
          <cell r="P2586">
            <v>0</v>
          </cell>
        </row>
        <row r="2587">
          <cell r="A2587">
            <v>0</v>
          </cell>
          <cell r="B2587">
            <v>0</v>
          </cell>
          <cell r="P2587">
            <v>0</v>
          </cell>
        </row>
        <row r="2588">
          <cell r="A2588">
            <v>0</v>
          </cell>
          <cell r="B2588">
            <v>0</v>
          </cell>
          <cell r="P2588">
            <v>0</v>
          </cell>
        </row>
        <row r="2589">
          <cell r="A2589">
            <v>0</v>
          </cell>
          <cell r="B2589">
            <v>0</v>
          </cell>
          <cell r="P2589">
            <v>0</v>
          </cell>
        </row>
        <row r="2590">
          <cell r="A2590">
            <v>0</v>
          </cell>
          <cell r="B2590">
            <v>0</v>
          </cell>
          <cell r="P2590">
            <v>0</v>
          </cell>
        </row>
        <row r="2591">
          <cell r="A2591">
            <v>0</v>
          </cell>
          <cell r="B2591">
            <v>0</v>
          </cell>
          <cell r="P2591">
            <v>0</v>
          </cell>
        </row>
        <row r="2592">
          <cell r="A2592">
            <v>0</v>
          </cell>
          <cell r="B2592">
            <v>0</v>
          </cell>
          <cell r="P2592">
            <v>0</v>
          </cell>
        </row>
        <row r="2593">
          <cell r="A2593">
            <v>0</v>
          </cell>
          <cell r="B2593">
            <v>0</v>
          </cell>
          <cell r="P2593">
            <v>0</v>
          </cell>
        </row>
        <row r="2594">
          <cell r="A2594">
            <v>0</v>
          </cell>
          <cell r="B2594">
            <v>0</v>
          </cell>
          <cell r="P2594">
            <v>0</v>
          </cell>
        </row>
        <row r="2595">
          <cell r="A2595">
            <v>0</v>
          </cell>
          <cell r="B2595">
            <v>0</v>
          </cell>
          <cell r="P2595">
            <v>0</v>
          </cell>
        </row>
        <row r="2597">
          <cell r="A2597">
            <v>1100</v>
          </cell>
          <cell r="B2597">
            <v>0</v>
          </cell>
          <cell r="H2597" t="str">
            <v>حصه بلند مدت کارکنان</v>
          </cell>
          <cell r="P2597" t="str">
            <v>110</v>
          </cell>
        </row>
        <row r="2598">
          <cell r="A2598">
            <v>6100</v>
          </cell>
          <cell r="H2598" t="str">
            <v>حصه بلند مدت کارکنان</v>
          </cell>
          <cell r="P2598" t="str">
            <v>610</v>
          </cell>
        </row>
        <row r="2599">
          <cell r="A2599">
            <v>2553</v>
          </cell>
          <cell r="B2599">
            <v>0</v>
          </cell>
          <cell r="H2599" t="str">
            <v>هزينه هاي جذب نشده</v>
          </cell>
          <cell r="P2599" t="str">
            <v>255</v>
          </cell>
        </row>
        <row r="2600">
          <cell r="A2600">
            <v>7200</v>
          </cell>
          <cell r="B2600">
            <v>0</v>
          </cell>
          <cell r="H2600" t="str">
            <v>هزينه هاي جذب نشده</v>
          </cell>
          <cell r="P2600" t="str">
            <v>720</v>
          </cell>
        </row>
        <row r="2601">
          <cell r="A2601">
            <v>7200</v>
          </cell>
          <cell r="H2601" t="str">
            <v>بهاي تمام شده كالاي در جريان ساخت پايان دوره</v>
          </cell>
          <cell r="P2601" t="str">
            <v>720</v>
          </cell>
        </row>
        <row r="2602">
          <cell r="A2602">
            <v>0</v>
          </cell>
          <cell r="H2602" t="str">
            <v xml:space="preserve">بهاي تمام شده كالاي فروش رفته </v>
          </cell>
          <cell r="P2602" t="str">
            <v>0</v>
          </cell>
        </row>
        <row r="2603">
          <cell r="A2603">
            <v>7600</v>
          </cell>
          <cell r="H2603" t="str">
            <v>كالاي اماني ما نزد ديگران (دستمزد و سربار)</v>
          </cell>
          <cell r="P2603" t="str">
            <v>760</v>
          </cell>
        </row>
        <row r="2604">
          <cell r="A2604">
            <v>1502</v>
          </cell>
          <cell r="B2604" t="str">
            <v>332009102707</v>
          </cell>
          <cell r="C2604" t="str">
            <v>332</v>
          </cell>
          <cell r="D2604" t="str">
            <v>332009</v>
          </cell>
          <cell r="E2604" t="str">
            <v>ساير حسابها و اسناد پرداختني</v>
          </cell>
          <cell r="F2604" t="str">
            <v>ماليات عملكرد</v>
          </cell>
          <cell r="G2604" t="str">
            <v>102707</v>
          </cell>
          <cell r="H2604" t="str">
            <v>ماليات عملكرد سال 89</v>
          </cell>
          <cell r="P2604" t="str">
            <v>150</v>
          </cell>
        </row>
        <row r="2605">
          <cell r="A2605">
            <v>0</v>
          </cell>
          <cell r="P2605">
            <v>0</v>
          </cell>
        </row>
        <row r="2606">
          <cell r="A2606">
            <v>0</v>
          </cell>
          <cell r="P2606">
            <v>0</v>
          </cell>
        </row>
        <row r="2607">
          <cell r="A2607">
            <v>0</v>
          </cell>
          <cell r="P2607">
            <v>0</v>
          </cell>
        </row>
        <row r="2608">
          <cell r="A2608">
            <v>0</v>
          </cell>
          <cell r="P2608">
            <v>0</v>
          </cell>
        </row>
        <row r="2609">
          <cell r="A2609">
            <v>0</v>
          </cell>
          <cell r="P2609">
            <v>0</v>
          </cell>
        </row>
        <row r="2610">
          <cell r="A2610">
            <v>0</v>
          </cell>
          <cell r="P2610">
            <v>0</v>
          </cell>
        </row>
        <row r="2611">
          <cell r="A2611">
            <v>0</v>
          </cell>
          <cell r="P2611">
            <v>0</v>
          </cell>
        </row>
        <row r="2612">
          <cell r="A2612">
            <v>0</v>
          </cell>
          <cell r="P2612">
            <v>0</v>
          </cell>
        </row>
        <row r="2613">
          <cell r="A2613">
            <v>0</v>
          </cell>
          <cell r="P2613">
            <v>0</v>
          </cell>
        </row>
        <row r="2614">
          <cell r="A2614">
            <v>0</v>
          </cell>
          <cell r="P2614">
            <v>0</v>
          </cell>
        </row>
        <row r="2615">
          <cell r="A2615">
            <v>0</v>
          </cell>
          <cell r="P2615">
            <v>0</v>
          </cell>
        </row>
        <row r="2616">
          <cell r="A2616">
            <v>0</v>
          </cell>
          <cell r="P2616">
            <v>0</v>
          </cell>
        </row>
        <row r="2617">
          <cell r="A2617">
            <v>0</v>
          </cell>
          <cell r="P2617">
            <v>0</v>
          </cell>
        </row>
        <row r="2618">
          <cell r="A2618">
            <v>0</v>
          </cell>
          <cell r="P2618">
            <v>0</v>
          </cell>
        </row>
        <row r="2619">
          <cell r="A2619">
            <v>0</v>
          </cell>
          <cell r="P2619">
            <v>0</v>
          </cell>
        </row>
        <row r="2620">
          <cell r="A2620">
            <v>0</v>
          </cell>
          <cell r="P2620">
            <v>0</v>
          </cell>
        </row>
        <row r="2621">
          <cell r="H2621" t="str">
            <v xml:space="preserve">جمع </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مرجع"/>
      <sheetName val="كدهاي مبناي هزينه"/>
      <sheetName val="راهنما"/>
      <sheetName val="info"/>
      <sheetName val="ترازنامه"/>
      <sheetName val="نسبتهاي مالي 2"/>
      <sheetName val="درصد صورت مالی "/>
      <sheetName val="نسبتهاي مالي"/>
      <sheetName val="ترازخام"/>
      <sheetName val="اطلاعات آماده"/>
      <sheetName val="6020"/>
      <sheetName val="base"/>
      <sheetName val="(1)"/>
      <sheetName val="(2)"/>
      <sheetName val="(3)"/>
      <sheetName val="(4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تراز آزمايشي"/>
      <sheetName val="(27)"/>
      <sheetName val="(28-1)"/>
      <sheetName val="(28)"/>
      <sheetName val="(29)"/>
      <sheetName val="(30)"/>
      <sheetName val="(31)"/>
      <sheetName val="(32)"/>
      <sheetName val="(33)"/>
      <sheetName val="(34)"/>
      <sheetName val="(35)"/>
      <sheetName val="(36)"/>
      <sheetName val="(37)"/>
      <sheetName val="(38)"/>
      <sheetName val="(39)"/>
      <sheetName val="(40)"/>
      <sheetName val="(41)"/>
      <sheetName val="معامله با اشخاص(43)"/>
      <sheetName val="ريز خريد دارائيها(17)"/>
      <sheetName val="کاربرگ تکميلی جريان وجوه نقد"/>
      <sheetName val="(42)"/>
      <sheetName val="سرمایه گذاری کوتاه مد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3">
          <cell r="A3">
            <v>4101</v>
          </cell>
          <cell r="B3" t="str">
            <v>110003100116</v>
          </cell>
          <cell r="C3" t="str">
            <v>110</v>
          </cell>
          <cell r="D3" t="str">
            <v>110003</v>
          </cell>
          <cell r="E3" t="str">
            <v>موجودي نقد و بانك</v>
          </cell>
          <cell r="F3" t="str">
            <v>بانكها</v>
          </cell>
          <cell r="G3" t="str">
            <v>100116</v>
          </cell>
          <cell r="H3" t="str">
            <v xml:space="preserve">مسكن شعبه مرکزي تبريز </v>
          </cell>
          <cell r="P3" t="str">
            <v>410</v>
          </cell>
        </row>
        <row r="4">
          <cell r="A4">
            <v>4102</v>
          </cell>
          <cell r="B4" t="str">
            <v>110003100110</v>
          </cell>
          <cell r="C4" t="str">
            <v>110</v>
          </cell>
          <cell r="D4" t="str">
            <v>110003</v>
          </cell>
          <cell r="E4" t="str">
            <v>موجودي نقد و بانك</v>
          </cell>
          <cell r="F4" t="str">
            <v>بانكها</v>
          </cell>
          <cell r="G4" t="str">
            <v>100110</v>
          </cell>
          <cell r="H4" t="str">
            <v xml:space="preserve">بانك ملت پروين  </v>
          </cell>
          <cell r="P4" t="str">
            <v>410</v>
          </cell>
        </row>
        <row r="5">
          <cell r="A5">
            <v>4103</v>
          </cell>
          <cell r="B5" t="str">
            <v>110003100112</v>
          </cell>
          <cell r="C5" t="str">
            <v>110</v>
          </cell>
          <cell r="D5" t="str">
            <v>110003</v>
          </cell>
          <cell r="E5" t="str">
            <v>موجودي نقد و بانك</v>
          </cell>
          <cell r="F5" t="str">
            <v>بانكها</v>
          </cell>
          <cell r="G5" t="str">
            <v>100112</v>
          </cell>
          <cell r="H5" t="str">
            <v xml:space="preserve">بانك ملي ماشين سازي </v>
          </cell>
          <cell r="P5" t="str">
            <v>410</v>
          </cell>
        </row>
        <row r="6">
          <cell r="A6">
            <v>4101</v>
          </cell>
          <cell r="B6" t="str">
            <v>110003100115</v>
          </cell>
          <cell r="C6" t="str">
            <v>110</v>
          </cell>
          <cell r="D6" t="str">
            <v>110003</v>
          </cell>
          <cell r="E6" t="str">
            <v>موجودي نقد و بانك</v>
          </cell>
          <cell r="F6" t="str">
            <v>بانكها</v>
          </cell>
          <cell r="G6" t="str">
            <v>100115</v>
          </cell>
          <cell r="H6" t="str">
            <v xml:space="preserve">مسكن شعبه مرکزي تبريز </v>
          </cell>
          <cell r="P6" t="str">
            <v>410</v>
          </cell>
        </row>
        <row r="7">
          <cell r="A7">
            <v>4104</v>
          </cell>
          <cell r="B7" t="str">
            <v>110003100106</v>
          </cell>
          <cell r="C7" t="str">
            <v>110</v>
          </cell>
          <cell r="D7" t="str">
            <v>110003</v>
          </cell>
          <cell r="E7" t="str">
            <v>موجودي نقد و بانك</v>
          </cell>
          <cell r="F7" t="str">
            <v>بانكها</v>
          </cell>
          <cell r="G7" t="str">
            <v>100106</v>
          </cell>
          <cell r="H7" t="str">
            <v xml:space="preserve">بانک تجارت تبريز </v>
          </cell>
          <cell r="P7" t="str">
            <v>410</v>
          </cell>
        </row>
        <row r="8">
          <cell r="A8">
            <v>4105</v>
          </cell>
          <cell r="B8" t="str">
            <v>110003100114</v>
          </cell>
          <cell r="C8" t="str">
            <v>110</v>
          </cell>
          <cell r="D8" t="str">
            <v>110003</v>
          </cell>
          <cell r="E8" t="str">
            <v>موجودي نقد و بانك</v>
          </cell>
          <cell r="F8" t="str">
            <v>بانكها</v>
          </cell>
          <cell r="G8" t="str">
            <v>100114</v>
          </cell>
          <cell r="H8" t="str">
            <v xml:space="preserve">تجارت شعبه قراملك </v>
          </cell>
          <cell r="P8" t="str">
            <v>410</v>
          </cell>
        </row>
        <row r="9">
          <cell r="A9">
            <v>4104</v>
          </cell>
          <cell r="B9" t="str">
            <v>110003100113</v>
          </cell>
          <cell r="C9" t="str">
            <v>110</v>
          </cell>
          <cell r="D9" t="str">
            <v>110003</v>
          </cell>
          <cell r="E9" t="str">
            <v>موجودي نقد و بانك</v>
          </cell>
          <cell r="F9" t="str">
            <v>بانكها</v>
          </cell>
          <cell r="G9" t="str">
            <v>100113</v>
          </cell>
          <cell r="H9" t="str">
            <v>بامك تجارت  شعبه مركز</v>
          </cell>
          <cell r="P9" t="str">
            <v>410</v>
          </cell>
        </row>
        <row r="10">
          <cell r="A10">
            <v>4106</v>
          </cell>
          <cell r="B10" t="str">
            <v>110003100101</v>
          </cell>
          <cell r="C10" t="str">
            <v>110</v>
          </cell>
          <cell r="D10" t="str">
            <v>110003</v>
          </cell>
          <cell r="E10" t="str">
            <v>موجودي نقد و بانك</v>
          </cell>
          <cell r="F10" t="str">
            <v>بانكها</v>
          </cell>
          <cell r="G10" t="str">
            <v>100101</v>
          </cell>
          <cell r="H10" t="str">
            <v>بانک ملت جيحون</v>
          </cell>
          <cell r="P10" t="str">
            <v>410</v>
          </cell>
        </row>
        <row r="11">
          <cell r="A11">
            <v>4102</v>
          </cell>
          <cell r="B11" t="str">
            <v>110003100109</v>
          </cell>
          <cell r="C11" t="str">
            <v>110</v>
          </cell>
          <cell r="D11" t="str">
            <v>110003</v>
          </cell>
          <cell r="E11" t="str">
            <v>موجودي نقد و بانك</v>
          </cell>
          <cell r="F11" t="str">
            <v>بانكها</v>
          </cell>
          <cell r="G11" t="str">
            <v>100109</v>
          </cell>
          <cell r="H11" t="str">
            <v xml:space="preserve">بانک ملت پروين </v>
          </cell>
          <cell r="P11" t="str">
            <v>410</v>
          </cell>
        </row>
        <row r="12">
          <cell r="A12">
            <v>4103</v>
          </cell>
          <cell r="B12" t="str">
            <v>110003100111</v>
          </cell>
          <cell r="C12" t="str">
            <v>110</v>
          </cell>
          <cell r="D12" t="str">
            <v>110003</v>
          </cell>
          <cell r="E12" t="str">
            <v>موجودي نقد و بانك</v>
          </cell>
          <cell r="F12" t="str">
            <v>بانكها</v>
          </cell>
          <cell r="G12" t="str">
            <v>100111</v>
          </cell>
          <cell r="H12" t="str">
            <v>بانك ملي ماشين سازي</v>
          </cell>
          <cell r="P12" t="str">
            <v>410</v>
          </cell>
        </row>
        <row r="13">
          <cell r="A13">
            <v>5100</v>
          </cell>
          <cell r="B13" t="str">
            <v>112001101001</v>
          </cell>
          <cell r="C13" t="str">
            <v>112</v>
          </cell>
          <cell r="D13" t="str">
            <v>112001</v>
          </cell>
          <cell r="E13" t="str">
            <v>حسابهاو اسناد دريافتني تجاري(وابسته)</v>
          </cell>
          <cell r="F13" t="str">
            <v>حسابهاي دريافتني تجاري(وابسته)</v>
          </cell>
          <cell r="G13" t="str">
            <v>101001</v>
          </cell>
          <cell r="H13" t="str">
            <v>شرکت مگا موتورفروش قطعات خودرو</v>
          </cell>
          <cell r="P13" t="str">
            <v>510</v>
          </cell>
        </row>
        <row r="14">
          <cell r="A14">
            <v>5109</v>
          </cell>
          <cell r="B14" t="str">
            <v>112001101023</v>
          </cell>
          <cell r="C14" t="str">
            <v>112</v>
          </cell>
          <cell r="D14" t="str">
            <v>112001</v>
          </cell>
          <cell r="E14" t="str">
            <v>حسابهاو اسناد دريافتني تجاري(وابسته)</v>
          </cell>
          <cell r="F14" t="str">
            <v>حسابهاي دريافتني تجاري(وابسته)</v>
          </cell>
          <cell r="G14" t="str">
            <v>101023</v>
          </cell>
          <cell r="H14" t="str">
            <v>شركت سايپا يدك</v>
          </cell>
          <cell r="P14" t="str">
            <v>510</v>
          </cell>
        </row>
        <row r="15">
          <cell r="A15">
            <v>5103</v>
          </cell>
          <cell r="B15" t="str">
            <v>112001101022</v>
          </cell>
          <cell r="C15" t="str">
            <v>112</v>
          </cell>
          <cell r="D15" t="str">
            <v>112001</v>
          </cell>
          <cell r="E15" t="str">
            <v>حسابهاو اسناد دريافتني تجاري(وابسته)</v>
          </cell>
          <cell r="F15" t="str">
            <v>حسابهاي دريافتني تجاري(وابسته)</v>
          </cell>
          <cell r="G15" t="str">
            <v>101022</v>
          </cell>
          <cell r="H15" t="str">
            <v>شرکت توليدي بهران محور سايپا</v>
          </cell>
          <cell r="P15" t="str">
            <v>510</v>
          </cell>
        </row>
        <row r="16">
          <cell r="A16">
            <v>5102</v>
          </cell>
          <cell r="B16" t="str">
            <v>112001101018</v>
          </cell>
          <cell r="C16" t="str">
            <v>112</v>
          </cell>
          <cell r="D16" t="str">
            <v>112001</v>
          </cell>
          <cell r="E16" t="str">
            <v>حسابهاو اسناد دريافتني تجاري(وابسته)</v>
          </cell>
          <cell r="F16" t="str">
            <v>حسابهاي دريافتني تجاري(وابسته)</v>
          </cell>
          <cell r="G16" t="str">
            <v>101018</v>
          </cell>
          <cell r="H16" t="str">
            <v>شرکت مهندسي اجزاء ماشين گستر آرين (امگا)</v>
          </cell>
          <cell r="P16" t="str">
            <v>510</v>
          </cell>
        </row>
        <row r="17">
          <cell r="A17">
            <v>5501</v>
          </cell>
          <cell r="B17" t="str">
            <v>113001101862</v>
          </cell>
          <cell r="C17" t="str">
            <v>113</v>
          </cell>
          <cell r="D17" t="str">
            <v>113001</v>
          </cell>
          <cell r="E17" t="str">
            <v>حسابهاو اسناد دريافتني تجاري</v>
          </cell>
          <cell r="F17" t="str">
            <v>حسابهاي دريافتني تجاري</v>
          </cell>
          <cell r="G17" t="str">
            <v>101862</v>
          </cell>
          <cell r="H17" t="str">
            <v>شركت صنعتي رول محور سامان</v>
          </cell>
          <cell r="P17" t="str">
            <v>550</v>
          </cell>
        </row>
        <row r="18">
          <cell r="A18">
            <v>5502</v>
          </cell>
          <cell r="B18" t="str">
            <v>113001101865</v>
          </cell>
          <cell r="C18" t="str">
            <v>113</v>
          </cell>
          <cell r="D18" t="str">
            <v>113001</v>
          </cell>
          <cell r="E18" t="str">
            <v>حسابهاو اسناد دريافتني تجاري</v>
          </cell>
          <cell r="F18" t="str">
            <v>حسابهاي دريافتني تجاري</v>
          </cell>
          <cell r="G18" t="str">
            <v>101865</v>
          </cell>
          <cell r="H18" t="str">
            <v>شرکت پارت قطعه</v>
          </cell>
          <cell r="P18" t="str">
            <v>550</v>
          </cell>
        </row>
        <row r="19">
          <cell r="A19">
            <v>5503</v>
          </cell>
          <cell r="B19" t="str">
            <v>113001101204</v>
          </cell>
          <cell r="C19" t="str">
            <v>113</v>
          </cell>
          <cell r="D19" t="str">
            <v>113001</v>
          </cell>
          <cell r="E19" t="str">
            <v>حسابهاو اسناد دريافتني تجاري</v>
          </cell>
          <cell r="F19" t="str">
            <v>حسابهاي دريافتني تجاري</v>
          </cell>
          <cell r="G19" t="str">
            <v>101204</v>
          </cell>
          <cell r="H19" t="str">
            <v>شرکت محورسازان گروه كوشا</v>
          </cell>
          <cell r="P19" t="str">
            <v>550</v>
          </cell>
        </row>
        <row r="20">
          <cell r="A20">
            <v>5504</v>
          </cell>
          <cell r="B20" t="str">
            <v>113001101861</v>
          </cell>
          <cell r="C20" t="str">
            <v>113</v>
          </cell>
          <cell r="D20" t="str">
            <v>113001</v>
          </cell>
          <cell r="E20" t="str">
            <v>حسابهاو اسناد دريافتني تجاري</v>
          </cell>
          <cell r="F20" t="str">
            <v>حسابهاي دريافتني تجاري</v>
          </cell>
          <cell r="G20" t="str">
            <v>101861</v>
          </cell>
          <cell r="H20" t="str">
            <v>شركت آذر اتصال</v>
          </cell>
          <cell r="P20" t="str">
            <v>550</v>
          </cell>
        </row>
        <row r="21">
          <cell r="A21">
            <v>5505</v>
          </cell>
          <cell r="B21" t="str">
            <v>113001101798</v>
          </cell>
          <cell r="C21" t="str">
            <v>113</v>
          </cell>
          <cell r="D21" t="str">
            <v>113001</v>
          </cell>
          <cell r="E21" t="str">
            <v>حسابهاو اسناد دريافتني تجاري</v>
          </cell>
          <cell r="F21" t="str">
            <v>حسابهاي دريافتني تجاري</v>
          </cell>
          <cell r="G21" t="str">
            <v>101798</v>
          </cell>
          <cell r="H21" t="str">
            <v>شركت بازرگاني و خدمات همگام خودرو</v>
          </cell>
          <cell r="P21" t="str">
            <v>550</v>
          </cell>
        </row>
        <row r="22">
          <cell r="A22">
            <v>5506</v>
          </cell>
          <cell r="B22" t="str">
            <v>113001101270</v>
          </cell>
          <cell r="C22" t="str">
            <v>113</v>
          </cell>
          <cell r="D22" t="str">
            <v>113001</v>
          </cell>
          <cell r="E22" t="str">
            <v>حسابهاو اسناد دريافتني تجاري</v>
          </cell>
          <cell r="F22" t="str">
            <v>حسابهاي دريافتني تجاري</v>
          </cell>
          <cell r="G22" t="str">
            <v>101270</v>
          </cell>
          <cell r="H22" t="str">
            <v>شرکت صنعت پژوهان کيا</v>
          </cell>
          <cell r="P22" t="str">
            <v>550</v>
          </cell>
        </row>
        <row r="23">
          <cell r="A23">
            <v>5507</v>
          </cell>
          <cell r="B23" t="str">
            <v>113001101804</v>
          </cell>
          <cell r="C23" t="str">
            <v>113</v>
          </cell>
          <cell r="D23" t="str">
            <v>113001</v>
          </cell>
          <cell r="E23" t="str">
            <v>حسابهاو اسناد دريافتني تجاري</v>
          </cell>
          <cell r="F23" t="str">
            <v>حسابهاي دريافتني تجاري</v>
          </cell>
          <cell r="G23" t="str">
            <v>101804</v>
          </cell>
          <cell r="H23" t="str">
            <v>شركت ريخته گري آلومنيوم ايران خودرو</v>
          </cell>
          <cell r="P23" t="str">
            <v>550</v>
          </cell>
        </row>
        <row r="24">
          <cell r="A24">
            <v>5508</v>
          </cell>
          <cell r="B24" t="str">
            <v>113001101201</v>
          </cell>
          <cell r="C24" t="str">
            <v>113</v>
          </cell>
          <cell r="D24" t="str">
            <v>113001</v>
          </cell>
          <cell r="E24" t="str">
            <v>حسابهاو اسناد دريافتني تجاري</v>
          </cell>
          <cell r="F24" t="str">
            <v>حسابهاي دريافتني تجاري</v>
          </cell>
          <cell r="G24" t="str">
            <v>101201</v>
          </cell>
          <cell r="H24" t="str">
            <v>شرکت آهنفام سديد</v>
          </cell>
          <cell r="P24" t="str">
            <v>550</v>
          </cell>
        </row>
        <row r="25">
          <cell r="A25">
            <v>5509</v>
          </cell>
          <cell r="B25" t="str">
            <v>113001101547</v>
          </cell>
          <cell r="C25" t="str">
            <v>113</v>
          </cell>
          <cell r="D25" t="str">
            <v>113001</v>
          </cell>
          <cell r="E25" t="str">
            <v>حسابهاو اسناد دريافتني تجاري</v>
          </cell>
          <cell r="F25" t="str">
            <v>حسابهاي دريافتني تجاري</v>
          </cell>
          <cell r="G25" t="str">
            <v>101547</v>
          </cell>
          <cell r="H25" t="str">
            <v>صنايع شهيد کاظم رستگار</v>
          </cell>
          <cell r="P25" t="str">
            <v>550</v>
          </cell>
        </row>
        <row r="26">
          <cell r="A26">
            <v>5510</v>
          </cell>
          <cell r="B26" t="str">
            <v>113001101882</v>
          </cell>
          <cell r="C26" t="str">
            <v>113</v>
          </cell>
          <cell r="D26" t="str">
            <v>113001</v>
          </cell>
          <cell r="E26" t="str">
            <v>حسابهاو اسناد دريافتني تجاري</v>
          </cell>
          <cell r="F26" t="str">
            <v>حسابهاي دريافتني تجاري</v>
          </cell>
          <cell r="G26" t="str">
            <v>101882</v>
          </cell>
          <cell r="H26" t="str">
            <v>شركت فراگامان صنعت پايدار</v>
          </cell>
          <cell r="P26" t="str">
            <v>551</v>
          </cell>
        </row>
        <row r="27">
          <cell r="A27">
            <v>5511</v>
          </cell>
          <cell r="B27" t="str">
            <v>113001101737</v>
          </cell>
          <cell r="C27" t="str">
            <v>113</v>
          </cell>
          <cell r="D27" t="str">
            <v>113001</v>
          </cell>
          <cell r="E27" t="str">
            <v>حسابهاو اسناد دريافتني تجاري</v>
          </cell>
          <cell r="F27" t="str">
            <v>حسابهاي دريافتني تجاري</v>
          </cell>
          <cell r="G27" t="str">
            <v>101737</v>
          </cell>
          <cell r="H27" t="str">
            <v>شركت الماسه سنج</v>
          </cell>
          <cell r="P27" t="str">
            <v>551</v>
          </cell>
        </row>
        <row r="28">
          <cell r="A28">
            <v>5500</v>
          </cell>
          <cell r="B28" t="str">
            <v>113001101545</v>
          </cell>
          <cell r="C28" t="str">
            <v>113</v>
          </cell>
          <cell r="D28" t="str">
            <v>113001</v>
          </cell>
          <cell r="E28" t="str">
            <v>حسابهاو اسناد دريافتني تجاري</v>
          </cell>
          <cell r="F28" t="str">
            <v>حسابهاي دريافتني تجاري</v>
          </cell>
          <cell r="G28" t="str">
            <v>101545</v>
          </cell>
          <cell r="H28" t="str">
            <v>صنايع شهيد باقري</v>
          </cell>
          <cell r="P28" t="str">
            <v>550</v>
          </cell>
        </row>
        <row r="29">
          <cell r="A29">
            <v>5500</v>
          </cell>
          <cell r="B29" t="str">
            <v>113001101457</v>
          </cell>
          <cell r="C29" t="str">
            <v>113</v>
          </cell>
          <cell r="D29" t="str">
            <v>113001</v>
          </cell>
          <cell r="E29" t="str">
            <v>حسابهاو اسناد دريافتني تجاري</v>
          </cell>
          <cell r="F29" t="str">
            <v>حسابهاي دريافتني تجاري</v>
          </cell>
          <cell r="G29" t="str">
            <v>101457</v>
          </cell>
          <cell r="H29" t="str">
            <v>كيان خودرو</v>
          </cell>
          <cell r="P29" t="str">
            <v>550</v>
          </cell>
        </row>
        <row r="30">
          <cell r="A30">
            <v>5500</v>
          </cell>
          <cell r="B30" t="str">
            <v>113001101667</v>
          </cell>
          <cell r="C30" t="str">
            <v>113</v>
          </cell>
          <cell r="D30" t="str">
            <v>113001</v>
          </cell>
          <cell r="E30" t="str">
            <v>حسابهاو اسناد دريافتني تجاري</v>
          </cell>
          <cell r="F30" t="str">
            <v>حسابهاي دريافتني تجاري</v>
          </cell>
          <cell r="G30" t="str">
            <v>101667</v>
          </cell>
          <cell r="H30" t="str">
            <v>شركت كارتك سيستم</v>
          </cell>
          <cell r="P30" t="str">
            <v>550</v>
          </cell>
        </row>
        <row r="31">
          <cell r="A31">
            <v>5500</v>
          </cell>
          <cell r="B31" t="str">
            <v>113001101836</v>
          </cell>
          <cell r="C31" t="str">
            <v>113</v>
          </cell>
          <cell r="D31" t="str">
            <v>113001</v>
          </cell>
          <cell r="E31" t="str">
            <v>حسابهاو اسناد دريافتني تجاري</v>
          </cell>
          <cell r="F31" t="str">
            <v>حسابهاي دريافتني تجاري</v>
          </cell>
          <cell r="G31" t="str">
            <v>101836</v>
          </cell>
          <cell r="H31" t="str">
            <v>شركت مهندسي و تامين قطعات تراکتور سازي</v>
          </cell>
          <cell r="P31" t="str">
            <v>550</v>
          </cell>
        </row>
        <row r="32">
          <cell r="A32">
            <v>5500</v>
          </cell>
          <cell r="B32" t="str">
            <v>113001101205</v>
          </cell>
          <cell r="C32" t="str">
            <v>113</v>
          </cell>
          <cell r="D32" t="str">
            <v>113001</v>
          </cell>
          <cell r="E32" t="str">
            <v>حسابهاو اسناد دريافتني تجاري</v>
          </cell>
          <cell r="F32" t="str">
            <v>حسابهاي دريافتني تجاري</v>
          </cell>
          <cell r="G32" t="str">
            <v>101205</v>
          </cell>
          <cell r="H32" t="str">
            <v>شرکت دنده فن آور</v>
          </cell>
          <cell r="P32" t="str">
            <v>550</v>
          </cell>
        </row>
        <row r="33">
          <cell r="A33">
            <v>5500</v>
          </cell>
          <cell r="B33" t="str">
            <v>113001101492</v>
          </cell>
          <cell r="C33" t="str">
            <v>113</v>
          </cell>
          <cell r="D33" t="str">
            <v>113001</v>
          </cell>
          <cell r="E33" t="str">
            <v>حسابهاو اسناد دريافتني تجاري</v>
          </cell>
          <cell r="F33" t="str">
            <v>حسابهاي دريافتني تجاري</v>
          </cell>
          <cell r="G33" t="str">
            <v>101492</v>
          </cell>
          <cell r="H33" t="str">
            <v>صنايع هفتم تير اصفهان</v>
          </cell>
          <cell r="P33" t="str">
            <v>550</v>
          </cell>
        </row>
        <row r="34">
          <cell r="A34">
            <v>5500</v>
          </cell>
          <cell r="B34" t="str">
            <v>113001101221</v>
          </cell>
          <cell r="C34" t="str">
            <v>113</v>
          </cell>
          <cell r="D34" t="str">
            <v>113001</v>
          </cell>
          <cell r="E34" t="str">
            <v>حسابهاو اسناد دريافتني تجاري</v>
          </cell>
          <cell r="F34" t="str">
            <v>حسابهاي دريافتني تجاري</v>
          </cell>
          <cell r="G34" t="str">
            <v>101221</v>
          </cell>
          <cell r="H34" t="str">
            <v>شركت کمپرسورسازي تبريز</v>
          </cell>
          <cell r="P34" t="str">
            <v>550</v>
          </cell>
        </row>
        <row r="35">
          <cell r="A35">
            <v>5500</v>
          </cell>
          <cell r="B35" t="str">
            <v>113001101208</v>
          </cell>
          <cell r="C35" t="str">
            <v>113</v>
          </cell>
          <cell r="D35" t="str">
            <v>113001</v>
          </cell>
          <cell r="E35" t="str">
            <v>حسابهاو اسناد دريافتني تجاري</v>
          </cell>
          <cell r="F35" t="str">
            <v>حسابهاي دريافتني تجاري</v>
          </cell>
          <cell r="G35" t="str">
            <v>101208</v>
          </cell>
          <cell r="H35" t="str">
            <v>شرکت پمپ ايران</v>
          </cell>
          <cell r="P35" t="str">
            <v>550</v>
          </cell>
        </row>
        <row r="36">
          <cell r="A36">
            <v>5500</v>
          </cell>
          <cell r="B36" t="str">
            <v>113001101919</v>
          </cell>
          <cell r="C36" t="str">
            <v>113</v>
          </cell>
          <cell r="D36" t="str">
            <v>113001</v>
          </cell>
          <cell r="E36" t="str">
            <v>حسابهاو اسناد دريافتني تجاري</v>
          </cell>
          <cell r="F36" t="str">
            <v>حسابهاي دريافتني تجاري</v>
          </cell>
          <cell r="G36" t="str">
            <v>101919</v>
          </cell>
          <cell r="H36" t="str">
            <v>شركت صنعتي آذر كاوش سهند</v>
          </cell>
          <cell r="P36" t="str">
            <v>550</v>
          </cell>
        </row>
        <row r="37">
          <cell r="A37">
            <v>5500</v>
          </cell>
          <cell r="B37" t="str">
            <v>113001101265</v>
          </cell>
          <cell r="C37" t="str">
            <v>113</v>
          </cell>
          <cell r="D37" t="str">
            <v>113001</v>
          </cell>
          <cell r="E37" t="str">
            <v>حسابهاو اسناد دريافتني تجاري</v>
          </cell>
          <cell r="F37" t="str">
            <v>حسابهاي دريافتني تجاري</v>
          </cell>
          <cell r="G37" t="str">
            <v>101265</v>
          </cell>
          <cell r="H37" t="str">
            <v>شركت چرخشگر</v>
          </cell>
          <cell r="P37" t="str">
            <v>550</v>
          </cell>
        </row>
        <row r="38">
          <cell r="A38">
            <v>5500</v>
          </cell>
          <cell r="B38" t="str">
            <v>113001101911</v>
          </cell>
          <cell r="C38" t="str">
            <v>113</v>
          </cell>
          <cell r="D38" t="str">
            <v>113001</v>
          </cell>
          <cell r="E38" t="str">
            <v>حسابهاو اسناد دريافتني تجاري</v>
          </cell>
          <cell r="F38" t="str">
            <v>حسابهاي دريافتني تجاري</v>
          </cell>
          <cell r="G38" t="str">
            <v>101911</v>
          </cell>
          <cell r="H38" t="str">
            <v>شركت گسترش خودرو كوشاوران</v>
          </cell>
          <cell r="P38" t="str">
            <v>550</v>
          </cell>
        </row>
        <row r="39">
          <cell r="A39">
            <v>5500</v>
          </cell>
          <cell r="B39" t="str">
            <v>113001101206</v>
          </cell>
          <cell r="C39" t="str">
            <v>113</v>
          </cell>
          <cell r="D39" t="str">
            <v>113001</v>
          </cell>
          <cell r="E39" t="str">
            <v>حسابهاو اسناد دريافتني تجاري</v>
          </cell>
          <cell r="F39" t="str">
            <v>حسابهاي دريافتني تجاري</v>
          </cell>
          <cell r="G39" t="str">
            <v>101206</v>
          </cell>
          <cell r="H39" t="str">
            <v>مجتمع صنعتي شهيد همت</v>
          </cell>
          <cell r="P39" t="str">
            <v>550</v>
          </cell>
        </row>
        <row r="40">
          <cell r="A40">
            <v>5500</v>
          </cell>
          <cell r="B40" t="str">
            <v>113001101845</v>
          </cell>
          <cell r="C40" t="str">
            <v>113</v>
          </cell>
          <cell r="D40" t="str">
            <v>113001</v>
          </cell>
          <cell r="E40" t="str">
            <v>حسابهاو اسناد دريافتني تجاري</v>
          </cell>
          <cell r="F40" t="str">
            <v>حسابهاي دريافتني تجاري</v>
          </cell>
          <cell r="G40" t="str">
            <v>101845</v>
          </cell>
          <cell r="H40" t="str">
            <v>اميرنيا</v>
          </cell>
          <cell r="P40" t="str">
            <v>550</v>
          </cell>
        </row>
        <row r="41">
          <cell r="A41">
            <v>5500</v>
          </cell>
          <cell r="B41" t="str">
            <v>113001101552</v>
          </cell>
          <cell r="C41" t="str">
            <v>113</v>
          </cell>
          <cell r="D41" t="str">
            <v>113001</v>
          </cell>
          <cell r="E41" t="str">
            <v>حسابهاو اسناد دريافتني تجاري</v>
          </cell>
          <cell r="F41" t="str">
            <v>حسابهاي دريافتني تجاري</v>
          </cell>
          <cell r="G41" t="str">
            <v>101552</v>
          </cell>
          <cell r="H41" t="str">
            <v>گروه مهندسي نوين برش آذرآبادگان</v>
          </cell>
          <cell r="P41" t="str">
            <v>550</v>
          </cell>
        </row>
        <row r="42">
          <cell r="A42">
            <v>5500</v>
          </cell>
          <cell r="B42" t="str">
            <v>113001101462</v>
          </cell>
          <cell r="C42" t="str">
            <v>113</v>
          </cell>
          <cell r="D42" t="str">
            <v>113001</v>
          </cell>
          <cell r="E42" t="str">
            <v>حسابهاو اسناد دريافتني تجاري</v>
          </cell>
          <cell r="F42" t="str">
            <v>حسابهاي دريافتني تجاري</v>
          </cell>
          <cell r="G42" t="str">
            <v>101462</v>
          </cell>
          <cell r="H42" t="str">
            <v>شركت حاصل چين</v>
          </cell>
          <cell r="P42" t="str">
            <v>550</v>
          </cell>
        </row>
        <row r="43">
          <cell r="A43">
            <v>5500</v>
          </cell>
          <cell r="B43" t="str">
            <v>113001101839</v>
          </cell>
          <cell r="C43" t="str">
            <v>113</v>
          </cell>
          <cell r="D43" t="str">
            <v>113001</v>
          </cell>
          <cell r="E43" t="str">
            <v>حسابهاو اسناد دريافتني تجاري</v>
          </cell>
          <cell r="F43" t="str">
            <v>حسابهاي دريافتني تجاري</v>
          </cell>
          <cell r="G43" t="str">
            <v>101839</v>
          </cell>
          <cell r="H43" t="str">
            <v>شرکت آذر پاد</v>
          </cell>
          <cell r="P43" t="str">
            <v>550</v>
          </cell>
        </row>
        <row r="44">
          <cell r="A44">
            <v>5500</v>
          </cell>
          <cell r="B44" t="str">
            <v>113001101925</v>
          </cell>
          <cell r="C44" t="str">
            <v>113</v>
          </cell>
          <cell r="D44" t="str">
            <v>113001</v>
          </cell>
          <cell r="E44" t="str">
            <v>حسابهاو اسناد دريافتني تجاري</v>
          </cell>
          <cell r="F44" t="str">
            <v>حسابهاي دريافتني تجاري</v>
          </cell>
          <cell r="G44" t="str">
            <v>101925</v>
          </cell>
          <cell r="H44" t="str">
            <v>صنايع شهيد افشردي</v>
          </cell>
          <cell r="P44" t="str">
            <v>550</v>
          </cell>
        </row>
        <row r="45">
          <cell r="A45">
            <v>5500</v>
          </cell>
          <cell r="B45" t="str">
            <v>113001101445</v>
          </cell>
          <cell r="C45" t="str">
            <v>113</v>
          </cell>
          <cell r="D45" t="str">
            <v>113001</v>
          </cell>
          <cell r="E45" t="str">
            <v>حسابهاو اسناد دريافتني تجاري</v>
          </cell>
          <cell r="F45" t="str">
            <v>حسابهاي دريافتني تجاري</v>
          </cell>
          <cell r="G45" t="str">
            <v>101445</v>
          </cell>
          <cell r="H45" t="str">
            <v>گروه مپنا</v>
          </cell>
          <cell r="P45" t="str">
            <v>550</v>
          </cell>
        </row>
        <row r="46">
          <cell r="A46">
            <v>5500</v>
          </cell>
          <cell r="B46" t="str">
            <v>113001101945</v>
          </cell>
          <cell r="C46" t="str">
            <v>113</v>
          </cell>
          <cell r="D46" t="str">
            <v>113001</v>
          </cell>
          <cell r="E46" t="str">
            <v>حسابهاو اسناد دريافتني تجاري</v>
          </cell>
          <cell r="F46" t="str">
            <v>حسابهاي دريافتني تجاري</v>
          </cell>
          <cell r="G46" t="str">
            <v>101945</v>
          </cell>
          <cell r="H46" t="str">
            <v>شركت اروم تجهيز گستر</v>
          </cell>
          <cell r="P46" t="str">
            <v>550</v>
          </cell>
        </row>
        <row r="47">
          <cell r="A47">
            <v>5500</v>
          </cell>
          <cell r="B47" t="str">
            <v>113001101269</v>
          </cell>
          <cell r="C47" t="str">
            <v>113</v>
          </cell>
          <cell r="D47" t="str">
            <v>113001</v>
          </cell>
          <cell r="E47" t="str">
            <v>حسابهاو اسناد دريافتني تجاري</v>
          </cell>
          <cell r="F47" t="str">
            <v>حسابهاي دريافتني تجاري</v>
          </cell>
          <cell r="G47" t="str">
            <v>101269</v>
          </cell>
          <cell r="H47" t="str">
            <v>شرکت ايمن خودرو شرق</v>
          </cell>
          <cell r="P47" t="str">
            <v>550</v>
          </cell>
        </row>
        <row r="48">
          <cell r="A48">
            <v>5500</v>
          </cell>
          <cell r="B48" t="str">
            <v>113001101823</v>
          </cell>
          <cell r="C48" t="str">
            <v>113</v>
          </cell>
          <cell r="D48" t="str">
            <v>113001</v>
          </cell>
          <cell r="E48" t="str">
            <v>حسابهاو اسناد دريافتني تجاري</v>
          </cell>
          <cell r="F48" t="str">
            <v>حسابهاي دريافتني تجاري</v>
          </cell>
          <cell r="G48" t="str">
            <v>101823</v>
          </cell>
          <cell r="H48" t="str">
            <v>شركت الماس ماشين</v>
          </cell>
          <cell r="P48" t="str">
            <v>550</v>
          </cell>
        </row>
        <row r="49">
          <cell r="A49">
            <v>5500</v>
          </cell>
          <cell r="B49" t="str">
            <v>113001101272</v>
          </cell>
          <cell r="C49" t="str">
            <v>113</v>
          </cell>
          <cell r="D49" t="str">
            <v>113001</v>
          </cell>
          <cell r="E49" t="str">
            <v>حسابهاو اسناد دريافتني تجاري</v>
          </cell>
          <cell r="F49" t="str">
            <v>حسابهاي دريافتني تجاري</v>
          </cell>
          <cell r="G49" t="str">
            <v>101272</v>
          </cell>
          <cell r="H49" t="str">
            <v>شرکت شتابکار</v>
          </cell>
          <cell r="P49" t="str">
            <v>550</v>
          </cell>
        </row>
        <row r="50">
          <cell r="A50">
            <v>5500</v>
          </cell>
          <cell r="B50" t="str">
            <v>113001101266</v>
          </cell>
          <cell r="C50" t="str">
            <v>113</v>
          </cell>
          <cell r="D50" t="str">
            <v>113001</v>
          </cell>
          <cell r="E50" t="str">
            <v>حسابهاو اسناد دريافتني تجاري</v>
          </cell>
          <cell r="F50" t="str">
            <v>حسابهاي دريافتني تجاري</v>
          </cell>
          <cell r="G50" t="str">
            <v>101266</v>
          </cell>
          <cell r="H50" t="str">
            <v>تابان تراش سپاهان</v>
          </cell>
          <cell r="P50" t="str">
            <v>550</v>
          </cell>
        </row>
        <row r="51">
          <cell r="A51">
            <v>5500</v>
          </cell>
          <cell r="B51" t="str">
            <v>113001101632</v>
          </cell>
          <cell r="C51" t="str">
            <v>113</v>
          </cell>
          <cell r="D51" t="str">
            <v>113001</v>
          </cell>
          <cell r="E51" t="str">
            <v>حسابهاو اسناد دريافتني تجاري</v>
          </cell>
          <cell r="F51" t="str">
            <v>حسابهاي دريافتني تجاري</v>
          </cell>
          <cell r="G51" t="str">
            <v>101632</v>
          </cell>
          <cell r="H51" t="str">
            <v>شركت همراهان صنعت</v>
          </cell>
          <cell r="P51" t="str">
            <v>550</v>
          </cell>
        </row>
        <row r="52">
          <cell r="A52">
            <v>5500</v>
          </cell>
          <cell r="B52" t="str">
            <v>113001101928</v>
          </cell>
          <cell r="C52" t="str">
            <v>113</v>
          </cell>
          <cell r="D52" t="str">
            <v>113001</v>
          </cell>
          <cell r="E52" t="str">
            <v>حسابهاو اسناد دريافتني تجاري</v>
          </cell>
          <cell r="F52" t="str">
            <v>حسابهاي دريافتني تجاري</v>
          </cell>
          <cell r="G52" t="str">
            <v>101928</v>
          </cell>
          <cell r="H52" t="str">
            <v>شركت پيشگام صنعت تابان</v>
          </cell>
          <cell r="P52" t="str">
            <v>550</v>
          </cell>
        </row>
        <row r="53">
          <cell r="A53">
            <v>5500</v>
          </cell>
          <cell r="B53" t="str">
            <v>113001101848</v>
          </cell>
          <cell r="C53" t="str">
            <v>113</v>
          </cell>
          <cell r="D53" t="str">
            <v>113001</v>
          </cell>
          <cell r="E53" t="str">
            <v>حسابهاو اسناد دريافتني تجاري</v>
          </cell>
          <cell r="F53" t="str">
            <v>حسابهاي دريافتني تجاري</v>
          </cell>
          <cell r="G53" t="str">
            <v>101848</v>
          </cell>
          <cell r="H53" t="str">
            <v>شرکت سپهر آذر پويا</v>
          </cell>
          <cell r="P53" t="str">
            <v>550</v>
          </cell>
        </row>
        <row r="54">
          <cell r="A54">
            <v>5500</v>
          </cell>
          <cell r="B54" t="str">
            <v>113001101451</v>
          </cell>
          <cell r="C54" t="str">
            <v>113</v>
          </cell>
          <cell r="D54" t="str">
            <v>113001</v>
          </cell>
          <cell r="E54" t="str">
            <v>حسابهاو اسناد دريافتني تجاري</v>
          </cell>
          <cell r="F54" t="str">
            <v>حسابهاي دريافتني تجاري</v>
          </cell>
          <cell r="G54" t="str">
            <v>101451</v>
          </cell>
          <cell r="H54" t="str">
            <v>گروه صنعتي كاوه</v>
          </cell>
          <cell r="P54" t="str">
            <v>550</v>
          </cell>
        </row>
        <row r="55">
          <cell r="A55">
            <v>5500</v>
          </cell>
          <cell r="B55" t="str">
            <v>113003100110</v>
          </cell>
          <cell r="C55" t="str">
            <v>113</v>
          </cell>
          <cell r="D55" t="str">
            <v>113003</v>
          </cell>
          <cell r="E55" t="str">
            <v>حسابهاو اسناد دريافتني تجاري</v>
          </cell>
          <cell r="F55" t="str">
            <v>اسناد درجريان وصول تجاري</v>
          </cell>
          <cell r="G55" t="str">
            <v>100110</v>
          </cell>
          <cell r="H55" t="str">
            <v>بانك ملت پروين جاري 1464405011 (پشتيبان)</v>
          </cell>
          <cell r="P55" t="str">
            <v>550</v>
          </cell>
        </row>
        <row r="56">
          <cell r="A56">
            <v>6100</v>
          </cell>
          <cell r="B56" t="str">
            <v>114001300235</v>
          </cell>
          <cell r="C56" t="str">
            <v>114</v>
          </cell>
          <cell r="D56" t="str">
            <v>114001</v>
          </cell>
          <cell r="E56" t="str">
            <v>ساير حسابها و اسناد دريافتني</v>
          </cell>
          <cell r="F56" t="str">
            <v>علي الحساب حقوق</v>
          </cell>
          <cell r="G56" t="str">
            <v>300235</v>
          </cell>
          <cell r="H56" t="str">
            <v>حدادپوربدر محمدرضا</v>
          </cell>
          <cell r="P56" t="str">
            <v>610</v>
          </cell>
        </row>
        <row r="57">
          <cell r="A57">
            <v>6100</v>
          </cell>
          <cell r="B57" t="str">
            <v>114001300237</v>
          </cell>
          <cell r="C57" t="str">
            <v>114</v>
          </cell>
          <cell r="D57" t="str">
            <v>114001</v>
          </cell>
          <cell r="E57" t="str">
            <v>ساير حسابها و اسناد دريافتني</v>
          </cell>
          <cell r="F57" t="str">
            <v>علي الحساب حقوق</v>
          </cell>
          <cell r="G57" t="str">
            <v>300237</v>
          </cell>
          <cell r="H57" t="str">
            <v>رمضاني فريد مريم</v>
          </cell>
          <cell r="P57" t="str">
            <v>610</v>
          </cell>
        </row>
        <row r="58">
          <cell r="A58">
            <v>6100</v>
          </cell>
          <cell r="B58" t="str">
            <v>114001300311</v>
          </cell>
          <cell r="C58" t="str">
            <v>114</v>
          </cell>
          <cell r="D58" t="str">
            <v>114001</v>
          </cell>
          <cell r="E58" t="str">
            <v>ساير حسابها و اسناد دريافتني</v>
          </cell>
          <cell r="F58" t="str">
            <v>علي الحساب حقوق</v>
          </cell>
          <cell r="G58" t="str">
            <v>300311</v>
          </cell>
          <cell r="H58" t="str">
            <v>فيروزي رسول</v>
          </cell>
          <cell r="P58" t="str">
            <v>610</v>
          </cell>
        </row>
        <row r="59">
          <cell r="A59">
            <v>6100</v>
          </cell>
          <cell r="B59" t="str">
            <v>114001300092</v>
          </cell>
          <cell r="C59" t="str">
            <v>114</v>
          </cell>
          <cell r="D59" t="str">
            <v>114001</v>
          </cell>
          <cell r="E59" t="str">
            <v>ساير حسابها و اسناد دريافتني</v>
          </cell>
          <cell r="F59" t="str">
            <v>علي الحساب حقوق</v>
          </cell>
          <cell r="G59" t="str">
            <v>300092</v>
          </cell>
          <cell r="H59" t="str">
            <v>كولاب محمدحسين</v>
          </cell>
          <cell r="P59" t="str">
            <v>610</v>
          </cell>
        </row>
        <row r="60">
          <cell r="A60">
            <v>6100</v>
          </cell>
          <cell r="B60" t="str">
            <v>114001300204</v>
          </cell>
          <cell r="C60" t="str">
            <v>114</v>
          </cell>
          <cell r="D60" t="str">
            <v>114001</v>
          </cell>
          <cell r="E60" t="str">
            <v>ساير حسابها و اسناد دريافتني</v>
          </cell>
          <cell r="F60" t="str">
            <v>علي الحساب حقوق</v>
          </cell>
          <cell r="G60" t="str">
            <v>300204</v>
          </cell>
          <cell r="H60" t="str">
            <v>قازانچائي جواد</v>
          </cell>
          <cell r="P60" t="str">
            <v>610</v>
          </cell>
        </row>
        <row r="61">
          <cell r="A61">
            <v>6100</v>
          </cell>
          <cell r="B61" t="str">
            <v>114001300213</v>
          </cell>
          <cell r="C61" t="str">
            <v>114</v>
          </cell>
          <cell r="D61" t="str">
            <v>114001</v>
          </cell>
          <cell r="E61" t="str">
            <v>ساير حسابها و اسناد دريافتني</v>
          </cell>
          <cell r="F61" t="str">
            <v>علي الحساب حقوق</v>
          </cell>
          <cell r="G61" t="str">
            <v>300213</v>
          </cell>
          <cell r="H61" t="str">
            <v>وطني رضا</v>
          </cell>
          <cell r="P61" t="str">
            <v>610</v>
          </cell>
        </row>
        <row r="62">
          <cell r="A62">
            <v>6100</v>
          </cell>
          <cell r="B62" t="str">
            <v>114001300254</v>
          </cell>
          <cell r="C62" t="str">
            <v>114</v>
          </cell>
          <cell r="D62" t="str">
            <v>114001</v>
          </cell>
          <cell r="E62" t="str">
            <v>ساير حسابها و اسناد دريافتني</v>
          </cell>
          <cell r="F62" t="str">
            <v>علي الحساب حقوق</v>
          </cell>
          <cell r="G62" t="str">
            <v>300254</v>
          </cell>
          <cell r="H62" t="str">
            <v>زمانلو مهدي</v>
          </cell>
          <cell r="P62" t="str">
            <v>610</v>
          </cell>
        </row>
        <row r="63">
          <cell r="A63">
            <v>6100</v>
          </cell>
          <cell r="B63" t="str">
            <v>114001300118</v>
          </cell>
          <cell r="C63" t="str">
            <v>114</v>
          </cell>
          <cell r="D63" t="str">
            <v>114001</v>
          </cell>
          <cell r="E63" t="str">
            <v>ساير حسابها و اسناد دريافتني</v>
          </cell>
          <cell r="F63" t="str">
            <v>علي الحساب حقوق</v>
          </cell>
          <cell r="G63" t="str">
            <v>300118</v>
          </cell>
          <cell r="H63" t="str">
            <v>جعفرزاده بهروز</v>
          </cell>
          <cell r="P63" t="str">
            <v>610</v>
          </cell>
        </row>
        <row r="64">
          <cell r="A64">
            <v>6100</v>
          </cell>
          <cell r="B64" t="str">
            <v>114001300159</v>
          </cell>
          <cell r="C64" t="str">
            <v>114</v>
          </cell>
          <cell r="D64" t="str">
            <v>114001</v>
          </cell>
          <cell r="E64" t="str">
            <v>ساير حسابها و اسناد دريافتني</v>
          </cell>
          <cell r="F64" t="str">
            <v>علي الحساب حقوق</v>
          </cell>
          <cell r="G64" t="str">
            <v>300159</v>
          </cell>
          <cell r="H64" t="str">
            <v>شيرزاده اكبر</v>
          </cell>
          <cell r="P64" t="str">
            <v>610</v>
          </cell>
        </row>
        <row r="65">
          <cell r="A65">
            <v>6100</v>
          </cell>
          <cell r="B65" t="str">
            <v>114001300005</v>
          </cell>
          <cell r="C65" t="str">
            <v>114</v>
          </cell>
          <cell r="D65" t="str">
            <v>114001</v>
          </cell>
          <cell r="E65" t="str">
            <v>ساير حسابها و اسناد دريافتني</v>
          </cell>
          <cell r="F65" t="str">
            <v>علي الحساب حقوق</v>
          </cell>
          <cell r="G65" t="str">
            <v>300005</v>
          </cell>
          <cell r="H65" t="str">
            <v>زمانلو محمد رضا</v>
          </cell>
          <cell r="P65" t="str">
            <v>610</v>
          </cell>
        </row>
        <row r="66">
          <cell r="A66">
            <v>6100</v>
          </cell>
          <cell r="B66" t="str">
            <v>114001300075</v>
          </cell>
          <cell r="C66" t="str">
            <v>114</v>
          </cell>
          <cell r="D66" t="str">
            <v>114001</v>
          </cell>
          <cell r="E66" t="str">
            <v>ساير حسابها و اسناد دريافتني</v>
          </cell>
          <cell r="F66" t="str">
            <v>علي الحساب حقوق</v>
          </cell>
          <cell r="G66" t="str">
            <v>300075</v>
          </cell>
          <cell r="H66" t="str">
            <v>نظامي سقين سرا يوسف</v>
          </cell>
          <cell r="P66" t="str">
            <v>610</v>
          </cell>
        </row>
        <row r="67">
          <cell r="A67">
            <v>6100</v>
          </cell>
          <cell r="B67" t="str">
            <v>114001300181</v>
          </cell>
          <cell r="C67" t="str">
            <v>114</v>
          </cell>
          <cell r="D67" t="str">
            <v>114001</v>
          </cell>
          <cell r="E67" t="str">
            <v>ساير حسابها و اسناد دريافتني</v>
          </cell>
          <cell r="F67" t="str">
            <v>علي الحساب حقوق</v>
          </cell>
          <cell r="G67" t="str">
            <v>300181</v>
          </cell>
          <cell r="H67" t="str">
            <v>وظيفه واثق مهدي</v>
          </cell>
          <cell r="P67" t="str">
            <v>610</v>
          </cell>
        </row>
        <row r="68">
          <cell r="A68">
            <v>6100</v>
          </cell>
          <cell r="B68" t="str">
            <v>114001300081</v>
          </cell>
          <cell r="C68" t="str">
            <v>114</v>
          </cell>
          <cell r="D68" t="str">
            <v>114001</v>
          </cell>
          <cell r="E68" t="str">
            <v>ساير حسابها و اسناد دريافتني</v>
          </cell>
          <cell r="F68" t="str">
            <v>علي الحساب حقوق</v>
          </cell>
          <cell r="G68" t="str">
            <v>300081</v>
          </cell>
          <cell r="H68" t="str">
            <v>بهاري قراجه مرادعلي</v>
          </cell>
          <cell r="P68" t="str">
            <v>610</v>
          </cell>
        </row>
        <row r="69">
          <cell r="A69">
            <v>6100</v>
          </cell>
          <cell r="B69" t="str">
            <v>114001300025</v>
          </cell>
          <cell r="C69" t="str">
            <v>114</v>
          </cell>
          <cell r="D69" t="str">
            <v>114001</v>
          </cell>
          <cell r="E69" t="str">
            <v>ساير حسابها و اسناد دريافتني</v>
          </cell>
          <cell r="F69" t="str">
            <v>علي الحساب حقوق</v>
          </cell>
          <cell r="G69" t="str">
            <v>300025</v>
          </cell>
          <cell r="H69" t="str">
            <v>نيروفر شهين</v>
          </cell>
          <cell r="P69" t="str">
            <v>610</v>
          </cell>
        </row>
        <row r="70">
          <cell r="A70">
            <v>6100</v>
          </cell>
          <cell r="B70" t="str">
            <v>114001300020</v>
          </cell>
          <cell r="C70" t="str">
            <v>114</v>
          </cell>
          <cell r="D70" t="str">
            <v>114001</v>
          </cell>
          <cell r="E70" t="str">
            <v>ساير حسابها و اسناد دريافتني</v>
          </cell>
          <cell r="F70" t="str">
            <v>علي الحساب حقوق</v>
          </cell>
          <cell r="G70" t="str">
            <v>300020</v>
          </cell>
          <cell r="H70" t="str">
            <v>نورپورينگجه جعفر</v>
          </cell>
          <cell r="P70" t="str">
            <v>610</v>
          </cell>
        </row>
        <row r="71">
          <cell r="A71">
            <v>6100</v>
          </cell>
          <cell r="B71" t="str">
            <v>114001300008</v>
          </cell>
          <cell r="C71" t="str">
            <v>114</v>
          </cell>
          <cell r="D71" t="str">
            <v>114001</v>
          </cell>
          <cell r="E71" t="str">
            <v>ساير حسابها و اسناد دريافتني</v>
          </cell>
          <cell r="F71" t="str">
            <v>علي الحساب حقوق</v>
          </cell>
          <cell r="G71" t="str">
            <v>300008</v>
          </cell>
          <cell r="H71" t="str">
            <v>واحد ابراهيم</v>
          </cell>
          <cell r="P71" t="str">
            <v>610</v>
          </cell>
        </row>
        <row r="72">
          <cell r="A72">
            <v>6100</v>
          </cell>
          <cell r="B72" t="str">
            <v>114001300066</v>
          </cell>
          <cell r="C72" t="str">
            <v>114</v>
          </cell>
          <cell r="D72" t="str">
            <v>114001</v>
          </cell>
          <cell r="E72" t="str">
            <v>ساير حسابها و اسناد دريافتني</v>
          </cell>
          <cell r="F72" t="str">
            <v>علي الحساب حقوق</v>
          </cell>
          <cell r="G72" t="str">
            <v>300066</v>
          </cell>
          <cell r="H72" t="str">
            <v>نيرومند يعقوب</v>
          </cell>
          <cell r="P72" t="str">
            <v>610</v>
          </cell>
        </row>
        <row r="73">
          <cell r="A73">
            <v>6100</v>
          </cell>
          <cell r="B73" t="str">
            <v>114001300114</v>
          </cell>
          <cell r="C73" t="str">
            <v>114</v>
          </cell>
          <cell r="D73" t="str">
            <v>114001</v>
          </cell>
          <cell r="E73" t="str">
            <v>ساير حسابها و اسناد دريافتني</v>
          </cell>
          <cell r="F73" t="str">
            <v>علي الحساب حقوق</v>
          </cell>
          <cell r="G73" t="str">
            <v>300114</v>
          </cell>
          <cell r="H73" t="str">
            <v>عزيزي جهانگير</v>
          </cell>
          <cell r="P73" t="str">
            <v>610</v>
          </cell>
        </row>
        <row r="74">
          <cell r="A74">
            <v>6100</v>
          </cell>
          <cell r="B74" t="str">
            <v>114001300134</v>
          </cell>
          <cell r="C74" t="str">
            <v>114</v>
          </cell>
          <cell r="D74" t="str">
            <v>114001</v>
          </cell>
          <cell r="E74" t="str">
            <v>ساير حسابها و اسناد دريافتني</v>
          </cell>
          <cell r="F74" t="str">
            <v>علي الحساب حقوق</v>
          </cell>
          <cell r="G74" t="str">
            <v>300134</v>
          </cell>
          <cell r="H74" t="str">
            <v>نكوئي فائق</v>
          </cell>
          <cell r="P74" t="str">
            <v>610</v>
          </cell>
        </row>
        <row r="75">
          <cell r="A75">
            <v>6100</v>
          </cell>
          <cell r="B75" t="str">
            <v>114001300087</v>
          </cell>
          <cell r="C75" t="str">
            <v>114</v>
          </cell>
          <cell r="D75" t="str">
            <v>114001</v>
          </cell>
          <cell r="E75" t="str">
            <v>ساير حسابها و اسناد دريافتني</v>
          </cell>
          <cell r="F75" t="str">
            <v>علي الحساب حقوق</v>
          </cell>
          <cell r="G75" t="str">
            <v>300087</v>
          </cell>
          <cell r="H75" t="str">
            <v>مهدي زاده علوي عليرضا</v>
          </cell>
          <cell r="P75" t="str">
            <v>610</v>
          </cell>
        </row>
        <row r="76">
          <cell r="A76">
            <v>6100</v>
          </cell>
          <cell r="B76" t="str">
            <v>114001300054</v>
          </cell>
          <cell r="C76" t="str">
            <v>114</v>
          </cell>
          <cell r="D76" t="str">
            <v>114001</v>
          </cell>
          <cell r="E76" t="str">
            <v>ساير حسابها و اسناد دريافتني</v>
          </cell>
          <cell r="F76" t="str">
            <v>علي الحساب حقوق</v>
          </cell>
          <cell r="G76" t="str">
            <v>300054</v>
          </cell>
          <cell r="H76" t="str">
            <v>اميرحقيان يعقوب</v>
          </cell>
          <cell r="P76" t="str">
            <v>610</v>
          </cell>
        </row>
        <row r="77">
          <cell r="A77">
            <v>6100</v>
          </cell>
          <cell r="B77" t="str">
            <v>114001300088</v>
          </cell>
          <cell r="C77" t="str">
            <v>114</v>
          </cell>
          <cell r="D77" t="str">
            <v>114001</v>
          </cell>
          <cell r="E77" t="str">
            <v>ساير حسابها و اسناد دريافتني</v>
          </cell>
          <cell r="F77" t="str">
            <v>علي الحساب حقوق</v>
          </cell>
          <cell r="G77" t="str">
            <v>300088</v>
          </cell>
          <cell r="H77" t="str">
            <v>فرشباف شترباني مرتضي</v>
          </cell>
          <cell r="P77" t="str">
            <v>610</v>
          </cell>
        </row>
        <row r="78">
          <cell r="A78">
            <v>6100</v>
          </cell>
          <cell r="B78" t="str">
            <v>114001300177</v>
          </cell>
          <cell r="C78" t="str">
            <v>114</v>
          </cell>
          <cell r="D78" t="str">
            <v>114001</v>
          </cell>
          <cell r="E78" t="str">
            <v>ساير حسابها و اسناد دريافتني</v>
          </cell>
          <cell r="F78" t="str">
            <v>علي الحساب حقوق</v>
          </cell>
          <cell r="G78" t="str">
            <v>300177</v>
          </cell>
          <cell r="H78" t="str">
            <v>كاظم پور احمد</v>
          </cell>
          <cell r="P78" t="str">
            <v>610</v>
          </cell>
        </row>
        <row r="79">
          <cell r="A79">
            <v>6100</v>
          </cell>
          <cell r="B79" t="str">
            <v>114001300052</v>
          </cell>
          <cell r="C79" t="str">
            <v>114</v>
          </cell>
          <cell r="D79" t="str">
            <v>114001</v>
          </cell>
          <cell r="E79" t="str">
            <v>ساير حسابها و اسناد دريافتني</v>
          </cell>
          <cell r="F79" t="str">
            <v>علي الحساب حقوق</v>
          </cell>
          <cell r="G79" t="str">
            <v>300052</v>
          </cell>
          <cell r="H79" t="str">
            <v>بخش پور خيراله</v>
          </cell>
          <cell r="P79" t="str">
            <v>610</v>
          </cell>
        </row>
        <row r="80">
          <cell r="A80">
            <v>6100</v>
          </cell>
          <cell r="B80" t="str">
            <v>114001300050</v>
          </cell>
          <cell r="C80" t="str">
            <v>114</v>
          </cell>
          <cell r="D80" t="str">
            <v>114001</v>
          </cell>
          <cell r="E80" t="str">
            <v>ساير حسابها و اسناد دريافتني</v>
          </cell>
          <cell r="F80" t="str">
            <v>علي الحساب حقوق</v>
          </cell>
          <cell r="G80" t="str">
            <v>300050</v>
          </cell>
          <cell r="H80" t="str">
            <v>شاهد قراملكي علي</v>
          </cell>
          <cell r="P80" t="str">
            <v>610</v>
          </cell>
        </row>
        <row r="81">
          <cell r="A81">
            <v>6100</v>
          </cell>
          <cell r="B81" t="str">
            <v>114001300055</v>
          </cell>
          <cell r="C81" t="str">
            <v>114</v>
          </cell>
          <cell r="D81" t="str">
            <v>114001</v>
          </cell>
          <cell r="E81" t="str">
            <v>ساير حسابها و اسناد دريافتني</v>
          </cell>
          <cell r="F81" t="str">
            <v>علي الحساب حقوق</v>
          </cell>
          <cell r="G81" t="str">
            <v>300055</v>
          </cell>
          <cell r="H81" t="str">
            <v>نبوي علمداري شاپور</v>
          </cell>
          <cell r="P81" t="str">
            <v>610</v>
          </cell>
        </row>
        <row r="82">
          <cell r="A82">
            <v>6100</v>
          </cell>
          <cell r="B82" t="str">
            <v>114001300056</v>
          </cell>
          <cell r="C82" t="str">
            <v>114</v>
          </cell>
          <cell r="D82" t="str">
            <v>114001</v>
          </cell>
          <cell r="E82" t="str">
            <v>ساير حسابها و اسناد دريافتني</v>
          </cell>
          <cell r="F82" t="str">
            <v>علي الحساب حقوق</v>
          </cell>
          <cell r="G82" t="str">
            <v>300056</v>
          </cell>
          <cell r="H82" t="str">
            <v>حسين زاده گورچين اكبر</v>
          </cell>
          <cell r="P82" t="str">
            <v>610</v>
          </cell>
        </row>
        <row r="83">
          <cell r="A83">
            <v>6100</v>
          </cell>
          <cell r="B83" t="str">
            <v>114001300062</v>
          </cell>
          <cell r="C83" t="str">
            <v>114</v>
          </cell>
          <cell r="D83" t="str">
            <v>114001</v>
          </cell>
          <cell r="E83" t="str">
            <v>ساير حسابها و اسناد دريافتني</v>
          </cell>
          <cell r="F83" t="str">
            <v>علي الحساب حقوق</v>
          </cell>
          <cell r="G83" t="str">
            <v>300062</v>
          </cell>
          <cell r="H83" t="str">
            <v>شاه رسالي صالح</v>
          </cell>
          <cell r="P83" t="str">
            <v>610</v>
          </cell>
        </row>
        <row r="84">
          <cell r="A84">
            <v>6100</v>
          </cell>
          <cell r="B84" t="str">
            <v>114001300063</v>
          </cell>
          <cell r="C84" t="str">
            <v>114</v>
          </cell>
          <cell r="D84" t="str">
            <v>114001</v>
          </cell>
          <cell r="E84" t="str">
            <v>ساير حسابها و اسناد دريافتني</v>
          </cell>
          <cell r="F84" t="str">
            <v>علي الحساب حقوق</v>
          </cell>
          <cell r="G84" t="str">
            <v>300063</v>
          </cell>
          <cell r="H84" t="str">
            <v>ايرادي ميرداود</v>
          </cell>
          <cell r="P84" t="str">
            <v>610</v>
          </cell>
        </row>
        <row r="85">
          <cell r="A85">
            <v>6100</v>
          </cell>
          <cell r="B85" t="str">
            <v>114001300068</v>
          </cell>
          <cell r="C85" t="str">
            <v>114</v>
          </cell>
          <cell r="D85" t="str">
            <v>114001</v>
          </cell>
          <cell r="E85" t="str">
            <v>ساير حسابها و اسناد دريافتني</v>
          </cell>
          <cell r="F85" t="str">
            <v>علي الحساب حقوق</v>
          </cell>
          <cell r="G85" t="str">
            <v>300068</v>
          </cell>
          <cell r="H85" t="str">
            <v>صادق زاده سيد محمود</v>
          </cell>
          <cell r="P85" t="str">
            <v>610</v>
          </cell>
        </row>
        <row r="86">
          <cell r="A86">
            <v>6100</v>
          </cell>
          <cell r="B86" t="str">
            <v>114001300069</v>
          </cell>
          <cell r="C86" t="str">
            <v>114</v>
          </cell>
          <cell r="D86" t="str">
            <v>114001</v>
          </cell>
          <cell r="E86" t="str">
            <v>ساير حسابها و اسناد دريافتني</v>
          </cell>
          <cell r="F86" t="str">
            <v>علي الحساب حقوق</v>
          </cell>
          <cell r="G86" t="str">
            <v>300069</v>
          </cell>
          <cell r="H86" t="str">
            <v>دلمقاني زاده عليرضا</v>
          </cell>
          <cell r="P86" t="str">
            <v>610</v>
          </cell>
        </row>
        <row r="87">
          <cell r="A87">
            <v>6100</v>
          </cell>
          <cell r="B87" t="str">
            <v>114001300070</v>
          </cell>
          <cell r="C87" t="str">
            <v>114</v>
          </cell>
          <cell r="D87" t="str">
            <v>114001</v>
          </cell>
          <cell r="E87" t="str">
            <v>ساير حسابها و اسناد دريافتني</v>
          </cell>
          <cell r="F87" t="str">
            <v>علي الحساب حقوق</v>
          </cell>
          <cell r="G87" t="str">
            <v>300070</v>
          </cell>
          <cell r="H87" t="str">
            <v>فريدي نسب كريم</v>
          </cell>
          <cell r="P87" t="str">
            <v>610</v>
          </cell>
        </row>
        <row r="88">
          <cell r="A88">
            <v>6100</v>
          </cell>
          <cell r="B88" t="str">
            <v>114001300071</v>
          </cell>
          <cell r="C88" t="str">
            <v>114</v>
          </cell>
          <cell r="D88" t="str">
            <v>114001</v>
          </cell>
          <cell r="E88" t="str">
            <v>ساير حسابها و اسناد دريافتني</v>
          </cell>
          <cell r="F88" t="str">
            <v>علي الحساب حقوق</v>
          </cell>
          <cell r="G88" t="str">
            <v>300071</v>
          </cell>
          <cell r="H88" t="str">
            <v>ضياء سرابي اكبر</v>
          </cell>
          <cell r="P88" t="str">
            <v>610</v>
          </cell>
        </row>
        <row r="89">
          <cell r="A89">
            <v>6100</v>
          </cell>
          <cell r="B89" t="str">
            <v>114001300074</v>
          </cell>
          <cell r="C89" t="str">
            <v>114</v>
          </cell>
          <cell r="D89" t="str">
            <v>114001</v>
          </cell>
          <cell r="E89" t="str">
            <v>ساير حسابها و اسناد دريافتني</v>
          </cell>
          <cell r="F89" t="str">
            <v>علي الحساب حقوق</v>
          </cell>
          <cell r="G89" t="str">
            <v>300074</v>
          </cell>
          <cell r="H89" t="str">
            <v>ميرزا عليزاده پهر آباد فريبا</v>
          </cell>
          <cell r="P89" t="str">
            <v>610</v>
          </cell>
        </row>
        <row r="90">
          <cell r="A90">
            <v>6100</v>
          </cell>
          <cell r="B90" t="str">
            <v>114001300077</v>
          </cell>
          <cell r="C90" t="str">
            <v>114</v>
          </cell>
          <cell r="D90" t="str">
            <v>114001</v>
          </cell>
          <cell r="E90" t="str">
            <v>ساير حسابها و اسناد دريافتني</v>
          </cell>
          <cell r="F90" t="str">
            <v>علي الحساب حقوق</v>
          </cell>
          <cell r="G90" t="str">
            <v>300077</v>
          </cell>
          <cell r="H90" t="str">
            <v>واحديان وحيد</v>
          </cell>
          <cell r="P90" t="str">
            <v>610</v>
          </cell>
        </row>
        <row r="91">
          <cell r="A91">
            <v>6100</v>
          </cell>
          <cell r="B91" t="str">
            <v>114001300080</v>
          </cell>
          <cell r="C91" t="str">
            <v>114</v>
          </cell>
          <cell r="D91" t="str">
            <v>114001</v>
          </cell>
          <cell r="E91" t="str">
            <v>ساير حسابها و اسناد دريافتني</v>
          </cell>
          <cell r="F91" t="str">
            <v>علي الحساب حقوق</v>
          </cell>
          <cell r="G91" t="str">
            <v>300080</v>
          </cell>
          <cell r="H91" t="str">
            <v>ابراهيمي مهر آور رحيم</v>
          </cell>
          <cell r="P91" t="str">
            <v>610</v>
          </cell>
        </row>
        <row r="92">
          <cell r="A92">
            <v>6100</v>
          </cell>
          <cell r="B92" t="str">
            <v>114001300082</v>
          </cell>
          <cell r="C92" t="str">
            <v>114</v>
          </cell>
          <cell r="D92" t="str">
            <v>114001</v>
          </cell>
          <cell r="E92" t="str">
            <v>ساير حسابها و اسناد دريافتني</v>
          </cell>
          <cell r="F92" t="str">
            <v>علي الحساب حقوق</v>
          </cell>
          <cell r="G92" t="str">
            <v>300082</v>
          </cell>
          <cell r="H92" t="str">
            <v>روحي خطيبي محمدرضا</v>
          </cell>
          <cell r="P92" t="str">
            <v>610</v>
          </cell>
        </row>
        <row r="93">
          <cell r="A93">
            <v>6100</v>
          </cell>
          <cell r="B93" t="str">
            <v>114001300084</v>
          </cell>
          <cell r="C93" t="str">
            <v>114</v>
          </cell>
          <cell r="D93" t="str">
            <v>114001</v>
          </cell>
          <cell r="E93" t="str">
            <v>ساير حسابها و اسناد دريافتني</v>
          </cell>
          <cell r="F93" t="str">
            <v>علي الحساب حقوق</v>
          </cell>
          <cell r="G93" t="str">
            <v>300084</v>
          </cell>
          <cell r="H93" t="str">
            <v>نوري حسين</v>
          </cell>
          <cell r="P93" t="str">
            <v>610</v>
          </cell>
        </row>
        <row r="94">
          <cell r="A94">
            <v>6100</v>
          </cell>
          <cell r="B94" t="str">
            <v>114001300085</v>
          </cell>
          <cell r="C94" t="str">
            <v>114</v>
          </cell>
          <cell r="D94" t="str">
            <v>114001</v>
          </cell>
          <cell r="E94" t="str">
            <v>ساير حسابها و اسناد دريافتني</v>
          </cell>
          <cell r="F94" t="str">
            <v>علي الحساب حقوق</v>
          </cell>
          <cell r="G94" t="str">
            <v>300085</v>
          </cell>
          <cell r="H94" t="str">
            <v>جبارپور يوسف</v>
          </cell>
          <cell r="P94" t="str">
            <v>610</v>
          </cell>
        </row>
        <row r="95">
          <cell r="A95">
            <v>6100</v>
          </cell>
          <cell r="B95" t="str">
            <v>114001300096</v>
          </cell>
          <cell r="C95" t="str">
            <v>114</v>
          </cell>
          <cell r="D95" t="str">
            <v>114001</v>
          </cell>
          <cell r="E95" t="str">
            <v>ساير حسابها و اسناد دريافتني</v>
          </cell>
          <cell r="F95" t="str">
            <v>علي الحساب حقوق</v>
          </cell>
          <cell r="G95" t="str">
            <v>300096</v>
          </cell>
          <cell r="H95" t="str">
            <v>امتحاني علي اكبر</v>
          </cell>
          <cell r="P95" t="str">
            <v>610</v>
          </cell>
        </row>
        <row r="96">
          <cell r="A96">
            <v>6100</v>
          </cell>
          <cell r="B96" t="str">
            <v>114001300103</v>
          </cell>
          <cell r="C96" t="str">
            <v>114</v>
          </cell>
          <cell r="D96" t="str">
            <v>114001</v>
          </cell>
          <cell r="E96" t="str">
            <v>ساير حسابها و اسناد دريافتني</v>
          </cell>
          <cell r="F96" t="str">
            <v>علي الحساب حقوق</v>
          </cell>
          <cell r="G96" t="str">
            <v>300103</v>
          </cell>
          <cell r="H96" t="str">
            <v>چابك شاهرخ</v>
          </cell>
          <cell r="P96" t="str">
            <v>610</v>
          </cell>
        </row>
        <row r="97">
          <cell r="A97">
            <v>6100</v>
          </cell>
          <cell r="B97" t="str">
            <v>114001300104</v>
          </cell>
          <cell r="C97" t="str">
            <v>114</v>
          </cell>
          <cell r="D97" t="str">
            <v>114001</v>
          </cell>
          <cell r="E97" t="str">
            <v>ساير حسابها و اسناد دريافتني</v>
          </cell>
          <cell r="F97" t="str">
            <v>علي الحساب حقوق</v>
          </cell>
          <cell r="G97" t="str">
            <v>300104</v>
          </cell>
          <cell r="H97" t="str">
            <v>پور گل محمد جواد</v>
          </cell>
          <cell r="P97" t="str">
            <v>610</v>
          </cell>
        </row>
        <row r="98">
          <cell r="A98">
            <v>6100</v>
          </cell>
          <cell r="B98" t="str">
            <v>114001300119</v>
          </cell>
          <cell r="C98" t="str">
            <v>114</v>
          </cell>
          <cell r="D98" t="str">
            <v>114001</v>
          </cell>
          <cell r="E98" t="str">
            <v>ساير حسابها و اسناد دريافتني</v>
          </cell>
          <cell r="F98" t="str">
            <v>علي الحساب حقوق</v>
          </cell>
          <cell r="G98" t="str">
            <v>300119</v>
          </cell>
          <cell r="H98" t="str">
            <v>رستم پور مشكنبر حسن</v>
          </cell>
          <cell r="P98" t="str">
            <v>610</v>
          </cell>
        </row>
        <row r="99">
          <cell r="A99">
            <v>6100</v>
          </cell>
          <cell r="B99" t="str">
            <v>114001300125</v>
          </cell>
          <cell r="C99" t="str">
            <v>114</v>
          </cell>
          <cell r="D99" t="str">
            <v>114001</v>
          </cell>
          <cell r="E99" t="str">
            <v>ساير حسابها و اسناد دريافتني</v>
          </cell>
          <cell r="F99" t="str">
            <v>علي الحساب حقوق</v>
          </cell>
          <cell r="G99" t="str">
            <v>300125</v>
          </cell>
          <cell r="H99" t="str">
            <v>سلطاني حسين</v>
          </cell>
          <cell r="P99" t="str">
            <v>610</v>
          </cell>
        </row>
        <row r="100">
          <cell r="A100">
            <v>6100</v>
          </cell>
          <cell r="B100" t="str">
            <v>114001300126</v>
          </cell>
          <cell r="C100" t="str">
            <v>114</v>
          </cell>
          <cell r="D100" t="str">
            <v>114001</v>
          </cell>
          <cell r="E100" t="str">
            <v>ساير حسابها و اسناد دريافتني</v>
          </cell>
          <cell r="F100" t="str">
            <v>علي الحساب حقوق</v>
          </cell>
          <cell r="G100" t="str">
            <v>300126</v>
          </cell>
          <cell r="H100" t="str">
            <v>جهاني رحيم</v>
          </cell>
          <cell r="P100" t="str">
            <v>610</v>
          </cell>
        </row>
        <row r="101">
          <cell r="A101">
            <v>6100</v>
          </cell>
          <cell r="B101" t="str">
            <v>114001300128</v>
          </cell>
          <cell r="C101" t="str">
            <v>114</v>
          </cell>
          <cell r="D101" t="str">
            <v>114001</v>
          </cell>
          <cell r="E101" t="str">
            <v>ساير حسابها و اسناد دريافتني</v>
          </cell>
          <cell r="F101" t="str">
            <v>علي الحساب حقوق</v>
          </cell>
          <cell r="G101" t="str">
            <v>300128</v>
          </cell>
          <cell r="H101" t="str">
            <v>محمدباقري لاهوت كريم</v>
          </cell>
          <cell r="P101" t="str">
            <v>610</v>
          </cell>
        </row>
        <row r="102">
          <cell r="A102">
            <v>6100</v>
          </cell>
          <cell r="B102" t="str">
            <v>114001300129</v>
          </cell>
          <cell r="C102" t="str">
            <v>114</v>
          </cell>
          <cell r="D102" t="str">
            <v>114001</v>
          </cell>
          <cell r="E102" t="str">
            <v>ساير حسابها و اسناد دريافتني</v>
          </cell>
          <cell r="F102" t="str">
            <v>علي الحساب حقوق</v>
          </cell>
          <cell r="G102" t="str">
            <v>300129</v>
          </cell>
          <cell r="H102" t="str">
            <v>بهاري ناصر</v>
          </cell>
          <cell r="P102" t="str">
            <v>610</v>
          </cell>
        </row>
        <row r="103">
          <cell r="A103">
            <v>6100</v>
          </cell>
          <cell r="B103" t="str">
            <v>114001300130</v>
          </cell>
          <cell r="C103" t="str">
            <v>114</v>
          </cell>
          <cell r="D103" t="str">
            <v>114001</v>
          </cell>
          <cell r="E103" t="str">
            <v>ساير حسابها و اسناد دريافتني</v>
          </cell>
          <cell r="F103" t="str">
            <v>علي الحساب حقوق</v>
          </cell>
          <cell r="G103" t="str">
            <v>300130</v>
          </cell>
          <cell r="H103" t="str">
            <v>نوري علي</v>
          </cell>
          <cell r="P103" t="str">
            <v>610</v>
          </cell>
        </row>
        <row r="104">
          <cell r="A104">
            <v>6100</v>
          </cell>
          <cell r="B104" t="str">
            <v>114001300131</v>
          </cell>
          <cell r="C104" t="str">
            <v>114</v>
          </cell>
          <cell r="D104" t="str">
            <v>114001</v>
          </cell>
          <cell r="E104" t="str">
            <v>ساير حسابها و اسناد دريافتني</v>
          </cell>
          <cell r="F104" t="str">
            <v>علي الحساب حقوق</v>
          </cell>
          <cell r="G104" t="str">
            <v>300131</v>
          </cell>
          <cell r="H104" t="str">
            <v>شكوهي علي</v>
          </cell>
          <cell r="P104" t="str">
            <v>610</v>
          </cell>
        </row>
        <row r="105">
          <cell r="A105">
            <v>6100</v>
          </cell>
          <cell r="B105" t="str">
            <v>114001300132</v>
          </cell>
          <cell r="C105" t="str">
            <v>114</v>
          </cell>
          <cell r="D105" t="str">
            <v>114001</v>
          </cell>
          <cell r="E105" t="str">
            <v>ساير حسابها و اسناد دريافتني</v>
          </cell>
          <cell r="F105" t="str">
            <v>علي الحساب حقوق</v>
          </cell>
          <cell r="G105" t="str">
            <v>300132</v>
          </cell>
          <cell r="H105" t="str">
            <v>مهرابي افشار عباس</v>
          </cell>
          <cell r="P105" t="str">
            <v>610</v>
          </cell>
        </row>
        <row r="106">
          <cell r="A106">
            <v>6100</v>
          </cell>
          <cell r="B106" t="str">
            <v>114001300135</v>
          </cell>
          <cell r="C106" t="str">
            <v>114</v>
          </cell>
          <cell r="D106" t="str">
            <v>114001</v>
          </cell>
          <cell r="E106" t="str">
            <v>ساير حسابها و اسناد دريافتني</v>
          </cell>
          <cell r="F106" t="str">
            <v>علي الحساب حقوق</v>
          </cell>
          <cell r="G106" t="str">
            <v>300135</v>
          </cell>
          <cell r="H106" t="str">
            <v>سيفي ديزناب ابراهيم</v>
          </cell>
          <cell r="P106" t="str">
            <v>610</v>
          </cell>
        </row>
        <row r="107">
          <cell r="A107">
            <v>6100</v>
          </cell>
          <cell r="B107" t="str">
            <v>114001300136</v>
          </cell>
          <cell r="C107" t="str">
            <v>114</v>
          </cell>
          <cell r="D107" t="str">
            <v>114001</v>
          </cell>
          <cell r="E107" t="str">
            <v>ساير حسابها و اسناد دريافتني</v>
          </cell>
          <cell r="F107" t="str">
            <v>علي الحساب حقوق</v>
          </cell>
          <cell r="G107" t="str">
            <v>300136</v>
          </cell>
          <cell r="H107" t="str">
            <v>تقي پور كهاني محمدرضا</v>
          </cell>
          <cell r="P107" t="str">
            <v>610</v>
          </cell>
        </row>
        <row r="108">
          <cell r="A108">
            <v>6100</v>
          </cell>
          <cell r="B108" t="str">
            <v>114001300137</v>
          </cell>
          <cell r="C108" t="str">
            <v>114</v>
          </cell>
          <cell r="D108" t="str">
            <v>114001</v>
          </cell>
          <cell r="E108" t="str">
            <v>ساير حسابها و اسناد دريافتني</v>
          </cell>
          <cell r="F108" t="str">
            <v>علي الحساب حقوق</v>
          </cell>
          <cell r="G108" t="str">
            <v>300137</v>
          </cell>
          <cell r="H108" t="str">
            <v>ستاري ميرهاشم</v>
          </cell>
          <cell r="P108" t="str">
            <v>610</v>
          </cell>
        </row>
        <row r="109">
          <cell r="A109">
            <v>6100</v>
          </cell>
          <cell r="B109" t="str">
            <v>114001300139</v>
          </cell>
          <cell r="C109" t="str">
            <v>114</v>
          </cell>
          <cell r="D109" t="str">
            <v>114001</v>
          </cell>
          <cell r="E109" t="str">
            <v>ساير حسابها و اسناد دريافتني</v>
          </cell>
          <cell r="F109" t="str">
            <v>علي الحساب حقوق</v>
          </cell>
          <cell r="G109" t="str">
            <v>300139</v>
          </cell>
          <cell r="H109" t="str">
            <v>هادي قشلاق محمد</v>
          </cell>
          <cell r="P109" t="str">
            <v>610</v>
          </cell>
        </row>
        <row r="110">
          <cell r="A110">
            <v>6100</v>
          </cell>
          <cell r="B110" t="str">
            <v>114001300140</v>
          </cell>
          <cell r="C110" t="str">
            <v>114</v>
          </cell>
          <cell r="D110" t="str">
            <v>114001</v>
          </cell>
          <cell r="E110" t="str">
            <v>ساير حسابها و اسناد دريافتني</v>
          </cell>
          <cell r="F110" t="str">
            <v>علي الحساب حقوق</v>
          </cell>
          <cell r="G110" t="str">
            <v>300140</v>
          </cell>
          <cell r="H110" t="str">
            <v>بلالكه ناصر</v>
          </cell>
          <cell r="P110" t="str">
            <v>610</v>
          </cell>
        </row>
        <row r="111">
          <cell r="A111">
            <v>6100</v>
          </cell>
          <cell r="B111" t="str">
            <v>114001300141</v>
          </cell>
          <cell r="C111" t="str">
            <v>114</v>
          </cell>
          <cell r="D111" t="str">
            <v>114001</v>
          </cell>
          <cell r="E111" t="str">
            <v>ساير حسابها و اسناد دريافتني</v>
          </cell>
          <cell r="F111" t="str">
            <v>علي الحساب حقوق</v>
          </cell>
          <cell r="G111" t="str">
            <v>300141</v>
          </cell>
          <cell r="H111" t="str">
            <v>سالك علي اصغر</v>
          </cell>
          <cell r="P111" t="str">
            <v>610</v>
          </cell>
        </row>
        <row r="112">
          <cell r="A112">
            <v>6100</v>
          </cell>
          <cell r="B112" t="str">
            <v>114001300142</v>
          </cell>
          <cell r="C112" t="str">
            <v>114</v>
          </cell>
          <cell r="D112" t="str">
            <v>114001</v>
          </cell>
          <cell r="E112" t="str">
            <v>ساير حسابها و اسناد دريافتني</v>
          </cell>
          <cell r="F112" t="str">
            <v>علي الحساب حقوق</v>
          </cell>
          <cell r="G112" t="str">
            <v>300142</v>
          </cell>
          <cell r="H112" t="str">
            <v>فروتني قهرماني احمد</v>
          </cell>
          <cell r="P112" t="str">
            <v>610</v>
          </cell>
        </row>
        <row r="113">
          <cell r="A113">
            <v>6100</v>
          </cell>
          <cell r="B113" t="str">
            <v>114001300143</v>
          </cell>
          <cell r="C113" t="str">
            <v>114</v>
          </cell>
          <cell r="D113" t="str">
            <v>114001</v>
          </cell>
          <cell r="E113" t="str">
            <v>ساير حسابها و اسناد دريافتني</v>
          </cell>
          <cell r="F113" t="str">
            <v>علي الحساب حقوق</v>
          </cell>
          <cell r="G113" t="str">
            <v>300143</v>
          </cell>
          <cell r="H113" t="str">
            <v>وفائي نهر مهدي</v>
          </cell>
          <cell r="P113" t="str">
            <v>610</v>
          </cell>
        </row>
        <row r="114">
          <cell r="A114">
            <v>6100</v>
          </cell>
          <cell r="B114" t="str">
            <v>114001300145</v>
          </cell>
          <cell r="C114" t="str">
            <v>114</v>
          </cell>
          <cell r="D114" t="str">
            <v>114001</v>
          </cell>
          <cell r="E114" t="str">
            <v>ساير حسابها و اسناد دريافتني</v>
          </cell>
          <cell r="F114" t="str">
            <v>علي الحساب حقوق</v>
          </cell>
          <cell r="G114" t="str">
            <v>300145</v>
          </cell>
          <cell r="H114" t="str">
            <v>طريقت نيا يعقوب</v>
          </cell>
          <cell r="P114" t="str">
            <v>610</v>
          </cell>
        </row>
        <row r="115">
          <cell r="A115">
            <v>6100</v>
          </cell>
          <cell r="B115" t="str">
            <v>114001300146</v>
          </cell>
          <cell r="C115" t="str">
            <v>114</v>
          </cell>
          <cell r="D115" t="str">
            <v>114001</v>
          </cell>
          <cell r="E115" t="str">
            <v>ساير حسابها و اسناد دريافتني</v>
          </cell>
          <cell r="F115" t="str">
            <v>علي الحساب حقوق</v>
          </cell>
          <cell r="G115" t="str">
            <v>300146</v>
          </cell>
          <cell r="H115" t="str">
            <v>شمس آذر ميرعلي</v>
          </cell>
          <cell r="P115" t="str">
            <v>610</v>
          </cell>
        </row>
        <row r="116">
          <cell r="A116">
            <v>6100</v>
          </cell>
          <cell r="B116" t="str">
            <v>114001300147</v>
          </cell>
          <cell r="C116" t="str">
            <v>114</v>
          </cell>
          <cell r="D116" t="str">
            <v>114001</v>
          </cell>
          <cell r="E116" t="str">
            <v>ساير حسابها و اسناد دريافتني</v>
          </cell>
          <cell r="F116" t="str">
            <v>علي الحساب حقوق</v>
          </cell>
          <cell r="G116" t="str">
            <v>300147</v>
          </cell>
          <cell r="H116" t="str">
            <v>فرشباف عبهري يوسف</v>
          </cell>
          <cell r="P116" t="str">
            <v>610</v>
          </cell>
        </row>
        <row r="117">
          <cell r="A117">
            <v>6100</v>
          </cell>
          <cell r="B117" t="str">
            <v>114001300148</v>
          </cell>
          <cell r="C117" t="str">
            <v>114</v>
          </cell>
          <cell r="D117" t="str">
            <v>114001</v>
          </cell>
          <cell r="E117" t="str">
            <v>ساير حسابها و اسناد دريافتني</v>
          </cell>
          <cell r="F117" t="str">
            <v>علي الحساب حقوق</v>
          </cell>
          <cell r="G117" t="str">
            <v>300148</v>
          </cell>
          <cell r="H117" t="str">
            <v>شفيعي عنصرودي داريوش</v>
          </cell>
          <cell r="P117" t="str">
            <v>610</v>
          </cell>
        </row>
        <row r="118">
          <cell r="A118">
            <v>6100</v>
          </cell>
          <cell r="B118" t="str">
            <v>114001300149</v>
          </cell>
          <cell r="C118" t="str">
            <v>114</v>
          </cell>
          <cell r="D118" t="str">
            <v>114001</v>
          </cell>
          <cell r="E118" t="str">
            <v>ساير حسابها و اسناد دريافتني</v>
          </cell>
          <cell r="F118" t="str">
            <v>علي الحساب حقوق</v>
          </cell>
          <cell r="G118" t="str">
            <v>300149</v>
          </cell>
          <cell r="H118" t="str">
            <v>مردان پور دامن آباد خسرو</v>
          </cell>
          <cell r="P118" t="str">
            <v>610</v>
          </cell>
        </row>
        <row r="119">
          <cell r="A119">
            <v>6100</v>
          </cell>
          <cell r="B119" t="str">
            <v>114001300151</v>
          </cell>
          <cell r="C119" t="str">
            <v>114</v>
          </cell>
          <cell r="D119" t="str">
            <v>114001</v>
          </cell>
          <cell r="E119" t="str">
            <v>ساير حسابها و اسناد دريافتني</v>
          </cell>
          <cell r="F119" t="str">
            <v>علي الحساب حقوق</v>
          </cell>
          <cell r="G119" t="str">
            <v>300151</v>
          </cell>
          <cell r="H119" t="str">
            <v>امجدي رحيم</v>
          </cell>
          <cell r="P119" t="str">
            <v>610</v>
          </cell>
        </row>
        <row r="120">
          <cell r="A120">
            <v>6100</v>
          </cell>
          <cell r="B120" t="str">
            <v>114001300152</v>
          </cell>
          <cell r="C120" t="str">
            <v>114</v>
          </cell>
          <cell r="D120" t="str">
            <v>114001</v>
          </cell>
          <cell r="E120" t="str">
            <v>ساير حسابها و اسناد دريافتني</v>
          </cell>
          <cell r="F120" t="str">
            <v>علي الحساب حقوق</v>
          </cell>
          <cell r="G120" t="str">
            <v>300152</v>
          </cell>
          <cell r="H120" t="str">
            <v>حسن زاده حميد</v>
          </cell>
          <cell r="P120" t="str">
            <v>610</v>
          </cell>
        </row>
        <row r="121">
          <cell r="A121">
            <v>6100</v>
          </cell>
          <cell r="B121" t="str">
            <v>114001300154</v>
          </cell>
          <cell r="C121" t="str">
            <v>114</v>
          </cell>
          <cell r="D121" t="str">
            <v>114001</v>
          </cell>
          <cell r="E121" t="str">
            <v>ساير حسابها و اسناد دريافتني</v>
          </cell>
          <cell r="F121" t="str">
            <v>علي الحساب حقوق</v>
          </cell>
          <cell r="G121" t="str">
            <v>300154</v>
          </cell>
          <cell r="H121" t="str">
            <v>زارعي ارزيل مصطفي</v>
          </cell>
          <cell r="P121" t="str">
            <v>610</v>
          </cell>
        </row>
        <row r="122">
          <cell r="A122">
            <v>6100</v>
          </cell>
          <cell r="B122" t="str">
            <v>114001300155</v>
          </cell>
          <cell r="C122" t="str">
            <v>114</v>
          </cell>
          <cell r="D122" t="str">
            <v>114001</v>
          </cell>
          <cell r="E122" t="str">
            <v>ساير حسابها و اسناد دريافتني</v>
          </cell>
          <cell r="F122" t="str">
            <v>علي الحساب حقوق</v>
          </cell>
          <cell r="G122" t="str">
            <v>300155</v>
          </cell>
          <cell r="H122" t="str">
            <v>قليپور سفيداني حسين</v>
          </cell>
          <cell r="P122" t="str">
            <v>610</v>
          </cell>
        </row>
        <row r="123">
          <cell r="A123">
            <v>6100</v>
          </cell>
          <cell r="B123" t="str">
            <v>114001300156</v>
          </cell>
          <cell r="C123" t="str">
            <v>114</v>
          </cell>
          <cell r="D123" t="str">
            <v>114001</v>
          </cell>
          <cell r="E123" t="str">
            <v>ساير حسابها و اسناد دريافتني</v>
          </cell>
          <cell r="F123" t="str">
            <v>علي الحساب حقوق</v>
          </cell>
          <cell r="G123" t="str">
            <v>300156</v>
          </cell>
          <cell r="H123" t="str">
            <v>حسينيان سيروس</v>
          </cell>
          <cell r="P123" t="str">
            <v>610</v>
          </cell>
        </row>
        <row r="124">
          <cell r="A124">
            <v>6100</v>
          </cell>
          <cell r="B124" t="str">
            <v>114001300157</v>
          </cell>
          <cell r="C124" t="str">
            <v>114</v>
          </cell>
          <cell r="D124" t="str">
            <v>114001</v>
          </cell>
          <cell r="E124" t="str">
            <v>ساير حسابها و اسناد دريافتني</v>
          </cell>
          <cell r="F124" t="str">
            <v>علي الحساب حقوق</v>
          </cell>
          <cell r="G124" t="str">
            <v>300157</v>
          </cell>
          <cell r="H124" t="str">
            <v>معصومي خدايار</v>
          </cell>
          <cell r="P124" t="str">
            <v>610</v>
          </cell>
        </row>
        <row r="125">
          <cell r="A125">
            <v>6100</v>
          </cell>
          <cell r="B125" t="str">
            <v>114001300160</v>
          </cell>
          <cell r="C125" t="str">
            <v>114</v>
          </cell>
          <cell r="D125" t="str">
            <v>114001</v>
          </cell>
          <cell r="E125" t="str">
            <v>ساير حسابها و اسناد دريافتني</v>
          </cell>
          <cell r="F125" t="str">
            <v>علي الحساب حقوق</v>
          </cell>
          <cell r="G125" t="str">
            <v>300160</v>
          </cell>
          <cell r="H125" t="str">
            <v>عالم وحيد</v>
          </cell>
          <cell r="P125" t="str">
            <v>610</v>
          </cell>
        </row>
        <row r="126">
          <cell r="A126">
            <v>6100</v>
          </cell>
          <cell r="B126" t="str">
            <v>114001300162</v>
          </cell>
          <cell r="C126" t="str">
            <v>114</v>
          </cell>
          <cell r="D126" t="str">
            <v>114001</v>
          </cell>
          <cell r="E126" t="str">
            <v>ساير حسابها و اسناد دريافتني</v>
          </cell>
          <cell r="F126" t="str">
            <v>علي الحساب حقوق</v>
          </cell>
          <cell r="G126" t="str">
            <v>300162</v>
          </cell>
          <cell r="H126" t="str">
            <v>محمدي جابر</v>
          </cell>
          <cell r="P126" t="str">
            <v>610</v>
          </cell>
        </row>
        <row r="127">
          <cell r="A127">
            <v>6100</v>
          </cell>
          <cell r="B127" t="str">
            <v>114001300182</v>
          </cell>
          <cell r="C127" t="str">
            <v>114</v>
          </cell>
          <cell r="D127" t="str">
            <v>114001</v>
          </cell>
          <cell r="E127" t="str">
            <v>ساير حسابها و اسناد دريافتني</v>
          </cell>
          <cell r="F127" t="str">
            <v>علي الحساب حقوق</v>
          </cell>
          <cell r="G127" t="str">
            <v>300182</v>
          </cell>
          <cell r="H127" t="str">
            <v>اصلاني مقدم علي</v>
          </cell>
          <cell r="P127" t="str">
            <v>610</v>
          </cell>
        </row>
        <row r="128">
          <cell r="A128">
            <v>6100</v>
          </cell>
          <cell r="B128" t="str">
            <v>114001300206</v>
          </cell>
          <cell r="C128" t="str">
            <v>114</v>
          </cell>
          <cell r="D128" t="str">
            <v>114001</v>
          </cell>
          <cell r="E128" t="str">
            <v>ساير حسابها و اسناد دريافتني</v>
          </cell>
          <cell r="F128" t="str">
            <v>علي الحساب حقوق</v>
          </cell>
          <cell r="G128" t="str">
            <v>300206</v>
          </cell>
          <cell r="H128" t="str">
            <v>كامران هزه بران محمدرضا</v>
          </cell>
          <cell r="P128" t="str">
            <v>610</v>
          </cell>
        </row>
        <row r="129">
          <cell r="A129">
            <v>6100</v>
          </cell>
          <cell r="B129" t="str">
            <v>114001300208</v>
          </cell>
          <cell r="C129" t="str">
            <v>114</v>
          </cell>
          <cell r="D129" t="str">
            <v>114001</v>
          </cell>
          <cell r="E129" t="str">
            <v>ساير حسابها و اسناد دريافتني</v>
          </cell>
          <cell r="F129" t="str">
            <v>علي الحساب حقوق</v>
          </cell>
          <cell r="G129" t="str">
            <v>300208</v>
          </cell>
          <cell r="H129" t="str">
            <v>جعفرزاده رسول</v>
          </cell>
          <cell r="P129" t="str">
            <v>610</v>
          </cell>
        </row>
        <row r="130">
          <cell r="A130">
            <v>6100</v>
          </cell>
          <cell r="B130" t="str">
            <v>114001300218</v>
          </cell>
          <cell r="C130" t="str">
            <v>114</v>
          </cell>
          <cell r="D130" t="str">
            <v>114001</v>
          </cell>
          <cell r="E130" t="str">
            <v>ساير حسابها و اسناد دريافتني</v>
          </cell>
          <cell r="F130" t="str">
            <v>علي الحساب حقوق</v>
          </cell>
          <cell r="G130" t="str">
            <v>300218</v>
          </cell>
          <cell r="H130" t="str">
            <v>يحيي پور داخل مرتضي</v>
          </cell>
          <cell r="P130" t="str">
            <v>610</v>
          </cell>
        </row>
        <row r="131">
          <cell r="A131">
            <v>6100</v>
          </cell>
          <cell r="B131" t="str">
            <v>114001300234</v>
          </cell>
          <cell r="C131" t="str">
            <v>114</v>
          </cell>
          <cell r="D131" t="str">
            <v>114001</v>
          </cell>
          <cell r="E131" t="str">
            <v>ساير حسابها و اسناد دريافتني</v>
          </cell>
          <cell r="F131" t="str">
            <v>علي الحساب حقوق</v>
          </cell>
          <cell r="G131" t="str">
            <v>300234</v>
          </cell>
          <cell r="H131" t="str">
            <v>عبداله ميرشكارلو عليرضا</v>
          </cell>
          <cell r="P131" t="str">
            <v>610</v>
          </cell>
        </row>
        <row r="132">
          <cell r="A132">
            <v>6100</v>
          </cell>
          <cell r="B132" t="str">
            <v>114001300241</v>
          </cell>
          <cell r="C132" t="str">
            <v>114</v>
          </cell>
          <cell r="D132" t="str">
            <v>114001</v>
          </cell>
          <cell r="E132" t="str">
            <v>ساير حسابها و اسناد دريافتني</v>
          </cell>
          <cell r="F132" t="str">
            <v>علي الحساب حقوق</v>
          </cell>
          <cell r="G132" t="str">
            <v>300241</v>
          </cell>
          <cell r="H132" t="str">
            <v>همتي قراملكي عليرضا</v>
          </cell>
          <cell r="P132" t="str">
            <v>610</v>
          </cell>
        </row>
        <row r="133">
          <cell r="A133">
            <v>6100</v>
          </cell>
          <cell r="B133" t="str">
            <v>114001300248</v>
          </cell>
          <cell r="C133" t="str">
            <v>114</v>
          </cell>
          <cell r="D133" t="str">
            <v>114001</v>
          </cell>
          <cell r="E133" t="str">
            <v>ساير حسابها و اسناد دريافتني</v>
          </cell>
          <cell r="F133" t="str">
            <v>علي الحساب حقوق</v>
          </cell>
          <cell r="G133" t="str">
            <v>300248</v>
          </cell>
          <cell r="H133" t="str">
            <v>واحدي باويل محمدحسين</v>
          </cell>
          <cell r="P133" t="str">
            <v>610</v>
          </cell>
        </row>
        <row r="134">
          <cell r="A134">
            <v>6100</v>
          </cell>
          <cell r="B134" t="str">
            <v>114001300001</v>
          </cell>
          <cell r="C134" t="str">
            <v>114</v>
          </cell>
          <cell r="D134" t="str">
            <v>114001</v>
          </cell>
          <cell r="E134" t="str">
            <v>ساير حسابها و اسناد دريافتني</v>
          </cell>
          <cell r="F134" t="str">
            <v>علي الحساب حقوق</v>
          </cell>
          <cell r="G134" t="str">
            <v>300001</v>
          </cell>
          <cell r="H134" t="str">
            <v>فتاحي رسول</v>
          </cell>
          <cell r="P134" t="str">
            <v>610</v>
          </cell>
        </row>
        <row r="135">
          <cell r="A135">
            <v>6100</v>
          </cell>
          <cell r="B135" t="str">
            <v>114001300048</v>
          </cell>
          <cell r="C135" t="str">
            <v>114</v>
          </cell>
          <cell r="D135" t="str">
            <v>114001</v>
          </cell>
          <cell r="E135" t="str">
            <v>ساير حسابها و اسناد دريافتني</v>
          </cell>
          <cell r="F135" t="str">
            <v>علي الحساب حقوق</v>
          </cell>
          <cell r="G135" t="str">
            <v>300048</v>
          </cell>
          <cell r="H135" t="str">
            <v>ممي پور بارنجي سعيد</v>
          </cell>
          <cell r="P135" t="str">
            <v>610</v>
          </cell>
        </row>
        <row r="136">
          <cell r="A136">
            <v>6100</v>
          </cell>
          <cell r="B136" t="str">
            <v>114001300067</v>
          </cell>
          <cell r="C136" t="str">
            <v>114</v>
          </cell>
          <cell r="D136" t="str">
            <v>114001</v>
          </cell>
          <cell r="E136" t="str">
            <v>ساير حسابها و اسناد دريافتني</v>
          </cell>
          <cell r="F136" t="str">
            <v>علي الحساب حقوق</v>
          </cell>
          <cell r="G136" t="str">
            <v>300067</v>
          </cell>
          <cell r="H136" t="str">
            <v>صباغي جديد حسن</v>
          </cell>
          <cell r="P136" t="str">
            <v>610</v>
          </cell>
        </row>
        <row r="137">
          <cell r="A137">
            <v>6100</v>
          </cell>
          <cell r="B137" t="str">
            <v>114001300083</v>
          </cell>
          <cell r="C137" t="str">
            <v>114</v>
          </cell>
          <cell r="D137" t="str">
            <v>114001</v>
          </cell>
          <cell r="E137" t="str">
            <v>ساير حسابها و اسناد دريافتني</v>
          </cell>
          <cell r="F137" t="str">
            <v>علي الحساب حقوق</v>
          </cell>
          <cell r="G137" t="str">
            <v>300083</v>
          </cell>
          <cell r="H137" t="str">
            <v>ميرزالو جواد</v>
          </cell>
          <cell r="P137" t="str">
            <v>610</v>
          </cell>
        </row>
        <row r="138">
          <cell r="A138">
            <v>6100</v>
          </cell>
          <cell r="B138" t="str">
            <v>114001300110</v>
          </cell>
          <cell r="C138" t="str">
            <v>114</v>
          </cell>
          <cell r="D138" t="str">
            <v>114001</v>
          </cell>
          <cell r="E138" t="str">
            <v>ساير حسابها و اسناد دريافتني</v>
          </cell>
          <cell r="F138" t="str">
            <v>علي الحساب حقوق</v>
          </cell>
          <cell r="G138" t="str">
            <v>300110</v>
          </cell>
          <cell r="H138" t="str">
            <v>فروغي زهرا</v>
          </cell>
          <cell r="P138" t="str">
            <v>610</v>
          </cell>
        </row>
        <row r="139">
          <cell r="A139">
            <v>6100</v>
          </cell>
          <cell r="B139" t="str">
            <v>114001300124</v>
          </cell>
          <cell r="C139" t="str">
            <v>114</v>
          </cell>
          <cell r="D139" t="str">
            <v>114001</v>
          </cell>
          <cell r="E139" t="str">
            <v>ساير حسابها و اسناد دريافتني</v>
          </cell>
          <cell r="F139" t="str">
            <v>علي الحساب حقوق</v>
          </cell>
          <cell r="G139" t="str">
            <v>300124</v>
          </cell>
          <cell r="H139" t="str">
            <v>محب حق رحيم</v>
          </cell>
          <cell r="P139" t="str">
            <v>610</v>
          </cell>
        </row>
        <row r="140">
          <cell r="A140">
            <v>6100</v>
          </cell>
          <cell r="B140" t="str">
            <v>114001300153</v>
          </cell>
          <cell r="C140" t="str">
            <v>114</v>
          </cell>
          <cell r="D140" t="str">
            <v>114001</v>
          </cell>
          <cell r="E140" t="str">
            <v>ساير حسابها و اسناد دريافتني</v>
          </cell>
          <cell r="F140" t="str">
            <v>علي الحساب حقوق</v>
          </cell>
          <cell r="G140" t="str">
            <v>300153</v>
          </cell>
          <cell r="H140" t="str">
            <v>محمدپور مهدوي احمدرضا</v>
          </cell>
          <cell r="P140" t="str">
            <v>610</v>
          </cell>
        </row>
        <row r="141">
          <cell r="A141">
            <v>6100</v>
          </cell>
          <cell r="B141" t="str">
            <v>114001300158</v>
          </cell>
          <cell r="C141" t="str">
            <v>114</v>
          </cell>
          <cell r="D141" t="str">
            <v>114001</v>
          </cell>
          <cell r="E141" t="str">
            <v>ساير حسابها و اسناد دريافتني</v>
          </cell>
          <cell r="F141" t="str">
            <v>علي الحساب حقوق</v>
          </cell>
          <cell r="G141" t="str">
            <v>300158</v>
          </cell>
          <cell r="H141" t="str">
            <v>تقي پور متقيان نوبري رحيم</v>
          </cell>
          <cell r="P141" t="str">
            <v>610</v>
          </cell>
        </row>
        <row r="142">
          <cell r="A142">
            <v>6100</v>
          </cell>
          <cell r="B142" t="str">
            <v>114001300163</v>
          </cell>
          <cell r="C142" t="str">
            <v>114</v>
          </cell>
          <cell r="D142" t="str">
            <v>114001</v>
          </cell>
          <cell r="E142" t="str">
            <v>ساير حسابها و اسناد دريافتني</v>
          </cell>
          <cell r="F142" t="str">
            <v>علي الحساب حقوق</v>
          </cell>
          <cell r="G142" t="str">
            <v>300163</v>
          </cell>
          <cell r="H142" t="str">
            <v>روشناس شهرام</v>
          </cell>
          <cell r="P142" t="str">
            <v>610</v>
          </cell>
        </row>
        <row r="143">
          <cell r="A143">
            <v>6100</v>
          </cell>
          <cell r="B143" t="str">
            <v>114001300165</v>
          </cell>
          <cell r="C143" t="str">
            <v>114</v>
          </cell>
          <cell r="D143" t="str">
            <v>114001</v>
          </cell>
          <cell r="E143" t="str">
            <v>ساير حسابها و اسناد دريافتني</v>
          </cell>
          <cell r="F143" t="str">
            <v>علي الحساب حقوق</v>
          </cell>
          <cell r="G143" t="str">
            <v>300165</v>
          </cell>
          <cell r="H143" t="str">
            <v>تهم بهنام</v>
          </cell>
          <cell r="P143" t="str">
            <v>610</v>
          </cell>
        </row>
        <row r="144">
          <cell r="A144">
            <v>6100</v>
          </cell>
          <cell r="B144" t="str">
            <v>114001300170</v>
          </cell>
          <cell r="C144" t="str">
            <v>114</v>
          </cell>
          <cell r="D144" t="str">
            <v>114001</v>
          </cell>
          <cell r="E144" t="str">
            <v>ساير حسابها و اسناد دريافتني</v>
          </cell>
          <cell r="F144" t="str">
            <v>علي الحساب حقوق</v>
          </cell>
          <cell r="G144" t="str">
            <v>300170</v>
          </cell>
          <cell r="H144" t="str">
            <v>فتحي سياوش</v>
          </cell>
          <cell r="P144" t="str">
            <v>610</v>
          </cell>
        </row>
        <row r="145">
          <cell r="A145">
            <v>6100</v>
          </cell>
          <cell r="B145" t="str">
            <v>114001300171</v>
          </cell>
          <cell r="C145" t="str">
            <v>114</v>
          </cell>
          <cell r="D145" t="str">
            <v>114001</v>
          </cell>
          <cell r="E145" t="str">
            <v>ساير حسابها و اسناد دريافتني</v>
          </cell>
          <cell r="F145" t="str">
            <v>علي الحساب حقوق</v>
          </cell>
          <cell r="G145" t="str">
            <v>300171</v>
          </cell>
          <cell r="H145" t="str">
            <v>اميرحقيان سعيد</v>
          </cell>
          <cell r="P145" t="str">
            <v>610</v>
          </cell>
        </row>
        <row r="146">
          <cell r="A146">
            <v>6100</v>
          </cell>
          <cell r="B146" t="str">
            <v>114001300172</v>
          </cell>
          <cell r="C146" t="str">
            <v>114</v>
          </cell>
          <cell r="D146" t="str">
            <v>114001</v>
          </cell>
          <cell r="E146" t="str">
            <v>ساير حسابها و اسناد دريافتني</v>
          </cell>
          <cell r="F146" t="str">
            <v>علي الحساب حقوق</v>
          </cell>
          <cell r="G146" t="str">
            <v>300172</v>
          </cell>
          <cell r="H146" t="str">
            <v>عليزاد پورسعيدي حامد</v>
          </cell>
          <cell r="P146" t="str">
            <v>610</v>
          </cell>
        </row>
        <row r="147">
          <cell r="A147">
            <v>6100</v>
          </cell>
          <cell r="B147" t="str">
            <v>114001300176</v>
          </cell>
          <cell r="C147" t="str">
            <v>114</v>
          </cell>
          <cell r="D147" t="str">
            <v>114001</v>
          </cell>
          <cell r="E147" t="str">
            <v>ساير حسابها و اسناد دريافتني</v>
          </cell>
          <cell r="F147" t="str">
            <v>علي الحساب حقوق</v>
          </cell>
          <cell r="G147" t="str">
            <v>300176</v>
          </cell>
          <cell r="H147" t="str">
            <v>قليپور قراجه بهروز</v>
          </cell>
          <cell r="P147" t="str">
            <v>610</v>
          </cell>
        </row>
        <row r="148">
          <cell r="A148">
            <v>6100</v>
          </cell>
          <cell r="B148" t="str">
            <v>114001300183</v>
          </cell>
          <cell r="C148" t="str">
            <v>114</v>
          </cell>
          <cell r="D148" t="str">
            <v>114001</v>
          </cell>
          <cell r="E148" t="str">
            <v>ساير حسابها و اسناد دريافتني</v>
          </cell>
          <cell r="F148" t="str">
            <v>علي الحساب حقوق</v>
          </cell>
          <cell r="G148" t="str">
            <v>300183</v>
          </cell>
          <cell r="H148" t="str">
            <v>سليماني رضا</v>
          </cell>
          <cell r="P148" t="str">
            <v>610</v>
          </cell>
        </row>
        <row r="149">
          <cell r="A149">
            <v>6100</v>
          </cell>
          <cell r="B149" t="str">
            <v>114001300312</v>
          </cell>
          <cell r="C149" t="str">
            <v>114</v>
          </cell>
          <cell r="D149" t="str">
            <v>114001</v>
          </cell>
          <cell r="E149" t="str">
            <v>ساير حسابها و اسناد دريافتني</v>
          </cell>
          <cell r="F149" t="str">
            <v>علي الحساب حقوق</v>
          </cell>
          <cell r="G149" t="str">
            <v>300312</v>
          </cell>
          <cell r="H149" t="str">
            <v>غنيمتي محمد</v>
          </cell>
          <cell r="P149" t="str">
            <v>610</v>
          </cell>
        </row>
        <row r="150">
          <cell r="A150">
            <v>6100</v>
          </cell>
          <cell r="B150" t="str">
            <v>114001300051</v>
          </cell>
          <cell r="C150" t="str">
            <v>114</v>
          </cell>
          <cell r="D150" t="str">
            <v>114001</v>
          </cell>
          <cell r="E150" t="str">
            <v>ساير حسابها و اسناد دريافتني</v>
          </cell>
          <cell r="F150" t="str">
            <v>علي الحساب حقوق</v>
          </cell>
          <cell r="G150" t="str">
            <v>300051</v>
          </cell>
          <cell r="H150" t="str">
            <v>فتحي نصرت</v>
          </cell>
          <cell r="P150" t="str">
            <v>610</v>
          </cell>
        </row>
        <row r="151">
          <cell r="A151">
            <v>6100</v>
          </cell>
          <cell r="B151" t="str">
            <v>114001300168</v>
          </cell>
          <cell r="C151" t="str">
            <v>114</v>
          </cell>
          <cell r="D151" t="str">
            <v>114001</v>
          </cell>
          <cell r="E151" t="str">
            <v>ساير حسابها و اسناد دريافتني</v>
          </cell>
          <cell r="F151" t="str">
            <v>علي الحساب حقوق</v>
          </cell>
          <cell r="G151" t="str">
            <v>300168</v>
          </cell>
          <cell r="H151" t="str">
            <v>بابكان ياشار</v>
          </cell>
          <cell r="P151" t="str">
            <v>610</v>
          </cell>
        </row>
        <row r="152">
          <cell r="A152">
            <v>6100</v>
          </cell>
          <cell r="B152" t="str">
            <v>114001300169</v>
          </cell>
          <cell r="C152" t="str">
            <v>114</v>
          </cell>
          <cell r="D152" t="str">
            <v>114001</v>
          </cell>
          <cell r="E152" t="str">
            <v>ساير حسابها و اسناد دريافتني</v>
          </cell>
          <cell r="F152" t="str">
            <v>علي الحساب حقوق</v>
          </cell>
          <cell r="G152" t="str">
            <v>300169</v>
          </cell>
          <cell r="H152" t="str">
            <v>منظر خسروشاهي اميرعلي</v>
          </cell>
          <cell r="P152" t="str">
            <v>610</v>
          </cell>
        </row>
        <row r="153">
          <cell r="A153">
            <v>6100</v>
          </cell>
          <cell r="B153" t="str">
            <v>114001300173</v>
          </cell>
          <cell r="C153" t="str">
            <v>114</v>
          </cell>
          <cell r="D153" t="str">
            <v>114001</v>
          </cell>
          <cell r="E153" t="str">
            <v>ساير حسابها و اسناد دريافتني</v>
          </cell>
          <cell r="F153" t="str">
            <v>علي الحساب حقوق</v>
          </cell>
          <cell r="G153" t="str">
            <v>300173</v>
          </cell>
          <cell r="H153" t="str">
            <v>قنبري اهري محمدرضا</v>
          </cell>
          <cell r="P153" t="str">
            <v>610</v>
          </cell>
        </row>
        <row r="154">
          <cell r="A154">
            <v>6100</v>
          </cell>
          <cell r="B154" t="str">
            <v>114001300185</v>
          </cell>
          <cell r="C154" t="str">
            <v>114</v>
          </cell>
          <cell r="D154" t="str">
            <v>114001</v>
          </cell>
          <cell r="E154" t="str">
            <v>ساير حسابها و اسناد دريافتني</v>
          </cell>
          <cell r="F154" t="str">
            <v>علي الحساب حقوق</v>
          </cell>
          <cell r="G154" t="str">
            <v>300185</v>
          </cell>
          <cell r="H154" t="str">
            <v>عوني عليرضا</v>
          </cell>
          <cell r="P154" t="str">
            <v>610</v>
          </cell>
        </row>
        <row r="155">
          <cell r="A155">
            <v>6100</v>
          </cell>
          <cell r="B155" t="str">
            <v>114001300187</v>
          </cell>
          <cell r="C155" t="str">
            <v>114</v>
          </cell>
          <cell r="D155" t="str">
            <v>114001</v>
          </cell>
          <cell r="E155" t="str">
            <v>ساير حسابها و اسناد دريافتني</v>
          </cell>
          <cell r="F155" t="str">
            <v>علي الحساب حقوق</v>
          </cell>
          <cell r="G155" t="str">
            <v>300187</v>
          </cell>
          <cell r="H155" t="str">
            <v>حاجي حيدري ممقاني مهدي</v>
          </cell>
          <cell r="P155" t="str">
            <v>610</v>
          </cell>
        </row>
        <row r="156">
          <cell r="A156">
            <v>6100</v>
          </cell>
          <cell r="B156" t="str">
            <v>114001300191</v>
          </cell>
          <cell r="C156" t="str">
            <v>114</v>
          </cell>
          <cell r="D156" t="str">
            <v>114001</v>
          </cell>
          <cell r="E156" t="str">
            <v>ساير حسابها و اسناد دريافتني</v>
          </cell>
          <cell r="F156" t="str">
            <v>علي الحساب حقوق</v>
          </cell>
          <cell r="G156" t="str">
            <v>300191</v>
          </cell>
          <cell r="H156" t="str">
            <v>باقر قازيار رشيد</v>
          </cell>
          <cell r="P156" t="str">
            <v>610</v>
          </cell>
        </row>
        <row r="157">
          <cell r="A157">
            <v>6100</v>
          </cell>
          <cell r="B157" t="str">
            <v>114001300195</v>
          </cell>
          <cell r="C157" t="str">
            <v>114</v>
          </cell>
          <cell r="D157" t="str">
            <v>114001</v>
          </cell>
          <cell r="E157" t="str">
            <v>ساير حسابها و اسناد دريافتني</v>
          </cell>
          <cell r="F157" t="str">
            <v>علي الحساب حقوق</v>
          </cell>
          <cell r="G157" t="str">
            <v>300195</v>
          </cell>
          <cell r="H157" t="str">
            <v>حريري كهنموئي علي</v>
          </cell>
          <cell r="P157" t="str">
            <v>610</v>
          </cell>
        </row>
        <row r="158">
          <cell r="A158">
            <v>6100</v>
          </cell>
          <cell r="B158" t="str">
            <v>114001300196</v>
          </cell>
          <cell r="C158" t="str">
            <v>114</v>
          </cell>
          <cell r="D158" t="str">
            <v>114001</v>
          </cell>
          <cell r="E158" t="str">
            <v>ساير حسابها و اسناد دريافتني</v>
          </cell>
          <cell r="F158" t="str">
            <v>علي الحساب حقوق</v>
          </cell>
          <cell r="G158" t="str">
            <v>300196</v>
          </cell>
          <cell r="H158" t="str">
            <v>حسيني سيد جواد</v>
          </cell>
          <cell r="P158" t="str">
            <v>610</v>
          </cell>
        </row>
        <row r="159">
          <cell r="A159">
            <v>6100</v>
          </cell>
          <cell r="B159" t="str">
            <v>114001300198</v>
          </cell>
          <cell r="C159" t="str">
            <v>114</v>
          </cell>
          <cell r="D159" t="str">
            <v>114001</v>
          </cell>
          <cell r="E159" t="str">
            <v>ساير حسابها و اسناد دريافتني</v>
          </cell>
          <cell r="F159" t="str">
            <v>علي الحساب حقوق</v>
          </cell>
          <cell r="G159" t="str">
            <v>300198</v>
          </cell>
          <cell r="H159" t="str">
            <v>ميرزائي شكور</v>
          </cell>
          <cell r="P159" t="str">
            <v>610</v>
          </cell>
        </row>
        <row r="160">
          <cell r="A160">
            <v>6100</v>
          </cell>
          <cell r="B160" t="str">
            <v>114001300216</v>
          </cell>
          <cell r="C160" t="str">
            <v>114</v>
          </cell>
          <cell r="D160" t="str">
            <v>114001</v>
          </cell>
          <cell r="E160" t="str">
            <v>ساير حسابها و اسناد دريافتني</v>
          </cell>
          <cell r="F160" t="str">
            <v>علي الحساب حقوق</v>
          </cell>
          <cell r="G160" t="str">
            <v>300216</v>
          </cell>
          <cell r="H160" t="str">
            <v>علي زاده اقبالي نژاد محمدباقر</v>
          </cell>
          <cell r="P160" t="str">
            <v>610</v>
          </cell>
        </row>
        <row r="161">
          <cell r="A161">
            <v>6100</v>
          </cell>
          <cell r="B161" t="str">
            <v>114001300220</v>
          </cell>
          <cell r="C161" t="str">
            <v>114</v>
          </cell>
          <cell r="D161" t="str">
            <v>114001</v>
          </cell>
          <cell r="E161" t="str">
            <v>ساير حسابها و اسناد دريافتني</v>
          </cell>
          <cell r="F161" t="str">
            <v>علي الحساب حقوق</v>
          </cell>
          <cell r="G161" t="str">
            <v>300220</v>
          </cell>
          <cell r="H161" t="str">
            <v>صحت مند قره بابا يوسف</v>
          </cell>
          <cell r="P161" t="str">
            <v>610</v>
          </cell>
        </row>
        <row r="162">
          <cell r="A162">
            <v>6100</v>
          </cell>
          <cell r="B162" t="str">
            <v>114001300240</v>
          </cell>
          <cell r="C162" t="str">
            <v>114</v>
          </cell>
          <cell r="D162" t="str">
            <v>114001</v>
          </cell>
          <cell r="E162" t="str">
            <v>ساير حسابها و اسناد دريافتني</v>
          </cell>
          <cell r="F162" t="str">
            <v>علي الحساب حقوق</v>
          </cell>
          <cell r="G162" t="str">
            <v>300240</v>
          </cell>
          <cell r="H162" t="str">
            <v>شاهد قراملكي ابوالقاسم</v>
          </cell>
          <cell r="P162" t="str">
            <v>610</v>
          </cell>
        </row>
        <row r="163">
          <cell r="A163">
            <v>6100</v>
          </cell>
          <cell r="B163" t="str">
            <v>114001300244</v>
          </cell>
          <cell r="C163" t="str">
            <v>114</v>
          </cell>
          <cell r="D163" t="str">
            <v>114001</v>
          </cell>
          <cell r="E163" t="str">
            <v>ساير حسابها و اسناد دريافتني</v>
          </cell>
          <cell r="F163" t="str">
            <v>علي الحساب حقوق</v>
          </cell>
          <cell r="G163" t="str">
            <v>300244</v>
          </cell>
          <cell r="H163" t="str">
            <v>بزمي حسن</v>
          </cell>
          <cell r="P163" t="str">
            <v>610</v>
          </cell>
        </row>
        <row r="164">
          <cell r="A164">
            <v>6100</v>
          </cell>
          <cell r="B164" t="str">
            <v>114001300250</v>
          </cell>
          <cell r="C164" t="str">
            <v>114</v>
          </cell>
          <cell r="D164" t="str">
            <v>114001</v>
          </cell>
          <cell r="E164" t="str">
            <v>ساير حسابها و اسناد دريافتني</v>
          </cell>
          <cell r="F164" t="str">
            <v>علي الحساب حقوق</v>
          </cell>
          <cell r="G164" t="str">
            <v>300250</v>
          </cell>
          <cell r="H164" t="str">
            <v>برزگر قراملكي محمد</v>
          </cell>
          <cell r="P164" t="str">
            <v>610</v>
          </cell>
        </row>
        <row r="165">
          <cell r="A165">
            <v>6100</v>
          </cell>
          <cell r="B165" t="str">
            <v>114001300259</v>
          </cell>
          <cell r="C165" t="str">
            <v>114</v>
          </cell>
          <cell r="D165" t="str">
            <v>114001</v>
          </cell>
          <cell r="E165" t="str">
            <v>ساير حسابها و اسناد دريافتني</v>
          </cell>
          <cell r="F165" t="str">
            <v>علي الحساب حقوق</v>
          </cell>
          <cell r="G165" t="str">
            <v>300259</v>
          </cell>
          <cell r="H165" t="str">
            <v>ميلي علي</v>
          </cell>
          <cell r="P165" t="str">
            <v>610</v>
          </cell>
        </row>
        <row r="166">
          <cell r="A166">
            <v>6100</v>
          </cell>
          <cell r="B166" t="str">
            <v>114001300305</v>
          </cell>
          <cell r="C166" t="str">
            <v>114</v>
          </cell>
          <cell r="D166" t="str">
            <v>114001</v>
          </cell>
          <cell r="E166" t="str">
            <v>ساير حسابها و اسناد دريافتني</v>
          </cell>
          <cell r="F166" t="str">
            <v>علي الحساب حقوق</v>
          </cell>
          <cell r="G166" t="str">
            <v>300305</v>
          </cell>
          <cell r="H166" t="str">
            <v>خضرلوي اقدم رضا</v>
          </cell>
          <cell r="P166" t="str">
            <v>610</v>
          </cell>
        </row>
        <row r="167">
          <cell r="A167">
            <v>6100</v>
          </cell>
          <cell r="B167" t="str">
            <v>114001300306</v>
          </cell>
          <cell r="C167" t="str">
            <v>114</v>
          </cell>
          <cell r="D167" t="str">
            <v>114001</v>
          </cell>
          <cell r="E167" t="str">
            <v>ساير حسابها و اسناد دريافتني</v>
          </cell>
          <cell r="F167" t="str">
            <v>علي الحساب حقوق</v>
          </cell>
          <cell r="G167" t="str">
            <v>300306</v>
          </cell>
          <cell r="H167" t="str">
            <v>نوري بهروز</v>
          </cell>
          <cell r="P167" t="str">
            <v>610</v>
          </cell>
        </row>
        <row r="168">
          <cell r="A168">
            <v>6100</v>
          </cell>
          <cell r="B168" t="str">
            <v>114001300310</v>
          </cell>
          <cell r="C168" t="str">
            <v>114</v>
          </cell>
          <cell r="D168" t="str">
            <v>114001</v>
          </cell>
          <cell r="E168" t="str">
            <v>ساير حسابها و اسناد دريافتني</v>
          </cell>
          <cell r="F168" t="str">
            <v>علي الحساب حقوق</v>
          </cell>
          <cell r="G168" t="str">
            <v>300310</v>
          </cell>
          <cell r="H168" t="str">
            <v>نوري مسعود</v>
          </cell>
          <cell r="P168" t="str">
            <v>610</v>
          </cell>
        </row>
        <row r="169">
          <cell r="A169">
            <v>6100</v>
          </cell>
          <cell r="B169" t="str">
            <v>114001300144</v>
          </cell>
          <cell r="C169" t="str">
            <v>114</v>
          </cell>
          <cell r="D169" t="str">
            <v>114001</v>
          </cell>
          <cell r="E169" t="str">
            <v>ساير حسابها و اسناد دريافتني</v>
          </cell>
          <cell r="F169" t="str">
            <v>علي الحساب حقوق</v>
          </cell>
          <cell r="G169" t="str">
            <v>300144</v>
          </cell>
          <cell r="H169" t="str">
            <v>آقائي كومله نادر</v>
          </cell>
          <cell r="P169" t="str">
            <v>610</v>
          </cell>
        </row>
        <row r="170">
          <cell r="A170">
            <v>6100</v>
          </cell>
          <cell r="B170" t="str">
            <v>114001300174</v>
          </cell>
          <cell r="C170" t="str">
            <v>114</v>
          </cell>
          <cell r="D170" t="str">
            <v>114001</v>
          </cell>
          <cell r="E170" t="str">
            <v>ساير حسابها و اسناد دريافتني</v>
          </cell>
          <cell r="F170" t="str">
            <v>علي الحساب حقوق</v>
          </cell>
          <cell r="G170" t="str">
            <v>300174</v>
          </cell>
          <cell r="H170" t="str">
            <v>سراجي عنصرودي محمد</v>
          </cell>
          <cell r="P170" t="str">
            <v>610</v>
          </cell>
        </row>
        <row r="171">
          <cell r="A171">
            <v>6100</v>
          </cell>
          <cell r="B171" t="str">
            <v>114001300189</v>
          </cell>
          <cell r="C171" t="str">
            <v>114</v>
          </cell>
          <cell r="D171" t="str">
            <v>114001</v>
          </cell>
          <cell r="E171" t="str">
            <v>ساير حسابها و اسناد دريافتني</v>
          </cell>
          <cell r="F171" t="str">
            <v>علي الحساب حقوق</v>
          </cell>
          <cell r="G171" t="str">
            <v>300189</v>
          </cell>
          <cell r="H171" t="str">
            <v>داناي يوسف</v>
          </cell>
          <cell r="P171" t="str">
            <v>610</v>
          </cell>
        </row>
        <row r="172">
          <cell r="A172">
            <v>6100</v>
          </cell>
          <cell r="B172" t="str">
            <v>114001300194</v>
          </cell>
          <cell r="C172" t="str">
            <v>114</v>
          </cell>
          <cell r="D172" t="str">
            <v>114001</v>
          </cell>
          <cell r="E172" t="str">
            <v>ساير حسابها و اسناد دريافتني</v>
          </cell>
          <cell r="F172" t="str">
            <v>علي الحساب حقوق</v>
          </cell>
          <cell r="G172" t="str">
            <v>300194</v>
          </cell>
          <cell r="H172" t="str">
            <v>كارگر شهرام</v>
          </cell>
          <cell r="P172" t="str">
            <v>610</v>
          </cell>
        </row>
        <row r="173">
          <cell r="A173">
            <v>6100</v>
          </cell>
          <cell r="B173" t="str">
            <v>114001300199</v>
          </cell>
          <cell r="C173" t="str">
            <v>114</v>
          </cell>
          <cell r="D173" t="str">
            <v>114001</v>
          </cell>
          <cell r="E173" t="str">
            <v>ساير حسابها و اسناد دريافتني</v>
          </cell>
          <cell r="F173" t="str">
            <v>علي الحساب حقوق</v>
          </cell>
          <cell r="G173" t="str">
            <v>300199</v>
          </cell>
          <cell r="H173" t="str">
            <v>ناصح قراملكي مهدي</v>
          </cell>
          <cell r="P173" t="str">
            <v>610</v>
          </cell>
        </row>
        <row r="174">
          <cell r="A174">
            <v>6100</v>
          </cell>
          <cell r="B174" t="str">
            <v>114001300201</v>
          </cell>
          <cell r="C174" t="str">
            <v>114</v>
          </cell>
          <cell r="D174" t="str">
            <v>114001</v>
          </cell>
          <cell r="E174" t="str">
            <v>ساير حسابها و اسناد دريافتني</v>
          </cell>
          <cell r="F174" t="str">
            <v>علي الحساب حقوق</v>
          </cell>
          <cell r="G174" t="str">
            <v>300201</v>
          </cell>
          <cell r="H174" t="str">
            <v>حسين زاده فرد سجاد</v>
          </cell>
          <cell r="P174" t="str">
            <v>610</v>
          </cell>
        </row>
        <row r="175">
          <cell r="A175">
            <v>6100</v>
          </cell>
          <cell r="B175" t="str">
            <v>114001300205</v>
          </cell>
          <cell r="C175" t="str">
            <v>114</v>
          </cell>
          <cell r="D175" t="str">
            <v>114001</v>
          </cell>
          <cell r="E175" t="str">
            <v>ساير حسابها و اسناد دريافتني</v>
          </cell>
          <cell r="F175" t="str">
            <v>علي الحساب حقوق</v>
          </cell>
          <cell r="G175" t="str">
            <v>300205</v>
          </cell>
          <cell r="H175" t="str">
            <v>ميرفتاح زاده سيد يوسف</v>
          </cell>
          <cell r="P175" t="str">
            <v>610</v>
          </cell>
        </row>
        <row r="176">
          <cell r="A176">
            <v>6100</v>
          </cell>
          <cell r="B176" t="str">
            <v>114001300210</v>
          </cell>
          <cell r="C176" t="str">
            <v>114</v>
          </cell>
          <cell r="D176" t="str">
            <v>114001</v>
          </cell>
          <cell r="E176" t="str">
            <v>ساير حسابها و اسناد دريافتني</v>
          </cell>
          <cell r="F176" t="str">
            <v>علي الحساب حقوق</v>
          </cell>
          <cell r="G176" t="str">
            <v>300210</v>
          </cell>
          <cell r="H176" t="str">
            <v>احمدي نژاد مجيد</v>
          </cell>
          <cell r="P176" t="str">
            <v>610</v>
          </cell>
        </row>
        <row r="177">
          <cell r="A177">
            <v>6100</v>
          </cell>
          <cell r="B177" t="str">
            <v>114001300214</v>
          </cell>
          <cell r="C177" t="str">
            <v>114</v>
          </cell>
          <cell r="D177" t="str">
            <v>114001</v>
          </cell>
          <cell r="E177" t="str">
            <v>ساير حسابها و اسناد دريافتني</v>
          </cell>
          <cell r="F177" t="str">
            <v>علي الحساب حقوق</v>
          </cell>
          <cell r="G177" t="str">
            <v>300214</v>
          </cell>
          <cell r="H177" t="str">
            <v>صنعتي قراملكي عليرضا</v>
          </cell>
          <cell r="P177" t="str">
            <v>610</v>
          </cell>
        </row>
        <row r="178">
          <cell r="A178">
            <v>6100</v>
          </cell>
          <cell r="B178" t="str">
            <v>114001300215</v>
          </cell>
          <cell r="C178" t="str">
            <v>114</v>
          </cell>
          <cell r="D178" t="str">
            <v>114001</v>
          </cell>
          <cell r="E178" t="str">
            <v>ساير حسابها و اسناد دريافتني</v>
          </cell>
          <cell r="F178" t="str">
            <v>علي الحساب حقوق</v>
          </cell>
          <cell r="G178" t="str">
            <v>300215</v>
          </cell>
          <cell r="H178" t="str">
            <v>هژبر جواد</v>
          </cell>
          <cell r="P178" t="str">
            <v>610</v>
          </cell>
        </row>
        <row r="179">
          <cell r="A179">
            <v>6100</v>
          </cell>
          <cell r="B179" t="str">
            <v>114001300225</v>
          </cell>
          <cell r="C179" t="str">
            <v>114</v>
          </cell>
          <cell r="D179" t="str">
            <v>114001</v>
          </cell>
          <cell r="E179" t="str">
            <v>ساير حسابها و اسناد دريافتني</v>
          </cell>
          <cell r="F179" t="str">
            <v>علي الحساب حقوق</v>
          </cell>
          <cell r="G179" t="str">
            <v>300225</v>
          </cell>
          <cell r="H179" t="str">
            <v>نيك پور رسول</v>
          </cell>
          <cell r="P179" t="str">
            <v>610</v>
          </cell>
        </row>
        <row r="180">
          <cell r="A180">
            <v>6100</v>
          </cell>
          <cell r="B180" t="str">
            <v>114001300226</v>
          </cell>
          <cell r="C180" t="str">
            <v>114</v>
          </cell>
          <cell r="D180" t="str">
            <v>114001</v>
          </cell>
          <cell r="E180" t="str">
            <v>ساير حسابها و اسناد دريافتني</v>
          </cell>
          <cell r="F180" t="str">
            <v>علي الحساب حقوق</v>
          </cell>
          <cell r="G180" t="str">
            <v>300226</v>
          </cell>
          <cell r="H180" t="str">
            <v>طاهباز هادي</v>
          </cell>
          <cell r="P180" t="str">
            <v>610</v>
          </cell>
        </row>
        <row r="181">
          <cell r="A181">
            <v>6100</v>
          </cell>
          <cell r="B181" t="str">
            <v>114001300231</v>
          </cell>
          <cell r="C181" t="str">
            <v>114</v>
          </cell>
          <cell r="D181" t="str">
            <v>114001</v>
          </cell>
          <cell r="E181" t="str">
            <v>ساير حسابها و اسناد دريافتني</v>
          </cell>
          <cell r="F181" t="str">
            <v>علي الحساب حقوق</v>
          </cell>
          <cell r="G181" t="str">
            <v>300231</v>
          </cell>
          <cell r="H181" t="str">
            <v>تمدن خشكناب رضا</v>
          </cell>
          <cell r="P181" t="str">
            <v>610</v>
          </cell>
        </row>
        <row r="182">
          <cell r="A182">
            <v>6100</v>
          </cell>
          <cell r="B182" t="str">
            <v>114001300239</v>
          </cell>
          <cell r="C182" t="str">
            <v>114</v>
          </cell>
          <cell r="D182" t="str">
            <v>114001</v>
          </cell>
          <cell r="E182" t="str">
            <v>ساير حسابها و اسناد دريافتني</v>
          </cell>
          <cell r="F182" t="str">
            <v>علي الحساب حقوق</v>
          </cell>
          <cell r="G182" t="str">
            <v>300239</v>
          </cell>
          <cell r="H182" t="str">
            <v>بهرامي قراملكي محمدعلي</v>
          </cell>
          <cell r="P182" t="str">
            <v>610</v>
          </cell>
        </row>
        <row r="183">
          <cell r="A183">
            <v>6100</v>
          </cell>
          <cell r="B183" t="str">
            <v>114001300249</v>
          </cell>
          <cell r="C183" t="str">
            <v>114</v>
          </cell>
          <cell r="D183" t="str">
            <v>114001</v>
          </cell>
          <cell r="E183" t="str">
            <v>ساير حسابها و اسناد دريافتني</v>
          </cell>
          <cell r="F183" t="str">
            <v>علي الحساب حقوق</v>
          </cell>
          <cell r="G183" t="str">
            <v>300249</v>
          </cell>
          <cell r="H183" t="str">
            <v>آقاداداش كرامتي داود</v>
          </cell>
          <cell r="P183" t="str">
            <v>610</v>
          </cell>
        </row>
        <row r="184">
          <cell r="A184">
            <v>6100</v>
          </cell>
          <cell r="B184" t="str">
            <v>114001300307</v>
          </cell>
          <cell r="C184" t="str">
            <v>114</v>
          </cell>
          <cell r="D184" t="str">
            <v>114001</v>
          </cell>
          <cell r="E184" t="str">
            <v>ساير حسابها و اسناد دريافتني</v>
          </cell>
          <cell r="F184" t="str">
            <v>علي الحساب حقوق</v>
          </cell>
          <cell r="G184" t="str">
            <v>300307</v>
          </cell>
          <cell r="H184" t="str">
            <v>سعيدي قراملكي حسين</v>
          </cell>
          <cell r="P184" t="str">
            <v>610</v>
          </cell>
        </row>
        <row r="185">
          <cell r="A185">
            <v>6100</v>
          </cell>
          <cell r="B185" t="str">
            <v>114001300211</v>
          </cell>
          <cell r="C185" t="str">
            <v>114</v>
          </cell>
          <cell r="D185" t="str">
            <v>114001</v>
          </cell>
          <cell r="E185" t="str">
            <v>ساير حسابها و اسناد دريافتني</v>
          </cell>
          <cell r="F185" t="str">
            <v>علي الحساب حقوق</v>
          </cell>
          <cell r="G185" t="str">
            <v>300211</v>
          </cell>
          <cell r="H185" t="str">
            <v>جعفرنژاد عليرضا</v>
          </cell>
          <cell r="P185" t="str">
            <v>610</v>
          </cell>
        </row>
        <row r="186">
          <cell r="A186">
            <v>6100</v>
          </cell>
          <cell r="B186" t="str">
            <v>114001300219</v>
          </cell>
          <cell r="C186" t="str">
            <v>114</v>
          </cell>
          <cell r="D186" t="str">
            <v>114001</v>
          </cell>
          <cell r="E186" t="str">
            <v>ساير حسابها و اسناد دريافتني</v>
          </cell>
          <cell r="F186" t="str">
            <v>علي الحساب حقوق</v>
          </cell>
          <cell r="G186" t="str">
            <v>300219</v>
          </cell>
          <cell r="H186" t="str">
            <v>سلماني كريم</v>
          </cell>
          <cell r="P186" t="str">
            <v>610</v>
          </cell>
        </row>
        <row r="187">
          <cell r="A187">
            <v>6100</v>
          </cell>
          <cell r="B187" t="str">
            <v>114001300222</v>
          </cell>
          <cell r="C187" t="str">
            <v>114</v>
          </cell>
          <cell r="D187" t="str">
            <v>114001</v>
          </cell>
          <cell r="E187" t="str">
            <v>ساير حسابها و اسناد دريافتني</v>
          </cell>
          <cell r="F187" t="str">
            <v>علي الحساب حقوق</v>
          </cell>
          <cell r="G187" t="str">
            <v>300222</v>
          </cell>
          <cell r="H187" t="str">
            <v>شكري احمد</v>
          </cell>
          <cell r="P187" t="str">
            <v>610</v>
          </cell>
        </row>
        <row r="188">
          <cell r="A188">
            <v>6100</v>
          </cell>
          <cell r="B188" t="str">
            <v>114001300245</v>
          </cell>
          <cell r="C188" t="str">
            <v>114</v>
          </cell>
          <cell r="D188" t="str">
            <v>114001</v>
          </cell>
          <cell r="E188" t="str">
            <v>ساير حسابها و اسناد دريافتني</v>
          </cell>
          <cell r="F188" t="str">
            <v>علي الحساب حقوق</v>
          </cell>
          <cell r="G188" t="str">
            <v>300245</v>
          </cell>
          <cell r="H188" t="str">
            <v>غفاري افشرد كريم</v>
          </cell>
          <cell r="P188" t="str">
            <v>610</v>
          </cell>
        </row>
        <row r="189">
          <cell r="A189">
            <v>6100</v>
          </cell>
          <cell r="B189" t="str">
            <v>114001300261</v>
          </cell>
          <cell r="C189" t="str">
            <v>114</v>
          </cell>
          <cell r="D189" t="str">
            <v>114001</v>
          </cell>
          <cell r="E189" t="str">
            <v>ساير حسابها و اسناد دريافتني</v>
          </cell>
          <cell r="F189" t="str">
            <v>علي الحساب حقوق</v>
          </cell>
          <cell r="G189" t="str">
            <v>300261</v>
          </cell>
          <cell r="H189" t="str">
            <v>دليري اقدم وحيد</v>
          </cell>
          <cell r="P189" t="str">
            <v>610</v>
          </cell>
        </row>
        <row r="190">
          <cell r="A190">
            <v>6100</v>
          </cell>
          <cell r="B190" t="str">
            <v>114001300277</v>
          </cell>
          <cell r="C190" t="str">
            <v>114</v>
          </cell>
          <cell r="D190" t="str">
            <v>114001</v>
          </cell>
          <cell r="E190" t="str">
            <v>ساير حسابها و اسناد دريافتني</v>
          </cell>
          <cell r="F190" t="str">
            <v>علي الحساب حقوق</v>
          </cell>
          <cell r="G190" t="str">
            <v>300277</v>
          </cell>
          <cell r="H190" t="str">
            <v>پورزالي بالوجه احمد</v>
          </cell>
          <cell r="P190" t="str">
            <v>610</v>
          </cell>
        </row>
        <row r="191">
          <cell r="A191">
            <v>6100</v>
          </cell>
          <cell r="B191" t="str">
            <v>114001300298</v>
          </cell>
          <cell r="C191" t="str">
            <v>114</v>
          </cell>
          <cell r="D191" t="str">
            <v>114001</v>
          </cell>
          <cell r="E191" t="str">
            <v>ساير حسابها و اسناد دريافتني</v>
          </cell>
          <cell r="F191" t="str">
            <v>علي الحساب حقوق</v>
          </cell>
          <cell r="G191" t="str">
            <v>300298</v>
          </cell>
          <cell r="H191" t="str">
            <v>جبرئيلي اميد</v>
          </cell>
          <cell r="P191" t="str">
            <v>610</v>
          </cell>
        </row>
        <row r="192">
          <cell r="A192">
            <v>6100</v>
          </cell>
          <cell r="B192" t="str">
            <v>114001300313</v>
          </cell>
          <cell r="C192" t="str">
            <v>114</v>
          </cell>
          <cell r="D192" t="str">
            <v>114001</v>
          </cell>
          <cell r="E192" t="str">
            <v>ساير حسابها و اسناد دريافتني</v>
          </cell>
          <cell r="F192" t="str">
            <v>علي الحساب حقوق</v>
          </cell>
          <cell r="G192" t="str">
            <v>300313</v>
          </cell>
          <cell r="H192" t="str">
            <v>ايران زاد محمدهادي</v>
          </cell>
          <cell r="P192" t="str">
            <v>610</v>
          </cell>
        </row>
        <row r="193">
          <cell r="A193">
            <v>6100</v>
          </cell>
          <cell r="B193" t="str">
            <v>114001300223</v>
          </cell>
          <cell r="C193" t="str">
            <v>114</v>
          </cell>
          <cell r="D193" t="str">
            <v>114001</v>
          </cell>
          <cell r="E193" t="str">
            <v>ساير حسابها و اسناد دريافتني</v>
          </cell>
          <cell r="F193" t="str">
            <v>علي الحساب حقوق</v>
          </cell>
          <cell r="G193" t="str">
            <v>300223</v>
          </cell>
          <cell r="H193" t="str">
            <v>حسيني ميرصمد</v>
          </cell>
          <cell r="P193" t="str">
            <v>610</v>
          </cell>
        </row>
        <row r="194">
          <cell r="A194">
            <v>6100</v>
          </cell>
          <cell r="B194" t="str">
            <v>114001300224</v>
          </cell>
          <cell r="C194" t="str">
            <v>114</v>
          </cell>
          <cell r="D194" t="str">
            <v>114001</v>
          </cell>
          <cell r="E194" t="str">
            <v>ساير حسابها و اسناد دريافتني</v>
          </cell>
          <cell r="F194" t="str">
            <v>علي الحساب حقوق</v>
          </cell>
          <cell r="G194" t="str">
            <v>300224</v>
          </cell>
          <cell r="H194" t="str">
            <v>زنده شعر بهمن</v>
          </cell>
          <cell r="P194" t="str">
            <v>610</v>
          </cell>
        </row>
        <row r="195">
          <cell r="A195">
            <v>6100</v>
          </cell>
          <cell r="B195" t="str">
            <v>114001300242</v>
          </cell>
          <cell r="C195" t="str">
            <v>114</v>
          </cell>
          <cell r="D195" t="str">
            <v>114001</v>
          </cell>
          <cell r="E195" t="str">
            <v>ساير حسابها و اسناد دريافتني</v>
          </cell>
          <cell r="F195" t="str">
            <v>علي الحساب حقوق</v>
          </cell>
          <cell r="G195" t="str">
            <v>300242</v>
          </cell>
          <cell r="H195" t="str">
            <v>زبردست قراملكي حسن</v>
          </cell>
          <cell r="P195" t="str">
            <v>610</v>
          </cell>
        </row>
        <row r="196">
          <cell r="A196">
            <v>6100</v>
          </cell>
          <cell r="B196" t="str">
            <v>114001300247</v>
          </cell>
          <cell r="C196" t="str">
            <v>114</v>
          </cell>
          <cell r="D196" t="str">
            <v>114001</v>
          </cell>
          <cell r="E196" t="str">
            <v>ساير حسابها و اسناد دريافتني</v>
          </cell>
          <cell r="F196" t="str">
            <v>علي الحساب حقوق</v>
          </cell>
          <cell r="G196" t="str">
            <v>300247</v>
          </cell>
          <cell r="H196" t="str">
            <v>حسن زاده علي بيك كندي مطلب</v>
          </cell>
          <cell r="P196" t="str">
            <v>610</v>
          </cell>
        </row>
        <row r="197">
          <cell r="A197">
            <v>6100</v>
          </cell>
          <cell r="B197" t="str">
            <v>114001300260</v>
          </cell>
          <cell r="C197" t="str">
            <v>114</v>
          </cell>
          <cell r="D197" t="str">
            <v>114001</v>
          </cell>
          <cell r="E197" t="str">
            <v>ساير حسابها و اسناد دريافتني</v>
          </cell>
          <cell r="F197" t="str">
            <v>علي الحساب حقوق</v>
          </cell>
          <cell r="G197" t="str">
            <v>300260</v>
          </cell>
          <cell r="H197" t="str">
            <v>منزوي صوفياني مسعود</v>
          </cell>
          <cell r="P197" t="str">
            <v>610</v>
          </cell>
        </row>
        <row r="198">
          <cell r="A198">
            <v>6100</v>
          </cell>
          <cell r="B198" t="str">
            <v>114001300288</v>
          </cell>
          <cell r="C198" t="str">
            <v>114</v>
          </cell>
          <cell r="D198" t="str">
            <v>114001</v>
          </cell>
          <cell r="E198" t="str">
            <v>ساير حسابها و اسناد دريافتني</v>
          </cell>
          <cell r="F198" t="str">
            <v>علي الحساب حقوق</v>
          </cell>
          <cell r="G198" t="str">
            <v>300288</v>
          </cell>
          <cell r="H198" t="str">
            <v>حاتملو محمد</v>
          </cell>
          <cell r="P198" t="str">
            <v>610</v>
          </cell>
        </row>
        <row r="199">
          <cell r="A199">
            <v>6100</v>
          </cell>
          <cell r="B199" t="str">
            <v>114001300017</v>
          </cell>
          <cell r="C199" t="str">
            <v>114</v>
          </cell>
          <cell r="D199" t="str">
            <v>114001</v>
          </cell>
          <cell r="E199" t="str">
            <v>ساير حسابها و اسناد دريافتني</v>
          </cell>
          <cell r="F199" t="str">
            <v>علي الحساب حقوق</v>
          </cell>
          <cell r="G199" t="str">
            <v>300017</v>
          </cell>
          <cell r="H199" t="str">
            <v>خوش اخلاق جانبهان ناصر</v>
          </cell>
          <cell r="P199" t="str">
            <v>610</v>
          </cell>
        </row>
        <row r="200">
          <cell r="A200">
            <v>6100</v>
          </cell>
          <cell r="B200" t="str">
            <v>114001300099</v>
          </cell>
          <cell r="C200" t="str">
            <v>114</v>
          </cell>
          <cell r="D200" t="str">
            <v>114001</v>
          </cell>
          <cell r="E200" t="str">
            <v>ساير حسابها و اسناد دريافتني</v>
          </cell>
          <cell r="F200" t="str">
            <v>علي الحساب حقوق</v>
          </cell>
          <cell r="G200" t="str">
            <v>300099</v>
          </cell>
          <cell r="H200" t="str">
            <v>مددي زكلوجه مهرداد</v>
          </cell>
          <cell r="P200" t="str">
            <v>610</v>
          </cell>
        </row>
        <row r="201">
          <cell r="A201">
            <v>6100</v>
          </cell>
          <cell r="B201" t="str">
            <v>114001300230</v>
          </cell>
          <cell r="C201" t="str">
            <v>114</v>
          </cell>
          <cell r="D201" t="str">
            <v>114001</v>
          </cell>
          <cell r="E201" t="str">
            <v>ساير حسابها و اسناد دريافتني</v>
          </cell>
          <cell r="F201" t="str">
            <v>علي الحساب حقوق</v>
          </cell>
          <cell r="G201" t="str">
            <v>300230</v>
          </cell>
          <cell r="H201" t="str">
            <v>ابراهيمي حامد صمد</v>
          </cell>
          <cell r="P201" t="str">
            <v>610</v>
          </cell>
        </row>
        <row r="202">
          <cell r="A202">
            <v>6100</v>
          </cell>
          <cell r="B202" t="str">
            <v>114001300238</v>
          </cell>
          <cell r="C202" t="str">
            <v>114</v>
          </cell>
          <cell r="D202" t="str">
            <v>114001</v>
          </cell>
          <cell r="E202" t="str">
            <v>ساير حسابها و اسناد دريافتني</v>
          </cell>
          <cell r="F202" t="str">
            <v>علي الحساب حقوق</v>
          </cell>
          <cell r="G202" t="str">
            <v>300238</v>
          </cell>
          <cell r="H202" t="str">
            <v>شكوهي لله لو علي</v>
          </cell>
          <cell r="P202" t="str">
            <v>610</v>
          </cell>
        </row>
        <row r="203">
          <cell r="A203">
            <v>6100</v>
          </cell>
          <cell r="B203" t="str">
            <v>114001300251</v>
          </cell>
          <cell r="C203" t="str">
            <v>114</v>
          </cell>
          <cell r="D203" t="str">
            <v>114001</v>
          </cell>
          <cell r="E203" t="str">
            <v>ساير حسابها و اسناد دريافتني</v>
          </cell>
          <cell r="F203" t="str">
            <v>علي الحساب حقوق</v>
          </cell>
          <cell r="G203" t="str">
            <v>300251</v>
          </cell>
          <cell r="H203" t="str">
            <v>تبرخي تبريزي فرهاد</v>
          </cell>
          <cell r="P203" t="str">
            <v>610</v>
          </cell>
        </row>
        <row r="204">
          <cell r="A204">
            <v>6100</v>
          </cell>
          <cell r="B204" t="str">
            <v>114001300252</v>
          </cell>
          <cell r="C204" t="str">
            <v>114</v>
          </cell>
          <cell r="D204" t="str">
            <v>114001</v>
          </cell>
          <cell r="E204" t="str">
            <v>ساير حسابها و اسناد دريافتني</v>
          </cell>
          <cell r="F204" t="str">
            <v>علي الحساب حقوق</v>
          </cell>
          <cell r="G204" t="str">
            <v>300252</v>
          </cell>
          <cell r="H204" t="str">
            <v>رنجبران عين الدين محمدرضا</v>
          </cell>
          <cell r="P204" t="str">
            <v>610</v>
          </cell>
        </row>
        <row r="205">
          <cell r="A205">
            <v>6100</v>
          </cell>
          <cell r="B205" t="str">
            <v>114001300283</v>
          </cell>
          <cell r="C205" t="str">
            <v>114</v>
          </cell>
          <cell r="D205" t="str">
            <v>114001</v>
          </cell>
          <cell r="E205" t="str">
            <v>ساير حسابها و اسناد دريافتني</v>
          </cell>
          <cell r="F205" t="str">
            <v>علي الحساب حقوق</v>
          </cell>
          <cell r="G205" t="str">
            <v>300283</v>
          </cell>
          <cell r="H205" t="str">
            <v>نكوئي عيسي</v>
          </cell>
          <cell r="P205" t="str">
            <v>610</v>
          </cell>
        </row>
        <row r="206">
          <cell r="A206">
            <v>6100</v>
          </cell>
          <cell r="B206" t="str">
            <v>114001300304</v>
          </cell>
          <cell r="C206" t="str">
            <v>114</v>
          </cell>
          <cell r="D206" t="str">
            <v>114001</v>
          </cell>
          <cell r="E206" t="str">
            <v>ساير حسابها و اسناد دريافتني</v>
          </cell>
          <cell r="F206" t="str">
            <v>علي الحساب حقوق</v>
          </cell>
          <cell r="G206" t="str">
            <v>300304</v>
          </cell>
          <cell r="H206" t="str">
            <v>محمد نژاد سعيد</v>
          </cell>
          <cell r="P206" t="str">
            <v>610</v>
          </cell>
        </row>
        <row r="207">
          <cell r="A207">
            <v>6100</v>
          </cell>
          <cell r="B207" t="str">
            <v>114001300266</v>
          </cell>
          <cell r="C207" t="str">
            <v>114</v>
          </cell>
          <cell r="D207" t="str">
            <v>114001</v>
          </cell>
          <cell r="E207" t="str">
            <v>ساير حسابها و اسناد دريافتني</v>
          </cell>
          <cell r="F207" t="str">
            <v>علي الحساب حقوق</v>
          </cell>
          <cell r="G207" t="str">
            <v>300266</v>
          </cell>
          <cell r="H207" t="str">
            <v>عطايان حسن</v>
          </cell>
          <cell r="P207" t="str">
            <v>610</v>
          </cell>
        </row>
        <row r="208">
          <cell r="A208">
            <v>6100</v>
          </cell>
          <cell r="B208" t="str">
            <v>114001300270</v>
          </cell>
          <cell r="C208" t="str">
            <v>114</v>
          </cell>
          <cell r="D208" t="str">
            <v>114001</v>
          </cell>
          <cell r="E208" t="str">
            <v>ساير حسابها و اسناد دريافتني</v>
          </cell>
          <cell r="F208" t="str">
            <v>علي الحساب حقوق</v>
          </cell>
          <cell r="G208" t="str">
            <v>300270</v>
          </cell>
          <cell r="H208" t="str">
            <v>حسين پور شفقي جليل</v>
          </cell>
          <cell r="P208" t="str">
            <v>610</v>
          </cell>
        </row>
        <row r="209">
          <cell r="A209">
            <v>6100</v>
          </cell>
          <cell r="B209" t="str">
            <v>114001300279</v>
          </cell>
          <cell r="C209" t="str">
            <v>114</v>
          </cell>
          <cell r="D209" t="str">
            <v>114001</v>
          </cell>
          <cell r="E209" t="str">
            <v>ساير حسابها و اسناد دريافتني</v>
          </cell>
          <cell r="F209" t="str">
            <v>علي الحساب حقوق</v>
          </cell>
          <cell r="G209" t="str">
            <v>300279</v>
          </cell>
          <cell r="H209" t="str">
            <v>عابد زاده اندريان محب علي</v>
          </cell>
          <cell r="P209" t="str">
            <v>610</v>
          </cell>
        </row>
        <row r="210">
          <cell r="A210">
            <v>6100</v>
          </cell>
          <cell r="B210" t="str">
            <v>114001300280</v>
          </cell>
          <cell r="C210" t="str">
            <v>114</v>
          </cell>
          <cell r="D210" t="str">
            <v>114001</v>
          </cell>
          <cell r="E210" t="str">
            <v>ساير حسابها و اسناد دريافتني</v>
          </cell>
          <cell r="F210" t="str">
            <v>علي الحساب حقوق</v>
          </cell>
          <cell r="G210" t="str">
            <v>300280</v>
          </cell>
          <cell r="H210" t="str">
            <v>طهماسبيان سجاد</v>
          </cell>
          <cell r="P210" t="str">
            <v>610</v>
          </cell>
        </row>
        <row r="211">
          <cell r="A211">
            <v>6100</v>
          </cell>
          <cell r="B211" t="str">
            <v>114001300290</v>
          </cell>
          <cell r="C211" t="str">
            <v>114</v>
          </cell>
          <cell r="D211" t="str">
            <v>114001</v>
          </cell>
          <cell r="E211" t="str">
            <v>ساير حسابها و اسناد دريافتني</v>
          </cell>
          <cell r="F211" t="str">
            <v>علي الحساب حقوق</v>
          </cell>
          <cell r="G211" t="str">
            <v>300290</v>
          </cell>
          <cell r="H211" t="str">
            <v>نيك قدم ديزناب داود</v>
          </cell>
          <cell r="P211" t="str">
            <v>610</v>
          </cell>
        </row>
        <row r="212">
          <cell r="A212">
            <v>6100</v>
          </cell>
          <cell r="B212" t="str">
            <v>114001300309</v>
          </cell>
          <cell r="C212" t="str">
            <v>114</v>
          </cell>
          <cell r="D212" t="str">
            <v>114001</v>
          </cell>
          <cell r="E212" t="str">
            <v>ساير حسابها و اسناد دريافتني</v>
          </cell>
          <cell r="F212" t="str">
            <v>علي الحساب حقوق</v>
          </cell>
          <cell r="G212" t="str">
            <v>300309</v>
          </cell>
          <cell r="H212" t="str">
            <v>قزل سوفلو محمد</v>
          </cell>
          <cell r="P212" t="str">
            <v>610</v>
          </cell>
        </row>
        <row r="213">
          <cell r="A213">
            <v>6100</v>
          </cell>
          <cell r="B213" t="str">
            <v>114001300033</v>
          </cell>
          <cell r="C213" t="str">
            <v>114</v>
          </cell>
          <cell r="D213" t="str">
            <v>114001</v>
          </cell>
          <cell r="E213" t="str">
            <v>ساير حسابها و اسناد دريافتني</v>
          </cell>
          <cell r="F213" t="str">
            <v>علي الحساب حقوق</v>
          </cell>
          <cell r="G213" t="str">
            <v>300033</v>
          </cell>
          <cell r="H213" t="str">
            <v>احمد زاده حمامي رضا</v>
          </cell>
          <cell r="P213" t="str">
            <v>610</v>
          </cell>
        </row>
        <row r="214">
          <cell r="A214">
            <v>6100</v>
          </cell>
          <cell r="B214" t="str">
            <v>114001300100</v>
          </cell>
          <cell r="C214" t="str">
            <v>114</v>
          </cell>
          <cell r="D214" t="str">
            <v>114001</v>
          </cell>
          <cell r="E214" t="str">
            <v>ساير حسابها و اسناد دريافتني</v>
          </cell>
          <cell r="F214" t="str">
            <v>علي الحساب حقوق</v>
          </cell>
          <cell r="G214" t="str">
            <v>300100</v>
          </cell>
          <cell r="H214" t="str">
            <v>محمدي ينكجه ناصر</v>
          </cell>
          <cell r="P214" t="str">
            <v>610</v>
          </cell>
        </row>
        <row r="215">
          <cell r="A215">
            <v>6100</v>
          </cell>
          <cell r="B215" t="str">
            <v>114001300256</v>
          </cell>
          <cell r="C215" t="str">
            <v>114</v>
          </cell>
          <cell r="D215" t="str">
            <v>114001</v>
          </cell>
          <cell r="E215" t="str">
            <v>ساير حسابها و اسناد دريافتني</v>
          </cell>
          <cell r="F215" t="str">
            <v>علي الحساب حقوق</v>
          </cell>
          <cell r="G215" t="str">
            <v>300256</v>
          </cell>
          <cell r="H215" t="str">
            <v>نادري بركجه پرويز</v>
          </cell>
          <cell r="P215" t="str">
            <v>610</v>
          </cell>
        </row>
        <row r="216">
          <cell r="A216">
            <v>6100</v>
          </cell>
          <cell r="B216" t="str">
            <v>114001300262</v>
          </cell>
          <cell r="C216" t="str">
            <v>114</v>
          </cell>
          <cell r="D216" t="str">
            <v>114001</v>
          </cell>
          <cell r="E216" t="str">
            <v>ساير حسابها و اسناد دريافتني</v>
          </cell>
          <cell r="F216" t="str">
            <v>علي الحساب حقوق</v>
          </cell>
          <cell r="G216" t="str">
            <v>300262</v>
          </cell>
          <cell r="H216" t="str">
            <v>عزت پور نقاره كوب آيدين</v>
          </cell>
          <cell r="P216" t="str">
            <v>610</v>
          </cell>
        </row>
        <row r="217">
          <cell r="A217">
            <v>6100</v>
          </cell>
          <cell r="B217" t="str">
            <v>114001300271</v>
          </cell>
          <cell r="C217" t="str">
            <v>114</v>
          </cell>
          <cell r="D217" t="str">
            <v>114001</v>
          </cell>
          <cell r="E217" t="str">
            <v>ساير حسابها و اسناد دريافتني</v>
          </cell>
          <cell r="F217" t="str">
            <v>علي الحساب حقوق</v>
          </cell>
          <cell r="G217" t="str">
            <v>300271</v>
          </cell>
          <cell r="H217" t="str">
            <v>واحدي باويل مهدي</v>
          </cell>
          <cell r="P217" t="str">
            <v>610</v>
          </cell>
        </row>
        <row r="218">
          <cell r="A218">
            <v>6100</v>
          </cell>
          <cell r="B218" t="str">
            <v>114001300272</v>
          </cell>
          <cell r="C218" t="str">
            <v>114</v>
          </cell>
          <cell r="D218" t="str">
            <v>114001</v>
          </cell>
          <cell r="E218" t="str">
            <v>ساير حسابها و اسناد دريافتني</v>
          </cell>
          <cell r="F218" t="str">
            <v>علي الحساب حقوق</v>
          </cell>
          <cell r="G218" t="str">
            <v>300272</v>
          </cell>
          <cell r="H218" t="str">
            <v>حاجيلاري محمدتقي</v>
          </cell>
          <cell r="P218" t="str">
            <v>610</v>
          </cell>
        </row>
        <row r="219">
          <cell r="A219">
            <v>6100</v>
          </cell>
          <cell r="B219" t="str">
            <v>114001300275</v>
          </cell>
          <cell r="C219" t="str">
            <v>114</v>
          </cell>
          <cell r="D219" t="str">
            <v>114001</v>
          </cell>
          <cell r="E219" t="str">
            <v>ساير حسابها و اسناد دريافتني</v>
          </cell>
          <cell r="F219" t="str">
            <v>علي الحساب حقوق</v>
          </cell>
          <cell r="G219" t="str">
            <v>300275</v>
          </cell>
          <cell r="H219" t="str">
            <v>بخشي باقر</v>
          </cell>
          <cell r="P219" t="str">
            <v>610</v>
          </cell>
        </row>
        <row r="220">
          <cell r="A220">
            <v>6100</v>
          </cell>
          <cell r="B220" t="str">
            <v>114001300276</v>
          </cell>
          <cell r="C220" t="str">
            <v>114</v>
          </cell>
          <cell r="D220" t="str">
            <v>114001</v>
          </cell>
          <cell r="E220" t="str">
            <v>ساير حسابها و اسناد دريافتني</v>
          </cell>
          <cell r="F220" t="str">
            <v>علي الحساب حقوق</v>
          </cell>
          <cell r="G220" t="str">
            <v>300276</v>
          </cell>
          <cell r="H220" t="str">
            <v>ملوكي مهرشاد</v>
          </cell>
          <cell r="P220" t="str">
            <v>610</v>
          </cell>
        </row>
        <row r="221">
          <cell r="A221">
            <v>6100</v>
          </cell>
          <cell r="B221" t="str">
            <v>114001300278</v>
          </cell>
          <cell r="C221" t="str">
            <v>114</v>
          </cell>
          <cell r="D221" t="str">
            <v>114001</v>
          </cell>
          <cell r="E221" t="str">
            <v>ساير حسابها و اسناد دريافتني</v>
          </cell>
          <cell r="F221" t="str">
            <v>علي الحساب حقوق</v>
          </cell>
          <cell r="G221" t="str">
            <v>300278</v>
          </cell>
          <cell r="H221" t="str">
            <v>مكرمي مهدي</v>
          </cell>
          <cell r="P221" t="str">
            <v>610</v>
          </cell>
        </row>
        <row r="222">
          <cell r="A222">
            <v>6100</v>
          </cell>
          <cell r="B222" t="str">
            <v>114001300281</v>
          </cell>
          <cell r="C222" t="str">
            <v>114</v>
          </cell>
          <cell r="D222" t="str">
            <v>114001</v>
          </cell>
          <cell r="E222" t="str">
            <v>ساير حسابها و اسناد دريافتني</v>
          </cell>
          <cell r="F222" t="str">
            <v>علي الحساب حقوق</v>
          </cell>
          <cell r="G222" t="str">
            <v>300281</v>
          </cell>
          <cell r="H222" t="str">
            <v>بني اسد احمد</v>
          </cell>
          <cell r="P222" t="str">
            <v>610</v>
          </cell>
        </row>
        <row r="223">
          <cell r="A223">
            <v>6100</v>
          </cell>
          <cell r="B223" t="str">
            <v>114001300284</v>
          </cell>
          <cell r="C223" t="str">
            <v>114</v>
          </cell>
          <cell r="D223" t="str">
            <v>114001</v>
          </cell>
          <cell r="E223" t="str">
            <v>ساير حسابها و اسناد دريافتني</v>
          </cell>
          <cell r="F223" t="str">
            <v>علي الحساب حقوق</v>
          </cell>
          <cell r="G223" t="str">
            <v>300284</v>
          </cell>
          <cell r="H223" t="str">
            <v>عتيقي علي</v>
          </cell>
          <cell r="P223" t="str">
            <v>610</v>
          </cell>
        </row>
        <row r="224">
          <cell r="A224">
            <v>6100</v>
          </cell>
          <cell r="B224" t="str">
            <v>114001300308</v>
          </cell>
          <cell r="C224" t="str">
            <v>114</v>
          </cell>
          <cell r="D224" t="str">
            <v>114001</v>
          </cell>
          <cell r="E224" t="str">
            <v>ساير حسابها و اسناد دريافتني</v>
          </cell>
          <cell r="F224" t="str">
            <v>علي الحساب حقوق</v>
          </cell>
          <cell r="G224" t="str">
            <v>300308</v>
          </cell>
          <cell r="H224" t="str">
            <v>شاه قاسمي مهرداد</v>
          </cell>
          <cell r="P224" t="str">
            <v>610</v>
          </cell>
        </row>
        <row r="225">
          <cell r="A225">
            <v>6100</v>
          </cell>
          <cell r="B225" t="str">
            <v>114001300315</v>
          </cell>
          <cell r="C225" t="str">
            <v>114</v>
          </cell>
          <cell r="D225" t="str">
            <v>114001</v>
          </cell>
          <cell r="E225" t="str">
            <v>ساير حسابها و اسناد دريافتني</v>
          </cell>
          <cell r="F225" t="str">
            <v>علي الحساب حقوق</v>
          </cell>
          <cell r="G225" t="str">
            <v>300315</v>
          </cell>
          <cell r="H225" t="str">
            <v>زينالي علي</v>
          </cell>
          <cell r="P225" t="str">
            <v>610</v>
          </cell>
        </row>
        <row r="226">
          <cell r="A226">
            <v>6100</v>
          </cell>
          <cell r="B226" t="str">
            <v>114001300264</v>
          </cell>
          <cell r="C226" t="str">
            <v>114</v>
          </cell>
          <cell r="D226" t="str">
            <v>114001</v>
          </cell>
          <cell r="E226" t="str">
            <v>ساير حسابها و اسناد دريافتني</v>
          </cell>
          <cell r="F226" t="str">
            <v>علي الحساب حقوق</v>
          </cell>
          <cell r="G226" t="str">
            <v>300264</v>
          </cell>
          <cell r="H226" t="str">
            <v>جليل پور صابرجوي حسين</v>
          </cell>
          <cell r="P226" t="str">
            <v>610</v>
          </cell>
        </row>
        <row r="227">
          <cell r="A227">
            <v>6100</v>
          </cell>
          <cell r="B227" t="str">
            <v>114001300101</v>
          </cell>
          <cell r="C227" t="str">
            <v>114</v>
          </cell>
          <cell r="D227" t="str">
            <v>114001</v>
          </cell>
          <cell r="E227" t="str">
            <v>ساير حسابها و اسناد دريافتني</v>
          </cell>
          <cell r="F227" t="str">
            <v>علي الحساب حقوق</v>
          </cell>
          <cell r="G227" t="str">
            <v>300101</v>
          </cell>
          <cell r="H227" t="str">
            <v>شكري جليل</v>
          </cell>
          <cell r="P227" t="str">
            <v>610</v>
          </cell>
        </row>
        <row r="228">
          <cell r="A228">
            <v>6100</v>
          </cell>
          <cell r="B228" t="str">
            <v>114001300102</v>
          </cell>
          <cell r="C228" t="str">
            <v>114</v>
          </cell>
          <cell r="D228" t="str">
            <v>114001</v>
          </cell>
          <cell r="E228" t="str">
            <v>ساير حسابها و اسناد دريافتني</v>
          </cell>
          <cell r="F228" t="str">
            <v>علي الحساب حقوق</v>
          </cell>
          <cell r="G228" t="str">
            <v>300102</v>
          </cell>
          <cell r="H228" t="str">
            <v>صفري آذر جعفر</v>
          </cell>
          <cell r="P228" t="str">
            <v>610</v>
          </cell>
        </row>
        <row r="229">
          <cell r="A229">
            <v>6100</v>
          </cell>
          <cell r="B229" t="str">
            <v>114002300263</v>
          </cell>
          <cell r="C229" t="str">
            <v>114</v>
          </cell>
          <cell r="D229" t="str">
            <v>114002</v>
          </cell>
          <cell r="E229" t="str">
            <v>ساير حسابها و اسناد دريافتني</v>
          </cell>
          <cell r="F229" t="str">
            <v>علي الحساب چند ماهه</v>
          </cell>
          <cell r="G229" t="str">
            <v>300263</v>
          </cell>
          <cell r="H229" t="str">
            <v>خدائي محمودي رضا</v>
          </cell>
          <cell r="P229" t="str">
            <v>610</v>
          </cell>
        </row>
        <row r="230">
          <cell r="A230">
            <v>6100</v>
          </cell>
          <cell r="B230" t="str">
            <v>114002300202</v>
          </cell>
          <cell r="C230" t="str">
            <v>114</v>
          </cell>
          <cell r="D230" t="str">
            <v>114002</v>
          </cell>
          <cell r="E230" t="str">
            <v>ساير حسابها و اسناد دريافتني</v>
          </cell>
          <cell r="F230" t="str">
            <v>علي الحساب چند ماهه</v>
          </cell>
          <cell r="G230" t="str">
            <v>300202</v>
          </cell>
          <cell r="H230" t="str">
            <v>لك جواد</v>
          </cell>
          <cell r="P230" t="str">
            <v>610</v>
          </cell>
        </row>
        <row r="231">
          <cell r="A231">
            <v>6100</v>
          </cell>
          <cell r="B231" t="str">
            <v>114002300113</v>
          </cell>
          <cell r="C231" t="str">
            <v>114</v>
          </cell>
          <cell r="D231" t="str">
            <v>114002</v>
          </cell>
          <cell r="E231" t="str">
            <v>ساير حسابها و اسناد دريافتني</v>
          </cell>
          <cell r="F231" t="str">
            <v>علي الحساب چند ماهه</v>
          </cell>
          <cell r="G231" t="str">
            <v>300113</v>
          </cell>
          <cell r="H231" t="str">
            <v>باغباني خضرلو منوچهر</v>
          </cell>
          <cell r="P231" t="str">
            <v>610</v>
          </cell>
        </row>
        <row r="232">
          <cell r="A232">
            <v>6100</v>
          </cell>
          <cell r="B232" t="str">
            <v>114002300085</v>
          </cell>
          <cell r="C232" t="str">
            <v>114</v>
          </cell>
          <cell r="D232" t="str">
            <v>114002</v>
          </cell>
          <cell r="E232" t="str">
            <v>ساير حسابها و اسناد دريافتني</v>
          </cell>
          <cell r="F232" t="str">
            <v>علي الحساب چند ماهه</v>
          </cell>
          <cell r="G232" t="str">
            <v>300085</v>
          </cell>
          <cell r="H232" t="str">
            <v>جبارپور يوسف</v>
          </cell>
          <cell r="P232" t="str">
            <v>610</v>
          </cell>
        </row>
        <row r="233">
          <cell r="A233">
            <v>6100</v>
          </cell>
          <cell r="B233" t="str">
            <v>114002300076</v>
          </cell>
          <cell r="C233" t="str">
            <v>114</v>
          </cell>
          <cell r="D233" t="str">
            <v>114002</v>
          </cell>
          <cell r="E233" t="str">
            <v>ساير حسابها و اسناد دريافتني</v>
          </cell>
          <cell r="F233" t="str">
            <v>علي الحساب چند ماهه</v>
          </cell>
          <cell r="G233" t="str">
            <v>300076</v>
          </cell>
          <cell r="H233" t="str">
            <v>همتي مسعود</v>
          </cell>
          <cell r="P233" t="str">
            <v>610</v>
          </cell>
        </row>
        <row r="234">
          <cell r="A234">
            <v>6100</v>
          </cell>
          <cell r="B234" t="str">
            <v>114002300094</v>
          </cell>
          <cell r="C234" t="str">
            <v>114</v>
          </cell>
          <cell r="D234" t="str">
            <v>114002</v>
          </cell>
          <cell r="E234" t="str">
            <v>ساير حسابها و اسناد دريافتني</v>
          </cell>
          <cell r="F234" t="str">
            <v>علي الحساب چند ماهه</v>
          </cell>
          <cell r="G234" t="str">
            <v>300094</v>
          </cell>
          <cell r="H234" t="str">
            <v>محمود شريعتي مهرداد</v>
          </cell>
          <cell r="P234" t="str">
            <v>610</v>
          </cell>
        </row>
        <row r="235">
          <cell r="A235">
            <v>6100</v>
          </cell>
          <cell r="B235" t="str">
            <v>114002300142</v>
          </cell>
          <cell r="C235" t="str">
            <v>114</v>
          </cell>
          <cell r="D235" t="str">
            <v>114002</v>
          </cell>
          <cell r="E235" t="str">
            <v>ساير حسابها و اسناد دريافتني</v>
          </cell>
          <cell r="F235" t="str">
            <v>علي الحساب چند ماهه</v>
          </cell>
          <cell r="G235" t="str">
            <v>300142</v>
          </cell>
          <cell r="H235" t="str">
            <v>فروتني قهرماني احمد</v>
          </cell>
          <cell r="P235" t="str">
            <v>610</v>
          </cell>
        </row>
        <row r="236">
          <cell r="A236">
            <v>6100</v>
          </cell>
          <cell r="B236" t="str">
            <v>114002300264</v>
          </cell>
          <cell r="C236" t="str">
            <v>114</v>
          </cell>
          <cell r="D236" t="str">
            <v>114002</v>
          </cell>
          <cell r="E236" t="str">
            <v>ساير حسابها و اسناد دريافتني</v>
          </cell>
          <cell r="F236" t="str">
            <v>علي الحساب چند ماهه</v>
          </cell>
          <cell r="G236" t="str">
            <v>300264</v>
          </cell>
          <cell r="H236" t="str">
            <v>جليل پور صابرجوي حسين</v>
          </cell>
          <cell r="P236" t="str">
            <v>610</v>
          </cell>
        </row>
        <row r="237">
          <cell r="A237">
            <v>6100</v>
          </cell>
          <cell r="B237" t="str">
            <v>114002300226</v>
          </cell>
          <cell r="C237" t="str">
            <v>114</v>
          </cell>
          <cell r="D237" t="str">
            <v>114002</v>
          </cell>
          <cell r="E237" t="str">
            <v>ساير حسابها و اسناد دريافتني</v>
          </cell>
          <cell r="F237" t="str">
            <v>علي الحساب چند ماهه</v>
          </cell>
          <cell r="G237" t="str">
            <v>300226</v>
          </cell>
          <cell r="H237" t="str">
            <v>طاهباز هادي</v>
          </cell>
          <cell r="P237" t="str">
            <v>610</v>
          </cell>
        </row>
        <row r="238">
          <cell r="A238">
            <v>6100</v>
          </cell>
          <cell r="B238" t="str">
            <v>114002300101</v>
          </cell>
          <cell r="C238" t="str">
            <v>114</v>
          </cell>
          <cell r="D238" t="str">
            <v>114002</v>
          </cell>
          <cell r="E238" t="str">
            <v>ساير حسابها و اسناد دريافتني</v>
          </cell>
          <cell r="F238" t="str">
            <v>علي الحساب چند ماهه</v>
          </cell>
          <cell r="G238" t="str">
            <v>300101</v>
          </cell>
          <cell r="H238" t="str">
            <v>شكري جليل</v>
          </cell>
          <cell r="P238" t="str">
            <v>610</v>
          </cell>
        </row>
        <row r="239">
          <cell r="A239">
            <v>6100</v>
          </cell>
          <cell r="B239" t="str">
            <v>114002300129</v>
          </cell>
          <cell r="C239" t="str">
            <v>114</v>
          </cell>
          <cell r="D239" t="str">
            <v>114002</v>
          </cell>
          <cell r="E239" t="str">
            <v>ساير حسابها و اسناد دريافتني</v>
          </cell>
          <cell r="F239" t="str">
            <v>علي الحساب چند ماهه</v>
          </cell>
          <cell r="G239" t="str">
            <v>300129</v>
          </cell>
          <cell r="H239" t="str">
            <v>بهاري ناصر</v>
          </cell>
          <cell r="P239" t="str">
            <v>610</v>
          </cell>
        </row>
        <row r="240">
          <cell r="A240">
            <v>6100</v>
          </cell>
          <cell r="B240" t="str">
            <v>114002300288</v>
          </cell>
          <cell r="C240" t="str">
            <v>114</v>
          </cell>
          <cell r="D240" t="str">
            <v>114002</v>
          </cell>
          <cell r="E240" t="str">
            <v>ساير حسابها و اسناد دريافتني</v>
          </cell>
          <cell r="F240" t="str">
            <v>علي الحساب چند ماهه</v>
          </cell>
          <cell r="G240" t="str">
            <v>300288</v>
          </cell>
          <cell r="H240" t="str">
            <v>حاتملو محمد</v>
          </cell>
          <cell r="P240" t="str">
            <v>610</v>
          </cell>
        </row>
        <row r="241">
          <cell r="A241">
            <v>6100</v>
          </cell>
          <cell r="B241" t="str">
            <v>114002300070</v>
          </cell>
          <cell r="C241" t="str">
            <v>114</v>
          </cell>
          <cell r="D241" t="str">
            <v>114002</v>
          </cell>
          <cell r="E241" t="str">
            <v>ساير حسابها و اسناد دريافتني</v>
          </cell>
          <cell r="F241" t="str">
            <v>علي الحساب چند ماهه</v>
          </cell>
          <cell r="G241" t="str">
            <v>300070</v>
          </cell>
          <cell r="H241" t="str">
            <v>فريدي نسب كريم</v>
          </cell>
          <cell r="P241" t="str">
            <v>610</v>
          </cell>
        </row>
        <row r="242">
          <cell r="A242">
            <v>6100</v>
          </cell>
          <cell r="B242" t="str">
            <v>114002300235</v>
          </cell>
          <cell r="C242" t="str">
            <v>114</v>
          </cell>
          <cell r="D242" t="str">
            <v>114002</v>
          </cell>
          <cell r="E242" t="str">
            <v>ساير حسابها و اسناد دريافتني</v>
          </cell>
          <cell r="F242" t="str">
            <v>علي الحساب چند ماهه</v>
          </cell>
          <cell r="G242" t="str">
            <v>300235</v>
          </cell>
          <cell r="H242" t="str">
            <v>حدادپوربدر محمدرضا</v>
          </cell>
          <cell r="P242" t="str">
            <v>610</v>
          </cell>
        </row>
        <row r="243">
          <cell r="A243">
            <v>6100</v>
          </cell>
          <cell r="B243" t="str">
            <v>114002300181</v>
          </cell>
          <cell r="C243" t="str">
            <v>114</v>
          </cell>
          <cell r="D243" t="str">
            <v>114002</v>
          </cell>
          <cell r="E243" t="str">
            <v>ساير حسابها و اسناد دريافتني</v>
          </cell>
          <cell r="F243" t="str">
            <v>علي الحساب چند ماهه</v>
          </cell>
          <cell r="G243" t="str">
            <v>300181</v>
          </cell>
          <cell r="H243" t="str">
            <v>وظيفه واثق مهدي</v>
          </cell>
          <cell r="P243" t="str">
            <v>610</v>
          </cell>
        </row>
        <row r="244">
          <cell r="A244">
            <v>6100</v>
          </cell>
          <cell r="B244" t="str">
            <v>114002300245</v>
          </cell>
          <cell r="C244" t="str">
            <v>114</v>
          </cell>
          <cell r="D244" t="str">
            <v>114002</v>
          </cell>
          <cell r="E244" t="str">
            <v>ساير حسابها و اسناد دريافتني</v>
          </cell>
          <cell r="F244" t="str">
            <v>علي الحساب چند ماهه</v>
          </cell>
          <cell r="G244" t="str">
            <v>300245</v>
          </cell>
          <cell r="H244" t="str">
            <v>غفاري افشرد كريم</v>
          </cell>
          <cell r="P244" t="str">
            <v>610</v>
          </cell>
        </row>
        <row r="245">
          <cell r="A245">
            <v>6100</v>
          </cell>
          <cell r="B245" t="str">
            <v>114002300057</v>
          </cell>
          <cell r="C245" t="str">
            <v>114</v>
          </cell>
          <cell r="D245" t="str">
            <v>114002</v>
          </cell>
          <cell r="E245" t="str">
            <v>ساير حسابها و اسناد دريافتني</v>
          </cell>
          <cell r="F245" t="str">
            <v>علي الحساب چند ماهه</v>
          </cell>
          <cell r="G245" t="str">
            <v>300057</v>
          </cell>
          <cell r="H245" t="str">
            <v>سلطاني حميد</v>
          </cell>
          <cell r="P245" t="str">
            <v>610</v>
          </cell>
        </row>
        <row r="246">
          <cell r="A246">
            <v>6100</v>
          </cell>
          <cell r="B246" t="str">
            <v>114002300090</v>
          </cell>
          <cell r="C246" t="str">
            <v>114</v>
          </cell>
          <cell r="D246" t="str">
            <v>114002</v>
          </cell>
          <cell r="E246" t="str">
            <v>ساير حسابها و اسناد دريافتني</v>
          </cell>
          <cell r="F246" t="str">
            <v>علي الحساب چند ماهه</v>
          </cell>
          <cell r="G246" t="str">
            <v>300090</v>
          </cell>
          <cell r="H246" t="str">
            <v>شايان مهر ابراهيم</v>
          </cell>
          <cell r="P246" t="str">
            <v>610</v>
          </cell>
        </row>
        <row r="247">
          <cell r="A247">
            <v>6100</v>
          </cell>
          <cell r="B247" t="str">
            <v>114002300103</v>
          </cell>
          <cell r="C247" t="str">
            <v>114</v>
          </cell>
          <cell r="D247" t="str">
            <v>114002</v>
          </cell>
          <cell r="E247" t="str">
            <v>ساير حسابها و اسناد دريافتني</v>
          </cell>
          <cell r="F247" t="str">
            <v>علي الحساب چند ماهه</v>
          </cell>
          <cell r="G247" t="str">
            <v>300103</v>
          </cell>
          <cell r="H247" t="str">
            <v>چابك شاهرخ</v>
          </cell>
          <cell r="P247" t="str">
            <v>610</v>
          </cell>
        </row>
        <row r="248">
          <cell r="A248">
            <v>6100</v>
          </cell>
          <cell r="B248" t="str">
            <v>114002300248</v>
          </cell>
          <cell r="C248" t="str">
            <v>114</v>
          </cell>
          <cell r="D248" t="str">
            <v>114002</v>
          </cell>
          <cell r="E248" t="str">
            <v>ساير حسابها و اسناد دريافتني</v>
          </cell>
          <cell r="F248" t="str">
            <v>علي الحساب چند ماهه</v>
          </cell>
          <cell r="G248" t="str">
            <v>300248</v>
          </cell>
          <cell r="H248" t="str">
            <v>واحدي باويل محمدحسين</v>
          </cell>
          <cell r="P248" t="str">
            <v>610</v>
          </cell>
        </row>
        <row r="249">
          <cell r="A249">
            <v>6100</v>
          </cell>
          <cell r="B249" t="str">
            <v>114002300218</v>
          </cell>
          <cell r="C249" t="str">
            <v>114</v>
          </cell>
          <cell r="D249" t="str">
            <v>114002</v>
          </cell>
          <cell r="E249" t="str">
            <v>ساير حسابها و اسناد دريافتني</v>
          </cell>
          <cell r="F249" t="str">
            <v>علي الحساب چند ماهه</v>
          </cell>
          <cell r="G249" t="str">
            <v>300218</v>
          </cell>
          <cell r="H249" t="str">
            <v>يحيي پور داخل مرتضي</v>
          </cell>
          <cell r="P249" t="str">
            <v>610</v>
          </cell>
        </row>
        <row r="250">
          <cell r="A250">
            <v>6100</v>
          </cell>
          <cell r="B250" t="str">
            <v>114002300251</v>
          </cell>
          <cell r="C250" t="str">
            <v>114</v>
          </cell>
          <cell r="D250" t="str">
            <v>114002</v>
          </cell>
          <cell r="E250" t="str">
            <v>ساير حسابها و اسناد دريافتني</v>
          </cell>
          <cell r="F250" t="str">
            <v>علي الحساب چند ماهه</v>
          </cell>
          <cell r="G250" t="str">
            <v>300251</v>
          </cell>
          <cell r="H250" t="str">
            <v>تبرخي تبريزي فرهاد</v>
          </cell>
          <cell r="P250" t="str">
            <v>610</v>
          </cell>
        </row>
        <row r="251">
          <cell r="A251">
            <v>6100</v>
          </cell>
          <cell r="B251" t="str">
            <v>114002300208</v>
          </cell>
          <cell r="C251" t="str">
            <v>114</v>
          </cell>
          <cell r="D251" t="str">
            <v>114002</v>
          </cell>
          <cell r="E251" t="str">
            <v>ساير حسابها و اسناد دريافتني</v>
          </cell>
          <cell r="F251" t="str">
            <v>علي الحساب چند ماهه</v>
          </cell>
          <cell r="G251" t="str">
            <v>300208</v>
          </cell>
          <cell r="H251" t="str">
            <v>جعفرزاده رسول</v>
          </cell>
          <cell r="P251" t="str">
            <v>610</v>
          </cell>
        </row>
        <row r="252">
          <cell r="A252">
            <v>6100</v>
          </cell>
          <cell r="B252" t="str">
            <v>114002300143</v>
          </cell>
          <cell r="C252" t="str">
            <v>114</v>
          </cell>
          <cell r="D252" t="str">
            <v>114002</v>
          </cell>
          <cell r="E252" t="str">
            <v>ساير حسابها و اسناد دريافتني</v>
          </cell>
          <cell r="F252" t="str">
            <v>علي الحساب چند ماهه</v>
          </cell>
          <cell r="G252" t="str">
            <v>300143</v>
          </cell>
          <cell r="H252" t="str">
            <v>وفائي نهر مهدي</v>
          </cell>
          <cell r="P252" t="str">
            <v>610</v>
          </cell>
        </row>
        <row r="253">
          <cell r="A253">
            <v>6100</v>
          </cell>
          <cell r="B253" t="str">
            <v>114002300204</v>
          </cell>
          <cell r="C253" t="str">
            <v>114</v>
          </cell>
          <cell r="D253" t="str">
            <v>114002</v>
          </cell>
          <cell r="E253" t="str">
            <v>ساير حسابها و اسناد دريافتني</v>
          </cell>
          <cell r="F253" t="str">
            <v>علي الحساب چند ماهه</v>
          </cell>
          <cell r="G253" t="str">
            <v>300204</v>
          </cell>
          <cell r="H253" t="str">
            <v>قازانچائي جواد</v>
          </cell>
          <cell r="P253" t="str">
            <v>610</v>
          </cell>
        </row>
        <row r="254">
          <cell r="A254">
            <v>6100</v>
          </cell>
          <cell r="B254" t="str">
            <v>114002300172</v>
          </cell>
          <cell r="C254" t="str">
            <v>114</v>
          </cell>
          <cell r="D254" t="str">
            <v>114002</v>
          </cell>
          <cell r="E254" t="str">
            <v>ساير حسابها و اسناد دريافتني</v>
          </cell>
          <cell r="F254" t="str">
            <v>علي الحساب چند ماهه</v>
          </cell>
          <cell r="G254" t="str">
            <v>300172</v>
          </cell>
          <cell r="H254" t="str">
            <v>عليزاد پورسعيدي حامد</v>
          </cell>
          <cell r="P254" t="str">
            <v>610</v>
          </cell>
        </row>
        <row r="255">
          <cell r="A255">
            <v>6100</v>
          </cell>
          <cell r="B255" t="str">
            <v>114002300237</v>
          </cell>
          <cell r="C255" t="str">
            <v>114</v>
          </cell>
          <cell r="D255" t="str">
            <v>114002</v>
          </cell>
          <cell r="E255" t="str">
            <v>ساير حسابها و اسناد دريافتني</v>
          </cell>
          <cell r="F255" t="str">
            <v>علي الحساب چند ماهه</v>
          </cell>
          <cell r="G255" t="str">
            <v>300237</v>
          </cell>
          <cell r="H255" t="str">
            <v>رمضاني فريد مريم</v>
          </cell>
          <cell r="P255" t="str">
            <v>610</v>
          </cell>
        </row>
        <row r="256">
          <cell r="A256">
            <v>6100</v>
          </cell>
          <cell r="B256" t="str">
            <v>114002300154</v>
          </cell>
          <cell r="C256" t="str">
            <v>114</v>
          </cell>
          <cell r="D256" t="str">
            <v>114002</v>
          </cell>
          <cell r="E256" t="str">
            <v>ساير حسابها و اسناد دريافتني</v>
          </cell>
          <cell r="F256" t="str">
            <v>علي الحساب چند ماهه</v>
          </cell>
          <cell r="G256" t="str">
            <v>300154</v>
          </cell>
          <cell r="H256" t="str">
            <v>زارعي ارزيل مصطفي</v>
          </cell>
          <cell r="P256" t="str">
            <v>610</v>
          </cell>
        </row>
        <row r="257">
          <cell r="A257">
            <v>6100</v>
          </cell>
          <cell r="B257" t="str">
            <v>114002300141</v>
          </cell>
          <cell r="C257" t="str">
            <v>114</v>
          </cell>
          <cell r="D257" t="str">
            <v>114002</v>
          </cell>
          <cell r="E257" t="str">
            <v>ساير حسابها و اسناد دريافتني</v>
          </cell>
          <cell r="F257" t="str">
            <v>علي الحساب چند ماهه</v>
          </cell>
          <cell r="G257" t="str">
            <v>300141</v>
          </cell>
          <cell r="H257" t="str">
            <v>سالك علي اصغر</v>
          </cell>
          <cell r="P257" t="str">
            <v>610</v>
          </cell>
        </row>
        <row r="258">
          <cell r="A258">
            <v>6100</v>
          </cell>
          <cell r="B258" t="str">
            <v>114002300152</v>
          </cell>
          <cell r="C258" t="str">
            <v>114</v>
          </cell>
          <cell r="D258" t="str">
            <v>114002</v>
          </cell>
          <cell r="E258" t="str">
            <v>ساير حسابها و اسناد دريافتني</v>
          </cell>
          <cell r="F258" t="str">
            <v>علي الحساب چند ماهه</v>
          </cell>
          <cell r="G258" t="str">
            <v>300152</v>
          </cell>
          <cell r="H258" t="str">
            <v>حسن زاده حميد</v>
          </cell>
          <cell r="P258" t="str">
            <v>610</v>
          </cell>
        </row>
        <row r="259">
          <cell r="A259">
            <v>6100</v>
          </cell>
          <cell r="B259" t="str">
            <v>114002300075</v>
          </cell>
          <cell r="C259" t="str">
            <v>114</v>
          </cell>
          <cell r="D259" t="str">
            <v>114002</v>
          </cell>
          <cell r="E259" t="str">
            <v>ساير حسابها و اسناد دريافتني</v>
          </cell>
          <cell r="F259" t="str">
            <v>علي الحساب چند ماهه</v>
          </cell>
          <cell r="G259" t="str">
            <v>300075</v>
          </cell>
          <cell r="H259" t="str">
            <v>نظامي سقين سرا يوسف</v>
          </cell>
          <cell r="P259" t="str">
            <v>610</v>
          </cell>
        </row>
        <row r="260">
          <cell r="A260">
            <v>6100</v>
          </cell>
          <cell r="B260" t="str">
            <v>114002300081</v>
          </cell>
          <cell r="C260" t="str">
            <v>114</v>
          </cell>
          <cell r="D260" t="str">
            <v>114002</v>
          </cell>
          <cell r="E260" t="str">
            <v>ساير حسابها و اسناد دريافتني</v>
          </cell>
          <cell r="F260" t="str">
            <v>علي الحساب چند ماهه</v>
          </cell>
          <cell r="G260" t="str">
            <v>300081</v>
          </cell>
          <cell r="H260" t="str">
            <v>بهاري قراجه مرادعلي</v>
          </cell>
          <cell r="P260" t="str">
            <v>610</v>
          </cell>
        </row>
        <row r="261">
          <cell r="A261">
            <v>6100</v>
          </cell>
          <cell r="B261" t="str">
            <v>114002300239</v>
          </cell>
          <cell r="C261" t="str">
            <v>114</v>
          </cell>
          <cell r="D261" t="str">
            <v>114002</v>
          </cell>
          <cell r="E261" t="str">
            <v>ساير حسابها و اسناد دريافتني</v>
          </cell>
          <cell r="F261" t="str">
            <v>علي الحساب چند ماهه</v>
          </cell>
          <cell r="G261" t="str">
            <v>300239</v>
          </cell>
          <cell r="H261" t="str">
            <v>بهرامي قراملكي محمدعلي</v>
          </cell>
          <cell r="P261" t="str">
            <v>610</v>
          </cell>
        </row>
        <row r="262">
          <cell r="A262">
            <v>6100</v>
          </cell>
          <cell r="B262" t="str">
            <v>114002300260</v>
          </cell>
          <cell r="C262" t="str">
            <v>114</v>
          </cell>
          <cell r="D262" t="str">
            <v>114002</v>
          </cell>
          <cell r="E262" t="str">
            <v>ساير حسابها و اسناد دريافتني</v>
          </cell>
          <cell r="F262" t="str">
            <v>علي الحساب چند ماهه</v>
          </cell>
          <cell r="G262" t="str">
            <v>300260</v>
          </cell>
          <cell r="H262" t="str">
            <v>منزوي صوفياني مسعود</v>
          </cell>
          <cell r="P262" t="str">
            <v>610</v>
          </cell>
        </row>
        <row r="263">
          <cell r="A263">
            <v>6100</v>
          </cell>
          <cell r="B263" t="str">
            <v>114002300266</v>
          </cell>
          <cell r="C263" t="str">
            <v>114</v>
          </cell>
          <cell r="D263" t="str">
            <v>114002</v>
          </cell>
          <cell r="E263" t="str">
            <v>ساير حسابها و اسناد دريافتني</v>
          </cell>
          <cell r="F263" t="str">
            <v>علي الحساب چند ماهه</v>
          </cell>
          <cell r="G263" t="str">
            <v>300266</v>
          </cell>
          <cell r="H263" t="str">
            <v>عطايان حسن</v>
          </cell>
          <cell r="P263" t="str">
            <v>610</v>
          </cell>
        </row>
        <row r="264">
          <cell r="A264">
            <v>6100</v>
          </cell>
          <cell r="B264" t="str">
            <v>114002300280</v>
          </cell>
          <cell r="C264" t="str">
            <v>114</v>
          </cell>
          <cell r="D264" t="str">
            <v>114002</v>
          </cell>
          <cell r="E264" t="str">
            <v>ساير حسابها و اسناد دريافتني</v>
          </cell>
          <cell r="F264" t="str">
            <v>علي الحساب چند ماهه</v>
          </cell>
          <cell r="G264" t="str">
            <v>300280</v>
          </cell>
          <cell r="H264" t="str">
            <v>طهماسبيان سجاد</v>
          </cell>
          <cell r="P264" t="str">
            <v>610</v>
          </cell>
        </row>
        <row r="265">
          <cell r="A265">
            <v>6100</v>
          </cell>
          <cell r="B265" t="str">
            <v>114002300149</v>
          </cell>
          <cell r="C265" t="str">
            <v>114</v>
          </cell>
          <cell r="D265" t="str">
            <v>114002</v>
          </cell>
          <cell r="E265" t="str">
            <v>ساير حسابها و اسناد دريافتني</v>
          </cell>
          <cell r="F265" t="str">
            <v>علي الحساب چند ماهه</v>
          </cell>
          <cell r="G265" t="str">
            <v>300149</v>
          </cell>
          <cell r="H265" t="str">
            <v>مردان پور دامن آباد خسرو</v>
          </cell>
          <cell r="P265" t="str">
            <v>610</v>
          </cell>
        </row>
        <row r="266">
          <cell r="A266">
            <v>6100</v>
          </cell>
          <cell r="B266" t="str">
            <v>114002300199</v>
          </cell>
          <cell r="C266" t="str">
            <v>114</v>
          </cell>
          <cell r="D266" t="str">
            <v>114002</v>
          </cell>
          <cell r="E266" t="str">
            <v>ساير حسابها و اسناد دريافتني</v>
          </cell>
          <cell r="F266" t="str">
            <v>علي الحساب چند ماهه</v>
          </cell>
          <cell r="G266" t="str">
            <v>300199</v>
          </cell>
          <cell r="H266" t="str">
            <v>ناصح قراملكي مهدي</v>
          </cell>
          <cell r="P266" t="str">
            <v>610</v>
          </cell>
        </row>
        <row r="267">
          <cell r="A267">
            <v>6100</v>
          </cell>
          <cell r="B267" t="str">
            <v>114002300096</v>
          </cell>
          <cell r="C267" t="str">
            <v>114</v>
          </cell>
          <cell r="D267" t="str">
            <v>114002</v>
          </cell>
          <cell r="E267" t="str">
            <v>ساير حسابها و اسناد دريافتني</v>
          </cell>
          <cell r="F267" t="str">
            <v>علي الحساب چند ماهه</v>
          </cell>
          <cell r="G267" t="str">
            <v>300096</v>
          </cell>
          <cell r="H267" t="str">
            <v>امتحاني علي اكبر</v>
          </cell>
          <cell r="P267" t="str">
            <v>610</v>
          </cell>
        </row>
        <row r="268">
          <cell r="A268">
            <v>6100</v>
          </cell>
          <cell r="B268" t="str">
            <v>114002300200</v>
          </cell>
          <cell r="C268" t="str">
            <v>114</v>
          </cell>
          <cell r="D268" t="str">
            <v>114002</v>
          </cell>
          <cell r="E268" t="str">
            <v>ساير حسابها و اسناد دريافتني</v>
          </cell>
          <cell r="F268" t="str">
            <v>علي الحساب چند ماهه</v>
          </cell>
          <cell r="G268" t="str">
            <v>300200</v>
          </cell>
          <cell r="H268" t="str">
            <v>محمد كريمي حامد</v>
          </cell>
          <cell r="P268" t="str">
            <v>610</v>
          </cell>
        </row>
        <row r="269">
          <cell r="A269">
            <v>6100</v>
          </cell>
          <cell r="B269" t="str">
            <v>114002300080</v>
          </cell>
          <cell r="C269" t="str">
            <v>114</v>
          </cell>
          <cell r="D269" t="str">
            <v>114002</v>
          </cell>
          <cell r="E269" t="str">
            <v>ساير حسابها و اسناد دريافتني</v>
          </cell>
          <cell r="F269" t="str">
            <v>علي الحساب چند ماهه</v>
          </cell>
          <cell r="G269" t="str">
            <v>300080</v>
          </cell>
          <cell r="H269" t="str">
            <v>ابراهيمي مهر آور رحيم</v>
          </cell>
          <cell r="P269" t="str">
            <v>610</v>
          </cell>
        </row>
        <row r="270">
          <cell r="A270">
            <v>6100</v>
          </cell>
          <cell r="B270" t="str">
            <v>114002300151</v>
          </cell>
          <cell r="C270" t="str">
            <v>114</v>
          </cell>
          <cell r="D270" t="str">
            <v>114002</v>
          </cell>
          <cell r="E270" t="str">
            <v>ساير حسابها و اسناد دريافتني</v>
          </cell>
          <cell r="F270" t="str">
            <v>علي الحساب چند ماهه</v>
          </cell>
          <cell r="G270" t="str">
            <v>300151</v>
          </cell>
          <cell r="H270" t="str">
            <v>امجدي رحيم</v>
          </cell>
          <cell r="P270" t="str">
            <v>610</v>
          </cell>
        </row>
        <row r="271">
          <cell r="A271">
            <v>6100</v>
          </cell>
          <cell r="B271" t="str">
            <v>114002300056</v>
          </cell>
          <cell r="C271" t="str">
            <v>114</v>
          </cell>
          <cell r="D271" t="str">
            <v>114002</v>
          </cell>
          <cell r="E271" t="str">
            <v>ساير حسابها و اسناد دريافتني</v>
          </cell>
          <cell r="F271" t="str">
            <v>علي الحساب چند ماهه</v>
          </cell>
          <cell r="G271" t="str">
            <v>300056</v>
          </cell>
          <cell r="H271" t="str">
            <v>حسين زاده گورچين اكبر</v>
          </cell>
          <cell r="P271" t="str">
            <v>610</v>
          </cell>
        </row>
        <row r="272">
          <cell r="A272">
            <v>6100</v>
          </cell>
          <cell r="B272" t="str">
            <v>114002300071</v>
          </cell>
          <cell r="C272" t="str">
            <v>114</v>
          </cell>
          <cell r="D272" t="str">
            <v>114002</v>
          </cell>
          <cell r="E272" t="str">
            <v>ساير حسابها و اسناد دريافتني</v>
          </cell>
          <cell r="F272" t="str">
            <v>علي الحساب چند ماهه</v>
          </cell>
          <cell r="G272" t="str">
            <v>300071</v>
          </cell>
          <cell r="H272" t="str">
            <v>ضياء سرابي اكبر</v>
          </cell>
          <cell r="P272" t="str">
            <v>610</v>
          </cell>
        </row>
        <row r="273">
          <cell r="A273">
            <v>6100</v>
          </cell>
          <cell r="B273" t="str">
            <v>114002300213</v>
          </cell>
          <cell r="C273" t="str">
            <v>114</v>
          </cell>
          <cell r="D273" t="str">
            <v>114002</v>
          </cell>
          <cell r="E273" t="str">
            <v>ساير حسابها و اسناد دريافتني</v>
          </cell>
          <cell r="F273" t="str">
            <v>علي الحساب چند ماهه</v>
          </cell>
          <cell r="G273" t="str">
            <v>300213</v>
          </cell>
          <cell r="H273" t="str">
            <v>وطني رضا</v>
          </cell>
          <cell r="P273" t="str">
            <v>610</v>
          </cell>
        </row>
        <row r="274">
          <cell r="A274">
            <v>6100</v>
          </cell>
          <cell r="B274" t="str">
            <v>114002300220</v>
          </cell>
          <cell r="C274" t="str">
            <v>114</v>
          </cell>
          <cell r="D274" t="str">
            <v>114002</v>
          </cell>
          <cell r="E274" t="str">
            <v>ساير حسابها و اسناد دريافتني</v>
          </cell>
          <cell r="F274" t="str">
            <v>علي الحساب چند ماهه</v>
          </cell>
          <cell r="G274" t="str">
            <v>300220</v>
          </cell>
          <cell r="H274" t="str">
            <v>صحت مند قره بابا يوسف</v>
          </cell>
          <cell r="P274" t="str">
            <v>610</v>
          </cell>
        </row>
        <row r="275">
          <cell r="A275">
            <v>6100</v>
          </cell>
          <cell r="B275" t="str">
            <v>114002300249</v>
          </cell>
          <cell r="C275" t="str">
            <v>114</v>
          </cell>
          <cell r="D275" t="str">
            <v>114002</v>
          </cell>
          <cell r="E275" t="str">
            <v>ساير حسابها و اسناد دريافتني</v>
          </cell>
          <cell r="F275" t="str">
            <v>علي الحساب چند ماهه</v>
          </cell>
          <cell r="G275" t="str">
            <v>300249</v>
          </cell>
          <cell r="H275" t="str">
            <v>آقاداداش كرامتي داود</v>
          </cell>
          <cell r="P275" t="str">
            <v>610</v>
          </cell>
        </row>
        <row r="276">
          <cell r="A276">
            <v>6100</v>
          </cell>
          <cell r="B276" t="str">
            <v>114002300281</v>
          </cell>
          <cell r="C276" t="str">
            <v>114</v>
          </cell>
          <cell r="D276" t="str">
            <v>114002</v>
          </cell>
          <cell r="E276" t="str">
            <v>ساير حسابها و اسناد دريافتني</v>
          </cell>
          <cell r="F276" t="str">
            <v>علي الحساب چند ماهه</v>
          </cell>
          <cell r="G276" t="str">
            <v>300281</v>
          </cell>
          <cell r="H276" t="str">
            <v>بني اسد احمد</v>
          </cell>
          <cell r="P276" t="str">
            <v>610</v>
          </cell>
        </row>
        <row r="277">
          <cell r="A277">
            <v>6100</v>
          </cell>
          <cell r="B277" t="str">
            <v>114002300298</v>
          </cell>
          <cell r="C277" t="str">
            <v>114</v>
          </cell>
          <cell r="D277" t="str">
            <v>114002</v>
          </cell>
          <cell r="E277" t="str">
            <v>ساير حسابها و اسناد دريافتني</v>
          </cell>
          <cell r="F277" t="str">
            <v>علي الحساب چند ماهه</v>
          </cell>
          <cell r="G277" t="str">
            <v>300298</v>
          </cell>
          <cell r="H277" t="str">
            <v>جبرئيلي اميد</v>
          </cell>
          <cell r="P277" t="str">
            <v>610</v>
          </cell>
        </row>
        <row r="278">
          <cell r="A278">
            <v>6100</v>
          </cell>
          <cell r="B278" t="str">
            <v>114002300242</v>
          </cell>
          <cell r="C278" t="str">
            <v>114</v>
          </cell>
          <cell r="D278" t="str">
            <v>114002</v>
          </cell>
          <cell r="E278" t="str">
            <v>ساير حسابها و اسناد دريافتني</v>
          </cell>
          <cell r="F278" t="str">
            <v>علي الحساب چند ماهه</v>
          </cell>
          <cell r="G278" t="str">
            <v>300242</v>
          </cell>
          <cell r="H278" t="str">
            <v>زبردست قراملكي حسن</v>
          </cell>
          <cell r="P278" t="str">
            <v>610</v>
          </cell>
        </row>
        <row r="279">
          <cell r="A279">
            <v>6100</v>
          </cell>
          <cell r="B279" t="str">
            <v>114002300247</v>
          </cell>
          <cell r="C279" t="str">
            <v>114</v>
          </cell>
          <cell r="D279" t="str">
            <v>114002</v>
          </cell>
          <cell r="E279" t="str">
            <v>ساير حسابها و اسناد دريافتني</v>
          </cell>
          <cell r="F279" t="str">
            <v>علي الحساب چند ماهه</v>
          </cell>
          <cell r="G279" t="str">
            <v>300247</v>
          </cell>
          <cell r="H279" t="str">
            <v>حسن زاده علي بيك كندي مطلب</v>
          </cell>
          <cell r="P279" t="str">
            <v>610</v>
          </cell>
        </row>
        <row r="280">
          <cell r="A280">
            <v>6100</v>
          </cell>
          <cell r="B280" t="str">
            <v>114002300084</v>
          </cell>
          <cell r="C280" t="str">
            <v>114</v>
          </cell>
          <cell r="D280" t="str">
            <v>114002</v>
          </cell>
          <cell r="E280" t="str">
            <v>ساير حسابها و اسناد دريافتني</v>
          </cell>
          <cell r="F280" t="str">
            <v>علي الحساب چند ماهه</v>
          </cell>
          <cell r="G280" t="str">
            <v>300084</v>
          </cell>
          <cell r="H280" t="str">
            <v>نوري حسين</v>
          </cell>
          <cell r="P280" t="str">
            <v>610</v>
          </cell>
        </row>
        <row r="281">
          <cell r="A281">
            <v>6100</v>
          </cell>
          <cell r="B281" t="str">
            <v>114002300244</v>
          </cell>
          <cell r="C281" t="str">
            <v>114</v>
          </cell>
          <cell r="D281" t="str">
            <v>114002</v>
          </cell>
          <cell r="E281" t="str">
            <v>ساير حسابها و اسناد دريافتني</v>
          </cell>
          <cell r="F281" t="str">
            <v>علي الحساب چند ماهه</v>
          </cell>
          <cell r="G281" t="str">
            <v>300244</v>
          </cell>
          <cell r="H281" t="str">
            <v>بزمي حسن</v>
          </cell>
          <cell r="P281" t="str">
            <v>610</v>
          </cell>
        </row>
        <row r="282">
          <cell r="A282">
            <v>6100</v>
          </cell>
          <cell r="B282" t="str">
            <v>114002300107</v>
          </cell>
          <cell r="C282" t="str">
            <v>114</v>
          </cell>
          <cell r="D282" t="str">
            <v>114002</v>
          </cell>
          <cell r="E282" t="str">
            <v>ساير حسابها و اسناد دريافتني</v>
          </cell>
          <cell r="F282" t="str">
            <v>علي الحساب چند ماهه</v>
          </cell>
          <cell r="G282" t="str">
            <v>300107</v>
          </cell>
          <cell r="H282" t="str">
            <v>روحي مهر سياوش</v>
          </cell>
          <cell r="P282" t="str">
            <v>610</v>
          </cell>
        </row>
        <row r="283">
          <cell r="A283">
            <v>6100</v>
          </cell>
          <cell r="B283" t="str">
            <v>114002300211</v>
          </cell>
          <cell r="C283" t="str">
            <v>114</v>
          </cell>
          <cell r="D283" t="str">
            <v>114002</v>
          </cell>
          <cell r="E283" t="str">
            <v>ساير حسابها و اسناد دريافتني</v>
          </cell>
          <cell r="F283" t="str">
            <v>علي الحساب چند ماهه</v>
          </cell>
          <cell r="G283" t="str">
            <v>300211</v>
          </cell>
          <cell r="H283" t="str">
            <v>جعفرنژاد عليرضا</v>
          </cell>
          <cell r="P283" t="str">
            <v>610</v>
          </cell>
        </row>
        <row r="284">
          <cell r="A284">
            <v>6100</v>
          </cell>
          <cell r="B284" t="str">
            <v>114004300057</v>
          </cell>
          <cell r="C284" t="str">
            <v>114</v>
          </cell>
          <cell r="D284" t="str">
            <v>114004</v>
          </cell>
          <cell r="E284" t="str">
            <v>ساير حسابها و اسناد دريافتني</v>
          </cell>
          <cell r="F284" t="str">
            <v>وام ضروري كاركنان</v>
          </cell>
          <cell r="G284" t="str">
            <v>300057</v>
          </cell>
          <cell r="H284" t="str">
            <v>سلطاني حميد</v>
          </cell>
          <cell r="P284" t="str">
            <v>610</v>
          </cell>
        </row>
        <row r="285">
          <cell r="A285">
            <v>6100</v>
          </cell>
          <cell r="B285" t="str">
            <v>114004300133</v>
          </cell>
          <cell r="C285" t="str">
            <v>114</v>
          </cell>
          <cell r="D285" t="str">
            <v>114004</v>
          </cell>
          <cell r="E285" t="str">
            <v>ساير حسابها و اسناد دريافتني</v>
          </cell>
          <cell r="F285" t="str">
            <v>وام ضروري كاركنان</v>
          </cell>
          <cell r="G285" t="str">
            <v>300133</v>
          </cell>
          <cell r="H285" t="str">
            <v>عليپور كمال</v>
          </cell>
          <cell r="P285" t="str">
            <v>610</v>
          </cell>
        </row>
        <row r="286">
          <cell r="A286">
            <v>6100</v>
          </cell>
          <cell r="B286" t="str">
            <v>114004300197</v>
          </cell>
          <cell r="C286" t="str">
            <v>114</v>
          </cell>
          <cell r="D286" t="str">
            <v>114004</v>
          </cell>
          <cell r="E286" t="str">
            <v>ساير حسابها و اسناد دريافتني</v>
          </cell>
          <cell r="F286" t="str">
            <v>وام ضروري كاركنان</v>
          </cell>
          <cell r="G286" t="str">
            <v>300197</v>
          </cell>
          <cell r="H286" t="str">
            <v>عمراني عبدالناصر</v>
          </cell>
          <cell r="P286" t="str">
            <v>610</v>
          </cell>
        </row>
        <row r="287">
          <cell r="A287">
            <v>6100</v>
          </cell>
          <cell r="B287" t="str">
            <v>114004300264</v>
          </cell>
          <cell r="C287" t="str">
            <v>114</v>
          </cell>
          <cell r="D287" t="str">
            <v>114004</v>
          </cell>
          <cell r="E287" t="str">
            <v>ساير حسابها و اسناد دريافتني</v>
          </cell>
          <cell r="F287" t="str">
            <v>وام ضروري كاركنان</v>
          </cell>
          <cell r="G287" t="str">
            <v>300264</v>
          </cell>
          <cell r="H287" t="str">
            <v>جليل پور صابرجوي حسين</v>
          </cell>
          <cell r="P287" t="str">
            <v>610</v>
          </cell>
        </row>
        <row r="288">
          <cell r="A288">
            <v>6100</v>
          </cell>
          <cell r="B288" t="str">
            <v>114004300095</v>
          </cell>
          <cell r="C288" t="str">
            <v>114</v>
          </cell>
          <cell r="D288" t="str">
            <v>114004</v>
          </cell>
          <cell r="E288" t="str">
            <v>ساير حسابها و اسناد دريافتني</v>
          </cell>
          <cell r="F288" t="str">
            <v>وام ضروري كاركنان</v>
          </cell>
          <cell r="G288" t="str">
            <v>300095</v>
          </cell>
          <cell r="H288" t="str">
            <v>حسين پور فيضي محمد</v>
          </cell>
          <cell r="P288" t="str">
            <v>610</v>
          </cell>
        </row>
        <row r="289">
          <cell r="A289">
            <v>6100</v>
          </cell>
          <cell r="B289" t="str">
            <v>114004300102</v>
          </cell>
          <cell r="C289" t="str">
            <v>114</v>
          </cell>
          <cell r="D289" t="str">
            <v>114004</v>
          </cell>
          <cell r="E289" t="str">
            <v>ساير حسابها و اسناد دريافتني</v>
          </cell>
          <cell r="F289" t="str">
            <v>وام ضروري كاركنان</v>
          </cell>
          <cell r="G289" t="str">
            <v>300102</v>
          </cell>
          <cell r="H289" t="str">
            <v>صفري آذر جعفر</v>
          </cell>
          <cell r="P289" t="str">
            <v>610</v>
          </cell>
        </row>
        <row r="290">
          <cell r="A290">
            <v>6100</v>
          </cell>
          <cell r="B290" t="str">
            <v>114004300213</v>
          </cell>
          <cell r="C290" t="str">
            <v>114</v>
          </cell>
          <cell r="D290" t="str">
            <v>114004</v>
          </cell>
          <cell r="E290" t="str">
            <v>ساير حسابها و اسناد دريافتني</v>
          </cell>
          <cell r="F290" t="str">
            <v>وام ضروري كاركنان</v>
          </cell>
          <cell r="G290" t="str">
            <v>300213</v>
          </cell>
          <cell r="H290" t="str">
            <v>وطني رضا</v>
          </cell>
          <cell r="P290" t="str">
            <v>610</v>
          </cell>
        </row>
        <row r="291">
          <cell r="A291">
            <v>6100</v>
          </cell>
          <cell r="B291" t="str">
            <v>114004300253</v>
          </cell>
          <cell r="C291" t="str">
            <v>114</v>
          </cell>
          <cell r="D291" t="str">
            <v>114004</v>
          </cell>
          <cell r="E291" t="str">
            <v>ساير حسابها و اسناد دريافتني</v>
          </cell>
          <cell r="F291" t="str">
            <v>وام ضروري كاركنان</v>
          </cell>
          <cell r="G291" t="str">
            <v>300253</v>
          </cell>
          <cell r="H291" t="str">
            <v>جعفريان حسن</v>
          </cell>
          <cell r="P291" t="str">
            <v>610</v>
          </cell>
        </row>
        <row r="292">
          <cell r="A292">
            <v>6100</v>
          </cell>
          <cell r="B292" t="str">
            <v>114004300263</v>
          </cell>
          <cell r="C292" t="str">
            <v>114</v>
          </cell>
          <cell r="D292" t="str">
            <v>114004</v>
          </cell>
          <cell r="E292" t="str">
            <v>ساير حسابها و اسناد دريافتني</v>
          </cell>
          <cell r="F292" t="str">
            <v>وام ضروري كاركنان</v>
          </cell>
          <cell r="G292" t="str">
            <v>300263</v>
          </cell>
          <cell r="H292" t="str">
            <v>خدائي محمودي رضا</v>
          </cell>
          <cell r="P292" t="str">
            <v>610</v>
          </cell>
        </row>
        <row r="293">
          <cell r="A293">
            <v>6100</v>
          </cell>
          <cell r="B293" t="str">
            <v>114004300056</v>
          </cell>
          <cell r="C293" t="str">
            <v>114</v>
          </cell>
          <cell r="D293" t="str">
            <v>114004</v>
          </cell>
          <cell r="E293" t="str">
            <v>ساير حسابها و اسناد دريافتني</v>
          </cell>
          <cell r="F293" t="str">
            <v>وام ضروري كاركنان</v>
          </cell>
          <cell r="G293" t="str">
            <v>300056</v>
          </cell>
          <cell r="H293" t="str">
            <v>حسين زاده گورچين اكبر</v>
          </cell>
          <cell r="P293" t="str">
            <v>610</v>
          </cell>
        </row>
        <row r="294">
          <cell r="A294">
            <v>6100</v>
          </cell>
          <cell r="B294" t="str">
            <v>114004300001</v>
          </cell>
          <cell r="C294" t="str">
            <v>114</v>
          </cell>
          <cell r="D294" t="str">
            <v>114004</v>
          </cell>
          <cell r="E294" t="str">
            <v>ساير حسابها و اسناد دريافتني</v>
          </cell>
          <cell r="F294" t="str">
            <v>وام ضروري كاركنان</v>
          </cell>
          <cell r="G294" t="str">
            <v>300001</v>
          </cell>
          <cell r="H294" t="str">
            <v>فتاحي رسول</v>
          </cell>
          <cell r="P294" t="str">
            <v>610</v>
          </cell>
        </row>
        <row r="295">
          <cell r="A295">
            <v>6100</v>
          </cell>
          <cell r="B295" t="str">
            <v>114004300130</v>
          </cell>
          <cell r="C295" t="str">
            <v>114</v>
          </cell>
          <cell r="D295" t="str">
            <v>114004</v>
          </cell>
          <cell r="E295" t="str">
            <v>ساير حسابها و اسناد دريافتني</v>
          </cell>
          <cell r="F295" t="str">
            <v>وام ضروري كاركنان</v>
          </cell>
          <cell r="G295" t="str">
            <v>300130</v>
          </cell>
          <cell r="H295" t="str">
            <v>نوري علي</v>
          </cell>
          <cell r="P295" t="str">
            <v>610</v>
          </cell>
        </row>
        <row r="296">
          <cell r="A296">
            <v>6100</v>
          </cell>
          <cell r="B296" t="str">
            <v>114004300135</v>
          </cell>
          <cell r="C296" t="str">
            <v>114</v>
          </cell>
          <cell r="D296" t="str">
            <v>114004</v>
          </cell>
          <cell r="E296" t="str">
            <v>ساير حسابها و اسناد دريافتني</v>
          </cell>
          <cell r="F296" t="str">
            <v>وام ضروري كاركنان</v>
          </cell>
          <cell r="G296" t="str">
            <v>300135</v>
          </cell>
          <cell r="H296" t="str">
            <v>سيفي ديزناب ابراهيم</v>
          </cell>
          <cell r="P296" t="str">
            <v>610</v>
          </cell>
        </row>
        <row r="297">
          <cell r="A297">
            <v>6100</v>
          </cell>
          <cell r="B297" t="str">
            <v>114004300149</v>
          </cell>
          <cell r="C297" t="str">
            <v>114</v>
          </cell>
          <cell r="D297" t="str">
            <v>114004</v>
          </cell>
          <cell r="E297" t="str">
            <v>ساير حسابها و اسناد دريافتني</v>
          </cell>
          <cell r="F297" t="str">
            <v>وام ضروري كاركنان</v>
          </cell>
          <cell r="G297" t="str">
            <v>300149</v>
          </cell>
          <cell r="H297" t="str">
            <v>مردان پور دامن آباد خسرو</v>
          </cell>
          <cell r="P297" t="str">
            <v>610</v>
          </cell>
        </row>
        <row r="298">
          <cell r="A298">
            <v>6100</v>
          </cell>
          <cell r="B298" t="str">
            <v>114004300173</v>
          </cell>
          <cell r="C298" t="str">
            <v>114</v>
          </cell>
          <cell r="D298" t="str">
            <v>114004</v>
          </cell>
          <cell r="E298" t="str">
            <v>ساير حسابها و اسناد دريافتني</v>
          </cell>
          <cell r="F298" t="str">
            <v>وام ضروري كاركنان</v>
          </cell>
          <cell r="G298" t="str">
            <v>300173</v>
          </cell>
          <cell r="H298" t="str">
            <v>قنبري اهري محمدرضا</v>
          </cell>
          <cell r="P298" t="str">
            <v>610</v>
          </cell>
        </row>
        <row r="299">
          <cell r="A299">
            <v>6100</v>
          </cell>
          <cell r="B299" t="str">
            <v>114004300176</v>
          </cell>
          <cell r="C299" t="str">
            <v>114</v>
          </cell>
          <cell r="D299" t="str">
            <v>114004</v>
          </cell>
          <cell r="E299" t="str">
            <v>ساير حسابها و اسناد دريافتني</v>
          </cell>
          <cell r="F299" t="str">
            <v>وام ضروري كاركنان</v>
          </cell>
          <cell r="G299" t="str">
            <v>300176</v>
          </cell>
          <cell r="H299" t="str">
            <v>قليپور قراجه بهروز</v>
          </cell>
          <cell r="P299" t="str">
            <v>610</v>
          </cell>
        </row>
        <row r="300">
          <cell r="A300">
            <v>6100</v>
          </cell>
          <cell r="B300" t="str">
            <v>114004300206</v>
          </cell>
          <cell r="C300" t="str">
            <v>114</v>
          </cell>
          <cell r="D300" t="str">
            <v>114004</v>
          </cell>
          <cell r="E300" t="str">
            <v>ساير حسابها و اسناد دريافتني</v>
          </cell>
          <cell r="F300" t="str">
            <v>وام ضروري كاركنان</v>
          </cell>
          <cell r="G300" t="str">
            <v>300206</v>
          </cell>
          <cell r="H300" t="str">
            <v>كامران هزه بران محمدرضا</v>
          </cell>
          <cell r="P300" t="str">
            <v>610</v>
          </cell>
        </row>
        <row r="301">
          <cell r="A301">
            <v>6100</v>
          </cell>
          <cell r="B301" t="str">
            <v>114004300219</v>
          </cell>
          <cell r="C301" t="str">
            <v>114</v>
          </cell>
          <cell r="D301" t="str">
            <v>114004</v>
          </cell>
          <cell r="E301" t="str">
            <v>ساير حسابها و اسناد دريافتني</v>
          </cell>
          <cell r="F301" t="str">
            <v>وام ضروري كاركنان</v>
          </cell>
          <cell r="G301" t="str">
            <v>300219</v>
          </cell>
          <cell r="H301" t="str">
            <v>سلماني كريم</v>
          </cell>
          <cell r="P301" t="str">
            <v>610</v>
          </cell>
        </row>
        <row r="302">
          <cell r="A302">
            <v>6100</v>
          </cell>
          <cell r="B302" t="str">
            <v>114004300222</v>
          </cell>
          <cell r="C302" t="str">
            <v>114</v>
          </cell>
          <cell r="D302" t="str">
            <v>114004</v>
          </cell>
          <cell r="E302" t="str">
            <v>ساير حسابها و اسناد دريافتني</v>
          </cell>
          <cell r="F302" t="str">
            <v>وام ضروري كاركنان</v>
          </cell>
          <cell r="G302" t="str">
            <v>300222</v>
          </cell>
          <cell r="H302" t="str">
            <v>شكري احمد</v>
          </cell>
          <cell r="P302" t="str">
            <v>610</v>
          </cell>
        </row>
        <row r="303">
          <cell r="A303">
            <v>6100</v>
          </cell>
          <cell r="B303" t="str">
            <v>114004300231</v>
          </cell>
          <cell r="C303" t="str">
            <v>114</v>
          </cell>
          <cell r="D303" t="str">
            <v>114004</v>
          </cell>
          <cell r="E303" t="str">
            <v>ساير حسابها و اسناد دريافتني</v>
          </cell>
          <cell r="F303" t="str">
            <v>وام ضروري كاركنان</v>
          </cell>
          <cell r="G303" t="str">
            <v>300231</v>
          </cell>
          <cell r="H303" t="str">
            <v>تمدن خشكناب رضا</v>
          </cell>
          <cell r="P303" t="str">
            <v>610</v>
          </cell>
        </row>
        <row r="304">
          <cell r="A304">
            <v>6100</v>
          </cell>
          <cell r="B304" t="str">
            <v>114004300239</v>
          </cell>
          <cell r="C304" t="str">
            <v>114</v>
          </cell>
          <cell r="D304" t="str">
            <v>114004</v>
          </cell>
          <cell r="E304" t="str">
            <v>ساير حسابها و اسناد دريافتني</v>
          </cell>
          <cell r="F304" t="str">
            <v>وام ضروري كاركنان</v>
          </cell>
          <cell r="G304" t="str">
            <v>300239</v>
          </cell>
          <cell r="H304" t="str">
            <v>بهرامي قراملكي محمدعلي</v>
          </cell>
          <cell r="P304" t="str">
            <v>610</v>
          </cell>
        </row>
        <row r="305">
          <cell r="A305">
            <v>6100</v>
          </cell>
          <cell r="B305" t="str">
            <v>114004300240</v>
          </cell>
          <cell r="C305" t="str">
            <v>114</v>
          </cell>
          <cell r="D305" t="str">
            <v>114004</v>
          </cell>
          <cell r="E305" t="str">
            <v>ساير حسابها و اسناد دريافتني</v>
          </cell>
          <cell r="F305" t="str">
            <v>وام ضروري كاركنان</v>
          </cell>
          <cell r="G305" t="str">
            <v>300240</v>
          </cell>
          <cell r="H305" t="str">
            <v>شاهد قراملكي ابوالقاسم</v>
          </cell>
          <cell r="P305" t="str">
            <v>610</v>
          </cell>
        </row>
        <row r="306">
          <cell r="A306">
            <v>6100</v>
          </cell>
          <cell r="B306" t="str">
            <v>114004300248</v>
          </cell>
          <cell r="C306" t="str">
            <v>114</v>
          </cell>
          <cell r="D306" t="str">
            <v>114004</v>
          </cell>
          <cell r="E306" t="str">
            <v>ساير حسابها و اسناد دريافتني</v>
          </cell>
          <cell r="F306" t="str">
            <v>وام ضروري كاركنان</v>
          </cell>
          <cell r="G306" t="str">
            <v>300248</v>
          </cell>
          <cell r="H306" t="str">
            <v>واحدي باويل محمدحسين</v>
          </cell>
          <cell r="P306" t="str">
            <v>610</v>
          </cell>
        </row>
        <row r="307">
          <cell r="A307">
            <v>6100</v>
          </cell>
          <cell r="B307" t="str">
            <v>114004300307</v>
          </cell>
          <cell r="C307" t="str">
            <v>114</v>
          </cell>
          <cell r="D307" t="str">
            <v>114004</v>
          </cell>
          <cell r="E307" t="str">
            <v>ساير حسابها و اسناد دريافتني</v>
          </cell>
          <cell r="F307" t="str">
            <v>وام ضروري كاركنان</v>
          </cell>
          <cell r="G307" t="str">
            <v>300307</v>
          </cell>
          <cell r="H307" t="str">
            <v>سعيدي قراملكي حسين</v>
          </cell>
          <cell r="P307" t="str">
            <v>610</v>
          </cell>
        </row>
        <row r="308">
          <cell r="A308">
            <v>6100</v>
          </cell>
          <cell r="B308" t="str">
            <v>114004300308</v>
          </cell>
          <cell r="C308" t="str">
            <v>114</v>
          </cell>
          <cell r="D308" t="str">
            <v>114004</v>
          </cell>
          <cell r="E308" t="str">
            <v>ساير حسابها و اسناد دريافتني</v>
          </cell>
          <cell r="F308" t="str">
            <v>وام ضروري كاركنان</v>
          </cell>
          <cell r="G308" t="str">
            <v>300308</v>
          </cell>
          <cell r="H308" t="str">
            <v>شاه قاسمي مهرداد</v>
          </cell>
          <cell r="P308" t="str">
            <v>610</v>
          </cell>
        </row>
        <row r="309">
          <cell r="A309">
            <v>6100</v>
          </cell>
          <cell r="B309" t="str">
            <v>114004300202</v>
          </cell>
          <cell r="C309" t="str">
            <v>114</v>
          </cell>
          <cell r="D309" t="str">
            <v>114004</v>
          </cell>
          <cell r="E309" t="str">
            <v>ساير حسابها و اسناد دريافتني</v>
          </cell>
          <cell r="F309" t="str">
            <v>وام ضروري كاركنان</v>
          </cell>
          <cell r="G309" t="str">
            <v>300202</v>
          </cell>
          <cell r="H309" t="str">
            <v>لك جواد</v>
          </cell>
          <cell r="P309" t="str">
            <v>610</v>
          </cell>
        </row>
        <row r="310">
          <cell r="A310">
            <v>6100</v>
          </cell>
          <cell r="B310" t="str">
            <v>114004300234</v>
          </cell>
          <cell r="C310" t="str">
            <v>114</v>
          </cell>
          <cell r="D310" t="str">
            <v>114004</v>
          </cell>
          <cell r="E310" t="str">
            <v>ساير حسابها و اسناد دريافتني</v>
          </cell>
          <cell r="F310" t="str">
            <v>وام ضروري كاركنان</v>
          </cell>
          <cell r="G310" t="str">
            <v>300234</v>
          </cell>
          <cell r="H310" t="str">
            <v>عبداله ميرشكارلو عليرضا</v>
          </cell>
          <cell r="P310" t="str">
            <v>610</v>
          </cell>
        </row>
        <row r="311">
          <cell r="A311">
            <v>6100</v>
          </cell>
          <cell r="B311" t="str">
            <v>114004300113</v>
          </cell>
          <cell r="C311" t="str">
            <v>114</v>
          </cell>
          <cell r="D311" t="str">
            <v>114004</v>
          </cell>
          <cell r="E311" t="str">
            <v>ساير حسابها و اسناد دريافتني</v>
          </cell>
          <cell r="F311" t="str">
            <v>وام ضروري كاركنان</v>
          </cell>
          <cell r="G311" t="str">
            <v>300113</v>
          </cell>
          <cell r="H311" t="str">
            <v>باغباني خضرلو منوچهر</v>
          </cell>
          <cell r="P311" t="str">
            <v>610</v>
          </cell>
        </row>
        <row r="312">
          <cell r="A312">
            <v>6100</v>
          </cell>
          <cell r="B312" t="str">
            <v>114004300076</v>
          </cell>
          <cell r="C312" t="str">
            <v>114</v>
          </cell>
          <cell r="D312" t="str">
            <v>114004</v>
          </cell>
          <cell r="E312" t="str">
            <v>ساير حسابها و اسناد دريافتني</v>
          </cell>
          <cell r="F312" t="str">
            <v>وام ضروري كاركنان</v>
          </cell>
          <cell r="G312" t="str">
            <v>300076</v>
          </cell>
          <cell r="H312" t="str">
            <v>همتي مسعود</v>
          </cell>
          <cell r="P312" t="str">
            <v>610</v>
          </cell>
        </row>
        <row r="313">
          <cell r="A313">
            <v>6100</v>
          </cell>
          <cell r="B313" t="str">
            <v>114004300101</v>
          </cell>
          <cell r="C313" t="str">
            <v>114</v>
          </cell>
          <cell r="D313" t="str">
            <v>114004</v>
          </cell>
          <cell r="E313" t="str">
            <v>ساير حسابها و اسناد دريافتني</v>
          </cell>
          <cell r="F313" t="str">
            <v>وام ضروري كاركنان</v>
          </cell>
          <cell r="G313" t="str">
            <v>300101</v>
          </cell>
          <cell r="H313" t="str">
            <v>شكري جليل</v>
          </cell>
          <cell r="P313" t="str">
            <v>610</v>
          </cell>
        </row>
        <row r="314">
          <cell r="A314">
            <v>6100</v>
          </cell>
          <cell r="B314" t="str">
            <v>114004300241</v>
          </cell>
          <cell r="C314" t="str">
            <v>114</v>
          </cell>
          <cell r="D314" t="str">
            <v>114004</v>
          </cell>
          <cell r="E314" t="str">
            <v>ساير حسابها و اسناد دريافتني</v>
          </cell>
          <cell r="F314" t="str">
            <v>وام ضروري كاركنان</v>
          </cell>
          <cell r="G314" t="str">
            <v>300241</v>
          </cell>
          <cell r="H314" t="str">
            <v>همتي قراملكي عليرضا</v>
          </cell>
          <cell r="P314" t="str">
            <v>610</v>
          </cell>
        </row>
        <row r="315">
          <cell r="A315">
            <v>6100</v>
          </cell>
          <cell r="B315" t="str">
            <v>114004300124</v>
          </cell>
          <cell r="C315" t="str">
            <v>114</v>
          </cell>
          <cell r="D315" t="str">
            <v>114004</v>
          </cell>
          <cell r="E315" t="str">
            <v>ساير حسابها و اسناد دريافتني</v>
          </cell>
          <cell r="F315" t="str">
            <v>وام ضروري كاركنان</v>
          </cell>
          <cell r="G315" t="str">
            <v>300124</v>
          </cell>
          <cell r="H315" t="str">
            <v>محب حق رحيم</v>
          </cell>
          <cell r="P315" t="str">
            <v>610</v>
          </cell>
        </row>
        <row r="316">
          <cell r="A316">
            <v>6100</v>
          </cell>
          <cell r="B316" t="str">
            <v>114004300169</v>
          </cell>
          <cell r="C316" t="str">
            <v>114</v>
          </cell>
          <cell r="D316" t="str">
            <v>114004</v>
          </cell>
          <cell r="E316" t="str">
            <v>ساير حسابها و اسناد دريافتني</v>
          </cell>
          <cell r="F316" t="str">
            <v>وام ضروري كاركنان</v>
          </cell>
          <cell r="G316" t="str">
            <v>300169</v>
          </cell>
          <cell r="H316" t="str">
            <v>منظر خسروشاهي اميرعلي</v>
          </cell>
          <cell r="P316" t="str">
            <v>610</v>
          </cell>
        </row>
        <row r="317">
          <cell r="A317">
            <v>6100</v>
          </cell>
          <cell r="B317" t="str">
            <v>114004300092</v>
          </cell>
          <cell r="C317" t="str">
            <v>114</v>
          </cell>
          <cell r="D317" t="str">
            <v>114004</v>
          </cell>
          <cell r="E317" t="str">
            <v>ساير حسابها و اسناد دريافتني</v>
          </cell>
          <cell r="F317" t="str">
            <v>وام ضروري كاركنان</v>
          </cell>
          <cell r="G317" t="str">
            <v>300092</v>
          </cell>
          <cell r="H317" t="str">
            <v>كولاب محمدحسين</v>
          </cell>
          <cell r="P317" t="str">
            <v>610</v>
          </cell>
        </row>
        <row r="318">
          <cell r="A318">
            <v>6100</v>
          </cell>
          <cell r="B318" t="str">
            <v>114004300096</v>
          </cell>
          <cell r="C318" t="str">
            <v>114</v>
          </cell>
          <cell r="D318" t="str">
            <v>114004</v>
          </cell>
          <cell r="E318" t="str">
            <v>ساير حسابها و اسناد دريافتني</v>
          </cell>
          <cell r="F318" t="str">
            <v>وام ضروري كاركنان</v>
          </cell>
          <cell r="G318" t="str">
            <v>300096</v>
          </cell>
          <cell r="H318" t="str">
            <v>امتحاني علي اكبر</v>
          </cell>
          <cell r="P318" t="str">
            <v>610</v>
          </cell>
        </row>
        <row r="319">
          <cell r="A319">
            <v>6100</v>
          </cell>
          <cell r="B319" t="str">
            <v>114004300071</v>
          </cell>
          <cell r="C319" t="str">
            <v>114</v>
          </cell>
          <cell r="D319" t="str">
            <v>114004</v>
          </cell>
          <cell r="E319" t="str">
            <v>ساير حسابها و اسناد دريافتني</v>
          </cell>
          <cell r="F319" t="str">
            <v>وام ضروري كاركنان</v>
          </cell>
          <cell r="G319" t="str">
            <v>300071</v>
          </cell>
          <cell r="H319" t="str">
            <v>ضياء سرابي اكبر</v>
          </cell>
          <cell r="P319" t="str">
            <v>610</v>
          </cell>
        </row>
        <row r="320">
          <cell r="A320">
            <v>6100</v>
          </cell>
          <cell r="B320" t="str">
            <v>114004300118</v>
          </cell>
          <cell r="C320" t="str">
            <v>114</v>
          </cell>
          <cell r="D320" t="str">
            <v>114004</v>
          </cell>
          <cell r="E320" t="str">
            <v>ساير حسابها و اسناد دريافتني</v>
          </cell>
          <cell r="F320" t="str">
            <v>وام ضروري كاركنان</v>
          </cell>
          <cell r="G320" t="str">
            <v>300118</v>
          </cell>
          <cell r="H320" t="str">
            <v>جعفرزاده بهروز</v>
          </cell>
          <cell r="P320" t="str">
            <v>610</v>
          </cell>
        </row>
        <row r="321">
          <cell r="A321">
            <v>6100</v>
          </cell>
          <cell r="B321" t="str">
            <v>114004300148</v>
          </cell>
          <cell r="C321" t="str">
            <v>114</v>
          </cell>
          <cell r="D321" t="str">
            <v>114004</v>
          </cell>
          <cell r="E321" t="str">
            <v>ساير حسابها و اسناد دريافتني</v>
          </cell>
          <cell r="F321" t="str">
            <v>وام ضروري كاركنان</v>
          </cell>
          <cell r="G321" t="str">
            <v>300148</v>
          </cell>
          <cell r="H321" t="str">
            <v>شفيعي عنصرودي داريوش</v>
          </cell>
          <cell r="P321" t="str">
            <v>610</v>
          </cell>
        </row>
        <row r="322">
          <cell r="A322">
            <v>6100</v>
          </cell>
          <cell r="B322" t="str">
            <v>114004300151</v>
          </cell>
          <cell r="C322" t="str">
            <v>114</v>
          </cell>
          <cell r="D322" t="str">
            <v>114004</v>
          </cell>
          <cell r="E322" t="str">
            <v>ساير حسابها و اسناد دريافتني</v>
          </cell>
          <cell r="F322" t="str">
            <v>وام ضروري كاركنان</v>
          </cell>
          <cell r="G322" t="str">
            <v>300151</v>
          </cell>
          <cell r="H322" t="str">
            <v>امجدي رحيم</v>
          </cell>
          <cell r="P322" t="str">
            <v>610</v>
          </cell>
        </row>
        <row r="323">
          <cell r="A323">
            <v>6100</v>
          </cell>
          <cell r="B323" t="str">
            <v>114004300152</v>
          </cell>
          <cell r="C323" t="str">
            <v>114</v>
          </cell>
          <cell r="D323" t="str">
            <v>114004</v>
          </cell>
          <cell r="E323" t="str">
            <v>ساير حسابها و اسناد دريافتني</v>
          </cell>
          <cell r="F323" t="str">
            <v>وام ضروري كاركنان</v>
          </cell>
          <cell r="G323" t="str">
            <v>300152</v>
          </cell>
          <cell r="H323" t="str">
            <v>حسن زاده حميد</v>
          </cell>
          <cell r="P323" t="str">
            <v>610</v>
          </cell>
        </row>
        <row r="324">
          <cell r="A324">
            <v>6100</v>
          </cell>
          <cell r="B324" t="str">
            <v>114004300156</v>
          </cell>
          <cell r="C324" t="str">
            <v>114</v>
          </cell>
          <cell r="D324" t="str">
            <v>114004</v>
          </cell>
          <cell r="E324" t="str">
            <v>ساير حسابها و اسناد دريافتني</v>
          </cell>
          <cell r="F324" t="str">
            <v>وام ضروري كاركنان</v>
          </cell>
          <cell r="G324" t="str">
            <v>300156</v>
          </cell>
          <cell r="H324" t="str">
            <v>حسينيان سيروس</v>
          </cell>
          <cell r="P324" t="str">
            <v>610</v>
          </cell>
        </row>
        <row r="325">
          <cell r="A325">
            <v>6100</v>
          </cell>
          <cell r="B325" t="str">
            <v>114004300162</v>
          </cell>
          <cell r="C325" t="str">
            <v>114</v>
          </cell>
          <cell r="D325" t="str">
            <v>114004</v>
          </cell>
          <cell r="E325" t="str">
            <v>ساير حسابها و اسناد دريافتني</v>
          </cell>
          <cell r="F325" t="str">
            <v>وام ضروري كاركنان</v>
          </cell>
          <cell r="G325" t="str">
            <v>300162</v>
          </cell>
          <cell r="H325" t="str">
            <v>محمدي جابر</v>
          </cell>
          <cell r="P325" t="str">
            <v>610</v>
          </cell>
        </row>
        <row r="326">
          <cell r="A326">
            <v>6100</v>
          </cell>
          <cell r="B326" t="str">
            <v>114004300170</v>
          </cell>
          <cell r="C326" t="str">
            <v>114</v>
          </cell>
          <cell r="D326" t="str">
            <v>114004</v>
          </cell>
          <cell r="E326" t="str">
            <v>ساير حسابها و اسناد دريافتني</v>
          </cell>
          <cell r="F326" t="str">
            <v>وام ضروري كاركنان</v>
          </cell>
          <cell r="G326" t="str">
            <v>300170</v>
          </cell>
          <cell r="H326" t="str">
            <v>فتحي سياوش</v>
          </cell>
          <cell r="P326" t="str">
            <v>610</v>
          </cell>
        </row>
        <row r="327">
          <cell r="A327">
            <v>6100</v>
          </cell>
          <cell r="B327" t="str">
            <v>114004300187</v>
          </cell>
          <cell r="C327" t="str">
            <v>114</v>
          </cell>
          <cell r="D327" t="str">
            <v>114004</v>
          </cell>
          <cell r="E327" t="str">
            <v>ساير حسابها و اسناد دريافتني</v>
          </cell>
          <cell r="F327" t="str">
            <v>وام ضروري كاركنان</v>
          </cell>
          <cell r="G327" t="str">
            <v>300187</v>
          </cell>
          <cell r="H327" t="str">
            <v>حاجي حيدري ممقاني مهدي</v>
          </cell>
          <cell r="P327" t="str">
            <v>610</v>
          </cell>
        </row>
        <row r="328">
          <cell r="A328">
            <v>6100</v>
          </cell>
          <cell r="B328" t="str">
            <v>114004300195</v>
          </cell>
          <cell r="C328" t="str">
            <v>114</v>
          </cell>
          <cell r="D328" t="str">
            <v>114004</v>
          </cell>
          <cell r="E328" t="str">
            <v>ساير حسابها و اسناد دريافتني</v>
          </cell>
          <cell r="F328" t="str">
            <v>وام ضروري كاركنان</v>
          </cell>
          <cell r="G328" t="str">
            <v>300195</v>
          </cell>
          <cell r="H328" t="str">
            <v>حريري كهنموئي علي</v>
          </cell>
          <cell r="P328" t="str">
            <v>610</v>
          </cell>
        </row>
        <row r="329">
          <cell r="A329">
            <v>6100</v>
          </cell>
          <cell r="B329" t="str">
            <v>114004300198</v>
          </cell>
          <cell r="C329" t="str">
            <v>114</v>
          </cell>
          <cell r="D329" t="str">
            <v>114004</v>
          </cell>
          <cell r="E329" t="str">
            <v>ساير حسابها و اسناد دريافتني</v>
          </cell>
          <cell r="F329" t="str">
            <v>وام ضروري كاركنان</v>
          </cell>
          <cell r="G329" t="str">
            <v>300198</v>
          </cell>
          <cell r="H329" t="str">
            <v>ميرزائي شكور</v>
          </cell>
          <cell r="P329" t="str">
            <v>610</v>
          </cell>
        </row>
        <row r="330">
          <cell r="A330">
            <v>6100</v>
          </cell>
          <cell r="B330" t="str">
            <v>114004300199</v>
          </cell>
          <cell r="C330" t="str">
            <v>114</v>
          </cell>
          <cell r="D330" t="str">
            <v>114004</v>
          </cell>
          <cell r="E330" t="str">
            <v>ساير حسابها و اسناد دريافتني</v>
          </cell>
          <cell r="F330" t="str">
            <v>وام ضروري كاركنان</v>
          </cell>
          <cell r="G330" t="str">
            <v>300199</v>
          </cell>
          <cell r="H330" t="str">
            <v>ناصح قراملكي مهدي</v>
          </cell>
          <cell r="P330" t="str">
            <v>610</v>
          </cell>
        </row>
        <row r="331">
          <cell r="A331">
            <v>6100</v>
          </cell>
          <cell r="B331" t="str">
            <v>114004300220</v>
          </cell>
          <cell r="C331" t="str">
            <v>114</v>
          </cell>
          <cell r="D331" t="str">
            <v>114004</v>
          </cell>
          <cell r="E331" t="str">
            <v>ساير حسابها و اسناد دريافتني</v>
          </cell>
          <cell r="F331" t="str">
            <v>وام ضروري كاركنان</v>
          </cell>
          <cell r="G331" t="str">
            <v>300220</v>
          </cell>
          <cell r="H331" t="str">
            <v>صحت مند قره بابا يوسف</v>
          </cell>
          <cell r="P331" t="str">
            <v>610</v>
          </cell>
        </row>
        <row r="332">
          <cell r="A332">
            <v>6100</v>
          </cell>
          <cell r="B332" t="str">
            <v>114004300306</v>
          </cell>
          <cell r="C332" t="str">
            <v>114</v>
          </cell>
          <cell r="D332" t="str">
            <v>114004</v>
          </cell>
          <cell r="E332" t="str">
            <v>ساير حسابها و اسناد دريافتني</v>
          </cell>
          <cell r="F332" t="str">
            <v>وام ضروري كاركنان</v>
          </cell>
          <cell r="G332" t="str">
            <v>300306</v>
          </cell>
          <cell r="H332" t="str">
            <v>نوري بهروز</v>
          </cell>
          <cell r="P332" t="str">
            <v>610</v>
          </cell>
        </row>
        <row r="333">
          <cell r="A333">
            <v>6100</v>
          </cell>
          <cell r="B333" t="str">
            <v>114004300280</v>
          </cell>
          <cell r="C333" t="str">
            <v>114</v>
          </cell>
          <cell r="D333" t="str">
            <v>114004</v>
          </cell>
          <cell r="E333" t="str">
            <v>ساير حسابها و اسناد دريافتني</v>
          </cell>
          <cell r="F333" t="str">
            <v>وام ضروري كاركنان</v>
          </cell>
          <cell r="G333" t="str">
            <v>300280</v>
          </cell>
          <cell r="H333" t="str">
            <v>طهماسبيان سجاد</v>
          </cell>
          <cell r="P333" t="str">
            <v>610</v>
          </cell>
        </row>
        <row r="334">
          <cell r="A334">
            <v>6100</v>
          </cell>
          <cell r="B334" t="str">
            <v>114004300191</v>
          </cell>
          <cell r="C334" t="str">
            <v>114</v>
          </cell>
          <cell r="D334" t="str">
            <v>114004</v>
          </cell>
          <cell r="E334" t="str">
            <v>ساير حسابها و اسناد دريافتني</v>
          </cell>
          <cell r="F334" t="str">
            <v>وام ضروري كاركنان</v>
          </cell>
          <cell r="G334" t="str">
            <v>300191</v>
          </cell>
          <cell r="H334" t="str">
            <v>باقر قازيار رشيد</v>
          </cell>
          <cell r="P334" t="str">
            <v>610</v>
          </cell>
        </row>
        <row r="335">
          <cell r="A335">
            <v>6100</v>
          </cell>
          <cell r="B335" t="str">
            <v>114004300245</v>
          </cell>
          <cell r="C335" t="str">
            <v>114</v>
          </cell>
          <cell r="D335" t="str">
            <v>114004</v>
          </cell>
          <cell r="E335" t="str">
            <v>ساير حسابها و اسناد دريافتني</v>
          </cell>
          <cell r="F335" t="str">
            <v>وام ضروري كاركنان</v>
          </cell>
          <cell r="G335" t="str">
            <v>300245</v>
          </cell>
          <cell r="H335" t="str">
            <v>غفاري افشرد كريم</v>
          </cell>
          <cell r="P335" t="str">
            <v>610</v>
          </cell>
        </row>
        <row r="336">
          <cell r="A336">
            <v>6100</v>
          </cell>
          <cell r="B336" t="str">
            <v>114004300081</v>
          </cell>
          <cell r="C336" t="str">
            <v>114</v>
          </cell>
          <cell r="D336" t="str">
            <v>114004</v>
          </cell>
          <cell r="E336" t="str">
            <v>ساير حسابها و اسناد دريافتني</v>
          </cell>
          <cell r="F336" t="str">
            <v>وام ضروري كاركنان</v>
          </cell>
          <cell r="G336" t="str">
            <v>300081</v>
          </cell>
          <cell r="H336" t="str">
            <v>بهاري قراجه مرادعلي</v>
          </cell>
          <cell r="P336" t="str">
            <v>610</v>
          </cell>
        </row>
        <row r="337">
          <cell r="A337">
            <v>6100</v>
          </cell>
          <cell r="B337" t="str">
            <v>114004300288</v>
          </cell>
          <cell r="C337" t="str">
            <v>114</v>
          </cell>
          <cell r="D337" t="str">
            <v>114004</v>
          </cell>
          <cell r="E337" t="str">
            <v>ساير حسابها و اسناد دريافتني</v>
          </cell>
          <cell r="F337" t="str">
            <v>وام ضروري كاركنان</v>
          </cell>
          <cell r="G337" t="str">
            <v>300288</v>
          </cell>
          <cell r="H337" t="str">
            <v>حاتملو محمد</v>
          </cell>
          <cell r="P337" t="str">
            <v>610</v>
          </cell>
        </row>
        <row r="338">
          <cell r="A338">
            <v>6100</v>
          </cell>
          <cell r="B338" t="str">
            <v>114004300074</v>
          </cell>
          <cell r="C338" t="str">
            <v>114</v>
          </cell>
          <cell r="D338" t="str">
            <v>114004</v>
          </cell>
          <cell r="E338" t="str">
            <v>ساير حسابها و اسناد دريافتني</v>
          </cell>
          <cell r="F338" t="str">
            <v>وام ضروري كاركنان</v>
          </cell>
          <cell r="G338" t="str">
            <v>300074</v>
          </cell>
          <cell r="H338" t="str">
            <v>ميرزا عليزاده پهر آباد فريبا</v>
          </cell>
          <cell r="P338" t="str">
            <v>610</v>
          </cell>
        </row>
        <row r="339">
          <cell r="A339">
            <v>6100</v>
          </cell>
          <cell r="B339" t="str">
            <v>114004300298</v>
          </cell>
          <cell r="C339" t="str">
            <v>114</v>
          </cell>
          <cell r="D339" t="str">
            <v>114004</v>
          </cell>
          <cell r="E339" t="str">
            <v>ساير حسابها و اسناد دريافتني</v>
          </cell>
          <cell r="F339" t="str">
            <v>وام ضروري كاركنان</v>
          </cell>
          <cell r="G339" t="str">
            <v>300298</v>
          </cell>
          <cell r="H339" t="str">
            <v>جبرئيلي اميد</v>
          </cell>
          <cell r="P339" t="str">
            <v>610</v>
          </cell>
        </row>
        <row r="340">
          <cell r="A340">
            <v>6100</v>
          </cell>
          <cell r="B340" t="str">
            <v>114004300110</v>
          </cell>
          <cell r="C340" t="str">
            <v>114</v>
          </cell>
          <cell r="D340" t="str">
            <v>114004</v>
          </cell>
          <cell r="E340" t="str">
            <v>ساير حسابها و اسناد دريافتني</v>
          </cell>
          <cell r="F340" t="str">
            <v>وام ضروري كاركنان</v>
          </cell>
          <cell r="G340" t="str">
            <v>300110</v>
          </cell>
          <cell r="H340" t="str">
            <v>فروغي زهرا</v>
          </cell>
          <cell r="P340" t="str">
            <v>610</v>
          </cell>
        </row>
        <row r="341">
          <cell r="A341">
            <v>6100</v>
          </cell>
          <cell r="B341" t="str">
            <v>114004300257</v>
          </cell>
          <cell r="C341" t="str">
            <v>114</v>
          </cell>
          <cell r="D341" t="str">
            <v>114004</v>
          </cell>
          <cell r="E341" t="str">
            <v>ساير حسابها و اسناد دريافتني</v>
          </cell>
          <cell r="F341" t="str">
            <v>وام ضروري كاركنان</v>
          </cell>
          <cell r="G341" t="str">
            <v>300257</v>
          </cell>
          <cell r="H341" t="str">
            <v>برادران حسن زاده وحيد</v>
          </cell>
          <cell r="P341" t="str">
            <v>610</v>
          </cell>
        </row>
        <row r="342">
          <cell r="A342">
            <v>6100</v>
          </cell>
          <cell r="B342" t="str">
            <v>114004300244</v>
          </cell>
          <cell r="C342" t="str">
            <v>114</v>
          </cell>
          <cell r="D342" t="str">
            <v>114004</v>
          </cell>
          <cell r="E342" t="str">
            <v>ساير حسابها و اسناد دريافتني</v>
          </cell>
          <cell r="F342" t="str">
            <v>وام ضروري كاركنان</v>
          </cell>
          <cell r="G342" t="str">
            <v>300244</v>
          </cell>
          <cell r="H342" t="str">
            <v>بزمي حسن</v>
          </cell>
          <cell r="P342" t="str">
            <v>610</v>
          </cell>
        </row>
        <row r="343">
          <cell r="A343">
            <v>6100</v>
          </cell>
          <cell r="B343" t="str">
            <v>114004300181</v>
          </cell>
          <cell r="C343" t="str">
            <v>114</v>
          </cell>
          <cell r="D343" t="str">
            <v>114004</v>
          </cell>
          <cell r="E343" t="str">
            <v>ساير حسابها و اسناد دريافتني</v>
          </cell>
          <cell r="F343" t="str">
            <v>وام ضروري كاركنان</v>
          </cell>
          <cell r="G343" t="str">
            <v>300181</v>
          </cell>
          <cell r="H343" t="str">
            <v>وظيفه واثق مهدي</v>
          </cell>
          <cell r="P343" t="str">
            <v>610</v>
          </cell>
        </row>
        <row r="344">
          <cell r="A344">
            <v>6100</v>
          </cell>
          <cell r="B344" t="str">
            <v>114004300125</v>
          </cell>
          <cell r="C344" t="str">
            <v>114</v>
          </cell>
          <cell r="D344" t="str">
            <v>114004</v>
          </cell>
          <cell r="E344" t="str">
            <v>ساير حسابها و اسناد دريافتني</v>
          </cell>
          <cell r="F344" t="str">
            <v>وام ضروري كاركنان</v>
          </cell>
          <cell r="G344" t="str">
            <v>300125</v>
          </cell>
          <cell r="H344" t="str">
            <v>سلطاني حسين</v>
          </cell>
          <cell r="P344" t="str">
            <v>610</v>
          </cell>
        </row>
        <row r="345">
          <cell r="A345">
            <v>6100</v>
          </cell>
          <cell r="B345" t="str">
            <v>114004300132</v>
          </cell>
          <cell r="C345" t="str">
            <v>114</v>
          </cell>
          <cell r="D345" t="str">
            <v>114004</v>
          </cell>
          <cell r="E345" t="str">
            <v>ساير حسابها و اسناد دريافتني</v>
          </cell>
          <cell r="F345" t="str">
            <v>وام ضروري كاركنان</v>
          </cell>
          <cell r="G345" t="str">
            <v>300132</v>
          </cell>
          <cell r="H345" t="str">
            <v>مهرابي افشار عباس</v>
          </cell>
          <cell r="P345" t="str">
            <v>610</v>
          </cell>
        </row>
        <row r="346">
          <cell r="A346">
            <v>6100</v>
          </cell>
          <cell r="B346" t="str">
            <v>114004300136</v>
          </cell>
          <cell r="C346" t="str">
            <v>114</v>
          </cell>
          <cell r="D346" t="str">
            <v>114004</v>
          </cell>
          <cell r="E346" t="str">
            <v>ساير حسابها و اسناد دريافتني</v>
          </cell>
          <cell r="F346" t="str">
            <v>وام ضروري كاركنان</v>
          </cell>
          <cell r="G346" t="str">
            <v>300136</v>
          </cell>
          <cell r="H346" t="str">
            <v>تقي پور كهاني محمدرضا</v>
          </cell>
          <cell r="P346" t="str">
            <v>610</v>
          </cell>
        </row>
        <row r="347">
          <cell r="A347">
            <v>6100</v>
          </cell>
          <cell r="B347" t="str">
            <v>114004300137</v>
          </cell>
          <cell r="C347" t="str">
            <v>114</v>
          </cell>
          <cell r="D347" t="str">
            <v>114004</v>
          </cell>
          <cell r="E347" t="str">
            <v>ساير حسابها و اسناد دريافتني</v>
          </cell>
          <cell r="F347" t="str">
            <v>وام ضروري كاركنان</v>
          </cell>
          <cell r="G347" t="str">
            <v>300137</v>
          </cell>
          <cell r="H347" t="str">
            <v>ستاري ميرهاشم</v>
          </cell>
          <cell r="P347" t="str">
            <v>610</v>
          </cell>
        </row>
        <row r="348">
          <cell r="A348">
            <v>6100</v>
          </cell>
          <cell r="B348" t="str">
            <v>114004300144</v>
          </cell>
          <cell r="C348" t="str">
            <v>114</v>
          </cell>
          <cell r="D348" t="str">
            <v>114004</v>
          </cell>
          <cell r="E348" t="str">
            <v>ساير حسابها و اسناد دريافتني</v>
          </cell>
          <cell r="F348" t="str">
            <v>وام ضروري كاركنان</v>
          </cell>
          <cell r="G348" t="str">
            <v>300144</v>
          </cell>
          <cell r="H348" t="str">
            <v>آقائي كومله نادر</v>
          </cell>
          <cell r="P348" t="str">
            <v>610</v>
          </cell>
        </row>
        <row r="349">
          <cell r="A349">
            <v>6100</v>
          </cell>
          <cell r="B349" t="str">
            <v>114004300146</v>
          </cell>
          <cell r="C349" t="str">
            <v>114</v>
          </cell>
          <cell r="D349" t="str">
            <v>114004</v>
          </cell>
          <cell r="E349" t="str">
            <v>ساير حسابها و اسناد دريافتني</v>
          </cell>
          <cell r="F349" t="str">
            <v>وام ضروري كاركنان</v>
          </cell>
          <cell r="G349" t="str">
            <v>300146</v>
          </cell>
          <cell r="H349" t="str">
            <v>شمس آذر ميرعلي</v>
          </cell>
          <cell r="P349" t="str">
            <v>610</v>
          </cell>
        </row>
        <row r="350">
          <cell r="A350">
            <v>6100</v>
          </cell>
          <cell r="B350" t="str">
            <v>114004300155</v>
          </cell>
          <cell r="C350" t="str">
            <v>114</v>
          </cell>
          <cell r="D350" t="str">
            <v>114004</v>
          </cell>
          <cell r="E350" t="str">
            <v>ساير حسابها و اسناد دريافتني</v>
          </cell>
          <cell r="F350" t="str">
            <v>وام ضروري كاركنان</v>
          </cell>
          <cell r="G350" t="str">
            <v>300155</v>
          </cell>
          <cell r="H350" t="str">
            <v>قليپور سفيداني حسين</v>
          </cell>
          <cell r="P350" t="str">
            <v>610</v>
          </cell>
        </row>
        <row r="351">
          <cell r="A351">
            <v>6100</v>
          </cell>
          <cell r="B351" t="str">
            <v>114004300157</v>
          </cell>
          <cell r="C351" t="str">
            <v>114</v>
          </cell>
          <cell r="D351" t="str">
            <v>114004</v>
          </cell>
          <cell r="E351" t="str">
            <v>ساير حسابها و اسناد دريافتني</v>
          </cell>
          <cell r="F351" t="str">
            <v>وام ضروري كاركنان</v>
          </cell>
          <cell r="G351" t="str">
            <v>300157</v>
          </cell>
          <cell r="H351" t="str">
            <v>معصومي خدايار</v>
          </cell>
          <cell r="P351" t="str">
            <v>610</v>
          </cell>
        </row>
        <row r="352">
          <cell r="A352">
            <v>6100</v>
          </cell>
          <cell r="B352" t="str">
            <v>114004300160</v>
          </cell>
          <cell r="C352" t="str">
            <v>114</v>
          </cell>
          <cell r="D352" t="str">
            <v>114004</v>
          </cell>
          <cell r="E352" t="str">
            <v>ساير حسابها و اسناد دريافتني</v>
          </cell>
          <cell r="F352" t="str">
            <v>وام ضروري كاركنان</v>
          </cell>
          <cell r="G352" t="str">
            <v>300160</v>
          </cell>
          <cell r="H352" t="str">
            <v>عالم وحيد</v>
          </cell>
          <cell r="P352" t="str">
            <v>610</v>
          </cell>
        </row>
        <row r="353">
          <cell r="A353">
            <v>6100</v>
          </cell>
          <cell r="B353" t="str">
            <v>114004300204</v>
          </cell>
          <cell r="C353" t="str">
            <v>114</v>
          </cell>
          <cell r="D353" t="str">
            <v>114004</v>
          </cell>
          <cell r="E353" t="str">
            <v>ساير حسابها و اسناد دريافتني</v>
          </cell>
          <cell r="F353" t="str">
            <v>وام ضروري كاركنان</v>
          </cell>
          <cell r="G353" t="str">
            <v>300204</v>
          </cell>
          <cell r="H353" t="str">
            <v>قازانچائي جواد</v>
          </cell>
          <cell r="P353" t="str">
            <v>610</v>
          </cell>
        </row>
        <row r="354">
          <cell r="A354">
            <v>6100</v>
          </cell>
          <cell r="B354" t="str">
            <v>114004300208</v>
          </cell>
          <cell r="C354" t="str">
            <v>114</v>
          </cell>
          <cell r="D354" t="str">
            <v>114004</v>
          </cell>
          <cell r="E354" t="str">
            <v>ساير حسابها و اسناد دريافتني</v>
          </cell>
          <cell r="F354" t="str">
            <v>وام ضروري كاركنان</v>
          </cell>
          <cell r="G354" t="str">
            <v>300208</v>
          </cell>
          <cell r="H354" t="str">
            <v>جعفرزاده رسول</v>
          </cell>
          <cell r="P354" t="str">
            <v>610</v>
          </cell>
        </row>
        <row r="355">
          <cell r="A355">
            <v>6100</v>
          </cell>
          <cell r="B355" t="str">
            <v>114004300226</v>
          </cell>
          <cell r="C355" t="str">
            <v>114</v>
          </cell>
          <cell r="D355" t="str">
            <v>114004</v>
          </cell>
          <cell r="E355" t="str">
            <v>ساير حسابها و اسناد دريافتني</v>
          </cell>
          <cell r="F355" t="str">
            <v>وام ضروري كاركنان</v>
          </cell>
          <cell r="G355" t="str">
            <v>300226</v>
          </cell>
          <cell r="H355" t="str">
            <v>طاهباز هادي</v>
          </cell>
          <cell r="P355" t="str">
            <v>610</v>
          </cell>
        </row>
        <row r="356">
          <cell r="A356">
            <v>6100</v>
          </cell>
          <cell r="B356" t="str">
            <v>114004300247</v>
          </cell>
          <cell r="C356" t="str">
            <v>114</v>
          </cell>
          <cell r="D356" t="str">
            <v>114004</v>
          </cell>
          <cell r="E356" t="str">
            <v>ساير حسابها و اسناد دريافتني</v>
          </cell>
          <cell r="F356" t="str">
            <v>وام ضروري كاركنان</v>
          </cell>
          <cell r="G356" t="str">
            <v>300247</v>
          </cell>
          <cell r="H356" t="str">
            <v>حسن زاده علي بيك كندي مطلب</v>
          </cell>
          <cell r="P356" t="str">
            <v>610</v>
          </cell>
        </row>
        <row r="357">
          <cell r="A357">
            <v>6100</v>
          </cell>
          <cell r="B357" t="str">
            <v>114004300260</v>
          </cell>
          <cell r="C357" t="str">
            <v>114</v>
          </cell>
          <cell r="D357" t="str">
            <v>114004</v>
          </cell>
          <cell r="E357" t="str">
            <v>ساير حسابها و اسناد دريافتني</v>
          </cell>
          <cell r="F357" t="str">
            <v>وام ضروري كاركنان</v>
          </cell>
          <cell r="G357" t="str">
            <v>300260</v>
          </cell>
          <cell r="H357" t="str">
            <v>منزوي صوفياني مسعود</v>
          </cell>
          <cell r="P357" t="str">
            <v>610</v>
          </cell>
        </row>
        <row r="358">
          <cell r="A358">
            <v>6100</v>
          </cell>
          <cell r="B358" t="str">
            <v>114004300261</v>
          </cell>
          <cell r="C358" t="str">
            <v>114</v>
          </cell>
          <cell r="D358" t="str">
            <v>114004</v>
          </cell>
          <cell r="E358" t="str">
            <v>ساير حسابها و اسناد دريافتني</v>
          </cell>
          <cell r="F358" t="str">
            <v>وام ضروري كاركنان</v>
          </cell>
          <cell r="G358" t="str">
            <v>300261</v>
          </cell>
          <cell r="H358" t="str">
            <v>دليري اقدم وحيد</v>
          </cell>
          <cell r="P358" t="str">
            <v>610</v>
          </cell>
        </row>
        <row r="359">
          <cell r="A359">
            <v>6100</v>
          </cell>
          <cell r="B359" t="str">
            <v>114004300062</v>
          </cell>
          <cell r="C359" t="str">
            <v>114</v>
          </cell>
          <cell r="D359" t="str">
            <v>114004</v>
          </cell>
          <cell r="E359" t="str">
            <v>ساير حسابها و اسناد دريافتني</v>
          </cell>
          <cell r="F359" t="str">
            <v>وام ضروري كاركنان</v>
          </cell>
          <cell r="G359" t="str">
            <v>300062</v>
          </cell>
          <cell r="H359" t="str">
            <v>شاه رسالي صالح</v>
          </cell>
          <cell r="P359" t="str">
            <v>610</v>
          </cell>
        </row>
        <row r="360">
          <cell r="A360">
            <v>6100</v>
          </cell>
          <cell r="B360" t="str">
            <v>114004300069</v>
          </cell>
          <cell r="C360" t="str">
            <v>114</v>
          </cell>
          <cell r="D360" t="str">
            <v>114004</v>
          </cell>
          <cell r="E360" t="str">
            <v>ساير حسابها و اسناد دريافتني</v>
          </cell>
          <cell r="F360" t="str">
            <v>وام ضروري كاركنان</v>
          </cell>
          <cell r="G360" t="str">
            <v>300069</v>
          </cell>
          <cell r="H360" t="str">
            <v>دلمقاني زاده عليرضا</v>
          </cell>
          <cell r="P360" t="str">
            <v>610</v>
          </cell>
        </row>
        <row r="361">
          <cell r="A361">
            <v>6100</v>
          </cell>
          <cell r="B361" t="str">
            <v>114004300119</v>
          </cell>
          <cell r="C361" t="str">
            <v>114</v>
          </cell>
          <cell r="D361" t="str">
            <v>114004</v>
          </cell>
          <cell r="E361" t="str">
            <v>ساير حسابها و اسناد دريافتني</v>
          </cell>
          <cell r="F361" t="str">
            <v>وام ضروري كاركنان</v>
          </cell>
          <cell r="G361" t="str">
            <v>300119</v>
          </cell>
          <cell r="H361" t="str">
            <v>رستم پور مشكنبر حسن</v>
          </cell>
          <cell r="P361" t="str">
            <v>610</v>
          </cell>
        </row>
        <row r="362">
          <cell r="A362">
            <v>6100</v>
          </cell>
          <cell r="B362" t="str">
            <v>114004300128</v>
          </cell>
          <cell r="C362" t="str">
            <v>114</v>
          </cell>
          <cell r="D362" t="str">
            <v>114004</v>
          </cell>
          <cell r="E362" t="str">
            <v>ساير حسابها و اسناد دريافتني</v>
          </cell>
          <cell r="F362" t="str">
            <v>وام ضروري كاركنان</v>
          </cell>
          <cell r="G362" t="str">
            <v>300128</v>
          </cell>
          <cell r="H362" t="str">
            <v>محمدباقري لاهوت كريم</v>
          </cell>
          <cell r="P362" t="str">
            <v>610</v>
          </cell>
        </row>
        <row r="363">
          <cell r="A363">
            <v>6100</v>
          </cell>
          <cell r="B363" t="str">
            <v>114004300131</v>
          </cell>
          <cell r="C363" t="str">
            <v>114</v>
          </cell>
          <cell r="D363" t="str">
            <v>114004</v>
          </cell>
          <cell r="E363" t="str">
            <v>ساير حسابها و اسناد دريافتني</v>
          </cell>
          <cell r="F363" t="str">
            <v>وام ضروري كاركنان</v>
          </cell>
          <cell r="G363" t="str">
            <v>300131</v>
          </cell>
          <cell r="H363" t="str">
            <v>شكوهي علي</v>
          </cell>
          <cell r="P363" t="str">
            <v>610</v>
          </cell>
        </row>
        <row r="364">
          <cell r="A364">
            <v>6100</v>
          </cell>
          <cell r="B364" t="str">
            <v>114004300182</v>
          </cell>
          <cell r="C364" t="str">
            <v>114</v>
          </cell>
          <cell r="D364" t="str">
            <v>114004</v>
          </cell>
          <cell r="E364" t="str">
            <v>ساير حسابها و اسناد دريافتني</v>
          </cell>
          <cell r="F364" t="str">
            <v>وام ضروري كاركنان</v>
          </cell>
          <cell r="G364" t="str">
            <v>300182</v>
          </cell>
          <cell r="H364" t="str">
            <v>اصلاني مقدم علي</v>
          </cell>
          <cell r="P364" t="str">
            <v>610</v>
          </cell>
        </row>
        <row r="365">
          <cell r="A365">
            <v>6100</v>
          </cell>
          <cell r="B365" t="str">
            <v>114004300103</v>
          </cell>
          <cell r="C365" t="str">
            <v>114</v>
          </cell>
          <cell r="D365" t="str">
            <v>114004</v>
          </cell>
          <cell r="E365" t="str">
            <v>ساير حسابها و اسناد دريافتني</v>
          </cell>
          <cell r="F365" t="str">
            <v>وام ضروري كاركنان</v>
          </cell>
          <cell r="G365" t="str">
            <v>300103</v>
          </cell>
          <cell r="H365" t="str">
            <v>چابك شاهرخ</v>
          </cell>
          <cell r="P365" t="str">
            <v>610</v>
          </cell>
        </row>
        <row r="366">
          <cell r="A366">
            <v>6100</v>
          </cell>
          <cell r="B366" t="str">
            <v>114004300134</v>
          </cell>
          <cell r="C366" t="str">
            <v>114</v>
          </cell>
          <cell r="D366" t="str">
            <v>114004</v>
          </cell>
          <cell r="E366" t="str">
            <v>ساير حسابها و اسناد دريافتني</v>
          </cell>
          <cell r="F366" t="str">
            <v>وام ضروري كاركنان</v>
          </cell>
          <cell r="G366" t="str">
            <v>300134</v>
          </cell>
          <cell r="H366" t="str">
            <v>نكوئي فائق</v>
          </cell>
          <cell r="P366" t="str">
            <v>610</v>
          </cell>
        </row>
        <row r="367">
          <cell r="A367">
            <v>6100</v>
          </cell>
          <cell r="B367" t="str">
            <v>114004300008</v>
          </cell>
          <cell r="C367" t="str">
            <v>114</v>
          </cell>
          <cell r="D367" t="str">
            <v>114004</v>
          </cell>
          <cell r="E367" t="str">
            <v>ساير حسابها و اسناد دريافتني</v>
          </cell>
          <cell r="F367" t="str">
            <v>وام ضروري كاركنان</v>
          </cell>
          <cell r="G367" t="str">
            <v>300008</v>
          </cell>
          <cell r="H367" t="str">
            <v>واحد ابراهيم</v>
          </cell>
          <cell r="P367" t="str">
            <v>610</v>
          </cell>
        </row>
        <row r="368">
          <cell r="A368">
            <v>6100</v>
          </cell>
          <cell r="B368" t="str">
            <v>114004300196</v>
          </cell>
          <cell r="C368" t="str">
            <v>114</v>
          </cell>
          <cell r="D368" t="str">
            <v>114004</v>
          </cell>
          <cell r="E368" t="str">
            <v>ساير حسابها و اسناد دريافتني</v>
          </cell>
          <cell r="F368" t="str">
            <v>وام ضروري كاركنان</v>
          </cell>
          <cell r="G368" t="str">
            <v>300196</v>
          </cell>
          <cell r="H368" t="str">
            <v>حسيني سيد جواد</v>
          </cell>
          <cell r="P368" t="str">
            <v>610</v>
          </cell>
        </row>
        <row r="369">
          <cell r="A369">
            <v>6100</v>
          </cell>
          <cell r="B369" t="str">
            <v>114004300210</v>
          </cell>
          <cell r="C369" t="str">
            <v>114</v>
          </cell>
          <cell r="D369" t="str">
            <v>114004</v>
          </cell>
          <cell r="E369" t="str">
            <v>ساير حسابها و اسناد دريافتني</v>
          </cell>
          <cell r="F369" t="str">
            <v>وام ضروري كاركنان</v>
          </cell>
          <cell r="G369" t="str">
            <v>300210</v>
          </cell>
          <cell r="H369" t="str">
            <v>احمدي نژاد مجيد</v>
          </cell>
          <cell r="P369" t="str">
            <v>610</v>
          </cell>
        </row>
        <row r="370">
          <cell r="A370">
            <v>6100</v>
          </cell>
          <cell r="B370" t="str">
            <v>114004300223</v>
          </cell>
          <cell r="C370" t="str">
            <v>114</v>
          </cell>
          <cell r="D370" t="str">
            <v>114004</v>
          </cell>
          <cell r="E370" t="str">
            <v>ساير حسابها و اسناد دريافتني</v>
          </cell>
          <cell r="F370" t="str">
            <v>وام ضروري كاركنان</v>
          </cell>
          <cell r="G370" t="str">
            <v>300223</v>
          </cell>
          <cell r="H370" t="str">
            <v>حسيني ميرصمد</v>
          </cell>
          <cell r="P370" t="str">
            <v>610</v>
          </cell>
        </row>
        <row r="371">
          <cell r="A371">
            <v>6100</v>
          </cell>
          <cell r="B371" t="str">
            <v>114006300107</v>
          </cell>
          <cell r="C371" t="str">
            <v>114</v>
          </cell>
          <cell r="D371" t="str">
            <v>114006</v>
          </cell>
          <cell r="E371" t="str">
            <v>ساير حسابها و اسناد دريافتني</v>
          </cell>
          <cell r="F371" t="str">
            <v>وام خريدخودرو</v>
          </cell>
          <cell r="G371" t="str">
            <v>300107</v>
          </cell>
          <cell r="H371" t="str">
            <v>روحي مهر سياوش</v>
          </cell>
          <cell r="P371" t="str">
            <v>610</v>
          </cell>
        </row>
        <row r="372">
          <cell r="A372">
            <v>6100</v>
          </cell>
          <cell r="B372" t="str">
            <v>114006300200</v>
          </cell>
          <cell r="C372" t="str">
            <v>114</v>
          </cell>
          <cell r="D372" t="str">
            <v>114006</v>
          </cell>
          <cell r="E372" t="str">
            <v>ساير حسابها و اسناد دريافتني</v>
          </cell>
          <cell r="F372" t="str">
            <v>وام خريدخودرو</v>
          </cell>
          <cell r="G372" t="str">
            <v>300200</v>
          </cell>
          <cell r="H372" t="str">
            <v>محمد كريمي حامد</v>
          </cell>
          <cell r="P372" t="str">
            <v>610</v>
          </cell>
        </row>
        <row r="373">
          <cell r="A373">
            <v>6100</v>
          </cell>
          <cell r="B373" t="str">
            <v>114006300274</v>
          </cell>
          <cell r="C373" t="str">
            <v>114</v>
          </cell>
          <cell r="D373" t="str">
            <v>114006</v>
          </cell>
          <cell r="E373" t="str">
            <v>ساير حسابها و اسناد دريافتني</v>
          </cell>
          <cell r="F373" t="str">
            <v>وام خريدخودرو</v>
          </cell>
          <cell r="G373" t="str">
            <v>300274</v>
          </cell>
          <cell r="H373" t="str">
            <v>مومني ميرمسعود</v>
          </cell>
          <cell r="P373" t="str">
            <v>610</v>
          </cell>
        </row>
        <row r="374">
          <cell r="A374">
            <v>6100</v>
          </cell>
          <cell r="B374" t="str">
            <v>114006300263</v>
          </cell>
          <cell r="C374" t="str">
            <v>114</v>
          </cell>
          <cell r="D374" t="str">
            <v>114006</v>
          </cell>
          <cell r="E374" t="str">
            <v>ساير حسابها و اسناد دريافتني</v>
          </cell>
          <cell r="F374" t="str">
            <v>وام خريدخودرو</v>
          </cell>
          <cell r="G374" t="str">
            <v>300263</v>
          </cell>
          <cell r="H374" t="str">
            <v>خدائي محمودي رضا</v>
          </cell>
          <cell r="P374" t="str">
            <v>610</v>
          </cell>
        </row>
        <row r="375">
          <cell r="A375">
            <v>6100</v>
          </cell>
          <cell r="B375" t="str">
            <v>114006300264</v>
          </cell>
          <cell r="C375" t="str">
            <v>114</v>
          </cell>
          <cell r="D375" t="str">
            <v>114006</v>
          </cell>
          <cell r="E375" t="str">
            <v>ساير حسابها و اسناد دريافتني</v>
          </cell>
          <cell r="F375" t="str">
            <v>وام خريدخودرو</v>
          </cell>
          <cell r="G375" t="str">
            <v>300264</v>
          </cell>
          <cell r="H375" t="str">
            <v>جليل پور صابرجوي حسين</v>
          </cell>
          <cell r="P375" t="str">
            <v>610</v>
          </cell>
        </row>
        <row r="376">
          <cell r="A376">
            <v>6100</v>
          </cell>
          <cell r="B376" t="str">
            <v>114006300235</v>
          </cell>
          <cell r="C376" t="str">
            <v>114</v>
          </cell>
          <cell r="D376" t="str">
            <v>114006</v>
          </cell>
          <cell r="E376" t="str">
            <v>ساير حسابها و اسناد دريافتني</v>
          </cell>
          <cell r="F376" t="str">
            <v>وام خريدخودرو</v>
          </cell>
          <cell r="G376" t="str">
            <v>300235</v>
          </cell>
          <cell r="H376" t="str">
            <v>حدادپوربدر محمدرضا</v>
          </cell>
          <cell r="P376" t="str">
            <v>610</v>
          </cell>
        </row>
        <row r="377">
          <cell r="A377">
            <v>6100</v>
          </cell>
          <cell r="B377" t="str">
            <v>114006300094</v>
          </cell>
          <cell r="C377" t="str">
            <v>114</v>
          </cell>
          <cell r="D377" t="str">
            <v>114006</v>
          </cell>
          <cell r="E377" t="str">
            <v>ساير حسابها و اسناد دريافتني</v>
          </cell>
          <cell r="F377" t="str">
            <v>وام خريدخودرو</v>
          </cell>
          <cell r="G377" t="str">
            <v>300094</v>
          </cell>
          <cell r="H377" t="str">
            <v>محمود شريعتي مهرداد</v>
          </cell>
          <cell r="P377" t="str">
            <v>610</v>
          </cell>
        </row>
        <row r="378">
          <cell r="A378">
            <v>6100</v>
          </cell>
          <cell r="B378" t="str">
            <v>114007</v>
          </cell>
          <cell r="C378" t="str">
            <v>114</v>
          </cell>
          <cell r="D378" t="str">
            <v>114007</v>
          </cell>
          <cell r="E378" t="str">
            <v>ساير حسابها و اسناد دريافتني</v>
          </cell>
          <cell r="F378" t="str">
            <v>رند ماه</v>
          </cell>
          <cell r="G378" t="str">
            <v/>
          </cell>
          <cell r="H378" t="str">
            <v/>
          </cell>
          <cell r="P378" t="str">
            <v>610</v>
          </cell>
        </row>
        <row r="379">
          <cell r="A379">
            <v>6300</v>
          </cell>
          <cell r="B379" t="str">
            <v>114008100109</v>
          </cell>
          <cell r="C379" t="str">
            <v>114</v>
          </cell>
          <cell r="D379" t="str">
            <v>114008</v>
          </cell>
          <cell r="E379" t="str">
            <v>ساير حسابها و اسناد دريافتني</v>
          </cell>
          <cell r="F379" t="str">
            <v>سپرده ها و ودايع</v>
          </cell>
          <cell r="G379" t="str">
            <v>100109</v>
          </cell>
          <cell r="H379" t="str">
            <v>بانک ملت پروين جاري96656582(جام)</v>
          </cell>
          <cell r="P379" t="str">
            <v>630</v>
          </cell>
        </row>
        <row r="380">
          <cell r="A380">
            <v>6300</v>
          </cell>
          <cell r="B380" t="str">
            <v>114008101482</v>
          </cell>
          <cell r="C380" t="str">
            <v>114</v>
          </cell>
          <cell r="D380" t="str">
            <v>114008</v>
          </cell>
          <cell r="E380" t="str">
            <v>ساير حسابها و اسناد دريافتني</v>
          </cell>
          <cell r="F380" t="str">
            <v>سپرده ها و ودايع</v>
          </cell>
          <cell r="G380" t="str">
            <v>101482</v>
          </cell>
          <cell r="H380" t="str">
            <v>شرکت نفت</v>
          </cell>
          <cell r="P380" t="str">
            <v>630</v>
          </cell>
        </row>
        <row r="381">
          <cell r="A381">
            <v>1160</v>
          </cell>
          <cell r="B381" t="str">
            <v>114009101954</v>
          </cell>
          <cell r="C381" t="str">
            <v>114</v>
          </cell>
          <cell r="D381" t="str">
            <v>114009</v>
          </cell>
          <cell r="E381" t="str">
            <v>ساير حسابها و اسناد دريافتني</v>
          </cell>
          <cell r="F381" t="str">
            <v>ساير بدهكاران</v>
          </cell>
          <cell r="G381" t="str">
            <v>101954</v>
          </cell>
          <cell r="H381" t="str">
            <v>شركت كارگزاري بانك مسكن</v>
          </cell>
          <cell r="P381" t="str">
            <v>116</v>
          </cell>
        </row>
        <row r="382">
          <cell r="A382">
            <v>6000</v>
          </cell>
          <cell r="B382" t="str">
            <v>114009101220</v>
          </cell>
          <cell r="C382" t="str">
            <v>114</v>
          </cell>
          <cell r="D382" t="str">
            <v>114009</v>
          </cell>
          <cell r="E382" t="str">
            <v>ساير حسابها و اسناد دريافتني</v>
          </cell>
          <cell r="F382" t="str">
            <v>ساير بدهكاران</v>
          </cell>
          <cell r="G382" t="str">
            <v>101220</v>
          </cell>
          <cell r="H382" t="str">
            <v>سازمان گسترش ونوسازي صنايع ايران</v>
          </cell>
          <cell r="P382" t="str">
            <v>600</v>
          </cell>
        </row>
        <row r="383">
          <cell r="A383">
            <v>6000</v>
          </cell>
          <cell r="B383" t="str">
            <v>114009300018</v>
          </cell>
          <cell r="C383" t="str">
            <v>114</v>
          </cell>
          <cell r="D383" t="str">
            <v>114009</v>
          </cell>
          <cell r="E383" t="str">
            <v>ساير حسابها و اسناد دريافتني</v>
          </cell>
          <cell r="F383" t="str">
            <v>ساير بدهكاران</v>
          </cell>
          <cell r="G383" t="str">
            <v>300018</v>
          </cell>
          <cell r="H383" t="str">
            <v>عليپور فيروزي صمد</v>
          </cell>
          <cell r="P383" t="str">
            <v>600</v>
          </cell>
        </row>
        <row r="384">
          <cell r="A384">
            <v>6000</v>
          </cell>
          <cell r="B384" t="str">
            <v>114009101249</v>
          </cell>
          <cell r="C384" t="str">
            <v>114</v>
          </cell>
          <cell r="D384" t="str">
            <v>114009</v>
          </cell>
          <cell r="E384" t="str">
            <v>ساير حسابها و اسناد دريافتني</v>
          </cell>
          <cell r="F384" t="str">
            <v>ساير بدهكاران</v>
          </cell>
          <cell r="G384" t="str">
            <v>101249</v>
          </cell>
          <cell r="H384" t="str">
            <v>پاوند</v>
          </cell>
          <cell r="P384" t="str">
            <v>600</v>
          </cell>
        </row>
        <row r="385">
          <cell r="A385">
            <v>6000</v>
          </cell>
          <cell r="B385" t="str">
            <v>114009101699</v>
          </cell>
          <cell r="C385" t="str">
            <v>114</v>
          </cell>
          <cell r="D385" t="str">
            <v>114009</v>
          </cell>
          <cell r="E385" t="str">
            <v>ساير حسابها و اسناد دريافتني</v>
          </cell>
          <cell r="F385" t="str">
            <v>ساير بدهكاران</v>
          </cell>
          <cell r="G385" t="str">
            <v>101699</v>
          </cell>
          <cell r="H385" t="str">
            <v>متفرقه</v>
          </cell>
          <cell r="P385" t="str">
            <v>600</v>
          </cell>
        </row>
        <row r="386">
          <cell r="A386">
            <v>6000</v>
          </cell>
          <cell r="B386" t="str">
            <v>114009101719</v>
          </cell>
          <cell r="C386" t="str">
            <v>114</v>
          </cell>
          <cell r="D386" t="str">
            <v>114009</v>
          </cell>
          <cell r="E386" t="str">
            <v>ساير حسابها و اسناد دريافتني</v>
          </cell>
          <cell r="F386" t="str">
            <v>ساير بدهكاران</v>
          </cell>
          <cell r="G386" t="str">
            <v>101719</v>
          </cell>
          <cell r="H386" t="str">
            <v>كاظم سياباني</v>
          </cell>
          <cell r="P386" t="str">
            <v>600</v>
          </cell>
        </row>
        <row r="387">
          <cell r="A387">
            <v>6000</v>
          </cell>
          <cell r="B387" t="str">
            <v>114009101349</v>
          </cell>
          <cell r="C387" t="str">
            <v>114</v>
          </cell>
          <cell r="D387" t="str">
            <v>114009</v>
          </cell>
          <cell r="E387" t="str">
            <v>ساير حسابها و اسناد دريافتني</v>
          </cell>
          <cell r="F387" t="str">
            <v>ساير بدهكاران</v>
          </cell>
          <cell r="G387" t="str">
            <v>101349</v>
          </cell>
          <cell r="H387" t="str">
            <v>حاجي مهدي صباغ</v>
          </cell>
          <cell r="P387" t="str">
            <v>600</v>
          </cell>
        </row>
        <row r="388">
          <cell r="A388">
            <v>6000</v>
          </cell>
          <cell r="B388" t="str">
            <v>114009101258</v>
          </cell>
          <cell r="C388" t="str">
            <v>114</v>
          </cell>
          <cell r="D388" t="str">
            <v>114009</v>
          </cell>
          <cell r="E388" t="str">
            <v>ساير حسابها و اسناد دريافتني</v>
          </cell>
          <cell r="F388" t="str">
            <v>ساير بدهكاران</v>
          </cell>
          <cell r="G388" t="str">
            <v>101258</v>
          </cell>
          <cell r="H388" t="str">
            <v>كارگاه توليدي امين (حسينلو)</v>
          </cell>
          <cell r="P388" t="str">
            <v>600</v>
          </cell>
        </row>
        <row r="389">
          <cell r="A389">
            <v>6000</v>
          </cell>
          <cell r="B389" t="str">
            <v>114009101227</v>
          </cell>
          <cell r="C389" t="str">
            <v>114</v>
          </cell>
          <cell r="D389" t="str">
            <v>114009</v>
          </cell>
          <cell r="E389" t="str">
            <v>ساير حسابها و اسناد دريافتني</v>
          </cell>
          <cell r="F389" t="str">
            <v>ساير بدهكاران</v>
          </cell>
          <cell r="G389" t="str">
            <v>101227</v>
          </cell>
          <cell r="H389" t="str">
            <v>پيوند صنايع فردا</v>
          </cell>
          <cell r="P389" t="str">
            <v>600</v>
          </cell>
        </row>
        <row r="390">
          <cell r="A390">
            <v>6000</v>
          </cell>
          <cell r="B390" t="str">
            <v>114009101811</v>
          </cell>
          <cell r="C390" t="str">
            <v>114</v>
          </cell>
          <cell r="D390" t="str">
            <v>114009</v>
          </cell>
          <cell r="E390" t="str">
            <v>ساير حسابها و اسناد دريافتني</v>
          </cell>
          <cell r="F390" t="str">
            <v>ساير بدهكاران</v>
          </cell>
          <cell r="G390" t="str">
            <v>101811</v>
          </cell>
          <cell r="H390" t="str">
            <v>خسارت درمان بيمه تكميلي پرسنل</v>
          </cell>
          <cell r="P390" t="str">
            <v>600</v>
          </cell>
        </row>
        <row r="391">
          <cell r="A391">
            <v>6000</v>
          </cell>
          <cell r="B391" t="str">
            <v>114009101502</v>
          </cell>
          <cell r="C391" t="str">
            <v>114</v>
          </cell>
          <cell r="D391" t="str">
            <v>114009</v>
          </cell>
          <cell r="E391" t="str">
            <v>ساير حسابها و اسناد دريافتني</v>
          </cell>
          <cell r="F391" t="str">
            <v>ساير بدهكاران</v>
          </cell>
          <cell r="G391" t="str">
            <v>101502</v>
          </cell>
          <cell r="H391" t="str">
            <v>شركت فرايند ابتكار امين (اقاي وزير نظام)</v>
          </cell>
          <cell r="P391" t="str">
            <v>600</v>
          </cell>
        </row>
        <row r="392">
          <cell r="A392">
            <v>1302</v>
          </cell>
          <cell r="B392" t="str">
            <v>114010101001</v>
          </cell>
          <cell r="C392" t="str">
            <v>114</v>
          </cell>
          <cell r="D392" t="str">
            <v>114010</v>
          </cell>
          <cell r="E392" t="str">
            <v>ساير حسابها و اسناد دريافتني</v>
          </cell>
          <cell r="F392" t="str">
            <v>ماليات بر ارزش افزوده(خريد)</v>
          </cell>
          <cell r="G392" t="str">
            <v>101001</v>
          </cell>
          <cell r="H392" t="str">
            <v>شرکت مگا موتورفروش قطعات خودرو</v>
          </cell>
          <cell r="P392" t="str">
            <v>130</v>
          </cell>
        </row>
        <row r="393">
          <cell r="A393">
            <v>1302</v>
          </cell>
          <cell r="B393" t="str">
            <v>114010101676</v>
          </cell>
          <cell r="C393" t="str">
            <v>114</v>
          </cell>
          <cell r="D393" t="str">
            <v>114010</v>
          </cell>
          <cell r="E393" t="str">
            <v>ساير حسابها و اسناد دريافتني</v>
          </cell>
          <cell r="F393" t="str">
            <v>ماليات بر ارزش افزوده(خريد)</v>
          </cell>
          <cell r="G393" t="str">
            <v>101676</v>
          </cell>
          <cell r="H393" t="str">
            <v>طاها صنعت تبريز</v>
          </cell>
          <cell r="P393" t="str">
            <v>130</v>
          </cell>
        </row>
        <row r="394">
          <cell r="A394">
            <v>1302</v>
          </cell>
          <cell r="B394" t="str">
            <v>114010101699</v>
          </cell>
          <cell r="C394" t="str">
            <v>114</v>
          </cell>
          <cell r="D394" t="str">
            <v>114010</v>
          </cell>
          <cell r="E394" t="str">
            <v>ساير حسابها و اسناد دريافتني</v>
          </cell>
          <cell r="F394" t="str">
            <v>ماليات بر ارزش افزوده(خريد)</v>
          </cell>
          <cell r="G394" t="str">
            <v>101699</v>
          </cell>
          <cell r="H394" t="str">
            <v>متفرقه</v>
          </cell>
          <cell r="P394" t="str">
            <v>130</v>
          </cell>
        </row>
        <row r="395">
          <cell r="A395">
            <v>1302</v>
          </cell>
          <cell r="B395" t="str">
            <v>114010101252</v>
          </cell>
          <cell r="C395" t="str">
            <v>114</v>
          </cell>
          <cell r="D395" t="str">
            <v>114010</v>
          </cell>
          <cell r="E395" t="str">
            <v>ساير حسابها و اسناد دريافتني</v>
          </cell>
          <cell r="F395" t="str">
            <v>ماليات بر ارزش افزوده(خريد)</v>
          </cell>
          <cell r="G395" t="str">
            <v>101252</v>
          </cell>
          <cell r="H395" t="str">
            <v>شرکت مهندسي لاستيك يمين خراسان</v>
          </cell>
          <cell r="P395" t="str">
            <v>130</v>
          </cell>
        </row>
        <row r="396">
          <cell r="A396">
            <v>1302</v>
          </cell>
          <cell r="B396" t="str">
            <v>114010101279</v>
          </cell>
          <cell r="C396" t="str">
            <v>114</v>
          </cell>
          <cell r="D396" t="str">
            <v>114010</v>
          </cell>
          <cell r="E396" t="str">
            <v>ساير حسابها و اسناد دريافتني</v>
          </cell>
          <cell r="F396" t="str">
            <v>ماليات بر ارزش افزوده(خريد)</v>
          </cell>
          <cell r="G396" t="str">
            <v>101279</v>
          </cell>
          <cell r="H396" t="str">
            <v>جبارپور بنيادي مهندس محمد</v>
          </cell>
          <cell r="P396" t="str">
            <v>130</v>
          </cell>
        </row>
        <row r="397">
          <cell r="A397">
            <v>1302</v>
          </cell>
          <cell r="B397" t="str">
            <v>114010101748</v>
          </cell>
          <cell r="C397" t="str">
            <v>114</v>
          </cell>
          <cell r="D397" t="str">
            <v>114010</v>
          </cell>
          <cell r="E397" t="str">
            <v>ساير حسابها و اسناد دريافتني</v>
          </cell>
          <cell r="F397" t="str">
            <v>ماليات بر ارزش افزوده(خريد)</v>
          </cell>
          <cell r="G397" t="str">
            <v>101748</v>
          </cell>
          <cell r="H397" t="str">
            <v>شركت سهند پولاد</v>
          </cell>
          <cell r="P397" t="str">
            <v>130</v>
          </cell>
        </row>
        <row r="398">
          <cell r="A398">
            <v>1302</v>
          </cell>
          <cell r="B398" t="str">
            <v>114010101414</v>
          </cell>
          <cell r="C398" t="str">
            <v>114</v>
          </cell>
          <cell r="D398" t="str">
            <v>114010</v>
          </cell>
          <cell r="E398" t="str">
            <v>ساير حسابها و اسناد دريافتني</v>
          </cell>
          <cell r="F398" t="str">
            <v>ماليات بر ارزش افزوده(خريد)</v>
          </cell>
          <cell r="G398" t="str">
            <v>101414</v>
          </cell>
          <cell r="H398" t="str">
            <v>شركت آذردنده تبريز</v>
          </cell>
          <cell r="P398" t="str">
            <v>130</v>
          </cell>
        </row>
        <row r="399">
          <cell r="A399">
            <v>1302</v>
          </cell>
          <cell r="B399" t="str">
            <v>114010101799</v>
          </cell>
          <cell r="C399" t="str">
            <v>114</v>
          </cell>
          <cell r="D399" t="str">
            <v>114010</v>
          </cell>
          <cell r="E399" t="str">
            <v>ساير حسابها و اسناد دريافتني</v>
          </cell>
          <cell r="F399" t="str">
            <v>ماليات بر ارزش افزوده(خريد)</v>
          </cell>
          <cell r="G399" t="str">
            <v>101799</v>
          </cell>
          <cell r="H399" t="str">
            <v>شركت ريخته گري چشمه سار زنجان</v>
          </cell>
          <cell r="P399" t="str">
            <v>130</v>
          </cell>
        </row>
        <row r="400">
          <cell r="A400">
            <v>1302</v>
          </cell>
          <cell r="B400" t="str">
            <v>114010101505</v>
          </cell>
          <cell r="C400" t="str">
            <v>114</v>
          </cell>
          <cell r="D400" t="str">
            <v>114010</v>
          </cell>
          <cell r="E400" t="str">
            <v>ساير حسابها و اسناد دريافتني</v>
          </cell>
          <cell r="F400" t="str">
            <v>ماليات بر ارزش افزوده(خريد)</v>
          </cell>
          <cell r="G400" t="str">
            <v>101505</v>
          </cell>
          <cell r="H400" t="str">
            <v>لوله هاي صنعتي دقيق كاوه</v>
          </cell>
          <cell r="P400" t="str">
            <v>130</v>
          </cell>
        </row>
        <row r="401">
          <cell r="A401">
            <v>1302</v>
          </cell>
          <cell r="B401" t="str">
            <v>114010101933</v>
          </cell>
          <cell r="C401" t="str">
            <v>114</v>
          </cell>
          <cell r="D401" t="str">
            <v>114010</v>
          </cell>
          <cell r="E401" t="str">
            <v>ساير حسابها و اسناد دريافتني</v>
          </cell>
          <cell r="F401" t="str">
            <v>ماليات بر ارزش افزوده(خريد)</v>
          </cell>
          <cell r="G401" t="str">
            <v>101933</v>
          </cell>
          <cell r="H401" t="str">
            <v>شركت طرح ريزان پروژه ساز آذر ميهن</v>
          </cell>
          <cell r="P401" t="str">
            <v>130</v>
          </cell>
        </row>
        <row r="402">
          <cell r="A402">
            <v>1302</v>
          </cell>
          <cell r="B402" t="str">
            <v>114010101589</v>
          </cell>
          <cell r="C402" t="str">
            <v>114</v>
          </cell>
          <cell r="D402" t="str">
            <v>114010</v>
          </cell>
          <cell r="E402" t="str">
            <v>ساير حسابها و اسناد دريافتني</v>
          </cell>
          <cell r="F402" t="str">
            <v>ماليات بر ارزش افزوده(خريد)</v>
          </cell>
          <cell r="G402" t="str">
            <v>101589</v>
          </cell>
          <cell r="H402" t="str">
            <v>ريخته گري سهند آذرين</v>
          </cell>
          <cell r="P402" t="str">
            <v>130</v>
          </cell>
        </row>
        <row r="403">
          <cell r="A403">
            <v>1302</v>
          </cell>
          <cell r="B403" t="str">
            <v>114010101238</v>
          </cell>
          <cell r="C403" t="str">
            <v>114</v>
          </cell>
          <cell r="D403" t="str">
            <v>114010</v>
          </cell>
          <cell r="E403" t="str">
            <v>ساير حسابها و اسناد دريافتني</v>
          </cell>
          <cell r="F403" t="str">
            <v>ماليات بر ارزش افزوده(خريد)</v>
          </cell>
          <cell r="G403" t="str">
            <v>101238</v>
          </cell>
          <cell r="H403" t="str">
            <v>شرکت ريخته گري تراکتورسازي ايران(سهامي عام)</v>
          </cell>
          <cell r="P403" t="str">
            <v>130</v>
          </cell>
        </row>
        <row r="404">
          <cell r="A404">
            <v>1302</v>
          </cell>
          <cell r="B404" t="str">
            <v>114010101606</v>
          </cell>
          <cell r="C404" t="str">
            <v>114</v>
          </cell>
          <cell r="D404" t="str">
            <v>114010</v>
          </cell>
          <cell r="E404" t="str">
            <v>ساير حسابها و اسناد دريافتني</v>
          </cell>
          <cell r="F404" t="str">
            <v>ماليات بر ارزش افزوده(خريد)</v>
          </cell>
          <cell r="G404" t="str">
            <v>101606</v>
          </cell>
          <cell r="H404" t="str">
            <v>شركت معماران توسعه صنعت آلومينيوم(متصا)</v>
          </cell>
          <cell r="P404" t="str">
            <v>130</v>
          </cell>
        </row>
        <row r="405">
          <cell r="A405">
            <v>1302</v>
          </cell>
          <cell r="B405" t="str">
            <v>114010101224</v>
          </cell>
          <cell r="C405" t="str">
            <v>114</v>
          </cell>
          <cell r="D405" t="str">
            <v>114010</v>
          </cell>
          <cell r="E405" t="str">
            <v>ساير حسابها و اسناد دريافتني</v>
          </cell>
          <cell r="F405" t="str">
            <v>ماليات بر ارزش افزوده(خريد)</v>
          </cell>
          <cell r="G405" t="str">
            <v>101224</v>
          </cell>
          <cell r="H405" t="str">
            <v>شرکت فولاد فرايند شهريار</v>
          </cell>
          <cell r="P405" t="str">
            <v>130</v>
          </cell>
        </row>
        <row r="406">
          <cell r="A406">
            <v>1302</v>
          </cell>
          <cell r="B406" t="str">
            <v>114010101468</v>
          </cell>
          <cell r="C406" t="str">
            <v>114</v>
          </cell>
          <cell r="D406" t="str">
            <v>114010</v>
          </cell>
          <cell r="E406" t="str">
            <v>ساير حسابها و اسناد دريافتني</v>
          </cell>
          <cell r="F406" t="str">
            <v>ماليات بر ارزش افزوده(خريد)</v>
          </cell>
          <cell r="G406" t="str">
            <v>101468</v>
          </cell>
          <cell r="H406" t="str">
            <v>شرکت خدمات بيمه اي رايان سايپا(بيمه درماني و تکميلي)</v>
          </cell>
          <cell r="P406" t="str">
            <v>130</v>
          </cell>
        </row>
        <row r="407">
          <cell r="A407">
            <v>1302</v>
          </cell>
          <cell r="B407" t="str">
            <v>114010101629</v>
          </cell>
          <cell r="C407" t="str">
            <v>114</v>
          </cell>
          <cell r="D407" t="str">
            <v>114010</v>
          </cell>
          <cell r="E407" t="str">
            <v>ساير حسابها و اسناد دريافتني</v>
          </cell>
          <cell r="F407" t="str">
            <v>ماليات بر ارزش افزوده(خريد)</v>
          </cell>
          <cell r="G407" t="str">
            <v>101629</v>
          </cell>
          <cell r="H407" t="str">
            <v>شركت الماسه ساز</v>
          </cell>
          <cell r="P407" t="str">
            <v>130</v>
          </cell>
        </row>
        <row r="408">
          <cell r="A408">
            <v>1302</v>
          </cell>
          <cell r="B408" t="str">
            <v>114010101690</v>
          </cell>
          <cell r="C408" t="str">
            <v>114</v>
          </cell>
          <cell r="D408" t="str">
            <v>114010</v>
          </cell>
          <cell r="E408" t="str">
            <v>ساير حسابها و اسناد دريافتني</v>
          </cell>
          <cell r="F408" t="str">
            <v>ماليات بر ارزش افزوده(خريد)</v>
          </cell>
          <cell r="G408" t="str">
            <v>101690</v>
          </cell>
          <cell r="H408" t="str">
            <v>شركت پيشگام لاستيك بارثاوا</v>
          </cell>
          <cell r="P408" t="str">
            <v>130</v>
          </cell>
        </row>
        <row r="409">
          <cell r="A409">
            <v>1302</v>
          </cell>
          <cell r="B409" t="str">
            <v>114010101649</v>
          </cell>
          <cell r="C409" t="str">
            <v>114</v>
          </cell>
          <cell r="D409" t="str">
            <v>114010</v>
          </cell>
          <cell r="E409" t="str">
            <v>ساير حسابها و اسناد دريافتني</v>
          </cell>
          <cell r="F409" t="str">
            <v>ماليات بر ارزش افزوده(خريد)</v>
          </cell>
          <cell r="G409" t="str">
            <v>101649</v>
          </cell>
          <cell r="H409" t="str">
            <v>شركت حمل و نقل زربار</v>
          </cell>
          <cell r="P409" t="str">
            <v>130</v>
          </cell>
        </row>
        <row r="410">
          <cell r="A410">
            <v>1302</v>
          </cell>
          <cell r="B410" t="str">
            <v>114010101501</v>
          </cell>
          <cell r="C410" t="str">
            <v>114</v>
          </cell>
          <cell r="D410" t="str">
            <v>114010</v>
          </cell>
          <cell r="E410" t="str">
            <v>ساير حسابها و اسناد دريافتني</v>
          </cell>
          <cell r="F410" t="str">
            <v>ماليات بر ارزش افزوده(خريد)</v>
          </cell>
          <cell r="G410" t="str">
            <v>101501</v>
          </cell>
          <cell r="H410" t="str">
            <v>شركت خدمات بيمه اي رايان سايپا(بيمه مدني كارفرما)</v>
          </cell>
          <cell r="P410" t="str">
            <v>130</v>
          </cell>
        </row>
        <row r="411">
          <cell r="A411">
            <v>1302</v>
          </cell>
          <cell r="B411" t="str">
            <v>114010101453</v>
          </cell>
          <cell r="C411" t="str">
            <v>114</v>
          </cell>
          <cell r="D411" t="str">
            <v>114010</v>
          </cell>
          <cell r="E411" t="str">
            <v>ساير حسابها و اسناد دريافتني</v>
          </cell>
          <cell r="F411" t="str">
            <v>ماليات بر ارزش افزوده(خريد)</v>
          </cell>
          <cell r="G411" t="str">
            <v>101453</v>
          </cell>
          <cell r="H411" t="str">
            <v>شرکت بيمه رايان سايپا(حريق)</v>
          </cell>
          <cell r="P411" t="str">
            <v>130</v>
          </cell>
        </row>
        <row r="412">
          <cell r="A412">
            <v>1302</v>
          </cell>
          <cell r="B412" t="str">
            <v>114010101761</v>
          </cell>
          <cell r="C412" t="str">
            <v>114</v>
          </cell>
          <cell r="D412" t="str">
            <v>114010</v>
          </cell>
          <cell r="E412" t="str">
            <v>ساير حسابها و اسناد دريافتني</v>
          </cell>
          <cell r="F412" t="str">
            <v>ماليات بر ارزش افزوده(خريد)</v>
          </cell>
          <cell r="G412" t="str">
            <v>101761</v>
          </cell>
          <cell r="H412" t="str">
            <v>شركت فامور مهرگان</v>
          </cell>
          <cell r="P412" t="str">
            <v>130</v>
          </cell>
        </row>
        <row r="413">
          <cell r="A413">
            <v>1302</v>
          </cell>
          <cell r="B413" t="str">
            <v>114010101250</v>
          </cell>
          <cell r="C413" t="str">
            <v>114</v>
          </cell>
          <cell r="D413" t="str">
            <v>114010</v>
          </cell>
          <cell r="E413" t="str">
            <v>ساير حسابها و اسناد دريافتني</v>
          </cell>
          <cell r="F413" t="str">
            <v>ماليات بر ارزش افزوده(خريد)</v>
          </cell>
          <cell r="G413" t="str">
            <v>101250</v>
          </cell>
          <cell r="H413" t="str">
            <v>شرکت مهندسي آذر بسامد</v>
          </cell>
          <cell r="P413" t="str">
            <v>130</v>
          </cell>
        </row>
        <row r="414">
          <cell r="A414">
            <v>1302</v>
          </cell>
          <cell r="B414" t="str">
            <v>114010101323</v>
          </cell>
          <cell r="C414" t="str">
            <v>114</v>
          </cell>
          <cell r="D414" t="str">
            <v>114010</v>
          </cell>
          <cell r="E414" t="str">
            <v>ساير حسابها و اسناد دريافتني</v>
          </cell>
          <cell r="F414" t="str">
            <v>ماليات بر ارزش افزوده(خريد)</v>
          </cell>
          <cell r="G414" t="str">
            <v>101323</v>
          </cell>
          <cell r="H414" t="str">
            <v>بازرگاني روغنكار ناظم .</v>
          </cell>
          <cell r="P414" t="str">
            <v>130</v>
          </cell>
        </row>
        <row r="415">
          <cell r="A415">
            <v>1302</v>
          </cell>
          <cell r="B415" t="str">
            <v>114010101218</v>
          </cell>
          <cell r="C415" t="str">
            <v>114</v>
          </cell>
          <cell r="D415" t="str">
            <v>114010</v>
          </cell>
          <cell r="E415" t="str">
            <v>ساير حسابها و اسناد دريافتني</v>
          </cell>
          <cell r="F415" t="str">
            <v>ماليات بر ارزش افزوده(خريد)</v>
          </cell>
          <cell r="G415" t="str">
            <v>101218</v>
          </cell>
          <cell r="H415" t="str">
            <v>شرکت ريخته گري ماشين سازي تبريز</v>
          </cell>
          <cell r="P415" t="str">
            <v>130</v>
          </cell>
        </row>
        <row r="416">
          <cell r="A416">
            <v>1302</v>
          </cell>
          <cell r="B416" t="str">
            <v>114010101885</v>
          </cell>
          <cell r="C416" t="str">
            <v>114</v>
          </cell>
          <cell r="D416" t="str">
            <v>114010</v>
          </cell>
          <cell r="E416" t="str">
            <v>ساير حسابها و اسناد دريافتني</v>
          </cell>
          <cell r="F416" t="str">
            <v>ماليات بر ارزش افزوده(خريد)</v>
          </cell>
          <cell r="G416" t="str">
            <v>101885</v>
          </cell>
          <cell r="H416" t="str">
            <v>گروه صنعتي آذر جست (قدير مهري)</v>
          </cell>
          <cell r="P416" t="str">
            <v>130</v>
          </cell>
        </row>
        <row r="417">
          <cell r="A417">
            <v>1302</v>
          </cell>
          <cell r="B417" t="str">
            <v>114010101422</v>
          </cell>
          <cell r="C417" t="str">
            <v>114</v>
          </cell>
          <cell r="D417" t="str">
            <v>114010</v>
          </cell>
          <cell r="E417" t="str">
            <v>ساير حسابها و اسناد دريافتني</v>
          </cell>
          <cell r="F417" t="str">
            <v>ماليات بر ارزش افزوده(خريد)</v>
          </cell>
          <cell r="G417" t="str">
            <v>101422</v>
          </cell>
          <cell r="H417" t="str">
            <v>موسسه حسابرسي ارکان سيستم</v>
          </cell>
          <cell r="P417" t="str">
            <v>130</v>
          </cell>
        </row>
        <row r="418">
          <cell r="A418">
            <v>1302</v>
          </cell>
          <cell r="B418" t="str">
            <v>114010101937</v>
          </cell>
          <cell r="C418" t="str">
            <v>114</v>
          </cell>
          <cell r="D418" t="str">
            <v>114010</v>
          </cell>
          <cell r="E418" t="str">
            <v>ساير حسابها و اسناد دريافتني</v>
          </cell>
          <cell r="F418" t="str">
            <v>ماليات بر ارزش افزوده(خريد)</v>
          </cell>
          <cell r="G418" t="str">
            <v>101937</v>
          </cell>
          <cell r="H418" t="str">
            <v>شركت مدلسازي تبريز</v>
          </cell>
          <cell r="P418" t="str">
            <v>130</v>
          </cell>
        </row>
        <row r="419">
          <cell r="A419">
            <v>1302</v>
          </cell>
          <cell r="B419" t="str">
            <v>114010101373</v>
          </cell>
          <cell r="C419" t="str">
            <v>114</v>
          </cell>
          <cell r="D419" t="str">
            <v>114010</v>
          </cell>
          <cell r="E419" t="str">
            <v>ساير حسابها و اسناد دريافتني</v>
          </cell>
          <cell r="F419" t="str">
            <v>ماليات بر ارزش افزوده(خريد)</v>
          </cell>
          <cell r="G419" t="str">
            <v>101373</v>
          </cell>
          <cell r="H419" t="str">
            <v>شرکت درخشش افرنگ</v>
          </cell>
          <cell r="P419" t="str">
            <v>130</v>
          </cell>
        </row>
        <row r="420">
          <cell r="A420">
            <v>1302</v>
          </cell>
          <cell r="B420" t="str">
            <v>114010101432</v>
          </cell>
          <cell r="C420" t="str">
            <v>114</v>
          </cell>
          <cell r="D420" t="str">
            <v>114010</v>
          </cell>
          <cell r="E420" t="str">
            <v>ساير حسابها و اسناد دريافتني</v>
          </cell>
          <cell r="F420" t="str">
            <v>ماليات بر ارزش افزوده(خريد)</v>
          </cell>
          <cell r="G420" t="str">
            <v>101432</v>
          </cell>
          <cell r="H420" t="str">
            <v>فروشگاه هنگامي</v>
          </cell>
          <cell r="P420" t="str">
            <v>130</v>
          </cell>
        </row>
        <row r="421">
          <cell r="A421">
            <v>1302</v>
          </cell>
          <cell r="B421" t="str">
            <v>114010101262</v>
          </cell>
          <cell r="C421" t="str">
            <v>114</v>
          </cell>
          <cell r="D421" t="str">
            <v>114010</v>
          </cell>
          <cell r="E421" t="str">
            <v>ساير حسابها و اسناد دريافتني</v>
          </cell>
          <cell r="F421" t="str">
            <v>ماليات بر ارزش افزوده(خريد)</v>
          </cell>
          <cell r="G421" t="str">
            <v>101262</v>
          </cell>
          <cell r="H421" t="str">
            <v>شركت صنايع لاستيك توس</v>
          </cell>
          <cell r="P421" t="str">
            <v>130</v>
          </cell>
        </row>
        <row r="422">
          <cell r="A422">
            <v>1302</v>
          </cell>
          <cell r="B422" t="str">
            <v>114010101853</v>
          </cell>
          <cell r="C422" t="str">
            <v>114</v>
          </cell>
          <cell r="D422" t="str">
            <v>114010</v>
          </cell>
          <cell r="E422" t="str">
            <v>ساير حسابها و اسناد دريافتني</v>
          </cell>
          <cell r="F422" t="str">
            <v>ماليات بر ارزش افزوده(خريد)</v>
          </cell>
          <cell r="G422" t="str">
            <v>101853</v>
          </cell>
          <cell r="H422" t="str">
            <v>شركت سهند رايان افق</v>
          </cell>
          <cell r="P422" t="str">
            <v>130</v>
          </cell>
        </row>
        <row r="423">
          <cell r="A423">
            <v>1302</v>
          </cell>
          <cell r="B423" t="str">
            <v>114010101648</v>
          </cell>
          <cell r="C423" t="str">
            <v>114</v>
          </cell>
          <cell r="D423" t="str">
            <v>114010</v>
          </cell>
          <cell r="E423" t="str">
            <v>ساير حسابها و اسناد دريافتني</v>
          </cell>
          <cell r="F423" t="str">
            <v>ماليات بر ارزش افزوده(خريد)</v>
          </cell>
          <cell r="G423" t="str">
            <v>101648</v>
          </cell>
          <cell r="H423" t="str">
            <v>شركت حمل و نقل آذر فجر شمس</v>
          </cell>
          <cell r="P423" t="str">
            <v>130</v>
          </cell>
        </row>
        <row r="424">
          <cell r="A424">
            <v>1302</v>
          </cell>
          <cell r="B424" t="str">
            <v>114010101288</v>
          </cell>
          <cell r="C424" t="str">
            <v>114</v>
          </cell>
          <cell r="D424" t="str">
            <v>114010</v>
          </cell>
          <cell r="E424" t="str">
            <v>ساير حسابها و اسناد دريافتني</v>
          </cell>
          <cell r="F424" t="str">
            <v>ماليات بر ارزش افزوده(خريد)</v>
          </cell>
          <cell r="G424" t="str">
            <v>101288</v>
          </cell>
          <cell r="H424" t="str">
            <v>توفيق صنعت</v>
          </cell>
          <cell r="P424" t="str">
            <v>130</v>
          </cell>
        </row>
        <row r="425">
          <cell r="A425">
            <v>1302</v>
          </cell>
          <cell r="B425" t="str">
            <v>114010101467</v>
          </cell>
          <cell r="C425" t="str">
            <v>114</v>
          </cell>
          <cell r="D425" t="str">
            <v>114010</v>
          </cell>
          <cell r="E425" t="str">
            <v>ساير حسابها و اسناد دريافتني</v>
          </cell>
          <cell r="F425" t="str">
            <v>ماليات بر ارزش افزوده(خريد)</v>
          </cell>
          <cell r="G425" t="str">
            <v>101467</v>
          </cell>
          <cell r="H425" t="str">
            <v>شرکت خدمات بيمه اي رايان سايپا(بيمه عمروحوادث)</v>
          </cell>
          <cell r="P425" t="str">
            <v>130</v>
          </cell>
        </row>
        <row r="426">
          <cell r="A426">
            <v>1302</v>
          </cell>
          <cell r="B426" t="str">
            <v>114010101855</v>
          </cell>
          <cell r="C426" t="str">
            <v>114</v>
          </cell>
          <cell r="D426" t="str">
            <v>114010</v>
          </cell>
          <cell r="E426" t="str">
            <v>ساير حسابها و اسناد دريافتني</v>
          </cell>
          <cell r="F426" t="str">
            <v>ماليات بر ارزش افزوده(خريد)</v>
          </cell>
          <cell r="G426" t="str">
            <v>101855</v>
          </cell>
          <cell r="H426" t="str">
            <v>شركت صنعت ياران</v>
          </cell>
          <cell r="P426" t="str">
            <v>130</v>
          </cell>
        </row>
        <row r="427">
          <cell r="A427">
            <v>1302</v>
          </cell>
          <cell r="B427" t="str">
            <v>114010101828</v>
          </cell>
          <cell r="C427" t="str">
            <v>114</v>
          </cell>
          <cell r="D427" t="str">
            <v>114010</v>
          </cell>
          <cell r="E427" t="str">
            <v>ساير حسابها و اسناد دريافتني</v>
          </cell>
          <cell r="F427" t="str">
            <v>ماليات بر ارزش افزوده(خريد)</v>
          </cell>
          <cell r="G427" t="str">
            <v>101828</v>
          </cell>
          <cell r="H427" t="str">
            <v>شركت بيمه رايان سايپا (طرح مخصوص ليفتراك)</v>
          </cell>
          <cell r="P427" t="str">
            <v>130</v>
          </cell>
        </row>
        <row r="428">
          <cell r="A428">
            <v>6100</v>
          </cell>
          <cell r="B428" t="str">
            <v>114012300055</v>
          </cell>
          <cell r="C428" t="str">
            <v>114</v>
          </cell>
          <cell r="D428" t="str">
            <v>114012</v>
          </cell>
          <cell r="E428" t="str">
            <v>ساير حسابها و اسناد دريافتني</v>
          </cell>
          <cell r="F428" t="str">
            <v>علي الحساب سنوات</v>
          </cell>
          <cell r="G428" t="str">
            <v>300055</v>
          </cell>
          <cell r="H428" t="str">
            <v>نبوي علمداري شاپور</v>
          </cell>
          <cell r="P428" t="str">
            <v>610</v>
          </cell>
        </row>
        <row r="429">
          <cell r="A429">
            <v>6100</v>
          </cell>
          <cell r="B429" t="str">
            <v>114012300062</v>
          </cell>
          <cell r="C429" t="str">
            <v>114</v>
          </cell>
          <cell r="D429" t="str">
            <v>114012</v>
          </cell>
          <cell r="E429" t="str">
            <v>ساير حسابها و اسناد دريافتني</v>
          </cell>
          <cell r="F429" t="str">
            <v>علي الحساب سنوات</v>
          </cell>
          <cell r="G429" t="str">
            <v>300062</v>
          </cell>
          <cell r="H429" t="str">
            <v>شاه رسالي صالح</v>
          </cell>
          <cell r="P429" t="str">
            <v>610</v>
          </cell>
        </row>
        <row r="430">
          <cell r="A430">
            <v>6100</v>
          </cell>
          <cell r="B430" t="str">
            <v>114012300254</v>
          </cell>
          <cell r="C430" t="str">
            <v>114</v>
          </cell>
          <cell r="D430" t="str">
            <v>114012</v>
          </cell>
          <cell r="E430" t="str">
            <v>ساير حسابها و اسناد دريافتني</v>
          </cell>
          <cell r="F430" t="str">
            <v>علي الحساب سنوات</v>
          </cell>
          <cell r="G430" t="str">
            <v>300254</v>
          </cell>
          <cell r="H430" t="str">
            <v>زمانلو مهدي</v>
          </cell>
          <cell r="P430" t="str">
            <v>610</v>
          </cell>
        </row>
        <row r="431">
          <cell r="A431">
            <v>6100</v>
          </cell>
          <cell r="B431" t="str">
            <v>114012300159</v>
          </cell>
          <cell r="C431" t="str">
            <v>114</v>
          </cell>
          <cell r="D431" t="str">
            <v>114012</v>
          </cell>
          <cell r="E431" t="str">
            <v>ساير حسابها و اسناد دريافتني</v>
          </cell>
          <cell r="F431" t="str">
            <v>علي الحساب سنوات</v>
          </cell>
          <cell r="G431" t="str">
            <v>300159</v>
          </cell>
          <cell r="H431" t="str">
            <v>شيرزاده اكبر</v>
          </cell>
          <cell r="P431" t="str">
            <v>610</v>
          </cell>
        </row>
        <row r="432">
          <cell r="A432">
            <v>6100</v>
          </cell>
          <cell r="B432" t="str">
            <v>114012300070</v>
          </cell>
          <cell r="C432" t="str">
            <v>114</v>
          </cell>
          <cell r="D432" t="str">
            <v>114012</v>
          </cell>
          <cell r="E432" t="str">
            <v>ساير حسابها و اسناد دريافتني</v>
          </cell>
          <cell r="F432" t="str">
            <v>علي الحساب سنوات</v>
          </cell>
          <cell r="G432" t="str">
            <v>300070</v>
          </cell>
          <cell r="H432" t="str">
            <v>فريدي نسب كريم</v>
          </cell>
          <cell r="P432" t="str">
            <v>610</v>
          </cell>
        </row>
        <row r="433">
          <cell r="A433">
            <v>6000</v>
          </cell>
          <cell r="B433" t="str">
            <v>114013101213</v>
          </cell>
          <cell r="C433" t="str">
            <v>114</v>
          </cell>
          <cell r="D433" t="str">
            <v>114013</v>
          </cell>
          <cell r="E433" t="str">
            <v>ساير حسابها و اسناد دريافتني</v>
          </cell>
          <cell r="F433" t="str">
            <v>ذخيره مطالبات مشكوك الوصول</v>
          </cell>
          <cell r="G433" t="str">
            <v>101213</v>
          </cell>
          <cell r="H433" t="str">
            <v>شرکت ثامن تراش مشهد</v>
          </cell>
          <cell r="P433" t="str">
            <v>600</v>
          </cell>
        </row>
        <row r="434">
          <cell r="A434">
            <v>6000</v>
          </cell>
          <cell r="B434" t="str">
            <v>114013101344</v>
          </cell>
          <cell r="C434" t="str">
            <v>114</v>
          </cell>
          <cell r="D434" t="str">
            <v>114013</v>
          </cell>
          <cell r="E434" t="str">
            <v>ساير حسابها و اسناد دريافتني</v>
          </cell>
          <cell r="F434" t="str">
            <v>ذخيره مطالبات مشكوك الوصول</v>
          </cell>
          <cell r="G434" t="str">
            <v>101344</v>
          </cell>
          <cell r="H434" t="str">
            <v>كارگاه فاخري</v>
          </cell>
          <cell r="P434" t="str">
            <v>600</v>
          </cell>
        </row>
        <row r="435">
          <cell r="A435">
            <v>6000</v>
          </cell>
          <cell r="B435" t="str">
            <v>114013101227</v>
          </cell>
          <cell r="C435" t="str">
            <v>114</v>
          </cell>
          <cell r="D435" t="str">
            <v>114013</v>
          </cell>
          <cell r="E435" t="str">
            <v>ساير حسابها و اسناد دريافتني</v>
          </cell>
          <cell r="F435" t="str">
            <v>ذخيره مطالبات مشكوك الوصول</v>
          </cell>
          <cell r="G435" t="str">
            <v>101227</v>
          </cell>
          <cell r="H435" t="str">
            <v>پيوند صنايع فردا</v>
          </cell>
          <cell r="P435" t="str">
            <v>600</v>
          </cell>
        </row>
        <row r="436">
          <cell r="A436">
            <v>6000</v>
          </cell>
          <cell r="B436" t="str">
            <v>114013101343</v>
          </cell>
          <cell r="C436" t="str">
            <v>114</v>
          </cell>
          <cell r="D436" t="str">
            <v>114013</v>
          </cell>
          <cell r="E436" t="str">
            <v>ساير حسابها و اسناد دريافتني</v>
          </cell>
          <cell r="F436" t="str">
            <v>ذخيره مطالبات مشكوك الوصول</v>
          </cell>
          <cell r="G436" t="str">
            <v>101343</v>
          </cell>
          <cell r="H436" t="str">
            <v>شرکت آسيکو</v>
          </cell>
          <cell r="P436" t="str">
            <v>600</v>
          </cell>
        </row>
        <row r="437">
          <cell r="A437">
            <v>6000</v>
          </cell>
          <cell r="B437" t="str">
            <v>114013101211</v>
          </cell>
          <cell r="C437" t="str">
            <v>114</v>
          </cell>
          <cell r="D437" t="str">
            <v>114013</v>
          </cell>
          <cell r="E437" t="str">
            <v>ساير حسابها و اسناد دريافتني</v>
          </cell>
          <cell r="F437" t="str">
            <v>ذخيره مطالبات مشكوك الوصول</v>
          </cell>
          <cell r="G437" t="str">
            <v>101211</v>
          </cell>
          <cell r="H437" t="str">
            <v>شرکت رينگ سازي مشهد</v>
          </cell>
          <cell r="P437" t="str">
            <v>600</v>
          </cell>
        </row>
        <row r="438">
          <cell r="A438">
            <v>6000</v>
          </cell>
          <cell r="B438" t="str">
            <v>114013101348</v>
          </cell>
          <cell r="C438" t="str">
            <v>114</v>
          </cell>
          <cell r="D438" t="str">
            <v>114013</v>
          </cell>
          <cell r="E438" t="str">
            <v>ساير حسابها و اسناد دريافتني</v>
          </cell>
          <cell r="F438" t="str">
            <v>ذخيره مطالبات مشكوك الوصول</v>
          </cell>
          <cell r="G438" t="str">
            <v>101348</v>
          </cell>
          <cell r="H438" t="str">
            <v>دمير پولاد (آذرکي)</v>
          </cell>
          <cell r="P438" t="str">
            <v>600</v>
          </cell>
        </row>
        <row r="439">
          <cell r="A439">
            <v>6000</v>
          </cell>
          <cell r="B439" t="str">
            <v>114013101214</v>
          </cell>
          <cell r="C439" t="str">
            <v>114</v>
          </cell>
          <cell r="D439" t="str">
            <v>114013</v>
          </cell>
          <cell r="E439" t="str">
            <v>ساير حسابها و اسناد دريافتني</v>
          </cell>
          <cell r="F439" t="str">
            <v>ذخيره مطالبات مشكوك الوصول</v>
          </cell>
          <cell r="G439" t="str">
            <v>101214</v>
          </cell>
          <cell r="H439" t="str">
            <v>ديسکي لنت</v>
          </cell>
          <cell r="P439" t="str">
            <v>600</v>
          </cell>
        </row>
        <row r="440">
          <cell r="A440">
            <v>6000</v>
          </cell>
          <cell r="B440" t="str">
            <v>114013101342</v>
          </cell>
          <cell r="C440" t="str">
            <v>114</v>
          </cell>
          <cell r="D440" t="str">
            <v>114013</v>
          </cell>
          <cell r="E440" t="str">
            <v>ساير حسابها و اسناد دريافتني</v>
          </cell>
          <cell r="F440" t="str">
            <v>ذخيره مطالبات مشكوك الوصول</v>
          </cell>
          <cell r="G440" t="str">
            <v>101342</v>
          </cell>
          <cell r="H440" t="str">
            <v>شرکت راشا</v>
          </cell>
          <cell r="P440" t="str">
            <v>600</v>
          </cell>
        </row>
        <row r="441">
          <cell r="A441">
            <v>6000</v>
          </cell>
          <cell r="B441" t="str">
            <v>114013101202</v>
          </cell>
          <cell r="C441" t="str">
            <v>114</v>
          </cell>
          <cell r="D441" t="str">
            <v>114013</v>
          </cell>
          <cell r="E441" t="str">
            <v>ساير حسابها و اسناد دريافتني</v>
          </cell>
          <cell r="F441" t="str">
            <v>ذخيره مطالبات مشكوك الوصول</v>
          </cell>
          <cell r="G441" t="str">
            <v>101202</v>
          </cell>
          <cell r="H441" t="str">
            <v>شرکت محورسازان ايران خودرو</v>
          </cell>
          <cell r="P441" t="str">
            <v>600</v>
          </cell>
        </row>
        <row r="442">
          <cell r="A442">
            <v>6000</v>
          </cell>
          <cell r="B442" t="str">
            <v>114013101345</v>
          </cell>
          <cell r="C442" t="str">
            <v>114</v>
          </cell>
          <cell r="D442" t="str">
            <v>114013</v>
          </cell>
          <cell r="E442" t="str">
            <v>ساير حسابها و اسناد دريافتني</v>
          </cell>
          <cell r="F442" t="str">
            <v>ذخيره مطالبات مشكوك الوصول</v>
          </cell>
          <cell r="G442" t="str">
            <v>101345</v>
          </cell>
          <cell r="H442" t="str">
            <v>تکنوفرم</v>
          </cell>
          <cell r="P442" t="str">
            <v>600</v>
          </cell>
        </row>
        <row r="443">
          <cell r="A443">
            <v>6000</v>
          </cell>
          <cell r="B443" t="str">
            <v>114013101352</v>
          </cell>
          <cell r="C443" t="str">
            <v>114</v>
          </cell>
          <cell r="D443" t="str">
            <v>114013</v>
          </cell>
          <cell r="E443" t="str">
            <v>ساير حسابها و اسناد دريافتني</v>
          </cell>
          <cell r="F443" t="str">
            <v>ذخيره مطالبات مشكوك الوصول</v>
          </cell>
          <cell r="G443" t="str">
            <v>101352</v>
          </cell>
          <cell r="H443" t="str">
            <v>شرکت برين ساز</v>
          </cell>
          <cell r="P443" t="str">
            <v>600</v>
          </cell>
        </row>
        <row r="444">
          <cell r="A444">
            <v>6000</v>
          </cell>
          <cell r="B444" t="str">
            <v>114013101346</v>
          </cell>
          <cell r="C444" t="str">
            <v>114</v>
          </cell>
          <cell r="D444" t="str">
            <v>114013</v>
          </cell>
          <cell r="E444" t="str">
            <v>ساير حسابها و اسناد دريافتني</v>
          </cell>
          <cell r="F444" t="str">
            <v>ذخيره مطالبات مشكوك الوصول</v>
          </cell>
          <cell r="G444" t="str">
            <v>101346</v>
          </cell>
          <cell r="H444" t="str">
            <v>دميرايش</v>
          </cell>
          <cell r="P444" t="str">
            <v>600</v>
          </cell>
        </row>
        <row r="445">
          <cell r="A445">
            <v>6000</v>
          </cell>
          <cell r="B445" t="str">
            <v>114013101339</v>
          </cell>
          <cell r="C445" t="str">
            <v>114</v>
          </cell>
          <cell r="D445" t="str">
            <v>114013</v>
          </cell>
          <cell r="E445" t="str">
            <v>ساير حسابها و اسناد دريافتني</v>
          </cell>
          <cell r="F445" t="str">
            <v>ذخيره مطالبات مشكوك الوصول</v>
          </cell>
          <cell r="G445" t="str">
            <v>101339</v>
          </cell>
          <cell r="H445" t="str">
            <v>ايران خودرو</v>
          </cell>
          <cell r="P445" t="str">
            <v>600</v>
          </cell>
        </row>
        <row r="446">
          <cell r="A446">
            <v>6000</v>
          </cell>
          <cell r="B446" t="str">
            <v>114013101341</v>
          </cell>
          <cell r="C446" t="str">
            <v>114</v>
          </cell>
          <cell r="D446" t="str">
            <v>114013</v>
          </cell>
          <cell r="E446" t="str">
            <v>ساير حسابها و اسناد دريافتني</v>
          </cell>
          <cell r="F446" t="str">
            <v>ذخيره مطالبات مشكوك الوصول</v>
          </cell>
          <cell r="G446" t="str">
            <v>101341</v>
          </cell>
          <cell r="H446" t="str">
            <v>ذکرياذوقي</v>
          </cell>
          <cell r="P446" t="str">
            <v>600</v>
          </cell>
        </row>
        <row r="447">
          <cell r="A447">
            <v>6000</v>
          </cell>
          <cell r="B447" t="str">
            <v>114013101245</v>
          </cell>
          <cell r="C447" t="str">
            <v>114</v>
          </cell>
          <cell r="D447" t="str">
            <v>114013</v>
          </cell>
          <cell r="E447" t="str">
            <v>ساير حسابها و اسناد دريافتني</v>
          </cell>
          <cell r="F447" t="str">
            <v>ذخيره مطالبات مشكوك الوصول</v>
          </cell>
          <cell r="G447" t="str">
            <v>101245</v>
          </cell>
          <cell r="H447" t="str">
            <v>پارسي ساخت فن آور</v>
          </cell>
          <cell r="P447" t="str">
            <v>600</v>
          </cell>
        </row>
        <row r="448">
          <cell r="A448">
            <v>6000</v>
          </cell>
          <cell r="B448" t="str">
            <v>114013101208</v>
          </cell>
          <cell r="C448" t="str">
            <v>114</v>
          </cell>
          <cell r="D448" t="str">
            <v>114013</v>
          </cell>
          <cell r="E448" t="str">
            <v>ساير حسابها و اسناد دريافتني</v>
          </cell>
          <cell r="F448" t="str">
            <v>ذخيره مطالبات مشكوك الوصول</v>
          </cell>
          <cell r="G448" t="str">
            <v>101208</v>
          </cell>
          <cell r="H448" t="str">
            <v>شرکت پمپ ايران</v>
          </cell>
          <cell r="P448" t="str">
            <v>600</v>
          </cell>
        </row>
        <row r="449">
          <cell r="A449">
            <v>6000</v>
          </cell>
          <cell r="B449" t="str">
            <v>114013101215</v>
          </cell>
          <cell r="C449" t="str">
            <v>114</v>
          </cell>
          <cell r="D449" t="str">
            <v>114013</v>
          </cell>
          <cell r="E449" t="str">
            <v>ساير حسابها و اسناد دريافتني</v>
          </cell>
          <cell r="F449" t="str">
            <v>ذخيره مطالبات مشكوك الوصول</v>
          </cell>
          <cell r="G449" t="str">
            <v>101215</v>
          </cell>
          <cell r="H449" t="str">
            <v>آذر يدک</v>
          </cell>
          <cell r="P449" t="str">
            <v>600</v>
          </cell>
        </row>
        <row r="450">
          <cell r="A450">
            <v>6000</v>
          </cell>
          <cell r="B450" t="str">
            <v>114013101294</v>
          </cell>
          <cell r="C450" t="str">
            <v>114</v>
          </cell>
          <cell r="D450" t="str">
            <v>114013</v>
          </cell>
          <cell r="E450" t="str">
            <v>ساير حسابها و اسناد دريافتني</v>
          </cell>
          <cell r="F450" t="str">
            <v>ذخيره مطالبات مشكوك الوصول</v>
          </cell>
          <cell r="G450" t="str">
            <v>101294</v>
          </cell>
          <cell r="H450" t="str">
            <v>كارگاه غلامي</v>
          </cell>
          <cell r="P450" t="str">
            <v>600</v>
          </cell>
        </row>
        <row r="451">
          <cell r="A451">
            <v>6000</v>
          </cell>
          <cell r="B451" t="str">
            <v>114013101034</v>
          </cell>
          <cell r="C451" t="str">
            <v>114</v>
          </cell>
          <cell r="D451" t="str">
            <v>114013</v>
          </cell>
          <cell r="E451" t="str">
            <v>ساير حسابها و اسناد دريافتني</v>
          </cell>
          <cell r="F451" t="str">
            <v>ذخيره مطالبات مشكوك الوصول</v>
          </cell>
          <cell r="G451" t="str">
            <v>101034</v>
          </cell>
          <cell r="H451" t="str">
            <v>مگاموتور نمايندگي تبريز</v>
          </cell>
          <cell r="P451" t="str">
            <v>600</v>
          </cell>
        </row>
        <row r="452">
          <cell r="A452">
            <v>6000</v>
          </cell>
          <cell r="B452" t="str">
            <v>114013101351</v>
          </cell>
          <cell r="C452" t="str">
            <v>114</v>
          </cell>
          <cell r="D452" t="str">
            <v>114013</v>
          </cell>
          <cell r="E452" t="str">
            <v>ساير حسابها و اسناد دريافتني</v>
          </cell>
          <cell r="F452" t="str">
            <v>ذخيره مطالبات مشكوك الوصول</v>
          </cell>
          <cell r="G452" t="str">
            <v>101351</v>
          </cell>
          <cell r="H452" t="str">
            <v>حمل ونقل اطمينان آذرکاران</v>
          </cell>
          <cell r="P452" t="str">
            <v>600</v>
          </cell>
        </row>
        <row r="453">
          <cell r="A453">
            <v>6000</v>
          </cell>
          <cell r="B453" t="str">
            <v>114013101350</v>
          </cell>
          <cell r="C453" t="str">
            <v>114</v>
          </cell>
          <cell r="D453" t="str">
            <v>114013</v>
          </cell>
          <cell r="E453" t="str">
            <v>ساير حسابها و اسناد دريافتني</v>
          </cell>
          <cell r="F453" t="str">
            <v>ذخيره مطالبات مشكوك الوصول</v>
          </cell>
          <cell r="G453" t="str">
            <v>101350</v>
          </cell>
          <cell r="H453" t="str">
            <v>محمد چالپاپاق</v>
          </cell>
          <cell r="P453" t="str">
            <v>600</v>
          </cell>
        </row>
        <row r="454">
          <cell r="A454">
            <v>6000</v>
          </cell>
          <cell r="B454" t="str">
            <v>114013101240</v>
          </cell>
          <cell r="C454" t="str">
            <v>114</v>
          </cell>
          <cell r="D454" t="str">
            <v>114013</v>
          </cell>
          <cell r="E454" t="str">
            <v>ساير حسابها و اسناد دريافتني</v>
          </cell>
          <cell r="F454" t="str">
            <v>ذخيره مطالبات مشكوك الوصول</v>
          </cell>
          <cell r="G454" t="str">
            <v>101240</v>
          </cell>
          <cell r="H454" t="str">
            <v>هنر گستر آذر</v>
          </cell>
          <cell r="P454" t="str">
            <v>600</v>
          </cell>
        </row>
        <row r="455">
          <cell r="A455">
            <v>6000</v>
          </cell>
          <cell r="B455" t="str">
            <v>114013101558</v>
          </cell>
          <cell r="C455" t="str">
            <v>114</v>
          </cell>
          <cell r="D455" t="str">
            <v>114013</v>
          </cell>
          <cell r="E455" t="str">
            <v>ساير حسابها و اسناد دريافتني</v>
          </cell>
          <cell r="F455" t="str">
            <v>ذخيره مطالبات مشكوك الوصول</v>
          </cell>
          <cell r="G455" t="str">
            <v>101558</v>
          </cell>
          <cell r="H455" t="str">
            <v>صنايع قوطي تبريز</v>
          </cell>
          <cell r="P455" t="str">
            <v>600</v>
          </cell>
        </row>
        <row r="456">
          <cell r="A456">
            <v>6000</v>
          </cell>
          <cell r="B456" t="str">
            <v>114013101347</v>
          </cell>
          <cell r="C456" t="str">
            <v>114</v>
          </cell>
          <cell r="D456" t="str">
            <v>114013</v>
          </cell>
          <cell r="E456" t="str">
            <v>ساير حسابها و اسناد دريافتني</v>
          </cell>
          <cell r="F456" t="str">
            <v>ذخيره مطالبات مشكوك الوصول</v>
          </cell>
          <cell r="G456" t="str">
            <v>101347</v>
          </cell>
          <cell r="H456" t="str">
            <v>جواد فرجيان</v>
          </cell>
          <cell r="P456" t="str">
            <v>600</v>
          </cell>
        </row>
        <row r="457">
          <cell r="A457">
            <v>6100</v>
          </cell>
          <cell r="B457" t="str">
            <v>114014300197</v>
          </cell>
          <cell r="C457" t="str">
            <v>114</v>
          </cell>
          <cell r="D457" t="str">
            <v>114014</v>
          </cell>
          <cell r="E457" t="str">
            <v>ساير حسابها و اسناد دريافتني</v>
          </cell>
          <cell r="F457" t="str">
            <v>سهام خريداري شده  پرسنل</v>
          </cell>
          <cell r="G457" t="str">
            <v>300197</v>
          </cell>
          <cell r="H457" t="str">
            <v>عمراني عبدالناصر</v>
          </cell>
          <cell r="P457" t="str">
            <v>610</v>
          </cell>
        </row>
        <row r="458">
          <cell r="A458">
            <v>6100</v>
          </cell>
          <cell r="B458" t="str">
            <v>114014300235</v>
          </cell>
          <cell r="C458" t="str">
            <v>114</v>
          </cell>
          <cell r="D458" t="str">
            <v>114014</v>
          </cell>
          <cell r="E458" t="str">
            <v>ساير حسابها و اسناد دريافتني</v>
          </cell>
          <cell r="F458" t="str">
            <v>سهام خريداري شده  پرسنل</v>
          </cell>
          <cell r="G458" t="str">
            <v>300235</v>
          </cell>
          <cell r="H458" t="str">
            <v>حدادپوربدر محمدرضا</v>
          </cell>
          <cell r="P458" t="str">
            <v>610</v>
          </cell>
        </row>
        <row r="459">
          <cell r="A459">
            <v>6100</v>
          </cell>
          <cell r="B459" t="str">
            <v>114014300102</v>
          </cell>
          <cell r="C459" t="str">
            <v>114</v>
          </cell>
          <cell r="D459" t="str">
            <v>114014</v>
          </cell>
          <cell r="E459" t="str">
            <v>ساير حسابها و اسناد دريافتني</v>
          </cell>
          <cell r="F459" t="str">
            <v>سهام خريداري شده  پرسنل</v>
          </cell>
          <cell r="G459" t="str">
            <v>300102</v>
          </cell>
          <cell r="H459" t="str">
            <v>صفري آذر جعفر</v>
          </cell>
          <cell r="P459" t="str">
            <v>610</v>
          </cell>
        </row>
        <row r="460">
          <cell r="A460">
            <v>6100</v>
          </cell>
          <cell r="B460" t="str">
            <v>114014300107</v>
          </cell>
          <cell r="C460" t="str">
            <v>114</v>
          </cell>
          <cell r="D460" t="str">
            <v>114014</v>
          </cell>
          <cell r="E460" t="str">
            <v>ساير حسابها و اسناد دريافتني</v>
          </cell>
          <cell r="F460" t="str">
            <v>سهام خريداري شده  پرسنل</v>
          </cell>
          <cell r="G460" t="str">
            <v>300107</v>
          </cell>
          <cell r="H460" t="str">
            <v>روحي مهر سياوش</v>
          </cell>
          <cell r="P460" t="str">
            <v>610</v>
          </cell>
        </row>
        <row r="461">
          <cell r="A461">
            <v>6100</v>
          </cell>
          <cell r="B461" t="str">
            <v>114014300113</v>
          </cell>
          <cell r="C461" t="str">
            <v>114</v>
          </cell>
          <cell r="D461" t="str">
            <v>114014</v>
          </cell>
          <cell r="E461" t="str">
            <v>ساير حسابها و اسناد دريافتني</v>
          </cell>
          <cell r="F461" t="str">
            <v>سهام خريداري شده  پرسنل</v>
          </cell>
          <cell r="G461" t="str">
            <v>300113</v>
          </cell>
          <cell r="H461" t="str">
            <v>باغباني خضرلو منوچهر</v>
          </cell>
          <cell r="P461" t="str">
            <v>610</v>
          </cell>
        </row>
        <row r="462">
          <cell r="A462">
            <v>6100</v>
          </cell>
          <cell r="B462" t="str">
            <v>114014300202</v>
          </cell>
          <cell r="C462" t="str">
            <v>114</v>
          </cell>
          <cell r="D462" t="str">
            <v>114014</v>
          </cell>
          <cell r="E462" t="str">
            <v>ساير حسابها و اسناد دريافتني</v>
          </cell>
          <cell r="F462" t="str">
            <v>سهام خريداري شده  پرسنل</v>
          </cell>
          <cell r="G462" t="str">
            <v>300202</v>
          </cell>
          <cell r="H462" t="str">
            <v>لك جواد</v>
          </cell>
          <cell r="P462" t="str">
            <v>610</v>
          </cell>
        </row>
        <row r="463">
          <cell r="A463">
            <v>6100</v>
          </cell>
          <cell r="B463" t="str">
            <v>114014300057</v>
          </cell>
          <cell r="C463" t="str">
            <v>114</v>
          </cell>
          <cell r="D463" t="str">
            <v>114014</v>
          </cell>
          <cell r="E463" t="str">
            <v>ساير حسابها و اسناد دريافتني</v>
          </cell>
          <cell r="F463" t="str">
            <v>سهام خريداري شده  پرسنل</v>
          </cell>
          <cell r="G463" t="str">
            <v>300057</v>
          </cell>
          <cell r="H463" t="str">
            <v>سلطاني حميد</v>
          </cell>
          <cell r="P463" t="str">
            <v>610</v>
          </cell>
        </row>
        <row r="464">
          <cell r="A464">
            <v>6100</v>
          </cell>
          <cell r="B464" t="str">
            <v>114014300133</v>
          </cell>
          <cell r="C464" t="str">
            <v>114</v>
          </cell>
          <cell r="D464" t="str">
            <v>114014</v>
          </cell>
          <cell r="E464" t="str">
            <v>ساير حسابها و اسناد دريافتني</v>
          </cell>
          <cell r="F464" t="str">
            <v>سهام خريداري شده  پرسنل</v>
          </cell>
          <cell r="G464" t="str">
            <v>300133</v>
          </cell>
          <cell r="H464" t="str">
            <v>عليپور كمال</v>
          </cell>
          <cell r="P464" t="str">
            <v>610</v>
          </cell>
        </row>
        <row r="465">
          <cell r="A465">
            <v>6100</v>
          </cell>
          <cell r="B465" t="str">
            <v>114014300095</v>
          </cell>
          <cell r="C465" t="str">
            <v>114</v>
          </cell>
          <cell r="D465" t="str">
            <v>114014</v>
          </cell>
          <cell r="E465" t="str">
            <v>ساير حسابها و اسناد دريافتني</v>
          </cell>
          <cell r="F465" t="str">
            <v>سهام خريداري شده  پرسنل</v>
          </cell>
          <cell r="G465" t="str">
            <v>300095</v>
          </cell>
          <cell r="H465" t="str">
            <v>حسين پور فيضي محمد</v>
          </cell>
          <cell r="P465" t="str">
            <v>610</v>
          </cell>
        </row>
        <row r="466">
          <cell r="A466">
            <v>6100</v>
          </cell>
          <cell r="B466" t="str">
            <v>114014300077</v>
          </cell>
          <cell r="C466" t="str">
            <v>114</v>
          </cell>
          <cell r="D466" t="str">
            <v>114014</v>
          </cell>
          <cell r="E466" t="str">
            <v>ساير حسابها و اسناد دريافتني</v>
          </cell>
          <cell r="F466" t="str">
            <v>سهام خريداري شده  پرسنل</v>
          </cell>
          <cell r="G466" t="str">
            <v>300077</v>
          </cell>
          <cell r="H466" t="str">
            <v>واحديان وحيد</v>
          </cell>
          <cell r="P466" t="str">
            <v>610</v>
          </cell>
        </row>
        <row r="467">
          <cell r="A467">
            <v>6100</v>
          </cell>
          <cell r="B467" t="str">
            <v>114014300134</v>
          </cell>
          <cell r="C467" t="str">
            <v>114</v>
          </cell>
          <cell r="D467" t="str">
            <v>114014</v>
          </cell>
          <cell r="E467" t="str">
            <v>ساير حسابها و اسناد دريافتني</v>
          </cell>
          <cell r="F467" t="str">
            <v>سهام خريداري شده  پرسنل</v>
          </cell>
          <cell r="G467" t="str">
            <v>300134</v>
          </cell>
          <cell r="H467" t="str">
            <v>نكوئي فائق</v>
          </cell>
          <cell r="P467" t="str">
            <v>610</v>
          </cell>
        </row>
        <row r="468">
          <cell r="A468">
            <v>6100</v>
          </cell>
          <cell r="B468" t="str">
            <v>114014300237</v>
          </cell>
          <cell r="C468" t="str">
            <v>114</v>
          </cell>
          <cell r="D468" t="str">
            <v>114014</v>
          </cell>
          <cell r="E468" t="str">
            <v>ساير حسابها و اسناد دريافتني</v>
          </cell>
          <cell r="F468" t="str">
            <v>سهام خريداري شده  پرسنل</v>
          </cell>
          <cell r="G468" t="str">
            <v>300237</v>
          </cell>
          <cell r="H468" t="str">
            <v>رمضاني فريد مريم</v>
          </cell>
          <cell r="P468" t="str">
            <v>610</v>
          </cell>
        </row>
        <row r="469">
          <cell r="A469">
            <v>6100</v>
          </cell>
          <cell r="B469" t="str">
            <v>114014300213</v>
          </cell>
          <cell r="C469" t="str">
            <v>114</v>
          </cell>
          <cell r="D469" t="str">
            <v>114014</v>
          </cell>
          <cell r="E469" t="str">
            <v>ساير حسابها و اسناد دريافتني</v>
          </cell>
          <cell r="F469" t="str">
            <v>سهام خريداري شده  پرسنل</v>
          </cell>
          <cell r="G469" t="str">
            <v>300213</v>
          </cell>
          <cell r="H469" t="str">
            <v>وطني رضا</v>
          </cell>
          <cell r="P469" t="str">
            <v>610</v>
          </cell>
        </row>
        <row r="470">
          <cell r="A470">
            <v>6100</v>
          </cell>
          <cell r="B470" t="str">
            <v>114014300054</v>
          </cell>
          <cell r="C470" t="str">
            <v>114</v>
          </cell>
          <cell r="D470" t="str">
            <v>114014</v>
          </cell>
          <cell r="E470" t="str">
            <v>ساير حسابها و اسناد دريافتني</v>
          </cell>
          <cell r="F470" t="str">
            <v>سهام خريداري شده  پرسنل</v>
          </cell>
          <cell r="G470" t="str">
            <v>300054</v>
          </cell>
          <cell r="H470" t="str">
            <v>اميرحقيان يعقوب</v>
          </cell>
          <cell r="P470" t="str">
            <v>610</v>
          </cell>
        </row>
        <row r="471">
          <cell r="A471">
            <v>6100</v>
          </cell>
          <cell r="B471" t="str">
            <v>114014300263</v>
          </cell>
          <cell r="C471" t="str">
            <v>114</v>
          </cell>
          <cell r="D471" t="str">
            <v>114014</v>
          </cell>
          <cell r="E471" t="str">
            <v>ساير حسابها و اسناد دريافتني</v>
          </cell>
          <cell r="F471" t="str">
            <v>سهام خريداري شده  پرسنل</v>
          </cell>
          <cell r="G471" t="str">
            <v>300263</v>
          </cell>
          <cell r="H471" t="str">
            <v>خدائي محمودي رضا</v>
          </cell>
          <cell r="P471" t="str">
            <v>610</v>
          </cell>
        </row>
        <row r="472">
          <cell r="A472">
            <v>6100</v>
          </cell>
          <cell r="B472" t="str">
            <v>114014300072</v>
          </cell>
          <cell r="C472" t="str">
            <v>114</v>
          </cell>
          <cell r="D472" t="str">
            <v>114014</v>
          </cell>
          <cell r="E472" t="str">
            <v>ساير حسابها و اسناد دريافتني</v>
          </cell>
          <cell r="F472" t="str">
            <v>سهام خريداري شده  پرسنل</v>
          </cell>
          <cell r="G472" t="str">
            <v>300072</v>
          </cell>
          <cell r="H472" t="str">
            <v>داوري مجد محمدرضا</v>
          </cell>
          <cell r="P472" t="str">
            <v>610</v>
          </cell>
        </row>
        <row r="473">
          <cell r="A473">
            <v>6100</v>
          </cell>
          <cell r="B473" t="str">
            <v>114014300092</v>
          </cell>
          <cell r="C473" t="str">
            <v>114</v>
          </cell>
          <cell r="D473" t="str">
            <v>114014</v>
          </cell>
          <cell r="E473" t="str">
            <v>ساير حسابها و اسناد دريافتني</v>
          </cell>
          <cell r="F473" t="str">
            <v>سهام خريداري شده  پرسنل</v>
          </cell>
          <cell r="G473" t="str">
            <v>300092</v>
          </cell>
          <cell r="H473" t="str">
            <v>كولاب محمدحسين</v>
          </cell>
          <cell r="P473" t="str">
            <v>610</v>
          </cell>
        </row>
        <row r="474">
          <cell r="A474">
            <v>6100</v>
          </cell>
          <cell r="B474" t="str">
            <v>114014300063</v>
          </cell>
          <cell r="C474" t="str">
            <v>114</v>
          </cell>
          <cell r="D474" t="str">
            <v>114014</v>
          </cell>
          <cell r="E474" t="str">
            <v>ساير حسابها و اسناد دريافتني</v>
          </cell>
          <cell r="F474" t="str">
            <v>سهام خريداري شده  پرسنل</v>
          </cell>
          <cell r="G474" t="str">
            <v>300063</v>
          </cell>
          <cell r="H474" t="str">
            <v>ايرادي ميرداود</v>
          </cell>
          <cell r="P474" t="str">
            <v>610</v>
          </cell>
        </row>
        <row r="475">
          <cell r="A475">
            <v>6100</v>
          </cell>
          <cell r="B475" t="str">
            <v>114014300071</v>
          </cell>
          <cell r="C475" t="str">
            <v>114</v>
          </cell>
          <cell r="D475" t="str">
            <v>114014</v>
          </cell>
          <cell r="E475" t="str">
            <v>ساير حسابها و اسناد دريافتني</v>
          </cell>
          <cell r="F475" t="str">
            <v>سهام خريداري شده  پرسنل</v>
          </cell>
          <cell r="G475" t="str">
            <v>300071</v>
          </cell>
          <cell r="H475" t="str">
            <v>ضياء سرابي اكبر</v>
          </cell>
          <cell r="P475" t="str">
            <v>610</v>
          </cell>
        </row>
        <row r="476">
          <cell r="A476">
            <v>6100</v>
          </cell>
          <cell r="B476" t="str">
            <v>114014300075</v>
          </cell>
          <cell r="C476" t="str">
            <v>114</v>
          </cell>
          <cell r="D476" t="str">
            <v>114014</v>
          </cell>
          <cell r="E476" t="str">
            <v>ساير حسابها و اسناد دريافتني</v>
          </cell>
          <cell r="F476" t="str">
            <v>سهام خريداري شده  پرسنل</v>
          </cell>
          <cell r="G476" t="str">
            <v>300075</v>
          </cell>
          <cell r="H476" t="str">
            <v>نظامي سقين سرا يوسف</v>
          </cell>
          <cell r="P476" t="str">
            <v>610</v>
          </cell>
        </row>
        <row r="477">
          <cell r="A477">
            <v>6100</v>
          </cell>
          <cell r="B477" t="str">
            <v>114014300145</v>
          </cell>
          <cell r="C477" t="str">
            <v>114</v>
          </cell>
          <cell r="D477" t="str">
            <v>114014</v>
          </cell>
          <cell r="E477" t="str">
            <v>ساير حسابها و اسناد دريافتني</v>
          </cell>
          <cell r="F477" t="str">
            <v>سهام خريداري شده  پرسنل</v>
          </cell>
          <cell r="G477" t="str">
            <v>300145</v>
          </cell>
          <cell r="H477" t="str">
            <v>طريقت نيا يعقوب</v>
          </cell>
          <cell r="P477" t="str">
            <v>610</v>
          </cell>
        </row>
        <row r="478">
          <cell r="A478">
            <v>6100</v>
          </cell>
          <cell r="B478" t="str">
            <v>114014300068</v>
          </cell>
          <cell r="C478" t="str">
            <v>114</v>
          </cell>
          <cell r="D478" t="str">
            <v>114014</v>
          </cell>
          <cell r="E478" t="str">
            <v>ساير حسابها و اسناد دريافتني</v>
          </cell>
          <cell r="F478" t="str">
            <v>سهام خريداري شده  پرسنل</v>
          </cell>
          <cell r="G478" t="str">
            <v>300068</v>
          </cell>
          <cell r="H478" t="str">
            <v>صادق زاده سيد محمود</v>
          </cell>
          <cell r="P478" t="str">
            <v>610</v>
          </cell>
        </row>
        <row r="479">
          <cell r="A479">
            <v>6100</v>
          </cell>
          <cell r="B479" t="str">
            <v>114014300020</v>
          </cell>
          <cell r="C479" t="str">
            <v>114</v>
          </cell>
          <cell r="D479" t="str">
            <v>114014</v>
          </cell>
          <cell r="E479" t="str">
            <v>ساير حسابها و اسناد دريافتني</v>
          </cell>
          <cell r="F479" t="str">
            <v>سهام خريداري شده  پرسنل</v>
          </cell>
          <cell r="G479" t="str">
            <v>300020</v>
          </cell>
          <cell r="H479" t="str">
            <v>نورپورينگجه جعفر</v>
          </cell>
          <cell r="P479" t="str">
            <v>610</v>
          </cell>
        </row>
        <row r="480">
          <cell r="A480">
            <v>6100</v>
          </cell>
          <cell r="B480" t="str">
            <v>114014300080</v>
          </cell>
          <cell r="C480" t="str">
            <v>114</v>
          </cell>
          <cell r="D480" t="str">
            <v>114014</v>
          </cell>
          <cell r="E480" t="str">
            <v>ساير حسابها و اسناد دريافتني</v>
          </cell>
          <cell r="F480" t="str">
            <v>سهام خريداري شده  پرسنل</v>
          </cell>
          <cell r="G480" t="str">
            <v>300080</v>
          </cell>
          <cell r="H480" t="str">
            <v>ابراهيمي مهر آور رحيم</v>
          </cell>
          <cell r="P480" t="str">
            <v>610</v>
          </cell>
        </row>
        <row r="481">
          <cell r="A481">
            <v>6100</v>
          </cell>
          <cell r="B481" t="str">
            <v>114014300070</v>
          </cell>
          <cell r="C481" t="str">
            <v>114</v>
          </cell>
          <cell r="D481" t="str">
            <v>114014</v>
          </cell>
          <cell r="E481" t="str">
            <v>ساير حسابها و اسناد دريافتني</v>
          </cell>
          <cell r="F481" t="str">
            <v>سهام خريداري شده  پرسنل</v>
          </cell>
          <cell r="G481" t="str">
            <v>300070</v>
          </cell>
          <cell r="H481" t="str">
            <v>فريدي نسب كريم</v>
          </cell>
          <cell r="P481" t="str">
            <v>610</v>
          </cell>
        </row>
        <row r="482">
          <cell r="A482">
            <v>6100</v>
          </cell>
          <cell r="B482" t="str">
            <v>114014300129</v>
          </cell>
          <cell r="C482" t="str">
            <v>114</v>
          </cell>
          <cell r="D482" t="str">
            <v>114014</v>
          </cell>
          <cell r="E482" t="str">
            <v>ساير حسابها و اسناد دريافتني</v>
          </cell>
          <cell r="F482" t="str">
            <v>سهام خريداري شده  پرسنل</v>
          </cell>
          <cell r="G482" t="str">
            <v>300129</v>
          </cell>
          <cell r="H482" t="str">
            <v>بهاري ناصر</v>
          </cell>
          <cell r="P482" t="str">
            <v>610</v>
          </cell>
        </row>
        <row r="483">
          <cell r="A483">
            <v>6100</v>
          </cell>
          <cell r="B483" t="str">
            <v>114014300136</v>
          </cell>
          <cell r="C483" t="str">
            <v>114</v>
          </cell>
          <cell r="D483" t="str">
            <v>114014</v>
          </cell>
          <cell r="E483" t="str">
            <v>ساير حسابها و اسناد دريافتني</v>
          </cell>
          <cell r="F483" t="str">
            <v>سهام خريداري شده  پرسنل</v>
          </cell>
          <cell r="G483" t="str">
            <v>300136</v>
          </cell>
          <cell r="H483" t="str">
            <v>تقي پور كهاني محمدرضا</v>
          </cell>
          <cell r="P483" t="str">
            <v>610</v>
          </cell>
        </row>
        <row r="484">
          <cell r="A484">
            <v>6100</v>
          </cell>
          <cell r="B484" t="str">
            <v>114014300074</v>
          </cell>
          <cell r="C484" t="str">
            <v>114</v>
          </cell>
          <cell r="D484" t="str">
            <v>114014</v>
          </cell>
          <cell r="E484" t="str">
            <v>ساير حسابها و اسناد دريافتني</v>
          </cell>
          <cell r="F484" t="str">
            <v>سهام خريداري شده  پرسنل</v>
          </cell>
          <cell r="G484" t="str">
            <v>300074</v>
          </cell>
          <cell r="H484" t="str">
            <v>ميرزا عليزاده پهر آباد فريبا</v>
          </cell>
          <cell r="P484" t="str">
            <v>610</v>
          </cell>
        </row>
        <row r="485">
          <cell r="A485">
            <v>6100</v>
          </cell>
          <cell r="B485" t="str">
            <v>114014300126</v>
          </cell>
          <cell r="C485" t="str">
            <v>114</v>
          </cell>
          <cell r="D485" t="str">
            <v>114014</v>
          </cell>
          <cell r="E485" t="str">
            <v>ساير حسابها و اسناد دريافتني</v>
          </cell>
          <cell r="F485" t="str">
            <v>سهام خريداري شده  پرسنل</v>
          </cell>
          <cell r="G485" t="str">
            <v>300126</v>
          </cell>
          <cell r="H485" t="str">
            <v>جهاني رحيم</v>
          </cell>
          <cell r="P485" t="str">
            <v>610</v>
          </cell>
        </row>
        <row r="486">
          <cell r="A486">
            <v>6100</v>
          </cell>
          <cell r="B486" t="str">
            <v>114014300062</v>
          </cell>
          <cell r="C486" t="str">
            <v>114</v>
          </cell>
          <cell r="D486" t="str">
            <v>114014</v>
          </cell>
          <cell r="E486" t="str">
            <v>ساير حسابها و اسناد دريافتني</v>
          </cell>
          <cell r="F486" t="str">
            <v>سهام خريداري شده  پرسنل</v>
          </cell>
          <cell r="G486" t="str">
            <v>300062</v>
          </cell>
          <cell r="H486" t="str">
            <v>شاه رسالي صالح</v>
          </cell>
          <cell r="P486" t="str">
            <v>610</v>
          </cell>
        </row>
        <row r="487">
          <cell r="A487">
            <v>6100</v>
          </cell>
          <cell r="B487" t="str">
            <v>114014300055</v>
          </cell>
          <cell r="C487" t="str">
            <v>114</v>
          </cell>
          <cell r="D487" t="str">
            <v>114014</v>
          </cell>
          <cell r="E487" t="str">
            <v>ساير حسابها و اسناد دريافتني</v>
          </cell>
          <cell r="F487" t="str">
            <v>سهام خريداري شده  پرسنل</v>
          </cell>
          <cell r="G487" t="str">
            <v>300055</v>
          </cell>
          <cell r="H487" t="str">
            <v>نبوي علمداري شاپور</v>
          </cell>
          <cell r="P487" t="str">
            <v>610</v>
          </cell>
        </row>
        <row r="488">
          <cell r="A488">
            <v>6100</v>
          </cell>
          <cell r="B488" t="str">
            <v>114014300149</v>
          </cell>
          <cell r="C488" t="str">
            <v>114</v>
          </cell>
          <cell r="D488" t="str">
            <v>114014</v>
          </cell>
          <cell r="E488" t="str">
            <v>ساير حسابها و اسناد دريافتني</v>
          </cell>
          <cell r="F488" t="str">
            <v>سهام خريداري شده  پرسنل</v>
          </cell>
          <cell r="G488" t="str">
            <v>300149</v>
          </cell>
          <cell r="H488" t="str">
            <v>مردان پور دامن آباد خسرو</v>
          </cell>
          <cell r="P488" t="str">
            <v>610</v>
          </cell>
        </row>
        <row r="489">
          <cell r="A489">
            <v>6100</v>
          </cell>
          <cell r="B489" t="str">
            <v>114014300050</v>
          </cell>
          <cell r="C489" t="str">
            <v>114</v>
          </cell>
          <cell r="D489" t="str">
            <v>114014</v>
          </cell>
          <cell r="E489" t="str">
            <v>ساير حسابها و اسناد دريافتني</v>
          </cell>
          <cell r="F489" t="str">
            <v>سهام خريداري شده  پرسنل</v>
          </cell>
          <cell r="G489" t="str">
            <v>300050</v>
          </cell>
          <cell r="H489" t="str">
            <v>شاهد قراملكي علي</v>
          </cell>
          <cell r="P489" t="str">
            <v>610</v>
          </cell>
        </row>
        <row r="490">
          <cell r="A490">
            <v>6100</v>
          </cell>
          <cell r="B490" t="str">
            <v>114014300069</v>
          </cell>
          <cell r="C490" t="str">
            <v>114</v>
          </cell>
          <cell r="D490" t="str">
            <v>114014</v>
          </cell>
          <cell r="E490" t="str">
            <v>ساير حسابها و اسناد دريافتني</v>
          </cell>
          <cell r="F490" t="str">
            <v>سهام خريداري شده  پرسنل</v>
          </cell>
          <cell r="G490" t="str">
            <v>300069</v>
          </cell>
          <cell r="H490" t="str">
            <v>دلمقاني زاده عليرضا</v>
          </cell>
          <cell r="P490" t="str">
            <v>610</v>
          </cell>
        </row>
        <row r="491">
          <cell r="A491">
            <v>6100</v>
          </cell>
          <cell r="B491" t="str">
            <v>114014300128</v>
          </cell>
          <cell r="C491" t="str">
            <v>114</v>
          </cell>
          <cell r="D491" t="str">
            <v>114014</v>
          </cell>
          <cell r="E491" t="str">
            <v>ساير حسابها و اسناد دريافتني</v>
          </cell>
          <cell r="F491" t="str">
            <v>سهام خريداري شده  پرسنل</v>
          </cell>
          <cell r="G491" t="str">
            <v>300128</v>
          </cell>
          <cell r="H491" t="str">
            <v>محمدباقري لاهوت كريم</v>
          </cell>
          <cell r="P491" t="str">
            <v>610</v>
          </cell>
        </row>
        <row r="492">
          <cell r="A492">
            <v>6100</v>
          </cell>
          <cell r="B492" t="str">
            <v>114014300204</v>
          </cell>
          <cell r="C492" t="str">
            <v>114</v>
          </cell>
          <cell r="D492" t="str">
            <v>114014</v>
          </cell>
          <cell r="E492" t="str">
            <v>ساير حسابها و اسناد دريافتني</v>
          </cell>
          <cell r="F492" t="str">
            <v>سهام خريداري شده  پرسنل</v>
          </cell>
          <cell r="G492" t="str">
            <v>300204</v>
          </cell>
          <cell r="H492" t="str">
            <v>قازانچائي جواد</v>
          </cell>
          <cell r="P492" t="str">
            <v>610</v>
          </cell>
        </row>
        <row r="493">
          <cell r="A493">
            <v>6100</v>
          </cell>
          <cell r="B493" t="str">
            <v>114014300253</v>
          </cell>
          <cell r="C493" t="str">
            <v>114</v>
          </cell>
          <cell r="D493" t="str">
            <v>114014</v>
          </cell>
          <cell r="E493" t="str">
            <v>ساير حسابها و اسناد دريافتني</v>
          </cell>
          <cell r="F493" t="str">
            <v>سهام خريداري شده  پرسنل</v>
          </cell>
          <cell r="G493" t="str">
            <v>300253</v>
          </cell>
          <cell r="H493" t="str">
            <v>جعفريان حسن</v>
          </cell>
          <cell r="P493" t="str">
            <v>610</v>
          </cell>
        </row>
        <row r="494">
          <cell r="A494">
            <v>6100</v>
          </cell>
          <cell r="B494" t="str">
            <v>114014300131</v>
          </cell>
          <cell r="C494" t="str">
            <v>114</v>
          </cell>
          <cell r="D494" t="str">
            <v>114014</v>
          </cell>
          <cell r="E494" t="str">
            <v>ساير حسابها و اسناد دريافتني</v>
          </cell>
          <cell r="F494" t="str">
            <v>سهام خريداري شده  پرسنل</v>
          </cell>
          <cell r="G494" t="str">
            <v>300131</v>
          </cell>
          <cell r="H494" t="str">
            <v>شكوهي علي</v>
          </cell>
          <cell r="P494" t="str">
            <v>610</v>
          </cell>
        </row>
        <row r="495">
          <cell r="A495">
            <v>6100</v>
          </cell>
          <cell r="B495" t="str">
            <v>114014300125</v>
          </cell>
          <cell r="C495" t="str">
            <v>114</v>
          </cell>
          <cell r="D495" t="str">
            <v>114014</v>
          </cell>
          <cell r="E495" t="str">
            <v>ساير حسابها و اسناد دريافتني</v>
          </cell>
          <cell r="F495" t="str">
            <v>سهام خريداري شده  پرسنل</v>
          </cell>
          <cell r="G495" t="str">
            <v>300125</v>
          </cell>
          <cell r="H495" t="str">
            <v>سلطاني حسين</v>
          </cell>
          <cell r="P495" t="str">
            <v>610</v>
          </cell>
        </row>
        <row r="496">
          <cell r="A496">
            <v>6100</v>
          </cell>
          <cell r="B496" t="str">
            <v>114014300137</v>
          </cell>
          <cell r="C496" t="str">
            <v>114</v>
          </cell>
          <cell r="D496" t="str">
            <v>114014</v>
          </cell>
          <cell r="E496" t="str">
            <v>ساير حسابها و اسناد دريافتني</v>
          </cell>
          <cell r="F496" t="str">
            <v>سهام خريداري شده  پرسنل</v>
          </cell>
          <cell r="G496" t="str">
            <v>300137</v>
          </cell>
          <cell r="H496" t="str">
            <v>ستاري ميرهاشم</v>
          </cell>
          <cell r="P496" t="str">
            <v>610</v>
          </cell>
        </row>
        <row r="497">
          <cell r="A497">
            <v>6100</v>
          </cell>
          <cell r="B497" t="str">
            <v>114014300148</v>
          </cell>
          <cell r="C497" t="str">
            <v>114</v>
          </cell>
          <cell r="D497" t="str">
            <v>114014</v>
          </cell>
          <cell r="E497" t="str">
            <v>ساير حسابها و اسناد دريافتني</v>
          </cell>
          <cell r="F497" t="str">
            <v>سهام خريداري شده  پرسنل</v>
          </cell>
          <cell r="G497" t="str">
            <v>300148</v>
          </cell>
          <cell r="H497" t="str">
            <v>شفيعي عنصرودي داريوش</v>
          </cell>
          <cell r="P497" t="str">
            <v>610</v>
          </cell>
        </row>
        <row r="498">
          <cell r="A498">
            <v>6100</v>
          </cell>
          <cell r="B498" t="str">
            <v>114014300160</v>
          </cell>
          <cell r="C498" t="str">
            <v>114</v>
          </cell>
          <cell r="D498" t="str">
            <v>114014</v>
          </cell>
          <cell r="E498" t="str">
            <v>ساير حسابها و اسناد دريافتني</v>
          </cell>
          <cell r="F498" t="str">
            <v>سهام خريداري شده  پرسنل</v>
          </cell>
          <cell r="G498" t="str">
            <v>300160</v>
          </cell>
          <cell r="H498" t="str">
            <v>عالم وحيد</v>
          </cell>
          <cell r="P498" t="str">
            <v>610</v>
          </cell>
        </row>
        <row r="499">
          <cell r="A499">
            <v>6100</v>
          </cell>
          <cell r="B499" t="str">
            <v>114014300147</v>
          </cell>
          <cell r="C499" t="str">
            <v>114</v>
          </cell>
          <cell r="D499" t="str">
            <v>114014</v>
          </cell>
          <cell r="E499" t="str">
            <v>ساير حسابها و اسناد دريافتني</v>
          </cell>
          <cell r="F499" t="str">
            <v>سهام خريداري شده  پرسنل</v>
          </cell>
          <cell r="G499" t="str">
            <v>300147</v>
          </cell>
          <cell r="H499" t="str">
            <v>فرشباف عبهري يوسف</v>
          </cell>
          <cell r="P499" t="str">
            <v>610</v>
          </cell>
        </row>
        <row r="500">
          <cell r="A500">
            <v>6100</v>
          </cell>
          <cell r="B500" t="str">
            <v>114014300157</v>
          </cell>
          <cell r="C500" t="str">
            <v>114</v>
          </cell>
          <cell r="D500" t="str">
            <v>114014</v>
          </cell>
          <cell r="E500" t="str">
            <v>ساير حسابها و اسناد دريافتني</v>
          </cell>
          <cell r="F500" t="str">
            <v>سهام خريداري شده  پرسنل</v>
          </cell>
          <cell r="G500" t="str">
            <v>300157</v>
          </cell>
          <cell r="H500" t="str">
            <v>معصومي خدايار</v>
          </cell>
          <cell r="P500" t="str">
            <v>610</v>
          </cell>
        </row>
        <row r="501">
          <cell r="A501">
            <v>6100</v>
          </cell>
          <cell r="B501" t="str">
            <v>114014300051</v>
          </cell>
          <cell r="C501" t="str">
            <v>114</v>
          </cell>
          <cell r="D501" t="str">
            <v>114014</v>
          </cell>
          <cell r="E501" t="str">
            <v>ساير حسابها و اسناد دريافتني</v>
          </cell>
          <cell r="F501" t="str">
            <v>سهام خريداري شده  پرسنل</v>
          </cell>
          <cell r="G501" t="str">
            <v>300051</v>
          </cell>
          <cell r="H501" t="str">
            <v>فتحي نصرت</v>
          </cell>
          <cell r="P501" t="str">
            <v>610</v>
          </cell>
        </row>
        <row r="502">
          <cell r="A502">
            <v>6100</v>
          </cell>
          <cell r="B502" t="str">
            <v>114014300110</v>
          </cell>
          <cell r="C502" t="str">
            <v>114</v>
          </cell>
          <cell r="D502" t="str">
            <v>114014</v>
          </cell>
          <cell r="E502" t="str">
            <v>ساير حسابها و اسناد دريافتني</v>
          </cell>
          <cell r="F502" t="str">
            <v>سهام خريداري شده  پرسنل</v>
          </cell>
          <cell r="G502" t="str">
            <v>300110</v>
          </cell>
          <cell r="H502" t="str">
            <v>فروغي زهرا</v>
          </cell>
          <cell r="P502" t="str">
            <v>610</v>
          </cell>
        </row>
        <row r="503">
          <cell r="A503">
            <v>6100</v>
          </cell>
          <cell r="B503" t="str">
            <v>114014300124</v>
          </cell>
          <cell r="C503" t="str">
            <v>114</v>
          </cell>
          <cell r="D503" t="str">
            <v>114014</v>
          </cell>
          <cell r="E503" t="str">
            <v>ساير حسابها و اسناد دريافتني</v>
          </cell>
          <cell r="F503" t="str">
            <v>سهام خريداري شده  پرسنل</v>
          </cell>
          <cell r="G503" t="str">
            <v>300124</v>
          </cell>
          <cell r="H503" t="str">
            <v>محب حق رحيم</v>
          </cell>
          <cell r="P503" t="str">
            <v>610</v>
          </cell>
        </row>
        <row r="504">
          <cell r="A504">
            <v>6100</v>
          </cell>
          <cell r="B504" t="str">
            <v>114014300165</v>
          </cell>
          <cell r="C504" t="str">
            <v>114</v>
          </cell>
          <cell r="D504" t="str">
            <v>114014</v>
          </cell>
          <cell r="E504" t="str">
            <v>ساير حسابها و اسناد دريافتني</v>
          </cell>
          <cell r="F504" t="str">
            <v>سهام خريداري شده  پرسنل</v>
          </cell>
          <cell r="G504" t="str">
            <v>300165</v>
          </cell>
          <cell r="H504" t="str">
            <v>تهم بهنام</v>
          </cell>
          <cell r="P504" t="str">
            <v>610</v>
          </cell>
        </row>
        <row r="505">
          <cell r="A505">
            <v>6100</v>
          </cell>
          <cell r="B505" t="str">
            <v>114014300171</v>
          </cell>
          <cell r="C505" t="str">
            <v>114</v>
          </cell>
          <cell r="D505" t="str">
            <v>114014</v>
          </cell>
          <cell r="E505" t="str">
            <v>ساير حسابها و اسناد دريافتني</v>
          </cell>
          <cell r="F505" t="str">
            <v>سهام خريداري شده  پرسنل</v>
          </cell>
          <cell r="G505" t="str">
            <v>300171</v>
          </cell>
          <cell r="H505" t="str">
            <v>اميرحقيان سعيد</v>
          </cell>
          <cell r="P505" t="str">
            <v>610</v>
          </cell>
        </row>
        <row r="506">
          <cell r="A506">
            <v>6100</v>
          </cell>
          <cell r="B506" t="str">
            <v>114014300170</v>
          </cell>
          <cell r="C506" t="str">
            <v>114</v>
          </cell>
          <cell r="D506" t="str">
            <v>114014</v>
          </cell>
          <cell r="E506" t="str">
            <v>ساير حسابها و اسناد دريافتني</v>
          </cell>
          <cell r="F506" t="str">
            <v>سهام خريداري شده  پرسنل</v>
          </cell>
          <cell r="G506" t="str">
            <v>300170</v>
          </cell>
          <cell r="H506" t="str">
            <v>فتحي سياوش</v>
          </cell>
          <cell r="P506" t="str">
            <v>610</v>
          </cell>
        </row>
        <row r="507">
          <cell r="A507">
            <v>6100</v>
          </cell>
          <cell r="B507" t="str">
            <v>114014300067</v>
          </cell>
          <cell r="C507" t="str">
            <v>114</v>
          </cell>
          <cell r="D507" t="str">
            <v>114014</v>
          </cell>
          <cell r="E507" t="str">
            <v>ساير حسابها و اسناد دريافتني</v>
          </cell>
          <cell r="F507" t="str">
            <v>سهام خريداري شده  پرسنل</v>
          </cell>
          <cell r="G507" t="str">
            <v>300067</v>
          </cell>
          <cell r="H507" t="str">
            <v>صباغي جديد حسن</v>
          </cell>
          <cell r="P507" t="str">
            <v>610</v>
          </cell>
        </row>
        <row r="508">
          <cell r="A508">
            <v>6100</v>
          </cell>
          <cell r="B508" t="str">
            <v>114014300182</v>
          </cell>
          <cell r="C508" t="str">
            <v>114</v>
          </cell>
          <cell r="D508" t="str">
            <v>114014</v>
          </cell>
          <cell r="E508" t="str">
            <v>ساير حسابها و اسناد دريافتني</v>
          </cell>
          <cell r="F508" t="str">
            <v>سهام خريداري شده  پرسنل</v>
          </cell>
          <cell r="G508" t="str">
            <v>300182</v>
          </cell>
          <cell r="H508" t="str">
            <v>اصلاني مقدم علي</v>
          </cell>
          <cell r="P508" t="str">
            <v>610</v>
          </cell>
        </row>
        <row r="509">
          <cell r="A509">
            <v>6100</v>
          </cell>
          <cell r="B509" t="str">
            <v>114014300153</v>
          </cell>
          <cell r="C509" t="str">
            <v>114</v>
          </cell>
          <cell r="D509" t="str">
            <v>114014</v>
          </cell>
          <cell r="E509" t="str">
            <v>ساير حسابها و اسناد دريافتني</v>
          </cell>
          <cell r="F509" t="str">
            <v>سهام خريداري شده  پرسنل</v>
          </cell>
          <cell r="G509" t="str">
            <v>300153</v>
          </cell>
          <cell r="H509" t="str">
            <v>محمدپور مهدوي احمدرضا</v>
          </cell>
          <cell r="P509" t="str">
            <v>610</v>
          </cell>
        </row>
        <row r="510">
          <cell r="A510">
            <v>6100</v>
          </cell>
          <cell r="B510" t="str">
            <v>114014300187</v>
          </cell>
          <cell r="C510" t="str">
            <v>114</v>
          </cell>
          <cell r="D510" t="str">
            <v>114014</v>
          </cell>
          <cell r="E510" t="str">
            <v>ساير حسابها و اسناد دريافتني</v>
          </cell>
          <cell r="F510" t="str">
            <v>سهام خريداري شده  پرسنل</v>
          </cell>
          <cell r="G510" t="str">
            <v>300187</v>
          </cell>
          <cell r="H510" t="str">
            <v>حاجي حيدري ممقاني مهدي</v>
          </cell>
          <cell r="P510" t="str">
            <v>610</v>
          </cell>
        </row>
        <row r="511">
          <cell r="A511">
            <v>6100</v>
          </cell>
          <cell r="B511" t="str">
            <v>114014300248</v>
          </cell>
          <cell r="C511" t="str">
            <v>114</v>
          </cell>
          <cell r="D511" t="str">
            <v>114014</v>
          </cell>
          <cell r="E511" t="str">
            <v>ساير حسابها و اسناد دريافتني</v>
          </cell>
          <cell r="F511" t="str">
            <v>سهام خريداري شده  پرسنل</v>
          </cell>
          <cell r="G511" t="str">
            <v>300248</v>
          </cell>
          <cell r="H511" t="str">
            <v>واحدي باويل محمدحسين</v>
          </cell>
          <cell r="P511" t="str">
            <v>610</v>
          </cell>
        </row>
        <row r="512">
          <cell r="A512">
            <v>6100</v>
          </cell>
          <cell r="B512" t="str">
            <v>114014300168</v>
          </cell>
          <cell r="C512" t="str">
            <v>114</v>
          </cell>
          <cell r="D512" t="str">
            <v>114014</v>
          </cell>
          <cell r="E512" t="str">
            <v>ساير حسابها و اسناد دريافتني</v>
          </cell>
          <cell r="F512" t="str">
            <v>سهام خريداري شده  پرسنل</v>
          </cell>
          <cell r="G512" t="str">
            <v>300168</v>
          </cell>
          <cell r="H512" t="str">
            <v>بابكان ياشار</v>
          </cell>
          <cell r="P512" t="str">
            <v>610</v>
          </cell>
        </row>
        <row r="513">
          <cell r="A513">
            <v>6100</v>
          </cell>
          <cell r="B513" t="str">
            <v>114014300169</v>
          </cell>
          <cell r="C513" t="str">
            <v>114</v>
          </cell>
          <cell r="D513" t="str">
            <v>114014</v>
          </cell>
          <cell r="E513" t="str">
            <v>ساير حسابها و اسناد دريافتني</v>
          </cell>
          <cell r="F513" t="str">
            <v>سهام خريداري شده  پرسنل</v>
          </cell>
          <cell r="G513" t="str">
            <v>300169</v>
          </cell>
          <cell r="H513" t="str">
            <v>منظر خسروشاهي اميرعلي</v>
          </cell>
          <cell r="P513" t="str">
            <v>610</v>
          </cell>
        </row>
        <row r="514">
          <cell r="A514">
            <v>6100</v>
          </cell>
          <cell r="B514" t="str">
            <v>114014300090</v>
          </cell>
          <cell r="C514" t="str">
            <v>114</v>
          </cell>
          <cell r="D514" t="str">
            <v>114014</v>
          </cell>
          <cell r="E514" t="str">
            <v>ساير حسابها و اسناد دريافتني</v>
          </cell>
          <cell r="F514" t="str">
            <v>سهام خريداري شده  پرسنل</v>
          </cell>
          <cell r="G514" t="str">
            <v>300090</v>
          </cell>
          <cell r="H514" t="str">
            <v>شايان مهر ابراهيم</v>
          </cell>
          <cell r="P514" t="str">
            <v>610</v>
          </cell>
        </row>
        <row r="515">
          <cell r="A515">
            <v>6100</v>
          </cell>
          <cell r="B515" t="str">
            <v>114014300216</v>
          </cell>
          <cell r="C515" t="str">
            <v>114</v>
          </cell>
          <cell r="D515" t="str">
            <v>114014</v>
          </cell>
          <cell r="E515" t="str">
            <v>ساير حسابها و اسناد دريافتني</v>
          </cell>
          <cell r="F515" t="str">
            <v>سهام خريداري شده  پرسنل</v>
          </cell>
          <cell r="G515" t="str">
            <v>300216</v>
          </cell>
          <cell r="H515" t="str">
            <v>علي زاده اقبالي نژاد محمدباقر</v>
          </cell>
          <cell r="P515" t="str">
            <v>610</v>
          </cell>
        </row>
        <row r="516">
          <cell r="A516">
            <v>6100</v>
          </cell>
          <cell r="B516" t="str">
            <v>114014300181</v>
          </cell>
          <cell r="C516" t="str">
            <v>114</v>
          </cell>
          <cell r="D516" t="str">
            <v>114014</v>
          </cell>
          <cell r="E516" t="str">
            <v>ساير حسابها و اسناد دريافتني</v>
          </cell>
          <cell r="F516" t="str">
            <v>سهام خريداري شده  پرسنل</v>
          </cell>
          <cell r="G516" t="str">
            <v>300181</v>
          </cell>
          <cell r="H516" t="str">
            <v>وظيفه واثق مهدي</v>
          </cell>
          <cell r="P516" t="str">
            <v>610</v>
          </cell>
        </row>
        <row r="517">
          <cell r="A517">
            <v>6100</v>
          </cell>
          <cell r="B517" t="str">
            <v>114014300215</v>
          </cell>
          <cell r="C517" t="str">
            <v>114</v>
          </cell>
          <cell r="D517" t="str">
            <v>114014</v>
          </cell>
          <cell r="E517" t="str">
            <v>ساير حسابها و اسناد دريافتني</v>
          </cell>
          <cell r="F517" t="str">
            <v>سهام خريداري شده  پرسنل</v>
          </cell>
          <cell r="G517" t="str">
            <v>300215</v>
          </cell>
          <cell r="H517" t="str">
            <v>هژبر جواد</v>
          </cell>
          <cell r="P517" t="str">
            <v>610</v>
          </cell>
        </row>
        <row r="518">
          <cell r="A518">
            <v>6100</v>
          </cell>
          <cell r="B518" t="str">
            <v>114014300306</v>
          </cell>
          <cell r="C518" t="str">
            <v>114</v>
          </cell>
          <cell r="D518" t="str">
            <v>114014</v>
          </cell>
          <cell r="E518" t="str">
            <v>ساير حسابها و اسناد دريافتني</v>
          </cell>
          <cell r="F518" t="str">
            <v>سهام خريداري شده  پرسنل</v>
          </cell>
          <cell r="G518" t="str">
            <v>300306</v>
          </cell>
          <cell r="H518" t="str">
            <v>نوري بهروز</v>
          </cell>
          <cell r="P518" t="str">
            <v>610</v>
          </cell>
        </row>
        <row r="519">
          <cell r="A519">
            <v>6100</v>
          </cell>
          <cell r="B519" t="str">
            <v>114014300307</v>
          </cell>
          <cell r="C519" t="str">
            <v>114</v>
          </cell>
          <cell r="D519" t="str">
            <v>114014</v>
          </cell>
          <cell r="E519" t="str">
            <v>ساير حسابها و اسناد دريافتني</v>
          </cell>
          <cell r="F519" t="str">
            <v>سهام خريداري شده  پرسنل</v>
          </cell>
          <cell r="G519" t="str">
            <v>300307</v>
          </cell>
          <cell r="H519" t="str">
            <v>سعيدي قراملكي حسين</v>
          </cell>
          <cell r="P519" t="str">
            <v>610</v>
          </cell>
        </row>
        <row r="520">
          <cell r="A520">
            <v>6100</v>
          </cell>
          <cell r="B520" t="str">
            <v>114014300219</v>
          </cell>
          <cell r="C520" t="str">
            <v>114</v>
          </cell>
          <cell r="D520" t="str">
            <v>114014</v>
          </cell>
          <cell r="E520" t="str">
            <v>ساير حسابها و اسناد دريافتني</v>
          </cell>
          <cell r="F520" t="str">
            <v>سهام خريداري شده  پرسنل</v>
          </cell>
          <cell r="G520" t="str">
            <v>300219</v>
          </cell>
          <cell r="H520" t="str">
            <v>سلماني كريم</v>
          </cell>
          <cell r="P520" t="str">
            <v>610</v>
          </cell>
        </row>
        <row r="521">
          <cell r="A521">
            <v>6100</v>
          </cell>
          <cell r="B521" t="str">
            <v>114014300222</v>
          </cell>
          <cell r="C521" t="str">
            <v>114</v>
          </cell>
          <cell r="D521" t="str">
            <v>114014</v>
          </cell>
          <cell r="E521" t="str">
            <v>ساير حسابها و اسناد دريافتني</v>
          </cell>
          <cell r="F521" t="str">
            <v>سهام خريداري شده  پرسنل</v>
          </cell>
          <cell r="G521" t="str">
            <v>300222</v>
          </cell>
          <cell r="H521" t="str">
            <v>شكري احمد</v>
          </cell>
          <cell r="P521" t="str">
            <v>610</v>
          </cell>
        </row>
        <row r="522">
          <cell r="A522">
            <v>6100</v>
          </cell>
          <cell r="B522" t="str">
            <v>114014300208</v>
          </cell>
          <cell r="C522" t="str">
            <v>114</v>
          </cell>
          <cell r="D522" t="str">
            <v>114014</v>
          </cell>
          <cell r="E522" t="str">
            <v>ساير حسابها و اسناد دريافتني</v>
          </cell>
          <cell r="F522" t="str">
            <v>سهام خريداري شده  پرسنل</v>
          </cell>
          <cell r="G522" t="str">
            <v>300208</v>
          </cell>
          <cell r="H522" t="str">
            <v>جعفرزاده رسول</v>
          </cell>
          <cell r="P522" t="str">
            <v>610</v>
          </cell>
        </row>
        <row r="523">
          <cell r="A523">
            <v>6100</v>
          </cell>
          <cell r="B523" t="str">
            <v>114014300066</v>
          </cell>
          <cell r="C523" t="str">
            <v>114</v>
          </cell>
          <cell r="D523" t="str">
            <v>114014</v>
          </cell>
          <cell r="E523" t="str">
            <v>ساير حسابها و اسناد دريافتني</v>
          </cell>
          <cell r="F523" t="str">
            <v>سهام خريداري شده  پرسنل</v>
          </cell>
          <cell r="G523" t="str">
            <v>300066</v>
          </cell>
          <cell r="H523" t="str">
            <v>نيرومند يعقوب</v>
          </cell>
          <cell r="P523" t="str">
            <v>610</v>
          </cell>
        </row>
        <row r="524">
          <cell r="A524">
            <v>6100</v>
          </cell>
          <cell r="B524" t="str">
            <v>114014300001</v>
          </cell>
          <cell r="C524" t="str">
            <v>114</v>
          </cell>
          <cell r="D524" t="str">
            <v>114014</v>
          </cell>
          <cell r="E524" t="str">
            <v>ساير حسابها و اسناد دريافتني</v>
          </cell>
          <cell r="F524" t="str">
            <v>سهام خريداري شده  پرسنل</v>
          </cell>
          <cell r="G524" t="str">
            <v>300001</v>
          </cell>
          <cell r="H524" t="str">
            <v>فتاحي رسول</v>
          </cell>
          <cell r="P524" t="str">
            <v>610</v>
          </cell>
        </row>
        <row r="525">
          <cell r="A525">
            <v>6100</v>
          </cell>
          <cell r="B525" t="str">
            <v>114014300104</v>
          </cell>
          <cell r="C525" t="str">
            <v>114</v>
          </cell>
          <cell r="D525" t="str">
            <v>114014</v>
          </cell>
          <cell r="E525" t="str">
            <v>ساير حسابها و اسناد دريافتني</v>
          </cell>
          <cell r="F525" t="str">
            <v>سهام خريداري شده  پرسنل</v>
          </cell>
          <cell r="G525" t="str">
            <v>300104</v>
          </cell>
          <cell r="H525" t="str">
            <v>پور گل محمد جواد</v>
          </cell>
          <cell r="P525" t="str">
            <v>610</v>
          </cell>
        </row>
        <row r="526">
          <cell r="A526">
            <v>6100</v>
          </cell>
          <cell r="B526" t="str">
            <v>114014300135</v>
          </cell>
          <cell r="C526" t="str">
            <v>114</v>
          </cell>
          <cell r="D526" t="str">
            <v>114014</v>
          </cell>
          <cell r="E526" t="str">
            <v>ساير حسابها و اسناد دريافتني</v>
          </cell>
          <cell r="F526" t="str">
            <v>سهام خريداري شده  پرسنل</v>
          </cell>
          <cell r="G526" t="str">
            <v>300135</v>
          </cell>
          <cell r="H526" t="str">
            <v>سيفي ديزناب ابراهيم</v>
          </cell>
          <cell r="P526" t="str">
            <v>610</v>
          </cell>
        </row>
        <row r="527">
          <cell r="A527">
            <v>6100</v>
          </cell>
          <cell r="B527" t="str">
            <v>114014300142</v>
          </cell>
          <cell r="C527" t="str">
            <v>114</v>
          </cell>
          <cell r="D527" t="str">
            <v>114014</v>
          </cell>
          <cell r="E527" t="str">
            <v>ساير حسابها و اسناد دريافتني</v>
          </cell>
          <cell r="F527" t="str">
            <v>سهام خريداري شده  پرسنل</v>
          </cell>
          <cell r="G527" t="str">
            <v>300142</v>
          </cell>
          <cell r="H527" t="str">
            <v>فروتني قهرماني احمد</v>
          </cell>
          <cell r="P527" t="str">
            <v>610</v>
          </cell>
        </row>
        <row r="528">
          <cell r="A528">
            <v>6100</v>
          </cell>
          <cell r="B528" t="str">
            <v>114014300223</v>
          </cell>
          <cell r="C528" t="str">
            <v>114</v>
          </cell>
          <cell r="D528" t="str">
            <v>114014</v>
          </cell>
          <cell r="E528" t="str">
            <v>ساير حسابها و اسناد دريافتني</v>
          </cell>
          <cell r="F528" t="str">
            <v>سهام خريداري شده  پرسنل</v>
          </cell>
          <cell r="G528" t="str">
            <v>300223</v>
          </cell>
          <cell r="H528" t="str">
            <v>حسيني ميرصمد</v>
          </cell>
          <cell r="P528" t="str">
            <v>610</v>
          </cell>
        </row>
        <row r="529">
          <cell r="A529">
            <v>6100</v>
          </cell>
          <cell r="B529" t="str">
            <v>114014300052</v>
          </cell>
          <cell r="C529" t="str">
            <v>114</v>
          </cell>
          <cell r="D529" t="str">
            <v>114014</v>
          </cell>
          <cell r="E529" t="str">
            <v>ساير حسابها و اسناد دريافتني</v>
          </cell>
          <cell r="F529" t="str">
            <v>سهام خريداري شده  پرسنل</v>
          </cell>
          <cell r="G529" t="str">
            <v>300052</v>
          </cell>
          <cell r="H529" t="str">
            <v>بخش پور خيراله</v>
          </cell>
          <cell r="P529" t="str">
            <v>610</v>
          </cell>
        </row>
        <row r="530">
          <cell r="A530">
            <v>6100</v>
          </cell>
          <cell r="B530" t="str">
            <v>114014300234</v>
          </cell>
          <cell r="C530" t="str">
            <v>114</v>
          </cell>
          <cell r="D530" t="str">
            <v>114014</v>
          </cell>
          <cell r="E530" t="str">
            <v>ساير حسابها و اسناد دريافتني</v>
          </cell>
          <cell r="F530" t="str">
            <v>سهام خريداري شده  پرسنل</v>
          </cell>
          <cell r="G530" t="str">
            <v>300234</v>
          </cell>
          <cell r="H530" t="str">
            <v>عبداله ميرشكارلو عليرضا</v>
          </cell>
          <cell r="P530" t="str">
            <v>610</v>
          </cell>
        </row>
        <row r="531">
          <cell r="A531">
            <v>6100</v>
          </cell>
          <cell r="B531" t="str">
            <v>114014300005</v>
          </cell>
          <cell r="C531" t="str">
            <v>114</v>
          </cell>
          <cell r="D531" t="str">
            <v>114014</v>
          </cell>
          <cell r="E531" t="str">
            <v>ساير حسابها و اسناد دريافتني</v>
          </cell>
          <cell r="F531" t="str">
            <v>سهام خريداري شده  پرسنل</v>
          </cell>
          <cell r="G531" t="str">
            <v>300005</v>
          </cell>
          <cell r="H531" t="str">
            <v>زمانلو محمد رضا</v>
          </cell>
          <cell r="P531" t="str">
            <v>610</v>
          </cell>
        </row>
        <row r="532">
          <cell r="A532">
            <v>6100</v>
          </cell>
          <cell r="B532" t="str">
            <v>114014300254</v>
          </cell>
          <cell r="C532" t="str">
            <v>114</v>
          </cell>
          <cell r="D532" t="str">
            <v>114014</v>
          </cell>
          <cell r="E532" t="str">
            <v>ساير حسابها و اسناد دريافتني</v>
          </cell>
          <cell r="F532" t="str">
            <v>سهام خريداري شده  پرسنل</v>
          </cell>
          <cell r="G532" t="str">
            <v>300254</v>
          </cell>
          <cell r="H532" t="str">
            <v>زمانلو مهدي</v>
          </cell>
          <cell r="P532" t="str">
            <v>610</v>
          </cell>
        </row>
        <row r="533">
          <cell r="A533">
            <v>6100</v>
          </cell>
          <cell r="B533" t="str">
            <v>114014300154</v>
          </cell>
          <cell r="C533" t="str">
            <v>114</v>
          </cell>
          <cell r="D533" t="str">
            <v>114014</v>
          </cell>
          <cell r="E533" t="str">
            <v>ساير حسابها و اسناد دريافتني</v>
          </cell>
          <cell r="F533" t="str">
            <v>سهام خريداري شده  پرسنل</v>
          </cell>
          <cell r="G533" t="str">
            <v>300154</v>
          </cell>
          <cell r="H533" t="str">
            <v>زارعي ارزيل مصطفي</v>
          </cell>
          <cell r="P533" t="str">
            <v>610</v>
          </cell>
        </row>
        <row r="534">
          <cell r="A534">
            <v>6100</v>
          </cell>
          <cell r="B534" t="str">
            <v>114014300257</v>
          </cell>
          <cell r="C534" t="str">
            <v>114</v>
          </cell>
          <cell r="D534" t="str">
            <v>114014</v>
          </cell>
          <cell r="E534" t="str">
            <v>ساير حسابها و اسناد دريافتني</v>
          </cell>
          <cell r="F534" t="str">
            <v>سهام خريداري شده  پرسنل</v>
          </cell>
          <cell r="G534" t="str">
            <v>300257</v>
          </cell>
          <cell r="H534" t="str">
            <v>برادران حسن زاده وحيد</v>
          </cell>
          <cell r="P534" t="str">
            <v>610</v>
          </cell>
        </row>
        <row r="535">
          <cell r="A535">
            <v>6100</v>
          </cell>
          <cell r="B535" t="str">
            <v>114014300085</v>
          </cell>
          <cell r="C535" t="str">
            <v>114</v>
          </cell>
          <cell r="D535" t="str">
            <v>114014</v>
          </cell>
          <cell r="E535" t="str">
            <v>ساير حسابها و اسناد دريافتني</v>
          </cell>
          <cell r="F535" t="str">
            <v>سهام خريداري شده  پرسنل</v>
          </cell>
          <cell r="G535" t="str">
            <v>300085</v>
          </cell>
          <cell r="H535" t="str">
            <v>جبارپور يوسف</v>
          </cell>
          <cell r="P535" t="str">
            <v>610</v>
          </cell>
        </row>
        <row r="536">
          <cell r="A536">
            <v>6100</v>
          </cell>
          <cell r="B536" t="str">
            <v>114014300101</v>
          </cell>
          <cell r="C536" t="str">
            <v>114</v>
          </cell>
          <cell r="D536" t="str">
            <v>114014</v>
          </cell>
          <cell r="E536" t="str">
            <v>ساير حسابها و اسناد دريافتني</v>
          </cell>
          <cell r="F536" t="str">
            <v>سهام خريداري شده  پرسنل</v>
          </cell>
          <cell r="G536" t="str">
            <v>300101</v>
          </cell>
          <cell r="H536" t="str">
            <v>شكري جليل</v>
          </cell>
          <cell r="P536" t="str">
            <v>610</v>
          </cell>
        </row>
        <row r="537">
          <cell r="A537">
            <v>6100</v>
          </cell>
          <cell r="B537" t="str">
            <v>114014300172</v>
          </cell>
          <cell r="C537" t="str">
            <v>114</v>
          </cell>
          <cell r="D537" t="str">
            <v>114014</v>
          </cell>
          <cell r="E537" t="str">
            <v>ساير حسابها و اسناد دريافتني</v>
          </cell>
          <cell r="F537" t="str">
            <v>سهام خريداري شده  پرسنل</v>
          </cell>
          <cell r="G537" t="str">
            <v>300172</v>
          </cell>
          <cell r="H537" t="str">
            <v>عليزاد پورسعيدي حامد</v>
          </cell>
          <cell r="P537" t="str">
            <v>610</v>
          </cell>
        </row>
        <row r="538">
          <cell r="A538">
            <v>6100</v>
          </cell>
          <cell r="B538" t="str">
            <v>114014300259</v>
          </cell>
          <cell r="C538" t="str">
            <v>114</v>
          </cell>
          <cell r="D538" t="str">
            <v>114014</v>
          </cell>
          <cell r="E538" t="str">
            <v>ساير حسابها و اسناد دريافتني</v>
          </cell>
          <cell r="F538" t="str">
            <v>سهام خريداري شده  پرسنل</v>
          </cell>
          <cell r="G538" t="str">
            <v>300259</v>
          </cell>
          <cell r="H538" t="str">
            <v>ميلي علي</v>
          </cell>
          <cell r="P538" t="str">
            <v>610</v>
          </cell>
        </row>
        <row r="539">
          <cell r="A539">
            <v>7300</v>
          </cell>
          <cell r="B539" t="str">
            <v>115001201101</v>
          </cell>
          <cell r="C539" t="str">
            <v>115</v>
          </cell>
          <cell r="D539" t="str">
            <v>115001</v>
          </cell>
          <cell r="E539" t="str">
            <v>موجودي مواد وكالا</v>
          </cell>
          <cell r="F539" t="str">
            <v>مواد اوليه</v>
          </cell>
          <cell r="G539" t="str">
            <v>201101</v>
          </cell>
          <cell r="H539" t="str">
            <v>انبار مواد اوليه</v>
          </cell>
          <cell r="P539" t="str">
            <v>730</v>
          </cell>
        </row>
        <row r="540">
          <cell r="A540">
            <v>7300</v>
          </cell>
          <cell r="B540" t="str">
            <v>115001201102</v>
          </cell>
          <cell r="C540" t="str">
            <v>115</v>
          </cell>
          <cell r="D540" t="str">
            <v>115001</v>
          </cell>
          <cell r="E540" t="str">
            <v>موجودي مواد وكالا</v>
          </cell>
          <cell r="F540" t="str">
            <v>مواد اوليه</v>
          </cell>
          <cell r="G540" t="str">
            <v>201102</v>
          </cell>
          <cell r="H540" t="str">
            <v>انبار استاندارد</v>
          </cell>
          <cell r="P540" t="str">
            <v>730</v>
          </cell>
        </row>
        <row r="541">
          <cell r="A541">
            <v>7200</v>
          </cell>
          <cell r="B541" t="str">
            <v>115002205000</v>
          </cell>
          <cell r="C541" t="str">
            <v>115</v>
          </cell>
          <cell r="D541" t="str">
            <v>115002</v>
          </cell>
          <cell r="E541" t="str">
            <v>موجودي مواد وكالا</v>
          </cell>
          <cell r="F541" t="str">
            <v>كالاي در جريان ساخت</v>
          </cell>
          <cell r="G541" t="str">
            <v>205000</v>
          </cell>
          <cell r="H541" t="str">
            <v>کليپر پرايد</v>
          </cell>
          <cell r="P541" t="str">
            <v>720</v>
          </cell>
        </row>
        <row r="542">
          <cell r="A542">
            <v>7200</v>
          </cell>
          <cell r="B542" t="str">
            <v>115002205020</v>
          </cell>
          <cell r="C542" t="str">
            <v>115</v>
          </cell>
          <cell r="D542" t="str">
            <v>115002</v>
          </cell>
          <cell r="E542" t="str">
            <v>موجودي مواد وكالا</v>
          </cell>
          <cell r="F542" t="str">
            <v>كالاي در جريان ساخت</v>
          </cell>
          <cell r="G542" t="str">
            <v>205020</v>
          </cell>
          <cell r="H542" t="str">
            <v>سيلندر ترمز عقب نيسان</v>
          </cell>
          <cell r="P542" t="str">
            <v>720</v>
          </cell>
        </row>
        <row r="543">
          <cell r="A543">
            <v>7200</v>
          </cell>
          <cell r="B543" t="str">
            <v>115002205030</v>
          </cell>
          <cell r="C543" t="str">
            <v>115</v>
          </cell>
          <cell r="D543" t="str">
            <v>115002</v>
          </cell>
          <cell r="E543" t="str">
            <v>موجودي مواد وكالا</v>
          </cell>
          <cell r="F543" t="str">
            <v>كالاي در جريان ساخت</v>
          </cell>
          <cell r="G543" t="str">
            <v>205030</v>
          </cell>
          <cell r="H543" t="str">
            <v>گيج و خدمات سفارش مشتريان</v>
          </cell>
          <cell r="P543" t="str">
            <v>720</v>
          </cell>
        </row>
        <row r="544">
          <cell r="A544">
            <v>7200</v>
          </cell>
          <cell r="B544" t="str">
            <v>115002205010</v>
          </cell>
          <cell r="C544" t="str">
            <v>115</v>
          </cell>
          <cell r="D544" t="str">
            <v>115002</v>
          </cell>
          <cell r="E544" t="str">
            <v>موجودي مواد وكالا</v>
          </cell>
          <cell r="F544" t="str">
            <v>كالاي در جريان ساخت</v>
          </cell>
          <cell r="G544" t="str">
            <v>205010</v>
          </cell>
          <cell r="H544" t="str">
            <v>سيلندر ترمز جلوي نيسان</v>
          </cell>
          <cell r="P544" t="str">
            <v>720</v>
          </cell>
        </row>
        <row r="545">
          <cell r="A545">
            <v>7200</v>
          </cell>
          <cell r="B545" t="str">
            <v>115002205040</v>
          </cell>
          <cell r="C545" t="str">
            <v>115</v>
          </cell>
          <cell r="D545" t="str">
            <v>115002</v>
          </cell>
          <cell r="E545" t="str">
            <v>موجودي مواد وكالا</v>
          </cell>
          <cell r="F545" t="str">
            <v>كالاي در جريان ساخت</v>
          </cell>
          <cell r="G545" t="str">
            <v>205040</v>
          </cell>
          <cell r="H545" t="str">
            <v>كليپر تيبا</v>
          </cell>
          <cell r="P545" t="str">
            <v>720</v>
          </cell>
        </row>
        <row r="546">
          <cell r="A546">
            <v>7200</v>
          </cell>
          <cell r="B546" t="str">
            <v>115002205031</v>
          </cell>
          <cell r="C546" t="str">
            <v>115</v>
          </cell>
          <cell r="D546" t="str">
            <v>115002</v>
          </cell>
          <cell r="E546" t="str">
            <v>موجودي مواد وكالا</v>
          </cell>
          <cell r="F546" t="str">
            <v>كالاي در جريان ساخت</v>
          </cell>
          <cell r="G546" t="str">
            <v>205031</v>
          </cell>
          <cell r="H546" t="str">
            <v>گيج و خدمات سفارش داخل</v>
          </cell>
          <cell r="P546" t="str">
            <v>720</v>
          </cell>
        </row>
        <row r="547">
          <cell r="A547">
            <v>7100</v>
          </cell>
          <cell r="B547" t="str">
            <v>115003</v>
          </cell>
          <cell r="C547" t="str">
            <v>115</v>
          </cell>
          <cell r="D547" t="str">
            <v>115003</v>
          </cell>
          <cell r="E547" t="str">
            <v>موجودي مواد وكالا</v>
          </cell>
          <cell r="F547" t="str">
            <v>كالاي ساخته شده(محصول)</v>
          </cell>
          <cell r="G547" t="str">
            <v/>
          </cell>
          <cell r="H547" t="str">
            <v/>
          </cell>
          <cell r="P547" t="str">
            <v>710</v>
          </cell>
        </row>
        <row r="548">
          <cell r="A548">
            <v>7800</v>
          </cell>
          <cell r="B548" t="str">
            <v>115004201110</v>
          </cell>
          <cell r="C548" t="str">
            <v>115</v>
          </cell>
          <cell r="D548" t="str">
            <v>115004</v>
          </cell>
          <cell r="E548" t="str">
            <v>موجودي مواد وكالا</v>
          </cell>
          <cell r="F548" t="str">
            <v>ساير موجوديها</v>
          </cell>
          <cell r="G548" t="str">
            <v>201110</v>
          </cell>
          <cell r="H548" t="str">
            <v>موجودي کالاي ورودي</v>
          </cell>
          <cell r="P548" t="str">
            <v>780</v>
          </cell>
        </row>
        <row r="549">
          <cell r="A549">
            <v>7400</v>
          </cell>
          <cell r="B549" t="str">
            <v>115004201111</v>
          </cell>
          <cell r="C549" t="str">
            <v>115</v>
          </cell>
          <cell r="D549" t="str">
            <v>115004</v>
          </cell>
          <cell r="E549" t="str">
            <v>موجودي مواد وكالا</v>
          </cell>
          <cell r="F549" t="str">
            <v>ساير موجوديها</v>
          </cell>
          <cell r="G549" t="str">
            <v>201111</v>
          </cell>
          <cell r="H549" t="str">
            <v>انبار توزيع ابزا ر</v>
          </cell>
          <cell r="P549" t="str">
            <v>740</v>
          </cell>
        </row>
        <row r="550">
          <cell r="A550">
            <v>7400</v>
          </cell>
          <cell r="B550" t="str">
            <v>115004201104</v>
          </cell>
          <cell r="C550" t="str">
            <v>115</v>
          </cell>
          <cell r="D550" t="str">
            <v>115004</v>
          </cell>
          <cell r="E550" t="str">
            <v>موجودي مواد وكالا</v>
          </cell>
          <cell r="F550" t="str">
            <v>ساير موجوديها</v>
          </cell>
          <cell r="G550" t="str">
            <v>201104</v>
          </cell>
          <cell r="H550" t="str">
            <v>انبار ابزار</v>
          </cell>
          <cell r="P550" t="str">
            <v>740</v>
          </cell>
        </row>
        <row r="551">
          <cell r="A551">
            <v>7500</v>
          </cell>
          <cell r="B551" t="str">
            <v>115004201103</v>
          </cell>
          <cell r="C551" t="str">
            <v>115</v>
          </cell>
          <cell r="D551" t="str">
            <v>115004</v>
          </cell>
          <cell r="E551" t="str">
            <v>موجودي مواد وكالا</v>
          </cell>
          <cell r="F551" t="str">
            <v>ساير موجوديها</v>
          </cell>
          <cell r="G551" t="str">
            <v>201103</v>
          </cell>
          <cell r="H551" t="str">
            <v>انبار مصرفي</v>
          </cell>
          <cell r="P551" t="str">
            <v>750</v>
          </cell>
        </row>
        <row r="552">
          <cell r="A552">
            <v>7400</v>
          </cell>
          <cell r="B552" t="str">
            <v>115004201109</v>
          </cell>
          <cell r="C552" t="str">
            <v>115</v>
          </cell>
          <cell r="D552" t="str">
            <v>115004</v>
          </cell>
          <cell r="E552" t="str">
            <v>موجودي مواد وكالا</v>
          </cell>
          <cell r="F552" t="str">
            <v>ساير موجوديها</v>
          </cell>
          <cell r="G552" t="str">
            <v>201109</v>
          </cell>
          <cell r="H552" t="str">
            <v>انبار قطعات يدكي ماشين آلات</v>
          </cell>
          <cell r="P552" t="str">
            <v>740</v>
          </cell>
        </row>
        <row r="553">
          <cell r="A553">
            <v>7501</v>
          </cell>
          <cell r="B553" t="str">
            <v>115004101238</v>
          </cell>
          <cell r="C553" t="str">
            <v>115</v>
          </cell>
          <cell r="D553" t="str">
            <v>115004</v>
          </cell>
          <cell r="E553" t="str">
            <v>موجودي مواد وكالا</v>
          </cell>
          <cell r="F553" t="str">
            <v>ساير موجوديها</v>
          </cell>
          <cell r="G553" t="str">
            <v>101238</v>
          </cell>
          <cell r="H553" t="str">
            <v>شرکت ريخته گري تراکتورسازي ايران(سهامي عام)</v>
          </cell>
          <cell r="P553" t="str">
            <v>750</v>
          </cell>
        </row>
        <row r="554">
          <cell r="A554">
            <v>7501</v>
          </cell>
          <cell r="B554" t="str">
            <v>115004101278</v>
          </cell>
          <cell r="C554" t="str">
            <v>115</v>
          </cell>
          <cell r="D554" t="str">
            <v>115004</v>
          </cell>
          <cell r="E554" t="str">
            <v>موجودي مواد وكالا</v>
          </cell>
          <cell r="F554" t="str">
            <v>ساير موجوديها</v>
          </cell>
          <cell r="G554" t="str">
            <v>101278</v>
          </cell>
          <cell r="H554" t="str">
            <v>صنايع لاستيک ممتاز تهران</v>
          </cell>
          <cell r="P554" t="str">
            <v>750</v>
          </cell>
        </row>
        <row r="555">
          <cell r="A555">
            <v>7502</v>
          </cell>
          <cell r="B555" t="str">
            <v>115005</v>
          </cell>
          <cell r="C555" t="str">
            <v>115</v>
          </cell>
          <cell r="D555" t="str">
            <v>115005</v>
          </cell>
          <cell r="E555" t="str">
            <v>موجودي مواد وكالا</v>
          </cell>
          <cell r="F555" t="str">
            <v>اسكرپ</v>
          </cell>
          <cell r="G555" t="str">
            <v/>
          </cell>
          <cell r="H555" t="str">
            <v/>
          </cell>
          <cell r="P555" t="str">
            <v>750</v>
          </cell>
        </row>
        <row r="556">
          <cell r="A556">
            <v>7600</v>
          </cell>
          <cell r="B556" t="str">
            <v>115006101659</v>
          </cell>
          <cell r="C556" t="str">
            <v>115</v>
          </cell>
          <cell r="D556" t="str">
            <v>115006</v>
          </cell>
          <cell r="E556" t="str">
            <v>موجودي مواد وكالا</v>
          </cell>
          <cell r="F556" t="str">
            <v>كالاي اماني  ما نزد ديگران</v>
          </cell>
          <cell r="G556" t="str">
            <v>101659</v>
          </cell>
          <cell r="H556" t="str">
            <v>آبكاري آريا</v>
          </cell>
          <cell r="P556" t="str">
            <v>760</v>
          </cell>
        </row>
        <row r="557">
          <cell r="A557">
            <v>7600</v>
          </cell>
          <cell r="B557" t="str">
            <v>115006101818</v>
          </cell>
          <cell r="C557" t="str">
            <v>115</v>
          </cell>
          <cell r="D557" t="str">
            <v>115006</v>
          </cell>
          <cell r="E557" t="str">
            <v>موجودي مواد وكالا</v>
          </cell>
          <cell r="F557" t="str">
            <v>كالاي اماني  ما نزد ديگران</v>
          </cell>
          <cell r="G557" t="str">
            <v>101818</v>
          </cell>
          <cell r="H557" t="str">
            <v>آبكاري صدف</v>
          </cell>
          <cell r="P557" t="str">
            <v>760</v>
          </cell>
        </row>
        <row r="558">
          <cell r="A558">
            <v>7600</v>
          </cell>
          <cell r="B558" t="str">
            <v>115006101001</v>
          </cell>
          <cell r="C558" t="str">
            <v>115</v>
          </cell>
          <cell r="D558" t="str">
            <v>115006</v>
          </cell>
          <cell r="E558" t="str">
            <v>موجودي مواد وكالا</v>
          </cell>
          <cell r="F558" t="str">
            <v>كالاي اماني  ما نزد ديگران</v>
          </cell>
          <cell r="G558" t="str">
            <v>101001</v>
          </cell>
          <cell r="H558" t="str">
            <v>شرکت مگا موتورفروش قطعات خودرو</v>
          </cell>
          <cell r="P558" t="str">
            <v>760</v>
          </cell>
        </row>
        <row r="559">
          <cell r="A559">
            <v>7600</v>
          </cell>
          <cell r="B559" t="str">
            <v>115006101912</v>
          </cell>
          <cell r="C559" t="str">
            <v>115</v>
          </cell>
          <cell r="D559" t="str">
            <v>115006</v>
          </cell>
          <cell r="E559" t="str">
            <v>موجودي مواد وكالا</v>
          </cell>
          <cell r="F559" t="str">
            <v>كالاي اماني  ما نزد ديگران</v>
          </cell>
          <cell r="G559" t="str">
            <v>101912</v>
          </cell>
          <cell r="H559" t="str">
            <v>آبكاري تكنو آب</v>
          </cell>
          <cell r="P559" t="str">
            <v>760</v>
          </cell>
        </row>
        <row r="560">
          <cell r="A560">
            <v>7600</v>
          </cell>
          <cell r="B560" t="str">
            <v>115006101813</v>
          </cell>
          <cell r="C560" t="str">
            <v>115</v>
          </cell>
          <cell r="D560" t="str">
            <v>115006</v>
          </cell>
          <cell r="E560" t="str">
            <v>موجودي مواد وكالا</v>
          </cell>
          <cell r="F560" t="str">
            <v>كالاي اماني  ما نزد ديگران</v>
          </cell>
          <cell r="G560" t="str">
            <v>101813</v>
          </cell>
          <cell r="H560" t="str">
            <v>شركت مبتكران صنايع نوين</v>
          </cell>
          <cell r="P560" t="str">
            <v>760</v>
          </cell>
        </row>
        <row r="561">
          <cell r="A561">
            <v>7600</v>
          </cell>
          <cell r="B561" t="str">
            <v>115006101903</v>
          </cell>
          <cell r="C561" t="str">
            <v>115</v>
          </cell>
          <cell r="D561" t="str">
            <v>115006</v>
          </cell>
          <cell r="E561" t="str">
            <v>موجودي مواد وكالا</v>
          </cell>
          <cell r="F561" t="str">
            <v>كالاي اماني  ما نزد ديگران</v>
          </cell>
          <cell r="G561" t="str">
            <v>101903</v>
          </cell>
          <cell r="H561" t="str">
            <v>شركت تكسان (تهران)</v>
          </cell>
          <cell r="P561" t="str">
            <v>760</v>
          </cell>
        </row>
        <row r="562">
          <cell r="A562">
            <v>7600</v>
          </cell>
          <cell r="B562" t="str">
            <v>115006101867</v>
          </cell>
          <cell r="C562" t="str">
            <v>115</v>
          </cell>
          <cell r="D562" t="str">
            <v>115006</v>
          </cell>
          <cell r="E562" t="str">
            <v>موجودي مواد وكالا</v>
          </cell>
          <cell r="F562" t="str">
            <v>كالاي اماني  ما نزد ديگران</v>
          </cell>
          <cell r="G562" t="str">
            <v>101867</v>
          </cell>
          <cell r="H562" t="str">
            <v>كارگاه كات فن آذر</v>
          </cell>
          <cell r="P562" t="str">
            <v>760</v>
          </cell>
        </row>
        <row r="563">
          <cell r="A563">
            <v>7600</v>
          </cell>
          <cell r="B563" t="str">
            <v>115006101517</v>
          </cell>
          <cell r="C563" t="str">
            <v>115</v>
          </cell>
          <cell r="D563" t="str">
            <v>115006</v>
          </cell>
          <cell r="E563" t="str">
            <v>موجودي مواد وكالا</v>
          </cell>
          <cell r="F563" t="str">
            <v>كالاي اماني  ما نزد ديگران</v>
          </cell>
          <cell r="G563" t="str">
            <v>101517</v>
          </cell>
          <cell r="H563" t="str">
            <v>كارگاه توليدي صنعتي امين (سنگزني امين)</v>
          </cell>
          <cell r="P563" t="str">
            <v>760</v>
          </cell>
        </row>
        <row r="564">
          <cell r="A564">
            <v>7600</v>
          </cell>
          <cell r="B564" t="str">
            <v>115006101251</v>
          </cell>
          <cell r="C564" t="str">
            <v>115</v>
          </cell>
          <cell r="D564" t="str">
            <v>115006</v>
          </cell>
          <cell r="E564" t="str">
            <v>موجودي مواد وكالا</v>
          </cell>
          <cell r="F564" t="str">
            <v>كالاي اماني  ما نزد ديگران</v>
          </cell>
          <cell r="G564" t="str">
            <v>101251</v>
          </cell>
          <cell r="H564" t="str">
            <v>كارگاه آبكاري لوكس</v>
          </cell>
          <cell r="P564" t="str">
            <v>760</v>
          </cell>
        </row>
        <row r="565">
          <cell r="A565">
            <v>7600</v>
          </cell>
          <cell r="B565" t="str">
            <v>115006101806</v>
          </cell>
          <cell r="C565" t="str">
            <v>115</v>
          </cell>
          <cell r="D565" t="str">
            <v>115006</v>
          </cell>
          <cell r="E565" t="str">
            <v>موجودي مواد وكالا</v>
          </cell>
          <cell r="F565" t="str">
            <v>كالاي اماني  ما نزد ديگران</v>
          </cell>
          <cell r="G565" t="str">
            <v>101806</v>
          </cell>
          <cell r="H565" t="str">
            <v>تراشكاري دقيق صنعت</v>
          </cell>
          <cell r="P565" t="str">
            <v>760</v>
          </cell>
        </row>
        <row r="566">
          <cell r="A566">
            <v>7600</v>
          </cell>
          <cell r="B566" t="str">
            <v>115006101259</v>
          </cell>
          <cell r="C566" t="str">
            <v>115</v>
          </cell>
          <cell r="D566" t="str">
            <v>115006</v>
          </cell>
          <cell r="E566" t="str">
            <v>موجودي مواد وكالا</v>
          </cell>
          <cell r="F566" t="str">
            <v>كالاي اماني  ما نزد ديگران</v>
          </cell>
          <cell r="G566" t="str">
            <v>101259</v>
          </cell>
          <cell r="H566" t="str">
            <v>كارگاه حسينپور خيري</v>
          </cell>
          <cell r="P566" t="str">
            <v>760</v>
          </cell>
        </row>
        <row r="567">
          <cell r="A567">
            <v>7600</v>
          </cell>
          <cell r="B567" t="str">
            <v>115006101835</v>
          </cell>
          <cell r="C567" t="str">
            <v>115</v>
          </cell>
          <cell r="D567" t="str">
            <v>115006</v>
          </cell>
          <cell r="E567" t="str">
            <v>موجودي مواد وكالا</v>
          </cell>
          <cell r="F567" t="str">
            <v>كالاي اماني  ما نزد ديگران</v>
          </cell>
          <cell r="G567" t="str">
            <v>101835</v>
          </cell>
          <cell r="H567" t="str">
            <v>كارگاه فرامرزي</v>
          </cell>
          <cell r="P567" t="str">
            <v>760</v>
          </cell>
        </row>
        <row r="568">
          <cell r="A568">
            <v>7600</v>
          </cell>
          <cell r="B568" t="str">
            <v>115006101747</v>
          </cell>
          <cell r="C568" t="str">
            <v>115</v>
          </cell>
          <cell r="D568" t="str">
            <v>115006</v>
          </cell>
          <cell r="E568" t="str">
            <v>موجودي مواد وكالا</v>
          </cell>
          <cell r="F568" t="str">
            <v>كالاي اماني  ما نزد ديگران</v>
          </cell>
          <cell r="G568" t="str">
            <v>101747</v>
          </cell>
          <cell r="H568" t="str">
            <v>كارگاه پوريا صنعت</v>
          </cell>
          <cell r="P568" t="str">
            <v>760</v>
          </cell>
        </row>
        <row r="569">
          <cell r="A569">
            <v>7600</v>
          </cell>
          <cell r="B569" t="str">
            <v>115006101293</v>
          </cell>
          <cell r="C569" t="str">
            <v>115</v>
          </cell>
          <cell r="D569" t="str">
            <v>115006</v>
          </cell>
          <cell r="E569" t="str">
            <v>موجودي مواد وكالا</v>
          </cell>
          <cell r="F569" t="str">
            <v>كالاي اماني  ما نزد ديگران</v>
          </cell>
          <cell r="G569" t="str">
            <v>101293</v>
          </cell>
          <cell r="H569" t="str">
            <v>كارگاه المهدي</v>
          </cell>
          <cell r="P569" t="str">
            <v>760</v>
          </cell>
        </row>
        <row r="570">
          <cell r="A570">
            <v>7600</v>
          </cell>
          <cell r="B570" t="str">
            <v>115006101240</v>
          </cell>
          <cell r="C570" t="str">
            <v>115</v>
          </cell>
          <cell r="D570" t="str">
            <v>115006</v>
          </cell>
          <cell r="E570" t="str">
            <v>موجودي مواد وكالا</v>
          </cell>
          <cell r="F570" t="str">
            <v>كالاي اماني  ما نزد ديگران</v>
          </cell>
          <cell r="G570" t="str">
            <v>101240</v>
          </cell>
          <cell r="H570" t="str">
            <v>هنر گستر آذر</v>
          </cell>
          <cell r="P570" t="str">
            <v>760</v>
          </cell>
        </row>
        <row r="571">
          <cell r="A571">
            <v>7600</v>
          </cell>
          <cell r="B571" t="str">
            <v>115006101257</v>
          </cell>
          <cell r="C571" t="str">
            <v>115</v>
          </cell>
          <cell r="D571" t="str">
            <v>115006</v>
          </cell>
          <cell r="E571" t="str">
            <v>موجودي مواد وكالا</v>
          </cell>
          <cell r="F571" t="str">
            <v>كالاي اماني  ما نزد ديگران</v>
          </cell>
          <cell r="G571" t="str">
            <v>101257</v>
          </cell>
          <cell r="H571" t="str">
            <v>كارگاه فرجزاده</v>
          </cell>
          <cell r="P571" t="str">
            <v>760</v>
          </cell>
        </row>
        <row r="572">
          <cell r="A572">
            <v>7600</v>
          </cell>
          <cell r="B572" t="str">
            <v>115006101515</v>
          </cell>
          <cell r="C572" t="str">
            <v>115</v>
          </cell>
          <cell r="D572" t="str">
            <v>115006</v>
          </cell>
          <cell r="E572" t="str">
            <v>موجودي مواد وكالا</v>
          </cell>
          <cell r="F572" t="str">
            <v>كالاي اماني  ما نزد ديگران</v>
          </cell>
          <cell r="G572" t="str">
            <v>101515</v>
          </cell>
          <cell r="H572" t="str">
            <v>شرکت پارس صنعت تبريز</v>
          </cell>
          <cell r="P572" t="str">
            <v>760</v>
          </cell>
        </row>
        <row r="573">
          <cell r="A573">
            <v>7600</v>
          </cell>
          <cell r="B573" t="str">
            <v>115006101027</v>
          </cell>
          <cell r="C573" t="str">
            <v>115</v>
          </cell>
          <cell r="D573" t="str">
            <v>115006</v>
          </cell>
          <cell r="E573" t="str">
            <v>موجودي مواد وكالا</v>
          </cell>
          <cell r="F573" t="str">
            <v>كالاي اماني  ما نزد ديگران</v>
          </cell>
          <cell r="G573" t="str">
            <v>101027</v>
          </cell>
          <cell r="H573" t="str">
            <v>شرکت نساجي ايران</v>
          </cell>
          <cell r="P573" t="str">
            <v>760</v>
          </cell>
        </row>
        <row r="574">
          <cell r="A574">
            <v>7600</v>
          </cell>
          <cell r="B574" t="str">
            <v>115006101881</v>
          </cell>
          <cell r="C574" t="str">
            <v>115</v>
          </cell>
          <cell r="D574" t="str">
            <v>115006</v>
          </cell>
          <cell r="E574" t="str">
            <v>موجودي مواد وكالا</v>
          </cell>
          <cell r="F574" t="str">
            <v>كالاي اماني  ما نزد ديگران</v>
          </cell>
          <cell r="G574" t="str">
            <v>101881</v>
          </cell>
          <cell r="H574" t="str">
            <v>شركت مارال نقش آذربايجان</v>
          </cell>
          <cell r="P574" t="str">
            <v>760</v>
          </cell>
        </row>
        <row r="575">
          <cell r="A575">
            <v>7600</v>
          </cell>
          <cell r="B575" t="str">
            <v>115006101414</v>
          </cell>
          <cell r="C575" t="str">
            <v>115</v>
          </cell>
          <cell r="D575" t="str">
            <v>115006</v>
          </cell>
          <cell r="E575" t="str">
            <v>موجودي مواد وكالا</v>
          </cell>
          <cell r="F575" t="str">
            <v>كالاي اماني  ما نزد ديگران</v>
          </cell>
          <cell r="G575" t="str">
            <v>101414</v>
          </cell>
          <cell r="H575" t="str">
            <v>شركت آذردنده تبريز</v>
          </cell>
          <cell r="P575" t="str">
            <v>760</v>
          </cell>
        </row>
        <row r="576">
          <cell r="A576">
            <v>7600</v>
          </cell>
          <cell r="B576" t="str">
            <v>115006101916</v>
          </cell>
          <cell r="C576" t="str">
            <v>115</v>
          </cell>
          <cell r="D576" t="str">
            <v>115006</v>
          </cell>
          <cell r="E576" t="str">
            <v>موجودي مواد وكالا</v>
          </cell>
          <cell r="F576" t="str">
            <v>كالاي اماني  ما نزد ديگران</v>
          </cell>
          <cell r="G576" t="str">
            <v>101916</v>
          </cell>
          <cell r="H576" t="str">
            <v>شركت قطعه سازان ماد</v>
          </cell>
          <cell r="P576" t="str">
            <v>760</v>
          </cell>
        </row>
        <row r="577">
          <cell r="A577">
            <v>7600</v>
          </cell>
          <cell r="B577" t="str">
            <v>115006101686</v>
          </cell>
          <cell r="C577" t="str">
            <v>115</v>
          </cell>
          <cell r="D577" t="str">
            <v>115006</v>
          </cell>
          <cell r="E577" t="str">
            <v>موجودي مواد وكالا</v>
          </cell>
          <cell r="F577" t="str">
            <v>كالاي اماني  ما نزد ديگران</v>
          </cell>
          <cell r="G577" t="str">
            <v>101686</v>
          </cell>
          <cell r="H577" t="str">
            <v>شركت فن گستر</v>
          </cell>
          <cell r="P577" t="str">
            <v>760</v>
          </cell>
        </row>
        <row r="578">
          <cell r="A578">
            <v>7600</v>
          </cell>
          <cell r="B578" t="str">
            <v>115006101264</v>
          </cell>
          <cell r="C578" t="str">
            <v>115</v>
          </cell>
          <cell r="D578" t="str">
            <v>115006</v>
          </cell>
          <cell r="E578" t="str">
            <v>موجودي مواد وكالا</v>
          </cell>
          <cell r="F578" t="str">
            <v>كالاي اماني  ما نزد ديگران</v>
          </cell>
          <cell r="G578" t="str">
            <v>101264</v>
          </cell>
          <cell r="H578" t="str">
            <v>گروه توليدي وصنعتي قطعه فرم</v>
          </cell>
          <cell r="P578" t="str">
            <v>760</v>
          </cell>
        </row>
        <row r="579">
          <cell r="A579">
            <v>7600</v>
          </cell>
          <cell r="B579" t="str">
            <v>115006101607</v>
          </cell>
          <cell r="C579" t="str">
            <v>115</v>
          </cell>
          <cell r="D579" t="str">
            <v>115006</v>
          </cell>
          <cell r="E579" t="str">
            <v>موجودي مواد وكالا</v>
          </cell>
          <cell r="F579" t="str">
            <v>كالاي اماني  ما نزد ديگران</v>
          </cell>
          <cell r="G579" t="str">
            <v>101607</v>
          </cell>
          <cell r="H579" t="str">
            <v>كارگاه صنعتي پالاديم</v>
          </cell>
          <cell r="P579" t="str">
            <v>760</v>
          </cell>
        </row>
        <row r="580">
          <cell r="A580">
            <v>7600</v>
          </cell>
          <cell r="B580" t="str">
            <v>115006101827</v>
          </cell>
          <cell r="C580" t="str">
            <v>115</v>
          </cell>
          <cell r="D580" t="str">
            <v>115006</v>
          </cell>
          <cell r="E580" t="str">
            <v>موجودي مواد وكالا</v>
          </cell>
          <cell r="F580" t="str">
            <v>كالاي اماني  ما نزد ديگران</v>
          </cell>
          <cell r="G580" t="str">
            <v>101827</v>
          </cell>
          <cell r="H580" t="str">
            <v>گروه صنعتي آذر پارت</v>
          </cell>
          <cell r="P580" t="str">
            <v>760</v>
          </cell>
        </row>
        <row r="581">
          <cell r="A581">
            <v>7600</v>
          </cell>
          <cell r="B581" t="str">
            <v>115006101939</v>
          </cell>
          <cell r="C581" t="str">
            <v>115</v>
          </cell>
          <cell r="D581" t="str">
            <v>115006</v>
          </cell>
          <cell r="E581" t="str">
            <v>موجودي مواد وكالا</v>
          </cell>
          <cell r="F581" t="str">
            <v>كالاي اماني  ما نزد ديگران</v>
          </cell>
          <cell r="G581" t="str">
            <v>101939</v>
          </cell>
          <cell r="H581" t="str">
            <v>تراش فرز اتحاد</v>
          </cell>
          <cell r="P581" t="str">
            <v>760</v>
          </cell>
        </row>
        <row r="582">
          <cell r="A582">
            <v>7600</v>
          </cell>
          <cell r="B582" t="str">
            <v>115006101868</v>
          </cell>
          <cell r="C582" t="str">
            <v>115</v>
          </cell>
          <cell r="D582" t="str">
            <v>115006</v>
          </cell>
          <cell r="E582" t="str">
            <v>موجودي مواد وكالا</v>
          </cell>
          <cell r="F582" t="str">
            <v>كالاي اماني  ما نزد ديگران</v>
          </cell>
          <cell r="G582" t="str">
            <v>101868</v>
          </cell>
          <cell r="H582" t="str">
            <v>شركت كاوشگران صنعت تبريز</v>
          </cell>
          <cell r="P582" t="str">
            <v>760</v>
          </cell>
        </row>
        <row r="583">
          <cell r="A583">
            <v>7600</v>
          </cell>
          <cell r="B583" t="str">
            <v>115006101940</v>
          </cell>
          <cell r="C583" t="str">
            <v>115</v>
          </cell>
          <cell r="D583" t="str">
            <v>115006</v>
          </cell>
          <cell r="E583" t="str">
            <v>موجودي مواد وكالا</v>
          </cell>
          <cell r="F583" t="str">
            <v>كالاي اماني  ما نزد ديگران</v>
          </cell>
          <cell r="G583" t="str">
            <v>101940</v>
          </cell>
          <cell r="H583" t="str">
            <v>آرتا کويشگر تهران</v>
          </cell>
          <cell r="P583" t="str">
            <v>760</v>
          </cell>
        </row>
        <row r="584">
          <cell r="A584">
            <v>7600</v>
          </cell>
          <cell r="B584" t="str">
            <v>115006101941</v>
          </cell>
          <cell r="C584" t="str">
            <v>115</v>
          </cell>
          <cell r="D584" t="str">
            <v>115006</v>
          </cell>
          <cell r="E584" t="str">
            <v>موجودي مواد وكالا</v>
          </cell>
          <cell r="F584" t="str">
            <v>كالاي اماني  ما نزد ديگران</v>
          </cell>
          <cell r="G584" t="str">
            <v>101941</v>
          </cell>
          <cell r="H584" t="str">
            <v>تابان گستر پويا</v>
          </cell>
          <cell r="P584" t="str">
            <v>760</v>
          </cell>
        </row>
        <row r="585">
          <cell r="A585">
            <v>7600</v>
          </cell>
          <cell r="B585" t="str">
            <v>115006101679</v>
          </cell>
          <cell r="C585" t="str">
            <v>115</v>
          </cell>
          <cell r="D585" t="str">
            <v>115006</v>
          </cell>
          <cell r="E585" t="str">
            <v>موجودي مواد وكالا</v>
          </cell>
          <cell r="F585" t="str">
            <v>كالاي اماني  ما نزد ديگران</v>
          </cell>
          <cell r="G585" t="str">
            <v>101679</v>
          </cell>
          <cell r="H585" t="str">
            <v>شركت پارس لوجيك</v>
          </cell>
          <cell r="P585" t="str">
            <v>760</v>
          </cell>
        </row>
        <row r="586">
          <cell r="A586">
            <v>7600</v>
          </cell>
          <cell r="B586" t="str">
            <v>115006101523</v>
          </cell>
          <cell r="C586" t="str">
            <v>115</v>
          </cell>
          <cell r="D586" t="str">
            <v>115006</v>
          </cell>
          <cell r="E586" t="str">
            <v>موجودي مواد وكالا</v>
          </cell>
          <cell r="F586" t="str">
            <v>كالاي اماني  ما نزد ديگران</v>
          </cell>
          <cell r="G586" t="str">
            <v>101523</v>
          </cell>
          <cell r="H586" t="str">
            <v>شركت فن ناب</v>
          </cell>
          <cell r="P586" t="str">
            <v>760</v>
          </cell>
        </row>
        <row r="587">
          <cell r="A587">
            <v>7600</v>
          </cell>
          <cell r="B587" t="str">
            <v>115006101942</v>
          </cell>
          <cell r="C587" t="str">
            <v>115</v>
          </cell>
          <cell r="D587" t="str">
            <v>115006</v>
          </cell>
          <cell r="E587" t="str">
            <v>موجودي مواد وكالا</v>
          </cell>
          <cell r="F587" t="str">
            <v>كالاي اماني  ما نزد ديگران</v>
          </cell>
          <cell r="G587" t="str">
            <v>101942</v>
          </cell>
          <cell r="H587" t="str">
            <v>محور خودرو آذر</v>
          </cell>
          <cell r="P587" t="str">
            <v>760</v>
          </cell>
        </row>
        <row r="588">
          <cell r="A588">
            <v>7600</v>
          </cell>
          <cell r="B588" t="str">
            <v>115006101671</v>
          </cell>
          <cell r="C588" t="str">
            <v>115</v>
          </cell>
          <cell r="D588" t="str">
            <v>115006</v>
          </cell>
          <cell r="E588" t="str">
            <v>موجودي مواد وكالا</v>
          </cell>
          <cell r="F588" t="str">
            <v>كالاي اماني  ما نزد ديگران</v>
          </cell>
          <cell r="G588" t="str">
            <v>101671</v>
          </cell>
          <cell r="H588" t="str">
            <v>گروه صنعتي آذر ماكينا</v>
          </cell>
          <cell r="P588" t="str">
            <v>760</v>
          </cell>
        </row>
        <row r="589">
          <cell r="A589">
            <v>7600</v>
          </cell>
          <cell r="B589" t="str">
            <v>115006101901</v>
          </cell>
          <cell r="C589" t="str">
            <v>115</v>
          </cell>
          <cell r="D589" t="str">
            <v>115006</v>
          </cell>
          <cell r="E589" t="str">
            <v>موجودي مواد وكالا</v>
          </cell>
          <cell r="F589" t="str">
            <v>كالاي اماني  ما نزد ديگران</v>
          </cell>
          <cell r="G589" t="str">
            <v>101901</v>
          </cell>
          <cell r="H589" t="str">
            <v>شركت نسجه سازان</v>
          </cell>
          <cell r="P589" t="str">
            <v>760</v>
          </cell>
        </row>
        <row r="590">
          <cell r="A590">
            <v>7600</v>
          </cell>
          <cell r="B590" t="str">
            <v>115006101943</v>
          </cell>
          <cell r="C590" t="str">
            <v>115</v>
          </cell>
          <cell r="D590" t="str">
            <v>115006</v>
          </cell>
          <cell r="E590" t="str">
            <v>موجودي مواد وكالا</v>
          </cell>
          <cell r="F590" t="str">
            <v>كالاي اماني  ما نزد ديگران</v>
          </cell>
          <cell r="G590" t="str">
            <v>101943</v>
          </cell>
          <cell r="H590" t="str">
            <v>مپنا گستر الکترونيک</v>
          </cell>
          <cell r="P590" t="str">
            <v>760</v>
          </cell>
        </row>
        <row r="591">
          <cell r="A591">
            <v>7600</v>
          </cell>
          <cell r="B591" t="str">
            <v>115006101882</v>
          </cell>
          <cell r="C591" t="str">
            <v>115</v>
          </cell>
          <cell r="D591" t="str">
            <v>115006</v>
          </cell>
          <cell r="E591" t="str">
            <v>موجودي مواد وكالا</v>
          </cell>
          <cell r="F591" t="str">
            <v>كالاي اماني  ما نزد ديگران</v>
          </cell>
          <cell r="G591" t="str">
            <v>101882</v>
          </cell>
          <cell r="H591" t="str">
            <v>شركت فراگامان صنعت پايدار</v>
          </cell>
          <cell r="P591" t="str">
            <v>760</v>
          </cell>
        </row>
        <row r="592">
          <cell r="A592">
            <v>7600</v>
          </cell>
          <cell r="B592" t="str">
            <v>115006101707</v>
          </cell>
          <cell r="C592" t="str">
            <v>115</v>
          </cell>
          <cell r="D592" t="str">
            <v>115006</v>
          </cell>
          <cell r="E592" t="str">
            <v>موجودي مواد وكالا</v>
          </cell>
          <cell r="F592" t="str">
            <v>كالاي اماني  ما نزد ديگران</v>
          </cell>
          <cell r="G592" t="str">
            <v>101707</v>
          </cell>
          <cell r="H592" t="str">
            <v>شرکت آذربايجان صنعت</v>
          </cell>
          <cell r="P592" t="str">
            <v>760</v>
          </cell>
        </row>
        <row r="593">
          <cell r="A593">
            <v>7600</v>
          </cell>
          <cell r="B593" t="str">
            <v>115006101902</v>
          </cell>
          <cell r="C593" t="str">
            <v>115</v>
          </cell>
          <cell r="D593" t="str">
            <v>115006</v>
          </cell>
          <cell r="E593" t="str">
            <v>موجودي مواد وكالا</v>
          </cell>
          <cell r="F593" t="str">
            <v>كالاي اماني  ما نزد ديگران</v>
          </cell>
          <cell r="G593" t="str">
            <v>101902</v>
          </cell>
          <cell r="H593" t="str">
            <v>شركت تحول (اروميه)</v>
          </cell>
          <cell r="P593" t="str">
            <v>760</v>
          </cell>
        </row>
        <row r="594">
          <cell r="A594">
            <v>7600</v>
          </cell>
          <cell r="B594" t="str">
            <v>115006101900</v>
          </cell>
          <cell r="C594" t="str">
            <v>115</v>
          </cell>
          <cell r="D594" t="str">
            <v>115006</v>
          </cell>
          <cell r="E594" t="str">
            <v>موجودي مواد وكالا</v>
          </cell>
          <cell r="F594" t="str">
            <v>كالاي اماني  ما نزد ديگران</v>
          </cell>
          <cell r="G594" t="str">
            <v>101900</v>
          </cell>
          <cell r="H594" t="str">
            <v>شركت متاليك صنعت (توپچي)</v>
          </cell>
          <cell r="P594" t="str">
            <v>760</v>
          </cell>
        </row>
        <row r="595">
          <cell r="A595">
            <v>7600</v>
          </cell>
          <cell r="B595" t="str">
            <v>115006101676</v>
          </cell>
          <cell r="C595" t="str">
            <v>115</v>
          </cell>
          <cell r="D595" t="str">
            <v>115006</v>
          </cell>
          <cell r="E595" t="str">
            <v>موجودي مواد وكالا</v>
          </cell>
          <cell r="F595" t="str">
            <v>كالاي اماني  ما نزد ديگران</v>
          </cell>
          <cell r="G595" t="str">
            <v>101676</v>
          </cell>
          <cell r="H595" t="str">
            <v>طاها صنعت تبريز</v>
          </cell>
          <cell r="P595" t="str">
            <v>760</v>
          </cell>
        </row>
        <row r="596">
          <cell r="A596">
            <v>7600</v>
          </cell>
          <cell r="B596" t="str">
            <v>115006101708</v>
          </cell>
          <cell r="C596" t="str">
            <v>115</v>
          </cell>
          <cell r="D596" t="str">
            <v>115006</v>
          </cell>
          <cell r="E596" t="str">
            <v>موجودي مواد وكالا</v>
          </cell>
          <cell r="F596" t="str">
            <v>كالاي اماني  ما نزد ديگران</v>
          </cell>
          <cell r="G596" t="str">
            <v>101708</v>
          </cell>
          <cell r="H596" t="str">
            <v>كارگاه شابلون .</v>
          </cell>
          <cell r="P596" t="str">
            <v>760</v>
          </cell>
        </row>
        <row r="597">
          <cell r="A597">
            <v>7600</v>
          </cell>
          <cell r="B597" t="str">
            <v>115006101729</v>
          </cell>
          <cell r="C597" t="str">
            <v>115</v>
          </cell>
          <cell r="D597" t="str">
            <v>115006</v>
          </cell>
          <cell r="E597" t="str">
            <v>موجودي مواد وكالا</v>
          </cell>
          <cell r="F597" t="str">
            <v>كالاي اماني  ما نزد ديگران</v>
          </cell>
          <cell r="G597" t="str">
            <v>101729</v>
          </cell>
          <cell r="H597" t="str">
            <v>شركت توحيد خراسان</v>
          </cell>
          <cell r="P597" t="str">
            <v>760</v>
          </cell>
        </row>
        <row r="598">
          <cell r="A598">
            <v>7600</v>
          </cell>
          <cell r="B598" t="str">
            <v>115006101899</v>
          </cell>
          <cell r="C598" t="str">
            <v>115</v>
          </cell>
          <cell r="D598" t="str">
            <v>115006</v>
          </cell>
          <cell r="E598" t="str">
            <v>موجودي مواد وكالا</v>
          </cell>
          <cell r="F598" t="str">
            <v>كالاي اماني  ما نزد ديگران</v>
          </cell>
          <cell r="G598" t="str">
            <v>101899</v>
          </cell>
          <cell r="H598" t="str">
            <v>گروه صنعتي تيتان</v>
          </cell>
          <cell r="P598" t="str">
            <v>760</v>
          </cell>
        </row>
        <row r="599">
          <cell r="A599">
            <v>7600</v>
          </cell>
          <cell r="B599" t="str">
            <v>115006101914</v>
          </cell>
          <cell r="C599" t="str">
            <v>115</v>
          </cell>
          <cell r="D599" t="str">
            <v>115006</v>
          </cell>
          <cell r="E599" t="str">
            <v>موجودي مواد وكالا</v>
          </cell>
          <cell r="F599" t="str">
            <v>كالاي اماني  ما نزد ديگران</v>
          </cell>
          <cell r="G599" t="str">
            <v>101914</v>
          </cell>
          <cell r="H599" t="str">
            <v>شركت آذر ايش صنعت تبريز</v>
          </cell>
          <cell r="P599" t="str">
            <v>760</v>
          </cell>
        </row>
        <row r="600">
          <cell r="A600">
            <v>7750</v>
          </cell>
          <cell r="B600" t="str">
            <v>115009</v>
          </cell>
          <cell r="C600" t="str">
            <v>115</v>
          </cell>
          <cell r="D600" t="str">
            <v>115009</v>
          </cell>
          <cell r="E600" t="str">
            <v>موجودي مواد وكالا</v>
          </cell>
          <cell r="F600" t="str">
            <v>ذخيره كاهش اررزش موجودهاي مواد و كالا</v>
          </cell>
          <cell r="G600" t="str">
            <v/>
          </cell>
          <cell r="H600" t="str">
            <v/>
          </cell>
          <cell r="P600" t="str">
            <v>775</v>
          </cell>
        </row>
        <row r="601">
          <cell r="A601">
            <v>8000</v>
          </cell>
          <cell r="B601" t="str">
            <v>116001101505</v>
          </cell>
          <cell r="C601" t="str">
            <v>116</v>
          </cell>
          <cell r="D601" t="str">
            <v>116001</v>
          </cell>
          <cell r="E601" t="str">
            <v>سفارشات و پيش پرداختها</v>
          </cell>
          <cell r="F601" t="str">
            <v>پيش پرداخت خريد كالا</v>
          </cell>
          <cell r="G601" t="str">
            <v>101505</v>
          </cell>
          <cell r="H601" t="str">
            <v>لوله هاي صنعتي دقيق كاوه</v>
          </cell>
          <cell r="P601" t="str">
            <v>800</v>
          </cell>
        </row>
        <row r="602">
          <cell r="A602">
            <v>8001</v>
          </cell>
          <cell r="B602" t="str">
            <v>116001101451</v>
          </cell>
          <cell r="C602" t="str">
            <v>116</v>
          </cell>
          <cell r="D602" t="str">
            <v>116001</v>
          </cell>
          <cell r="E602" t="str">
            <v>سفارشات و پيش پرداختها</v>
          </cell>
          <cell r="F602" t="str">
            <v>پيش پرداخت خريد كالا</v>
          </cell>
          <cell r="G602" t="str">
            <v>101451</v>
          </cell>
          <cell r="H602" t="str">
            <v>گروه صنعتي كاوه</v>
          </cell>
          <cell r="P602" t="str">
            <v>800</v>
          </cell>
        </row>
        <row r="603">
          <cell r="A603">
            <v>8002</v>
          </cell>
          <cell r="B603" t="str">
            <v>116001101948</v>
          </cell>
          <cell r="C603" t="str">
            <v>116</v>
          </cell>
          <cell r="D603" t="str">
            <v>116001</v>
          </cell>
          <cell r="E603" t="str">
            <v>سفارشات و پيش پرداختها</v>
          </cell>
          <cell r="F603" t="str">
            <v>پيش پرداخت خريد كالا</v>
          </cell>
          <cell r="G603" t="str">
            <v>101948</v>
          </cell>
          <cell r="H603" t="str">
            <v>آقاي حسين رضائي طلب (نمايندگي سايپا)</v>
          </cell>
          <cell r="P603" t="str">
            <v>800</v>
          </cell>
        </row>
        <row r="604">
          <cell r="A604">
            <v>8003</v>
          </cell>
          <cell r="B604" t="str">
            <v>116001101680</v>
          </cell>
          <cell r="C604" t="str">
            <v>116</v>
          </cell>
          <cell r="D604" t="str">
            <v>116001</v>
          </cell>
          <cell r="E604" t="str">
            <v>سفارشات و پيش پرداختها</v>
          </cell>
          <cell r="F604" t="str">
            <v>پيش پرداخت خريد كالا</v>
          </cell>
          <cell r="G604" t="str">
            <v>101680</v>
          </cell>
          <cell r="H604" t="str">
            <v>شركت ريخته گري دانا روش انديشه</v>
          </cell>
          <cell r="P604" t="str">
            <v>800</v>
          </cell>
        </row>
        <row r="605">
          <cell r="A605">
            <v>8004</v>
          </cell>
          <cell r="B605" t="str">
            <v>116001101476</v>
          </cell>
          <cell r="C605" t="str">
            <v>116</v>
          </cell>
          <cell r="D605" t="str">
            <v>116001</v>
          </cell>
          <cell r="E605" t="str">
            <v>سفارشات و پيش پرداختها</v>
          </cell>
          <cell r="F605" t="str">
            <v>پيش پرداخت خريد كالا</v>
          </cell>
          <cell r="G605" t="str">
            <v>101476</v>
          </cell>
          <cell r="H605" t="str">
            <v>شرکت آهنگري تراکتور سازي ايران</v>
          </cell>
          <cell r="P605" t="str">
            <v>800</v>
          </cell>
        </row>
        <row r="606">
          <cell r="A606">
            <v>8004</v>
          </cell>
          <cell r="B606" t="str">
            <v>116001101951</v>
          </cell>
          <cell r="C606" t="str">
            <v>116</v>
          </cell>
          <cell r="D606" t="str">
            <v>116001</v>
          </cell>
          <cell r="E606" t="str">
            <v>سفارشات و پيش پرداختها</v>
          </cell>
          <cell r="F606" t="str">
            <v>پيش پرداخت خريد كالا</v>
          </cell>
          <cell r="G606" t="str">
            <v>101951</v>
          </cell>
          <cell r="H606" t="str">
            <v>تراش ابزار آراز (تبريز)</v>
          </cell>
          <cell r="P606" t="str">
            <v>800</v>
          </cell>
        </row>
        <row r="607">
          <cell r="A607">
            <v>8004</v>
          </cell>
          <cell r="B607" t="str">
            <v>116001101953</v>
          </cell>
          <cell r="C607" t="str">
            <v>116</v>
          </cell>
          <cell r="D607" t="str">
            <v>116001</v>
          </cell>
          <cell r="E607" t="str">
            <v>سفارشات و پيش پرداختها</v>
          </cell>
          <cell r="F607" t="str">
            <v>پيش پرداخت خريد كالا</v>
          </cell>
          <cell r="G607" t="str">
            <v>101953</v>
          </cell>
          <cell r="H607" t="str">
            <v>آقاي رضا علي نژاد فرد فخيم</v>
          </cell>
          <cell r="P607" t="str">
            <v>800</v>
          </cell>
        </row>
        <row r="608">
          <cell r="A608">
            <v>8200</v>
          </cell>
          <cell r="B608" t="str">
            <v>116002300253</v>
          </cell>
          <cell r="C608" t="str">
            <v>116</v>
          </cell>
          <cell r="D608" t="str">
            <v>116002</v>
          </cell>
          <cell r="E608" t="str">
            <v>سفارشات و پيش پرداختها</v>
          </cell>
          <cell r="F608" t="str">
            <v>پيش پرداخت هزينه اي</v>
          </cell>
          <cell r="G608" t="str">
            <v>300253</v>
          </cell>
          <cell r="H608" t="str">
            <v>جعفريان حسن</v>
          </cell>
          <cell r="P608" t="str">
            <v>820</v>
          </cell>
        </row>
        <row r="609">
          <cell r="A609">
            <v>8200</v>
          </cell>
          <cell r="B609" t="str">
            <v>116002101629</v>
          </cell>
          <cell r="C609" t="str">
            <v>116</v>
          </cell>
          <cell r="D609" t="str">
            <v>116002</v>
          </cell>
          <cell r="E609" t="str">
            <v>سفارشات و پيش پرداختها</v>
          </cell>
          <cell r="F609" t="str">
            <v>پيش پرداخت هزينه اي</v>
          </cell>
          <cell r="G609" t="str">
            <v>101629</v>
          </cell>
          <cell r="H609" t="str">
            <v>شركت الماسه ساز</v>
          </cell>
          <cell r="P609" t="str">
            <v>820</v>
          </cell>
        </row>
        <row r="610">
          <cell r="A610">
            <v>1303</v>
          </cell>
          <cell r="B610" t="str">
            <v>116002101501</v>
          </cell>
          <cell r="C610" t="str">
            <v>116</v>
          </cell>
          <cell r="D610" t="str">
            <v>116002</v>
          </cell>
          <cell r="E610" t="str">
            <v>سفارشات و پيش پرداختها</v>
          </cell>
          <cell r="F610" t="str">
            <v>پيش پرداخت هزينه اي</v>
          </cell>
          <cell r="G610" t="str">
            <v>101501</v>
          </cell>
          <cell r="H610" t="str">
            <v>شركت خدمات بيمه اي رايان سايپا(بيمه مدني كارفرما)</v>
          </cell>
          <cell r="P610" t="str">
            <v>130</v>
          </cell>
        </row>
        <row r="611">
          <cell r="A611">
            <v>1303</v>
          </cell>
          <cell r="B611" t="str">
            <v>116002101453</v>
          </cell>
          <cell r="C611" t="str">
            <v>116</v>
          </cell>
          <cell r="D611" t="str">
            <v>116002</v>
          </cell>
          <cell r="E611" t="str">
            <v>سفارشات و پيش پرداختها</v>
          </cell>
          <cell r="F611" t="str">
            <v>پيش پرداخت هزينه اي</v>
          </cell>
          <cell r="G611" t="str">
            <v>101453</v>
          </cell>
          <cell r="H611" t="str">
            <v>شرکت بيمه رايان سايپا(حريق)</v>
          </cell>
          <cell r="P611" t="str">
            <v>130</v>
          </cell>
        </row>
        <row r="612">
          <cell r="A612">
            <v>8200</v>
          </cell>
          <cell r="B612" t="str">
            <v>116002101952</v>
          </cell>
          <cell r="C612" t="str">
            <v>116</v>
          </cell>
          <cell r="D612" t="str">
            <v>116002</v>
          </cell>
          <cell r="E612" t="str">
            <v>سفارشات و پيش پرداختها</v>
          </cell>
          <cell r="F612" t="str">
            <v>پيش پرداخت هزينه اي</v>
          </cell>
          <cell r="G612" t="str">
            <v>101952</v>
          </cell>
          <cell r="H612" t="str">
            <v>كارخانه حوله هنر</v>
          </cell>
          <cell r="P612" t="str">
            <v>820</v>
          </cell>
        </row>
        <row r="613">
          <cell r="A613">
            <v>8200</v>
          </cell>
          <cell r="B613" t="str">
            <v>116002101236</v>
          </cell>
          <cell r="C613" t="str">
            <v>116</v>
          </cell>
          <cell r="D613" t="str">
            <v>116002</v>
          </cell>
          <cell r="E613" t="str">
            <v>سفارشات و پيش پرداختها</v>
          </cell>
          <cell r="F613" t="str">
            <v>پيش پرداخت هزينه اي</v>
          </cell>
          <cell r="G613" t="str">
            <v>101236</v>
          </cell>
          <cell r="H613" t="str">
            <v>شرکت تراکتور سازي ايران</v>
          </cell>
          <cell r="P613" t="str">
            <v>820</v>
          </cell>
        </row>
        <row r="614">
          <cell r="A614">
            <v>8200</v>
          </cell>
          <cell r="B614" t="str">
            <v>116002101947</v>
          </cell>
          <cell r="C614" t="str">
            <v>116</v>
          </cell>
          <cell r="D614" t="str">
            <v>116002</v>
          </cell>
          <cell r="E614" t="str">
            <v>سفارشات و پيش پرداختها</v>
          </cell>
          <cell r="F614" t="str">
            <v>پيش پرداخت هزينه اي</v>
          </cell>
          <cell r="G614" t="str">
            <v>101947</v>
          </cell>
          <cell r="H614" t="str">
            <v>آقاي نادر صديقي (وكيل پايه يك دادگستري)</v>
          </cell>
          <cell r="P614" t="str">
            <v>820</v>
          </cell>
        </row>
        <row r="615">
          <cell r="A615">
            <v>8200</v>
          </cell>
          <cell r="B615" t="str">
            <v>116002101744</v>
          </cell>
          <cell r="C615" t="str">
            <v>116</v>
          </cell>
          <cell r="D615" t="str">
            <v>116002</v>
          </cell>
          <cell r="E615" t="str">
            <v>سفارشات و پيش پرداختها</v>
          </cell>
          <cell r="F615" t="str">
            <v>پيش پرداخت هزينه اي</v>
          </cell>
          <cell r="G615" t="str">
            <v>101744</v>
          </cell>
          <cell r="H615" t="str">
            <v>شركت مهندسي پايش كاران امين</v>
          </cell>
          <cell r="P615" t="str">
            <v>820</v>
          </cell>
        </row>
        <row r="616">
          <cell r="A616">
            <v>8200</v>
          </cell>
          <cell r="B616" t="str">
            <v>116002300107</v>
          </cell>
          <cell r="C616" t="str">
            <v>116</v>
          </cell>
          <cell r="D616" t="str">
            <v>116002</v>
          </cell>
          <cell r="E616" t="str">
            <v>سفارشات و پيش پرداختها</v>
          </cell>
          <cell r="F616" t="str">
            <v>پيش پرداخت هزينه اي</v>
          </cell>
          <cell r="G616" t="str">
            <v>300107</v>
          </cell>
          <cell r="H616" t="str">
            <v>روحي مهر سياوش</v>
          </cell>
          <cell r="P616" t="str">
            <v>820</v>
          </cell>
        </row>
        <row r="617">
          <cell r="A617">
            <v>8200</v>
          </cell>
          <cell r="B617" t="str">
            <v>116002101759</v>
          </cell>
          <cell r="C617" t="str">
            <v>116</v>
          </cell>
          <cell r="D617" t="str">
            <v>116002</v>
          </cell>
          <cell r="E617" t="str">
            <v>سفارشات و پيش پرداختها</v>
          </cell>
          <cell r="F617" t="str">
            <v>پيش پرداخت هزينه اي</v>
          </cell>
          <cell r="G617" t="str">
            <v>101759</v>
          </cell>
          <cell r="H617" t="str">
            <v>شركت بهين ابزار</v>
          </cell>
          <cell r="P617" t="str">
            <v>820</v>
          </cell>
        </row>
        <row r="618">
          <cell r="A618">
            <v>8200</v>
          </cell>
          <cell r="B618" t="str">
            <v>116002300235</v>
          </cell>
          <cell r="C618" t="str">
            <v>116</v>
          </cell>
          <cell r="D618" t="str">
            <v>116002</v>
          </cell>
          <cell r="E618" t="str">
            <v>سفارشات و پيش پرداختها</v>
          </cell>
          <cell r="F618" t="str">
            <v>پيش پرداخت هزينه اي</v>
          </cell>
          <cell r="G618" t="str">
            <v>300235</v>
          </cell>
          <cell r="H618" t="str">
            <v>حدادپوربدر محمدرضا</v>
          </cell>
          <cell r="P618" t="str">
            <v>820</v>
          </cell>
        </row>
        <row r="619">
          <cell r="A619">
            <v>9900</v>
          </cell>
          <cell r="B619" t="str">
            <v>116003101864</v>
          </cell>
          <cell r="C619" t="str">
            <v>116</v>
          </cell>
          <cell r="D619" t="str">
            <v>116003</v>
          </cell>
          <cell r="E619" t="str">
            <v>سفارشات و پيش پرداختها</v>
          </cell>
          <cell r="F619" t="str">
            <v>پيش پرداخت سرمايه اي</v>
          </cell>
          <cell r="G619" t="str">
            <v>101864</v>
          </cell>
          <cell r="H619" t="str">
            <v>شركت سپهر خودرو خاورميانه</v>
          </cell>
          <cell r="P619" t="str">
            <v>990</v>
          </cell>
        </row>
        <row r="620">
          <cell r="A620">
            <v>9900</v>
          </cell>
          <cell r="B620" t="str">
            <v>116003101882</v>
          </cell>
          <cell r="C620" t="str">
            <v>116</v>
          </cell>
          <cell r="D620" t="str">
            <v>116003</v>
          </cell>
          <cell r="E620" t="str">
            <v>سفارشات و پيش پرداختها</v>
          </cell>
          <cell r="F620" t="str">
            <v>پيش پرداخت سرمايه اي</v>
          </cell>
          <cell r="G620" t="str">
            <v>101882</v>
          </cell>
          <cell r="H620" t="str">
            <v>شركت فراگامان صنعت پايدار</v>
          </cell>
          <cell r="P620" t="str">
            <v>990</v>
          </cell>
        </row>
        <row r="621">
          <cell r="A621">
            <v>9900</v>
          </cell>
          <cell r="B621" t="str">
            <v>116003101312</v>
          </cell>
          <cell r="C621" t="str">
            <v>116</v>
          </cell>
          <cell r="D621" t="str">
            <v>116003</v>
          </cell>
          <cell r="E621" t="str">
            <v>سفارشات و پيش پرداختها</v>
          </cell>
          <cell r="F621" t="str">
            <v>پيش پرداخت سرمايه اي</v>
          </cell>
          <cell r="G621" t="str">
            <v>101312</v>
          </cell>
          <cell r="H621" t="str">
            <v>شرکت تسهيل ماشين صنعت</v>
          </cell>
          <cell r="P621" t="str">
            <v>990</v>
          </cell>
        </row>
        <row r="622">
          <cell r="A622">
            <v>9900</v>
          </cell>
          <cell r="B622" t="str">
            <v>116003101886</v>
          </cell>
          <cell r="C622" t="str">
            <v>116</v>
          </cell>
          <cell r="D622" t="str">
            <v>116003</v>
          </cell>
          <cell r="E622" t="str">
            <v>سفارشات و پيش پرداختها</v>
          </cell>
          <cell r="F622" t="str">
            <v>پيش پرداخت سرمايه اي</v>
          </cell>
          <cell r="G622" t="str">
            <v>101886</v>
          </cell>
          <cell r="H622" t="str">
            <v>شركت مهندسي و بازرگاني مهر نور</v>
          </cell>
          <cell r="P622" t="str">
            <v>990</v>
          </cell>
        </row>
        <row r="623">
          <cell r="A623">
            <v>9900</v>
          </cell>
          <cell r="B623" t="str">
            <v>116003101949</v>
          </cell>
          <cell r="C623" t="str">
            <v>116</v>
          </cell>
          <cell r="D623" t="str">
            <v>116003</v>
          </cell>
          <cell r="E623" t="str">
            <v>سفارشات و پيش پرداختها</v>
          </cell>
          <cell r="F623" t="str">
            <v>پيش پرداخت سرمايه اي</v>
          </cell>
          <cell r="G623" t="str">
            <v>101949</v>
          </cell>
          <cell r="H623" t="str">
            <v>شركت مهندسي هوشمند صنعت ايمن</v>
          </cell>
          <cell r="P623" t="str">
            <v>990</v>
          </cell>
        </row>
        <row r="624">
          <cell r="A624">
            <v>9900</v>
          </cell>
          <cell r="B624" t="str">
            <v>116003101849</v>
          </cell>
          <cell r="C624" t="str">
            <v>116</v>
          </cell>
          <cell r="D624" t="str">
            <v>116003</v>
          </cell>
          <cell r="E624" t="str">
            <v>سفارشات و پيش پرداختها</v>
          </cell>
          <cell r="F624" t="str">
            <v>پيش پرداخت سرمايه اي</v>
          </cell>
          <cell r="G624" t="str">
            <v>101849</v>
          </cell>
          <cell r="H624" t="str">
            <v>مهندس بهزاد اكبري (برنامه نويس)</v>
          </cell>
          <cell r="P624" t="str">
            <v>990</v>
          </cell>
        </row>
        <row r="625">
          <cell r="A625">
            <v>9900</v>
          </cell>
          <cell r="B625" t="str">
            <v>116003101950</v>
          </cell>
          <cell r="C625" t="str">
            <v>116</v>
          </cell>
          <cell r="D625" t="str">
            <v>116003</v>
          </cell>
          <cell r="E625" t="str">
            <v>سفارشات و پيش پرداختها</v>
          </cell>
          <cell r="F625" t="str">
            <v>پيش پرداخت سرمايه اي</v>
          </cell>
          <cell r="G625" t="str">
            <v>101950</v>
          </cell>
          <cell r="H625" t="str">
            <v>فروشگاه خاني (فروشنده موتور آلات و پمپ صنعتي)</v>
          </cell>
          <cell r="P625" t="str">
            <v>990</v>
          </cell>
        </row>
        <row r="626">
          <cell r="A626">
            <v>9900</v>
          </cell>
          <cell r="B626" t="str">
            <v>116003101926</v>
          </cell>
          <cell r="C626" t="str">
            <v>116</v>
          </cell>
          <cell r="D626" t="str">
            <v>116003</v>
          </cell>
          <cell r="E626" t="str">
            <v>سفارشات و پيش پرداختها</v>
          </cell>
          <cell r="F626" t="str">
            <v>پيش پرداخت سرمايه اي</v>
          </cell>
          <cell r="G626" t="str">
            <v>101926</v>
          </cell>
          <cell r="H626" t="str">
            <v>شركت صبا فرين</v>
          </cell>
          <cell r="P626" t="str">
            <v>990</v>
          </cell>
        </row>
        <row r="627">
          <cell r="A627">
            <v>1730</v>
          </cell>
          <cell r="B627" t="str">
            <v>116004100110</v>
          </cell>
          <cell r="C627" t="str">
            <v>116</v>
          </cell>
          <cell r="D627" t="str">
            <v>116004</v>
          </cell>
          <cell r="E627" t="str">
            <v>سفارشات و پيش پرداختها</v>
          </cell>
          <cell r="F627" t="str">
            <v>پيش پرداخت بهره</v>
          </cell>
          <cell r="G627" t="str">
            <v>100110</v>
          </cell>
          <cell r="H627" t="str">
            <v>بانك ملت پروين جاري 1464405011 (پشتيبان)</v>
          </cell>
          <cell r="P627" t="str">
            <v>173</v>
          </cell>
        </row>
        <row r="628">
          <cell r="A628">
            <v>9000</v>
          </cell>
          <cell r="B628" t="str">
            <v>220001</v>
          </cell>
          <cell r="C628" t="str">
            <v>220</v>
          </cell>
          <cell r="D628" t="str">
            <v>220001</v>
          </cell>
          <cell r="E628" t="str">
            <v>داراييهاي ثابت مشهود</v>
          </cell>
          <cell r="F628" t="str">
            <v>زمينها</v>
          </cell>
          <cell r="G628" t="str">
            <v/>
          </cell>
          <cell r="H628" t="str">
            <v/>
          </cell>
          <cell r="P628" t="str">
            <v>900</v>
          </cell>
        </row>
        <row r="629">
          <cell r="A629">
            <v>9100</v>
          </cell>
          <cell r="B629" t="str">
            <v>220002</v>
          </cell>
          <cell r="C629" t="str">
            <v>220</v>
          </cell>
          <cell r="D629" t="str">
            <v>220002</v>
          </cell>
          <cell r="E629" t="str">
            <v>داراييهاي ثابت مشهود</v>
          </cell>
          <cell r="F629" t="str">
            <v>ساختمانها</v>
          </cell>
          <cell r="G629" t="str">
            <v/>
          </cell>
          <cell r="H629" t="str">
            <v/>
          </cell>
          <cell r="P629" t="str">
            <v>910</v>
          </cell>
        </row>
        <row r="630">
          <cell r="A630">
            <v>9200</v>
          </cell>
          <cell r="B630" t="str">
            <v>220003</v>
          </cell>
          <cell r="C630" t="str">
            <v>220</v>
          </cell>
          <cell r="D630" t="str">
            <v>220003</v>
          </cell>
          <cell r="E630" t="str">
            <v>داراييهاي ثابت مشهود</v>
          </cell>
          <cell r="F630" t="str">
            <v>تاسيسات</v>
          </cell>
          <cell r="G630" t="str">
            <v/>
          </cell>
          <cell r="H630" t="str">
            <v/>
          </cell>
          <cell r="P630" t="str">
            <v>920</v>
          </cell>
        </row>
        <row r="631">
          <cell r="A631">
            <v>9300</v>
          </cell>
          <cell r="B631" t="str">
            <v>220004</v>
          </cell>
          <cell r="C631" t="str">
            <v>220</v>
          </cell>
          <cell r="D631" t="str">
            <v>220004</v>
          </cell>
          <cell r="E631" t="str">
            <v>داراييهاي ثابت مشهود</v>
          </cell>
          <cell r="F631" t="str">
            <v>ماشين آلات</v>
          </cell>
          <cell r="G631" t="str">
            <v/>
          </cell>
          <cell r="H631" t="str">
            <v/>
          </cell>
          <cell r="P631" t="str">
            <v>930</v>
          </cell>
        </row>
        <row r="632">
          <cell r="A632">
            <v>9400</v>
          </cell>
          <cell r="B632" t="str">
            <v>220005</v>
          </cell>
          <cell r="C632" t="str">
            <v>220</v>
          </cell>
          <cell r="D632" t="str">
            <v>220005</v>
          </cell>
          <cell r="E632" t="str">
            <v>داراييهاي ثابت مشهود</v>
          </cell>
          <cell r="F632" t="str">
            <v>اثاثه كارگاهي</v>
          </cell>
          <cell r="G632" t="str">
            <v/>
          </cell>
          <cell r="H632" t="str">
            <v/>
          </cell>
          <cell r="P632" t="str">
            <v>940</v>
          </cell>
        </row>
        <row r="633">
          <cell r="A633">
            <v>9700</v>
          </cell>
          <cell r="B633" t="str">
            <v>220007</v>
          </cell>
          <cell r="C633" t="str">
            <v>220</v>
          </cell>
          <cell r="D633" t="str">
            <v>220007</v>
          </cell>
          <cell r="E633" t="str">
            <v>داراييهاي ثابت مشهود</v>
          </cell>
          <cell r="F633" t="str">
            <v>وسائط نقليه</v>
          </cell>
          <cell r="G633" t="str">
            <v/>
          </cell>
          <cell r="H633" t="str">
            <v/>
          </cell>
          <cell r="P633" t="str">
            <v>970</v>
          </cell>
        </row>
        <row r="634">
          <cell r="A634">
            <v>9600</v>
          </cell>
          <cell r="B634" t="str">
            <v>220008</v>
          </cell>
          <cell r="C634" t="str">
            <v>220</v>
          </cell>
          <cell r="D634" t="str">
            <v>220008</v>
          </cell>
          <cell r="E634" t="str">
            <v>داراييهاي ثابت مشهود</v>
          </cell>
          <cell r="F634" t="str">
            <v>اثاثه و منصوبات</v>
          </cell>
          <cell r="G634" t="str">
            <v/>
          </cell>
          <cell r="H634" t="str">
            <v/>
          </cell>
          <cell r="P634" t="str">
            <v>960</v>
          </cell>
        </row>
        <row r="635">
          <cell r="A635">
            <v>9800</v>
          </cell>
          <cell r="B635" t="str">
            <v>220011000818</v>
          </cell>
          <cell r="C635" t="str">
            <v>220</v>
          </cell>
          <cell r="D635" t="str">
            <v>220011</v>
          </cell>
          <cell r="E635" t="str">
            <v>داراييهاي ثابت مشهود</v>
          </cell>
          <cell r="F635" t="str">
            <v>دارائيهاي در جريان تكميل</v>
          </cell>
          <cell r="G635" t="str">
            <v>000818</v>
          </cell>
          <cell r="H635" t="str">
            <v>ابزارآلات مصرفي</v>
          </cell>
          <cell r="P635" t="str">
            <v>980</v>
          </cell>
        </row>
        <row r="636">
          <cell r="A636">
            <v>1000</v>
          </cell>
          <cell r="B636" t="str">
            <v>221001402501</v>
          </cell>
          <cell r="C636" t="str">
            <v>221</v>
          </cell>
          <cell r="D636" t="str">
            <v>221001</v>
          </cell>
          <cell r="E636" t="str">
            <v>داراييهاي نامشهود</v>
          </cell>
          <cell r="F636" t="str">
            <v>حق الامتياز ها</v>
          </cell>
          <cell r="G636" t="str">
            <v>402501</v>
          </cell>
          <cell r="H636" t="str">
            <v>حق المتياز گاز</v>
          </cell>
          <cell r="P636" t="str">
            <v>100</v>
          </cell>
        </row>
        <row r="637">
          <cell r="A637">
            <v>1001</v>
          </cell>
          <cell r="B637" t="str">
            <v>221001402503</v>
          </cell>
          <cell r="C637" t="str">
            <v>221</v>
          </cell>
          <cell r="D637" t="str">
            <v>221001</v>
          </cell>
          <cell r="E637" t="str">
            <v>داراييهاي نامشهود</v>
          </cell>
          <cell r="F637" t="str">
            <v>حق الامتياز ها</v>
          </cell>
          <cell r="G637" t="str">
            <v>402503</v>
          </cell>
          <cell r="H637" t="str">
            <v>حق المتياز آب</v>
          </cell>
          <cell r="P637" t="str">
            <v>100</v>
          </cell>
        </row>
        <row r="638">
          <cell r="A638">
            <v>1002</v>
          </cell>
          <cell r="B638" t="str">
            <v>221001402502</v>
          </cell>
          <cell r="C638" t="str">
            <v>221</v>
          </cell>
          <cell r="D638" t="str">
            <v>221001</v>
          </cell>
          <cell r="E638" t="str">
            <v>داراييهاي نامشهود</v>
          </cell>
          <cell r="F638" t="str">
            <v>حق الامتياز ها</v>
          </cell>
          <cell r="G638" t="str">
            <v>402502</v>
          </cell>
          <cell r="H638" t="str">
            <v>حق المتياز برق</v>
          </cell>
          <cell r="P638" t="str">
            <v>100</v>
          </cell>
        </row>
        <row r="639">
          <cell r="A639">
            <v>1003</v>
          </cell>
          <cell r="B639" t="str">
            <v>221001402500</v>
          </cell>
          <cell r="C639" t="str">
            <v>221</v>
          </cell>
          <cell r="D639" t="str">
            <v>221001</v>
          </cell>
          <cell r="E639" t="str">
            <v>داراييهاي نامشهود</v>
          </cell>
          <cell r="F639" t="str">
            <v>حق الامتياز ها</v>
          </cell>
          <cell r="G639" t="str">
            <v>402500</v>
          </cell>
          <cell r="H639" t="str">
            <v>حق المتياز تلفن</v>
          </cell>
          <cell r="P639" t="str">
            <v>100</v>
          </cell>
        </row>
        <row r="640">
          <cell r="A640">
            <v>1160</v>
          </cell>
          <cell r="B640" t="str">
            <v>221002000834</v>
          </cell>
          <cell r="C640" t="str">
            <v>221</v>
          </cell>
          <cell r="D640" t="str">
            <v>221002</v>
          </cell>
          <cell r="E640" t="str">
            <v>داراييهاي نامشهود</v>
          </cell>
          <cell r="F640" t="str">
            <v>دانش فني</v>
          </cell>
          <cell r="G640" t="str">
            <v>000834</v>
          </cell>
          <cell r="H640" t="str">
            <v>كتب و نشريات فني</v>
          </cell>
          <cell r="P640" t="str">
            <v>116</v>
          </cell>
        </row>
        <row r="641">
          <cell r="A641">
            <v>1030</v>
          </cell>
          <cell r="B641" t="str">
            <v>221003</v>
          </cell>
          <cell r="C641" t="str">
            <v>221</v>
          </cell>
          <cell r="D641" t="str">
            <v>221003</v>
          </cell>
          <cell r="E641" t="str">
            <v>داراييهاي نامشهود</v>
          </cell>
          <cell r="F641" t="str">
            <v>سيستم نرم افزاري</v>
          </cell>
          <cell r="G641" t="str">
            <v/>
          </cell>
          <cell r="H641" t="str">
            <v/>
          </cell>
          <cell r="P641" t="str">
            <v>103</v>
          </cell>
        </row>
        <row r="642">
          <cell r="A642">
            <v>9150</v>
          </cell>
          <cell r="B642" t="str">
            <v>223002</v>
          </cell>
          <cell r="C642" t="str">
            <v>223</v>
          </cell>
          <cell r="D642" t="str">
            <v>223002</v>
          </cell>
          <cell r="E642" t="str">
            <v>ذخيره استهلاك دارائيهاي ثابت</v>
          </cell>
          <cell r="F642" t="str">
            <v>ذخيره استهلاك ساختمانها</v>
          </cell>
          <cell r="G642" t="str">
            <v/>
          </cell>
          <cell r="H642" t="str">
            <v/>
          </cell>
          <cell r="P642" t="str">
            <v>915</v>
          </cell>
        </row>
        <row r="643">
          <cell r="A643">
            <v>9250</v>
          </cell>
          <cell r="B643" t="str">
            <v>223003</v>
          </cell>
          <cell r="C643" t="str">
            <v>223</v>
          </cell>
          <cell r="D643" t="str">
            <v>223003</v>
          </cell>
          <cell r="E643" t="str">
            <v>ذخيره استهلاك دارائيهاي ثابت</v>
          </cell>
          <cell r="F643" t="str">
            <v>ذخيره استهلاك تاسيسات</v>
          </cell>
          <cell r="G643" t="str">
            <v/>
          </cell>
          <cell r="H643" t="str">
            <v/>
          </cell>
          <cell r="P643" t="str">
            <v>925</v>
          </cell>
        </row>
        <row r="644">
          <cell r="A644">
            <v>9350</v>
          </cell>
          <cell r="B644" t="str">
            <v>223004</v>
          </cell>
          <cell r="C644" t="str">
            <v>223</v>
          </cell>
          <cell r="D644" t="str">
            <v>223004</v>
          </cell>
          <cell r="E644" t="str">
            <v>ذخيره استهلاك دارائيهاي ثابت</v>
          </cell>
          <cell r="F644" t="str">
            <v>ذخيره استهلاك ماشين آلات</v>
          </cell>
          <cell r="G644" t="str">
            <v/>
          </cell>
          <cell r="H644" t="str">
            <v/>
          </cell>
          <cell r="P644" t="str">
            <v>935</v>
          </cell>
        </row>
        <row r="645">
          <cell r="A645">
            <v>9450</v>
          </cell>
          <cell r="B645" t="str">
            <v>223005</v>
          </cell>
          <cell r="C645" t="str">
            <v>223</v>
          </cell>
          <cell r="D645" t="str">
            <v>223005</v>
          </cell>
          <cell r="E645" t="str">
            <v>ذخيره استهلاك دارائيهاي ثابت</v>
          </cell>
          <cell r="F645" t="str">
            <v>ذخيره استهلاك اثاثه كارگاهي</v>
          </cell>
          <cell r="G645" t="str">
            <v/>
          </cell>
          <cell r="H645" t="str">
            <v/>
          </cell>
          <cell r="P645" t="str">
            <v>945</v>
          </cell>
        </row>
        <row r="646">
          <cell r="A646">
            <v>9750</v>
          </cell>
          <cell r="B646" t="str">
            <v>223007</v>
          </cell>
          <cell r="C646" t="str">
            <v>223</v>
          </cell>
          <cell r="D646" t="str">
            <v>223007</v>
          </cell>
          <cell r="E646" t="str">
            <v>ذخيره استهلاك دارائيهاي ثابت</v>
          </cell>
          <cell r="F646" t="str">
            <v>ذخيره استهلاك وسائط نقليه</v>
          </cell>
          <cell r="G646" t="str">
            <v/>
          </cell>
          <cell r="H646" t="str">
            <v/>
          </cell>
          <cell r="P646" t="str">
            <v>975</v>
          </cell>
        </row>
        <row r="647">
          <cell r="A647">
            <v>9650</v>
          </cell>
          <cell r="B647" t="str">
            <v>223008</v>
          </cell>
          <cell r="C647" t="str">
            <v>223</v>
          </cell>
          <cell r="D647" t="str">
            <v>223008</v>
          </cell>
          <cell r="E647" t="str">
            <v>ذخيره استهلاك دارائيهاي ثابت</v>
          </cell>
          <cell r="F647" t="str">
            <v>ذخيره استهلاك اثاثه و منصوبات</v>
          </cell>
          <cell r="G647" t="str">
            <v/>
          </cell>
          <cell r="H647" t="str">
            <v/>
          </cell>
          <cell r="P647" t="str">
            <v>965</v>
          </cell>
        </row>
        <row r="648">
          <cell r="A648">
            <v>1030</v>
          </cell>
          <cell r="B648" t="str">
            <v>223009</v>
          </cell>
          <cell r="C648" t="str">
            <v>223</v>
          </cell>
          <cell r="D648" t="str">
            <v>223009</v>
          </cell>
          <cell r="E648" t="str">
            <v>ذخيره استهلاك دارائيهاي ثابت</v>
          </cell>
          <cell r="F648" t="str">
            <v>ذخيره استهلاک سيستم هاي نرم افزاري</v>
          </cell>
          <cell r="G648" t="str">
            <v/>
          </cell>
          <cell r="H648" t="str">
            <v/>
          </cell>
          <cell r="P648" t="str">
            <v>103</v>
          </cell>
        </row>
        <row r="649">
          <cell r="A649">
            <v>5200</v>
          </cell>
          <cell r="B649" t="str">
            <v>330001101001</v>
          </cell>
          <cell r="C649" t="str">
            <v>330</v>
          </cell>
          <cell r="D649" t="str">
            <v>330001</v>
          </cell>
          <cell r="E649" t="str">
            <v>حسابها و اسناد پرداختني تجاري(وابسته)</v>
          </cell>
          <cell r="F649" t="str">
            <v>حسابهاي پرداختني تجاري (وابسته)</v>
          </cell>
          <cell r="G649" t="str">
            <v>101001</v>
          </cell>
          <cell r="H649" t="str">
            <v>شرکت مگا موتورفروش قطعات خودرو</v>
          </cell>
          <cell r="P649" t="str">
            <v>520</v>
          </cell>
        </row>
        <row r="650">
          <cell r="A650">
            <v>5208</v>
          </cell>
          <cell r="B650" t="str">
            <v>330001101021</v>
          </cell>
          <cell r="C650" t="str">
            <v>330</v>
          </cell>
          <cell r="D650" t="str">
            <v>330001</v>
          </cell>
          <cell r="E650" t="str">
            <v>حسابها و اسناد پرداختني تجاري(وابسته)</v>
          </cell>
          <cell r="F650" t="str">
            <v>حسابهاي پرداختني تجاري (وابسته)</v>
          </cell>
          <cell r="G650" t="str">
            <v>101021</v>
          </cell>
          <cell r="H650" t="str">
            <v>شرکت صانع</v>
          </cell>
          <cell r="P650" t="str">
            <v>520</v>
          </cell>
        </row>
        <row r="651">
          <cell r="A651">
            <v>5205</v>
          </cell>
          <cell r="B651" t="str">
            <v>330001101027</v>
          </cell>
          <cell r="C651" t="str">
            <v>330</v>
          </cell>
          <cell r="D651" t="str">
            <v>330001</v>
          </cell>
          <cell r="E651" t="str">
            <v>حسابها و اسناد پرداختني تجاري(وابسته)</v>
          </cell>
          <cell r="F651" t="str">
            <v>حسابهاي پرداختني تجاري (وابسته)</v>
          </cell>
          <cell r="G651" t="str">
            <v>101027</v>
          </cell>
          <cell r="H651" t="str">
            <v>شرکت نساجي ايران</v>
          </cell>
          <cell r="P651" t="str">
            <v>520</v>
          </cell>
        </row>
        <row r="652">
          <cell r="A652">
            <v>5207</v>
          </cell>
          <cell r="B652" t="str">
            <v>330001101028</v>
          </cell>
          <cell r="C652" t="str">
            <v>330</v>
          </cell>
          <cell r="D652" t="str">
            <v>330001</v>
          </cell>
          <cell r="E652" t="str">
            <v>حسابها و اسناد پرداختني تجاري(وابسته)</v>
          </cell>
          <cell r="F652" t="str">
            <v>حسابهاي پرداختني تجاري (وابسته)</v>
          </cell>
          <cell r="G652" t="str">
            <v>101028</v>
          </cell>
          <cell r="H652" t="str">
            <v>شرکت سايپاپيستون</v>
          </cell>
          <cell r="P652" t="str">
            <v>520</v>
          </cell>
        </row>
        <row r="653">
          <cell r="A653">
            <v>1200</v>
          </cell>
          <cell r="B653" t="str">
            <v>331001101275</v>
          </cell>
          <cell r="C653" t="str">
            <v>331</v>
          </cell>
          <cell r="D653" t="str">
            <v>331001</v>
          </cell>
          <cell r="E653" t="str">
            <v>حسابها واسناد پرداختني تجاري</v>
          </cell>
          <cell r="F653" t="str">
            <v>حسابهاي پرداختني تجاري</v>
          </cell>
          <cell r="G653" t="str">
            <v>101275</v>
          </cell>
          <cell r="H653" t="str">
            <v>شرکت ايرانپيچکار</v>
          </cell>
          <cell r="P653" t="str">
            <v>120</v>
          </cell>
        </row>
        <row r="654">
          <cell r="A654">
            <v>1200</v>
          </cell>
          <cell r="B654" t="str">
            <v>331001101881</v>
          </cell>
          <cell r="C654" t="str">
            <v>331</v>
          </cell>
          <cell r="D654" t="str">
            <v>331001</v>
          </cell>
          <cell r="E654" t="str">
            <v>حسابها واسناد پرداختني تجاري</v>
          </cell>
          <cell r="F654" t="str">
            <v>حسابهاي پرداختني تجاري</v>
          </cell>
          <cell r="G654" t="str">
            <v>101881</v>
          </cell>
          <cell r="H654" t="str">
            <v>شركت مارال نقش آذربايجان</v>
          </cell>
          <cell r="P654" t="str">
            <v>120</v>
          </cell>
        </row>
        <row r="655">
          <cell r="A655">
            <v>1200</v>
          </cell>
          <cell r="B655" t="str">
            <v>331001101903</v>
          </cell>
          <cell r="C655" t="str">
            <v>331</v>
          </cell>
          <cell r="D655" t="str">
            <v>331001</v>
          </cell>
          <cell r="E655" t="str">
            <v>حسابها واسناد پرداختني تجاري</v>
          </cell>
          <cell r="F655" t="str">
            <v>حسابهاي پرداختني تجاري</v>
          </cell>
          <cell r="G655" t="str">
            <v>101903</v>
          </cell>
          <cell r="H655" t="str">
            <v>شركت تكسان (تهران)</v>
          </cell>
          <cell r="P655" t="str">
            <v>120</v>
          </cell>
        </row>
        <row r="656">
          <cell r="A656">
            <v>1200</v>
          </cell>
          <cell r="B656" t="str">
            <v>331001101287</v>
          </cell>
          <cell r="C656" t="str">
            <v>331</v>
          </cell>
          <cell r="D656" t="str">
            <v>331001</v>
          </cell>
          <cell r="E656" t="str">
            <v>حسابها واسناد پرداختني تجاري</v>
          </cell>
          <cell r="F656" t="str">
            <v>حسابهاي پرداختني تجاري</v>
          </cell>
          <cell r="G656" t="str">
            <v>101287</v>
          </cell>
          <cell r="H656" t="str">
            <v>كارگاه محمدي</v>
          </cell>
          <cell r="P656" t="str">
            <v>120</v>
          </cell>
        </row>
        <row r="657">
          <cell r="A657">
            <v>1200</v>
          </cell>
          <cell r="B657" t="str">
            <v>331001101729</v>
          </cell>
          <cell r="C657" t="str">
            <v>331</v>
          </cell>
          <cell r="D657" t="str">
            <v>331001</v>
          </cell>
          <cell r="E657" t="str">
            <v>حسابها واسناد پرداختني تجاري</v>
          </cell>
          <cell r="F657" t="str">
            <v>حسابهاي پرداختني تجاري</v>
          </cell>
          <cell r="G657" t="str">
            <v>101729</v>
          </cell>
          <cell r="H657" t="str">
            <v>شركت توحيد خراسان</v>
          </cell>
          <cell r="P657" t="str">
            <v>120</v>
          </cell>
        </row>
        <row r="658">
          <cell r="A658">
            <v>1211</v>
          </cell>
          <cell r="B658" t="str">
            <v>331001101676</v>
          </cell>
          <cell r="C658" t="str">
            <v>331</v>
          </cell>
          <cell r="D658" t="str">
            <v>331001</v>
          </cell>
          <cell r="E658" t="str">
            <v>حسابها واسناد پرداختني تجاري</v>
          </cell>
          <cell r="F658" t="str">
            <v>حسابهاي پرداختني تجاري</v>
          </cell>
          <cell r="G658" t="str">
            <v>101676</v>
          </cell>
          <cell r="H658" t="str">
            <v>طاها صنعت تبريز</v>
          </cell>
          <cell r="P658" t="str">
            <v>121</v>
          </cell>
        </row>
        <row r="659">
          <cell r="A659">
            <v>1212</v>
          </cell>
          <cell r="B659" t="str">
            <v>331001101279</v>
          </cell>
          <cell r="C659" t="str">
            <v>331</v>
          </cell>
          <cell r="D659" t="str">
            <v>331001</v>
          </cell>
          <cell r="E659" t="str">
            <v>حسابها واسناد پرداختني تجاري</v>
          </cell>
          <cell r="F659" t="str">
            <v>حسابهاي پرداختني تجاري</v>
          </cell>
          <cell r="G659" t="str">
            <v>101279</v>
          </cell>
          <cell r="H659" t="str">
            <v>جبارپور بنيادي مهندس محمد</v>
          </cell>
          <cell r="P659" t="str">
            <v>121</v>
          </cell>
        </row>
        <row r="660">
          <cell r="A660">
            <v>1213</v>
          </cell>
          <cell r="B660" t="str">
            <v>331001101282</v>
          </cell>
          <cell r="C660" t="str">
            <v>331</v>
          </cell>
          <cell r="D660" t="str">
            <v>331001</v>
          </cell>
          <cell r="E660" t="str">
            <v>حسابها واسناد پرداختني تجاري</v>
          </cell>
          <cell r="F660" t="str">
            <v>حسابهاي پرداختني تجاري</v>
          </cell>
          <cell r="G660" t="str">
            <v>101282</v>
          </cell>
          <cell r="H660" t="str">
            <v>شرکت برادران راددل</v>
          </cell>
          <cell r="P660" t="str">
            <v>121</v>
          </cell>
        </row>
        <row r="661">
          <cell r="A661">
            <v>1214</v>
          </cell>
          <cell r="B661" t="str">
            <v>331001101414</v>
          </cell>
          <cell r="C661" t="str">
            <v>331</v>
          </cell>
          <cell r="D661" t="str">
            <v>331001</v>
          </cell>
          <cell r="E661" t="str">
            <v>حسابها واسناد پرداختني تجاري</v>
          </cell>
          <cell r="F661" t="str">
            <v>حسابهاي پرداختني تجاري</v>
          </cell>
          <cell r="G661" t="str">
            <v>101414</v>
          </cell>
          <cell r="H661" t="str">
            <v>شركت آذردنده تبريز</v>
          </cell>
          <cell r="P661" t="str">
            <v>121</v>
          </cell>
        </row>
        <row r="662">
          <cell r="A662">
            <v>1217</v>
          </cell>
          <cell r="B662" t="str">
            <v>331001101259</v>
          </cell>
          <cell r="C662" t="str">
            <v>331</v>
          </cell>
          <cell r="D662" t="str">
            <v>331001</v>
          </cell>
          <cell r="E662" t="str">
            <v>حسابها واسناد پرداختني تجاري</v>
          </cell>
          <cell r="F662" t="str">
            <v>حسابهاي پرداختني تجاري</v>
          </cell>
          <cell r="G662" t="str">
            <v>101259</v>
          </cell>
          <cell r="H662" t="str">
            <v>كارگاه حسينپور خيري</v>
          </cell>
          <cell r="P662" t="str">
            <v>121</v>
          </cell>
        </row>
        <row r="663">
          <cell r="A663">
            <v>1218</v>
          </cell>
          <cell r="B663" t="str">
            <v>331001101298</v>
          </cell>
          <cell r="C663" t="str">
            <v>331</v>
          </cell>
          <cell r="D663" t="str">
            <v>331001</v>
          </cell>
          <cell r="E663" t="str">
            <v>حسابها واسناد پرداختني تجاري</v>
          </cell>
          <cell r="F663" t="str">
            <v>حسابهاي پرداختني تجاري</v>
          </cell>
          <cell r="G663" t="str">
            <v>101298</v>
          </cell>
          <cell r="H663" t="str">
            <v>صابريدک</v>
          </cell>
          <cell r="P663" t="str">
            <v>121</v>
          </cell>
        </row>
        <row r="664">
          <cell r="A664">
            <v>1219</v>
          </cell>
          <cell r="B664" t="str">
            <v>331001101238</v>
          </cell>
          <cell r="C664" t="str">
            <v>331</v>
          </cell>
          <cell r="D664" t="str">
            <v>331001</v>
          </cell>
          <cell r="E664" t="str">
            <v>حسابها واسناد پرداختني تجاري</v>
          </cell>
          <cell r="F664" t="str">
            <v>حسابهاي پرداختني تجاري</v>
          </cell>
          <cell r="G664" t="str">
            <v>101238</v>
          </cell>
          <cell r="H664" t="str">
            <v>شرکت ريخته گري تراکتورسازي ايران(سهامي عام)</v>
          </cell>
          <cell r="P664" t="str">
            <v>121</v>
          </cell>
        </row>
        <row r="665">
          <cell r="A665">
            <v>1220</v>
          </cell>
          <cell r="B665" t="str">
            <v>331001101257</v>
          </cell>
          <cell r="C665" t="str">
            <v>331</v>
          </cell>
          <cell r="D665" t="str">
            <v>331001</v>
          </cell>
          <cell r="E665" t="str">
            <v>حسابها واسناد پرداختني تجاري</v>
          </cell>
          <cell r="F665" t="str">
            <v>حسابهاي پرداختني تجاري</v>
          </cell>
          <cell r="G665" t="str">
            <v>101257</v>
          </cell>
          <cell r="H665" t="str">
            <v>كارگاه فرجزاده</v>
          </cell>
          <cell r="P665" t="str">
            <v>122</v>
          </cell>
        </row>
        <row r="666">
          <cell r="A666">
            <v>1221</v>
          </cell>
          <cell r="B666" t="str">
            <v>331001101291</v>
          </cell>
          <cell r="C666" t="str">
            <v>331</v>
          </cell>
          <cell r="D666" t="str">
            <v>331001</v>
          </cell>
          <cell r="E666" t="str">
            <v>حسابها واسناد پرداختني تجاري</v>
          </cell>
          <cell r="F666" t="str">
            <v>حسابهاي پرداختني تجاري</v>
          </cell>
          <cell r="G666" t="str">
            <v>101291</v>
          </cell>
          <cell r="H666" t="str">
            <v>شرکت تلدا خاوران</v>
          </cell>
          <cell r="P666" t="str">
            <v>122</v>
          </cell>
        </row>
        <row r="667">
          <cell r="A667">
            <v>1216</v>
          </cell>
          <cell r="B667" t="str">
            <v>331001101748</v>
          </cell>
          <cell r="C667" t="str">
            <v>331</v>
          </cell>
          <cell r="D667" t="str">
            <v>331001</v>
          </cell>
          <cell r="E667" t="str">
            <v>حسابها واسناد پرداختني تجاري</v>
          </cell>
          <cell r="F667" t="str">
            <v>حسابهاي پرداختني تجاري</v>
          </cell>
          <cell r="G667" t="str">
            <v>101748</v>
          </cell>
          <cell r="H667" t="str">
            <v>شركت سهند پولاد</v>
          </cell>
          <cell r="P667" t="str">
            <v>121</v>
          </cell>
        </row>
        <row r="668">
          <cell r="A668">
            <v>1223</v>
          </cell>
          <cell r="B668" t="str">
            <v>331001101277</v>
          </cell>
          <cell r="C668" t="str">
            <v>331</v>
          </cell>
          <cell r="D668" t="str">
            <v>331001</v>
          </cell>
          <cell r="E668" t="str">
            <v>حسابها واسناد پرداختني تجاري</v>
          </cell>
          <cell r="F668" t="str">
            <v>حسابهاي پرداختني تجاري</v>
          </cell>
          <cell r="G668" t="str">
            <v>101277</v>
          </cell>
          <cell r="H668" t="str">
            <v>فنر سازي پارس صنعت</v>
          </cell>
          <cell r="P668" t="str">
            <v>122</v>
          </cell>
        </row>
        <row r="669">
          <cell r="A669">
            <v>1215</v>
          </cell>
          <cell r="B669" t="str">
            <v>331001101252</v>
          </cell>
          <cell r="C669" t="str">
            <v>331</v>
          </cell>
          <cell r="D669" t="str">
            <v>331001</v>
          </cell>
          <cell r="E669" t="str">
            <v>حسابها واسناد پرداختني تجاري</v>
          </cell>
          <cell r="F669" t="str">
            <v>حسابهاي پرداختني تجاري</v>
          </cell>
          <cell r="G669" t="str">
            <v>101252</v>
          </cell>
          <cell r="H669" t="str">
            <v>شرکت مهندسي لاستيك يمين خراسان</v>
          </cell>
          <cell r="P669" t="str">
            <v>121</v>
          </cell>
        </row>
        <row r="670">
          <cell r="A670">
            <v>1222</v>
          </cell>
          <cell r="B670" t="str">
            <v>331001101659</v>
          </cell>
          <cell r="C670" t="str">
            <v>331</v>
          </cell>
          <cell r="D670" t="str">
            <v>331001</v>
          </cell>
          <cell r="E670" t="str">
            <v>حسابها واسناد پرداختني تجاري</v>
          </cell>
          <cell r="F670" t="str">
            <v>حسابهاي پرداختني تجاري</v>
          </cell>
          <cell r="G670" t="str">
            <v>101659</v>
          </cell>
          <cell r="H670" t="str">
            <v>آبكاري آريا</v>
          </cell>
          <cell r="P670" t="str">
            <v>122</v>
          </cell>
        </row>
        <row r="671">
          <cell r="A671">
            <v>1225</v>
          </cell>
          <cell r="B671" t="str">
            <v>331001101587</v>
          </cell>
          <cell r="C671" t="str">
            <v>331</v>
          </cell>
          <cell r="D671" t="str">
            <v>331001</v>
          </cell>
          <cell r="E671" t="str">
            <v>حسابها واسناد پرداختني تجاري</v>
          </cell>
          <cell r="F671" t="str">
            <v>حسابهاي پرداختني تجاري</v>
          </cell>
          <cell r="G671" t="str">
            <v>101587</v>
          </cell>
          <cell r="H671" t="str">
            <v>شركت پويا نيستانك</v>
          </cell>
          <cell r="P671" t="str">
            <v>122</v>
          </cell>
        </row>
        <row r="672">
          <cell r="A672">
            <v>1224</v>
          </cell>
          <cell r="B672" t="str">
            <v>331001101532</v>
          </cell>
          <cell r="C672" t="str">
            <v>331</v>
          </cell>
          <cell r="D672" t="str">
            <v>331001</v>
          </cell>
          <cell r="E672" t="str">
            <v>حسابها واسناد پرداختني تجاري</v>
          </cell>
          <cell r="F672" t="str">
            <v>حسابهاي پرداختني تجاري</v>
          </cell>
          <cell r="G672" t="str">
            <v>101532</v>
          </cell>
          <cell r="H672" t="str">
            <v>قطعه سازي مروستي</v>
          </cell>
          <cell r="P672" t="str">
            <v>122</v>
          </cell>
        </row>
        <row r="673">
          <cell r="A673">
            <v>1228</v>
          </cell>
          <cell r="B673" t="str">
            <v>331001101596</v>
          </cell>
          <cell r="C673" t="str">
            <v>331</v>
          </cell>
          <cell r="D673" t="str">
            <v>331001</v>
          </cell>
          <cell r="E673" t="str">
            <v>حسابها واسناد پرداختني تجاري</v>
          </cell>
          <cell r="F673" t="str">
            <v>حسابهاي پرداختني تجاري</v>
          </cell>
          <cell r="G673" t="str">
            <v>101596</v>
          </cell>
          <cell r="H673" t="str">
            <v>كارگاه ميرزائي</v>
          </cell>
          <cell r="P673" t="str">
            <v>122</v>
          </cell>
        </row>
        <row r="674">
          <cell r="A674">
            <v>1227</v>
          </cell>
          <cell r="B674" t="str">
            <v>331001101517</v>
          </cell>
          <cell r="C674" t="str">
            <v>331</v>
          </cell>
          <cell r="D674" t="str">
            <v>331001</v>
          </cell>
          <cell r="E674" t="str">
            <v>حسابها واسناد پرداختني تجاري</v>
          </cell>
          <cell r="F674" t="str">
            <v>حسابهاي پرداختني تجاري</v>
          </cell>
          <cell r="G674" t="str">
            <v>101517</v>
          </cell>
          <cell r="H674" t="str">
            <v>كارگاه توليدي صنعتي امين (سنگزني امين)</v>
          </cell>
          <cell r="P674" t="str">
            <v>122</v>
          </cell>
        </row>
        <row r="675">
          <cell r="A675">
            <v>1229</v>
          </cell>
          <cell r="B675" t="str">
            <v>331001101835</v>
          </cell>
          <cell r="C675" t="str">
            <v>331</v>
          </cell>
          <cell r="D675" t="str">
            <v>331001</v>
          </cell>
          <cell r="E675" t="str">
            <v>حسابها واسناد پرداختني تجاري</v>
          </cell>
          <cell r="F675" t="str">
            <v>حسابهاي پرداختني تجاري</v>
          </cell>
          <cell r="G675" t="str">
            <v>101835</v>
          </cell>
          <cell r="H675" t="str">
            <v>كارگاه فرامرزي</v>
          </cell>
          <cell r="P675" t="str">
            <v>122</v>
          </cell>
        </row>
        <row r="676">
          <cell r="A676">
            <v>1226</v>
          </cell>
          <cell r="B676" t="str">
            <v>331001101690</v>
          </cell>
          <cell r="C676" t="str">
            <v>331</v>
          </cell>
          <cell r="D676" t="str">
            <v>331001</v>
          </cell>
          <cell r="E676" t="str">
            <v>حسابها واسناد پرداختني تجاري</v>
          </cell>
          <cell r="F676" t="str">
            <v>حسابهاي پرداختني تجاري</v>
          </cell>
          <cell r="G676" t="str">
            <v>101690</v>
          </cell>
          <cell r="H676" t="str">
            <v>شركت پيشگام لاستيك بارثاوا</v>
          </cell>
          <cell r="P676" t="str">
            <v>122</v>
          </cell>
        </row>
        <row r="677">
          <cell r="A677">
            <v>1232</v>
          </cell>
          <cell r="B677" t="str">
            <v>331001101664</v>
          </cell>
          <cell r="C677" t="str">
            <v>331</v>
          </cell>
          <cell r="D677" t="str">
            <v>331001</v>
          </cell>
          <cell r="E677" t="str">
            <v>حسابها واسناد پرداختني تجاري</v>
          </cell>
          <cell r="F677" t="str">
            <v>حسابهاي پرداختني تجاري</v>
          </cell>
          <cell r="G677" t="str">
            <v>101664</v>
          </cell>
          <cell r="H677" t="str">
            <v>گروه صنعتي سانترال</v>
          </cell>
          <cell r="P677" t="str">
            <v>123</v>
          </cell>
        </row>
        <row r="678">
          <cell r="A678">
            <v>1200</v>
          </cell>
          <cell r="B678" t="str">
            <v>331001101243</v>
          </cell>
          <cell r="C678" t="str">
            <v>331</v>
          </cell>
          <cell r="D678" t="str">
            <v>331001</v>
          </cell>
          <cell r="E678" t="str">
            <v>حسابها واسناد پرداختني تجاري</v>
          </cell>
          <cell r="F678" t="str">
            <v>حسابهاي پرداختني تجاري</v>
          </cell>
          <cell r="G678" t="str">
            <v>101243</v>
          </cell>
          <cell r="H678" t="str">
            <v>شرکت صنعت بنيان موتور</v>
          </cell>
          <cell r="P678" t="str">
            <v>120</v>
          </cell>
        </row>
        <row r="679">
          <cell r="A679">
            <v>1200</v>
          </cell>
          <cell r="B679" t="str">
            <v>331001101218</v>
          </cell>
          <cell r="C679" t="str">
            <v>331</v>
          </cell>
          <cell r="D679" t="str">
            <v>331001</v>
          </cell>
          <cell r="E679" t="str">
            <v>حسابها واسناد پرداختني تجاري</v>
          </cell>
          <cell r="F679" t="str">
            <v>حسابهاي پرداختني تجاري</v>
          </cell>
          <cell r="G679" t="str">
            <v>101218</v>
          </cell>
          <cell r="H679" t="str">
            <v>شرکت ريخته گري ماشين سازي تبريز</v>
          </cell>
          <cell r="P679" t="str">
            <v>120</v>
          </cell>
        </row>
        <row r="680">
          <cell r="A680">
            <v>1233</v>
          </cell>
          <cell r="B680" t="str">
            <v>331001101262</v>
          </cell>
          <cell r="C680" t="str">
            <v>331</v>
          </cell>
          <cell r="D680" t="str">
            <v>331001</v>
          </cell>
          <cell r="E680" t="str">
            <v>حسابها واسناد پرداختني تجاري</v>
          </cell>
          <cell r="F680" t="str">
            <v>حسابهاي پرداختني تجاري</v>
          </cell>
          <cell r="G680" t="str">
            <v>101262</v>
          </cell>
          <cell r="H680" t="str">
            <v>شركت صنايع لاستيك توس</v>
          </cell>
          <cell r="P680" t="str">
            <v>123</v>
          </cell>
        </row>
        <row r="681">
          <cell r="A681">
            <v>1200</v>
          </cell>
          <cell r="B681" t="str">
            <v>331001101594</v>
          </cell>
          <cell r="C681" t="str">
            <v>331</v>
          </cell>
          <cell r="D681" t="str">
            <v>331001</v>
          </cell>
          <cell r="E681" t="str">
            <v>حسابها واسناد پرداختني تجاري</v>
          </cell>
          <cell r="F681" t="str">
            <v>حسابهاي پرداختني تجاري</v>
          </cell>
          <cell r="G681" t="str">
            <v>101594</v>
          </cell>
          <cell r="H681" t="str">
            <v>شركت تك كاران</v>
          </cell>
          <cell r="P681" t="str">
            <v>120</v>
          </cell>
        </row>
        <row r="682">
          <cell r="A682">
            <v>1230</v>
          </cell>
          <cell r="B682" t="str">
            <v>331001101751</v>
          </cell>
          <cell r="C682" t="str">
            <v>331</v>
          </cell>
          <cell r="D682" t="str">
            <v>331001</v>
          </cell>
          <cell r="E682" t="str">
            <v>حسابها واسناد پرداختني تجاري</v>
          </cell>
          <cell r="F682" t="str">
            <v>حسابهاي پرداختني تجاري</v>
          </cell>
          <cell r="G682" t="str">
            <v>101751</v>
          </cell>
          <cell r="H682" t="str">
            <v>قطعه سازي محمودي</v>
          </cell>
          <cell r="P682" t="str">
            <v>123</v>
          </cell>
        </row>
        <row r="683">
          <cell r="A683">
            <v>1200</v>
          </cell>
          <cell r="B683" t="str">
            <v>331001101827</v>
          </cell>
          <cell r="C683" t="str">
            <v>331</v>
          </cell>
          <cell r="D683" t="str">
            <v>331001</v>
          </cell>
          <cell r="E683" t="str">
            <v>حسابها واسناد پرداختني تجاري</v>
          </cell>
          <cell r="F683" t="str">
            <v>حسابهاي پرداختني تجاري</v>
          </cell>
          <cell r="G683" t="str">
            <v>101827</v>
          </cell>
          <cell r="H683" t="str">
            <v>گروه صنعتي آذر پارت</v>
          </cell>
          <cell r="P683" t="str">
            <v>120</v>
          </cell>
        </row>
        <row r="684">
          <cell r="A684">
            <v>1200</v>
          </cell>
          <cell r="B684" t="str">
            <v>331001101673</v>
          </cell>
          <cell r="C684" t="str">
            <v>331</v>
          </cell>
          <cell r="D684" t="str">
            <v>331001</v>
          </cell>
          <cell r="E684" t="str">
            <v>حسابها واسناد پرداختني تجاري</v>
          </cell>
          <cell r="F684" t="str">
            <v>حسابهاي پرداختني تجاري</v>
          </cell>
          <cell r="G684" t="str">
            <v>101673</v>
          </cell>
          <cell r="H684" t="str">
            <v>قطعه سازي ابوذر</v>
          </cell>
          <cell r="P684" t="str">
            <v>120</v>
          </cell>
        </row>
        <row r="685">
          <cell r="A685">
            <v>1200</v>
          </cell>
          <cell r="B685" t="str">
            <v>331001101813</v>
          </cell>
          <cell r="C685" t="str">
            <v>331</v>
          </cell>
          <cell r="D685" t="str">
            <v>331001</v>
          </cell>
          <cell r="E685" t="str">
            <v>حسابها واسناد پرداختني تجاري</v>
          </cell>
          <cell r="F685" t="str">
            <v>حسابهاي پرداختني تجاري</v>
          </cell>
          <cell r="G685" t="str">
            <v>101813</v>
          </cell>
          <cell r="H685" t="str">
            <v>شركت مبتكران صنايع نوين</v>
          </cell>
          <cell r="P685" t="str">
            <v>120</v>
          </cell>
        </row>
        <row r="686">
          <cell r="A686">
            <v>1200</v>
          </cell>
          <cell r="B686" t="str">
            <v>331001101747</v>
          </cell>
          <cell r="C686" t="str">
            <v>331</v>
          </cell>
          <cell r="D686" t="str">
            <v>331001</v>
          </cell>
          <cell r="E686" t="str">
            <v>حسابها واسناد پرداختني تجاري</v>
          </cell>
          <cell r="F686" t="str">
            <v>حسابهاي پرداختني تجاري</v>
          </cell>
          <cell r="G686" t="str">
            <v>101747</v>
          </cell>
          <cell r="H686" t="str">
            <v>كارگاه پوريا صنعت</v>
          </cell>
          <cell r="P686" t="str">
            <v>120</v>
          </cell>
        </row>
        <row r="687">
          <cell r="A687">
            <v>1200</v>
          </cell>
          <cell r="B687" t="str">
            <v>331001101806</v>
          </cell>
          <cell r="C687" t="str">
            <v>331</v>
          </cell>
          <cell r="D687" t="str">
            <v>331001</v>
          </cell>
          <cell r="E687" t="str">
            <v>حسابها واسناد پرداختني تجاري</v>
          </cell>
          <cell r="F687" t="str">
            <v>حسابهاي پرداختني تجاري</v>
          </cell>
          <cell r="G687" t="str">
            <v>101806</v>
          </cell>
          <cell r="H687" t="str">
            <v>تراشكاري دقيق صنعت</v>
          </cell>
          <cell r="P687" t="str">
            <v>120</v>
          </cell>
        </row>
        <row r="688">
          <cell r="A688">
            <v>1200</v>
          </cell>
          <cell r="B688" t="str">
            <v>331001101933</v>
          </cell>
          <cell r="C688" t="str">
            <v>331</v>
          </cell>
          <cell r="D688" t="str">
            <v>331001</v>
          </cell>
          <cell r="E688" t="str">
            <v>حسابها واسناد پرداختني تجاري</v>
          </cell>
          <cell r="F688" t="str">
            <v>حسابهاي پرداختني تجاري</v>
          </cell>
          <cell r="G688" t="str">
            <v>101933</v>
          </cell>
          <cell r="H688" t="str">
            <v>شركت طرح ريزان پروژه ساز آذر ميهن</v>
          </cell>
          <cell r="P688" t="str">
            <v>120</v>
          </cell>
        </row>
        <row r="689">
          <cell r="A689">
            <v>1200</v>
          </cell>
          <cell r="B689" t="str">
            <v>331001101293</v>
          </cell>
          <cell r="C689" t="str">
            <v>331</v>
          </cell>
          <cell r="D689" t="str">
            <v>331001</v>
          </cell>
          <cell r="E689" t="str">
            <v>حسابها واسناد پرداختني تجاري</v>
          </cell>
          <cell r="F689" t="str">
            <v>حسابهاي پرداختني تجاري</v>
          </cell>
          <cell r="G689" t="str">
            <v>101293</v>
          </cell>
          <cell r="H689" t="str">
            <v>كارگاه المهدي</v>
          </cell>
          <cell r="P689" t="str">
            <v>120</v>
          </cell>
        </row>
        <row r="690">
          <cell r="A690">
            <v>1234</v>
          </cell>
          <cell r="B690" t="str">
            <v>331001101589</v>
          </cell>
          <cell r="C690" t="str">
            <v>331</v>
          </cell>
          <cell r="D690" t="str">
            <v>331001</v>
          </cell>
          <cell r="E690" t="str">
            <v>حسابها واسناد پرداختني تجاري</v>
          </cell>
          <cell r="F690" t="str">
            <v>حسابهاي پرداختني تجاري</v>
          </cell>
          <cell r="G690" t="str">
            <v>101589</v>
          </cell>
          <cell r="H690" t="str">
            <v>ريخته گري سهند آذرين</v>
          </cell>
          <cell r="P690" t="str">
            <v>123</v>
          </cell>
        </row>
        <row r="691">
          <cell r="A691">
            <v>1200</v>
          </cell>
          <cell r="B691" t="str">
            <v>331001101505</v>
          </cell>
          <cell r="C691" t="str">
            <v>331</v>
          </cell>
          <cell r="D691" t="str">
            <v>331001</v>
          </cell>
          <cell r="E691" t="str">
            <v>حسابها واسناد پرداختني تجاري</v>
          </cell>
          <cell r="F691" t="str">
            <v>حسابهاي پرداختني تجاري</v>
          </cell>
          <cell r="G691" t="str">
            <v>101505</v>
          </cell>
          <cell r="H691" t="str">
            <v>لوله هاي صنعتي دقيق كاوه</v>
          </cell>
          <cell r="P691" t="str">
            <v>120</v>
          </cell>
        </row>
        <row r="692">
          <cell r="A692">
            <v>1200</v>
          </cell>
          <cell r="B692" t="str">
            <v>331001101301</v>
          </cell>
          <cell r="C692" t="str">
            <v>331</v>
          </cell>
          <cell r="D692" t="str">
            <v>331001</v>
          </cell>
          <cell r="E692" t="str">
            <v>حسابها واسناد پرداختني تجاري</v>
          </cell>
          <cell r="F692" t="str">
            <v>حسابهاي پرداختني تجاري</v>
          </cell>
          <cell r="G692" t="str">
            <v>101301</v>
          </cell>
          <cell r="H692" t="str">
            <v>كارتن سحر تبريز</v>
          </cell>
          <cell r="P692" t="str">
            <v>120</v>
          </cell>
        </row>
        <row r="693">
          <cell r="A693">
            <v>1200</v>
          </cell>
          <cell r="B693" t="str">
            <v>331001101268</v>
          </cell>
          <cell r="C693" t="str">
            <v>331</v>
          </cell>
          <cell r="D693" t="str">
            <v>331001</v>
          </cell>
          <cell r="E693" t="str">
            <v>حسابها واسناد پرداختني تجاري</v>
          </cell>
          <cell r="F693" t="str">
            <v>حسابهاي پرداختني تجاري</v>
          </cell>
          <cell r="G693" t="str">
            <v>101268</v>
          </cell>
          <cell r="H693" t="str">
            <v>شرکت ماشين لنت</v>
          </cell>
          <cell r="P693" t="str">
            <v>120</v>
          </cell>
        </row>
        <row r="694">
          <cell r="A694">
            <v>1200</v>
          </cell>
          <cell r="B694" t="str">
            <v>331001101610</v>
          </cell>
          <cell r="C694" t="str">
            <v>331</v>
          </cell>
          <cell r="D694" t="str">
            <v>331001</v>
          </cell>
          <cell r="E694" t="str">
            <v>حسابها واسناد پرداختني تجاري</v>
          </cell>
          <cell r="F694" t="str">
            <v>حسابهاي پرداختني تجاري</v>
          </cell>
          <cell r="G694" t="str">
            <v>101610</v>
          </cell>
          <cell r="H694" t="str">
            <v>قطعه سازي محمد</v>
          </cell>
          <cell r="P694" t="str">
            <v>120</v>
          </cell>
        </row>
        <row r="695">
          <cell r="A695">
            <v>1200</v>
          </cell>
          <cell r="B695" t="str">
            <v>331001101818</v>
          </cell>
          <cell r="C695" t="str">
            <v>331</v>
          </cell>
          <cell r="D695" t="str">
            <v>331001</v>
          </cell>
          <cell r="E695" t="str">
            <v>حسابها واسناد پرداختني تجاري</v>
          </cell>
          <cell r="F695" t="str">
            <v>حسابهاي پرداختني تجاري</v>
          </cell>
          <cell r="G695" t="str">
            <v>101818</v>
          </cell>
          <cell r="H695" t="str">
            <v>آبكاري صدف</v>
          </cell>
          <cell r="P695" t="str">
            <v>120</v>
          </cell>
        </row>
        <row r="696">
          <cell r="A696">
            <v>1200</v>
          </cell>
          <cell r="B696" t="str">
            <v>331001101867</v>
          </cell>
          <cell r="C696" t="str">
            <v>331</v>
          </cell>
          <cell r="D696" t="str">
            <v>331001</v>
          </cell>
          <cell r="E696" t="str">
            <v>حسابها واسناد پرداختني تجاري</v>
          </cell>
          <cell r="F696" t="str">
            <v>حسابهاي پرداختني تجاري</v>
          </cell>
          <cell r="G696" t="str">
            <v>101867</v>
          </cell>
          <cell r="H696" t="str">
            <v>كارگاه كات فن آذر</v>
          </cell>
          <cell r="P696" t="str">
            <v>120</v>
          </cell>
        </row>
        <row r="697">
          <cell r="A697">
            <v>1200</v>
          </cell>
          <cell r="B697" t="str">
            <v>331001101606</v>
          </cell>
          <cell r="C697" t="str">
            <v>331</v>
          </cell>
          <cell r="D697" t="str">
            <v>331001</v>
          </cell>
          <cell r="E697" t="str">
            <v>حسابها واسناد پرداختني تجاري</v>
          </cell>
          <cell r="F697" t="str">
            <v>حسابهاي پرداختني تجاري</v>
          </cell>
          <cell r="G697" t="str">
            <v>101606</v>
          </cell>
          <cell r="H697" t="str">
            <v>شركت معماران توسعه صنعت آلومينيوم(متصا)</v>
          </cell>
          <cell r="P697" t="str">
            <v>120</v>
          </cell>
        </row>
        <row r="698">
          <cell r="A698">
            <v>1200</v>
          </cell>
          <cell r="B698" t="str">
            <v>331001101616</v>
          </cell>
          <cell r="C698" t="str">
            <v>331</v>
          </cell>
          <cell r="D698" t="str">
            <v>331001</v>
          </cell>
          <cell r="E698" t="str">
            <v>حسابها واسناد پرداختني تجاري</v>
          </cell>
          <cell r="F698" t="str">
            <v>حسابهاي پرداختني تجاري</v>
          </cell>
          <cell r="G698" t="str">
            <v>101616</v>
          </cell>
          <cell r="H698" t="str">
            <v>كارگاه فرشيد نيا</v>
          </cell>
          <cell r="P698" t="str">
            <v>120</v>
          </cell>
        </row>
        <row r="699">
          <cell r="A699">
            <v>1200</v>
          </cell>
          <cell r="B699" t="str">
            <v>331001101515</v>
          </cell>
          <cell r="C699" t="str">
            <v>331</v>
          </cell>
          <cell r="D699" t="str">
            <v>331001</v>
          </cell>
          <cell r="E699" t="str">
            <v>حسابها واسناد پرداختني تجاري</v>
          </cell>
          <cell r="F699" t="str">
            <v>حسابهاي پرداختني تجاري</v>
          </cell>
          <cell r="G699" t="str">
            <v>101515</v>
          </cell>
          <cell r="H699" t="str">
            <v>شرکت پارس صنعت تبريز</v>
          </cell>
          <cell r="P699" t="str">
            <v>120</v>
          </cell>
        </row>
        <row r="700">
          <cell r="A700">
            <v>1200</v>
          </cell>
          <cell r="B700" t="str">
            <v>331001101686</v>
          </cell>
          <cell r="C700" t="str">
            <v>331</v>
          </cell>
          <cell r="D700" t="str">
            <v>331001</v>
          </cell>
          <cell r="E700" t="str">
            <v>حسابها واسناد پرداختني تجاري</v>
          </cell>
          <cell r="F700" t="str">
            <v>حسابهاي پرداختني تجاري</v>
          </cell>
          <cell r="G700" t="str">
            <v>101686</v>
          </cell>
          <cell r="H700" t="str">
            <v>شركت فن گستر</v>
          </cell>
          <cell r="P700" t="str">
            <v>120</v>
          </cell>
        </row>
        <row r="701">
          <cell r="A701">
            <v>1200</v>
          </cell>
          <cell r="B701" t="str">
            <v>331001101263</v>
          </cell>
          <cell r="C701" t="str">
            <v>331</v>
          </cell>
          <cell r="D701" t="str">
            <v>331001</v>
          </cell>
          <cell r="E701" t="str">
            <v>حسابها واسناد پرداختني تجاري</v>
          </cell>
          <cell r="F701" t="str">
            <v>حسابهاي پرداختني تجاري</v>
          </cell>
          <cell r="G701" t="str">
            <v>101263</v>
          </cell>
          <cell r="H701" t="str">
            <v>شرکت قطعه سازان خودرو دلتا امين</v>
          </cell>
          <cell r="P701" t="str">
            <v>120</v>
          </cell>
        </row>
        <row r="702">
          <cell r="A702">
            <v>1200</v>
          </cell>
          <cell r="B702" t="str">
            <v>331001101264</v>
          </cell>
          <cell r="C702" t="str">
            <v>331</v>
          </cell>
          <cell r="D702" t="str">
            <v>331001</v>
          </cell>
          <cell r="E702" t="str">
            <v>حسابها واسناد پرداختني تجاري</v>
          </cell>
          <cell r="F702" t="str">
            <v>حسابهاي پرداختني تجاري</v>
          </cell>
          <cell r="G702" t="str">
            <v>101264</v>
          </cell>
          <cell r="H702" t="str">
            <v>گروه توليدي وصنعتي قطعه فرم</v>
          </cell>
          <cell r="P702" t="str">
            <v>120</v>
          </cell>
        </row>
        <row r="703">
          <cell r="A703">
            <v>1200</v>
          </cell>
          <cell r="B703" t="str">
            <v>331001101746</v>
          </cell>
          <cell r="C703" t="str">
            <v>331</v>
          </cell>
          <cell r="D703" t="str">
            <v>331001</v>
          </cell>
          <cell r="E703" t="str">
            <v>حسابها واسناد پرداختني تجاري</v>
          </cell>
          <cell r="F703" t="str">
            <v>حسابهاي پرداختني تجاري</v>
          </cell>
          <cell r="G703" t="str">
            <v>101746</v>
          </cell>
          <cell r="H703" t="str">
            <v>شركت نور آيدين</v>
          </cell>
          <cell r="P703" t="str">
            <v>120</v>
          </cell>
        </row>
        <row r="704">
          <cell r="A704">
            <v>1200</v>
          </cell>
          <cell r="B704" t="str">
            <v>331001101251</v>
          </cell>
          <cell r="C704" t="str">
            <v>331</v>
          </cell>
          <cell r="D704" t="str">
            <v>331001</v>
          </cell>
          <cell r="E704" t="str">
            <v>حسابها واسناد پرداختني تجاري</v>
          </cell>
          <cell r="F704" t="str">
            <v>حسابهاي پرداختني تجاري</v>
          </cell>
          <cell r="G704" t="str">
            <v>101251</v>
          </cell>
          <cell r="H704" t="str">
            <v>كارگاه آبكاري لوكس</v>
          </cell>
          <cell r="P704" t="str">
            <v>120</v>
          </cell>
        </row>
        <row r="705">
          <cell r="A705">
            <v>1200</v>
          </cell>
          <cell r="B705" t="str">
            <v>331001101242</v>
          </cell>
          <cell r="C705" t="str">
            <v>331</v>
          </cell>
          <cell r="D705" t="str">
            <v>331001</v>
          </cell>
          <cell r="E705" t="str">
            <v>حسابها واسناد پرداختني تجاري</v>
          </cell>
          <cell r="F705" t="str">
            <v>حسابهاي پرداختني تجاري</v>
          </cell>
          <cell r="G705" t="str">
            <v>101242</v>
          </cell>
          <cell r="H705" t="str">
            <v>آذر فيلر</v>
          </cell>
          <cell r="P705" t="str">
            <v>120</v>
          </cell>
        </row>
        <row r="706">
          <cell r="A706">
            <v>1200</v>
          </cell>
          <cell r="B706" t="str">
            <v>331001101240</v>
          </cell>
          <cell r="C706" t="str">
            <v>331</v>
          </cell>
          <cell r="D706" t="str">
            <v>331001</v>
          </cell>
          <cell r="E706" t="str">
            <v>حسابها واسناد پرداختني تجاري</v>
          </cell>
          <cell r="F706" t="str">
            <v>حسابهاي پرداختني تجاري</v>
          </cell>
          <cell r="G706" t="str">
            <v>101240</v>
          </cell>
          <cell r="H706" t="str">
            <v>هنر گستر آذر</v>
          </cell>
          <cell r="P706" t="str">
            <v>120</v>
          </cell>
        </row>
        <row r="707">
          <cell r="A707">
            <v>1200</v>
          </cell>
          <cell r="B707" t="str">
            <v>331001101274</v>
          </cell>
          <cell r="C707" t="str">
            <v>331</v>
          </cell>
          <cell r="D707" t="str">
            <v>331001</v>
          </cell>
          <cell r="E707" t="str">
            <v>حسابها واسناد پرداختني تجاري</v>
          </cell>
          <cell r="F707" t="str">
            <v>حسابهاي پرداختني تجاري</v>
          </cell>
          <cell r="G707" t="str">
            <v>101274</v>
          </cell>
          <cell r="H707" t="str">
            <v>كارگاه توليدي مهدي</v>
          </cell>
          <cell r="P707" t="str">
            <v>120</v>
          </cell>
        </row>
        <row r="708">
          <cell r="A708">
            <v>1200</v>
          </cell>
          <cell r="B708" t="str">
            <v>331001101793</v>
          </cell>
          <cell r="C708" t="str">
            <v>331</v>
          </cell>
          <cell r="D708" t="str">
            <v>331001</v>
          </cell>
          <cell r="E708" t="str">
            <v>حسابها واسناد پرداختني تجاري</v>
          </cell>
          <cell r="F708" t="str">
            <v>حسابهاي پرداختني تجاري</v>
          </cell>
          <cell r="G708" t="str">
            <v>101793</v>
          </cell>
          <cell r="H708" t="str">
            <v>شركت كار سازان</v>
          </cell>
          <cell r="P708" t="str">
            <v>120</v>
          </cell>
        </row>
        <row r="709">
          <cell r="A709">
            <v>1200</v>
          </cell>
          <cell r="B709" t="str">
            <v>331001101224</v>
          </cell>
          <cell r="C709" t="str">
            <v>331</v>
          </cell>
          <cell r="D709" t="str">
            <v>331001</v>
          </cell>
          <cell r="E709" t="str">
            <v>حسابها واسناد پرداختني تجاري</v>
          </cell>
          <cell r="F709" t="str">
            <v>حسابهاي پرداختني تجاري</v>
          </cell>
          <cell r="G709" t="str">
            <v>101224</v>
          </cell>
          <cell r="H709" t="str">
            <v>شرکت فولاد فرايند شهريار</v>
          </cell>
          <cell r="P709" t="str">
            <v>120</v>
          </cell>
        </row>
        <row r="710">
          <cell r="A710">
            <v>1200</v>
          </cell>
          <cell r="B710" t="str">
            <v>331001101877</v>
          </cell>
          <cell r="C710" t="str">
            <v>331</v>
          </cell>
          <cell r="D710" t="str">
            <v>331001</v>
          </cell>
          <cell r="E710" t="str">
            <v>حسابها واسناد پرداختني تجاري</v>
          </cell>
          <cell r="F710" t="str">
            <v>حسابهاي پرداختني تجاري</v>
          </cell>
          <cell r="G710" t="str">
            <v>101877</v>
          </cell>
          <cell r="H710" t="str">
            <v>آقاي غضنفري</v>
          </cell>
          <cell r="P710" t="str">
            <v>120</v>
          </cell>
        </row>
        <row r="711">
          <cell r="A711">
            <v>1200</v>
          </cell>
          <cell r="B711" t="str">
            <v>331001101868</v>
          </cell>
          <cell r="C711" t="str">
            <v>331</v>
          </cell>
          <cell r="D711" t="str">
            <v>331001</v>
          </cell>
          <cell r="E711" t="str">
            <v>حسابها واسناد پرداختني تجاري</v>
          </cell>
          <cell r="F711" t="str">
            <v>حسابهاي پرداختني تجاري</v>
          </cell>
          <cell r="G711" t="str">
            <v>101868</v>
          </cell>
          <cell r="H711" t="str">
            <v>شركت كاوشگران صنعت تبريز</v>
          </cell>
          <cell r="P711" t="str">
            <v>120</v>
          </cell>
        </row>
        <row r="712">
          <cell r="A712">
            <v>1200</v>
          </cell>
          <cell r="B712" t="str">
            <v>331001101912</v>
          </cell>
          <cell r="C712" t="str">
            <v>331</v>
          </cell>
          <cell r="D712" t="str">
            <v>331001</v>
          </cell>
          <cell r="E712" t="str">
            <v>حسابها واسناد پرداختني تجاري</v>
          </cell>
          <cell r="F712" t="str">
            <v>حسابهاي پرداختني تجاري</v>
          </cell>
          <cell r="G712" t="str">
            <v>101912</v>
          </cell>
          <cell r="H712" t="str">
            <v>آبكاري تكنو آب</v>
          </cell>
          <cell r="P712" t="str">
            <v>120</v>
          </cell>
        </row>
        <row r="713">
          <cell r="A713">
            <v>1200</v>
          </cell>
          <cell r="B713" t="str">
            <v>331001101607</v>
          </cell>
          <cell r="C713" t="str">
            <v>331</v>
          </cell>
          <cell r="D713" t="str">
            <v>331001</v>
          </cell>
          <cell r="E713" t="str">
            <v>حسابها واسناد پرداختني تجاري</v>
          </cell>
          <cell r="F713" t="str">
            <v>حسابهاي پرداختني تجاري</v>
          </cell>
          <cell r="G713" t="str">
            <v>101607</v>
          </cell>
          <cell r="H713" t="str">
            <v>كارگاه صنعتي پالاديم</v>
          </cell>
          <cell r="P713" t="str">
            <v>120</v>
          </cell>
        </row>
        <row r="714">
          <cell r="A714">
            <v>1200</v>
          </cell>
          <cell r="B714" t="str">
            <v>331001101288</v>
          </cell>
          <cell r="C714" t="str">
            <v>331</v>
          </cell>
          <cell r="D714" t="str">
            <v>331001</v>
          </cell>
          <cell r="E714" t="str">
            <v>حسابها واسناد پرداختني تجاري</v>
          </cell>
          <cell r="F714" t="str">
            <v>حسابهاي پرداختني تجاري</v>
          </cell>
          <cell r="G714" t="str">
            <v>101288</v>
          </cell>
          <cell r="H714" t="str">
            <v>توفيق صنعت</v>
          </cell>
          <cell r="P714" t="str">
            <v>120</v>
          </cell>
        </row>
        <row r="715">
          <cell r="A715">
            <v>1200</v>
          </cell>
          <cell r="B715" t="str">
            <v>331001101880</v>
          </cell>
          <cell r="C715" t="str">
            <v>331</v>
          </cell>
          <cell r="D715" t="str">
            <v>331001</v>
          </cell>
          <cell r="E715" t="str">
            <v>حسابها واسناد پرداختني تجاري</v>
          </cell>
          <cell r="F715" t="str">
            <v>حسابهاي پرداختني تجاري</v>
          </cell>
          <cell r="G715" t="str">
            <v>101880</v>
          </cell>
          <cell r="H715" t="str">
            <v>گروه صنعتي كاوه ( مگاژن )</v>
          </cell>
          <cell r="P715" t="str">
            <v>120</v>
          </cell>
        </row>
        <row r="716">
          <cell r="A716">
            <v>1200</v>
          </cell>
          <cell r="B716" t="str">
            <v>331001101557</v>
          </cell>
          <cell r="C716" t="str">
            <v>331</v>
          </cell>
          <cell r="D716" t="str">
            <v>331001</v>
          </cell>
          <cell r="E716" t="str">
            <v>حسابها واسناد پرداختني تجاري</v>
          </cell>
          <cell r="F716" t="str">
            <v>حسابهاي پرداختني تجاري</v>
          </cell>
          <cell r="G716" t="str">
            <v>101557</v>
          </cell>
          <cell r="H716" t="str">
            <v>شركت آذر صنعت باهري</v>
          </cell>
          <cell r="P716" t="str">
            <v>120</v>
          </cell>
        </row>
        <row r="717">
          <cell r="A717">
            <v>1200</v>
          </cell>
          <cell r="B717" t="str">
            <v>331001101374</v>
          </cell>
          <cell r="C717" t="str">
            <v>331</v>
          </cell>
          <cell r="D717" t="str">
            <v>331001</v>
          </cell>
          <cell r="E717" t="str">
            <v>حسابها واسناد پرداختني تجاري</v>
          </cell>
          <cell r="F717" t="str">
            <v>حسابهاي پرداختني تجاري</v>
          </cell>
          <cell r="G717" t="str">
            <v>101374</v>
          </cell>
          <cell r="H717" t="str">
            <v>سنجه سازان</v>
          </cell>
          <cell r="P717" t="str">
            <v>120</v>
          </cell>
        </row>
        <row r="718">
          <cell r="A718">
            <v>1200</v>
          </cell>
          <cell r="B718" t="str">
            <v>331001101533</v>
          </cell>
          <cell r="C718" t="str">
            <v>331</v>
          </cell>
          <cell r="D718" t="str">
            <v>331001</v>
          </cell>
          <cell r="E718" t="str">
            <v>حسابها واسناد پرداختني تجاري</v>
          </cell>
          <cell r="F718" t="str">
            <v>حسابهاي پرداختني تجاري</v>
          </cell>
          <cell r="G718" t="str">
            <v>101533</v>
          </cell>
          <cell r="H718" t="str">
            <v>پارس فورجينگ</v>
          </cell>
          <cell r="P718" t="str">
            <v>120</v>
          </cell>
        </row>
        <row r="719">
          <cell r="A719">
            <v>1200</v>
          </cell>
          <cell r="B719" t="str">
            <v>331001101575</v>
          </cell>
          <cell r="C719" t="str">
            <v>331</v>
          </cell>
          <cell r="D719" t="str">
            <v>331001</v>
          </cell>
          <cell r="E719" t="str">
            <v>حسابها واسناد پرداختني تجاري</v>
          </cell>
          <cell r="F719" t="str">
            <v>حسابهاي پرداختني تجاري</v>
          </cell>
          <cell r="G719" t="str">
            <v>101575</v>
          </cell>
          <cell r="H719" t="str">
            <v>قطعه سازي شهريار</v>
          </cell>
          <cell r="P719" t="str">
            <v>120</v>
          </cell>
        </row>
        <row r="720">
          <cell r="A720">
            <v>1200</v>
          </cell>
          <cell r="B720" t="str">
            <v>331001101608</v>
          </cell>
          <cell r="C720" t="str">
            <v>331</v>
          </cell>
          <cell r="D720" t="str">
            <v>331001</v>
          </cell>
          <cell r="E720" t="str">
            <v>حسابها واسناد پرداختني تجاري</v>
          </cell>
          <cell r="F720" t="str">
            <v>حسابهاي پرداختني تجاري</v>
          </cell>
          <cell r="G720" t="str">
            <v>101608</v>
          </cell>
          <cell r="H720" t="str">
            <v>شركت پولاديش</v>
          </cell>
          <cell r="P720" t="str">
            <v>120</v>
          </cell>
        </row>
        <row r="721">
          <cell r="A721">
            <v>1200</v>
          </cell>
          <cell r="B721" t="str">
            <v>331001101590</v>
          </cell>
          <cell r="C721" t="str">
            <v>331</v>
          </cell>
          <cell r="D721" t="str">
            <v>331001</v>
          </cell>
          <cell r="E721" t="str">
            <v>حسابها واسناد پرداختني تجاري</v>
          </cell>
          <cell r="F721" t="str">
            <v>حسابهاي پرداختني تجاري</v>
          </cell>
          <cell r="G721" t="str">
            <v>101590</v>
          </cell>
          <cell r="H721" t="str">
            <v>آريانا ذوب</v>
          </cell>
          <cell r="P721" t="str">
            <v>120</v>
          </cell>
        </row>
        <row r="722">
          <cell r="A722">
            <v>1200</v>
          </cell>
          <cell r="B722" t="str">
            <v>331001101276</v>
          </cell>
          <cell r="C722" t="str">
            <v>331</v>
          </cell>
          <cell r="D722" t="str">
            <v>331001</v>
          </cell>
          <cell r="E722" t="str">
            <v>حسابها واسناد پرداختني تجاري</v>
          </cell>
          <cell r="F722" t="str">
            <v>حسابهاي پرداختني تجاري</v>
          </cell>
          <cell r="G722" t="str">
            <v>101276</v>
          </cell>
          <cell r="H722" t="str">
            <v>كارگاه بقا</v>
          </cell>
          <cell r="P722" t="str">
            <v>120</v>
          </cell>
        </row>
        <row r="723">
          <cell r="A723">
            <v>1200</v>
          </cell>
          <cell r="B723" t="str">
            <v>331001101655</v>
          </cell>
          <cell r="C723" t="str">
            <v>331</v>
          </cell>
          <cell r="D723" t="str">
            <v>331001</v>
          </cell>
          <cell r="E723" t="str">
            <v>حسابها واسناد پرداختني تجاري</v>
          </cell>
          <cell r="F723" t="str">
            <v>حسابهاي پرداختني تجاري</v>
          </cell>
          <cell r="G723" t="str">
            <v>101655</v>
          </cell>
          <cell r="H723" t="str">
            <v>شركت پرشين صنعت</v>
          </cell>
          <cell r="P723" t="str">
            <v>120</v>
          </cell>
        </row>
        <row r="724">
          <cell r="A724">
            <v>1200</v>
          </cell>
          <cell r="B724" t="str">
            <v>331001101774</v>
          </cell>
          <cell r="C724" t="str">
            <v>331</v>
          </cell>
          <cell r="D724" t="str">
            <v>331001</v>
          </cell>
          <cell r="E724" t="str">
            <v>حسابها واسناد پرداختني تجاري</v>
          </cell>
          <cell r="F724" t="str">
            <v>حسابهاي پرداختني تجاري</v>
          </cell>
          <cell r="G724" t="str">
            <v>101774</v>
          </cell>
          <cell r="H724" t="str">
            <v>گروه صنعتي تراش و فن</v>
          </cell>
          <cell r="P724" t="str">
            <v>120</v>
          </cell>
        </row>
        <row r="725">
          <cell r="A725">
            <v>7502</v>
          </cell>
          <cell r="B725" t="str">
            <v>331002101218</v>
          </cell>
          <cell r="C725" t="str">
            <v>331</v>
          </cell>
          <cell r="D725" t="str">
            <v>331002</v>
          </cell>
          <cell r="E725" t="str">
            <v>حسابها واسناد پرداختني تجاري</v>
          </cell>
          <cell r="F725" t="str">
            <v>كالاي اماني ديگران نزدما</v>
          </cell>
          <cell r="G725" t="str">
            <v>101218</v>
          </cell>
          <cell r="H725" t="str">
            <v>شرکت ريخته گري ماشين سازي تبريز</v>
          </cell>
          <cell r="P725" t="str">
            <v>750</v>
          </cell>
        </row>
        <row r="726">
          <cell r="A726">
            <v>7502</v>
          </cell>
          <cell r="B726" t="str">
            <v>331002101505</v>
          </cell>
          <cell r="C726" t="str">
            <v>331</v>
          </cell>
          <cell r="D726" t="str">
            <v>331002</v>
          </cell>
          <cell r="E726" t="str">
            <v>حسابها واسناد پرداختني تجاري</v>
          </cell>
          <cell r="F726" t="str">
            <v>كالاي اماني ديگران نزدما</v>
          </cell>
          <cell r="G726" t="str">
            <v>101505</v>
          </cell>
          <cell r="H726" t="str">
            <v>لوله هاي صنعتي دقيق كاوه</v>
          </cell>
          <cell r="P726" t="str">
            <v>750</v>
          </cell>
        </row>
        <row r="727">
          <cell r="A727">
            <v>7502</v>
          </cell>
          <cell r="B727" t="str">
            <v>331002101001</v>
          </cell>
          <cell r="C727" t="str">
            <v>331</v>
          </cell>
          <cell r="D727" t="str">
            <v>331002</v>
          </cell>
          <cell r="E727" t="str">
            <v>حسابها واسناد پرداختني تجاري</v>
          </cell>
          <cell r="F727" t="str">
            <v>كالاي اماني ديگران نزدما</v>
          </cell>
          <cell r="G727" t="str">
            <v>101001</v>
          </cell>
          <cell r="H727" t="str">
            <v>شرکت مگا موتورفروش قطعات خودرو</v>
          </cell>
          <cell r="P727" t="str">
            <v>750</v>
          </cell>
        </row>
        <row r="728">
          <cell r="A728">
            <v>7502</v>
          </cell>
          <cell r="B728" t="str">
            <v>331002101589</v>
          </cell>
          <cell r="C728" t="str">
            <v>331</v>
          </cell>
          <cell r="D728" t="str">
            <v>331002</v>
          </cell>
          <cell r="E728" t="str">
            <v>حسابها واسناد پرداختني تجاري</v>
          </cell>
          <cell r="F728" t="str">
            <v>كالاي اماني ديگران نزدما</v>
          </cell>
          <cell r="G728" t="str">
            <v>101589</v>
          </cell>
          <cell r="H728" t="str">
            <v>ريخته گري سهند آذرين</v>
          </cell>
          <cell r="P728" t="str">
            <v>750</v>
          </cell>
        </row>
        <row r="729">
          <cell r="A729">
            <v>7502</v>
          </cell>
          <cell r="B729" t="str">
            <v>331002101291</v>
          </cell>
          <cell r="C729" t="str">
            <v>331</v>
          </cell>
          <cell r="D729" t="str">
            <v>331002</v>
          </cell>
          <cell r="E729" t="str">
            <v>حسابها واسناد پرداختني تجاري</v>
          </cell>
          <cell r="F729" t="str">
            <v>كالاي اماني ديگران نزدما</v>
          </cell>
          <cell r="G729" t="str">
            <v>101291</v>
          </cell>
          <cell r="H729" t="str">
            <v>شرکت تلدا خاوران</v>
          </cell>
          <cell r="P729" t="str">
            <v>750</v>
          </cell>
        </row>
        <row r="730">
          <cell r="A730">
            <v>7502</v>
          </cell>
          <cell r="B730" t="str">
            <v>331002101596</v>
          </cell>
          <cell r="C730" t="str">
            <v>331</v>
          </cell>
          <cell r="D730" t="str">
            <v>331002</v>
          </cell>
          <cell r="E730" t="str">
            <v>حسابها واسناد پرداختني تجاري</v>
          </cell>
          <cell r="F730" t="str">
            <v>كالاي اماني ديگران نزدما</v>
          </cell>
          <cell r="G730" t="str">
            <v>101596</v>
          </cell>
          <cell r="H730" t="str">
            <v>كارگاه ميرزائي</v>
          </cell>
          <cell r="P730" t="str">
            <v>750</v>
          </cell>
        </row>
        <row r="731">
          <cell r="A731">
            <v>7502</v>
          </cell>
          <cell r="B731" t="str">
            <v>331002101268</v>
          </cell>
          <cell r="C731" t="str">
            <v>331</v>
          </cell>
          <cell r="D731" t="str">
            <v>331002</v>
          </cell>
          <cell r="E731" t="str">
            <v>حسابها واسناد پرداختني تجاري</v>
          </cell>
          <cell r="F731" t="str">
            <v>كالاي اماني ديگران نزدما</v>
          </cell>
          <cell r="G731" t="str">
            <v>101268</v>
          </cell>
          <cell r="H731" t="str">
            <v>شرکت ماشين لنت</v>
          </cell>
          <cell r="P731" t="str">
            <v>750</v>
          </cell>
        </row>
        <row r="732">
          <cell r="A732">
            <v>7502</v>
          </cell>
          <cell r="B732" t="str">
            <v>331002101259</v>
          </cell>
          <cell r="C732" t="str">
            <v>331</v>
          </cell>
          <cell r="D732" t="str">
            <v>331002</v>
          </cell>
          <cell r="E732" t="str">
            <v>حسابها واسناد پرداختني تجاري</v>
          </cell>
          <cell r="F732" t="str">
            <v>كالاي اماني ديگران نزدما</v>
          </cell>
          <cell r="G732" t="str">
            <v>101259</v>
          </cell>
          <cell r="H732" t="str">
            <v>كارگاه حسينپور خيري</v>
          </cell>
          <cell r="P732" t="str">
            <v>750</v>
          </cell>
        </row>
        <row r="733">
          <cell r="A733">
            <v>7502</v>
          </cell>
          <cell r="B733" t="str">
            <v>331002101595</v>
          </cell>
          <cell r="C733" t="str">
            <v>331</v>
          </cell>
          <cell r="D733" t="str">
            <v>331002</v>
          </cell>
          <cell r="E733" t="str">
            <v>حسابها واسناد پرداختني تجاري</v>
          </cell>
          <cell r="F733" t="str">
            <v>كالاي اماني ديگران نزدما</v>
          </cell>
          <cell r="G733" t="str">
            <v>101595</v>
          </cell>
          <cell r="H733" t="str">
            <v>شركت لنت پارس</v>
          </cell>
          <cell r="P733" t="str">
            <v>750</v>
          </cell>
        </row>
        <row r="734">
          <cell r="A734">
            <v>7502</v>
          </cell>
          <cell r="B734" t="str">
            <v>331002101024</v>
          </cell>
          <cell r="C734" t="str">
            <v>331</v>
          </cell>
          <cell r="D734" t="str">
            <v>331002</v>
          </cell>
          <cell r="E734" t="str">
            <v>حسابها واسناد پرداختني تجاري</v>
          </cell>
          <cell r="F734" t="str">
            <v>كالاي اماني ديگران نزدما</v>
          </cell>
          <cell r="G734" t="str">
            <v>101024</v>
          </cell>
          <cell r="H734" t="str">
            <v>شرکت ماليبل سايپا</v>
          </cell>
          <cell r="P734" t="str">
            <v>750</v>
          </cell>
        </row>
        <row r="735">
          <cell r="A735">
            <v>7502</v>
          </cell>
          <cell r="B735" t="str">
            <v>331002101903</v>
          </cell>
          <cell r="C735" t="str">
            <v>331</v>
          </cell>
          <cell r="D735" t="str">
            <v>331002</v>
          </cell>
          <cell r="E735" t="str">
            <v>حسابها واسناد پرداختني تجاري</v>
          </cell>
          <cell r="F735" t="str">
            <v>كالاي اماني ديگران نزدما</v>
          </cell>
          <cell r="G735" t="str">
            <v>101903</v>
          </cell>
          <cell r="H735" t="str">
            <v>شركت تكسان (تهران)</v>
          </cell>
          <cell r="P735" t="str">
            <v>750</v>
          </cell>
        </row>
        <row r="736">
          <cell r="A736">
            <v>7502</v>
          </cell>
          <cell r="B736" t="str">
            <v>331002101028</v>
          </cell>
          <cell r="C736" t="str">
            <v>331</v>
          </cell>
          <cell r="D736" t="str">
            <v>331002</v>
          </cell>
          <cell r="E736" t="str">
            <v>حسابها واسناد پرداختني تجاري</v>
          </cell>
          <cell r="F736" t="str">
            <v>كالاي اماني ديگران نزدما</v>
          </cell>
          <cell r="G736" t="str">
            <v>101028</v>
          </cell>
          <cell r="H736" t="str">
            <v>شرکت سايپاپيستون</v>
          </cell>
          <cell r="P736" t="str">
            <v>750</v>
          </cell>
        </row>
        <row r="737">
          <cell r="A737">
            <v>7502</v>
          </cell>
          <cell r="B737" t="str">
            <v>331002101238</v>
          </cell>
          <cell r="C737" t="str">
            <v>331</v>
          </cell>
          <cell r="D737" t="str">
            <v>331002</v>
          </cell>
          <cell r="E737" t="str">
            <v>حسابها واسناد پرداختني تجاري</v>
          </cell>
          <cell r="F737" t="str">
            <v>كالاي اماني ديگران نزدما</v>
          </cell>
          <cell r="G737" t="str">
            <v>101238</v>
          </cell>
          <cell r="H737" t="str">
            <v>شرکت ريخته گري تراکتورسازي ايران(سهامي عام)</v>
          </cell>
          <cell r="P737" t="str">
            <v>750</v>
          </cell>
        </row>
        <row r="738">
          <cell r="A738">
            <v>7502</v>
          </cell>
          <cell r="B738" t="str">
            <v>331002101606</v>
          </cell>
          <cell r="C738" t="str">
            <v>331</v>
          </cell>
          <cell r="D738" t="str">
            <v>331002</v>
          </cell>
          <cell r="E738" t="str">
            <v>حسابها واسناد پرداختني تجاري</v>
          </cell>
          <cell r="F738" t="str">
            <v>كالاي اماني ديگران نزدما</v>
          </cell>
          <cell r="G738" t="str">
            <v>101606</v>
          </cell>
          <cell r="H738" t="str">
            <v>شركت معماران توسعه صنعت آلومينيوم(متصا)</v>
          </cell>
          <cell r="P738" t="str">
            <v>750</v>
          </cell>
        </row>
        <row r="739">
          <cell r="A739">
            <v>7502</v>
          </cell>
          <cell r="B739" t="str">
            <v>331002101257</v>
          </cell>
          <cell r="C739" t="str">
            <v>331</v>
          </cell>
          <cell r="D739" t="str">
            <v>331002</v>
          </cell>
          <cell r="E739" t="str">
            <v>حسابها واسناد پرداختني تجاري</v>
          </cell>
          <cell r="F739" t="str">
            <v>كالاي اماني ديگران نزدما</v>
          </cell>
          <cell r="G739" t="str">
            <v>101257</v>
          </cell>
          <cell r="H739" t="str">
            <v>كارگاه فرجزاده</v>
          </cell>
          <cell r="P739" t="str">
            <v>750</v>
          </cell>
        </row>
        <row r="740">
          <cell r="A740">
            <v>7502</v>
          </cell>
          <cell r="B740" t="str">
            <v>331002101414</v>
          </cell>
          <cell r="C740" t="str">
            <v>331</v>
          </cell>
          <cell r="D740" t="str">
            <v>331002</v>
          </cell>
          <cell r="E740" t="str">
            <v>حسابها واسناد پرداختني تجاري</v>
          </cell>
          <cell r="F740" t="str">
            <v>كالاي اماني ديگران نزدما</v>
          </cell>
          <cell r="G740" t="str">
            <v>101414</v>
          </cell>
          <cell r="H740" t="str">
            <v>شركت آذردنده تبريز</v>
          </cell>
          <cell r="P740" t="str">
            <v>750</v>
          </cell>
        </row>
        <row r="741">
          <cell r="A741">
            <v>7502</v>
          </cell>
          <cell r="B741" t="str">
            <v>331002101676</v>
          </cell>
          <cell r="C741" t="str">
            <v>331</v>
          </cell>
          <cell r="D741" t="str">
            <v>331002</v>
          </cell>
          <cell r="E741" t="str">
            <v>حسابها واسناد پرداختني تجاري</v>
          </cell>
          <cell r="F741" t="str">
            <v>كالاي اماني ديگران نزدما</v>
          </cell>
          <cell r="G741" t="str">
            <v>101676</v>
          </cell>
          <cell r="H741" t="str">
            <v>طاها صنعت تبريز</v>
          </cell>
          <cell r="P741" t="str">
            <v>750</v>
          </cell>
        </row>
        <row r="742">
          <cell r="A742">
            <v>7502</v>
          </cell>
          <cell r="B742" t="str">
            <v>331002101682</v>
          </cell>
          <cell r="C742" t="str">
            <v>331</v>
          </cell>
          <cell r="D742" t="str">
            <v>331002</v>
          </cell>
          <cell r="E742" t="str">
            <v>حسابها واسناد پرداختني تجاري</v>
          </cell>
          <cell r="F742" t="str">
            <v>كالاي اماني ديگران نزدما</v>
          </cell>
          <cell r="G742" t="str">
            <v>101682</v>
          </cell>
          <cell r="H742" t="str">
            <v>شركت سحاب تبريز</v>
          </cell>
          <cell r="P742" t="str">
            <v>750</v>
          </cell>
        </row>
        <row r="743">
          <cell r="A743">
            <v>7502</v>
          </cell>
          <cell r="B743" t="str">
            <v>331002101214</v>
          </cell>
          <cell r="C743" t="str">
            <v>331</v>
          </cell>
          <cell r="D743" t="str">
            <v>331002</v>
          </cell>
          <cell r="E743" t="str">
            <v>حسابها واسناد پرداختني تجاري</v>
          </cell>
          <cell r="F743" t="str">
            <v>كالاي اماني ديگران نزدما</v>
          </cell>
          <cell r="G743" t="str">
            <v>101214</v>
          </cell>
          <cell r="H743" t="str">
            <v>ديسکي لنت</v>
          </cell>
          <cell r="P743" t="str">
            <v>750</v>
          </cell>
        </row>
        <row r="744">
          <cell r="A744">
            <v>5200</v>
          </cell>
          <cell r="B744" t="str">
            <v>331004101001</v>
          </cell>
          <cell r="C744" t="str">
            <v>331</v>
          </cell>
          <cell r="D744" t="str">
            <v>331004</v>
          </cell>
          <cell r="E744" t="str">
            <v>حسابها واسناد پرداختني تجاري</v>
          </cell>
          <cell r="F744" t="str">
            <v>معلق خريد</v>
          </cell>
          <cell r="G744" t="str">
            <v>101001</v>
          </cell>
          <cell r="H744" t="str">
            <v>شرکت مگا موتورفروش قطعات خودرو</v>
          </cell>
          <cell r="P744" t="str">
            <v>520</v>
          </cell>
        </row>
        <row r="745">
          <cell r="A745">
            <v>1200</v>
          </cell>
          <cell r="B745" t="str">
            <v>331004101676</v>
          </cell>
          <cell r="C745" t="str">
            <v>331</v>
          </cell>
          <cell r="D745" t="str">
            <v>331004</v>
          </cell>
          <cell r="E745" t="str">
            <v>حسابها واسناد پرداختني تجاري</v>
          </cell>
          <cell r="F745" t="str">
            <v>معلق خريد</v>
          </cell>
          <cell r="G745" t="str">
            <v>101676</v>
          </cell>
          <cell r="H745" t="str">
            <v>طاها صنعت تبريز</v>
          </cell>
          <cell r="P745" t="str">
            <v>120</v>
          </cell>
        </row>
        <row r="746">
          <cell r="A746">
            <v>1215</v>
          </cell>
          <cell r="B746" t="str">
            <v>331004101252</v>
          </cell>
          <cell r="C746" t="str">
            <v>331</v>
          </cell>
          <cell r="D746" t="str">
            <v>331004</v>
          </cell>
          <cell r="E746" t="str">
            <v>حسابها واسناد پرداختني تجاري</v>
          </cell>
          <cell r="F746" t="str">
            <v>معلق خريد</v>
          </cell>
          <cell r="G746" t="str">
            <v>101252</v>
          </cell>
          <cell r="H746" t="str">
            <v>شرکت مهندسي لاستيك يمين خراسان</v>
          </cell>
          <cell r="P746" t="str">
            <v>121</v>
          </cell>
        </row>
        <row r="747">
          <cell r="A747">
            <v>1216</v>
          </cell>
          <cell r="B747" t="str">
            <v>331004101748</v>
          </cell>
          <cell r="C747" t="str">
            <v>331</v>
          </cell>
          <cell r="D747" t="str">
            <v>331004</v>
          </cell>
          <cell r="E747" t="str">
            <v>حسابها واسناد پرداختني تجاري</v>
          </cell>
          <cell r="F747" t="str">
            <v>معلق خريد</v>
          </cell>
          <cell r="G747" t="str">
            <v>101748</v>
          </cell>
          <cell r="H747" t="str">
            <v>شركت سهند پولاد</v>
          </cell>
          <cell r="P747" t="str">
            <v>121</v>
          </cell>
        </row>
        <row r="748">
          <cell r="A748">
            <v>1200</v>
          </cell>
          <cell r="B748" t="str">
            <v>331004101799</v>
          </cell>
          <cell r="C748" t="str">
            <v>331</v>
          </cell>
          <cell r="D748" t="str">
            <v>331004</v>
          </cell>
          <cell r="E748" t="str">
            <v>حسابها واسناد پرداختني تجاري</v>
          </cell>
          <cell r="F748" t="str">
            <v>معلق خريد</v>
          </cell>
          <cell r="G748" t="str">
            <v>101799</v>
          </cell>
          <cell r="H748" t="str">
            <v>شركت ريخته گري چشمه سار زنجان</v>
          </cell>
          <cell r="P748" t="str">
            <v>120</v>
          </cell>
        </row>
        <row r="749">
          <cell r="A749">
            <v>1212</v>
          </cell>
          <cell r="B749" t="str">
            <v>331004101279</v>
          </cell>
          <cell r="C749" t="str">
            <v>331</v>
          </cell>
          <cell r="D749" t="str">
            <v>331004</v>
          </cell>
          <cell r="E749" t="str">
            <v>حسابها واسناد پرداختني تجاري</v>
          </cell>
          <cell r="F749" t="str">
            <v>معلق خريد</v>
          </cell>
          <cell r="G749" t="str">
            <v>101279</v>
          </cell>
          <cell r="H749" t="str">
            <v>جبارپور بنيادي مهندس محمد</v>
          </cell>
          <cell r="P749" t="str">
            <v>121</v>
          </cell>
        </row>
        <row r="750">
          <cell r="A750">
            <v>1234</v>
          </cell>
          <cell r="B750" t="str">
            <v>331004101589</v>
          </cell>
          <cell r="C750" t="str">
            <v>331</v>
          </cell>
          <cell r="D750" t="str">
            <v>331004</v>
          </cell>
          <cell r="E750" t="str">
            <v>حسابها واسناد پرداختني تجاري</v>
          </cell>
          <cell r="F750" t="str">
            <v>معلق خريد</v>
          </cell>
          <cell r="G750" t="str">
            <v>101589</v>
          </cell>
          <cell r="H750" t="str">
            <v>ريخته گري سهند آذرين</v>
          </cell>
          <cell r="P750" t="str">
            <v>123</v>
          </cell>
        </row>
        <row r="751">
          <cell r="A751">
            <v>1200</v>
          </cell>
          <cell r="B751" t="str">
            <v>331004101224</v>
          </cell>
          <cell r="C751" t="str">
            <v>331</v>
          </cell>
          <cell r="D751" t="str">
            <v>331004</v>
          </cell>
          <cell r="E751" t="str">
            <v>حسابها واسناد پرداختني تجاري</v>
          </cell>
          <cell r="F751" t="str">
            <v>معلق خريد</v>
          </cell>
          <cell r="G751" t="str">
            <v>101224</v>
          </cell>
          <cell r="H751" t="str">
            <v>شرکت فولاد فرايند شهريار</v>
          </cell>
          <cell r="P751" t="str">
            <v>120</v>
          </cell>
        </row>
        <row r="752">
          <cell r="A752">
            <v>1226</v>
          </cell>
          <cell r="B752" t="str">
            <v>331004101690</v>
          </cell>
          <cell r="C752" t="str">
            <v>331</v>
          </cell>
          <cell r="D752" t="str">
            <v>331004</v>
          </cell>
          <cell r="E752" t="str">
            <v>حسابها واسناد پرداختني تجاري</v>
          </cell>
          <cell r="F752" t="str">
            <v>معلق خريد</v>
          </cell>
          <cell r="G752" t="str">
            <v>101690</v>
          </cell>
          <cell r="H752" t="str">
            <v>شركت پيشگام لاستيك بارثاوا</v>
          </cell>
          <cell r="P752" t="str">
            <v>122</v>
          </cell>
        </row>
        <row r="753">
          <cell r="A753">
            <v>1200</v>
          </cell>
          <cell r="B753" t="str">
            <v>331004101673</v>
          </cell>
          <cell r="C753" t="str">
            <v>331</v>
          </cell>
          <cell r="D753" t="str">
            <v>331004</v>
          </cell>
          <cell r="E753" t="str">
            <v>حسابها واسناد پرداختني تجاري</v>
          </cell>
          <cell r="F753" t="str">
            <v>معلق خريد</v>
          </cell>
          <cell r="G753" t="str">
            <v>101673</v>
          </cell>
          <cell r="H753" t="str">
            <v>قطعه سازي ابوذر</v>
          </cell>
          <cell r="P753" t="str">
            <v>120</v>
          </cell>
        </row>
        <row r="754">
          <cell r="A754">
            <v>1200</v>
          </cell>
          <cell r="B754" t="str">
            <v>331004101594</v>
          </cell>
          <cell r="C754" t="str">
            <v>331</v>
          </cell>
          <cell r="D754" t="str">
            <v>331004</v>
          </cell>
          <cell r="E754" t="str">
            <v>حسابها واسناد پرداختني تجاري</v>
          </cell>
          <cell r="F754" t="str">
            <v>معلق خريد</v>
          </cell>
          <cell r="G754" t="str">
            <v>101594</v>
          </cell>
          <cell r="H754" t="str">
            <v>شركت تك كاران</v>
          </cell>
          <cell r="P754" t="str">
            <v>120</v>
          </cell>
        </row>
        <row r="755">
          <cell r="A755">
            <v>1219</v>
          </cell>
          <cell r="B755" t="str">
            <v>331004101238</v>
          </cell>
          <cell r="C755" t="str">
            <v>331</v>
          </cell>
          <cell r="D755" t="str">
            <v>331004</v>
          </cell>
          <cell r="E755" t="str">
            <v>حسابها واسناد پرداختني تجاري</v>
          </cell>
          <cell r="F755" t="str">
            <v>معلق خريد</v>
          </cell>
          <cell r="G755" t="str">
            <v>101238</v>
          </cell>
          <cell r="H755" t="str">
            <v>شرکت ريخته گري تراکتورسازي ايران(سهامي عام)</v>
          </cell>
          <cell r="P755" t="str">
            <v>121</v>
          </cell>
        </row>
        <row r="756">
          <cell r="A756">
            <v>1233</v>
          </cell>
          <cell r="B756" t="str">
            <v>331004101262</v>
          </cell>
          <cell r="C756" t="str">
            <v>331</v>
          </cell>
          <cell r="D756" t="str">
            <v>331004</v>
          </cell>
          <cell r="E756" t="str">
            <v>حسابها واسناد پرداختني تجاري</v>
          </cell>
          <cell r="F756" t="str">
            <v>معلق خريد</v>
          </cell>
          <cell r="G756" t="str">
            <v>101262</v>
          </cell>
          <cell r="H756" t="str">
            <v>شركت صنايع لاستيك توس</v>
          </cell>
          <cell r="P756" t="str">
            <v>123</v>
          </cell>
        </row>
        <row r="757">
          <cell r="A757">
            <v>1224</v>
          </cell>
          <cell r="B757" t="str">
            <v>331004101532</v>
          </cell>
          <cell r="C757" t="str">
            <v>331</v>
          </cell>
          <cell r="D757" t="str">
            <v>331004</v>
          </cell>
          <cell r="E757" t="str">
            <v>حسابها واسناد پرداختني تجاري</v>
          </cell>
          <cell r="F757" t="str">
            <v>معلق خريد</v>
          </cell>
          <cell r="G757" t="str">
            <v>101532</v>
          </cell>
          <cell r="H757" t="str">
            <v>قطعه سازي مروستي</v>
          </cell>
          <cell r="P757" t="str">
            <v>122</v>
          </cell>
        </row>
        <row r="758">
          <cell r="A758">
            <v>1230</v>
          </cell>
          <cell r="B758" t="str">
            <v>331004101751</v>
          </cell>
          <cell r="C758" t="str">
            <v>331</v>
          </cell>
          <cell r="D758" t="str">
            <v>331004</v>
          </cell>
          <cell r="E758" t="str">
            <v>حسابها واسناد پرداختني تجاري</v>
          </cell>
          <cell r="F758" t="str">
            <v>معلق خريد</v>
          </cell>
          <cell r="G758" t="str">
            <v>101751</v>
          </cell>
          <cell r="H758" t="str">
            <v>قطعه سازي محمودي</v>
          </cell>
          <cell r="P758" t="str">
            <v>123</v>
          </cell>
        </row>
        <row r="759">
          <cell r="A759">
            <v>1232</v>
          </cell>
          <cell r="B759" t="str">
            <v>331004101664</v>
          </cell>
          <cell r="C759" t="str">
            <v>331</v>
          </cell>
          <cell r="D759" t="str">
            <v>331004</v>
          </cell>
          <cell r="E759" t="str">
            <v>حسابها واسناد پرداختني تجاري</v>
          </cell>
          <cell r="F759" t="str">
            <v>معلق خريد</v>
          </cell>
          <cell r="G759" t="str">
            <v>101664</v>
          </cell>
          <cell r="H759" t="str">
            <v>گروه صنعتي سانترال</v>
          </cell>
          <cell r="P759" t="str">
            <v>123</v>
          </cell>
        </row>
        <row r="760">
          <cell r="A760">
            <v>1223</v>
          </cell>
          <cell r="B760" t="str">
            <v>331004101277</v>
          </cell>
          <cell r="C760" t="str">
            <v>331</v>
          </cell>
          <cell r="D760" t="str">
            <v>331004</v>
          </cell>
          <cell r="E760" t="str">
            <v>حسابها واسناد پرداختني تجاري</v>
          </cell>
          <cell r="F760" t="str">
            <v>معلق خريد</v>
          </cell>
          <cell r="G760" t="str">
            <v>101277</v>
          </cell>
          <cell r="H760" t="str">
            <v>فنر سازي پارس صنعت</v>
          </cell>
          <cell r="P760" t="str">
            <v>122</v>
          </cell>
        </row>
        <row r="761">
          <cell r="A761">
            <v>1218</v>
          </cell>
          <cell r="B761" t="str">
            <v>331004101298</v>
          </cell>
          <cell r="C761" t="str">
            <v>331</v>
          </cell>
          <cell r="D761" t="str">
            <v>331004</v>
          </cell>
          <cell r="E761" t="str">
            <v>حسابها واسناد پرداختني تجاري</v>
          </cell>
          <cell r="F761" t="str">
            <v>معلق خريد</v>
          </cell>
          <cell r="G761" t="str">
            <v>101298</v>
          </cell>
          <cell r="H761" t="str">
            <v>صابريدک</v>
          </cell>
          <cell r="P761" t="str">
            <v>121</v>
          </cell>
        </row>
        <row r="762">
          <cell r="A762">
            <v>1200</v>
          </cell>
          <cell r="B762" t="str">
            <v>331004101610</v>
          </cell>
          <cell r="C762" t="str">
            <v>331</v>
          </cell>
          <cell r="D762" t="str">
            <v>331004</v>
          </cell>
          <cell r="E762" t="str">
            <v>حسابها واسناد پرداختني تجاري</v>
          </cell>
          <cell r="F762" t="str">
            <v>معلق خريد</v>
          </cell>
          <cell r="G762" t="str">
            <v>101610</v>
          </cell>
          <cell r="H762" t="str">
            <v>قطعه سازي محمد</v>
          </cell>
          <cell r="P762" t="str">
            <v>120</v>
          </cell>
        </row>
        <row r="763">
          <cell r="A763">
            <v>1200</v>
          </cell>
          <cell r="B763" t="str">
            <v>331004101218</v>
          </cell>
          <cell r="C763" t="str">
            <v>331</v>
          </cell>
          <cell r="D763" t="str">
            <v>331004</v>
          </cell>
          <cell r="E763" t="str">
            <v>حسابها واسناد پرداختني تجاري</v>
          </cell>
          <cell r="F763" t="str">
            <v>معلق خريد</v>
          </cell>
          <cell r="G763" t="str">
            <v>101218</v>
          </cell>
          <cell r="H763" t="str">
            <v>شرکت ريخته گري ماشين سازي تبريز</v>
          </cell>
          <cell r="P763" t="str">
            <v>120</v>
          </cell>
        </row>
        <row r="764">
          <cell r="A764">
            <v>1200</v>
          </cell>
          <cell r="B764" t="str">
            <v>331004101944</v>
          </cell>
          <cell r="C764" t="str">
            <v>331</v>
          </cell>
          <cell r="D764" t="str">
            <v>331004</v>
          </cell>
          <cell r="E764" t="str">
            <v>حسابها واسناد پرداختني تجاري</v>
          </cell>
          <cell r="F764" t="str">
            <v>معلق خريد</v>
          </cell>
          <cell r="G764" t="str">
            <v>101944</v>
          </cell>
          <cell r="H764" t="str">
            <v>شرکت آسان حديد اروميه</v>
          </cell>
          <cell r="P764" t="str">
            <v>120</v>
          </cell>
        </row>
        <row r="765">
          <cell r="A765">
            <v>1200</v>
          </cell>
          <cell r="B765" t="str">
            <v>331004101301</v>
          </cell>
          <cell r="C765" t="str">
            <v>331</v>
          </cell>
          <cell r="D765" t="str">
            <v>331004</v>
          </cell>
          <cell r="E765" t="str">
            <v>حسابها واسناد پرداختني تجاري</v>
          </cell>
          <cell r="F765" t="str">
            <v>معلق خريد</v>
          </cell>
          <cell r="G765" t="str">
            <v>101301</v>
          </cell>
          <cell r="H765" t="str">
            <v>كارتن سحر تبريز</v>
          </cell>
          <cell r="P765" t="str">
            <v>120</v>
          </cell>
        </row>
        <row r="766">
          <cell r="A766">
            <v>1200</v>
          </cell>
          <cell r="B766" t="str">
            <v>331004101699</v>
          </cell>
          <cell r="C766" t="str">
            <v>331</v>
          </cell>
          <cell r="D766" t="str">
            <v>331004</v>
          </cell>
          <cell r="E766" t="str">
            <v>حسابها واسناد پرداختني تجاري</v>
          </cell>
          <cell r="F766" t="str">
            <v>معلق خريد</v>
          </cell>
          <cell r="G766" t="str">
            <v>101699</v>
          </cell>
          <cell r="H766" t="str">
            <v>متفرقه</v>
          </cell>
          <cell r="P766" t="str">
            <v>120</v>
          </cell>
        </row>
        <row r="767">
          <cell r="A767">
            <v>1200</v>
          </cell>
          <cell r="B767" t="str">
            <v>331004101515</v>
          </cell>
          <cell r="C767" t="str">
            <v>331</v>
          </cell>
          <cell r="D767" t="str">
            <v>331004</v>
          </cell>
          <cell r="E767" t="str">
            <v>حسابها واسناد پرداختني تجاري</v>
          </cell>
          <cell r="F767" t="str">
            <v>معلق خريد</v>
          </cell>
          <cell r="G767" t="str">
            <v>101515</v>
          </cell>
          <cell r="H767" t="str">
            <v>شرکت پارس صنعت تبريز</v>
          </cell>
          <cell r="P767" t="str">
            <v>120</v>
          </cell>
        </row>
        <row r="768">
          <cell r="A768">
            <v>1200</v>
          </cell>
          <cell r="B768" t="str">
            <v>331004101288</v>
          </cell>
          <cell r="C768" t="str">
            <v>331</v>
          </cell>
          <cell r="D768" t="str">
            <v>331004</v>
          </cell>
          <cell r="E768" t="str">
            <v>حسابها واسناد پرداختني تجاري</v>
          </cell>
          <cell r="F768" t="str">
            <v>معلق خريد</v>
          </cell>
          <cell r="G768" t="str">
            <v>101288</v>
          </cell>
          <cell r="H768" t="str">
            <v>توفيق صنعت</v>
          </cell>
          <cell r="P768" t="str">
            <v>120</v>
          </cell>
        </row>
        <row r="769">
          <cell r="A769">
            <v>1200</v>
          </cell>
          <cell r="B769" t="str">
            <v>331004101680</v>
          </cell>
          <cell r="C769" t="str">
            <v>331</v>
          </cell>
          <cell r="D769" t="str">
            <v>331004</v>
          </cell>
          <cell r="E769" t="str">
            <v>حسابها واسناد پرداختني تجاري</v>
          </cell>
          <cell r="F769" t="str">
            <v>معلق خريد</v>
          </cell>
          <cell r="G769" t="str">
            <v>101680</v>
          </cell>
          <cell r="H769" t="str">
            <v>شركت ريخته گري دانا روش انديشه</v>
          </cell>
          <cell r="P769" t="str">
            <v>120</v>
          </cell>
        </row>
        <row r="770">
          <cell r="A770">
            <v>1200</v>
          </cell>
          <cell r="B770" t="str">
            <v>331004101793</v>
          </cell>
          <cell r="C770" t="str">
            <v>331</v>
          </cell>
          <cell r="D770" t="str">
            <v>331004</v>
          </cell>
          <cell r="E770" t="str">
            <v>حسابها واسناد پرداختني تجاري</v>
          </cell>
          <cell r="F770" t="str">
            <v>معلق خريد</v>
          </cell>
          <cell r="G770" t="str">
            <v>101793</v>
          </cell>
          <cell r="H770" t="str">
            <v>شركت كار سازان</v>
          </cell>
          <cell r="P770" t="str">
            <v>120</v>
          </cell>
        </row>
        <row r="771">
          <cell r="A771">
            <v>1200</v>
          </cell>
          <cell r="B771" t="str">
            <v>331004101451</v>
          </cell>
          <cell r="C771" t="str">
            <v>331</v>
          </cell>
          <cell r="D771" t="str">
            <v>331004</v>
          </cell>
          <cell r="E771" t="str">
            <v>حسابها واسناد پرداختني تجاري</v>
          </cell>
          <cell r="F771" t="str">
            <v>معلق خريد</v>
          </cell>
          <cell r="G771" t="str">
            <v>101451</v>
          </cell>
          <cell r="H771" t="str">
            <v>گروه صنعتي كاوه</v>
          </cell>
          <cell r="P771" t="str">
            <v>120</v>
          </cell>
        </row>
        <row r="772">
          <cell r="A772">
            <v>1200</v>
          </cell>
          <cell r="B772" t="str">
            <v>331004101935</v>
          </cell>
          <cell r="C772" t="str">
            <v>331</v>
          </cell>
          <cell r="D772" t="str">
            <v>331004</v>
          </cell>
          <cell r="E772" t="str">
            <v>حسابها واسناد پرداختني تجاري</v>
          </cell>
          <cell r="F772" t="str">
            <v>معلق خريد</v>
          </cell>
          <cell r="G772" t="str">
            <v>101935</v>
          </cell>
          <cell r="H772" t="str">
            <v>شركت ريخته گري توحيد خراسان</v>
          </cell>
          <cell r="P772" t="str">
            <v>120</v>
          </cell>
        </row>
        <row r="773">
          <cell r="A773">
            <v>1305</v>
          </cell>
          <cell r="B773" t="str">
            <v>332001101790</v>
          </cell>
          <cell r="C773" t="str">
            <v>332</v>
          </cell>
          <cell r="D773" t="str">
            <v>332001</v>
          </cell>
          <cell r="E773" t="str">
            <v>ساير حسابها و اسناد پرداختني</v>
          </cell>
          <cell r="F773" t="str">
            <v>مالياتهاي تكليفي</v>
          </cell>
          <cell r="G773" t="str">
            <v>101790</v>
          </cell>
          <cell r="H773" t="str">
            <v>دارائي شعبه تبريز(ماليات حقوق)</v>
          </cell>
          <cell r="P773" t="str">
            <v>130</v>
          </cell>
        </row>
        <row r="774">
          <cell r="A774">
            <v>1305</v>
          </cell>
          <cell r="B774" t="str">
            <v>332001101812</v>
          </cell>
          <cell r="C774" t="str">
            <v>332</v>
          </cell>
          <cell r="D774" t="str">
            <v>332001</v>
          </cell>
          <cell r="E774" t="str">
            <v>ساير حسابها و اسناد پرداختني</v>
          </cell>
          <cell r="F774" t="str">
            <v>مالياتهاي تكليفي</v>
          </cell>
          <cell r="G774" t="str">
            <v>101812</v>
          </cell>
          <cell r="H774" t="str">
            <v>اداره دارائي(اشخاص ثالث)</v>
          </cell>
          <cell r="P774" t="str">
            <v>130</v>
          </cell>
        </row>
        <row r="775">
          <cell r="A775">
            <v>1303</v>
          </cell>
          <cell r="B775" t="str">
            <v>332002101792</v>
          </cell>
          <cell r="C775" t="str">
            <v>332</v>
          </cell>
          <cell r="D775" t="str">
            <v>332002</v>
          </cell>
          <cell r="E775" t="str">
            <v>ساير حسابها و اسناد پرداختني</v>
          </cell>
          <cell r="F775" t="str">
            <v>حق بيمه هاي پرداختني</v>
          </cell>
          <cell r="G775" t="str">
            <v>101792</v>
          </cell>
          <cell r="H775" t="str">
            <v>سازمان تامين اجتماعي شعبه يك تبريز</v>
          </cell>
          <cell r="P775" t="str">
            <v>130</v>
          </cell>
        </row>
        <row r="776">
          <cell r="A776">
            <v>1303</v>
          </cell>
          <cell r="B776" t="str">
            <v>332002101468</v>
          </cell>
          <cell r="C776" t="str">
            <v>332</v>
          </cell>
          <cell r="D776" t="str">
            <v>332002</v>
          </cell>
          <cell r="E776" t="str">
            <v>ساير حسابها و اسناد پرداختني</v>
          </cell>
          <cell r="F776" t="str">
            <v>حق بيمه هاي پرداختني</v>
          </cell>
          <cell r="G776" t="str">
            <v>101468</v>
          </cell>
          <cell r="H776" t="str">
            <v>شرکت خدمات بيمه اي رايان سايپا(بيمه درماني و تکميلي)</v>
          </cell>
          <cell r="P776" t="str">
            <v>130</v>
          </cell>
        </row>
        <row r="777">
          <cell r="A777">
            <v>1303</v>
          </cell>
          <cell r="B777" t="str">
            <v>332002101360</v>
          </cell>
          <cell r="C777" t="str">
            <v>332</v>
          </cell>
          <cell r="D777" t="str">
            <v>332002</v>
          </cell>
          <cell r="E777" t="str">
            <v>ساير حسابها و اسناد پرداختني</v>
          </cell>
          <cell r="F777" t="str">
            <v>حق بيمه هاي پرداختني</v>
          </cell>
          <cell r="G777" t="str">
            <v>101360</v>
          </cell>
          <cell r="H777" t="str">
            <v>سازمان تامين اجتماعي 25</v>
          </cell>
          <cell r="P777" t="str">
            <v>130</v>
          </cell>
        </row>
        <row r="778">
          <cell r="A778">
            <v>1303</v>
          </cell>
          <cell r="B778" t="str">
            <v>332002101453</v>
          </cell>
          <cell r="C778" t="str">
            <v>332</v>
          </cell>
          <cell r="D778" t="str">
            <v>332002</v>
          </cell>
          <cell r="E778" t="str">
            <v>ساير حسابها و اسناد پرداختني</v>
          </cell>
          <cell r="F778" t="str">
            <v>حق بيمه هاي پرداختني</v>
          </cell>
          <cell r="G778" t="str">
            <v>101453</v>
          </cell>
          <cell r="H778" t="str">
            <v>شرکت بيمه رايان سايپا(حريق)</v>
          </cell>
          <cell r="P778" t="str">
            <v>130</v>
          </cell>
        </row>
        <row r="779">
          <cell r="A779">
            <v>1303</v>
          </cell>
          <cell r="B779" t="str">
            <v>332002101501</v>
          </cell>
          <cell r="C779" t="str">
            <v>332</v>
          </cell>
          <cell r="D779" t="str">
            <v>332002</v>
          </cell>
          <cell r="E779" t="str">
            <v>ساير حسابها و اسناد پرداختني</v>
          </cell>
          <cell r="F779" t="str">
            <v>حق بيمه هاي پرداختني</v>
          </cell>
          <cell r="G779" t="str">
            <v>101501</v>
          </cell>
          <cell r="H779" t="str">
            <v>شركت خدمات بيمه اي رايان سايپا(بيمه مدني كارفرما)</v>
          </cell>
          <cell r="P779" t="str">
            <v>130</v>
          </cell>
        </row>
        <row r="780">
          <cell r="A780">
            <v>1303</v>
          </cell>
          <cell r="B780" t="str">
            <v>332002101331</v>
          </cell>
          <cell r="C780" t="str">
            <v>332</v>
          </cell>
          <cell r="D780" t="str">
            <v>332002</v>
          </cell>
          <cell r="E780" t="str">
            <v>ساير حسابها و اسناد پرداختني</v>
          </cell>
          <cell r="F780" t="str">
            <v>حق بيمه هاي پرداختني</v>
          </cell>
          <cell r="G780" t="str">
            <v>101331</v>
          </cell>
          <cell r="H780" t="str">
            <v>شرکت خدماتي سيوان(رحيم ملوکي )</v>
          </cell>
          <cell r="P780" t="str">
            <v>130</v>
          </cell>
        </row>
        <row r="781">
          <cell r="A781">
            <v>1303</v>
          </cell>
          <cell r="B781" t="str">
            <v>332002101467</v>
          </cell>
          <cell r="C781" t="str">
            <v>332</v>
          </cell>
          <cell r="D781" t="str">
            <v>332002</v>
          </cell>
          <cell r="E781" t="str">
            <v>ساير حسابها و اسناد پرداختني</v>
          </cell>
          <cell r="F781" t="str">
            <v>حق بيمه هاي پرداختني</v>
          </cell>
          <cell r="G781" t="str">
            <v>101467</v>
          </cell>
          <cell r="H781" t="str">
            <v>شرکت خدمات بيمه اي رايان سايپا(بيمه عمروحوادث)</v>
          </cell>
          <cell r="P781" t="str">
            <v>130</v>
          </cell>
        </row>
        <row r="782">
          <cell r="A782">
            <v>1303</v>
          </cell>
          <cell r="B782" t="str">
            <v>332002101791</v>
          </cell>
          <cell r="C782" t="str">
            <v>332</v>
          </cell>
          <cell r="D782" t="str">
            <v>332002</v>
          </cell>
          <cell r="E782" t="str">
            <v>ساير حسابها و اسناد پرداختني</v>
          </cell>
          <cell r="F782" t="str">
            <v>حق بيمه هاي پرداختني</v>
          </cell>
          <cell r="G782" t="str">
            <v>101791</v>
          </cell>
          <cell r="H782" t="str">
            <v>صندوق حمايت و بازنشستگي آينده ساز</v>
          </cell>
          <cell r="P782" t="str">
            <v>130</v>
          </cell>
        </row>
        <row r="783">
          <cell r="A783">
            <v>1303</v>
          </cell>
          <cell r="B783" t="str">
            <v>332002101828</v>
          </cell>
          <cell r="C783" t="str">
            <v>332</v>
          </cell>
          <cell r="D783" t="str">
            <v>332002</v>
          </cell>
          <cell r="E783" t="str">
            <v>ساير حسابها و اسناد پرداختني</v>
          </cell>
          <cell r="F783" t="str">
            <v>حق بيمه هاي پرداختني</v>
          </cell>
          <cell r="G783" t="str">
            <v>101828</v>
          </cell>
          <cell r="H783" t="str">
            <v>شركت بيمه رايان سايپا (طرح مخصوص ليفتراك)</v>
          </cell>
          <cell r="P783" t="str">
            <v>130</v>
          </cell>
        </row>
        <row r="784">
          <cell r="A784">
            <v>1304</v>
          </cell>
          <cell r="B784" t="str">
            <v>332004103002</v>
          </cell>
          <cell r="C784" t="str">
            <v>332</v>
          </cell>
          <cell r="D784" t="str">
            <v>332004</v>
          </cell>
          <cell r="E784" t="str">
            <v>ساير حسابها و اسناد پرداختني</v>
          </cell>
          <cell r="F784" t="str">
            <v>حقوق پرداختني و مزاياي پرداختني</v>
          </cell>
          <cell r="G784" t="str">
            <v>103002</v>
          </cell>
          <cell r="H784" t="str">
            <v>ساير پرداختها</v>
          </cell>
          <cell r="P784" t="str">
            <v>130</v>
          </cell>
        </row>
        <row r="785">
          <cell r="A785">
            <v>1304</v>
          </cell>
          <cell r="B785" t="str">
            <v>332004110400</v>
          </cell>
          <cell r="C785" t="str">
            <v>332</v>
          </cell>
          <cell r="D785" t="str">
            <v>332004</v>
          </cell>
          <cell r="E785" t="str">
            <v>ساير حسابها و اسناد پرداختني</v>
          </cell>
          <cell r="F785" t="str">
            <v>حقوق پرداختني و مزاياي پرداختني</v>
          </cell>
          <cell r="G785" t="str">
            <v>110400</v>
          </cell>
          <cell r="H785" t="str">
            <v>ذخيره بهره وري امورمالي</v>
          </cell>
          <cell r="P785" t="str">
            <v>130</v>
          </cell>
        </row>
        <row r="786">
          <cell r="A786">
            <v>1304</v>
          </cell>
          <cell r="B786" t="str">
            <v>332004110301</v>
          </cell>
          <cell r="C786" t="str">
            <v>332</v>
          </cell>
          <cell r="D786" t="str">
            <v>332004</v>
          </cell>
          <cell r="E786" t="str">
            <v>ساير حسابها و اسناد پرداختني</v>
          </cell>
          <cell r="F786" t="str">
            <v>حقوق پرداختني و مزاياي پرداختني</v>
          </cell>
          <cell r="G786" t="str">
            <v>110301</v>
          </cell>
          <cell r="H786" t="str">
            <v>ذخيره بهره وري  حراست</v>
          </cell>
          <cell r="P786" t="str">
            <v>130</v>
          </cell>
        </row>
        <row r="787">
          <cell r="A787">
            <v>1304</v>
          </cell>
          <cell r="B787" t="str">
            <v>332004110103</v>
          </cell>
          <cell r="C787" t="str">
            <v>332</v>
          </cell>
          <cell r="D787" t="str">
            <v>332004</v>
          </cell>
          <cell r="E787" t="str">
            <v>ساير حسابها و اسناد پرداختني</v>
          </cell>
          <cell r="F787" t="str">
            <v>حقوق پرداختني و مزاياي پرداختني</v>
          </cell>
          <cell r="G787" t="str">
            <v>110103</v>
          </cell>
          <cell r="H787" t="str">
            <v>ذخيره بهره وري ساخت و توليد</v>
          </cell>
          <cell r="P787" t="str">
            <v>130</v>
          </cell>
        </row>
        <row r="788">
          <cell r="A788">
            <v>1304</v>
          </cell>
          <cell r="B788" t="str">
            <v>332004110101</v>
          </cell>
          <cell r="C788" t="str">
            <v>332</v>
          </cell>
          <cell r="D788" t="str">
            <v>332004</v>
          </cell>
          <cell r="E788" t="str">
            <v>ساير حسابها و اسناد پرداختني</v>
          </cell>
          <cell r="F788" t="str">
            <v>حقوق پرداختني و مزاياي پرداختني</v>
          </cell>
          <cell r="G788" t="str">
            <v>110101</v>
          </cell>
          <cell r="H788" t="str">
            <v>ذخيره بهره وري تحقيقات مهندسي</v>
          </cell>
          <cell r="P788" t="str">
            <v>130</v>
          </cell>
        </row>
        <row r="789">
          <cell r="A789">
            <v>1304</v>
          </cell>
          <cell r="B789" t="str">
            <v>332004110302</v>
          </cell>
          <cell r="C789" t="str">
            <v>332</v>
          </cell>
          <cell r="D789" t="str">
            <v>332004</v>
          </cell>
          <cell r="E789" t="str">
            <v>ساير حسابها و اسناد پرداختني</v>
          </cell>
          <cell r="F789" t="str">
            <v>حقوق پرداختني و مزاياي پرداختني</v>
          </cell>
          <cell r="G789" t="str">
            <v>110302</v>
          </cell>
          <cell r="H789" t="str">
            <v>ذخيره بهره وري خدمات فني</v>
          </cell>
          <cell r="P789" t="str">
            <v>130</v>
          </cell>
        </row>
        <row r="790">
          <cell r="A790">
            <v>1304</v>
          </cell>
          <cell r="B790" t="str">
            <v>332004300113</v>
          </cell>
          <cell r="C790" t="str">
            <v>332</v>
          </cell>
          <cell r="D790" t="str">
            <v>332004</v>
          </cell>
          <cell r="E790" t="str">
            <v>ساير حسابها و اسناد پرداختني</v>
          </cell>
          <cell r="F790" t="str">
            <v>حقوق پرداختني و مزاياي پرداختني</v>
          </cell>
          <cell r="G790" t="str">
            <v>300113</v>
          </cell>
          <cell r="H790" t="str">
            <v>باغباني خضرلو منوچهر</v>
          </cell>
          <cell r="P790" t="str">
            <v>130</v>
          </cell>
        </row>
        <row r="791">
          <cell r="A791">
            <v>1304</v>
          </cell>
          <cell r="B791" t="str">
            <v>332004110104</v>
          </cell>
          <cell r="C791" t="str">
            <v>332</v>
          </cell>
          <cell r="D791" t="str">
            <v>332004</v>
          </cell>
          <cell r="E791" t="str">
            <v>ساير حسابها و اسناد پرداختني</v>
          </cell>
          <cell r="F791" t="str">
            <v>حقوق پرداختني و مزاياي پرداختني</v>
          </cell>
          <cell r="G791" t="str">
            <v>110104</v>
          </cell>
          <cell r="H791" t="str">
            <v>ذخيره بهره وري كنترل كيفي</v>
          </cell>
          <cell r="P791" t="str">
            <v>130</v>
          </cell>
        </row>
        <row r="792">
          <cell r="A792">
            <v>1304</v>
          </cell>
          <cell r="B792" t="str">
            <v>332004110403</v>
          </cell>
          <cell r="C792" t="str">
            <v>332</v>
          </cell>
          <cell r="D792" t="str">
            <v>332004</v>
          </cell>
          <cell r="E792" t="str">
            <v>ساير حسابها و اسناد پرداختني</v>
          </cell>
          <cell r="F792" t="str">
            <v>حقوق پرداختني و مزاياي پرداختني</v>
          </cell>
          <cell r="G792" t="str">
            <v>110403</v>
          </cell>
          <cell r="H792" t="str">
            <v>ذخيره بهره وري امور اداري</v>
          </cell>
          <cell r="P792" t="str">
            <v>130</v>
          </cell>
        </row>
        <row r="793">
          <cell r="A793">
            <v>1304</v>
          </cell>
          <cell r="B793" t="str">
            <v>332004300319</v>
          </cell>
          <cell r="C793" t="str">
            <v>332</v>
          </cell>
          <cell r="D793" t="str">
            <v>332004</v>
          </cell>
          <cell r="E793" t="str">
            <v>ساير حسابها و اسناد پرداختني</v>
          </cell>
          <cell r="F793" t="str">
            <v>حقوق پرداختني و مزاياي پرداختني</v>
          </cell>
          <cell r="G793" t="str">
            <v>300319</v>
          </cell>
          <cell r="H793" t="str">
            <v>پيماني امير</v>
          </cell>
          <cell r="P793" t="str">
            <v>130</v>
          </cell>
        </row>
        <row r="794">
          <cell r="A794">
            <v>1304</v>
          </cell>
          <cell r="B794" t="str">
            <v>332004110304</v>
          </cell>
          <cell r="C794" t="str">
            <v>332</v>
          </cell>
          <cell r="D794" t="str">
            <v>332004</v>
          </cell>
          <cell r="E794" t="str">
            <v>ساير حسابها و اسناد پرداختني</v>
          </cell>
          <cell r="F794" t="str">
            <v>حقوق پرداختني و مزاياي پرداختني</v>
          </cell>
          <cell r="G794" t="str">
            <v>110304</v>
          </cell>
          <cell r="H794" t="str">
            <v>ذخيره بهره وري بازرگاني</v>
          </cell>
          <cell r="P794" t="str">
            <v>130</v>
          </cell>
        </row>
        <row r="795">
          <cell r="A795">
            <v>1304</v>
          </cell>
          <cell r="B795" t="str">
            <v>332004300001</v>
          </cell>
          <cell r="C795" t="str">
            <v>332</v>
          </cell>
          <cell r="D795" t="str">
            <v>332004</v>
          </cell>
          <cell r="E795" t="str">
            <v>ساير حسابها و اسناد پرداختني</v>
          </cell>
          <cell r="F795" t="str">
            <v>حقوق پرداختني و مزاياي پرداختني</v>
          </cell>
          <cell r="G795" t="str">
            <v>300001</v>
          </cell>
          <cell r="H795" t="str">
            <v>فتاحي رسول</v>
          </cell>
          <cell r="P795" t="str">
            <v>130</v>
          </cell>
        </row>
        <row r="796">
          <cell r="A796">
            <v>1304</v>
          </cell>
          <cell r="B796" t="str">
            <v>332004300082</v>
          </cell>
          <cell r="C796" t="str">
            <v>332</v>
          </cell>
          <cell r="D796" t="str">
            <v>332004</v>
          </cell>
          <cell r="E796" t="str">
            <v>ساير حسابها و اسناد پرداختني</v>
          </cell>
          <cell r="F796" t="str">
            <v>حقوق پرداختني و مزاياي پرداختني</v>
          </cell>
          <cell r="G796" t="str">
            <v>300082</v>
          </cell>
          <cell r="H796" t="str">
            <v>روحي خطيبي محمدرضا</v>
          </cell>
          <cell r="P796" t="str">
            <v>130</v>
          </cell>
        </row>
        <row r="797">
          <cell r="A797">
            <v>1304</v>
          </cell>
          <cell r="B797" t="str">
            <v>332004300157</v>
          </cell>
          <cell r="C797" t="str">
            <v>332</v>
          </cell>
          <cell r="D797" t="str">
            <v>332004</v>
          </cell>
          <cell r="E797" t="str">
            <v>ساير حسابها و اسناد پرداختني</v>
          </cell>
          <cell r="F797" t="str">
            <v>حقوق پرداختني و مزاياي پرداختني</v>
          </cell>
          <cell r="G797" t="str">
            <v>300157</v>
          </cell>
          <cell r="H797" t="str">
            <v>معصومي خدايار</v>
          </cell>
          <cell r="P797" t="str">
            <v>130</v>
          </cell>
        </row>
        <row r="798">
          <cell r="A798">
            <v>1304</v>
          </cell>
          <cell r="B798" t="str">
            <v>332004300094</v>
          </cell>
          <cell r="C798" t="str">
            <v>332</v>
          </cell>
          <cell r="D798" t="str">
            <v>332004</v>
          </cell>
          <cell r="E798" t="str">
            <v>ساير حسابها و اسناد پرداختني</v>
          </cell>
          <cell r="F798" t="str">
            <v>حقوق پرداختني و مزاياي پرداختني</v>
          </cell>
          <cell r="G798" t="str">
            <v>300094</v>
          </cell>
          <cell r="H798" t="str">
            <v>محمود شريعتي مهرداد</v>
          </cell>
          <cell r="P798" t="str">
            <v>130</v>
          </cell>
        </row>
        <row r="799">
          <cell r="A799">
            <v>1304</v>
          </cell>
          <cell r="B799" t="str">
            <v>332004110303</v>
          </cell>
          <cell r="C799" t="str">
            <v>332</v>
          </cell>
          <cell r="D799" t="str">
            <v>332004</v>
          </cell>
          <cell r="E799" t="str">
            <v>ساير حسابها و اسناد پرداختني</v>
          </cell>
          <cell r="F799" t="str">
            <v>حقوق پرداختني و مزاياي پرداختني</v>
          </cell>
          <cell r="G799" t="str">
            <v>110303</v>
          </cell>
          <cell r="H799" t="str">
            <v>ذخيره بهره وري برنامه ريزي</v>
          </cell>
          <cell r="P799" t="str">
            <v>130</v>
          </cell>
        </row>
        <row r="800">
          <cell r="A800">
            <v>1304</v>
          </cell>
          <cell r="B800" t="str">
            <v>332004300142</v>
          </cell>
          <cell r="C800" t="str">
            <v>332</v>
          </cell>
          <cell r="D800" t="str">
            <v>332004</v>
          </cell>
          <cell r="E800" t="str">
            <v>ساير حسابها و اسناد پرداختني</v>
          </cell>
          <cell r="F800" t="str">
            <v>حقوق پرداختني و مزاياي پرداختني</v>
          </cell>
          <cell r="G800" t="str">
            <v>300142</v>
          </cell>
          <cell r="H800" t="str">
            <v>فروتني قهرماني احمد</v>
          </cell>
          <cell r="P800" t="str">
            <v>130</v>
          </cell>
        </row>
        <row r="801">
          <cell r="A801">
            <v>1304</v>
          </cell>
          <cell r="B801" t="str">
            <v>332004300223</v>
          </cell>
          <cell r="C801" t="str">
            <v>332</v>
          </cell>
          <cell r="D801" t="str">
            <v>332004</v>
          </cell>
          <cell r="E801" t="str">
            <v>ساير حسابها و اسناد پرداختني</v>
          </cell>
          <cell r="F801" t="str">
            <v>حقوق پرداختني و مزاياي پرداختني</v>
          </cell>
          <cell r="G801" t="str">
            <v>300223</v>
          </cell>
          <cell r="H801" t="str">
            <v>حسيني ميرصمد</v>
          </cell>
          <cell r="P801" t="str">
            <v>130</v>
          </cell>
        </row>
        <row r="802">
          <cell r="A802">
            <v>1304</v>
          </cell>
          <cell r="B802" t="str">
            <v>332004300107</v>
          </cell>
          <cell r="C802" t="str">
            <v>332</v>
          </cell>
          <cell r="D802" t="str">
            <v>332004</v>
          </cell>
          <cell r="E802" t="str">
            <v>ساير حسابها و اسناد پرداختني</v>
          </cell>
          <cell r="F802" t="str">
            <v>حقوق پرداختني و مزاياي پرداختني</v>
          </cell>
          <cell r="G802" t="str">
            <v>300107</v>
          </cell>
          <cell r="H802" t="str">
            <v>روحي مهر سياوش</v>
          </cell>
          <cell r="P802" t="str">
            <v>130</v>
          </cell>
        </row>
        <row r="803">
          <cell r="A803">
            <v>1300</v>
          </cell>
          <cell r="B803" t="str">
            <v>332006101888</v>
          </cell>
          <cell r="C803" t="str">
            <v>332</v>
          </cell>
          <cell r="D803" t="str">
            <v>332006</v>
          </cell>
          <cell r="E803" t="str">
            <v>ساير حسابها و اسناد پرداختني</v>
          </cell>
          <cell r="F803" t="str">
            <v>ساير بستانكاران</v>
          </cell>
          <cell r="G803" t="str">
            <v>101888</v>
          </cell>
          <cell r="H803" t="str">
            <v>فرشاد سيفي</v>
          </cell>
          <cell r="P803" t="str">
            <v>130</v>
          </cell>
        </row>
        <row r="804">
          <cell r="A804">
            <v>1300</v>
          </cell>
          <cell r="B804" t="str">
            <v>332006101324</v>
          </cell>
          <cell r="C804" t="str">
            <v>332</v>
          </cell>
          <cell r="D804" t="str">
            <v>332006</v>
          </cell>
          <cell r="E804" t="str">
            <v>ساير حسابها و اسناد پرداختني</v>
          </cell>
          <cell r="F804" t="str">
            <v>ساير بستانكاران</v>
          </cell>
          <cell r="G804" t="str">
            <v>101324</v>
          </cell>
          <cell r="H804" t="str">
            <v>صندوق قرض الحسنه شركت طراحي مهندسي سايپا</v>
          </cell>
          <cell r="P804" t="str">
            <v>130</v>
          </cell>
        </row>
        <row r="805">
          <cell r="A805">
            <v>5300</v>
          </cell>
          <cell r="B805" t="str">
            <v>332006101001</v>
          </cell>
          <cell r="C805" t="str">
            <v>332</v>
          </cell>
          <cell r="D805" t="str">
            <v>332006</v>
          </cell>
          <cell r="E805" t="str">
            <v>ساير حسابها و اسناد پرداختني</v>
          </cell>
          <cell r="F805" t="str">
            <v>ساير بستانكاران</v>
          </cell>
          <cell r="G805" t="str">
            <v>101001</v>
          </cell>
          <cell r="H805" t="str">
            <v>شرکت مگا موتورفروش قطعات خودرو</v>
          </cell>
          <cell r="P805" t="str">
            <v>530</v>
          </cell>
        </row>
        <row r="806">
          <cell r="A806">
            <v>5301</v>
          </cell>
          <cell r="B806" t="str">
            <v>332006101026</v>
          </cell>
          <cell r="C806" t="str">
            <v>332</v>
          </cell>
          <cell r="D806" t="str">
            <v>332006</v>
          </cell>
          <cell r="E806" t="str">
            <v>ساير حسابها و اسناد پرداختني</v>
          </cell>
          <cell r="F806" t="str">
            <v>ساير بستانكاران</v>
          </cell>
          <cell r="G806" t="str">
            <v>101026</v>
          </cell>
          <cell r="H806" t="str">
            <v>شرکت سايپا</v>
          </cell>
          <cell r="P806" t="str">
            <v>530</v>
          </cell>
        </row>
        <row r="807">
          <cell r="A807">
            <v>1306</v>
          </cell>
          <cell r="B807" t="str">
            <v>332006101328</v>
          </cell>
          <cell r="C807" t="str">
            <v>332</v>
          </cell>
          <cell r="D807" t="str">
            <v>332006</v>
          </cell>
          <cell r="E807" t="str">
            <v>ساير حسابها و اسناد پرداختني</v>
          </cell>
          <cell r="F807" t="str">
            <v>ساير بستانكاران</v>
          </cell>
          <cell r="G807" t="str">
            <v>101328</v>
          </cell>
          <cell r="H807" t="str">
            <v>شرکت تعاوني مصرف مركز تحقيقات صنايع سنگين</v>
          </cell>
          <cell r="P807" t="str">
            <v>130</v>
          </cell>
        </row>
        <row r="808">
          <cell r="A808">
            <v>1307</v>
          </cell>
          <cell r="B808" t="str">
            <v>332006101561</v>
          </cell>
          <cell r="C808" t="str">
            <v>332</v>
          </cell>
          <cell r="D808" t="str">
            <v>332006</v>
          </cell>
          <cell r="E808" t="str">
            <v>ساير حسابها و اسناد پرداختني</v>
          </cell>
          <cell r="F808" t="str">
            <v>ساير بستانكاران</v>
          </cell>
          <cell r="G808" t="str">
            <v>101561</v>
          </cell>
          <cell r="H808" t="str">
            <v>گروه سرمايه گذاري كاركنان سايپا</v>
          </cell>
          <cell r="P808" t="str">
            <v>130</v>
          </cell>
        </row>
        <row r="809">
          <cell r="A809">
            <v>1308</v>
          </cell>
          <cell r="B809" t="str">
            <v>332006300045</v>
          </cell>
          <cell r="C809" t="str">
            <v>332</v>
          </cell>
          <cell r="D809" t="str">
            <v>332006</v>
          </cell>
          <cell r="E809" t="str">
            <v>ساير حسابها و اسناد پرداختني</v>
          </cell>
          <cell r="F809" t="str">
            <v>ساير بستانكاران</v>
          </cell>
          <cell r="G809" t="str">
            <v>300045</v>
          </cell>
          <cell r="H809" t="str">
            <v>يظهري سيد رضا</v>
          </cell>
          <cell r="P809" t="str">
            <v>130</v>
          </cell>
        </row>
        <row r="810">
          <cell r="A810">
            <v>1309</v>
          </cell>
          <cell r="B810" t="str">
            <v>332006101217</v>
          </cell>
          <cell r="C810" t="str">
            <v>332</v>
          </cell>
          <cell r="D810" t="str">
            <v>332006</v>
          </cell>
          <cell r="E810" t="str">
            <v>ساير حسابها و اسناد پرداختني</v>
          </cell>
          <cell r="F810" t="str">
            <v>ساير بستانكاران</v>
          </cell>
          <cell r="G810" t="str">
            <v>101217</v>
          </cell>
          <cell r="H810" t="str">
            <v>شرکت ماشين سازي تبريز</v>
          </cell>
          <cell r="P810" t="str">
            <v>130</v>
          </cell>
        </row>
        <row r="811">
          <cell r="A811">
            <v>1310</v>
          </cell>
          <cell r="B811" t="str">
            <v>332006101647</v>
          </cell>
          <cell r="C811" t="str">
            <v>332</v>
          </cell>
          <cell r="D811" t="str">
            <v>332006</v>
          </cell>
          <cell r="E811" t="str">
            <v>ساير حسابها و اسناد پرداختني</v>
          </cell>
          <cell r="F811" t="str">
            <v>ساير بستانكاران</v>
          </cell>
          <cell r="G811" t="str">
            <v>101647</v>
          </cell>
          <cell r="H811" t="str">
            <v>شركت حمل و نقل حماسه سازان</v>
          </cell>
          <cell r="P811" t="str">
            <v>131</v>
          </cell>
        </row>
        <row r="812">
          <cell r="A812">
            <v>1311</v>
          </cell>
          <cell r="B812" t="str">
            <v>332006101663</v>
          </cell>
          <cell r="C812" t="str">
            <v>332</v>
          </cell>
          <cell r="D812" t="str">
            <v>332006</v>
          </cell>
          <cell r="E812" t="str">
            <v>ساير حسابها و اسناد پرداختني</v>
          </cell>
          <cell r="F812" t="str">
            <v>ساير بستانكاران</v>
          </cell>
          <cell r="G812" t="str">
            <v>101663</v>
          </cell>
          <cell r="H812" t="str">
            <v>غذاي شايگان</v>
          </cell>
          <cell r="P812" t="str">
            <v>131</v>
          </cell>
        </row>
        <row r="813">
          <cell r="A813">
            <v>1312</v>
          </cell>
          <cell r="B813" t="str">
            <v>332006300259</v>
          </cell>
          <cell r="C813" t="str">
            <v>332</v>
          </cell>
          <cell r="D813" t="str">
            <v>332006</v>
          </cell>
          <cell r="E813" t="str">
            <v>ساير حسابها و اسناد پرداختني</v>
          </cell>
          <cell r="F813" t="str">
            <v>ساير بستانكاران</v>
          </cell>
          <cell r="G813" t="str">
            <v>300259</v>
          </cell>
          <cell r="H813" t="str">
            <v>ميلي علي</v>
          </cell>
          <cell r="P813" t="str">
            <v>131</v>
          </cell>
        </row>
        <row r="814">
          <cell r="A814">
            <v>1313</v>
          </cell>
          <cell r="B814" t="str">
            <v>332006300042</v>
          </cell>
          <cell r="C814" t="str">
            <v>332</v>
          </cell>
          <cell r="D814" t="str">
            <v>332006</v>
          </cell>
          <cell r="E814" t="str">
            <v>ساير حسابها و اسناد پرداختني</v>
          </cell>
          <cell r="F814" t="str">
            <v>ساير بستانكاران</v>
          </cell>
          <cell r="G814" t="str">
            <v>300042</v>
          </cell>
          <cell r="H814" t="str">
            <v>زينالي بهمن</v>
          </cell>
          <cell r="P814" t="str">
            <v>131</v>
          </cell>
        </row>
        <row r="815">
          <cell r="A815">
            <v>1314</v>
          </cell>
          <cell r="B815" t="str">
            <v>332006101305</v>
          </cell>
          <cell r="C815" t="str">
            <v>332</v>
          </cell>
          <cell r="D815" t="str">
            <v>332006</v>
          </cell>
          <cell r="E815" t="str">
            <v>ساير حسابها و اسناد پرداختني</v>
          </cell>
          <cell r="F815" t="str">
            <v>ساير بستانكاران</v>
          </cell>
          <cell r="G815" t="str">
            <v>101305</v>
          </cell>
          <cell r="H815" t="str">
            <v>آجيل سراي تبريز</v>
          </cell>
          <cell r="P815" t="str">
            <v>131</v>
          </cell>
        </row>
        <row r="816">
          <cell r="A816">
            <v>1315</v>
          </cell>
          <cell r="B816" t="str">
            <v>332006101817</v>
          </cell>
          <cell r="C816" t="str">
            <v>332</v>
          </cell>
          <cell r="D816" t="str">
            <v>332006</v>
          </cell>
          <cell r="E816" t="str">
            <v>ساير حسابها و اسناد پرداختني</v>
          </cell>
          <cell r="F816" t="str">
            <v>ساير بستانكاران</v>
          </cell>
          <cell r="G816" t="str">
            <v>101817</v>
          </cell>
          <cell r="H816" t="str">
            <v>كارتن تبريز باكس</v>
          </cell>
          <cell r="P816" t="str">
            <v>131</v>
          </cell>
        </row>
        <row r="817">
          <cell r="A817">
            <v>1316</v>
          </cell>
          <cell r="B817" t="str">
            <v>332006300065</v>
          </cell>
          <cell r="C817" t="str">
            <v>332</v>
          </cell>
          <cell r="D817" t="str">
            <v>332006</v>
          </cell>
          <cell r="E817" t="str">
            <v>ساير حسابها و اسناد پرداختني</v>
          </cell>
          <cell r="F817" t="str">
            <v>ساير بستانكاران</v>
          </cell>
          <cell r="G817" t="str">
            <v>300065</v>
          </cell>
          <cell r="H817" t="str">
            <v>شيدائي زهرا</v>
          </cell>
          <cell r="P817" t="str">
            <v>131</v>
          </cell>
        </row>
        <row r="818">
          <cell r="A818">
            <v>1317</v>
          </cell>
          <cell r="B818" t="str">
            <v>332006300038</v>
          </cell>
          <cell r="C818" t="str">
            <v>332</v>
          </cell>
          <cell r="D818" t="str">
            <v>332006</v>
          </cell>
          <cell r="E818" t="str">
            <v>ساير حسابها و اسناد پرداختني</v>
          </cell>
          <cell r="F818" t="str">
            <v>ساير بستانكاران</v>
          </cell>
          <cell r="G818" t="str">
            <v>300038</v>
          </cell>
          <cell r="H818" t="str">
            <v>مكرمي جمال</v>
          </cell>
          <cell r="P818" t="str">
            <v>131</v>
          </cell>
        </row>
        <row r="819">
          <cell r="A819">
            <v>1318</v>
          </cell>
          <cell r="B819" t="str">
            <v>332006300077</v>
          </cell>
          <cell r="C819" t="str">
            <v>332</v>
          </cell>
          <cell r="D819" t="str">
            <v>332006</v>
          </cell>
          <cell r="E819" t="str">
            <v>ساير حسابها و اسناد پرداختني</v>
          </cell>
          <cell r="F819" t="str">
            <v>ساير بستانكاران</v>
          </cell>
          <cell r="G819" t="str">
            <v>300077</v>
          </cell>
          <cell r="H819" t="str">
            <v>واحديان وحيد</v>
          </cell>
          <cell r="P819" t="str">
            <v>131</v>
          </cell>
        </row>
        <row r="820">
          <cell r="A820">
            <v>1300</v>
          </cell>
          <cell r="B820" t="str">
            <v>332006300060</v>
          </cell>
          <cell r="C820" t="str">
            <v>332</v>
          </cell>
          <cell r="D820" t="str">
            <v>332006</v>
          </cell>
          <cell r="E820" t="str">
            <v>ساير حسابها و اسناد پرداختني</v>
          </cell>
          <cell r="F820" t="str">
            <v>ساير بستانكاران</v>
          </cell>
          <cell r="G820" t="str">
            <v>300060</v>
          </cell>
          <cell r="H820" t="str">
            <v>بخشي حكمعلي</v>
          </cell>
          <cell r="P820" t="str">
            <v>130</v>
          </cell>
        </row>
        <row r="821">
          <cell r="A821">
            <v>1300</v>
          </cell>
          <cell r="B821" t="str">
            <v>332006300044</v>
          </cell>
          <cell r="C821" t="str">
            <v>332</v>
          </cell>
          <cell r="D821" t="str">
            <v>332006</v>
          </cell>
          <cell r="E821" t="str">
            <v>ساير حسابها و اسناد پرداختني</v>
          </cell>
          <cell r="F821" t="str">
            <v>ساير بستانكاران</v>
          </cell>
          <cell r="G821" t="str">
            <v>300044</v>
          </cell>
          <cell r="H821" t="str">
            <v>مغيطي قادر</v>
          </cell>
          <cell r="P821" t="str">
            <v>130</v>
          </cell>
        </row>
        <row r="822">
          <cell r="A822">
            <v>1300</v>
          </cell>
          <cell r="B822" t="str">
            <v>332006300004</v>
          </cell>
          <cell r="C822" t="str">
            <v>332</v>
          </cell>
          <cell r="D822" t="str">
            <v>332006</v>
          </cell>
          <cell r="E822" t="str">
            <v>ساير حسابها و اسناد پرداختني</v>
          </cell>
          <cell r="F822" t="str">
            <v>ساير بستانكاران</v>
          </cell>
          <cell r="G822" t="str">
            <v>300004</v>
          </cell>
          <cell r="H822" t="str">
            <v>شرقي وند رضا</v>
          </cell>
          <cell r="P822" t="str">
            <v>130</v>
          </cell>
        </row>
        <row r="823">
          <cell r="A823">
            <v>1300</v>
          </cell>
          <cell r="B823" t="str">
            <v>332006101331</v>
          </cell>
          <cell r="C823" t="str">
            <v>332</v>
          </cell>
          <cell r="D823" t="str">
            <v>332006</v>
          </cell>
          <cell r="E823" t="str">
            <v>ساير حسابها و اسناد پرداختني</v>
          </cell>
          <cell r="F823" t="str">
            <v>ساير بستانكاران</v>
          </cell>
          <cell r="G823" t="str">
            <v>101331</v>
          </cell>
          <cell r="H823" t="str">
            <v>شرکت خدماتي سيوان(رحيم ملوکي )</v>
          </cell>
          <cell r="P823" t="str">
            <v>130</v>
          </cell>
        </row>
        <row r="824">
          <cell r="A824">
            <v>1300</v>
          </cell>
          <cell r="B824" t="str">
            <v>332006300031</v>
          </cell>
          <cell r="C824" t="str">
            <v>332</v>
          </cell>
          <cell r="D824" t="str">
            <v>332006</v>
          </cell>
          <cell r="E824" t="str">
            <v>ساير حسابها و اسناد پرداختني</v>
          </cell>
          <cell r="F824" t="str">
            <v>ساير بستانكاران</v>
          </cell>
          <cell r="G824" t="str">
            <v>300031</v>
          </cell>
          <cell r="H824" t="str">
            <v>اسماعيل لو محمدصادق</v>
          </cell>
          <cell r="P824" t="str">
            <v>130</v>
          </cell>
        </row>
        <row r="825">
          <cell r="A825">
            <v>1300</v>
          </cell>
          <cell r="B825" t="str">
            <v>332006101699</v>
          </cell>
          <cell r="C825" t="str">
            <v>332</v>
          </cell>
          <cell r="D825" t="str">
            <v>332006</v>
          </cell>
          <cell r="E825" t="str">
            <v>ساير حسابها و اسناد پرداختني</v>
          </cell>
          <cell r="F825" t="str">
            <v>ساير بستانكاران</v>
          </cell>
          <cell r="G825" t="str">
            <v>101699</v>
          </cell>
          <cell r="H825" t="str">
            <v>متفرقه</v>
          </cell>
          <cell r="P825" t="str">
            <v>130</v>
          </cell>
        </row>
        <row r="826">
          <cell r="A826">
            <v>1300</v>
          </cell>
          <cell r="B826" t="str">
            <v>332006101649</v>
          </cell>
          <cell r="C826" t="str">
            <v>332</v>
          </cell>
          <cell r="D826" t="str">
            <v>332006</v>
          </cell>
          <cell r="E826" t="str">
            <v>ساير حسابها و اسناد پرداختني</v>
          </cell>
          <cell r="F826" t="str">
            <v>ساير بستانكاران</v>
          </cell>
          <cell r="G826" t="str">
            <v>101649</v>
          </cell>
          <cell r="H826" t="str">
            <v>شركت حمل و نقل زربار</v>
          </cell>
          <cell r="P826" t="str">
            <v>130</v>
          </cell>
        </row>
        <row r="827">
          <cell r="A827">
            <v>1300</v>
          </cell>
          <cell r="B827" t="str">
            <v>332006101418</v>
          </cell>
          <cell r="C827" t="str">
            <v>332</v>
          </cell>
          <cell r="D827" t="str">
            <v>332006</v>
          </cell>
          <cell r="E827" t="str">
            <v>ساير حسابها و اسناد پرداختني</v>
          </cell>
          <cell r="F827" t="str">
            <v>ساير بستانكاران</v>
          </cell>
          <cell r="G827" t="str">
            <v>101418</v>
          </cell>
          <cell r="H827" t="str">
            <v>حوزه مقاومت يك بسيج كارگري الحديد</v>
          </cell>
          <cell r="P827" t="str">
            <v>130</v>
          </cell>
        </row>
        <row r="828">
          <cell r="A828">
            <v>1300</v>
          </cell>
          <cell r="B828" t="str">
            <v>332006101906</v>
          </cell>
          <cell r="C828" t="str">
            <v>332</v>
          </cell>
          <cell r="D828" t="str">
            <v>332006</v>
          </cell>
          <cell r="E828" t="str">
            <v>ساير حسابها و اسناد پرداختني</v>
          </cell>
          <cell r="F828" t="str">
            <v>ساير بستانكاران</v>
          </cell>
          <cell r="G828" t="str">
            <v>101906</v>
          </cell>
          <cell r="H828" t="str">
            <v>بازرگاني املاك دريا (زاهدي)</v>
          </cell>
          <cell r="P828" t="str">
            <v>130</v>
          </cell>
        </row>
        <row r="829">
          <cell r="A829">
            <v>1300</v>
          </cell>
          <cell r="B829" t="str">
            <v>332006101685</v>
          </cell>
          <cell r="C829" t="str">
            <v>332</v>
          </cell>
          <cell r="D829" t="str">
            <v>332006</v>
          </cell>
          <cell r="E829" t="str">
            <v>ساير حسابها و اسناد پرداختني</v>
          </cell>
          <cell r="F829" t="str">
            <v>ساير بستانكاران</v>
          </cell>
          <cell r="G829" t="str">
            <v>101685</v>
          </cell>
          <cell r="H829" t="str">
            <v>صنايع غذاي آذر نوش .</v>
          </cell>
          <cell r="P829" t="str">
            <v>130</v>
          </cell>
        </row>
        <row r="830">
          <cell r="A830">
            <v>1300</v>
          </cell>
          <cell r="B830" t="str">
            <v>332006101323</v>
          </cell>
          <cell r="C830" t="str">
            <v>332</v>
          </cell>
          <cell r="D830" t="str">
            <v>332006</v>
          </cell>
          <cell r="E830" t="str">
            <v>ساير حسابها و اسناد پرداختني</v>
          </cell>
          <cell r="F830" t="str">
            <v>ساير بستانكاران</v>
          </cell>
          <cell r="G830" t="str">
            <v>101323</v>
          </cell>
          <cell r="H830" t="str">
            <v>بازرگاني روغنكار ناظم .</v>
          </cell>
          <cell r="P830" t="str">
            <v>130</v>
          </cell>
        </row>
        <row r="831">
          <cell r="A831">
            <v>1300</v>
          </cell>
          <cell r="B831" t="str">
            <v>332006101433</v>
          </cell>
          <cell r="C831" t="str">
            <v>332</v>
          </cell>
          <cell r="D831" t="str">
            <v>332006</v>
          </cell>
          <cell r="E831" t="str">
            <v>ساير حسابها و اسناد پرداختني</v>
          </cell>
          <cell r="F831" t="str">
            <v>ساير بستانكاران</v>
          </cell>
          <cell r="G831" t="str">
            <v>101433</v>
          </cell>
          <cell r="H831" t="str">
            <v>هتل گسترش</v>
          </cell>
          <cell r="P831" t="str">
            <v>130</v>
          </cell>
        </row>
        <row r="832">
          <cell r="A832">
            <v>1300</v>
          </cell>
          <cell r="B832" t="str">
            <v>332006101923</v>
          </cell>
          <cell r="C832" t="str">
            <v>332</v>
          </cell>
          <cell r="D832" t="str">
            <v>332006</v>
          </cell>
          <cell r="E832" t="str">
            <v>ساير حسابها و اسناد پرداختني</v>
          </cell>
          <cell r="F832" t="str">
            <v>ساير بستانكاران</v>
          </cell>
          <cell r="G832" t="str">
            <v>101923</v>
          </cell>
          <cell r="H832" t="str">
            <v>شركت كلون در تك آريا</v>
          </cell>
          <cell r="P832" t="str">
            <v>130</v>
          </cell>
        </row>
        <row r="833">
          <cell r="A833">
            <v>1300</v>
          </cell>
          <cell r="B833" t="str">
            <v>332006101869</v>
          </cell>
          <cell r="C833" t="str">
            <v>332</v>
          </cell>
          <cell r="D833" t="str">
            <v>332006</v>
          </cell>
          <cell r="E833" t="str">
            <v>ساير حسابها و اسناد پرداختني</v>
          </cell>
          <cell r="F833" t="str">
            <v>ساير بستانكاران</v>
          </cell>
          <cell r="G833" t="str">
            <v>101869</v>
          </cell>
          <cell r="H833" t="str">
            <v>شركت آذر طيف</v>
          </cell>
          <cell r="P833" t="str">
            <v>130</v>
          </cell>
        </row>
        <row r="834">
          <cell r="A834">
            <v>1300</v>
          </cell>
          <cell r="B834" t="str">
            <v>332006101316</v>
          </cell>
          <cell r="C834" t="str">
            <v>332</v>
          </cell>
          <cell r="D834" t="str">
            <v>332006</v>
          </cell>
          <cell r="E834" t="str">
            <v>ساير حسابها و اسناد پرداختني</v>
          </cell>
          <cell r="F834" t="str">
            <v>ساير بستانكاران</v>
          </cell>
          <cell r="G834" t="str">
            <v>101316</v>
          </cell>
          <cell r="H834" t="str">
            <v>شرکت سامانه صنعت نقش جهان</v>
          </cell>
          <cell r="P834" t="str">
            <v>130</v>
          </cell>
        </row>
        <row r="835">
          <cell r="A835">
            <v>1300</v>
          </cell>
          <cell r="B835" t="str">
            <v>332006101416</v>
          </cell>
          <cell r="C835" t="str">
            <v>332</v>
          </cell>
          <cell r="D835" t="str">
            <v>332006</v>
          </cell>
          <cell r="E835" t="str">
            <v>ساير حسابها و اسناد پرداختني</v>
          </cell>
          <cell r="F835" t="str">
            <v>ساير بستانكاران</v>
          </cell>
          <cell r="G835" t="str">
            <v>101416</v>
          </cell>
          <cell r="H835" t="str">
            <v>كريم قوطي ساز</v>
          </cell>
          <cell r="P835" t="str">
            <v>130</v>
          </cell>
        </row>
        <row r="836">
          <cell r="A836">
            <v>1300</v>
          </cell>
          <cell r="B836" t="str">
            <v>332006101373</v>
          </cell>
          <cell r="C836" t="str">
            <v>332</v>
          </cell>
          <cell r="D836" t="str">
            <v>332006</v>
          </cell>
          <cell r="E836" t="str">
            <v>ساير حسابها و اسناد پرداختني</v>
          </cell>
          <cell r="F836" t="str">
            <v>ساير بستانكاران</v>
          </cell>
          <cell r="G836" t="str">
            <v>101373</v>
          </cell>
          <cell r="H836" t="str">
            <v>شرکت درخشش افرنگ</v>
          </cell>
          <cell r="P836" t="str">
            <v>130</v>
          </cell>
        </row>
        <row r="837">
          <cell r="A837">
            <v>1300</v>
          </cell>
          <cell r="B837" t="str">
            <v>332006101320</v>
          </cell>
          <cell r="C837" t="str">
            <v>332</v>
          </cell>
          <cell r="D837" t="str">
            <v>332006</v>
          </cell>
          <cell r="E837" t="str">
            <v>ساير حسابها و اسناد پرداختني</v>
          </cell>
          <cell r="F837" t="str">
            <v>ساير بستانكاران</v>
          </cell>
          <cell r="G837" t="str">
            <v>101320</v>
          </cell>
          <cell r="H837" t="str">
            <v>بازرگاني رهبري</v>
          </cell>
          <cell r="P837" t="str">
            <v>130</v>
          </cell>
        </row>
        <row r="838">
          <cell r="A838">
            <v>1300</v>
          </cell>
          <cell r="B838" t="str">
            <v>332006101321</v>
          </cell>
          <cell r="C838" t="str">
            <v>332</v>
          </cell>
          <cell r="D838" t="str">
            <v>332006</v>
          </cell>
          <cell r="E838" t="str">
            <v>ساير حسابها و اسناد پرداختني</v>
          </cell>
          <cell r="F838" t="str">
            <v>ساير بستانكاران</v>
          </cell>
          <cell r="G838" t="str">
            <v>101321</v>
          </cell>
          <cell r="H838" t="str">
            <v>گام پرک شيمي</v>
          </cell>
          <cell r="P838" t="str">
            <v>130</v>
          </cell>
        </row>
        <row r="839">
          <cell r="A839">
            <v>1300</v>
          </cell>
          <cell r="B839" t="str">
            <v>332006101826</v>
          </cell>
          <cell r="C839" t="str">
            <v>332</v>
          </cell>
          <cell r="D839" t="str">
            <v>332006</v>
          </cell>
          <cell r="E839" t="str">
            <v>ساير حسابها و اسناد پرداختني</v>
          </cell>
          <cell r="F839" t="str">
            <v>ساير بستانكاران</v>
          </cell>
          <cell r="G839" t="str">
            <v>101826</v>
          </cell>
          <cell r="H839" t="str">
            <v>برش افزار شمس</v>
          </cell>
          <cell r="P839" t="str">
            <v>130</v>
          </cell>
        </row>
        <row r="840">
          <cell r="A840">
            <v>1300</v>
          </cell>
          <cell r="B840" t="str">
            <v>332006101312</v>
          </cell>
          <cell r="C840" t="str">
            <v>332</v>
          </cell>
          <cell r="D840" t="str">
            <v>332006</v>
          </cell>
          <cell r="E840" t="str">
            <v>ساير حسابها و اسناد پرداختني</v>
          </cell>
          <cell r="F840" t="str">
            <v>ساير بستانكاران</v>
          </cell>
          <cell r="G840" t="str">
            <v>101312</v>
          </cell>
          <cell r="H840" t="str">
            <v>شرکت تسهيل ماشين صنعت</v>
          </cell>
          <cell r="P840" t="str">
            <v>130</v>
          </cell>
        </row>
        <row r="841">
          <cell r="A841">
            <v>1300</v>
          </cell>
          <cell r="B841" t="str">
            <v>332006101838</v>
          </cell>
          <cell r="C841" t="str">
            <v>332</v>
          </cell>
          <cell r="D841" t="str">
            <v>332006</v>
          </cell>
          <cell r="E841" t="str">
            <v>ساير حسابها و اسناد پرداختني</v>
          </cell>
          <cell r="F841" t="str">
            <v>ساير بستانكاران</v>
          </cell>
          <cell r="G841" t="str">
            <v>101838</v>
          </cell>
          <cell r="H841" t="str">
            <v>شركت سهند شيمي تبريز</v>
          </cell>
          <cell r="P841" t="str">
            <v>130</v>
          </cell>
        </row>
        <row r="842">
          <cell r="A842">
            <v>1300</v>
          </cell>
          <cell r="B842" t="str">
            <v>332006101905</v>
          </cell>
          <cell r="C842" t="str">
            <v>332</v>
          </cell>
          <cell r="D842" t="str">
            <v>332006</v>
          </cell>
          <cell r="E842" t="str">
            <v>ساير حسابها و اسناد پرداختني</v>
          </cell>
          <cell r="F842" t="str">
            <v>ساير بستانكاران</v>
          </cell>
          <cell r="G842" t="str">
            <v>101905</v>
          </cell>
          <cell r="H842" t="str">
            <v>شركت توليدي آرين پاژنگ</v>
          </cell>
          <cell r="P842" t="str">
            <v>130</v>
          </cell>
        </row>
        <row r="843">
          <cell r="A843">
            <v>1300</v>
          </cell>
          <cell r="B843" t="str">
            <v>332006101648</v>
          </cell>
          <cell r="C843" t="str">
            <v>332</v>
          </cell>
          <cell r="D843" t="str">
            <v>332006</v>
          </cell>
          <cell r="E843" t="str">
            <v>ساير حسابها و اسناد پرداختني</v>
          </cell>
          <cell r="F843" t="str">
            <v>ساير بستانكاران</v>
          </cell>
          <cell r="G843" t="str">
            <v>101648</v>
          </cell>
          <cell r="H843" t="str">
            <v>شركت حمل و نقل آذر فجر شمس</v>
          </cell>
          <cell r="P843" t="str">
            <v>130</v>
          </cell>
        </row>
        <row r="844">
          <cell r="A844">
            <v>1300</v>
          </cell>
          <cell r="B844" t="str">
            <v>332006101449</v>
          </cell>
          <cell r="C844" t="str">
            <v>332</v>
          </cell>
          <cell r="D844" t="str">
            <v>332006</v>
          </cell>
          <cell r="E844" t="str">
            <v>ساير حسابها و اسناد پرداختني</v>
          </cell>
          <cell r="F844" t="str">
            <v>ساير بستانكاران</v>
          </cell>
          <cell r="G844" t="str">
            <v>101449</v>
          </cell>
          <cell r="H844" t="str">
            <v>آکادمي توف ايران-آلمان</v>
          </cell>
          <cell r="P844" t="str">
            <v>130</v>
          </cell>
        </row>
        <row r="845">
          <cell r="A845">
            <v>1300</v>
          </cell>
          <cell r="B845" t="str">
            <v>332006101757</v>
          </cell>
          <cell r="C845" t="str">
            <v>332</v>
          </cell>
          <cell r="D845" t="str">
            <v>332006</v>
          </cell>
          <cell r="E845" t="str">
            <v>ساير حسابها و اسناد پرداختني</v>
          </cell>
          <cell r="F845" t="str">
            <v>ساير بستانكاران</v>
          </cell>
          <cell r="G845" t="str">
            <v>101757</v>
          </cell>
          <cell r="H845" t="str">
            <v>سيد حسين نظام الدين</v>
          </cell>
          <cell r="P845" t="str">
            <v>130</v>
          </cell>
        </row>
        <row r="846">
          <cell r="A846">
            <v>1300</v>
          </cell>
          <cell r="B846" t="str">
            <v>332006101335</v>
          </cell>
          <cell r="C846" t="str">
            <v>332</v>
          </cell>
          <cell r="D846" t="str">
            <v>332006</v>
          </cell>
          <cell r="E846" t="str">
            <v>ساير حسابها و اسناد پرداختني</v>
          </cell>
          <cell r="F846" t="str">
            <v>ساير بستانكاران</v>
          </cell>
          <cell r="G846" t="str">
            <v>101335</v>
          </cell>
          <cell r="H846" t="str">
            <v>كميته امداد امام خميني (ره)</v>
          </cell>
          <cell r="P846" t="str">
            <v>130</v>
          </cell>
        </row>
        <row r="847">
          <cell r="A847">
            <v>1300</v>
          </cell>
          <cell r="B847" t="str">
            <v>332006101909</v>
          </cell>
          <cell r="C847" t="str">
            <v>332</v>
          </cell>
          <cell r="D847" t="str">
            <v>332006</v>
          </cell>
          <cell r="E847" t="str">
            <v>ساير حسابها و اسناد پرداختني</v>
          </cell>
          <cell r="F847" t="str">
            <v>ساير بستانكاران</v>
          </cell>
          <cell r="G847" t="str">
            <v>101909</v>
          </cell>
          <cell r="H847" t="str">
            <v>دفتر فني مهندسي فرا ساز بنا</v>
          </cell>
          <cell r="P847" t="str">
            <v>130</v>
          </cell>
        </row>
        <row r="848">
          <cell r="A848">
            <v>1300</v>
          </cell>
          <cell r="B848" t="str">
            <v>332006300105</v>
          </cell>
          <cell r="C848" t="str">
            <v>332</v>
          </cell>
          <cell r="D848" t="str">
            <v>332006</v>
          </cell>
          <cell r="E848" t="str">
            <v>ساير حسابها و اسناد پرداختني</v>
          </cell>
          <cell r="F848" t="str">
            <v>ساير بستانكاران</v>
          </cell>
          <cell r="G848" t="str">
            <v>300105</v>
          </cell>
          <cell r="H848" t="str">
            <v>شهرام غزنوي</v>
          </cell>
          <cell r="P848" t="str">
            <v>130</v>
          </cell>
        </row>
        <row r="849">
          <cell r="A849">
            <v>1300</v>
          </cell>
          <cell r="B849" t="str">
            <v>332006101878</v>
          </cell>
          <cell r="C849" t="str">
            <v>332</v>
          </cell>
          <cell r="D849" t="str">
            <v>332006</v>
          </cell>
          <cell r="E849" t="str">
            <v>ساير حسابها و اسناد پرداختني</v>
          </cell>
          <cell r="F849" t="str">
            <v>ساير بستانكاران</v>
          </cell>
          <cell r="G849" t="str">
            <v>101878</v>
          </cell>
          <cell r="H849" t="str">
            <v>كلينيك ساختماني تك</v>
          </cell>
          <cell r="P849" t="str">
            <v>130</v>
          </cell>
        </row>
        <row r="850">
          <cell r="A850">
            <v>1300</v>
          </cell>
          <cell r="B850" t="str">
            <v>332006101329</v>
          </cell>
          <cell r="C850" t="str">
            <v>332</v>
          </cell>
          <cell r="D850" t="str">
            <v>332006</v>
          </cell>
          <cell r="E850" t="str">
            <v>ساير حسابها و اسناد پرداختني</v>
          </cell>
          <cell r="F850" t="str">
            <v>ساير بستانكاران</v>
          </cell>
          <cell r="G850" t="str">
            <v>101329</v>
          </cell>
          <cell r="H850" t="str">
            <v>شوراي اسلامي کار</v>
          </cell>
          <cell r="P850" t="str">
            <v>130</v>
          </cell>
        </row>
        <row r="851">
          <cell r="A851">
            <v>1300</v>
          </cell>
          <cell r="B851" t="str">
            <v>332006101769</v>
          </cell>
          <cell r="C851" t="str">
            <v>332</v>
          </cell>
          <cell r="D851" t="str">
            <v>332006</v>
          </cell>
          <cell r="E851" t="str">
            <v>ساير حسابها و اسناد پرداختني</v>
          </cell>
          <cell r="F851" t="str">
            <v>ساير بستانكاران</v>
          </cell>
          <cell r="G851" t="str">
            <v>101769</v>
          </cell>
          <cell r="H851" t="str">
            <v>محمد مصري</v>
          </cell>
          <cell r="P851" t="str">
            <v>130</v>
          </cell>
        </row>
        <row r="852">
          <cell r="A852">
            <v>1300</v>
          </cell>
          <cell r="B852" t="str">
            <v>332006101929</v>
          </cell>
          <cell r="C852" t="str">
            <v>332</v>
          </cell>
          <cell r="D852" t="str">
            <v>332006</v>
          </cell>
          <cell r="E852" t="str">
            <v>ساير حسابها و اسناد پرداختني</v>
          </cell>
          <cell r="F852" t="str">
            <v>ساير بستانكاران</v>
          </cell>
          <cell r="G852" t="str">
            <v>101929</v>
          </cell>
          <cell r="H852" t="str">
            <v>بهمن ايمانپور (نقاش ساختمان)</v>
          </cell>
          <cell r="P852" t="str">
            <v>130</v>
          </cell>
        </row>
        <row r="853">
          <cell r="A853">
            <v>1300</v>
          </cell>
          <cell r="B853" t="str">
            <v>332006101930</v>
          </cell>
          <cell r="C853" t="str">
            <v>332</v>
          </cell>
          <cell r="D853" t="str">
            <v>332006</v>
          </cell>
          <cell r="E853" t="str">
            <v>ساير حسابها و اسناد پرداختني</v>
          </cell>
          <cell r="F853" t="str">
            <v>ساير بستانكاران</v>
          </cell>
          <cell r="G853" t="str">
            <v>101930</v>
          </cell>
          <cell r="H853" t="str">
            <v>شيشه بري پرنيان</v>
          </cell>
          <cell r="P853" t="str">
            <v>130</v>
          </cell>
        </row>
        <row r="854">
          <cell r="A854">
            <v>1300</v>
          </cell>
          <cell r="B854" t="str">
            <v>332006101718</v>
          </cell>
          <cell r="C854" t="str">
            <v>332</v>
          </cell>
          <cell r="D854" t="str">
            <v>332006</v>
          </cell>
          <cell r="E854" t="str">
            <v>ساير حسابها و اسناد پرداختني</v>
          </cell>
          <cell r="F854" t="str">
            <v>ساير بستانكاران</v>
          </cell>
          <cell r="G854" t="str">
            <v>101718</v>
          </cell>
          <cell r="H854" t="str">
            <v>صمد عليائي باويل</v>
          </cell>
          <cell r="P854" t="str">
            <v>130</v>
          </cell>
        </row>
        <row r="855">
          <cell r="A855">
            <v>1300</v>
          </cell>
          <cell r="B855" t="str">
            <v>332006101477</v>
          </cell>
          <cell r="C855" t="str">
            <v>332</v>
          </cell>
          <cell r="D855" t="str">
            <v>332006</v>
          </cell>
          <cell r="E855" t="str">
            <v>ساير حسابها و اسناد پرداختني</v>
          </cell>
          <cell r="F855" t="str">
            <v>ساير بستانكاران</v>
          </cell>
          <cell r="G855" t="str">
            <v>101477</v>
          </cell>
          <cell r="H855" t="str">
            <v>صندوق همياري از کارکنان</v>
          </cell>
          <cell r="P855" t="str">
            <v>130</v>
          </cell>
        </row>
        <row r="856">
          <cell r="A856">
            <v>1300</v>
          </cell>
          <cell r="B856" t="str">
            <v>332006101567</v>
          </cell>
          <cell r="C856" t="str">
            <v>332</v>
          </cell>
          <cell r="D856" t="str">
            <v>332006</v>
          </cell>
          <cell r="E856" t="str">
            <v>ساير حسابها و اسناد پرداختني</v>
          </cell>
          <cell r="F856" t="str">
            <v>ساير بستانكاران</v>
          </cell>
          <cell r="G856" t="str">
            <v>101567</v>
          </cell>
          <cell r="H856" t="str">
            <v>ابزار آزمون صهبا</v>
          </cell>
          <cell r="P856" t="str">
            <v>130</v>
          </cell>
        </row>
        <row r="857">
          <cell r="A857">
            <v>1300</v>
          </cell>
          <cell r="B857" t="str">
            <v>332006101710</v>
          </cell>
          <cell r="C857" t="str">
            <v>332</v>
          </cell>
          <cell r="D857" t="str">
            <v>332006</v>
          </cell>
          <cell r="E857" t="str">
            <v>ساير حسابها و اسناد پرداختني</v>
          </cell>
          <cell r="F857" t="str">
            <v>ساير بستانكاران</v>
          </cell>
          <cell r="G857" t="str">
            <v>101710</v>
          </cell>
          <cell r="H857" t="str">
            <v>سالنامه صنايع خودرو سازي ايران</v>
          </cell>
          <cell r="P857" t="str">
            <v>130</v>
          </cell>
        </row>
        <row r="858">
          <cell r="A858">
            <v>1300</v>
          </cell>
          <cell r="B858" t="str">
            <v>332006101694</v>
          </cell>
          <cell r="C858" t="str">
            <v>332</v>
          </cell>
          <cell r="D858" t="str">
            <v>332006</v>
          </cell>
          <cell r="E858" t="str">
            <v>ساير حسابها و اسناد پرداختني</v>
          </cell>
          <cell r="F858" t="str">
            <v>ساير بستانكاران</v>
          </cell>
          <cell r="G858" t="str">
            <v>101694</v>
          </cell>
          <cell r="H858" t="str">
            <v>خدمات فني تكنو ليفتر</v>
          </cell>
          <cell r="P858" t="str">
            <v>130</v>
          </cell>
        </row>
        <row r="859">
          <cell r="A859">
            <v>1300</v>
          </cell>
          <cell r="B859" t="str">
            <v>332006300233</v>
          </cell>
          <cell r="C859" t="str">
            <v>332</v>
          </cell>
          <cell r="D859" t="str">
            <v>332006</v>
          </cell>
          <cell r="E859" t="str">
            <v>ساير حسابها و اسناد پرداختني</v>
          </cell>
          <cell r="F859" t="str">
            <v>ساير بستانكاران</v>
          </cell>
          <cell r="G859" t="str">
            <v>300233</v>
          </cell>
          <cell r="H859" t="str">
            <v>منصور حسن پور ينگجه</v>
          </cell>
          <cell r="P859" t="str">
            <v>130</v>
          </cell>
        </row>
        <row r="860">
          <cell r="A860">
            <v>1300</v>
          </cell>
          <cell r="B860" t="str">
            <v>332006300236</v>
          </cell>
          <cell r="C860" t="str">
            <v>332</v>
          </cell>
          <cell r="D860" t="str">
            <v>332006</v>
          </cell>
          <cell r="E860" t="str">
            <v>ساير حسابها و اسناد پرداختني</v>
          </cell>
          <cell r="F860" t="str">
            <v>ساير بستانكاران</v>
          </cell>
          <cell r="G860" t="str">
            <v>300236</v>
          </cell>
          <cell r="H860" t="str">
            <v>خسرواني خسرو</v>
          </cell>
          <cell r="P860" t="str">
            <v>130</v>
          </cell>
        </row>
        <row r="861">
          <cell r="A861">
            <v>1300</v>
          </cell>
          <cell r="B861" t="str">
            <v>332006300301</v>
          </cell>
          <cell r="C861" t="str">
            <v>332</v>
          </cell>
          <cell r="D861" t="str">
            <v>332006</v>
          </cell>
          <cell r="E861" t="str">
            <v>ساير حسابها و اسناد پرداختني</v>
          </cell>
          <cell r="F861" t="str">
            <v>ساير بستانكاران</v>
          </cell>
          <cell r="G861" t="str">
            <v>300301</v>
          </cell>
          <cell r="H861" t="str">
            <v>تفهمي عليرضا</v>
          </cell>
          <cell r="P861" t="str">
            <v>130</v>
          </cell>
        </row>
        <row r="862">
          <cell r="A862">
            <v>1300</v>
          </cell>
          <cell r="B862" t="str">
            <v>332006300040</v>
          </cell>
          <cell r="C862" t="str">
            <v>332</v>
          </cell>
          <cell r="D862" t="str">
            <v>332006</v>
          </cell>
          <cell r="E862" t="str">
            <v>ساير حسابها و اسناد پرداختني</v>
          </cell>
          <cell r="F862" t="str">
            <v>ساير بستانكاران</v>
          </cell>
          <cell r="G862" t="str">
            <v>300040</v>
          </cell>
          <cell r="H862" t="str">
            <v>كريمي بخشايش علي</v>
          </cell>
          <cell r="P862" t="str">
            <v>130</v>
          </cell>
        </row>
        <row r="863">
          <cell r="A863">
            <v>1300</v>
          </cell>
          <cell r="B863" t="str">
            <v>332006300059</v>
          </cell>
          <cell r="C863" t="str">
            <v>332</v>
          </cell>
          <cell r="D863" t="str">
            <v>332006</v>
          </cell>
          <cell r="E863" t="str">
            <v>ساير حسابها و اسناد پرداختني</v>
          </cell>
          <cell r="F863" t="str">
            <v>ساير بستانكاران</v>
          </cell>
          <cell r="G863" t="str">
            <v>300059</v>
          </cell>
          <cell r="H863" t="str">
            <v>همايون قيصر</v>
          </cell>
          <cell r="P863" t="str">
            <v>130</v>
          </cell>
        </row>
        <row r="864">
          <cell r="A864">
            <v>1300</v>
          </cell>
          <cell r="B864" t="str">
            <v>332006300003</v>
          </cell>
          <cell r="C864" t="str">
            <v>332</v>
          </cell>
          <cell r="D864" t="str">
            <v>332006</v>
          </cell>
          <cell r="E864" t="str">
            <v>ساير حسابها و اسناد پرداختني</v>
          </cell>
          <cell r="F864" t="str">
            <v>ساير بستانكاران</v>
          </cell>
          <cell r="G864" t="str">
            <v>300003</v>
          </cell>
          <cell r="H864" t="str">
            <v>ميراسد مومني</v>
          </cell>
          <cell r="P864" t="str">
            <v>130</v>
          </cell>
        </row>
        <row r="865">
          <cell r="A865">
            <v>1300</v>
          </cell>
          <cell r="B865" t="str">
            <v>332006300006</v>
          </cell>
          <cell r="C865" t="str">
            <v>332</v>
          </cell>
          <cell r="D865" t="str">
            <v>332006</v>
          </cell>
          <cell r="E865" t="str">
            <v>ساير حسابها و اسناد پرداختني</v>
          </cell>
          <cell r="F865" t="str">
            <v>ساير بستانكاران</v>
          </cell>
          <cell r="G865" t="str">
            <v>300006</v>
          </cell>
          <cell r="H865" t="str">
            <v>حميد طباطبائي رئيسي</v>
          </cell>
          <cell r="P865" t="str">
            <v>130</v>
          </cell>
        </row>
        <row r="866">
          <cell r="A866">
            <v>1300</v>
          </cell>
          <cell r="B866" t="str">
            <v>332006300097</v>
          </cell>
          <cell r="C866" t="str">
            <v>332</v>
          </cell>
          <cell r="D866" t="str">
            <v>332006</v>
          </cell>
          <cell r="E866" t="str">
            <v>ساير حسابها و اسناد پرداختني</v>
          </cell>
          <cell r="F866" t="str">
            <v>ساير بستانكاران</v>
          </cell>
          <cell r="G866" t="str">
            <v>300097</v>
          </cell>
          <cell r="H866" t="str">
            <v>سيد حسن اميريعقوبي تبريز</v>
          </cell>
          <cell r="P866" t="str">
            <v>130</v>
          </cell>
        </row>
        <row r="867">
          <cell r="A867">
            <v>1300</v>
          </cell>
          <cell r="B867" t="str">
            <v>332006300053</v>
          </cell>
          <cell r="C867" t="str">
            <v>332</v>
          </cell>
          <cell r="D867" t="str">
            <v>332006</v>
          </cell>
          <cell r="E867" t="str">
            <v>ساير حسابها و اسناد پرداختني</v>
          </cell>
          <cell r="F867" t="str">
            <v>ساير بستانكاران</v>
          </cell>
          <cell r="G867" t="str">
            <v>300053</v>
          </cell>
          <cell r="H867" t="str">
            <v>خالقي عليرضا</v>
          </cell>
          <cell r="P867" t="str">
            <v>130</v>
          </cell>
        </row>
        <row r="868">
          <cell r="A868">
            <v>1300</v>
          </cell>
          <cell r="B868" t="str">
            <v>332006101854</v>
          </cell>
          <cell r="C868" t="str">
            <v>332</v>
          </cell>
          <cell r="D868" t="str">
            <v>332006</v>
          </cell>
          <cell r="E868" t="str">
            <v>ساير حسابها و اسناد پرداختني</v>
          </cell>
          <cell r="F868" t="str">
            <v>ساير بستانكاران</v>
          </cell>
          <cell r="G868" t="str">
            <v>101854</v>
          </cell>
          <cell r="H868" t="str">
            <v>نصابي پمپاژ آزمايش چاههاي عميق پرديس</v>
          </cell>
          <cell r="P868" t="str">
            <v>130</v>
          </cell>
        </row>
        <row r="869">
          <cell r="A869">
            <v>1300</v>
          </cell>
          <cell r="B869" t="str">
            <v>332006101924</v>
          </cell>
          <cell r="C869" t="str">
            <v>332</v>
          </cell>
          <cell r="D869" t="str">
            <v>332006</v>
          </cell>
          <cell r="E869" t="str">
            <v>ساير حسابها و اسناد پرداختني</v>
          </cell>
          <cell r="F869" t="str">
            <v>ساير بستانكاران</v>
          </cell>
          <cell r="G869" t="str">
            <v>101924</v>
          </cell>
          <cell r="H869" t="str">
            <v>آقاي بايرام عبدي (راننده پيماني تامين قطعات)</v>
          </cell>
          <cell r="P869" t="str">
            <v>130</v>
          </cell>
        </row>
        <row r="870">
          <cell r="A870">
            <v>1300</v>
          </cell>
          <cell r="B870" t="str">
            <v>332006300029</v>
          </cell>
          <cell r="C870" t="str">
            <v>332</v>
          </cell>
          <cell r="D870" t="str">
            <v>332006</v>
          </cell>
          <cell r="E870" t="str">
            <v>ساير حسابها و اسناد پرداختني</v>
          </cell>
          <cell r="F870" t="str">
            <v>ساير بستانكاران</v>
          </cell>
          <cell r="G870" t="str">
            <v>300029</v>
          </cell>
          <cell r="H870" t="str">
            <v>فلاحي اميد علي</v>
          </cell>
          <cell r="P870" t="str">
            <v>130</v>
          </cell>
        </row>
        <row r="871">
          <cell r="A871">
            <v>1300</v>
          </cell>
          <cell r="B871" t="str">
            <v>332006101630</v>
          </cell>
          <cell r="C871" t="str">
            <v>332</v>
          </cell>
          <cell r="D871" t="str">
            <v>332006</v>
          </cell>
          <cell r="E871" t="str">
            <v>ساير حسابها و اسناد پرداختني</v>
          </cell>
          <cell r="F871" t="str">
            <v>ساير بستانكاران</v>
          </cell>
          <cell r="G871" t="str">
            <v>101630</v>
          </cell>
          <cell r="H871" t="str">
            <v>شركت آريا</v>
          </cell>
          <cell r="P871" t="str">
            <v>130</v>
          </cell>
        </row>
        <row r="872">
          <cell r="A872">
            <v>1300</v>
          </cell>
          <cell r="B872" t="str">
            <v>332006300986</v>
          </cell>
          <cell r="C872" t="str">
            <v>332</v>
          </cell>
          <cell r="D872" t="str">
            <v>332006</v>
          </cell>
          <cell r="E872" t="str">
            <v>ساير حسابها و اسناد پرداختني</v>
          </cell>
          <cell r="F872" t="str">
            <v>ساير بستانكاران</v>
          </cell>
          <cell r="G872" t="str">
            <v>300986</v>
          </cell>
          <cell r="H872" t="str">
            <v>صفر علي پيري ياورکندي</v>
          </cell>
          <cell r="P872" t="str">
            <v>130</v>
          </cell>
        </row>
        <row r="873">
          <cell r="A873">
            <v>1300</v>
          </cell>
          <cell r="B873" t="str">
            <v>332006300987</v>
          </cell>
          <cell r="C873" t="str">
            <v>332</v>
          </cell>
          <cell r="D873" t="str">
            <v>332006</v>
          </cell>
          <cell r="E873" t="str">
            <v>ساير حسابها و اسناد پرداختني</v>
          </cell>
          <cell r="F873" t="str">
            <v>ساير بستانكاران</v>
          </cell>
          <cell r="G873" t="str">
            <v>300987</v>
          </cell>
          <cell r="H873" t="str">
            <v>محسن جعفرنژاد</v>
          </cell>
          <cell r="P873" t="str">
            <v>130</v>
          </cell>
        </row>
        <row r="874">
          <cell r="A874">
            <v>1300</v>
          </cell>
          <cell r="B874" t="str">
            <v>332006300988</v>
          </cell>
          <cell r="C874" t="str">
            <v>332</v>
          </cell>
          <cell r="D874" t="str">
            <v>332006</v>
          </cell>
          <cell r="E874" t="str">
            <v>ساير حسابها و اسناد پرداختني</v>
          </cell>
          <cell r="F874" t="str">
            <v>ساير بستانكاران</v>
          </cell>
          <cell r="G874" t="str">
            <v>300988</v>
          </cell>
          <cell r="H874" t="str">
            <v>اکبر سامبراني اهر</v>
          </cell>
          <cell r="P874" t="str">
            <v>130</v>
          </cell>
        </row>
        <row r="875">
          <cell r="A875">
            <v>1300</v>
          </cell>
          <cell r="B875" t="str">
            <v>332006300989</v>
          </cell>
          <cell r="C875" t="str">
            <v>332</v>
          </cell>
          <cell r="D875" t="str">
            <v>332006</v>
          </cell>
          <cell r="E875" t="str">
            <v>ساير حسابها و اسناد پرداختني</v>
          </cell>
          <cell r="F875" t="str">
            <v>ساير بستانكاران</v>
          </cell>
          <cell r="G875" t="str">
            <v>300989</v>
          </cell>
          <cell r="H875" t="str">
            <v>محمد حسن غريبي</v>
          </cell>
          <cell r="P875" t="str">
            <v>130</v>
          </cell>
        </row>
        <row r="876">
          <cell r="A876">
            <v>1300</v>
          </cell>
          <cell r="B876" t="str">
            <v>332006300010</v>
          </cell>
          <cell r="C876" t="str">
            <v>332</v>
          </cell>
          <cell r="D876" t="str">
            <v>332006</v>
          </cell>
          <cell r="E876" t="str">
            <v>ساير حسابها و اسناد پرداختني</v>
          </cell>
          <cell r="F876" t="str">
            <v>ساير بستانكاران</v>
          </cell>
          <cell r="G876" t="str">
            <v>300010</v>
          </cell>
          <cell r="H876" t="str">
            <v>صمد اميردادي</v>
          </cell>
          <cell r="P876" t="str">
            <v>130</v>
          </cell>
        </row>
        <row r="877">
          <cell r="A877">
            <v>1300</v>
          </cell>
          <cell r="B877" t="str">
            <v>332006300078</v>
          </cell>
          <cell r="C877" t="str">
            <v>332</v>
          </cell>
          <cell r="D877" t="str">
            <v>332006</v>
          </cell>
          <cell r="E877" t="str">
            <v>ساير حسابها و اسناد پرداختني</v>
          </cell>
          <cell r="F877" t="str">
            <v>ساير بستانكاران</v>
          </cell>
          <cell r="G877" t="str">
            <v>300078</v>
          </cell>
          <cell r="H877" t="str">
            <v>رويا نوراني زنوز</v>
          </cell>
          <cell r="P877" t="str">
            <v>130</v>
          </cell>
        </row>
        <row r="878">
          <cell r="A878">
            <v>1300</v>
          </cell>
          <cell r="B878" t="str">
            <v>332006101461</v>
          </cell>
          <cell r="C878" t="str">
            <v>332</v>
          </cell>
          <cell r="D878" t="str">
            <v>332006</v>
          </cell>
          <cell r="E878" t="str">
            <v>ساير حسابها و اسناد پرداختني</v>
          </cell>
          <cell r="F878" t="str">
            <v>ساير بستانكاران</v>
          </cell>
          <cell r="G878" t="str">
            <v>101461</v>
          </cell>
          <cell r="H878" t="str">
            <v>جمعيت هلال احمر آذربايجان شرقي</v>
          </cell>
          <cell r="P878" t="str">
            <v>130</v>
          </cell>
        </row>
        <row r="879">
          <cell r="A879">
            <v>1300</v>
          </cell>
          <cell r="B879" t="str">
            <v>332006101267</v>
          </cell>
          <cell r="C879" t="str">
            <v>332</v>
          </cell>
          <cell r="D879" t="str">
            <v>332006</v>
          </cell>
          <cell r="E879" t="str">
            <v>ساير حسابها و اسناد پرداختني</v>
          </cell>
          <cell r="F879" t="str">
            <v>ساير بستانكاران</v>
          </cell>
          <cell r="G879" t="str">
            <v>101267</v>
          </cell>
          <cell r="H879" t="str">
            <v>سهامي عام پرفيل ايران</v>
          </cell>
          <cell r="P879" t="str">
            <v>130</v>
          </cell>
        </row>
        <row r="880">
          <cell r="A880">
            <v>1300</v>
          </cell>
          <cell r="B880" t="str">
            <v>332006300034</v>
          </cell>
          <cell r="C880" t="str">
            <v>332</v>
          </cell>
          <cell r="D880" t="str">
            <v>332006</v>
          </cell>
          <cell r="E880" t="str">
            <v>ساير حسابها و اسناد پرداختني</v>
          </cell>
          <cell r="F880" t="str">
            <v>ساير بستانكاران</v>
          </cell>
          <cell r="G880" t="str">
            <v>300034</v>
          </cell>
          <cell r="H880" t="str">
            <v>ابراهيم يوسف آبادي حامد</v>
          </cell>
          <cell r="P880" t="str">
            <v>130</v>
          </cell>
        </row>
        <row r="881">
          <cell r="A881">
            <v>1300</v>
          </cell>
          <cell r="B881" t="str">
            <v>332006300058</v>
          </cell>
          <cell r="C881" t="str">
            <v>332</v>
          </cell>
          <cell r="D881" t="str">
            <v>332006</v>
          </cell>
          <cell r="E881" t="str">
            <v>ساير حسابها و اسناد پرداختني</v>
          </cell>
          <cell r="F881" t="str">
            <v>ساير بستانكاران</v>
          </cell>
          <cell r="G881" t="str">
            <v>300058</v>
          </cell>
          <cell r="H881" t="str">
            <v>علي فريد جعفريان</v>
          </cell>
          <cell r="P881" t="str">
            <v>130</v>
          </cell>
        </row>
        <row r="882">
          <cell r="A882">
            <v>1300</v>
          </cell>
          <cell r="B882" t="str">
            <v>332006101621</v>
          </cell>
          <cell r="C882" t="str">
            <v>332</v>
          </cell>
          <cell r="D882" t="str">
            <v>332006</v>
          </cell>
          <cell r="E882" t="str">
            <v>ساير حسابها و اسناد پرداختني</v>
          </cell>
          <cell r="F882" t="str">
            <v>ساير بستانكاران</v>
          </cell>
          <cell r="G882" t="str">
            <v>101621</v>
          </cell>
          <cell r="H882" t="str">
            <v>موسسه ميكرو تلفن</v>
          </cell>
          <cell r="P882" t="str">
            <v>130</v>
          </cell>
        </row>
        <row r="883">
          <cell r="A883">
            <v>1300</v>
          </cell>
          <cell r="B883" t="str">
            <v>332006300049</v>
          </cell>
          <cell r="C883" t="str">
            <v>332</v>
          </cell>
          <cell r="D883" t="str">
            <v>332006</v>
          </cell>
          <cell r="E883" t="str">
            <v>ساير حسابها و اسناد پرداختني</v>
          </cell>
          <cell r="F883" t="str">
            <v>ساير بستانكاران</v>
          </cell>
          <cell r="G883" t="str">
            <v>300049</v>
          </cell>
          <cell r="H883" t="str">
            <v>احد احمدي نژاد</v>
          </cell>
          <cell r="P883" t="str">
            <v>130</v>
          </cell>
        </row>
        <row r="884">
          <cell r="A884">
            <v>1300</v>
          </cell>
          <cell r="B884" t="str">
            <v>332006300002</v>
          </cell>
          <cell r="C884" t="str">
            <v>332</v>
          </cell>
          <cell r="D884" t="str">
            <v>332006</v>
          </cell>
          <cell r="E884" t="str">
            <v>ساير حسابها و اسناد پرداختني</v>
          </cell>
          <cell r="F884" t="str">
            <v>ساير بستانكاران</v>
          </cell>
          <cell r="G884" t="str">
            <v>300002</v>
          </cell>
          <cell r="H884" t="str">
            <v>علي متدين</v>
          </cell>
          <cell r="P884" t="str">
            <v>130</v>
          </cell>
        </row>
        <row r="885">
          <cell r="A885">
            <v>1300</v>
          </cell>
          <cell r="B885" t="str">
            <v>332006300012</v>
          </cell>
          <cell r="C885" t="str">
            <v>332</v>
          </cell>
          <cell r="D885" t="str">
            <v>332006</v>
          </cell>
          <cell r="E885" t="str">
            <v>ساير حسابها و اسناد پرداختني</v>
          </cell>
          <cell r="F885" t="str">
            <v>ساير بستانكاران</v>
          </cell>
          <cell r="G885" t="str">
            <v>300012</v>
          </cell>
          <cell r="H885" t="str">
            <v>صمد ابرهيم پور مقدس</v>
          </cell>
          <cell r="P885" t="str">
            <v>130</v>
          </cell>
        </row>
        <row r="886">
          <cell r="A886">
            <v>1300</v>
          </cell>
          <cell r="B886" t="str">
            <v>332006300013</v>
          </cell>
          <cell r="C886" t="str">
            <v>332</v>
          </cell>
          <cell r="D886" t="str">
            <v>332006</v>
          </cell>
          <cell r="E886" t="str">
            <v>ساير حسابها و اسناد پرداختني</v>
          </cell>
          <cell r="F886" t="str">
            <v>ساير بستانكاران</v>
          </cell>
          <cell r="G886" t="str">
            <v>300013</v>
          </cell>
          <cell r="H886" t="str">
            <v>داوود ايمانطلب</v>
          </cell>
          <cell r="P886" t="str">
            <v>130</v>
          </cell>
        </row>
        <row r="887">
          <cell r="A887">
            <v>1300</v>
          </cell>
          <cell r="B887" t="str">
            <v>332006300016</v>
          </cell>
          <cell r="C887" t="str">
            <v>332</v>
          </cell>
          <cell r="D887" t="str">
            <v>332006</v>
          </cell>
          <cell r="E887" t="str">
            <v>ساير حسابها و اسناد پرداختني</v>
          </cell>
          <cell r="F887" t="str">
            <v>ساير بستانكاران</v>
          </cell>
          <cell r="G887" t="str">
            <v>300016</v>
          </cell>
          <cell r="H887" t="str">
            <v>سيد جعفر سيد يزدي</v>
          </cell>
          <cell r="P887" t="str">
            <v>130</v>
          </cell>
        </row>
        <row r="888">
          <cell r="A888">
            <v>1300</v>
          </cell>
          <cell r="B888" t="str">
            <v>332006300021</v>
          </cell>
          <cell r="C888" t="str">
            <v>332</v>
          </cell>
          <cell r="D888" t="str">
            <v>332006</v>
          </cell>
          <cell r="E888" t="str">
            <v>ساير حسابها و اسناد پرداختني</v>
          </cell>
          <cell r="F888" t="str">
            <v>ساير بستانكاران</v>
          </cell>
          <cell r="G888" t="str">
            <v>300021</v>
          </cell>
          <cell r="H888" t="str">
            <v>حسين کفشنوچي خياباني</v>
          </cell>
          <cell r="P888" t="str">
            <v>130</v>
          </cell>
        </row>
        <row r="889">
          <cell r="A889">
            <v>1300</v>
          </cell>
          <cell r="B889" t="str">
            <v>332006300022</v>
          </cell>
          <cell r="C889" t="str">
            <v>332</v>
          </cell>
          <cell r="D889" t="str">
            <v>332006</v>
          </cell>
          <cell r="E889" t="str">
            <v>ساير حسابها و اسناد پرداختني</v>
          </cell>
          <cell r="F889" t="str">
            <v>ساير بستانكاران</v>
          </cell>
          <cell r="G889" t="str">
            <v>300022</v>
          </cell>
          <cell r="H889" t="str">
            <v>محمدعلي نمازي فر</v>
          </cell>
          <cell r="P889" t="str">
            <v>130</v>
          </cell>
        </row>
        <row r="890">
          <cell r="A890">
            <v>1300</v>
          </cell>
          <cell r="B890" t="str">
            <v>332006300027</v>
          </cell>
          <cell r="C890" t="str">
            <v>332</v>
          </cell>
          <cell r="D890" t="str">
            <v>332006</v>
          </cell>
          <cell r="E890" t="str">
            <v>ساير حسابها و اسناد پرداختني</v>
          </cell>
          <cell r="F890" t="str">
            <v>ساير بستانكاران</v>
          </cell>
          <cell r="G890" t="str">
            <v>300027</v>
          </cell>
          <cell r="H890" t="str">
            <v>سيد جعفر ديبازر حسيني</v>
          </cell>
          <cell r="P890" t="str">
            <v>130</v>
          </cell>
        </row>
        <row r="891">
          <cell r="A891">
            <v>1300</v>
          </cell>
          <cell r="B891" t="str">
            <v>332006300037</v>
          </cell>
          <cell r="C891" t="str">
            <v>332</v>
          </cell>
          <cell r="D891" t="str">
            <v>332006</v>
          </cell>
          <cell r="E891" t="str">
            <v>ساير حسابها و اسناد پرداختني</v>
          </cell>
          <cell r="F891" t="str">
            <v>ساير بستانكاران</v>
          </cell>
          <cell r="G891" t="str">
            <v>300037</v>
          </cell>
          <cell r="H891" t="str">
            <v>ناصر بيداري علمداري</v>
          </cell>
          <cell r="P891" t="str">
            <v>130</v>
          </cell>
        </row>
        <row r="892">
          <cell r="A892">
            <v>1300</v>
          </cell>
          <cell r="B892" t="str">
            <v>332006300041</v>
          </cell>
          <cell r="C892" t="str">
            <v>332</v>
          </cell>
          <cell r="D892" t="str">
            <v>332006</v>
          </cell>
          <cell r="E892" t="str">
            <v>ساير حسابها و اسناد پرداختني</v>
          </cell>
          <cell r="F892" t="str">
            <v>ساير بستانكاران</v>
          </cell>
          <cell r="G892" t="str">
            <v>300041</v>
          </cell>
          <cell r="H892" t="str">
            <v>علي ظريفي</v>
          </cell>
          <cell r="P892" t="str">
            <v>130</v>
          </cell>
        </row>
        <row r="893">
          <cell r="A893">
            <v>1300</v>
          </cell>
          <cell r="B893" t="str">
            <v>332006300061</v>
          </cell>
          <cell r="C893" t="str">
            <v>332</v>
          </cell>
          <cell r="D893" t="str">
            <v>332006</v>
          </cell>
          <cell r="E893" t="str">
            <v>ساير حسابها و اسناد پرداختني</v>
          </cell>
          <cell r="F893" t="str">
            <v>ساير بستانكاران</v>
          </cell>
          <cell r="G893" t="str">
            <v>300061</v>
          </cell>
          <cell r="H893" t="str">
            <v>نادر براعتي</v>
          </cell>
          <cell r="P893" t="str">
            <v>130</v>
          </cell>
        </row>
        <row r="894">
          <cell r="A894">
            <v>1300</v>
          </cell>
          <cell r="B894" t="str">
            <v>332006300106</v>
          </cell>
          <cell r="C894" t="str">
            <v>332</v>
          </cell>
          <cell r="D894" t="str">
            <v>332006</v>
          </cell>
          <cell r="E894" t="str">
            <v>ساير حسابها و اسناد پرداختني</v>
          </cell>
          <cell r="F894" t="str">
            <v>ساير بستانكاران</v>
          </cell>
          <cell r="G894" t="str">
            <v>300106</v>
          </cell>
          <cell r="H894" t="str">
            <v>محمد باطومچي</v>
          </cell>
          <cell r="P894" t="str">
            <v>130</v>
          </cell>
        </row>
        <row r="895">
          <cell r="A895">
            <v>1300</v>
          </cell>
          <cell r="B895" t="str">
            <v>332006300109</v>
          </cell>
          <cell r="C895" t="str">
            <v>332</v>
          </cell>
          <cell r="D895" t="str">
            <v>332006</v>
          </cell>
          <cell r="E895" t="str">
            <v>ساير حسابها و اسناد پرداختني</v>
          </cell>
          <cell r="F895" t="str">
            <v>ساير بستانكاران</v>
          </cell>
          <cell r="G895" t="str">
            <v>300109</v>
          </cell>
          <cell r="H895" t="str">
            <v>سيد کاظم حجازي</v>
          </cell>
          <cell r="P895" t="str">
            <v>130</v>
          </cell>
        </row>
        <row r="896">
          <cell r="A896">
            <v>1300</v>
          </cell>
          <cell r="B896" t="str">
            <v>332006300121</v>
          </cell>
          <cell r="C896" t="str">
            <v>332</v>
          </cell>
          <cell r="D896" t="str">
            <v>332006</v>
          </cell>
          <cell r="E896" t="str">
            <v>ساير حسابها و اسناد پرداختني</v>
          </cell>
          <cell r="F896" t="str">
            <v>ساير بستانكاران</v>
          </cell>
          <cell r="G896" t="str">
            <v>300121</v>
          </cell>
          <cell r="H896" t="str">
            <v>محمد پيردولت</v>
          </cell>
          <cell r="P896" t="str">
            <v>130</v>
          </cell>
        </row>
        <row r="897">
          <cell r="A897">
            <v>1300</v>
          </cell>
          <cell r="B897" t="str">
            <v>332006300150</v>
          </cell>
          <cell r="C897" t="str">
            <v>332</v>
          </cell>
          <cell r="D897" t="str">
            <v>332006</v>
          </cell>
          <cell r="E897" t="str">
            <v>ساير حسابها و اسناد پرداختني</v>
          </cell>
          <cell r="F897" t="str">
            <v>ساير بستانكاران</v>
          </cell>
          <cell r="G897" t="str">
            <v>300150</v>
          </cell>
          <cell r="H897" t="str">
            <v>مجتبي شرقي وند</v>
          </cell>
          <cell r="P897" t="str">
            <v>130</v>
          </cell>
        </row>
        <row r="898">
          <cell r="A898">
            <v>1300</v>
          </cell>
          <cell r="B898" t="str">
            <v>332006300166</v>
          </cell>
          <cell r="C898" t="str">
            <v>332</v>
          </cell>
          <cell r="D898" t="str">
            <v>332006</v>
          </cell>
          <cell r="E898" t="str">
            <v>ساير حسابها و اسناد پرداختني</v>
          </cell>
          <cell r="F898" t="str">
            <v>ساير بستانكاران</v>
          </cell>
          <cell r="G898" t="str">
            <v>300166</v>
          </cell>
          <cell r="H898" t="str">
            <v>مسعود عبدالرحميان</v>
          </cell>
          <cell r="P898" t="str">
            <v>130</v>
          </cell>
        </row>
        <row r="899">
          <cell r="A899">
            <v>1300</v>
          </cell>
          <cell r="B899" t="str">
            <v>332006300212</v>
          </cell>
          <cell r="C899" t="str">
            <v>332</v>
          </cell>
          <cell r="D899" t="str">
            <v>332006</v>
          </cell>
          <cell r="E899" t="str">
            <v>ساير حسابها و اسناد پرداختني</v>
          </cell>
          <cell r="F899" t="str">
            <v>ساير بستانكاران</v>
          </cell>
          <cell r="G899" t="str">
            <v>300212</v>
          </cell>
          <cell r="H899" t="str">
            <v>پيمان نعمتي</v>
          </cell>
          <cell r="P899" t="str">
            <v>130</v>
          </cell>
        </row>
        <row r="900">
          <cell r="A900">
            <v>1300</v>
          </cell>
          <cell r="B900" t="str">
            <v>332006300217</v>
          </cell>
          <cell r="C900" t="str">
            <v>332</v>
          </cell>
          <cell r="D900" t="str">
            <v>332006</v>
          </cell>
          <cell r="E900" t="str">
            <v>ساير حسابها و اسناد پرداختني</v>
          </cell>
          <cell r="F900" t="str">
            <v>ساير بستانكاران</v>
          </cell>
          <cell r="G900" t="str">
            <v>300217</v>
          </cell>
          <cell r="H900" t="str">
            <v>عبدالحسين شارقي</v>
          </cell>
          <cell r="P900" t="str">
            <v>130</v>
          </cell>
        </row>
        <row r="901">
          <cell r="A901">
            <v>1300</v>
          </cell>
          <cell r="B901" t="str">
            <v>332006300221</v>
          </cell>
          <cell r="C901" t="str">
            <v>332</v>
          </cell>
          <cell r="D901" t="str">
            <v>332006</v>
          </cell>
          <cell r="E901" t="str">
            <v>ساير حسابها و اسناد پرداختني</v>
          </cell>
          <cell r="F901" t="str">
            <v>ساير بستانكاران</v>
          </cell>
          <cell r="G901" t="str">
            <v>300221</v>
          </cell>
          <cell r="H901" t="str">
            <v>هادي خدائيان</v>
          </cell>
          <cell r="P901" t="str">
            <v>130</v>
          </cell>
        </row>
        <row r="902">
          <cell r="A902">
            <v>1300</v>
          </cell>
          <cell r="B902" t="str">
            <v>332006300227</v>
          </cell>
          <cell r="C902" t="str">
            <v>332</v>
          </cell>
          <cell r="D902" t="str">
            <v>332006</v>
          </cell>
          <cell r="E902" t="str">
            <v>ساير حسابها و اسناد پرداختني</v>
          </cell>
          <cell r="F902" t="str">
            <v>ساير بستانكاران</v>
          </cell>
          <cell r="G902" t="str">
            <v>300227</v>
          </cell>
          <cell r="H902" t="str">
            <v>فربد مصافي</v>
          </cell>
          <cell r="P902" t="str">
            <v>130</v>
          </cell>
        </row>
        <row r="903">
          <cell r="A903">
            <v>1300</v>
          </cell>
          <cell r="B903" t="str">
            <v>332006300228</v>
          </cell>
          <cell r="C903" t="str">
            <v>332</v>
          </cell>
          <cell r="D903" t="str">
            <v>332006</v>
          </cell>
          <cell r="E903" t="str">
            <v>ساير حسابها و اسناد پرداختني</v>
          </cell>
          <cell r="F903" t="str">
            <v>ساير بستانكاران</v>
          </cell>
          <cell r="G903" t="str">
            <v>300228</v>
          </cell>
          <cell r="H903" t="str">
            <v>غلامرضا بهراميان</v>
          </cell>
          <cell r="P903" t="str">
            <v>130</v>
          </cell>
        </row>
        <row r="904">
          <cell r="A904">
            <v>1300</v>
          </cell>
          <cell r="B904" t="str">
            <v>332006300246</v>
          </cell>
          <cell r="C904" t="str">
            <v>332</v>
          </cell>
          <cell r="D904" t="str">
            <v>332006</v>
          </cell>
          <cell r="E904" t="str">
            <v>ساير حسابها و اسناد پرداختني</v>
          </cell>
          <cell r="F904" t="str">
            <v>ساير بستانكاران</v>
          </cell>
          <cell r="G904" t="str">
            <v>300246</v>
          </cell>
          <cell r="H904" t="str">
            <v>عزيز خدادادي</v>
          </cell>
          <cell r="P904" t="str">
            <v>130</v>
          </cell>
        </row>
        <row r="905">
          <cell r="A905">
            <v>1300</v>
          </cell>
          <cell r="B905" t="str">
            <v>332006101326</v>
          </cell>
          <cell r="C905" t="str">
            <v>332</v>
          </cell>
          <cell r="D905" t="str">
            <v>332006</v>
          </cell>
          <cell r="E905" t="str">
            <v>ساير حسابها و اسناد پرداختني</v>
          </cell>
          <cell r="F905" t="str">
            <v>ساير بستانكاران</v>
          </cell>
          <cell r="G905" t="str">
            <v>101326</v>
          </cell>
          <cell r="H905" t="str">
            <v>كانون وكلا</v>
          </cell>
          <cell r="P905" t="str">
            <v>130</v>
          </cell>
        </row>
        <row r="906">
          <cell r="A906">
            <v>1300</v>
          </cell>
          <cell r="B906" t="str">
            <v>332006101325</v>
          </cell>
          <cell r="C906" t="str">
            <v>332</v>
          </cell>
          <cell r="D906" t="str">
            <v>332006</v>
          </cell>
          <cell r="E906" t="str">
            <v>ساير حسابها و اسناد پرداختني</v>
          </cell>
          <cell r="F906" t="str">
            <v>ساير بستانكاران</v>
          </cell>
          <cell r="G906" t="str">
            <v>101325</v>
          </cell>
          <cell r="H906" t="str">
            <v>صندوق حمايت از وكلا</v>
          </cell>
          <cell r="P906" t="str">
            <v>130</v>
          </cell>
        </row>
        <row r="907">
          <cell r="A907">
            <v>1300</v>
          </cell>
          <cell r="B907" t="str">
            <v>332006300068</v>
          </cell>
          <cell r="C907" t="str">
            <v>332</v>
          </cell>
          <cell r="D907" t="str">
            <v>332006</v>
          </cell>
          <cell r="E907" t="str">
            <v>ساير حسابها و اسناد پرداختني</v>
          </cell>
          <cell r="F907" t="str">
            <v>ساير بستانكاران</v>
          </cell>
          <cell r="G907" t="str">
            <v>300068</v>
          </cell>
          <cell r="H907" t="str">
            <v>صادق زاده سيد محمود</v>
          </cell>
          <cell r="P907" t="str">
            <v>130</v>
          </cell>
        </row>
        <row r="908">
          <cell r="A908">
            <v>1320</v>
          </cell>
          <cell r="B908" t="str">
            <v>332007102702</v>
          </cell>
          <cell r="C908" t="str">
            <v>332</v>
          </cell>
          <cell r="D908" t="str">
            <v>332007</v>
          </cell>
          <cell r="E908" t="str">
            <v>ساير حسابها و اسناد پرداختني</v>
          </cell>
          <cell r="F908" t="str">
            <v>اسناد پرداختني</v>
          </cell>
          <cell r="G908" t="str">
            <v>102702</v>
          </cell>
          <cell r="H908" t="str">
            <v>ماليات وعوارض بر ارزش افزوده</v>
          </cell>
          <cell r="P908" t="str">
            <v>132</v>
          </cell>
        </row>
        <row r="909">
          <cell r="A909">
            <v>1320</v>
          </cell>
          <cell r="B909" t="str">
            <v>332007102706</v>
          </cell>
          <cell r="C909" t="str">
            <v>332</v>
          </cell>
          <cell r="D909" t="str">
            <v>332007</v>
          </cell>
          <cell r="E909" t="str">
            <v>ساير حسابها و اسناد پرداختني</v>
          </cell>
          <cell r="F909" t="str">
            <v>اسناد پرداختني</v>
          </cell>
          <cell r="G909" t="str">
            <v>102706</v>
          </cell>
          <cell r="H909" t="str">
            <v>ماليات عملكرد سال 88</v>
          </cell>
          <cell r="P909" t="str">
            <v>132</v>
          </cell>
        </row>
        <row r="910">
          <cell r="A910">
            <v>1302</v>
          </cell>
          <cell r="B910" t="str">
            <v>332008101001</v>
          </cell>
          <cell r="C910" t="str">
            <v>332</v>
          </cell>
          <cell r="D910" t="str">
            <v>332008</v>
          </cell>
          <cell r="E910" t="str">
            <v>ساير حسابها و اسناد پرداختني</v>
          </cell>
          <cell r="F910" t="str">
            <v>ماليات وعوارض بر ارزش افزوده (فروش)</v>
          </cell>
          <cell r="G910" t="str">
            <v>101001</v>
          </cell>
          <cell r="H910" t="str">
            <v>شرکت مگا موتورفروش قطعات خودرو</v>
          </cell>
          <cell r="P910" t="str">
            <v>130</v>
          </cell>
        </row>
        <row r="911">
          <cell r="A911">
            <v>1302</v>
          </cell>
          <cell r="B911" t="str">
            <v>332008101699</v>
          </cell>
          <cell r="C911" t="str">
            <v>332</v>
          </cell>
          <cell r="D911" t="str">
            <v>332008</v>
          </cell>
          <cell r="E911" t="str">
            <v>ساير حسابها و اسناد پرداختني</v>
          </cell>
          <cell r="F911" t="str">
            <v>ماليات وعوارض بر ارزش افزوده (فروش)</v>
          </cell>
          <cell r="G911" t="str">
            <v>101699</v>
          </cell>
          <cell r="H911" t="str">
            <v>متفرقه</v>
          </cell>
          <cell r="P911" t="str">
            <v>130</v>
          </cell>
        </row>
        <row r="912">
          <cell r="A912">
            <v>1302</v>
          </cell>
          <cell r="B912" t="str">
            <v>332008101023</v>
          </cell>
          <cell r="C912" t="str">
            <v>332</v>
          </cell>
          <cell r="D912" t="str">
            <v>332008</v>
          </cell>
          <cell r="E912" t="str">
            <v>ساير حسابها و اسناد پرداختني</v>
          </cell>
          <cell r="F912" t="str">
            <v>ماليات وعوارض بر ارزش افزوده (فروش)</v>
          </cell>
          <cell r="G912" t="str">
            <v>101023</v>
          </cell>
          <cell r="H912" t="str">
            <v>شركت سايپا يدك</v>
          </cell>
          <cell r="P912" t="str">
            <v>130</v>
          </cell>
        </row>
        <row r="913">
          <cell r="A913">
            <v>1302</v>
          </cell>
          <cell r="B913" t="str">
            <v>332008101022</v>
          </cell>
          <cell r="C913" t="str">
            <v>332</v>
          </cell>
          <cell r="D913" t="str">
            <v>332008</v>
          </cell>
          <cell r="E913" t="str">
            <v>ساير حسابها و اسناد پرداختني</v>
          </cell>
          <cell r="F913" t="str">
            <v>ماليات وعوارض بر ارزش افزوده (فروش)</v>
          </cell>
          <cell r="G913" t="str">
            <v>101022</v>
          </cell>
          <cell r="H913" t="str">
            <v>شرکت توليدي بهران محور سايپا</v>
          </cell>
          <cell r="P913" t="str">
            <v>130</v>
          </cell>
        </row>
        <row r="914">
          <cell r="A914">
            <v>1302</v>
          </cell>
          <cell r="B914" t="str">
            <v>332008101862</v>
          </cell>
          <cell r="C914" t="str">
            <v>332</v>
          </cell>
          <cell r="D914" t="str">
            <v>332008</v>
          </cell>
          <cell r="E914" t="str">
            <v>ساير حسابها و اسناد پرداختني</v>
          </cell>
          <cell r="F914" t="str">
            <v>ماليات وعوارض بر ارزش افزوده (فروش)</v>
          </cell>
          <cell r="G914" t="str">
            <v>101862</v>
          </cell>
          <cell r="H914" t="str">
            <v>شركت صنعتي رول محور سامان</v>
          </cell>
          <cell r="P914" t="str">
            <v>130</v>
          </cell>
        </row>
        <row r="915">
          <cell r="A915">
            <v>1302</v>
          </cell>
          <cell r="B915" t="str">
            <v>332008101850</v>
          </cell>
          <cell r="C915" t="str">
            <v>332</v>
          </cell>
          <cell r="D915" t="str">
            <v>332008</v>
          </cell>
          <cell r="E915" t="str">
            <v>ساير حسابها و اسناد پرداختني</v>
          </cell>
          <cell r="F915" t="str">
            <v>ماليات وعوارض بر ارزش افزوده (فروش)</v>
          </cell>
          <cell r="G915" t="str">
            <v>101850</v>
          </cell>
          <cell r="H915" t="str">
            <v>فريدون رزمجو</v>
          </cell>
          <cell r="P915" t="str">
            <v>130</v>
          </cell>
        </row>
        <row r="916">
          <cell r="A916">
            <v>1302</v>
          </cell>
          <cell r="B916" t="str">
            <v>332008101865</v>
          </cell>
          <cell r="C916" t="str">
            <v>332</v>
          </cell>
          <cell r="D916" t="str">
            <v>332008</v>
          </cell>
          <cell r="E916" t="str">
            <v>ساير حسابها و اسناد پرداختني</v>
          </cell>
          <cell r="F916" t="str">
            <v>ماليات وعوارض بر ارزش افزوده (فروش)</v>
          </cell>
          <cell r="G916" t="str">
            <v>101865</v>
          </cell>
          <cell r="H916" t="str">
            <v>شرکت پارت قطعه</v>
          </cell>
          <cell r="P916" t="str">
            <v>130</v>
          </cell>
        </row>
        <row r="917">
          <cell r="A917">
            <v>1302</v>
          </cell>
          <cell r="B917" t="str">
            <v>332008101201</v>
          </cell>
          <cell r="C917" t="str">
            <v>332</v>
          </cell>
          <cell r="D917" t="str">
            <v>332008</v>
          </cell>
          <cell r="E917" t="str">
            <v>ساير حسابها و اسناد پرداختني</v>
          </cell>
          <cell r="F917" t="str">
            <v>ماليات وعوارض بر ارزش افزوده (فروش)</v>
          </cell>
          <cell r="G917" t="str">
            <v>101201</v>
          </cell>
          <cell r="H917" t="str">
            <v>شرکت آهنفام سديد</v>
          </cell>
          <cell r="P917" t="str">
            <v>130</v>
          </cell>
        </row>
        <row r="918">
          <cell r="A918">
            <v>1302</v>
          </cell>
          <cell r="B918" t="str">
            <v>332008101589</v>
          </cell>
          <cell r="C918" t="str">
            <v>332</v>
          </cell>
          <cell r="D918" t="str">
            <v>332008</v>
          </cell>
          <cell r="E918" t="str">
            <v>ساير حسابها و اسناد پرداختني</v>
          </cell>
          <cell r="F918" t="str">
            <v>ماليات وعوارض بر ارزش افزوده (فروش)</v>
          </cell>
          <cell r="G918" t="str">
            <v>101589</v>
          </cell>
          <cell r="H918" t="str">
            <v>ريخته گري سهند آذرين</v>
          </cell>
          <cell r="P918" t="str">
            <v>130</v>
          </cell>
        </row>
        <row r="919">
          <cell r="A919">
            <v>1302</v>
          </cell>
          <cell r="B919" t="str">
            <v>332008101896</v>
          </cell>
          <cell r="C919" t="str">
            <v>332</v>
          </cell>
          <cell r="D919" t="str">
            <v>332008</v>
          </cell>
          <cell r="E919" t="str">
            <v>ساير حسابها و اسناد پرداختني</v>
          </cell>
          <cell r="F919" t="str">
            <v>ماليات وعوارض بر ارزش افزوده (فروش)</v>
          </cell>
          <cell r="G919" t="str">
            <v>101896</v>
          </cell>
          <cell r="H919" t="str">
            <v>شركت درخشان قطعه ساز</v>
          </cell>
          <cell r="P919" t="str">
            <v>130</v>
          </cell>
        </row>
        <row r="920">
          <cell r="A920">
            <v>1302</v>
          </cell>
          <cell r="B920" t="str">
            <v>332008101279</v>
          </cell>
          <cell r="C920" t="str">
            <v>332</v>
          </cell>
          <cell r="D920" t="str">
            <v>332008</v>
          </cell>
          <cell r="E920" t="str">
            <v>ساير حسابها و اسناد پرداختني</v>
          </cell>
          <cell r="F920" t="str">
            <v>ماليات وعوارض بر ارزش افزوده (فروش)</v>
          </cell>
          <cell r="G920" t="str">
            <v>101279</v>
          </cell>
          <cell r="H920" t="str">
            <v>جبارپور بنيادي مهندس محمد</v>
          </cell>
          <cell r="P920" t="str">
            <v>130</v>
          </cell>
        </row>
        <row r="921">
          <cell r="A921">
            <v>1302</v>
          </cell>
          <cell r="B921" t="str">
            <v>332008101018</v>
          </cell>
          <cell r="C921" t="str">
            <v>332</v>
          </cell>
          <cell r="D921" t="str">
            <v>332008</v>
          </cell>
          <cell r="E921" t="str">
            <v>ساير حسابها و اسناد پرداختني</v>
          </cell>
          <cell r="F921" t="str">
            <v>ماليات وعوارض بر ارزش افزوده (فروش)</v>
          </cell>
          <cell r="G921" t="str">
            <v>101018</v>
          </cell>
          <cell r="H921" t="str">
            <v>شرکت مهندسي اجزاء ماشين گستر آرين (امگا)</v>
          </cell>
          <cell r="P921" t="str">
            <v>130</v>
          </cell>
        </row>
        <row r="922">
          <cell r="A922">
            <v>1302</v>
          </cell>
          <cell r="B922" t="str">
            <v>332008101925</v>
          </cell>
          <cell r="C922" t="str">
            <v>332</v>
          </cell>
          <cell r="D922" t="str">
            <v>332008</v>
          </cell>
          <cell r="E922" t="str">
            <v>ساير حسابها و اسناد پرداختني</v>
          </cell>
          <cell r="F922" t="str">
            <v>ماليات وعوارض بر ارزش افزوده (فروش)</v>
          </cell>
          <cell r="G922" t="str">
            <v>101925</v>
          </cell>
          <cell r="H922" t="str">
            <v>صنايع شهيد افشردي</v>
          </cell>
          <cell r="P922" t="str">
            <v>130</v>
          </cell>
        </row>
        <row r="923">
          <cell r="A923">
            <v>1302</v>
          </cell>
          <cell r="B923" t="str">
            <v>332008101945</v>
          </cell>
          <cell r="C923" t="str">
            <v>332</v>
          </cell>
          <cell r="D923" t="str">
            <v>332008</v>
          </cell>
          <cell r="E923" t="str">
            <v>ساير حسابها و اسناد پرداختني</v>
          </cell>
          <cell r="F923" t="str">
            <v>ماليات وعوارض بر ارزش افزوده (فروش)</v>
          </cell>
          <cell r="G923" t="str">
            <v>101945</v>
          </cell>
          <cell r="H923" t="str">
            <v>شركت اروم تجهيز گستر</v>
          </cell>
          <cell r="P923" t="str">
            <v>130</v>
          </cell>
        </row>
        <row r="924">
          <cell r="A924">
            <v>1302</v>
          </cell>
          <cell r="B924" t="str">
            <v>332008101798</v>
          </cell>
          <cell r="C924" t="str">
            <v>332</v>
          </cell>
          <cell r="D924" t="str">
            <v>332008</v>
          </cell>
          <cell r="E924" t="str">
            <v>ساير حسابها و اسناد پرداختني</v>
          </cell>
          <cell r="F924" t="str">
            <v>ماليات وعوارض بر ارزش افزوده (فروش)</v>
          </cell>
          <cell r="G924" t="str">
            <v>101798</v>
          </cell>
          <cell r="H924" t="str">
            <v>شركت بازرگاني و خدمات همگام خودرو</v>
          </cell>
          <cell r="P924" t="str">
            <v>130</v>
          </cell>
        </row>
        <row r="925">
          <cell r="A925">
            <v>1302</v>
          </cell>
          <cell r="B925" t="str">
            <v>332008101919</v>
          </cell>
          <cell r="C925" t="str">
            <v>332</v>
          </cell>
          <cell r="D925" t="str">
            <v>332008</v>
          </cell>
          <cell r="E925" t="str">
            <v>ساير حسابها و اسناد پرداختني</v>
          </cell>
          <cell r="F925" t="str">
            <v>ماليات وعوارض بر ارزش افزوده (فروش)</v>
          </cell>
          <cell r="G925" t="str">
            <v>101919</v>
          </cell>
          <cell r="H925" t="str">
            <v>شركت صنعتي آذر كاوش سهند</v>
          </cell>
          <cell r="P925" t="str">
            <v>130</v>
          </cell>
        </row>
        <row r="926">
          <cell r="A926">
            <v>1302</v>
          </cell>
          <cell r="B926" t="str">
            <v>332008101848</v>
          </cell>
          <cell r="C926" t="str">
            <v>332</v>
          </cell>
          <cell r="D926" t="str">
            <v>332008</v>
          </cell>
          <cell r="E926" t="str">
            <v>ساير حسابها و اسناد پرداختني</v>
          </cell>
          <cell r="F926" t="str">
            <v>ماليات وعوارض بر ارزش افزوده (فروش)</v>
          </cell>
          <cell r="G926" t="str">
            <v>101848</v>
          </cell>
          <cell r="H926" t="str">
            <v>شرکت سپهر آذر پويا</v>
          </cell>
          <cell r="P926" t="str">
            <v>130</v>
          </cell>
        </row>
        <row r="927">
          <cell r="A927">
            <v>1302</v>
          </cell>
          <cell r="B927" t="str">
            <v>332008101836</v>
          </cell>
          <cell r="C927" t="str">
            <v>332</v>
          </cell>
          <cell r="D927" t="str">
            <v>332008</v>
          </cell>
          <cell r="E927" t="str">
            <v>ساير حسابها و اسناد پرداختني</v>
          </cell>
          <cell r="F927" t="str">
            <v>ماليات وعوارض بر ارزش افزوده (فروش)</v>
          </cell>
          <cell r="G927" t="str">
            <v>101836</v>
          </cell>
          <cell r="H927" t="str">
            <v>شركت مهندسي و تامين قطعات تراکتور سازي</v>
          </cell>
          <cell r="P927" t="str">
            <v>130</v>
          </cell>
        </row>
        <row r="928">
          <cell r="A928">
            <v>1302</v>
          </cell>
          <cell r="B928" t="str">
            <v>332008101280</v>
          </cell>
          <cell r="C928" t="str">
            <v>332</v>
          </cell>
          <cell r="D928" t="str">
            <v>332008</v>
          </cell>
          <cell r="E928" t="str">
            <v>ساير حسابها و اسناد پرداختني</v>
          </cell>
          <cell r="F928" t="str">
            <v>ماليات وعوارض بر ارزش افزوده (فروش)</v>
          </cell>
          <cell r="G928" t="str">
            <v>101280</v>
          </cell>
          <cell r="H928" t="str">
            <v>شرکت پرسيران</v>
          </cell>
          <cell r="P928" t="str">
            <v>130</v>
          </cell>
        </row>
        <row r="929">
          <cell r="A929">
            <v>1302</v>
          </cell>
          <cell r="B929" t="str">
            <v>332008101542</v>
          </cell>
          <cell r="C929" t="str">
            <v>332</v>
          </cell>
          <cell r="D929" t="str">
            <v>332008</v>
          </cell>
          <cell r="E929" t="str">
            <v>ساير حسابها و اسناد پرداختني</v>
          </cell>
          <cell r="F929" t="str">
            <v>ماليات وعوارض بر ارزش افزوده (فروش)</v>
          </cell>
          <cell r="G929" t="str">
            <v>101542</v>
          </cell>
          <cell r="H929" t="str">
            <v>بلبرينگ سازي</v>
          </cell>
          <cell r="P929" t="str">
            <v>130</v>
          </cell>
        </row>
        <row r="930">
          <cell r="A930">
            <v>1302</v>
          </cell>
          <cell r="B930" t="str">
            <v>332008101226</v>
          </cell>
          <cell r="C930" t="str">
            <v>332</v>
          </cell>
          <cell r="D930" t="str">
            <v>332008</v>
          </cell>
          <cell r="E930" t="str">
            <v>ساير حسابها و اسناد پرداختني</v>
          </cell>
          <cell r="F930" t="str">
            <v>ماليات وعوارض بر ارزش افزوده (فروش)</v>
          </cell>
          <cell r="G930" t="str">
            <v>101226</v>
          </cell>
          <cell r="H930" t="str">
            <v>شركت گاردان پارت سازان</v>
          </cell>
          <cell r="P930" t="str">
            <v>130</v>
          </cell>
        </row>
        <row r="931">
          <cell r="A931">
            <v>1302</v>
          </cell>
          <cell r="B931" t="str">
            <v>332008101235</v>
          </cell>
          <cell r="C931" t="str">
            <v>332</v>
          </cell>
          <cell r="D931" t="str">
            <v>332008</v>
          </cell>
          <cell r="E931" t="str">
            <v>ساير حسابها و اسناد پرداختني</v>
          </cell>
          <cell r="F931" t="str">
            <v>ماليات وعوارض بر ارزش افزوده (فروش)</v>
          </cell>
          <cell r="G931" t="str">
            <v>101235</v>
          </cell>
          <cell r="H931" t="str">
            <v>شرکت فرمان خودرو</v>
          </cell>
          <cell r="P931" t="str">
            <v>130</v>
          </cell>
        </row>
        <row r="932">
          <cell r="A932">
            <v>1302</v>
          </cell>
          <cell r="B932" t="str">
            <v>332008101608</v>
          </cell>
          <cell r="C932" t="str">
            <v>332</v>
          </cell>
          <cell r="D932" t="str">
            <v>332008</v>
          </cell>
          <cell r="E932" t="str">
            <v>ساير حسابها و اسناد پرداختني</v>
          </cell>
          <cell r="F932" t="str">
            <v>ماليات وعوارض بر ارزش افزوده (فروش)</v>
          </cell>
          <cell r="G932" t="str">
            <v>101608</v>
          </cell>
          <cell r="H932" t="str">
            <v>شركت پولاديش</v>
          </cell>
          <cell r="P932" t="str">
            <v>130</v>
          </cell>
        </row>
        <row r="933">
          <cell r="A933">
            <v>1302</v>
          </cell>
          <cell r="B933" t="str">
            <v>332008101508</v>
          </cell>
          <cell r="C933" t="str">
            <v>332</v>
          </cell>
          <cell r="D933" t="str">
            <v>332008</v>
          </cell>
          <cell r="E933" t="str">
            <v>ساير حسابها و اسناد پرداختني</v>
          </cell>
          <cell r="F933" t="str">
            <v>ماليات وعوارض بر ارزش افزوده (فروش)</v>
          </cell>
          <cell r="G933" t="str">
            <v>101508</v>
          </cell>
          <cell r="H933" t="str">
            <v>شركت بنيان ديزل</v>
          </cell>
          <cell r="P933" t="str">
            <v>130</v>
          </cell>
        </row>
        <row r="934">
          <cell r="A934">
            <v>1302</v>
          </cell>
          <cell r="B934" t="str">
            <v>332008101946</v>
          </cell>
          <cell r="C934" t="str">
            <v>332</v>
          </cell>
          <cell r="D934" t="str">
            <v>332008</v>
          </cell>
          <cell r="E934" t="str">
            <v>ساير حسابها و اسناد پرداختني</v>
          </cell>
          <cell r="F934" t="str">
            <v>ماليات وعوارض بر ارزش افزوده (فروش)</v>
          </cell>
          <cell r="G934" t="str">
            <v>101946</v>
          </cell>
          <cell r="H934" t="str">
            <v>شركت ميانرو</v>
          </cell>
          <cell r="P934" t="str">
            <v>130</v>
          </cell>
        </row>
        <row r="935">
          <cell r="A935">
            <v>1302</v>
          </cell>
          <cell r="B935" t="str">
            <v>332008101927</v>
          </cell>
          <cell r="C935" t="str">
            <v>332</v>
          </cell>
          <cell r="D935" t="str">
            <v>332008</v>
          </cell>
          <cell r="E935" t="str">
            <v>ساير حسابها و اسناد پرداختني</v>
          </cell>
          <cell r="F935" t="str">
            <v>ماليات وعوارض بر ارزش افزوده (فروش)</v>
          </cell>
          <cell r="G935" t="str">
            <v>101927</v>
          </cell>
          <cell r="H935" t="str">
            <v>شركت بن خودرو</v>
          </cell>
          <cell r="P935" t="str">
            <v>130</v>
          </cell>
        </row>
        <row r="936">
          <cell r="A936">
            <v>1302</v>
          </cell>
          <cell r="B936" t="str">
            <v>332008101552</v>
          </cell>
          <cell r="C936" t="str">
            <v>332</v>
          </cell>
          <cell r="D936" t="str">
            <v>332008</v>
          </cell>
          <cell r="E936" t="str">
            <v>ساير حسابها و اسناد پرداختني</v>
          </cell>
          <cell r="F936" t="str">
            <v>ماليات وعوارض بر ارزش افزوده (فروش)</v>
          </cell>
          <cell r="G936" t="str">
            <v>101552</v>
          </cell>
          <cell r="H936" t="str">
            <v>گروه مهندسي نوين برش آذرآبادگان</v>
          </cell>
          <cell r="P936" t="str">
            <v>130</v>
          </cell>
        </row>
        <row r="937">
          <cell r="A937">
            <v>1302</v>
          </cell>
          <cell r="B937" t="str">
            <v>332008101851</v>
          </cell>
          <cell r="C937" t="str">
            <v>332</v>
          </cell>
          <cell r="D937" t="str">
            <v>332008</v>
          </cell>
          <cell r="E937" t="str">
            <v>ساير حسابها و اسناد پرداختني</v>
          </cell>
          <cell r="F937" t="str">
            <v>ماليات وعوارض بر ارزش افزوده (فروش)</v>
          </cell>
          <cell r="G937" t="str">
            <v>101851</v>
          </cell>
          <cell r="H937" t="str">
            <v>شركت كيان صنعت خاوران</v>
          </cell>
          <cell r="P937" t="str">
            <v>130</v>
          </cell>
        </row>
        <row r="938">
          <cell r="A938">
            <v>1302</v>
          </cell>
          <cell r="B938" t="str">
            <v>332008101632</v>
          </cell>
          <cell r="C938" t="str">
            <v>332</v>
          </cell>
          <cell r="D938" t="str">
            <v>332008</v>
          </cell>
          <cell r="E938" t="str">
            <v>ساير حسابها و اسناد پرداختني</v>
          </cell>
          <cell r="F938" t="str">
            <v>ماليات وعوارض بر ارزش افزوده (فروش)</v>
          </cell>
          <cell r="G938" t="str">
            <v>101632</v>
          </cell>
          <cell r="H938" t="str">
            <v>شركت همراهان صنعت</v>
          </cell>
          <cell r="P938" t="str">
            <v>130</v>
          </cell>
        </row>
        <row r="939">
          <cell r="A939">
            <v>1302</v>
          </cell>
          <cell r="B939" t="str">
            <v>332008101894</v>
          </cell>
          <cell r="C939" t="str">
            <v>332</v>
          </cell>
          <cell r="D939" t="str">
            <v>332008</v>
          </cell>
          <cell r="E939" t="str">
            <v>ساير حسابها و اسناد پرداختني</v>
          </cell>
          <cell r="F939" t="str">
            <v>ماليات وعوارض بر ارزش افزوده (فروش)</v>
          </cell>
          <cell r="G939" t="str">
            <v>101894</v>
          </cell>
          <cell r="H939" t="str">
            <v>شركت رسا گستر آذر</v>
          </cell>
          <cell r="P939" t="str">
            <v>130</v>
          </cell>
        </row>
        <row r="940">
          <cell r="A940">
            <v>1302</v>
          </cell>
          <cell r="B940" t="str">
            <v>332008101751</v>
          </cell>
          <cell r="C940" t="str">
            <v>332</v>
          </cell>
          <cell r="D940" t="str">
            <v>332008</v>
          </cell>
          <cell r="E940" t="str">
            <v>ساير حسابها و اسناد پرداختني</v>
          </cell>
          <cell r="F940" t="str">
            <v>ماليات وعوارض بر ارزش افزوده (فروش)</v>
          </cell>
          <cell r="G940" t="str">
            <v>101751</v>
          </cell>
          <cell r="H940" t="str">
            <v>قطعه سازي محمودي</v>
          </cell>
          <cell r="P940" t="str">
            <v>130</v>
          </cell>
        </row>
        <row r="941">
          <cell r="A941">
            <v>1302</v>
          </cell>
          <cell r="B941" t="str">
            <v>332008101786</v>
          </cell>
          <cell r="C941" t="str">
            <v>332</v>
          </cell>
          <cell r="D941" t="str">
            <v>332008</v>
          </cell>
          <cell r="E941" t="str">
            <v>ساير حسابها و اسناد پرداختني</v>
          </cell>
          <cell r="F941" t="str">
            <v>ماليات وعوارض بر ارزش افزوده (فروش)</v>
          </cell>
          <cell r="G941" t="str">
            <v>101786</v>
          </cell>
          <cell r="H941" t="str">
            <v>شركت ورق كاران تبريز</v>
          </cell>
          <cell r="P941" t="str">
            <v>130</v>
          </cell>
        </row>
        <row r="942">
          <cell r="A942">
            <v>1302</v>
          </cell>
          <cell r="B942" t="str">
            <v>332008101839</v>
          </cell>
          <cell r="C942" t="str">
            <v>332</v>
          </cell>
          <cell r="D942" t="str">
            <v>332008</v>
          </cell>
          <cell r="E942" t="str">
            <v>ساير حسابها و اسناد پرداختني</v>
          </cell>
          <cell r="F942" t="str">
            <v>ماليات وعوارض بر ارزش افزوده (فروش)</v>
          </cell>
          <cell r="G942" t="str">
            <v>101839</v>
          </cell>
          <cell r="H942" t="str">
            <v>شرکت آذر پاد</v>
          </cell>
          <cell r="P942" t="str">
            <v>130</v>
          </cell>
        </row>
        <row r="943">
          <cell r="A943">
            <v>1302</v>
          </cell>
          <cell r="B943" t="str">
            <v>332008101681</v>
          </cell>
          <cell r="C943" t="str">
            <v>332</v>
          </cell>
          <cell r="D943" t="str">
            <v>332008</v>
          </cell>
          <cell r="E943" t="str">
            <v>ساير حسابها و اسناد پرداختني</v>
          </cell>
          <cell r="F943" t="str">
            <v>ماليات وعوارض بر ارزش افزوده (فروش)</v>
          </cell>
          <cell r="G943" t="str">
            <v>101681</v>
          </cell>
          <cell r="H943" t="str">
            <v>ساج يدك خودرو</v>
          </cell>
          <cell r="P943" t="str">
            <v>130</v>
          </cell>
        </row>
        <row r="944">
          <cell r="A944">
            <v>1302</v>
          </cell>
          <cell r="B944" t="str">
            <v>332008101831</v>
          </cell>
          <cell r="C944" t="str">
            <v>332</v>
          </cell>
          <cell r="D944" t="str">
            <v>332008</v>
          </cell>
          <cell r="E944" t="str">
            <v>ساير حسابها و اسناد پرداختني</v>
          </cell>
          <cell r="F944" t="str">
            <v>ماليات وعوارض بر ارزش افزوده (فروش)</v>
          </cell>
          <cell r="G944" t="str">
            <v>101831</v>
          </cell>
          <cell r="H944" t="str">
            <v>تقي زاده</v>
          </cell>
          <cell r="P944" t="str">
            <v>130</v>
          </cell>
        </row>
        <row r="945">
          <cell r="A945">
            <v>1302</v>
          </cell>
          <cell r="B945" t="str">
            <v>332008101928</v>
          </cell>
          <cell r="C945" t="str">
            <v>332</v>
          </cell>
          <cell r="D945" t="str">
            <v>332008</v>
          </cell>
          <cell r="E945" t="str">
            <v>ساير حسابها و اسناد پرداختني</v>
          </cell>
          <cell r="F945" t="str">
            <v>ماليات وعوارض بر ارزش افزوده (فروش)</v>
          </cell>
          <cell r="G945" t="str">
            <v>101928</v>
          </cell>
          <cell r="H945" t="str">
            <v>شركت پيشگام صنعت تابان</v>
          </cell>
          <cell r="P945" t="str">
            <v>130</v>
          </cell>
        </row>
        <row r="946">
          <cell r="A946">
            <v>1302</v>
          </cell>
          <cell r="B946" t="str">
            <v>332008101808</v>
          </cell>
          <cell r="C946" t="str">
            <v>332</v>
          </cell>
          <cell r="D946" t="str">
            <v>332008</v>
          </cell>
          <cell r="E946" t="str">
            <v>ساير حسابها و اسناد پرداختني</v>
          </cell>
          <cell r="F946" t="str">
            <v>ماليات وعوارض بر ارزش افزوده (فروش)</v>
          </cell>
          <cell r="G946" t="str">
            <v>101808</v>
          </cell>
          <cell r="H946" t="str">
            <v>حسين عهدي (راننده ترانسپورت)</v>
          </cell>
          <cell r="P946" t="str">
            <v>130</v>
          </cell>
        </row>
        <row r="947">
          <cell r="A947">
            <v>1302</v>
          </cell>
          <cell r="B947" t="str">
            <v>332008300177</v>
          </cell>
          <cell r="C947" t="str">
            <v>332</v>
          </cell>
          <cell r="D947" t="str">
            <v>332008</v>
          </cell>
          <cell r="E947" t="str">
            <v>ساير حسابها و اسناد پرداختني</v>
          </cell>
          <cell r="F947" t="str">
            <v>ماليات وعوارض بر ارزش افزوده (فروش)</v>
          </cell>
          <cell r="G947" t="str">
            <v>300177</v>
          </cell>
          <cell r="H947" t="str">
            <v>كاظم پور احمد</v>
          </cell>
          <cell r="P947" t="str">
            <v>130</v>
          </cell>
        </row>
        <row r="948">
          <cell r="A948">
            <v>1302</v>
          </cell>
          <cell r="B948" t="str">
            <v>332008101910</v>
          </cell>
          <cell r="C948" t="str">
            <v>332</v>
          </cell>
          <cell r="D948" t="str">
            <v>332008</v>
          </cell>
          <cell r="E948" t="str">
            <v>ساير حسابها و اسناد پرداختني</v>
          </cell>
          <cell r="F948" t="str">
            <v>ماليات وعوارض بر ارزش افزوده (فروش)</v>
          </cell>
          <cell r="G948" t="str">
            <v>101910</v>
          </cell>
          <cell r="H948" t="str">
            <v>شركت ابزار محركه آذر</v>
          </cell>
          <cell r="P948" t="str">
            <v>130</v>
          </cell>
        </row>
        <row r="949">
          <cell r="A949">
            <v>1302</v>
          </cell>
          <cell r="B949" t="str">
            <v>332008300020</v>
          </cell>
          <cell r="C949" t="str">
            <v>332</v>
          </cell>
          <cell r="D949" t="str">
            <v>332008</v>
          </cell>
          <cell r="E949" t="str">
            <v>ساير حسابها و اسناد پرداختني</v>
          </cell>
          <cell r="F949" t="str">
            <v>ماليات وعوارض بر ارزش افزوده (فروش)</v>
          </cell>
          <cell r="G949" t="str">
            <v>300020</v>
          </cell>
          <cell r="H949" t="str">
            <v>نورپورينگجه جعفر</v>
          </cell>
          <cell r="P949" t="str">
            <v>130</v>
          </cell>
        </row>
        <row r="950">
          <cell r="A950">
            <v>1302</v>
          </cell>
          <cell r="B950" t="str">
            <v>332008101256</v>
          </cell>
          <cell r="C950" t="str">
            <v>332</v>
          </cell>
          <cell r="D950" t="str">
            <v>332008</v>
          </cell>
          <cell r="E950" t="str">
            <v>ساير حسابها و اسناد پرداختني</v>
          </cell>
          <cell r="F950" t="str">
            <v>ماليات وعوارض بر ارزش افزوده (فروش)</v>
          </cell>
          <cell r="G950" t="str">
            <v>101256</v>
          </cell>
          <cell r="H950" t="str">
            <v>كارگاه ادهمي</v>
          </cell>
          <cell r="P950" t="str">
            <v>130</v>
          </cell>
        </row>
        <row r="951">
          <cell r="A951">
            <v>1302</v>
          </cell>
          <cell r="B951" t="str">
            <v>332008101938</v>
          </cell>
          <cell r="C951" t="str">
            <v>332</v>
          </cell>
          <cell r="D951" t="str">
            <v>332008</v>
          </cell>
          <cell r="E951" t="str">
            <v>ساير حسابها و اسناد پرداختني</v>
          </cell>
          <cell r="F951" t="str">
            <v>ماليات وعوارض بر ارزش افزوده (فروش)</v>
          </cell>
          <cell r="G951" t="str">
            <v>101938</v>
          </cell>
          <cell r="H951" t="str">
            <v>شركت دقت فراز آذر</v>
          </cell>
          <cell r="P951" t="str">
            <v>130</v>
          </cell>
        </row>
        <row r="952">
          <cell r="A952">
            <v>1302</v>
          </cell>
          <cell r="B952" t="str">
            <v>332008300276</v>
          </cell>
          <cell r="C952" t="str">
            <v>332</v>
          </cell>
          <cell r="D952" t="str">
            <v>332008</v>
          </cell>
          <cell r="E952" t="str">
            <v>ساير حسابها و اسناد پرداختني</v>
          </cell>
          <cell r="F952" t="str">
            <v>ماليات وعوارض بر ارزش افزوده (فروش)</v>
          </cell>
          <cell r="G952" t="str">
            <v>300276</v>
          </cell>
          <cell r="H952" t="str">
            <v>ملوكي مهرشاد</v>
          </cell>
          <cell r="P952" t="str">
            <v>130</v>
          </cell>
        </row>
        <row r="953">
          <cell r="A953">
            <v>1302</v>
          </cell>
          <cell r="B953" t="str">
            <v>332008101934</v>
          </cell>
          <cell r="C953" t="str">
            <v>332</v>
          </cell>
          <cell r="D953" t="str">
            <v>332008</v>
          </cell>
          <cell r="E953" t="str">
            <v>ساير حسابها و اسناد پرداختني</v>
          </cell>
          <cell r="F953" t="str">
            <v>ماليات وعوارض بر ارزش افزوده (فروش)</v>
          </cell>
          <cell r="G953" t="str">
            <v>101934</v>
          </cell>
          <cell r="H953" t="str">
            <v>گروه صنعتي صيادي</v>
          </cell>
          <cell r="P953" t="str">
            <v>130</v>
          </cell>
        </row>
        <row r="954">
          <cell r="A954">
            <v>1302</v>
          </cell>
          <cell r="B954" t="str">
            <v>332008101876</v>
          </cell>
          <cell r="C954" t="str">
            <v>332</v>
          </cell>
          <cell r="D954" t="str">
            <v>332008</v>
          </cell>
          <cell r="E954" t="str">
            <v>ساير حسابها و اسناد پرداختني</v>
          </cell>
          <cell r="F954" t="str">
            <v>ماليات وعوارض بر ارزش افزوده (فروش)</v>
          </cell>
          <cell r="G954" t="str">
            <v>101876</v>
          </cell>
          <cell r="H954" t="str">
            <v>شرکت سيماب تبريز</v>
          </cell>
          <cell r="P954" t="str">
            <v>130</v>
          </cell>
        </row>
        <row r="955">
          <cell r="A955">
            <v>1302</v>
          </cell>
          <cell r="B955" t="str">
            <v>332008300085</v>
          </cell>
          <cell r="C955" t="str">
            <v>332</v>
          </cell>
          <cell r="D955" t="str">
            <v>332008</v>
          </cell>
          <cell r="E955" t="str">
            <v>ساير حسابها و اسناد پرداختني</v>
          </cell>
          <cell r="F955" t="str">
            <v>ماليات وعوارض بر ارزش افزوده (فروش)</v>
          </cell>
          <cell r="G955" t="str">
            <v>300085</v>
          </cell>
          <cell r="H955" t="str">
            <v>جبارپور يوسف</v>
          </cell>
          <cell r="P955" t="str">
            <v>130</v>
          </cell>
        </row>
        <row r="956">
          <cell r="A956">
            <v>1302</v>
          </cell>
          <cell r="B956" t="str">
            <v>332008101263</v>
          </cell>
          <cell r="C956" t="str">
            <v>332</v>
          </cell>
          <cell r="D956" t="str">
            <v>332008</v>
          </cell>
          <cell r="E956" t="str">
            <v>ساير حسابها و اسناد پرداختني</v>
          </cell>
          <cell r="F956" t="str">
            <v>ماليات وعوارض بر ارزش افزوده (فروش)</v>
          </cell>
          <cell r="G956" t="str">
            <v>101263</v>
          </cell>
          <cell r="H956" t="str">
            <v>شرکت قطعه سازان خودرو دلتا امين</v>
          </cell>
          <cell r="P956" t="str">
            <v>130</v>
          </cell>
        </row>
        <row r="957">
          <cell r="A957">
            <v>1302</v>
          </cell>
          <cell r="B957" t="str">
            <v>332008101795</v>
          </cell>
          <cell r="C957" t="str">
            <v>332</v>
          </cell>
          <cell r="D957" t="str">
            <v>332008</v>
          </cell>
          <cell r="E957" t="str">
            <v>ساير حسابها و اسناد پرداختني</v>
          </cell>
          <cell r="F957" t="str">
            <v>ماليات وعوارض بر ارزش افزوده (فروش)</v>
          </cell>
          <cell r="G957" t="str">
            <v>101795</v>
          </cell>
          <cell r="H957" t="str">
            <v>خدمات فني و مهندسي بهكار صنعت</v>
          </cell>
          <cell r="P957" t="str">
            <v>130</v>
          </cell>
        </row>
        <row r="958">
          <cell r="A958">
            <v>1305</v>
          </cell>
          <cell r="B958" t="str">
            <v>332009102707</v>
          </cell>
          <cell r="C958" t="str">
            <v>332</v>
          </cell>
          <cell r="D958" t="str">
            <v>332009</v>
          </cell>
          <cell r="E958" t="str">
            <v>ساير حسابها و اسناد پرداختني</v>
          </cell>
          <cell r="F958" t="str">
            <v>ماليات عملكرد</v>
          </cell>
          <cell r="G958" t="str">
            <v>102707</v>
          </cell>
          <cell r="H958" t="str">
            <v>ماليات عملكرد سال 89</v>
          </cell>
          <cell r="P958" t="str">
            <v>130</v>
          </cell>
        </row>
        <row r="959">
          <cell r="A959">
            <v>1200</v>
          </cell>
          <cell r="B959" t="str">
            <v>332011101414</v>
          </cell>
          <cell r="C959" t="str">
            <v>332</v>
          </cell>
          <cell r="D959" t="str">
            <v>332011</v>
          </cell>
          <cell r="E959" t="str">
            <v>ساير حسابها و اسناد پرداختني</v>
          </cell>
          <cell r="F959" t="str">
            <v>ماليات تكليفيي پيمانكاران(5% ماده 104ق.م.م)</v>
          </cell>
          <cell r="G959" t="str">
            <v>101414</v>
          </cell>
          <cell r="H959" t="str">
            <v>شركت آذردنده تبريز</v>
          </cell>
          <cell r="P959" t="str">
            <v>120</v>
          </cell>
        </row>
        <row r="960">
          <cell r="A960">
            <v>1200</v>
          </cell>
          <cell r="B960" t="str">
            <v>332011101659</v>
          </cell>
          <cell r="C960" t="str">
            <v>332</v>
          </cell>
          <cell r="D960" t="str">
            <v>332011</v>
          </cell>
          <cell r="E960" t="str">
            <v>ساير حسابها و اسناد پرداختني</v>
          </cell>
          <cell r="F960" t="str">
            <v>ماليات تكليفيي پيمانكاران(5% ماده 104ق.م.م)</v>
          </cell>
          <cell r="G960" t="str">
            <v>101659</v>
          </cell>
          <cell r="H960" t="str">
            <v>آبكاري آريا</v>
          </cell>
          <cell r="P960" t="str">
            <v>120</v>
          </cell>
        </row>
        <row r="961">
          <cell r="A961">
            <v>1200</v>
          </cell>
          <cell r="B961" t="str">
            <v>332011101257</v>
          </cell>
          <cell r="C961" t="str">
            <v>332</v>
          </cell>
          <cell r="D961" t="str">
            <v>332011</v>
          </cell>
          <cell r="E961" t="str">
            <v>ساير حسابها و اسناد پرداختني</v>
          </cell>
          <cell r="F961" t="str">
            <v>ماليات تكليفيي پيمانكاران(5% ماده 104ق.م.م)</v>
          </cell>
          <cell r="G961" t="str">
            <v>101257</v>
          </cell>
          <cell r="H961" t="str">
            <v>كارگاه فرجزاده</v>
          </cell>
          <cell r="P961" t="str">
            <v>120</v>
          </cell>
        </row>
        <row r="962">
          <cell r="A962">
            <v>1200</v>
          </cell>
          <cell r="B962" t="str">
            <v>332011101517</v>
          </cell>
          <cell r="C962" t="str">
            <v>332</v>
          </cell>
          <cell r="D962" t="str">
            <v>332011</v>
          </cell>
          <cell r="E962" t="str">
            <v>ساير حسابها و اسناد پرداختني</v>
          </cell>
          <cell r="F962" t="str">
            <v>ماليات تكليفيي پيمانكاران(5% ماده 104ق.م.م)</v>
          </cell>
          <cell r="G962" t="str">
            <v>101517</v>
          </cell>
          <cell r="H962" t="str">
            <v>كارگاه توليدي صنعتي امين (سنگزني امين)</v>
          </cell>
          <cell r="P962" t="str">
            <v>120</v>
          </cell>
        </row>
        <row r="963">
          <cell r="A963">
            <v>1200</v>
          </cell>
          <cell r="B963" t="str">
            <v>332011101835</v>
          </cell>
          <cell r="C963" t="str">
            <v>332</v>
          </cell>
          <cell r="D963" t="str">
            <v>332011</v>
          </cell>
          <cell r="E963" t="str">
            <v>ساير حسابها و اسناد پرداختني</v>
          </cell>
          <cell r="F963" t="str">
            <v>ماليات تكليفيي پيمانكاران(5% ماده 104ق.م.م)</v>
          </cell>
          <cell r="G963" t="str">
            <v>101835</v>
          </cell>
          <cell r="H963" t="str">
            <v>كارگاه فرامرزي</v>
          </cell>
          <cell r="P963" t="str">
            <v>120</v>
          </cell>
        </row>
        <row r="964">
          <cell r="A964">
            <v>1200</v>
          </cell>
          <cell r="B964" t="str">
            <v>332011101259</v>
          </cell>
          <cell r="C964" t="str">
            <v>332</v>
          </cell>
          <cell r="D964" t="str">
            <v>332011</v>
          </cell>
          <cell r="E964" t="str">
            <v>ساير حسابها و اسناد پرداختني</v>
          </cell>
          <cell r="F964" t="str">
            <v>ماليات تكليفيي پيمانكاران(5% ماده 104ق.م.م)</v>
          </cell>
          <cell r="G964" t="str">
            <v>101259</v>
          </cell>
          <cell r="H964" t="str">
            <v>كارگاه حسينپور خيري</v>
          </cell>
          <cell r="P964" t="str">
            <v>120</v>
          </cell>
        </row>
        <row r="965">
          <cell r="A965">
            <v>1200</v>
          </cell>
          <cell r="B965" t="str">
            <v>332011101293</v>
          </cell>
          <cell r="C965" t="str">
            <v>332</v>
          </cell>
          <cell r="D965" t="str">
            <v>332011</v>
          </cell>
          <cell r="E965" t="str">
            <v>ساير حسابها و اسناد پرداختني</v>
          </cell>
          <cell r="F965" t="str">
            <v>ماليات تكليفيي پيمانكاران(5% ماده 104ق.م.م)</v>
          </cell>
          <cell r="G965" t="str">
            <v>101293</v>
          </cell>
          <cell r="H965" t="str">
            <v>كارگاه المهدي</v>
          </cell>
          <cell r="P965" t="str">
            <v>120</v>
          </cell>
        </row>
        <row r="966">
          <cell r="A966">
            <v>1200</v>
          </cell>
          <cell r="B966" t="str">
            <v>332011101827</v>
          </cell>
          <cell r="C966" t="str">
            <v>332</v>
          </cell>
          <cell r="D966" t="str">
            <v>332011</v>
          </cell>
          <cell r="E966" t="str">
            <v>ساير حسابها و اسناد پرداختني</v>
          </cell>
          <cell r="F966" t="str">
            <v>ماليات تكليفيي پيمانكاران(5% ماده 104ق.م.م)</v>
          </cell>
          <cell r="G966" t="str">
            <v>101827</v>
          </cell>
          <cell r="H966" t="str">
            <v>گروه صنعتي آذر پارت</v>
          </cell>
          <cell r="P966" t="str">
            <v>120</v>
          </cell>
        </row>
        <row r="967">
          <cell r="A967">
            <v>1200</v>
          </cell>
          <cell r="B967" t="str">
            <v>332011101813</v>
          </cell>
          <cell r="C967" t="str">
            <v>332</v>
          </cell>
          <cell r="D967" t="str">
            <v>332011</v>
          </cell>
          <cell r="E967" t="str">
            <v>ساير حسابها و اسناد پرداختني</v>
          </cell>
          <cell r="F967" t="str">
            <v>ماليات تكليفيي پيمانكاران(5% ماده 104ق.م.م)</v>
          </cell>
          <cell r="G967" t="str">
            <v>101813</v>
          </cell>
          <cell r="H967" t="str">
            <v>شركت مبتكران صنايع نوين</v>
          </cell>
          <cell r="P967" t="str">
            <v>120</v>
          </cell>
        </row>
        <row r="968">
          <cell r="A968">
            <v>1200</v>
          </cell>
          <cell r="B968" t="str">
            <v>332011101747</v>
          </cell>
          <cell r="C968" t="str">
            <v>332</v>
          </cell>
          <cell r="D968" t="str">
            <v>332011</v>
          </cell>
          <cell r="E968" t="str">
            <v>ساير حسابها و اسناد پرداختني</v>
          </cell>
          <cell r="F968" t="str">
            <v>ماليات تكليفيي پيمانكاران(5% ماده 104ق.م.م)</v>
          </cell>
          <cell r="G968" t="str">
            <v>101747</v>
          </cell>
          <cell r="H968" t="str">
            <v>كارگاه پوريا صنعت</v>
          </cell>
          <cell r="P968" t="str">
            <v>120</v>
          </cell>
        </row>
        <row r="969">
          <cell r="A969">
            <v>1200</v>
          </cell>
          <cell r="B969" t="str">
            <v>332011101818</v>
          </cell>
          <cell r="C969" t="str">
            <v>332</v>
          </cell>
          <cell r="D969" t="str">
            <v>332011</v>
          </cell>
          <cell r="E969" t="str">
            <v>ساير حسابها و اسناد پرداختني</v>
          </cell>
          <cell r="F969" t="str">
            <v>ماليات تكليفيي پيمانكاران(5% ماده 104ق.م.م)</v>
          </cell>
          <cell r="G969" t="str">
            <v>101818</v>
          </cell>
          <cell r="H969" t="str">
            <v>آبكاري صدف</v>
          </cell>
          <cell r="P969" t="str">
            <v>120</v>
          </cell>
        </row>
        <row r="970">
          <cell r="A970">
            <v>1200</v>
          </cell>
          <cell r="B970" t="str">
            <v>332011101806</v>
          </cell>
          <cell r="C970" t="str">
            <v>332</v>
          </cell>
          <cell r="D970" t="str">
            <v>332011</v>
          </cell>
          <cell r="E970" t="str">
            <v>ساير حسابها و اسناد پرداختني</v>
          </cell>
          <cell r="F970" t="str">
            <v>ماليات تكليفيي پيمانكاران(5% ماده 104ق.م.م)</v>
          </cell>
          <cell r="G970" t="str">
            <v>101806</v>
          </cell>
          <cell r="H970" t="str">
            <v>تراشكاري دقيق صنعت</v>
          </cell>
          <cell r="P970" t="str">
            <v>120</v>
          </cell>
        </row>
        <row r="971">
          <cell r="A971">
            <v>1200</v>
          </cell>
          <cell r="B971" t="str">
            <v>332011101251</v>
          </cell>
          <cell r="C971" t="str">
            <v>332</v>
          </cell>
          <cell r="D971" t="str">
            <v>332011</v>
          </cell>
          <cell r="E971" t="str">
            <v>ساير حسابها و اسناد پرداختني</v>
          </cell>
          <cell r="F971" t="str">
            <v>ماليات تكليفيي پيمانكاران(5% ماده 104ق.م.م)</v>
          </cell>
          <cell r="G971" t="str">
            <v>101251</v>
          </cell>
          <cell r="H971" t="str">
            <v>كارگاه آبكاري لوكس</v>
          </cell>
          <cell r="P971" t="str">
            <v>120</v>
          </cell>
        </row>
        <row r="972">
          <cell r="A972">
            <v>1200</v>
          </cell>
          <cell r="B972" t="str">
            <v>332011101027</v>
          </cell>
          <cell r="C972" t="str">
            <v>332</v>
          </cell>
          <cell r="D972" t="str">
            <v>332011</v>
          </cell>
          <cell r="E972" t="str">
            <v>ساير حسابها و اسناد پرداختني</v>
          </cell>
          <cell r="F972" t="str">
            <v>ماليات تكليفيي پيمانكاران(5% ماده 104ق.م.م)</v>
          </cell>
          <cell r="G972" t="str">
            <v>101027</v>
          </cell>
          <cell r="H972" t="str">
            <v>شرکت نساجي ايران</v>
          </cell>
          <cell r="P972" t="str">
            <v>120</v>
          </cell>
        </row>
        <row r="973">
          <cell r="A973">
            <v>1200</v>
          </cell>
          <cell r="B973" t="str">
            <v>332011101515</v>
          </cell>
          <cell r="C973" t="str">
            <v>332</v>
          </cell>
          <cell r="D973" t="str">
            <v>332011</v>
          </cell>
          <cell r="E973" t="str">
            <v>ساير حسابها و اسناد پرداختني</v>
          </cell>
          <cell r="F973" t="str">
            <v>ماليات تكليفيي پيمانكاران(5% ماده 104ق.م.م)</v>
          </cell>
          <cell r="G973" t="str">
            <v>101515</v>
          </cell>
          <cell r="H973" t="str">
            <v>شرکت پارس صنعت تبريز</v>
          </cell>
          <cell r="P973" t="str">
            <v>120</v>
          </cell>
        </row>
        <row r="974">
          <cell r="A974">
            <v>1200</v>
          </cell>
          <cell r="B974" t="str">
            <v>332011101867</v>
          </cell>
          <cell r="C974" t="str">
            <v>332</v>
          </cell>
          <cell r="D974" t="str">
            <v>332011</v>
          </cell>
          <cell r="E974" t="str">
            <v>ساير حسابها و اسناد پرداختني</v>
          </cell>
          <cell r="F974" t="str">
            <v>ماليات تكليفيي پيمانكاران(5% ماده 104ق.م.م)</v>
          </cell>
          <cell r="G974" t="str">
            <v>101867</v>
          </cell>
          <cell r="H974" t="str">
            <v>كارگاه كات فن آذر</v>
          </cell>
          <cell r="P974" t="str">
            <v>120</v>
          </cell>
        </row>
        <row r="975">
          <cell r="A975">
            <v>1200</v>
          </cell>
          <cell r="B975" t="str">
            <v>332011101686</v>
          </cell>
          <cell r="C975" t="str">
            <v>332</v>
          </cell>
          <cell r="D975" t="str">
            <v>332011</v>
          </cell>
          <cell r="E975" t="str">
            <v>ساير حسابها و اسناد پرداختني</v>
          </cell>
          <cell r="F975" t="str">
            <v>ماليات تكليفيي پيمانكاران(5% ماده 104ق.م.م)</v>
          </cell>
          <cell r="G975" t="str">
            <v>101686</v>
          </cell>
          <cell r="H975" t="str">
            <v>شركت فن گستر</v>
          </cell>
          <cell r="P975" t="str">
            <v>120</v>
          </cell>
        </row>
        <row r="976">
          <cell r="A976">
            <v>1200</v>
          </cell>
          <cell r="B976" t="str">
            <v>332011101240</v>
          </cell>
          <cell r="C976" t="str">
            <v>332</v>
          </cell>
          <cell r="D976" t="str">
            <v>332011</v>
          </cell>
          <cell r="E976" t="str">
            <v>ساير حسابها و اسناد پرداختني</v>
          </cell>
          <cell r="F976" t="str">
            <v>ماليات تكليفيي پيمانكاران(5% ماده 104ق.م.م)</v>
          </cell>
          <cell r="G976" t="str">
            <v>101240</v>
          </cell>
          <cell r="H976" t="str">
            <v>هنر گستر آذر</v>
          </cell>
          <cell r="P976" t="str">
            <v>120</v>
          </cell>
        </row>
        <row r="977">
          <cell r="A977">
            <v>1200</v>
          </cell>
          <cell r="B977" t="str">
            <v>332011101594</v>
          </cell>
          <cell r="C977" t="str">
            <v>332</v>
          </cell>
          <cell r="D977" t="str">
            <v>332011</v>
          </cell>
          <cell r="E977" t="str">
            <v>ساير حسابها و اسناد پرداختني</v>
          </cell>
          <cell r="F977" t="str">
            <v>ماليات تكليفيي پيمانكاران(5% ماده 104ق.م.م)</v>
          </cell>
          <cell r="G977" t="str">
            <v>101594</v>
          </cell>
          <cell r="H977" t="str">
            <v>شركت تك كاران</v>
          </cell>
          <cell r="P977" t="str">
            <v>120</v>
          </cell>
        </row>
        <row r="978">
          <cell r="A978">
            <v>1200</v>
          </cell>
          <cell r="B978" t="str">
            <v>332011101912</v>
          </cell>
          <cell r="C978" t="str">
            <v>332</v>
          </cell>
          <cell r="D978" t="str">
            <v>332011</v>
          </cell>
          <cell r="E978" t="str">
            <v>ساير حسابها و اسناد پرداختني</v>
          </cell>
          <cell r="F978" t="str">
            <v>ماليات تكليفيي پيمانكاران(5% ماده 104ق.م.م)</v>
          </cell>
          <cell r="G978" t="str">
            <v>101912</v>
          </cell>
          <cell r="H978" t="str">
            <v>آبكاري تكنو آب</v>
          </cell>
          <cell r="P978" t="str">
            <v>120</v>
          </cell>
        </row>
        <row r="979">
          <cell r="A979">
            <v>1200</v>
          </cell>
          <cell r="B979" t="str">
            <v>332011101607</v>
          </cell>
          <cell r="C979" t="str">
            <v>332</v>
          </cell>
          <cell r="D979" t="str">
            <v>332011</v>
          </cell>
          <cell r="E979" t="str">
            <v>ساير حسابها و اسناد پرداختني</v>
          </cell>
          <cell r="F979" t="str">
            <v>ماليات تكليفيي پيمانكاران(5% ماده 104ق.م.م)</v>
          </cell>
          <cell r="G979" t="str">
            <v>101607</v>
          </cell>
          <cell r="H979" t="str">
            <v>كارگاه صنعتي پالاديم</v>
          </cell>
          <cell r="P979" t="str">
            <v>120</v>
          </cell>
        </row>
        <row r="980">
          <cell r="A980">
            <v>1200</v>
          </cell>
          <cell r="B980" t="str">
            <v>332011101903</v>
          </cell>
          <cell r="C980" t="str">
            <v>332</v>
          </cell>
          <cell r="D980" t="str">
            <v>332011</v>
          </cell>
          <cell r="E980" t="str">
            <v>ساير حسابها و اسناد پرداختني</v>
          </cell>
          <cell r="F980" t="str">
            <v>ماليات تكليفيي پيمانكاران(5% ماده 104ق.م.م)</v>
          </cell>
          <cell r="G980" t="str">
            <v>101903</v>
          </cell>
          <cell r="H980" t="str">
            <v>شركت تكسان (تهران)</v>
          </cell>
          <cell r="P980" t="str">
            <v>120</v>
          </cell>
        </row>
        <row r="981">
          <cell r="A981">
            <v>1200</v>
          </cell>
          <cell r="B981" t="str">
            <v>332011101264</v>
          </cell>
          <cell r="C981" t="str">
            <v>332</v>
          </cell>
          <cell r="D981" t="str">
            <v>332011</v>
          </cell>
          <cell r="E981" t="str">
            <v>ساير حسابها و اسناد پرداختني</v>
          </cell>
          <cell r="F981" t="str">
            <v>ماليات تكليفيي پيمانكاران(5% ماده 104ق.م.م)</v>
          </cell>
          <cell r="G981" t="str">
            <v>101264</v>
          </cell>
          <cell r="H981" t="str">
            <v>گروه توليدي وصنعتي قطعه فرم</v>
          </cell>
          <cell r="P981" t="str">
            <v>120</v>
          </cell>
        </row>
        <row r="982">
          <cell r="A982">
            <v>1200</v>
          </cell>
          <cell r="B982" t="str">
            <v>332011101879</v>
          </cell>
          <cell r="C982" t="str">
            <v>332</v>
          </cell>
          <cell r="D982" t="str">
            <v>332011</v>
          </cell>
          <cell r="E982" t="str">
            <v>ساير حسابها و اسناد پرداختني</v>
          </cell>
          <cell r="F982" t="str">
            <v>ماليات تكليفيي پيمانكاران(5% ماده 104ق.م.م)</v>
          </cell>
          <cell r="G982" t="str">
            <v>101879</v>
          </cell>
          <cell r="H982" t="str">
            <v>شركت تبريز گوهر</v>
          </cell>
          <cell r="P982" t="str">
            <v>120</v>
          </cell>
        </row>
        <row r="983">
          <cell r="A983">
            <v>1200</v>
          </cell>
          <cell r="B983" t="str">
            <v>332011101242</v>
          </cell>
          <cell r="C983" t="str">
            <v>332</v>
          </cell>
          <cell r="D983" t="str">
            <v>332011</v>
          </cell>
          <cell r="E983" t="str">
            <v>ساير حسابها و اسناد پرداختني</v>
          </cell>
          <cell r="F983" t="str">
            <v>ماليات تكليفيي پيمانكاران(5% ماده 104ق.م.م)</v>
          </cell>
          <cell r="G983" t="str">
            <v>101242</v>
          </cell>
          <cell r="H983" t="str">
            <v>آذر فيلر</v>
          </cell>
          <cell r="P983" t="str">
            <v>120</v>
          </cell>
        </row>
        <row r="984">
          <cell r="A984">
            <v>1300</v>
          </cell>
          <cell r="B984" t="str">
            <v>332012101906</v>
          </cell>
          <cell r="C984" t="str">
            <v>332</v>
          </cell>
          <cell r="D984" t="str">
            <v>332012</v>
          </cell>
          <cell r="E984" t="str">
            <v>ساير حسابها و اسناد پرداختني</v>
          </cell>
          <cell r="F984" t="str">
            <v>حق بيمه قرارداد هاي پيمانكاري</v>
          </cell>
          <cell r="G984" t="str">
            <v>101906</v>
          </cell>
          <cell r="H984" t="str">
            <v>بازرگاني املاك دريا (زاهدي)</v>
          </cell>
          <cell r="P984" t="str">
            <v>130</v>
          </cell>
        </row>
        <row r="985">
          <cell r="A985">
            <v>5409</v>
          </cell>
          <cell r="B985" t="str">
            <v>333001101023</v>
          </cell>
          <cell r="C985" t="str">
            <v>333</v>
          </cell>
          <cell r="D985" t="str">
            <v>333001</v>
          </cell>
          <cell r="E985" t="str">
            <v>پيش دريافتها ( شركتهاي وابسته)</v>
          </cell>
          <cell r="F985" t="str">
            <v>پيش دريافتها از شركتهاي وابسته</v>
          </cell>
          <cell r="G985" t="str">
            <v>101023</v>
          </cell>
          <cell r="H985" t="str">
            <v>شركت سايپا يدك</v>
          </cell>
          <cell r="P985" t="str">
            <v>540</v>
          </cell>
        </row>
        <row r="986">
          <cell r="A986">
            <v>1401</v>
          </cell>
          <cell r="B986" t="str">
            <v>334001101850</v>
          </cell>
          <cell r="C986" t="str">
            <v>334</v>
          </cell>
          <cell r="D986" t="str">
            <v>334001</v>
          </cell>
          <cell r="E986" t="str">
            <v>پيش دريافتها (شركتهاي غيروابسته)</v>
          </cell>
          <cell r="F986" t="str">
            <v>پيش دريافتها از شركتهاي غير وابسته</v>
          </cell>
          <cell r="G986" t="str">
            <v>101850</v>
          </cell>
          <cell r="H986" t="str">
            <v>فريدون رزمجو</v>
          </cell>
          <cell r="P986" t="str">
            <v>140</v>
          </cell>
        </row>
        <row r="987">
          <cell r="A987">
            <v>1402</v>
          </cell>
          <cell r="B987" t="str">
            <v>334001101925</v>
          </cell>
          <cell r="C987" t="str">
            <v>334</v>
          </cell>
          <cell r="D987" t="str">
            <v>334001</v>
          </cell>
          <cell r="E987" t="str">
            <v>پيش دريافتها (شركتهاي غيروابسته)</v>
          </cell>
          <cell r="F987" t="str">
            <v>پيش دريافتها از شركتهاي غير وابسته</v>
          </cell>
          <cell r="G987" t="str">
            <v>101925</v>
          </cell>
          <cell r="H987" t="str">
            <v>صنايع شهيد افشردي</v>
          </cell>
          <cell r="P987" t="str">
            <v>140</v>
          </cell>
        </row>
        <row r="988">
          <cell r="A988">
            <v>1400</v>
          </cell>
          <cell r="B988" t="str">
            <v>334001101860</v>
          </cell>
          <cell r="C988" t="str">
            <v>334</v>
          </cell>
          <cell r="D988" t="str">
            <v>334001</v>
          </cell>
          <cell r="E988" t="str">
            <v>پيش دريافتها (شركتهاي غيروابسته)</v>
          </cell>
          <cell r="F988" t="str">
            <v>پيش دريافتها از شركتهاي غير وابسته</v>
          </cell>
          <cell r="G988" t="str">
            <v>101860</v>
          </cell>
          <cell r="H988" t="str">
            <v>شرکت قطعه سازان سهند</v>
          </cell>
          <cell r="P988" t="str">
            <v>140</v>
          </cell>
        </row>
        <row r="989">
          <cell r="A989">
            <v>1400</v>
          </cell>
          <cell r="B989" t="str">
            <v>334001101393</v>
          </cell>
          <cell r="C989" t="str">
            <v>334</v>
          </cell>
          <cell r="D989" t="str">
            <v>334001</v>
          </cell>
          <cell r="E989" t="str">
            <v>پيش دريافتها (شركتهاي غيروابسته)</v>
          </cell>
          <cell r="F989" t="str">
            <v>پيش دريافتها از شركتهاي غير وابسته</v>
          </cell>
          <cell r="G989" t="str">
            <v>101393</v>
          </cell>
          <cell r="H989" t="str">
            <v>شرکت نيرومحرکه</v>
          </cell>
          <cell r="P989" t="str">
            <v>140</v>
          </cell>
        </row>
        <row r="990">
          <cell r="A990">
            <v>1400</v>
          </cell>
          <cell r="B990" t="str">
            <v>334001101887</v>
          </cell>
          <cell r="C990" t="str">
            <v>334</v>
          </cell>
          <cell r="D990" t="str">
            <v>334001</v>
          </cell>
          <cell r="E990" t="str">
            <v>پيش دريافتها (شركتهاي غيروابسته)</v>
          </cell>
          <cell r="F990" t="str">
            <v>پيش دريافتها از شركتهاي غير وابسته</v>
          </cell>
          <cell r="G990" t="str">
            <v>101887</v>
          </cell>
          <cell r="H990" t="str">
            <v>شركت خوزستان موتور سيكلت</v>
          </cell>
          <cell r="P990" t="str">
            <v>140</v>
          </cell>
        </row>
        <row r="991">
          <cell r="A991">
            <v>1400</v>
          </cell>
          <cell r="B991" t="str">
            <v>334001101946</v>
          </cell>
          <cell r="C991" t="str">
            <v>334</v>
          </cell>
          <cell r="D991" t="str">
            <v>334001</v>
          </cell>
          <cell r="E991" t="str">
            <v>پيش دريافتها (شركتهاي غيروابسته)</v>
          </cell>
          <cell r="F991" t="str">
            <v>پيش دريافتها از شركتهاي غير وابسته</v>
          </cell>
          <cell r="G991" t="str">
            <v>101946</v>
          </cell>
          <cell r="H991" t="str">
            <v>شركت ميانرو</v>
          </cell>
          <cell r="P991" t="str">
            <v>140</v>
          </cell>
        </row>
        <row r="992">
          <cell r="A992">
            <v>1400</v>
          </cell>
          <cell r="B992" t="str">
            <v>334001101897</v>
          </cell>
          <cell r="C992" t="str">
            <v>334</v>
          </cell>
          <cell r="D992" t="str">
            <v>334001</v>
          </cell>
          <cell r="E992" t="str">
            <v>پيش دريافتها (شركتهاي غيروابسته)</v>
          </cell>
          <cell r="F992" t="str">
            <v>پيش دريافتها از شركتهاي غير وابسته</v>
          </cell>
          <cell r="G992" t="str">
            <v>101897</v>
          </cell>
          <cell r="H992" t="str">
            <v>شركت كوشا وران</v>
          </cell>
          <cell r="P992" t="str">
            <v>140</v>
          </cell>
        </row>
        <row r="993">
          <cell r="A993">
            <v>1400</v>
          </cell>
          <cell r="B993" t="str">
            <v>334001101617</v>
          </cell>
          <cell r="C993" t="str">
            <v>334</v>
          </cell>
          <cell r="D993" t="str">
            <v>334001</v>
          </cell>
          <cell r="E993" t="str">
            <v>پيش دريافتها (شركتهاي غيروابسته)</v>
          </cell>
          <cell r="F993" t="str">
            <v>پيش دريافتها از شركتهاي غير وابسته</v>
          </cell>
          <cell r="G993" t="str">
            <v>101617</v>
          </cell>
          <cell r="H993" t="str">
            <v>شركت مجموعه سازان البرز</v>
          </cell>
          <cell r="P993" t="str">
            <v>140</v>
          </cell>
        </row>
        <row r="994">
          <cell r="A994">
            <v>1400</v>
          </cell>
          <cell r="B994" t="str">
            <v>334001101235</v>
          </cell>
          <cell r="C994" t="str">
            <v>334</v>
          </cell>
          <cell r="D994" t="str">
            <v>334001</v>
          </cell>
          <cell r="E994" t="str">
            <v>پيش دريافتها (شركتهاي غيروابسته)</v>
          </cell>
          <cell r="F994" t="str">
            <v>پيش دريافتها از شركتهاي غير وابسته</v>
          </cell>
          <cell r="G994" t="str">
            <v>101235</v>
          </cell>
          <cell r="H994" t="str">
            <v>شرکت فرمان خودرو</v>
          </cell>
          <cell r="P994" t="str">
            <v>140</v>
          </cell>
        </row>
        <row r="995">
          <cell r="A995">
            <v>1400</v>
          </cell>
          <cell r="B995" t="str">
            <v>334001101599</v>
          </cell>
          <cell r="C995" t="str">
            <v>334</v>
          </cell>
          <cell r="D995" t="str">
            <v>334001</v>
          </cell>
          <cell r="E995" t="str">
            <v>پيش دريافتها (شركتهاي غيروابسته)</v>
          </cell>
          <cell r="F995" t="str">
            <v>پيش دريافتها از شركتهاي غير وابسته</v>
          </cell>
          <cell r="G995" t="str">
            <v>101599</v>
          </cell>
          <cell r="H995" t="str">
            <v>غلامرضا اكبري</v>
          </cell>
          <cell r="P995" t="str">
            <v>140</v>
          </cell>
        </row>
        <row r="996">
          <cell r="A996">
            <v>1400</v>
          </cell>
          <cell r="B996" t="str">
            <v>334001101509</v>
          </cell>
          <cell r="C996" t="str">
            <v>334</v>
          </cell>
          <cell r="D996" t="str">
            <v>334001</v>
          </cell>
          <cell r="E996" t="str">
            <v>پيش دريافتها (شركتهاي غيروابسته)</v>
          </cell>
          <cell r="F996" t="str">
            <v>پيش دريافتها از شركتهاي غير وابسته</v>
          </cell>
          <cell r="G996" t="str">
            <v>101509</v>
          </cell>
          <cell r="H996" t="str">
            <v>ماشين كاران اراك</v>
          </cell>
          <cell r="P996" t="str">
            <v>140</v>
          </cell>
        </row>
        <row r="997">
          <cell r="A997">
            <v>1400</v>
          </cell>
          <cell r="B997" t="str">
            <v>334001101542</v>
          </cell>
          <cell r="C997" t="str">
            <v>334</v>
          </cell>
          <cell r="D997" t="str">
            <v>334001</v>
          </cell>
          <cell r="E997" t="str">
            <v>پيش دريافتها (شركتهاي غيروابسته)</v>
          </cell>
          <cell r="F997" t="str">
            <v>پيش دريافتها از شركتهاي غير وابسته</v>
          </cell>
          <cell r="G997" t="str">
            <v>101542</v>
          </cell>
          <cell r="H997" t="str">
            <v>بلبرينگ سازي</v>
          </cell>
          <cell r="P997" t="str">
            <v>140</v>
          </cell>
        </row>
        <row r="998">
          <cell r="A998">
            <v>1400</v>
          </cell>
          <cell r="B998" t="str">
            <v>334001101226</v>
          </cell>
          <cell r="C998" t="str">
            <v>334</v>
          </cell>
          <cell r="D998" t="str">
            <v>334001</v>
          </cell>
          <cell r="E998" t="str">
            <v>پيش دريافتها (شركتهاي غيروابسته)</v>
          </cell>
          <cell r="F998" t="str">
            <v>پيش دريافتها از شركتهاي غير وابسته</v>
          </cell>
          <cell r="G998" t="str">
            <v>101226</v>
          </cell>
          <cell r="H998" t="str">
            <v>شركت گاردان پارت سازان</v>
          </cell>
          <cell r="P998" t="str">
            <v>140</v>
          </cell>
        </row>
        <row r="999">
          <cell r="A999">
            <v>1400</v>
          </cell>
          <cell r="B999" t="str">
            <v>334001101643</v>
          </cell>
          <cell r="C999" t="str">
            <v>334</v>
          </cell>
          <cell r="D999" t="str">
            <v>334001</v>
          </cell>
          <cell r="E999" t="str">
            <v>پيش دريافتها (شركتهاي غيروابسته)</v>
          </cell>
          <cell r="F999" t="str">
            <v>پيش دريافتها از شركتهاي غير وابسته</v>
          </cell>
          <cell r="G999" t="str">
            <v>101643</v>
          </cell>
          <cell r="H999" t="str">
            <v>شركت کاريزاب</v>
          </cell>
          <cell r="P999" t="str">
            <v>140</v>
          </cell>
        </row>
        <row r="1000">
          <cell r="A1000">
            <v>1301</v>
          </cell>
          <cell r="B1000" t="str">
            <v>336001</v>
          </cell>
          <cell r="C1000" t="str">
            <v>336</v>
          </cell>
          <cell r="D1000" t="str">
            <v>336001</v>
          </cell>
          <cell r="E1000" t="str">
            <v>ساير ذخاير</v>
          </cell>
          <cell r="F1000" t="str">
            <v>ذخيره هزينه هاي پرداختني</v>
          </cell>
          <cell r="G1000" t="str">
            <v/>
          </cell>
          <cell r="H1000" t="str">
            <v/>
          </cell>
          <cell r="P1000" t="str">
            <v>130</v>
          </cell>
        </row>
        <row r="1001">
          <cell r="A1001">
            <v>6500</v>
          </cell>
          <cell r="B1001" t="str">
            <v>336002</v>
          </cell>
          <cell r="C1001" t="str">
            <v>336</v>
          </cell>
          <cell r="D1001" t="str">
            <v>336002</v>
          </cell>
          <cell r="E1001" t="str">
            <v>ساير ذخاير</v>
          </cell>
          <cell r="F1001" t="str">
            <v>ذخيره مطالبات مشكوك الوصول</v>
          </cell>
          <cell r="G1001" t="str">
            <v/>
          </cell>
          <cell r="H1001" t="str">
            <v/>
          </cell>
          <cell r="P1001" t="str">
            <v>650</v>
          </cell>
        </row>
        <row r="1002">
          <cell r="A1002">
            <v>1600</v>
          </cell>
          <cell r="B1002" t="str">
            <v>337001101026</v>
          </cell>
          <cell r="C1002" t="str">
            <v>337</v>
          </cell>
          <cell r="D1002" t="str">
            <v>337001</v>
          </cell>
          <cell r="E1002" t="str">
            <v>سود سهام پيشنهادي و پرداختي</v>
          </cell>
          <cell r="F1002" t="str">
            <v>سود سهام پرداختني</v>
          </cell>
          <cell r="G1002" t="str">
            <v>101026</v>
          </cell>
          <cell r="H1002" t="str">
            <v>شرکت سايپا</v>
          </cell>
          <cell r="P1002" t="str">
            <v>160</v>
          </cell>
        </row>
        <row r="1003">
          <cell r="A1003">
            <v>1600</v>
          </cell>
          <cell r="B1003" t="str">
            <v>337001101220</v>
          </cell>
          <cell r="C1003" t="str">
            <v>337</v>
          </cell>
          <cell r="D1003" t="str">
            <v>337001</v>
          </cell>
          <cell r="E1003" t="str">
            <v>سود سهام پيشنهادي و پرداختي</v>
          </cell>
          <cell r="F1003" t="str">
            <v>سود سهام پرداختني</v>
          </cell>
          <cell r="G1003" t="str">
            <v>101220</v>
          </cell>
          <cell r="H1003" t="str">
            <v>سازمان گسترش ونوسازي صنايع ايران</v>
          </cell>
          <cell r="P1003" t="str">
            <v>160</v>
          </cell>
        </row>
        <row r="1004">
          <cell r="A1004">
            <v>1720</v>
          </cell>
          <cell r="B1004" t="str">
            <v>338001100110</v>
          </cell>
          <cell r="C1004" t="str">
            <v>338</v>
          </cell>
          <cell r="D1004" t="str">
            <v>338001</v>
          </cell>
          <cell r="E1004" t="str">
            <v>تسهيلات مالي دريافتي</v>
          </cell>
          <cell r="F1004" t="str">
            <v>تسهيلات مالي دريافتني كوتاه مدت</v>
          </cell>
          <cell r="G1004" t="str">
            <v>100110</v>
          </cell>
          <cell r="H1004" t="str">
            <v>بانك ملت پروين جاري 1464405011 (پشتيبان)</v>
          </cell>
          <cell r="P1004" t="str">
            <v>172</v>
          </cell>
        </row>
        <row r="1005">
          <cell r="A1005">
            <v>1800</v>
          </cell>
          <cell r="B1005" t="str">
            <v>442002300094</v>
          </cell>
          <cell r="C1005" t="str">
            <v>442</v>
          </cell>
          <cell r="D1005" t="str">
            <v>442002</v>
          </cell>
          <cell r="E1005" t="str">
            <v>ذخيره مزاياي پايان خدمت كاركنان</v>
          </cell>
          <cell r="F1005" t="str">
            <v>ذخيره مزاياي پايان خدمت  كاركنان</v>
          </cell>
          <cell r="G1005" t="str">
            <v>300094</v>
          </cell>
          <cell r="H1005" t="str">
            <v>محمود شريعتي مهرداد</v>
          </cell>
          <cell r="P1005" t="str">
            <v>180</v>
          </cell>
        </row>
        <row r="1006">
          <cell r="A1006">
            <v>1800</v>
          </cell>
          <cell r="B1006" t="str">
            <v>442002300025</v>
          </cell>
          <cell r="C1006" t="str">
            <v>442</v>
          </cell>
          <cell r="D1006" t="str">
            <v>442002</v>
          </cell>
          <cell r="E1006" t="str">
            <v>ذخيره مزاياي پايان خدمت كاركنان</v>
          </cell>
          <cell r="F1006" t="str">
            <v>ذخيره مزاياي پايان خدمت  كاركنان</v>
          </cell>
          <cell r="G1006" t="str">
            <v>300025</v>
          </cell>
          <cell r="H1006" t="str">
            <v>نيروفر شهين</v>
          </cell>
          <cell r="P1006" t="str">
            <v>180</v>
          </cell>
        </row>
        <row r="1007">
          <cell r="A1007">
            <v>1800</v>
          </cell>
          <cell r="B1007" t="str">
            <v>442002300020</v>
          </cell>
          <cell r="C1007" t="str">
            <v>442</v>
          </cell>
          <cell r="D1007" t="str">
            <v>442002</v>
          </cell>
          <cell r="E1007" t="str">
            <v>ذخيره مزاياي پايان خدمت كاركنان</v>
          </cell>
          <cell r="F1007" t="str">
            <v>ذخيره مزاياي پايان خدمت  كاركنان</v>
          </cell>
          <cell r="G1007" t="str">
            <v>300020</v>
          </cell>
          <cell r="H1007" t="str">
            <v>نورپورينگجه جعفر</v>
          </cell>
          <cell r="P1007" t="str">
            <v>180</v>
          </cell>
        </row>
        <row r="1008">
          <cell r="A1008">
            <v>1800</v>
          </cell>
          <cell r="B1008" t="str">
            <v>442002300054</v>
          </cell>
          <cell r="C1008" t="str">
            <v>442</v>
          </cell>
          <cell r="D1008" t="str">
            <v>442002</v>
          </cell>
          <cell r="E1008" t="str">
            <v>ذخيره مزاياي پايان خدمت كاركنان</v>
          </cell>
          <cell r="F1008" t="str">
            <v>ذخيره مزاياي پايان خدمت  كاركنان</v>
          </cell>
          <cell r="G1008" t="str">
            <v>300054</v>
          </cell>
          <cell r="H1008" t="str">
            <v>اميرحقيان يعقوب</v>
          </cell>
          <cell r="P1008" t="str">
            <v>180</v>
          </cell>
        </row>
        <row r="1009">
          <cell r="A1009">
            <v>1800</v>
          </cell>
          <cell r="B1009" t="str">
            <v>442002300237</v>
          </cell>
          <cell r="C1009" t="str">
            <v>442</v>
          </cell>
          <cell r="D1009" t="str">
            <v>442002</v>
          </cell>
          <cell r="E1009" t="str">
            <v>ذخيره مزاياي پايان خدمت كاركنان</v>
          </cell>
          <cell r="F1009" t="str">
            <v>ذخيره مزاياي پايان خدمت  كاركنان</v>
          </cell>
          <cell r="G1009" t="str">
            <v>300237</v>
          </cell>
          <cell r="H1009" t="str">
            <v>رمضاني فريد مريم</v>
          </cell>
          <cell r="P1009" t="str">
            <v>180</v>
          </cell>
        </row>
        <row r="1010">
          <cell r="A1010">
            <v>1800</v>
          </cell>
          <cell r="B1010" t="str">
            <v>442002300055</v>
          </cell>
          <cell r="C1010" t="str">
            <v>442</v>
          </cell>
          <cell r="D1010" t="str">
            <v>442002</v>
          </cell>
          <cell r="E1010" t="str">
            <v>ذخيره مزاياي پايان خدمت كاركنان</v>
          </cell>
          <cell r="F1010" t="str">
            <v>ذخيره مزاياي پايان خدمت  كاركنان</v>
          </cell>
          <cell r="G1010" t="str">
            <v>300055</v>
          </cell>
          <cell r="H1010" t="str">
            <v>نبوي علمداري شاپور</v>
          </cell>
          <cell r="P1010" t="str">
            <v>180</v>
          </cell>
        </row>
        <row r="1011">
          <cell r="A1011">
            <v>1800</v>
          </cell>
          <cell r="B1011" t="str">
            <v>442002300052</v>
          </cell>
          <cell r="C1011" t="str">
            <v>442</v>
          </cell>
          <cell r="D1011" t="str">
            <v>442002</v>
          </cell>
          <cell r="E1011" t="str">
            <v>ذخيره مزاياي پايان خدمت كاركنان</v>
          </cell>
          <cell r="F1011" t="str">
            <v>ذخيره مزاياي پايان خدمت  كاركنان</v>
          </cell>
          <cell r="G1011" t="str">
            <v>300052</v>
          </cell>
          <cell r="H1011" t="str">
            <v>بخش پور خيراله</v>
          </cell>
          <cell r="P1011" t="str">
            <v>180</v>
          </cell>
        </row>
        <row r="1012">
          <cell r="A1012">
            <v>1800</v>
          </cell>
          <cell r="B1012" t="str">
            <v>442002300050</v>
          </cell>
          <cell r="C1012" t="str">
            <v>442</v>
          </cell>
          <cell r="D1012" t="str">
            <v>442002</v>
          </cell>
          <cell r="E1012" t="str">
            <v>ذخيره مزاياي پايان خدمت كاركنان</v>
          </cell>
          <cell r="F1012" t="str">
            <v>ذخيره مزاياي پايان خدمت  كاركنان</v>
          </cell>
          <cell r="G1012" t="str">
            <v>300050</v>
          </cell>
          <cell r="H1012" t="str">
            <v>شاهد قراملكي علي</v>
          </cell>
          <cell r="P1012" t="str">
            <v>180</v>
          </cell>
        </row>
        <row r="1013">
          <cell r="A1013">
            <v>1800</v>
          </cell>
          <cell r="B1013" t="str">
            <v>442002300062</v>
          </cell>
          <cell r="C1013" t="str">
            <v>442</v>
          </cell>
          <cell r="D1013" t="str">
            <v>442002</v>
          </cell>
          <cell r="E1013" t="str">
            <v>ذخيره مزاياي پايان خدمت كاركنان</v>
          </cell>
          <cell r="F1013" t="str">
            <v>ذخيره مزاياي پايان خدمت  كاركنان</v>
          </cell>
          <cell r="G1013" t="str">
            <v>300062</v>
          </cell>
          <cell r="H1013" t="str">
            <v>شاه رسالي صالح</v>
          </cell>
          <cell r="P1013" t="str">
            <v>180</v>
          </cell>
        </row>
        <row r="1014">
          <cell r="A1014">
            <v>1800</v>
          </cell>
          <cell r="B1014" t="str">
            <v>442002300063</v>
          </cell>
          <cell r="C1014" t="str">
            <v>442</v>
          </cell>
          <cell r="D1014" t="str">
            <v>442002</v>
          </cell>
          <cell r="E1014" t="str">
            <v>ذخيره مزاياي پايان خدمت كاركنان</v>
          </cell>
          <cell r="F1014" t="str">
            <v>ذخيره مزاياي پايان خدمت  كاركنان</v>
          </cell>
          <cell r="G1014" t="str">
            <v>300063</v>
          </cell>
          <cell r="H1014" t="str">
            <v>ايرادي ميرداود</v>
          </cell>
          <cell r="P1014" t="str">
            <v>180</v>
          </cell>
        </row>
        <row r="1015">
          <cell r="A1015">
            <v>1800</v>
          </cell>
          <cell r="B1015" t="str">
            <v>442002300066</v>
          </cell>
          <cell r="C1015" t="str">
            <v>442</v>
          </cell>
          <cell r="D1015" t="str">
            <v>442002</v>
          </cell>
          <cell r="E1015" t="str">
            <v>ذخيره مزاياي پايان خدمت كاركنان</v>
          </cell>
          <cell r="F1015" t="str">
            <v>ذخيره مزاياي پايان خدمت  كاركنان</v>
          </cell>
          <cell r="G1015" t="str">
            <v>300066</v>
          </cell>
          <cell r="H1015" t="str">
            <v>نيرومند يعقوب</v>
          </cell>
          <cell r="P1015" t="str">
            <v>180</v>
          </cell>
        </row>
        <row r="1016">
          <cell r="A1016">
            <v>1800</v>
          </cell>
          <cell r="B1016" t="str">
            <v>442002300081</v>
          </cell>
          <cell r="C1016" t="str">
            <v>442</v>
          </cell>
          <cell r="D1016" t="str">
            <v>442002</v>
          </cell>
          <cell r="E1016" t="str">
            <v>ذخيره مزاياي پايان خدمت كاركنان</v>
          </cell>
          <cell r="F1016" t="str">
            <v>ذخيره مزاياي پايان خدمت  كاركنان</v>
          </cell>
          <cell r="G1016" t="str">
            <v>300081</v>
          </cell>
          <cell r="H1016" t="str">
            <v>بهاري قراجه مرادعلي</v>
          </cell>
          <cell r="P1016" t="str">
            <v>180</v>
          </cell>
        </row>
        <row r="1017">
          <cell r="A1017">
            <v>1800</v>
          </cell>
          <cell r="B1017" t="str">
            <v>442002300051</v>
          </cell>
          <cell r="C1017" t="str">
            <v>442</v>
          </cell>
          <cell r="D1017" t="str">
            <v>442002</v>
          </cell>
          <cell r="E1017" t="str">
            <v>ذخيره مزاياي پايان خدمت كاركنان</v>
          </cell>
          <cell r="F1017" t="str">
            <v>ذخيره مزاياي پايان خدمت  كاركنان</v>
          </cell>
          <cell r="G1017" t="str">
            <v>300051</v>
          </cell>
          <cell r="H1017" t="str">
            <v>فتحي نصرت</v>
          </cell>
          <cell r="P1017" t="str">
            <v>180</v>
          </cell>
        </row>
        <row r="1018">
          <cell r="A1018">
            <v>1800</v>
          </cell>
          <cell r="B1018" t="str">
            <v>442002300235</v>
          </cell>
          <cell r="C1018" t="str">
            <v>442</v>
          </cell>
          <cell r="D1018" t="str">
            <v>442002</v>
          </cell>
          <cell r="E1018" t="str">
            <v>ذخيره مزاياي پايان خدمت كاركنان</v>
          </cell>
          <cell r="F1018" t="str">
            <v>ذخيره مزاياي پايان خدمت  كاركنان</v>
          </cell>
          <cell r="G1018" t="str">
            <v>300235</v>
          </cell>
          <cell r="H1018" t="str">
            <v>حدادپوربدر محمدرضا</v>
          </cell>
          <cell r="P1018" t="str">
            <v>180</v>
          </cell>
        </row>
        <row r="1019">
          <cell r="A1019">
            <v>1800</v>
          </cell>
          <cell r="B1019" t="str">
            <v>442002300076</v>
          </cell>
          <cell r="C1019" t="str">
            <v>442</v>
          </cell>
          <cell r="D1019" t="str">
            <v>442002</v>
          </cell>
          <cell r="E1019" t="str">
            <v>ذخيره مزاياي پايان خدمت كاركنان</v>
          </cell>
          <cell r="F1019" t="str">
            <v>ذخيره مزاياي پايان خدمت  كاركنان</v>
          </cell>
          <cell r="G1019" t="str">
            <v>300076</v>
          </cell>
          <cell r="H1019" t="str">
            <v>همتي مسعود</v>
          </cell>
          <cell r="P1019" t="str">
            <v>180</v>
          </cell>
        </row>
        <row r="1020">
          <cell r="A1020">
            <v>1800</v>
          </cell>
          <cell r="B1020" t="str">
            <v>442002300071</v>
          </cell>
          <cell r="C1020" t="str">
            <v>442</v>
          </cell>
          <cell r="D1020" t="str">
            <v>442002</v>
          </cell>
          <cell r="E1020" t="str">
            <v>ذخيره مزاياي پايان خدمت كاركنان</v>
          </cell>
          <cell r="F1020" t="str">
            <v>ذخيره مزاياي پايان خدمت  كاركنان</v>
          </cell>
          <cell r="G1020" t="str">
            <v>300071</v>
          </cell>
          <cell r="H1020" t="str">
            <v>ضياء سرابي اكبر</v>
          </cell>
          <cell r="P1020" t="str">
            <v>180</v>
          </cell>
        </row>
        <row r="1021">
          <cell r="A1021">
            <v>1800</v>
          </cell>
          <cell r="B1021" t="str">
            <v>442002300068</v>
          </cell>
          <cell r="C1021" t="str">
            <v>442</v>
          </cell>
          <cell r="D1021" t="str">
            <v>442002</v>
          </cell>
          <cell r="E1021" t="str">
            <v>ذخيره مزاياي پايان خدمت كاركنان</v>
          </cell>
          <cell r="F1021" t="str">
            <v>ذخيره مزاياي پايان خدمت  كاركنان</v>
          </cell>
          <cell r="G1021" t="str">
            <v>300068</v>
          </cell>
          <cell r="H1021" t="str">
            <v>صادق زاده سيد محمود</v>
          </cell>
          <cell r="P1021" t="str">
            <v>180</v>
          </cell>
        </row>
        <row r="1022">
          <cell r="A1022">
            <v>1800</v>
          </cell>
          <cell r="B1022" t="str">
            <v>442002300072</v>
          </cell>
          <cell r="C1022" t="str">
            <v>442</v>
          </cell>
          <cell r="D1022" t="str">
            <v>442002</v>
          </cell>
          <cell r="E1022" t="str">
            <v>ذخيره مزاياي پايان خدمت كاركنان</v>
          </cell>
          <cell r="F1022" t="str">
            <v>ذخيره مزاياي پايان خدمت  كاركنان</v>
          </cell>
          <cell r="G1022" t="str">
            <v>300072</v>
          </cell>
          <cell r="H1022" t="str">
            <v>داوري مجد محمدرضا</v>
          </cell>
          <cell r="P1022" t="str">
            <v>180</v>
          </cell>
        </row>
        <row r="1023">
          <cell r="A1023">
            <v>1800</v>
          </cell>
          <cell r="B1023" t="str">
            <v>442002300070</v>
          </cell>
          <cell r="C1023" t="str">
            <v>442</v>
          </cell>
          <cell r="D1023" t="str">
            <v>442002</v>
          </cell>
          <cell r="E1023" t="str">
            <v>ذخيره مزاياي پايان خدمت كاركنان</v>
          </cell>
          <cell r="F1023" t="str">
            <v>ذخيره مزاياي پايان خدمت  كاركنان</v>
          </cell>
          <cell r="G1023" t="str">
            <v>300070</v>
          </cell>
          <cell r="H1023" t="str">
            <v>فريدي نسب كريم</v>
          </cell>
          <cell r="P1023" t="str">
            <v>180</v>
          </cell>
        </row>
        <row r="1024">
          <cell r="A1024">
            <v>1800</v>
          </cell>
          <cell r="B1024" t="str">
            <v>442002300113</v>
          </cell>
          <cell r="C1024" t="str">
            <v>442</v>
          </cell>
          <cell r="D1024" t="str">
            <v>442002</v>
          </cell>
          <cell r="E1024" t="str">
            <v>ذخيره مزاياي پايان خدمت كاركنان</v>
          </cell>
          <cell r="F1024" t="str">
            <v>ذخيره مزاياي پايان خدمت  كاركنان</v>
          </cell>
          <cell r="G1024" t="str">
            <v>300113</v>
          </cell>
          <cell r="H1024" t="str">
            <v>باغباني خضرلو منوچهر</v>
          </cell>
          <cell r="P1024" t="str">
            <v>180</v>
          </cell>
        </row>
        <row r="1025">
          <cell r="A1025">
            <v>1800</v>
          </cell>
          <cell r="B1025" t="str">
            <v>442002300069</v>
          </cell>
          <cell r="C1025" t="str">
            <v>442</v>
          </cell>
          <cell r="D1025" t="str">
            <v>442002</v>
          </cell>
          <cell r="E1025" t="str">
            <v>ذخيره مزاياي پايان خدمت كاركنان</v>
          </cell>
          <cell r="F1025" t="str">
            <v>ذخيره مزاياي پايان خدمت  كاركنان</v>
          </cell>
          <cell r="G1025" t="str">
            <v>300069</v>
          </cell>
          <cell r="H1025" t="str">
            <v>دلمقاني زاده عليرضا</v>
          </cell>
          <cell r="P1025" t="str">
            <v>180</v>
          </cell>
        </row>
        <row r="1026">
          <cell r="A1026">
            <v>1800</v>
          </cell>
          <cell r="B1026" t="str">
            <v>442002300074</v>
          </cell>
          <cell r="C1026" t="str">
            <v>442</v>
          </cell>
          <cell r="D1026" t="str">
            <v>442002</v>
          </cell>
          <cell r="E1026" t="str">
            <v>ذخيره مزاياي پايان خدمت كاركنان</v>
          </cell>
          <cell r="F1026" t="str">
            <v>ذخيره مزاياي پايان خدمت  كاركنان</v>
          </cell>
          <cell r="G1026" t="str">
            <v>300074</v>
          </cell>
          <cell r="H1026" t="str">
            <v>ميرزا عليزاده پهر آباد فريبا</v>
          </cell>
          <cell r="P1026" t="str">
            <v>180</v>
          </cell>
        </row>
        <row r="1027">
          <cell r="A1027">
            <v>1800</v>
          </cell>
          <cell r="B1027" t="str">
            <v>442002300197</v>
          </cell>
          <cell r="C1027" t="str">
            <v>442</v>
          </cell>
          <cell r="D1027" t="str">
            <v>442002</v>
          </cell>
          <cell r="E1027" t="str">
            <v>ذخيره مزاياي پايان خدمت كاركنان</v>
          </cell>
          <cell r="F1027" t="str">
            <v>ذخيره مزاياي پايان خدمت  كاركنان</v>
          </cell>
          <cell r="G1027" t="str">
            <v>300197</v>
          </cell>
          <cell r="H1027" t="str">
            <v>عمراني عبدالناصر</v>
          </cell>
          <cell r="P1027" t="str">
            <v>180</v>
          </cell>
        </row>
        <row r="1028">
          <cell r="A1028">
            <v>1800</v>
          </cell>
          <cell r="B1028" t="str">
            <v>442002300107</v>
          </cell>
          <cell r="C1028" t="str">
            <v>442</v>
          </cell>
          <cell r="D1028" t="str">
            <v>442002</v>
          </cell>
          <cell r="E1028" t="str">
            <v>ذخيره مزاياي پايان خدمت كاركنان</v>
          </cell>
          <cell r="F1028" t="str">
            <v>ذخيره مزاياي پايان خدمت  كاركنان</v>
          </cell>
          <cell r="G1028" t="str">
            <v>300107</v>
          </cell>
          <cell r="H1028" t="str">
            <v>روحي مهر سياوش</v>
          </cell>
          <cell r="P1028" t="str">
            <v>180</v>
          </cell>
        </row>
        <row r="1029">
          <cell r="A1029">
            <v>1800</v>
          </cell>
          <cell r="B1029" t="str">
            <v>442002300077</v>
          </cell>
          <cell r="C1029" t="str">
            <v>442</v>
          </cell>
          <cell r="D1029" t="str">
            <v>442002</v>
          </cell>
          <cell r="E1029" t="str">
            <v>ذخيره مزاياي پايان خدمت كاركنان</v>
          </cell>
          <cell r="F1029" t="str">
            <v>ذخيره مزاياي پايان خدمت  كاركنان</v>
          </cell>
          <cell r="G1029" t="str">
            <v>300077</v>
          </cell>
          <cell r="H1029" t="str">
            <v>واحديان وحيد</v>
          </cell>
          <cell r="P1029" t="str">
            <v>180</v>
          </cell>
        </row>
        <row r="1030">
          <cell r="A1030">
            <v>1800</v>
          </cell>
          <cell r="B1030" t="str">
            <v>442002300090</v>
          </cell>
          <cell r="C1030" t="str">
            <v>442</v>
          </cell>
          <cell r="D1030" t="str">
            <v>442002</v>
          </cell>
          <cell r="E1030" t="str">
            <v>ذخيره مزاياي پايان خدمت كاركنان</v>
          </cell>
          <cell r="F1030" t="str">
            <v>ذخيره مزاياي پايان خدمت  كاركنان</v>
          </cell>
          <cell r="G1030" t="str">
            <v>300090</v>
          </cell>
          <cell r="H1030" t="str">
            <v>شايان مهر ابراهيم</v>
          </cell>
          <cell r="P1030" t="str">
            <v>180</v>
          </cell>
        </row>
        <row r="1031">
          <cell r="A1031">
            <v>1800</v>
          </cell>
          <cell r="B1031" t="str">
            <v>442002300102</v>
          </cell>
          <cell r="C1031" t="str">
            <v>442</v>
          </cell>
          <cell r="D1031" t="str">
            <v>442002</v>
          </cell>
          <cell r="E1031" t="str">
            <v>ذخيره مزاياي پايان خدمت كاركنان</v>
          </cell>
          <cell r="F1031" t="str">
            <v>ذخيره مزاياي پايان خدمت  كاركنان</v>
          </cell>
          <cell r="G1031" t="str">
            <v>300102</v>
          </cell>
          <cell r="H1031" t="str">
            <v>صفري آذر جعفر</v>
          </cell>
          <cell r="P1031" t="str">
            <v>180</v>
          </cell>
        </row>
        <row r="1032">
          <cell r="A1032">
            <v>1800</v>
          </cell>
          <cell r="B1032" t="str">
            <v>442002300057</v>
          </cell>
          <cell r="C1032" t="str">
            <v>442</v>
          </cell>
          <cell r="D1032" t="str">
            <v>442002</v>
          </cell>
          <cell r="E1032" t="str">
            <v>ذخيره مزاياي پايان خدمت كاركنان</v>
          </cell>
          <cell r="F1032" t="str">
            <v>ذخيره مزاياي پايان خدمت  كاركنان</v>
          </cell>
          <cell r="G1032" t="str">
            <v>300057</v>
          </cell>
          <cell r="H1032" t="str">
            <v>سلطاني حميد</v>
          </cell>
          <cell r="P1032" t="str">
            <v>180</v>
          </cell>
        </row>
        <row r="1033">
          <cell r="A1033">
            <v>1800</v>
          </cell>
          <cell r="B1033" t="str">
            <v>442002300101</v>
          </cell>
          <cell r="C1033" t="str">
            <v>442</v>
          </cell>
          <cell r="D1033" t="str">
            <v>442002</v>
          </cell>
          <cell r="E1033" t="str">
            <v>ذخيره مزاياي پايان خدمت كاركنان</v>
          </cell>
          <cell r="F1033" t="str">
            <v>ذخيره مزاياي پايان خدمت  كاركنان</v>
          </cell>
          <cell r="G1033" t="str">
            <v>300101</v>
          </cell>
          <cell r="H1033" t="str">
            <v>شكري جليل</v>
          </cell>
          <cell r="P1033" t="str">
            <v>180</v>
          </cell>
        </row>
        <row r="1034">
          <cell r="A1034">
            <v>1800</v>
          </cell>
          <cell r="B1034" t="str">
            <v>442002300141</v>
          </cell>
          <cell r="C1034" t="str">
            <v>442</v>
          </cell>
          <cell r="D1034" t="str">
            <v>442002</v>
          </cell>
          <cell r="E1034" t="str">
            <v>ذخيره مزاياي پايان خدمت كاركنان</v>
          </cell>
          <cell r="F1034" t="str">
            <v>ذخيره مزاياي پايان خدمت  كاركنان</v>
          </cell>
          <cell r="G1034" t="str">
            <v>300141</v>
          </cell>
          <cell r="H1034" t="str">
            <v>سالك علي اصغر</v>
          </cell>
          <cell r="P1034" t="str">
            <v>180</v>
          </cell>
        </row>
        <row r="1035">
          <cell r="A1035">
            <v>1800</v>
          </cell>
          <cell r="B1035" t="str">
            <v>442002300133</v>
          </cell>
          <cell r="C1035" t="str">
            <v>442</v>
          </cell>
          <cell r="D1035" t="str">
            <v>442002</v>
          </cell>
          <cell r="E1035" t="str">
            <v>ذخيره مزاياي پايان خدمت كاركنان</v>
          </cell>
          <cell r="F1035" t="str">
            <v>ذخيره مزاياي پايان خدمت  كاركنان</v>
          </cell>
          <cell r="G1035" t="str">
            <v>300133</v>
          </cell>
          <cell r="H1035" t="str">
            <v>عليپور كمال</v>
          </cell>
          <cell r="P1035" t="str">
            <v>180</v>
          </cell>
        </row>
        <row r="1036">
          <cell r="A1036">
            <v>1800</v>
          </cell>
          <cell r="B1036" t="str">
            <v>442002300095</v>
          </cell>
          <cell r="C1036" t="str">
            <v>442</v>
          </cell>
          <cell r="D1036" t="str">
            <v>442002</v>
          </cell>
          <cell r="E1036" t="str">
            <v>ذخيره مزاياي پايان خدمت كاركنان</v>
          </cell>
          <cell r="F1036" t="str">
            <v>ذخيره مزاياي پايان خدمت  كاركنان</v>
          </cell>
          <cell r="G1036" t="str">
            <v>300095</v>
          </cell>
          <cell r="H1036" t="str">
            <v>حسين پور فيضي محمد</v>
          </cell>
          <cell r="P1036" t="str">
            <v>180</v>
          </cell>
        </row>
        <row r="1037">
          <cell r="A1037">
            <v>1800</v>
          </cell>
          <cell r="B1037" t="str">
            <v>442002300092</v>
          </cell>
          <cell r="C1037" t="str">
            <v>442</v>
          </cell>
          <cell r="D1037" t="str">
            <v>442002</v>
          </cell>
          <cell r="E1037" t="str">
            <v>ذخيره مزاياي پايان خدمت كاركنان</v>
          </cell>
          <cell r="F1037" t="str">
            <v>ذخيره مزاياي پايان خدمت  كاركنان</v>
          </cell>
          <cell r="G1037" t="str">
            <v>300092</v>
          </cell>
          <cell r="H1037" t="str">
            <v>كولاب محمدحسين</v>
          </cell>
          <cell r="P1037" t="str">
            <v>180</v>
          </cell>
        </row>
        <row r="1038">
          <cell r="A1038">
            <v>1800</v>
          </cell>
          <cell r="B1038" t="str">
            <v>442002300114</v>
          </cell>
          <cell r="C1038" t="str">
            <v>442</v>
          </cell>
          <cell r="D1038" t="str">
            <v>442002</v>
          </cell>
          <cell r="E1038" t="str">
            <v>ذخيره مزاياي پايان خدمت كاركنان</v>
          </cell>
          <cell r="F1038" t="str">
            <v>ذخيره مزاياي پايان خدمت  كاركنان</v>
          </cell>
          <cell r="G1038" t="str">
            <v>300114</v>
          </cell>
          <cell r="H1038" t="str">
            <v>عزيزي جهانگير</v>
          </cell>
          <cell r="P1038" t="str">
            <v>180</v>
          </cell>
        </row>
        <row r="1039">
          <cell r="A1039">
            <v>1800</v>
          </cell>
          <cell r="B1039" t="str">
            <v>442002300085</v>
          </cell>
          <cell r="C1039" t="str">
            <v>442</v>
          </cell>
          <cell r="D1039" t="str">
            <v>442002</v>
          </cell>
          <cell r="E1039" t="str">
            <v>ذخيره مزاياي پايان خدمت كاركنان</v>
          </cell>
          <cell r="F1039" t="str">
            <v>ذخيره مزاياي پايان خدمت  كاركنان</v>
          </cell>
          <cell r="G1039" t="str">
            <v>300085</v>
          </cell>
          <cell r="H1039" t="str">
            <v>جبارپور يوسف</v>
          </cell>
          <cell r="P1039" t="str">
            <v>180</v>
          </cell>
        </row>
        <row r="1040">
          <cell r="A1040">
            <v>1800</v>
          </cell>
          <cell r="B1040" t="str">
            <v>442002300008</v>
          </cell>
          <cell r="C1040" t="str">
            <v>442</v>
          </cell>
          <cell r="D1040" t="str">
            <v>442002</v>
          </cell>
          <cell r="E1040" t="str">
            <v>ذخيره مزاياي پايان خدمت كاركنان</v>
          </cell>
          <cell r="F1040" t="str">
            <v>ذخيره مزاياي پايان خدمت  كاركنان</v>
          </cell>
          <cell r="G1040" t="str">
            <v>300008</v>
          </cell>
          <cell r="H1040" t="str">
            <v>واحد ابراهيم</v>
          </cell>
          <cell r="P1040" t="str">
            <v>180</v>
          </cell>
        </row>
        <row r="1041">
          <cell r="A1041">
            <v>1800</v>
          </cell>
          <cell r="B1041" t="str">
            <v>442002300134</v>
          </cell>
          <cell r="C1041" t="str">
            <v>442</v>
          </cell>
          <cell r="D1041" t="str">
            <v>442002</v>
          </cell>
          <cell r="E1041" t="str">
            <v>ذخيره مزاياي پايان خدمت كاركنان</v>
          </cell>
          <cell r="F1041" t="str">
            <v>ذخيره مزاياي پايان خدمت  كاركنان</v>
          </cell>
          <cell r="G1041" t="str">
            <v>300134</v>
          </cell>
          <cell r="H1041" t="str">
            <v>نكوئي فائق</v>
          </cell>
          <cell r="P1041" t="str">
            <v>180</v>
          </cell>
        </row>
        <row r="1042">
          <cell r="A1042">
            <v>1800</v>
          </cell>
          <cell r="B1042" t="str">
            <v>442002300082</v>
          </cell>
          <cell r="C1042" t="str">
            <v>442</v>
          </cell>
          <cell r="D1042" t="str">
            <v>442002</v>
          </cell>
          <cell r="E1042" t="str">
            <v>ذخيره مزاياي پايان خدمت كاركنان</v>
          </cell>
          <cell r="F1042" t="str">
            <v>ذخيره مزاياي پايان خدمت  كاركنان</v>
          </cell>
          <cell r="G1042" t="str">
            <v>300082</v>
          </cell>
          <cell r="H1042" t="str">
            <v>روحي خطيبي محمدرضا</v>
          </cell>
          <cell r="P1042" t="str">
            <v>180</v>
          </cell>
        </row>
        <row r="1043">
          <cell r="A1043">
            <v>1800</v>
          </cell>
          <cell r="B1043" t="str">
            <v>442002300104</v>
          </cell>
          <cell r="C1043" t="str">
            <v>442</v>
          </cell>
          <cell r="D1043" t="str">
            <v>442002</v>
          </cell>
          <cell r="E1043" t="str">
            <v>ذخيره مزاياي پايان خدمت كاركنان</v>
          </cell>
          <cell r="F1043" t="str">
            <v>ذخيره مزاياي پايان خدمت  كاركنان</v>
          </cell>
          <cell r="G1043" t="str">
            <v>300104</v>
          </cell>
          <cell r="H1043" t="str">
            <v>پور گل محمد جواد</v>
          </cell>
          <cell r="P1043" t="str">
            <v>180</v>
          </cell>
        </row>
        <row r="1044">
          <cell r="A1044">
            <v>1800</v>
          </cell>
          <cell r="B1044" t="str">
            <v>442002300145</v>
          </cell>
          <cell r="C1044" t="str">
            <v>442</v>
          </cell>
          <cell r="D1044" t="str">
            <v>442002</v>
          </cell>
          <cell r="E1044" t="str">
            <v>ذخيره مزاياي پايان خدمت كاركنان</v>
          </cell>
          <cell r="F1044" t="str">
            <v>ذخيره مزاياي پايان خدمت  كاركنان</v>
          </cell>
          <cell r="G1044" t="str">
            <v>300145</v>
          </cell>
          <cell r="H1044" t="str">
            <v>طريقت نيا يعقوب</v>
          </cell>
          <cell r="P1044" t="str">
            <v>180</v>
          </cell>
        </row>
        <row r="1045">
          <cell r="A1045">
            <v>1800</v>
          </cell>
          <cell r="B1045" t="str">
            <v>442002300080</v>
          </cell>
          <cell r="C1045" t="str">
            <v>442</v>
          </cell>
          <cell r="D1045" t="str">
            <v>442002</v>
          </cell>
          <cell r="E1045" t="str">
            <v>ذخيره مزاياي پايان خدمت كاركنان</v>
          </cell>
          <cell r="F1045" t="str">
            <v>ذخيره مزاياي پايان خدمت  كاركنان</v>
          </cell>
          <cell r="G1045" t="str">
            <v>300080</v>
          </cell>
          <cell r="H1045" t="str">
            <v>ابراهيمي مهر آور رحيم</v>
          </cell>
          <cell r="P1045" t="str">
            <v>180</v>
          </cell>
        </row>
        <row r="1046">
          <cell r="A1046">
            <v>1800</v>
          </cell>
          <cell r="B1046" t="str">
            <v>442002300132</v>
          </cell>
          <cell r="C1046" t="str">
            <v>442</v>
          </cell>
          <cell r="D1046" t="str">
            <v>442002</v>
          </cell>
          <cell r="E1046" t="str">
            <v>ذخيره مزاياي پايان خدمت كاركنان</v>
          </cell>
          <cell r="F1046" t="str">
            <v>ذخيره مزاياي پايان خدمت  كاركنان</v>
          </cell>
          <cell r="G1046" t="str">
            <v>300132</v>
          </cell>
          <cell r="H1046" t="str">
            <v>مهرابي افشار عباس</v>
          </cell>
          <cell r="P1046" t="str">
            <v>180</v>
          </cell>
        </row>
        <row r="1047">
          <cell r="A1047">
            <v>1800</v>
          </cell>
          <cell r="B1047" t="str">
            <v>442002300087</v>
          </cell>
          <cell r="C1047" t="str">
            <v>442</v>
          </cell>
          <cell r="D1047" t="str">
            <v>442002</v>
          </cell>
          <cell r="E1047" t="str">
            <v>ذخيره مزاياي پايان خدمت كاركنان</v>
          </cell>
          <cell r="F1047" t="str">
            <v>ذخيره مزاياي پايان خدمت  كاركنان</v>
          </cell>
          <cell r="G1047" t="str">
            <v>300087</v>
          </cell>
          <cell r="H1047" t="str">
            <v>مهدي زاده علوي عليرضا</v>
          </cell>
          <cell r="P1047" t="str">
            <v>180</v>
          </cell>
        </row>
        <row r="1048">
          <cell r="A1048">
            <v>1800</v>
          </cell>
          <cell r="B1048" t="str">
            <v>442002300088</v>
          </cell>
          <cell r="C1048" t="str">
            <v>442</v>
          </cell>
          <cell r="D1048" t="str">
            <v>442002</v>
          </cell>
          <cell r="E1048" t="str">
            <v>ذخيره مزاياي پايان خدمت كاركنان</v>
          </cell>
          <cell r="F1048" t="str">
            <v>ذخيره مزاياي پايان خدمت  كاركنان</v>
          </cell>
          <cell r="G1048" t="str">
            <v>300088</v>
          </cell>
          <cell r="H1048" t="str">
            <v>فرشباف شترباني مرتضي</v>
          </cell>
          <cell r="P1048" t="str">
            <v>180</v>
          </cell>
        </row>
        <row r="1049">
          <cell r="A1049">
            <v>1800</v>
          </cell>
          <cell r="B1049" t="str">
            <v>442002300152</v>
          </cell>
          <cell r="C1049" t="str">
            <v>442</v>
          </cell>
          <cell r="D1049" t="str">
            <v>442002</v>
          </cell>
          <cell r="E1049" t="str">
            <v>ذخيره مزاياي پايان خدمت كاركنان</v>
          </cell>
          <cell r="F1049" t="str">
            <v>ذخيره مزاياي پايان خدمت  كاركنان</v>
          </cell>
          <cell r="G1049" t="str">
            <v>300152</v>
          </cell>
          <cell r="H1049" t="str">
            <v>حسن زاده حميد</v>
          </cell>
          <cell r="P1049" t="str">
            <v>180</v>
          </cell>
        </row>
        <row r="1050">
          <cell r="A1050">
            <v>1800</v>
          </cell>
          <cell r="B1050" t="str">
            <v>442002300142</v>
          </cell>
          <cell r="C1050" t="str">
            <v>442</v>
          </cell>
          <cell r="D1050" t="str">
            <v>442002</v>
          </cell>
          <cell r="E1050" t="str">
            <v>ذخيره مزاياي پايان خدمت كاركنان</v>
          </cell>
          <cell r="F1050" t="str">
            <v>ذخيره مزاياي پايان خدمت  كاركنان</v>
          </cell>
          <cell r="G1050" t="str">
            <v>300142</v>
          </cell>
          <cell r="H1050" t="str">
            <v>فروتني قهرماني احمد</v>
          </cell>
          <cell r="P1050" t="str">
            <v>180</v>
          </cell>
        </row>
        <row r="1051">
          <cell r="A1051">
            <v>1800</v>
          </cell>
          <cell r="B1051" t="str">
            <v>442002300005</v>
          </cell>
          <cell r="C1051" t="str">
            <v>442</v>
          </cell>
          <cell r="D1051" t="str">
            <v>442002</v>
          </cell>
          <cell r="E1051" t="str">
            <v>ذخيره مزاياي پايان خدمت كاركنان</v>
          </cell>
          <cell r="F1051" t="str">
            <v>ذخيره مزاياي پايان خدمت  كاركنان</v>
          </cell>
          <cell r="G1051" t="str">
            <v>300005</v>
          </cell>
          <cell r="H1051" t="str">
            <v>زمانلو محمد رضا</v>
          </cell>
          <cell r="P1051" t="str">
            <v>180</v>
          </cell>
        </row>
        <row r="1052">
          <cell r="A1052">
            <v>1800</v>
          </cell>
          <cell r="B1052" t="str">
            <v>442002300129</v>
          </cell>
          <cell r="C1052" t="str">
            <v>442</v>
          </cell>
          <cell r="D1052" t="str">
            <v>442002</v>
          </cell>
          <cell r="E1052" t="str">
            <v>ذخيره مزاياي پايان خدمت كاركنان</v>
          </cell>
          <cell r="F1052" t="str">
            <v>ذخيره مزاياي پايان خدمت  كاركنان</v>
          </cell>
          <cell r="G1052" t="str">
            <v>300129</v>
          </cell>
          <cell r="H1052" t="str">
            <v>بهاري ناصر</v>
          </cell>
          <cell r="P1052" t="str">
            <v>180</v>
          </cell>
        </row>
        <row r="1053">
          <cell r="A1053">
            <v>1800</v>
          </cell>
          <cell r="B1053" t="str">
            <v>442002300103</v>
          </cell>
          <cell r="C1053" t="str">
            <v>442</v>
          </cell>
          <cell r="D1053" t="str">
            <v>442002</v>
          </cell>
          <cell r="E1053" t="str">
            <v>ذخيره مزاياي پايان خدمت كاركنان</v>
          </cell>
          <cell r="F1053" t="str">
            <v>ذخيره مزاياي پايان خدمت  كاركنان</v>
          </cell>
          <cell r="G1053" t="str">
            <v>300103</v>
          </cell>
          <cell r="H1053" t="str">
            <v>چابك شاهرخ</v>
          </cell>
          <cell r="P1053" t="str">
            <v>180</v>
          </cell>
        </row>
        <row r="1054">
          <cell r="A1054">
            <v>1800</v>
          </cell>
          <cell r="B1054" t="str">
            <v>442002300146</v>
          </cell>
          <cell r="C1054" t="str">
            <v>442</v>
          </cell>
          <cell r="D1054" t="str">
            <v>442002</v>
          </cell>
          <cell r="E1054" t="str">
            <v>ذخيره مزاياي پايان خدمت كاركنان</v>
          </cell>
          <cell r="F1054" t="str">
            <v>ذخيره مزاياي پايان خدمت  كاركنان</v>
          </cell>
          <cell r="G1054" t="str">
            <v>300146</v>
          </cell>
          <cell r="H1054" t="str">
            <v>شمس آذر ميرعلي</v>
          </cell>
          <cell r="P1054" t="str">
            <v>180</v>
          </cell>
        </row>
        <row r="1055">
          <cell r="A1055">
            <v>1800</v>
          </cell>
          <cell r="B1055" t="str">
            <v>442002300126</v>
          </cell>
          <cell r="C1055" t="str">
            <v>442</v>
          </cell>
          <cell r="D1055" t="str">
            <v>442002</v>
          </cell>
          <cell r="E1055" t="str">
            <v>ذخيره مزاياي پايان خدمت كاركنان</v>
          </cell>
          <cell r="F1055" t="str">
            <v>ذخيره مزاياي پايان خدمت  كاركنان</v>
          </cell>
          <cell r="G1055" t="str">
            <v>300126</v>
          </cell>
          <cell r="H1055" t="str">
            <v>جهاني رحيم</v>
          </cell>
          <cell r="P1055" t="str">
            <v>180</v>
          </cell>
        </row>
        <row r="1056">
          <cell r="A1056">
            <v>1800</v>
          </cell>
          <cell r="B1056" t="str">
            <v>442002300139</v>
          </cell>
          <cell r="C1056" t="str">
            <v>442</v>
          </cell>
          <cell r="D1056" t="str">
            <v>442002</v>
          </cell>
          <cell r="E1056" t="str">
            <v>ذخيره مزاياي پايان خدمت كاركنان</v>
          </cell>
          <cell r="F1056" t="str">
            <v>ذخيره مزاياي پايان خدمت  كاركنان</v>
          </cell>
          <cell r="G1056" t="str">
            <v>300139</v>
          </cell>
          <cell r="H1056" t="str">
            <v>هادي قشلاق محمد</v>
          </cell>
          <cell r="P1056" t="str">
            <v>180</v>
          </cell>
        </row>
        <row r="1057">
          <cell r="A1057">
            <v>1800</v>
          </cell>
          <cell r="B1057" t="str">
            <v>442002300154</v>
          </cell>
          <cell r="C1057" t="str">
            <v>442</v>
          </cell>
          <cell r="D1057" t="str">
            <v>442002</v>
          </cell>
          <cell r="E1057" t="str">
            <v>ذخيره مزاياي پايان خدمت كاركنان</v>
          </cell>
          <cell r="F1057" t="str">
            <v>ذخيره مزاياي پايان خدمت  كاركنان</v>
          </cell>
          <cell r="G1057" t="str">
            <v>300154</v>
          </cell>
          <cell r="H1057" t="str">
            <v>زارعي ارزيل مصطفي</v>
          </cell>
          <cell r="P1057" t="str">
            <v>180</v>
          </cell>
        </row>
        <row r="1058">
          <cell r="A1058">
            <v>1800</v>
          </cell>
          <cell r="B1058" t="str">
            <v>442002300075</v>
          </cell>
          <cell r="C1058" t="str">
            <v>442</v>
          </cell>
          <cell r="D1058" t="str">
            <v>442002</v>
          </cell>
          <cell r="E1058" t="str">
            <v>ذخيره مزاياي پايان خدمت كاركنان</v>
          </cell>
          <cell r="F1058" t="str">
            <v>ذخيره مزاياي پايان خدمت  كاركنان</v>
          </cell>
          <cell r="G1058" t="str">
            <v>300075</v>
          </cell>
          <cell r="H1058" t="str">
            <v>نظامي سقين سرا يوسف</v>
          </cell>
          <cell r="P1058" t="str">
            <v>180</v>
          </cell>
        </row>
        <row r="1059">
          <cell r="A1059">
            <v>1800</v>
          </cell>
          <cell r="B1059" t="str">
            <v>442002300131</v>
          </cell>
          <cell r="C1059" t="str">
            <v>442</v>
          </cell>
          <cell r="D1059" t="str">
            <v>442002</v>
          </cell>
          <cell r="E1059" t="str">
            <v>ذخيره مزاياي پايان خدمت كاركنان</v>
          </cell>
          <cell r="F1059" t="str">
            <v>ذخيره مزاياي پايان خدمت  كاركنان</v>
          </cell>
          <cell r="G1059" t="str">
            <v>300131</v>
          </cell>
          <cell r="H1059" t="str">
            <v>شكوهي علي</v>
          </cell>
          <cell r="P1059" t="str">
            <v>180</v>
          </cell>
        </row>
        <row r="1060">
          <cell r="A1060">
            <v>1800</v>
          </cell>
          <cell r="B1060" t="str">
            <v>442002300162</v>
          </cell>
          <cell r="C1060" t="str">
            <v>442</v>
          </cell>
          <cell r="D1060" t="str">
            <v>442002</v>
          </cell>
          <cell r="E1060" t="str">
            <v>ذخيره مزاياي پايان خدمت كاركنان</v>
          </cell>
          <cell r="F1060" t="str">
            <v>ذخيره مزاياي پايان خدمت  كاركنان</v>
          </cell>
          <cell r="G1060" t="str">
            <v>300162</v>
          </cell>
          <cell r="H1060" t="str">
            <v>محمدي جابر</v>
          </cell>
          <cell r="P1060" t="str">
            <v>180</v>
          </cell>
        </row>
        <row r="1061">
          <cell r="A1061">
            <v>1800</v>
          </cell>
          <cell r="B1061" t="str">
            <v>442002300135</v>
          </cell>
          <cell r="C1061" t="str">
            <v>442</v>
          </cell>
          <cell r="D1061" t="str">
            <v>442002</v>
          </cell>
          <cell r="E1061" t="str">
            <v>ذخيره مزاياي پايان خدمت كاركنان</v>
          </cell>
          <cell r="F1061" t="str">
            <v>ذخيره مزاياي پايان خدمت  كاركنان</v>
          </cell>
          <cell r="G1061" t="str">
            <v>300135</v>
          </cell>
          <cell r="H1061" t="str">
            <v>سيفي ديزناب ابراهيم</v>
          </cell>
          <cell r="P1061" t="str">
            <v>180</v>
          </cell>
        </row>
        <row r="1062">
          <cell r="A1062">
            <v>1800</v>
          </cell>
          <cell r="B1062" t="str">
            <v>442002300130</v>
          </cell>
          <cell r="C1062" t="str">
            <v>442</v>
          </cell>
          <cell r="D1062" t="str">
            <v>442002</v>
          </cell>
          <cell r="E1062" t="str">
            <v>ذخيره مزاياي پايان خدمت كاركنان</v>
          </cell>
          <cell r="F1062" t="str">
            <v>ذخيره مزاياي پايان خدمت  كاركنان</v>
          </cell>
          <cell r="G1062" t="str">
            <v>300130</v>
          </cell>
          <cell r="H1062" t="str">
            <v>نوري علي</v>
          </cell>
          <cell r="P1062" t="str">
            <v>180</v>
          </cell>
        </row>
        <row r="1063">
          <cell r="A1063">
            <v>1800</v>
          </cell>
          <cell r="B1063" t="str">
            <v>442002300118</v>
          </cell>
          <cell r="C1063" t="str">
            <v>442</v>
          </cell>
          <cell r="D1063" t="str">
            <v>442002</v>
          </cell>
          <cell r="E1063" t="str">
            <v>ذخيره مزاياي پايان خدمت كاركنان</v>
          </cell>
          <cell r="F1063" t="str">
            <v>ذخيره مزاياي پايان خدمت  كاركنان</v>
          </cell>
          <cell r="G1063" t="str">
            <v>300118</v>
          </cell>
          <cell r="H1063" t="str">
            <v>جعفرزاده بهروز</v>
          </cell>
          <cell r="P1063" t="str">
            <v>180</v>
          </cell>
        </row>
        <row r="1064">
          <cell r="A1064">
            <v>1800</v>
          </cell>
          <cell r="B1064" t="str">
            <v>442002300056</v>
          </cell>
          <cell r="C1064" t="str">
            <v>442</v>
          </cell>
          <cell r="D1064" t="str">
            <v>442002</v>
          </cell>
          <cell r="E1064" t="str">
            <v>ذخيره مزاياي پايان خدمت كاركنان</v>
          </cell>
          <cell r="F1064" t="str">
            <v>ذخيره مزاياي پايان خدمت  كاركنان</v>
          </cell>
          <cell r="G1064" t="str">
            <v>300056</v>
          </cell>
          <cell r="H1064" t="str">
            <v>حسين زاده گورچين اكبر</v>
          </cell>
          <cell r="P1064" t="str">
            <v>180</v>
          </cell>
        </row>
        <row r="1065">
          <cell r="A1065">
            <v>1800</v>
          </cell>
          <cell r="B1065" t="str">
            <v>442002300149</v>
          </cell>
          <cell r="C1065" t="str">
            <v>442</v>
          </cell>
          <cell r="D1065" t="str">
            <v>442002</v>
          </cell>
          <cell r="E1065" t="str">
            <v>ذخيره مزاياي پايان خدمت كاركنان</v>
          </cell>
          <cell r="F1065" t="str">
            <v>ذخيره مزاياي پايان خدمت  كاركنان</v>
          </cell>
          <cell r="G1065" t="str">
            <v>300149</v>
          </cell>
          <cell r="H1065" t="str">
            <v>مردان پور دامن آباد خسرو</v>
          </cell>
          <cell r="P1065" t="str">
            <v>180</v>
          </cell>
        </row>
        <row r="1066">
          <cell r="A1066">
            <v>1800</v>
          </cell>
          <cell r="B1066" t="str">
            <v>442002300140</v>
          </cell>
          <cell r="C1066" t="str">
            <v>442</v>
          </cell>
          <cell r="D1066" t="str">
            <v>442002</v>
          </cell>
          <cell r="E1066" t="str">
            <v>ذخيره مزاياي پايان خدمت كاركنان</v>
          </cell>
          <cell r="F1066" t="str">
            <v>ذخيره مزاياي پايان خدمت  كاركنان</v>
          </cell>
          <cell r="G1066" t="str">
            <v>300140</v>
          </cell>
          <cell r="H1066" t="str">
            <v>بلالكه ناصر</v>
          </cell>
          <cell r="P1066" t="str">
            <v>180</v>
          </cell>
        </row>
        <row r="1067">
          <cell r="A1067">
            <v>1800</v>
          </cell>
          <cell r="B1067" t="str">
            <v>442002300155</v>
          </cell>
          <cell r="C1067" t="str">
            <v>442</v>
          </cell>
          <cell r="D1067" t="str">
            <v>442002</v>
          </cell>
          <cell r="E1067" t="str">
            <v>ذخيره مزاياي پايان خدمت كاركنان</v>
          </cell>
          <cell r="F1067" t="str">
            <v>ذخيره مزاياي پايان خدمت  كاركنان</v>
          </cell>
          <cell r="G1067" t="str">
            <v>300155</v>
          </cell>
          <cell r="H1067" t="str">
            <v>قليپور سفيداني حسين</v>
          </cell>
          <cell r="P1067" t="str">
            <v>180</v>
          </cell>
        </row>
        <row r="1068">
          <cell r="A1068">
            <v>1800</v>
          </cell>
          <cell r="B1068" t="str">
            <v>442002300157</v>
          </cell>
          <cell r="C1068" t="str">
            <v>442</v>
          </cell>
          <cell r="D1068" t="str">
            <v>442002</v>
          </cell>
          <cell r="E1068" t="str">
            <v>ذخيره مزاياي پايان خدمت كاركنان</v>
          </cell>
          <cell r="F1068" t="str">
            <v>ذخيره مزاياي پايان خدمت  كاركنان</v>
          </cell>
          <cell r="G1068" t="str">
            <v>300157</v>
          </cell>
          <cell r="H1068" t="str">
            <v>معصومي خدايار</v>
          </cell>
          <cell r="P1068" t="str">
            <v>180</v>
          </cell>
        </row>
        <row r="1069">
          <cell r="A1069">
            <v>1800</v>
          </cell>
          <cell r="B1069" t="str">
            <v>442002300151</v>
          </cell>
          <cell r="C1069" t="str">
            <v>442</v>
          </cell>
          <cell r="D1069" t="str">
            <v>442002</v>
          </cell>
          <cell r="E1069" t="str">
            <v>ذخيره مزاياي پايان خدمت كاركنان</v>
          </cell>
          <cell r="F1069" t="str">
            <v>ذخيره مزاياي پايان خدمت  كاركنان</v>
          </cell>
          <cell r="G1069" t="str">
            <v>300151</v>
          </cell>
          <cell r="H1069" t="str">
            <v>امجدي رحيم</v>
          </cell>
          <cell r="P1069" t="str">
            <v>180</v>
          </cell>
        </row>
        <row r="1070">
          <cell r="A1070">
            <v>1800</v>
          </cell>
          <cell r="B1070" t="str">
            <v>442002300125</v>
          </cell>
          <cell r="C1070" t="str">
            <v>442</v>
          </cell>
          <cell r="D1070" t="str">
            <v>442002</v>
          </cell>
          <cell r="E1070" t="str">
            <v>ذخيره مزاياي پايان خدمت كاركنان</v>
          </cell>
          <cell r="F1070" t="str">
            <v>ذخيره مزاياي پايان خدمت  كاركنان</v>
          </cell>
          <cell r="G1070" t="str">
            <v>300125</v>
          </cell>
          <cell r="H1070" t="str">
            <v>سلطاني حسين</v>
          </cell>
          <cell r="P1070" t="str">
            <v>180</v>
          </cell>
        </row>
        <row r="1071">
          <cell r="A1071">
            <v>1800</v>
          </cell>
          <cell r="B1071" t="str">
            <v>442002300084</v>
          </cell>
          <cell r="C1071" t="str">
            <v>442</v>
          </cell>
          <cell r="D1071" t="str">
            <v>442002</v>
          </cell>
          <cell r="E1071" t="str">
            <v>ذخيره مزاياي پايان خدمت كاركنان</v>
          </cell>
          <cell r="F1071" t="str">
            <v>ذخيره مزاياي پايان خدمت  كاركنان</v>
          </cell>
          <cell r="G1071" t="str">
            <v>300084</v>
          </cell>
          <cell r="H1071" t="str">
            <v>نوري حسين</v>
          </cell>
          <cell r="P1071" t="str">
            <v>180</v>
          </cell>
        </row>
        <row r="1072">
          <cell r="A1072">
            <v>1800</v>
          </cell>
          <cell r="B1072" t="str">
            <v>442002300128</v>
          </cell>
          <cell r="C1072" t="str">
            <v>442</v>
          </cell>
          <cell r="D1072" t="str">
            <v>442002</v>
          </cell>
          <cell r="E1072" t="str">
            <v>ذخيره مزاياي پايان خدمت كاركنان</v>
          </cell>
          <cell r="F1072" t="str">
            <v>ذخيره مزاياي پايان خدمت  كاركنان</v>
          </cell>
          <cell r="G1072" t="str">
            <v>300128</v>
          </cell>
          <cell r="H1072" t="str">
            <v>محمدباقري لاهوت كريم</v>
          </cell>
          <cell r="P1072" t="str">
            <v>180</v>
          </cell>
        </row>
        <row r="1073">
          <cell r="A1073">
            <v>1800</v>
          </cell>
          <cell r="B1073" t="str">
            <v>442002300143</v>
          </cell>
          <cell r="C1073" t="str">
            <v>442</v>
          </cell>
          <cell r="D1073" t="str">
            <v>442002</v>
          </cell>
          <cell r="E1073" t="str">
            <v>ذخيره مزاياي پايان خدمت كاركنان</v>
          </cell>
          <cell r="F1073" t="str">
            <v>ذخيره مزاياي پايان خدمت  كاركنان</v>
          </cell>
          <cell r="G1073" t="str">
            <v>300143</v>
          </cell>
          <cell r="H1073" t="str">
            <v>وفائي نهر مهدي</v>
          </cell>
          <cell r="P1073" t="str">
            <v>180</v>
          </cell>
        </row>
        <row r="1074">
          <cell r="A1074">
            <v>1800</v>
          </cell>
          <cell r="B1074" t="str">
            <v>442002300136</v>
          </cell>
          <cell r="C1074" t="str">
            <v>442</v>
          </cell>
          <cell r="D1074" t="str">
            <v>442002</v>
          </cell>
          <cell r="E1074" t="str">
            <v>ذخيره مزاياي پايان خدمت كاركنان</v>
          </cell>
          <cell r="F1074" t="str">
            <v>ذخيره مزاياي پايان خدمت  كاركنان</v>
          </cell>
          <cell r="G1074" t="str">
            <v>300136</v>
          </cell>
          <cell r="H1074" t="str">
            <v>تقي پور كهاني محمدرضا</v>
          </cell>
          <cell r="P1074" t="str">
            <v>180</v>
          </cell>
        </row>
        <row r="1075">
          <cell r="A1075">
            <v>1800</v>
          </cell>
          <cell r="B1075" t="str">
            <v>442002300147</v>
          </cell>
          <cell r="C1075" t="str">
            <v>442</v>
          </cell>
          <cell r="D1075" t="str">
            <v>442002</v>
          </cell>
          <cell r="E1075" t="str">
            <v>ذخيره مزاياي پايان خدمت كاركنان</v>
          </cell>
          <cell r="F1075" t="str">
            <v>ذخيره مزاياي پايان خدمت  كاركنان</v>
          </cell>
          <cell r="G1075" t="str">
            <v>300147</v>
          </cell>
          <cell r="H1075" t="str">
            <v>فرشباف عبهري يوسف</v>
          </cell>
          <cell r="P1075" t="str">
            <v>180</v>
          </cell>
        </row>
        <row r="1076">
          <cell r="A1076">
            <v>1800</v>
          </cell>
          <cell r="B1076" t="str">
            <v>442002300148</v>
          </cell>
          <cell r="C1076" t="str">
            <v>442</v>
          </cell>
          <cell r="D1076" t="str">
            <v>442002</v>
          </cell>
          <cell r="E1076" t="str">
            <v>ذخيره مزاياي پايان خدمت كاركنان</v>
          </cell>
          <cell r="F1076" t="str">
            <v>ذخيره مزاياي پايان خدمت  كاركنان</v>
          </cell>
          <cell r="G1076" t="str">
            <v>300148</v>
          </cell>
          <cell r="H1076" t="str">
            <v>شفيعي عنصرودي داريوش</v>
          </cell>
          <cell r="P1076" t="str">
            <v>180</v>
          </cell>
        </row>
        <row r="1077">
          <cell r="A1077">
            <v>1800</v>
          </cell>
          <cell r="B1077" t="str">
            <v>442002300110</v>
          </cell>
          <cell r="C1077" t="str">
            <v>442</v>
          </cell>
          <cell r="D1077" t="str">
            <v>442002</v>
          </cell>
          <cell r="E1077" t="str">
            <v>ذخيره مزاياي پايان خدمت كاركنان</v>
          </cell>
          <cell r="F1077" t="str">
            <v>ذخيره مزاياي پايان خدمت  كاركنان</v>
          </cell>
          <cell r="G1077" t="str">
            <v>300110</v>
          </cell>
          <cell r="H1077" t="str">
            <v>فروغي زهرا</v>
          </cell>
          <cell r="P1077" t="str">
            <v>180</v>
          </cell>
        </row>
        <row r="1078">
          <cell r="A1078">
            <v>1800</v>
          </cell>
          <cell r="B1078" t="str">
            <v>442002300124</v>
          </cell>
          <cell r="C1078" t="str">
            <v>442</v>
          </cell>
          <cell r="D1078" t="str">
            <v>442002</v>
          </cell>
          <cell r="E1078" t="str">
            <v>ذخيره مزاياي پايان خدمت كاركنان</v>
          </cell>
          <cell r="F1078" t="str">
            <v>ذخيره مزاياي پايان خدمت  كاركنان</v>
          </cell>
          <cell r="G1078" t="str">
            <v>300124</v>
          </cell>
          <cell r="H1078" t="str">
            <v>محب حق رحيم</v>
          </cell>
          <cell r="P1078" t="str">
            <v>180</v>
          </cell>
        </row>
        <row r="1079">
          <cell r="A1079">
            <v>1800</v>
          </cell>
          <cell r="B1079" t="str">
            <v>442002300160</v>
          </cell>
          <cell r="C1079" t="str">
            <v>442</v>
          </cell>
          <cell r="D1079" t="str">
            <v>442002</v>
          </cell>
          <cell r="E1079" t="str">
            <v>ذخيره مزاياي پايان خدمت كاركنان</v>
          </cell>
          <cell r="F1079" t="str">
            <v>ذخيره مزاياي پايان خدمت  كاركنان</v>
          </cell>
          <cell r="G1079" t="str">
            <v>300160</v>
          </cell>
          <cell r="H1079" t="str">
            <v>عالم وحيد</v>
          </cell>
          <cell r="P1079" t="str">
            <v>180</v>
          </cell>
        </row>
        <row r="1080">
          <cell r="A1080">
            <v>1800</v>
          </cell>
          <cell r="B1080" t="str">
            <v>442002300156</v>
          </cell>
          <cell r="C1080" t="str">
            <v>442</v>
          </cell>
          <cell r="D1080" t="str">
            <v>442002</v>
          </cell>
          <cell r="E1080" t="str">
            <v>ذخيره مزاياي پايان خدمت كاركنان</v>
          </cell>
          <cell r="F1080" t="str">
            <v>ذخيره مزاياي پايان خدمت  كاركنان</v>
          </cell>
          <cell r="G1080" t="str">
            <v>300156</v>
          </cell>
          <cell r="H1080" t="str">
            <v>حسينيان سيروس</v>
          </cell>
          <cell r="P1080" t="str">
            <v>180</v>
          </cell>
        </row>
        <row r="1081">
          <cell r="A1081">
            <v>1800</v>
          </cell>
          <cell r="B1081" t="str">
            <v>442002300119</v>
          </cell>
          <cell r="C1081" t="str">
            <v>442</v>
          </cell>
          <cell r="D1081" t="str">
            <v>442002</v>
          </cell>
          <cell r="E1081" t="str">
            <v>ذخيره مزاياي پايان خدمت كاركنان</v>
          </cell>
          <cell r="F1081" t="str">
            <v>ذخيره مزاياي پايان خدمت  كاركنان</v>
          </cell>
          <cell r="G1081" t="str">
            <v>300119</v>
          </cell>
          <cell r="H1081" t="str">
            <v>رستم پور مشكنبر حسن</v>
          </cell>
          <cell r="P1081" t="str">
            <v>180</v>
          </cell>
        </row>
        <row r="1082">
          <cell r="A1082">
            <v>1800</v>
          </cell>
          <cell r="B1082" t="str">
            <v>442002300158</v>
          </cell>
          <cell r="C1082" t="str">
            <v>442</v>
          </cell>
          <cell r="D1082" t="str">
            <v>442002</v>
          </cell>
          <cell r="E1082" t="str">
            <v>ذخيره مزاياي پايان خدمت كاركنان</v>
          </cell>
          <cell r="F1082" t="str">
            <v>ذخيره مزاياي پايان خدمت  كاركنان</v>
          </cell>
          <cell r="G1082" t="str">
            <v>300158</v>
          </cell>
          <cell r="H1082" t="str">
            <v>تقي پور متقيان نوبري رحيم</v>
          </cell>
          <cell r="P1082" t="str">
            <v>180</v>
          </cell>
        </row>
        <row r="1083">
          <cell r="A1083">
            <v>1800</v>
          </cell>
          <cell r="B1083" t="str">
            <v>442002300153</v>
          </cell>
          <cell r="C1083" t="str">
            <v>442</v>
          </cell>
          <cell r="D1083" t="str">
            <v>442002</v>
          </cell>
          <cell r="E1083" t="str">
            <v>ذخيره مزاياي پايان خدمت كاركنان</v>
          </cell>
          <cell r="F1083" t="str">
            <v>ذخيره مزاياي پايان خدمت  كاركنان</v>
          </cell>
          <cell r="G1083" t="str">
            <v>300153</v>
          </cell>
          <cell r="H1083" t="str">
            <v>محمدپور مهدوي احمدرضا</v>
          </cell>
          <cell r="P1083" t="str">
            <v>180</v>
          </cell>
        </row>
        <row r="1084">
          <cell r="A1084">
            <v>1800</v>
          </cell>
          <cell r="B1084" t="str">
            <v>442002300096</v>
          </cell>
          <cell r="C1084" t="str">
            <v>442</v>
          </cell>
          <cell r="D1084" t="str">
            <v>442002</v>
          </cell>
          <cell r="E1084" t="str">
            <v>ذخيره مزاياي پايان خدمت كاركنان</v>
          </cell>
          <cell r="F1084" t="str">
            <v>ذخيره مزاياي پايان خدمت  كاركنان</v>
          </cell>
          <cell r="G1084" t="str">
            <v>300096</v>
          </cell>
          <cell r="H1084" t="str">
            <v>امتحاني علي اكبر</v>
          </cell>
          <cell r="P1084" t="str">
            <v>180</v>
          </cell>
        </row>
        <row r="1085">
          <cell r="A1085">
            <v>1800</v>
          </cell>
          <cell r="B1085" t="str">
            <v>442002300137</v>
          </cell>
          <cell r="C1085" t="str">
            <v>442</v>
          </cell>
          <cell r="D1085" t="str">
            <v>442002</v>
          </cell>
          <cell r="E1085" t="str">
            <v>ذخيره مزاياي پايان خدمت كاركنان</v>
          </cell>
          <cell r="F1085" t="str">
            <v>ذخيره مزاياي پايان خدمت  كاركنان</v>
          </cell>
          <cell r="G1085" t="str">
            <v>300137</v>
          </cell>
          <cell r="H1085" t="str">
            <v>ستاري ميرهاشم</v>
          </cell>
          <cell r="P1085" t="str">
            <v>180</v>
          </cell>
        </row>
        <row r="1086">
          <cell r="A1086">
            <v>1800</v>
          </cell>
          <cell r="B1086" t="str">
            <v>442002300083</v>
          </cell>
          <cell r="C1086" t="str">
            <v>442</v>
          </cell>
          <cell r="D1086" t="str">
            <v>442002</v>
          </cell>
          <cell r="E1086" t="str">
            <v>ذخيره مزاياي پايان خدمت كاركنان</v>
          </cell>
          <cell r="F1086" t="str">
            <v>ذخيره مزاياي پايان خدمت  كاركنان</v>
          </cell>
          <cell r="G1086" t="str">
            <v>300083</v>
          </cell>
          <cell r="H1086" t="str">
            <v>ميرزالو جواد</v>
          </cell>
          <cell r="P1086" t="str">
            <v>180</v>
          </cell>
        </row>
        <row r="1087">
          <cell r="A1087">
            <v>1800</v>
          </cell>
          <cell r="B1087" t="str">
            <v>442002300163</v>
          </cell>
          <cell r="C1087" t="str">
            <v>442</v>
          </cell>
          <cell r="D1087" t="str">
            <v>442002</v>
          </cell>
          <cell r="E1087" t="str">
            <v>ذخيره مزاياي پايان خدمت كاركنان</v>
          </cell>
          <cell r="F1087" t="str">
            <v>ذخيره مزاياي پايان خدمت  كاركنان</v>
          </cell>
          <cell r="G1087" t="str">
            <v>300163</v>
          </cell>
          <cell r="H1087" t="str">
            <v>روشناس شهرام</v>
          </cell>
          <cell r="P1087" t="str">
            <v>180</v>
          </cell>
        </row>
        <row r="1088">
          <cell r="A1088">
            <v>1800</v>
          </cell>
          <cell r="B1088" t="str">
            <v>442002300165</v>
          </cell>
          <cell r="C1088" t="str">
            <v>442</v>
          </cell>
          <cell r="D1088" t="str">
            <v>442002</v>
          </cell>
          <cell r="E1088" t="str">
            <v>ذخيره مزاياي پايان خدمت كاركنان</v>
          </cell>
          <cell r="F1088" t="str">
            <v>ذخيره مزاياي پايان خدمت  كاركنان</v>
          </cell>
          <cell r="G1088" t="str">
            <v>300165</v>
          </cell>
          <cell r="H1088" t="str">
            <v>تهم بهنام</v>
          </cell>
          <cell r="P1088" t="str">
            <v>180</v>
          </cell>
        </row>
        <row r="1089">
          <cell r="A1089">
            <v>1800</v>
          </cell>
          <cell r="B1089" t="str">
            <v>442002300048</v>
          </cell>
          <cell r="C1089" t="str">
            <v>442</v>
          </cell>
          <cell r="D1089" t="str">
            <v>442002</v>
          </cell>
          <cell r="E1089" t="str">
            <v>ذخيره مزاياي پايان خدمت كاركنان</v>
          </cell>
          <cell r="F1089" t="str">
            <v>ذخيره مزاياي پايان خدمت  كاركنان</v>
          </cell>
          <cell r="G1089" t="str">
            <v>300048</v>
          </cell>
          <cell r="H1089" t="str">
            <v>ممي پور بارنجي سعيد</v>
          </cell>
          <cell r="P1089" t="str">
            <v>180</v>
          </cell>
        </row>
        <row r="1090">
          <cell r="A1090">
            <v>1800</v>
          </cell>
          <cell r="B1090" t="str">
            <v>442002300202</v>
          </cell>
          <cell r="C1090" t="str">
            <v>442</v>
          </cell>
          <cell r="D1090" t="str">
            <v>442002</v>
          </cell>
          <cell r="E1090" t="str">
            <v>ذخيره مزاياي پايان خدمت كاركنان</v>
          </cell>
          <cell r="F1090" t="str">
            <v>ذخيره مزاياي پايان خدمت  كاركنان</v>
          </cell>
          <cell r="G1090" t="str">
            <v>300202</v>
          </cell>
          <cell r="H1090" t="str">
            <v>لك جواد</v>
          </cell>
          <cell r="P1090" t="str">
            <v>180</v>
          </cell>
        </row>
        <row r="1091">
          <cell r="A1091">
            <v>1800</v>
          </cell>
          <cell r="B1091" t="str">
            <v>442002300067</v>
          </cell>
          <cell r="C1091" t="str">
            <v>442</v>
          </cell>
          <cell r="D1091" t="str">
            <v>442002</v>
          </cell>
          <cell r="E1091" t="str">
            <v>ذخيره مزاياي پايان خدمت كاركنان</v>
          </cell>
          <cell r="F1091" t="str">
            <v>ذخيره مزاياي پايان خدمت  كاركنان</v>
          </cell>
          <cell r="G1091" t="str">
            <v>300067</v>
          </cell>
          <cell r="H1091" t="str">
            <v>صباغي جديد حسن</v>
          </cell>
          <cell r="P1091" t="str">
            <v>180</v>
          </cell>
        </row>
        <row r="1092">
          <cell r="A1092">
            <v>1800</v>
          </cell>
          <cell r="B1092" t="str">
            <v>442002300172</v>
          </cell>
          <cell r="C1092" t="str">
            <v>442</v>
          </cell>
          <cell r="D1092" t="str">
            <v>442002</v>
          </cell>
          <cell r="E1092" t="str">
            <v>ذخيره مزاياي پايان خدمت كاركنان</v>
          </cell>
          <cell r="F1092" t="str">
            <v>ذخيره مزاياي پايان خدمت  كاركنان</v>
          </cell>
          <cell r="G1092" t="str">
            <v>300172</v>
          </cell>
          <cell r="H1092" t="str">
            <v>عليزاد پورسعيدي حامد</v>
          </cell>
          <cell r="P1092" t="str">
            <v>180</v>
          </cell>
        </row>
        <row r="1093">
          <cell r="A1093">
            <v>1800</v>
          </cell>
          <cell r="B1093" t="str">
            <v>442002300171</v>
          </cell>
          <cell r="C1093" t="str">
            <v>442</v>
          </cell>
          <cell r="D1093" t="str">
            <v>442002</v>
          </cell>
          <cell r="E1093" t="str">
            <v>ذخيره مزاياي پايان خدمت كاركنان</v>
          </cell>
          <cell r="F1093" t="str">
            <v>ذخيره مزاياي پايان خدمت  كاركنان</v>
          </cell>
          <cell r="G1093" t="str">
            <v>300171</v>
          </cell>
          <cell r="H1093" t="str">
            <v>اميرحقيان سعيد</v>
          </cell>
          <cell r="P1093" t="str">
            <v>180</v>
          </cell>
        </row>
        <row r="1094">
          <cell r="A1094">
            <v>1800</v>
          </cell>
          <cell r="B1094" t="str">
            <v>442002300170</v>
          </cell>
          <cell r="C1094" t="str">
            <v>442</v>
          </cell>
          <cell r="D1094" t="str">
            <v>442002</v>
          </cell>
          <cell r="E1094" t="str">
            <v>ذخيره مزاياي پايان خدمت كاركنان</v>
          </cell>
          <cell r="F1094" t="str">
            <v>ذخيره مزاياي پايان خدمت  كاركنان</v>
          </cell>
          <cell r="G1094" t="str">
            <v>300170</v>
          </cell>
          <cell r="H1094" t="str">
            <v>فتحي سياوش</v>
          </cell>
          <cell r="P1094" t="str">
            <v>180</v>
          </cell>
        </row>
        <row r="1095">
          <cell r="A1095">
            <v>1800</v>
          </cell>
          <cell r="B1095" t="str">
            <v>442002300168</v>
          </cell>
          <cell r="C1095" t="str">
            <v>442</v>
          </cell>
          <cell r="D1095" t="str">
            <v>442002</v>
          </cell>
          <cell r="E1095" t="str">
            <v>ذخيره مزاياي پايان خدمت كاركنان</v>
          </cell>
          <cell r="F1095" t="str">
            <v>ذخيره مزاياي پايان خدمت  كاركنان</v>
          </cell>
          <cell r="G1095" t="str">
            <v>300168</v>
          </cell>
          <cell r="H1095" t="str">
            <v>بابكان ياشار</v>
          </cell>
          <cell r="P1095" t="str">
            <v>180</v>
          </cell>
        </row>
        <row r="1096">
          <cell r="A1096">
            <v>1800</v>
          </cell>
          <cell r="B1096" t="str">
            <v>442002300169</v>
          </cell>
          <cell r="C1096" t="str">
            <v>442</v>
          </cell>
          <cell r="D1096" t="str">
            <v>442002</v>
          </cell>
          <cell r="E1096" t="str">
            <v>ذخيره مزاياي پايان خدمت كاركنان</v>
          </cell>
          <cell r="F1096" t="str">
            <v>ذخيره مزاياي پايان خدمت  كاركنان</v>
          </cell>
          <cell r="G1096" t="str">
            <v>300169</v>
          </cell>
          <cell r="H1096" t="str">
            <v>منظر خسروشاهي اميرعلي</v>
          </cell>
          <cell r="P1096" t="str">
            <v>180</v>
          </cell>
        </row>
        <row r="1097">
          <cell r="A1097">
            <v>1800</v>
          </cell>
          <cell r="B1097" t="str">
            <v>442002300144</v>
          </cell>
          <cell r="C1097" t="str">
            <v>442</v>
          </cell>
          <cell r="D1097" t="str">
            <v>442002</v>
          </cell>
          <cell r="E1097" t="str">
            <v>ذخيره مزاياي پايان خدمت كاركنان</v>
          </cell>
          <cell r="F1097" t="str">
            <v>ذخيره مزاياي پايان خدمت  كاركنان</v>
          </cell>
          <cell r="G1097" t="str">
            <v>300144</v>
          </cell>
          <cell r="H1097" t="str">
            <v>آقائي كومله نادر</v>
          </cell>
          <cell r="P1097" t="str">
            <v>180</v>
          </cell>
        </row>
        <row r="1098">
          <cell r="A1098">
            <v>1800</v>
          </cell>
          <cell r="B1098" t="str">
            <v>442002300173</v>
          </cell>
          <cell r="C1098" t="str">
            <v>442</v>
          </cell>
          <cell r="D1098" t="str">
            <v>442002</v>
          </cell>
          <cell r="E1098" t="str">
            <v>ذخيره مزاياي پايان خدمت كاركنان</v>
          </cell>
          <cell r="F1098" t="str">
            <v>ذخيره مزاياي پايان خدمت  كاركنان</v>
          </cell>
          <cell r="G1098" t="str">
            <v>300173</v>
          </cell>
          <cell r="H1098" t="str">
            <v>قنبري اهري محمدرضا</v>
          </cell>
          <cell r="P1098" t="str">
            <v>180</v>
          </cell>
        </row>
        <row r="1099">
          <cell r="A1099">
            <v>1800</v>
          </cell>
          <cell r="B1099" t="str">
            <v>442002300174</v>
          </cell>
          <cell r="C1099" t="str">
            <v>442</v>
          </cell>
          <cell r="D1099" t="str">
            <v>442002</v>
          </cell>
          <cell r="E1099" t="str">
            <v>ذخيره مزاياي پايان خدمت كاركنان</v>
          </cell>
          <cell r="F1099" t="str">
            <v>ذخيره مزاياي پايان خدمت  كاركنان</v>
          </cell>
          <cell r="G1099" t="str">
            <v>300174</v>
          </cell>
          <cell r="H1099" t="str">
            <v>سراجي عنصرودي محمد</v>
          </cell>
          <cell r="P1099" t="str">
            <v>180</v>
          </cell>
        </row>
        <row r="1100">
          <cell r="A1100">
            <v>1800</v>
          </cell>
          <cell r="B1100" t="str">
            <v>442002300213</v>
          </cell>
          <cell r="C1100" t="str">
            <v>442</v>
          </cell>
          <cell r="D1100" t="str">
            <v>442002</v>
          </cell>
          <cell r="E1100" t="str">
            <v>ذخيره مزاياي پايان خدمت كاركنان</v>
          </cell>
          <cell r="F1100" t="str">
            <v>ذخيره مزاياي پايان خدمت  كاركنان</v>
          </cell>
          <cell r="G1100" t="str">
            <v>300213</v>
          </cell>
          <cell r="H1100" t="str">
            <v>وطني رضا</v>
          </cell>
          <cell r="P1100" t="str">
            <v>180</v>
          </cell>
        </row>
        <row r="1101">
          <cell r="A1101">
            <v>1800</v>
          </cell>
          <cell r="B1101" t="str">
            <v>442002300208</v>
          </cell>
          <cell r="C1101" t="str">
            <v>442</v>
          </cell>
          <cell r="D1101" t="str">
            <v>442002</v>
          </cell>
          <cell r="E1101" t="str">
            <v>ذخيره مزاياي پايان خدمت كاركنان</v>
          </cell>
          <cell r="F1101" t="str">
            <v>ذخيره مزاياي پايان خدمت  كاركنان</v>
          </cell>
          <cell r="G1101" t="str">
            <v>300208</v>
          </cell>
          <cell r="H1101" t="str">
            <v>جعفرزاده رسول</v>
          </cell>
          <cell r="P1101" t="str">
            <v>180</v>
          </cell>
        </row>
        <row r="1102">
          <cell r="A1102">
            <v>1800</v>
          </cell>
          <cell r="B1102" t="str">
            <v>442002300182</v>
          </cell>
          <cell r="C1102" t="str">
            <v>442</v>
          </cell>
          <cell r="D1102" t="str">
            <v>442002</v>
          </cell>
          <cell r="E1102" t="str">
            <v>ذخيره مزاياي پايان خدمت كاركنان</v>
          </cell>
          <cell r="F1102" t="str">
            <v>ذخيره مزاياي پايان خدمت  كاركنان</v>
          </cell>
          <cell r="G1102" t="str">
            <v>300182</v>
          </cell>
          <cell r="H1102" t="str">
            <v>اصلاني مقدم علي</v>
          </cell>
          <cell r="P1102" t="str">
            <v>180</v>
          </cell>
        </row>
        <row r="1103">
          <cell r="A1103">
            <v>1800</v>
          </cell>
          <cell r="B1103" t="str">
            <v>442002300218</v>
          </cell>
          <cell r="C1103" t="str">
            <v>442</v>
          </cell>
          <cell r="D1103" t="str">
            <v>442002</v>
          </cell>
          <cell r="E1103" t="str">
            <v>ذخيره مزاياي پايان خدمت كاركنان</v>
          </cell>
          <cell r="F1103" t="str">
            <v>ذخيره مزاياي پايان خدمت  كاركنان</v>
          </cell>
          <cell r="G1103" t="str">
            <v>300218</v>
          </cell>
          <cell r="H1103" t="str">
            <v>يحيي پور داخل مرتضي</v>
          </cell>
          <cell r="P1103" t="str">
            <v>180</v>
          </cell>
        </row>
        <row r="1104">
          <cell r="A1104">
            <v>1800</v>
          </cell>
          <cell r="B1104" t="str">
            <v>442002300181</v>
          </cell>
          <cell r="C1104" t="str">
            <v>442</v>
          </cell>
          <cell r="D1104" t="str">
            <v>442002</v>
          </cell>
          <cell r="E1104" t="str">
            <v>ذخيره مزاياي پايان خدمت كاركنان</v>
          </cell>
          <cell r="F1104" t="str">
            <v>ذخيره مزاياي پايان خدمت  كاركنان</v>
          </cell>
          <cell r="G1104" t="str">
            <v>300181</v>
          </cell>
          <cell r="H1104" t="str">
            <v>وظيفه واثق مهدي</v>
          </cell>
          <cell r="P1104" t="str">
            <v>180</v>
          </cell>
        </row>
        <row r="1105">
          <cell r="A1105">
            <v>1800</v>
          </cell>
          <cell r="B1105" t="str">
            <v>442002300176</v>
          </cell>
          <cell r="C1105" t="str">
            <v>442</v>
          </cell>
          <cell r="D1105" t="str">
            <v>442002</v>
          </cell>
          <cell r="E1105" t="str">
            <v>ذخيره مزاياي پايان خدمت كاركنان</v>
          </cell>
          <cell r="F1105" t="str">
            <v>ذخيره مزاياي پايان خدمت  كاركنان</v>
          </cell>
          <cell r="G1105" t="str">
            <v>300176</v>
          </cell>
          <cell r="H1105" t="str">
            <v>قليپور قراجه بهروز</v>
          </cell>
          <cell r="P1105" t="str">
            <v>180</v>
          </cell>
        </row>
        <row r="1106">
          <cell r="A1106">
            <v>1800</v>
          </cell>
          <cell r="B1106" t="str">
            <v>442002300183</v>
          </cell>
          <cell r="C1106" t="str">
            <v>442</v>
          </cell>
          <cell r="D1106" t="str">
            <v>442002</v>
          </cell>
          <cell r="E1106" t="str">
            <v>ذخيره مزاياي پايان خدمت كاركنان</v>
          </cell>
          <cell r="F1106" t="str">
            <v>ذخيره مزاياي پايان خدمت  كاركنان</v>
          </cell>
          <cell r="G1106" t="str">
            <v>300183</v>
          </cell>
          <cell r="H1106" t="str">
            <v>سليماني رضا</v>
          </cell>
          <cell r="P1106" t="str">
            <v>180</v>
          </cell>
        </row>
        <row r="1107">
          <cell r="A1107">
            <v>1800</v>
          </cell>
          <cell r="B1107" t="str">
            <v>442002300187</v>
          </cell>
          <cell r="C1107" t="str">
            <v>442</v>
          </cell>
          <cell r="D1107" t="str">
            <v>442002</v>
          </cell>
          <cell r="E1107" t="str">
            <v>ذخيره مزاياي پايان خدمت كاركنان</v>
          </cell>
          <cell r="F1107" t="str">
            <v>ذخيره مزاياي پايان خدمت  كاركنان</v>
          </cell>
          <cell r="G1107" t="str">
            <v>300187</v>
          </cell>
          <cell r="H1107" t="str">
            <v>حاجي حيدري ممقاني مهدي</v>
          </cell>
          <cell r="P1107" t="str">
            <v>180</v>
          </cell>
        </row>
        <row r="1108">
          <cell r="A1108">
            <v>1800</v>
          </cell>
          <cell r="B1108" t="str">
            <v>442002300177</v>
          </cell>
          <cell r="C1108" t="str">
            <v>442</v>
          </cell>
          <cell r="D1108" t="str">
            <v>442002</v>
          </cell>
          <cell r="E1108" t="str">
            <v>ذخيره مزاياي پايان خدمت كاركنان</v>
          </cell>
          <cell r="F1108" t="str">
            <v>ذخيره مزاياي پايان خدمت  كاركنان</v>
          </cell>
          <cell r="G1108" t="str">
            <v>300177</v>
          </cell>
          <cell r="H1108" t="str">
            <v>كاظم پور احمد</v>
          </cell>
          <cell r="P1108" t="str">
            <v>180</v>
          </cell>
        </row>
        <row r="1109">
          <cell r="A1109">
            <v>1800</v>
          </cell>
          <cell r="B1109" t="str">
            <v>442002300196</v>
          </cell>
          <cell r="C1109" t="str">
            <v>442</v>
          </cell>
          <cell r="D1109" t="str">
            <v>442002</v>
          </cell>
          <cell r="E1109" t="str">
            <v>ذخيره مزاياي پايان خدمت كاركنان</v>
          </cell>
          <cell r="F1109" t="str">
            <v>ذخيره مزاياي پايان خدمت  كاركنان</v>
          </cell>
          <cell r="G1109" t="str">
            <v>300196</v>
          </cell>
          <cell r="H1109" t="str">
            <v>حسيني سيد جواد</v>
          </cell>
          <cell r="P1109" t="str">
            <v>180</v>
          </cell>
        </row>
        <row r="1110">
          <cell r="A1110">
            <v>1800</v>
          </cell>
          <cell r="B1110" t="str">
            <v>442002300007</v>
          </cell>
          <cell r="C1110" t="str">
            <v>442</v>
          </cell>
          <cell r="D1110" t="str">
            <v>442002</v>
          </cell>
          <cell r="E1110" t="str">
            <v>ذخيره مزاياي پايان خدمت كاركنان</v>
          </cell>
          <cell r="F1110" t="str">
            <v>ذخيره مزاياي پايان خدمت  كاركنان</v>
          </cell>
          <cell r="G1110" t="str">
            <v>300007</v>
          </cell>
          <cell r="H1110" t="str">
            <v>عبدالهي خليل</v>
          </cell>
          <cell r="P1110" t="str">
            <v>180</v>
          </cell>
        </row>
        <row r="1111">
          <cell r="A1111">
            <v>1800</v>
          </cell>
          <cell r="B1111" t="str">
            <v>442002300159</v>
          </cell>
          <cell r="C1111" t="str">
            <v>442</v>
          </cell>
          <cell r="D1111" t="str">
            <v>442002</v>
          </cell>
          <cell r="E1111" t="str">
            <v>ذخيره مزاياي پايان خدمت كاركنان</v>
          </cell>
          <cell r="F1111" t="str">
            <v>ذخيره مزاياي پايان خدمت  كاركنان</v>
          </cell>
          <cell r="G1111" t="str">
            <v>300159</v>
          </cell>
          <cell r="H1111" t="str">
            <v>شيرزاده اكبر</v>
          </cell>
          <cell r="P1111" t="str">
            <v>180</v>
          </cell>
        </row>
        <row r="1112">
          <cell r="A1112">
            <v>1800</v>
          </cell>
          <cell r="B1112" t="str">
            <v>442002300234</v>
          </cell>
          <cell r="C1112" t="str">
            <v>442</v>
          </cell>
          <cell r="D1112" t="str">
            <v>442002</v>
          </cell>
          <cell r="E1112" t="str">
            <v>ذخيره مزاياي پايان خدمت كاركنان</v>
          </cell>
          <cell r="F1112" t="str">
            <v>ذخيره مزاياي پايان خدمت  كاركنان</v>
          </cell>
          <cell r="G1112" t="str">
            <v>300234</v>
          </cell>
          <cell r="H1112" t="str">
            <v>عبداله ميرشكارلو عليرضا</v>
          </cell>
          <cell r="P1112" t="str">
            <v>180</v>
          </cell>
        </row>
        <row r="1113">
          <cell r="A1113">
            <v>1800</v>
          </cell>
          <cell r="B1113" t="str">
            <v>442002300200</v>
          </cell>
          <cell r="C1113" t="str">
            <v>442</v>
          </cell>
          <cell r="D1113" t="str">
            <v>442002</v>
          </cell>
          <cell r="E1113" t="str">
            <v>ذخيره مزاياي پايان خدمت كاركنان</v>
          </cell>
          <cell r="F1113" t="str">
            <v>ذخيره مزاياي پايان خدمت  كاركنان</v>
          </cell>
          <cell r="G1113" t="str">
            <v>300200</v>
          </cell>
          <cell r="H1113" t="str">
            <v>محمد كريمي حامد</v>
          </cell>
          <cell r="P1113" t="str">
            <v>180</v>
          </cell>
        </row>
        <row r="1114">
          <cell r="A1114">
            <v>1800</v>
          </cell>
          <cell r="B1114" t="str">
            <v>442002300263</v>
          </cell>
          <cell r="C1114" t="str">
            <v>442</v>
          </cell>
          <cell r="D1114" t="str">
            <v>442002</v>
          </cell>
          <cell r="E1114" t="str">
            <v>ذخيره مزاياي پايان خدمت كاركنان</v>
          </cell>
          <cell r="F1114" t="str">
            <v>ذخيره مزاياي پايان خدمت  كاركنان</v>
          </cell>
          <cell r="G1114" t="str">
            <v>300263</v>
          </cell>
          <cell r="H1114" t="str">
            <v>خدائي محمودي رضا</v>
          </cell>
          <cell r="P1114" t="str">
            <v>180</v>
          </cell>
        </row>
        <row r="1115">
          <cell r="A1115">
            <v>1800</v>
          </cell>
          <cell r="B1115" t="str">
            <v>442002300001</v>
          </cell>
          <cell r="C1115" t="str">
            <v>442</v>
          </cell>
          <cell r="D1115" t="str">
            <v>442002</v>
          </cell>
          <cell r="E1115" t="str">
            <v>ذخيره مزاياي پايان خدمت كاركنان</v>
          </cell>
          <cell r="F1115" t="str">
            <v>ذخيره مزاياي پايان خدمت  كاركنان</v>
          </cell>
          <cell r="G1115" t="str">
            <v>300001</v>
          </cell>
          <cell r="H1115" t="str">
            <v>فتاحي رسول</v>
          </cell>
          <cell r="P1115" t="str">
            <v>180</v>
          </cell>
        </row>
        <row r="1116">
          <cell r="A1116">
            <v>1800</v>
          </cell>
          <cell r="B1116" t="str">
            <v>442002300274</v>
          </cell>
          <cell r="C1116" t="str">
            <v>442</v>
          </cell>
          <cell r="D1116" t="str">
            <v>442002</v>
          </cell>
          <cell r="E1116" t="str">
            <v>ذخيره مزاياي پايان خدمت كاركنان</v>
          </cell>
          <cell r="F1116" t="str">
            <v>ذخيره مزاياي پايان خدمت  كاركنان</v>
          </cell>
          <cell r="G1116" t="str">
            <v>300274</v>
          </cell>
          <cell r="H1116" t="str">
            <v>مومني ميرمسعود</v>
          </cell>
          <cell r="P1116" t="str">
            <v>180</v>
          </cell>
        </row>
        <row r="1117">
          <cell r="A1117">
            <v>1800</v>
          </cell>
          <cell r="B1117" t="str">
            <v>442002300264</v>
          </cell>
          <cell r="C1117" t="str">
            <v>442</v>
          </cell>
          <cell r="D1117" t="str">
            <v>442002</v>
          </cell>
          <cell r="E1117" t="str">
            <v>ذخيره مزاياي پايان خدمت كاركنان</v>
          </cell>
          <cell r="F1117" t="str">
            <v>ذخيره مزاياي پايان خدمت  كاركنان</v>
          </cell>
          <cell r="G1117" t="str">
            <v>300264</v>
          </cell>
          <cell r="H1117" t="str">
            <v>جليل پور صابرجوي حسين</v>
          </cell>
          <cell r="P1117" t="str">
            <v>180</v>
          </cell>
        </row>
        <row r="1118">
          <cell r="A1118">
            <v>1800</v>
          </cell>
          <cell r="B1118" t="str">
            <v>442002300198</v>
          </cell>
          <cell r="C1118" t="str">
            <v>442</v>
          </cell>
          <cell r="D1118" t="str">
            <v>442002</v>
          </cell>
          <cell r="E1118" t="str">
            <v>ذخيره مزاياي پايان خدمت كاركنان</v>
          </cell>
          <cell r="F1118" t="str">
            <v>ذخيره مزاياي پايان خدمت  كاركنان</v>
          </cell>
          <cell r="G1118" t="str">
            <v>300198</v>
          </cell>
          <cell r="H1118" t="str">
            <v>ميرزائي شكور</v>
          </cell>
          <cell r="P1118" t="str">
            <v>180</v>
          </cell>
        </row>
        <row r="1119">
          <cell r="A1119">
            <v>1800</v>
          </cell>
          <cell r="B1119" t="str">
            <v>442002300206</v>
          </cell>
          <cell r="C1119" t="str">
            <v>442</v>
          </cell>
          <cell r="D1119" t="str">
            <v>442002</v>
          </cell>
          <cell r="E1119" t="str">
            <v>ذخيره مزاياي پايان خدمت كاركنان</v>
          </cell>
          <cell r="F1119" t="str">
            <v>ذخيره مزاياي پايان خدمت  كاركنان</v>
          </cell>
          <cell r="G1119" t="str">
            <v>300206</v>
          </cell>
          <cell r="H1119" t="str">
            <v>كامران هزه بران محمدرضا</v>
          </cell>
          <cell r="P1119" t="str">
            <v>180</v>
          </cell>
        </row>
        <row r="1120">
          <cell r="A1120">
            <v>1800</v>
          </cell>
          <cell r="B1120" t="str">
            <v>442002300204</v>
          </cell>
          <cell r="C1120" t="str">
            <v>442</v>
          </cell>
          <cell r="D1120" t="str">
            <v>442002</v>
          </cell>
          <cell r="E1120" t="str">
            <v>ذخيره مزاياي پايان خدمت كاركنان</v>
          </cell>
          <cell r="F1120" t="str">
            <v>ذخيره مزاياي پايان خدمت  كاركنان</v>
          </cell>
          <cell r="G1120" t="str">
            <v>300204</v>
          </cell>
          <cell r="H1120" t="str">
            <v>قازانچائي جواد</v>
          </cell>
          <cell r="P1120" t="str">
            <v>180</v>
          </cell>
        </row>
        <row r="1121">
          <cell r="A1121">
            <v>1800</v>
          </cell>
          <cell r="B1121" t="str">
            <v>442002300189</v>
          </cell>
          <cell r="C1121" t="str">
            <v>442</v>
          </cell>
          <cell r="D1121" t="str">
            <v>442002</v>
          </cell>
          <cell r="E1121" t="str">
            <v>ذخيره مزاياي پايان خدمت كاركنان</v>
          </cell>
          <cell r="F1121" t="str">
            <v>ذخيره مزاياي پايان خدمت  كاركنان</v>
          </cell>
          <cell r="G1121" t="str">
            <v>300189</v>
          </cell>
          <cell r="H1121" t="str">
            <v>داناي يوسف</v>
          </cell>
          <cell r="P1121" t="str">
            <v>180</v>
          </cell>
        </row>
        <row r="1122">
          <cell r="A1122">
            <v>1800</v>
          </cell>
          <cell r="B1122" t="str">
            <v>442002300195</v>
          </cell>
          <cell r="C1122" t="str">
            <v>442</v>
          </cell>
          <cell r="D1122" t="str">
            <v>442002</v>
          </cell>
          <cell r="E1122" t="str">
            <v>ذخيره مزاياي پايان خدمت كاركنان</v>
          </cell>
          <cell r="F1122" t="str">
            <v>ذخيره مزاياي پايان خدمت  كاركنان</v>
          </cell>
          <cell r="G1122" t="str">
            <v>300195</v>
          </cell>
          <cell r="H1122" t="str">
            <v>حريري كهنموئي علي</v>
          </cell>
          <cell r="P1122" t="str">
            <v>180</v>
          </cell>
        </row>
        <row r="1123">
          <cell r="A1123">
            <v>1800</v>
          </cell>
          <cell r="B1123" t="str">
            <v>442002300247</v>
          </cell>
          <cell r="C1123" t="str">
            <v>442</v>
          </cell>
          <cell r="D1123" t="str">
            <v>442002</v>
          </cell>
          <cell r="E1123" t="str">
            <v>ذخيره مزاياي پايان خدمت كاركنان</v>
          </cell>
          <cell r="F1123" t="str">
            <v>ذخيره مزاياي پايان خدمت  كاركنان</v>
          </cell>
          <cell r="G1123" t="str">
            <v>300247</v>
          </cell>
          <cell r="H1123" t="str">
            <v>حسن زاده علي بيك كندي مطلب</v>
          </cell>
          <cell r="P1123" t="str">
            <v>180</v>
          </cell>
        </row>
        <row r="1124">
          <cell r="A1124">
            <v>1800</v>
          </cell>
          <cell r="B1124" t="str">
            <v>442002300220</v>
          </cell>
          <cell r="C1124" t="str">
            <v>442</v>
          </cell>
          <cell r="D1124" t="str">
            <v>442002</v>
          </cell>
          <cell r="E1124" t="str">
            <v>ذخيره مزاياي پايان خدمت كاركنان</v>
          </cell>
          <cell r="F1124" t="str">
            <v>ذخيره مزاياي پايان خدمت  كاركنان</v>
          </cell>
          <cell r="G1124" t="str">
            <v>300220</v>
          </cell>
          <cell r="H1124" t="str">
            <v>صحت مند قره بابا يوسف</v>
          </cell>
          <cell r="P1124" t="str">
            <v>180</v>
          </cell>
        </row>
        <row r="1125">
          <cell r="A1125">
            <v>1800</v>
          </cell>
          <cell r="B1125" t="str">
            <v>442002300216</v>
          </cell>
          <cell r="C1125" t="str">
            <v>442</v>
          </cell>
          <cell r="D1125" t="str">
            <v>442002</v>
          </cell>
          <cell r="E1125" t="str">
            <v>ذخيره مزاياي پايان خدمت كاركنان</v>
          </cell>
          <cell r="F1125" t="str">
            <v>ذخيره مزاياي پايان خدمت  كاركنان</v>
          </cell>
          <cell r="G1125" t="str">
            <v>300216</v>
          </cell>
          <cell r="H1125" t="str">
            <v>علي زاده اقبالي نژاد محمدباقر</v>
          </cell>
          <cell r="P1125" t="str">
            <v>180</v>
          </cell>
        </row>
        <row r="1126">
          <cell r="A1126">
            <v>1800</v>
          </cell>
          <cell r="B1126" t="str">
            <v>442002300253</v>
          </cell>
          <cell r="C1126" t="str">
            <v>442</v>
          </cell>
          <cell r="D1126" t="str">
            <v>442002</v>
          </cell>
          <cell r="E1126" t="str">
            <v>ذخيره مزاياي پايان خدمت كاركنان</v>
          </cell>
          <cell r="F1126" t="str">
            <v>ذخيره مزاياي پايان خدمت  كاركنان</v>
          </cell>
          <cell r="G1126" t="str">
            <v>300253</v>
          </cell>
          <cell r="H1126" t="str">
            <v>جعفريان حسن</v>
          </cell>
          <cell r="P1126" t="str">
            <v>180</v>
          </cell>
        </row>
        <row r="1127">
          <cell r="A1127">
            <v>1800</v>
          </cell>
          <cell r="B1127" t="str">
            <v>442002300199</v>
          </cell>
          <cell r="C1127" t="str">
            <v>442</v>
          </cell>
          <cell r="D1127" t="str">
            <v>442002</v>
          </cell>
          <cell r="E1127" t="str">
            <v>ذخيره مزاياي پايان خدمت كاركنان</v>
          </cell>
          <cell r="F1127" t="str">
            <v>ذخيره مزاياي پايان خدمت  كاركنان</v>
          </cell>
          <cell r="G1127" t="str">
            <v>300199</v>
          </cell>
          <cell r="H1127" t="str">
            <v>ناصح قراملكي مهدي</v>
          </cell>
          <cell r="P1127" t="str">
            <v>180</v>
          </cell>
        </row>
        <row r="1128">
          <cell r="A1128">
            <v>1800</v>
          </cell>
          <cell r="B1128" t="str">
            <v>442002300231</v>
          </cell>
          <cell r="C1128" t="str">
            <v>442</v>
          </cell>
          <cell r="D1128" t="str">
            <v>442002</v>
          </cell>
          <cell r="E1128" t="str">
            <v>ذخيره مزاياي پايان خدمت كاركنان</v>
          </cell>
          <cell r="F1128" t="str">
            <v>ذخيره مزاياي پايان خدمت  كاركنان</v>
          </cell>
          <cell r="G1128" t="str">
            <v>300231</v>
          </cell>
          <cell r="H1128" t="str">
            <v>تمدن خشكناب رضا</v>
          </cell>
          <cell r="P1128" t="str">
            <v>180</v>
          </cell>
        </row>
        <row r="1129">
          <cell r="A1129">
            <v>1800</v>
          </cell>
          <cell r="B1129" t="str">
            <v>442002300185</v>
          </cell>
          <cell r="C1129" t="str">
            <v>442</v>
          </cell>
          <cell r="D1129" t="str">
            <v>442002</v>
          </cell>
          <cell r="E1129" t="str">
            <v>ذخيره مزاياي پايان خدمت كاركنان</v>
          </cell>
          <cell r="F1129" t="str">
            <v>ذخيره مزاياي پايان خدمت  كاركنان</v>
          </cell>
          <cell r="G1129" t="str">
            <v>300185</v>
          </cell>
          <cell r="H1129" t="str">
            <v>عوني عليرضا</v>
          </cell>
          <cell r="P1129" t="str">
            <v>180</v>
          </cell>
        </row>
        <row r="1130">
          <cell r="A1130">
            <v>1800</v>
          </cell>
          <cell r="B1130" t="str">
            <v>442002300191</v>
          </cell>
          <cell r="C1130" t="str">
            <v>442</v>
          </cell>
          <cell r="D1130" t="str">
            <v>442002</v>
          </cell>
          <cell r="E1130" t="str">
            <v>ذخيره مزاياي پايان خدمت كاركنان</v>
          </cell>
          <cell r="F1130" t="str">
            <v>ذخيره مزاياي پايان خدمت  كاركنان</v>
          </cell>
          <cell r="G1130" t="str">
            <v>300191</v>
          </cell>
          <cell r="H1130" t="str">
            <v>باقر قازيار رشيد</v>
          </cell>
          <cell r="P1130" t="str">
            <v>180</v>
          </cell>
        </row>
        <row r="1131">
          <cell r="A1131">
            <v>1800</v>
          </cell>
          <cell r="B1131" t="str">
            <v>442002300214</v>
          </cell>
          <cell r="C1131" t="str">
            <v>442</v>
          </cell>
          <cell r="D1131" t="str">
            <v>442002</v>
          </cell>
          <cell r="E1131" t="str">
            <v>ذخيره مزاياي پايان خدمت كاركنان</v>
          </cell>
          <cell r="F1131" t="str">
            <v>ذخيره مزاياي پايان خدمت  كاركنان</v>
          </cell>
          <cell r="G1131" t="str">
            <v>300214</v>
          </cell>
          <cell r="H1131" t="str">
            <v>صنعتي قراملكي عليرضا</v>
          </cell>
          <cell r="P1131" t="str">
            <v>180</v>
          </cell>
        </row>
        <row r="1132">
          <cell r="A1132">
            <v>1800</v>
          </cell>
          <cell r="B1132" t="str">
            <v>442002300241</v>
          </cell>
          <cell r="C1132" t="str">
            <v>442</v>
          </cell>
          <cell r="D1132" t="str">
            <v>442002</v>
          </cell>
          <cell r="E1132" t="str">
            <v>ذخيره مزاياي پايان خدمت كاركنان</v>
          </cell>
          <cell r="F1132" t="str">
            <v>ذخيره مزاياي پايان خدمت  كاركنان</v>
          </cell>
          <cell r="G1132" t="str">
            <v>300241</v>
          </cell>
          <cell r="H1132" t="str">
            <v>همتي قراملكي عليرضا</v>
          </cell>
          <cell r="P1132" t="str">
            <v>180</v>
          </cell>
        </row>
        <row r="1133">
          <cell r="A1133">
            <v>1800</v>
          </cell>
          <cell r="B1133" t="str">
            <v>442002300205</v>
          </cell>
          <cell r="C1133" t="str">
            <v>442</v>
          </cell>
          <cell r="D1133" t="str">
            <v>442002</v>
          </cell>
          <cell r="E1133" t="str">
            <v>ذخيره مزاياي پايان خدمت كاركنان</v>
          </cell>
          <cell r="F1133" t="str">
            <v>ذخيره مزاياي پايان خدمت  كاركنان</v>
          </cell>
          <cell r="G1133" t="str">
            <v>300205</v>
          </cell>
          <cell r="H1133" t="str">
            <v>ميرفتاح زاده سيد يوسف</v>
          </cell>
          <cell r="P1133" t="str">
            <v>180</v>
          </cell>
        </row>
        <row r="1134">
          <cell r="A1134">
            <v>1800</v>
          </cell>
          <cell r="B1134" t="str">
            <v>442002300259</v>
          </cell>
          <cell r="C1134" t="str">
            <v>442</v>
          </cell>
          <cell r="D1134" t="str">
            <v>442002</v>
          </cell>
          <cell r="E1134" t="str">
            <v>ذخيره مزاياي پايان خدمت كاركنان</v>
          </cell>
          <cell r="F1134" t="str">
            <v>ذخيره مزاياي پايان خدمت  كاركنان</v>
          </cell>
          <cell r="G1134" t="str">
            <v>300259</v>
          </cell>
          <cell r="H1134" t="str">
            <v>ميلي علي</v>
          </cell>
          <cell r="P1134" t="str">
            <v>180</v>
          </cell>
        </row>
        <row r="1135">
          <cell r="A1135">
            <v>1800</v>
          </cell>
          <cell r="B1135" t="str">
            <v>442002300257</v>
          </cell>
          <cell r="C1135" t="str">
            <v>442</v>
          </cell>
          <cell r="D1135" t="str">
            <v>442002</v>
          </cell>
          <cell r="E1135" t="str">
            <v>ذخيره مزاياي پايان خدمت كاركنان</v>
          </cell>
          <cell r="F1135" t="str">
            <v>ذخيره مزاياي پايان خدمت  كاركنان</v>
          </cell>
          <cell r="G1135" t="str">
            <v>300257</v>
          </cell>
          <cell r="H1135" t="str">
            <v>برادران حسن زاده وحيد</v>
          </cell>
          <cell r="P1135" t="str">
            <v>180</v>
          </cell>
        </row>
        <row r="1136">
          <cell r="A1136">
            <v>1800</v>
          </cell>
          <cell r="B1136" t="str">
            <v>442002300248</v>
          </cell>
          <cell r="C1136" t="str">
            <v>442</v>
          </cell>
          <cell r="D1136" t="str">
            <v>442002</v>
          </cell>
          <cell r="E1136" t="str">
            <v>ذخيره مزاياي پايان خدمت كاركنان</v>
          </cell>
          <cell r="F1136" t="str">
            <v>ذخيره مزاياي پايان خدمت  كاركنان</v>
          </cell>
          <cell r="G1136" t="str">
            <v>300248</v>
          </cell>
          <cell r="H1136" t="str">
            <v>واحدي باويل محمدحسين</v>
          </cell>
          <cell r="P1136" t="str">
            <v>180</v>
          </cell>
        </row>
        <row r="1137">
          <cell r="A1137">
            <v>1800</v>
          </cell>
          <cell r="B1137" t="str">
            <v>442002300194</v>
          </cell>
          <cell r="C1137" t="str">
            <v>442</v>
          </cell>
          <cell r="D1137" t="str">
            <v>442002</v>
          </cell>
          <cell r="E1137" t="str">
            <v>ذخيره مزاياي پايان خدمت كاركنان</v>
          </cell>
          <cell r="F1137" t="str">
            <v>ذخيره مزاياي پايان خدمت  كاركنان</v>
          </cell>
          <cell r="G1137" t="str">
            <v>300194</v>
          </cell>
          <cell r="H1137" t="str">
            <v>كارگر شهرام</v>
          </cell>
          <cell r="P1137" t="str">
            <v>180</v>
          </cell>
        </row>
        <row r="1138">
          <cell r="A1138">
            <v>1800</v>
          </cell>
          <cell r="B1138" t="str">
            <v>442002300250</v>
          </cell>
          <cell r="C1138" t="str">
            <v>442</v>
          </cell>
          <cell r="D1138" t="str">
            <v>442002</v>
          </cell>
          <cell r="E1138" t="str">
            <v>ذخيره مزاياي پايان خدمت كاركنان</v>
          </cell>
          <cell r="F1138" t="str">
            <v>ذخيره مزاياي پايان خدمت  كاركنان</v>
          </cell>
          <cell r="G1138" t="str">
            <v>300250</v>
          </cell>
          <cell r="H1138" t="str">
            <v>برزگر قراملكي محمد</v>
          </cell>
          <cell r="P1138" t="str">
            <v>180</v>
          </cell>
        </row>
        <row r="1139">
          <cell r="A1139">
            <v>1800</v>
          </cell>
          <cell r="B1139" t="str">
            <v>442002300261</v>
          </cell>
          <cell r="C1139" t="str">
            <v>442</v>
          </cell>
          <cell r="D1139" t="str">
            <v>442002</v>
          </cell>
          <cell r="E1139" t="str">
            <v>ذخيره مزاياي پايان خدمت كاركنان</v>
          </cell>
          <cell r="F1139" t="str">
            <v>ذخيره مزاياي پايان خدمت  كاركنان</v>
          </cell>
          <cell r="G1139" t="str">
            <v>300261</v>
          </cell>
          <cell r="H1139" t="str">
            <v>دليري اقدم وحيد</v>
          </cell>
          <cell r="P1139" t="str">
            <v>180</v>
          </cell>
        </row>
        <row r="1140">
          <cell r="A1140">
            <v>1800</v>
          </cell>
          <cell r="B1140" t="str">
            <v>442002300240</v>
          </cell>
          <cell r="C1140" t="str">
            <v>442</v>
          </cell>
          <cell r="D1140" t="str">
            <v>442002</v>
          </cell>
          <cell r="E1140" t="str">
            <v>ذخيره مزاياي پايان خدمت كاركنان</v>
          </cell>
          <cell r="F1140" t="str">
            <v>ذخيره مزاياي پايان خدمت  كاركنان</v>
          </cell>
          <cell r="G1140" t="str">
            <v>300240</v>
          </cell>
          <cell r="H1140" t="str">
            <v>شاهد قراملكي ابوالقاسم</v>
          </cell>
          <cell r="P1140" t="str">
            <v>180</v>
          </cell>
        </row>
        <row r="1141">
          <cell r="A1141">
            <v>1800</v>
          </cell>
          <cell r="B1141" t="str">
            <v>442002300244</v>
          </cell>
          <cell r="C1141" t="str">
            <v>442</v>
          </cell>
          <cell r="D1141" t="str">
            <v>442002</v>
          </cell>
          <cell r="E1141" t="str">
            <v>ذخيره مزاياي پايان خدمت كاركنان</v>
          </cell>
          <cell r="F1141" t="str">
            <v>ذخيره مزاياي پايان خدمت  كاركنان</v>
          </cell>
          <cell r="G1141" t="str">
            <v>300244</v>
          </cell>
          <cell r="H1141" t="str">
            <v>بزمي حسن</v>
          </cell>
          <cell r="P1141" t="str">
            <v>180</v>
          </cell>
        </row>
        <row r="1142">
          <cell r="A1142">
            <v>1800</v>
          </cell>
          <cell r="B1142" t="str">
            <v>442002300260</v>
          </cell>
          <cell r="C1142" t="str">
            <v>442</v>
          </cell>
          <cell r="D1142" t="str">
            <v>442002</v>
          </cell>
          <cell r="E1142" t="str">
            <v>ذخيره مزاياي پايان خدمت كاركنان</v>
          </cell>
          <cell r="F1142" t="str">
            <v>ذخيره مزاياي پايان خدمت  كاركنان</v>
          </cell>
          <cell r="G1142" t="str">
            <v>300260</v>
          </cell>
          <cell r="H1142" t="str">
            <v>منزوي صوفياني مسعود</v>
          </cell>
          <cell r="P1142" t="str">
            <v>180</v>
          </cell>
        </row>
        <row r="1143">
          <cell r="A1143">
            <v>1800</v>
          </cell>
          <cell r="B1143" t="str">
            <v>442002300242</v>
          </cell>
          <cell r="C1143" t="str">
            <v>442</v>
          </cell>
          <cell r="D1143" t="str">
            <v>442002</v>
          </cell>
          <cell r="E1143" t="str">
            <v>ذخيره مزاياي پايان خدمت كاركنان</v>
          </cell>
          <cell r="F1143" t="str">
            <v>ذخيره مزاياي پايان خدمت  كاركنان</v>
          </cell>
          <cell r="G1143" t="str">
            <v>300242</v>
          </cell>
          <cell r="H1143" t="str">
            <v>زبردست قراملكي حسن</v>
          </cell>
          <cell r="P1143" t="str">
            <v>180</v>
          </cell>
        </row>
        <row r="1144">
          <cell r="A1144">
            <v>1800</v>
          </cell>
          <cell r="B1144" t="str">
            <v>442002300239</v>
          </cell>
          <cell r="C1144" t="str">
            <v>442</v>
          </cell>
          <cell r="D1144" t="str">
            <v>442002</v>
          </cell>
          <cell r="E1144" t="str">
            <v>ذخيره مزاياي پايان خدمت كاركنان</v>
          </cell>
          <cell r="F1144" t="str">
            <v>ذخيره مزاياي پايان خدمت  كاركنان</v>
          </cell>
          <cell r="G1144" t="str">
            <v>300239</v>
          </cell>
          <cell r="H1144" t="str">
            <v>بهرامي قراملكي محمدعلي</v>
          </cell>
          <cell r="P1144" t="str">
            <v>180</v>
          </cell>
        </row>
        <row r="1145">
          <cell r="A1145">
            <v>1800</v>
          </cell>
          <cell r="B1145" t="str">
            <v>442002300249</v>
          </cell>
          <cell r="C1145" t="str">
            <v>442</v>
          </cell>
          <cell r="D1145" t="str">
            <v>442002</v>
          </cell>
          <cell r="E1145" t="str">
            <v>ذخيره مزاياي پايان خدمت كاركنان</v>
          </cell>
          <cell r="F1145" t="str">
            <v>ذخيره مزاياي پايان خدمت  كاركنان</v>
          </cell>
          <cell r="G1145" t="str">
            <v>300249</v>
          </cell>
          <cell r="H1145" t="str">
            <v>آقاداداش كرامتي داود</v>
          </cell>
          <cell r="P1145" t="str">
            <v>180</v>
          </cell>
        </row>
        <row r="1146">
          <cell r="A1146">
            <v>1800</v>
          </cell>
          <cell r="B1146" t="str">
            <v>442002300225</v>
          </cell>
          <cell r="C1146" t="str">
            <v>442</v>
          </cell>
          <cell r="D1146" t="str">
            <v>442002</v>
          </cell>
          <cell r="E1146" t="str">
            <v>ذخيره مزاياي پايان خدمت كاركنان</v>
          </cell>
          <cell r="F1146" t="str">
            <v>ذخيره مزاياي پايان خدمت  كاركنان</v>
          </cell>
          <cell r="G1146" t="str">
            <v>300225</v>
          </cell>
          <cell r="H1146" t="str">
            <v>نيك پور رسول</v>
          </cell>
          <cell r="P1146" t="str">
            <v>180</v>
          </cell>
        </row>
        <row r="1147">
          <cell r="A1147">
            <v>1800</v>
          </cell>
          <cell r="B1147" t="str">
            <v>442002300226</v>
          </cell>
          <cell r="C1147" t="str">
            <v>442</v>
          </cell>
          <cell r="D1147" t="str">
            <v>442002</v>
          </cell>
          <cell r="E1147" t="str">
            <v>ذخيره مزاياي پايان خدمت كاركنان</v>
          </cell>
          <cell r="F1147" t="str">
            <v>ذخيره مزاياي پايان خدمت  كاركنان</v>
          </cell>
          <cell r="G1147" t="str">
            <v>300226</v>
          </cell>
          <cell r="H1147" t="str">
            <v>طاهباز هادي</v>
          </cell>
          <cell r="P1147" t="str">
            <v>180</v>
          </cell>
        </row>
        <row r="1148">
          <cell r="A1148">
            <v>1800</v>
          </cell>
          <cell r="B1148" t="str">
            <v>442002300210</v>
          </cell>
          <cell r="C1148" t="str">
            <v>442</v>
          </cell>
          <cell r="D1148" t="str">
            <v>442002</v>
          </cell>
          <cell r="E1148" t="str">
            <v>ذخيره مزاياي پايان خدمت كاركنان</v>
          </cell>
          <cell r="F1148" t="str">
            <v>ذخيره مزاياي پايان خدمت  كاركنان</v>
          </cell>
          <cell r="G1148" t="str">
            <v>300210</v>
          </cell>
          <cell r="H1148" t="str">
            <v>احمدي نژاد مجيد</v>
          </cell>
          <cell r="P1148" t="str">
            <v>180</v>
          </cell>
        </row>
        <row r="1149">
          <cell r="A1149">
            <v>1800</v>
          </cell>
          <cell r="B1149" t="str">
            <v>442002300245</v>
          </cell>
          <cell r="C1149" t="str">
            <v>442</v>
          </cell>
          <cell r="D1149" t="str">
            <v>442002</v>
          </cell>
          <cell r="E1149" t="str">
            <v>ذخيره مزاياي پايان خدمت كاركنان</v>
          </cell>
          <cell r="F1149" t="str">
            <v>ذخيره مزاياي پايان خدمت  كاركنان</v>
          </cell>
          <cell r="G1149" t="str">
            <v>300245</v>
          </cell>
          <cell r="H1149" t="str">
            <v>غفاري افشرد كريم</v>
          </cell>
          <cell r="P1149" t="str">
            <v>180</v>
          </cell>
        </row>
        <row r="1150">
          <cell r="A1150">
            <v>1800</v>
          </cell>
          <cell r="B1150" t="str">
            <v>442002300219</v>
          </cell>
          <cell r="C1150" t="str">
            <v>442</v>
          </cell>
          <cell r="D1150" t="str">
            <v>442002</v>
          </cell>
          <cell r="E1150" t="str">
            <v>ذخيره مزاياي پايان خدمت كاركنان</v>
          </cell>
          <cell r="F1150" t="str">
            <v>ذخيره مزاياي پايان خدمت  كاركنان</v>
          </cell>
          <cell r="G1150" t="str">
            <v>300219</v>
          </cell>
          <cell r="H1150" t="str">
            <v>سلماني كريم</v>
          </cell>
          <cell r="P1150" t="str">
            <v>180</v>
          </cell>
        </row>
        <row r="1151">
          <cell r="A1151">
            <v>1800</v>
          </cell>
          <cell r="B1151" t="str">
            <v>442002300311</v>
          </cell>
          <cell r="C1151" t="str">
            <v>442</v>
          </cell>
          <cell r="D1151" t="str">
            <v>442002</v>
          </cell>
          <cell r="E1151" t="str">
            <v>ذخيره مزاياي پايان خدمت كاركنان</v>
          </cell>
          <cell r="F1151" t="str">
            <v>ذخيره مزاياي پايان خدمت  كاركنان</v>
          </cell>
          <cell r="G1151" t="str">
            <v>300311</v>
          </cell>
          <cell r="H1151" t="str">
            <v>فيروزي رسول</v>
          </cell>
          <cell r="P1151" t="str">
            <v>180</v>
          </cell>
        </row>
        <row r="1152">
          <cell r="A1152">
            <v>1800</v>
          </cell>
          <cell r="B1152" t="str">
            <v>442002300223</v>
          </cell>
          <cell r="C1152" t="str">
            <v>442</v>
          </cell>
          <cell r="D1152" t="str">
            <v>442002</v>
          </cell>
          <cell r="E1152" t="str">
            <v>ذخيره مزاياي پايان خدمت كاركنان</v>
          </cell>
          <cell r="F1152" t="str">
            <v>ذخيره مزاياي پايان خدمت  كاركنان</v>
          </cell>
          <cell r="G1152" t="str">
            <v>300223</v>
          </cell>
          <cell r="H1152" t="str">
            <v>حسيني ميرصمد</v>
          </cell>
          <cell r="P1152" t="str">
            <v>180</v>
          </cell>
        </row>
        <row r="1153">
          <cell r="A1153">
            <v>1800</v>
          </cell>
          <cell r="B1153" t="str">
            <v>442002300222</v>
          </cell>
          <cell r="C1153" t="str">
            <v>442</v>
          </cell>
          <cell r="D1153" t="str">
            <v>442002</v>
          </cell>
          <cell r="E1153" t="str">
            <v>ذخيره مزاياي پايان خدمت كاركنان</v>
          </cell>
          <cell r="F1153" t="str">
            <v>ذخيره مزاياي پايان خدمت  كاركنان</v>
          </cell>
          <cell r="G1153" t="str">
            <v>300222</v>
          </cell>
          <cell r="H1153" t="str">
            <v>شكري احمد</v>
          </cell>
          <cell r="P1153" t="str">
            <v>180</v>
          </cell>
        </row>
        <row r="1154">
          <cell r="A1154">
            <v>1800</v>
          </cell>
          <cell r="B1154" t="str">
            <v>442002300201</v>
          </cell>
          <cell r="C1154" t="str">
            <v>442</v>
          </cell>
          <cell r="D1154" t="str">
            <v>442002</v>
          </cell>
          <cell r="E1154" t="str">
            <v>ذخيره مزاياي پايان خدمت كاركنان</v>
          </cell>
          <cell r="F1154" t="str">
            <v>ذخيره مزاياي پايان خدمت  كاركنان</v>
          </cell>
          <cell r="G1154" t="str">
            <v>300201</v>
          </cell>
          <cell r="H1154" t="str">
            <v>حسين زاده فرد سجاد</v>
          </cell>
          <cell r="P1154" t="str">
            <v>180</v>
          </cell>
        </row>
        <row r="1155">
          <cell r="A1155">
            <v>1800</v>
          </cell>
          <cell r="B1155" t="str">
            <v>442002300211</v>
          </cell>
          <cell r="C1155" t="str">
            <v>442</v>
          </cell>
          <cell r="D1155" t="str">
            <v>442002</v>
          </cell>
          <cell r="E1155" t="str">
            <v>ذخيره مزاياي پايان خدمت كاركنان</v>
          </cell>
          <cell r="F1155" t="str">
            <v>ذخيره مزاياي پايان خدمت  كاركنان</v>
          </cell>
          <cell r="G1155" t="str">
            <v>300211</v>
          </cell>
          <cell r="H1155" t="str">
            <v>جعفرنژاد عليرضا</v>
          </cell>
          <cell r="P1155" t="str">
            <v>180</v>
          </cell>
        </row>
        <row r="1156">
          <cell r="A1156">
            <v>1800</v>
          </cell>
          <cell r="B1156" t="str">
            <v>442002300224</v>
          </cell>
          <cell r="C1156" t="str">
            <v>442</v>
          </cell>
          <cell r="D1156" t="str">
            <v>442002</v>
          </cell>
          <cell r="E1156" t="str">
            <v>ذخيره مزاياي پايان خدمت كاركنان</v>
          </cell>
          <cell r="F1156" t="str">
            <v>ذخيره مزاياي پايان خدمت  كاركنان</v>
          </cell>
          <cell r="G1156" t="str">
            <v>300224</v>
          </cell>
          <cell r="H1156" t="str">
            <v>زنده شعر بهمن</v>
          </cell>
          <cell r="P1156" t="str">
            <v>180</v>
          </cell>
        </row>
        <row r="1157">
          <cell r="A1157">
            <v>1800</v>
          </cell>
          <cell r="B1157" t="str">
            <v>442002300230</v>
          </cell>
          <cell r="C1157" t="str">
            <v>442</v>
          </cell>
          <cell r="D1157" t="str">
            <v>442002</v>
          </cell>
          <cell r="E1157" t="str">
            <v>ذخيره مزاياي پايان خدمت كاركنان</v>
          </cell>
          <cell r="F1157" t="str">
            <v>ذخيره مزاياي پايان خدمت  كاركنان</v>
          </cell>
          <cell r="G1157" t="str">
            <v>300230</v>
          </cell>
          <cell r="H1157" t="str">
            <v>ابراهيمي حامد صمد</v>
          </cell>
          <cell r="P1157" t="str">
            <v>180</v>
          </cell>
        </row>
        <row r="1158">
          <cell r="A1158">
            <v>1800</v>
          </cell>
          <cell r="B1158" t="str">
            <v>442002300238</v>
          </cell>
          <cell r="C1158" t="str">
            <v>442</v>
          </cell>
          <cell r="D1158" t="str">
            <v>442002</v>
          </cell>
          <cell r="E1158" t="str">
            <v>ذخيره مزاياي پايان خدمت كاركنان</v>
          </cell>
          <cell r="F1158" t="str">
            <v>ذخيره مزاياي پايان خدمت  كاركنان</v>
          </cell>
          <cell r="G1158" t="str">
            <v>300238</v>
          </cell>
          <cell r="H1158" t="str">
            <v>شكوهي لله لو علي</v>
          </cell>
          <cell r="P1158" t="str">
            <v>180</v>
          </cell>
        </row>
        <row r="1159">
          <cell r="A1159">
            <v>1800</v>
          </cell>
          <cell r="B1159" t="str">
            <v>442002300251</v>
          </cell>
          <cell r="C1159" t="str">
            <v>442</v>
          </cell>
          <cell r="D1159" t="str">
            <v>442002</v>
          </cell>
          <cell r="E1159" t="str">
            <v>ذخيره مزاياي پايان خدمت كاركنان</v>
          </cell>
          <cell r="F1159" t="str">
            <v>ذخيره مزاياي پايان خدمت  كاركنان</v>
          </cell>
          <cell r="G1159" t="str">
            <v>300251</v>
          </cell>
          <cell r="H1159" t="str">
            <v>تبرخي تبريزي فرهاد</v>
          </cell>
          <cell r="P1159" t="str">
            <v>180</v>
          </cell>
        </row>
        <row r="1160">
          <cell r="A1160">
            <v>1800</v>
          </cell>
          <cell r="B1160" t="str">
            <v>442002300252</v>
          </cell>
          <cell r="C1160" t="str">
            <v>442</v>
          </cell>
          <cell r="D1160" t="str">
            <v>442002</v>
          </cell>
          <cell r="E1160" t="str">
            <v>ذخيره مزاياي پايان خدمت كاركنان</v>
          </cell>
          <cell r="F1160" t="str">
            <v>ذخيره مزاياي پايان خدمت  كاركنان</v>
          </cell>
          <cell r="G1160" t="str">
            <v>300252</v>
          </cell>
          <cell r="H1160" t="str">
            <v>رنجبران عين الدين محمدرضا</v>
          </cell>
          <cell r="P1160" t="str">
            <v>180</v>
          </cell>
        </row>
        <row r="1161">
          <cell r="A1161">
            <v>1800</v>
          </cell>
          <cell r="B1161" t="str">
            <v>442002300305</v>
          </cell>
          <cell r="C1161" t="str">
            <v>442</v>
          </cell>
          <cell r="D1161" t="str">
            <v>442002</v>
          </cell>
          <cell r="E1161" t="str">
            <v>ذخيره مزاياي پايان خدمت كاركنان</v>
          </cell>
          <cell r="F1161" t="str">
            <v>ذخيره مزاياي پايان خدمت  كاركنان</v>
          </cell>
          <cell r="G1161" t="str">
            <v>300305</v>
          </cell>
          <cell r="H1161" t="str">
            <v>خضرلوي اقدم رضا</v>
          </cell>
          <cell r="P1161" t="str">
            <v>180</v>
          </cell>
        </row>
        <row r="1162">
          <cell r="A1162">
            <v>1800</v>
          </cell>
          <cell r="B1162" t="str">
            <v>442002300215</v>
          </cell>
          <cell r="C1162" t="str">
            <v>442</v>
          </cell>
          <cell r="D1162" t="str">
            <v>442002</v>
          </cell>
          <cell r="E1162" t="str">
            <v>ذخيره مزاياي پايان خدمت كاركنان</v>
          </cell>
          <cell r="F1162" t="str">
            <v>ذخيره مزاياي پايان خدمت  كاركنان</v>
          </cell>
          <cell r="G1162" t="str">
            <v>300215</v>
          </cell>
          <cell r="H1162" t="str">
            <v>هژبر جواد</v>
          </cell>
          <cell r="P1162" t="str">
            <v>180</v>
          </cell>
        </row>
        <row r="1163">
          <cell r="A1163">
            <v>1800</v>
          </cell>
          <cell r="B1163" t="str">
            <v>442002300306</v>
          </cell>
          <cell r="C1163" t="str">
            <v>442</v>
          </cell>
          <cell r="D1163" t="str">
            <v>442002</v>
          </cell>
          <cell r="E1163" t="str">
            <v>ذخيره مزاياي پايان خدمت كاركنان</v>
          </cell>
          <cell r="F1163" t="str">
            <v>ذخيره مزاياي پايان خدمت  كاركنان</v>
          </cell>
          <cell r="G1163" t="str">
            <v>300306</v>
          </cell>
          <cell r="H1163" t="str">
            <v>نوري بهروز</v>
          </cell>
          <cell r="P1163" t="str">
            <v>180</v>
          </cell>
        </row>
        <row r="1164">
          <cell r="A1164">
            <v>1800</v>
          </cell>
          <cell r="B1164" t="str">
            <v>442002300298</v>
          </cell>
          <cell r="C1164" t="str">
            <v>442</v>
          </cell>
          <cell r="D1164" t="str">
            <v>442002</v>
          </cell>
          <cell r="E1164" t="str">
            <v>ذخيره مزاياي پايان خدمت كاركنان</v>
          </cell>
          <cell r="F1164" t="str">
            <v>ذخيره مزاياي پايان خدمت  كاركنان</v>
          </cell>
          <cell r="G1164" t="str">
            <v>300298</v>
          </cell>
          <cell r="H1164" t="str">
            <v>جبرئيلي اميد</v>
          </cell>
          <cell r="P1164" t="str">
            <v>180</v>
          </cell>
        </row>
        <row r="1165">
          <cell r="A1165">
            <v>1800</v>
          </cell>
          <cell r="B1165" t="str">
            <v>442002300307</v>
          </cell>
          <cell r="C1165" t="str">
            <v>442</v>
          </cell>
          <cell r="D1165" t="str">
            <v>442002</v>
          </cell>
          <cell r="E1165" t="str">
            <v>ذخيره مزاياي پايان خدمت كاركنان</v>
          </cell>
          <cell r="F1165" t="str">
            <v>ذخيره مزاياي پايان خدمت  كاركنان</v>
          </cell>
          <cell r="G1165" t="str">
            <v>300307</v>
          </cell>
          <cell r="H1165" t="str">
            <v>سعيدي قراملكي حسين</v>
          </cell>
          <cell r="P1165" t="str">
            <v>180</v>
          </cell>
        </row>
        <row r="1166">
          <cell r="A1166">
            <v>1800</v>
          </cell>
          <cell r="B1166" t="str">
            <v>442002300256</v>
          </cell>
          <cell r="C1166" t="str">
            <v>442</v>
          </cell>
          <cell r="D1166" t="str">
            <v>442002</v>
          </cell>
          <cell r="E1166" t="str">
            <v>ذخيره مزاياي پايان خدمت كاركنان</v>
          </cell>
          <cell r="F1166" t="str">
            <v>ذخيره مزاياي پايان خدمت  كاركنان</v>
          </cell>
          <cell r="G1166" t="str">
            <v>300256</v>
          </cell>
          <cell r="H1166" t="str">
            <v>نادري بركجه پرويز</v>
          </cell>
          <cell r="P1166" t="str">
            <v>180</v>
          </cell>
        </row>
        <row r="1167">
          <cell r="A1167">
            <v>1800</v>
          </cell>
          <cell r="B1167" t="str">
            <v>442002300262</v>
          </cell>
          <cell r="C1167" t="str">
            <v>442</v>
          </cell>
          <cell r="D1167" t="str">
            <v>442002</v>
          </cell>
          <cell r="E1167" t="str">
            <v>ذخيره مزاياي پايان خدمت كاركنان</v>
          </cell>
          <cell r="F1167" t="str">
            <v>ذخيره مزاياي پايان خدمت  كاركنان</v>
          </cell>
          <cell r="G1167" t="str">
            <v>300262</v>
          </cell>
          <cell r="H1167" t="str">
            <v>عزت پور نقاره كوب آيدين</v>
          </cell>
          <cell r="P1167" t="str">
            <v>180</v>
          </cell>
        </row>
        <row r="1168">
          <cell r="A1168">
            <v>1800</v>
          </cell>
          <cell r="B1168" t="str">
            <v>442002300271</v>
          </cell>
          <cell r="C1168" t="str">
            <v>442</v>
          </cell>
          <cell r="D1168" t="str">
            <v>442002</v>
          </cell>
          <cell r="E1168" t="str">
            <v>ذخيره مزاياي پايان خدمت كاركنان</v>
          </cell>
          <cell r="F1168" t="str">
            <v>ذخيره مزاياي پايان خدمت  كاركنان</v>
          </cell>
          <cell r="G1168" t="str">
            <v>300271</v>
          </cell>
          <cell r="H1168" t="str">
            <v>واحدي باويل مهدي</v>
          </cell>
          <cell r="P1168" t="str">
            <v>180</v>
          </cell>
        </row>
        <row r="1169">
          <cell r="A1169">
            <v>1800</v>
          </cell>
          <cell r="B1169" t="str">
            <v>442002300304</v>
          </cell>
          <cell r="C1169" t="str">
            <v>442</v>
          </cell>
          <cell r="D1169" t="str">
            <v>442002</v>
          </cell>
          <cell r="E1169" t="str">
            <v>ذخيره مزاياي پايان خدمت كاركنان</v>
          </cell>
          <cell r="F1169" t="str">
            <v>ذخيره مزاياي پايان خدمت  كاركنان</v>
          </cell>
          <cell r="G1169" t="str">
            <v>300304</v>
          </cell>
          <cell r="H1169" t="str">
            <v>محمد نژاد سعيد</v>
          </cell>
          <cell r="P1169" t="str">
            <v>180</v>
          </cell>
        </row>
        <row r="1170">
          <cell r="A1170">
            <v>1800</v>
          </cell>
          <cell r="B1170" t="str">
            <v>442002300254</v>
          </cell>
          <cell r="C1170" t="str">
            <v>442</v>
          </cell>
          <cell r="D1170" t="str">
            <v>442002</v>
          </cell>
          <cell r="E1170" t="str">
            <v>ذخيره مزاياي پايان خدمت كاركنان</v>
          </cell>
          <cell r="F1170" t="str">
            <v>ذخيره مزاياي پايان خدمت  كاركنان</v>
          </cell>
          <cell r="G1170" t="str">
            <v>300254</v>
          </cell>
          <cell r="H1170" t="str">
            <v>زمانلو مهدي</v>
          </cell>
          <cell r="P1170" t="str">
            <v>180</v>
          </cell>
        </row>
        <row r="1171">
          <cell r="A1171">
            <v>1800</v>
          </cell>
          <cell r="B1171" t="str">
            <v>442002300308</v>
          </cell>
          <cell r="C1171" t="str">
            <v>442</v>
          </cell>
          <cell r="D1171" t="str">
            <v>442002</v>
          </cell>
          <cell r="E1171" t="str">
            <v>ذخيره مزاياي پايان خدمت كاركنان</v>
          </cell>
          <cell r="F1171" t="str">
            <v>ذخيره مزاياي پايان خدمت  كاركنان</v>
          </cell>
          <cell r="G1171" t="str">
            <v>300308</v>
          </cell>
          <cell r="H1171" t="str">
            <v>شاه قاسمي مهرداد</v>
          </cell>
          <cell r="P1171" t="str">
            <v>180</v>
          </cell>
        </row>
        <row r="1172">
          <cell r="A1172">
            <v>1800</v>
          </cell>
          <cell r="B1172" t="str">
            <v>442002300310</v>
          </cell>
          <cell r="C1172" t="str">
            <v>442</v>
          </cell>
          <cell r="D1172" t="str">
            <v>442002</v>
          </cell>
          <cell r="E1172" t="str">
            <v>ذخيره مزاياي پايان خدمت كاركنان</v>
          </cell>
          <cell r="F1172" t="str">
            <v>ذخيره مزاياي پايان خدمت  كاركنان</v>
          </cell>
          <cell r="G1172" t="str">
            <v>300310</v>
          </cell>
          <cell r="H1172" t="str">
            <v>نوري مسعود</v>
          </cell>
          <cell r="P1172" t="str">
            <v>180</v>
          </cell>
        </row>
        <row r="1173">
          <cell r="A1173">
            <v>1800</v>
          </cell>
          <cell r="B1173" t="str">
            <v>442002300314</v>
          </cell>
          <cell r="C1173" t="str">
            <v>442</v>
          </cell>
          <cell r="D1173" t="str">
            <v>442002</v>
          </cell>
          <cell r="E1173" t="str">
            <v>ذخيره مزاياي پايان خدمت كاركنان</v>
          </cell>
          <cell r="F1173" t="str">
            <v>ذخيره مزاياي پايان خدمت  كاركنان</v>
          </cell>
          <cell r="G1173" t="str">
            <v>300314</v>
          </cell>
          <cell r="H1173" t="str">
            <v>صالح زاده احد</v>
          </cell>
          <cell r="P1173" t="str">
            <v>180</v>
          </cell>
        </row>
        <row r="1174">
          <cell r="A1174">
            <v>1800</v>
          </cell>
          <cell r="B1174" t="str">
            <v>442002300312</v>
          </cell>
          <cell r="C1174" t="str">
            <v>442</v>
          </cell>
          <cell r="D1174" t="str">
            <v>442002</v>
          </cell>
          <cell r="E1174" t="str">
            <v>ذخيره مزاياي پايان خدمت كاركنان</v>
          </cell>
          <cell r="F1174" t="str">
            <v>ذخيره مزاياي پايان خدمت  كاركنان</v>
          </cell>
          <cell r="G1174" t="str">
            <v>300312</v>
          </cell>
          <cell r="H1174" t="str">
            <v>غنيمتي محمد</v>
          </cell>
          <cell r="P1174" t="str">
            <v>180</v>
          </cell>
        </row>
        <row r="1175">
          <cell r="A1175">
            <v>1800</v>
          </cell>
          <cell r="B1175" t="str">
            <v>442002300313</v>
          </cell>
          <cell r="C1175" t="str">
            <v>442</v>
          </cell>
          <cell r="D1175" t="str">
            <v>442002</v>
          </cell>
          <cell r="E1175" t="str">
            <v>ذخيره مزاياي پايان خدمت كاركنان</v>
          </cell>
          <cell r="F1175" t="str">
            <v>ذخيره مزاياي پايان خدمت  كاركنان</v>
          </cell>
          <cell r="G1175" t="str">
            <v>300313</v>
          </cell>
          <cell r="H1175" t="str">
            <v>ايران زاد محمدهادي</v>
          </cell>
          <cell r="P1175" t="str">
            <v>180</v>
          </cell>
        </row>
        <row r="1176">
          <cell r="A1176">
            <v>1800</v>
          </cell>
          <cell r="B1176" t="str">
            <v>442002300319</v>
          </cell>
          <cell r="C1176" t="str">
            <v>442</v>
          </cell>
          <cell r="D1176" t="str">
            <v>442002</v>
          </cell>
          <cell r="E1176" t="str">
            <v>ذخيره مزاياي پايان خدمت كاركنان</v>
          </cell>
          <cell r="F1176" t="str">
            <v>ذخيره مزاياي پايان خدمت  كاركنان</v>
          </cell>
          <cell r="G1176" t="str">
            <v>300319</v>
          </cell>
          <cell r="H1176" t="str">
            <v>پيماني امير</v>
          </cell>
          <cell r="P1176" t="str">
            <v>180</v>
          </cell>
        </row>
        <row r="1177">
          <cell r="A1177">
            <v>1800</v>
          </cell>
          <cell r="B1177" t="str">
            <v>442002300315</v>
          </cell>
          <cell r="C1177" t="str">
            <v>442</v>
          </cell>
          <cell r="D1177" t="str">
            <v>442002</v>
          </cell>
          <cell r="E1177" t="str">
            <v>ذخيره مزاياي پايان خدمت كاركنان</v>
          </cell>
          <cell r="F1177" t="str">
            <v>ذخيره مزاياي پايان خدمت  كاركنان</v>
          </cell>
          <cell r="G1177" t="str">
            <v>300315</v>
          </cell>
          <cell r="H1177" t="str">
            <v>زينالي علي</v>
          </cell>
          <cell r="P1177" t="str">
            <v>180</v>
          </cell>
        </row>
        <row r="1178">
          <cell r="A1178">
            <v>1800</v>
          </cell>
          <cell r="B1178" t="str">
            <v>442002300033</v>
          </cell>
          <cell r="C1178" t="str">
            <v>442</v>
          </cell>
          <cell r="D1178" t="str">
            <v>442002</v>
          </cell>
          <cell r="E1178" t="str">
            <v>ذخيره مزاياي پايان خدمت كاركنان</v>
          </cell>
          <cell r="F1178" t="str">
            <v>ذخيره مزاياي پايان خدمت  كاركنان</v>
          </cell>
          <cell r="G1178" t="str">
            <v>300033</v>
          </cell>
          <cell r="H1178" t="str">
            <v>احمد زاده حمامي رضا</v>
          </cell>
          <cell r="P1178" t="str">
            <v>180</v>
          </cell>
        </row>
        <row r="1179">
          <cell r="A1179">
            <v>1900</v>
          </cell>
          <cell r="B1179" t="str">
            <v>550001101026</v>
          </cell>
          <cell r="C1179" t="str">
            <v>550</v>
          </cell>
          <cell r="D1179" t="str">
            <v>550001</v>
          </cell>
          <cell r="E1179" t="str">
            <v>سرمايه</v>
          </cell>
          <cell r="F1179" t="str">
            <v>سرمايه ثبت شده</v>
          </cell>
          <cell r="G1179" t="str">
            <v>101026</v>
          </cell>
          <cell r="H1179" t="str">
            <v>شرکت سايپا</v>
          </cell>
          <cell r="P1179" t="str">
            <v>190</v>
          </cell>
        </row>
        <row r="1180">
          <cell r="A1180">
            <v>1901</v>
          </cell>
          <cell r="B1180" t="str">
            <v>550001101220</v>
          </cell>
          <cell r="C1180" t="str">
            <v>550</v>
          </cell>
          <cell r="D1180" t="str">
            <v>550001</v>
          </cell>
          <cell r="E1180" t="str">
            <v>سرمايه</v>
          </cell>
          <cell r="F1180" t="str">
            <v>سرمايه ثبت شده</v>
          </cell>
          <cell r="G1180" t="str">
            <v>101220</v>
          </cell>
          <cell r="H1180" t="str">
            <v>سازمان گسترش ونوسازي صنايع ايران</v>
          </cell>
          <cell r="P1180" t="str">
            <v>190</v>
          </cell>
        </row>
        <row r="1181">
          <cell r="A1181">
            <v>20</v>
          </cell>
          <cell r="B1181" t="str">
            <v>551001</v>
          </cell>
          <cell r="C1181" t="str">
            <v>551</v>
          </cell>
          <cell r="D1181" t="str">
            <v>551001</v>
          </cell>
          <cell r="E1181" t="str">
            <v>اندوخته ها</v>
          </cell>
          <cell r="F1181" t="str">
            <v>اندوخته قانوني</v>
          </cell>
          <cell r="G1181" t="str">
            <v/>
          </cell>
          <cell r="H1181" t="str">
            <v/>
          </cell>
          <cell r="P1181" t="str">
            <v>20</v>
          </cell>
        </row>
        <row r="1182">
          <cell r="A1182">
            <v>121</v>
          </cell>
          <cell r="B1182" t="str">
            <v>553001</v>
          </cell>
          <cell r="C1182" t="str">
            <v>553</v>
          </cell>
          <cell r="D1182" t="str">
            <v>553001</v>
          </cell>
          <cell r="E1182" t="str">
            <v>سود(زيان)انباشته</v>
          </cell>
          <cell r="F1182" t="str">
            <v>سود و يا زيان سنوات قبل</v>
          </cell>
          <cell r="G1182" t="str">
            <v/>
          </cell>
          <cell r="H1182" t="str">
            <v/>
          </cell>
          <cell r="P1182" t="str">
            <v>121</v>
          </cell>
        </row>
        <row r="1183">
          <cell r="A1183" t="str">
            <v>كد را وارد كنيد</v>
          </cell>
          <cell r="B1183" t="str">
            <v>556001000833</v>
          </cell>
          <cell r="C1183" t="str">
            <v>556</v>
          </cell>
          <cell r="D1183" t="str">
            <v>556001</v>
          </cell>
          <cell r="E1183" t="str">
            <v>مازاد ناشي از تجديد ارزيابي دارائيهاي ثابت</v>
          </cell>
          <cell r="F1183" t="str">
            <v>مازاد ناشي از تجديد ارزيابي زمين</v>
          </cell>
          <cell r="G1183" t="str">
            <v>000833</v>
          </cell>
          <cell r="H1183" t="str">
            <v>زمين</v>
          </cell>
          <cell r="P1183" t="str">
            <v xml:space="preserve">كد </v>
          </cell>
        </row>
        <row r="1184">
          <cell r="A1184">
            <v>2100</v>
          </cell>
          <cell r="B1184" t="str">
            <v>660001000001</v>
          </cell>
          <cell r="C1184" t="str">
            <v>660</v>
          </cell>
          <cell r="D1184" t="str">
            <v>660001</v>
          </cell>
          <cell r="E1184" t="str">
            <v>فروش و درآمد حاصل ازارائه خدمات</v>
          </cell>
          <cell r="F1184" t="str">
            <v>فروش قطعات خودرو</v>
          </cell>
          <cell r="G1184" t="str">
            <v>000001</v>
          </cell>
          <cell r="H1184" t="str">
            <v>كليپر پرايد</v>
          </cell>
          <cell r="P1184" t="str">
            <v>210</v>
          </cell>
        </row>
        <row r="1185">
          <cell r="A1185">
            <v>2102</v>
          </cell>
          <cell r="B1185" t="str">
            <v>660001000003</v>
          </cell>
          <cell r="C1185" t="str">
            <v>660</v>
          </cell>
          <cell r="D1185" t="str">
            <v>660001</v>
          </cell>
          <cell r="E1185" t="str">
            <v>فروش و درآمد حاصل ازارائه خدمات</v>
          </cell>
          <cell r="F1185" t="str">
            <v>فروش قطعات خودرو</v>
          </cell>
          <cell r="G1185" t="str">
            <v>000003</v>
          </cell>
          <cell r="H1185" t="str">
            <v>اكسل عقب نيسان(كفشك)</v>
          </cell>
          <cell r="P1185" t="str">
            <v>210</v>
          </cell>
        </row>
        <row r="1186">
          <cell r="A1186">
            <v>2101</v>
          </cell>
          <cell r="B1186" t="str">
            <v>660001000002</v>
          </cell>
          <cell r="C1186" t="str">
            <v>660</v>
          </cell>
          <cell r="D1186" t="str">
            <v>660001</v>
          </cell>
          <cell r="E1186" t="str">
            <v>فروش و درآمد حاصل ازارائه خدمات</v>
          </cell>
          <cell r="F1186" t="str">
            <v>فروش قطعات خودرو</v>
          </cell>
          <cell r="G1186" t="str">
            <v>000002</v>
          </cell>
          <cell r="H1186" t="str">
            <v>اكسل جلو نيسان</v>
          </cell>
          <cell r="P1186" t="str">
            <v>210</v>
          </cell>
        </row>
        <row r="1187">
          <cell r="A1187">
            <v>2103</v>
          </cell>
          <cell r="B1187" t="str">
            <v>660001000005</v>
          </cell>
          <cell r="C1187" t="str">
            <v>660</v>
          </cell>
          <cell r="D1187" t="str">
            <v>660001</v>
          </cell>
          <cell r="E1187" t="str">
            <v>فروش و درآمد حاصل ازارائه خدمات</v>
          </cell>
          <cell r="F1187" t="str">
            <v>فروش قطعات خودرو</v>
          </cell>
          <cell r="G1187" t="str">
            <v>000005</v>
          </cell>
          <cell r="H1187" t="str">
            <v>قيفي نيسان</v>
          </cell>
          <cell r="P1187" t="str">
            <v>210</v>
          </cell>
        </row>
        <row r="1188">
          <cell r="A1188">
            <v>2130</v>
          </cell>
          <cell r="B1188" t="str">
            <v>660001000007</v>
          </cell>
          <cell r="C1188" t="str">
            <v>660</v>
          </cell>
          <cell r="D1188" t="str">
            <v>660001</v>
          </cell>
          <cell r="E1188" t="str">
            <v>فروش و درآمد حاصل ازارائه خدمات</v>
          </cell>
          <cell r="F1188" t="str">
            <v>فروش قطعات خودرو</v>
          </cell>
          <cell r="G1188" t="str">
            <v>000007</v>
          </cell>
          <cell r="H1188" t="str">
            <v>ساير قطعات خودرو</v>
          </cell>
          <cell r="P1188" t="str">
            <v>213</v>
          </cell>
        </row>
        <row r="1189">
          <cell r="A1189">
            <v>2104</v>
          </cell>
          <cell r="B1189" t="str">
            <v>660001000006</v>
          </cell>
          <cell r="C1189" t="str">
            <v>660</v>
          </cell>
          <cell r="D1189" t="str">
            <v>660001</v>
          </cell>
          <cell r="E1189" t="str">
            <v>فروش و درآمد حاصل ازارائه خدمات</v>
          </cell>
          <cell r="F1189" t="str">
            <v>فروش قطعات خودرو</v>
          </cell>
          <cell r="G1189" t="str">
            <v>000006</v>
          </cell>
          <cell r="H1189" t="str">
            <v>كشويي نيسان</v>
          </cell>
          <cell r="P1189" t="str">
            <v>210</v>
          </cell>
        </row>
        <row r="1190">
          <cell r="A1190">
            <v>2106</v>
          </cell>
          <cell r="B1190" t="str">
            <v>660001000020</v>
          </cell>
          <cell r="C1190" t="str">
            <v>660</v>
          </cell>
          <cell r="D1190" t="str">
            <v>660001</v>
          </cell>
          <cell r="E1190" t="str">
            <v>فروش و درآمد حاصل ازارائه خدمات</v>
          </cell>
          <cell r="F1190" t="str">
            <v>فروش قطعات خودرو</v>
          </cell>
          <cell r="G1190" t="str">
            <v>000020</v>
          </cell>
          <cell r="H1190" t="str">
            <v>مستر و بوستر پرايد</v>
          </cell>
          <cell r="P1190" t="str">
            <v>210</v>
          </cell>
        </row>
        <row r="1191">
          <cell r="A1191">
            <v>2109</v>
          </cell>
          <cell r="B1191" t="str">
            <v>660002000004</v>
          </cell>
          <cell r="C1191" t="str">
            <v>660</v>
          </cell>
          <cell r="D1191" t="str">
            <v>660002</v>
          </cell>
          <cell r="E1191" t="str">
            <v>فروش و درآمد حاصل ازارائه خدمات</v>
          </cell>
          <cell r="F1191" t="str">
            <v>فروش ساخت ابزارآلات</v>
          </cell>
          <cell r="G1191" t="str">
            <v>000004</v>
          </cell>
          <cell r="H1191" t="str">
            <v>ساخت گيج</v>
          </cell>
          <cell r="P1191" t="str">
            <v>210</v>
          </cell>
        </row>
        <row r="1192">
          <cell r="A1192">
            <v>2131</v>
          </cell>
          <cell r="B1192" t="str">
            <v>660003000009</v>
          </cell>
          <cell r="C1192" t="str">
            <v>660</v>
          </cell>
          <cell r="D1192" t="str">
            <v>660003</v>
          </cell>
          <cell r="E1192" t="str">
            <v>فروش و درآمد حاصل ازارائه خدمات</v>
          </cell>
          <cell r="F1192" t="str">
            <v>فروش ارائه خدمات</v>
          </cell>
          <cell r="G1192" t="str">
            <v>000009</v>
          </cell>
          <cell r="H1192" t="str">
            <v>خدمات كاليبراسيون</v>
          </cell>
          <cell r="P1192" t="str">
            <v>213</v>
          </cell>
        </row>
        <row r="1193">
          <cell r="A1193">
            <v>2132</v>
          </cell>
          <cell r="B1193" t="str">
            <v>660003000010</v>
          </cell>
          <cell r="C1193" t="str">
            <v>660</v>
          </cell>
          <cell r="D1193" t="str">
            <v>660003</v>
          </cell>
          <cell r="E1193" t="str">
            <v>فروش و درآمد حاصل ازارائه خدمات</v>
          </cell>
          <cell r="F1193" t="str">
            <v>فروش ارائه خدمات</v>
          </cell>
          <cell r="G1193" t="str">
            <v>000010</v>
          </cell>
          <cell r="H1193" t="str">
            <v>خدمات سنگزني</v>
          </cell>
          <cell r="P1193" t="str">
            <v>213</v>
          </cell>
        </row>
        <row r="1194">
          <cell r="A1194">
            <v>2139</v>
          </cell>
          <cell r="B1194" t="str">
            <v>660003000013</v>
          </cell>
          <cell r="C1194" t="str">
            <v>660</v>
          </cell>
          <cell r="D1194" t="str">
            <v>660003</v>
          </cell>
          <cell r="E1194" t="str">
            <v>فروش و درآمد حاصل ازارائه خدمات</v>
          </cell>
          <cell r="F1194" t="str">
            <v>فروش ارائه خدمات</v>
          </cell>
          <cell r="G1194" t="str">
            <v>000013</v>
          </cell>
          <cell r="H1194" t="str">
            <v>خدمات تست و آناليز مواد</v>
          </cell>
          <cell r="P1194" t="str">
            <v>213</v>
          </cell>
        </row>
        <row r="1195">
          <cell r="A1195">
            <v>2139</v>
          </cell>
          <cell r="B1195" t="str">
            <v>660003000011</v>
          </cell>
          <cell r="C1195" t="str">
            <v>660</v>
          </cell>
          <cell r="D1195" t="str">
            <v>660003</v>
          </cell>
          <cell r="E1195" t="str">
            <v>فروش و درآمد حاصل ازارائه خدمات</v>
          </cell>
          <cell r="F1195" t="str">
            <v>فروش ارائه خدمات</v>
          </cell>
          <cell r="G1195" t="str">
            <v>000011</v>
          </cell>
          <cell r="H1195" t="str">
            <v>خدمات ساخت فيكسچر</v>
          </cell>
          <cell r="P1195" t="str">
            <v>213</v>
          </cell>
        </row>
        <row r="1196">
          <cell r="A1196">
            <v>2139</v>
          </cell>
          <cell r="B1196" t="str">
            <v>660003000014</v>
          </cell>
          <cell r="C1196" t="str">
            <v>660</v>
          </cell>
          <cell r="D1196" t="str">
            <v>660003</v>
          </cell>
          <cell r="E1196" t="str">
            <v>فروش و درآمد حاصل ازارائه خدمات</v>
          </cell>
          <cell r="F1196" t="str">
            <v>فروش ارائه خدمات</v>
          </cell>
          <cell r="G1196" t="str">
            <v>000014</v>
          </cell>
          <cell r="H1196" t="str">
            <v>خدمات اندازه گيري</v>
          </cell>
          <cell r="P1196" t="str">
            <v>213</v>
          </cell>
        </row>
        <row r="1197">
          <cell r="A1197">
            <v>2139</v>
          </cell>
          <cell r="B1197" t="str">
            <v>660003000016</v>
          </cell>
          <cell r="C1197" t="str">
            <v>660</v>
          </cell>
          <cell r="D1197" t="str">
            <v>660003</v>
          </cell>
          <cell r="E1197" t="str">
            <v>فروش و درآمد حاصل ازارائه خدمات</v>
          </cell>
          <cell r="F1197" t="str">
            <v>فروش ارائه خدمات</v>
          </cell>
          <cell r="G1197" t="str">
            <v>000016</v>
          </cell>
          <cell r="H1197" t="str">
            <v>خدمات متفرقه</v>
          </cell>
          <cell r="P1197" t="str">
            <v>213</v>
          </cell>
        </row>
        <row r="1198">
          <cell r="A1198">
            <v>2104</v>
          </cell>
          <cell r="B1198" t="str">
            <v>661001000006</v>
          </cell>
          <cell r="C1198" t="str">
            <v>661</v>
          </cell>
          <cell r="D1198" t="str">
            <v>661001</v>
          </cell>
          <cell r="E1198" t="str">
            <v>برگشت از فروش و تخفيفات</v>
          </cell>
          <cell r="F1198" t="str">
            <v>برگشت از فروش قطعات خودرو</v>
          </cell>
          <cell r="G1198" t="str">
            <v>000006</v>
          </cell>
          <cell r="H1198" t="str">
            <v>كشويي نيسان</v>
          </cell>
          <cell r="P1198" t="str">
            <v>210</v>
          </cell>
        </row>
        <row r="1199">
          <cell r="A1199">
            <v>2162</v>
          </cell>
          <cell r="B1199" t="str">
            <v>661001000003</v>
          </cell>
          <cell r="C1199" t="str">
            <v>661</v>
          </cell>
          <cell r="D1199" t="str">
            <v>661001</v>
          </cell>
          <cell r="E1199" t="str">
            <v>برگشت از فروش و تخفيفات</v>
          </cell>
          <cell r="F1199" t="str">
            <v>برگشت از فروش قطعات خودرو</v>
          </cell>
          <cell r="G1199" t="str">
            <v>000003</v>
          </cell>
          <cell r="H1199" t="str">
            <v>اكسل عقب نيسان(كفشك)</v>
          </cell>
          <cell r="P1199" t="str">
            <v>216</v>
          </cell>
        </row>
        <row r="1200">
          <cell r="A1200">
            <v>2160</v>
          </cell>
          <cell r="B1200" t="str">
            <v>661001000001</v>
          </cell>
          <cell r="C1200" t="str">
            <v>661</v>
          </cell>
          <cell r="D1200" t="str">
            <v>661001</v>
          </cell>
          <cell r="E1200" t="str">
            <v>برگشت از فروش و تخفيفات</v>
          </cell>
          <cell r="F1200" t="str">
            <v>برگشت از فروش قطعات خودرو</v>
          </cell>
          <cell r="G1200" t="str">
            <v>000001</v>
          </cell>
          <cell r="H1200" t="str">
            <v>كليپر پرايد</v>
          </cell>
          <cell r="P1200" t="str">
            <v>216</v>
          </cell>
        </row>
        <row r="1201">
          <cell r="A1201">
            <v>2106</v>
          </cell>
          <cell r="B1201" t="str">
            <v>661001000020</v>
          </cell>
          <cell r="C1201" t="str">
            <v>661</v>
          </cell>
          <cell r="D1201" t="str">
            <v>661001</v>
          </cell>
          <cell r="E1201" t="str">
            <v>برگشت از فروش و تخفيفات</v>
          </cell>
          <cell r="F1201" t="str">
            <v>برگشت از فروش قطعات خودرو</v>
          </cell>
          <cell r="G1201" t="str">
            <v>000020</v>
          </cell>
          <cell r="H1201" t="str">
            <v>مستر و بوستر پرايد</v>
          </cell>
          <cell r="P1201" t="str">
            <v>210</v>
          </cell>
        </row>
        <row r="1202">
          <cell r="A1202">
            <v>2169</v>
          </cell>
          <cell r="B1202" t="str">
            <v>661002000004</v>
          </cell>
          <cell r="C1202" t="str">
            <v>661</v>
          </cell>
          <cell r="D1202" t="str">
            <v>661002</v>
          </cell>
          <cell r="E1202" t="str">
            <v>برگشت از فروش و تخفيفات</v>
          </cell>
          <cell r="F1202" t="str">
            <v>برگشت از فروش ساخت ابزارآلات</v>
          </cell>
          <cell r="G1202" t="str">
            <v>000004</v>
          </cell>
          <cell r="H1202" t="str">
            <v>ساخت گيج</v>
          </cell>
          <cell r="P1202" t="str">
            <v>216</v>
          </cell>
        </row>
        <row r="1203">
          <cell r="A1203">
            <v>2168</v>
          </cell>
          <cell r="B1203" t="str">
            <v>661011000007</v>
          </cell>
          <cell r="C1203" t="str">
            <v>661</v>
          </cell>
          <cell r="D1203" t="str">
            <v>661011</v>
          </cell>
          <cell r="E1203" t="str">
            <v>برگشت از فروش و تخفيفات</v>
          </cell>
          <cell r="F1203" t="str">
            <v>تخفيفات فروش قطعات خودرو</v>
          </cell>
          <cell r="G1203" t="str">
            <v>000007</v>
          </cell>
          <cell r="H1203" t="str">
            <v>ساير قطعات خودرو</v>
          </cell>
          <cell r="P1203" t="str">
            <v>216</v>
          </cell>
        </row>
        <row r="1204">
          <cell r="A1204">
            <v>2169</v>
          </cell>
          <cell r="B1204" t="str">
            <v>661012000004</v>
          </cell>
          <cell r="C1204" t="str">
            <v>661</v>
          </cell>
          <cell r="D1204" t="str">
            <v>661012</v>
          </cell>
          <cell r="E1204" t="str">
            <v>برگشت از فروش و تخفيفات</v>
          </cell>
          <cell r="F1204" t="str">
            <v>تخفيفات فروش ساخت ابزارآلات</v>
          </cell>
          <cell r="G1204" t="str">
            <v>000004</v>
          </cell>
          <cell r="H1204" t="str">
            <v>ساخت گيج</v>
          </cell>
          <cell r="P1204" t="str">
            <v>216</v>
          </cell>
        </row>
        <row r="1205">
          <cell r="A1205">
            <v>2550</v>
          </cell>
          <cell r="B1205" t="str">
            <v>662001000017</v>
          </cell>
          <cell r="C1205" t="str">
            <v>662</v>
          </cell>
          <cell r="D1205" t="str">
            <v>662001</v>
          </cell>
          <cell r="E1205" t="str">
            <v>ساير درآمدها و هزينه ها ي عملياتي</v>
          </cell>
          <cell r="F1205" t="str">
            <v>فروش ضايعات</v>
          </cell>
          <cell r="G1205" t="str">
            <v>000017</v>
          </cell>
          <cell r="H1205" t="str">
            <v>درآمد هاي عملياتي</v>
          </cell>
          <cell r="P1205" t="str">
            <v>255</v>
          </cell>
        </row>
        <row r="1206">
          <cell r="A1206">
            <v>2705</v>
          </cell>
          <cell r="B1206" t="str">
            <v>663002000018</v>
          </cell>
          <cell r="C1206" t="str">
            <v>663</v>
          </cell>
          <cell r="D1206" t="str">
            <v>663002</v>
          </cell>
          <cell r="E1206" t="str">
            <v>ساير درآمدها و هزينه ها ي غيرغملياتي</v>
          </cell>
          <cell r="F1206" t="str">
            <v>ساير درآمدهاوهزينه هاي غير عملياتي</v>
          </cell>
          <cell r="G1206" t="str">
            <v>000018</v>
          </cell>
          <cell r="H1206" t="str">
            <v>درآمد هاي غير عملياتي</v>
          </cell>
          <cell r="P1206" t="str">
            <v>270</v>
          </cell>
        </row>
        <row r="1207">
          <cell r="A1207">
            <v>2701</v>
          </cell>
          <cell r="B1207" t="str">
            <v>663003</v>
          </cell>
          <cell r="C1207" t="str">
            <v>663</v>
          </cell>
          <cell r="D1207" t="str">
            <v>663003</v>
          </cell>
          <cell r="E1207" t="str">
            <v>ساير درآمدها و هزينه ها ي غيرغملياتي</v>
          </cell>
          <cell r="F1207" t="str">
            <v>سود دريافتي از بانك</v>
          </cell>
          <cell r="G1207" t="str">
            <v/>
          </cell>
          <cell r="H1207" t="str">
            <v/>
          </cell>
          <cell r="P1207" t="str">
            <v>270</v>
          </cell>
        </row>
        <row r="1208">
          <cell r="A1208">
            <v>2240</v>
          </cell>
          <cell r="B1208" t="str">
            <v>880001800103</v>
          </cell>
          <cell r="C1208" t="str">
            <v>880</v>
          </cell>
          <cell r="D1208" t="str">
            <v>880001</v>
          </cell>
          <cell r="E1208" t="str">
            <v>دستمزد و مزايا</v>
          </cell>
          <cell r="F1208" t="str">
            <v>دستمزد ثابت</v>
          </cell>
          <cell r="G1208" t="str">
            <v>800103</v>
          </cell>
          <cell r="H1208" t="str">
            <v>مرکز ساخت و توليد</v>
          </cell>
          <cell r="P1208" t="str">
            <v>224</v>
          </cell>
        </row>
        <row r="1209">
          <cell r="A1209">
            <v>2200</v>
          </cell>
          <cell r="B1209" t="str">
            <v>880001800100</v>
          </cell>
          <cell r="C1209" t="str">
            <v>880</v>
          </cell>
          <cell r="D1209" t="str">
            <v>880001</v>
          </cell>
          <cell r="E1209" t="str">
            <v>دستمزد و مزايا</v>
          </cell>
          <cell r="F1209" t="str">
            <v>دستمزد ثابت</v>
          </cell>
          <cell r="G1209" t="str">
            <v>800100</v>
          </cell>
          <cell r="H1209" t="str">
            <v>مونتاژ</v>
          </cell>
          <cell r="P1209" t="str">
            <v>220</v>
          </cell>
        </row>
        <row r="1210">
          <cell r="A1210">
            <v>2300</v>
          </cell>
          <cell r="B1210" t="str">
            <v>880001800303</v>
          </cell>
          <cell r="C1210" t="str">
            <v>880</v>
          </cell>
          <cell r="D1210" t="str">
            <v>880001</v>
          </cell>
          <cell r="E1210" t="str">
            <v>دستمزد و مزايا</v>
          </cell>
          <cell r="F1210" t="str">
            <v>دستمزد ثابت</v>
          </cell>
          <cell r="G1210" t="str">
            <v>800303</v>
          </cell>
          <cell r="H1210" t="str">
            <v>برنامه ريزي</v>
          </cell>
          <cell r="P1210" t="str">
            <v>230</v>
          </cell>
        </row>
        <row r="1211">
          <cell r="A1211">
            <v>2400</v>
          </cell>
          <cell r="B1211" t="str">
            <v>880001800403</v>
          </cell>
          <cell r="C1211" t="str">
            <v>880</v>
          </cell>
          <cell r="D1211" t="str">
            <v>880001</v>
          </cell>
          <cell r="E1211" t="str">
            <v>دستمزد و مزايا</v>
          </cell>
          <cell r="F1211" t="str">
            <v>دستمزد ثابت</v>
          </cell>
          <cell r="G1211" t="str">
            <v>800403</v>
          </cell>
          <cell r="H1211" t="str">
            <v>امو ر اداري</v>
          </cell>
          <cell r="P1211" t="str">
            <v>240</v>
          </cell>
        </row>
        <row r="1212">
          <cell r="A1212">
            <v>2240</v>
          </cell>
          <cell r="B1212" t="str">
            <v>880001800104</v>
          </cell>
          <cell r="C1212" t="str">
            <v>880</v>
          </cell>
          <cell r="D1212" t="str">
            <v>880001</v>
          </cell>
          <cell r="E1212" t="str">
            <v>دستمزد و مزايا</v>
          </cell>
          <cell r="F1212" t="str">
            <v>دستمزد ثابت</v>
          </cell>
          <cell r="G1212" t="str">
            <v>800104</v>
          </cell>
          <cell r="H1212" t="str">
            <v>کنترل کيفي</v>
          </cell>
          <cell r="P1212" t="str">
            <v>224</v>
          </cell>
        </row>
        <row r="1213">
          <cell r="A1213">
            <v>2300</v>
          </cell>
          <cell r="B1213" t="str">
            <v>880001800302</v>
          </cell>
          <cell r="C1213" t="str">
            <v>880</v>
          </cell>
          <cell r="D1213" t="str">
            <v>880001</v>
          </cell>
          <cell r="E1213" t="str">
            <v>دستمزد و مزايا</v>
          </cell>
          <cell r="F1213" t="str">
            <v>دستمزد ثابت</v>
          </cell>
          <cell r="G1213" t="str">
            <v>800302</v>
          </cell>
          <cell r="H1213" t="str">
            <v>خدمات فني</v>
          </cell>
          <cell r="P1213" t="str">
            <v>230</v>
          </cell>
        </row>
        <row r="1214">
          <cell r="A1214">
            <v>2261</v>
          </cell>
          <cell r="B1214" t="str">
            <v>880001800202</v>
          </cell>
          <cell r="C1214" t="str">
            <v>880</v>
          </cell>
          <cell r="D1214" t="str">
            <v>880001</v>
          </cell>
          <cell r="E1214" t="str">
            <v>دستمزد و مزايا</v>
          </cell>
          <cell r="F1214" t="str">
            <v>دستمزد ثابت</v>
          </cell>
          <cell r="G1214" t="str">
            <v>800202</v>
          </cell>
          <cell r="H1214" t="str">
            <v>عمومي ساخت و توليد</v>
          </cell>
          <cell r="P1214" t="str">
            <v>226</v>
          </cell>
        </row>
        <row r="1215">
          <cell r="A1215">
            <v>2400</v>
          </cell>
          <cell r="B1215" t="str">
            <v>880001800401</v>
          </cell>
          <cell r="C1215" t="str">
            <v>880</v>
          </cell>
          <cell r="D1215" t="str">
            <v>880001</v>
          </cell>
          <cell r="E1215" t="str">
            <v>دستمزد و مزايا</v>
          </cell>
          <cell r="F1215" t="str">
            <v>دستمزد ثابت</v>
          </cell>
          <cell r="G1215" t="str">
            <v>800401</v>
          </cell>
          <cell r="H1215" t="str">
            <v>مديريت</v>
          </cell>
          <cell r="P1215" t="str">
            <v>240</v>
          </cell>
        </row>
        <row r="1216">
          <cell r="A1216">
            <v>2400</v>
          </cell>
          <cell r="B1216" t="str">
            <v>880001800400</v>
          </cell>
          <cell r="C1216" t="str">
            <v>880</v>
          </cell>
          <cell r="D1216" t="str">
            <v>880001</v>
          </cell>
          <cell r="E1216" t="str">
            <v>دستمزد و مزايا</v>
          </cell>
          <cell r="F1216" t="str">
            <v>دستمزد ثابت</v>
          </cell>
          <cell r="G1216" t="str">
            <v>800400</v>
          </cell>
          <cell r="H1216" t="str">
            <v>امور مالي</v>
          </cell>
          <cell r="P1216" t="str">
            <v>240</v>
          </cell>
        </row>
        <row r="1217">
          <cell r="A1217">
            <v>2240</v>
          </cell>
          <cell r="B1217" t="str">
            <v>880001800101</v>
          </cell>
          <cell r="C1217" t="str">
            <v>880</v>
          </cell>
          <cell r="D1217" t="str">
            <v>880001</v>
          </cell>
          <cell r="E1217" t="str">
            <v>دستمزد و مزايا</v>
          </cell>
          <cell r="F1217" t="str">
            <v>دستمزد ثابت</v>
          </cell>
          <cell r="G1217" t="str">
            <v>800101</v>
          </cell>
          <cell r="H1217" t="str">
            <v>تحقيقات مهندسي</v>
          </cell>
          <cell r="P1217" t="str">
            <v>224</v>
          </cell>
        </row>
        <row r="1218">
          <cell r="A1218">
            <v>2240</v>
          </cell>
          <cell r="B1218" t="str">
            <v>880001800107</v>
          </cell>
          <cell r="C1218" t="str">
            <v>880</v>
          </cell>
          <cell r="D1218" t="str">
            <v>880001</v>
          </cell>
          <cell r="E1218" t="str">
            <v>دستمزد و مزايا</v>
          </cell>
          <cell r="F1218" t="str">
            <v>دستمزد ثابت</v>
          </cell>
          <cell r="G1218" t="str">
            <v>800107</v>
          </cell>
          <cell r="H1218" t="str">
            <v>خط گيج</v>
          </cell>
          <cell r="P1218" t="str">
            <v>224</v>
          </cell>
        </row>
        <row r="1219">
          <cell r="A1219">
            <v>2300</v>
          </cell>
          <cell r="B1219" t="str">
            <v>880001800301</v>
          </cell>
          <cell r="C1219" t="str">
            <v>880</v>
          </cell>
          <cell r="D1219" t="str">
            <v>880001</v>
          </cell>
          <cell r="E1219" t="str">
            <v>دستمزد و مزايا</v>
          </cell>
          <cell r="F1219" t="str">
            <v>دستمزد ثابت</v>
          </cell>
          <cell r="G1219" t="str">
            <v>800301</v>
          </cell>
          <cell r="H1219" t="str">
            <v>حراست</v>
          </cell>
          <cell r="P1219" t="str">
            <v>230</v>
          </cell>
        </row>
        <row r="1220">
          <cell r="A1220">
            <v>2500</v>
          </cell>
          <cell r="B1220" t="str">
            <v>880001800500</v>
          </cell>
          <cell r="C1220" t="str">
            <v>880</v>
          </cell>
          <cell r="D1220" t="str">
            <v>880001</v>
          </cell>
          <cell r="E1220" t="str">
            <v>دستمزد و مزايا</v>
          </cell>
          <cell r="F1220" t="str">
            <v>دستمزد ثابت</v>
          </cell>
          <cell r="G1220" t="str">
            <v>800500</v>
          </cell>
          <cell r="H1220" t="str">
            <v>فروش</v>
          </cell>
          <cell r="P1220" t="str">
            <v>250</v>
          </cell>
        </row>
        <row r="1221">
          <cell r="A1221">
            <v>2300</v>
          </cell>
          <cell r="B1221" t="str">
            <v>880001800304</v>
          </cell>
          <cell r="C1221" t="str">
            <v>880</v>
          </cell>
          <cell r="D1221" t="str">
            <v>880001</v>
          </cell>
          <cell r="E1221" t="str">
            <v>دستمزد و مزايا</v>
          </cell>
          <cell r="F1221" t="str">
            <v>دستمزد ثابت</v>
          </cell>
          <cell r="G1221" t="str">
            <v>800304</v>
          </cell>
          <cell r="H1221" t="str">
            <v>تدارکات و تامين قطعات</v>
          </cell>
          <cell r="P1221" t="str">
            <v>230</v>
          </cell>
        </row>
        <row r="1222">
          <cell r="A1222">
            <v>2240</v>
          </cell>
          <cell r="B1222" t="str">
            <v>880001800105</v>
          </cell>
          <cell r="C1222" t="str">
            <v>880</v>
          </cell>
          <cell r="D1222" t="str">
            <v>880001</v>
          </cell>
          <cell r="E1222" t="str">
            <v>دستمزد و مزايا</v>
          </cell>
          <cell r="F1222" t="str">
            <v>دستمزد ثابت</v>
          </cell>
          <cell r="G1222" t="str">
            <v>800105</v>
          </cell>
          <cell r="H1222" t="str">
            <v>مترولوژي</v>
          </cell>
          <cell r="P1222" t="str">
            <v>224</v>
          </cell>
        </row>
        <row r="1223">
          <cell r="A1223">
            <v>2400</v>
          </cell>
          <cell r="B1223" t="str">
            <v>880001800402</v>
          </cell>
          <cell r="C1223" t="str">
            <v>880</v>
          </cell>
          <cell r="D1223" t="str">
            <v>880001</v>
          </cell>
          <cell r="E1223" t="str">
            <v>دستمزد و مزايا</v>
          </cell>
          <cell r="F1223" t="str">
            <v>دستمزد ثابت</v>
          </cell>
          <cell r="G1223" t="str">
            <v>800402</v>
          </cell>
          <cell r="H1223" t="str">
            <v>دفتر تهران</v>
          </cell>
          <cell r="P1223" t="str">
            <v>240</v>
          </cell>
        </row>
        <row r="1224">
          <cell r="A1224">
            <v>2261</v>
          </cell>
          <cell r="B1224" t="str">
            <v>880001800203</v>
          </cell>
          <cell r="C1224" t="str">
            <v>880</v>
          </cell>
          <cell r="D1224" t="str">
            <v>880001</v>
          </cell>
          <cell r="E1224" t="str">
            <v>دستمزد و مزايا</v>
          </cell>
          <cell r="F1224" t="str">
            <v>دستمزد ثابت</v>
          </cell>
          <cell r="G1224" t="str">
            <v>800203</v>
          </cell>
          <cell r="H1224" t="str">
            <v>عمومي کنترل کيفي</v>
          </cell>
          <cell r="P1224" t="str">
            <v>226</v>
          </cell>
        </row>
        <row r="1225">
          <cell r="A1225">
            <v>2261</v>
          </cell>
          <cell r="B1225" t="str">
            <v>880001800206</v>
          </cell>
          <cell r="C1225" t="str">
            <v>880</v>
          </cell>
          <cell r="D1225" t="str">
            <v>880001</v>
          </cell>
          <cell r="E1225" t="str">
            <v>دستمزد و مزايا</v>
          </cell>
          <cell r="F1225" t="str">
            <v>دستمزد ثابت</v>
          </cell>
          <cell r="G1225" t="str">
            <v>800206</v>
          </cell>
          <cell r="H1225" t="str">
            <v>عمومي خط گيج</v>
          </cell>
          <cell r="P1225" t="str">
            <v>226</v>
          </cell>
        </row>
        <row r="1226">
          <cell r="A1226">
            <v>2300</v>
          </cell>
          <cell r="B1226" t="str">
            <v>880001800305</v>
          </cell>
          <cell r="C1226" t="str">
            <v>880</v>
          </cell>
          <cell r="D1226" t="str">
            <v>880001</v>
          </cell>
          <cell r="E1226" t="str">
            <v>دستمزد و مزايا</v>
          </cell>
          <cell r="F1226" t="str">
            <v>دستمزد ثابت</v>
          </cell>
          <cell r="G1226" t="str">
            <v>800305</v>
          </cell>
          <cell r="H1226" t="str">
            <v>طرح و توسعه سيستمها</v>
          </cell>
          <cell r="P1226" t="str">
            <v>230</v>
          </cell>
        </row>
        <row r="1227">
          <cell r="A1227">
            <v>2221</v>
          </cell>
          <cell r="B1227" t="str">
            <v>880001800200</v>
          </cell>
          <cell r="C1227" t="str">
            <v>880</v>
          </cell>
          <cell r="D1227" t="str">
            <v>880001</v>
          </cell>
          <cell r="E1227" t="str">
            <v>دستمزد و مزايا</v>
          </cell>
          <cell r="F1227" t="str">
            <v>دستمزد ثابت</v>
          </cell>
          <cell r="G1227" t="str">
            <v>800200</v>
          </cell>
          <cell r="H1227" t="str">
            <v>عمومي مونتاژ</v>
          </cell>
          <cell r="P1227" t="str">
            <v>222</v>
          </cell>
        </row>
        <row r="1228">
          <cell r="A1228">
            <v>2261</v>
          </cell>
          <cell r="B1228" t="str">
            <v>880001800201</v>
          </cell>
          <cell r="C1228" t="str">
            <v>880</v>
          </cell>
          <cell r="D1228" t="str">
            <v>880001</v>
          </cell>
          <cell r="E1228" t="str">
            <v>دستمزد و مزايا</v>
          </cell>
          <cell r="F1228" t="str">
            <v>دستمزد ثابت</v>
          </cell>
          <cell r="G1228" t="str">
            <v>800201</v>
          </cell>
          <cell r="H1228" t="str">
            <v>عمومي تحقيقات و مهندسي</v>
          </cell>
          <cell r="P1228" t="str">
            <v>226</v>
          </cell>
        </row>
        <row r="1229">
          <cell r="A1229">
            <v>2240</v>
          </cell>
          <cell r="B1229" t="str">
            <v>880001800102</v>
          </cell>
          <cell r="C1229" t="str">
            <v>880</v>
          </cell>
          <cell r="D1229" t="str">
            <v>880001</v>
          </cell>
          <cell r="E1229" t="str">
            <v>دستمزد و مزايا</v>
          </cell>
          <cell r="F1229" t="str">
            <v>دستمزد ثابت</v>
          </cell>
          <cell r="G1229" t="str">
            <v>800102</v>
          </cell>
          <cell r="H1229" t="str">
            <v>عمليات حرارتي و آبکاري</v>
          </cell>
          <cell r="P1229" t="str">
            <v>224</v>
          </cell>
        </row>
        <row r="1230">
          <cell r="A1230">
            <v>2240</v>
          </cell>
          <cell r="B1230" t="str">
            <v>880001800106</v>
          </cell>
          <cell r="C1230" t="str">
            <v>880</v>
          </cell>
          <cell r="D1230" t="str">
            <v>880001</v>
          </cell>
          <cell r="E1230" t="str">
            <v>دستمزد و مزايا</v>
          </cell>
          <cell r="F1230" t="str">
            <v>دستمزد ثابت</v>
          </cell>
          <cell r="G1230" t="str">
            <v>800106</v>
          </cell>
          <cell r="H1230" t="str">
            <v>تست مواد وشيمي</v>
          </cell>
          <cell r="P1230" t="str">
            <v>224</v>
          </cell>
        </row>
        <row r="1231">
          <cell r="A1231">
            <v>2240</v>
          </cell>
          <cell r="B1231" t="str">
            <v>880002800103</v>
          </cell>
          <cell r="C1231" t="str">
            <v>880</v>
          </cell>
          <cell r="D1231" t="str">
            <v>880002</v>
          </cell>
          <cell r="E1231" t="str">
            <v>دستمزد و مزايا</v>
          </cell>
          <cell r="F1231" t="str">
            <v>اضافه كاري</v>
          </cell>
          <cell r="G1231" t="str">
            <v>800103</v>
          </cell>
          <cell r="H1231" t="str">
            <v>مرکز ساخت و توليد</v>
          </cell>
          <cell r="P1231" t="str">
            <v>224</v>
          </cell>
        </row>
        <row r="1232">
          <cell r="A1232">
            <v>2300</v>
          </cell>
          <cell r="B1232" t="str">
            <v>880002800302</v>
          </cell>
          <cell r="C1232" t="str">
            <v>880</v>
          </cell>
          <cell r="D1232" t="str">
            <v>880002</v>
          </cell>
          <cell r="E1232" t="str">
            <v>دستمزد و مزايا</v>
          </cell>
          <cell r="F1232" t="str">
            <v>اضافه كاري</v>
          </cell>
          <cell r="G1232" t="str">
            <v>800302</v>
          </cell>
          <cell r="H1232" t="str">
            <v>خدمات فني</v>
          </cell>
          <cell r="P1232" t="str">
            <v>230</v>
          </cell>
        </row>
        <row r="1233">
          <cell r="A1233">
            <v>2300</v>
          </cell>
          <cell r="B1233" t="str">
            <v>880002800303</v>
          </cell>
          <cell r="C1233" t="str">
            <v>880</v>
          </cell>
          <cell r="D1233" t="str">
            <v>880002</v>
          </cell>
          <cell r="E1233" t="str">
            <v>دستمزد و مزايا</v>
          </cell>
          <cell r="F1233" t="str">
            <v>اضافه كاري</v>
          </cell>
          <cell r="G1233" t="str">
            <v>800303</v>
          </cell>
          <cell r="H1233" t="str">
            <v>برنامه ريزي</v>
          </cell>
          <cell r="P1233" t="str">
            <v>230</v>
          </cell>
        </row>
        <row r="1234">
          <cell r="A1234">
            <v>2400</v>
          </cell>
          <cell r="B1234" t="str">
            <v>880002800401</v>
          </cell>
          <cell r="C1234" t="str">
            <v>880</v>
          </cell>
          <cell r="D1234" t="str">
            <v>880002</v>
          </cell>
          <cell r="E1234" t="str">
            <v>دستمزد و مزايا</v>
          </cell>
          <cell r="F1234" t="str">
            <v>اضافه كاري</v>
          </cell>
          <cell r="G1234" t="str">
            <v>800401</v>
          </cell>
          <cell r="H1234" t="str">
            <v>مديريت</v>
          </cell>
          <cell r="P1234" t="str">
            <v>240</v>
          </cell>
        </row>
        <row r="1235">
          <cell r="A1235">
            <v>2400</v>
          </cell>
          <cell r="B1235" t="str">
            <v>880002800403</v>
          </cell>
          <cell r="C1235" t="str">
            <v>880</v>
          </cell>
          <cell r="D1235" t="str">
            <v>880002</v>
          </cell>
          <cell r="E1235" t="str">
            <v>دستمزد و مزايا</v>
          </cell>
          <cell r="F1235" t="str">
            <v>اضافه كاري</v>
          </cell>
          <cell r="G1235" t="str">
            <v>800403</v>
          </cell>
          <cell r="H1235" t="str">
            <v>امو ر اداري</v>
          </cell>
          <cell r="P1235" t="str">
            <v>240</v>
          </cell>
        </row>
        <row r="1236">
          <cell r="A1236">
            <v>2300</v>
          </cell>
          <cell r="B1236" t="str">
            <v>880002800301</v>
          </cell>
          <cell r="C1236" t="str">
            <v>880</v>
          </cell>
          <cell r="D1236" t="str">
            <v>880002</v>
          </cell>
          <cell r="E1236" t="str">
            <v>دستمزد و مزايا</v>
          </cell>
          <cell r="F1236" t="str">
            <v>اضافه كاري</v>
          </cell>
          <cell r="G1236" t="str">
            <v>800301</v>
          </cell>
          <cell r="H1236" t="str">
            <v>حراست</v>
          </cell>
          <cell r="P1236" t="str">
            <v>230</v>
          </cell>
        </row>
        <row r="1237">
          <cell r="A1237">
            <v>2261</v>
          </cell>
          <cell r="B1237" t="str">
            <v>880002800202</v>
          </cell>
          <cell r="C1237" t="str">
            <v>880</v>
          </cell>
          <cell r="D1237" t="str">
            <v>880002</v>
          </cell>
          <cell r="E1237" t="str">
            <v>دستمزد و مزايا</v>
          </cell>
          <cell r="F1237" t="str">
            <v>اضافه كاري</v>
          </cell>
          <cell r="G1237" t="str">
            <v>800202</v>
          </cell>
          <cell r="H1237" t="str">
            <v>عمومي ساخت و توليد</v>
          </cell>
          <cell r="P1237" t="str">
            <v>226</v>
          </cell>
        </row>
        <row r="1238">
          <cell r="A1238">
            <v>2200</v>
          </cell>
          <cell r="B1238" t="str">
            <v>880002800100</v>
          </cell>
          <cell r="C1238" t="str">
            <v>880</v>
          </cell>
          <cell r="D1238" t="str">
            <v>880002</v>
          </cell>
          <cell r="E1238" t="str">
            <v>دستمزد و مزايا</v>
          </cell>
          <cell r="F1238" t="str">
            <v>اضافه كاري</v>
          </cell>
          <cell r="G1238" t="str">
            <v>800100</v>
          </cell>
          <cell r="H1238" t="str">
            <v>مونتاژ</v>
          </cell>
          <cell r="P1238" t="str">
            <v>220</v>
          </cell>
        </row>
        <row r="1239">
          <cell r="A1239">
            <v>2240</v>
          </cell>
          <cell r="B1239" t="str">
            <v>880002800104</v>
          </cell>
          <cell r="C1239" t="str">
            <v>880</v>
          </cell>
          <cell r="D1239" t="str">
            <v>880002</v>
          </cell>
          <cell r="E1239" t="str">
            <v>دستمزد و مزايا</v>
          </cell>
          <cell r="F1239" t="str">
            <v>اضافه كاري</v>
          </cell>
          <cell r="G1239" t="str">
            <v>800104</v>
          </cell>
          <cell r="H1239" t="str">
            <v>کنترل کيفي</v>
          </cell>
          <cell r="P1239" t="str">
            <v>224</v>
          </cell>
        </row>
        <row r="1240">
          <cell r="A1240">
            <v>2400</v>
          </cell>
          <cell r="B1240" t="str">
            <v>880002800400</v>
          </cell>
          <cell r="C1240" t="str">
            <v>880</v>
          </cell>
          <cell r="D1240" t="str">
            <v>880002</v>
          </cell>
          <cell r="E1240" t="str">
            <v>دستمزد و مزايا</v>
          </cell>
          <cell r="F1240" t="str">
            <v>اضافه كاري</v>
          </cell>
          <cell r="G1240" t="str">
            <v>800400</v>
          </cell>
          <cell r="H1240" t="str">
            <v>امور مالي</v>
          </cell>
          <cell r="P1240" t="str">
            <v>240</v>
          </cell>
        </row>
        <row r="1241">
          <cell r="A1241">
            <v>2240</v>
          </cell>
          <cell r="B1241" t="str">
            <v>880002800107</v>
          </cell>
          <cell r="C1241" t="str">
            <v>880</v>
          </cell>
          <cell r="D1241" t="str">
            <v>880002</v>
          </cell>
          <cell r="E1241" t="str">
            <v>دستمزد و مزايا</v>
          </cell>
          <cell r="F1241" t="str">
            <v>اضافه كاري</v>
          </cell>
          <cell r="G1241" t="str">
            <v>800107</v>
          </cell>
          <cell r="H1241" t="str">
            <v>خط گيج</v>
          </cell>
          <cell r="P1241" t="str">
            <v>224</v>
          </cell>
        </row>
        <row r="1242">
          <cell r="A1242">
            <v>2240</v>
          </cell>
          <cell r="B1242" t="str">
            <v>880002800101</v>
          </cell>
          <cell r="C1242" t="str">
            <v>880</v>
          </cell>
          <cell r="D1242" t="str">
            <v>880002</v>
          </cell>
          <cell r="E1242" t="str">
            <v>دستمزد و مزايا</v>
          </cell>
          <cell r="F1242" t="str">
            <v>اضافه كاري</v>
          </cell>
          <cell r="G1242" t="str">
            <v>800101</v>
          </cell>
          <cell r="H1242" t="str">
            <v>تحقيقات مهندسي</v>
          </cell>
          <cell r="P1242" t="str">
            <v>224</v>
          </cell>
        </row>
        <row r="1243">
          <cell r="A1243">
            <v>2300</v>
          </cell>
          <cell r="B1243" t="str">
            <v>880002800304</v>
          </cell>
          <cell r="C1243" t="str">
            <v>880</v>
          </cell>
          <cell r="D1243" t="str">
            <v>880002</v>
          </cell>
          <cell r="E1243" t="str">
            <v>دستمزد و مزايا</v>
          </cell>
          <cell r="F1243" t="str">
            <v>اضافه كاري</v>
          </cell>
          <cell r="G1243" t="str">
            <v>800304</v>
          </cell>
          <cell r="H1243" t="str">
            <v>تدارکات و تامين قطعات</v>
          </cell>
          <cell r="P1243" t="str">
            <v>230</v>
          </cell>
        </row>
        <row r="1244">
          <cell r="A1244">
            <v>2500</v>
          </cell>
          <cell r="B1244" t="str">
            <v>880002800500</v>
          </cell>
          <cell r="C1244" t="str">
            <v>880</v>
          </cell>
          <cell r="D1244" t="str">
            <v>880002</v>
          </cell>
          <cell r="E1244" t="str">
            <v>دستمزد و مزايا</v>
          </cell>
          <cell r="F1244" t="str">
            <v>اضافه كاري</v>
          </cell>
          <cell r="G1244" t="str">
            <v>800500</v>
          </cell>
          <cell r="H1244" t="str">
            <v>فروش</v>
          </cell>
          <cell r="P1244" t="str">
            <v>250</v>
          </cell>
        </row>
        <row r="1245">
          <cell r="A1245">
            <v>2261</v>
          </cell>
          <cell r="B1245" t="str">
            <v>880002800206</v>
          </cell>
          <cell r="C1245" t="str">
            <v>880</v>
          </cell>
          <cell r="D1245" t="str">
            <v>880002</v>
          </cell>
          <cell r="E1245" t="str">
            <v>دستمزد و مزايا</v>
          </cell>
          <cell r="F1245" t="str">
            <v>اضافه كاري</v>
          </cell>
          <cell r="G1245" t="str">
            <v>800206</v>
          </cell>
          <cell r="H1245" t="str">
            <v>عمومي خط گيج</v>
          </cell>
          <cell r="P1245" t="str">
            <v>226</v>
          </cell>
        </row>
        <row r="1246">
          <cell r="A1246">
            <v>2240</v>
          </cell>
          <cell r="B1246" t="str">
            <v>880002800105</v>
          </cell>
          <cell r="C1246" t="str">
            <v>880</v>
          </cell>
          <cell r="D1246" t="str">
            <v>880002</v>
          </cell>
          <cell r="E1246" t="str">
            <v>دستمزد و مزايا</v>
          </cell>
          <cell r="F1246" t="str">
            <v>اضافه كاري</v>
          </cell>
          <cell r="G1246" t="str">
            <v>800105</v>
          </cell>
          <cell r="H1246" t="str">
            <v>مترولوژي</v>
          </cell>
          <cell r="P1246" t="str">
            <v>224</v>
          </cell>
        </row>
        <row r="1247">
          <cell r="A1247">
            <v>2261</v>
          </cell>
          <cell r="B1247" t="str">
            <v>880002800203</v>
          </cell>
          <cell r="C1247" t="str">
            <v>880</v>
          </cell>
          <cell r="D1247" t="str">
            <v>880002</v>
          </cell>
          <cell r="E1247" t="str">
            <v>دستمزد و مزايا</v>
          </cell>
          <cell r="F1247" t="str">
            <v>اضافه كاري</v>
          </cell>
          <cell r="G1247" t="str">
            <v>800203</v>
          </cell>
          <cell r="H1247" t="str">
            <v>عمومي کنترل کيفي</v>
          </cell>
          <cell r="P1247" t="str">
            <v>226</v>
          </cell>
        </row>
        <row r="1248">
          <cell r="A1248">
            <v>2221</v>
          </cell>
          <cell r="B1248" t="str">
            <v>880002800200</v>
          </cell>
          <cell r="C1248" t="str">
            <v>880</v>
          </cell>
          <cell r="D1248" t="str">
            <v>880002</v>
          </cell>
          <cell r="E1248" t="str">
            <v>دستمزد و مزايا</v>
          </cell>
          <cell r="F1248" t="str">
            <v>اضافه كاري</v>
          </cell>
          <cell r="G1248" t="str">
            <v>800200</v>
          </cell>
          <cell r="H1248" t="str">
            <v>عمومي مونتاژ</v>
          </cell>
          <cell r="P1248" t="str">
            <v>222</v>
          </cell>
        </row>
        <row r="1249">
          <cell r="A1249">
            <v>2300</v>
          </cell>
          <cell r="B1249" t="str">
            <v>880002800305</v>
          </cell>
          <cell r="C1249" t="str">
            <v>880</v>
          </cell>
          <cell r="D1249" t="str">
            <v>880002</v>
          </cell>
          <cell r="E1249" t="str">
            <v>دستمزد و مزايا</v>
          </cell>
          <cell r="F1249" t="str">
            <v>اضافه كاري</v>
          </cell>
          <cell r="G1249" t="str">
            <v>800305</v>
          </cell>
          <cell r="H1249" t="str">
            <v>طرح و توسعه سيستمها</v>
          </cell>
          <cell r="P1249" t="str">
            <v>230</v>
          </cell>
        </row>
        <row r="1250">
          <cell r="A1250">
            <v>2261</v>
          </cell>
          <cell r="B1250" t="str">
            <v>880002800201</v>
          </cell>
          <cell r="C1250" t="str">
            <v>880</v>
          </cell>
          <cell r="D1250" t="str">
            <v>880002</v>
          </cell>
          <cell r="E1250" t="str">
            <v>دستمزد و مزايا</v>
          </cell>
          <cell r="F1250" t="str">
            <v>اضافه كاري</v>
          </cell>
          <cell r="G1250" t="str">
            <v>800201</v>
          </cell>
          <cell r="H1250" t="str">
            <v>عمومي تحقيقات و مهندسي</v>
          </cell>
          <cell r="P1250" t="str">
            <v>226</v>
          </cell>
        </row>
        <row r="1251">
          <cell r="A1251">
            <v>2240</v>
          </cell>
          <cell r="B1251" t="str">
            <v>880002800102</v>
          </cell>
          <cell r="C1251" t="str">
            <v>880</v>
          </cell>
          <cell r="D1251" t="str">
            <v>880002</v>
          </cell>
          <cell r="E1251" t="str">
            <v>دستمزد و مزايا</v>
          </cell>
          <cell r="F1251" t="str">
            <v>اضافه كاري</v>
          </cell>
          <cell r="G1251" t="str">
            <v>800102</v>
          </cell>
          <cell r="H1251" t="str">
            <v>عمليات حرارتي و آبکاري</v>
          </cell>
          <cell r="P1251" t="str">
            <v>224</v>
          </cell>
        </row>
        <row r="1252">
          <cell r="A1252">
            <v>2400</v>
          </cell>
          <cell r="B1252" t="str">
            <v>880002800402</v>
          </cell>
          <cell r="C1252" t="str">
            <v>880</v>
          </cell>
          <cell r="D1252" t="str">
            <v>880002</v>
          </cell>
          <cell r="E1252" t="str">
            <v>دستمزد و مزايا</v>
          </cell>
          <cell r="F1252" t="str">
            <v>اضافه كاري</v>
          </cell>
          <cell r="G1252" t="str">
            <v>800402</v>
          </cell>
          <cell r="H1252" t="str">
            <v>دفتر تهران</v>
          </cell>
          <cell r="P1252" t="str">
            <v>240</v>
          </cell>
        </row>
        <row r="1253">
          <cell r="A1253">
            <v>2240</v>
          </cell>
          <cell r="B1253" t="str">
            <v>880002800106</v>
          </cell>
          <cell r="C1253" t="str">
            <v>880</v>
          </cell>
          <cell r="D1253" t="str">
            <v>880002</v>
          </cell>
          <cell r="E1253" t="str">
            <v>دستمزد و مزايا</v>
          </cell>
          <cell r="F1253" t="str">
            <v>اضافه كاري</v>
          </cell>
          <cell r="G1253" t="str">
            <v>800106</v>
          </cell>
          <cell r="H1253" t="str">
            <v>تست مواد وشيمي</v>
          </cell>
          <cell r="P1253" t="str">
            <v>224</v>
          </cell>
        </row>
        <row r="1254">
          <cell r="A1254">
            <v>2240</v>
          </cell>
          <cell r="B1254" t="str">
            <v>880003800103</v>
          </cell>
          <cell r="C1254" t="str">
            <v>880</v>
          </cell>
          <cell r="D1254" t="str">
            <v>880003</v>
          </cell>
          <cell r="E1254" t="str">
            <v>دستمزد و مزايا</v>
          </cell>
          <cell r="F1254" t="str">
            <v>نوبت كاري</v>
          </cell>
          <cell r="G1254" t="str">
            <v>800103</v>
          </cell>
          <cell r="H1254" t="str">
            <v>مرکز ساخت و توليد</v>
          </cell>
          <cell r="P1254" t="str">
            <v>224</v>
          </cell>
        </row>
        <row r="1255">
          <cell r="A1255">
            <v>2200</v>
          </cell>
          <cell r="B1255" t="str">
            <v>880003800100</v>
          </cell>
          <cell r="C1255" t="str">
            <v>880</v>
          </cell>
          <cell r="D1255" t="str">
            <v>880003</v>
          </cell>
          <cell r="E1255" t="str">
            <v>دستمزد و مزايا</v>
          </cell>
          <cell r="F1255" t="str">
            <v>نوبت كاري</v>
          </cell>
          <cell r="G1255" t="str">
            <v>800100</v>
          </cell>
          <cell r="H1255" t="str">
            <v>مونتاژ</v>
          </cell>
          <cell r="P1255" t="str">
            <v>220</v>
          </cell>
        </row>
        <row r="1256">
          <cell r="A1256">
            <v>2261</v>
          </cell>
          <cell r="B1256" t="str">
            <v>880003800202</v>
          </cell>
          <cell r="C1256" t="str">
            <v>880</v>
          </cell>
          <cell r="D1256" t="str">
            <v>880003</v>
          </cell>
          <cell r="E1256" t="str">
            <v>دستمزد و مزايا</v>
          </cell>
          <cell r="F1256" t="str">
            <v>نوبت كاري</v>
          </cell>
          <cell r="G1256" t="str">
            <v>800202</v>
          </cell>
          <cell r="H1256" t="str">
            <v>عمومي ساخت و توليد</v>
          </cell>
          <cell r="P1256" t="str">
            <v>226</v>
          </cell>
        </row>
        <row r="1257">
          <cell r="A1257">
            <v>2300</v>
          </cell>
          <cell r="B1257" t="str">
            <v>880003800302</v>
          </cell>
          <cell r="C1257" t="str">
            <v>880</v>
          </cell>
          <cell r="D1257" t="str">
            <v>880003</v>
          </cell>
          <cell r="E1257" t="str">
            <v>دستمزد و مزايا</v>
          </cell>
          <cell r="F1257" t="str">
            <v>نوبت كاري</v>
          </cell>
          <cell r="G1257" t="str">
            <v>800302</v>
          </cell>
          <cell r="H1257" t="str">
            <v>خدمات فني</v>
          </cell>
          <cell r="P1257" t="str">
            <v>230</v>
          </cell>
        </row>
        <row r="1258">
          <cell r="A1258">
            <v>2300</v>
          </cell>
          <cell r="B1258" t="str">
            <v>880003800301</v>
          </cell>
          <cell r="C1258" t="str">
            <v>880</v>
          </cell>
          <cell r="D1258" t="str">
            <v>880003</v>
          </cell>
          <cell r="E1258" t="str">
            <v>دستمزد و مزايا</v>
          </cell>
          <cell r="F1258" t="str">
            <v>نوبت كاري</v>
          </cell>
          <cell r="G1258" t="str">
            <v>800301</v>
          </cell>
          <cell r="H1258" t="str">
            <v>حراست</v>
          </cell>
          <cell r="P1258" t="str">
            <v>230</v>
          </cell>
        </row>
        <row r="1259">
          <cell r="A1259">
            <v>2240</v>
          </cell>
          <cell r="B1259" t="str">
            <v>880004800103</v>
          </cell>
          <cell r="C1259" t="str">
            <v>880</v>
          </cell>
          <cell r="D1259" t="str">
            <v>880004</v>
          </cell>
          <cell r="E1259" t="str">
            <v>دستمزد و مزايا</v>
          </cell>
          <cell r="F1259" t="str">
            <v>حق اولاد</v>
          </cell>
          <cell r="G1259" t="str">
            <v>800103</v>
          </cell>
          <cell r="H1259" t="str">
            <v>مرکز ساخت و توليد</v>
          </cell>
          <cell r="P1259" t="str">
            <v>224</v>
          </cell>
        </row>
        <row r="1260">
          <cell r="A1260">
            <v>2200</v>
          </cell>
          <cell r="B1260" t="str">
            <v>880004800100</v>
          </cell>
          <cell r="C1260" t="str">
            <v>880</v>
          </cell>
          <cell r="D1260" t="str">
            <v>880004</v>
          </cell>
          <cell r="E1260" t="str">
            <v>دستمزد و مزايا</v>
          </cell>
          <cell r="F1260" t="str">
            <v>حق اولاد</v>
          </cell>
          <cell r="G1260" t="str">
            <v>800100</v>
          </cell>
          <cell r="H1260" t="str">
            <v>مونتاژ</v>
          </cell>
          <cell r="P1260" t="str">
            <v>220</v>
          </cell>
        </row>
        <row r="1261">
          <cell r="A1261">
            <v>2300</v>
          </cell>
          <cell r="B1261" t="str">
            <v>880004800303</v>
          </cell>
          <cell r="C1261" t="str">
            <v>880</v>
          </cell>
          <cell r="D1261" t="str">
            <v>880004</v>
          </cell>
          <cell r="E1261" t="str">
            <v>دستمزد و مزايا</v>
          </cell>
          <cell r="F1261" t="str">
            <v>حق اولاد</v>
          </cell>
          <cell r="G1261" t="str">
            <v>800303</v>
          </cell>
          <cell r="H1261" t="str">
            <v>برنامه ريزي</v>
          </cell>
          <cell r="P1261" t="str">
            <v>230</v>
          </cell>
        </row>
        <row r="1262">
          <cell r="A1262">
            <v>2400</v>
          </cell>
          <cell r="B1262" t="str">
            <v>880004800403</v>
          </cell>
          <cell r="C1262" t="str">
            <v>880</v>
          </cell>
          <cell r="D1262" t="str">
            <v>880004</v>
          </cell>
          <cell r="E1262" t="str">
            <v>دستمزد و مزايا</v>
          </cell>
          <cell r="F1262" t="str">
            <v>حق اولاد</v>
          </cell>
          <cell r="G1262" t="str">
            <v>800403</v>
          </cell>
          <cell r="H1262" t="str">
            <v>امو ر اداري</v>
          </cell>
          <cell r="P1262" t="str">
            <v>240</v>
          </cell>
        </row>
        <row r="1263">
          <cell r="A1263">
            <v>2261</v>
          </cell>
          <cell r="B1263" t="str">
            <v>880004800202</v>
          </cell>
          <cell r="C1263" t="str">
            <v>880</v>
          </cell>
          <cell r="D1263" t="str">
            <v>880004</v>
          </cell>
          <cell r="E1263" t="str">
            <v>دستمزد و مزايا</v>
          </cell>
          <cell r="F1263" t="str">
            <v>حق اولاد</v>
          </cell>
          <cell r="G1263" t="str">
            <v>800202</v>
          </cell>
          <cell r="H1263" t="str">
            <v>عمومي ساخت و توليد</v>
          </cell>
          <cell r="P1263" t="str">
            <v>226</v>
          </cell>
        </row>
        <row r="1264">
          <cell r="A1264">
            <v>2300</v>
          </cell>
          <cell r="B1264" t="str">
            <v>880004800302</v>
          </cell>
          <cell r="C1264" t="str">
            <v>880</v>
          </cell>
          <cell r="D1264" t="str">
            <v>880004</v>
          </cell>
          <cell r="E1264" t="str">
            <v>دستمزد و مزايا</v>
          </cell>
          <cell r="F1264" t="str">
            <v>حق اولاد</v>
          </cell>
          <cell r="G1264" t="str">
            <v>800302</v>
          </cell>
          <cell r="H1264" t="str">
            <v>خدمات فني</v>
          </cell>
          <cell r="P1264" t="str">
            <v>230</v>
          </cell>
        </row>
        <row r="1265">
          <cell r="A1265">
            <v>2240</v>
          </cell>
          <cell r="B1265" t="str">
            <v>880004800104</v>
          </cell>
          <cell r="C1265" t="str">
            <v>880</v>
          </cell>
          <cell r="D1265" t="str">
            <v>880004</v>
          </cell>
          <cell r="E1265" t="str">
            <v>دستمزد و مزايا</v>
          </cell>
          <cell r="F1265" t="str">
            <v>حق اولاد</v>
          </cell>
          <cell r="G1265" t="str">
            <v>800104</v>
          </cell>
          <cell r="H1265" t="str">
            <v>کنترل کيفي</v>
          </cell>
          <cell r="P1265" t="str">
            <v>224</v>
          </cell>
        </row>
        <row r="1266">
          <cell r="A1266">
            <v>2240</v>
          </cell>
          <cell r="B1266" t="str">
            <v>880004800107</v>
          </cell>
          <cell r="C1266" t="str">
            <v>880</v>
          </cell>
          <cell r="D1266" t="str">
            <v>880004</v>
          </cell>
          <cell r="E1266" t="str">
            <v>دستمزد و مزايا</v>
          </cell>
          <cell r="F1266" t="str">
            <v>حق اولاد</v>
          </cell>
          <cell r="G1266" t="str">
            <v>800107</v>
          </cell>
          <cell r="H1266" t="str">
            <v>خط گيج</v>
          </cell>
          <cell r="P1266" t="str">
            <v>224</v>
          </cell>
        </row>
        <row r="1267">
          <cell r="A1267">
            <v>2300</v>
          </cell>
          <cell r="B1267" t="str">
            <v>880004800304</v>
          </cell>
          <cell r="C1267" t="str">
            <v>880</v>
          </cell>
          <cell r="D1267" t="str">
            <v>880004</v>
          </cell>
          <cell r="E1267" t="str">
            <v>دستمزد و مزايا</v>
          </cell>
          <cell r="F1267" t="str">
            <v>حق اولاد</v>
          </cell>
          <cell r="G1267" t="str">
            <v>800304</v>
          </cell>
          <cell r="H1267" t="str">
            <v>تدارکات و تامين قطعات</v>
          </cell>
          <cell r="P1267" t="str">
            <v>230</v>
          </cell>
        </row>
        <row r="1268">
          <cell r="A1268">
            <v>2400</v>
          </cell>
          <cell r="B1268" t="str">
            <v>880004800400</v>
          </cell>
          <cell r="C1268" t="str">
            <v>880</v>
          </cell>
          <cell r="D1268" t="str">
            <v>880004</v>
          </cell>
          <cell r="E1268" t="str">
            <v>دستمزد و مزايا</v>
          </cell>
          <cell r="F1268" t="str">
            <v>حق اولاد</v>
          </cell>
          <cell r="G1268" t="str">
            <v>800400</v>
          </cell>
          <cell r="H1268" t="str">
            <v>امور مالي</v>
          </cell>
          <cell r="P1268" t="str">
            <v>240</v>
          </cell>
        </row>
        <row r="1269">
          <cell r="A1269">
            <v>2300</v>
          </cell>
          <cell r="B1269" t="str">
            <v>880004800301</v>
          </cell>
          <cell r="C1269" t="str">
            <v>880</v>
          </cell>
          <cell r="D1269" t="str">
            <v>880004</v>
          </cell>
          <cell r="E1269" t="str">
            <v>دستمزد و مزايا</v>
          </cell>
          <cell r="F1269" t="str">
            <v>حق اولاد</v>
          </cell>
          <cell r="G1269" t="str">
            <v>800301</v>
          </cell>
          <cell r="H1269" t="str">
            <v>حراست</v>
          </cell>
          <cell r="P1269" t="str">
            <v>230</v>
          </cell>
        </row>
        <row r="1270">
          <cell r="A1270">
            <v>2400</v>
          </cell>
          <cell r="B1270" t="str">
            <v>880004800402</v>
          </cell>
          <cell r="C1270" t="str">
            <v>880</v>
          </cell>
          <cell r="D1270" t="str">
            <v>880004</v>
          </cell>
          <cell r="E1270" t="str">
            <v>دستمزد و مزايا</v>
          </cell>
          <cell r="F1270" t="str">
            <v>حق اولاد</v>
          </cell>
          <cell r="G1270" t="str">
            <v>800402</v>
          </cell>
          <cell r="H1270" t="str">
            <v>دفتر تهران</v>
          </cell>
          <cell r="P1270" t="str">
            <v>240</v>
          </cell>
        </row>
        <row r="1271">
          <cell r="A1271">
            <v>2400</v>
          </cell>
          <cell r="B1271" t="str">
            <v>880004800401</v>
          </cell>
          <cell r="C1271" t="str">
            <v>880</v>
          </cell>
          <cell r="D1271" t="str">
            <v>880004</v>
          </cell>
          <cell r="E1271" t="str">
            <v>دستمزد و مزايا</v>
          </cell>
          <cell r="F1271" t="str">
            <v>حق اولاد</v>
          </cell>
          <cell r="G1271" t="str">
            <v>800401</v>
          </cell>
          <cell r="H1271" t="str">
            <v>مديريت</v>
          </cell>
          <cell r="P1271" t="str">
            <v>240</v>
          </cell>
        </row>
        <row r="1272">
          <cell r="A1272">
            <v>2261</v>
          </cell>
          <cell r="B1272" t="str">
            <v>880004800203</v>
          </cell>
          <cell r="C1272" t="str">
            <v>880</v>
          </cell>
          <cell r="D1272" t="str">
            <v>880004</v>
          </cell>
          <cell r="E1272" t="str">
            <v>دستمزد و مزايا</v>
          </cell>
          <cell r="F1272" t="str">
            <v>حق اولاد</v>
          </cell>
          <cell r="G1272" t="str">
            <v>800203</v>
          </cell>
          <cell r="H1272" t="str">
            <v>عمومي کنترل کيفي</v>
          </cell>
          <cell r="P1272" t="str">
            <v>226</v>
          </cell>
        </row>
        <row r="1273">
          <cell r="A1273">
            <v>2500</v>
          </cell>
          <cell r="B1273" t="str">
            <v>880004800500</v>
          </cell>
          <cell r="C1273" t="str">
            <v>880</v>
          </cell>
          <cell r="D1273" t="str">
            <v>880004</v>
          </cell>
          <cell r="E1273" t="str">
            <v>دستمزد و مزايا</v>
          </cell>
          <cell r="F1273" t="str">
            <v>حق اولاد</v>
          </cell>
          <cell r="G1273" t="str">
            <v>800500</v>
          </cell>
          <cell r="H1273" t="str">
            <v>فروش</v>
          </cell>
          <cell r="P1273" t="str">
            <v>250</v>
          </cell>
        </row>
        <row r="1274">
          <cell r="A1274">
            <v>2240</v>
          </cell>
          <cell r="B1274" t="str">
            <v>880004800101</v>
          </cell>
          <cell r="C1274" t="str">
            <v>880</v>
          </cell>
          <cell r="D1274" t="str">
            <v>880004</v>
          </cell>
          <cell r="E1274" t="str">
            <v>دستمزد و مزايا</v>
          </cell>
          <cell r="F1274" t="str">
            <v>حق اولاد</v>
          </cell>
          <cell r="G1274" t="str">
            <v>800101</v>
          </cell>
          <cell r="H1274" t="str">
            <v>تحقيقات مهندسي</v>
          </cell>
          <cell r="P1274" t="str">
            <v>224</v>
          </cell>
        </row>
        <row r="1275">
          <cell r="A1275">
            <v>2221</v>
          </cell>
          <cell r="B1275" t="str">
            <v>880004800200</v>
          </cell>
          <cell r="C1275" t="str">
            <v>880</v>
          </cell>
          <cell r="D1275" t="str">
            <v>880004</v>
          </cell>
          <cell r="E1275" t="str">
            <v>دستمزد و مزايا</v>
          </cell>
          <cell r="F1275" t="str">
            <v>حق اولاد</v>
          </cell>
          <cell r="G1275" t="str">
            <v>800200</v>
          </cell>
          <cell r="H1275" t="str">
            <v>عمومي مونتاژ</v>
          </cell>
          <cell r="P1275" t="str">
            <v>222</v>
          </cell>
        </row>
        <row r="1276">
          <cell r="A1276">
            <v>2261</v>
          </cell>
          <cell r="B1276" t="str">
            <v>880004800206</v>
          </cell>
          <cell r="C1276" t="str">
            <v>880</v>
          </cell>
          <cell r="D1276" t="str">
            <v>880004</v>
          </cell>
          <cell r="E1276" t="str">
            <v>دستمزد و مزايا</v>
          </cell>
          <cell r="F1276" t="str">
            <v>حق اولاد</v>
          </cell>
          <cell r="G1276" t="str">
            <v>800206</v>
          </cell>
          <cell r="H1276" t="str">
            <v>عمومي خط گيج</v>
          </cell>
          <cell r="P1276" t="str">
            <v>226</v>
          </cell>
        </row>
        <row r="1277">
          <cell r="A1277">
            <v>2240</v>
          </cell>
          <cell r="B1277" t="str">
            <v>880004800105</v>
          </cell>
          <cell r="C1277" t="str">
            <v>880</v>
          </cell>
          <cell r="D1277" t="str">
            <v>880004</v>
          </cell>
          <cell r="E1277" t="str">
            <v>دستمزد و مزايا</v>
          </cell>
          <cell r="F1277" t="str">
            <v>حق اولاد</v>
          </cell>
          <cell r="G1277" t="str">
            <v>800105</v>
          </cell>
          <cell r="H1277" t="str">
            <v>مترولوژي</v>
          </cell>
          <cell r="P1277" t="str">
            <v>224</v>
          </cell>
        </row>
        <row r="1278">
          <cell r="A1278">
            <v>2240</v>
          </cell>
          <cell r="B1278" t="str">
            <v>880004800102</v>
          </cell>
          <cell r="C1278" t="str">
            <v>880</v>
          </cell>
          <cell r="D1278" t="str">
            <v>880004</v>
          </cell>
          <cell r="E1278" t="str">
            <v>دستمزد و مزايا</v>
          </cell>
          <cell r="F1278" t="str">
            <v>حق اولاد</v>
          </cell>
          <cell r="G1278" t="str">
            <v>800102</v>
          </cell>
          <cell r="H1278" t="str">
            <v>عمليات حرارتي و آبکاري</v>
          </cell>
          <cell r="P1278" t="str">
            <v>224</v>
          </cell>
        </row>
        <row r="1279">
          <cell r="A1279">
            <v>2261</v>
          </cell>
          <cell r="B1279" t="str">
            <v>880004800201</v>
          </cell>
          <cell r="C1279" t="str">
            <v>880</v>
          </cell>
          <cell r="D1279" t="str">
            <v>880004</v>
          </cell>
          <cell r="E1279" t="str">
            <v>دستمزد و مزايا</v>
          </cell>
          <cell r="F1279" t="str">
            <v>حق اولاد</v>
          </cell>
          <cell r="G1279" t="str">
            <v>800201</v>
          </cell>
          <cell r="H1279" t="str">
            <v>عمومي تحقيقات و مهندسي</v>
          </cell>
          <cell r="P1279" t="str">
            <v>226</v>
          </cell>
        </row>
        <row r="1280">
          <cell r="A1280">
            <v>2241</v>
          </cell>
          <cell r="B1280" t="str">
            <v>880005800103</v>
          </cell>
          <cell r="C1280" t="str">
            <v>880</v>
          </cell>
          <cell r="D1280" t="str">
            <v>880005</v>
          </cell>
          <cell r="E1280" t="str">
            <v>دستمزد و مزايا</v>
          </cell>
          <cell r="F1280" t="str">
            <v>بيمه كارفرما</v>
          </cell>
          <cell r="G1280" t="str">
            <v>800103</v>
          </cell>
          <cell r="H1280" t="str">
            <v>مرکز ساخت و توليد</v>
          </cell>
          <cell r="P1280" t="str">
            <v>224</v>
          </cell>
        </row>
        <row r="1281">
          <cell r="A1281">
            <v>2201</v>
          </cell>
          <cell r="B1281" t="str">
            <v>880005800100</v>
          </cell>
          <cell r="C1281" t="str">
            <v>880</v>
          </cell>
          <cell r="D1281" t="str">
            <v>880005</v>
          </cell>
          <cell r="E1281" t="str">
            <v>دستمزد و مزايا</v>
          </cell>
          <cell r="F1281" t="str">
            <v>بيمه كارفرما</v>
          </cell>
          <cell r="G1281" t="str">
            <v>800100</v>
          </cell>
          <cell r="H1281" t="str">
            <v>مونتاژ</v>
          </cell>
          <cell r="P1281" t="str">
            <v>220</v>
          </cell>
        </row>
        <row r="1282">
          <cell r="A1282">
            <v>2401</v>
          </cell>
          <cell r="B1282" t="str">
            <v>880005800403</v>
          </cell>
          <cell r="C1282" t="str">
            <v>880</v>
          </cell>
          <cell r="D1282" t="str">
            <v>880005</v>
          </cell>
          <cell r="E1282" t="str">
            <v>دستمزد و مزايا</v>
          </cell>
          <cell r="F1282" t="str">
            <v>بيمه كارفرما</v>
          </cell>
          <cell r="G1282" t="str">
            <v>800403</v>
          </cell>
          <cell r="H1282" t="str">
            <v>امو ر اداري</v>
          </cell>
          <cell r="P1282" t="str">
            <v>240</v>
          </cell>
        </row>
        <row r="1283">
          <cell r="A1283">
            <v>2301</v>
          </cell>
          <cell r="B1283" t="str">
            <v>880005800303</v>
          </cell>
          <cell r="C1283" t="str">
            <v>880</v>
          </cell>
          <cell r="D1283" t="str">
            <v>880005</v>
          </cell>
          <cell r="E1283" t="str">
            <v>دستمزد و مزايا</v>
          </cell>
          <cell r="F1283" t="str">
            <v>بيمه كارفرما</v>
          </cell>
          <cell r="G1283" t="str">
            <v>800303</v>
          </cell>
          <cell r="H1283" t="str">
            <v>برنامه ريزي</v>
          </cell>
          <cell r="P1283" t="str">
            <v>230</v>
          </cell>
        </row>
        <row r="1284">
          <cell r="A1284">
            <v>2301</v>
          </cell>
          <cell r="B1284" t="str">
            <v>880005800302</v>
          </cell>
          <cell r="C1284" t="str">
            <v>880</v>
          </cell>
          <cell r="D1284" t="str">
            <v>880005</v>
          </cell>
          <cell r="E1284" t="str">
            <v>دستمزد و مزايا</v>
          </cell>
          <cell r="F1284" t="str">
            <v>بيمه كارفرما</v>
          </cell>
          <cell r="G1284" t="str">
            <v>800302</v>
          </cell>
          <cell r="H1284" t="str">
            <v>خدمات فني</v>
          </cell>
          <cell r="P1284" t="str">
            <v>230</v>
          </cell>
        </row>
        <row r="1285">
          <cell r="A1285">
            <v>2301</v>
          </cell>
          <cell r="B1285" t="str">
            <v>880005800301</v>
          </cell>
          <cell r="C1285" t="str">
            <v>880</v>
          </cell>
          <cell r="D1285" t="str">
            <v>880005</v>
          </cell>
          <cell r="E1285" t="str">
            <v>دستمزد و مزايا</v>
          </cell>
          <cell r="F1285" t="str">
            <v>بيمه كارفرما</v>
          </cell>
          <cell r="G1285" t="str">
            <v>800301</v>
          </cell>
          <cell r="H1285" t="str">
            <v>حراست</v>
          </cell>
          <cell r="P1285" t="str">
            <v>230</v>
          </cell>
        </row>
        <row r="1286">
          <cell r="A1286">
            <v>2241</v>
          </cell>
          <cell r="B1286" t="str">
            <v>880005800104</v>
          </cell>
          <cell r="C1286" t="str">
            <v>880</v>
          </cell>
          <cell r="D1286" t="str">
            <v>880005</v>
          </cell>
          <cell r="E1286" t="str">
            <v>دستمزد و مزايا</v>
          </cell>
          <cell r="F1286" t="str">
            <v>بيمه كارفرما</v>
          </cell>
          <cell r="G1286" t="str">
            <v>800104</v>
          </cell>
          <cell r="H1286" t="str">
            <v>کنترل کيفي</v>
          </cell>
          <cell r="P1286" t="str">
            <v>224</v>
          </cell>
        </row>
        <row r="1287">
          <cell r="A1287">
            <v>2266</v>
          </cell>
          <cell r="B1287" t="str">
            <v>880005800202</v>
          </cell>
          <cell r="C1287" t="str">
            <v>880</v>
          </cell>
          <cell r="D1287" t="str">
            <v>880005</v>
          </cell>
          <cell r="E1287" t="str">
            <v>دستمزد و مزايا</v>
          </cell>
          <cell r="F1287" t="str">
            <v>بيمه كارفرما</v>
          </cell>
          <cell r="G1287" t="str">
            <v>800202</v>
          </cell>
          <cell r="H1287" t="str">
            <v>عمومي ساخت و توليد</v>
          </cell>
          <cell r="P1287" t="str">
            <v>226</v>
          </cell>
        </row>
        <row r="1288">
          <cell r="A1288">
            <v>2301</v>
          </cell>
          <cell r="B1288" t="str">
            <v>880005800304</v>
          </cell>
          <cell r="C1288" t="str">
            <v>880</v>
          </cell>
          <cell r="D1288" t="str">
            <v>880005</v>
          </cell>
          <cell r="E1288" t="str">
            <v>دستمزد و مزايا</v>
          </cell>
          <cell r="F1288" t="str">
            <v>بيمه كارفرما</v>
          </cell>
          <cell r="G1288" t="str">
            <v>800304</v>
          </cell>
          <cell r="H1288" t="str">
            <v>تدارکات و تامين قطعات</v>
          </cell>
          <cell r="P1288" t="str">
            <v>230</v>
          </cell>
        </row>
        <row r="1289">
          <cell r="A1289">
            <v>2241</v>
          </cell>
          <cell r="B1289" t="str">
            <v>880005800101</v>
          </cell>
          <cell r="C1289" t="str">
            <v>880</v>
          </cell>
          <cell r="D1289" t="str">
            <v>880005</v>
          </cell>
          <cell r="E1289" t="str">
            <v>دستمزد و مزايا</v>
          </cell>
          <cell r="F1289" t="str">
            <v>بيمه كارفرما</v>
          </cell>
          <cell r="G1289" t="str">
            <v>800101</v>
          </cell>
          <cell r="H1289" t="str">
            <v>تحقيقات مهندسي</v>
          </cell>
          <cell r="P1289" t="str">
            <v>224</v>
          </cell>
        </row>
        <row r="1290">
          <cell r="A1290">
            <v>2401</v>
          </cell>
          <cell r="B1290" t="str">
            <v>880005800400</v>
          </cell>
          <cell r="C1290" t="str">
            <v>880</v>
          </cell>
          <cell r="D1290" t="str">
            <v>880005</v>
          </cell>
          <cell r="E1290" t="str">
            <v>دستمزد و مزايا</v>
          </cell>
          <cell r="F1290" t="str">
            <v>بيمه كارفرما</v>
          </cell>
          <cell r="G1290" t="str">
            <v>800400</v>
          </cell>
          <cell r="H1290" t="str">
            <v>امور مالي</v>
          </cell>
          <cell r="P1290" t="str">
            <v>240</v>
          </cell>
        </row>
        <row r="1291">
          <cell r="A1291">
            <v>2241</v>
          </cell>
          <cell r="B1291" t="str">
            <v>880005800107</v>
          </cell>
          <cell r="C1291" t="str">
            <v>880</v>
          </cell>
          <cell r="D1291" t="str">
            <v>880005</v>
          </cell>
          <cell r="E1291" t="str">
            <v>دستمزد و مزايا</v>
          </cell>
          <cell r="F1291" t="str">
            <v>بيمه كارفرما</v>
          </cell>
          <cell r="G1291" t="str">
            <v>800107</v>
          </cell>
          <cell r="H1291" t="str">
            <v>خط گيج</v>
          </cell>
          <cell r="P1291" t="str">
            <v>224</v>
          </cell>
        </row>
        <row r="1292">
          <cell r="A1292">
            <v>2266</v>
          </cell>
          <cell r="B1292" t="str">
            <v>880005800206</v>
          </cell>
          <cell r="C1292" t="str">
            <v>880</v>
          </cell>
          <cell r="D1292" t="str">
            <v>880005</v>
          </cell>
          <cell r="E1292" t="str">
            <v>دستمزد و مزايا</v>
          </cell>
          <cell r="F1292" t="str">
            <v>بيمه كارفرما</v>
          </cell>
          <cell r="G1292" t="str">
            <v>800206</v>
          </cell>
          <cell r="H1292" t="str">
            <v>عمومي خط گيج</v>
          </cell>
          <cell r="P1292" t="str">
            <v>226</v>
          </cell>
        </row>
        <row r="1293">
          <cell r="A1293">
            <v>2226</v>
          </cell>
          <cell r="B1293" t="str">
            <v>880005800200</v>
          </cell>
          <cell r="C1293" t="str">
            <v>880</v>
          </cell>
          <cell r="D1293" t="str">
            <v>880005</v>
          </cell>
          <cell r="E1293" t="str">
            <v>دستمزد و مزايا</v>
          </cell>
          <cell r="F1293" t="str">
            <v>بيمه كارفرما</v>
          </cell>
          <cell r="G1293" t="str">
            <v>800200</v>
          </cell>
          <cell r="H1293" t="str">
            <v>عمومي مونتاژ</v>
          </cell>
          <cell r="P1293" t="str">
            <v>222</v>
          </cell>
        </row>
        <row r="1294">
          <cell r="A1294">
            <v>2241</v>
          </cell>
          <cell r="B1294" t="str">
            <v>880005800105</v>
          </cell>
          <cell r="C1294" t="str">
            <v>880</v>
          </cell>
          <cell r="D1294" t="str">
            <v>880005</v>
          </cell>
          <cell r="E1294" t="str">
            <v>دستمزد و مزايا</v>
          </cell>
          <cell r="F1294" t="str">
            <v>بيمه كارفرما</v>
          </cell>
          <cell r="G1294" t="str">
            <v>800105</v>
          </cell>
          <cell r="H1294" t="str">
            <v>مترولوژي</v>
          </cell>
          <cell r="P1294" t="str">
            <v>224</v>
          </cell>
        </row>
        <row r="1295">
          <cell r="A1295">
            <v>2501</v>
          </cell>
          <cell r="B1295" t="str">
            <v>880005800500</v>
          </cell>
          <cell r="C1295" t="str">
            <v>880</v>
          </cell>
          <cell r="D1295" t="str">
            <v>880005</v>
          </cell>
          <cell r="E1295" t="str">
            <v>دستمزد و مزايا</v>
          </cell>
          <cell r="F1295" t="str">
            <v>بيمه كارفرما</v>
          </cell>
          <cell r="G1295" t="str">
            <v>800500</v>
          </cell>
          <cell r="H1295" t="str">
            <v>فروش</v>
          </cell>
          <cell r="P1295" t="str">
            <v>250</v>
          </cell>
        </row>
        <row r="1296">
          <cell r="A1296">
            <v>2401</v>
          </cell>
          <cell r="B1296" t="str">
            <v>880005800402</v>
          </cell>
          <cell r="C1296" t="str">
            <v>880</v>
          </cell>
          <cell r="D1296" t="str">
            <v>880005</v>
          </cell>
          <cell r="E1296" t="str">
            <v>دستمزد و مزايا</v>
          </cell>
          <cell r="F1296" t="str">
            <v>بيمه كارفرما</v>
          </cell>
          <cell r="G1296" t="str">
            <v>800402</v>
          </cell>
          <cell r="H1296" t="str">
            <v>دفتر تهران</v>
          </cell>
          <cell r="P1296" t="str">
            <v>240</v>
          </cell>
        </row>
        <row r="1297">
          <cell r="A1297">
            <v>2266</v>
          </cell>
          <cell r="B1297" t="str">
            <v>880005800203</v>
          </cell>
          <cell r="C1297" t="str">
            <v>880</v>
          </cell>
          <cell r="D1297" t="str">
            <v>880005</v>
          </cell>
          <cell r="E1297" t="str">
            <v>دستمزد و مزايا</v>
          </cell>
          <cell r="F1297" t="str">
            <v>بيمه كارفرما</v>
          </cell>
          <cell r="G1297" t="str">
            <v>800203</v>
          </cell>
          <cell r="H1297" t="str">
            <v>عمومي کنترل کيفي</v>
          </cell>
          <cell r="P1297" t="str">
            <v>226</v>
          </cell>
        </row>
        <row r="1298">
          <cell r="A1298">
            <v>2401</v>
          </cell>
          <cell r="B1298" t="str">
            <v>880005800401</v>
          </cell>
          <cell r="C1298" t="str">
            <v>880</v>
          </cell>
          <cell r="D1298" t="str">
            <v>880005</v>
          </cell>
          <cell r="E1298" t="str">
            <v>دستمزد و مزايا</v>
          </cell>
          <cell r="F1298" t="str">
            <v>بيمه كارفرما</v>
          </cell>
          <cell r="G1298" t="str">
            <v>800401</v>
          </cell>
          <cell r="H1298" t="str">
            <v>مديريت</v>
          </cell>
          <cell r="P1298" t="str">
            <v>240</v>
          </cell>
        </row>
        <row r="1299">
          <cell r="A1299">
            <v>2266</v>
          </cell>
          <cell r="B1299" t="str">
            <v>880005800201</v>
          </cell>
          <cell r="C1299" t="str">
            <v>880</v>
          </cell>
          <cell r="D1299" t="str">
            <v>880005</v>
          </cell>
          <cell r="E1299" t="str">
            <v>دستمزد و مزايا</v>
          </cell>
          <cell r="F1299" t="str">
            <v>بيمه كارفرما</v>
          </cell>
          <cell r="G1299" t="str">
            <v>800201</v>
          </cell>
          <cell r="H1299" t="str">
            <v>عمومي تحقيقات و مهندسي</v>
          </cell>
          <cell r="P1299" t="str">
            <v>226</v>
          </cell>
        </row>
        <row r="1300">
          <cell r="A1300">
            <v>2266</v>
          </cell>
          <cell r="B1300" t="str">
            <v>880005800205</v>
          </cell>
          <cell r="C1300" t="str">
            <v>880</v>
          </cell>
          <cell r="D1300" t="str">
            <v>880005</v>
          </cell>
          <cell r="E1300" t="str">
            <v>دستمزد و مزايا</v>
          </cell>
          <cell r="F1300" t="str">
            <v>بيمه كارفرما</v>
          </cell>
          <cell r="G1300" t="str">
            <v>800205</v>
          </cell>
          <cell r="H1300" t="str">
            <v>عمومي تست مواد و شيمي</v>
          </cell>
          <cell r="P1300" t="str">
            <v>226</v>
          </cell>
        </row>
        <row r="1301">
          <cell r="A1301">
            <v>2301</v>
          </cell>
          <cell r="B1301" t="str">
            <v>880005800305</v>
          </cell>
          <cell r="C1301" t="str">
            <v>880</v>
          </cell>
          <cell r="D1301" t="str">
            <v>880005</v>
          </cell>
          <cell r="E1301" t="str">
            <v>دستمزد و مزايا</v>
          </cell>
          <cell r="F1301" t="str">
            <v>بيمه كارفرما</v>
          </cell>
          <cell r="G1301" t="str">
            <v>800305</v>
          </cell>
          <cell r="H1301" t="str">
            <v>طرح و توسعه سيستمها</v>
          </cell>
          <cell r="P1301" t="str">
            <v>230</v>
          </cell>
        </row>
        <row r="1302">
          <cell r="A1302">
            <v>2241</v>
          </cell>
          <cell r="B1302" t="str">
            <v>880005800102</v>
          </cell>
          <cell r="C1302" t="str">
            <v>880</v>
          </cell>
          <cell r="D1302" t="str">
            <v>880005</v>
          </cell>
          <cell r="E1302" t="str">
            <v>دستمزد و مزايا</v>
          </cell>
          <cell r="F1302" t="str">
            <v>بيمه كارفرما</v>
          </cell>
          <cell r="G1302" t="str">
            <v>800102</v>
          </cell>
          <cell r="H1302" t="str">
            <v>عمليات حرارتي و آبکاري</v>
          </cell>
          <cell r="P1302" t="str">
            <v>224</v>
          </cell>
        </row>
        <row r="1303">
          <cell r="A1303">
            <v>2241</v>
          </cell>
          <cell r="B1303" t="str">
            <v>880005800106</v>
          </cell>
          <cell r="C1303" t="str">
            <v>880</v>
          </cell>
          <cell r="D1303" t="str">
            <v>880005</v>
          </cell>
          <cell r="E1303" t="str">
            <v>دستمزد و مزايا</v>
          </cell>
          <cell r="F1303" t="str">
            <v>بيمه كارفرما</v>
          </cell>
          <cell r="G1303" t="str">
            <v>800106</v>
          </cell>
          <cell r="H1303" t="str">
            <v>تست مواد وشيمي</v>
          </cell>
          <cell r="P1303" t="str">
            <v>224</v>
          </cell>
        </row>
        <row r="1304">
          <cell r="A1304">
            <v>2240</v>
          </cell>
          <cell r="B1304" t="str">
            <v>880006800103</v>
          </cell>
          <cell r="C1304" t="str">
            <v>880</v>
          </cell>
          <cell r="D1304" t="str">
            <v>880006</v>
          </cell>
          <cell r="E1304" t="str">
            <v>دستمزد و مزايا</v>
          </cell>
          <cell r="F1304" t="str">
            <v>پاداش اضافه توليد</v>
          </cell>
          <cell r="G1304" t="str">
            <v>800103</v>
          </cell>
          <cell r="H1304" t="str">
            <v>مرکز ساخت و توليد</v>
          </cell>
          <cell r="P1304" t="str">
            <v>224</v>
          </cell>
        </row>
        <row r="1305">
          <cell r="A1305">
            <v>2200</v>
          </cell>
          <cell r="B1305" t="str">
            <v>880006800100</v>
          </cell>
          <cell r="C1305" t="str">
            <v>880</v>
          </cell>
          <cell r="D1305" t="str">
            <v>880006</v>
          </cell>
          <cell r="E1305" t="str">
            <v>دستمزد و مزايا</v>
          </cell>
          <cell r="F1305" t="str">
            <v>پاداش اضافه توليد</v>
          </cell>
          <cell r="G1305" t="str">
            <v>800100</v>
          </cell>
          <cell r="H1305" t="str">
            <v>مونتاژ</v>
          </cell>
          <cell r="P1305" t="str">
            <v>220</v>
          </cell>
        </row>
        <row r="1306">
          <cell r="A1306">
            <v>2300</v>
          </cell>
          <cell r="B1306" t="str">
            <v>880006800303</v>
          </cell>
          <cell r="C1306" t="str">
            <v>880</v>
          </cell>
          <cell r="D1306" t="str">
            <v>880006</v>
          </cell>
          <cell r="E1306" t="str">
            <v>دستمزد و مزايا</v>
          </cell>
          <cell r="F1306" t="str">
            <v>پاداش اضافه توليد</v>
          </cell>
          <cell r="G1306" t="str">
            <v>800303</v>
          </cell>
          <cell r="H1306" t="str">
            <v>برنامه ريزي</v>
          </cell>
          <cell r="P1306" t="str">
            <v>230</v>
          </cell>
        </row>
        <row r="1307">
          <cell r="A1307">
            <v>2240</v>
          </cell>
          <cell r="B1307" t="str">
            <v>880006800104</v>
          </cell>
          <cell r="C1307" t="str">
            <v>880</v>
          </cell>
          <cell r="D1307" t="str">
            <v>880006</v>
          </cell>
          <cell r="E1307" t="str">
            <v>دستمزد و مزايا</v>
          </cell>
          <cell r="F1307" t="str">
            <v>پاداش اضافه توليد</v>
          </cell>
          <cell r="G1307" t="str">
            <v>800104</v>
          </cell>
          <cell r="H1307" t="str">
            <v>کنترل کيفي</v>
          </cell>
          <cell r="P1307" t="str">
            <v>224</v>
          </cell>
        </row>
        <row r="1308">
          <cell r="A1308">
            <v>2261</v>
          </cell>
          <cell r="B1308" t="str">
            <v>880006800202</v>
          </cell>
          <cell r="C1308" t="str">
            <v>880</v>
          </cell>
          <cell r="D1308" t="str">
            <v>880006</v>
          </cell>
          <cell r="E1308" t="str">
            <v>دستمزد و مزايا</v>
          </cell>
          <cell r="F1308" t="str">
            <v>پاداش اضافه توليد</v>
          </cell>
          <cell r="G1308" t="str">
            <v>800202</v>
          </cell>
          <cell r="H1308" t="str">
            <v>عمومي ساخت و توليد</v>
          </cell>
          <cell r="P1308" t="str">
            <v>226</v>
          </cell>
        </row>
        <row r="1309">
          <cell r="A1309">
            <v>2221</v>
          </cell>
          <cell r="B1309" t="str">
            <v>880006800200</v>
          </cell>
          <cell r="C1309" t="str">
            <v>880</v>
          </cell>
          <cell r="D1309" t="str">
            <v>880006</v>
          </cell>
          <cell r="E1309" t="str">
            <v>دستمزد و مزايا</v>
          </cell>
          <cell r="F1309" t="str">
            <v>پاداش اضافه توليد</v>
          </cell>
          <cell r="G1309" t="str">
            <v>800200</v>
          </cell>
          <cell r="H1309" t="str">
            <v>عمومي مونتاژ</v>
          </cell>
          <cell r="P1309" t="str">
            <v>222</v>
          </cell>
        </row>
        <row r="1310">
          <cell r="A1310">
            <v>2300</v>
          </cell>
          <cell r="B1310" t="str">
            <v>880006800304</v>
          </cell>
          <cell r="C1310" t="str">
            <v>880</v>
          </cell>
          <cell r="D1310" t="str">
            <v>880006</v>
          </cell>
          <cell r="E1310" t="str">
            <v>دستمزد و مزايا</v>
          </cell>
          <cell r="F1310" t="str">
            <v>پاداش اضافه توليد</v>
          </cell>
          <cell r="G1310" t="str">
            <v>800304</v>
          </cell>
          <cell r="H1310" t="str">
            <v>تدارکات و تامين قطعات</v>
          </cell>
          <cell r="P1310" t="str">
            <v>230</v>
          </cell>
        </row>
        <row r="1311">
          <cell r="A1311">
            <v>2400</v>
          </cell>
          <cell r="B1311" t="str">
            <v>880006800403</v>
          </cell>
          <cell r="C1311" t="str">
            <v>880</v>
          </cell>
          <cell r="D1311" t="str">
            <v>880006</v>
          </cell>
          <cell r="E1311" t="str">
            <v>دستمزد و مزايا</v>
          </cell>
          <cell r="F1311" t="str">
            <v>پاداش اضافه توليد</v>
          </cell>
          <cell r="G1311" t="str">
            <v>800403</v>
          </cell>
          <cell r="H1311" t="str">
            <v>امو ر اداري</v>
          </cell>
          <cell r="P1311" t="str">
            <v>240</v>
          </cell>
        </row>
        <row r="1312">
          <cell r="A1312">
            <v>2241</v>
          </cell>
          <cell r="B1312" t="str">
            <v>880008800103</v>
          </cell>
          <cell r="C1312" t="str">
            <v>880</v>
          </cell>
          <cell r="D1312" t="str">
            <v>880008</v>
          </cell>
          <cell r="E1312" t="str">
            <v>دستمزد و مزايا</v>
          </cell>
          <cell r="F1312" t="str">
            <v>بيمه تكميلي (عمر و حوادث)</v>
          </cell>
          <cell r="G1312" t="str">
            <v>800103</v>
          </cell>
          <cell r="H1312" t="str">
            <v>مرکز ساخت و توليد</v>
          </cell>
          <cell r="P1312" t="str">
            <v>224</v>
          </cell>
        </row>
        <row r="1313">
          <cell r="A1313">
            <v>2201</v>
          </cell>
          <cell r="B1313" t="str">
            <v>880008800100</v>
          </cell>
          <cell r="C1313" t="str">
            <v>880</v>
          </cell>
          <cell r="D1313" t="str">
            <v>880008</v>
          </cell>
          <cell r="E1313" t="str">
            <v>دستمزد و مزايا</v>
          </cell>
          <cell r="F1313" t="str">
            <v>بيمه تكميلي (عمر و حوادث)</v>
          </cell>
          <cell r="G1313" t="str">
            <v>800100</v>
          </cell>
          <cell r="H1313" t="str">
            <v>مونتاژ</v>
          </cell>
          <cell r="P1313" t="str">
            <v>220</v>
          </cell>
        </row>
        <row r="1314">
          <cell r="A1314">
            <v>2301</v>
          </cell>
          <cell r="B1314" t="str">
            <v>880008800303</v>
          </cell>
          <cell r="C1314" t="str">
            <v>880</v>
          </cell>
          <cell r="D1314" t="str">
            <v>880008</v>
          </cell>
          <cell r="E1314" t="str">
            <v>دستمزد و مزايا</v>
          </cell>
          <cell r="F1314" t="str">
            <v>بيمه تكميلي (عمر و حوادث)</v>
          </cell>
          <cell r="G1314" t="str">
            <v>800303</v>
          </cell>
          <cell r="H1314" t="str">
            <v>برنامه ريزي</v>
          </cell>
          <cell r="P1314" t="str">
            <v>230</v>
          </cell>
        </row>
        <row r="1315">
          <cell r="A1315">
            <v>2241</v>
          </cell>
          <cell r="B1315" t="str">
            <v>880008800104</v>
          </cell>
          <cell r="C1315" t="str">
            <v>880</v>
          </cell>
          <cell r="D1315" t="str">
            <v>880008</v>
          </cell>
          <cell r="E1315" t="str">
            <v>دستمزد و مزايا</v>
          </cell>
          <cell r="F1315" t="str">
            <v>بيمه تكميلي (عمر و حوادث)</v>
          </cell>
          <cell r="G1315" t="str">
            <v>800104</v>
          </cell>
          <cell r="H1315" t="str">
            <v>کنترل کيفي</v>
          </cell>
          <cell r="P1315" t="str">
            <v>224</v>
          </cell>
        </row>
        <row r="1316">
          <cell r="A1316">
            <v>2401</v>
          </cell>
          <cell r="B1316" t="str">
            <v>880008800403</v>
          </cell>
          <cell r="C1316" t="str">
            <v>880</v>
          </cell>
          <cell r="D1316" t="str">
            <v>880008</v>
          </cell>
          <cell r="E1316" t="str">
            <v>دستمزد و مزايا</v>
          </cell>
          <cell r="F1316" t="str">
            <v>بيمه تكميلي (عمر و حوادث)</v>
          </cell>
          <cell r="G1316" t="str">
            <v>800403</v>
          </cell>
          <cell r="H1316" t="str">
            <v>امو ر اداري</v>
          </cell>
          <cell r="P1316" t="str">
            <v>240</v>
          </cell>
        </row>
        <row r="1317">
          <cell r="A1317">
            <v>2301</v>
          </cell>
          <cell r="B1317" t="str">
            <v>880008800302</v>
          </cell>
          <cell r="C1317" t="str">
            <v>880</v>
          </cell>
          <cell r="D1317" t="str">
            <v>880008</v>
          </cell>
          <cell r="E1317" t="str">
            <v>دستمزد و مزايا</v>
          </cell>
          <cell r="F1317" t="str">
            <v>بيمه تكميلي (عمر و حوادث)</v>
          </cell>
          <cell r="G1317" t="str">
            <v>800302</v>
          </cell>
          <cell r="H1317" t="str">
            <v>خدمات فني</v>
          </cell>
          <cell r="P1317" t="str">
            <v>230</v>
          </cell>
        </row>
        <row r="1318">
          <cell r="A1318">
            <v>2266</v>
          </cell>
          <cell r="B1318" t="str">
            <v>880008800202</v>
          </cell>
          <cell r="C1318" t="str">
            <v>880</v>
          </cell>
          <cell r="D1318" t="str">
            <v>880008</v>
          </cell>
          <cell r="E1318" t="str">
            <v>دستمزد و مزايا</v>
          </cell>
          <cell r="F1318" t="str">
            <v>بيمه تكميلي (عمر و حوادث)</v>
          </cell>
          <cell r="G1318" t="str">
            <v>800202</v>
          </cell>
          <cell r="H1318" t="str">
            <v>عمومي ساخت و توليد</v>
          </cell>
          <cell r="P1318" t="str">
            <v>226</v>
          </cell>
        </row>
        <row r="1319">
          <cell r="A1319">
            <v>2241</v>
          </cell>
          <cell r="B1319" t="str">
            <v>880008800107</v>
          </cell>
          <cell r="C1319" t="str">
            <v>880</v>
          </cell>
          <cell r="D1319" t="str">
            <v>880008</v>
          </cell>
          <cell r="E1319" t="str">
            <v>دستمزد و مزايا</v>
          </cell>
          <cell r="F1319" t="str">
            <v>بيمه تكميلي (عمر و حوادث)</v>
          </cell>
          <cell r="G1319" t="str">
            <v>800107</v>
          </cell>
          <cell r="H1319" t="str">
            <v>خط گيج</v>
          </cell>
          <cell r="P1319" t="str">
            <v>224</v>
          </cell>
        </row>
        <row r="1320">
          <cell r="A1320">
            <v>2401</v>
          </cell>
          <cell r="B1320" t="str">
            <v>880008800400</v>
          </cell>
          <cell r="C1320" t="str">
            <v>880</v>
          </cell>
          <cell r="D1320" t="str">
            <v>880008</v>
          </cell>
          <cell r="E1320" t="str">
            <v>دستمزد و مزايا</v>
          </cell>
          <cell r="F1320" t="str">
            <v>بيمه تكميلي (عمر و حوادث)</v>
          </cell>
          <cell r="G1320" t="str">
            <v>800400</v>
          </cell>
          <cell r="H1320" t="str">
            <v>امور مالي</v>
          </cell>
          <cell r="P1320" t="str">
            <v>240</v>
          </cell>
        </row>
        <row r="1321">
          <cell r="A1321">
            <v>2301</v>
          </cell>
          <cell r="B1321" t="str">
            <v>880008800304</v>
          </cell>
          <cell r="C1321" t="str">
            <v>880</v>
          </cell>
          <cell r="D1321" t="str">
            <v>880008</v>
          </cell>
          <cell r="E1321" t="str">
            <v>دستمزد و مزايا</v>
          </cell>
          <cell r="F1321" t="str">
            <v>بيمه تكميلي (عمر و حوادث)</v>
          </cell>
          <cell r="G1321" t="str">
            <v>800304</v>
          </cell>
          <cell r="H1321" t="str">
            <v>تدارکات و تامين قطعات</v>
          </cell>
          <cell r="P1321" t="str">
            <v>230</v>
          </cell>
        </row>
        <row r="1322">
          <cell r="A1322">
            <v>2301</v>
          </cell>
          <cell r="B1322" t="str">
            <v>880008800301</v>
          </cell>
          <cell r="C1322" t="str">
            <v>880</v>
          </cell>
          <cell r="D1322" t="str">
            <v>880008</v>
          </cell>
          <cell r="E1322" t="str">
            <v>دستمزد و مزايا</v>
          </cell>
          <cell r="F1322" t="str">
            <v>بيمه تكميلي (عمر و حوادث)</v>
          </cell>
          <cell r="G1322" t="str">
            <v>800301</v>
          </cell>
          <cell r="H1322" t="str">
            <v>حراست</v>
          </cell>
          <cell r="P1322" t="str">
            <v>230</v>
          </cell>
        </row>
        <row r="1323">
          <cell r="A1323">
            <v>2501</v>
          </cell>
          <cell r="B1323" t="str">
            <v>880008800500</v>
          </cell>
          <cell r="C1323" t="str">
            <v>880</v>
          </cell>
          <cell r="D1323" t="str">
            <v>880008</v>
          </cell>
          <cell r="E1323" t="str">
            <v>دستمزد و مزايا</v>
          </cell>
          <cell r="F1323" t="str">
            <v>بيمه تكميلي (عمر و حوادث)</v>
          </cell>
          <cell r="G1323" t="str">
            <v>800500</v>
          </cell>
          <cell r="H1323" t="str">
            <v>فروش</v>
          </cell>
          <cell r="P1323" t="str">
            <v>250</v>
          </cell>
        </row>
        <row r="1324">
          <cell r="A1324">
            <v>2241</v>
          </cell>
          <cell r="B1324" t="str">
            <v>880008800101</v>
          </cell>
          <cell r="C1324" t="str">
            <v>880</v>
          </cell>
          <cell r="D1324" t="str">
            <v>880008</v>
          </cell>
          <cell r="E1324" t="str">
            <v>دستمزد و مزايا</v>
          </cell>
          <cell r="F1324" t="str">
            <v>بيمه تكميلي (عمر و حوادث)</v>
          </cell>
          <cell r="G1324" t="str">
            <v>800101</v>
          </cell>
          <cell r="H1324" t="str">
            <v>تحقيقات مهندسي</v>
          </cell>
          <cell r="P1324" t="str">
            <v>224</v>
          </cell>
        </row>
        <row r="1325">
          <cell r="A1325">
            <v>2266</v>
          </cell>
          <cell r="B1325" t="str">
            <v>880008800203</v>
          </cell>
          <cell r="C1325" t="str">
            <v>880</v>
          </cell>
          <cell r="D1325" t="str">
            <v>880008</v>
          </cell>
          <cell r="E1325" t="str">
            <v>دستمزد و مزايا</v>
          </cell>
          <cell r="F1325" t="str">
            <v>بيمه تكميلي (عمر و حوادث)</v>
          </cell>
          <cell r="G1325" t="str">
            <v>800203</v>
          </cell>
          <cell r="H1325" t="str">
            <v>عمومي کنترل کيفي</v>
          </cell>
          <cell r="P1325" t="str">
            <v>226</v>
          </cell>
        </row>
        <row r="1326">
          <cell r="A1326">
            <v>2241</v>
          </cell>
          <cell r="B1326" t="str">
            <v>880008800105</v>
          </cell>
          <cell r="C1326" t="str">
            <v>880</v>
          </cell>
          <cell r="D1326" t="str">
            <v>880008</v>
          </cell>
          <cell r="E1326" t="str">
            <v>دستمزد و مزايا</v>
          </cell>
          <cell r="F1326" t="str">
            <v>بيمه تكميلي (عمر و حوادث)</v>
          </cell>
          <cell r="G1326" t="str">
            <v>800105</v>
          </cell>
          <cell r="H1326" t="str">
            <v>مترولوژي</v>
          </cell>
          <cell r="P1326" t="str">
            <v>224</v>
          </cell>
        </row>
        <row r="1327">
          <cell r="A1327">
            <v>2401</v>
          </cell>
          <cell r="B1327" t="str">
            <v>880008800402</v>
          </cell>
          <cell r="C1327" t="str">
            <v>880</v>
          </cell>
          <cell r="D1327" t="str">
            <v>880008</v>
          </cell>
          <cell r="E1327" t="str">
            <v>دستمزد و مزايا</v>
          </cell>
          <cell r="F1327" t="str">
            <v>بيمه تكميلي (عمر و حوادث)</v>
          </cell>
          <cell r="G1327" t="str">
            <v>800402</v>
          </cell>
          <cell r="H1327" t="str">
            <v>دفتر تهران</v>
          </cell>
          <cell r="P1327" t="str">
            <v>240</v>
          </cell>
        </row>
        <row r="1328">
          <cell r="A1328">
            <v>2266</v>
          </cell>
          <cell r="B1328" t="str">
            <v>880008800206</v>
          </cell>
          <cell r="C1328" t="str">
            <v>880</v>
          </cell>
          <cell r="D1328" t="str">
            <v>880008</v>
          </cell>
          <cell r="E1328" t="str">
            <v>دستمزد و مزايا</v>
          </cell>
          <cell r="F1328" t="str">
            <v>بيمه تكميلي (عمر و حوادث)</v>
          </cell>
          <cell r="G1328" t="str">
            <v>800206</v>
          </cell>
          <cell r="H1328" t="str">
            <v>عمومي خط گيج</v>
          </cell>
          <cell r="P1328" t="str">
            <v>226</v>
          </cell>
        </row>
        <row r="1329">
          <cell r="A1329">
            <v>2226</v>
          </cell>
          <cell r="B1329" t="str">
            <v>880008800200</v>
          </cell>
          <cell r="C1329" t="str">
            <v>880</v>
          </cell>
          <cell r="D1329" t="str">
            <v>880008</v>
          </cell>
          <cell r="E1329" t="str">
            <v>دستمزد و مزايا</v>
          </cell>
          <cell r="F1329" t="str">
            <v>بيمه تكميلي (عمر و حوادث)</v>
          </cell>
          <cell r="G1329" t="str">
            <v>800200</v>
          </cell>
          <cell r="H1329" t="str">
            <v>عمومي مونتاژ</v>
          </cell>
          <cell r="P1329" t="str">
            <v>222</v>
          </cell>
        </row>
        <row r="1330">
          <cell r="A1330">
            <v>2401</v>
          </cell>
          <cell r="B1330" t="str">
            <v>880008800401</v>
          </cell>
          <cell r="C1330" t="str">
            <v>880</v>
          </cell>
          <cell r="D1330" t="str">
            <v>880008</v>
          </cell>
          <cell r="E1330" t="str">
            <v>دستمزد و مزايا</v>
          </cell>
          <cell r="F1330" t="str">
            <v>بيمه تكميلي (عمر و حوادث)</v>
          </cell>
          <cell r="G1330" t="str">
            <v>800401</v>
          </cell>
          <cell r="H1330" t="str">
            <v>مديريت</v>
          </cell>
          <cell r="P1330" t="str">
            <v>240</v>
          </cell>
        </row>
        <row r="1331">
          <cell r="A1331">
            <v>2301</v>
          </cell>
          <cell r="B1331" t="str">
            <v>880008800305</v>
          </cell>
          <cell r="C1331" t="str">
            <v>880</v>
          </cell>
          <cell r="D1331" t="str">
            <v>880008</v>
          </cell>
          <cell r="E1331" t="str">
            <v>دستمزد و مزايا</v>
          </cell>
          <cell r="F1331" t="str">
            <v>بيمه تكميلي (عمر و حوادث)</v>
          </cell>
          <cell r="G1331" t="str">
            <v>800305</v>
          </cell>
          <cell r="H1331" t="str">
            <v>طرح و توسعه سيستمها</v>
          </cell>
          <cell r="P1331" t="str">
            <v>230</v>
          </cell>
        </row>
        <row r="1332">
          <cell r="A1332">
            <v>2241</v>
          </cell>
          <cell r="B1332" t="str">
            <v>880008800102</v>
          </cell>
          <cell r="C1332" t="str">
            <v>880</v>
          </cell>
          <cell r="D1332" t="str">
            <v>880008</v>
          </cell>
          <cell r="E1332" t="str">
            <v>دستمزد و مزايا</v>
          </cell>
          <cell r="F1332" t="str">
            <v>بيمه تكميلي (عمر و حوادث)</v>
          </cell>
          <cell r="G1332" t="str">
            <v>800102</v>
          </cell>
          <cell r="H1332" t="str">
            <v>عمليات حرارتي و آبکاري</v>
          </cell>
          <cell r="P1332" t="str">
            <v>224</v>
          </cell>
        </row>
        <row r="1333">
          <cell r="A1333">
            <v>2266</v>
          </cell>
          <cell r="B1333" t="str">
            <v>880008800201</v>
          </cell>
          <cell r="C1333" t="str">
            <v>880</v>
          </cell>
          <cell r="D1333" t="str">
            <v>880008</v>
          </cell>
          <cell r="E1333" t="str">
            <v>دستمزد و مزايا</v>
          </cell>
          <cell r="F1333" t="str">
            <v>بيمه تكميلي (عمر و حوادث)</v>
          </cell>
          <cell r="G1333" t="str">
            <v>800201</v>
          </cell>
          <cell r="H1333" t="str">
            <v>عمومي تحقيقات و مهندسي</v>
          </cell>
          <cell r="P1333" t="str">
            <v>226</v>
          </cell>
        </row>
        <row r="1334">
          <cell r="A1334">
            <v>2241</v>
          </cell>
          <cell r="B1334" t="str">
            <v>880008800106</v>
          </cell>
          <cell r="C1334" t="str">
            <v>880</v>
          </cell>
          <cell r="D1334" t="str">
            <v>880008</v>
          </cell>
          <cell r="E1334" t="str">
            <v>دستمزد و مزايا</v>
          </cell>
          <cell r="F1334" t="str">
            <v>بيمه تكميلي (عمر و حوادث)</v>
          </cell>
          <cell r="G1334" t="str">
            <v>800106</v>
          </cell>
          <cell r="H1334" t="str">
            <v>تست مواد وشيمي</v>
          </cell>
          <cell r="P1334" t="str">
            <v>224</v>
          </cell>
        </row>
        <row r="1335">
          <cell r="A1335">
            <v>2300</v>
          </cell>
          <cell r="B1335" t="str">
            <v>880009800301</v>
          </cell>
          <cell r="C1335" t="str">
            <v>880</v>
          </cell>
          <cell r="D1335" t="str">
            <v>880009</v>
          </cell>
          <cell r="E1335" t="str">
            <v>دستمزد و مزايا</v>
          </cell>
          <cell r="F1335" t="str">
            <v>شب كاري</v>
          </cell>
          <cell r="G1335" t="str">
            <v>800301</v>
          </cell>
          <cell r="H1335" t="str">
            <v>حراست</v>
          </cell>
          <cell r="P1335" t="str">
            <v>230</v>
          </cell>
        </row>
        <row r="1336">
          <cell r="A1336">
            <v>2300</v>
          </cell>
          <cell r="B1336" t="str">
            <v>880009800302</v>
          </cell>
          <cell r="C1336" t="str">
            <v>880</v>
          </cell>
          <cell r="D1336" t="str">
            <v>880009</v>
          </cell>
          <cell r="E1336" t="str">
            <v>دستمزد و مزايا</v>
          </cell>
          <cell r="F1336" t="str">
            <v>شب كاري</v>
          </cell>
          <cell r="G1336" t="str">
            <v>800302</v>
          </cell>
          <cell r="H1336" t="str">
            <v>خدمات فني</v>
          </cell>
          <cell r="P1336" t="str">
            <v>230</v>
          </cell>
        </row>
        <row r="1337">
          <cell r="A1337">
            <v>2400</v>
          </cell>
          <cell r="B1337" t="str">
            <v>880009800403</v>
          </cell>
          <cell r="C1337" t="str">
            <v>880</v>
          </cell>
          <cell r="D1337" t="str">
            <v>880009</v>
          </cell>
          <cell r="E1337" t="str">
            <v>دستمزد و مزايا</v>
          </cell>
          <cell r="F1337" t="str">
            <v>شب كاري</v>
          </cell>
          <cell r="G1337" t="str">
            <v>800403</v>
          </cell>
          <cell r="H1337" t="str">
            <v>امو ر اداري</v>
          </cell>
          <cell r="P1337" t="str">
            <v>240</v>
          </cell>
        </row>
        <row r="1338">
          <cell r="A1338">
            <v>2240</v>
          </cell>
          <cell r="B1338" t="str">
            <v>880009800103</v>
          </cell>
          <cell r="C1338" t="str">
            <v>880</v>
          </cell>
          <cell r="D1338" t="str">
            <v>880009</v>
          </cell>
          <cell r="E1338" t="str">
            <v>دستمزد و مزايا</v>
          </cell>
          <cell r="F1338" t="str">
            <v>شب كاري</v>
          </cell>
          <cell r="G1338" t="str">
            <v>800103</v>
          </cell>
          <cell r="H1338" t="str">
            <v>مرکز ساخت و توليد</v>
          </cell>
          <cell r="P1338" t="str">
            <v>224</v>
          </cell>
        </row>
        <row r="1339">
          <cell r="A1339">
            <v>2240</v>
          </cell>
          <cell r="B1339" t="str">
            <v>880009800107</v>
          </cell>
          <cell r="C1339" t="str">
            <v>880</v>
          </cell>
          <cell r="D1339" t="str">
            <v>880009</v>
          </cell>
          <cell r="E1339" t="str">
            <v>دستمزد و مزايا</v>
          </cell>
          <cell r="F1339" t="str">
            <v>شب كاري</v>
          </cell>
          <cell r="G1339" t="str">
            <v>800107</v>
          </cell>
          <cell r="H1339" t="str">
            <v>خط گيج</v>
          </cell>
          <cell r="P1339" t="str">
            <v>224</v>
          </cell>
        </row>
        <row r="1340">
          <cell r="A1340">
            <v>2200</v>
          </cell>
          <cell r="B1340" t="str">
            <v>880009800100</v>
          </cell>
          <cell r="C1340" t="str">
            <v>880</v>
          </cell>
          <cell r="D1340" t="str">
            <v>880009</v>
          </cell>
          <cell r="E1340" t="str">
            <v>دستمزد و مزايا</v>
          </cell>
          <cell r="F1340" t="str">
            <v>شب كاري</v>
          </cell>
          <cell r="G1340" t="str">
            <v>800100</v>
          </cell>
          <cell r="H1340" t="str">
            <v>مونتاژ</v>
          </cell>
          <cell r="P1340" t="str">
            <v>220</v>
          </cell>
        </row>
        <row r="1341">
          <cell r="A1341">
            <v>2240</v>
          </cell>
          <cell r="B1341" t="str">
            <v>880009800105</v>
          </cell>
          <cell r="C1341" t="str">
            <v>880</v>
          </cell>
          <cell r="D1341" t="str">
            <v>880009</v>
          </cell>
          <cell r="E1341" t="str">
            <v>دستمزد و مزايا</v>
          </cell>
          <cell r="F1341" t="str">
            <v>شب كاري</v>
          </cell>
          <cell r="G1341" t="str">
            <v>800105</v>
          </cell>
          <cell r="H1341" t="str">
            <v>مترولوژي</v>
          </cell>
          <cell r="P1341" t="str">
            <v>224</v>
          </cell>
        </row>
        <row r="1342">
          <cell r="A1342">
            <v>2300</v>
          </cell>
          <cell r="B1342" t="str">
            <v>880009800304</v>
          </cell>
          <cell r="C1342" t="str">
            <v>880</v>
          </cell>
          <cell r="D1342" t="str">
            <v>880009</v>
          </cell>
          <cell r="E1342" t="str">
            <v>دستمزد و مزايا</v>
          </cell>
          <cell r="F1342" t="str">
            <v>شب كاري</v>
          </cell>
          <cell r="G1342" t="str">
            <v>800304</v>
          </cell>
          <cell r="H1342" t="str">
            <v>تدارکات و تامين قطعات</v>
          </cell>
          <cell r="P1342" t="str">
            <v>230</v>
          </cell>
        </row>
        <row r="1343">
          <cell r="A1343">
            <v>2261</v>
          </cell>
          <cell r="B1343" t="str">
            <v>880009800206</v>
          </cell>
          <cell r="C1343" t="str">
            <v>880</v>
          </cell>
          <cell r="D1343" t="str">
            <v>880009</v>
          </cell>
          <cell r="E1343" t="str">
            <v>دستمزد و مزايا</v>
          </cell>
          <cell r="F1343" t="str">
            <v>شب كاري</v>
          </cell>
          <cell r="G1343" t="str">
            <v>800206</v>
          </cell>
          <cell r="H1343" t="str">
            <v>عمومي خط گيج</v>
          </cell>
          <cell r="P1343" t="str">
            <v>226</v>
          </cell>
        </row>
        <row r="1344">
          <cell r="A1344">
            <v>2261</v>
          </cell>
          <cell r="B1344" t="str">
            <v>880009800202</v>
          </cell>
          <cell r="C1344" t="str">
            <v>880</v>
          </cell>
          <cell r="D1344" t="str">
            <v>880009</v>
          </cell>
          <cell r="E1344" t="str">
            <v>دستمزد و مزايا</v>
          </cell>
          <cell r="F1344" t="str">
            <v>شب كاري</v>
          </cell>
          <cell r="G1344" t="str">
            <v>800202</v>
          </cell>
          <cell r="H1344" t="str">
            <v>عمومي ساخت و توليد</v>
          </cell>
          <cell r="P1344" t="str">
            <v>226</v>
          </cell>
        </row>
        <row r="1345">
          <cell r="A1345">
            <v>2300</v>
          </cell>
          <cell r="B1345" t="str">
            <v>880009800303</v>
          </cell>
          <cell r="C1345" t="str">
            <v>880</v>
          </cell>
          <cell r="D1345" t="str">
            <v>880009</v>
          </cell>
          <cell r="E1345" t="str">
            <v>دستمزد و مزايا</v>
          </cell>
          <cell r="F1345" t="str">
            <v>شب كاري</v>
          </cell>
          <cell r="G1345" t="str">
            <v>800303</v>
          </cell>
          <cell r="H1345" t="str">
            <v>برنامه ريزي</v>
          </cell>
          <cell r="P1345" t="str">
            <v>230</v>
          </cell>
        </row>
        <row r="1346">
          <cell r="A1346">
            <v>2400</v>
          </cell>
          <cell r="B1346" t="str">
            <v>880009800402</v>
          </cell>
          <cell r="C1346" t="str">
            <v>880</v>
          </cell>
          <cell r="D1346" t="str">
            <v>880009</v>
          </cell>
          <cell r="E1346" t="str">
            <v>دستمزد و مزايا</v>
          </cell>
          <cell r="F1346" t="str">
            <v>شب كاري</v>
          </cell>
          <cell r="G1346" t="str">
            <v>800402</v>
          </cell>
          <cell r="H1346" t="str">
            <v>دفتر تهران</v>
          </cell>
          <cell r="P1346" t="str">
            <v>240</v>
          </cell>
        </row>
        <row r="1347">
          <cell r="A1347">
            <v>2400</v>
          </cell>
          <cell r="B1347" t="str">
            <v>880009800401</v>
          </cell>
          <cell r="C1347" t="str">
            <v>880</v>
          </cell>
          <cell r="D1347" t="str">
            <v>880009</v>
          </cell>
          <cell r="E1347" t="str">
            <v>دستمزد و مزايا</v>
          </cell>
          <cell r="F1347" t="str">
            <v>شب كاري</v>
          </cell>
          <cell r="G1347" t="str">
            <v>800401</v>
          </cell>
          <cell r="H1347" t="str">
            <v>مديريت</v>
          </cell>
          <cell r="P1347" t="str">
            <v>240</v>
          </cell>
        </row>
        <row r="1348">
          <cell r="A1348">
            <v>2240</v>
          </cell>
          <cell r="B1348" t="str">
            <v>880009800104</v>
          </cell>
          <cell r="C1348" t="str">
            <v>880</v>
          </cell>
          <cell r="D1348" t="str">
            <v>880009</v>
          </cell>
          <cell r="E1348" t="str">
            <v>دستمزد و مزايا</v>
          </cell>
          <cell r="F1348" t="str">
            <v>شب كاري</v>
          </cell>
          <cell r="G1348" t="str">
            <v>800104</v>
          </cell>
          <cell r="H1348" t="str">
            <v>کنترل کيفي</v>
          </cell>
          <cell r="P1348" t="str">
            <v>224</v>
          </cell>
        </row>
        <row r="1349">
          <cell r="A1349">
            <v>2400</v>
          </cell>
          <cell r="B1349" t="str">
            <v>880009800400</v>
          </cell>
          <cell r="C1349" t="str">
            <v>880</v>
          </cell>
          <cell r="D1349" t="str">
            <v>880009</v>
          </cell>
          <cell r="E1349" t="str">
            <v>دستمزد و مزايا</v>
          </cell>
          <cell r="F1349" t="str">
            <v>شب كاري</v>
          </cell>
          <cell r="G1349" t="str">
            <v>800400</v>
          </cell>
          <cell r="H1349" t="str">
            <v>امور مالي</v>
          </cell>
          <cell r="P1349" t="str">
            <v>240</v>
          </cell>
        </row>
        <row r="1350">
          <cell r="A1350">
            <v>2500</v>
          </cell>
          <cell r="B1350" t="str">
            <v>880009800500</v>
          </cell>
          <cell r="C1350" t="str">
            <v>880</v>
          </cell>
          <cell r="D1350" t="str">
            <v>880009</v>
          </cell>
          <cell r="E1350" t="str">
            <v>دستمزد و مزايا</v>
          </cell>
          <cell r="F1350" t="str">
            <v>شب كاري</v>
          </cell>
          <cell r="G1350" t="str">
            <v>800500</v>
          </cell>
          <cell r="H1350" t="str">
            <v>فروش</v>
          </cell>
          <cell r="P1350" t="str">
            <v>250</v>
          </cell>
        </row>
        <row r="1351">
          <cell r="A1351">
            <v>2261</v>
          </cell>
          <cell r="B1351" t="str">
            <v>880009800203</v>
          </cell>
          <cell r="C1351" t="str">
            <v>880</v>
          </cell>
          <cell r="D1351" t="str">
            <v>880009</v>
          </cell>
          <cell r="E1351" t="str">
            <v>دستمزد و مزايا</v>
          </cell>
          <cell r="F1351" t="str">
            <v>شب كاري</v>
          </cell>
          <cell r="G1351" t="str">
            <v>800203</v>
          </cell>
          <cell r="H1351" t="str">
            <v>عمومي کنترل کيفي</v>
          </cell>
          <cell r="P1351" t="str">
            <v>226</v>
          </cell>
        </row>
        <row r="1352">
          <cell r="A1352">
            <v>2240</v>
          </cell>
          <cell r="B1352" t="str">
            <v>880009800101</v>
          </cell>
          <cell r="C1352" t="str">
            <v>880</v>
          </cell>
          <cell r="D1352" t="str">
            <v>880009</v>
          </cell>
          <cell r="E1352" t="str">
            <v>دستمزد و مزايا</v>
          </cell>
          <cell r="F1352" t="str">
            <v>شب كاري</v>
          </cell>
          <cell r="G1352" t="str">
            <v>800101</v>
          </cell>
          <cell r="H1352" t="str">
            <v>تحقيقات مهندسي</v>
          </cell>
          <cell r="P1352" t="str">
            <v>224</v>
          </cell>
        </row>
        <row r="1353">
          <cell r="A1353">
            <v>2240</v>
          </cell>
          <cell r="B1353" t="str">
            <v>880009800102</v>
          </cell>
          <cell r="C1353" t="str">
            <v>880</v>
          </cell>
          <cell r="D1353" t="str">
            <v>880009</v>
          </cell>
          <cell r="E1353" t="str">
            <v>دستمزد و مزايا</v>
          </cell>
          <cell r="F1353" t="str">
            <v>شب كاري</v>
          </cell>
          <cell r="G1353" t="str">
            <v>800102</v>
          </cell>
          <cell r="H1353" t="str">
            <v>عمليات حرارتي و آبکاري</v>
          </cell>
          <cell r="P1353" t="str">
            <v>224</v>
          </cell>
        </row>
        <row r="1354">
          <cell r="A1354">
            <v>2240</v>
          </cell>
          <cell r="B1354" t="str">
            <v>880009800106</v>
          </cell>
          <cell r="C1354" t="str">
            <v>880</v>
          </cell>
          <cell r="D1354" t="str">
            <v>880009</v>
          </cell>
          <cell r="E1354" t="str">
            <v>دستمزد و مزايا</v>
          </cell>
          <cell r="F1354" t="str">
            <v>شب كاري</v>
          </cell>
          <cell r="G1354" t="str">
            <v>800106</v>
          </cell>
          <cell r="H1354" t="str">
            <v>تست مواد وشيمي</v>
          </cell>
          <cell r="P1354" t="str">
            <v>224</v>
          </cell>
        </row>
        <row r="1355">
          <cell r="A1355">
            <v>2400</v>
          </cell>
          <cell r="B1355" t="str">
            <v>880010800401</v>
          </cell>
          <cell r="C1355" t="str">
            <v>880</v>
          </cell>
          <cell r="D1355" t="str">
            <v>880010</v>
          </cell>
          <cell r="E1355" t="str">
            <v>دستمزد و مزايا</v>
          </cell>
          <cell r="F1355" t="str">
            <v>حق مسكن</v>
          </cell>
          <cell r="G1355" t="str">
            <v>800401</v>
          </cell>
          <cell r="H1355" t="str">
            <v>مديريت</v>
          </cell>
          <cell r="P1355" t="str">
            <v>240</v>
          </cell>
        </row>
        <row r="1356">
          <cell r="A1356">
            <v>2240</v>
          </cell>
          <cell r="B1356" t="str">
            <v>880010800103</v>
          </cell>
          <cell r="C1356" t="str">
            <v>880</v>
          </cell>
          <cell r="D1356" t="str">
            <v>880010</v>
          </cell>
          <cell r="E1356" t="str">
            <v>دستمزد و مزايا</v>
          </cell>
          <cell r="F1356" t="str">
            <v>حق مسكن</v>
          </cell>
          <cell r="G1356" t="str">
            <v>800103</v>
          </cell>
          <cell r="H1356" t="str">
            <v>مرکز ساخت و توليد</v>
          </cell>
          <cell r="P1356" t="str">
            <v>224</v>
          </cell>
        </row>
        <row r="1357">
          <cell r="A1357">
            <v>2200</v>
          </cell>
          <cell r="B1357" t="str">
            <v>880010800100</v>
          </cell>
          <cell r="C1357" t="str">
            <v>880</v>
          </cell>
          <cell r="D1357" t="str">
            <v>880010</v>
          </cell>
          <cell r="E1357" t="str">
            <v>دستمزد و مزايا</v>
          </cell>
          <cell r="F1357" t="str">
            <v>حق مسكن</v>
          </cell>
          <cell r="G1357" t="str">
            <v>800100</v>
          </cell>
          <cell r="H1357" t="str">
            <v>مونتاژ</v>
          </cell>
          <cell r="P1357" t="str">
            <v>220</v>
          </cell>
        </row>
        <row r="1358">
          <cell r="A1358">
            <v>2300</v>
          </cell>
          <cell r="B1358" t="str">
            <v>880010800303</v>
          </cell>
          <cell r="C1358" t="str">
            <v>880</v>
          </cell>
          <cell r="D1358" t="str">
            <v>880010</v>
          </cell>
          <cell r="E1358" t="str">
            <v>دستمزد و مزايا</v>
          </cell>
          <cell r="F1358" t="str">
            <v>حق مسكن</v>
          </cell>
          <cell r="G1358" t="str">
            <v>800303</v>
          </cell>
          <cell r="H1358" t="str">
            <v>برنامه ريزي</v>
          </cell>
          <cell r="P1358" t="str">
            <v>230</v>
          </cell>
        </row>
        <row r="1359">
          <cell r="A1359">
            <v>2240</v>
          </cell>
          <cell r="B1359" t="str">
            <v>880010800104</v>
          </cell>
          <cell r="C1359" t="str">
            <v>880</v>
          </cell>
          <cell r="D1359" t="str">
            <v>880010</v>
          </cell>
          <cell r="E1359" t="str">
            <v>دستمزد و مزايا</v>
          </cell>
          <cell r="F1359" t="str">
            <v>حق مسكن</v>
          </cell>
          <cell r="G1359" t="str">
            <v>800104</v>
          </cell>
          <cell r="H1359" t="str">
            <v>کنترل کيفي</v>
          </cell>
          <cell r="P1359" t="str">
            <v>224</v>
          </cell>
        </row>
        <row r="1360">
          <cell r="A1360">
            <v>2400</v>
          </cell>
          <cell r="B1360" t="str">
            <v>880010800403</v>
          </cell>
          <cell r="C1360" t="str">
            <v>880</v>
          </cell>
          <cell r="D1360" t="str">
            <v>880010</v>
          </cell>
          <cell r="E1360" t="str">
            <v>دستمزد و مزايا</v>
          </cell>
          <cell r="F1360" t="str">
            <v>حق مسكن</v>
          </cell>
          <cell r="G1360" t="str">
            <v>800403</v>
          </cell>
          <cell r="H1360" t="str">
            <v>امو ر اداري</v>
          </cell>
          <cell r="P1360" t="str">
            <v>240</v>
          </cell>
        </row>
        <row r="1361">
          <cell r="A1361">
            <v>2400</v>
          </cell>
          <cell r="B1361" t="str">
            <v>880010800400</v>
          </cell>
          <cell r="C1361" t="str">
            <v>880</v>
          </cell>
          <cell r="D1361" t="str">
            <v>880010</v>
          </cell>
          <cell r="E1361" t="str">
            <v>دستمزد و مزايا</v>
          </cell>
          <cell r="F1361" t="str">
            <v>حق مسكن</v>
          </cell>
          <cell r="G1361" t="str">
            <v>800400</v>
          </cell>
          <cell r="H1361" t="str">
            <v>امور مالي</v>
          </cell>
          <cell r="P1361" t="str">
            <v>240</v>
          </cell>
        </row>
        <row r="1362">
          <cell r="A1362">
            <v>2300</v>
          </cell>
          <cell r="B1362" t="str">
            <v>880010800302</v>
          </cell>
          <cell r="C1362" t="str">
            <v>880</v>
          </cell>
          <cell r="D1362" t="str">
            <v>880010</v>
          </cell>
          <cell r="E1362" t="str">
            <v>دستمزد و مزايا</v>
          </cell>
          <cell r="F1362" t="str">
            <v>حق مسكن</v>
          </cell>
          <cell r="G1362" t="str">
            <v>800302</v>
          </cell>
          <cell r="H1362" t="str">
            <v>خدمات فني</v>
          </cell>
          <cell r="P1362" t="str">
            <v>230</v>
          </cell>
        </row>
        <row r="1363">
          <cell r="A1363">
            <v>2261</v>
          </cell>
          <cell r="B1363" t="str">
            <v>880010800202</v>
          </cell>
          <cell r="C1363" t="str">
            <v>880</v>
          </cell>
          <cell r="D1363" t="str">
            <v>880010</v>
          </cell>
          <cell r="E1363" t="str">
            <v>دستمزد و مزايا</v>
          </cell>
          <cell r="F1363" t="str">
            <v>حق مسكن</v>
          </cell>
          <cell r="G1363" t="str">
            <v>800202</v>
          </cell>
          <cell r="H1363" t="str">
            <v>عمومي ساخت و توليد</v>
          </cell>
          <cell r="P1363" t="str">
            <v>226</v>
          </cell>
        </row>
        <row r="1364">
          <cell r="A1364">
            <v>2240</v>
          </cell>
          <cell r="B1364" t="str">
            <v>880010800107</v>
          </cell>
          <cell r="C1364" t="str">
            <v>880</v>
          </cell>
          <cell r="D1364" t="str">
            <v>880010</v>
          </cell>
          <cell r="E1364" t="str">
            <v>دستمزد و مزايا</v>
          </cell>
          <cell r="F1364" t="str">
            <v>حق مسكن</v>
          </cell>
          <cell r="G1364" t="str">
            <v>800107</v>
          </cell>
          <cell r="H1364" t="str">
            <v>خط گيج</v>
          </cell>
          <cell r="P1364" t="str">
            <v>224</v>
          </cell>
        </row>
        <row r="1365">
          <cell r="A1365">
            <v>2240</v>
          </cell>
          <cell r="B1365" t="str">
            <v>880010800101</v>
          </cell>
          <cell r="C1365" t="str">
            <v>880</v>
          </cell>
          <cell r="D1365" t="str">
            <v>880010</v>
          </cell>
          <cell r="E1365" t="str">
            <v>دستمزد و مزايا</v>
          </cell>
          <cell r="F1365" t="str">
            <v>حق مسكن</v>
          </cell>
          <cell r="G1365" t="str">
            <v>800101</v>
          </cell>
          <cell r="H1365" t="str">
            <v>تحقيقات مهندسي</v>
          </cell>
          <cell r="P1365" t="str">
            <v>224</v>
          </cell>
        </row>
        <row r="1366">
          <cell r="A1366">
            <v>2300</v>
          </cell>
          <cell r="B1366" t="str">
            <v>880010800301</v>
          </cell>
          <cell r="C1366" t="str">
            <v>880</v>
          </cell>
          <cell r="D1366" t="str">
            <v>880010</v>
          </cell>
          <cell r="E1366" t="str">
            <v>دستمزد و مزايا</v>
          </cell>
          <cell r="F1366" t="str">
            <v>حق مسكن</v>
          </cell>
          <cell r="G1366" t="str">
            <v>800301</v>
          </cell>
          <cell r="H1366" t="str">
            <v>حراست</v>
          </cell>
          <cell r="P1366" t="str">
            <v>230</v>
          </cell>
        </row>
        <row r="1367">
          <cell r="A1367">
            <v>2300</v>
          </cell>
          <cell r="B1367" t="str">
            <v>880010800304</v>
          </cell>
          <cell r="C1367" t="str">
            <v>880</v>
          </cell>
          <cell r="D1367" t="str">
            <v>880010</v>
          </cell>
          <cell r="E1367" t="str">
            <v>دستمزد و مزايا</v>
          </cell>
          <cell r="F1367" t="str">
            <v>حق مسكن</v>
          </cell>
          <cell r="G1367" t="str">
            <v>800304</v>
          </cell>
          <cell r="H1367" t="str">
            <v>تدارکات و تامين قطعات</v>
          </cell>
          <cell r="P1367" t="str">
            <v>230</v>
          </cell>
        </row>
        <row r="1368">
          <cell r="A1368">
            <v>2500</v>
          </cell>
          <cell r="B1368" t="str">
            <v>880010800500</v>
          </cell>
          <cell r="C1368" t="str">
            <v>880</v>
          </cell>
          <cell r="D1368" t="str">
            <v>880010</v>
          </cell>
          <cell r="E1368" t="str">
            <v>دستمزد و مزايا</v>
          </cell>
          <cell r="F1368" t="str">
            <v>حق مسكن</v>
          </cell>
          <cell r="G1368" t="str">
            <v>800500</v>
          </cell>
          <cell r="H1368" t="str">
            <v>فروش</v>
          </cell>
          <cell r="P1368" t="str">
            <v>250</v>
          </cell>
        </row>
        <row r="1369">
          <cell r="A1369">
            <v>2240</v>
          </cell>
          <cell r="B1369" t="str">
            <v>880010800105</v>
          </cell>
          <cell r="C1369" t="str">
            <v>880</v>
          </cell>
          <cell r="D1369" t="str">
            <v>880010</v>
          </cell>
          <cell r="E1369" t="str">
            <v>دستمزد و مزايا</v>
          </cell>
          <cell r="F1369" t="str">
            <v>حق مسكن</v>
          </cell>
          <cell r="G1369" t="str">
            <v>800105</v>
          </cell>
          <cell r="H1369" t="str">
            <v>مترولوژي</v>
          </cell>
          <cell r="P1369" t="str">
            <v>224</v>
          </cell>
        </row>
        <row r="1370">
          <cell r="A1370">
            <v>2400</v>
          </cell>
          <cell r="B1370" t="str">
            <v>880010800402</v>
          </cell>
          <cell r="C1370" t="str">
            <v>880</v>
          </cell>
          <cell r="D1370" t="str">
            <v>880010</v>
          </cell>
          <cell r="E1370" t="str">
            <v>دستمزد و مزايا</v>
          </cell>
          <cell r="F1370" t="str">
            <v>حق مسكن</v>
          </cell>
          <cell r="G1370" t="str">
            <v>800402</v>
          </cell>
          <cell r="H1370" t="str">
            <v>دفتر تهران</v>
          </cell>
          <cell r="P1370" t="str">
            <v>240</v>
          </cell>
        </row>
        <row r="1371">
          <cell r="A1371">
            <v>2261</v>
          </cell>
          <cell r="B1371" t="str">
            <v>880010800203</v>
          </cell>
          <cell r="C1371" t="str">
            <v>880</v>
          </cell>
          <cell r="D1371" t="str">
            <v>880010</v>
          </cell>
          <cell r="E1371" t="str">
            <v>دستمزد و مزايا</v>
          </cell>
          <cell r="F1371" t="str">
            <v>حق مسكن</v>
          </cell>
          <cell r="G1371" t="str">
            <v>800203</v>
          </cell>
          <cell r="H1371" t="str">
            <v>عمومي کنترل کيفي</v>
          </cell>
          <cell r="P1371" t="str">
            <v>226</v>
          </cell>
        </row>
        <row r="1372">
          <cell r="A1372">
            <v>2300</v>
          </cell>
          <cell r="B1372" t="str">
            <v>880010800305</v>
          </cell>
          <cell r="C1372" t="str">
            <v>880</v>
          </cell>
          <cell r="D1372" t="str">
            <v>880010</v>
          </cell>
          <cell r="E1372" t="str">
            <v>دستمزد و مزايا</v>
          </cell>
          <cell r="F1372" t="str">
            <v>حق مسكن</v>
          </cell>
          <cell r="G1372" t="str">
            <v>800305</v>
          </cell>
          <cell r="H1372" t="str">
            <v>طرح و توسعه سيستمها</v>
          </cell>
          <cell r="P1372" t="str">
            <v>230</v>
          </cell>
        </row>
        <row r="1373">
          <cell r="A1373">
            <v>2221</v>
          </cell>
          <cell r="B1373" t="str">
            <v>880010800200</v>
          </cell>
          <cell r="C1373" t="str">
            <v>880</v>
          </cell>
          <cell r="D1373" t="str">
            <v>880010</v>
          </cell>
          <cell r="E1373" t="str">
            <v>دستمزد و مزايا</v>
          </cell>
          <cell r="F1373" t="str">
            <v>حق مسكن</v>
          </cell>
          <cell r="G1373" t="str">
            <v>800200</v>
          </cell>
          <cell r="H1373" t="str">
            <v>عمومي مونتاژ</v>
          </cell>
          <cell r="P1373" t="str">
            <v>222</v>
          </cell>
        </row>
        <row r="1374">
          <cell r="A1374">
            <v>2261</v>
          </cell>
          <cell r="B1374" t="str">
            <v>880010800206</v>
          </cell>
          <cell r="C1374" t="str">
            <v>880</v>
          </cell>
          <cell r="D1374" t="str">
            <v>880010</v>
          </cell>
          <cell r="E1374" t="str">
            <v>دستمزد و مزايا</v>
          </cell>
          <cell r="F1374" t="str">
            <v>حق مسكن</v>
          </cell>
          <cell r="G1374" t="str">
            <v>800206</v>
          </cell>
          <cell r="H1374" t="str">
            <v>عمومي خط گيج</v>
          </cell>
          <cell r="P1374" t="str">
            <v>226</v>
          </cell>
        </row>
        <row r="1375">
          <cell r="A1375">
            <v>2240</v>
          </cell>
          <cell r="B1375" t="str">
            <v>880010800102</v>
          </cell>
          <cell r="C1375" t="str">
            <v>880</v>
          </cell>
          <cell r="D1375" t="str">
            <v>880010</v>
          </cell>
          <cell r="E1375" t="str">
            <v>دستمزد و مزايا</v>
          </cell>
          <cell r="F1375" t="str">
            <v>حق مسكن</v>
          </cell>
          <cell r="G1375" t="str">
            <v>800102</v>
          </cell>
          <cell r="H1375" t="str">
            <v>عمليات حرارتي و آبکاري</v>
          </cell>
          <cell r="P1375" t="str">
            <v>224</v>
          </cell>
        </row>
        <row r="1376">
          <cell r="A1376">
            <v>2261</v>
          </cell>
          <cell r="B1376" t="str">
            <v>880010800201</v>
          </cell>
          <cell r="C1376" t="str">
            <v>880</v>
          </cell>
          <cell r="D1376" t="str">
            <v>880010</v>
          </cell>
          <cell r="E1376" t="str">
            <v>دستمزد و مزايا</v>
          </cell>
          <cell r="F1376" t="str">
            <v>حق مسكن</v>
          </cell>
          <cell r="G1376" t="str">
            <v>800201</v>
          </cell>
          <cell r="H1376" t="str">
            <v>عمومي تحقيقات و مهندسي</v>
          </cell>
          <cell r="P1376" t="str">
            <v>226</v>
          </cell>
        </row>
        <row r="1377">
          <cell r="A1377">
            <v>2240</v>
          </cell>
          <cell r="B1377" t="str">
            <v>880010800106</v>
          </cell>
          <cell r="C1377" t="str">
            <v>880</v>
          </cell>
          <cell r="D1377" t="str">
            <v>880010</v>
          </cell>
          <cell r="E1377" t="str">
            <v>دستمزد و مزايا</v>
          </cell>
          <cell r="F1377" t="str">
            <v>حق مسكن</v>
          </cell>
          <cell r="G1377" t="str">
            <v>800106</v>
          </cell>
          <cell r="H1377" t="str">
            <v>تست مواد وشيمي</v>
          </cell>
          <cell r="P1377" t="str">
            <v>224</v>
          </cell>
        </row>
        <row r="1378">
          <cell r="A1378">
            <v>2240</v>
          </cell>
          <cell r="B1378" t="str">
            <v>880011800103</v>
          </cell>
          <cell r="C1378" t="str">
            <v>880</v>
          </cell>
          <cell r="D1378" t="str">
            <v>880011</v>
          </cell>
          <cell r="E1378" t="str">
            <v>دستمزد و مزايا</v>
          </cell>
          <cell r="F1378" t="str">
            <v>خواروبار</v>
          </cell>
          <cell r="G1378" t="str">
            <v>800103</v>
          </cell>
          <cell r="H1378" t="str">
            <v>مرکز ساخت و توليد</v>
          </cell>
          <cell r="P1378" t="str">
            <v>224</v>
          </cell>
        </row>
        <row r="1379">
          <cell r="A1379">
            <v>2200</v>
          </cell>
          <cell r="B1379" t="str">
            <v>880011800100</v>
          </cell>
          <cell r="C1379" t="str">
            <v>880</v>
          </cell>
          <cell r="D1379" t="str">
            <v>880011</v>
          </cell>
          <cell r="E1379" t="str">
            <v>دستمزد و مزايا</v>
          </cell>
          <cell r="F1379" t="str">
            <v>خواروبار</v>
          </cell>
          <cell r="G1379" t="str">
            <v>800100</v>
          </cell>
          <cell r="H1379" t="str">
            <v>مونتاژ</v>
          </cell>
          <cell r="P1379" t="str">
            <v>220</v>
          </cell>
        </row>
        <row r="1380">
          <cell r="A1380">
            <v>2300</v>
          </cell>
          <cell r="B1380" t="str">
            <v>880011800303</v>
          </cell>
          <cell r="C1380" t="str">
            <v>880</v>
          </cell>
          <cell r="D1380" t="str">
            <v>880011</v>
          </cell>
          <cell r="E1380" t="str">
            <v>دستمزد و مزايا</v>
          </cell>
          <cell r="F1380" t="str">
            <v>خواروبار</v>
          </cell>
          <cell r="G1380" t="str">
            <v>800303</v>
          </cell>
          <cell r="H1380" t="str">
            <v>برنامه ريزي</v>
          </cell>
          <cell r="P1380" t="str">
            <v>230</v>
          </cell>
        </row>
        <row r="1381">
          <cell r="A1381">
            <v>2404</v>
          </cell>
          <cell r="B1381" t="str">
            <v>880011800403</v>
          </cell>
          <cell r="C1381" t="str">
            <v>880</v>
          </cell>
          <cell r="D1381" t="str">
            <v>880011</v>
          </cell>
          <cell r="E1381" t="str">
            <v>دستمزد و مزايا</v>
          </cell>
          <cell r="F1381" t="str">
            <v>خواروبار</v>
          </cell>
          <cell r="G1381" t="str">
            <v>800403</v>
          </cell>
          <cell r="H1381" t="str">
            <v>امو ر اداري</v>
          </cell>
          <cell r="P1381" t="str">
            <v>240</v>
          </cell>
        </row>
        <row r="1382">
          <cell r="A1382">
            <v>2240</v>
          </cell>
          <cell r="B1382" t="str">
            <v>880011800104</v>
          </cell>
          <cell r="C1382" t="str">
            <v>880</v>
          </cell>
          <cell r="D1382" t="str">
            <v>880011</v>
          </cell>
          <cell r="E1382" t="str">
            <v>دستمزد و مزايا</v>
          </cell>
          <cell r="F1382" t="str">
            <v>خواروبار</v>
          </cell>
          <cell r="G1382" t="str">
            <v>800104</v>
          </cell>
          <cell r="H1382" t="str">
            <v>کنترل کيفي</v>
          </cell>
          <cell r="P1382" t="str">
            <v>224</v>
          </cell>
        </row>
        <row r="1383">
          <cell r="A1383">
            <v>2240</v>
          </cell>
          <cell r="B1383" t="str">
            <v>880011800107</v>
          </cell>
          <cell r="C1383" t="str">
            <v>880</v>
          </cell>
          <cell r="D1383" t="str">
            <v>880011</v>
          </cell>
          <cell r="E1383" t="str">
            <v>دستمزد و مزايا</v>
          </cell>
          <cell r="F1383" t="str">
            <v>خواروبار</v>
          </cell>
          <cell r="G1383" t="str">
            <v>800107</v>
          </cell>
          <cell r="H1383" t="str">
            <v>خط گيج</v>
          </cell>
          <cell r="P1383" t="str">
            <v>224</v>
          </cell>
        </row>
        <row r="1384">
          <cell r="A1384">
            <v>2300</v>
          </cell>
          <cell r="B1384" t="str">
            <v>880011800302</v>
          </cell>
          <cell r="C1384" t="str">
            <v>880</v>
          </cell>
          <cell r="D1384" t="str">
            <v>880011</v>
          </cell>
          <cell r="E1384" t="str">
            <v>دستمزد و مزايا</v>
          </cell>
          <cell r="F1384" t="str">
            <v>خواروبار</v>
          </cell>
          <cell r="G1384" t="str">
            <v>800302</v>
          </cell>
          <cell r="H1384" t="str">
            <v>خدمات فني</v>
          </cell>
          <cell r="P1384" t="str">
            <v>230</v>
          </cell>
        </row>
        <row r="1385">
          <cell r="A1385">
            <v>2404</v>
          </cell>
          <cell r="B1385" t="str">
            <v>880011800401</v>
          </cell>
          <cell r="C1385" t="str">
            <v>880</v>
          </cell>
          <cell r="D1385" t="str">
            <v>880011</v>
          </cell>
          <cell r="E1385" t="str">
            <v>دستمزد و مزايا</v>
          </cell>
          <cell r="F1385" t="str">
            <v>خواروبار</v>
          </cell>
          <cell r="G1385" t="str">
            <v>800401</v>
          </cell>
          <cell r="H1385" t="str">
            <v>مديريت</v>
          </cell>
          <cell r="P1385" t="str">
            <v>240</v>
          </cell>
        </row>
        <row r="1386">
          <cell r="A1386">
            <v>2268</v>
          </cell>
          <cell r="B1386" t="str">
            <v>880011800202</v>
          </cell>
          <cell r="C1386" t="str">
            <v>880</v>
          </cell>
          <cell r="D1386" t="str">
            <v>880011</v>
          </cell>
          <cell r="E1386" t="str">
            <v>دستمزد و مزايا</v>
          </cell>
          <cell r="F1386" t="str">
            <v>خواروبار</v>
          </cell>
          <cell r="G1386" t="str">
            <v>800202</v>
          </cell>
          <cell r="H1386" t="str">
            <v>عمومي ساخت و توليد</v>
          </cell>
          <cell r="P1386" t="str">
            <v>226</v>
          </cell>
        </row>
        <row r="1387">
          <cell r="A1387">
            <v>2404</v>
          </cell>
          <cell r="B1387" t="str">
            <v>880011800400</v>
          </cell>
          <cell r="C1387" t="str">
            <v>880</v>
          </cell>
          <cell r="D1387" t="str">
            <v>880011</v>
          </cell>
          <cell r="E1387" t="str">
            <v>دستمزد و مزايا</v>
          </cell>
          <cell r="F1387" t="str">
            <v>خواروبار</v>
          </cell>
          <cell r="G1387" t="str">
            <v>800400</v>
          </cell>
          <cell r="H1387" t="str">
            <v>امور مالي</v>
          </cell>
          <cell r="P1387" t="str">
            <v>240</v>
          </cell>
        </row>
        <row r="1388">
          <cell r="A1388">
            <v>2300</v>
          </cell>
          <cell r="B1388" t="str">
            <v>880011800304</v>
          </cell>
          <cell r="C1388" t="str">
            <v>880</v>
          </cell>
          <cell r="D1388" t="str">
            <v>880011</v>
          </cell>
          <cell r="E1388" t="str">
            <v>دستمزد و مزايا</v>
          </cell>
          <cell r="F1388" t="str">
            <v>خواروبار</v>
          </cell>
          <cell r="G1388" t="str">
            <v>800304</v>
          </cell>
          <cell r="H1388" t="str">
            <v>تدارکات و تامين قطعات</v>
          </cell>
          <cell r="P1388" t="str">
            <v>230</v>
          </cell>
        </row>
        <row r="1389">
          <cell r="A1389">
            <v>2300</v>
          </cell>
          <cell r="B1389" t="str">
            <v>880011800301</v>
          </cell>
          <cell r="C1389" t="str">
            <v>880</v>
          </cell>
          <cell r="D1389" t="str">
            <v>880011</v>
          </cell>
          <cell r="E1389" t="str">
            <v>دستمزد و مزايا</v>
          </cell>
          <cell r="F1389" t="str">
            <v>خواروبار</v>
          </cell>
          <cell r="G1389" t="str">
            <v>800301</v>
          </cell>
          <cell r="H1389" t="str">
            <v>حراست</v>
          </cell>
          <cell r="P1389" t="str">
            <v>230</v>
          </cell>
        </row>
        <row r="1390">
          <cell r="A1390">
            <v>2240</v>
          </cell>
          <cell r="B1390" t="str">
            <v>880011800105</v>
          </cell>
          <cell r="C1390" t="str">
            <v>880</v>
          </cell>
          <cell r="D1390" t="str">
            <v>880011</v>
          </cell>
          <cell r="E1390" t="str">
            <v>دستمزد و مزايا</v>
          </cell>
          <cell r="F1390" t="str">
            <v>خواروبار</v>
          </cell>
          <cell r="G1390" t="str">
            <v>800105</v>
          </cell>
          <cell r="H1390" t="str">
            <v>مترولوژي</v>
          </cell>
          <cell r="P1390" t="str">
            <v>224</v>
          </cell>
        </row>
        <row r="1391">
          <cell r="A1391">
            <v>2500</v>
          </cell>
          <cell r="B1391" t="str">
            <v>880011800500</v>
          </cell>
          <cell r="C1391" t="str">
            <v>880</v>
          </cell>
          <cell r="D1391" t="str">
            <v>880011</v>
          </cell>
          <cell r="E1391" t="str">
            <v>دستمزد و مزايا</v>
          </cell>
          <cell r="F1391" t="str">
            <v>خواروبار</v>
          </cell>
          <cell r="G1391" t="str">
            <v>800500</v>
          </cell>
          <cell r="H1391" t="str">
            <v>فروش</v>
          </cell>
          <cell r="P1391" t="str">
            <v>250</v>
          </cell>
        </row>
        <row r="1392">
          <cell r="A1392">
            <v>2404</v>
          </cell>
          <cell r="B1392" t="str">
            <v>880011800402</v>
          </cell>
          <cell r="C1392" t="str">
            <v>880</v>
          </cell>
          <cell r="D1392" t="str">
            <v>880011</v>
          </cell>
          <cell r="E1392" t="str">
            <v>دستمزد و مزايا</v>
          </cell>
          <cell r="F1392" t="str">
            <v>خواروبار</v>
          </cell>
          <cell r="G1392" t="str">
            <v>800402</v>
          </cell>
          <cell r="H1392" t="str">
            <v>دفتر تهران</v>
          </cell>
          <cell r="P1392" t="str">
            <v>240</v>
          </cell>
        </row>
        <row r="1393">
          <cell r="A1393">
            <v>2300</v>
          </cell>
          <cell r="B1393" t="str">
            <v>880011800305</v>
          </cell>
          <cell r="C1393" t="str">
            <v>880</v>
          </cell>
          <cell r="D1393" t="str">
            <v>880011</v>
          </cell>
          <cell r="E1393" t="str">
            <v>دستمزد و مزايا</v>
          </cell>
          <cell r="F1393" t="str">
            <v>خواروبار</v>
          </cell>
          <cell r="G1393" t="str">
            <v>800305</v>
          </cell>
          <cell r="H1393" t="str">
            <v>طرح و توسعه سيستمها</v>
          </cell>
          <cell r="P1393" t="str">
            <v>230</v>
          </cell>
        </row>
        <row r="1394">
          <cell r="A1394">
            <v>2240</v>
          </cell>
          <cell r="B1394" t="str">
            <v>880011800101</v>
          </cell>
          <cell r="C1394" t="str">
            <v>880</v>
          </cell>
          <cell r="D1394" t="str">
            <v>880011</v>
          </cell>
          <cell r="E1394" t="str">
            <v>دستمزد و مزايا</v>
          </cell>
          <cell r="F1394" t="str">
            <v>خواروبار</v>
          </cell>
          <cell r="G1394" t="str">
            <v>800101</v>
          </cell>
          <cell r="H1394" t="str">
            <v>تحقيقات مهندسي</v>
          </cell>
          <cell r="P1394" t="str">
            <v>224</v>
          </cell>
        </row>
        <row r="1395">
          <cell r="A1395">
            <v>2268</v>
          </cell>
          <cell r="B1395" t="str">
            <v>880011800203</v>
          </cell>
          <cell r="C1395" t="str">
            <v>880</v>
          </cell>
          <cell r="D1395" t="str">
            <v>880011</v>
          </cell>
          <cell r="E1395" t="str">
            <v>دستمزد و مزايا</v>
          </cell>
          <cell r="F1395" t="str">
            <v>خواروبار</v>
          </cell>
          <cell r="G1395" t="str">
            <v>800203</v>
          </cell>
          <cell r="H1395" t="str">
            <v>عمومي کنترل کيفي</v>
          </cell>
          <cell r="P1395" t="str">
            <v>226</v>
          </cell>
        </row>
        <row r="1396">
          <cell r="A1396">
            <v>2228</v>
          </cell>
          <cell r="B1396" t="str">
            <v>880011800200</v>
          </cell>
          <cell r="C1396" t="str">
            <v>880</v>
          </cell>
          <cell r="D1396" t="str">
            <v>880011</v>
          </cell>
          <cell r="E1396" t="str">
            <v>دستمزد و مزايا</v>
          </cell>
          <cell r="F1396" t="str">
            <v>خواروبار</v>
          </cell>
          <cell r="G1396" t="str">
            <v>800200</v>
          </cell>
          <cell r="H1396" t="str">
            <v>عمومي مونتاژ</v>
          </cell>
          <cell r="P1396" t="str">
            <v>222</v>
          </cell>
        </row>
        <row r="1397">
          <cell r="A1397">
            <v>2268</v>
          </cell>
          <cell r="B1397" t="str">
            <v>880011800206</v>
          </cell>
          <cell r="C1397" t="str">
            <v>880</v>
          </cell>
          <cell r="D1397" t="str">
            <v>880011</v>
          </cell>
          <cell r="E1397" t="str">
            <v>دستمزد و مزايا</v>
          </cell>
          <cell r="F1397" t="str">
            <v>خواروبار</v>
          </cell>
          <cell r="G1397" t="str">
            <v>800206</v>
          </cell>
          <cell r="H1397" t="str">
            <v>عمومي خط گيج</v>
          </cell>
          <cell r="P1397" t="str">
            <v>226</v>
          </cell>
        </row>
        <row r="1398">
          <cell r="A1398">
            <v>2240</v>
          </cell>
          <cell r="B1398" t="str">
            <v>880011800102</v>
          </cell>
          <cell r="C1398" t="str">
            <v>880</v>
          </cell>
          <cell r="D1398" t="str">
            <v>880011</v>
          </cell>
          <cell r="E1398" t="str">
            <v>دستمزد و مزايا</v>
          </cell>
          <cell r="F1398" t="str">
            <v>خواروبار</v>
          </cell>
          <cell r="G1398" t="str">
            <v>800102</v>
          </cell>
          <cell r="H1398" t="str">
            <v>عمليات حرارتي و آبکاري</v>
          </cell>
          <cell r="P1398" t="str">
            <v>224</v>
          </cell>
        </row>
        <row r="1399">
          <cell r="A1399">
            <v>2268</v>
          </cell>
          <cell r="B1399" t="str">
            <v>880011800201</v>
          </cell>
          <cell r="C1399" t="str">
            <v>880</v>
          </cell>
          <cell r="D1399" t="str">
            <v>880011</v>
          </cell>
          <cell r="E1399" t="str">
            <v>دستمزد و مزايا</v>
          </cell>
          <cell r="F1399" t="str">
            <v>خواروبار</v>
          </cell>
          <cell r="G1399" t="str">
            <v>800201</v>
          </cell>
          <cell r="H1399" t="str">
            <v>عمومي تحقيقات و مهندسي</v>
          </cell>
          <cell r="P1399" t="str">
            <v>226</v>
          </cell>
        </row>
        <row r="1400">
          <cell r="A1400">
            <v>2240</v>
          </cell>
          <cell r="B1400" t="str">
            <v>880011800106</v>
          </cell>
          <cell r="C1400" t="str">
            <v>880</v>
          </cell>
          <cell r="D1400" t="str">
            <v>880011</v>
          </cell>
          <cell r="E1400" t="str">
            <v>دستمزد و مزايا</v>
          </cell>
          <cell r="F1400" t="str">
            <v>خواروبار</v>
          </cell>
          <cell r="G1400" t="str">
            <v>800106</v>
          </cell>
          <cell r="H1400" t="str">
            <v>تست مواد وشيمي</v>
          </cell>
          <cell r="P1400" t="str">
            <v>224</v>
          </cell>
        </row>
        <row r="1401">
          <cell r="A1401">
            <v>2242</v>
          </cell>
          <cell r="B1401" t="str">
            <v>880012800103</v>
          </cell>
          <cell r="C1401" t="str">
            <v>880</v>
          </cell>
          <cell r="D1401" t="str">
            <v>880012</v>
          </cell>
          <cell r="E1401" t="str">
            <v>دستمزد و مزايا</v>
          </cell>
          <cell r="F1401" t="str">
            <v>پاداش بهره وري</v>
          </cell>
          <cell r="G1401" t="str">
            <v>800103</v>
          </cell>
          <cell r="H1401" t="str">
            <v>مرکز ساخت و توليد</v>
          </cell>
          <cell r="P1401" t="str">
            <v>224</v>
          </cell>
        </row>
        <row r="1402">
          <cell r="A1402">
            <v>2202</v>
          </cell>
          <cell r="B1402" t="str">
            <v>880012800100</v>
          </cell>
          <cell r="C1402" t="str">
            <v>880</v>
          </cell>
          <cell r="D1402" t="str">
            <v>880012</v>
          </cell>
          <cell r="E1402" t="str">
            <v>دستمزد و مزايا</v>
          </cell>
          <cell r="F1402" t="str">
            <v>پاداش بهره وري</v>
          </cell>
          <cell r="G1402" t="str">
            <v>800100</v>
          </cell>
          <cell r="H1402" t="str">
            <v>مونتاژ</v>
          </cell>
          <cell r="P1402" t="str">
            <v>220</v>
          </cell>
        </row>
        <row r="1403">
          <cell r="A1403">
            <v>2303</v>
          </cell>
          <cell r="B1403" t="str">
            <v>880012800303</v>
          </cell>
          <cell r="C1403" t="str">
            <v>880</v>
          </cell>
          <cell r="D1403" t="str">
            <v>880012</v>
          </cell>
          <cell r="E1403" t="str">
            <v>دستمزد و مزايا</v>
          </cell>
          <cell r="F1403" t="str">
            <v>پاداش بهره وري</v>
          </cell>
          <cell r="G1403" t="str">
            <v>800303</v>
          </cell>
          <cell r="H1403" t="str">
            <v>برنامه ريزي</v>
          </cell>
          <cell r="P1403" t="str">
            <v>230</v>
          </cell>
        </row>
        <row r="1404">
          <cell r="A1404">
            <v>2265</v>
          </cell>
          <cell r="B1404" t="str">
            <v>880012800202</v>
          </cell>
          <cell r="C1404" t="str">
            <v>880</v>
          </cell>
          <cell r="D1404" t="str">
            <v>880012</v>
          </cell>
          <cell r="E1404" t="str">
            <v>دستمزد و مزايا</v>
          </cell>
          <cell r="F1404" t="str">
            <v>پاداش بهره وري</v>
          </cell>
          <cell r="G1404" t="str">
            <v>800202</v>
          </cell>
          <cell r="H1404" t="str">
            <v>عمومي ساخت و توليد</v>
          </cell>
          <cell r="P1404" t="str">
            <v>226</v>
          </cell>
        </row>
        <row r="1405">
          <cell r="A1405">
            <v>2242</v>
          </cell>
          <cell r="B1405" t="str">
            <v>880012800104</v>
          </cell>
          <cell r="C1405" t="str">
            <v>880</v>
          </cell>
          <cell r="D1405" t="str">
            <v>880012</v>
          </cell>
          <cell r="E1405" t="str">
            <v>دستمزد و مزايا</v>
          </cell>
          <cell r="F1405" t="str">
            <v>پاداش بهره وري</v>
          </cell>
          <cell r="G1405" t="str">
            <v>800104</v>
          </cell>
          <cell r="H1405" t="str">
            <v>کنترل کيفي</v>
          </cell>
          <cell r="P1405" t="str">
            <v>224</v>
          </cell>
        </row>
        <row r="1406">
          <cell r="A1406">
            <v>2303</v>
          </cell>
          <cell r="B1406" t="str">
            <v>880012800302</v>
          </cell>
          <cell r="C1406" t="str">
            <v>880</v>
          </cell>
          <cell r="D1406" t="str">
            <v>880012</v>
          </cell>
          <cell r="E1406" t="str">
            <v>دستمزد و مزايا</v>
          </cell>
          <cell r="F1406" t="str">
            <v>پاداش بهره وري</v>
          </cell>
          <cell r="G1406" t="str">
            <v>800302</v>
          </cell>
          <cell r="H1406" t="str">
            <v>خدمات فني</v>
          </cell>
          <cell r="P1406" t="str">
            <v>230</v>
          </cell>
        </row>
        <row r="1407">
          <cell r="A1407">
            <v>2403</v>
          </cell>
          <cell r="B1407" t="str">
            <v>880012800401</v>
          </cell>
          <cell r="C1407" t="str">
            <v>880</v>
          </cell>
          <cell r="D1407" t="str">
            <v>880012</v>
          </cell>
          <cell r="E1407" t="str">
            <v>دستمزد و مزايا</v>
          </cell>
          <cell r="F1407" t="str">
            <v>پاداش بهره وري</v>
          </cell>
          <cell r="G1407" t="str">
            <v>800401</v>
          </cell>
          <cell r="H1407" t="str">
            <v>مديريت</v>
          </cell>
          <cell r="P1407" t="str">
            <v>240</v>
          </cell>
        </row>
        <row r="1408">
          <cell r="A1408">
            <v>2403</v>
          </cell>
          <cell r="B1408" t="str">
            <v>880012800403</v>
          </cell>
          <cell r="C1408" t="str">
            <v>880</v>
          </cell>
          <cell r="D1408" t="str">
            <v>880012</v>
          </cell>
          <cell r="E1408" t="str">
            <v>دستمزد و مزايا</v>
          </cell>
          <cell r="F1408" t="str">
            <v>پاداش بهره وري</v>
          </cell>
          <cell r="G1408" t="str">
            <v>800403</v>
          </cell>
          <cell r="H1408" t="str">
            <v>امو ر اداري</v>
          </cell>
          <cell r="P1408" t="str">
            <v>240</v>
          </cell>
        </row>
        <row r="1409">
          <cell r="A1409">
            <v>2403</v>
          </cell>
          <cell r="B1409" t="str">
            <v>880012800400</v>
          </cell>
          <cell r="C1409" t="str">
            <v>880</v>
          </cell>
          <cell r="D1409" t="str">
            <v>880012</v>
          </cell>
          <cell r="E1409" t="str">
            <v>دستمزد و مزايا</v>
          </cell>
          <cell r="F1409" t="str">
            <v>پاداش بهره وري</v>
          </cell>
          <cell r="G1409" t="str">
            <v>800400</v>
          </cell>
          <cell r="H1409" t="str">
            <v>امور مالي</v>
          </cell>
          <cell r="P1409" t="str">
            <v>240</v>
          </cell>
        </row>
        <row r="1410">
          <cell r="A1410">
            <v>2503</v>
          </cell>
          <cell r="B1410" t="str">
            <v>880012800500</v>
          </cell>
          <cell r="C1410" t="str">
            <v>880</v>
          </cell>
          <cell r="D1410" t="str">
            <v>880012</v>
          </cell>
          <cell r="E1410" t="str">
            <v>دستمزد و مزايا</v>
          </cell>
          <cell r="F1410" t="str">
            <v>پاداش بهره وري</v>
          </cell>
          <cell r="G1410" t="str">
            <v>800500</v>
          </cell>
          <cell r="H1410" t="str">
            <v>فروش</v>
          </cell>
          <cell r="P1410" t="str">
            <v>250</v>
          </cell>
        </row>
        <row r="1411">
          <cell r="A1411">
            <v>2242</v>
          </cell>
          <cell r="B1411" t="str">
            <v>880012800107</v>
          </cell>
          <cell r="C1411" t="str">
            <v>880</v>
          </cell>
          <cell r="D1411" t="str">
            <v>880012</v>
          </cell>
          <cell r="E1411" t="str">
            <v>دستمزد و مزايا</v>
          </cell>
          <cell r="F1411" t="str">
            <v>پاداش بهره وري</v>
          </cell>
          <cell r="G1411" t="str">
            <v>800107</v>
          </cell>
          <cell r="H1411" t="str">
            <v>خط گيج</v>
          </cell>
          <cell r="P1411" t="str">
            <v>224</v>
          </cell>
        </row>
        <row r="1412">
          <cell r="A1412">
            <v>2242</v>
          </cell>
          <cell r="B1412" t="str">
            <v>880012800101</v>
          </cell>
          <cell r="C1412" t="str">
            <v>880</v>
          </cell>
          <cell r="D1412" t="str">
            <v>880012</v>
          </cell>
          <cell r="E1412" t="str">
            <v>دستمزد و مزايا</v>
          </cell>
          <cell r="F1412" t="str">
            <v>پاداش بهره وري</v>
          </cell>
          <cell r="G1412" t="str">
            <v>800101</v>
          </cell>
          <cell r="H1412" t="str">
            <v>تحقيقات مهندسي</v>
          </cell>
          <cell r="P1412" t="str">
            <v>224</v>
          </cell>
        </row>
        <row r="1413">
          <cell r="A1413">
            <v>2265</v>
          </cell>
          <cell r="B1413" t="str">
            <v>880012800203</v>
          </cell>
          <cell r="C1413" t="str">
            <v>880</v>
          </cell>
          <cell r="D1413" t="str">
            <v>880012</v>
          </cell>
          <cell r="E1413" t="str">
            <v>دستمزد و مزايا</v>
          </cell>
          <cell r="F1413" t="str">
            <v>پاداش بهره وري</v>
          </cell>
          <cell r="G1413" t="str">
            <v>800203</v>
          </cell>
          <cell r="H1413" t="str">
            <v>عمومي کنترل کيفي</v>
          </cell>
          <cell r="P1413" t="str">
            <v>226</v>
          </cell>
        </row>
        <row r="1414">
          <cell r="A1414">
            <v>2303</v>
          </cell>
          <cell r="B1414" t="str">
            <v>880012800304</v>
          </cell>
          <cell r="C1414" t="str">
            <v>880</v>
          </cell>
          <cell r="D1414" t="str">
            <v>880012</v>
          </cell>
          <cell r="E1414" t="str">
            <v>دستمزد و مزايا</v>
          </cell>
          <cell r="F1414" t="str">
            <v>پاداش بهره وري</v>
          </cell>
          <cell r="G1414" t="str">
            <v>800304</v>
          </cell>
          <cell r="H1414" t="str">
            <v>تدارکات و تامين قطعات</v>
          </cell>
          <cell r="P1414" t="str">
            <v>230</v>
          </cell>
        </row>
        <row r="1415">
          <cell r="A1415">
            <v>2303</v>
          </cell>
          <cell r="B1415" t="str">
            <v>880012800301</v>
          </cell>
          <cell r="C1415" t="str">
            <v>880</v>
          </cell>
          <cell r="D1415" t="str">
            <v>880012</v>
          </cell>
          <cell r="E1415" t="str">
            <v>دستمزد و مزايا</v>
          </cell>
          <cell r="F1415" t="str">
            <v>پاداش بهره وري</v>
          </cell>
          <cell r="G1415" t="str">
            <v>800301</v>
          </cell>
          <cell r="H1415" t="str">
            <v>حراست</v>
          </cell>
          <cell r="P1415" t="str">
            <v>230</v>
          </cell>
        </row>
        <row r="1416">
          <cell r="A1416">
            <v>2303</v>
          </cell>
          <cell r="B1416" t="str">
            <v>880012800305</v>
          </cell>
          <cell r="C1416" t="str">
            <v>880</v>
          </cell>
          <cell r="D1416" t="str">
            <v>880012</v>
          </cell>
          <cell r="E1416" t="str">
            <v>دستمزد و مزايا</v>
          </cell>
          <cell r="F1416" t="str">
            <v>پاداش بهره وري</v>
          </cell>
          <cell r="G1416" t="str">
            <v>800305</v>
          </cell>
          <cell r="H1416" t="str">
            <v>طرح و توسعه سيستمها</v>
          </cell>
          <cell r="P1416" t="str">
            <v>230</v>
          </cell>
        </row>
        <row r="1417">
          <cell r="A1417">
            <v>2265</v>
          </cell>
          <cell r="B1417" t="str">
            <v>880012800201</v>
          </cell>
          <cell r="C1417" t="str">
            <v>880</v>
          </cell>
          <cell r="D1417" t="str">
            <v>880012</v>
          </cell>
          <cell r="E1417" t="str">
            <v>دستمزد و مزايا</v>
          </cell>
          <cell r="F1417" t="str">
            <v>پاداش بهره وري</v>
          </cell>
          <cell r="G1417" t="str">
            <v>800201</v>
          </cell>
          <cell r="H1417" t="str">
            <v>عمومي تحقيقات و مهندسي</v>
          </cell>
          <cell r="P1417" t="str">
            <v>226</v>
          </cell>
        </row>
        <row r="1418">
          <cell r="A1418">
            <v>2242</v>
          </cell>
          <cell r="B1418" t="str">
            <v>880012800105</v>
          </cell>
          <cell r="C1418" t="str">
            <v>880</v>
          </cell>
          <cell r="D1418" t="str">
            <v>880012</v>
          </cell>
          <cell r="E1418" t="str">
            <v>دستمزد و مزايا</v>
          </cell>
          <cell r="F1418" t="str">
            <v>پاداش بهره وري</v>
          </cell>
          <cell r="G1418" t="str">
            <v>800105</v>
          </cell>
          <cell r="H1418" t="str">
            <v>مترولوژي</v>
          </cell>
          <cell r="P1418" t="str">
            <v>224</v>
          </cell>
        </row>
        <row r="1419">
          <cell r="A1419">
            <v>2225</v>
          </cell>
          <cell r="B1419" t="str">
            <v>880012800200</v>
          </cell>
          <cell r="C1419" t="str">
            <v>880</v>
          </cell>
          <cell r="D1419" t="str">
            <v>880012</v>
          </cell>
          <cell r="E1419" t="str">
            <v>دستمزد و مزايا</v>
          </cell>
          <cell r="F1419" t="str">
            <v>پاداش بهره وري</v>
          </cell>
          <cell r="G1419" t="str">
            <v>800200</v>
          </cell>
          <cell r="H1419" t="str">
            <v>عمومي مونتاژ</v>
          </cell>
          <cell r="P1419" t="str">
            <v>222</v>
          </cell>
        </row>
        <row r="1420">
          <cell r="A1420">
            <v>2403</v>
          </cell>
          <cell r="B1420" t="str">
            <v>880012800402</v>
          </cell>
          <cell r="C1420" t="str">
            <v>880</v>
          </cell>
          <cell r="D1420" t="str">
            <v>880012</v>
          </cell>
          <cell r="E1420" t="str">
            <v>دستمزد و مزايا</v>
          </cell>
          <cell r="F1420" t="str">
            <v>پاداش بهره وري</v>
          </cell>
          <cell r="G1420" t="str">
            <v>800402</v>
          </cell>
          <cell r="H1420" t="str">
            <v>دفتر تهران</v>
          </cell>
          <cell r="P1420" t="str">
            <v>240</v>
          </cell>
        </row>
        <row r="1421">
          <cell r="A1421">
            <v>2242</v>
          </cell>
          <cell r="B1421" t="str">
            <v>880012800106</v>
          </cell>
          <cell r="C1421" t="str">
            <v>880</v>
          </cell>
          <cell r="D1421" t="str">
            <v>880012</v>
          </cell>
          <cell r="E1421" t="str">
            <v>دستمزد و مزايا</v>
          </cell>
          <cell r="F1421" t="str">
            <v>پاداش بهره وري</v>
          </cell>
          <cell r="G1421" t="str">
            <v>800106</v>
          </cell>
          <cell r="H1421" t="str">
            <v>تست مواد وشيمي</v>
          </cell>
          <cell r="P1421" t="str">
            <v>224</v>
          </cell>
        </row>
        <row r="1422">
          <cell r="A1422">
            <v>2265</v>
          </cell>
          <cell r="B1422" t="str">
            <v>880012800206</v>
          </cell>
          <cell r="C1422" t="str">
            <v>880</v>
          </cell>
          <cell r="D1422" t="str">
            <v>880012</v>
          </cell>
          <cell r="E1422" t="str">
            <v>دستمزد و مزايا</v>
          </cell>
          <cell r="F1422" t="str">
            <v>پاداش بهره وري</v>
          </cell>
          <cell r="G1422" t="str">
            <v>800206</v>
          </cell>
          <cell r="H1422" t="str">
            <v>عمومي خط گيج</v>
          </cell>
          <cell r="P1422" t="str">
            <v>226</v>
          </cell>
        </row>
        <row r="1423">
          <cell r="A1423">
            <v>2242</v>
          </cell>
          <cell r="B1423" t="str">
            <v>880012800102</v>
          </cell>
          <cell r="C1423" t="str">
            <v>880</v>
          </cell>
          <cell r="D1423" t="str">
            <v>880012</v>
          </cell>
          <cell r="E1423" t="str">
            <v>دستمزد و مزايا</v>
          </cell>
          <cell r="F1423" t="str">
            <v>پاداش بهره وري</v>
          </cell>
          <cell r="G1423" t="str">
            <v>800102</v>
          </cell>
          <cell r="H1423" t="str">
            <v>عمليات حرارتي و آبکاري</v>
          </cell>
          <cell r="P1423" t="str">
            <v>224</v>
          </cell>
        </row>
        <row r="1424">
          <cell r="A1424">
            <v>2403</v>
          </cell>
          <cell r="B1424" t="str">
            <v>880013800400</v>
          </cell>
          <cell r="C1424" t="str">
            <v>880</v>
          </cell>
          <cell r="D1424" t="str">
            <v>880013</v>
          </cell>
          <cell r="E1424" t="str">
            <v>دستمزد و مزايا</v>
          </cell>
          <cell r="F1424" t="str">
            <v>پاداش هاي اهدائي مديريت</v>
          </cell>
          <cell r="G1424" t="str">
            <v>800400</v>
          </cell>
          <cell r="H1424" t="str">
            <v>امور مالي</v>
          </cell>
          <cell r="P1424" t="str">
            <v>240</v>
          </cell>
        </row>
        <row r="1425">
          <cell r="A1425">
            <v>2303</v>
          </cell>
          <cell r="B1425" t="str">
            <v>880013800303</v>
          </cell>
          <cell r="C1425" t="str">
            <v>880</v>
          </cell>
          <cell r="D1425" t="str">
            <v>880013</v>
          </cell>
          <cell r="E1425" t="str">
            <v>دستمزد و مزايا</v>
          </cell>
          <cell r="F1425" t="str">
            <v>پاداش هاي اهدائي مديريت</v>
          </cell>
          <cell r="G1425" t="str">
            <v>800303</v>
          </cell>
          <cell r="H1425" t="str">
            <v>برنامه ريزي</v>
          </cell>
          <cell r="P1425" t="str">
            <v>230</v>
          </cell>
        </row>
        <row r="1426">
          <cell r="A1426">
            <v>2242</v>
          </cell>
          <cell r="B1426" t="str">
            <v>880013800103</v>
          </cell>
          <cell r="C1426" t="str">
            <v>880</v>
          </cell>
          <cell r="D1426" t="str">
            <v>880013</v>
          </cell>
          <cell r="E1426" t="str">
            <v>دستمزد و مزايا</v>
          </cell>
          <cell r="F1426" t="str">
            <v>پاداش هاي اهدائي مديريت</v>
          </cell>
          <cell r="G1426" t="str">
            <v>800103</v>
          </cell>
          <cell r="H1426" t="str">
            <v>مرکز ساخت و توليد</v>
          </cell>
          <cell r="P1426" t="str">
            <v>224</v>
          </cell>
        </row>
        <row r="1427">
          <cell r="A1427">
            <v>2202</v>
          </cell>
          <cell r="B1427" t="str">
            <v>880013800100</v>
          </cell>
          <cell r="C1427" t="str">
            <v>880</v>
          </cell>
          <cell r="D1427" t="str">
            <v>880013</v>
          </cell>
          <cell r="E1427" t="str">
            <v>دستمزد و مزايا</v>
          </cell>
          <cell r="F1427" t="str">
            <v>پاداش هاي اهدائي مديريت</v>
          </cell>
          <cell r="G1427" t="str">
            <v>800100</v>
          </cell>
          <cell r="H1427" t="str">
            <v>مونتاژ</v>
          </cell>
          <cell r="P1427" t="str">
            <v>220</v>
          </cell>
        </row>
        <row r="1428">
          <cell r="A1428">
            <v>2403</v>
          </cell>
          <cell r="B1428" t="str">
            <v>880013800403</v>
          </cell>
          <cell r="C1428" t="str">
            <v>880</v>
          </cell>
          <cell r="D1428" t="str">
            <v>880013</v>
          </cell>
          <cell r="E1428" t="str">
            <v>دستمزد و مزايا</v>
          </cell>
          <cell r="F1428" t="str">
            <v>پاداش هاي اهدائي مديريت</v>
          </cell>
          <cell r="G1428" t="str">
            <v>800403</v>
          </cell>
          <cell r="H1428" t="str">
            <v>امو ر اداري</v>
          </cell>
          <cell r="P1428" t="str">
            <v>240</v>
          </cell>
        </row>
        <row r="1429">
          <cell r="A1429">
            <v>2303</v>
          </cell>
          <cell r="B1429" t="str">
            <v>880013800302</v>
          </cell>
          <cell r="C1429" t="str">
            <v>880</v>
          </cell>
          <cell r="D1429" t="str">
            <v>880013</v>
          </cell>
          <cell r="E1429" t="str">
            <v>دستمزد و مزايا</v>
          </cell>
          <cell r="F1429" t="str">
            <v>پاداش هاي اهدائي مديريت</v>
          </cell>
          <cell r="G1429" t="str">
            <v>800302</v>
          </cell>
          <cell r="H1429" t="str">
            <v>خدمات فني</v>
          </cell>
          <cell r="P1429" t="str">
            <v>230</v>
          </cell>
        </row>
        <row r="1430">
          <cell r="A1430">
            <v>2242</v>
          </cell>
          <cell r="B1430" t="str">
            <v>880013800107</v>
          </cell>
          <cell r="C1430" t="str">
            <v>880</v>
          </cell>
          <cell r="D1430" t="str">
            <v>880013</v>
          </cell>
          <cell r="E1430" t="str">
            <v>دستمزد و مزايا</v>
          </cell>
          <cell r="F1430" t="str">
            <v>پاداش هاي اهدائي مديريت</v>
          </cell>
          <cell r="G1430" t="str">
            <v>800107</v>
          </cell>
          <cell r="H1430" t="str">
            <v>خط گيج</v>
          </cell>
          <cell r="P1430" t="str">
            <v>224</v>
          </cell>
        </row>
        <row r="1431">
          <cell r="A1431">
            <v>2242</v>
          </cell>
          <cell r="B1431" t="str">
            <v>880013800104</v>
          </cell>
          <cell r="C1431" t="str">
            <v>880</v>
          </cell>
          <cell r="D1431" t="str">
            <v>880013</v>
          </cell>
          <cell r="E1431" t="str">
            <v>دستمزد و مزايا</v>
          </cell>
          <cell r="F1431" t="str">
            <v>پاداش هاي اهدائي مديريت</v>
          </cell>
          <cell r="G1431" t="str">
            <v>800104</v>
          </cell>
          <cell r="H1431" t="str">
            <v>کنترل کيفي</v>
          </cell>
          <cell r="P1431" t="str">
            <v>224</v>
          </cell>
        </row>
        <row r="1432">
          <cell r="A1432">
            <v>2265</v>
          </cell>
          <cell r="B1432" t="str">
            <v>880013800202</v>
          </cell>
          <cell r="C1432" t="str">
            <v>880</v>
          </cell>
          <cell r="D1432" t="str">
            <v>880013</v>
          </cell>
          <cell r="E1432" t="str">
            <v>دستمزد و مزايا</v>
          </cell>
          <cell r="F1432" t="str">
            <v>پاداش هاي اهدائي مديريت</v>
          </cell>
          <cell r="G1432" t="str">
            <v>800202</v>
          </cell>
          <cell r="H1432" t="str">
            <v>عمومي ساخت و توليد</v>
          </cell>
          <cell r="P1432" t="str">
            <v>226</v>
          </cell>
        </row>
        <row r="1433">
          <cell r="A1433">
            <v>2242</v>
          </cell>
          <cell r="B1433" t="str">
            <v>880013800101</v>
          </cell>
          <cell r="C1433" t="str">
            <v>880</v>
          </cell>
          <cell r="D1433" t="str">
            <v>880013</v>
          </cell>
          <cell r="E1433" t="str">
            <v>دستمزد و مزايا</v>
          </cell>
          <cell r="F1433" t="str">
            <v>پاداش هاي اهدائي مديريت</v>
          </cell>
          <cell r="G1433" t="str">
            <v>800101</v>
          </cell>
          <cell r="H1433" t="str">
            <v>تحقيقات مهندسي</v>
          </cell>
          <cell r="P1433" t="str">
            <v>224</v>
          </cell>
        </row>
        <row r="1434">
          <cell r="A1434">
            <v>2403</v>
          </cell>
          <cell r="B1434" t="str">
            <v>880013800401</v>
          </cell>
          <cell r="C1434" t="str">
            <v>880</v>
          </cell>
          <cell r="D1434" t="str">
            <v>880013</v>
          </cell>
          <cell r="E1434" t="str">
            <v>دستمزد و مزايا</v>
          </cell>
          <cell r="F1434" t="str">
            <v>پاداش هاي اهدائي مديريت</v>
          </cell>
          <cell r="G1434" t="str">
            <v>800401</v>
          </cell>
          <cell r="H1434" t="str">
            <v>مديريت</v>
          </cell>
          <cell r="P1434" t="str">
            <v>240</v>
          </cell>
        </row>
        <row r="1435">
          <cell r="A1435">
            <v>2303</v>
          </cell>
          <cell r="B1435" t="str">
            <v>880013800301</v>
          </cell>
          <cell r="C1435" t="str">
            <v>880</v>
          </cell>
          <cell r="D1435" t="str">
            <v>880013</v>
          </cell>
          <cell r="E1435" t="str">
            <v>دستمزد و مزايا</v>
          </cell>
          <cell r="F1435" t="str">
            <v>پاداش هاي اهدائي مديريت</v>
          </cell>
          <cell r="G1435" t="str">
            <v>800301</v>
          </cell>
          <cell r="H1435" t="str">
            <v>حراست</v>
          </cell>
          <cell r="P1435" t="str">
            <v>230</v>
          </cell>
        </row>
        <row r="1436">
          <cell r="A1436">
            <v>2503</v>
          </cell>
          <cell r="B1436" t="str">
            <v>880013800500</v>
          </cell>
          <cell r="C1436" t="str">
            <v>880</v>
          </cell>
          <cell r="D1436" t="str">
            <v>880013</v>
          </cell>
          <cell r="E1436" t="str">
            <v>دستمزد و مزايا</v>
          </cell>
          <cell r="F1436" t="str">
            <v>پاداش هاي اهدائي مديريت</v>
          </cell>
          <cell r="G1436" t="str">
            <v>800500</v>
          </cell>
          <cell r="H1436" t="str">
            <v>فروش</v>
          </cell>
          <cell r="P1436" t="str">
            <v>250</v>
          </cell>
        </row>
        <row r="1437">
          <cell r="A1437">
            <v>2303</v>
          </cell>
          <cell r="B1437" t="str">
            <v>880013800304</v>
          </cell>
          <cell r="C1437" t="str">
            <v>880</v>
          </cell>
          <cell r="D1437" t="str">
            <v>880013</v>
          </cell>
          <cell r="E1437" t="str">
            <v>دستمزد و مزايا</v>
          </cell>
          <cell r="F1437" t="str">
            <v>پاداش هاي اهدائي مديريت</v>
          </cell>
          <cell r="G1437" t="str">
            <v>800304</v>
          </cell>
          <cell r="H1437" t="str">
            <v>تدارکات و تامين قطعات</v>
          </cell>
          <cell r="P1437" t="str">
            <v>230</v>
          </cell>
        </row>
        <row r="1438">
          <cell r="A1438">
            <v>2242</v>
          </cell>
          <cell r="B1438" t="str">
            <v>880013800105</v>
          </cell>
          <cell r="C1438" t="str">
            <v>880</v>
          </cell>
          <cell r="D1438" t="str">
            <v>880013</v>
          </cell>
          <cell r="E1438" t="str">
            <v>دستمزد و مزايا</v>
          </cell>
          <cell r="F1438" t="str">
            <v>پاداش هاي اهدائي مديريت</v>
          </cell>
          <cell r="G1438" t="str">
            <v>800105</v>
          </cell>
          <cell r="H1438" t="str">
            <v>مترولوژي</v>
          </cell>
          <cell r="P1438" t="str">
            <v>224</v>
          </cell>
        </row>
        <row r="1439">
          <cell r="A1439">
            <v>2303</v>
          </cell>
          <cell r="B1439" t="str">
            <v>880013800305</v>
          </cell>
          <cell r="C1439" t="str">
            <v>880</v>
          </cell>
          <cell r="D1439" t="str">
            <v>880013</v>
          </cell>
          <cell r="E1439" t="str">
            <v>دستمزد و مزايا</v>
          </cell>
          <cell r="F1439" t="str">
            <v>پاداش هاي اهدائي مديريت</v>
          </cell>
          <cell r="G1439" t="str">
            <v>800305</v>
          </cell>
          <cell r="H1439" t="str">
            <v>طرح و توسعه سيستمها</v>
          </cell>
          <cell r="P1439" t="str">
            <v>230</v>
          </cell>
        </row>
        <row r="1440">
          <cell r="A1440">
            <v>2403</v>
          </cell>
          <cell r="B1440" t="str">
            <v>880013800402</v>
          </cell>
          <cell r="C1440" t="str">
            <v>880</v>
          </cell>
          <cell r="D1440" t="str">
            <v>880013</v>
          </cell>
          <cell r="E1440" t="str">
            <v>دستمزد و مزايا</v>
          </cell>
          <cell r="F1440" t="str">
            <v>پاداش هاي اهدائي مديريت</v>
          </cell>
          <cell r="G1440" t="str">
            <v>800402</v>
          </cell>
          <cell r="H1440" t="str">
            <v>دفتر تهران</v>
          </cell>
          <cell r="P1440" t="str">
            <v>240</v>
          </cell>
        </row>
        <row r="1441">
          <cell r="A1441">
            <v>2265</v>
          </cell>
          <cell r="B1441" t="str">
            <v>880013800203</v>
          </cell>
          <cell r="C1441" t="str">
            <v>880</v>
          </cell>
          <cell r="D1441" t="str">
            <v>880013</v>
          </cell>
          <cell r="E1441" t="str">
            <v>دستمزد و مزايا</v>
          </cell>
          <cell r="F1441" t="str">
            <v>پاداش هاي اهدائي مديريت</v>
          </cell>
          <cell r="G1441" t="str">
            <v>800203</v>
          </cell>
          <cell r="H1441" t="str">
            <v>عمومي کنترل کيفي</v>
          </cell>
          <cell r="P1441" t="str">
            <v>226</v>
          </cell>
        </row>
        <row r="1442">
          <cell r="A1442">
            <v>2225</v>
          </cell>
          <cell r="B1442" t="str">
            <v>880013800200</v>
          </cell>
          <cell r="C1442" t="str">
            <v>880</v>
          </cell>
          <cell r="D1442" t="str">
            <v>880013</v>
          </cell>
          <cell r="E1442" t="str">
            <v>دستمزد و مزايا</v>
          </cell>
          <cell r="F1442" t="str">
            <v>پاداش هاي اهدائي مديريت</v>
          </cell>
          <cell r="G1442" t="str">
            <v>800200</v>
          </cell>
          <cell r="H1442" t="str">
            <v>عمومي مونتاژ</v>
          </cell>
          <cell r="P1442" t="str">
            <v>222</v>
          </cell>
        </row>
        <row r="1443">
          <cell r="A1443">
            <v>2265</v>
          </cell>
          <cell r="B1443" t="str">
            <v>880013800206</v>
          </cell>
          <cell r="C1443" t="str">
            <v>880</v>
          </cell>
          <cell r="D1443" t="str">
            <v>880013</v>
          </cell>
          <cell r="E1443" t="str">
            <v>دستمزد و مزايا</v>
          </cell>
          <cell r="F1443" t="str">
            <v>پاداش هاي اهدائي مديريت</v>
          </cell>
          <cell r="G1443" t="str">
            <v>800206</v>
          </cell>
          <cell r="H1443" t="str">
            <v>عمومي خط گيج</v>
          </cell>
          <cell r="P1443" t="str">
            <v>226</v>
          </cell>
        </row>
        <row r="1444">
          <cell r="A1444">
            <v>2265</v>
          </cell>
          <cell r="B1444" t="str">
            <v>880013800201</v>
          </cell>
          <cell r="C1444" t="str">
            <v>880</v>
          </cell>
          <cell r="D1444" t="str">
            <v>880013</v>
          </cell>
          <cell r="E1444" t="str">
            <v>دستمزد و مزايا</v>
          </cell>
          <cell r="F1444" t="str">
            <v>پاداش هاي اهدائي مديريت</v>
          </cell>
          <cell r="G1444" t="str">
            <v>800201</v>
          </cell>
          <cell r="H1444" t="str">
            <v>عمومي تحقيقات و مهندسي</v>
          </cell>
          <cell r="P1444" t="str">
            <v>226</v>
          </cell>
        </row>
        <row r="1445">
          <cell r="A1445">
            <v>2242</v>
          </cell>
          <cell r="B1445" t="str">
            <v>880013800106</v>
          </cell>
          <cell r="C1445" t="str">
            <v>880</v>
          </cell>
          <cell r="D1445" t="str">
            <v>880013</v>
          </cell>
          <cell r="E1445" t="str">
            <v>دستمزد و مزايا</v>
          </cell>
          <cell r="F1445" t="str">
            <v>پاداش هاي اهدائي مديريت</v>
          </cell>
          <cell r="G1445" t="str">
            <v>800106</v>
          </cell>
          <cell r="H1445" t="str">
            <v>تست مواد وشيمي</v>
          </cell>
          <cell r="P1445" t="str">
            <v>224</v>
          </cell>
        </row>
        <row r="1446">
          <cell r="A1446">
            <v>2242</v>
          </cell>
          <cell r="B1446" t="str">
            <v>880013800102</v>
          </cell>
          <cell r="C1446" t="str">
            <v>880</v>
          </cell>
          <cell r="D1446" t="str">
            <v>880013</v>
          </cell>
          <cell r="E1446" t="str">
            <v>دستمزد و مزايا</v>
          </cell>
          <cell r="F1446" t="str">
            <v>پاداش هاي اهدائي مديريت</v>
          </cell>
          <cell r="G1446" t="str">
            <v>800102</v>
          </cell>
          <cell r="H1446" t="str">
            <v>عمليات حرارتي و آبکاري</v>
          </cell>
          <cell r="P1446" t="str">
            <v>224</v>
          </cell>
        </row>
        <row r="1447">
          <cell r="A1447">
            <v>2246</v>
          </cell>
          <cell r="B1447" t="str">
            <v>880016800103</v>
          </cell>
          <cell r="C1447" t="str">
            <v>880</v>
          </cell>
          <cell r="D1447" t="str">
            <v>880016</v>
          </cell>
          <cell r="E1447" t="str">
            <v>دستمزد و مزايا</v>
          </cell>
          <cell r="F1447" t="str">
            <v>پاداش پايان سال (عيدي)</v>
          </cell>
          <cell r="G1447" t="str">
            <v>800103</v>
          </cell>
          <cell r="H1447" t="str">
            <v>مرکز ساخت و توليد</v>
          </cell>
          <cell r="P1447" t="str">
            <v>224</v>
          </cell>
        </row>
        <row r="1448">
          <cell r="A1448">
            <v>2206</v>
          </cell>
          <cell r="B1448" t="str">
            <v>880016800100</v>
          </cell>
          <cell r="C1448" t="str">
            <v>880</v>
          </cell>
          <cell r="D1448" t="str">
            <v>880016</v>
          </cell>
          <cell r="E1448" t="str">
            <v>دستمزد و مزايا</v>
          </cell>
          <cell r="F1448" t="str">
            <v>پاداش پايان سال (عيدي)</v>
          </cell>
          <cell r="G1448" t="str">
            <v>800100</v>
          </cell>
          <cell r="H1448" t="str">
            <v>مونتاژ</v>
          </cell>
          <cell r="P1448" t="str">
            <v>220</v>
          </cell>
        </row>
        <row r="1449">
          <cell r="A1449">
            <v>2305</v>
          </cell>
          <cell r="B1449" t="str">
            <v>880016800303</v>
          </cell>
          <cell r="C1449" t="str">
            <v>880</v>
          </cell>
          <cell r="D1449" t="str">
            <v>880016</v>
          </cell>
          <cell r="E1449" t="str">
            <v>دستمزد و مزايا</v>
          </cell>
          <cell r="F1449" t="str">
            <v>پاداش پايان سال (عيدي)</v>
          </cell>
          <cell r="G1449" t="str">
            <v>800303</v>
          </cell>
          <cell r="H1449" t="str">
            <v>برنامه ريزي</v>
          </cell>
          <cell r="P1449" t="str">
            <v>230</v>
          </cell>
        </row>
        <row r="1450">
          <cell r="A1450">
            <v>2405</v>
          </cell>
          <cell r="B1450" t="str">
            <v>880016800403</v>
          </cell>
          <cell r="C1450" t="str">
            <v>880</v>
          </cell>
          <cell r="D1450" t="str">
            <v>880016</v>
          </cell>
          <cell r="E1450" t="str">
            <v>دستمزد و مزايا</v>
          </cell>
          <cell r="F1450" t="str">
            <v>پاداش پايان سال (عيدي)</v>
          </cell>
          <cell r="G1450" t="str">
            <v>800403</v>
          </cell>
          <cell r="H1450" t="str">
            <v>امو ر اداري</v>
          </cell>
          <cell r="P1450" t="str">
            <v>240</v>
          </cell>
        </row>
        <row r="1451">
          <cell r="A1451">
            <v>2246</v>
          </cell>
          <cell r="B1451" t="str">
            <v>880016800104</v>
          </cell>
          <cell r="C1451" t="str">
            <v>880</v>
          </cell>
          <cell r="D1451" t="str">
            <v>880016</v>
          </cell>
          <cell r="E1451" t="str">
            <v>دستمزد و مزايا</v>
          </cell>
          <cell r="F1451" t="str">
            <v>پاداش پايان سال (عيدي)</v>
          </cell>
          <cell r="G1451" t="str">
            <v>800104</v>
          </cell>
          <cell r="H1451" t="str">
            <v>کنترل کيفي</v>
          </cell>
          <cell r="P1451" t="str">
            <v>224</v>
          </cell>
        </row>
        <row r="1452">
          <cell r="A1452">
            <v>2305</v>
          </cell>
          <cell r="B1452" t="str">
            <v>880016800302</v>
          </cell>
          <cell r="C1452" t="str">
            <v>880</v>
          </cell>
          <cell r="D1452" t="str">
            <v>880016</v>
          </cell>
          <cell r="E1452" t="str">
            <v>دستمزد و مزايا</v>
          </cell>
          <cell r="F1452" t="str">
            <v>پاداش پايان سال (عيدي)</v>
          </cell>
          <cell r="G1452" t="str">
            <v>800302</v>
          </cell>
          <cell r="H1452" t="str">
            <v>خدمات فني</v>
          </cell>
          <cell r="P1452" t="str">
            <v>230</v>
          </cell>
        </row>
        <row r="1453">
          <cell r="A1453">
            <v>2269</v>
          </cell>
          <cell r="B1453" t="str">
            <v>880016800202</v>
          </cell>
          <cell r="C1453" t="str">
            <v>880</v>
          </cell>
          <cell r="D1453" t="str">
            <v>880016</v>
          </cell>
          <cell r="E1453" t="str">
            <v>دستمزد و مزايا</v>
          </cell>
          <cell r="F1453" t="str">
            <v>پاداش پايان سال (عيدي)</v>
          </cell>
          <cell r="G1453" t="str">
            <v>800202</v>
          </cell>
          <cell r="H1453" t="str">
            <v>عمومي ساخت و توليد</v>
          </cell>
          <cell r="P1453" t="str">
            <v>226</v>
          </cell>
        </row>
        <row r="1454">
          <cell r="A1454">
            <v>2246</v>
          </cell>
          <cell r="B1454" t="str">
            <v>880016800107</v>
          </cell>
          <cell r="C1454" t="str">
            <v>880</v>
          </cell>
          <cell r="D1454" t="str">
            <v>880016</v>
          </cell>
          <cell r="E1454" t="str">
            <v>دستمزد و مزايا</v>
          </cell>
          <cell r="F1454" t="str">
            <v>پاداش پايان سال (عيدي)</v>
          </cell>
          <cell r="G1454" t="str">
            <v>800107</v>
          </cell>
          <cell r="H1454" t="str">
            <v>خط گيج</v>
          </cell>
          <cell r="P1454" t="str">
            <v>224</v>
          </cell>
        </row>
        <row r="1455">
          <cell r="A1455">
            <v>2405</v>
          </cell>
          <cell r="B1455" t="str">
            <v>880016800400</v>
          </cell>
          <cell r="C1455" t="str">
            <v>880</v>
          </cell>
          <cell r="D1455" t="str">
            <v>880016</v>
          </cell>
          <cell r="E1455" t="str">
            <v>دستمزد و مزايا</v>
          </cell>
          <cell r="F1455" t="str">
            <v>پاداش پايان سال (عيدي)</v>
          </cell>
          <cell r="G1455" t="str">
            <v>800400</v>
          </cell>
          <cell r="H1455" t="str">
            <v>امور مالي</v>
          </cell>
          <cell r="P1455" t="str">
            <v>240</v>
          </cell>
        </row>
        <row r="1456">
          <cell r="A1456">
            <v>2246</v>
          </cell>
          <cell r="B1456" t="str">
            <v>880016800101</v>
          </cell>
          <cell r="C1456" t="str">
            <v>880</v>
          </cell>
          <cell r="D1456" t="str">
            <v>880016</v>
          </cell>
          <cell r="E1456" t="str">
            <v>دستمزد و مزايا</v>
          </cell>
          <cell r="F1456" t="str">
            <v>پاداش پايان سال (عيدي)</v>
          </cell>
          <cell r="G1456" t="str">
            <v>800101</v>
          </cell>
          <cell r="H1456" t="str">
            <v>تحقيقات مهندسي</v>
          </cell>
          <cell r="P1456" t="str">
            <v>224</v>
          </cell>
        </row>
        <row r="1457">
          <cell r="A1457">
            <v>2505</v>
          </cell>
          <cell r="B1457" t="str">
            <v>880016800500</v>
          </cell>
          <cell r="C1457" t="str">
            <v>880</v>
          </cell>
          <cell r="D1457" t="str">
            <v>880016</v>
          </cell>
          <cell r="E1457" t="str">
            <v>دستمزد و مزايا</v>
          </cell>
          <cell r="F1457" t="str">
            <v>پاداش پايان سال (عيدي)</v>
          </cell>
          <cell r="G1457" t="str">
            <v>800500</v>
          </cell>
          <cell r="H1457" t="str">
            <v>فروش</v>
          </cell>
          <cell r="P1457" t="str">
            <v>250</v>
          </cell>
        </row>
        <row r="1458">
          <cell r="A1458">
            <v>2305</v>
          </cell>
          <cell r="B1458" t="str">
            <v>880016800301</v>
          </cell>
          <cell r="C1458" t="str">
            <v>880</v>
          </cell>
          <cell r="D1458" t="str">
            <v>880016</v>
          </cell>
          <cell r="E1458" t="str">
            <v>دستمزد و مزايا</v>
          </cell>
          <cell r="F1458" t="str">
            <v>پاداش پايان سال (عيدي)</v>
          </cell>
          <cell r="G1458" t="str">
            <v>800301</v>
          </cell>
          <cell r="H1458" t="str">
            <v>حراست</v>
          </cell>
          <cell r="P1458" t="str">
            <v>230</v>
          </cell>
        </row>
        <row r="1459">
          <cell r="A1459">
            <v>2305</v>
          </cell>
          <cell r="B1459" t="str">
            <v>880016800304</v>
          </cell>
          <cell r="C1459" t="str">
            <v>880</v>
          </cell>
          <cell r="D1459" t="str">
            <v>880016</v>
          </cell>
          <cell r="E1459" t="str">
            <v>دستمزد و مزايا</v>
          </cell>
          <cell r="F1459" t="str">
            <v>پاداش پايان سال (عيدي)</v>
          </cell>
          <cell r="G1459" t="str">
            <v>800304</v>
          </cell>
          <cell r="H1459" t="str">
            <v>تدارکات و تامين قطعات</v>
          </cell>
          <cell r="P1459" t="str">
            <v>230</v>
          </cell>
        </row>
        <row r="1460">
          <cell r="A1460">
            <v>2246</v>
          </cell>
          <cell r="B1460" t="str">
            <v>880016800105</v>
          </cell>
          <cell r="C1460" t="str">
            <v>880</v>
          </cell>
          <cell r="D1460" t="str">
            <v>880016</v>
          </cell>
          <cell r="E1460" t="str">
            <v>دستمزد و مزايا</v>
          </cell>
          <cell r="F1460" t="str">
            <v>پاداش پايان سال (عيدي)</v>
          </cell>
          <cell r="G1460" t="str">
            <v>800105</v>
          </cell>
          <cell r="H1460" t="str">
            <v>مترولوژي</v>
          </cell>
          <cell r="P1460" t="str">
            <v>224</v>
          </cell>
        </row>
        <row r="1461">
          <cell r="A1461">
            <v>2269</v>
          </cell>
          <cell r="B1461" t="str">
            <v>880016800203</v>
          </cell>
          <cell r="C1461" t="str">
            <v>880</v>
          </cell>
          <cell r="D1461" t="str">
            <v>880016</v>
          </cell>
          <cell r="E1461" t="str">
            <v>دستمزد و مزايا</v>
          </cell>
          <cell r="F1461" t="str">
            <v>پاداش پايان سال (عيدي)</v>
          </cell>
          <cell r="G1461" t="str">
            <v>800203</v>
          </cell>
          <cell r="H1461" t="str">
            <v>عمومي کنترل کيفي</v>
          </cell>
          <cell r="P1461" t="str">
            <v>226</v>
          </cell>
        </row>
        <row r="1462">
          <cell r="A1462">
            <v>2405</v>
          </cell>
          <cell r="B1462" t="str">
            <v>880016800402</v>
          </cell>
          <cell r="C1462" t="str">
            <v>880</v>
          </cell>
          <cell r="D1462" t="str">
            <v>880016</v>
          </cell>
          <cell r="E1462" t="str">
            <v>دستمزد و مزايا</v>
          </cell>
          <cell r="F1462" t="str">
            <v>پاداش پايان سال (عيدي)</v>
          </cell>
          <cell r="G1462" t="str">
            <v>800402</v>
          </cell>
          <cell r="H1462" t="str">
            <v>دفتر تهران</v>
          </cell>
          <cell r="P1462" t="str">
            <v>240</v>
          </cell>
        </row>
        <row r="1463">
          <cell r="A1463">
            <v>2405</v>
          </cell>
          <cell r="B1463" t="str">
            <v>880016800401</v>
          </cell>
          <cell r="C1463" t="str">
            <v>880</v>
          </cell>
          <cell r="D1463" t="str">
            <v>880016</v>
          </cell>
          <cell r="E1463" t="str">
            <v>دستمزد و مزايا</v>
          </cell>
          <cell r="F1463" t="str">
            <v>پاداش پايان سال (عيدي)</v>
          </cell>
          <cell r="G1463" t="str">
            <v>800401</v>
          </cell>
          <cell r="H1463" t="str">
            <v>مديريت</v>
          </cell>
          <cell r="P1463" t="str">
            <v>240</v>
          </cell>
        </row>
        <row r="1464">
          <cell r="A1464">
            <v>2269</v>
          </cell>
          <cell r="B1464" t="str">
            <v>880016800206</v>
          </cell>
          <cell r="C1464" t="str">
            <v>880</v>
          </cell>
          <cell r="D1464" t="str">
            <v>880016</v>
          </cell>
          <cell r="E1464" t="str">
            <v>دستمزد و مزايا</v>
          </cell>
          <cell r="F1464" t="str">
            <v>پاداش پايان سال (عيدي)</v>
          </cell>
          <cell r="G1464" t="str">
            <v>800206</v>
          </cell>
          <cell r="H1464" t="str">
            <v>عمومي خط گيج</v>
          </cell>
          <cell r="P1464" t="str">
            <v>226</v>
          </cell>
        </row>
        <row r="1465">
          <cell r="A1465">
            <v>2229</v>
          </cell>
          <cell r="B1465" t="str">
            <v>880016800200</v>
          </cell>
          <cell r="C1465" t="str">
            <v>880</v>
          </cell>
          <cell r="D1465" t="str">
            <v>880016</v>
          </cell>
          <cell r="E1465" t="str">
            <v>دستمزد و مزايا</v>
          </cell>
          <cell r="F1465" t="str">
            <v>پاداش پايان سال (عيدي)</v>
          </cell>
          <cell r="G1465" t="str">
            <v>800200</v>
          </cell>
          <cell r="H1465" t="str">
            <v>عمومي مونتاژ</v>
          </cell>
          <cell r="P1465" t="str">
            <v>222</v>
          </cell>
        </row>
        <row r="1466">
          <cell r="A1466">
            <v>2305</v>
          </cell>
          <cell r="B1466" t="str">
            <v>880016800305</v>
          </cell>
          <cell r="C1466" t="str">
            <v>880</v>
          </cell>
          <cell r="D1466" t="str">
            <v>880016</v>
          </cell>
          <cell r="E1466" t="str">
            <v>دستمزد و مزايا</v>
          </cell>
          <cell r="F1466" t="str">
            <v>پاداش پايان سال (عيدي)</v>
          </cell>
          <cell r="G1466" t="str">
            <v>800305</v>
          </cell>
          <cell r="H1466" t="str">
            <v>طرح و توسعه سيستمها</v>
          </cell>
          <cell r="P1466" t="str">
            <v>230</v>
          </cell>
        </row>
        <row r="1467">
          <cell r="A1467">
            <v>2246</v>
          </cell>
          <cell r="B1467" t="str">
            <v>880016800102</v>
          </cell>
          <cell r="C1467" t="str">
            <v>880</v>
          </cell>
          <cell r="D1467" t="str">
            <v>880016</v>
          </cell>
          <cell r="E1467" t="str">
            <v>دستمزد و مزايا</v>
          </cell>
          <cell r="F1467" t="str">
            <v>پاداش پايان سال (عيدي)</v>
          </cell>
          <cell r="G1467" t="str">
            <v>800102</v>
          </cell>
          <cell r="H1467" t="str">
            <v>عمليات حرارتي و آبکاري</v>
          </cell>
          <cell r="P1467" t="str">
            <v>224</v>
          </cell>
        </row>
        <row r="1468">
          <cell r="A1468">
            <v>2246</v>
          </cell>
          <cell r="B1468" t="str">
            <v>880016800106</v>
          </cell>
          <cell r="C1468" t="str">
            <v>880</v>
          </cell>
          <cell r="D1468" t="str">
            <v>880016</v>
          </cell>
          <cell r="E1468" t="str">
            <v>دستمزد و مزايا</v>
          </cell>
          <cell r="F1468" t="str">
            <v>پاداش پايان سال (عيدي)</v>
          </cell>
          <cell r="G1468" t="str">
            <v>800106</v>
          </cell>
          <cell r="H1468" t="str">
            <v>تست مواد وشيمي</v>
          </cell>
          <cell r="P1468" t="str">
            <v>224</v>
          </cell>
        </row>
        <row r="1469">
          <cell r="A1469">
            <v>2269</v>
          </cell>
          <cell r="B1469" t="str">
            <v>880016800201</v>
          </cell>
          <cell r="C1469" t="str">
            <v>880</v>
          </cell>
          <cell r="D1469" t="str">
            <v>880016</v>
          </cell>
          <cell r="E1469" t="str">
            <v>دستمزد و مزايا</v>
          </cell>
          <cell r="F1469" t="str">
            <v>پاداش پايان سال (عيدي)</v>
          </cell>
          <cell r="G1469" t="str">
            <v>800201</v>
          </cell>
          <cell r="H1469" t="str">
            <v>عمومي تحقيقات و مهندسي</v>
          </cell>
          <cell r="P1469" t="str">
            <v>226</v>
          </cell>
        </row>
        <row r="1470">
          <cell r="A1470">
            <v>2244</v>
          </cell>
          <cell r="B1470" t="str">
            <v>880017800103</v>
          </cell>
          <cell r="C1470" t="str">
            <v>880</v>
          </cell>
          <cell r="D1470" t="str">
            <v>880017</v>
          </cell>
          <cell r="E1470" t="str">
            <v>دستمزد و مزايا</v>
          </cell>
          <cell r="F1470" t="str">
            <v>بن و جيره غير نقدي</v>
          </cell>
          <cell r="G1470" t="str">
            <v>800103</v>
          </cell>
          <cell r="H1470" t="str">
            <v>مرکز ساخت و توليد</v>
          </cell>
          <cell r="P1470" t="str">
            <v>224</v>
          </cell>
        </row>
        <row r="1471">
          <cell r="A1471">
            <v>2204</v>
          </cell>
          <cell r="B1471" t="str">
            <v>880017800100</v>
          </cell>
          <cell r="C1471" t="str">
            <v>880</v>
          </cell>
          <cell r="D1471" t="str">
            <v>880017</v>
          </cell>
          <cell r="E1471" t="str">
            <v>دستمزد و مزايا</v>
          </cell>
          <cell r="F1471" t="str">
            <v>بن و جيره غير نقدي</v>
          </cell>
          <cell r="G1471" t="str">
            <v>800100</v>
          </cell>
          <cell r="H1471" t="str">
            <v>مونتاژ</v>
          </cell>
          <cell r="P1471" t="str">
            <v>220</v>
          </cell>
        </row>
        <row r="1472">
          <cell r="A1472">
            <v>2304</v>
          </cell>
          <cell r="B1472" t="str">
            <v>880017800303</v>
          </cell>
          <cell r="C1472" t="str">
            <v>880</v>
          </cell>
          <cell r="D1472" t="str">
            <v>880017</v>
          </cell>
          <cell r="E1472" t="str">
            <v>دستمزد و مزايا</v>
          </cell>
          <cell r="F1472" t="str">
            <v>بن و جيره غير نقدي</v>
          </cell>
          <cell r="G1472" t="str">
            <v>800303</v>
          </cell>
          <cell r="H1472" t="str">
            <v>برنامه ريزي</v>
          </cell>
          <cell r="P1472" t="str">
            <v>230</v>
          </cell>
        </row>
        <row r="1473">
          <cell r="A1473">
            <v>2244</v>
          </cell>
          <cell r="B1473" t="str">
            <v>880017800104</v>
          </cell>
          <cell r="C1473" t="str">
            <v>880</v>
          </cell>
          <cell r="D1473" t="str">
            <v>880017</v>
          </cell>
          <cell r="E1473" t="str">
            <v>دستمزد و مزايا</v>
          </cell>
          <cell r="F1473" t="str">
            <v>بن و جيره غير نقدي</v>
          </cell>
          <cell r="G1473" t="str">
            <v>800104</v>
          </cell>
          <cell r="H1473" t="str">
            <v>کنترل کيفي</v>
          </cell>
          <cell r="P1473" t="str">
            <v>224</v>
          </cell>
        </row>
        <row r="1474">
          <cell r="A1474">
            <v>2404</v>
          </cell>
          <cell r="B1474" t="str">
            <v>880017800403</v>
          </cell>
          <cell r="C1474" t="str">
            <v>880</v>
          </cell>
          <cell r="D1474" t="str">
            <v>880017</v>
          </cell>
          <cell r="E1474" t="str">
            <v>دستمزد و مزايا</v>
          </cell>
          <cell r="F1474" t="str">
            <v>بن و جيره غير نقدي</v>
          </cell>
          <cell r="G1474" t="str">
            <v>800403</v>
          </cell>
          <cell r="H1474" t="str">
            <v>امو ر اداري</v>
          </cell>
          <cell r="P1474" t="str">
            <v>240</v>
          </cell>
        </row>
        <row r="1475">
          <cell r="A1475">
            <v>2304</v>
          </cell>
          <cell r="B1475" t="str">
            <v>880017800302</v>
          </cell>
          <cell r="C1475" t="str">
            <v>880</v>
          </cell>
          <cell r="D1475" t="str">
            <v>880017</v>
          </cell>
          <cell r="E1475" t="str">
            <v>دستمزد و مزايا</v>
          </cell>
          <cell r="F1475" t="str">
            <v>بن و جيره غير نقدي</v>
          </cell>
          <cell r="G1475" t="str">
            <v>800302</v>
          </cell>
          <cell r="H1475" t="str">
            <v>خدمات فني</v>
          </cell>
          <cell r="P1475" t="str">
            <v>230</v>
          </cell>
        </row>
        <row r="1476">
          <cell r="A1476">
            <v>2244</v>
          </cell>
          <cell r="B1476" t="str">
            <v>880017800107</v>
          </cell>
          <cell r="C1476" t="str">
            <v>880</v>
          </cell>
          <cell r="D1476" t="str">
            <v>880017</v>
          </cell>
          <cell r="E1476" t="str">
            <v>دستمزد و مزايا</v>
          </cell>
          <cell r="F1476" t="str">
            <v>بن و جيره غير نقدي</v>
          </cell>
          <cell r="G1476" t="str">
            <v>800107</v>
          </cell>
          <cell r="H1476" t="str">
            <v>خط گيج</v>
          </cell>
          <cell r="P1476" t="str">
            <v>224</v>
          </cell>
        </row>
        <row r="1477">
          <cell r="A1477">
            <v>2268</v>
          </cell>
          <cell r="B1477" t="str">
            <v>880017800202</v>
          </cell>
          <cell r="C1477" t="str">
            <v>880</v>
          </cell>
          <cell r="D1477" t="str">
            <v>880017</v>
          </cell>
          <cell r="E1477" t="str">
            <v>دستمزد و مزايا</v>
          </cell>
          <cell r="F1477" t="str">
            <v>بن و جيره غير نقدي</v>
          </cell>
          <cell r="G1477" t="str">
            <v>800202</v>
          </cell>
          <cell r="H1477" t="str">
            <v>عمومي ساخت و توليد</v>
          </cell>
          <cell r="P1477" t="str">
            <v>226</v>
          </cell>
        </row>
        <row r="1478">
          <cell r="A1478">
            <v>2404</v>
          </cell>
          <cell r="B1478" t="str">
            <v>880017800401</v>
          </cell>
          <cell r="C1478" t="str">
            <v>880</v>
          </cell>
          <cell r="D1478" t="str">
            <v>880017</v>
          </cell>
          <cell r="E1478" t="str">
            <v>دستمزد و مزايا</v>
          </cell>
          <cell r="F1478" t="str">
            <v>بن و جيره غير نقدي</v>
          </cell>
          <cell r="G1478" t="str">
            <v>800401</v>
          </cell>
          <cell r="H1478" t="str">
            <v>مديريت</v>
          </cell>
          <cell r="P1478" t="str">
            <v>240</v>
          </cell>
        </row>
        <row r="1479">
          <cell r="A1479">
            <v>2404</v>
          </cell>
          <cell r="B1479" t="str">
            <v>880017800400</v>
          </cell>
          <cell r="C1479" t="str">
            <v>880</v>
          </cell>
          <cell r="D1479" t="str">
            <v>880017</v>
          </cell>
          <cell r="E1479" t="str">
            <v>دستمزد و مزايا</v>
          </cell>
          <cell r="F1479" t="str">
            <v>بن و جيره غير نقدي</v>
          </cell>
          <cell r="G1479" t="str">
            <v>800400</v>
          </cell>
          <cell r="H1479" t="str">
            <v>امور مالي</v>
          </cell>
          <cell r="P1479" t="str">
            <v>240</v>
          </cell>
        </row>
        <row r="1480">
          <cell r="A1480">
            <v>2304</v>
          </cell>
          <cell r="B1480" t="str">
            <v>880017800304</v>
          </cell>
          <cell r="C1480" t="str">
            <v>880</v>
          </cell>
          <cell r="D1480" t="str">
            <v>880017</v>
          </cell>
          <cell r="E1480" t="str">
            <v>دستمزد و مزايا</v>
          </cell>
          <cell r="F1480" t="str">
            <v>بن و جيره غير نقدي</v>
          </cell>
          <cell r="G1480" t="str">
            <v>800304</v>
          </cell>
          <cell r="H1480" t="str">
            <v>تدارکات و تامين قطعات</v>
          </cell>
          <cell r="P1480" t="str">
            <v>230</v>
          </cell>
        </row>
        <row r="1481">
          <cell r="A1481">
            <v>2504</v>
          </cell>
          <cell r="B1481" t="str">
            <v>880017800500</v>
          </cell>
          <cell r="C1481" t="str">
            <v>880</v>
          </cell>
          <cell r="D1481" t="str">
            <v>880017</v>
          </cell>
          <cell r="E1481" t="str">
            <v>دستمزد و مزايا</v>
          </cell>
          <cell r="F1481" t="str">
            <v>بن و جيره غير نقدي</v>
          </cell>
          <cell r="G1481" t="str">
            <v>800500</v>
          </cell>
          <cell r="H1481" t="str">
            <v>فروش</v>
          </cell>
          <cell r="P1481" t="str">
            <v>250</v>
          </cell>
        </row>
        <row r="1482">
          <cell r="A1482">
            <v>2404</v>
          </cell>
          <cell r="B1482" t="str">
            <v>880017800402</v>
          </cell>
          <cell r="C1482" t="str">
            <v>880</v>
          </cell>
          <cell r="D1482" t="str">
            <v>880017</v>
          </cell>
          <cell r="E1482" t="str">
            <v>دستمزد و مزايا</v>
          </cell>
          <cell r="F1482" t="str">
            <v>بن و جيره غير نقدي</v>
          </cell>
          <cell r="G1482" t="str">
            <v>800402</v>
          </cell>
          <cell r="H1482" t="str">
            <v>دفتر تهران</v>
          </cell>
          <cell r="P1482" t="str">
            <v>240</v>
          </cell>
        </row>
        <row r="1483">
          <cell r="A1483">
            <v>2304</v>
          </cell>
          <cell r="B1483" t="str">
            <v>880017800301</v>
          </cell>
          <cell r="C1483" t="str">
            <v>880</v>
          </cell>
          <cell r="D1483" t="str">
            <v>880017</v>
          </cell>
          <cell r="E1483" t="str">
            <v>دستمزد و مزايا</v>
          </cell>
          <cell r="F1483" t="str">
            <v>بن و جيره غير نقدي</v>
          </cell>
          <cell r="G1483" t="str">
            <v>800301</v>
          </cell>
          <cell r="H1483" t="str">
            <v>حراست</v>
          </cell>
          <cell r="P1483" t="str">
            <v>230</v>
          </cell>
        </row>
        <row r="1484">
          <cell r="A1484">
            <v>2244</v>
          </cell>
          <cell r="B1484" t="str">
            <v>880017800105</v>
          </cell>
          <cell r="C1484" t="str">
            <v>880</v>
          </cell>
          <cell r="D1484" t="str">
            <v>880017</v>
          </cell>
          <cell r="E1484" t="str">
            <v>دستمزد و مزايا</v>
          </cell>
          <cell r="F1484" t="str">
            <v>بن و جيره غير نقدي</v>
          </cell>
          <cell r="G1484" t="str">
            <v>800105</v>
          </cell>
          <cell r="H1484" t="str">
            <v>مترولوژي</v>
          </cell>
          <cell r="P1484" t="str">
            <v>224</v>
          </cell>
        </row>
        <row r="1485">
          <cell r="A1485">
            <v>2268</v>
          </cell>
          <cell r="B1485" t="str">
            <v>880017800206</v>
          </cell>
          <cell r="C1485" t="str">
            <v>880</v>
          </cell>
          <cell r="D1485" t="str">
            <v>880017</v>
          </cell>
          <cell r="E1485" t="str">
            <v>دستمزد و مزايا</v>
          </cell>
          <cell r="F1485" t="str">
            <v>بن و جيره غير نقدي</v>
          </cell>
          <cell r="G1485" t="str">
            <v>800206</v>
          </cell>
          <cell r="H1485" t="str">
            <v>عمومي خط گيج</v>
          </cell>
          <cell r="P1485" t="str">
            <v>226</v>
          </cell>
        </row>
        <row r="1486">
          <cell r="A1486">
            <v>2244</v>
          </cell>
          <cell r="B1486" t="str">
            <v>880017800101</v>
          </cell>
          <cell r="C1486" t="str">
            <v>880</v>
          </cell>
          <cell r="D1486" t="str">
            <v>880017</v>
          </cell>
          <cell r="E1486" t="str">
            <v>دستمزد و مزايا</v>
          </cell>
          <cell r="F1486" t="str">
            <v>بن و جيره غير نقدي</v>
          </cell>
          <cell r="G1486" t="str">
            <v>800101</v>
          </cell>
          <cell r="H1486" t="str">
            <v>تحقيقات مهندسي</v>
          </cell>
          <cell r="P1486" t="str">
            <v>224</v>
          </cell>
        </row>
        <row r="1487">
          <cell r="A1487">
            <v>2304</v>
          </cell>
          <cell r="B1487" t="str">
            <v>880017800305</v>
          </cell>
          <cell r="C1487" t="str">
            <v>880</v>
          </cell>
          <cell r="D1487" t="str">
            <v>880017</v>
          </cell>
          <cell r="E1487" t="str">
            <v>دستمزد و مزايا</v>
          </cell>
          <cell r="F1487" t="str">
            <v>بن و جيره غير نقدي</v>
          </cell>
          <cell r="G1487" t="str">
            <v>800305</v>
          </cell>
          <cell r="H1487" t="str">
            <v>طرح و توسعه سيستمها</v>
          </cell>
          <cell r="P1487" t="str">
            <v>230</v>
          </cell>
        </row>
        <row r="1488">
          <cell r="A1488">
            <v>2268</v>
          </cell>
          <cell r="B1488" t="str">
            <v>880017800203</v>
          </cell>
          <cell r="C1488" t="str">
            <v>880</v>
          </cell>
          <cell r="D1488" t="str">
            <v>880017</v>
          </cell>
          <cell r="E1488" t="str">
            <v>دستمزد و مزايا</v>
          </cell>
          <cell r="F1488" t="str">
            <v>بن و جيره غير نقدي</v>
          </cell>
          <cell r="G1488" t="str">
            <v>800203</v>
          </cell>
          <cell r="H1488" t="str">
            <v>عمومي کنترل کيفي</v>
          </cell>
          <cell r="P1488" t="str">
            <v>226</v>
          </cell>
        </row>
        <row r="1489">
          <cell r="A1489">
            <v>2228</v>
          </cell>
          <cell r="B1489" t="str">
            <v>880017800200</v>
          </cell>
          <cell r="C1489" t="str">
            <v>880</v>
          </cell>
          <cell r="D1489" t="str">
            <v>880017</v>
          </cell>
          <cell r="E1489" t="str">
            <v>دستمزد و مزايا</v>
          </cell>
          <cell r="F1489" t="str">
            <v>بن و جيره غير نقدي</v>
          </cell>
          <cell r="G1489" t="str">
            <v>800200</v>
          </cell>
          <cell r="H1489" t="str">
            <v>عمومي مونتاژ</v>
          </cell>
          <cell r="P1489" t="str">
            <v>222</v>
          </cell>
        </row>
        <row r="1490">
          <cell r="A1490">
            <v>2244</v>
          </cell>
          <cell r="B1490" t="str">
            <v>880017800102</v>
          </cell>
          <cell r="C1490" t="str">
            <v>880</v>
          </cell>
          <cell r="D1490" t="str">
            <v>880017</v>
          </cell>
          <cell r="E1490" t="str">
            <v>دستمزد و مزايا</v>
          </cell>
          <cell r="F1490" t="str">
            <v>بن و جيره غير نقدي</v>
          </cell>
          <cell r="G1490" t="str">
            <v>800102</v>
          </cell>
          <cell r="H1490" t="str">
            <v>عمليات حرارتي و آبکاري</v>
          </cell>
          <cell r="P1490" t="str">
            <v>224</v>
          </cell>
        </row>
        <row r="1491">
          <cell r="A1491">
            <v>2244</v>
          </cell>
          <cell r="B1491" t="str">
            <v>880017800106</v>
          </cell>
          <cell r="C1491" t="str">
            <v>880</v>
          </cell>
          <cell r="D1491" t="str">
            <v>880017</v>
          </cell>
          <cell r="E1491" t="str">
            <v>دستمزد و مزايا</v>
          </cell>
          <cell r="F1491" t="str">
            <v>بن و جيره غير نقدي</v>
          </cell>
          <cell r="G1491" t="str">
            <v>800106</v>
          </cell>
          <cell r="H1491" t="str">
            <v>تست مواد وشيمي</v>
          </cell>
          <cell r="P1491" t="str">
            <v>224</v>
          </cell>
        </row>
        <row r="1492">
          <cell r="A1492">
            <v>2268</v>
          </cell>
          <cell r="B1492" t="str">
            <v>880017800201</v>
          </cell>
          <cell r="C1492" t="str">
            <v>880</v>
          </cell>
          <cell r="D1492" t="str">
            <v>880017</v>
          </cell>
          <cell r="E1492" t="str">
            <v>دستمزد و مزايا</v>
          </cell>
          <cell r="F1492" t="str">
            <v>بن و جيره غير نقدي</v>
          </cell>
          <cell r="G1492" t="str">
            <v>800201</v>
          </cell>
          <cell r="H1492" t="str">
            <v>عمومي تحقيقات و مهندسي</v>
          </cell>
          <cell r="P1492" t="str">
            <v>226</v>
          </cell>
        </row>
        <row r="1493">
          <cell r="A1493">
            <v>2243</v>
          </cell>
          <cell r="B1493" t="str">
            <v>880018800103</v>
          </cell>
          <cell r="C1493" t="str">
            <v>880</v>
          </cell>
          <cell r="D1493" t="str">
            <v>880018</v>
          </cell>
          <cell r="E1493" t="str">
            <v>دستمزد و مزايا</v>
          </cell>
          <cell r="F1493" t="str">
            <v>باز خريد سنوات خدمت كاركنان</v>
          </cell>
          <cell r="G1493" t="str">
            <v>800103</v>
          </cell>
          <cell r="H1493" t="str">
            <v>مرکز ساخت و توليد</v>
          </cell>
          <cell r="P1493" t="str">
            <v>224</v>
          </cell>
        </row>
        <row r="1494">
          <cell r="A1494">
            <v>2203</v>
          </cell>
          <cell r="B1494" t="str">
            <v>880018800100</v>
          </cell>
          <cell r="C1494" t="str">
            <v>880</v>
          </cell>
          <cell r="D1494" t="str">
            <v>880018</v>
          </cell>
          <cell r="E1494" t="str">
            <v>دستمزد و مزايا</v>
          </cell>
          <cell r="F1494" t="str">
            <v>باز خريد سنوات خدمت كاركنان</v>
          </cell>
          <cell r="G1494" t="str">
            <v>800100</v>
          </cell>
          <cell r="H1494" t="str">
            <v>مونتاژ</v>
          </cell>
          <cell r="P1494" t="str">
            <v>220</v>
          </cell>
        </row>
        <row r="1495">
          <cell r="A1495">
            <v>2402</v>
          </cell>
          <cell r="B1495" t="str">
            <v>880018800403</v>
          </cell>
          <cell r="C1495" t="str">
            <v>880</v>
          </cell>
          <cell r="D1495" t="str">
            <v>880018</v>
          </cell>
          <cell r="E1495" t="str">
            <v>دستمزد و مزايا</v>
          </cell>
          <cell r="F1495" t="str">
            <v>باز خريد سنوات خدمت كاركنان</v>
          </cell>
          <cell r="G1495" t="str">
            <v>800403</v>
          </cell>
          <cell r="H1495" t="str">
            <v>امو ر اداري</v>
          </cell>
          <cell r="P1495" t="str">
            <v>240</v>
          </cell>
        </row>
        <row r="1496">
          <cell r="A1496">
            <v>2302</v>
          </cell>
          <cell r="B1496" t="str">
            <v>880018800302</v>
          </cell>
          <cell r="C1496" t="str">
            <v>880</v>
          </cell>
          <cell r="D1496" t="str">
            <v>880018</v>
          </cell>
          <cell r="E1496" t="str">
            <v>دستمزد و مزايا</v>
          </cell>
          <cell r="F1496" t="str">
            <v>باز خريد سنوات خدمت كاركنان</v>
          </cell>
          <cell r="G1496" t="str">
            <v>800302</v>
          </cell>
          <cell r="H1496" t="str">
            <v>خدمات فني</v>
          </cell>
          <cell r="P1496" t="str">
            <v>230</v>
          </cell>
        </row>
        <row r="1497">
          <cell r="A1497">
            <v>2243</v>
          </cell>
          <cell r="B1497" t="str">
            <v>880018800104</v>
          </cell>
          <cell r="C1497" t="str">
            <v>880</v>
          </cell>
          <cell r="D1497" t="str">
            <v>880018</v>
          </cell>
          <cell r="E1497" t="str">
            <v>دستمزد و مزايا</v>
          </cell>
          <cell r="F1497" t="str">
            <v>باز خريد سنوات خدمت كاركنان</v>
          </cell>
          <cell r="G1497" t="str">
            <v>800104</v>
          </cell>
          <cell r="H1497" t="str">
            <v>کنترل کيفي</v>
          </cell>
          <cell r="P1497" t="str">
            <v>224</v>
          </cell>
        </row>
        <row r="1498">
          <cell r="A1498">
            <v>2302</v>
          </cell>
          <cell r="B1498" t="str">
            <v>880018800303</v>
          </cell>
          <cell r="C1498" t="str">
            <v>880</v>
          </cell>
          <cell r="D1498" t="str">
            <v>880018</v>
          </cell>
          <cell r="E1498" t="str">
            <v>دستمزد و مزايا</v>
          </cell>
          <cell r="F1498" t="str">
            <v>باز خريد سنوات خدمت كاركنان</v>
          </cell>
          <cell r="G1498" t="str">
            <v>800303</v>
          </cell>
          <cell r="H1498" t="str">
            <v>برنامه ريزي</v>
          </cell>
          <cell r="P1498" t="str">
            <v>230</v>
          </cell>
        </row>
        <row r="1499">
          <cell r="A1499">
            <v>2502</v>
          </cell>
          <cell r="B1499" t="str">
            <v>880018800500</v>
          </cell>
          <cell r="C1499" t="str">
            <v>880</v>
          </cell>
          <cell r="D1499" t="str">
            <v>880018</v>
          </cell>
          <cell r="E1499" t="str">
            <v>دستمزد و مزايا</v>
          </cell>
          <cell r="F1499" t="str">
            <v>باز خريد سنوات خدمت كاركنان</v>
          </cell>
          <cell r="G1499" t="str">
            <v>800500</v>
          </cell>
          <cell r="H1499" t="str">
            <v>فروش</v>
          </cell>
          <cell r="P1499" t="str">
            <v>250</v>
          </cell>
        </row>
        <row r="1500">
          <cell r="A1500">
            <v>2302</v>
          </cell>
          <cell r="B1500" t="str">
            <v>880018800301</v>
          </cell>
          <cell r="C1500" t="str">
            <v>880</v>
          </cell>
          <cell r="D1500" t="str">
            <v>880018</v>
          </cell>
          <cell r="E1500" t="str">
            <v>دستمزد و مزايا</v>
          </cell>
          <cell r="F1500" t="str">
            <v>باز خريد سنوات خدمت كاركنان</v>
          </cell>
          <cell r="G1500" t="str">
            <v>800301</v>
          </cell>
          <cell r="H1500" t="str">
            <v>حراست</v>
          </cell>
          <cell r="P1500" t="str">
            <v>230</v>
          </cell>
        </row>
        <row r="1501">
          <cell r="A1501">
            <v>2243</v>
          </cell>
          <cell r="B1501" t="str">
            <v>880018800101</v>
          </cell>
          <cell r="C1501" t="str">
            <v>880</v>
          </cell>
          <cell r="D1501" t="str">
            <v>880018</v>
          </cell>
          <cell r="E1501" t="str">
            <v>دستمزد و مزايا</v>
          </cell>
          <cell r="F1501" t="str">
            <v>باز خريد سنوات خدمت كاركنان</v>
          </cell>
          <cell r="G1501" t="str">
            <v>800101</v>
          </cell>
          <cell r="H1501" t="str">
            <v>تحقيقات مهندسي</v>
          </cell>
          <cell r="P1501" t="str">
            <v>224</v>
          </cell>
        </row>
        <row r="1502">
          <cell r="A1502">
            <v>2267</v>
          </cell>
          <cell r="B1502" t="str">
            <v>880018800202</v>
          </cell>
          <cell r="C1502" t="str">
            <v>880</v>
          </cell>
          <cell r="D1502" t="str">
            <v>880018</v>
          </cell>
          <cell r="E1502" t="str">
            <v>دستمزد و مزايا</v>
          </cell>
          <cell r="F1502" t="str">
            <v>باز خريد سنوات خدمت كاركنان</v>
          </cell>
          <cell r="G1502" t="str">
            <v>800202</v>
          </cell>
          <cell r="H1502" t="str">
            <v>عمومي ساخت و توليد</v>
          </cell>
          <cell r="P1502" t="str">
            <v>226</v>
          </cell>
        </row>
        <row r="1503">
          <cell r="A1503">
            <v>2302</v>
          </cell>
          <cell r="B1503" t="str">
            <v>880018800304</v>
          </cell>
          <cell r="C1503" t="str">
            <v>880</v>
          </cell>
          <cell r="D1503" t="str">
            <v>880018</v>
          </cell>
          <cell r="E1503" t="str">
            <v>دستمزد و مزايا</v>
          </cell>
          <cell r="F1503" t="str">
            <v>باز خريد سنوات خدمت كاركنان</v>
          </cell>
          <cell r="G1503" t="str">
            <v>800304</v>
          </cell>
          <cell r="H1503" t="str">
            <v>تدارکات و تامين قطعات</v>
          </cell>
          <cell r="P1503" t="str">
            <v>230</v>
          </cell>
        </row>
        <row r="1504">
          <cell r="A1504">
            <v>2243</v>
          </cell>
          <cell r="B1504" t="str">
            <v>880018800107</v>
          </cell>
          <cell r="C1504" t="str">
            <v>880</v>
          </cell>
          <cell r="D1504" t="str">
            <v>880018</v>
          </cell>
          <cell r="E1504" t="str">
            <v>دستمزد و مزايا</v>
          </cell>
          <cell r="F1504" t="str">
            <v>باز خريد سنوات خدمت كاركنان</v>
          </cell>
          <cell r="G1504" t="str">
            <v>800107</v>
          </cell>
          <cell r="H1504" t="str">
            <v>خط گيج</v>
          </cell>
          <cell r="P1504" t="str">
            <v>224</v>
          </cell>
        </row>
        <row r="1505">
          <cell r="A1505">
            <v>2402</v>
          </cell>
          <cell r="B1505" t="str">
            <v>880018800400</v>
          </cell>
          <cell r="C1505" t="str">
            <v>880</v>
          </cell>
          <cell r="D1505" t="str">
            <v>880018</v>
          </cell>
          <cell r="E1505" t="str">
            <v>دستمزد و مزايا</v>
          </cell>
          <cell r="F1505" t="str">
            <v>باز خريد سنوات خدمت كاركنان</v>
          </cell>
          <cell r="G1505" t="str">
            <v>800400</v>
          </cell>
          <cell r="H1505" t="str">
            <v>امور مالي</v>
          </cell>
          <cell r="P1505" t="str">
            <v>240</v>
          </cell>
        </row>
        <row r="1506">
          <cell r="A1506">
            <v>2402</v>
          </cell>
          <cell r="B1506" t="str">
            <v>880018800402</v>
          </cell>
          <cell r="C1506" t="str">
            <v>880</v>
          </cell>
          <cell r="D1506" t="str">
            <v>880018</v>
          </cell>
          <cell r="E1506" t="str">
            <v>دستمزد و مزايا</v>
          </cell>
          <cell r="F1506" t="str">
            <v>باز خريد سنوات خدمت كاركنان</v>
          </cell>
          <cell r="G1506" t="str">
            <v>800402</v>
          </cell>
          <cell r="H1506" t="str">
            <v>دفتر تهران</v>
          </cell>
          <cell r="P1506" t="str">
            <v>240</v>
          </cell>
        </row>
        <row r="1507">
          <cell r="A1507">
            <v>2243</v>
          </cell>
          <cell r="B1507" t="str">
            <v>880018800105</v>
          </cell>
          <cell r="C1507" t="str">
            <v>880</v>
          </cell>
          <cell r="D1507" t="str">
            <v>880018</v>
          </cell>
          <cell r="E1507" t="str">
            <v>دستمزد و مزايا</v>
          </cell>
          <cell r="F1507" t="str">
            <v>باز خريد سنوات خدمت كاركنان</v>
          </cell>
          <cell r="G1507" t="str">
            <v>800105</v>
          </cell>
          <cell r="H1507" t="str">
            <v>مترولوژي</v>
          </cell>
          <cell r="P1507" t="str">
            <v>224</v>
          </cell>
        </row>
        <row r="1508">
          <cell r="A1508">
            <v>2267</v>
          </cell>
          <cell r="B1508" t="str">
            <v>880018800206</v>
          </cell>
          <cell r="C1508" t="str">
            <v>880</v>
          </cell>
          <cell r="D1508" t="str">
            <v>880018</v>
          </cell>
          <cell r="E1508" t="str">
            <v>دستمزد و مزايا</v>
          </cell>
          <cell r="F1508" t="str">
            <v>باز خريد سنوات خدمت كاركنان</v>
          </cell>
          <cell r="G1508" t="str">
            <v>800206</v>
          </cell>
          <cell r="H1508" t="str">
            <v>عمومي خط گيج</v>
          </cell>
          <cell r="P1508" t="str">
            <v>226</v>
          </cell>
        </row>
        <row r="1509">
          <cell r="A1509">
            <v>2227</v>
          </cell>
          <cell r="B1509" t="str">
            <v>880018800200</v>
          </cell>
          <cell r="C1509" t="str">
            <v>880</v>
          </cell>
          <cell r="D1509" t="str">
            <v>880018</v>
          </cell>
          <cell r="E1509" t="str">
            <v>دستمزد و مزايا</v>
          </cell>
          <cell r="F1509" t="str">
            <v>باز خريد سنوات خدمت كاركنان</v>
          </cell>
          <cell r="G1509" t="str">
            <v>800200</v>
          </cell>
          <cell r="H1509" t="str">
            <v>عمومي مونتاژ</v>
          </cell>
          <cell r="P1509" t="str">
            <v>222</v>
          </cell>
        </row>
        <row r="1510">
          <cell r="A1510">
            <v>2402</v>
          </cell>
          <cell r="B1510" t="str">
            <v>880018800401</v>
          </cell>
          <cell r="C1510" t="str">
            <v>880</v>
          </cell>
          <cell r="D1510" t="str">
            <v>880018</v>
          </cell>
          <cell r="E1510" t="str">
            <v>دستمزد و مزايا</v>
          </cell>
          <cell r="F1510" t="str">
            <v>باز خريد سنوات خدمت كاركنان</v>
          </cell>
          <cell r="G1510" t="str">
            <v>800401</v>
          </cell>
          <cell r="H1510" t="str">
            <v>مديريت</v>
          </cell>
          <cell r="P1510" t="str">
            <v>240</v>
          </cell>
        </row>
        <row r="1511">
          <cell r="A1511">
            <v>2243</v>
          </cell>
          <cell r="B1511" t="str">
            <v>880018800106</v>
          </cell>
          <cell r="C1511" t="str">
            <v>880</v>
          </cell>
          <cell r="D1511" t="str">
            <v>880018</v>
          </cell>
          <cell r="E1511" t="str">
            <v>دستمزد و مزايا</v>
          </cell>
          <cell r="F1511" t="str">
            <v>باز خريد سنوات خدمت كاركنان</v>
          </cell>
          <cell r="G1511" t="str">
            <v>800106</v>
          </cell>
          <cell r="H1511" t="str">
            <v>تست مواد وشيمي</v>
          </cell>
          <cell r="P1511" t="str">
            <v>224</v>
          </cell>
        </row>
        <row r="1512">
          <cell r="A1512">
            <v>2267</v>
          </cell>
          <cell r="B1512" t="str">
            <v>880018800203</v>
          </cell>
          <cell r="C1512" t="str">
            <v>880</v>
          </cell>
          <cell r="D1512" t="str">
            <v>880018</v>
          </cell>
          <cell r="E1512" t="str">
            <v>دستمزد و مزايا</v>
          </cell>
          <cell r="F1512" t="str">
            <v>باز خريد سنوات خدمت كاركنان</v>
          </cell>
          <cell r="G1512" t="str">
            <v>800203</v>
          </cell>
          <cell r="H1512" t="str">
            <v>عمومي کنترل کيفي</v>
          </cell>
          <cell r="P1512" t="str">
            <v>226</v>
          </cell>
        </row>
        <row r="1513">
          <cell r="A1513">
            <v>2302</v>
          </cell>
          <cell r="B1513" t="str">
            <v>880018800305</v>
          </cell>
          <cell r="C1513" t="str">
            <v>880</v>
          </cell>
          <cell r="D1513" t="str">
            <v>880018</v>
          </cell>
          <cell r="E1513" t="str">
            <v>دستمزد و مزايا</v>
          </cell>
          <cell r="F1513" t="str">
            <v>باز خريد سنوات خدمت كاركنان</v>
          </cell>
          <cell r="G1513" t="str">
            <v>800305</v>
          </cell>
          <cell r="H1513" t="str">
            <v>طرح و توسعه سيستمها</v>
          </cell>
          <cell r="P1513" t="str">
            <v>230</v>
          </cell>
        </row>
        <row r="1514">
          <cell r="A1514">
            <v>2243</v>
          </cell>
          <cell r="B1514" t="str">
            <v>880018800102</v>
          </cell>
          <cell r="C1514" t="str">
            <v>880</v>
          </cell>
          <cell r="D1514" t="str">
            <v>880018</v>
          </cell>
          <cell r="E1514" t="str">
            <v>دستمزد و مزايا</v>
          </cell>
          <cell r="F1514" t="str">
            <v>باز خريد سنوات خدمت كاركنان</v>
          </cell>
          <cell r="G1514" t="str">
            <v>800102</v>
          </cell>
          <cell r="H1514" t="str">
            <v>عمليات حرارتي و آبکاري</v>
          </cell>
          <cell r="P1514" t="str">
            <v>224</v>
          </cell>
        </row>
        <row r="1515">
          <cell r="A1515">
            <v>2267</v>
          </cell>
          <cell r="B1515" t="str">
            <v>880018800201</v>
          </cell>
          <cell r="C1515" t="str">
            <v>880</v>
          </cell>
          <cell r="D1515" t="str">
            <v>880018</v>
          </cell>
          <cell r="E1515" t="str">
            <v>دستمزد و مزايا</v>
          </cell>
          <cell r="F1515" t="str">
            <v>باز خريد سنوات خدمت كاركنان</v>
          </cell>
          <cell r="G1515" t="str">
            <v>800201</v>
          </cell>
          <cell r="H1515" t="str">
            <v>عمومي تحقيقات و مهندسي</v>
          </cell>
          <cell r="P1515" t="str">
            <v>226</v>
          </cell>
        </row>
        <row r="1516">
          <cell r="A1516">
            <v>2248</v>
          </cell>
          <cell r="B1516" t="str">
            <v>880019800103</v>
          </cell>
          <cell r="C1516" t="str">
            <v>880</v>
          </cell>
          <cell r="D1516" t="str">
            <v>880019</v>
          </cell>
          <cell r="E1516" t="str">
            <v>دستمزد و مزايا</v>
          </cell>
          <cell r="F1516" t="str">
            <v>بازخريد مرخصي استفاده نشده كاركنان</v>
          </cell>
          <cell r="G1516" t="str">
            <v>800103</v>
          </cell>
          <cell r="H1516" t="str">
            <v>مرکز ساخت و توليد</v>
          </cell>
          <cell r="P1516" t="str">
            <v>224</v>
          </cell>
        </row>
        <row r="1517">
          <cell r="A1517">
            <v>2208</v>
          </cell>
          <cell r="B1517" t="str">
            <v>880019800100</v>
          </cell>
          <cell r="C1517" t="str">
            <v>880</v>
          </cell>
          <cell r="D1517" t="str">
            <v>880019</v>
          </cell>
          <cell r="E1517" t="str">
            <v>دستمزد و مزايا</v>
          </cell>
          <cell r="F1517" t="str">
            <v>بازخريد مرخصي استفاده نشده كاركنان</v>
          </cell>
          <cell r="G1517" t="str">
            <v>800100</v>
          </cell>
          <cell r="H1517" t="str">
            <v>مونتاژ</v>
          </cell>
          <cell r="P1517" t="str">
            <v>220</v>
          </cell>
        </row>
        <row r="1518">
          <cell r="A1518">
            <v>2307</v>
          </cell>
          <cell r="B1518" t="str">
            <v>880019800303</v>
          </cell>
          <cell r="C1518" t="str">
            <v>880</v>
          </cell>
          <cell r="D1518" t="str">
            <v>880019</v>
          </cell>
          <cell r="E1518" t="str">
            <v>دستمزد و مزايا</v>
          </cell>
          <cell r="F1518" t="str">
            <v>بازخريد مرخصي استفاده نشده كاركنان</v>
          </cell>
          <cell r="G1518" t="str">
            <v>800303</v>
          </cell>
          <cell r="H1518" t="str">
            <v>برنامه ريزي</v>
          </cell>
          <cell r="P1518" t="str">
            <v>230</v>
          </cell>
        </row>
        <row r="1519">
          <cell r="A1519">
            <v>2248</v>
          </cell>
          <cell r="B1519" t="str">
            <v>880019800104</v>
          </cell>
          <cell r="C1519" t="str">
            <v>880</v>
          </cell>
          <cell r="D1519" t="str">
            <v>880019</v>
          </cell>
          <cell r="E1519" t="str">
            <v>دستمزد و مزايا</v>
          </cell>
          <cell r="F1519" t="str">
            <v>بازخريد مرخصي استفاده نشده كاركنان</v>
          </cell>
          <cell r="G1519" t="str">
            <v>800104</v>
          </cell>
          <cell r="H1519" t="str">
            <v>کنترل کيفي</v>
          </cell>
          <cell r="P1519" t="str">
            <v>224</v>
          </cell>
        </row>
        <row r="1520">
          <cell r="A1520">
            <v>2407</v>
          </cell>
          <cell r="B1520" t="str">
            <v>880019800403</v>
          </cell>
          <cell r="C1520" t="str">
            <v>880</v>
          </cell>
          <cell r="D1520" t="str">
            <v>880019</v>
          </cell>
          <cell r="E1520" t="str">
            <v>دستمزد و مزايا</v>
          </cell>
          <cell r="F1520" t="str">
            <v>بازخريد مرخصي استفاده نشده كاركنان</v>
          </cell>
          <cell r="G1520" t="str">
            <v>800403</v>
          </cell>
          <cell r="H1520" t="str">
            <v>امو ر اداري</v>
          </cell>
          <cell r="P1520" t="str">
            <v>240</v>
          </cell>
        </row>
        <row r="1521">
          <cell r="A1521">
            <v>2307</v>
          </cell>
          <cell r="B1521" t="str">
            <v>880019800302</v>
          </cell>
          <cell r="C1521" t="str">
            <v>880</v>
          </cell>
          <cell r="D1521" t="str">
            <v>880019</v>
          </cell>
          <cell r="E1521" t="str">
            <v>دستمزد و مزايا</v>
          </cell>
          <cell r="F1521" t="str">
            <v>بازخريد مرخصي استفاده نشده كاركنان</v>
          </cell>
          <cell r="G1521" t="str">
            <v>800302</v>
          </cell>
          <cell r="H1521" t="str">
            <v>خدمات فني</v>
          </cell>
          <cell r="P1521" t="str">
            <v>230</v>
          </cell>
        </row>
        <row r="1522">
          <cell r="A1522">
            <v>2248</v>
          </cell>
          <cell r="B1522" t="str">
            <v>880019800107</v>
          </cell>
          <cell r="C1522" t="str">
            <v>880</v>
          </cell>
          <cell r="D1522" t="str">
            <v>880019</v>
          </cell>
          <cell r="E1522" t="str">
            <v>دستمزد و مزايا</v>
          </cell>
          <cell r="F1522" t="str">
            <v>بازخريد مرخصي استفاده نشده كاركنان</v>
          </cell>
          <cell r="G1522" t="str">
            <v>800107</v>
          </cell>
          <cell r="H1522" t="str">
            <v>خط گيج</v>
          </cell>
          <cell r="P1522" t="str">
            <v>224</v>
          </cell>
        </row>
        <row r="1523">
          <cell r="A1523">
            <v>2272</v>
          </cell>
          <cell r="B1523" t="str">
            <v>880019800202</v>
          </cell>
          <cell r="C1523" t="str">
            <v>880</v>
          </cell>
          <cell r="D1523" t="str">
            <v>880019</v>
          </cell>
          <cell r="E1523" t="str">
            <v>دستمزد و مزايا</v>
          </cell>
          <cell r="F1523" t="str">
            <v>بازخريد مرخصي استفاده نشده كاركنان</v>
          </cell>
          <cell r="G1523" t="str">
            <v>800202</v>
          </cell>
          <cell r="H1523" t="str">
            <v>عمومي ساخت و توليد</v>
          </cell>
          <cell r="P1523" t="str">
            <v>227</v>
          </cell>
        </row>
        <row r="1524">
          <cell r="A1524">
            <v>2248</v>
          </cell>
          <cell r="B1524" t="str">
            <v>880019800101</v>
          </cell>
          <cell r="C1524" t="str">
            <v>880</v>
          </cell>
          <cell r="D1524" t="str">
            <v>880019</v>
          </cell>
          <cell r="E1524" t="str">
            <v>دستمزد و مزايا</v>
          </cell>
          <cell r="F1524" t="str">
            <v>بازخريد مرخصي استفاده نشده كاركنان</v>
          </cell>
          <cell r="G1524" t="str">
            <v>800101</v>
          </cell>
          <cell r="H1524" t="str">
            <v>تحقيقات مهندسي</v>
          </cell>
          <cell r="P1524" t="str">
            <v>224</v>
          </cell>
        </row>
        <row r="1525">
          <cell r="A1525">
            <v>2307</v>
          </cell>
          <cell r="B1525" t="str">
            <v>880019800301</v>
          </cell>
          <cell r="C1525" t="str">
            <v>880</v>
          </cell>
          <cell r="D1525" t="str">
            <v>880019</v>
          </cell>
          <cell r="E1525" t="str">
            <v>دستمزد و مزايا</v>
          </cell>
          <cell r="F1525" t="str">
            <v>بازخريد مرخصي استفاده نشده كاركنان</v>
          </cell>
          <cell r="G1525" t="str">
            <v>800301</v>
          </cell>
          <cell r="H1525" t="str">
            <v>حراست</v>
          </cell>
          <cell r="P1525" t="str">
            <v>230</v>
          </cell>
        </row>
        <row r="1526">
          <cell r="A1526">
            <v>2407</v>
          </cell>
          <cell r="B1526" t="str">
            <v>880019800400</v>
          </cell>
          <cell r="C1526" t="str">
            <v>880</v>
          </cell>
          <cell r="D1526" t="str">
            <v>880019</v>
          </cell>
          <cell r="E1526" t="str">
            <v>دستمزد و مزايا</v>
          </cell>
          <cell r="F1526" t="str">
            <v>بازخريد مرخصي استفاده نشده كاركنان</v>
          </cell>
          <cell r="G1526" t="str">
            <v>800400</v>
          </cell>
          <cell r="H1526" t="str">
            <v>امور مالي</v>
          </cell>
          <cell r="P1526" t="str">
            <v>240</v>
          </cell>
        </row>
        <row r="1527">
          <cell r="A1527">
            <v>2307</v>
          </cell>
          <cell r="B1527" t="str">
            <v>880019800304</v>
          </cell>
          <cell r="C1527" t="str">
            <v>880</v>
          </cell>
          <cell r="D1527" t="str">
            <v>880019</v>
          </cell>
          <cell r="E1527" t="str">
            <v>دستمزد و مزايا</v>
          </cell>
          <cell r="F1527" t="str">
            <v>بازخريد مرخصي استفاده نشده كاركنان</v>
          </cell>
          <cell r="G1527" t="str">
            <v>800304</v>
          </cell>
          <cell r="H1527" t="str">
            <v>تدارکات و تامين قطعات</v>
          </cell>
          <cell r="P1527" t="str">
            <v>230</v>
          </cell>
        </row>
        <row r="1528">
          <cell r="A1528">
            <v>2248</v>
          </cell>
          <cell r="B1528" t="str">
            <v>880019800105</v>
          </cell>
          <cell r="C1528" t="str">
            <v>880</v>
          </cell>
          <cell r="D1528" t="str">
            <v>880019</v>
          </cell>
          <cell r="E1528" t="str">
            <v>دستمزد و مزايا</v>
          </cell>
          <cell r="F1528" t="str">
            <v>بازخريد مرخصي استفاده نشده كاركنان</v>
          </cell>
          <cell r="G1528" t="str">
            <v>800105</v>
          </cell>
          <cell r="H1528" t="str">
            <v>مترولوژي</v>
          </cell>
          <cell r="P1528" t="str">
            <v>224</v>
          </cell>
        </row>
        <row r="1529">
          <cell r="A1529">
            <v>2307</v>
          </cell>
          <cell r="B1529" t="str">
            <v>880019800305</v>
          </cell>
          <cell r="C1529" t="str">
            <v>880</v>
          </cell>
          <cell r="D1529" t="str">
            <v>880019</v>
          </cell>
          <cell r="E1529" t="str">
            <v>دستمزد و مزايا</v>
          </cell>
          <cell r="F1529" t="str">
            <v>بازخريد مرخصي استفاده نشده كاركنان</v>
          </cell>
          <cell r="G1529" t="str">
            <v>800305</v>
          </cell>
          <cell r="H1529" t="str">
            <v>طرح و توسعه سيستمها</v>
          </cell>
          <cell r="P1529" t="str">
            <v>230</v>
          </cell>
        </row>
        <row r="1530">
          <cell r="A1530">
            <v>2407</v>
          </cell>
          <cell r="B1530" t="str">
            <v>880019800402</v>
          </cell>
          <cell r="C1530" t="str">
            <v>880</v>
          </cell>
          <cell r="D1530" t="str">
            <v>880019</v>
          </cell>
          <cell r="E1530" t="str">
            <v>دستمزد و مزايا</v>
          </cell>
          <cell r="F1530" t="str">
            <v>بازخريد مرخصي استفاده نشده كاركنان</v>
          </cell>
          <cell r="G1530" t="str">
            <v>800402</v>
          </cell>
          <cell r="H1530" t="str">
            <v>دفتر تهران</v>
          </cell>
          <cell r="P1530" t="str">
            <v>240</v>
          </cell>
        </row>
        <row r="1531">
          <cell r="A1531">
            <v>2232</v>
          </cell>
          <cell r="B1531" t="str">
            <v>880019800200</v>
          </cell>
          <cell r="C1531" t="str">
            <v>880</v>
          </cell>
          <cell r="D1531" t="str">
            <v>880019</v>
          </cell>
          <cell r="E1531" t="str">
            <v>دستمزد و مزايا</v>
          </cell>
          <cell r="F1531" t="str">
            <v>بازخريد مرخصي استفاده نشده كاركنان</v>
          </cell>
          <cell r="G1531" t="str">
            <v>800200</v>
          </cell>
          <cell r="H1531" t="str">
            <v>عمومي مونتاژ</v>
          </cell>
          <cell r="P1531" t="str">
            <v>223</v>
          </cell>
        </row>
        <row r="1532">
          <cell r="A1532">
            <v>2272</v>
          </cell>
          <cell r="B1532" t="str">
            <v>880019800203</v>
          </cell>
          <cell r="C1532" t="str">
            <v>880</v>
          </cell>
          <cell r="D1532" t="str">
            <v>880019</v>
          </cell>
          <cell r="E1532" t="str">
            <v>دستمزد و مزايا</v>
          </cell>
          <cell r="F1532" t="str">
            <v>بازخريد مرخصي استفاده نشده كاركنان</v>
          </cell>
          <cell r="G1532" t="str">
            <v>800203</v>
          </cell>
          <cell r="H1532" t="str">
            <v>عمومي کنترل کيفي</v>
          </cell>
          <cell r="P1532" t="str">
            <v>227</v>
          </cell>
        </row>
        <row r="1533">
          <cell r="A1533">
            <v>2407</v>
          </cell>
          <cell r="B1533" t="str">
            <v>880019800401</v>
          </cell>
          <cell r="C1533" t="str">
            <v>880</v>
          </cell>
          <cell r="D1533" t="str">
            <v>880019</v>
          </cell>
          <cell r="E1533" t="str">
            <v>دستمزد و مزايا</v>
          </cell>
          <cell r="F1533" t="str">
            <v>بازخريد مرخصي استفاده نشده كاركنان</v>
          </cell>
          <cell r="G1533" t="str">
            <v>800401</v>
          </cell>
          <cell r="H1533" t="str">
            <v>مديريت</v>
          </cell>
          <cell r="P1533" t="str">
            <v>240</v>
          </cell>
        </row>
        <row r="1534">
          <cell r="A1534">
            <v>2507</v>
          </cell>
          <cell r="B1534" t="str">
            <v>880019800500</v>
          </cell>
          <cell r="C1534" t="str">
            <v>880</v>
          </cell>
          <cell r="D1534" t="str">
            <v>880019</v>
          </cell>
          <cell r="E1534" t="str">
            <v>دستمزد و مزايا</v>
          </cell>
          <cell r="F1534" t="str">
            <v>بازخريد مرخصي استفاده نشده كاركنان</v>
          </cell>
          <cell r="G1534" t="str">
            <v>800500</v>
          </cell>
          <cell r="H1534" t="str">
            <v>فروش</v>
          </cell>
          <cell r="P1534" t="str">
            <v>250</v>
          </cell>
        </row>
        <row r="1535">
          <cell r="A1535">
            <v>2248</v>
          </cell>
          <cell r="B1535" t="str">
            <v>880019800102</v>
          </cell>
          <cell r="C1535" t="str">
            <v>880</v>
          </cell>
          <cell r="D1535" t="str">
            <v>880019</v>
          </cell>
          <cell r="E1535" t="str">
            <v>دستمزد و مزايا</v>
          </cell>
          <cell r="F1535" t="str">
            <v>بازخريد مرخصي استفاده نشده كاركنان</v>
          </cell>
          <cell r="G1535" t="str">
            <v>800102</v>
          </cell>
          <cell r="H1535" t="str">
            <v>عمليات حرارتي و آبکاري</v>
          </cell>
          <cell r="P1535" t="str">
            <v>224</v>
          </cell>
        </row>
        <row r="1536">
          <cell r="A1536">
            <v>2248</v>
          </cell>
          <cell r="B1536" t="str">
            <v>880019800106</v>
          </cell>
          <cell r="C1536" t="str">
            <v>880</v>
          </cell>
          <cell r="D1536" t="str">
            <v>880019</v>
          </cell>
          <cell r="E1536" t="str">
            <v>دستمزد و مزايا</v>
          </cell>
          <cell r="F1536" t="str">
            <v>بازخريد مرخصي استفاده نشده كاركنان</v>
          </cell>
          <cell r="G1536" t="str">
            <v>800106</v>
          </cell>
          <cell r="H1536" t="str">
            <v>تست مواد وشيمي</v>
          </cell>
          <cell r="P1536" t="str">
            <v>224</v>
          </cell>
        </row>
        <row r="1537">
          <cell r="A1537">
            <v>2272</v>
          </cell>
          <cell r="B1537" t="str">
            <v>880019800201</v>
          </cell>
          <cell r="C1537" t="str">
            <v>880</v>
          </cell>
          <cell r="D1537" t="str">
            <v>880019</v>
          </cell>
          <cell r="E1537" t="str">
            <v>دستمزد و مزايا</v>
          </cell>
          <cell r="F1537" t="str">
            <v>بازخريد مرخصي استفاده نشده كاركنان</v>
          </cell>
          <cell r="G1537" t="str">
            <v>800201</v>
          </cell>
          <cell r="H1537" t="str">
            <v>عمومي تحقيقات و مهندسي</v>
          </cell>
          <cell r="P1537" t="str">
            <v>227</v>
          </cell>
        </row>
        <row r="1538">
          <cell r="A1538">
            <v>2272</v>
          </cell>
          <cell r="B1538" t="str">
            <v>880019800206</v>
          </cell>
          <cell r="C1538" t="str">
            <v>880</v>
          </cell>
          <cell r="D1538" t="str">
            <v>880019</v>
          </cell>
          <cell r="E1538" t="str">
            <v>دستمزد و مزايا</v>
          </cell>
          <cell r="F1538" t="str">
            <v>بازخريد مرخصي استفاده نشده كاركنان</v>
          </cell>
          <cell r="G1538" t="str">
            <v>800206</v>
          </cell>
          <cell r="H1538" t="str">
            <v>عمومي خط گيج</v>
          </cell>
          <cell r="P1538" t="str">
            <v>227</v>
          </cell>
        </row>
        <row r="1539">
          <cell r="A1539">
            <v>2415</v>
          </cell>
          <cell r="B1539" t="str">
            <v>880020800401</v>
          </cell>
          <cell r="C1539" t="str">
            <v>880</v>
          </cell>
          <cell r="D1539" t="str">
            <v>880020</v>
          </cell>
          <cell r="E1539" t="str">
            <v>دستمزد و مزايا</v>
          </cell>
          <cell r="F1539" t="str">
            <v>فوق العاده سفر و ماموريت</v>
          </cell>
          <cell r="G1539" t="str">
            <v>800401</v>
          </cell>
          <cell r="H1539" t="str">
            <v>مديريت</v>
          </cell>
          <cell r="P1539" t="str">
            <v>241</v>
          </cell>
        </row>
        <row r="1540">
          <cell r="A1540">
            <v>2415</v>
          </cell>
          <cell r="B1540" t="str">
            <v>880020800400</v>
          </cell>
          <cell r="C1540" t="str">
            <v>880</v>
          </cell>
          <cell r="D1540" t="str">
            <v>880020</v>
          </cell>
          <cell r="E1540" t="str">
            <v>دستمزد و مزايا</v>
          </cell>
          <cell r="F1540" t="str">
            <v>فوق العاده سفر و ماموريت</v>
          </cell>
          <cell r="G1540" t="str">
            <v>800400</v>
          </cell>
          <cell r="H1540" t="str">
            <v>امور مالي</v>
          </cell>
          <cell r="P1540" t="str">
            <v>241</v>
          </cell>
        </row>
        <row r="1541">
          <cell r="A1541">
            <v>2271</v>
          </cell>
          <cell r="B1541" t="str">
            <v>880020800203</v>
          </cell>
          <cell r="C1541" t="str">
            <v>880</v>
          </cell>
          <cell r="D1541" t="str">
            <v>880020</v>
          </cell>
          <cell r="E1541" t="str">
            <v>دستمزد و مزايا</v>
          </cell>
          <cell r="F1541" t="str">
            <v>فوق العاده سفر و ماموريت</v>
          </cell>
          <cell r="G1541" t="str">
            <v>800203</v>
          </cell>
          <cell r="H1541" t="str">
            <v>عمومي کنترل کيفي</v>
          </cell>
          <cell r="P1541" t="str">
            <v>227</v>
          </cell>
        </row>
        <row r="1542">
          <cell r="A1542">
            <v>2249</v>
          </cell>
          <cell r="B1542" t="str">
            <v>880020800101</v>
          </cell>
          <cell r="C1542" t="str">
            <v>880</v>
          </cell>
          <cell r="D1542" t="str">
            <v>880020</v>
          </cell>
          <cell r="E1542" t="str">
            <v>دستمزد و مزايا</v>
          </cell>
          <cell r="F1542" t="str">
            <v>فوق العاده سفر و ماموريت</v>
          </cell>
          <cell r="G1542" t="str">
            <v>800101</v>
          </cell>
          <cell r="H1542" t="str">
            <v>تحقيقات مهندسي</v>
          </cell>
          <cell r="P1542" t="str">
            <v>224</v>
          </cell>
        </row>
        <row r="1543">
          <cell r="A1543">
            <v>2315</v>
          </cell>
          <cell r="B1543" t="str">
            <v>880020800304</v>
          </cell>
          <cell r="C1543" t="str">
            <v>880</v>
          </cell>
          <cell r="D1543" t="str">
            <v>880020</v>
          </cell>
          <cell r="E1543" t="str">
            <v>دستمزد و مزايا</v>
          </cell>
          <cell r="F1543" t="str">
            <v>فوق العاده سفر و ماموريت</v>
          </cell>
          <cell r="G1543" t="str">
            <v>800304</v>
          </cell>
          <cell r="H1543" t="str">
            <v>تدارکات و تامين قطعات</v>
          </cell>
          <cell r="P1543" t="str">
            <v>231</v>
          </cell>
        </row>
        <row r="1544">
          <cell r="A1544">
            <v>2515</v>
          </cell>
          <cell r="B1544" t="str">
            <v>880020800500</v>
          </cell>
          <cell r="C1544" t="str">
            <v>880</v>
          </cell>
          <cell r="D1544" t="str">
            <v>880020</v>
          </cell>
          <cell r="E1544" t="str">
            <v>دستمزد و مزايا</v>
          </cell>
          <cell r="F1544" t="str">
            <v>فوق العاده سفر و ماموريت</v>
          </cell>
          <cell r="G1544" t="str">
            <v>800500</v>
          </cell>
          <cell r="H1544" t="str">
            <v>فروش</v>
          </cell>
          <cell r="P1544" t="str">
            <v>251</v>
          </cell>
        </row>
        <row r="1545">
          <cell r="A1545">
            <v>2315</v>
          </cell>
          <cell r="B1545" t="str">
            <v>880020800302</v>
          </cell>
          <cell r="C1545" t="str">
            <v>880</v>
          </cell>
          <cell r="D1545" t="str">
            <v>880020</v>
          </cell>
          <cell r="E1545" t="str">
            <v>دستمزد و مزايا</v>
          </cell>
          <cell r="F1545" t="str">
            <v>فوق العاده سفر و ماموريت</v>
          </cell>
          <cell r="G1545" t="str">
            <v>800302</v>
          </cell>
          <cell r="H1545" t="str">
            <v>خدمات فني</v>
          </cell>
          <cell r="P1545" t="str">
            <v>231</v>
          </cell>
        </row>
        <row r="1546">
          <cell r="A1546">
            <v>2249</v>
          </cell>
          <cell r="B1546" t="str">
            <v>880020800104</v>
          </cell>
          <cell r="C1546" t="str">
            <v>880</v>
          </cell>
          <cell r="D1546" t="str">
            <v>880020</v>
          </cell>
          <cell r="E1546" t="str">
            <v>دستمزد و مزايا</v>
          </cell>
          <cell r="F1546" t="str">
            <v>فوق العاده سفر و ماموريت</v>
          </cell>
          <cell r="G1546" t="str">
            <v>800104</v>
          </cell>
          <cell r="H1546" t="str">
            <v>کنترل کيفي</v>
          </cell>
          <cell r="P1546" t="str">
            <v>224</v>
          </cell>
        </row>
        <row r="1547">
          <cell r="A1547">
            <v>2271</v>
          </cell>
          <cell r="B1547" t="str">
            <v>880020800201</v>
          </cell>
          <cell r="C1547" t="str">
            <v>880</v>
          </cell>
          <cell r="D1547" t="str">
            <v>880020</v>
          </cell>
          <cell r="E1547" t="str">
            <v>دستمزد و مزايا</v>
          </cell>
          <cell r="F1547" t="str">
            <v>فوق العاده سفر و ماموريت</v>
          </cell>
          <cell r="G1547" t="str">
            <v>800201</v>
          </cell>
          <cell r="H1547" t="str">
            <v>عمومي تحقيقات و مهندسي</v>
          </cell>
          <cell r="P1547" t="str">
            <v>227</v>
          </cell>
        </row>
        <row r="1548">
          <cell r="A1548">
            <v>2415</v>
          </cell>
          <cell r="B1548" t="str">
            <v>880020800403</v>
          </cell>
          <cell r="C1548" t="str">
            <v>880</v>
          </cell>
          <cell r="D1548" t="str">
            <v>880020</v>
          </cell>
          <cell r="E1548" t="str">
            <v>دستمزد و مزايا</v>
          </cell>
          <cell r="F1548" t="str">
            <v>فوق العاده سفر و ماموريت</v>
          </cell>
          <cell r="G1548" t="str">
            <v>800403</v>
          </cell>
          <cell r="H1548" t="str">
            <v>امو ر اداري</v>
          </cell>
          <cell r="P1548" t="str">
            <v>241</v>
          </cell>
        </row>
        <row r="1549">
          <cell r="A1549">
            <v>2271</v>
          </cell>
          <cell r="B1549" t="str">
            <v>880020800204</v>
          </cell>
          <cell r="C1549" t="str">
            <v>880</v>
          </cell>
          <cell r="D1549" t="str">
            <v>880020</v>
          </cell>
          <cell r="E1549" t="str">
            <v>دستمزد و مزايا</v>
          </cell>
          <cell r="F1549" t="str">
            <v>فوق العاده سفر و ماموريت</v>
          </cell>
          <cell r="G1549" t="str">
            <v>800204</v>
          </cell>
          <cell r="H1549" t="str">
            <v>عمومي مترولوژي</v>
          </cell>
          <cell r="P1549" t="str">
            <v>227</v>
          </cell>
        </row>
        <row r="1550">
          <cell r="A1550">
            <v>2315</v>
          </cell>
          <cell r="B1550" t="str">
            <v>880020800301</v>
          </cell>
          <cell r="C1550" t="str">
            <v>880</v>
          </cell>
          <cell r="D1550" t="str">
            <v>880020</v>
          </cell>
          <cell r="E1550" t="str">
            <v>دستمزد و مزايا</v>
          </cell>
          <cell r="F1550" t="str">
            <v>فوق العاده سفر و ماموريت</v>
          </cell>
          <cell r="G1550" t="str">
            <v>800301</v>
          </cell>
          <cell r="H1550" t="str">
            <v>حراست</v>
          </cell>
          <cell r="P1550" t="str">
            <v>231</v>
          </cell>
        </row>
        <row r="1551">
          <cell r="A1551">
            <v>2249</v>
          </cell>
          <cell r="B1551" t="str">
            <v>880020800107</v>
          </cell>
          <cell r="C1551" t="str">
            <v>880</v>
          </cell>
          <cell r="D1551" t="str">
            <v>880020</v>
          </cell>
          <cell r="E1551" t="str">
            <v>دستمزد و مزايا</v>
          </cell>
          <cell r="F1551" t="str">
            <v>فوق العاده سفر و ماموريت</v>
          </cell>
          <cell r="G1551" t="str">
            <v>800107</v>
          </cell>
          <cell r="H1551" t="str">
            <v>خط گيج</v>
          </cell>
          <cell r="P1551" t="str">
            <v>224</v>
          </cell>
        </row>
        <row r="1552">
          <cell r="A1552">
            <v>2271</v>
          </cell>
          <cell r="B1552" t="str">
            <v>880020800202</v>
          </cell>
          <cell r="C1552" t="str">
            <v>880</v>
          </cell>
          <cell r="D1552" t="str">
            <v>880020</v>
          </cell>
          <cell r="E1552" t="str">
            <v>دستمزد و مزايا</v>
          </cell>
          <cell r="F1552" t="str">
            <v>فوق العاده سفر و ماموريت</v>
          </cell>
          <cell r="G1552" t="str">
            <v>800202</v>
          </cell>
          <cell r="H1552" t="str">
            <v>عمومي ساخت و توليد</v>
          </cell>
          <cell r="P1552" t="str">
            <v>227</v>
          </cell>
        </row>
        <row r="1553">
          <cell r="A1553">
            <v>2415</v>
          </cell>
          <cell r="B1553" t="str">
            <v>880020800402</v>
          </cell>
          <cell r="C1553" t="str">
            <v>880</v>
          </cell>
          <cell r="D1553" t="str">
            <v>880020</v>
          </cell>
          <cell r="E1553" t="str">
            <v>دستمزد و مزايا</v>
          </cell>
          <cell r="F1553" t="str">
            <v>فوق العاده سفر و ماموريت</v>
          </cell>
          <cell r="G1553" t="str">
            <v>800402</v>
          </cell>
          <cell r="H1553" t="str">
            <v>دفتر تهران</v>
          </cell>
          <cell r="P1553" t="str">
            <v>241</v>
          </cell>
        </row>
        <row r="1554">
          <cell r="A1554">
            <v>2271</v>
          </cell>
          <cell r="B1554" t="str">
            <v>880020800206</v>
          </cell>
          <cell r="C1554" t="str">
            <v>880</v>
          </cell>
          <cell r="D1554" t="str">
            <v>880020</v>
          </cell>
          <cell r="E1554" t="str">
            <v>دستمزد و مزايا</v>
          </cell>
          <cell r="F1554" t="str">
            <v>فوق العاده سفر و ماموريت</v>
          </cell>
          <cell r="G1554" t="str">
            <v>800206</v>
          </cell>
          <cell r="H1554" t="str">
            <v>عمومي خط گيج</v>
          </cell>
          <cell r="P1554" t="str">
            <v>227</v>
          </cell>
        </row>
        <row r="1555">
          <cell r="A1555">
            <v>2209</v>
          </cell>
          <cell r="B1555" t="str">
            <v>880020800100</v>
          </cell>
          <cell r="C1555" t="str">
            <v>880</v>
          </cell>
          <cell r="D1555" t="str">
            <v>880020</v>
          </cell>
          <cell r="E1555" t="str">
            <v>دستمزد و مزايا</v>
          </cell>
          <cell r="F1555" t="str">
            <v>فوق العاده سفر و ماموريت</v>
          </cell>
          <cell r="G1555" t="str">
            <v>800100</v>
          </cell>
          <cell r="H1555" t="str">
            <v>مونتاژ</v>
          </cell>
          <cell r="P1555" t="str">
            <v>220</v>
          </cell>
        </row>
        <row r="1556">
          <cell r="A1556">
            <v>2315</v>
          </cell>
          <cell r="B1556" t="str">
            <v>880020800303</v>
          </cell>
          <cell r="C1556" t="str">
            <v>880</v>
          </cell>
          <cell r="D1556" t="str">
            <v>880020</v>
          </cell>
          <cell r="E1556" t="str">
            <v>دستمزد و مزايا</v>
          </cell>
          <cell r="F1556" t="str">
            <v>فوق العاده سفر و ماموريت</v>
          </cell>
          <cell r="G1556" t="str">
            <v>800303</v>
          </cell>
          <cell r="H1556" t="str">
            <v>برنامه ريزي</v>
          </cell>
          <cell r="P1556" t="str">
            <v>231</v>
          </cell>
        </row>
        <row r="1557">
          <cell r="A1557">
            <v>2240</v>
          </cell>
          <cell r="B1557" t="str">
            <v>880020800105</v>
          </cell>
          <cell r="C1557" t="str">
            <v>880</v>
          </cell>
          <cell r="D1557" t="str">
            <v>880020</v>
          </cell>
          <cell r="E1557" t="str">
            <v>دستمزد و مزايا</v>
          </cell>
          <cell r="F1557" t="str">
            <v>فوق العاده سفر و ماموريت</v>
          </cell>
          <cell r="G1557" t="str">
            <v>800105</v>
          </cell>
          <cell r="H1557" t="str">
            <v>مترولوژي</v>
          </cell>
          <cell r="P1557" t="str">
            <v>224</v>
          </cell>
        </row>
        <row r="1558">
          <cell r="A1558">
            <v>2247</v>
          </cell>
          <cell r="B1558" t="str">
            <v>880021800103</v>
          </cell>
          <cell r="C1558" t="str">
            <v>880</v>
          </cell>
          <cell r="D1558" t="str">
            <v>880021</v>
          </cell>
          <cell r="E1558" t="str">
            <v>دستمزد و مزايا</v>
          </cell>
          <cell r="F1558" t="str">
            <v>اياب ذهاب</v>
          </cell>
          <cell r="G1558" t="str">
            <v>800103</v>
          </cell>
          <cell r="H1558" t="str">
            <v>مرکز ساخت و توليد</v>
          </cell>
          <cell r="P1558" t="str">
            <v>224</v>
          </cell>
        </row>
        <row r="1559">
          <cell r="A1559">
            <v>2406</v>
          </cell>
          <cell r="B1559" t="str">
            <v>880021800402</v>
          </cell>
          <cell r="C1559" t="str">
            <v>880</v>
          </cell>
          <cell r="D1559" t="str">
            <v>880021</v>
          </cell>
          <cell r="E1559" t="str">
            <v>دستمزد و مزايا</v>
          </cell>
          <cell r="F1559" t="str">
            <v>اياب ذهاب</v>
          </cell>
          <cell r="G1559" t="str">
            <v>800402</v>
          </cell>
          <cell r="H1559" t="str">
            <v>دفتر تهران</v>
          </cell>
          <cell r="P1559" t="str">
            <v>240</v>
          </cell>
        </row>
        <row r="1560">
          <cell r="A1560">
            <v>2207</v>
          </cell>
          <cell r="B1560" t="str">
            <v>880021800100</v>
          </cell>
          <cell r="C1560" t="str">
            <v>880</v>
          </cell>
          <cell r="D1560" t="str">
            <v>880021</v>
          </cell>
          <cell r="E1560" t="str">
            <v>دستمزد و مزايا</v>
          </cell>
          <cell r="F1560" t="str">
            <v>اياب ذهاب</v>
          </cell>
          <cell r="G1560" t="str">
            <v>800100</v>
          </cell>
          <cell r="H1560" t="str">
            <v>مونتاژ</v>
          </cell>
          <cell r="P1560" t="str">
            <v>220</v>
          </cell>
        </row>
        <row r="1561">
          <cell r="A1561">
            <v>2406</v>
          </cell>
          <cell r="B1561" t="str">
            <v>880021800403</v>
          </cell>
          <cell r="C1561" t="str">
            <v>880</v>
          </cell>
          <cell r="D1561" t="str">
            <v>880021</v>
          </cell>
          <cell r="E1561" t="str">
            <v>دستمزد و مزايا</v>
          </cell>
          <cell r="F1561" t="str">
            <v>اياب ذهاب</v>
          </cell>
          <cell r="G1561" t="str">
            <v>800403</v>
          </cell>
          <cell r="H1561" t="str">
            <v>امو ر اداري</v>
          </cell>
          <cell r="P1561" t="str">
            <v>240</v>
          </cell>
        </row>
        <row r="1562">
          <cell r="A1562">
            <v>2306</v>
          </cell>
          <cell r="B1562" t="str">
            <v>880021800303</v>
          </cell>
          <cell r="C1562" t="str">
            <v>880</v>
          </cell>
          <cell r="D1562" t="str">
            <v>880021</v>
          </cell>
          <cell r="E1562" t="str">
            <v>دستمزد و مزايا</v>
          </cell>
          <cell r="F1562" t="str">
            <v>اياب ذهاب</v>
          </cell>
          <cell r="G1562" t="str">
            <v>800303</v>
          </cell>
          <cell r="H1562" t="str">
            <v>برنامه ريزي</v>
          </cell>
          <cell r="P1562" t="str">
            <v>230</v>
          </cell>
        </row>
        <row r="1563">
          <cell r="A1563">
            <v>2406</v>
          </cell>
          <cell r="B1563" t="str">
            <v>880021800400</v>
          </cell>
          <cell r="C1563" t="str">
            <v>880</v>
          </cell>
          <cell r="D1563" t="str">
            <v>880021</v>
          </cell>
          <cell r="E1563" t="str">
            <v>دستمزد و مزايا</v>
          </cell>
          <cell r="F1563" t="str">
            <v>اياب ذهاب</v>
          </cell>
          <cell r="G1563" t="str">
            <v>800400</v>
          </cell>
          <cell r="H1563" t="str">
            <v>امور مالي</v>
          </cell>
          <cell r="P1563" t="str">
            <v>240</v>
          </cell>
        </row>
        <row r="1564">
          <cell r="A1564">
            <v>2306</v>
          </cell>
          <cell r="B1564" t="str">
            <v>880021800302</v>
          </cell>
          <cell r="C1564" t="str">
            <v>880</v>
          </cell>
          <cell r="D1564" t="str">
            <v>880021</v>
          </cell>
          <cell r="E1564" t="str">
            <v>دستمزد و مزايا</v>
          </cell>
          <cell r="F1564" t="str">
            <v>اياب ذهاب</v>
          </cell>
          <cell r="G1564" t="str">
            <v>800302</v>
          </cell>
          <cell r="H1564" t="str">
            <v>خدمات فني</v>
          </cell>
          <cell r="P1564" t="str">
            <v>230</v>
          </cell>
        </row>
        <row r="1565">
          <cell r="A1565">
            <v>2270</v>
          </cell>
          <cell r="B1565" t="str">
            <v>880021800202</v>
          </cell>
          <cell r="C1565" t="str">
            <v>880</v>
          </cell>
          <cell r="D1565" t="str">
            <v>880021</v>
          </cell>
          <cell r="E1565" t="str">
            <v>دستمزد و مزايا</v>
          </cell>
          <cell r="F1565" t="str">
            <v>اياب ذهاب</v>
          </cell>
          <cell r="G1565" t="str">
            <v>800202</v>
          </cell>
          <cell r="H1565" t="str">
            <v>عمومي ساخت و توليد</v>
          </cell>
          <cell r="P1565" t="str">
            <v>227</v>
          </cell>
        </row>
        <row r="1566">
          <cell r="A1566">
            <v>2247</v>
          </cell>
          <cell r="B1566" t="str">
            <v>880021800104</v>
          </cell>
          <cell r="C1566" t="str">
            <v>880</v>
          </cell>
          <cell r="D1566" t="str">
            <v>880021</v>
          </cell>
          <cell r="E1566" t="str">
            <v>دستمزد و مزايا</v>
          </cell>
          <cell r="F1566" t="str">
            <v>اياب ذهاب</v>
          </cell>
          <cell r="G1566" t="str">
            <v>800104</v>
          </cell>
          <cell r="H1566" t="str">
            <v>کنترل کيفي</v>
          </cell>
          <cell r="P1566" t="str">
            <v>224</v>
          </cell>
        </row>
        <row r="1567">
          <cell r="A1567">
            <v>2506</v>
          </cell>
          <cell r="B1567" t="str">
            <v>880021800500</v>
          </cell>
          <cell r="C1567" t="str">
            <v>880</v>
          </cell>
          <cell r="D1567" t="str">
            <v>880021</v>
          </cell>
          <cell r="E1567" t="str">
            <v>دستمزد و مزايا</v>
          </cell>
          <cell r="F1567" t="str">
            <v>اياب ذهاب</v>
          </cell>
          <cell r="G1567" t="str">
            <v>800500</v>
          </cell>
          <cell r="H1567" t="str">
            <v>فروش</v>
          </cell>
          <cell r="P1567" t="str">
            <v>250</v>
          </cell>
        </row>
        <row r="1568">
          <cell r="A1568">
            <v>2247</v>
          </cell>
          <cell r="B1568" t="str">
            <v>880021800107</v>
          </cell>
          <cell r="C1568" t="str">
            <v>880</v>
          </cell>
          <cell r="D1568" t="str">
            <v>880021</v>
          </cell>
          <cell r="E1568" t="str">
            <v>دستمزد و مزايا</v>
          </cell>
          <cell r="F1568" t="str">
            <v>اياب ذهاب</v>
          </cell>
          <cell r="G1568" t="str">
            <v>800107</v>
          </cell>
          <cell r="H1568" t="str">
            <v>خط گيج</v>
          </cell>
          <cell r="P1568" t="str">
            <v>224</v>
          </cell>
        </row>
        <row r="1569">
          <cell r="A1569">
            <v>2406</v>
          </cell>
          <cell r="B1569" t="str">
            <v>880021800401</v>
          </cell>
          <cell r="C1569" t="str">
            <v>880</v>
          </cell>
          <cell r="D1569" t="str">
            <v>880021</v>
          </cell>
          <cell r="E1569" t="str">
            <v>دستمزد و مزايا</v>
          </cell>
          <cell r="F1569" t="str">
            <v>اياب ذهاب</v>
          </cell>
          <cell r="G1569" t="str">
            <v>800401</v>
          </cell>
          <cell r="H1569" t="str">
            <v>مديريت</v>
          </cell>
          <cell r="P1569" t="str">
            <v>240</v>
          </cell>
        </row>
        <row r="1570">
          <cell r="A1570">
            <v>2306</v>
          </cell>
          <cell r="B1570" t="str">
            <v>880021800304</v>
          </cell>
          <cell r="C1570" t="str">
            <v>880</v>
          </cell>
          <cell r="D1570" t="str">
            <v>880021</v>
          </cell>
          <cell r="E1570" t="str">
            <v>دستمزد و مزايا</v>
          </cell>
          <cell r="F1570" t="str">
            <v>اياب ذهاب</v>
          </cell>
          <cell r="G1570" t="str">
            <v>800304</v>
          </cell>
          <cell r="H1570" t="str">
            <v>تدارکات و تامين قطعات</v>
          </cell>
          <cell r="P1570" t="str">
            <v>230</v>
          </cell>
        </row>
        <row r="1571">
          <cell r="A1571">
            <v>2270</v>
          </cell>
          <cell r="B1571" t="str">
            <v>880021800201</v>
          </cell>
          <cell r="C1571" t="str">
            <v>880</v>
          </cell>
          <cell r="D1571" t="str">
            <v>880021</v>
          </cell>
          <cell r="E1571" t="str">
            <v>دستمزد و مزايا</v>
          </cell>
          <cell r="F1571" t="str">
            <v>اياب ذهاب</v>
          </cell>
          <cell r="G1571" t="str">
            <v>800201</v>
          </cell>
          <cell r="H1571" t="str">
            <v>عمومي تحقيقات و مهندسي</v>
          </cell>
          <cell r="P1571" t="str">
            <v>227</v>
          </cell>
        </row>
        <row r="1572">
          <cell r="A1572">
            <v>2306</v>
          </cell>
          <cell r="B1572" t="str">
            <v>880021800301</v>
          </cell>
          <cell r="C1572" t="str">
            <v>880</v>
          </cell>
          <cell r="D1572" t="str">
            <v>880021</v>
          </cell>
          <cell r="E1572" t="str">
            <v>دستمزد و مزايا</v>
          </cell>
          <cell r="F1572" t="str">
            <v>اياب ذهاب</v>
          </cell>
          <cell r="G1572" t="str">
            <v>800301</v>
          </cell>
          <cell r="H1572" t="str">
            <v>حراست</v>
          </cell>
          <cell r="P1572" t="str">
            <v>230</v>
          </cell>
        </row>
        <row r="1573">
          <cell r="A1573">
            <v>2247</v>
          </cell>
          <cell r="B1573" t="str">
            <v>880021800101</v>
          </cell>
          <cell r="C1573" t="str">
            <v>880</v>
          </cell>
          <cell r="D1573" t="str">
            <v>880021</v>
          </cell>
          <cell r="E1573" t="str">
            <v>دستمزد و مزايا</v>
          </cell>
          <cell r="F1573" t="str">
            <v>اياب ذهاب</v>
          </cell>
          <cell r="G1573" t="str">
            <v>800101</v>
          </cell>
          <cell r="H1573" t="str">
            <v>تحقيقات مهندسي</v>
          </cell>
          <cell r="P1573" t="str">
            <v>224</v>
          </cell>
        </row>
        <row r="1574">
          <cell r="A1574">
            <v>2247</v>
          </cell>
          <cell r="B1574" t="str">
            <v>880021800105</v>
          </cell>
          <cell r="C1574" t="str">
            <v>880</v>
          </cell>
          <cell r="D1574" t="str">
            <v>880021</v>
          </cell>
          <cell r="E1574" t="str">
            <v>دستمزد و مزايا</v>
          </cell>
          <cell r="F1574" t="str">
            <v>اياب ذهاب</v>
          </cell>
          <cell r="G1574" t="str">
            <v>800105</v>
          </cell>
          <cell r="H1574" t="str">
            <v>مترولوژي</v>
          </cell>
          <cell r="P1574" t="str">
            <v>224</v>
          </cell>
        </row>
        <row r="1575">
          <cell r="A1575">
            <v>2306</v>
          </cell>
          <cell r="B1575" t="str">
            <v>880021800305</v>
          </cell>
          <cell r="C1575" t="str">
            <v>880</v>
          </cell>
          <cell r="D1575" t="str">
            <v>880021</v>
          </cell>
          <cell r="E1575" t="str">
            <v>دستمزد و مزايا</v>
          </cell>
          <cell r="F1575" t="str">
            <v>اياب ذهاب</v>
          </cell>
          <cell r="G1575" t="str">
            <v>800305</v>
          </cell>
          <cell r="H1575" t="str">
            <v>طرح و توسعه سيستمها</v>
          </cell>
          <cell r="P1575" t="str">
            <v>230</v>
          </cell>
        </row>
        <row r="1576">
          <cell r="A1576">
            <v>2270</v>
          </cell>
          <cell r="B1576" t="str">
            <v>880021800203</v>
          </cell>
          <cell r="C1576" t="str">
            <v>880</v>
          </cell>
          <cell r="D1576" t="str">
            <v>880021</v>
          </cell>
          <cell r="E1576" t="str">
            <v>دستمزد و مزايا</v>
          </cell>
          <cell r="F1576" t="str">
            <v>اياب ذهاب</v>
          </cell>
          <cell r="G1576" t="str">
            <v>800203</v>
          </cell>
          <cell r="H1576" t="str">
            <v>عمومي کنترل کيفي</v>
          </cell>
          <cell r="P1576" t="str">
            <v>227</v>
          </cell>
        </row>
        <row r="1577">
          <cell r="A1577">
            <v>2230</v>
          </cell>
          <cell r="B1577" t="str">
            <v>880021800200</v>
          </cell>
          <cell r="C1577" t="str">
            <v>880</v>
          </cell>
          <cell r="D1577" t="str">
            <v>880021</v>
          </cell>
          <cell r="E1577" t="str">
            <v>دستمزد و مزايا</v>
          </cell>
          <cell r="F1577" t="str">
            <v>اياب ذهاب</v>
          </cell>
          <cell r="G1577" t="str">
            <v>800200</v>
          </cell>
          <cell r="H1577" t="str">
            <v>عمومي مونتاژ</v>
          </cell>
          <cell r="P1577" t="str">
            <v>223</v>
          </cell>
        </row>
        <row r="1578">
          <cell r="A1578">
            <v>2247</v>
          </cell>
          <cell r="B1578" t="str">
            <v>880021800102</v>
          </cell>
          <cell r="C1578" t="str">
            <v>880</v>
          </cell>
          <cell r="D1578" t="str">
            <v>880021</v>
          </cell>
          <cell r="E1578" t="str">
            <v>دستمزد و مزايا</v>
          </cell>
          <cell r="F1578" t="str">
            <v>اياب ذهاب</v>
          </cell>
          <cell r="G1578" t="str">
            <v>800102</v>
          </cell>
          <cell r="H1578" t="str">
            <v>عمليات حرارتي و آبکاري</v>
          </cell>
          <cell r="P1578" t="str">
            <v>224</v>
          </cell>
        </row>
        <row r="1579">
          <cell r="A1579">
            <v>2247</v>
          </cell>
          <cell r="B1579" t="str">
            <v>880021800106</v>
          </cell>
          <cell r="C1579" t="str">
            <v>880</v>
          </cell>
          <cell r="D1579" t="str">
            <v>880021</v>
          </cell>
          <cell r="E1579" t="str">
            <v>دستمزد و مزايا</v>
          </cell>
          <cell r="F1579" t="str">
            <v>اياب ذهاب</v>
          </cell>
          <cell r="G1579" t="str">
            <v>800106</v>
          </cell>
          <cell r="H1579" t="str">
            <v>تست مواد وشيمي</v>
          </cell>
          <cell r="P1579" t="str">
            <v>224</v>
          </cell>
        </row>
        <row r="1580">
          <cell r="A1580">
            <v>2270</v>
          </cell>
          <cell r="B1580" t="str">
            <v>880021800206</v>
          </cell>
          <cell r="C1580" t="str">
            <v>880</v>
          </cell>
          <cell r="D1580" t="str">
            <v>880021</v>
          </cell>
          <cell r="E1580" t="str">
            <v>دستمزد و مزايا</v>
          </cell>
          <cell r="F1580" t="str">
            <v>اياب ذهاب</v>
          </cell>
          <cell r="G1580" t="str">
            <v>800206</v>
          </cell>
          <cell r="H1580" t="str">
            <v>عمومي خط گيج</v>
          </cell>
          <cell r="P1580" t="str">
            <v>227</v>
          </cell>
        </row>
        <row r="1581">
          <cell r="A1581">
            <v>2245</v>
          </cell>
          <cell r="B1581" t="str">
            <v>880022800103</v>
          </cell>
          <cell r="C1581" t="str">
            <v>880</v>
          </cell>
          <cell r="D1581" t="str">
            <v>880022</v>
          </cell>
          <cell r="E1581" t="str">
            <v>دستمزد و مزايا</v>
          </cell>
          <cell r="F1581" t="str">
            <v>حق غذا</v>
          </cell>
          <cell r="G1581" t="str">
            <v>800103</v>
          </cell>
          <cell r="H1581" t="str">
            <v>مرکز ساخت و توليد</v>
          </cell>
          <cell r="P1581" t="str">
            <v>224</v>
          </cell>
        </row>
        <row r="1582">
          <cell r="A1582">
            <v>2205</v>
          </cell>
          <cell r="B1582" t="str">
            <v>880022800100</v>
          </cell>
          <cell r="C1582" t="str">
            <v>880</v>
          </cell>
          <cell r="D1582" t="str">
            <v>880022</v>
          </cell>
          <cell r="E1582" t="str">
            <v>دستمزد و مزايا</v>
          </cell>
          <cell r="F1582" t="str">
            <v>حق غذا</v>
          </cell>
          <cell r="G1582" t="str">
            <v>800100</v>
          </cell>
          <cell r="H1582" t="str">
            <v>مونتاژ</v>
          </cell>
          <cell r="P1582" t="str">
            <v>220</v>
          </cell>
        </row>
        <row r="1583">
          <cell r="A1583">
            <v>2308</v>
          </cell>
          <cell r="B1583" t="str">
            <v>880022800303</v>
          </cell>
          <cell r="C1583" t="str">
            <v>880</v>
          </cell>
          <cell r="D1583" t="str">
            <v>880022</v>
          </cell>
          <cell r="E1583" t="str">
            <v>دستمزد و مزايا</v>
          </cell>
          <cell r="F1583" t="str">
            <v>حق غذا</v>
          </cell>
          <cell r="G1583" t="str">
            <v>800303</v>
          </cell>
          <cell r="H1583" t="str">
            <v>برنامه ريزي</v>
          </cell>
          <cell r="P1583" t="str">
            <v>230</v>
          </cell>
        </row>
        <row r="1584">
          <cell r="A1584">
            <v>2245</v>
          </cell>
          <cell r="B1584" t="str">
            <v>880022800107</v>
          </cell>
          <cell r="C1584" t="str">
            <v>880</v>
          </cell>
          <cell r="D1584" t="str">
            <v>880022</v>
          </cell>
          <cell r="E1584" t="str">
            <v>دستمزد و مزايا</v>
          </cell>
          <cell r="F1584" t="str">
            <v>حق غذا</v>
          </cell>
          <cell r="G1584" t="str">
            <v>800107</v>
          </cell>
          <cell r="H1584" t="str">
            <v>خط گيج</v>
          </cell>
          <cell r="P1584" t="str">
            <v>224</v>
          </cell>
        </row>
        <row r="1585">
          <cell r="A1585">
            <v>2408</v>
          </cell>
          <cell r="B1585" t="str">
            <v>880022800403</v>
          </cell>
          <cell r="C1585" t="str">
            <v>880</v>
          </cell>
          <cell r="D1585" t="str">
            <v>880022</v>
          </cell>
          <cell r="E1585" t="str">
            <v>دستمزد و مزايا</v>
          </cell>
          <cell r="F1585" t="str">
            <v>حق غذا</v>
          </cell>
          <cell r="G1585" t="str">
            <v>800403</v>
          </cell>
          <cell r="H1585" t="str">
            <v>امو ر اداري</v>
          </cell>
          <cell r="P1585" t="str">
            <v>240</v>
          </cell>
        </row>
        <row r="1586">
          <cell r="A1586">
            <v>2245</v>
          </cell>
          <cell r="B1586" t="str">
            <v>880022800104</v>
          </cell>
          <cell r="C1586" t="str">
            <v>880</v>
          </cell>
          <cell r="D1586" t="str">
            <v>880022</v>
          </cell>
          <cell r="E1586" t="str">
            <v>دستمزد و مزايا</v>
          </cell>
          <cell r="F1586" t="str">
            <v>حق غذا</v>
          </cell>
          <cell r="G1586" t="str">
            <v>800104</v>
          </cell>
          <cell r="H1586" t="str">
            <v>کنترل کيفي</v>
          </cell>
          <cell r="P1586" t="str">
            <v>224</v>
          </cell>
        </row>
        <row r="1587">
          <cell r="A1587">
            <v>2308</v>
          </cell>
          <cell r="B1587" t="str">
            <v>880022800302</v>
          </cell>
          <cell r="C1587" t="str">
            <v>880</v>
          </cell>
          <cell r="D1587" t="str">
            <v>880022</v>
          </cell>
          <cell r="E1587" t="str">
            <v>دستمزد و مزايا</v>
          </cell>
          <cell r="F1587" t="str">
            <v>حق غذا</v>
          </cell>
          <cell r="G1587" t="str">
            <v>800302</v>
          </cell>
          <cell r="H1587" t="str">
            <v>خدمات فني</v>
          </cell>
          <cell r="P1587" t="str">
            <v>230</v>
          </cell>
        </row>
        <row r="1588">
          <cell r="A1588">
            <v>2279</v>
          </cell>
          <cell r="B1588" t="str">
            <v>880022800202</v>
          </cell>
          <cell r="C1588" t="str">
            <v>880</v>
          </cell>
          <cell r="D1588" t="str">
            <v>880022</v>
          </cell>
          <cell r="E1588" t="str">
            <v>دستمزد و مزايا</v>
          </cell>
          <cell r="F1588" t="str">
            <v>حق غذا</v>
          </cell>
          <cell r="G1588" t="str">
            <v>800202</v>
          </cell>
          <cell r="H1588" t="str">
            <v>عمومي ساخت و توليد</v>
          </cell>
          <cell r="P1588" t="str">
            <v>227</v>
          </cell>
        </row>
        <row r="1589">
          <cell r="A1589">
            <v>2408</v>
          </cell>
          <cell r="B1589" t="str">
            <v>880022800400</v>
          </cell>
          <cell r="C1589" t="str">
            <v>880</v>
          </cell>
          <cell r="D1589" t="str">
            <v>880022</v>
          </cell>
          <cell r="E1589" t="str">
            <v>دستمزد و مزايا</v>
          </cell>
          <cell r="F1589" t="str">
            <v>حق غذا</v>
          </cell>
          <cell r="G1589" t="str">
            <v>800400</v>
          </cell>
          <cell r="H1589" t="str">
            <v>امور مالي</v>
          </cell>
          <cell r="P1589" t="str">
            <v>240</v>
          </cell>
        </row>
        <row r="1590">
          <cell r="A1590">
            <v>2308</v>
          </cell>
          <cell r="B1590" t="str">
            <v>880022800304</v>
          </cell>
          <cell r="C1590" t="str">
            <v>880</v>
          </cell>
          <cell r="D1590" t="str">
            <v>880022</v>
          </cell>
          <cell r="E1590" t="str">
            <v>دستمزد و مزايا</v>
          </cell>
          <cell r="F1590" t="str">
            <v>حق غذا</v>
          </cell>
          <cell r="G1590" t="str">
            <v>800304</v>
          </cell>
          <cell r="H1590" t="str">
            <v>تدارکات و تامين قطعات</v>
          </cell>
          <cell r="P1590" t="str">
            <v>230</v>
          </cell>
        </row>
        <row r="1591">
          <cell r="A1591">
            <v>2408</v>
          </cell>
          <cell r="B1591" t="str">
            <v>880022800402</v>
          </cell>
          <cell r="C1591" t="str">
            <v>880</v>
          </cell>
          <cell r="D1591" t="str">
            <v>880022</v>
          </cell>
          <cell r="E1591" t="str">
            <v>دستمزد و مزايا</v>
          </cell>
          <cell r="F1591" t="str">
            <v>حق غذا</v>
          </cell>
          <cell r="G1591" t="str">
            <v>800402</v>
          </cell>
          <cell r="H1591" t="str">
            <v>دفتر تهران</v>
          </cell>
          <cell r="P1591" t="str">
            <v>240</v>
          </cell>
        </row>
        <row r="1592">
          <cell r="A1592">
            <v>2308</v>
          </cell>
          <cell r="B1592" t="str">
            <v>880022800301</v>
          </cell>
          <cell r="C1592" t="str">
            <v>880</v>
          </cell>
          <cell r="D1592" t="str">
            <v>880022</v>
          </cell>
          <cell r="E1592" t="str">
            <v>دستمزد و مزايا</v>
          </cell>
          <cell r="F1592" t="str">
            <v>حق غذا</v>
          </cell>
          <cell r="G1592" t="str">
            <v>800301</v>
          </cell>
          <cell r="H1592" t="str">
            <v>حراست</v>
          </cell>
          <cell r="P1592" t="str">
            <v>230</v>
          </cell>
        </row>
        <row r="1593">
          <cell r="A1593">
            <v>2408</v>
          </cell>
          <cell r="B1593" t="str">
            <v>880022800401</v>
          </cell>
          <cell r="C1593" t="str">
            <v>880</v>
          </cell>
          <cell r="D1593" t="str">
            <v>880022</v>
          </cell>
          <cell r="E1593" t="str">
            <v>دستمزد و مزايا</v>
          </cell>
          <cell r="F1593" t="str">
            <v>حق غذا</v>
          </cell>
          <cell r="G1593" t="str">
            <v>800401</v>
          </cell>
          <cell r="H1593" t="str">
            <v>مديريت</v>
          </cell>
          <cell r="P1593" t="str">
            <v>240</v>
          </cell>
        </row>
        <row r="1594">
          <cell r="A1594">
            <v>2245</v>
          </cell>
          <cell r="B1594" t="str">
            <v>880022800105</v>
          </cell>
          <cell r="C1594" t="str">
            <v>880</v>
          </cell>
          <cell r="D1594" t="str">
            <v>880022</v>
          </cell>
          <cell r="E1594" t="str">
            <v>دستمزد و مزايا</v>
          </cell>
          <cell r="F1594" t="str">
            <v>حق غذا</v>
          </cell>
          <cell r="G1594" t="str">
            <v>800105</v>
          </cell>
          <cell r="H1594" t="str">
            <v>مترولوژي</v>
          </cell>
          <cell r="P1594" t="str">
            <v>224</v>
          </cell>
        </row>
        <row r="1595">
          <cell r="A1595">
            <v>2508</v>
          </cell>
          <cell r="B1595" t="str">
            <v>880022800500</v>
          </cell>
          <cell r="C1595" t="str">
            <v>880</v>
          </cell>
          <cell r="D1595" t="str">
            <v>880022</v>
          </cell>
          <cell r="E1595" t="str">
            <v>دستمزد و مزايا</v>
          </cell>
          <cell r="F1595" t="str">
            <v>حق غذا</v>
          </cell>
          <cell r="G1595" t="str">
            <v>800500</v>
          </cell>
          <cell r="H1595" t="str">
            <v>فروش</v>
          </cell>
          <cell r="P1595" t="str">
            <v>250</v>
          </cell>
        </row>
        <row r="1596">
          <cell r="A1596">
            <v>2245</v>
          </cell>
          <cell r="B1596" t="str">
            <v>880022800101</v>
          </cell>
          <cell r="C1596" t="str">
            <v>880</v>
          </cell>
          <cell r="D1596" t="str">
            <v>880022</v>
          </cell>
          <cell r="E1596" t="str">
            <v>دستمزد و مزايا</v>
          </cell>
          <cell r="F1596" t="str">
            <v>حق غذا</v>
          </cell>
          <cell r="G1596" t="str">
            <v>800101</v>
          </cell>
          <cell r="H1596" t="str">
            <v>تحقيقات مهندسي</v>
          </cell>
          <cell r="P1596" t="str">
            <v>224</v>
          </cell>
        </row>
        <row r="1597">
          <cell r="A1597">
            <v>2308</v>
          </cell>
          <cell r="B1597" t="str">
            <v>880022800305</v>
          </cell>
          <cell r="C1597" t="str">
            <v>880</v>
          </cell>
          <cell r="D1597" t="str">
            <v>880022</v>
          </cell>
          <cell r="E1597" t="str">
            <v>دستمزد و مزايا</v>
          </cell>
          <cell r="F1597" t="str">
            <v>حق غذا</v>
          </cell>
          <cell r="G1597" t="str">
            <v>800305</v>
          </cell>
          <cell r="H1597" t="str">
            <v>طرح و توسعه سيستمها</v>
          </cell>
          <cell r="P1597" t="str">
            <v>230</v>
          </cell>
        </row>
        <row r="1598">
          <cell r="A1598">
            <v>2239</v>
          </cell>
          <cell r="B1598" t="str">
            <v>880022800200</v>
          </cell>
          <cell r="C1598" t="str">
            <v>880</v>
          </cell>
          <cell r="D1598" t="str">
            <v>880022</v>
          </cell>
          <cell r="E1598" t="str">
            <v>دستمزد و مزايا</v>
          </cell>
          <cell r="F1598" t="str">
            <v>حق غذا</v>
          </cell>
          <cell r="G1598" t="str">
            <v>800200</v>
          </cell>
          <cell r="H1598" t="str">
            <v>عمومي مونتاژ</v>
          </cell>
          <cell r="P1598" t="str">
            <v>223</v>
          </cell>
        </row>
        <row r="1599">
          <cell r="A1599">
            <v>2279</v>
          </cell>
          <cell r="B1599" t="str">
            <v>880022800206</v>
          </cell>
          <cell r="C1599" t="str">
            <v>880</v>
          </cell>
          <cell r="D1599" t="str">
            <v>880022</v>
          </cell>
          <cell r="E1599" t="str">
            <v>دستمزد و مزايا</v>
          </cell>
          <cell r="F1599" t="str">
            <v>حق غذا</v>
          </cell>
          <cell r="G1599" t="str">
            <v>800206</v>
          </cell>
          <cell r="H1599" t="str">
            <v>عمومي خط گيج</v>
          </cell>
          <cell r="P1599" t="str">
            <v>227</v>
          </cell>
        </row>
        <row r="1600">
          <cell r="A1600">
            <v>2279</v>
          </cell>
          <cell r="B1600" t="str">
            <v>880022800203</v>
          </cell>
          <cell r="C1600" t="str">
            <v>880</v>
          </cell>
          <cell r="D1600" t="str">
            <v>880022</v>
          </cell>
          <cell r="E1600" t="str">
            <v>دستمزد و مزايا</v>
          </cell>
          <cell r="F1600" t="str">
            <v>حق غذا</v>
          </cell>
          <cell r="G1600" t="str">
            <v>800203</v>
          </cell>
          <cell r="H1600" t="str">
            <v>عمومي کنترل کيفي</v>
          </cell>
          <cell r="P1600" t="str">
            <v>227</v>
          </cell>
        </row>
        <row r="1601">
          <cell r="A1601">
            <v>2245</v>
          </cell>
          <cell r="B1601" t="str">
            <v>880022800102</v>
          </cell>
          <cell r="C1601" t="str">
            <v>880</v>
          </cell>
          <cell r="D1601" t="str">
            <v>880022</v>
          </cell>
          <cell r="E1601" t="str">
            <v>دستمزد و مزايا</v>
          </cell>
          <cell r="F1601" t="str">
            <v>حق غذا</v>
          </cell>
          <cell r="G1601" t="str">
            <v>800102</v>
          </cell>
          <cell r="H1601" t="str">
            <v>عمليات حرارتي و آبکاري</v>
          </cell>
          <cell r="P1601" t="str">
            <v>224</v>
          </cell>
        </row>
        <row r="1602">
          <cell r="A1602">
            <v>2245</v>
          </cell>
          <cell r="B1602" t="str">
            <v>880022800106</v>
          </cell>
          <cell r="C1602" t="str">
            <v>880</v>
          </cell>
          <cell r="D1602" t="str">
            <v>880022</v>
          </cell>
          <cell r="E1602" t="str">
            <v>دستمزد و مزايا</v>
          </cell>
          <cell r="F1602" t="str">
            <v>حق غذا</v>
          </cell>
          <cell r="G1602" t="str">
            <v>800106</v>
          </cell>
          <cell r="H1602" t="str">
            <v>تست مواد وشيمي</v>
          </cell>
          <cell r="P1602" t="str">
            <v>224</v>
          </cell>
        </row>
        <row r="1603">
          <cell r="A1603">
            <v>2279</v>
          </cell>
          <cell r="B1603" t="str">
            <v>880022800201</v>
          </cell>
          <cell r="C1603" t="str">
            <v>880</v>
          </cell>
          <cell r="D1603" t="str">
            <v>880022</v>
          </cell>
          <cell r="E1603" t="str">
            <v>دستمزد و مزايا</v>
          </cell>
          <cell r="F1603" t="str">
            <v>حق غذا</v>
          </cell>
          <cell r="G1603" t="str">
            <v>800201</v>
          </cell>
          <cell r="H1603" t="str">
            <v>عمومي تحقيقات و مهندسي</v>
          </cell>
          <cell r="P1603" t="str">
            <v>227</v>
          </cell>
        </row>
        <row r="1604">
          <cell r="A1604">
            <v>2279</v>
          </cell>
          <cell r="B1604" t="str">
            <v>880023800202</v>
          </cell>
          <cell r="C1604" t="str">
            <v>880</v>
          </cell>
          <cell r="D1604" t="str">
            <v>880023</v>
          </cell>
          <cell r="E1604" t="str">
            <v>دستمزد و مزايا</v>
          </cell>
          <cell r="F1604" t="str">
            <v>حق عضويت دركميته ها</v>
          </cell>
          <cell r="G1604" t="str">
            <v>800202</v>
          </cell>
          <cell r="H1604" t="str">
            <v>عمومي ساخت و توليد</v>
          </cell>
          <cell r="P1604" t="str">
            <v>227</v>
          </cell>
        </row>
        <row r="1605">
          <cell r="A1605">
            <v>2418</v>
          </cell>
          <cell r="B1605" t="str">
            <v>880023800400</v>
          </cell>
          <cell r="C1605" t="str">
            <v>880</v>
          </cell>
          <cell r="D1605" t="str">
            <v>880023</v>
          </cell>
          <cell r="E1605" t="str">
            <v>دستمزد و مزايا</v>
          </cell>
          <cell r="F1605" t="str">
            <v>حق عضويت دركميته ها</v>
          </cell>
          <cell r="G1605" t="str">
            <v>800400</v>
          </cell>
          <cell r="H1605" t="str">
            <v>امور مالي</v>
          </cell>
          <cell r="P1605" t="str">
            <v>241</v>
          </cell>
        </row>
        <row r="1606">
          <cell r="A1606">
            <v>2418</v>
          </cell>
          <cell r="B1606" t="str">
            <v>880023800403</v>
          </cell>
          <cell r="C1606" t="str">
            <v>880</v>
          </cell>
          <cell r="D1606" t="str">
            <v>880023</v>
          </cell>
          <cell r="E1606" t="str">
            <v>دستمزد و مزايا</v>
          </cell>
          <cell r="F1606" t="str">
            <v>حق عضويت دركميته ها</v>
          </cell>
          <cell r="G1606" t="str">
            <v>800403</v>
          </cell>
          <cell r="H1606" t="str">
            <v>امو ر اداري</v>
          </cell>
          <cell r="P1606" t="str">
            <v>241</v>
          </cell>
        </row>
        <row r="1607">
          <cell r="A1607">
            <v>2260</v>
          </cell>
          <cell r="B1607" t="str">
            <v>880023800101</v>
          </cell>
          <cell r="C1607" t="str">
            <v>880</v>
          </cell>
          <cell r="D1607" t="str">
            <v>880023</v>
          </cell>
          <cell r="E1607" t="str">
            <v>دستمزد و مزايا</v>
          </cell>
          <cell r="F1607" t="str">
            <v>حق عضويت دركميته ها</v>
          </cell>
          <cell r="G1607" t="str">
            <v>800101</v>
          </cell>
          <cell r="H1607" t="str">
            <v>تحقيقات مهندسي</v>
          </cell>
          <cell r="P1607" t="str">
            <v>226</v>
          </cell>
        </row>
        <row r="1608">
          <cell r="A1608">
            <v>2279</v>
          </cell>
          <cell r="B1608" t="str">
            <v>880023800201</v>
          </cell>
          <cell r="C1608" t="str">
            <v>880</v>
          </cell>
          <cell r="D1608" t="str">
            <v>880023</v>
          </cell>
          <cell r="E1608" t="str">
            <v>دستمزد و مزايا</v>
          </cell>
          <cell r="F1608" t="str">
            <v>حق عضويت دركميته ها</v>
          </cell>
          <cell r="G1608" t="str">
            <v>800201</v>
          </cell>
          <cell r="H1608" t="str">
            <v>عمومي تحقيقات و مهندسي</v>
          </cell>
          <cell r="P1608" t="str">
            <v>227</v>
          </cell>
        </row>
        <row r="1609">
          <cell r="A1609">
            <v>2300</v>
          </cell>
          <cell r="B1609" t="str">
            <v>880023800302</v>
          </cell>
          <cell r="C1609" t="str">
            <v>880</v>
          </cell>
          <cell r="D1609" t="str">
            <v>880023</v>
          </cell>
          <cell r="E1609" t="str">
            <v>دستمزد و مزايا</v>
          </cell>
          <cell r="F1609" t="str">
            <v>حق عضويت دركميته ها</v>
          </cell>
          <cell r="G1609" t="str">
            <v>800302</v>
          </cell>
          <cell r="H1609" t="str">
            <v>خدمات فني</v>
          </cell>
          <cell r="P1609" t="str">
            <v>230</v>
          </cell>
        </row>
        <row r="1610">
          <cell r="A1610">
            <v>2300</v>
          </cell>
          <cell r="B1610" t="str">
            <v>880023800301</v>
          </cell>
          <cell r="C1610" t="str">
            <v>880</v>
          </cell>
          <cell r="D1610" t="str">
            <v>880023</v>
          </cell>
          <cell r="E1610" t="str">
            <v>دستمزد و مزايا</v>
          </cell>
          <cell r="F1610" t="str">
            <v>حق عضويت دركميته ها</v>
          </cell>
          <cell r="G1610" t="str">
            <v>800301</v>
          </cell>
          <cell r="H1610" t="str">
            <v>حراست</v>
          </cell>
          <cell r="P1610" t="str">
            <v>230</v>
          </cell>
        </row>
        <row r="1611">
          <cell r="A1611">
            <v>2529</v>
          </cell>
          <cell r="B1611" t="str">
            <v>880023800500</v>
          </cell>
          <cell r="C1611" t="str">
            <v>880</v>
          </cell>
          <cell r="D1611" t="str">
            <v>880023</v>
          </cell>
          <cell r="E1611" t="str">
            <v>دستمزد و مزايا</v>
          </cell>
          <cell r="F1611" t="str">
            <v>حق عضويت دركميته ها</v>
          </cell>
          <cell r="G1611" t="str">
            <v>800500</v>
          </cell>
          <cell r="H1611" t="str">
            <v>فروش</v>
          </cell>
          <cell r="P1611" t="str">
            <v>252</v>
          </cell>
        </row>
        <row r="1612">
          <cell r="A1612">
            <v>2239</v>
          </cell>
          <cell r="B1612" t="str">
            <v>880023800200</v>
          </cell>
          <cell r="C1612" t="str">
            <v>880</v>
          </cell>
          <cell r="D1612" t="str">
            <v>880023</v>
          </cell>
          <cell r="E1612" t="str">
            <v>دستمزد و مزايا</v>
          </cell>
          <cell r="F1612" t="str">
            <v>حق عضويت دركميته ها</v>
          </cell>
          <cell r="G1612" t="str">
            <v>800200</v>
          </cell>
          <cell r="H1612" t="str">
            <v>عمومي مونتاژ</v>
          </cell>
          <cell r="P1612" t="str">
            <v>223</v>
          </cell>
        </row>
        <row r="1613">
          <cell r="A1613">
            <v>2279</v>
          </cell>
          <cell r="B1613" t="str">
            <v>880023800203</v>
          </cell>
          <cell r="C1613" t="str">
            <v>880</v>
          </cell>
          <cell r="D1613" t="str">
            <v>880023</v>
          </cell>
          <cell r="E1613" t="str">
            <v>دستمزد و مزايا</v>
          </cell>
          <cell r="F1613" t="str">
            <v>حق عضويت دركميته ها</v>
          </cell>
          <cell r="G1613" t="str">
            <v>800203</v>
          </cell>
          <cell r="H1613" t="str">
            <v>عمومي کنترل کيفي</v>
          </cell>
          <cell r="P1613" t="str">
            <v>227</v>
          </cell>
        </row>
        <row r="1614">
          <cell r="A1614">
            <v>2300</v>
          </cell>
          <cell r="B1614" t="str">
            <v>880023800304</v>
          </cell>
          <cell r="C1614" t="str">
            <v>880</v>
          </cell>
          <cell r="D1614" t="str">
            <v>880023</v>
          </cell>
          <cell r="E1614" t="str">
            <v>دستمزد و مزايا</v>
          </cell>
          <cell r="F1614" t="str">
            <v>حق عضويت دركميته ها</v>
          </cell>
          <cell r="G1614" t="str">
            <v>800304</v>
          </cell>
          <cell r="H1614" t="str">
            <v>تدارکات و تامين قطعات</v>
          </cell>
          <cell r="P1614" t="str">
            <v>230</v>
          </cell>
        </row>
        <row r="1615">
          <cell r="A1615">
            <v>2260</v>
          </cell>
          <cell r="B1615" t="str">
            <v>880023800106</v>
          </cell>
          <cell r="C1615" t="str">
            <v>880</v>
          </cell>
          <cell r="D1615" t="str">
            <v>880023</v>
          </cell>
          <cell r="E1615" t="str">
            <v>دستمزد و مزايا</v>
          </cell>
          <cell r="F1615" t="str">
            <v>حق عضويت دركميته ها</v>
          </cell>
          <cell r="G1615" t="str">
            <v>800106</v>
          </cell>
          <cell r="H1615" t="str">
            <v>تست مواد وشيمي</v>
          </cell>
          <cell r="P1615" t="str">
            <v>226</v>
          </cell>
        </row>
        <row r="1616">
          <cell r="A1616">
            <v>2260</v>
          </cell>
          <cell r="B1616" t="str">
            <v>880023800104</v>
          </cell>
          <cell r="C1616" t="str">
            <v>880</v>
          </cell>
          <cell r="D1616" t="str">
            <v>880023</v>
          </cell>
          <cell r="E1616" t="str">
            <v>دستمزد و مزايا</v>
          </cell>
          <cell r="F1616" t="str">
            <v>حق عضويت دركميته ها</v>
          </cell>
          <cell r="G1616" t="str">
            <v>800104</v>
          </cell>
          <cell r="H1616" t="str">
            <v>کنترل کيفي</v>
          </cell>
          <cell r="P1616" t="str">
            <v>226</v>
          </cell>
        </row>
        <row r="1617">
          <cell r="A1617">
            <v>2260</v>
          </cell>
          <cell r="B1617" t="str">
            <v>880023800107</v>
          </cell>
          <cell r="C1617" t="str">
            <v>880</v>
          </cell>
          <cell r="D1617" t="str">
            <v>880023</v>
          </cell>
          <cell r="E1617" t="str">
            <v>دستمزد و مزايا</v>
          </cell>
          <cell r="F1617" t="str">
            <v>حق عضويت دركميته ها</v>
          </cell>
          <cell r="G1617" t="str">
            <v>800107</v>
          </cell>
          <cell r="H1617" t="str">
            <v>خط گيج</v>
          </cell>
          <cell r="P1617" t="str">
            <v>226</v>
          </cell>
        </row>
        <row r="1618">
          <cell r="A1618">
            <v>2418</v>
          </cell>
          <cell r="B1618" t="str">
            <v>880023800401</v>
          </cell>
          <cell r="C1618" t="str">
            <v>880</v>
          </cell>
          <cell r="D1618" t="str">
            <v>880023</v>
          </cell>
          <cell r="E1618" t="str">
            <v>دستمزد و مزايا</v>
          </cell>
          <cell r="F1618" t="str">
            <v>حق عضويت دركميته ها</v>
          </cell>
          <cell r="G1618" t="str">
            <v>800401</v>
          </cell>
          <cell r="H1618" t="str">
            <v>مديريت</v>
          </cell>
          <cell r="P1618" t="str">
            <v>241</v>
          </cell>
        </row>
        <row r="1619">
          <cell r="A1619">
            <v>2300</v>
          </cell>
          <cell r="B1619" t="str">
            <v>880023800303</v>
          </cell>
          <cell r="C1619" t="str">
            <v>880</v>
          </cell>
          <cell r="D1619" t="str">
            <v>880023</v>
          </cell>
          <cell r="E1619" t="str">
            <v>دستمزد و مزايا</v>
          </cell>
          <cell r="F1619" t="str">
            <v>حق عضويت دركميته ها</v>
          </cell>
          <cell r="G1619" t="str">
            <v>800303</v>
          </cell>
          <cell r="H1619" t="str">
            <v>برنامه ريزي</v>
          </cell>
          <cell r="P1619" t="str">
            <v>230</v>
          </cell>
        </row>
        <row r="1620">
          <cell r="A1620">
            <v>2429</v>
          </cell>
          <cell r="B1620" t="str">
            <v>880024800403</v>
          </cell>
          <cell r="C1620" t="str">
            <v>880</v>
          </cell>
          <cell r="D1620" t="str">
            <v>880024</v>
          </cell>
          <cell r="E1620" t="str">
            <v>دستمزد و مزايا</v>
          </cell>
          <cell r="F1620" t="str">
            <v>هزينه مهدكودك</v>
          </cell>
          <cell r="G1620" t="str">
            <v>800403</v>
          </cell>
          <cell r="H1620" t="str">
            <v>امو ر اداري</v>
          </cell>
          <cell r="P1620" t="str">
            <v>242</v>
          </cell>
        </row>
        <row r="1621">
          <cell r="A1621">
            <v>2220</v>
          </cell>
          <cell r="B1621" t="str">
            <v>880025800100</v>
          </cell>
          <cell r="C1621" t="str">
            <v>880</v>
          </cell>
          <cell r="D1621" t="str">
            <v>880025</v>
          </cell>
          <cell r="E1621" t="str">
            <v>دستمزد و مزايا</v>
          </cell>
          <cell r="F1621" t="str">
            <v>كارگران موقت</v>
          </cell>
          <cell r="G1621" t="str">
            <v>800100</v>
          </cell>
          <cell r="H1621" t="str">
            <v>مونتاژ</v>
          </cell>
          <cell r="P1621" t="str">
            <v>222</v>
          </cell>
        </row>
        <row r="1622">
          <cell r="A1622">
            <v>2240</v>
          </cell>
          <cell r="B1622" t="str">
            <v>880025800103</v>
          </cell>
          <cell r="C1622" t="str">
            <v>880</v>
          </cell>
          <cell r="D1622" t="str">
            <v>880025</v>
          </cell>
          <cell r="E1622" t="str">
            <v>دستمزد و مزايا</v>
          </cell>
          <cell r="F1622" t="str">
            <v>كارگران موقت</v>
          </cell>
          <cell r="G1622" t="str">
            <v>800103</v>
          </cell>
          <cell r="H1622" t="str">
            <v>مرکز ساخت و توليد</v>
          </cell>
          <cell r="P1622" t="str">
            <v>224</v>
          </cell>
        </row>
        <row r="1623">
          <cell r="A1623">
            <v>2330</v>
          </cell>
          <cell r="B1623" t="str">
            <v>880025800303</v>
          </cell>
          <cell r="C1623" t="str">
            <v>880</v>
          </cell>
          <cell r="D1623" t="str">
            <v>880025</v>
          </cell>
          <cell r="E1623" t="str">
            <v>دستمزد و مزايا</v>
          </cell>
          <cell r="F1623" t="str">
            <v>كارگران موقت</v>
          </cell>
          <cell r="G1623" t="str">
            <v>800303</v>
          </cell>
          <cell r="H1623" t="str">
            <v>برنامه ريزي</v>
          </cell>
          <cell r="P1623" t="str">
            <v>233</v>
          </cell>
        </row>
        <row r="1624">
          <cell r="A1624">
            <v>2240</v>
          </cell>
          <cell r="B1624" t="str">
            <v>880025800102</v>
          </cell>
          <cell r="C1624" t="str">
            <v>880</v>
          </cell>
          <cell r="D1624" t="str">
            <v>880025</v>
          </cell>
          <cell r="E1624" t="str">
            <v>دستمزد و مزايا</v>
          </cell>
          <cell r="F1624" t="str">
            <v>كارگران موقت</v>
          </cell>
          <cell r="G1624" t="str">
            <v>800102</v>
          </cell>
          <cell r="H1624" t="str">
            <v>عمليات حرارتي و آبکاري</v>
          </cell>
          <cell r="P1624" t="str">
            <v>224</v>
          </cell>
        </row>
        <row r="1625">
          <cell r="A1625">
            <v>2240</v>
          </cell>
          <cell r="B1625" t="str">
            <v>880025800104</v>
          </cell>
          <cell r="C1625" t="str">
            <v>880</v>
          </cell>
          <cell r="D1625" t="str">
            <v>880025</v>
          </cell>
          <cell r="E1625" t="str">
            <v>دستمزد و مزايا</v>
          </cell>
          <cell r="F1625" t="str">
            <v>كارگران موقت</v>
          </cell>
          <cell r="G1625" t="str">
            <v>800104</v>
          </cell>
          <cell r="H1625" t="str">
            <v>کنترل کيفي</v>
          </cell>
          <cell r="P1625" t="str">
            <v>224</v>
          </cell>
        </row>
        <row r="1626">
          <cell r="A1626">
            <v>2330</v>
          </cell>
          <cell r="B1626" t="str">
            <v>880025800304</v>
          </cell>
          <cell r="C1626" t="str">
            <v>880</v>
          </cell>
          <cell r="D1626" t="str">
            <v>880025</v>
          </cell>
          <cell r="E1626" t="str">
            <v>دستمزد و مزايا</v>
          </cell>
          <cell r="F1626" t="str">
            <v>كارگران موقت</v>
          </cell>
          <cell r="G1626" t="str">
            <v>800304</v>
          </cell>
          <cell r="H1626" t="str">
            <v>تدارکات و تامين قطعات</v>
          </cell>
          <cell r="P1626" t="str">
            <v>233</v>
          </cell>
        </row>
        <row r="1627">
          <cell r="A1627">
            <v>2330</v>
          </cell>
          <cell r="B1627" t="str">
            <v>880025800302</v>
          </cell>
          <cell r="C1627" t="str">
            <v>880</v>
          </cell>
          <cell r="D1627" t="str">
            <v>880025</v>
          </cell>
          <cell r="E1627" t="str">
            <v>دستمزد و مزايا</v>
          </cell>
          <cell r="F1627" t="str">
            <v>كارگران موقت</v>
          </cell>
          <cell r="G1627" t="str">
            <v>800302</v>
          </cell>
          <cell r="H1627" t="str">
            <v>خدمات فني</v>
          </cell>
          <cell r="P1627" t="str">
            <v>233</v>
          </cell>
        </row>
        <row r="1628">
          <cell r="A1628">
            <v>2260</v>
          </cell>
          <cell r="B1628" t="str">
            <v>880025800101</v>
          </cell>
          <cell r="C1628" t="str">
            <v>880</v>
          </cell>
          <cell r="D1628" t="str">
            <v>880025</v>
          </cell>
          <cell r="E1628" t="str">
            <v>دستمزد و مزايا</v>
          </cell>
          <cell r="F1628" t="str">
            <v>كارگران موقت</v>
          </cell>
          <cell r="G1628" t="str">
            <v>800101</v>
          </cell>
          <cell r="H1628" t="str">
            <v>تحقيقات مهندسي</v>
          </cell>
          <cell r="P1628" t="str">
            <v>226</v>
          </cell>
        </row>
        <row r="1629">
          <cell r="A1629">
            <v>2330</v>
          </cell>
          <cell r="B1629" t="str">
            <v>880025800301</v>
          </cell>
          <cell r="C1629" t="str">
            <v>880</v>
          </cell>
          <cell r="D1629" t="str">
            <v>880025</v>
          </cell>
          <cell r="E1629" t="str">
            <v>دستمزد و مزايا</v>
          </cell>
          <cell r="F1629" t="str">
            <v>كارگران موقت</v>
          </cell>
          <cell r="G1629" t="str">
            <v>800301</v>
          </cell>
          <cell r="H1629" t="str">
            <v>حراست</v>
          </cell>
          <cell r="P1629" t="str">
            <v>233</v>
          </cell>
        </row>
        <row r="1630">
          <cell r="A1630">
            <v>2500</v>
          </cell>
          <cell r="B1630" t="str">
            <v>880025800500</v>
          </cell>
          <cell r="C1630" t="str">
            <v>880</v>
          </cell>
          <cell r="D1630" t="str">
            <v>880025</v>
          </cell>
          <cell r="E1630" t="str">
            <v>دستمزد و مزايا</v>
          </cell>
          <cell r="F1630" t="str">
            <v>كارگران موقت</v>
          </cell>
          <cell r="G1630" t="str">
            <v>800500</v>
          </cell>
          <cell r="H1630" t="str">
            <v>فروش</v>
          </cell>
          <cell r="P1630" t="str">
            <v>250</v>
          </cell>
        </row>
        <row r="1631">
          <cell r="A1631">
            <v>2418</v>
          </cell>
          <cell r="B1631" t="str">
            <v>880026800401</v>
          </cell>
          <cell r="C1631" t="str">
            <v>880</v>
          </cell>
          <cell r="D1631" t="str">
            <v>880026</v>
          </cell>
          <cell r="E1631" t="str">
            <v>دستمزد و مزايا</v>
          </cell>
          <cell r="F1631" t="str">
            <v>حق حضور هيئت مديره غير موظف در جلسات</v>
          </cell>
          <cell r="G1631" t="str">
            <v>800401</v>
          </cell>
          <cell r="H1631" t="str">
            <v>مديريت</v>
          </cell>
          <cell r="P1631" t="str">
            <v>241</v>
          </cell>
        </row>
        <row r="1632">
          <cell r="A1632">
            <v>2260</v>
          </cell>
          <cell r="B1632" t="str">
            <v>880027800103</v>
          </cell>
          <cell r="C1632" t="str">
            <v>880</v>
          </cell>
          <cell r="D1632" t="str">
            <v>880027</v>
          </cell>
          <cell r="E1632" t="str">
            <v>دستمزد و مزايا</v>
          </cell>
          <cell r="F1632" t="str">
            <v>سرمايه گذاري كاركنان سايپا (سهم شركت)</v>
          </cell>
          <cell r="G1632" t="str">
            <v>800103</v>
          </cell>
          <cell r="H1632" t="str">
            <v>مرکز ساخت و توليد</v>
          </cell>
          <cell r="P1632" t="str">
            <v>226</v>
          </cell>
        </row>
        <row r="1633">
          <cell r="A1633">
            <v>2220</v>
          </cell>
          <cell r="B1633" t="str">
            <v>880027800100</v>
          </cell>
          <cell r="C1633" t="str">
            <v>880</v>
          </cell>
          <cell r="D1633" t="str">
            <v>880027</v>
          </cell>
          <cell r="E1633" t="str">
            <v>دستمزد و مزايا</v>
          </cell>
          <cell r="F1633" t="str">
            <v>سرمايه گذاري كاركنان سايپا (سهم شركت)</v>
          </cell>
          <cell r="G1633" t="str">
            <v>800100</v>
          </cell>
          <cell r="H1633" t="str">
            <v>مونتاژ</v>
          </cell>
          <cell r="P1633" t="str">
            <v>222</v>
          </cell>
        </row>
        <row r="1634">
          <cell r="A1634">
            <v>2403</v>
          </cell>
          <cell r="B1634" t="str">
            <v>880027800403</v>
          </cell>
          <cell r="C1634" t="str">
            <v>880</v>
          </cell>
          <cell r="D1634" t="str">
            <v>880027</v>
          </cell>
          <cell r="E1634" t="str">
            <v>دستمزد و مزايا</v>
          </cell>
          <cell r="F1634" t="str">
            <v>سرمايه گذاري كاركنان سايپا (سهم شركت)</v>
          </cell>
          <cell r="G1634" t="str">
            <v>800403</v>
          </cell>
          <cell r="H1634" t="str">
            <v>امو ر اداري</v>
          </cell>
          <cell r="P1634" t="str">
            <v>240</v>
          </cell>
        </row>
        <row r="1635">
          <cell r="A1635">
            <v>2300</v>
          </cell>
          <cell r="B1635" t="str">
            <v>880027800302</v>
          </cell>
          <cell r="C1635" t="str">
            <v>880</v>
          </cell>
          <cell r="D1635" t="str">
            <v>880027</v>
          </cell>
          <cell r="E1635" t="str">
            <v>دستمزد و مزايا</v>
          </cell>
          <cell r="F1635" t="str">
            <v>سرمايه گذاري كاركنان سايپا (سهم شركت)</v>
          </cell>
          <cell r="G1635" t="str">
            <v>800302</v>
          </cell>
          <cell r="H1635" t="str">
            <v>خدمات فني</v>
          </cell>
          <cell r="P1635" t="str">
            <v>230</v>
          </cell>
        </row>
        <row r="1636">
          <cell r="A1636">
            <v>2403</v>
          </cell>
          <cell r="B1636" t="str">
            <v>880027800400</v>
          </cell>
          <cell r="C1636" t="str">
            <v>880</v>
          </cell>
          <cell r="D1636" t="str">
            <v>880027</v>
          </cell>
          <cell r="E1636" t="str">
            <v>دستمزد و مزايا</v>
          </cell>
          <cell r="F1636" t="str">
            <v>سرمايه گذاري كاركنان سايپا (سهم شركت)</v>
          </cell>
          <cell r="G1636" t="str">
            <v>800400</v>
          </cell>
          <cell r="H1636" t="str">
            <v>امور مالي</v>
          </cell>
          <cell r="P1636" t="str">
            <v>240</v>
          </cell>
        </row>
        <row r="1637">
          <cell r="A1637">
            <v>2260</v>
          </cell>
          <cell r="B1637" t="str">
            <v>880027800104</v>
          </cell>
          <cell r="C1637" t="str">
            <v>880</v>
          </cell>
          <cell r="D1637" t="str">
            <v>880027</v>
          </cell>
          <cell r="E1637" t="str">
            <v>دستمزد و مزايا</v>
          </cell>
          <cell r="F1637" t="str">
            <v>سرمايه گذاري كاركنان سايپا (سهم شركت)</v>
          </cell>
          <cell r="G1637" t="str">
            <v>800104</v>
          </cell>
          <cell r="H1637" t="str">
            <v>کنترل کيفي</v>
          </cell>
          <cell r="P1637" t="str">
            <v>226</v>
          </cell>
        </row>
        <row r="1638">
          <cell r="A1638">
            <v>2300</v>
          </cell>
          <cell r="B1638" t="str">
            <v>880027800303</v>
          </cell>
          <cell r="C1638" t="str">
            <v>880</v>
          </cell>
          <cell r="D1638" t="str">
            <v>880027</v>
          </cell>
          <cell r="E1638" t="str">
            <v>دستمزد و مزايا</v>
          </cell>
          <cell r="F1638" t="str">
            <v>سرمايه گذاري كاركنان سايپا (سهم شركت)</v>
          </cell>
          <cell r="G1638" t="str">
            <v>800303</v>
          </cell>
          <cell r="H1638" t="str">
            <v>برنامه ريزي</v>
          </cell>
          <cell r="P1638" t="str">
            <v>230</v>
          </cell>
        </row>
        <row r="1639">
          <cell r="A1639">
            <v>2279</v>
          </cell>
          <cell r="B1639" t="str">
            <v>880027800202</v>
          </cell>
          <cell r="C1639" t="str">
            <v>880</v>
          </cell>
          <cell r="D1639" t="str">
            <v>880027</v>
          </cell>
          <cell r="E1639" t="str">
            <v>دستمزد و مزايا</v>
          </cell>
          <cell r="F1639" t="str">
            <v>سرمايه گذاري كاركنان سايپا (سهم شركت)</v>
          </cell>
          <cell r="G1639" t="str">
            <v>800202</v>
          </cell>
          <cell r="H1639" t="str">
            <v>عمومي ساخت و توليد</v>
          </cell>
          <cell r="P1639" t="str">
            <v>227</v>
          </cell>
        </row>
        <row r="1640">
          <cell r="A1640">
            <v>2503</v>
          </cell>
          <cell r="B1640" t="str">
            <v>880027800500</v>
          </cell>
          <cell r="C1640" t="str">
            <v>880</v>
          </cell>
          <cell r="D1640" t="str">
            <v>880027</v>
          </cell>
          <cell r="E1640" t="str">
            <v>دستمزد و مزايا</v>
          </cell>
          <cell r="F1640" t="str">
            <v>سرمايه گذاري كاركنان سايپا (سهم شركت)</v>
          </cell>
          <cell r="G1640" t="str">
            <v>800500</v>
          </cell>
          <cell r="H1640" t="str">
            <v>فروش</v>
          </cell>
          <cell r="P1640" t="str">
            <v>250</v>
          </cell>
        </row>
        <row r="1641">
          <cell r="A1641">
            <v>2260</v>
          </cell>
          <cell r="B1641" t="str">
            <v>880027800107</v>
          </cell>
          <cell r="C1641" t="str">
            <v>880</v>
          </cell>
          <cell r="D1641" t="str">
            <v>880027</v>
          </cell>
          <cell r="E1641" t="str">
            <v>دستمزد و مزايا</v>
          </cell>
          <cell r="F1641" t="str">
            <v>سرمايه گذاري كاركنان سايپا (سهم شركت)</v>
          </cell>
          <cell r="G1641" t="str">
            <v>800107</v>
          </cell>
          <cell r="H1641" t="str">
            <v>خط گيج</v>
          </cell>
          <cell r="P1641" t="str">
            <v>226</v>
          </cell>
        </row>
        <row r="1642">
          <cell r="A1642">
            <v>2403</v>
          </cell>
          <cell r="B1642" t="str">
            <v>880027800402</v>
          </cell>
          <cell r="C1642" t="str">
            <v>880</v>
          </cell>
          <cell r="D1642" t="str">
            <v>880027</v>
          </cell>
          <cell r="E1642" t="str">
            <v>دستمزد و مزايا</v>
          </cell>
          <cell r="F1642" t="str">
            <v>سرمايه گذاري كاركنان سايپا (سهم شركت)</v>
          </cell>
          <cell r="G1642" t="str">
            <v>800402</v>
          </cell>
          <cell r="H1642" t="str">
            <v>دفتر تهران</v>
          </cell>
          <cell r="P1642" t="str">
            <v>240</v>
          </cell>
        </row>
        <row r="1643">
          <cell r="A1643">
            <v>2279</v>
          </cell>
          <cell r="B1643" t="str">
            <v>880027800203</v>
          </cell>
          <cell r="C1643" t="str">
            <v>880</v>
          </cell>
          <cell r="D1643" t="str">
            <v>880027</v>
          </cell>
          <cell r="E1643" t="str">
            <v>دستمزد و مزايا</v>
          </cell>
          <cell r="F1643" t="str">
            <v>سرمايه گذاري كاركنان سايپا (سهم شركت)</v>
          </cell>
          <cell r="G1643" t="str">
            <v>800203</v>
          </cell>
          <cell r="H1643" t="str">
            <v>عمومي کنترل کيفي</v>
          </cell>
          <cell r="P1643" t="str">
            <v>227</v>
          </cell>
        </row>
        <row r="1644">
          <cell r="A1644">
            <v>2300</v>
          </cell>
          <cell r="B1644" t="str">
            <v>880027800304</v>
          </cell>
          <cell r="C1644" t="str">
            <v>880</v>
          </cell>
          <cell r="D1644" t="str">
            <v>880027</v>
          </cell>
          <cell r="E1644" t="str">
            <v>دستمزد و مزايا</v>
          </cell>
          <cell r="F1644" t="str">
            <v>سرمايه گذاري كاركنان سايپا (سهم شركت)</v>
          </cell>
          <cell r="G1644" t="str">
            <v>800304</v>
          </cell>
          <cell r="H1644" t="str">
            <v>تدارکات و تامين قطعات</v>
          </cell>
          <cell r="P1644" t="str">
            <v>230</v>
          </cell>
        </row>
        <row r="1645">
          <cell r="A1645">
            <v>2300</v>
          </cell>
          <cell r="B1645" t="str">
            <v>880027800301</v>
          </cell>
          <cell r="C1645" t="str">
            <v>880</v>
          </cell>
          <cell r="D1645" t="str">
            <v>880027</v>
          </cell>
          <cell r="E1645" t="str">
            <v>دستمزد و مزايا</v>
          </cell>
          <cell r="F1645" t="str">
            <v>سرمايه گذاري كاركنان سايپا (سهم شركت)</v>
          </cell>
          <cell r="G1645" t="str">
            <v>800301</v>
          </cell>
          <cell r="H1645" t="str">
            <v>حراست</v>
          </cell>
          <cell r="P1645" t="str">
            <v>230</v>
          </cell>
        </row>
        <row r="1646">
          <cell r="A1646">
            <v>2260</v>
          </cell>
          <cell r="B1646" t="str">
            <v>880027800105</v>
          </cell>
          <cell r="C1646" t="str">
            <v>880</v>
          </cell>
          <cell r="D1646" t="str">
            <v>880027</v>
          </cell>
          <cell r="E1646" t="str">
            <v>دستمزد و مزايا</v>
          </cell>
          <cell r="F1646" t="str">
            <v>سرمايه گذاري كاركنان سايپا (سهم شركت)</v>
          </cell>
          <cell r="G1646" t="str">
            <v>800105</v>
          </cell>
          <cell r="H1646" t="str">
            <v>مترولوژي</v>
          </cell>
          <cell r="P1646" t="str">
            <v>226</v>
          </cell>
        </row>
        <row r="1647">
          <cell r="A1647">
            <v>2300</v>
          </cell>
          <cell r="B1647" t="str">
            <v>880027800305</v>
          </cell>
          <cell r="C1647" t="str">
            <v>880</v>
          </cell>
          <cell r="D1647" t="str">
            <v>880027</v>
          </cell>
          <cell r="E1647" t="str">
            <v>دستمزد و مزايا</v>
          </cell>
          <cell r="F1647" t="str">
            <v>سرمايه گذاري كاركنان سايپا (سهم شركت)</v>
          </cell>
          <cell r="G1647" t="str">
            <v>800305</v>
          </cell>
          <cell r="H1647" t="str">
            <v>طرح و توسعه سيستمها</v>
          </cell>
          <cell r="P1647" t="str">
            <v>230</v>
          </cell>
        </row>
        <row r="1648">
          <cell r="A1648">
            <v>2279</v>
          </cell>
          <cell r="B1648" t="str">
            <v>880027800206</v>
          </cell>
          <cell r="C1648" t="str">
            <v>880</v>
          </cell>
          <cell r="D1648" t="str">
            <v>880027</v>
          </cell>
          <cell r="E1648" t="str">
            <v>دستمزد و مزايا</v>
          </cell>
          <cell r="F1648" t="str">
            <v>سرمايه گذاري كاركنان سايپا (سهم شركت)</v>
          </cell>
          <cell r="G1648" t="str">
            <v>800206</v>
          </cell>
          <cell r="H1648" t="str">
            <v>عمومي خط گيج</v>
          </cell>
          <cell r="P1648" t="str">
            <v>227</v>
          </cell>
        </row>
        <row r="1649">
          <cell r="A1649">
            <v>2403</v>
          </cell>
          <cell r="B1649" t="str">
            <v>880027800401</v>
          </cell>
          <cell r="C1649" t="str">
            <v>880</v>
          </cell>
          <cell r="D1649" t="str">
            <v>880027</v>
          </cell>
          <cell r="E1649" t="str">
            <v>دستمزد و مزايا</v>
          </cell>
          <cell r="F1649" t="str">
            <v>سرمايه گذاري كاركنان سايپا (سهم شركت)</v>
          </cell>
          <cell r="G1649" t="str">
            <v>800401</v>
          </cell>
          <cell r="H1649" t="str">
            <v>مديريت</v>
          </cell>
          <cell r="P1649" t="str">
            <v>240</v>
          </cell>
        </row>
        <row r="1650">
          <cell r="A1650">
            <v>2239</v>
          </cell>
          <cell r="B1650" t="str">
            <v>880027800200</v>
          </cell>
          <cell r="C1650" t="str">
            <v>880</v>
          </cell>
          <cell r="D1650" t="str">
            <v>880027</v>
          </cell>
          <cell r="E1650" t="str">
            <v>دستمزد و مزايا</v>
          </cell>
          <cell r="F1650" t="str">
            <v>سرمايه گذاري كاركنان سايپا (سهم شركت)</v>
          </cell>
          <cell r="G1650" t="str">
            <v>800200</v>
          </cell>
          <cell r="H1650" t="str">
            <v>عمومي مونتاژ</v>
          </cell>
          <cell r="P1650" t="str">
            <v>223</v>
          </cell>
        </row>
        <row r="1651">
          <cell r="A1651">
            <v>2260</v>
          </cell>
          <cell r="B1651" t="str">
            <v>880027800101</v>
          </cell>
          <cell r="C1651" t="str">
            <v>880</v>
          </cell>
          <cell r="D1651" t="str">
            <v>880027</v>
          </cell>
          <cell r="E1651" t="str">
            <v>دستمزد و مزايا</v>
          </cell>
          <cell r="F1651" t="str">
            <v>سرمايه گذاري كاركنان سايپا (سهم شركت)</v>
          </cell>
          <cell r="G1651" t="str">
            <v>800101</v>
          </cell>
          <cell r="H1651" t="str">
            <v>تحقيقات مهندسي</v>
          </cell>
          <cell r="P1651" t="str">
            <v>226</v>
          </cell>
        </row>
        <row r="1652">
          <cell r="A1652">
            <v>2260</v>
          </cell>
          <cell r="B1652" t="str">
            <v>880027800106</v>
          </cell>
          <cell r="C1652" t="str">
            <v>880</v>
          </cell>
          <cell r="D1652" t="str">
            <v>880027</v>
          </cell>
          <cell r="E1652" t="str">
            <v>دستمزد و مزايا</v>
          </cell>
          <cell r="F1652" t="str">
            <v>سرمايه گذاري كاركنان سايپا (سهم شركت)</v>
          </cell>
          <cell r="G1652" t="str">
            <v>800106</v>
          </cell>
          <cell r="H1652" t="str">
            <v>تست مواد وشيمي</v>
          </cell>
          <cell r="P1652" t="str">
            <v>226</v>
          </cell>
        </row>
        <row r="1653">
          <cell r="A1653">
            <v>2239</v>
          </cell>
          <cell r="B1653" t="str">
            <v>881001800100</v>
          </cell>
          <cell r="C1653" t="str">
            <v>881</v>
          </cell>
          <cell r="D1653" t="str">
            <v>881001</v>
          </cell>
          <cell r="E1653" t="str">
            <v>هزينه هاي كاركنان</v>
          </cell>
          <cell r="F1653" t="str">
            <v>كمك هزينه تحصيلي</v>
          </cell>
          <cell r="G1653" t="str">
            <v>800100</v>
          </cell>
          <cell r="H1653" t="str">
            <v>مونتاژ</v>
          </cell>
          <cell r="P1653" t="str">
            <v>223</v>
          </cell>
        </row>
        <row r="1654">
          <cell r="A1654">
            <v>2403</v>
          </cell>
          <cell r="B1654" t="str">
            <v>881001800403</v>
          </cell>
          <cell r="C1654" t="str">
            <v>881</v>
          </cell>
          <cell r="D1654" t="str">
            <v>881001</v>
          </cell>
          <cell r="E1654" t="str">
            <v>هزينه هاي كاركنان</v>
          </cell>
          <cell r="F1654" t="str">
            <v>كمك هزينه تحصيلي</v>
          </cell>
          <cell r="G1654" t="str">
            <v>800403</v>
          </cell>
          <cell r="H1654" t="str">
            <v>امو ر اداري</v>
          </cell>
          <cell r="P1654" t="str">
            <v>240</v>
          </cell>
        </row>
        <row r="1655">
          <cell r="A1655">
            <v>2279</v>
          </cell>
          <cell r="B1655" t="str">
            <v>881001800103</v>
          </cell>
          <cell r="C1655" t="str">
            <v>881</v>
          </cell>
          <cell r="D1655" t="str">
            <v>881001</v>
          </cell>
          <cell r="E1655" t="str">
            <v>هزينه هاي كاركنان</v>
          </cell>
          <cell r="F1655" t="str">
            <v>كمك هزينه تحصيلي</v>
          </cell>
          <cell r="G1655" t="str">
            <v>800103</v>
          </cell>
          <cell r="H1655" t="str">
            <v>مرکز ساخت و توليد</v>
          </cell>
          <cell r="P1655" t="str">
            <v>227</v>
          </cell>
        </row>
        <row r="1656">
          <cell r="A1656">
            <v>2309</v>
          </cell>
          <cell r="B1656" t="str">
            <v>881001800303</v>
          </cell>
          <cell r="C1656" t="str">
            <v>881</v>
          </cell>
          <cell r="D1656" t="str">
            <v>881001</v>
          </cell>
          <cell r="E1656" t="str">
            <v>هزينه هاي كاركنان</v>
          </cell>
          <cell r="F1656" t="str">
            <v>كمك هزينه تحصيلي</v>
          </cell>
          <cell r="G1656" t="str">
            <v>800303</v>
          </cell>
          <cell r="H1656" t="str">
            <v>برنامه ريزي</v>
          </cell>
          <cell r="P1656" t="str">
            <v>230</v>
          </cell>
        </row>
        <row r="1657">
          <cell r="A1657">
            <v>2279</v>
          </cell>
          <cell r="B1657" t="str">
            <v>881001800202</v>
          </cell>
          <cell r="C1657" t="str">
            <v>881</v>
          </cell>
          <cell r="D1657" t="str">
            <v>881001</v>
          </cell>
          <cell r="E1657" t="str">
            <v>هزينه هاي كاركنان</v>
          </cell>
          <cell r="F1657" t="str">
            <v>كمك هزينه تحصيلي</v>
          </cell>
          <cell r="G1657" t="str">
            <v>800202</v>
          </cell>
          <cell r="H1657" t="str">
            <v>عمومي ساخت و توليد</v>
          </cell>
          <cell r="P1657" t="str">
            <v>227</v>
          </cell>
        </row>
        <row r="1658">
          <cell r="A1658">
            <v>2279</v>
          </cell>
          <cell r="B1658" t="str">
            <v>881001800104</v>
          </cell>
          <cell r="C1658" t="str">
            <v>881</v>
          </cell>
          <cell r="D1658" t="str">
            <v>881001</v>
          </cell>
          <cell r="E1658" t="str">
            <v>هزينه هاي كاركنان</v>
          </cell>
          <cell r="F1658" t="str">
            <v>كمك هزينه تحصيلي</v>
          </cell>
          <cell r="G1658" t="str">
            <v>800104</v>
          </cell>
          <cell r="H1658" t="str">
            <v>کنترل کيفي</v>
          </cell>
          <cell r="P1658" t="str">
            <v>227</v>
          </cell>
        </row>
        <row r="1659">
          <cell r="A1659">
            <v>2279</v>
          </cell>
          <cell r="B1659" t="str">
            <v>881001800107</v>
          </cell>
          <cell r="C1659" t="str">
            <v>881</v>
          </cell>
          <cell r="D1659" t="str">
            <v>881001</v>
          </cell>
          <cell r="E1659" t="str">
            <v>هزينه هاي كاركنان</v>
          </cell>
          <cell r="F1659" t="str">
            <v>كمك هزينه تحصيلي</v>
          </cell>
          <cell r="G1659" t="str">
            <v>800107</v>
          </cell>
          <cell r="H1659" t="str">
            <v>خط گيج</v>
          </cell>
          <cell r="P1659" t="str">
            <v>227</v>
          </cell>
        </row>
        <row r="1660">
          <cell r="A1660">
            <v>2309</v>
          </cell>
          <cell r="B1660" t="str">
            <v>881001800302</v>
          </cell>
          <cell r="C1660" t="str">
            <v>881</v>
          </cell>
          <cell r="D1660" t="str">
            <v>881001</v>
          </cell>
          <cell r="E1660" t="str">
            <v>هزينه هاي كاركنان</v>
          </cell>
          <cell r="F1660" t="str">
            <v>كمك هزينه تحصيلي</v>
          </cell>
          <cell r="G1660" t="str">
            <v>800302</v>
          </cell>
          <cell r="H1660" t="str">
            <v>خدمات فني</v>
          </cell>
          <cell r="P1660" t="str">
            <v>230</v>
          </cell>
        </row>
        <row r="1661">
          <cell r="A1661">
            <v>2309</v>
          </cell>
          <cell r="B1661" t="str">
            <v>881001800304</v>
          </cell>
          <cell r="C1661" t="str">
            <v>881</v>
          </cell>
          <cell r="D1661" t="str">
            <v>881001</v>
          </cell>
          <cell r="E1661" t="str">
            <v>هزينه هاي كاركنان</v>
          </cell>
          <cell r="F1661" t="str">
            <v>كمك هزينه تحصيلي</v>
          </cell>
          <cell r="G1661" t="str">
            <v>800304</v>
          </cell>
          <cell r="H1661" t="str">
            <v>تدارکات و تامين قطعات</v>
          </cell>
          <cell r="P1661" t="str">
            <v>230</v>
          </cell>
        </row>
        <row r="1662">
          <cell r="A1662">
            <v>2403</v>
          </cell>
          <cell r="B1662" t="str">
            <v>881001800402</v>
          </cell>
          <cell r="C1662" t="str">
            <v>881</v>
          </cell>
          <cell r="D1662" t="str">
            <v>881001</v>
          </cell>
          <cell r="E1662" t="str">
            <v>هزينه هاي كاركنان</v>
          </cell>
          <cell r="F1662" t="str">
            <v>كمك هزينه تحصيلي</v>
          </cell>
          <cell r="G1662" t="str">
            <v>800402</v>
          </cell>
          <cell r="H1662" t="str">
            <v>دفتر تهران</v>
          </cell>
          <cell r="P1662" t="str">
            <v>240</v>
          </cell>
        </row>
        <row r="1663">
          <cell r="A1663">
            <v>2279</v>
          </cell>
          <cell r="B1663" t="str">
            <v>881001800203</v>
          </cell>
          <cell r="C1663" t="str">
            <v>881</v>
          </cell>
          <cell r="D1663" t="str">
            <v>881001</v>
          </cell>
          <cell r="E1663" t="str">
            <v>هزينه هاي كاركنان</v>
          </cell>
          <cell r="F1663" t="str">
            <v>كمك هزينه تحصيلي</v>
          </cell>
          <cell r="G1663" t="str">
            <v>800203</v>
          </cell>
          <cell r="H1663" t="str">
            <v>عمومي کنترل کيفي</v>
          </cell>
          <cell r="P1663" t="str">
            <v>227</v>
          </cell>
        </row>
        <row r="1664">
          <cell r="A1664">
            <v>2279</v>
          </cell>
          <cell r="B1664" t="str">
            <v>881001800206</v>
          </cell>
          <cell r="C1664" t="str">
            <v>881</v>
          </cell>
          <cell r="D1664" t="str">
            <v>881001</v>
          </cell>
          <cell r="E1664" t="str">
            <v>هزينه هاي كاركنان</v>
          </cell>
          <cell r="F1664" t="str">
            <v>كمك هزينه تحصيلي</v>
          </cell>
          <cell r="G1664" t="str">
            <v>800206</v>
          </cell>
          <cell r="H1664" t="str">
            <v>عمومي خط گيج</v>
          </cell>
          <cell r="P1664" t="str">
            <v>227</v>
          </cell>
        </row>
        <row r="1665">
          <cell r="A1665">
            <v>2503</v>
          </cell>
          <cell r="B1665" t="str">
            <v>881001800500</v>
          </cell>
          <cell r="C1665" t="str">
            <v>881</v>
          </cell>
          <cell r="D1665" t="str">
            <v>881001</v>
          </cell>
          <cell r="E1665" t="str">
            <v>هزينه هاي كاركنان</v>
          </cell>
          <cell r="F1665" t="str">
            <v>كمك هزينه تحصيلي</v>
          </cell>
          <cell r="G1665" t="str">
            <v>800500</v>
          </cell>
          <cell r="H1665" t="str">
            <v>فروش</v>
          </cell>
          <cell r="P1665" t="str">
            <v>250</v>
          </cell>
        </row>
        <row r="1666">
          <cell r="A1666">
            <v>2309</v>
          </cell>
          <cell r="B1666" t="str">
            <v>881001800301</v>
          </cell>
          <cell r="C1666" t="str">
            <v>881</v>
          </cell>
          <cell r="D1666" t="str">
            <v>881001</v>
          </cell>
          <cell r="E1666" t="str">
            <v>هزينه هاي كاركنان</v>
          </cell>
          <cell r="F1666" t="str">
            <v>كمك هزينه تحصيلي</v>
          </cell>
          <cell r="G1666" t="str">
            <v>800301</v>
          </cell>
          <cell r="H1666" t="str">
            <v>حراست</v>
          </cell>
          <cell r="P1666" t="str">
            <v>230</v>
          </cell>
        </row>
        <row r="1667">
          <cell r="A1667">
            <v>2279</v>
          </cell>
          <cell r="B1667" t="str">
            <v>881001800101</v>
          </cell>
          <cell r="C1667" t="str">
            <v>881</v>
          </cell>
          <cell r="D1667" t="str">
            <v>881001</v>
          </cell>
          <cell r="E1667" t="str">
            <v>هزينه هاي كاركنان</v>
          </cell>
          <cell r="F1667" t="str">
            <v>كمك هزينه تحصيلي</v>
          </cell>
          <cell r="G1667" t="str">
            <v>800101</v>
          </cell>
          <cell r="H1667" t="str">
            <v>تحقيقات مهندسي</v>
          </cell>
          <cell r="P1667" t="str">
            <v>227</v>
          </cell>
        </row>
        <row r="1668">
          <cell r="A1668">
            <v>2403</v>
          </cell>
          <cell r="B1668" t="str">
            <v>881001800400</v>
          </cell>
          <cell r="C1668" t="str">
            <v>881</v>
          </cell>
          <cell r="D1668" t="str">
            <v>881001</v>
          </cell>
          <cell r="E1668" t="str">
            <v>هزينه هاي كاركنان</v>
          </cell>
          <cell r="F1668" t="str">
            <v>كمك هزينه تحصيلي</v>
          </cell>
          <cell r="G1668" t="str">
            <v>800400</v>
          </cell>
          <cell r="H1668" t="str">
            <v>امور مالي</v>
          </cell>
          <cell r="P1668" t="str">
            <v>240</v>
          </cell>
        </row>
        <row r="1669">
          <cell r="A1669">
            <v>2279</v>
          </cell>
          <cell r="B1669" t="str">
            <v>881001800102</v>
          </cell>
          <cell r="C1669" t="str">
            <v>881</v>
          </cell>
          <cell r="D1669" t="str">
            <v>881001</v>
          </cell>
          <cell r="E1669" t="str">
            <v>هزينه هاي كاركنان</v>
          </cell>
          <cell r="F1669" t="str">
            <v>كمك هزينه تحصيلي</v>
          </cell>
          <cell r="G1669" t="str">
            <v>800102</v>
          </cell>
          <cell r="H1669" t="str">
            <v>عمليات حرارتي و آبکاري</v>
          </cell>
          <cell r="P1669" t="str">
            <v>227</v>
          </cell>
        </row>
        <row r="1670">
          <cell r="A1670">
            <v>2239</v>
          </cell>
          <cell r="B1670" t="str">
            <v>881001800200</v>
          </cell>
          <cell r="C1670" t="str">
            <v>881</v>
          </cell>
          <cell r="D1670" t="str">
            <v>881001</v>
          </cell>
          <cell r="E1670" t="str">
            <v>هزينه هاي كاركنان</v>
          </cell>
          <cell r="F1670" t="str">
            <v>كمك هزينه تحصيلي</v>
          </cell>
          <cell r="G1670" t="str">
            <v>800200</v>
          </cell>
          <cell r="H1670" t="str">
            <v>عمومي مونتاژ</v>
          </cell>
          <cell r="P1670" t="str">
            <v>223</v>
          </cell>
        </row>
        <row r="1671">
          <cell r="A1671">
            <v>2279</v>
          </cell>
          <cell r="B1671" t="str">
            <v>881001800201</v>
          </cell>
          <cell r="C1671" t="str">
            <v>881</v>
          </cell>
          <cell r="D1671" t="str">
            <v>881001</v>
          </cell>
          <cell r="E1671" t="str">
            <v>هزينه هاي كاركنان</v>
          </cell>
          <cell r="F1671" t="str">
            <v>كمك هزينه تحصيلي</v>
          </cell>
          <cell r="G1671" t="str">
            <v>800201</v>
          </cell>
          <cell r="H1671" t="str">
            <v>عمومي تحقيقات و مهندسي</v>
          </cell>
          <cell r="P1671" t="str">
            <v>227</v>
          </cell>
        </row>
        <row r="1672">
          <cell r="A1672">
            <v>2409</v>
          </cell>
          <cell r="B1672" t="str">
            <v>881002800403</v>
          </cell>
          <cell r="C1672" t="str">
            <v>881</v>
          </cell>
          <cell r="D1672" t="str">
            <v>881002</v>
          </cell>
          <cell r="E1672" t="str">
            <v>هزينه هاي كاركنان</v>
          </cell>
          <cell r="F1672" t="str">
            <v>آموزش</v>
          </cell>
          <cell r="G1672" t="str">
            <v>800403</v>
          </cell>
          <cell r="H1672" t="str">
            <v>امو ر اداري</v>
          </cell>
          <cell r="P1672" t="str">
            <v>240</v>
          </cell>
        </row>
        <row r="1673">
          <cell r="A1673">
            <v>2309</v>
          </cell>
          <cell r="B1673" t="str">
            <v>881002800305</v>
          </cell>
          <cell r="C1673" t="str">
            <v>881</v>
          </cell>
          <cell r="D1673" t="str">
            <v>881002</v>
          </cell>
          <cell r="E1673" t="str">
            <v>هزينه هاي كاركنان</v>
          </cell>
          <cell r="F1673" t="str">
            <v>آموزش</v>
          </cell>
          <cell r="G1673" t="str">
            <v>800305</v>
          </cell>
          <cell r="H1673" t="str">
            <v>طرح و توسعه سيستمها</v>
          </cell>
          <cell r="P1673" t="str">
            <v>230</v>
          </cell>
        </row>
        <row r="1674">
          <cell r="A1674">
            <v>2279</v>
          </cell>
          <cell r="B1674" t="str">
            <v>881002800101</v>
          </cell>
          <cell r="C1674" t="str">
            <v>881</v>
          </cell>
          <cell r="D1674" t="str">
            <v>881002</v>
          </cell>
          <cell r="E1674" t="str">
            <v>هزينه هاي كاركنان</v>
          </cell>
          <cell r="F1674" t="str">
            <v>آموزش</v>
          </cell>
          <cell r="G1674" t="str">
            <v>800101</v>
          </cell>
          <cell r="H1674" t="str">
            <v>تحقيقات مهندسي</v>
          </cell>
          <cell r="P1674" t="str">
            <v>227</v>
          </cell>
        </row>
        <row r="1675">
          <cell r="A1675">
            <v>2279</v>
          </cell>
          <cell r="B1675" t="str">
            <v>881002800203</v>
          </cell>
          <cell r="C1675" t="str">
            <v>881</v>
          </cell>
          <cell r="D1675" t="str">
            <v>881002</v>
          </cell>
          <cell r="E1675" t="str">
            <v>هزينه هاي كاركنان</v>
          </cell>
          <cell r="F1675" t="str">
            <v>آموزش</v>
          </cell>
          <cell r="G1675" t="str">
            <v>800203</v>
          </cell>
          <cell r="H1675" t="str">
            <v>عمومي کنترل کيفي</v>
          </cell>
          <cell r="P1675" t="str">
            <v>227</v>
          </cell>
        </row>
        <row r="1676">
          <cell r="A1676">
            <v>2409</v>
          </cell>
          <cell r="B1676" t="str">
            <v>881002800400</v>
          </cell>
          <cell r="C1676" t="str">
            <v>881</v>
          </cell>
          <cell r="D1676" t="str">
            <v>881002</v>
          </cell>
          <cell r="E1676" t="str">
            <v>هزينه هاي كاركنان</v>
          </cell>
          <cell r="F1676" t="str">
            <v>آموزش</v>
          </cell>
          <cell r="G1676" t="str">
            <v>800400</v>
          </cell>
          <cell r="H1676" t="str">
            <v>امور مالي</v>
          </cell>
          <cell r="P1676" t="str">
            <v>240</v>
          </cell>
        </row>
        <row r="1677">
          <cell r="A1677">
            <v>2309</v>
          </cell>
          <cell r="B1677" t="str">
            <v>881002800302</v>
          </cell>
          <cell r="C1677" t="str">
            <v>881</v>
          </cell>
          <cell r="D1677" t="str">
            <v>881002</v>
          </cell>
          <cell r="E1677" t="str">
            <v>هزينه هاي كاركنان</v>
          </cell>
          <cell r="F1677" t="str">
            <v>آموزش</v>
          </cell>
          <cell r="G1677" t="str">
            <v>800302</v>
          </cell>
          <cell r="H1677" t="str">
            <v>خدمات فني</v>
          </cell>
          <cell r="P1677" t="str">
            <v>230</v>
          </cell>
        </row>
        <row r="1678">
          <cell r="A1678">
            <v>2411</v>
          </cell>
          <cell r="B1678" t="str">
            <v>881003800403</v>
          </cell>
          <cell r="C1678" t="str">
            <v>881</v>
          </cell>
          <cell r="D1678" t="str">
            <v>881003</v>
          </cell>
          <cell r="E1678" t="str">
            <v>هزينه هاي كاركنان</v>
          </cell>
          <cell r="F1678" t="str">
            <v>بهداشت و درمان</v>
          </cell>
          <cell r="G1678" t="str">
            <v>800403</v>
          </cell>
          <cell r="H1678" t="str">
            <v>امو ر اداري</v>
          </cell>
          <cell r="P1678" t="str">
            <v>241</v>
          </cell>
        </row>
        <row r="1679">
          <cell r="A1679">
            <v>2279</v>
          </cell>
          <cell r="B1679" t="str">
            <v>881003800103</v>
          </cell>
          <cell r="C1679" t="str">
            <v>881</v>
          </cell>
          <cell r="D1679" t="str">
            <v>881003</v>
          </cell>
          <cell r="E1679" t="str">
            <v>هزينه هاي كاركنان</v>
          </cell>
          <cell r="F1679" t="str">
            <v>بهداشت و درمان</v>
          </cell>
          <cell r="G1679" t="str">
            <v>800103</v>
          </cell>
          <cell r="H1679" t="str">
            <v>مرکز ساخت و توليد</v>
          </cell>
          <cell r="P1679" t="str">
            <v>227</v>
          </cell>
        </row>
        <row r="1680">
          <cell r="A1680">
            <v>2411</v>
          </cell>
          <cell r="B1680" t="str">
            <v>881003800401</v>
          </cell>
          <cell r="C1680" t="str">
            <v>881</v>
          </cell>
          <cell r="D1680" t="str">
            <v>881003</v>
          </cell>
          <cell r="E1680" t="str">
            <v>هزينه هاي كاركنان</v>
          </cell>
          <cell r="F1680" t="str">
            <v>بهداشت و درمان</v>
          </cell>
          <cell r="G1680" t="str">
            <v>800401</v>
          </cell>
          <cell r="H1680" t="str">
            <v>مديريت</v>
          </cell>
          <cell r="P1680" t="str">
            <v>241</v>
          </cell>
        </row>
        <row r="1681">
          <cell r="A1681">
            <v>2279</v>
          </cell>
          <cell r="B1681" t="str">
            <v>881004800103</v>
          </cell>
          <cell r="C1681" t="str">
            <v>881</v>
          </cell>
          <cell r="D1681" t="str">
            <v>881004</v>
          </cell>
          <cell r="E1681" t="str">
            <v>هزينه هاي كاركنان</v>
          </cell>
          <cell r="F1681" t="str">
            <v>پوشاك و لوازم ايمني</v>
          </cell>
          <cell r="G1681" t="str">
            <v>800103</v>
          </cell>
          <cell r="H1681" t="str">
            <v>مرکز ساخت و توليد</v>
          </cell>
          <cell r="P1681" t="str">
            <v>227</v>
          </cell>
        </row>
        <row r="1682">
          <cell r="A1682">
            <v>2411</v>
          </cell>
          <cell r="B1682" t="str">
            <v>881004800401</v>
          </cell>
          <cell r="C1682" t="str">
            <v>881</v>
          </cell>
          <cell r="D1682" t="str">
            <v>881004</v>
          </cell>
          <cell r="E1682" t="str">
            <v>هزينه هاي كاركنان</v>
          </cell>
          <cell r="F1682" t="str">
            <v>پوشاك و لوازم ايمني</v>
          </cell>
          <cell r="G1682" t="str">
            <v>800401</v>
          </cell>
          <cell r="H1682" t="str">
            <v>مديريت</v>
          </cell>
          <cell r="P1682" t="str">
            <v>241</v>
          </cell>
        </row>
        <row r="1683">
          <cell r="A1683">
            <v>2411</v>
          </cell>
          <cell r="B1683" t="str">
            <v>881004800403</v>
          </cell>
          <cell r="C1683" t="str">
            <v>881</v>
          </cell>
          <cell r="D1683" t="str">
            <v>881004</v>
          </cell>
          <cell r="E1683" t="str">
            <v>هزينه هاي كاركنان</v>
          </cell>
          <cell r="F1683" t="str">
            <v>پوشاك و لوازم ايمني</v>
          </cell>
          <cell r="G1683" t="str">
            <v>800403</v>
          </cell>
          <cell r="H1683" t="str">
            <v>امو ر اداري</v>
          </cell>
          <cell r="P1683" t="str">
            <v>241</v>
          </cell>
        </row>
        <row r="1684">
          <cell r="A1684">
            <v>2239</v>
          </cell>
          <cell r="B1684" t="str">
            <v>881004800100</v>
          </cell>
          <cell r="C1684" t="str">
            <v>881</v>
          </cell>
          <cell r="D1684" t="str">
            <v>881004</v>
          </cell>
          <cell r="E1684" t="str">
            <v>هزينه هاي كاركنان</v>
          </cell>
          <cell r="F1684" t="str">
            <v>پوشاك و لوازم ايمني</v>
          </cell>
          <cell r="G1684" t="str">
            <v>800100</v>
          </cell>
          <cell r="H1684" t="str">
            <v>مونتاژ</v>
          </cell>
          <cell r="P1684" t="str">
            <v>223</v>
          </cell>
        </row>
        <row r="1685">
          <cell r="A1685">
            <v>2330</v>
          </cell>
          <cell r="B1685" t="str">
            <v>881004800301</v>
          </cell>
          <cell r="C1685" t="str">
            <v>881</v>
          </cell>
          <cell r="D1685" t="str">
            <v>881004</v>
          </cell>
          <cell r="E1685" t="str">
            <v>هزينه هاي كاركنان</v>
          </cell>
          <cell r="F1685" t="str">
            <v>پوشاك و لوازم ايمني</v>
          </cell>
          <cell r="G1685" t="str">
            <v>800301</v>
          </cell>
          <cell r="H1685" t="str">
            <v>حراست</v>
          </cell>
          <cell r="P1685" t="str">
            <v>233</v>
          </cell>
        </row>
        <row r="1686">
          <cell r="A1686">
            <v>2411</v>
          </cell>
          <cell r="B1686" t="str">
            <v>881004800400</v>
          </cell>
          <cell r="C1686" t="str">
            <v>881</v>
          </cell>
          <cell r="D1686" t="str">
            <v>881004</v>
          </cell>
          <cell r="E1686" t="str">
            <v>هزينه هاي كاركنان</v>
          </cell>
          <cell r="F1686" t="str">
            <v>پوشاك و لوازم ايمني</v>
          </cell>
          <cell r="G1686" t="str">
            <v>800400</v>
          </cell>
          <cell r="H1686" t="str">
            <v>امور مالي</v>
          </cell>
          <cell r="P1686" t="str">
            <v>241</v>
          </cell>
        </row>
        <row r="1687">
          <cell r="A1687">
            <v>2279</v>
          </cell>
          <cell r="B1687" t="str">
            <v>881004800202</v>
          </cell>
          <cell r="C1687" t="str">
            <v>881</v>
          </cell>
          <cell r="D1687" t="str">
            <v>881004</v>
          </cell>
          <cell r="E1687" t="str">
            <v>هزينه هاي كاركنان</v>
          </cell>
          <cell r="F1687" t="str">
            <v>پوشاك و لوازم ايمني</v>
          </cell>
          <cell r="G1687" t="str">
            <v>800202</v>
          </cell>
          <cell r="H1687" t="str">
            <v>عمومي ساخت و توليد</v>
          </cell>
          <cell r="P1687" t="str">
            <v>227</v>
          </cell>
        </row>
        <row r="1688">
          <cell r="A1688">
            <v>2411</v>
          </cell>
          <cell r="B1688" t="str">
            <v>881004800402</v>
          </cell>
          <cell r="C1688" t="str">
            <v>881</v>
          </cell>
          <cell r="D1688" t="str">
            <v>881004</v>
          </cell>
          <cell r="E1688" t="str">
            <v>هزينه هاي كاركنان</v>
          </cell>
          <cell r="F1688" t="str">
            <v>پوشاك و لوازم ايمني</v>
          </cell>
          <cell r="G1688" t="str">
            <v>800402</v>
          </cell>
          <cell r="H1688" t="str">
            <v>دفتر تهران</v>
          </cell>
          <cell r="P1688" t="str">
            <v>241</v>
          </cell>
        </row>
        <row r="1689">
          <cell r="A1689">
            <v>2330</v>
          </cell>
          <cell r="B1689" t="str">
            <v>881004800303</v>
          </cell>
          <cell r="C1689" t="str">
            <v>881</v>
          </cell>
          <cell r="D1689" t="str">
            <v>881004</v>
          </cell>
          <cell r="E1689" t="str">
            <v>هزينه هاي كاركنان</v>
          </cell>
          <cell r="F1689" t="str">
            <v>پوشاك و لوازم ايمني</v>
          </cell>
          <cell r="G1689" t="str">
            <v>800303</v>
          </cell>
          <cell r="H1689" t="str">
            <v>برنامه ريزي</v>
          </cell>
          <cell r="P1689" t="str">
            <v>233</v>
          </cell>
        </row>
        <row r="1690">
          <cell r="A1690">
            <v>2529</v>
          </cell>
          <cell r="B1690" t="str">
            <v>881004800500</v>
          </cell>
          <cell r="C1690" t="str">
            <v>881</v>
          </cell>
          <cell r="D1690" t="str">
            <v>881004</v>
          </cell>
          <cell r="E1690" t="str">
            <v>هزينه هاي كاركنان</v>
          </cell>
          <cell r="F1690" t="str">
            <v>پوشاك و لوازم ايمني</v>
          </cell>
          <cell r="G1690" t="str">
            <v>800500</v>
          </cell>
          <cell r="H1690" t="str">
            <v>فروش</v>
          </cell>
          <cell r="P1690" t="str">
            <v>252</v>
          </cell>
        </row>
        <row r="1691">
          <cell r="A1691">
            <v>2330</v>
          </cell>
          <cell r="B1691" t="str">
            <v>881004800302</v>
          </cell>
          <cell r="C1691" t="str">
            <v>881</v>
          </cell>
          <cell r="D1691" t="str">
            <v>881004</v>
          </cell>
          <cell r="E1691" t="str">
            <v>هزينه هاي كاركنان</v>
          </cell>
          <cell r="F1691" t="str">
            <v>پوشاك و لوازم ايمني</v>
          </cell>
          <cell r="G1691" t="str">
            <v>800302</v>
          </cell>
          <cell r="H1691" t="str">
            <v>خدمات فني</v>
          </cell>
          <cell r="P1691" t="str">
            <v>233</v>
          </cell>
        </row>
        <row r="1692">
          <cell r="A1692">
            <v>2279</v>
          </cell>
          <cell r="B1692" t="str">
            <v>881004800107</v>
          </cell>
          <cell r="C1692" t="str">
            <v>881</v>
          </cell>
          <cell r="D1692" t="str">
            <v>881004</v>
          </cell>
          <cell r="E1692" t="str">
            <v>هزينه هاي كاركنان</v>
          </cell>
          <cell r="F1692" t="str">
            <v>پوشاك و لوازم ايمني</v>
          </cell>
          <cell r="G1692" t="str">
            <v>800107</v>
          </cell>
          <cell r="H1692" t="str">
            <v>خط گيج</v>
          </cell>
          <cell r="P1692" t="str">
            <v>227</v>
          </cell>
        </row>
        <row r="1693">
          <cell r="A1693">
            <v>2279</v>
          </cell>
          <cell r="B1693" t="str">
            <v>881004800201</v>
          </cell>
          <cell r="C1693" t="str">
            <v>881</v>
          </cell>
          <cell r="D1693" t="str">
            <v>881004</v>
          </cell>
          <cell r="E1693" t="str">
            <v>هزينه هاي كاركنان</v>
          </cell>
          <cell r="F1693" t="str">
            <v>پوشاك و لوازم ايمني</v>
          </cell>
          <cell r="G1693" t="str">
            <v>800201</v>
          </cell>
          <cell r="H1693" t="str">
            <v>عمومي تحقيقات و مهندسي</v>
          </cell>
          <cell r="P1693" t="str">
            <v>227</v>
          </cell>
        </row>
        <row r="1694">
          <cell r="A1694">
            <v>2279</v>
          </cell>
          <cell r="B1694" t="str">
            <v>881004800104</v>
          </cell>
          <cell r="C1694" t="str">
            <v>881</v>
          </cell>
          <cell r="D1694" t="str">
            <v>881004</v>
          </cell>
          <cell r="E1694" t="str">
            <v>هزينه هاي كاركنان</v>
          </cell>
          <cell r="F1694" t="str">
            <v>پوشاك و لوازم ايمني</v>
          </cell>
          <cell r="G1694" t="str">
            <v>800104</v>
          </cell>
          <cell r="H1694" t="str">
            <v>کنترل کيفي</v>
          </cell>
          <cell r="P1694" t="str">
            <v>227</v>
          </cell>
        </row>
        <row r="1695">
          <cell r="A1695">
            <v>2330</v>
          </cell>
          <cell r="B1695" t="str">
            <v>881004800304</v>
          </cell>
          <cell r="C1695" t="str">
            <v>881</v>
          </cell>
          <cell r="D1695" t="str">
            <v>881004</v>
          </cell>
          <cell r="E1695" t="str">
            <v>هزينه هاي كاركنان</v>
          </cell>
          <cell r="F1695" t="str">
            <v>پوشاك و لوازم ايمني</v>
          </cell>
          <cell r="G1695" t="str">
            <v>800304</v>
          </cell>
          <cell r="H1695" t="str">
            <v>تدارکات و تامين قطعات</v>
          </cell>
          <cell r="P1695" t="str">
            <v>233</v>
          </cell>
        </row>
        <row r="1696">
          <cell r="A1696">
            <v>2279</v>
          </cell>
          <cell r="B1696" t="str">
            <v>881004800101</v>
          </cell>
          <cell r="C1696" t="str">
            <v>881</v>
          </cell>
          <cell r="D1696" t="str">
            <v>881004</v>
          </cell>
          <cell r="E1696" t="str">
            <v>هزينه هاي كاركنان</v>
          </cell>
          <cell r="F1696" t="str">
            <v>پوشاك و لوازم ايمني</v>
          </cell>
          <cell r="G1696" t="str">
            <v>800101</v>
          </cell>
          <cell r="H1696" t="str">
            <v>تحقيقات مهندسي</v>
          </cell>
          <cell r="P1696" t="str">
            <v>227</v>
          </cell>
        </row>
        <row r="1697">
          <cell r="A1697">
            <v>2279</v>
          </cell>
          <cell r="B1697" t="str">
            <v>881004800105</v>
          </cell>
          <cell r="C1697" t="str">
            <v>881</v>
          </cell>
          <cell r="D1697" t="str">
            <v>881004</v>
          </cell>
          <cell r="E1697" t="str">
            <v>هزينه هاي كاركنان</v>
          </cell>
          <cell r="F1697" t="str">
            <v>پوشاك و لوازم ايمني</v>
          </cell>
          <cell r="G1697" t="str">
            <v>800105</v>
          </cell>
          <cell r="H1697" t="str">
            <v>مترولوژي</v>
          </cell>
          <cell r="P1697" t="str">
            <v>227</v>
          </cell>
        </row>
        <row r="1698">
          <cell r="A1698">
            <v>2311</v>
          </cell>
          <cell r="B1698" t="str">
            <v>881004800305</v>
          </cell>
          <cell r="C1698" t="str">
            <v>881</v>
          </cell>
          <cell r="D1698" t="str">
            <v>881004</v>
          </cell>
          <cell r="E1698" t="str">
            <v>هزينه هاي كاركنان</v>
          </cell>
          <cell r="F1698" t="str">
            <v>پوشاك و لوازم ايمني</v>
          </cell>
          <cell r="G1698" t="str">
            <v>800305</v>
          </cell>
          <cell r="H1698" t="str">
            <v>طرح و توسعه سيستمها</v>
          </cell>
          <cell r="P1698" t="str">
            <v>231</v>
          </cell>
        </row>
        <row r="1699">
          <cell r="A1699">
            <v>2279</v>
          </cell>
          <cell r="B1699" t="str">
            <v>881004800102</v>
          </cell>
          <cell r="C1699" t="str">
            <v>881</v>
          </cell>
          <cell r="D1699" t="str">
            <v>881004</v>
          </cell>
          <cell r="E1699" t="str">
            <v>هزينه هاي كاركنان</v>
          </cell>
          <cell r="F1699" t="str">
            <v>پوشاك و لوازم ايمني</v>
          </cell>
          <cell r="G1699" t="str">
            <v>800102</v>
          </cell>
          <cell r="H1699" t="str">
            <v>عمليات حرارتي و آبکاري</v>
          </cell>
          <cell r="P1699" t="str">
            <v>227</v>
          </cell>
        </row>
        <row r="1700">
          <cell r="A1700">
            <v>2279</v>
          </cell>
          <cell r="B1700" t="str">
            <v>881004800106</v>
          </cell>
          <cell r="C1700" t="str">
            <v>881</v>
          </cell>
          <cell r="D1700" t="str">
            <v>881004</v>
          </cell>
          <cell r="E1700" t="str">
            <v>هزينه هاي كاركنان</v>
          </cell>
          <cell r="F1700" t="str">
            <v>پوشاك و لوازم ايمني</v>
          </cell>
          <cell r="G1700" t="str">
            <v>800106</v>
          </cell>
          <cell r="H1700" t="str">
            <v>تست مواد وشيمي</v>
          </cell>
          <cell r="P1700" t="str">
            <v>227</v>
          </cell>
        </row>
        <row r="1701">
          <cell r="A1701">
            <v>2239</v>
          </cell>
          <cell r="B1701" t="str">
            <v>881004800200</v>
          </cell>
          <cell r="C1701" t="str">
            <v>881</v>
          </cell>
          <cell r="D1701" t="str">
            <v>881004</v>
          </cell>
          <cell r="E1701" t="str">
            <v>هزينه هاي كاركنان</v>
          </cell>
          <cell r="F1701" t="str">
            <v>پوشاك و لوازم ايمني</v>
          </cell>
          <cell r="G1701" t="str">
            <v>800200</v>
          </cell>
          <cell r="H1701" t="str">
            <v>عمومي مونتاژ</v>
          </cell>
          <cell r="P1701" t="str">
            <v>223</v>
          </cell>
        </row>
        <row r="1702">
          <cell r="A1702">
            <v>2279</v>
          </cell>
          <cell r="B1702" t="str">
            <v>881004800203</v>
          </cell>
          <cell r="C1702" t="str">
            <v>881</v>
          </cell>
          <cell r="D1702" t="str">
            <v>881004</v>
          </cell>
          <cell r="E1702" t="str">
            <v>هزينه هاي كاركنان</v>
          </cell>
          <cell r="F1702" t="str">
            <v>پوشاك و لوازم ايمني</v>
          </cell>
          <cell r="G1702" t="str">
            <v>800203</v>
          </cell>
          <cell r="H1702" t="str">
            <v>عمومي کنترل کيفي</v>
          </cell>
          <cell r="P1702" t="str">
            <v>227</v>
          </cell>
        </row>
        <row r="1703">
          <cell r="A1703">
            <v>2279</v>
          </cell>
          <cell r="B1703" t="str">
            <v>881004800206</v>
          </cell>
          <cell r="C1703" t="str">
            <v>881</v>
          </cell>
          <cell r="D1703" t="str">
            <v>881004</v>
          </cell>
          <cell r="E1703" t="str">
            <v>هزينه هاي كاركنان</v>
          </cell>
          <cell r="F1703" t="str">
            <v>پوشاك و لوازم ايمني</v>
          </cell>
          <cell r="G1703" t="str">
            <v>800206</v>
          </cell>
          <cell r="H1703" t="str">
            <v>عمومي خط گيج</v>
          </cell>
          <cell r="P1703" t="str">
            <v>227</v>
          </cell>
        </row>
        <row r="1704">
          <cell r="A1704">
            <v>2411</v>
          </cell>
          <cell r="B1704" t="str">
            <v>881006800403</v>
          </cell>
          <cell r="C1704" t="str">
            <v>881</v>
          </cell>
          <cell r="D1704" t="str">
            <v>881006</v>
          </cell>
          <cell r="E1704" t="str">
            <v>هزينه هاي كاركنان</v>
          </cell>
          <cell r="F1704" t="str">
            <v>ورزش</v>
          </cell>
          <cell r="G1704" t="str">
            <v>800403</v>
          </cell>
          <cell r="H1704" t="str">
            <v>امو ر اداري</v>
          </cell>
          <cell r="P1704" t="str">
            <v>241</v>
          </cell>
        </row>
        <row r="1705">
          <cell r="A1705">
            <v>2279</v>
          </cell>
          <cell r="B1705" t="str">
            <v>881006800103</v>
          </cell>
          <cell r="C1705" t="str">
            <v>881</v>
          </cell>
          <cell r="D1705" t="str">
            <v>881006</v>
          </cell>
          <cell r="E1705" t="str">
            <v>هزينه هاي كاركنان</v>
          </cell>
          <cell r="F1705" t="str">
            <v>ورزش</v>
          </cell>
          <cell r="G1705" t="str">
            <v>800103</v>
          </cell>
          <cell r="H1705" t="str">
            <v>مرکز ساخت و توليد</v>
          </cell>
          <cell r="P1705" t="str">
            <v>227</v>
          </cell>
        </row>
        <row r="1706">
          <cell r="A1706">
            <v>2411</v>
          </cell>
          <cell r="B1706" t="str">
            <v>881006800401</v>
          </cell>
          <cell r="C1706" t="str">
            <v>881</v>
          </cell>
          <cell r="D1706" t="str">
            <v>881006</v>
          </cell>
          <cell r="E1706" t="str">
            <v>هزينه هاي كاركنان</v>
          </cell>
          <cell r="F1706" t="str">
            <v>ورزش</v>
          </cell>
          <cell r="G1706" t="str">
            <v>800401</v>
          </cell>
          <cell r="H1706" t="str">
            <v>مديريت</v>
          </cell>
          <cell r="P1706" t="str">
            <v>241</v>
          </cell>
        </row>
        <row r="1707">
          <cell r="A1707">
            <v>2239</v>
          </cell>
          <cell r="B1707" t="str">
            <v>881006800100</v>
          </cell>
          <cell r="C1707" t="str">
            <v>881</v>
          </cell>
          <cell r="D1707" t="str">
            <v>881006</v>
          </cell>
          <cell r="E1707" t="str">
            <v>هزينه هاي كاركنان</v>
          </cell>
          <cell r="F1707" t="str">
            <v>ورزش</v>
          </cell>
          <cell r="G1707" t="str">
            <v>800100</v>
          </cell>
          <cell r="H1707" t="str">
            <v>مونتاژ</v>
          </cell>
          <cell r="P1707" t="str">
            <v>223</v>
          </cell>
        </row>
        <row r="1708">
          <cell r="A1708">
            <v>2330</v>
          </cell>
          <cell r="B1708" t="str">
            <v>881006800303</v>
          </cell>
          <cell r="C1708" t="str">
            <v>881</v>
          </cell>
          <cell r="D1708" t="str">
            <v>881006</v>
          </cell>
          <cell r="E1708" t="str">
            <v>هزينه هاي كاركنان</v>
          </cell>
          <cell r="F1708" t="str">
            <v>ورزش</v>
          </cell>
          <cell r="G1708" t="str">
            <v>800303</v>
          </cell>
          <cell r="H1708" t="str">
            <v>برنامه ريزي</v>
          </cell>
          <cell r="P1708" t="str">
            <v>233</v>
          </cell>
        </row>
        <row r="1709">
          <cell r="A1709">
            <v>2279</v>
          </cell>
          <cell r="B1709" t="str">
            <v>881006800104</v>
          </cell>
          <cell r="C1709" t="str">
            <v>881</v>
          </cell>
          <cell r="D1709" t="str">
            <v>881006</v>
          </cell>
          <cell r="E1709" t="str">
            <v>هزينه هاي كاركنان</v>
          </cell>
          <cell r="F1709" t="str">
            <v>ورزش</v>
          </cell>
          <cell r="G1709" t="str">
            <v>800104</v>
          </cell>
          <cell r="H1709" t="str">
            <v>کنترل کيفي</v>
          </cell>
          <cell r="P1709" t="str">
            <v>227</v>
          </cell>
        </row>
        <row r="1710">
          <cell r="A1710">
            <v>2330</v>
          </cell>
          <cell r="B1710" t="str">
            <v>881006800302</v>
          </cell>
          <cell r="C1710" t="str">
            <v>881</v>
          </cell>
          <cell r="D1710" t="str">
            <v>881006</v>
          </cell>
          <cell r="E1710" t="str">
            <v>هزينه هاي كاركنان</v>
          </cell>
          <cell r="F1710" t="str">
            <v>ورزش</v>
          </cell>
          <cell r="G1710" t="str">
            <v>800302</v>
          </cell>
          <cell r="H1710" t="str">
            <v>خدمات فني</v>
          </cell>
          <cell r="P1710" t="str">
            <v>233</v>
          </cell>
        </row>
        <row r="1711">
          <cell r="A1711">
            <v>2279</v>
          </cell>
          <cell r="B1711" t="str">
            <v>881006800202</v>
          </cell>
          <cell r="C1711" t="str">
            <v>881</v>
          </cell>
          <cell r="D1711" t="str">
            <v>881006</v>
          </cell>
          <cell r="E1711" t="str">
            <v>هزينه هاي كاركنان</v>
          </cell>
          <cell r="F1711" t="str">
            <v>ورزش</v>
          </cell>
          <cell r="G1711" t="str">
            <v>800202</v>
          </cell>
          <cell r="H1711" t="str">
            <v>عمومي ساخت و توليد</v>
          </cell>
          <cell r="P1711" t="str">
            <v>227</v>
          </cell>
        </row>
        <row r="1712">
          <cell r="A1712">
            <v>2279</v>
          </cell>
          <cell r="B1712" t="str">
            <v>881006800107</v>
          </cell>
          <cell r="C1712" t="str">
            <v>881</v>
          </cell>
          <cell r="D1712" t="str">
            <v>881006</v>
          </cell>
          <cell r="E1712" t="str">
            <v>هزينه هاي كاركنان</v>
          </cell>
          <cell r="F1712" t="str">
            <v>ورزش</v>
          </cell>
          <cell r="G1712" t="str">
            <v>800107</v>
          </cell>
          <cell r="H1712" t="str">
            <v>خط گيج</v>
          </cell>
          <cell r="P1712" t="str">
            <v>227</v>
          </cell>
        </row>
        <row r="1713">
          <cell r="A1713">
            <v>2330</v>
          </cell>
          <cell r="B1713" t="str">
            <v>881006800301</v>
          </cell>
          <cell r="C1713" t="str">
            <v>881</v>
          </cell>
          <cell r="D1713" t="str">
            <v>881006</v>
          </cell>
          <cell r="E1713" t="str">
            <v>هزينه هاي كاركنان</v>
          </cell>
          <cell r="F1713" t="str">
            <v>ورزش</v>
          </cell>
          <cell r="G1713" t="str">
            <v>800301</v>
          </cell>
          <cell r="H1713" t="str">
            <v>حراست</v>
          </cell>
          <cell r="P1713" t="str">
            <v>233</v>
          </cell>
        </row>
        <row r="1714">
          <cell r="A1714">
            <v>2279</v>
          </cell>
          <cell r="B1714" t="str">
            <v>881006800101</v>
          </cell>
          <cell r="C1714" t="str">
            <v>881</v>
          </cell>
          <cell r="D1714" t="str">
            <v>881006</v>
          </cell>
          <cell r="E1714" t="str">
            <v>هزينه هاي كاركنان</v>
          </cell>
          <cell r="F1714" t="str">
            <v>ورزش</v>
          </cell>
          <cell r="G1714" t="str">
            <v>800101</v>
          </cell>
          <cell r="H1714" t="str">
            <v>تحقيقات مهندسي</v>
          </cell>
          <cell r="P1714" t="str">
            <v>227</v>
          </cell>
        </row>
        <row r="1715">
          <cell r="A1715">
            <v>2279</v>
          </cell>
          <cell r="B1715" t="str">
            <v>881006800105</v>
          </cell>
          <cell r="C1715" t="str">
            <v>881</v>
          </cell>
          <cell r="D1715" t="str">
            <v>881006</v>
          </cell>
          <cell r="E1715" t="str">
            <v>هزينه هاي كاركنان</v>
          </cell>
          <cell r="F1715" t="str">
            <v>ورزش</v>
          </cell>
          <cell r="G1715" t="str">
            <v>800105</v>
          </cell>
          <cell r="H1715" t="str">
            <v>مترولوژي</v>
          </cell>
          <cell r="P1715" t="str">
            <v>227</v>
          </cell>
        </row>
        <row r="1716">
          <cell r="A1716">
            <v>2411</v>
          </cell>
          <cell r="B1716" t="str">
            <v>881006800400</v>
          </cell>
          <cell r="C1716" t="str">
            <v>881</v>
          </cell>
          <cell r="D1716" t="str">
            <v>881006</v>
          </cell>
          <cell r="E1716" t="str">
            <v>هزينه هاي كاركنان</v>
          </cell>
          <cell r="F1716" t="str">
            <v>ورزش</v>
          </cell>
          <cell r="G1716" t="str">
            <v>800400</v>
          </cell>
          <cell r="H1716" t="str">
            <v>امور مالي</v>
          </cell>
          <cell r="P1716" t="str">
            <v>241</v>
          </cell>
        </row>
        <row r="1717">
          <cell r="A1717">
            <v>2330</v>
          </cell>
          <cell r="B1717" t="str">
            <v>881006800304</v>
          </cell>
          <cell r="C1717" t="str">
            <v>881</v>
          </cell>
          <cell r="D1717" t="str">
            <v>881006</v>
          </cell>
          <cell r="E1717" t="str">
            <v>هزينه هاي كاركنان</v>
          </cell>
          <cell r="F1717" t="str">
            <v>ورزش</v>
          </cell>
          <cell r="G1717" t="str">
            <v>800304</v>
          </cell>
          <cell r="H1717" t="str">
            <v>تدارکات و تامين قطعات</v>
          </cell>
          <cell r="P1717" t="str">
            <v>233</v>
          </cell>
        </row>
        <row r="1718">
          <cell r="A1718">
            <v>2239</v>
          </cell>
          <cell r="B1718" t="str">
            <v>881006800200</v>
          </cell>
          <cell r="C1718" t="str">
            <v>881</v>
          </cell>
          <cell r="D1718" t="str">
            <v>881006</v>
          </cell>
          <cell r="E1718" t="str">
            <v>هزينه هاي كاركنان</v>
          </cell>
          <cell r="F1718" t="str">
            <v>ورزش</v>
          </cell>
          <cell r="G1718" t="str">
            <v>800200</v>
          </cell>
          <cell r="H1718" t="str">
            <v>عمومي مونتاژ</v>
          </cell>
          <cell r="P1718" t="str">
            <v>223</v>
          </cell>
        </row>
        <row r="1719">
          <cell r="A1719">
            <v>2279</v>
          </cell>
          <cell r="B1719" t="str">
            <v>881006800203</v>
          </cell>
          <cell r="C1719" t="str">
            <v>881</v>
          </cell>
          <cell r="D1719" t="str">
            <v>881006</v>
          </cell>
          <cell r="E1719" t="str">
            <v>هزينه هاي كاركنان</v>
          </cell>
          <cell r="F1719" t="str">
            <v>ورزش</v>
          </cell>
          <cell r="G1719" t="str">
            <v>800203</v>
          </cell>
          <cell r="H1719" t="str">
            <v>عمومي کنترل کيفي</v>
          </cell>
          <cell r="P1719" t="str">
            <v>227</v>
          </cell>
        </row>
        <row r="1720">
          <cell r="A1720">
            <v>2279</v>
          </cell>
          <cell r="B1720" t="str">
            <v>881006800206</v>
          </cell>
          <cell r="C1720" t="str">
            <v>881</v>
          </cell>
          <cell r="D1720" t="str">
            <v>881006</v>
          </cell>
          <cell r="E1720" t="str">
            <v>هزينه هاي كاركنان</v>
          </cell>
          <cell r="F1720" t="str">
            <v>ورزش</v>
          </cell>
          <cell r="G1720" t="str">
            <v>800206</v>
          </cell>
          <cell r="H1720" t="str">
            <v>عمومي خط گيج</v>
          </cell>
          <cell r="P1720" t="str">
            <v>227</v>
          </cell>
        </row>
        <row r="1721">
          <cell r="A1721">
            <v>2529</v>
          </cell>
          <cell r="B1721" t="str">
            <v>881006800500</v>
          </cell>
          <cell r="C1721" t="str">
            <v>881</v>
          </cell>
          <cell r="D1721" t="str">
            <v>881006</v>
          </cell>
          <cell r="E1721" t="str">
            <v>هزينه هاي كاركنان</v>
          </cell>
          <cell r="F1721" t="str">
            <v>ورزش</v>
          </cell>
          <cell r="G1721" t="str">
            <v>800500</v>
          </cell>
          <cell r="H1721" t="str">
            <v>فروش</v>
          </cell>
          <cell r="P1721" t="str">
            <v>252</v>
          </cell>
        </row>
        <row r="1722">
          <cell r="A1722">
            <v>2279</v>
          </cell>
          <cell r="B1722" t="str">
            <v>881006800102</v>
          </cell>
          <cell r="C1722" t="str">
            <v>881</v>
          </cell>
          <cell r="D1722" t="str">
            <v>881006</v>
          </cell>
          <cell r="E1722" t="str">
            <v>هزينه هاي كاركنان</v>
          </cell>
          <cell r="F1722" t="str">
            <v>ورزش</v>
          </cell>
          <cell r="G1722" t="str">
            <v>800102</v>
          </cell>
          <cell r="H1722" t="str">
            <v>عمليات حرارتي و آبکاري</v>
          </cell>
          <cell r="P1722" t="str">
            <v>227</v>
          </cell>
        </row>
        <row r="1723">
          <cell r="A1723">
            <v>2279</v>
          </cell>
          <cell r="B1723" t="str">
            <v>881006800106</v>
          </cell>
          <cell r="C1723" t="str">
            <v>881</v>
          </cell>
          <cell r="D1723" t="str">
            <v>881006</v>
          </cell>
          <cell r="E1723" t="str">
            <v>هزينه هاي كاركنان</v>
          </cell>
          <cell r="F1723" t="str">
            <v>ورزش</v>
          </cell>
          <cell r="G1723" t="str">
            <v>800106</v>
          </cell>
          <cell r="H1723" t="str">
            <v>تست مواد وشيمي</v>
          </cell>
          <cell r="P1723" t="str">
            <v>227</v>
          </cell>
        </row>
        <row r="1724">
          <cell r="A1724">
            <v>2279</v>
          </cell>
          <cell r="B1724" t="str">
            <v>881006800201</v>
          </cell>
          <cell r="C1724" t="str">
            <v>881</v>
          </cell>
          <cell r="D1724" t="str">
            <v>881006</v>
          </cell>
          <cell r="E1724" t="str">
            <v>هزينه هاي كاركنان</v>
          </cell>
          <cell r="F1724" t="str">
            <v>ورزش</v>
          </cell>
          <cell r="G1724" t="str">
            <v>800201</v>
          </cell>
          <cell r="H1724" t="str">
            <v>عمومي تحقيقات و مهندسي</v>
          </cell>
          <cell r="P1724" t="str">
            <v>227</v>
          </cell>
        </row>
        <row r="1725">
          <cell r="A1725">
            <v>2330</v>
          </cell>
          <cell r="B1725" t="str">
            <v>881007800303</v>
          </cell>
          <cell r="C1725" t="str">
            <v>881</v>
          </cell>
          <cell r="D1725" t="str">
            <v>881007</v>
          </cell>
          <cell r="E1725" t="str">
            <v>هزينه هاي كاركنان</v>
          </cell>
          <cell r="F1725" t="str">
            <v>كمك هزينه ازدواج،تولد نوزاد و فوت اقوام</v>
          </cell>
          <cell r="G1725" t="str">
            <v>800303</v>
          </cell>
          <cell r="H1725" t="str">
            <v>برنامه ريزي</v>
          </cell>
          <cell r="P1725" t="str">
            <v>233</v>
          </cell>
        </row>
        <row r="1726">
          <cell r="A1726">
            <v>2279</v>
          </cell>
          <cell r="B1726" t="str">
            <v>881007800103</v>
          </cell>
          <cell r="C1726" t="str">
            <v>881</v>
          </cell>
          <cell r="D1726" t="str">
            <v>881007</v>
          </cell>
          <cell r="E1726" t="str">
            <v>هزينه هاي كاركنان</v>
          </cell>
          <cell r="F1726" t="str">
            <v>كمك هزينه ازدواج،تولد نوزاد و فوت اقوام</v>
          </cell>
          <cell r="G1726" t="str">
            <v>800103</v>
          </cell>
          <cell r="H1726" t="str">
            <v>مرکز ساخت و توليد</v>
          </cell>
          <cell r="P1726" t="str">
            <v>227</v>
          </cell>
        </row>
        <row r="1727">
          <cell r="A1727">
            <v>2330</v>
          </cell>
          <cell r="B1727" t="str">
            <v>881007800304</v>
          </cell>
          <cell r="C1727" t="str">
            <v>881</v>
          </cell>
          <cell r="D1727" t="str">
            <v>881007</v>
          </cell>
          <cell r="E1727" t="str">
            <v>هزينه هاي كاركنان</v>
          </cell>
          <cell r="F1727" t="str">
            <v>كمك هزينه ازدواج،تولد نوزاد و فوت اقوام</v>
          </cell>
          <cell r="G1727" t="str">
            <v>800304</v>
          </cell>
          <cell r="H1727" t="str">
            <v>تدارکات و تامين قطعات</v>
          </cell>
          <cell r="P1727" t="str">
            <v>233</v>
          </cell>
        </row>
        <row r="1728">
          <cell r="A1728">
            <v>2403</v>
          </cell>
          <cell r="B1728" t="str">
            <v>881007800400</v>
          </cell>
          <cell r="C1728" t="str">
            <v>881</v>
          </cell>
          <cell r="D1728" t="str">
            <v>881007</v>
          </cell>
          <cell r="E1728" t="str">
            <v>هزينه هاي كاركنان</v>
          </cell>
          <cell r="F1728" t="str">
            <v>كمك هزينه ازدواج،تولد نوزاد و فوت اقوام</v>
          </cell>
          <cell r="G1728" t="str">
            <v>800400</v>
          </cell>
          <cell r="H1728" t="str">
            <v>امور مالي</v>
          </cell>
          <cell r="P1728" t="str">
            <v>240</v>
          </cell>
        </row>
        <row r="1729">
          <cell r="A1729">
            <v>2239</v>
          </cell>
          <cell r="B1729" t="str">
            <v>881007800100</v>
          </cell>
          <cell r="C1729" t="str">
            <v>881</v>
          </cell>
          <cell r="D1729" t="str">
            <v>881007</v>
          </cell>
          <cell r="E1729" t="str">
            <v>هزينه هاي كاركنان</v>
          </cell>
          <cell r="F1729" t="str">
            <v>كمك هزينه ازدواج،تولد نوزاد و فوت اقوام</v>
          </cell>
          <cell r="G1729" t="str">
            <v>800100</v>
          </cell>
          <cell r="H1729" t="str">
            <v>مونتاژ</v>
          </cell>
          <cell r="P1729" t="str">
            <v>223</v>
          </cell>
        </row>
        <row r="1730">
          <cell r="A1730">
            <v>2403</v>
          </cell>
          <cell r="B1730" t="str">
            <v>881007800403</v>
          </cell>
          <cell r="C1730" t="str">
            <v>881</v>
          </cell>
          <cell r="D1730" t="str">
            <v>881007</v>
          </cell>
          <cell r="E1730" t="str">
            <v>هزينه هاي كاركنان</v>
          </cell>
          <cell r="F1730" t="str">
            <v>كمك هزينه ازدواج،تولد نوزاد و فوت اقوام</v>
          </cell>
          <cell r="G1730" t="str">
            <v>800403</v>
          </cell>
          <cell r="H1730" t="str">
            <v>امو ر اداري</v>
          </cell>
          <cell r="P1730" t="str">
            <v>240</v>
          </cell>
        </row>
        <row r="1731">
          <cell r="A1731">
            <v>2279</v>
          </cell>
          <cell r="B1731" t="str">
            <v>881007800104</v>
          </cell>
          <cell r="C1731" t="str">
            <v>881</v>
          </cell>
          <cell r="D1731" t="str">
            <v>881007</v>
          </cell>
          <cell r="E1731" t="str">
            <v>هزينه هاي كاركنان</v>
          </cell>
          <cell r="F1731" t="str">
            <v>كمك هزينه ازدواج،تولد نوزاد و فوت اقوام</v>
          </cell>
          <cell r="G1731" t="str">
            <v>800104</v>
          </cell>
          <cell r="H1731" t="str">
            <v>کنترل کيفي</v>
          </cell>
          <cell r="P1731" t="str">
            <v>227</v>
          </cell>
        </row>
        <row r="1732">
          <cell r="A1732">
            <v>2279</v>
          </cell>
          <cell r="B1732" t="str">
            <v>881007800101</v>
          </cell>
          <cell r="C1732" t="str">
            <v>881</v>
          </cell>
          <cell r="D1732" t="str">
            <v>881007</v>
          </cell>
          <cell r="E1732" t="str">
            <v>هزينه هاي كاركنان</v>
          </cell>
          <cell r="F1732" t="str">
            <v>كمك هزينه ازدواج،تولد نوزاد و فوت اقوام</v>
          </cell>
          <cell r="G1732" t="str">
            <v>800101</v>
          </cell>
          <cell r="H1732" t="str">
            <v>تحقيقات مهندسي</v>
          </cell>
          <cell r="P1732" t="str">
            <v>227</v>
          </cell>
        </row>
        <row r="1733">
          <cell r="A1733">
            <v>2279</v>
          </cell>
          <cell r="B1733" t="str">
            <v>881007800105</v>
          </cell>
          <cell r="C1733" t="str">
            <v>881</v>
          </cell>
          <cell r="D1733" t="str">
            <v>881007</v>
          </cell>
          <cell r="E1733" t="str">
            <v>هزينه هاي كاركنان</v>
          </cell>
          <cell r="F1733" t="str">
            <v>كمك هزينه ازدواج،تولد نوزاد و فوت اقوام</v>
          </cell>
          <cell r="G1733" t="str">
            <v>800105</v>
          </cell>
          <cell r="H1733" t="str">
            <v>مترولوژي</v>
          </cell>
          <cell r="P1733" t="str">
            <v>227</v>
          </cell>
        </row>
        <row r="1734">
          <cell r="A1734">
            <v>2330</v>
          </cell>
          <cell r="B1734" t="str">
            <v>881007800302</v>
          </cell>
          <cell r="C1734" t="str">
            <v>881</v>
          </cell>
          <cell r="D1734" t="str">
            <v>881007</v>
          </cell>
          <cell r="E1734" t="str">
            <v>هزينه هاي كاركنان</v>
          </cell>
          <cell r="F1734" t="str">
            <v>كمك هزينه ازدواج،تولد نوزاد و فوت اقوام</v>
          </cell>
          <cell r="G1734" t="str">
            <v>800302</v>
          </cell>
          <cell r="H1734" t="str">
            <v>خدمات فني</v>
          </cell>
          <cell r="P1734" t="str">
            <v>233</v>
          </cell>
        </row>
        <row r="1735">
          <cell r="A1735">
            <v>2330</v>
          </cell>
          <cell r="B1735" t="str">
            <v>881007800305</v>
          </cell>
          <cell r="C1735" t="str">
            <v>881</v>
          </cell>
          <cell r="D1735" t="str">
            <v>881007</v>
          </cell>
          <cell r="E1735" t="str">
            <v>هزينه هاي كاركنان</v>
          </cell>
          <cell r="F1735" t="str">
            <v>كمك هزينه ازدواج،تولد نوزاد و فوت اقوام</v>
          </cell>
          <cell r="G1735" t="str">
            <v>800305</v>
          </cell>
          <cell r="H1735" t="str">
            <v>طرح و توسعه سيستمها</v>
          </cell>
          <cell r="P1735" t="str">
            <v>233</v>
          </cell>
        </row>
        <row r="1736">
          <cell r="A1736">
            <v>2403</v>
          </cell>
          <cell r="B1736" t="str">
            <v>881007800401</v>
          </cell>
          <cell r="C1736" t="str">
            <v>881</v>
          </cell>
          <cell r="D1736" t="str">
            <v>881007</v>
          </cell>
          <cell r="E1736" t="str">
            <v>هزينه هاي كاركنان</v>
          </cell>
          <cell r="F1736" t="str">
            <v>كمك هزينه ازدواج،تولد نوزاد و فوت اقوام</v>
          </cell>
          <cell r="G1736" t="str">
            <v>800401</v>
          </cell>
          <cell r="H1736" t="str">
            <v>مديريت</v>
          </cell>
          <cell r="P1736" t="str">
            <v>240</v>
          </cell>
        </row>
        <row r="1737">
          <cell r="A1737">
            <v>2403</v>
          </cell>
          <cell r="B1737" t="str">
            <v>881007800402</v>
          </cell>
          <cell r="C1737" t="str">
            <v>881</v>
          </cell>
          <cell r="D1737" t="str">
            <v>881007</v>
          </cell>
          <cell r="E1737" t="str">
            <v>هزينه هاي كاركنان</v>
          </cell>
          <cell r="F1737" t="str">
            <v>كمك هزينه ازدواج،تولد نوزاد و فوت اقوام</v>
          </cell>
          <cell r="G1737" t="str">
            <v>800402</v>
          </cell>
          <cell r="H1737" t="str">
            <v>دفتر تهران</v>
          </cell>
          <cell r="P1737" t="str">
            <v>240</v>
          </cell>
        </row>
        <row r="1738">
          <cell r="A1738">
            <v>2429</v>
          </cell>
          <cell r="B1738" t="str">
            <v>881010800400</v>
          </cell>
          <cell r="C1738" t="str">
            <v>881</v>
          </cell>
          <cell r="D1738" t="str">
            <v>881010</v>
          </cell>
          <cell r="E1738" t="str">
            <v>هزينه هاي كاركنان</v>
          </cell>
          <cell r="F1738" t="str">
            <v>كسر تنخواه</v>
          </cell>
          <cell r="G1738" t="str">
            <v>800400</v>
          </cell>
          <cell r="H1738" t="str">
            <v>امور مالي</v>
          </cell>
          <cell r="P1738" t="str">
            <v>242</v>
          </cell>
        </row>
        <row r="1739">
          <cell r="A1739">
            <v>2300</v>
          </cell>
          <cell r="B1739" t="str">
            <v>881010800304</v>
          </cell>
          <cell r="C1739" t="str">
            <v>881</v>
          </cell>
          <cell r="D1739" t="str">
            <v>881010</v>
          </cell>
          <cell r="E1739" t="str">
            <v>هزينه هاي كاركنان</v>
          </cell>
          <cell r="F1739" t="str">
            <v>كسر تنخواه</v>
          </cell>
          <cell r="G1739" t="str">
            <v>800304</v>
          </cell>
          <cell r="H1739" t="str">
            <v>تدارکات و تامين قطعات</v>
          </cell>
          <cell r="P1739" t="str">
            <v>230</v>
          </cell>
        </row>
        <row r="1740">
          <cell r="A1740">
            <v>2429</v>
          </cell>
          <cell r="B1740" t="str">
            <v>881010800402</v>
          </cell>
          <cell r="C1740" t="str">
            <v>881</v>
          </cell>
          <cell r="D1740" t="str">
            <v>881010</v>
          </cell>
          <cell r="E1740" t="str">
            <v>هزينه هاي كاركنان</v>
          </cell>
          <cell r="F1740" t="str">
            <v>كسر تنخواه</v>
          </cell>
          <cell r="G1740" t="str">
            <v>800402</v>
          </cell>
          <cell r="H1740" t="str">
            <v>دفتر تهران</v>
          </cell>
          <cell r="P1740" t="str">
            <v>242</v>
          </cell>
        </row>
        <row r="1741">
          <cell r="A1741">
            <v>2412</v>
          </cell>
          <cell r="B1741" t="str">
            <v>881011800401</v>
          </cell>
          <cell r="C1741" t="str">
            <v>881</v>
          </cell>
          <cell r="D1741" t="str">
            <v>881011</v>
          </cell>
          <cell r="E1741" t="str">
            <v>هزينه هاي كاركنان</v>
          </cell>
          <cell r="F1741" t="str">
            <v>مكالمه تلفن(مزايا)</v>
          </cell>
          <cell r="G1741" t="str">
            <v>800401</v>
          </cell>
          <cell r="H1741" t="str">
            <v>مديريت</v>
          </cell>
          <cell r="P1741" t="str">
            <v>241</v>
          </cell>
        </row>
        <row r="1742">
          <cell r="A1742">
            <v>2279</v>
          </cell>
          <cell r="B1742" t="str">
            <v>881011800202</v>
          </cell>
          <cell r="C1742" t="str">
            <v>881</v>
          </cell>
          <cell r="D1742" t="str">
            <v>881011</v>
          </cell>
          <cell r="E1742" t="str">
            <v>هزينه هاي كاركنان</v>
          </cell>
          <cell r="F1742" t="str">
            <v>مكالمه تلفن(مزايا)</v>
          </cell>
          <cell r="G1742" t="str">
            <v>800202</v>
          </cell>
          <cell r="H1742" t="str">
            <v>عمومي ساخت و توليد</v>
          </cell>
          <cell r="P1742" t="str">
            <v>227</v>
          </cell>
        </row>
        <row r="1743">
          <cell r="A1743">
            <v>2412</v>
          </cell>
          <cell r="B1743" t="str">
            <v>881011800400</v>
          </cell>
          <cell r="C1743" t="str">
            <v>881</v>
          </cell>
          <cell r="D1743" t="str">
            <v>881011</v>
          </cell>
          <cell r="E1743" t="str">
            <v>هزينه هاي كاركنان</v>
          </cell>
          <cell r="F1743" t="str">
            <v>مكالمه تلفن(مزايا)</v>
          </cell>
          <cell r="G1743" t="str">
            <v>800400</v>
          </cell>
          <cell r="H1743" t="str">
            <v>امور مالي</v>
          </cell>
          <cell r="P1743" t="str">
            <v>241</v>
          </cell>
        </row>
        <row r="1744">
          <cell r="A1744">
            <v>2300</v>
          </cell>
          <cell r="B1744" t="str">
            <v>881011800304</v>
          </cell>
          <cell r="C1744" t="str">
            <v>881</v>
          </cell>
          <cell r="D1744" t="str">
            <v>881011</v>
          </cell>
          <cell r="E1744" t="str">
            <v>هزينه هاي كاركنان</v>
          </cell>
          <cell r="F1744" t="str">
            <v>مكالمه تلفن(مزايا)</v>
          </cell>
          <cell r="G1744" t="str">
            <v>800304</v>
          </cell>
          <cell r="H1744" t="str">
            <v>تدارکات و تامين قطعات</v>
          </cell>
          <cell r="P1744" t="str">
            <v>230</v>
          </cell>
        </row>
        <row r="1745">
          <cell r="A1745">
            <v>2529</v>
          </cell>
          <cell r="B1745" t="str">
            <v>881011800500</v>
          </cell>
          <cell r="C1745" t="str">
            <v>881</v>
          </cell>
          <cell r="D1745" t="str">
            <v>881011</v>
          </cell>
          <cell r="E1745" t="str">
            <v>هزينه هاي كاركنان</v>
          </cell>
          <cell r="F1745" t="str">
            <v>مكالمه تلفن(مزايا)</v>
          </cell>
          <cell r="G1745" t="str">
            <v>800500</v>
          </cell>
          <cell r="H1745" t="str">
            <v>فروش</v>
          </cell>
          <cell r="P1745" t="str">
            <v>252</v>
          </cell>
        </row>
        <row r="1746">
          <cell r="A1746">
            <v>2279</v>
          </cell>
          <cell r="B1746" t="str">
            <v>881011800201</v>
          </cell>
          <cell r="C1746" t="str">
            <v>881</v>
          </cell>
          <cell r="D1746" t="str">
            <v>881011</v>
          </cell>
          <cell r="E1746" t="str">
            <v>هزينه هاي كاركنان</v>
          </cell>
          <cell r="F1746" t="str">
            <v>مكالمه تلفن(مزايا)</v>
          </cell>
          <cell r="G1746" t="str">
            <v>800201</v>
          </cell>
          <cell r="H1746" t="str">
            <v>عمومي تحقيقات و مهندسي</v>
          </cell>
          <cell r="P1746" t="str">
            <v>227</v>
          </cell>
        </row>
        <row r="1747">
          <cell r="A1747">
            <v>2412</v>
          </cell>
          <cell r="B1747" t="str">
            <v>881011800403</v>
          </cell>
          <cell r="C1747" t="str">
            <v>881</v>
          </cell>
          <cell r="D1747" t="str">
            <v>881011</v>
          </cell>
          <cell r="E1747" t="str">
            <v>هزينه هاي كاركنان</v>
          </cell>
          <cell r="F1747" t="str">
            <v>مكالمه تلفن(مزايا)</v>
          </cell>
          <cell r="G1747" t="str">
            <v>800403</v>
          </cell>
          <cell r="H1747" t="str">
            <v>امو ر اداري</v>
          </cell>
          <cell r="P1747" t="str">
            <v>241</v>
          </cell>
        </row>
        <row r="1748">
          <cell r="A1748">
            <v>2300</v>
          </cell>
          <cell r="B1748" t="str">
            <v>881011800302</v>
          </cell>
          <cell r="C1748" t="str">
            <v>881</v>
          </cell>
          <cell r="D1748" t="str">
            <v>881011</v>
          </cell>
          <cell r="E1748" t="str">
            <v>هزينه هاي كاركنان</v>
          </cell>
          <cell r="F1748" t="str">
            <v>مكالمه تلفن(مزايا)</v>
          </cell>
          <cell r="G1748" t="str">
            <v>800302</v>
          </cell>
          <cell r="H1748" t="str">
            <v>خدمات فني</v>
          </cell>
          <cell r="P1748" t="str">
            <v>230</v>
          </cell>
        </row>
        <row r="1749">
          <cell r="A1749">
            <v>2300</v>
          </cell>
          <cell r="B1749" t="str">
            <v>881011800303</v>
          </cell>
          <cell r="C1749" t="str">
            <v>881</v>
          </cell>
          <cell r="D1749" t="str">
            <v>881011</v>
          </cell>
          <cell r="E1749" t="str">
            <v>هزينه هاي كاركنان</v>
          </cell>
          <cell r="F1749" t="str">
            <v>مكالمه تلفن(مزايا)</v>
          </cell>
          <cell r="G1749" t="str">
            <v>800303</v>
          </cell>
          <cell r="H1749" t="str">
            <v>برنامه ريزي</v>
          </cell>
          <cell r="P1749" t="str">
            <v>230</v>
          </cell>
        </row>
        <row r="1750">
          <cell r="A1750">
            <v>2279</v>
          </cell>
          <cell r="B1750" t="str">
            <v>881012800103</v>
          </cell>
          <cell r="C1750" t="str">
            <v>881</v>
          </cell>
          <cell r="D1750" t="str">
            <v>881012</v>
          </cell>
          <cell r="E1750" t="str">
            <v>هزينه هاي كاركنان</v>
          </cell>
          <cell r="F1750" t="str">
            <v>ساير هزينه هاي كاركنان</v>
          </cell>
          <cell r="G1750" t="str">
            <v>800103</v>
          </cell>
          <cell r="H1750" t="str">
            <v>مرکز ساخت و توليد</v>
          </cell>
          <cell r="P1750" t="str">
            <v>227</v>
          </cell>
        </row>
        <row r="1751">
          <cell r="A1751">
            <v>2429</v>
          </cell>
          <cell r="B1751" t="str">
            <v>881012800403</v>
          </cell>
          <cell r="C1751" t="str">
            <v>881</v>
          </cell>
          <cell r="D1751" t="str">
            <v>881012</v>
          </cell>
          <cell r="E1751" t="str">
            <v>هزينه هاي كاركنان</v>
          </cell>
          <cell r="F1751" t="str">
            <v>ساير هزينه هاي كاركنان</v>
          </cell>
          <cell r="G1751" t="str">
            <v>800403</v>
          </cell>
          <cell r="H1751" t="str">
            <v>امو ر اداري</v>
          </cell>
          <cell r="P1751" t="str">
            <v>242</v>
          </cell>
        </row>
        <row r="1752">
          <cell r="A1752">
            <v>2239</v>
          </cell>
          <cell r="B1752" t="str">
            <v>881012800100</v>
          </cell>
          <cell r="C1752" t="str">
            <v>881</v>
          </cell>
          <cell r="D1752" t="str">
            <v>881012</v>
          </cell>
          <cell r="E1752" t="str">
            <v>هزينه هاي كاركنان</v>
          </cell>
          <cell r="F1752" t="str">
            <v>ساير هزينه هاي كاركنان</v>
          </cell>
          <cell r="G1752" t="str">
            <v>800100</v>
          </cell>
          <cell r="H1752" t="str">
            <v>مونتاژ</v>
          </cell>
          <cell r="P1752" t="str">
            <v>223</v>
          </cell>
        </row>
        <row r="1753">
          <cell r="A1753">
            <v>2330</v>
          </cell>
          <cell r="B1753" t="str">
            <v>881012800303</v>
          </cell>
          <cell r="C1753" t="str">
            <v>881</v>
          </cell>
          <cell r="D1753" t="str">
            <v>881012</v>
          </cell>
          <cell r="E1753" t="str">
            <v>هزينه هاي كاركنان</v>
          </cell>
          <cell r="F1753" t="str">
            <v>ساير هزينه هاي كاركنان</v>
          </cell>
          <cell r="G1753" t="str">
            <v>800303</v>
          </cell>
          <cell r="H1753" t="str">
            <v>برنامه ريزي</v>
          </cell>
          <cell r="P1753" t="str">
            <v>233</v>
          </cell>
        </row>
        <row r="1754">
          <cell r="A1754">
            <v>2279</v>
          </cell>
          <cell r="B1754" t="str">
            <v>881012800107</v>
          </cell>
          <cell r="C1754" t="str">
            <v>881</v>
          </cell>
          <cell r="D1754" t="str">
            <v>881012</v>
          </cell>
          <cell r="E1754" t="str">
            <v>هزينه هاي كاركنان</v>
          </cell>
          <cell r="F1754" t="str">
            <v>ساير هزينه هاي كاركنان</v>
          </cell>
          <cell r="G1754" t="str">
            <v>800107</v>
          </cell>
          <cell r="H1754" t="str">
            <v>خط گيج</v>
          </cell>
          <cell r="P1754" t="str">
            <v>227</v>
          </cell>
        </row>
        <row r="1755">
          <cell r="A1755">
            <v>2279</v>
          </cell>
          <cell r="B1755" t="str">
            <v>881012800104</v>
          </cell>
          <cell r="C1755" t="str">
            <v>881</v>
          </cell>
          <cell r="D1755" t="str">
            <v>881012</v>
          </cell>
          <cell r="E1755" t="str">
            <v>هزينه هاي كاركنان</v>
          </cell>
          <cell r="F1755" t="str">
            <v>ساير هزينه هاي كاركنان</v>
          </cell>
          <cell r="G1755" t="str">
            <v>800104</v>
          </cell>
          <cell r="H1755" t="str">
            <v>کنترل کيفي</v>
          </cell>
          <cell r="P1755" t="str">
            <v>227</v>
          </cell>
        </row>
        <row r="1756">
          <cell r="A1756">
            <v>2330</v>
          </cell>
          <cell r="B1756" t="str">
            <v>881012800302</v>
          </cell>
          <cell r="C1756" t="str">
            <v>881</v>
          </cell>
          <cell r="D1756" t="str">
            <v>881012</v>
          </cell>
          <cell r="E1756" t="str">
            <v>هزينه هاي كاركنان</v>
          </cell>
          <cell r="F1756" t="str">
            <v>ساير هزينه هاي كاركنان</v>
          </cell>
          <cell r="G1756" t="str">
            <v>800302</v>
          </cell>
          <cell r="H1756" t="str">
            <v>خدمات فني</v>
          </cell>
          <cell r="P1756" t="str">
            <v>233</v>
          </cell>
        </row>
        <row r="1757">
          <cell r="A1757">
            <v>2279</v>
          </cell>
          <cell r="B1757" t="str">
            <v>881012800202</v>
          </cell>
          <cell r="C1757" t="str">
            <v>881</v>
          </cell>
          <cell r="D1757" t="str">
            <v>881012</v>
          </cell>
          <cell r="E1757" t="str">
            <v>هزينه هاي كاركنان</v>
          </cell>
          <cell r="F1757" t="str">
            <v>ساير هزينه هاي كاركنان</v>
          </cell>
          <cell r="G1757" t="str">
            <v>800202</v>
          </cell>
          <cell r="H1757" t="str">
            <v>عمومي ساخت و توليد</v>
          </cell>
          <cell r="P1757" t="str">
            <v>227</v>
          </cell>
        </row>
        <row r="1758">
          <cell r="A1758">
            <v>2429</v>
          </cell>
          <cell r="B1758" t="str">
            <v>881012800400</v>
          </cell>
          <cell r="C1758" t="str">
            <v>881</v>
          </cell>
          <cell r="D1758" t="str">
            <v>881012</v>
          </cell>
          <cell r="E1758" t="str">
            <v>هزينه هاي كاركنان</v>
          </cell>
          <cell r="F1758" t="str">
            <v>ساير هزينه هاي كاركنان</v>
          </cell>
          <cell r="G1758" t="str">
            <v>800400</v>
          </cell>
          <cell r="H1758" t="str">
            <v>امور مالي</v>
          </cell>
          <cell r="P1758" t="str">
            <v>242</v>
          </cell>
        </row>
        <row r="1759">
          <cell r="A1759">
            <v>2330</v>
          </cell>
          <cell r="B1759" t="str">
            <v>881012800304</v>
          </cell>
          <cell r="C1759" t="str">
            <v>881</v>
          </cell>
          <cell r="D1759" t="str">
            <v>881012</v>
          </cell>
          <cell r="E1759" t="str">
            <v>هزينه هاي كاركنان</v>
          </cell>
          <cell r="F1759" t="str">
            <v>ساير هزينه هاي كاركنان</v>
          </cell>
          <cell r="G1759" t="str">
            <v>800304</v>
          </cell>
          <cell r="H1759" t="str">
            <v>تدارکات و تامين قطعات</v>
          </cell>
          <cell r="P1759" t="str">
            <v>233</v>
          </cell>
        </row>
        <row r="1760">
          <cell r="A1760">
            <v>2429</v>
          </cell>
          <cell r="B1760" t="str">
            <v>881012800401</v>
          </cell>
          <cell r="C1760" t="str">
            <v>881</v>
          </cell>
          <cell r="D1760" t="str">
            <v>881012</v>
          </cell>
          <cell r="E1760" t="str">
            <v>هزينه هاي كاركنان</v>
          </cell>
          <cell r="F1760" t="str">
            <v>ساير هزينه هاي كاركنان</v>
          </cell>
          <cell r="G1760" t="str">
            <v>800401</v>
          </cell>
          <cell r="H1760" t="str">
            <v>مديريت</v>
          </cell>
          <cell r="P1760" t="str">
            <v>242</v>
          </cell>
        </row>
        <row r="1761">
          <cell r="A1761">
            <v>2330</v>
          </cell>
          <cell r="B1761" t="str">
            <v>881012800301</v>
          </cell>
          <cell r="C1761" t="str">
            <v>881</v>
          </cell>
          <cell r="D1761" t="str">
            <v>881012</v>
          </cell>
          <cell r="E1761" t="str">
            <v>هزينه هاي كاركنان</v>
          </cell>
          <cell r="F1761" t="str">
            <v>ساير هزينه هاي كاركنان</v>
          </cell>
          <cell r="G1761" t="str">
            <v>800301</v>
          </cell>
          <cell r="H1761" t="str">
            <v>حراست</v>
          </cell>
          <cell r="P1761" t="str">
            <v>233</v>
          </cell>
        </row>
        <row r="1762">
          <cell r="A1762">
            <v>2529</v>
          </cell>
          <cell r="B1762" t="str">
            <v>881012800500</v>
          </cell>
          <cell r="C1762" t="str">
            <v>881</v>
          </cell>
          <cell r="D1762" t="str">
            <v>881012</v>
          </cell>
          <cell r="E1762" t="str">
            <v>هزينه هاي كاركنان</v>
          </cell>
          <cell r="F1762" t="str">
            <v>ساير هزينه هاي كاركنان</v>
          </cell>
          <cell r="G1762" t="str">
            <v>800500</v>
          </cell>
          <cell r="H1762" t="str">
            <v>فروش</v>
          </cell>
          <cell r="P1762" t="str">
            <v>252</v>
          </cell>
        </row>
        <row r="1763">
          <cell r="A1763">
            <v>2279</v>
          </cell>
          <cell r="B1763" t="str">
            <v>881012800105</v>
          </cell>
          <cell r="C1763" t="str">
            <v>881</v>
          </cell>
          <cell r="D1763" t="str">
            <v>881012</v>
          </cell>
          <cell r="E1763" t="str">
            <v>هزينه هاي كاركنان</v>
          </cell>
          <cell r="F1763" t="str">
            <v>ساير هزينه هاي كاركنان</v>
          </cell>
          <cell r="G1763" t="str">
            <v>800105</v>
          </cell>
          <cell r="H1763" t="str">
            <v>مترولوژي</v>
          </cell>
          <cell r="P1763" t="str">
            <v>227</v>
          </cell>
        </row>
        <row r="1764">
          <cell r="A1764">
            <v>2279</v>
          </cell>
          <cell r="B1764" t="str">
            <v>881012800101</v>
          </cell>
          <cell r="C1764" t="str">
            <v>881</v>
          </cell>
          <cell r="D1764" t="str">
            <v>881012</v>
          </cell>
          <cell r="E1764" t="str">
            <v>هزينه هاي كاركنان</v>
          </cell>
          <cell r="F1764" t="str">
            <v>ساير هزينه هاي كاركنان</v>
          </cell>
          <cell r="G1764" t="str">
            <v>800101</v>
          </cell>
          <cell r="H1764" t="str">
            <v>تحقيقات مهندسي</v>
          </cell>
          <cell r="P1764" t="str">
            <v>227</v>
          </cell>
        </row>
        <row r="1765">
          <cell r="A1765">
            <v>2429</v>
          </cell>
          <cell r="B1765" t="str">
            <v>881012800402</v>
          </cell>
          <cell r="C1765" t="str">
            <v>881</v>
          </cell>
          <cell r="D1765" t="str">
            <v>881012</v>
          </cell>
          <cell r="E1765" t="str">
            <v>هزينه هاي كاركنان</v>
          </cell>
          <cell r="F1765" t="str">
            <v>ساير هزينه هاي كاركنان</v>
          </cell>
          <cell r="G1765" t="str">
            <v>800402</v>
          </cell>
          <cell r="H1765" t="str">
            <v>دفتر تهران</v>
          </cell>
          <cell r="P1765" t="str">
            <v>242</v>
          </cell>
        </row>
        <row r="1766">
          <cell r="A1766">
            <v>2330</v>
          </cell>
          <cell r="B1766" t="str">
            <v>881012800305</v>
          </cell>
          <cell r="C1766" t="str">
            <v>881</v>
          </cell>
          <cell r="D1766" t="str">
            <v>881012</v>
          </cell>
          <cell r="E1766" t="str">
            <v>هزينه هاي كاركنان</v>
          </cell>
          <cell r="F1766" t="str">
            <v>ساير هزينه هاي كاركنان</v>
          </cell>
          <cell r="G1766" t="str">
            <v>800305</v>
          </cell>
          <cell r="H1766" t="str">
            <v>طرح و توسعه سيستمها</v>
          </cell>
          <cell r="P1766" t="str">
            <v>233</v>
          </cell>
        </row>
        <row r="1767">
          <cell r="A1767">
            <v>2279</v>
          </cell>
          <cell r="B1767" t="str">
            <v>881012800102</v>
          </cell>
          <cell r="C1767" t="str">
            <v>881</v>
          </cell>
          <cell r="D1767" t="str">
            <v>881012</v>
          </cell>
          <cell r="E1767" t="str">
            <v>هزينه هاي كاركنان</v>
          </cell>
          <cell r="F1767" t="str">
            <v>ساير هزينه هاي كاركنان</v>
          </cell>
          <cell r="G1767" t="str">
            <v>800102</v>
          </cell>
          <cell r="H1767" t="str">
            <v>عمليات حرارتي و آبکاري</v>
          </cell>
          <cell r="P1767" t="str">
            <v>227</v>
          </cell>
        </row>
        <row r="1768">
          <cell r="A1768">
            <v>2279</v>
          </cell>
          <cell r="B1768" t="str">
            <v>881012800106</v>
          </cell>
          <cell r="C1768" t="str">
            <v>881</v>
          </cell>
          <cell r="D1768" t="str">
            <v>881012</v>
          </cell>
          <cell r="E1768" t="str">
            <v>هزينه هاي كاركنان</v>
          </cell>
          <cell r="F1768" t="str">
            <v>ساير هزينه هاي كاركنان</v>
          </cell>
          <cell r="G1768" t="str">
            <v>800106</v>
          </cell>
          <cell r="H1768" t="str">
            <v>تست مواد وشيمي</v>
          </cell>
          <cell r="P1768" t="str">
            <v>227</v>
          </cell>
        </row>
        <row r="1769">
          <cell r="A1769">
            <v>2239</v>
          </cell>
          <cell r="B1769" t="str">
            <v>881012800200</v>
          </cell>
          <cell r="C1769" t="str">
            <v>881</v>
          </cell>
          <cell r="D1769" t="str">
            <v>881012</v>
          </cell>
          <cell r="E1769" t="str">
            <v>هزينه هاي كاركنان</v>
          </cell>
          <cell r="F1769" t="str">
            <v>ساير هزينه هاي كاركنان</v>
          </cell>
          <cell r="G1769" t="str">
            <v>800200</v>
          </cell>
          <cell r="H1769" t="str">
            <v>عمومي مونتاژ</v>
          </cell>
          <cell r="P1769" t="str">
            <v>223</v>
          </cell>
        </row>
        <row r="1770">
          <cell r="A1770">
            <v>2279</v>
          </cell>
          <cell r="B1770" t="str">
            <v>881012800201</v>
          </cell>
          <cell r="C1770" t="str">
            <v>881</v>
          </cell>
          <cell r="D1770" t="str">
            <v>881012</v>
          </cell>
          <cell r="E1770" t="str">
            <v>هزينه هاي كاركنان</v>
          </cell>
          <cell r="F1770" t="str">
            <v>ساير هزينه هاي كاركنان</v>
          </cell>
          <cell r="G1770" t="str">
            <v>800201</v>
          </cell>
          <cell r="H1770" t="str">
            <v>عمومي تحقيقات و مهندسي</v>
          </cell>
          <cell r="P1770" t="str">
            <v>227</v>
          </cell>
        </row>
        <row r="1771">
          <cell r="A1771">
            <v>2279</v>
          </cell>
          <cell r="B1771" t="str">
            <v>881012800203</v>
          </cell>
          <cell r="C1771" t="str">
            <v>881</v>
          </cell>
          <cell r="D1771" t="str">
            <v>881012</v>
          </cell>
          <cell r="E1771" t="str">
            <v>هزينه هاي كاركنان</v>
          </cell>
          <cell r="F1771" t="str">
            <v>ساير هزينه هاي كاركنان</v>
          </cell>
          <cell r="G1771" t="str">
            <v>800203</v>
          </cell>
          <cell r="H1771" t="str">
            <v>عمومي کنترل کيفي</v>
          </cell>
          <cell r="P1771" t="str">
            <v>227</v>
          </cell>
        </row>
        <row r="1772">
          <cell r="A1772">
            <v>2279</v>
          </cell>
          <cell r="B1772" t="str">
            <v>881012800206</v>
          </cell>
          <cell r="C1772" t="str">
            <v>881</v>
          </cell>
          <cell r="D1772" t="str">
            <v>881012</v>
          </cell>
          <cell r="E1772" t="str">
            <v>هزينه هاي كاركنان</v>
          </cell>
          <cell r="F1772" t="str">
            <v>ساير هزينه هاي كاركنان</v>
          </cell>
          <cell r="G1772" t="str">
            <v>800206</v>
          </cell>
          <cell r="H1772" t="str">
            <v>عمومي خط گيج</v>
          </cell>
          <cell r="P1772" t="str">
            <v>227</v>
          </cell>
        </row>
        <row r="1773">
          <cell r="A1773">
            <v>2264</v>
          </cell>
          <cell r="B1773" t="str">
            <v>882001800103</v>
          </cell>
          <cell r="C1773" t="str">
            <v>882</v>
          </cell>
          <cell r="D1773" t="str">
            <v>882001</v>
          </cell>
          <cell r="E1773" t="str">
            <v>هزينه هاي عملياتي</v>
          </cell>
          <cell r="F1773" t="str">
            <v>تعميرونگهداري ماشين آلات</v>
          </cell>
          <cell r="G1773" t="str">
            <v>800103</v>
          </cell>
          <cell r="H1773" t="str">
            <v>مرکز ساخت و توليد</v>
          </cell>
          <cell r="P1773" t="str">
            <v>226</v>
          </cell>
        </row>
        <row r="1774">
          <cell r="A1774">
            <v>2310</v>
          </cell>
          <cell r="B1774" t="str">
            <v>882001800303</v>
          </cell>
          <cell r="C1774" t="str">
            <v>882</v>
          </cell>
          <cell r="D1774" t="str">
            <v>882001</v>
          </cell>
          <cell r="E1774" t="str">
            <v>هزينه هاي عملياتي</v>
          </cell>
          <cell r="F1774" t="str">
            <v>تعميرونگهداري ماشين آلات</v>
          </cell>
          <cell r="G1774" t="str">
            <v>800303</v>
          </cell>
          <cell r="H1774" t="str">
            <v>برنامه ريزي</v>
          </cell>
          <cell r="P1774" t="str">
            <v>231</v>
          </cell>
        </row>
        <row r="1775">
          <cell r="A1775">
            <v>2264</v>
          </cell>
          <cell r="B1775" t="str">
            <v>882001800107</v>
          </cell>
          <cell r="C1775" t="str">
            <v>882</v>
          </cell>
          <cell r="D1775" t="str">
            <v>882001</v>
          </cell>
          <cell r="E1775" t="str">
            <v>هزينه هاي عملياتي</v>
          </cell>
          <cell r="F1775" t="str">
            <v>تعميرونگهداري ماشين آلات</v>
          </cell>
          <cell r="G1775" t="str">
            <v>800107</v>
          </cell>
          <cell r="H1775" t="str">
            <v>خط گيج</v>
          </cell>
          <cell r="P1775" t="str">
            <v>226</v>
          </cell>
        </row>
        <row r="1776">
          <cell r="A1776">
            <v>2264</v>
          </cell>
          <cell r="B1776" t="str">
            <v>882001800105</v>
          </cell>
          <cell r="C1776" t="str">
            <v>882</v>
          </cell>
          <cell r="D1776" t="str">
            <v>882001</v>
          </cell>
          <cell r="E1776" t="str">
            <v>هزينه هاي عملياتي</v>
          </cell>
          <cell r="F1776" t="str">
            <v>تعميرونگهداري ماشين آلات</v>
          </cell>
          <cell r="G1776" t="str">
            <v>800105</v>
          </cell>
          <cell r="H1776" t="str">
            <v>مترولوژي</v>
          </cell>
          <cell r="P1776" t="str">
            <v>226</v>
          </cell>
        </row>
        <row r="1777">
          <cell r="A1777">
            <v>2264</v>
          </cell>
          <cell r="B1777" t="str">
            <v>882001800106</v>
          </cell>
          <cell r="C1777" t="str">
            <v>882</v>
          </cell>
          <cell r="D1777" t="str">
            <v>882001</v>
          </cell>
          <cell r="E1777" t="str">
            <v>هزينه هاي عملياتي</v>
          </cell>
          <cell r="F1777" t="str">
            <v>تعميرونگهداري ماشين آلات</v>
          </cell>
          <cell r="G1777" t="str">
            <v>800106</v>
          </cell>
          <cell r="H1777" t="str">
            <v>تست مواد وشيمي</v>
          </cell>
          <cell r="P1777" t="str">
            <v>226</v>
          </cell>
        </row>
        <row r="1778">
          <cell r="A1778">
            <v>2310</v>
          </cell>
          <cell r="B1778" t="str">
            <v>882001800302</v>
          </cell>
          <cell r="C1778" t="str">
            <v>882</v>
          </cell>
          <cell r="D1778" t="str">
            <v>882001</v>
          </cell>
          <cell r="E1778" t="str">
            <v>هزينه هاي عملياتي</v>
          </cell>
          <cell r="F1778" t="str">
            <v>تعميرونگهداري ماشين آلات</v>
          </cell>
          <cell r="G1778" t="str">
            <v>800302</v>
          </cell>
          <cell r="H1778" t="str">
            <v>خدمات فني</v>
          </cell>
          <cell r="P1778" t="str">
            <v>231</v>
          </cell>
        </row>
        <row r="1779">
          <cell r="A1779">
            <v>2264</v>
          </cell>
          <cell r="B1779" t="str">
            <v>882001800104</v>
          </cell>
          <cell r="C1779" t="str">
            <v>882</v>
          </cell>
          <cell r="D1779" t="str">
            <v>882001</v>
          </cell>
          <cell r="E1779" t="str">
            <v>هزينه هاي عملياتي</v>
          </cell>
          <cell r="F1779" t="str">
            <v>تعميرونگهداري ماشين آلات</v>
          </cell>
          <cell r="G1779" t="str">
            <v>800104</v>
          </cell>
          <cell r="H1779" t="str">
            <v>کنترل کيفي</v>
          </cell>
          <cell r="P1779" t="str">
            <v>226</v>
          </cell>
        </row>
        <row r="1780">
          <cell r="A1780">
            <v>2224</v>
          </cell>
          <cell r="B1780" t="str">
            <v>882001800100</v>
          </cell>
          <cell r="C1780" t="str">
            <v>882</v>
          </cell>
          <cell r="D1780" t="str">
            <v>882001</v>
          </cell>
          <cell r="E1780" t="str">
            <v>هزينه هاي عملياتي</v>
          </cell>
          <cell r="F1780" t="str">
            <v>تعميرونگهداري ماشين آلات</v>
          </cell>
          <cell r="G1780" t="str">
            <v>800100</v>
          </cell>
          <cell r="H1780" t="str">
            <v>مونتاژ</v>
          </cell>
          <cell r="P1780" t="str">
            <v>222</v>
          </cell>
        </row>
        <row r="1781">
          <cell r="A1781">
            <v>2264</v>
          </cell>
          <cell r="B1781" t="str">
            <v>882001800102</v>
          </cell>
          <cell r="C1781" t="str">
            <v>882</v>
          </cell>
          <cell r="D1781" t="str">
            <v>882001</v>
          </cell>
          <cell r="E1781" t="str">
            <v>هزينه هاي عملياتي</v>
          </cell>
          <cell r="F1781" t="str">
            <v>تعميرونگهداري ماشين آلات</v>
          </cell>
          <cell r="G1781" t="str">
            <v>800102</v>
          </cell>
          <cell r="H1781" t="str">
            <v>عمليات حرارتي و آبکاري</v>
          </cell>
          <cell r="P1781" t="str">
            <v>226</v>
          </cell>
        </row>
        <row r="1782">
          <cell r="A1782">
            <v>2310</v>
          </cell>
          <cell r="B1782" t="str">
            <v>882001800301</v>
          </cell>
          <cell r="C1782" t="str">
            <v>882</v>
          </cell>
          <cell r="D1782" t="str">
            <v>882001</v>
          </cell>
          <cell r="E1782" t="str">
            <v>هزينه هاي عملياتي</v>
          </cell>
          <cell r="F1782" t="str">
            <v>تعميرونگهداري ماشين آلات</v>
          </cell>
          <cell r="G1782" t="str">
            <v>800301</v>
          </cell>
          <cell r="H1782" t="str">
            <v>حراست</v>
          </cell>
          <cell r="P1782" t="str">
            <v>231</v>
          </cell>
        </row>
        <row r="1783">
          <cell r="A1783">
            <v>2310</v>
          </cell>
          <cell r="B1783" t="str">
            <v>882002800303</v>
          </cell>
          <cell r="C1783" t="str">
            <v>882</v>
          </cell>
          <cell r="D1783" t="str">
            <v>882002</v>
          </cell>
          <cell r="E1783" t="str">
            <v>هزينه هاي عملياتي</v>
          </cell>
          <cell r="F1783" t="str">
            <v>تعميرونگهداري اثاثيه ومنصوبات</v>
          </cell>
          <cell r="G1783" t="str">
            <v>800303</v>
          </cell>
          <cell r="H1783" t="str">
            <v>برنامه ريزي</v>
          </cell>
          <cell r="P1783" t="str">
            <v>231</v>
          </cell>
        </row>
        <row r="1784">
          <cell r="A1784">
            <v>2419</v>
          </cell>
          <cell r="B1784" t="str">
            <v>882002800403</v>
          </cell>
          <cell r="C1784" t="str">
            <v>882</v>
          </cell>
          <cell r="D1784" t="str">
            <v>882002</v>
          </cell>
          <cell r="E1784" t="str">
            <v>هزينه هاي عملياتي</v>
          </cell>
          <cell r="F1784" t="str">
            <v>تعميرونگهداري اثاثيه ومنصوبات</v>
          </cell>
          <cell r="G1784" t="str">
            <v>800403</v>
          </cell>
          <cell r="H1784" t="str">
            <v>امو ر اداري</v>
          </cell>
          <cell r="P1784" t="str">
            <v>241</v>
          </cell>
        </row>
        <row r="1785">
          <cell r="A1785">
            <v>2419</v>
          </cell>
          <cell r="B1785" t="str">
            <v>882002800400</v>
          </cell>
          <cell r="C1785" t="str">
            <v>882</v>
          </cell>
          <cell r="D1785" t="str">
            <v>882002</v>
          </cell>
          <cell r="E1785" t="str">
            <v>هزينه هاي عملياتي</v>
          </cell>
          <cell r="F1785" t="str">
            <v>تعميرونگهداري اثاثيه ومنصوبات</v>
          </cell>
          <cell r="G1785" t="str">
            <v>800400</v>
          </cell>
          <cell r="H1785" t="str">
            <v>امور مالي</v>
          </cell>
          <cell r="P1785" t="str">
            <v>241</v>
          </cell>
        </row>
        <row r="1786">
          <cell r="A1786">
            <v>2264</v>
          </cell>
          <cell r="B1786" t="str">
            <v>882002800103</v>
          </cell>
          <cell r="C1786" t="str">
            <v>882</v>
          </cell>
          <cell r="D1786" t="str">
            <v>882002</v>
          </cell>
          <cell r="E1786" t="str">
            <v>هزينه هاي عملياتي</v>
          </cell>
          <cell r="F1786" t="str">
            <v>تعميرونگهداري اثاثيه ومنصوبات</v>
          </cell>
          <cell r="G1786" t="str">
            <v>800103</v>
          </cell>
          <cell r="H1786" t="str">
            <v>مرکز ساخت و توليد</v>
          </cell>
          <cell r="P1786" t="str">
            <v>226</v>
          </cell>
        </row>
        <row r="1787">
          <cell r="A1787">
            <v>2264</v>
          </cell>
          <cell r="B1787" t="str">
            <v>882002800102</v>
          </cell>
          <cell r="C1787" t="str">
            <v>882</v>
          </cell>
          <cell r="D1787" t="str">
            <v>882002</v>
          </cell>
          <cell r="E1787" t="str">
            <v>هزينه هاي عملياتي</v>
          </cell>
          <cell r="F1787" t="str">
            <v>تعميرونگهداري اثاثيه ومنصوبات</v>
          </cell>
          <cell r="G1787" t="str">
            <v>800102</v>
          </cell>
          <cell r="H1787" t="str">
            <v>عمليات حرارتي و آبکاري</v>
          </cell>
          <cell r="P1787" t="str">
            <v>226</v>
          </cell>
        </row>
        <row r="1788">
          <cell r="A1788">
            <v>2310</v>
          </cell>
          <cell r="B1788" t="str">
            <v>882002800300</v>
          </cell>
          <cell r="C1788" t="str">
            <v>882</v>
          </cell>
          <cell r="D1788" t="str">
            <v>882002</v>
          </cell>
          <cell r="E1788" t="str">
            <v>هزينه هاي عملياتي</v>
          </cell>
          <cell r="F1788" t="str">
            <v>تعميرونگهداري اثاثيه ومنصوبات</v>
          </cell>
          <cell r="G1788" t="str">
            <v>800300</v>
          </cell>
          <cell r="H1788" t="str">
            <v>کانتين</v>
          </cell>
          <cell r="P1788" t="str">
            <v>231</v>
          </cell>
        </row>
        <row r="1789">
          <cell r="A1789">
            <v>2419</v>
          </cell>
          <cell r="B1789" t="str">
            <v>882002800402</v>
          </cell>
          <cell r="C1789" t="str">
            <v>882</v>
          </cell>
          <cell r="D1789" t="str">
            <v>882002</v>
          </cell>
          <cell r="E1789" t="str">
            <v>هزينه هاي عملياتي</v>
          </cell>
          <cell r="F1789" t="str">
            <v>تعميرونگهداري اثاثيه ومنصوبات</v>
          </cell>
          <cell r="G1789" t="str">
            <v>800402</v>
          </cell>
          <cell r="H1789" t="str">
            <v>دفتر تهران</v>
          </cell>
          <cell r="P1789" t="str">
            <v>241</v>
          </cell>
        </row>
        <row r="1790">
          <cell r="A1790">
            <v>2310</v>
          </cell>
          <cell r="B1790" t="str">
            <v>882002800302</v>
          </cell>
          <cell r="C1790" t="str">
            <v>882</v>
          </cell>
          <cell r="D1790" t="str">
            <v>882002</v>
          </cell>
          <cell r="E1790" t="str">
            <v>هزينه هاي عملياتي</v>
          </cell>
          <cell r="F1790" t="str">
            <v>تعميرونگهداري اثاثيه ومنصوبات</v>
          </cell>
          <cell r="G1790" t="str">
            <v>800302</v>
          </cell>
          <cell r="H1790" t="str">
            <v>خدمات فني</v>
          </cell>
          <cell r="P1790" t="str">
            <v>231</v>
          </cell>
        </row>
        <row r="1791">
          <cell r="A1791">
            <v>2310</v>
          </cell>
          <cell r="B1791" t="str">
            <v>882002800304</v>
          </cell>
          <cell r="C1791" t="str">
            <v>882</v>
          </cell>
          <cell r="D1791" t="str">
            <v>882002</v>
          </cell>
          <cell r="E1791" t="str">
            <v>هزينه هاي عملياتي</v>
          </cell>
          <cell r="F1791" t="str">
            <v>تعميرونگهداري اثاثيه ومنصوبات</v>
          </cell>
          <cell r="G1791" t="str">
            <v>800304</v>
          </cell>
          <cell r="H1791" t="str">
            <v>تدارکات و تامين قطعات</v>
          </cell>
          <cell r="P1791" t="str">
            <v>231</v>
          </cell>
        </row>
        <row r="1792">
          <cell r="A1792">
            <v>2224</v>
          </cell>
          <cell r="B1792" t="str">
            <v>882002800100</v>
          </cell>
          <cell r="C1792" t="str">
            <v>882</v>
          </cell>
          <cell r="D1792" t="str">
            <v>882002</v>
          </cell>
          <cell r="E1792" t="str">
            <v>هزينه هاي عملياتي</v>
          </cell>
          <cell r="F1792" t="str">
            <v>تعميرونگهداري اثاثيه ومنصوبات</v>
          </cell>
          <cell r="G1792" t="str">
            <v>800100</v>
          </cell>
          <cell r="H1792" t="str">
            <v>مونتاژ</v>
          </cell>
          <cell r="P1792" t="str">
            <v>222</v>
          </cell>
        </row>
        <row r="1793">
          <cell r="A1793">
            <v>2310</v>
          </cell>
          <cell r="B1793" t="str">
            <v>882002800305</v>
          </cell>
          <cell r="C1793" t="str">
            <v>882</v>
          </cell>
          <cell r="D1793" t="str">
            <v>882002</v>
          </cell>
          <cell r="E1793" t="str">
            <v>هزينه هاي عملياتي</v>
          </cell>
          <cell r="F1793" t="str">
            <v>تعميرونگهداري اثاثيه ومنصوبات</v>
          </cell>
          <cell r="G1793" t="str">
            <v>800305</v>
          </cell>
          <cell r="H1793" t="str">
            <v>طرح و توسعه سيستمها</v>
          </cell>
          <cell r="P1793" t="str">
            <v>231</v>
          </cell>
        </row>
        <row r="1794">
          <cell r="A1794">
            <v>2310</v>
          </cell>
          <cell r="B1794" t="str">
            <v>882002800301</v>
          </cell>
          <cell r="C1794" t="str">
            <v>882</v>
          </cell>
          <cell r="D1794" t="str">
            <v>882002</v>
          </cell>
          <cell r="E1794" t="str">
            <v>هزينه هاي عملياتي</v>
          </cell>
          <cell r="F1794" t="str">
            <v>تعميرونگهداري اثاثيه ومنصوبات</v>
          </cell>
          <cell r="G1794" t="str">
            <v>800301</v>
          </cell>
          <cell r="H1794" t="str">
            <v>حراست</v>
          </cell>
          <cell r="P1794" t="str">
            <v>231</v>
          </cell>
        </row>
        <row r="1795">
          <cell r="A1795">
            <v>2264</v>
          </cell>
          <cell r="B1795" t="str">
            <v>882002800106</v>
          </cell>
          <cell r="C1795" t="str">
            <v>882</v>
          </cell>
          <cell r="D1795" t="str">
            <v>882002</v>
          </cell>
          <cell r="E1795" t="str">
            <v>هزينه هاي عملياتي</v>
          </cell>
          <cell r="F1795" t="str">
            <v>تعميرونگهداري اثاثيه ومنصوبات</v>
          </cell>
          <cell r="G1795" t="str">
            <v>800106</v>
          </cell>
          <cell r="H1795" t="str">
            <v>تست مواد وشيمي</v>
          </cell>
          <cell r="P1795" t="str">
            <v>226</v>
          </cell>
        </row>
        <row r="1796">
          <cell r="A1796">
            <v>2419</v>
          </cell>
          <cell r="B1796" t="str">
            <v>882002800401</v>
          </cell>
          <cell r="C1796" t="str">
            <v>882</v>
          </cell>
          <cell r="D1796" t="str">
            <v>882002</v>
          </cell>
          <cell r="E1796" t="str">
            <v>هزينه هاي عملياتي</v>
          </cell>
          <cell r="F1796" t="str">
            <v>تعميرونگهداري اثاثيه ومنصوبات</v>
          </cell>
          <cell r="G1796" t="str">
            <v>800401</v>
          </cell>
          <cell r="H1796" t="str">
            <v>مديريت</v>
          </cell>
          <cell r="P1796" t="str">
            <v>241</v>
          </cell>
        </row>
        <row r="1797">
          <cell r="A1797">
            <v>2264</v>
          </cell>
          <cell r="B1797" t="str">
            <v>882002800201</v>
          </cell>
          <cell r="C1797" t="str">
            <v>882</v>
          </cell>
          <cell r="D1797" t="str">
            <v>882002</v>
          </cell>
          <cell r="E1797" t="str">
            <v>هزينه هاي عملياتي</v>
          </cell>
          <cell r="F1797" t="str">
            <v>تعميرونگهداري اثاثيه ومنصوبات</v>
          </cell>
          <cell r="G1797" t="str">
            <v>800201</v>
          </cell>
          <cell r="H1797" t="str">
            <v>عمومي تحقيقات و مهندسي</v>
          </cell>
          <cell r="P1797" t="str">
            <v>226</v>
          </cell>
        </row>
        <row r="1798">
          <cell r="A1798">
            <v>2264</v>
          </cell>
          <cell r="B1798" t="str">
            <v>882002800104</v>
          </cell>
          <cell r="C1798" t="str">
            <v>882</v>
          </cell>
          <cell r="D1798" t="str">
            <v>882002</v>
          </cell>
          <cell r="E1798" t="str">
            <v>هزينه هاي عملياتي</v>
          </cell>
          <cell r="F1798" t="str">
            <v>تعميرونگهداري اثاثيه ومنصوبات</v>
          </cell>
          <cell r="G1798" t="str">
            <v>800104</v>
          </cell>
          <cell r="H1798" t="str">
            <v>کنترل کيفي</v>
          </cell>
          <cell r="P1798" t="str">
            <v>226</v>
          </cell>
        </row>
        <row r="1799">
          <cell r="A1799">
            <v>2264</v>
          </cell>
          <cell r="B1799" t="str">
            <v>882002800107</v>
          </cell>
          <cell r="C1799" t="str">
            <v>882</v>
          </cell>
          <cell r="D1799" t="str">
            <v>882002</v>
          </cell>
          <cell r="E1799" t="str">
            <v>هزينه هاي عملياتي</v>
          </cell>
          <cell r="F1799" t="str">
            <v>تعميرونگهداري اثاثيه ومنصوبات</v>
          </cell>
          <cell r="G1799" t="str">
            <v>800107</v>
          </cell>
          <cell r="H1799" t="str">
            <v>خط گيج</v>
          </cell>
          <cell r="P1799" t="str">
            <v>226</v>
          </cell>
        </row>
        <row r="1800">
          <cell r="A1800">
            <v>2264</v>
          </cell>
          <cell r="B1800" t="str">
            <v>882003800103</v>
          </cell>
          <cell r="C1800" t="str">
            <v>882</v>
          </cell>
          <cell r="D1800" t="str">
            <v>882003</v>
          </cell>
          <cell r="E1800" t="str">
            <v>هزينه هاي عملياتي</v>
          </cell>
          <cell r="F1800" t="str">
            <v>تعميرونگهداري ساختمان</v>
          </cell>
          <cell r="G1800" t="str">
            <v>800103</v>
          </cell>
          <cell r="H1800" t="str">
            <v>مرکز ساخت و توليد</v>
          </cell>
          <cell r="P1800" t="str">
            <v>226</v>
          </cell>
        </row>
        <row r="1801">
          <cell r="A1801">
            <v>2224</v>
          </cell>
          <cell r="B1801" t="str">
            <v>882003800100</v>
          </cell>
          <cell r="C1801" t="str">
            <v>882</v>
          </cell>
          <cell r="D1801" t="str">
            <v>882003</v>
          </cell>
          <cell r="E1801" t="str">
            <v>هزينه هاي عملياتي</v>
          </cell>
          <cell r="F1801" t="str">
            <v>تعميرونگهداري ساختمان</v>
          </cell>
          <cell r="G1801" t="str">
            <v>800100</v>
          </cell>
          <cell r="H1801" t="str">
            <v>مونتاژ</v>
          </cell>
          <cell r="P1801" t="str">
            <v>222</v>
          </cell>
        </row>
        <row r="1802">
          <cell r="A1802">
            <v>2310</v>
          </cell>
          <cell r="B1802" t="str">
            <v>882003800302</v>
          </cell>
          <cell r="C1802" t="str">
            <v>882</v>
          </cell>
          <cell r="D1802" t="str">
            <v>882003</v>
          </cell>
          <cell r="E1802" t="str">
            <v>هزينه هاي عملياتي</v>
          </cell>
          <cell r="F1802" t="str">
            <v>تعميرونگهداري ساختمان</v>
          </cell>
          <cell r="G1802" t="str">
            <v>800302</v>
          </cell>
          <cell r="H1802" t="str">
            <v>خدمات فني</v>
          </cell>
          <cell r="P1802" t="str">
            <v>231</v>
          </cell>
        </row>
        <row r="1803">
          <cell r="A1803">
            <v>2419</v>
          </cell>
          <cell r="B1803" t="str">
            <v>882003800403</v>
          </cell>
          <cell r="C1803" t="str">
            <v>882</v>
          </cell>
          <cell r="D1803" t="str">
            <v>882003</v>
          </cell>
          <cell r="E1803" t="str">
            <v>هزينه هاي عملياتي</v>
          </cell>
          <cell r="F1803" t="str">
            <v>تعميرونگهداري ساختمان</v>
          </cell>
          <cell r="G1803" t="str">
            <v>800403</v>
          </cell>
          <cell r="H1803" t="str">
            <v>امو ر اداري</v>
          </cell>
          <cell r="P1803" t="str">
            <v>241</v>
          </cell>
        </row>
        <row r="1804">
          <cell r="A1804">
            <v>2419</v>
          </cell>
          <cell r="B1804" t="str">
            <v>882003800402</v>
          </cell>
          <cell r="C1804" t="str">
            <v>882</v>
          </cell>
          <cell r="D1804" t="str">
            <v>882003</v>
          </cell>
          <cell r="E1804" t="str">
            <v>هزينه هاي عملياتي</v>
          </cell>
          <cell r="F1804" t="str">
            <v>تعميرونگهداري ساختمان</v>
          </cell>
          <cell r="G1804" t="str">
            <v>800402</v>
          </cell>
          <cell r="H1804" t="str">
            <v>دفتر تهران</v>
          </cell>
          <cell r="P1804" t="str">
            <v>241</v>
          </cell>
        </row>
        <row r="1805">
          <cell r="A1805">
            <v>2310</v>
          </cell>
          <cell r="B1805" t="str">
            <v>882003800301</v>
          </cell>
          <cell r="C1805" t="str">
            <v>882</v>
          </cell>
          <cell r="D1805" t="str">
            <v>882003</v>
          </cell>
          <cell r="E1805" t="str">
            <v>هزينه هاي عملياتي</v>
          </cell>
          <cell r="F1805" t="str">
            <v>تعميرونگهداري ساختمان</v>
          </cell>
          <cell r="G1805" t="str">
            <v>800301</v>
          </cell>
          <cell r="H1805" t="str">
            <v>حراست</v>
          </cell>
          <cell r="P1805" t="str">
            <v>231</v>
          </cell>
        </row>
        <row r="1806">
          <cell r="A1806">
            <v>2310</v>
          </cell>
          <cell r="B1806" t="str">
            <v>882003800303</v>
          </cell>
          <cell r="C1806" t="str">
            <v>882</v>
          </cell>
          <cell r="D1806" t="str">
            <v>882003</v>
          </cell>
          <cell r="E1806" t="str">
            <v>هزينه هاي عملياتي</v>
          </cell>
          <cell r="F1806" t="str">
            <v>تعميرونگهداري ساختمان</v>
          </cell>
          <cell r="G1806" t="str">
            <v>800303</v>
          </cell>
          <cell r="H1806" t="str">
            <v>برنامه ريزي</v>
          </cell>
          <cell r="P1806" t="str">
            <v>231</v>
          </cell>
        </row>
        <row r="1807">
          <cell r="A1807">
            <v>2264</v>
          </cell>
          <cell r="B1807" t="str">
            <v>882003800107</v>
          </cell>
          <cell r="C1807" t="str">
            <v>882</v>
          </cell>
          <cell r="D1807" t="str">
            <v>882003</v>
          </cell>
          <cell r="E1807" t="str">
            <v>هزينه هاي عملياتي</v>
          </cell>
          <cell r="F1807" t="str">
            <v>تعميرونگهداري ساختمان</v>
          </cell>
          <cell r="G1807" t="str">
            <v>800107</v>
          </cell>
          <cell r="H1807" t="str">
            <v>خط گيج</v>
          </cell>
          <cell r="P1807" t="str">
            <v>226</v>
          </cell>
        </row>
        <row r="1808">
          <cell r="A1808">
            <v>2310</v>
          </cell>
          <cell r="B1808" t="str">
            <v>882004800302</v>
          </cell>
          <cell r="C1808" t="str">
            <v>882</v>
          </cell>
          <cell r="D1808" t="str">
            <v>882004</v>
          </cell>
          <cell r="E1808" t="str">
            <v>هزينه هاي عملياتي</v>
          </cell>
          <cell r="F1808" t="str">
            <v>تعميرونگهداري تاسيسات</v>
          </cell>
          <cell r="G1808" t="str">
            <v>800302</v>
          </cell>
          <cell r="H1808" t="str">
            <v>خدمات فني</v>
          </cell>
          <cell r="P1808" t="str">
            <v>231</v>
          </cell>
        </row>
        <row r="1809">
          <cell r="A1809">
            <v>2264</v>
          </cell>
          <cell r="B1809" t="str">
            <v>882004800105</v>
          </cell>
          <cell r="C1809" t="str">
            <v>882</v>
          </cell>
          <cell r="D1809" t="str">
            <v>882004</v>
          </cell>
          <cell r="E1809" t="str">
            <v>هزينه هاي عملياتي</v>
          </cell>
          <cell r="F1809" t="str">
            <v>تعميرونگهداري تاسيسات</v>
          </cell>
          <cell r="G1809" t="str">
            <v>800105</v>
          </cell>
          <cell r="H1809" t="str">
            <v>مترولوژي</v>
          </cell>
          <cell r="P1809" t="str">
            <v>226</v>
          </cell>
        </row>
        <row r="1810">
          <cell r="A1810">
            <v>2264</v>
          </cell>
          <cell r="B1810" t="str">
            <v>882004800103</v>
          </cell>
          <cell r="C1810" t="str">
            <v>882</v>
          </cell>
          <cell r="D1810" t="str">
            <v>882004</v>
          </cell>
          <cell r="E1810" t="str">
            <v>هزينه هاي عملياتي</v>
          </cell>
          <cell r="F1810" t="str">
            <v>تعميرونگهداري تاسيسات</v>
          </cell>
          <cell r="G1810" t="str">
            <v>800103</v>
          </cell>
          <cell r="H1810" t="str">
            <v>مرکز ساخت و توليد</v>
          </cell>
          <cell r="P1810" t="str">
            <v>226</v>
          </cell>
        </row>
        <row r="1811">
          <cell r="A1811">
            <v>2224</v>
          </cell>
          <cell r="B1811" t="str">
            <v>882004800100</v>
          </cell>
          <cell r="C1811" t="str">
            <v>882</v>
          </cell>
          <cell r="D1811" t="str">
            <v>882004</v>
          </cell>
          <cell r="E1811" t="str">
            <v>هزينه هاي عملياتي</v>
          </cell>
          <cell r="F1811" t="str">
            <v>تعميرونگهداري تاسيسات</v>
          </cell>
          <cell r="G1811" t="str">
            <v>800100</v>
          </cell>
          <cell r="H1811" t="str">
            <v>مونتاژ</v>
          </cell>
          <cell r="P1811" t="str">
            <v>222</v>
          </cell>
        </row>
        <row r="1812">
          <cell r="A1812">
            <v>2264</v>
          </cell>
          <cell r="B1812" t="str">
            <v>882004800104</v>
          </cell>
          <cell r="C1812" t="str">
            <v>882</v>
          </cell>
          <cell r="D1812" t="str">
            <v>882004</v>
          </cell>
          <cell r="E1812" t="str">
            <v>هزينه هاي عملياتي</v>
          </cell>
          <cell r="F1812" t="str">
            <v>تعميرونگهداري تاسيسات</v>
          </cell>
          <cell r="G1812" t="str">
            <v>800104</v>
          </cell>
          <cell r="H1812" t="str">
            <v>کنترل کيفي</v>
          </cell>
          <cell r="P1812" t="str">
            <v>226</v>
          </cell>
        </row>
        <row r="1813">
          <cell r="A1813">
            <v>2264</v>
          </cell>
          <cell r="B1813" t="str">
            <v>882004800106</v>
          </cell>
          <cell r="C1813" t="str">
            <v>882</v>
          </cell>
          <cell r="D1813" t="str">
            <v>882004</v>
          </cell>
          <cell r="E1813" t="str">
            <v>هزينه هاي عملياتي</v>
          </cell>
          <cell r="F1813" t="str">
            <v>تعميرونگهداري تاسيسات</v>
          </cell>
          <cell r="G1813" t="str">
            <v>800106</v>
          </cell>
          <cell r="H1813" t="str">
            <v>تست مواد وشيمي</v>
          </cell>
          <cell r="P1813" t="str">
            <v>226</v>
          </cell>
        </row>
        <row r="1814">
          <cell r="A1814">
            <v>2273</v>
          </cell>
          <cell r="B1814" t="str">
            <v>882005800103</v>
          </cell>
          <cell r="C1814" t="str">
            <v>882</v>
          </cell>
          <cell r="D1814" t="str">
            <v>882005</v>
          </cell>
          <cell r="E1814" t="str">
            <v>هزينه هاي عملياتي</v>
          </cell>
          <cell r="F1814" t="str">
            <v>بيمه ماشين آلات</v>
          </cell>
          <cell r="G1814" t="str">
            <v>800103</v>
          </cell>
          <cell r="H1814" t="str">
            <v>مرکز ساخت و توليد</v>
          </cell>
          <cell r="P1814" t="str">
            <v>227</v>
          </cell>
        </row>
        <row r="1815">
          <cell r="A1815">
            <v>2429</v>
          </cell>
          <cell r="B1815" t="str">
            <v>882006800403</v>
          </cell>
          <cell r="C1815" t="str">
            <v>882</v>
          </cell>
          <cell r="D1815" t="str">
            <v>882006</v>
          </cell>
          <cell r="E1815" t="str">
            <v>هزينه هاي عملياتي</v>
          </cell>
          <cell r="F1815" t="str">
            <v>بيمه اثاثيه ومنصوبات اداري</v>
          </cell>
          <cell r="G1815" t="str">
            <v>800403</v>
          </cell>
          <cell r="H1815" t="str">
            <v>امو ر اداري</v>
          </cell>
          <cell r="P1815" t="str">
            <v>242</v>
          </cell>
        </row>
        <row r="1816">
          <cell r="A1816">
            <v>2312</v>
          </cell>
          <cell r="B1816" t="str">
            <v>882007800302</v>
          </cell>
          <cell r="C1816" t="str">
            <v>882</v>
          </cell>
          <cell r="D1816" t="str">
            <v>882007</v>
          </cell>
          <cell r="E1816" t="str">
            <v>هزينه هاي عملياتي</v>
          </cell>
          <cell r="F1816" t="str">
            <v>بيمه آتش سوزي ساختمان</v>
          </cell>
          <cell r="G1816" t="str">
            <v>800302</v>
          </cell>
          <cell r="H1816" t="str">
            <v>خدمات فني</v>
          </cell>
          <cell r="P1816" t="str">
            <v>231</v>
          </cell>
        </row>
        <row r="1817">
          <cell r="A1817">
            <v>2312</v>
          </cell>
          <cell r="B1817" t="str">
            <v>882008800302</v>
          </cell>
          <cell r="C1817" t="str">
            <v>882</v>
          </cell>
          <cell r="D1817" t="str">
            <v>882008</v>
          </cell>
          <cell r="E1817" t="str">
            <v>هزينه هاي عملياتي</v>
          </cell>
          <cell r="F1817" t="str">
            <v>بيمه تاسيسات</v>
          </cell>
          <cell r="G1817" t="str">
            <v>800302</v>
          </cell>
          <cell r="H1817" t="str">
            <v>خدمات فني</v>
          </cell>
          <cell r="P1817" t="str">
            <v>231</v>
          </cell>
        </row>
        <row r="1818">
          <cell r="A1818">
            <v>2429</v>
          </cell>
          <cell r="B1818" t="str">
            <v>882009800401</v>
          </cell>
          <cell r="C1818" t="str">
            <v>882</v>
          </cell>
          <cell r="D1818" t="str">
            <v>882009</v>
          </cell>
          <cell r="E1818" t="str">
            <v>هزينه هاي عملياتي</v>
          </cell>
          <cell r="F1818" t="str">
            <v>بيمه و سائط نقليه</v>
          </cell>
          <cell r="G1818" t="str">
            <v>800401</v>
          </cell>
          <cell r="H1818" t="str">
            <v>مديريت</v>
          </cell>
          <cell r="P1818" t="str">
            <v>242</v>
          </cell>
        </row>
        <row r="1819">
          <cell r="A1819">
            <v>2429</v>
          </cell>
          <cell r="B1819" t="str">
            <v>882009800403</v>
          </cell>
          <cell r="C1819" t="str">
            <v>882</v>
          </cell>
          <cell r="D1819" t="str">
            <v>882009</v>
          </cell>
          <cell r="E1819" t="str">
            <v>هزينه هاي عملياتي</v>
          </cell>
          <cell r="F1819" t="str">
            <v>بيمه و سائط نقليه</v>
          </cell>
          <cell r="G1819" t="str">
            <v>800403</v>
          </cell>
          <cell r="H1819" t="str">
            <v>امو ر اداري</v>
          </cell>
          <cell r="P1819" t="str">
            <v>242</v>
          </cell>
        </row>
        <row r="1820">
          <cell r="A1820">
            <v>2312</v>
          </cell>
          <cell r="B1820" t="str">
            <v>882009800304</v>
          </cell>
          <cell r="C1820" t="str">
            <v>882</v>
          </cell>
          <cell r="D1820" t="str">
            <v>882009</v>
          </cell>
          <cell r="E1820" t="str">
            <v>هزينه هاي عملياتي</v>
          </cell>
          <cell r="F1820" t="str">
            <v>بيمه و سائط نقليه</v>
          </cell>
          <cell r="G1820" t="str">
            <v>800304</v>
          </cell>
          <cell r="H1820" t="str">
            <v>تدارکات و تامين قطعات</v>
          </cell>
          <cell r="P1820" t="str">
            <v>231</v>
          </cell>
        </row>
        <row r="1821">
          <cell r="A1821">
            <v>2312</v>
          </cell>
          <cell r="B1821" t="str">
            <v>882009800303</v>
          </cell>
          <cell r="C1821" t="str">
            <v>882</v>
          </cell>
          <cell r="D1821" t="str">
            <v>882009</v>
          </cell>
          <cell r="E1821" t="str">
            <v>هزينه هاي عملياتي</v>
          </cell>
          <cell r="F1821" t="str">
            <v>بيمه و سائط نقليه</v>
          </cell>
          <cell r="G1821" t="str">
            <v>800303</v>
          </cell>
          <cell r="H1821" t="str">
            <v>برنامه ريزي</v>
          </cell>
          <cell r="P1821" t="str">
            <v>231</v>
          </cell>
        </row>
        <row r="1822">
          <cell r="A1822">
            <v>2429</v>
          </cell>
          <cell r="B1822" t="str">
            <v>882010800400</v>
          </cell>
          <cell r="C1822" t="str">
            <v>882</v>
          </cell>
          <cell r="D1822" t="str">
            <v>882010</v>
          </cell>
          <cell r="E1822" t="str">
            <v>هزينه هاي عملياتي</v>
          </cell>
          <cell r="F1822" t="str">
            <v>بيمه صندوق</v>
          </cell>
          <cell r="G1822" t="str">
            <v>800400</v>
          </cell>
          <cell r="H1822" t="str">
            <v>امور مالي</v>
          </cell>
          <cell r="P1822" t="str">
            <v>242</v>
          </cell>
        </row>
        <row r="1823">
          <cell r="A1823">
            <v>2263</v>
          </cell>
          <cell r="B1823" t="str">
            <v>882011800103</v>
          </cell>
          <cell r="C1823" t="str">
            <v>882</v>
          </cell>
          <cell r="D1823" t="str">
            <v>882011</v>
          </cell>
          <cell r="E1823" t="str">
            <v>هزينه هاي عملياتي</v>
          </cell>
          <cell r="F1823" t="str">
            <v>اقلام مصرفي</v>
          </cell>
          <cell r="G1823" t="str">
            <v>800103</v>
          </cell>
          <cell r="H1823" t="str">
            <v>مرکز ساخت و توليد</v>
          </cell>
          <cell r="P1823" t="str">
            <v>226</v>
          </cell>
        </row>
        <row r="1824">
          <cell r="A1824">
            <v>2223</v>
          </cell>
          <cell r="B1824" t="str">
            <v>882011800100</v>
          </cell>
          <cell r="C1824" t="str">
            <v>882</v>
          </cell>
          <cell r="D1824" t="str">
            <v>882011</v>
          </cell>
          <cell r="E1824" t="str">
            <v>هزينه هاي عملياتي</v>
          </cell>
          <cell r="F1824" t="str">
            <v>اقلام مصرفي</v>
          </cell>
          <cell r="G1824" t="str">
            <v>800100</v>
          </cell>
          <cell r="H1824" t="str">
            <v>مونتاژ</v>
          </cell>
          <cell r="P1824" t="str">
            <v>222</v>
          </cell>
        </row>
        <row r="1825">
          <cell r="A1825">
            <v>2417</v>
          </cell>
          <cell r="B1825" t="str">
            <v>882011800402</v>
          </cell>
          <cell r="C1825" t="str">
            <v>882</v>
          </cell>
          <cell r="D1825" t="str">
            <v>882011</v>
          </cell>
          <cell r="E1825" t="str">
            <v>هزينه هاي عملياتي</v>
          </cell>
          <cell r="F1825" t="str">
            <v>اقلام مصرفي</v>
          </cell>
          <cell r="G1825" t="str">
            <v>800402</v>
          </cell>
          <cell r="H1825" t="str">
            <v>دفتر تهران</v>
          </cell>
          <cell r="P1825" t="str">
            <v>241</v>
          </cell>
        </row>
        <row r="1826">
          <cell r="A1826">
            <v>2417</v>
          </cell>
          <cell r="B1826" t="str">
            <v>882011800401</v>
          </cell>
          <cell r="C1826" t="str">
            <v>882</v>
          </cell>
          <cell r="D1826" t="str">
            <v>882011</v>
          </cell>
          <cell r="E1826" t="str">
            <v>هزينه هاي عملياتي</v>
          </cell>
          <cell r="F1826" t="str">
            <v>اقلام مصرفي</v>
          </cell>
          <cell r="G1826" t="str">
            <v>800401</v>
          </cell>
          <cell r="H1826" t="str">
            <v>مديريت</v>
          </cell>
          <cell r="P1826" t="str">
            <v>241</v>
          </cell>
        </row>
        <row r="1827">
          <cell r="A1827">
            <v>2263</v>
          </cell>
          <cell r="B1827" t="str">
            <v>882011800106</v>
          </cell>
          <cell r="C1827" t="str">
            <v>882</v>
          </cell>
          <cell r="D1827" t="str">
            <v>882011</v>
          </cell>
          <cell r="E1827" t="str">
            <v>هزينه هاي عملياتي</v>
          </cell>
          <cell r="F1827" t="str">
            <v>اقلام مصرفي</v>
          </cell>
          <cell r="G1827" t="str">
            <v>800106</v>
          </cell>
          <cell r="H1827" t="str">
            <v>تست مواد وشيمي</v>
          </cell>
          <cell r="P1827" t="str">
            <v>226</v>
          </cell>
        </row>
        <row r="1828">
          <cell r="A1828">
            <v>2263</v>
          </cell>
          <cell r="B1828" t="str">
            <v>882011800104</v>
          </cell>
          <cell r="C1828" t="str">
            <v>882</v>
          </cell>
          <cell r="D1828" t="str">
            <v>882011</v>
          </cell>
          <cell r="E1828" t="str">
            <v>هزينه هاي عملياتي</v>
          </cell>
          <cell r="F1828" t="str">
            <v>اقلام مصرفي</v>
          </cell>
          <cell r="G1828" t="str">
            <v>800104</v>
          </cell>
          <cell r="H1828" t="str">
            <v>کنترل کيفي</v>
          </cell>
          <cell r="P1828" t="str">
            <v>226</v>
          </cell>
        </row>
        <row r="1829">
          <cell r="A1829">
            <v>2417</v>
          </cell>
          <cell r="B1829" t="str">
            <v>882011800403</v>
          </cell>
          <cell r="C1829" t="str">
            <v>882</v>
          </cell>
          <cell r="D1829" t="str">
            <v>882011</v>
          </cell>
          <cell r="E1829" t="str">
            <v>هزينه هاي عملياتي</v>
          </cell>
          <cell r="F1829" t="str">
            <v>اقلام مصرفي</v>
          </cell>
          <cell r="G1829" t="str">
            <v>800403</v>
          </cell>
          <cell r="H1829" t="str">
            <v>امو ر اداري</v>
          </cell>
          <cell r="P1829" t="str">
            <v>241</v>
          </cell>
        </row>
        <row r="1830">
          <cell r="A1830">
            <v>2263</v>
          </cell>
          <cell r="B1830" t="str">
            <v>882011800105</v>
          </cell>
          <cell r="C1830" t="str">
            <v>882</v>
          </cell>
          <cell r="D1830" t="str">
            <v>882011</v>
          </cell>
          <cell r="E1830" t="str">
            <v>هزينه هاي عملياتي</v>
          </cell>
          <cell r="F1830" t="str">
            <v>اقلام مصرفي</v>
          </cell>
          <cell r="G1830" t="str">
            <v>800105</v>
          </cell>
          <cell r="H1830" t="str">
            <v>مترولوژي</v>
          </cell>
          <cell r="P1830" t="str">
            <v>226</v>
          </cell>
        </row>
        <row r="1831">
          <cell r="A1831">
            <v>2314</v>
          </cell>
          <cell r="B1831" t="str">
            <v>882011800303</v>
          </cell>
          <cell r="C1831" t="str">
            <v>882</v>
          </cell>
          <cell r="D1831" t="str">
            <v>882011</v>
          </cell>
          <cell r="E1831" t="str">
            <v>هزينه هاي عملياتي</v>
          </cell>
          <cell r="F1831" t="str">
            <v>اقلام مصرفي</v>
          </cell>
          <cell r="G1831" t="str">
            <v>800303</v>
          </cell>
          <cell r="H1831" t="str">
            <v>برنامه ريزي</v>
          </cell>
          <cell r="P1831" t="str">
            <v>231</v>
          </cell>
        </row>
        <row r="1832">
          <cell r="A1832">
            <v>2417</v>
          </cell>
          <cell r="B1832" t="str">
            <v>882011800400</v>
          </cell>
          <cell r="C1832" t="str">
            <v>882</v>
          </cell>
          <cell r="D1832" t="str">
            <v>882011</v>
          </cell>
          <cell r="E1832" t="str">
            <v>هزينه هاي عملياتي</v>
          </cell>
          <cell r="F1832" t="str">
            <v>اقلام مصرفي</v>
          </cell>
          <cell r="G1832" t="str">
            <v>800400</v>
          </cell>
          <cell r="H1832" t="str">
            <v>امور مالي</v>
          </cell>
          <cell r="P1832" t="str">
            <v>241</v>
          </cell>
        </row>
        <row r="1833">
          <cell r="A1833">
            <v>2314</v>
          </cell>
          <cell r="B1833" t="str">
            <v>882011800305</v>
          </cell>
          <cell r="C1833" t="str">
            <v>882</v>
          </cell>
          <cell r="D1833" t="str">
            <v>882011</v>
          </cell>
          <cell r="E1833" t="str">
            <v>هزينه هاي عملياتي</v>
          </cell>
          <cell r="F1833" t="str">
            <v>اقلام مصرفي</v>
          </cell>
          <cell r="G1833" t="str">
            <v>800305</v>
          </cell>
          <cell r="H1833" t="str">
            <v>طرح و توسعه سيستمها</v>
          </cell>
          <cell r="P1833" t="str">
            <v>231</v>
          </cell>
        </row>
        <row r="1834">
          <cell r="A1834">
            <v>2314</v>
          </cell>
          <cell r="B1834" t="str">
            <v>882011800302</v>
          </cell>
          <cell r="C1834" t="str">
            <v>882</v>
          </cell>
          <cell r="D1834" t="str">
            <v>882011</v>
          </cell>
          <cell r="E1834" t="str">
            <v>هزينه هاي عملياتي</v>
          </cell>
          <cell r="F1834" t="str">
            <v>اقلام مصرفي</v>
          </cell>
          <cell r="G1834" t="str">
            <v>800302</v>
          </cell>
          <cell r="H1834" t="str">
            <v>خدمات فني</v>
          </cell>
          <cell r="P1834" t="str">
            <v>231</v>
          </cell>
        </row>
        <row r="1835">
          <cell r="A1835">
            <v>2314</v>
          </cell>
          <cell r="B1835" t="str">
            <v>882011800301</v>
          </cell>
          <cell r="C1835" t="str">
            <v>882</v>
          </cell>
          <cell r="D1835" t="str">
            <v>882011</v>
          </cell>
          <cell r="E1835" t="str">
            <v>هزينه هاي عملياتي</v>
          </cell>
          <cell r="F1835" t="str">
            <v>اقلام مصرفي</v>
          </cell>
          <cell r="G1835" t="str">
            <v>800301</v>
          </cell>
          <cell r="H1835" t="str">
            <v>حراست</v>
          </cell>
          <cell r="P1835" t="str">
            <v>231</v>
          </cell>
        </row>
        <row r="1836">
          <cell r="A1836">
            <v>2314</v>
          </cell>
          <cell r="B1836" t="str">
            <v>882011800300</v>
          </cell>
          <cell r="C1836" t="str">
            <v>882</v>
          </cell>
          <cell r="D1836" t="str">
            <v>882011</v>
          </cell>
          <cell r="E1836" t="str">
            <v>هزينه هاي عملياتي</v>
          </cell>
          <cell r="F1836" t="str">
            <v>اقلام مصرفي</v>
          </cell>
          <cell r="G1836" t="str">
            <v>800300</v>
          </cell>
          <cell r="H1836" t="str">
            <v>کانتين</v>
          </cell>
          <cell r="P1836" t="str">
            <v>231</v>
          </cell>
        </row>
        <row r="1837">
          <cell r="A1837">
            <v>2263</v>
          </cell>
          <cell r="B1837" t="str">
            <v>882011800102</v>
          </cell>
          <cell r="C1837" t="str">
            <v>882</v>
          </cell>
          <cell r="D1837" t="str">
            <v>882011</v>
          </cell>
          <cell r="E1837" t="str">
            <v>هزينه هاي عملياتي</v>
          </cell>
          <cell r="F1837" t="str">
            <v>اقلام مصرفي</v>
          </cell>
          <cell r="G1837" t="str">
            <v>800102</v>
          </cell>
          <cell r="H1837" t="str">
            <v>عمليات حرارتي و آبکاري</v>
          </cell>
          <cell r="P1837" t="str">
            <v>226</v>
          </cell>
        </row>
        <row r="1838">
          <cell r="A1838">
            <v>2314</v>
          </cell>
          <cell r="B1838" t="str">
            <v>882011800304</v>
          </cell>
          <cell r="C1838" t="str">
            <v>882</v>
          </cell>
          <cell r="D1838" t="str">
            <v>882011</v>
          </cell>
          <cell r="E1838" t="str">
            <v>هزينه هاي عملياتي</v>
          </cell>
          <cell r="F1838" t="str">
            <v>اقلام مصرفي</v>
          </cell>
          <cell r="G1838" t="str">
            <v>800304</v>
          </cell>
          <cell r="H1838" t="str">
            <v>تدارکات و تامين قطعات</v>
          </cell>
          <cell r="P1838" t="str">
            <v>231</v>
          </cell>
        </row>
        <row r="1839">
          <cell r="A1839">
            <v>2263</v>
          </cell>
          <cell r="B1839" t="str">
            <v>882011800101</v>
          </cell>
          <cell r="C1839" t="str">
            <v>882</v>
          </cell>
          <cell r="D1839" t="str">
            <v>882011</v>
          </cell>
          <cell r="E1839" t="str">
            <v>هزينه هاي عملياتي</v>
          </cell>
          <cell r="F1839" t="str">
            <v>اقلام مصرفي</v>
          </cell>
          <cell r="G1839" t="str">
            <v>800101</v>
          </cell>
          <cell r="H1839" t="str">
            <v>تحقيقات مهندسي</v>
          </cell>
          <cell r="P1839" t="str">
            <v>226</v>
          </cell>
        </row>
        <row r="1840">
          <cell r="A1840">
            <v>2529</v>
          </cell>
          <cell r="B1840" t="str">
            <v>882011800500</v>
          </cell>
          <cell r="C1840" t="str">
            <v>882</v>
          </cell>
          <cell r="D1840" t="str">
            <v>882011</v>
          </cell>
          <cell r="E1840" t="str">
            <v>هزينه هاي عملياتي</v>
          </cell>
          <cell r="F1840" t="str">
            <v>اقلام مصرفي</v>
          </cell>
          <cell r="G1840" t="str">
            <v>800500</v>
          </cell>
          <cell r="H1840" t="str">
            <v>فروش</v>
          </cell>
          <cell r="P1840" t="str">
            <v>252</v>
          </cell>
        </row>
        <row r="1841">
          <cell r="A1841">
            <v>2263</v>
          </cell>
          <cell r="B1841" t="str">
            <v>882011800107</v>
          </cell>
          <cell r="C1841" t="str">
            <v>882</v>
          </cell>
          <cell r="D1841" t="str">
            <v>882011</v>
          </cell>
          <cell r="E1841" t="str">
            <v>هزينه هاي عملياتي</v>
          </cell>
          <cell r="F1841" t="str">
            <v>اقلام مصرفي</v>
          </cell>
          <cell r="G1841" t="str">
            <v>800107</v>
          </cell>
          <cell r="H1841" t="str">
            <v>خط گيج</v>
          </cell>
          <cell r="P1841" t="str">
            <v>226</v>
          </cell>
        </row>
        <row r="1842">
          <cell r="A1842">
            <v>2263</v>
          </cell>
          <cell r="B1842" t="str">
            <v>882011800201</v>
          </cell>
          <cell r="C1842" t="str">
            <v>882</v>
          </cell>
          <cell r="D1842" t="str">
            <v>882011</v>
          </cell>
          <cell r="E1842" t="str">
            <v>هزينه هاي عملياتي</v>
          </cell>
          <cell r="F1842" t="str">
            <v>اقلام مصرفي</v>
          </cell>
          <cell r="G1842" t="str">
            <v>800201</v>
          </cell>
          <cell r="H1842" t="str">
            <v>عمومي تحقيقات و مهندسي</v>
          </cell>
          <cell r="P1842" t="str">
            <v>226</v>
          </cell>
        </row>
        <row r="1843">
          <cell r="A1843">
            <v>2263</v>
          </cell>
          <cell r="B1843" t="str">
            <v>882011800202</v>
          </cell>
          <cell r="C1843" t="str">
            <v>882</v>
          </cell>
          <cell r="D1843" t="str">
            <v>882011</v>
          </cell>
          <cell r="E1843" t="str">
            <v>هزينه هاي عملياتي</v>
          </cell>
          <cell r="F1843" t="str">
            <v>اقلام مصرفي</v>
          </cell>
          <cell r="G1843" t="str">
            <v>800202</v>
          </cell>
          <cell r="H1843" t="str">
            <v>عمومي ساخت و توليد</v>
          </cell>
          <cell r="P1843" t="str">
            <v>226</v>
          </cell>
        </row>
        <row r="1844">
          <cell r="A1844">
            <v>2263</v>
          </cell>
          <cell r="B1844" t="str">
            <v>882012800103</v>
          </cell>
          <cell r="C1844" t="str">
            <v>882</v>
          </cell>
          <cell r="D1844" t="str">
            <v>882012</v>
          </cell>
          <cell r="E1844" t="str">
            <v>هزينه هاي عملياتي</v>
          </cell>
          <cell r="F1844" t="str">
            <v>ابزارمصرفي</v>
          </cell>
          <cell r="G1844" t="str">
            <v>800103</v>
          </cell>
          <cell r="H1844" t="str">
            <v>مرکز ساخت و توليد</v>
          </cell>
          <cell r="P1844" t="str">
            <v>226</v>
          </cell>
        </row>
        <row r="1845">
          <cell r="A1845">
            <v>2223</v>
          </cell>
          <cell r="B1845" t="str">
            <v>882012800100</v>
          </cell>
          <cell r="C1845" t="str">
            <v>882</v>
          </cell>
          <cell r="D1845" t="str">
            <v>882012</v>
          </cell>
          <cell r="E1845" t="str">
            <v>هزينه هاي عملياتي</v>
          </cell>
          <cell r="F1845" t="str">
            <v>ابزارمصرفي</v>
          </cell>
          <cell r="G1845" t="str">
            <v>800100</v>
          </cell>
          <cell r="H1845" t="str">
            <v>مونتاژ</v>
          </cell>
          <cell r="P1845" t="str">
            <v>222</v>
          </cell>
        </row>
        <row r="1846">
          <cell r="A1846">
            <v>2263</v>
          </cell>
          <cell r="B1846" t="str">
            <v>882012800107</v>
          </cell>
          <cell r="C1846" t="str">
            <v>882</v>
          </cell>
          <cell r="D1846" t="str">
            <v>882012</v>
          </cell>
          <cell r="E1846" t="str">
            <v>هزينه هاي عملياتي</v>
          </cell>
          <cell r="F1846" t="str">
            <v>ابزارمصرفي</v>
          </cell>
          <cell r="G1846" t="str">
            <v>800107</v>
          </cell>
          <cell r="H1846" t="str">
            <v>خط گيج</v>
          </cell>
          <cell r="P1846" t="str">
            <v>226</v>
          </cell>
        </row>
        <row r="1847">
          <cell r="A1847">
            <v>2314</v>
          </cell>
          <cell r="B1847" t="str">
            <v>882012800303</v>
          </cell>
          <cell r="C1847" t="str">
            <v>882</v>
          </cell>
          <cell r="D1847" t="str">
            <v>882012</v>
          </cell>
          <cell r="E1847" t="str">
            <v>هزينه هاي عملياتي</v>
          </cell>
          <cell r="F1847" t="str">
            <v>ابزارمصرفي</v>
          </cell>
          <cell r="G1847" t="str">
            <v>800303</v>
          </cell>
          <cell r="H1847" t="str">
            <v>برنامه ريزي</v>
          </cell>
          <cell r="P1847" t="str">
            <v>231</v>
          </cell>
        </row>
        <row r="1848">
          <cell r="A1848">
            <v>2263</v>
          </cell>
          <cell r="B1848" t="str">
            <v>882012800102</v>
          </cell>
          <cell r="C1848" t="str">
            <v>882</v>
          </cell>
          <cell r="D1848" t="str">
            <v>882012</v>
          </cell>
          <cell r="E1848" t="str">
            <v>هزينه هاي عملياتي</v>
          </cell>
          <cell r="F1848" t="str">
            <v>ابزارمصرفي</v>
          </cell>
          <cell r="G1848" t="str">
            <v>800102</v>
          </cell>
          <cell r="H1848" t="str">
            <v>عمليات حرارتي و آبکاري</v>
          </cell>
          <cell r="P1848" t="str">
            <v>226</v>
          </cell>
        </row>
        <row r="1849">
          <cell r="A1849">
            <v>2417</v>
          </cell>
          <cell r="B1849" t="str">
            <v>882012800403</v>
          </cell>
          <cell r="C1849" t="str">
            <v>882</v>
          </cell>
          <cell r="D1849" t="str">
            <v>882012</v>
          </cell>
          <cell r="E1849" t="str">
            <v>هزينه هاي عملياتي</v>
          </cell>
          <cell r="F1849" t="str">
            <v>ابزارمصرفي</v>
          </cell>
          <cell r="G1849" t="str">
            <v>800403</v>
          </cell>
          <cell r="H1849" t="str">
            <v>امو ر اداري</v>
          </cell>
          <cell r="P1849" t="str">
            <v>241</v>
          </cell>
        </row>
        <row r="1850">
          <cell r="A1850">
            <v>2314</v>
          </cell>
          <cell r="B1850" t="str">
            <v>882012800304</v>
          </cell>
          <cell r="C1850" t="str">
            <v>882</v>
          </cell>
          <cell r="D1850" t="str">
            <v>882012</v>
          </cell>
          <cell r="E1850" t="str">
            <v>هزينه هاي عملياتي</v>
          </cell>
          <cell r="F1850" t="str">
            <v>ابزارمصرفي</v>
          </cell>
          <cell r="G1850" t="str">
            <v>800304</v>
          </cell>
          <cell r="H1850" t="str">
            <v>تدارکات و تامين قطعات</v>
          </cell>
          <cell r="P1850" t="str">
            <v>231</v>
          </cell>
        </row>
        <row r="1851">
          <cell r="A1851">
            <v>2263</v>
          </cell>
          <cell r="B1851" t="str">
            <v>882012800104</v>
          </cell>
          <cell r="C1851" t="str">
            <v>882</v>
          </cell>
          <cell r="D1851" t="str">
            <v>882012</v>
          </cell>
          <cell r="E1851" t="str">
            <v>هزينه هاي عملياتي</v>
          </cell>
          <cell r="F1851" t="str">
            <v>ابزارمصرفي</v>
          </cell>
          <cell r="G1851" t="str">
            <v>800104</v>
          </cell>
          <cell r="H1851" t="str">
            <v>کنترل کيفي</v>
          </cell>
          <cell r="P1851" t="str">
            <v>226</v>
          </cell>
        </row>
        <row r="1852">
          <cell r="A1852">
            <v>2263</v>
          </cell>
          <cell r="B1852" t="str">
            <v>882012800106</v>
          </cell>
          <cell r="C1852" t="str">
            <v>882</v>
          </cell>
          <cell r="D1852" t="str">
            <v>882012</v>
          </cell>
          <cell r="E1852" t="str">
            <v>هزينه هاي عملياتي</v>
          </cell>
          <cell r="F1852" t="str">
            <v>ابزارمصرفي</v>
          </cell>
          <cell r="G1852" t="str">
            <v>800106</v>
          </cell>
          <cell r="H1852" t="str">
            <v>تست مواد وشيمي</v>
          </cell>
          <cell r="P1852" t="str">
            <v>226</v>
          </cell>
        </row>
        <row r="1853">
          <cell r="A1853">
            <v>2314</v>
          </cell>
          <cell r="B1853" t="str">
            <v>882012800302</v>
          </cell>
          <cell r="C1853" t="str">
            <v>882</v>
          </cell>
          <cell r="D1853" t="str">
            <v>882012</v>
          </cell>
          <cell r="E1853" t="str">
            <v>هزينه هاي عملياتي</v>
          </cell>
          <cell r="F1853" t="str">
            <v>ابزارمصرفي</v>
          </cell>
          <cell r="G1853" t="str">
            <v>800302</v>
          </cell>
          <cell r="H1853" t="str">
            <v>خدمات فني</v>
          </cell>
          <cell r="P1853" t="str">
            <v>231</v>
          </cell>
        </row>
        <row r="1854">
          <cell r="A1854">
            <v>2263</v>
          </cell>
          <cell r="B1854" t="str">
            <v>882012800205</v>
          </cell>
          <cell r="C1854" t="str">
            <v>882</v>
          </cell>
          <cell r="D1854" t="str">
            <v>882012</v>
          </cell>
          <cell r="E1854" t="str">
            <v>هزينه هاي عملياتي</v>
          </cell>
          <cell r="F1854" t="str">
            <v>ابزارمصرفي</v>
          </cell>
          <cell r="G1854" t="str">
            <v>800205</v>
          </cell>
          <cell r="H1854" t="str">
            <v>عمومي تست مواد و شيمي</v>
          </cell>
          <cell r="P1854" t="str">
            <v>226</v>
          </cell>
        </row>
        <row r="1855">
          <cell r="A1855">
            <v>2314</v>
          </cell>
          <cell r="B1855" t="str">
            <v>882012800305</v>
          </cell>
          <cell r="C1855" t="str">
            <v>882</v>
          </cell>
          <cell r="D1855" t="str">
            <v>882012</v>
          </cell>
          <cell r="E1855" t="str">
            <v>هزينه هاي عملياتي</v>
          </cell>
          <cell r="F1855" t="str">
            <v>ابزارمصرفي</v>
          </cell>
          <cell r="G1855" t="str">
            <v>800305</v>
          </cell>
          <cell r="H1855" t="str">
            <v>طرح و توسعه سيستمها</v>
          </cell>
          <cell r="P1855" t="str">
            <v>231</v>
          </cell>
        </row>
        <row r="1856">
          <cell r="A1856">
            <v>2412</v>
          </cell>
          <cell r="B1856" t="str">
            <v>882013800403</v>
          </cell>
          <cell r="C1856" t="str">
            <v>882</v>
          </cell>
          <cell r="D1856" t="str">
            <v>882013</v>
          </cell>
          <cell r="E1856" t="str">
            <v>هزينه هاي عملياتي</v>
          </cell>
          <cell r="F1856" t="str">
            <v>تلفن(عملياتي)</v>
          </cell>
          <cell r="G1856" t="str">
            <v>800403</v>
          </cell>
          <cell r="H1856" t="str">
            <v>امو ر اداري</v>
          </cell>
          <cell r="P1856" t="str">
            <v>241</v>
          </cell>
        </row>
        <row r="1857">
          <cell r="A1857">
            <v>2412</v>
          </cell>
          <cell r="B1857" t="str">
            <v>882013800402</v>
          </cell>
          <cell r="C1857" t="str">
            <v>882</v>
          </cell>
          <cell r="D1857" t="str">
            <v>882013</v>
          </cell>
          <cell r="E1857" t="str">
            <v>هزينه هاي عملياتي</v>
          </cell>
          <cell r="F1857" t="str">
            <v>تلفن(عملياتي)</v>
          </cell>
          <cell r="G1857" t="str">
            <v>800402</v>
          </cell>
          <cell r="H1857" t="str">
            <v>دفتر تهران</v>
          </cell>
          <cell r="P1857" t="str">
            <v>241</v>
          </cell>
        </row>
        <row r="1858">
          <cell r="A1858">
            <v>2412</v>
          </cell>
          <cell r="B1858" t="str">
            <v>882013800401</v>
          </cell>
          <cell r="C1858" t="str">
            <v>882</v>
          </cell>
          <cell r="D1858" t="str">
            <v>882013</v>
          </cell>
          <cell r="E1858" t="str">
            <v>هزينه هاي عملياتي</v>
          </cell>
          <cell r="F1858" t="str">
            <v>تلفن(عملياتي)</v>
          </cell>
          <cell r="G1858" t="str">
            <v>800401</v>
          </cell>
          <cell r="H1858" t="str">
            <v>مديريت</v>
          </cell>
          <cell r="P1858" t="str">
            <v>241</v>
          </cell>
        </row>
        <row r="1859">
          <cell r="A1859">
            <v>2529</v>
          </cell>
          <cell r="B1859" t="str">
            <v>882013800500</v>
          </cell>
          <cell r="C1859" t="str">
            <v>882</v>
          </cell>
          <cell r="D1859" t="str">
            <v>882013</v>
          </cell>
          <cell r="E1859" t="str">
            <v>هزينه هاي عملياتي</v>
          </cell>
          <cell r="F1859" t="str">
            <v>تلفن(عملياتي)</v>
          </cell>
          <cell r="G1859" t="str">
            <v>800500</v>
          </cell>
          <cell r="H1859" t="str">
            <v>فروش</v>
          </cell>
          <cell r="P1859" t="str">
            <v>252</v>
          </cell>
        </row>
        <row r="1860">
          <cell r="A1860">
            <v>2412</v>
          </cell>
          <cell r="B1860" t="str">
            <v>882013800400</v>
          </cell>
          <cell r="C1860" t="str">
            <v>882</v>
          </cell>
          <cell r="D1860" t="str">
            <v>882013</v>
          </cell>
          <cell r="E1860" t="str">
            <v>هزينه هاي عملياتي</v>
          </cell>
          <cell r="F1860" t="str">
            <v>تلفن(عملياتي)</v>
          </cell>
          <cell r="G1860" t="str">
            <v>800400</v>
          </cell>
          <cell r="H1860" t="str">
            <v>امور مالي</v>
          </cell>
          <cell r="P1860" t="str">
            <v>241</v>
          </cell>
        </row>
        <row r="1861">
          <cell r="A1861">
            <v>2316</v>
          </cell>
          <cell r="B1861" t="str">
            <v>882013800302</v>
          </cell>
          <cell r="C1861" t="str">
            <v>882</v>
          </cell>
          <cell r="D1861" t="str">
            <v>882013</v>
          </cell>
          <cell r="E1861" t="str">
            <v>هزينه هاي عملياتي</v>
          </cell>
          <cell r="F1861" t="str">
            <v>تلفن(عملياتي)</v>
          </cell>
          <cell r="G1861" t="str">
            <v>800302</v>
          </cell>
          <cell r="H1861" t="str">
            <v>خدمات فني</v>
          </cell>
          <cell r="P1861" t="str">
            <v>231</v>
          </cell>
        </row>
        <row r="1862">
          <cell r="A1862">
            <v>2279</v>
          </cell>
          <cell r="B1862" t="str">
            <v>882013800201</v>
          </cell>
          <cell r="C1862" t="str">
            <v>882</v>
          </cell>
          <cell r="D1862" t="str">
            <v>882013</v>
          </cell>
          <cell r="E1862" t="str">
            <v>هزينه هاي عملياتي</v>
          </cell>
          <cell r="F1862" t="str">
            <v>تلفن(عملياتي)</v>
          </cell>
          <cell r="G1862" t="str">
            <v>800201</v>
          </cell>
          <cell r="H1862" t="str">
            <v>عمومي تحقيقات و مهندسي</v>
          </cell>
          <cell r="P1862" t="str">
            <v>227</v>
          </cell>
        </row>
        <row r="1863">
          <cell r="A1863">
            <v>2316</v>
          </cell>
          <cell r="B1863" t="str">
            <v>882013800301</v>
          </cell>
          <cell r="C1863" t="str">
            <v>882</v>
          </cell>
          <cell r="D1863" t="str">
            <v>882013</v>
          </cell>
          <cell r="E1863" t="str">
            <v>هزينه هاي عملياتي</v>
          </cell>
          <cell r="F1863" t="str">
            <v>تلفن(عملياتي)</v>
          </cell>
          <cell r="G1863" t="str">
            <v>800301</v>
          </cell>
          <cell r="H1863" t="str">
            <v>حراست</v>
          </cell>
          <cell r="P1863" t="str">
            <v>231</v>
          </cell>
        </row>
        <row r="1864">
          <cell r="A1864">
            <v>2279</v>
          </cell>
          <cell r="B1864" t="str">
            <v>882013800101</v>
          </cell>
          <cell r="C1864" t="str">
            <v>882</v>
          </cell>
          <cell r="D1864" t="str">
            <v>882013</v>
          </cell>
          <cell r="E1864" t="str">
            <v>هزينه هاي عملياتي</v>
          </cell>
          <cell r="F1864" t="str">
            <v>تلفن(عملياتي)</v>
          </cell>
          <cell r="G1864" t="str">
            <v>800101</v>
          </cell>
          <cell r="H1864" t="str">
            <v>تحقيقات مهندسي</v>
          </cell>
          <cell r="P1864" t="str">
            <v>227</v>
          </cell>
        </row>
        <row r="1865">
          <cell r="A1865">
            <v>2316</v>
          </cell>
          <cell r="B1865" t="str">
            <v>882013800304</v>
          </cell>
          <cell r="C1865" t="str">
            <v>882</v>
          </cell>
          <cell r="D1865" t="str">
            <v>882013</v>
          </cell>
          <cell r="E1865" t="str">
            <v>هزينه هاي عملياتي</v>
          </cell>
          <cell r="F1865" t="str">
            <v>تلفن(عملياتي)</v>
          </cell>
          <cell r="G1865" t="str">
            <v>800304</v>
          </cell>
          <cell r="H1865" t="str">
            <v>تدارکات و تامين قطعات</v>
          </cell>
          <cell r="P1865" t="str">
            <v>231</v>
          </cell>
        </row>
        <row r="1866">
          <cell r="A1866">
            <v>2279</v>
          </cell>
          <cell r="B1866" t="str">
            <v>882013800202</v>
          </cell>
          <cell r="C1866" t="str">
            <v>882</v>
          </cell>
          <cell r="D1866" t="str">
            <v>882013</v>
          </cell>
          <cell r="E1866" t="str">
            <v>هزينه هاي عملياتي</v>
          </cell>
          <cell r="F1866" t="str">
            <v>تلفن(عملياتي)</v>
          </cell>
          <cell r="G1866" t="str">
            <v>800202</v>
          </cell>
          <cell r="H1866" t="str">
            <v>عمومي ساخت و توليد</v>
          </cell>
          <cell r="P1866" t="str">
            <v>227</v>
          </cell>
        </row>
        <row r="1867">
          <cell r="A1867">
            <v>2316</v>
          </cell>
          <cell r="B1867" t="str">
            <v>882013800305</v>
          </cell>
          <cell r="C1867" t="str">
            <v>882</v>
          </cell>
          <cell r="D1867" t="str">
            <v>882013</v>
          </cell>
          <cell r="E1867" t="str">
            <v>هزينه هاي عملياتي</v>
          </cell>
          <cell r="F1867" t="str">
            <v>تلفن(عملياتي)</v>
          </cell>
          <cell r="G1867" t="str">
            <v>800305</v>
          </cell>
          <cell r="H1867" t="str">
            <v>طرح و توسعه سيستمها</v>
          </cell>
          <cell r="P1867" t="str">
            <v>231</v>
          </cell>
        </row>
        <row r="1868">
          <cell r="A1868">
            <v>2316</v>
          </cell>
          <cell r="B1868" t="str">
            <v>882014800302</v>
          </cell>
          <cell r="C1868" t="str">
            <v>882</v>
          </cell>
          <cell r="D1868" t="str">
            <v>882014</v>
          </cell>
          <cell r="E1868" t="str">
            <v>هزينه هاي عملياتي</v>
          </cell>
          <cell r="F1868" t="str">
            <v>آب مصرفي</v>
          </cell>
          <cell r="G1868" t="str">
            <v>800302</v>
          </cell>
          <cell r="H1868" t="str">
            <v>خدمات فني</v>
          </cell>
          <cell r="P1868" t="str">
            <v>231</v>
          </cell>
        </row>
        <row r="1869">
          <cell r="A1869">
            <v>2316</v>
          </cell>
          <cell r="B1869" t="str">
            <v>882015800302</v>
          </cell>
          <cell r="C1869" t="str">
            <v>882</v>
          </cell>
          <cell r="D1869" t="str">
            <v>882015</v>
          </cell>
          <cell r="E1869" t="str">
            <v>هزينه هاي عملياتي</v>
          </cell>
          <cell r="F1869" t="str">
            <v>برق مصرفي</v>
          </cell>
          <cell r="G1869" t="str">
            <v>800302</v>
          </cell>
          <cell r="H1869" t="str">
            <v>خدمات فني</v>
          </cell>
          <cell r="P1869" t="str">
            <v>231</v>
          </cell>
        </row>
        <row r="1870">
          <cell r="A1870">
            <v>2429</v>
          </cell>
          <cell r="B1870" t="str">
            <v>882015800402</v>
          </cell>
          <cell r="C1870" t="str">
            <v>882</v>
          </cell>
          <cell r="D1870" t="str">
            <v>882015</v>
          </cell>
          <cell r="E1870" t="str">
            <v>هزينه هاي عملياتي</v>
          </cell>
          <cell r="F1870" t="str">
            <v>برق مصرفي</v>
          </cell>
          <cell r="G1870" t="str">
            <v>800402</v>
          </cell>
          <cell r="H1870" t="str">
            <v>دفتر تهران</v>
          </cell>
          <cell r="P1870" t="str">
            <v>242</v>
          </cell>
        </row>
        <row r="1871">
          <cell r="A1871">
            <v>2318</v>
          </cell>
          <cell r="B1871" t="str">
            <v>882016800302</v>
          </cell>
          <cell r="C1871" t="str">
            <v>882</v>
          </cell>
          <cell r="D1871" t="str">
            <v>882016</v>
          </cell>
          <cell r="E1871" t="str">
            <v>هزينه هاي عملياتي</v>
          </cell>
          <cell r="F1871" t="str">
            <v>گازمصرفي</v>
          </cell>
          <cell r="G1871" t="str">
            <v>800302</v>
          </cell>
          <cell r="H1871" t="str">
            <v>خدمات فني</v>
          </cell>
          <cell r="P1871" t="str">
            <v>231</v>
          </cell>
        </row>
        <row r="1872">
          <cell r="A1872">
            <v>2318</v>
          </cell>
          <cell r="B1872" t="str">
            <v>882017800304</v>
          </cell>
          <cell r="C1872" t="str">
            <v>882</v>
          </cell>
          <cell r="D1872" t="str">
            <v>882017</v>
          </cell>
          <cell r="E1872" t="str">
            <v>هزينه هاي عملياتي</v>
          </cell>
          <cell r="F1872" t="str">
            <v>بنزين و روغن</v>
          </cell>
          <cell r="G1872" t="str">
            <v>800304</v>
          </cell>
          <cell r="H1872" t="str">
            <v>تدارکات و تامين قطعات</v>
          </cell>
          <cell r="P1872" t="str">
            <v>231</v>
          </cell>
        </row>
        <row r="1873">
          <cell r="A1873">
            <v>2429</v>
          </cell>
          <cell r="B1873" t="str">
            <v>882017800401</v>
          </cell>
          <cell r="C1873" t="str">
            <v>882</v>
          </cell>
          <cell r="D1873" t="str">
            <v>882017</v>
          </cell>
          <cell r="E1873" t="str">
            <v>هزينه هاي عملياتي</v>
          </cell>
          <cell r="F1873" t="str">
            <v>بنزين و روغن</v>
          </cell>
          <cell r="G1873" t="str">
            <v>800401</v>
          </cell>
          <cell r="H1873" t="str">
            <v>مديريت</v>
          </cell>
          <cell r="P1873" t="str">
            <v>242</v>
          </cell>
        </row>
        <row r="1874">
          <cell r="A1874">
            <v>2429</v>
          </cell>
          <cell r="B1874" t="str">
            <v>882017800402</v>
          </cell>
          <cell r="C1874" t="str">
            <v>882</v>
          </cell>
          <cell r="D1874" t="str">
            <v>882017</v>
          </cell>
          <cell r="E1874" t="str">
            <v>هزينه هاي عملياتي</v>
          </cell>
          <cell r="F1874" t="str">
            <v>بنزين و روغن</v>
          </cell>
          <cell r="G1874" t="str">
            <v>800402</v>
          </cell>
          <cell r="H1874" t="str">
            <v>دفتر تهران</v>
          </cell>
          <cell r="P1874" t="str">
            <v>242</v>
          </cell>
        </row>
        <row r="1875">
          <cell r="A1875">
            <v>2429</v>
          </cell>
          <cell r="B1875" t="str">
            <v>882017800403</v>
          </cell>
          <cell r="C1875" t="str">
            <v>882</v>
          </cell>
          <cell r="D1875" t="str">
            <v>882017</v>
          </cell>
          <cell r="E1875" t="str">
            <v>هزينه هاي عملياتي</v>
          </cell>
          <cell r="F1875" t="str">
            <v>بنزين و روغن</v>
          </cell>
          <cell r="G1875" t="str">
            <v>800403</v>
          </cell>
          <cell r="H1875" t="str">
            <v>امو ر اداري</v>
          </cell>
          <cell r="P1875" t="str">
            <v>242</v>
          </cell>
        </row>
        <row r="1876">
          <cell r="A1876">
            <v>2318</v>
          </cell>
          <cell r="B1876" t="str">
            <v>882017800303</v>
          </cell>
          <cell r="C1876" t="str">
            <v>882</v>
          </cell>
          <cell r="D1876" t="str">
            <v>882017</v>
          </cell>
          <cell r="E1876" t="str">
            <v>هزينه هاي عملياتي</v>
          </cell>
          <cell r="F1876" t="str">
            <v>بنزين و روغن</v>
          </cell>
          <cell r="G1876" t="str">
            <v>800303</v>
          </cell>
          <cell r="H1876" t="str">
            <v>برنامه ريزي</v>
          </cell>
          <cell r="P1876" t="str">
            <v>231</v>
          </cell>
        </row>
        <row r="1877">
          <cell r="A1877">
            <v>2417</v>
          </cell>
          <cell r="B1877" t="str">
            <v>882019800400</v>
          </cell>
          <cell r="C1877" t="str">
            <v>882</v>
          </cell>
          <cell r="D1877" t="str">
            <v>882019</v>
          </cell>
          <cell r="E1877" t="str">
            <v>هزينه هاي عملياتي</v>
          </cell>
          <cell r="F1877" t="str">
            <v>تحقيق توسعه و اينترنت</v>
          </cell>
          <cell r="G1877" t="str">
            <v>800400</v>
          </cell>
          <cell r="H1877" t="str">
            <v>امور مالي</v>
          </cell>
          <cell r="P1877" t="str">
            <v>241</v>
          </cell>
        </row>
        <row r="1878">
          <cell r="A1878">
            <v>2330</v>
          </cell>
          <cell r="B1878" t="str">
            <v>882019800305</v>
          </cell>
          <cell r="C1878" t="str">
            <v>882</v>
          </cell>
          <cell r="D1878" t="str">
            <v>882019</v>
          </cell>
          <cell r="E1878" t="str">
            <v>هزينه هاي عملياتي</v>
          </cell>
          <cell r="F1878" t="str">
            <v>تحقيق توسعه و اينترنت</v>
          </cell>
          <cell r="G1878" t="str">
            <v>800305</v>
          </cell>
          <cell r="H1878" t="str">
            <v>طرح و توسعه سيستمها</v>
          </cell>
          <cell r="P1878" t="str">
            <v>233</v>
          </cell>
        </row>
        <row r="1879">
          <cell r="A1879">
            <v>2279</v>
          </cell>
          <cell r="B1879" t="str">
            <v>882019800101</v>
          </cell>
          <cell r="C1879" t="str">
            <v>882</v>
          </cell>
          <cell r="D1879" t="str">
            <v>882019</v>
          </cell>
          <cell r="E1879" t="str">
            <v>هزينه هاي عملياتي</v>
          </cell>
          <cell r="F1879" t="str">
            <v>تحقيق توسعه و اينترنت</v>
          </cell>
          <cell r="G1879" t="str">
            <v>800101</v>
          </cell>
          <cell r="H1879" t="str">
            <v>تحقيقات مهندسي</v>
          </cell>
          <cell r="P1879" t="str">
            <v>227</v>
          </cell>
        </row>
        <row r="1880">
          <cell r="A1880">
            <v>2417</v>
          </cell>
          <cell r="B1880" t="str">
            <v>882019800401</v>
          </cell>
          <cell r="C1880" t="str">
            <v>882</v>
          </cell>
          <cell r="D1880" t="str">
            <v>882019</v>
          </cell>
          <cell r="E1880" t="str">
            <v>هزينه هاي عملياتي</v>
          </cell>
          <cell r="F1880" t="str">
            <v>تحقيق توسعه و اينترنت</v>
          </cell>
          <cell r="G1880" t="str">
            <v>800401</v>
          </cell>
          <cell r="H1880" t="str">
            <v>مديريت</v>
          </cell>
          <cell r="P1880" t="str">
            <v>241</v>
          </cell>
        </row>
        <row r="1881">
          <cell r="A1881">
            <v>2417</v>
          </cell>
          <cell r="B1881" t="str">
            <v>882019800403</v>
          </cell>
          <cell r="C1881" t="str">
            <v>882</v>
          </cell>
          <cell r="D1881" t="str">
            <v>882019</v>
          </cell>
          <cell r="E1881" t="str">
            <v>هزينه هاي عملياتي</v>
          </cell>
          <cell r="F1881" t="str">
            <v>تحقيق توسعه و اينترنت</v>
          </cell>
          <cell r="G1881" t="str">
            <v>800403</v>
          </cell>
          <cell r="H1881" t="str">
            <v>امو ر اداري</v>
          </cell>
          <cell r="P1881" t="str">
            <v>241</v>
          </cell>
        </row>
        <row r="1882">
          <cell r="A1882">
            <v>2330</v>
          </cell>
          <cell r="B1882" t="str">
            <v>882019800302</v>
          </cell>
          <cell r="C1882" t="str">
            <v>882</v>
          </cell>
          <cell r="D1882" t="str">
            <v>882019</v>
          </cell>
          <cell r="E1882" t="str">
            <v>هزينه هاي عملياتي</v>
          </cell>
          <cell r="F1882" t="str">
            <v>تحقيق توسعه و اينترنت</v>
          </cell>
          <cell r="G1882" t="str">
            <v>800302</v>
          </cell>
          <cell r="H1882" t="str">
            <v>خدمات فني</v>
          </cell>
          <cell r="P1882" t="str">
            <v>233</v>
          </cell>
        </row>
        <row r="1883">
          <cell r="A1883">
            <v>2279</v>
          </cell>
          <cell r="B1883" t="str">
            <v>882020800105</v>
          </cell>
          <cell r="C1883" t="str">
            <v>882</v>
          </cell>
          <cell r="D1883" t="str">
            <v>882020</v>
          </cell>
          <cell r="E1883" t="str">
            <v>هزينه هاي عملياتي</v>
          </cell>
          <cell r="F1883" t="str">
            <v>كاليبراسيون ابزارآلات</v>
          </cell>
          <cell r="G1883" t="str">
            <v>800105</v>
          </cell>
          <cell r="H1883" t="str">
            <v>مترولوژي</v>
          </cell>
          <cell r="P1883" t="str">
            <v>227</v>
          </cell>
        </row>
        <row r="1884">
          <cell r="A1884">
            <v>2223</v>
          </cell>
          <cell r="B1884" t="str">
            <v>882020800100</v>
          </cell>
          <cell r="C1884" t="str">
            <v>882</v>
          </cell>
          <cell r="D1884" t="str">
            <v>882020</v>
          </cell>
          <cell r="E1884" t="str">
            <v>هزينه هاي عملياتي</v>
          </cell>
          <cell r="F1884" t="str">
            <v>كاليبراسيون ابزارآلات</v>
          </cell>
          <cell r="G1884" t="str">
            <v>800100</v>
          </cell>
          <cell r="H1884" t="str">
            <v>مونتاژ</v>
          </cell>
          <cell r="P1884" t="str">
            <v>222</v>
          </cell>
        </row>
        <row r="1885">
          <cell r="A1885">
            <v>2279</v>
          </cell>
          <cell r="B1885" t="str">
            <v>882021800103</v>
          </cell>
          <cell r="C1885" t="str">
            <v>882</v>
          </cell>
          <cell r="D1885" t="str">
            <v>882021</v>
          </cell>
          <cell r="E1885" t="str">
            <v>هزينه هاي عملياتي</v>
          </cell>
          <cell r="F1885" t="str">
            <v>پست</v>
          </cell>
          <cell r="G1885" t="str">
            <v>800103</v>
          </cell>
          <cell r="H1885" t="str">
            <v>مرکز ساخت و توليد</v>
          </cell>
          <cell r="P1885" t="str">
            <v>227</v>
          </cell>
        </row>
        <row r="1886">
          <cell r="A1886">
            <v>2412</v>
          </cell>
          <cell r="B1886" t="str">
            <v>882021800403</v>
          </cell>
          <cell r="C1886" t="str">
            <v>882</v>
          </cell>
          <cell r="D1886" t="str">
            <v>882021</v>
          </cell>
          <cell r="E1886" t="str">
            <v>هزينه هاي عملياتي</v>
          </cell>
          <cell r="F1886" t="str">
            <v>پست</v>
          </cell>
          <cell r="G1886" t="str">
            <v>800403</v>
          </cell>
          <cell r="H1886" t="str">
            <v>امو ر اداري</v>
          </cell>
          <cell r="P1886" t="str">
            <v>241</v>
          </cell>
        </row>
        <row r="1887">
          <cell r="A1887">
            <v>2319</v>
          </cell>
          <cell r="B1887" t="str">
            <v>882021800304</v>
          </cell>
          <cell r="C1887" t="str">
            <v>882</v>
          </cell>
          <cell r="D1887" t="str">
            <v>882021</v>
          </cell>
          <cell r="E1887" t="str">
            <v>هزينه هاي عملياتي</v>
          </cell>
          <cell r="F1887" t="str">
            <v>پست</v>
          </cell>
          <cell r="G1887" t="str">
            <v>800304</v>
          </cell>
          <cell r="H1887" t="str">
            <v>تدارکات و تامين قطعات</v>
          </cell>
          <cell r="P1887" t="str">
            <v>231</v>
          </cell>
        </row>
        <row r="1888">
          <cell r="A1888">
            <v>2412</v>
          </cell>
          <cell r="B1888" t="str">
            <v>882021800402</v>
          </cell>
          <cell r="C1888" t="str">
            <v>882</v>
          </cell>
          <cell r="D1888" t="str">
            <v>882021</v>
          </cell>
          <cell r="E1888" t="str">
            <v>هزينه هاي عملياتي</v>
          </cell>
          <cell r="F1888" t="str">
            <v>پست</v>
          </cell>
          <cell r="G1888" t="str">
            <v>800402</v>
          </cell>
          <cell r="H1888" t="str">
            <v>دفتر تهران</v>
          </cell>
          <cell r="P1888" t="str">
            <v>241</v>
          </cell>
        </row>
        <row r="1889">
          <cell r="A1889">
            <v>2412</v>
          </cell>
          <cell r="B1889" t="str">
            <v>882021800400</v>
          </cell>
          <cell r="C1889" t="str">
            <v>882</v>
          </cell>
          <cell r="D1889" t="str">
            <v>882021</v>
          </cell>
          <cell r="E1889" t="str">
            <v>هزينه هاي عملياتي</v>
          </cell>
          <cell r="F1889" t="str">
            <v>پست</v>
          </cell>
          <cell r="G1889" t="str">
            <v>800400</v>
          </cell>
          <cell r="H1889" t="str">
            <v>امور مالي</v>
          </cell>
          <cell r="P1889" t="str">
            <v>241</v>
          </cell>
        </row>
        <row r="1890">
          <cell r="A1890">
            <v>2330</v>
          </cell>
          <cell r="B1890" t="str">
            <v>882021800301</v>
          </cell>
          <cell r="C1890" t="str">
            <v>882</v>
          </cell>
          <cell r="D1890" t="str">
            <v>882021</v>
          </cell>
          <cell r="E1890" t="str">
            <v>هزينه هاي عملياتي</v>
          </cell>
          <cell r="F1890" t="str">
            <v>پست</v>
          </cell>
          <cell r="G1890" t="str">
            <v>800301</v>
          </cell>
          <cell r="H1890" t="str">
            <v>حراست</v>
          </cell>
          <cell r="P1890" t="str">
            <v>233</v>
          </cell>
        </row>
        <row r="1891">
          <cell r="A1891">
            <v>2279</v>
          </cell>
          <cell r="B1891" t="str">
            <v>882022800103</v>
          </cell>
          <cell r="C1891" t="str">
            <v>882</v>
          </cell>
          <cell r="D1891" t="str">
            <v>882022</v>
          </cell>
          <cell r="E1891" t="str">
            <v>هزينه هاي عملياتي</v>
          </cell>
          <cell r="F1891" t="str">
            <v>هزينه حمل</v>
          </cell>
          <cell r="G1891" t="str">
            <v>800103</v>
          </cell>
          <cell r="H1891" t="str">
            <v>مرکز ساخت و توليد</v>
          </cell>
          <cell r="P1891" t="str">
            <v>227</v>
          </cell>
        </row>
        <row r="1892">
          <cell r="A1892">
            <v>2429</v>
          </cell>
          <cell r="B1892" t="str">
            <v>882022800402</v>
          </cell>
          <cell r="C1892" t="str">
            <v>882</v>
          </cell>
          <cell r="D1892" t="str">
            <v>882022</v>
          </cell>
          <cell r="E1892" t="str">
            <v>هزينه هاي عملياتي</v>
          </cell>
          <cell r="F1892" t="str">
            <v>هزينه حمل</v>
          </cell>
          <cell r="G1892" t="str">
            <v>800402</v>
          </cell>
          <cell r="H1892" t="str">
            <v>دفتر تهران</v>
          </cell>
          <cell r="P1892" t="str">
            <v>242</v>
          </cell>
        </row>
        <row r="1893">
          <cell r="A1893">
            <v>2429</v>
          </cell>
          <cell r="B1893" t="str">
            <v>882022800403</v>
          </cell>
          <cell r="C1893" t="str">
            <v>882</v>
          </cell>
          <cell r="D1893" t="str">
            <v>882022</v>
          </cell>
          <cell r="E1893" t="str">
            <v>هزينه هاي عملياتي</v>
          </cell>
          <cell r="F1893" t="str">
            <v>هزينه حمل</v>
          </cell>
          <cell r="G1893" t="str">
            <v>800403</v>
          </cell>
          <cell r="H1893" t="str">
            <v>امو ر اداري</v>
          </cell>
          <cell r="P1893" t="str">
            <v>242</v>
          </cell>
        </row>
        <row r="1894">
          <cell r="A1894">
            <v>2330</v>
          </cell>
          <cell r="B1894" t="str">
            <v>882022800304</v>
          </cell>
          <cell r="C1894" t="str">
            <v>882</v>
          </cell>
          <cell r="D1894" t="str">
            <v>882022</v>
          </cell>
          <cell r="E1894" t="str">
            <v>هزينه هاي عملياتي</v>
          </cell>
          <cell r="F1894" t="str">
            <v>هزينه حمل</v>
          </cell>
          <cell r="G1894" t="str">
            <v>800304</v>
          </cell>
          <cell r="H1894" t="str">
            <v>تدارکات و تامين قطعات</v>
          </cell>
          <cell r="P1894" t="str">
            <v>233</v>
          </cell>
        </row>
        <row r="1895">
          <cell r="A1895">
            <v>2511</v>
          </cell>
          <cell r="B1895" t="str">
            <v>882022800500</v>
          </cell>
          <cell r="C1895" t="str">
            <v>882</v>
          </cell>
          <cell r="D1895" t="str">
            <v>882022</v>
          </cell>
          <cell r="E1895" t="str">
            <v>هزينه هاي عملياتي</v>
          </cell>
          <cell r="F1895" t="str">
            <v>هزينه حمل</v>
          </cell>
          <cell r="G1895" t="str">
            <v>800500</v>
          </cell>
          <cell r="H1895" t="str">
            <v>فروش</v>
          </cell>
          <cell r="P1895" t="str">
            <v>251</v>
          </cell>
        </row>
        <row r="1896">
          <cell r="A1896">
            <v>2310</v>
          </cell>
          <cell r="B1896" t="str">
            <v>882023800303</v>
          </cell>
          <cell r="C1896" t="str">
            <v>882</v>
          </cell>
          <cell r="D1896" t="str">
            <v>882023</v>
          </cell>
          <cell r="E1896" t="str">
            <v>هزينه هاي عملياتي</v>
          </cell>
          <cell r="F1896" t="str">
            <v>تعمييرونگهداري وسائط نقليه</v>
          </cell>
          <cell r="G1896" t="str">
            <v>800303</v>
          </cell>
          <cell r="H1896" t="str">
            <v>برنامه ريزي</v>
          </cell>
          <cell r="P1896" t="str">
            <v>231</v>
          </cell>
        </row>
        <row r="1897">
          <cell r="A1897">
            <v>2310</v>
          </cell>
          <cell r="B1897" t="str">
            <v>882023800304</v>
          </cell>
          <cell r="C1897" t="str">
            <v>882</v>
          </cell>
          <cell r="D1897" t="str">
            <v>882023</v>
          </cell>
          <cell r="E1897" t="str">
            <v>هزينه هاي عملياتي</v>
          </cell>
          <cell r="F1897" t="str">
            <v>تعمييرونگهداري وسائط نقليه</v>
          </cell>
          <cell r="G1897" t="str">
            <v>800304</v>
          </cell>
          <cell r="H1897" t="str">
            <v>تدارکات و تامين قطعات</v>
          </cell>
          <cell r="P1897" t="str">
            <v>231</v>
          </cell>
        </row>
        <row r="1898">
          <cell r="A1898">
            <v>2419</v>
          </cell>
          <cell r="B1898" t="str">
            <v>882023800401</v>
          </cell>
          <cell r="C1898" t="str">
            <v>882</v>
          </cell>
          <cell r="D1898" t="str">
            <v>882023</v>
          </cell>
          <cell r="E1898" t="str">
            <v>هزينه هاي عملياتي</v>
          </cell>
          <cell r="F1898" t="str">
            <v>تعمييرونگهداري وسائط نقليه</v>
          </cell>
          <cell r="G1898" t="str">
            <v>800401</v>
          </cell>
          <cell r="H1898" t="str">
            <v>مديريت</v>
          </cell>
          <cell r="P1898" t="str">
            <v>241</v>
          </cell>
        </row>
        <row r="1899">
          <cell r="A1899">
            <v>2419</v>
          </cell>
          <cell r="B1899" t="str">
            <v>882023800402</v>
          </cell>
          <cell r="C1899" t="str">
            <v>882</v>
          </cell>
          <cell r="D1899" t="str">
            <v>882023</v>
          </cell>
          <cell r="E1899" t="str">
            <v>هزينه هاي عملياتي</v>
          </cell>
          <cell r="F1899" t="str">
            <v>تعمييرونگهداري وسائط نقليه</v>
          </cell>
          <cell r="G1899" t="str">
            <v>800402</v>
          </cell>
          <cell r="H1899" t="str">
            <v>دفتر تهران</v>
          </cell>
          <cell r="P1899" t="str">
            <v>241</v>
          </cell>
        </row>
        <row r="1900">
          <cell r="A1900">
            <v>2419</v>
          </cell>
          <cell r="B1900" t="str">
            <v>882023800403</v>
          </cell>
          <cell r="C1900" t="str">
            <v>882</v>
          </cell>
          <cell r="D1900" t="str">
            <v>882023</v>
          </cell>
          <cell r="E1900" t="str">
            <v>هزينه هاي عملياتي</v>
          </cell>
          <cell r="F1900" t="str">
            <v>تعمييرونگهداري وسائط نقليه</v>
          </cell>
          <cell r="G1900" t="str">
            <v>800403</v>
          </cell>
          <cell r="H1900" t="str">
            <v>امو ر اداري</v>
          </cell>
          <cell r="P1900" t="str">
            <v>241</v>
          </cell>
        </row>
        <row r="1901">
          <cell r="A1901">
            <v>2416</v>
          </cell>
          <cell r="B1901" t="str">
            <v>882024800402</v>
          </cell>
          <cell r="C1901" t="str">
            <v>882</v>
          </cell>
          <cell r="D1901" t="str">
            <v>882024</v>
          </cell>
          <cell r="E1901" t="str">
            <v>هزينه هاي عملياتي</v>
          </cell>
          <cell r="F1901" t="str">
            <v>هزينه هاي شارژ دفتر تهران و ميهمانسرا</v>
          </cell>
          <cell r="G1901" t="str">
            <v>800402</v>
          </cell>
          <cell r="H1901" t="str">
            <v>دفتر تهران</v>
          </cell>
          <cell r="P1901" t="str">
            <v>241</v>
          </cell>
        </row>
        <row r="1902">
          <cell r="A1902">
            <v>2312</v>
          </cell>
          <cell r="B1902" t="str">
            <v>882025800303</v>
          </cell>
          <cell r="C1902" t="str">
            <v>882</v>
          </cell>
          <cell r="D1902" t="str">
            <v>882025</v>
          </cell>
          <cell r="E1902" t="str">
            <v>هزينه هاي عملياتي</v>
          </cell>
          <cell r="F1902" t="str">
            <v>بيمه مواد اوليه و انبارها</v>
          </cell>
          <cell r="G1902" t="str">
            <v>800303</v>
          </cell>
          <cell r="H1902" t="str">
            <v>برنامه ريزي</v>
          </cell>
          <cell r="P1902" t="str">
            <v>231</v>
          </cell>
        </row>
        <row r="1903">
          <cell r="A1903">
            <v>2273</v>
          </cell>
          <cell r="B1903" t="str">
            <v>882026800103</v>
          </cell>
          <cell r="C1903" t="str">
            <v>882</v>
          </cell>
          <cell r="D1903" t="str">
            <v>882026</v>
          </cell>
          <cell r="E1903" t="str">
            <v>هزينه هاي عملياتي</v>
          </cell>
          <cell r="F1903" t="str">
            <v>بيمه محصولات</v>
          </cell>
          <cell r="G1903" t="str">
            <v>800103</v>
          </cell>
          <cell r="H1903" t="str">
            <v>مرکز ساخت و توليد</v>
          </cell>
          <cell r="P1903" t="str">
            <v>227</v>
          </cell>
        </row>
        <row r="1904">
          <cell r="A1904">
            <v>2330</v>
          </cell>
          <cell r="B1904" t="str">
            <v>882027800302</v>
          </cell>
          <cell r="C1904" t="str">
            <v>882</v>
          </cell>
          <cell r="D1904" t="str">
            <v>882027</v>
          </cell>
          <cell r="E1904" t="str">
            <v>هزينه هاي عملياتي</v>
          </cell>
          <cell r="F1904" t="str">
            <v>فاضلاب انساني</v>
          </cell>
          <cell r="G1904" t="str">
            <v>800302</v>
          </cell>
          <cell r="H1904" t="str">
            <v>خدمات فني</v>
          </cell>
          <cell r="P1904" t="str">
            <v>233</v>
          </cell>
        </row>
        <row r="1905">
          <cell r="A1905">
            <v>2273</v>
          </cell>
          <cell r="B1905" t="str">
            <v>882029800103</v>
          </cell>
          <cell r="C1905" t="str">
            <v>882</v>
          </cell>
          <cell r="D1905" t="str">
            <v>882029</v>
          </cell>
          <cell r="E1905" t="str">
            <v>هزينه هاي عملياتي</v>
          </cell>
          <cell r="F1905" t="str">
            <v>بيمه اثاثيه و منصوبات كارگاهي</v>
          </cell>
          <cell r="G1905" t="str">
            <v>800103</v>
          </cell>
          <cell r="H1905" t="str">
            <v>مرکز ساخت و توليد</v>
          </cell>
          <cell r="P1905" t="str">
            <v>227</v>
          </cell>
        </row>
        <row r="1906">
          <cell r="A1906">
            <v>2318</v>
          </cell>
          <cell r="B1906" t="str">
            <v>882030800302</v>
          </cell>
          <cell r="C1906" t="str">
            <v>882</v>
          </cell>
          <cell r="D1906" t="str">
            <v>882030</v>
          </cell>
          <cell r="E1906" t="str">
            <v>هزينه هاي عملياتي</v>
          </cell>
          <cell r="F1906" t="str">
            <v>سوخت وحرارت</v>
          </cell>
          <cell r="G1906" t="str">
            <v>800302</v>
          </cell>
          <cell r="H1906" t="str">
            <v>خدمات فني</v>
          </cell>
          <cell r="P1906" t="str">
            <v>231</v>
          </cell>
        </row>
        <row r="1907">
          <cell r="A1907">
            <v>2413</v>
          </cell>
          <cell r="B1907" t="str">
            <v>883001800402</v>
          </cell>
          <cell r="C1907" t="str">
            <v>883</v>
          </cell>
          <cell r="D1907" t="str">
            <v>883001</v>
          </cell>
          <cell r="E1907" t="str">
            <v>هزينه هاي استهلاك</v>
          </cell>
          <cell r="F1907" t="str">
            <v>استهلاك ساختمان</v>
          </cell>
          <cell r="G1907" t="str">
            <v>800402</v>
          </cell>
          <cell r="H1907" t="str">
            <v>دفتر تهران</v>
          </cell>
          <cell r="P1907" t="str">
            <v>241</v>
          </cell>
        </row>
        <row r="1908">
          <cell r="A1908">
            <v>2262</v>
          </cell>
          <cell r="B1908" t="str">
            <v>883001800103</v>
          </cell>
          <cell r="C1908" t="str">
            <v>883</v>
          </cell>
          <cell r="D1908" t="str">
            <v>883001</v>
          </cell>
          <cell r="E1908" t="str">
            <v>هزينه هاي استهلاك</v>
          </cell>
          <cell r="F1908" t="str">
            <v>استهلاك ساختمان</v>
          </cell>
          <cell r="G1908" t="str">
            <v>800103</v>
          </cell>
          <cell r="H1908" t="str">
            <v>مرکز ساخت و توليد</v>
          </cell>
          <cell r="P1908" t="str">
            <v>226</v>
          </cell>
        </row>
        <row r="1909">
          <cell r="A1909">
            <v>2313</v>
          </cell>
          <cell r="B1909" t="str">
            <v>883001800303</v>
          </cell>
          <cell r="C1909" t="str">
            <v>883</v>
          </cell>
          <cell r="D1909" t="str">
            <v>883001</v>
          </cell>
          <cell r="E1909" t="str">
            <v>هزينه هاي استهلاك</v>
          </cell>
          <cell r="F1909" t="str">
            <v>استهلاك ساختمان</v>
          </cell>
          <cell r="G1909" t="str">
            <v>800303</v>
          </cell>
          <cell r="H1909" t="str">
            <v>برنامه ريزي</v>
          </cell>
          <cell r="P1909" t="str">
            <v>231</v>
          </cell>
        </row>
        <row r="1910">
          <cell r="A1910">
            <v>2413</v>
          </cell>
          <cell r="B1910" t="str">
            <v>883001800403</v>
          </cell>
          <cell r="C1910" t="str">
            <v>883</v>
          </cell>
          <cell r="D1910" t="str">
            <v>883001</v>
          </cell>
          <cell r="E1910" t="str">
            <v>هزينه هاي استهلاك</v>
          </cell>
          <cell r="F1910" t="str">
            <v>استهلاك ساختمان</v>
          </cell>
          <cell r="G1910" t="str">
            <v>800403</v>
          </cell>
          <cell r="H1910" t="str">
            <v>امو ر اداري</v>
          </cell>
          <cell r="P1910" t="str">
            <v>241</v>
          </cell>
        </row>
        <row r="1911">
          <cell r="A1911">
            <v>2313</v>
          </cell>
          <cell r="B1911" t="str">
            <v>883001800302</v>
          </cell>
          <cell r="C1911" t="str">
            <v>883</v>
          </cell>
          <cell r="D1911" t="str">
            <v>883001</v>
          </cell>
          <cell r="E1911" t="str">
            <v>هزينه هاي استهلاك</v>
          </cell>
          <cell r="F1911" t="str">
            <v>استهلاك ساختمان</v>
          </cell>
          <cell r="G1911" t="str">
            <v>800302</v>
          </cell>
          <cell r="H1911" t="str">
            <v>خدمات فني</v>
          </cell>
          <cell r="P1911" t="str">
            <v>231</v>
          </cell>
        </row>
        <row r="1912">
          <cell r="A1912">
            <v>2262</v>
          </cell>
          <cell r="B1912" t="str">
            <v>883001800104</v>
          </cell>
          <cell r="C1912" t="str">
            <v>883</v>
          </cell>
          <cell r="D1912" t="str">
            <v>883001</v>
          </cell>
          <cell r="E1912" t="str">
            <v>هزينه هاي استهلاك</v>
          </cell>
          <cell r="F1912" t="str">
            <v>استهلاك ساختمان</v>
          </cell>
          <cell r="G1912" t="str">
            <v>800104</v>
          </cell>
          <cell r="H1912" t="str">
            <v>کنترل کيفي</v>
          </cell>
          <cell r="P1912" t="str">
            <v>226</v>
          </cell>
        </row>
        <row r="1913">
          <cell r="A1913">
            <v>2222</v>
          </cell>
          <cell r="B1913" t="str">
            <v>883001800100</v>
          </cell>
          <cell r="C1913" t="str">
            <v>883</v>
          </cell>
          <cell r="D1913" t="str">
            <v>883001</v>
          </cell>
          <cell r="E1913" t="str">
            <v>هزينه هاي استهلاك</v>
          </cell>
          <cell r="F1913" t="str">
            <v>استهلاك ساختمان</v>
          </cell>
          <cell r="G1913" t="str">
            <v>800100</v>
          </cell>
          <cell r="H1913" t="str">
            <v>مونتاژ</v>
          </cell>
          <cell r="P1913" t="str">
            <v>222</v>
          </cell>
        </row>
        <row r="1914">
          <cell r="A1914">
            <v>2413</v>
          </cell>
          <cell r="B1914" t="str">
            <v>883001800401</v>
          </cell>
          <cell r="C1914" t="str">
            <v>883</v>
          </cell>
          <cell r="D1914" t="str">
            <v>883001</v>
          </cell>
          <cell r="E1914" t="str">
            <v>هزينه هاي استهلاك</v>
          </cell>
          <cell r="F1914" t="str">
            <v>استهلاك ساختمان</v>
          </cell>
          <cell r="G1914" t="str">
            <v>800401</v>
          </cell>
          <cell r="H1914" t="str">
            <v>مديريت</v>
          </cell>
          <cell r="P1914" t="str">
            <v>241</v>
          </cell>
        </row>
        <row r="1915">
          <cell r="A1915">
            <v>2313</v>
          </cell>
          <cell r="B1915" t="str">
            <v>883001800300</v>
          </cell>
          <cell r="C1915" t="str">
            <v>883</v>
          </cell>
          <cell r="D1915" t="str">
            <v>883001</v>
          </cell>
          <cell r="E1915" t="str">
            <v>هزينه هاي استهلاك</v>
          </cell>
          <cell r="F1915" t="str">
            <v>استهلاك ساختمان</v>
          </cell>
          <cell r="G1915" t="str">
            <v>800300</v>
          </cell>
          <cell r="H1915" t="str">
            <v>کانتين</v>
          </cell>
          <cell r="P1915" t="str">
            <v>231</v>
          </cell>
        </row>
        <row r="1916">
          <cell r="A1916">
            <v>2313</v>
          </cell>
          <cell r="B1916" t="str">
            <v>883001800301</v>
          </cell>
          <cell r="C1916" t="str">
            <v>883</v>
          </cell>
          <cell r="D1916" t="str">
            <v>883001</v>
          </cell>
          <cell r="E1916" t="str">
            <v>هزينه هاي استهلاك</v>
          </cell>
          <cell r="F1916" t="str">
            <v>استهلاك ساختمان</v>
          </cell>
          <cell r="G1916" t="str">
            <v>800301</v>
          </cell>
          <cell r="H1916" t="str">
            <v>حراست</v>
          </cell>
          <cell r="P1916" t="str">
            <v>231</v>
          </cell>
        </row>
        <row r="1917">
          <cell r="A1917">
            <v>2262</v>
          </cell>
          <cell r="B1917" t="str">
            <v>883001800101</v>
          </cell>
          <cell r="C1917" t="str">
            <v>883</v>
          </cell>
          <cell r="D1917" t="str">
            <v>883001</v>
          </cell>
          <cell r="E1917" t="str">
            <v>هزينه هاي استهلاك</v>
          </cell>
          <cell r="F1917" t="str">
            <v>استهلاك ساختمان</v>
          </cell>
          <cell r="G1917" t="str">
            <v>800101</v>
          </cell>
          <cell r="H1917" t="str">
            <v>تحقيقات مهندسي</v>
          </cell>
          <cell r="P1917" t="str">
            <v>226</v>
          </cell>
        </row>
        <row r="1918">
          <cell r="A1918">
            <v>2413</v>
          </cell>
          <cell r="B1918" t="str">
            <v>883001800400</v>
          </cell>
          <cell r="C1918" t="str">
            <v>883</v>
          </cell>
          <cell r="D1918" t="str">
            <v>883001</v>
          </cell>
          <cell r="E1918" t="str">
            <v>هزينه هاي استهلاك</v>
          </cell>
          <cell r="F1918" t="str">
            <v>استهلاك ساختمان</v>
          </cell>
          <cell r="G1918" t="str">
            <v>800400</v>
          </cell>
          <cell r="H1918" t="str">
            <v>امور مالي</v>
          </cell>
          <cell r="P1918" t="str">
            <v>241</v>
          </cell>
        </row>
        <row r="1919">
          <cell r="A1919">
            <v>2262</v>
          </cell>
          <cell r="B1919" t="str">
            <v>883001800102</v>
          </cell>
          <cell r="C1919" t="str">
            <v>883</v>
          </cell>
          <cell r="D1919" t="str">
            <v>883001</v>
          </cell>
          <cell r="E1919" t="str">
            <v>هزينه هاي استهلاك</v>
          </cell>
          <cell r="F1919" t="str">
            <v>استهلاك ساختمان</v>
          </cell>
          <cell r="G1919" t="str">
            <v>800102</v>
          </cell>
          <cell r="H1919" t="str">
            <v>عمليات حرارتي و آبکاري</v>
          </cell>
          <cell r="P1919" t="str">
            <v>226</v>
          </cell>
        </row>
        <row r="1920">
          <cell r="A1920">
            <v>2262</v>
          </cell>
          <cell r="B1920" t="str">
            <v>883001800106</v>
          </cell>
          <cell r="C1920" t="str">
            <v>883</v>
          </cell>
          <cell r="D1920" t="str">
            <v>883001</v>
          </cell>
          <cell r="E1920" t="str">
            <v>هزينه هاي استهلاك</v>
          </cell>
          <cell r="F1920" t="str">
            <v>استهلاك ساختمان</v>
          </cell>
          <cell r="G1920" t="str">
            <v>800106</v>
          </cell>
          <cell r="H1920" t="str">
            <v>تست مواد وشيمي</v>
          </cell>
          <cell r="P1920" t="str">
            <v>226</v>
          </cell>
        </row>
        <row r="1921">
          <cell r="A1921">
            <v>2513</v>
          </cell>
          <cell r="B1921" t="str">
            <v>883001800500</v>
          </cell>
          <cell r="C1921" t="str">
            <v>883</v>
          </cell>
          <cell r="D1921" t="str">
            <v>883001</v>
          </cell>
          <cell r="E1921" t="str">
            <v>هزينه هاي استهلاك</v>
          </cell>
          <cell r="F1921" t="str">
            <v>استهلاك ساختمان</v>
          </cell>
          <cell r="G1921" t="str">
            <v>800500</v>
          </cell>
          <cell r="H1921" t="str">
            <v>فروش</v>
          </cell>
          <cell r="P1921" t="str">
            <v>251</v>
          </cell>
        </row>
        <row r="1922">
          <cell r="A1922">
            <v>2313</v>
          </cell>
          <cell r="B1922" t="str">
            <v>883001800304</v>
          </cell>
          <cell r="C1922" t="str">
            <v>883</v>
          </cell>
          <cell r="D1922" t="str">
            <v>883001</v>
          </cell>
          <cell r="E1922" t="str">
            <v>هزينه هاي استهلاك</v>
          </cell>
          <cell r="F1922" t="str">
            <v>استهلاك ساختمان</v>
          </cell>
          <cell r="G1922" t="str">
            <v>800304</v>
          </cell>
          <cell r="H1922" t="str">
            <v>تدارکات و تامين قطعات</v>
          </cell>
          <cell r="P1922" t="str">
            <v>231</v>
          </cell>
        </row>
        <row r="1923">
          <cell r="A1923">
            <v>2313</v>
          </cell>
          <cell r="B1923" t="str">
            <v>883001800305</v>
          </cell>
          <cell r="C1923" t="str">
            <v>883</v>
          </cell>
          <cell r="D1923" t="str">
            <v>883001</v>
          </cell>
          <cell r="E1923" t="str">
            <v>هزينه هاي استهلاك</v>
          </cell>
          <cell r="F1923" t="str">
            <v>استهلاك ساختمان</v>
          </cell>
          <cell r="G1923" t="str">
            <v>800305</v>
          </cell>
          <cell r="H1923" t="str">
            <v>طرح و توسعه سيستمها</v>
          </cell>
          <cell r="P1923" t="str">
            <v>231</v>
          </cell>
        </row>
        <row r="1924">
          <cell r="A1924">
            <v>2313</v>
          </cell>
          <cell r="B1924" t="str">
            <v>883002800302</v>
          </cell>
          <cell r="C1924" t="str">
            <v>883</v>
          </cell>
          <cell r="D1924" t="str">
            <v>883002</v>
          </cell>
          <cell r="E1924" t="str">
            <v>هزينه هاي استهلاك</v>
          </cell>
          <cell r="F1924" t="str">
            <v>استهلاك تاسيسات</v>
          </cell>
          <cell r="G1924" t="str">
            <v>800302</v>
          </cell>
          <cell r="H1924" t="str">
            <v>خدمات فني</v>
          </cell>
          <cell r="P1924" t="str">
            <v>231</v>
          </cell>
        </row>
        <row r="1925">
          <cell r="A1925">
            <v>2313</v>
          </cell>
          <cell r="B1925" t="str">
            <v>883002800301</v>
          </cell>
          <cell r="C1925" t="str">
            <v>883</v>
          </cell>
          <cell r="D1925" t="str">
            <v>883002</v>
          </cell>
          <cell r="E1925" t="str">
            <v>هزينه هاي استهلاك</v>
          </cell>
          <cell r="F1925" t="str">
            <v>استهلاك تاسيسات</v>
          </cell>
          <cell r="G1925" t="str">
            <v>800301</v>
          </cell>
          <cell r="H1925" t="str">
            <v>حراست</v>
          </cell>
          <cell r="P1925" t="str">
            <v>231</v>
          </cell>
        </row>
        <row r="1926">
          <cell r="A1926">
            <v>2262</v>
          </cell>
          <cell r="B1926" t="str">
            <v>883003800103</v>
          </cell>
          <cell r="C1926" t="str">
            <v>883</v>
          </cell>
          <cell r="D1926" t="str">
            <v>883003</v>
          </cell>
          <cell r="E1926" t="str">
            <v>هزينه هاي استهلاك</v>
          </cell>
          <cell r="F1926" t="str">
            <v>استهلاك ماشين آلات</v>
          </cell>
          <cell r="G1926" t="str">
            <v>800103</v>
          </cell>
          <cell r="H1926" t="str">
            <v>مرکز ساخت و توليد</v>
          </cell>
          <cell r="P1926" t="str">
            <v>226</v>
          </cell>
        </row>
        <row r="1927">
          <cell r="A1927">
            <v>2262</v>
          </cell>
          <cell r="B1927" t="str">
            <v>883003800104</v>
          </cell>
          <cell r="C1927" t="str">
            <v>883</v>
          </cell>
          <cell r="D1927" t="str">
            <v>883003</v>
          </cell>
          <cell r="E1927" t="str">
            <v>هزينه هاي استهلاك</v>
          </cell>
          <cell r="F1927" t="str">
            <v>استهلاك ماشين آلات</v>
          </cell>
          <cell r="G1927" t="str">
            <v>800104</v>
          </cell>
          <cell r="H1927" t="str">
            <v>کنترل کيفي</v>
          </cell>
          <cell r="P1927" t="str">
            <v>226</v>
          </cell>
        </row>
        <row r="1928">
          <cell r="A1928">
            <v>2313</v>
          </cell>
          <cell r="B1928" t="str">
            <v>883003800303</v>
          </cell>
          <cell r="C1928" t="str">
            <v>883</v>
          </cell>
          <cell r="D1928" t="str">
            <v>883003</v>
          </cell>
          <cell r="E1928" t="str">
            <v>هزينه هاي استهلاك</v>
          </cell>
          <cell r="F1928" t="str">
            <v>استهلاك ماشين آلات</v>
          </cell>
          <cell r="G1928" t="str">
            <v>800303</v>
          </cell>
          <cell r="H1928" t="str">
            <v>برنامه ريزي</v>
          </cell>
          <cell r="P1928" t="str">
            <v>231</v>
          </cell>
        </row>
        <row r="1929">
          <cell r="A1929">
            <v>2313</v>
          </cell>
          <cell r="B1929" t="str">
            <v>883003800302</v>
          </cell>
          <cell r="C1929" t="str">
            <v>883</v>
          </cell>
          <cell r="D1929" t="str">
            <v>883003</v>
          </cell>
          <cell r="E1929" t="str">
            <v>هزينه هاي استهلاك</v>
          </cell>
          <cell r="F1929" t="str">
            <v>استهلاك ماشين آلات</v>
          </cell>
          <cell r="G1929" t="str">
            <v>800302</v>
          </cell>
          <cell r="H1929" t="str">
            <v>خدمات فني</v>
          </cell>
          <cell r="P1929" t="str">
            <v>231</v>
          </cell>
        </row>
        <row r="1930">
          <cell r="A1930">
            <v>2262</v>
          </cell>
          <cell r="B1930" t="str">
            <v>883003800106</v>
          </cell>
          <cell r="C1930" t="str">
            <v>883</v>
          </cell>
          <cell r="D1930" t="str">
            <v>883003</v>
          </cell>
          <cell r="E1930" t="str">
            <v>هزينه هاي استهلاك</v>
          </cell>
          <cell r="F1930" t="str">
            <v>استهلاك ماشين آلات</v>
          </cell>
          <cell r="G1930" t="str">
            <v>800106</v>
          </cell>
          <cell r="H1930" t="str">
            <v>تست مواد وشيمي</v>
          </cell>
          <cell r="P1930" t="str">
            <v>226</v>
          </cell>
        </row>
        <row r="1931">
          <cell r="A1931">
            <v>2262</v>
          </cell>
          <cell r="B1931" t="str">
            <v>883003800102</v>
          </cell>
          <cell r="C1931" t="str">
            <v>883</v>
          </cell>
          <cell r="D1931" t="str">
            <v>883003</v>
          </cell>
          <cell r="E1931" t="str">
            <v>هزينه هاي استهلاك</v>
          </cell>
          <cell r="F1931" t="str">
            <v>استهلاك ماشين آلات</v>
          </cell>
          <cell r="G1931" t="str">
            <v>800102</v>
          </cell>
          <cell r="H1931" t="str">
            <v>عمليات حرارتي و آبکاري</v>
          </cell>
          <cell r="P1931" t="str">
            <v>226</v>
          </cell>
        </row>
        <row r="1932">
          <cell r="A1932">
            <v>2222</v>
          </cell>
          <cell r="B1932" t="str">
            <v>883003800100</v>
          </cell>
          <cell r="C1932" t="str">
            <v>883</v>
          </cell>
          <cell r="D1932" t="str">
            <v>883003</v>
          </cell>
          <cell r="E1932" t="str">
            <v>هزينه هاي استهلاك</v>
          </cell>
          <cell r="F1932" t="str">
            <v>استهلاك ماشين آلات</v>
          </cell>
          <cell r="G1932" t="str">
            <v>800100</v>
          </cell>
          <cell r="H1932" t="str">
            <v>مونتاژ</v>
          </cell>
          <cell r="P1932" t="str">
            <v>222</v>
          </cell>
        </row>
        <row r="1933">
          <cell r="A1933">
            <v>2262</v>
          </cell>
          <cell r="B1933" t="str">
            <v>883003800101</v>
          </cell>
          <cell r="C1933" t="str">
            <v>883</v>
          </cell>
          <cell r="D1933" t="str">
            <v>883003</v>
          </cell>
          <cell r="E1933" t="str">
            <v>هزينه هاي استهلاك</v>
          </cell>
          <cell r="F1933" t="str">
            <v>استهلاك ماشين آلات</v>
          </cell>
          <cell r="G1933" t="str">
            <v>800101</v>
          </cell>
          <cell r="H1933" t="str">
            <v>تحقيقات مهندسي</v>
          </cell>
          <cell r="P1933" t="str">
            <v>226</v>
          </cell>
        </row>
        <row r="1934">
          <cell r="A1934">
            <v>2262</v>
          </cell>
          <cell r="B1934" t="str">
            <v>883004800103</v>
          </cell>
          <cell r="C1934" t="str">
            <v>883</v>
          </cell>
          <cell r="D1934" t="str">
            <v>883004</v>
          </cell>
          <cell r="E1934" t="str">
            <v>هزينه هاي استهلاك</v>
          </cell>
          <cell r="F1934" t="str">
            <v>استهلاك اثاثيه كارگاهي</v>
          </cell>
          <cell r="G1934" t="str">
            <v>800103</v>
          </cell>
          <cell r="H1934" t="str">
            <v>مرکز ساخت و توليد</v>
          </cell>
          <cell r="P1934" t="str">
            <v>226</v>
          </cell>
        </row>
        <row r="1935">
          <cell r="A1935">
            <v>2222</v>
          </cell>
          <cell r="B1935" t="str">
            <v>883004800100</v>
          </cell>
          <cell r="C1935" t="str">
            <v>883</v>
          </cell>
          <cell r="D1935" t="str">
            <v>883004</v>
          </cell>
          <cell r="E1935" t="str">
            <v>هزينه هاي استهلاك</v>
          </cell>
          <cell r="F1935" t="str">
            <v>استهلاك اثاثيه كارگاهي</v>
          </cell>
          <cell r="G1935" t="str">
            <v>800100</v>
          </cell>
          <cell r="H1935" t="str">
            <v>مونتاژ</v>
          </cell>
          <cell r="P1935" t="str">
            <v>222</v>
          </cell>
        </row>
        <row r="1936">
          <cell r="A1936">
            <v>2313</v>
          </cell>
          <cell r="B1936" t="str">
            <v>883004800303</v>
          </cell>
          <cell r="C1936" t="str">
            <v>883</v>
          </cell>
          <cell r="D1936" t="str">
            <v>883004</v>
          </cell>
          <cell r="E1936" t="str">
            <v>هزينه هاي استهلاك</v>
          </cell>
          <cell r="F1936" t="str">
            <v>استهلاك اثاثيه كارگاهي</v>
          </cell>
          <cell r="G1936" t="str">
            <v>800303</v>
          </cell>
          <cell r="H1936" t="str">
            <v>برنامه ريزي</v>
          </cell>
          <cell r="P1936" t="str">
            <v>231</v>
          </cell>
        </row>
        <row r="1937">
          <cell r="A1937">
            <v>2262</v>
          </cell>
          <cell r="B1937" t="str">
            <v>883004800104</v>
          </cell>
          <cell r="C1937" t="str">
            <v>883</v>
          </cell>
          <cell r="D1937" t="str">
            <v>883004</v>
          </cell>
          <cell r="E1937" t="str">
            <v>هزينه هاي استهلاك</v>
          </cell>
          <cell r="F1937" t="str">
            <v>استهلاك اثاثيه كارگاهي</v>
          </cell>
          <cell r="G1937" t="str">
            <v>800104</v>
          </cell>
          <cell r="H1937" t="str">
            <v>کنترل کيفي</v>
          </cell>
          <cell r="P1937" t="str">
            <v>226</v>
          </cell>
        </row>
        <row r="1938">
          <cell r="A1938">
            <v>2262</v>
          </cell>
          <cell r="B1938" t="str">
            <v>883004800102</v>
          </cell>
          <cell r="C1938" t="str">
            <v>883</v>
          </cell>
          <cell r="D1938" t="str">
            <v>883004</v>
          </cell>
          <cell r="E1938" t="str">
            <v>هزينه هاي استهلاك</v>
          </cell>
          <cell r="F1938" t="str">
            <v>استهلاك اثاثيه كارگاهي</v>
          </cell>
          <cell r="G1938" t="str">
            <v>800102</v>
          </cell>
          <cell r="H1938" t="str">
            <v>عمليات حرارتي و آبکاري</v>
          </cell>
          <cell r="P1938" t="str">
            <v>226</v>
          </cell>
        </row>
        <row r="1939">
          <cell r="A1939">
            <v>2262</v>
          </cell>
          <cell r="B1939" t="str">
            <v>883004800106</v>
          </cell>
          <cell r="C1939" t="str">
            <v>883</v>
          </cell>
          <cell r="D1939" t="str">
            <v>883004</v>
          </cell>
          <cell r="E1939" t="str">
            <v>هزينه هاي استهلاك</v>
          </cell>
          <cell r="F1939" t="str">
            <v>استهلاك اثاثيه كارگاهي</v>
          </cell>
          <cell r="G1939" t="str">
            <v>800106</v>
          </cell>
          <cell r="H1939" t="str">
            <v>تست مواد وشيمي</v>
          </cell>
          <cell r="P1939" t="str">
            <v>226</v>
          </cell>
        </row>
        <row r="1940">
          <cell r="A1940">
            <v>2413</v>
          </cell>
          <cell r="B1940" t="str">
            <v>883006800401</v>
          </cell>
          <cell r="C1940" t="str">
            <v>883</v>
          </cell>
          <cell r="D1940" t="str">
            <v>883006</v>
          </cell>
          <cell r="E1940" t="str">
            <v>هزينه هاي استهلاك</v>
          </cell>
          <cell r="F1940" t="str">
            <v>استهلاك و سائط نقليه</v>
          </cell>
          <cell r="G1940" t="str">
            <v>800401</v>
          </cell>
          <cell r="H1940" t="str">
            <v>مديريت</v>
          </cell>
          <cell r="P1940" t="str">
            <v>241</v>
          </cell>
        </row>
        <row r="1941">
          <cell r="A1941">
            <v>2413</v>
          </cell>
          <cell r="B1941" t="str">
            <v>883006800402</v>
          </cell>
          <cell r="C1941" t="str">
            <v>883</v>
          </cell>
          <cell r="D1941" t="str">
            <v>883006</v>
          </cell>
          <cell r="E1941" t="str">
            <v>هزينه هاي استهلاك</v>
          </cell>
          <cell r="F1941" t="str">
            <v>استهلاك و سائط نقليه</v>
          </cell>
          <cell r="G1941" t="str">
            <v>800402</v>
          </cell>
          <cell r="H1941" t="str">
            <v>دفتر تهران</v>
          </cell>
          <cell r="P1941" t="str">
            <v>241</v>
          </cell>
        </row>
        <row r="1942">
          <cell r="A1942">
            <v>2313</v>
          </cell>
          <cell r="B1942" t="str">
            <v>883006800303</v>
          </cell>
          <cell r="C1942" t="str">
            <v>883</v>
          </cell>
          <cell r="D1942" t="str">
            <v>883006</v>
          </cell>
          <cell r="E1942" t="str">
            <v>هزينه هاي استهلاك</v>
          </cell>
          <cell r="F1942" t="str">
            <v>استهلاك و سائط نقليه</v>
          </cell>
          <cell r="G1942" t="str">
            <v>800303</v>
          </cell>
          <cell r="H1942" t="str">
            <v>برنامه ريزي</v>
          </cell>
          <cell r="P1942" t="str">
            <v>231</v>
          </cell>
        </row>
        <row r="1943">
          <cell r="A1943">
            <v>2313</v>
          </cell>
          <cell r="B1943" t="str">
            <v>883006800304</v>
          </cell>
          <cell r="C1943" t="str">
            <v>883</v>
          </cell>
          <cell r="D1943" t="str">
            <v>883006</v>
          </cell>
          <cell r="E1943" t="str">
            <v>هزينه هاي استهلاك</v>
          </cell>
          <cell r="F1943" t="str">
            <v>استهلاك و سائط نقليه</v>
          </cell>
          <cell r="G1943" t="str">
            <v>800304</v>
          </cell>
          <cell r="H1943" t="str">
            <v>تدارکات و تامين قطعات</v>
          </cell>
          <cell r="P1943" t="str">
            <v>231</v>
          </cell>
        </row>
        <row r="1944">
          <cell r="A1944">
            <v>2313</v>
          </cell>
          <cell r="B1944" t="str">
            <v>883006800302</v>
          </cell>
          <cell r="C1944" t="str">
            <v>883</v>
          </cell>
          <cell r="D1944" t="str">
            <v>883006</v>
          </cell>
          <cell r="E1944" t="str">
            <v>هزينه هاي استهلاك</v>
          </cell>
          <cell r="F1944" t="str">
            <v>استهلاك و سائط نقليه</v>
          </cell>
          <cell r="G1944" t="str">
            <v>800302</v>
          </cell>
          <cell r="H1944" t="str">
            <v>خدمات فني</v>
          </cell>
          <cell r="P1944" t="str">
            <v>231</v>
          </cell>
        </row>
        <row r="1945">
          <cell r="A1945">
            <v>2413</v>
          </cell>
          <cell r="B1945" t="str">
            <v>883007800403</v>
          </cell>
          <cell r="C1945" t="str">
            <v>883</v>
          </cell>
          <cell r="D1945" t="str">
            <v>883007</v>
          </cell>
          <cell r="E1945" t="str">
            <v>هزينه هاي استهلاك</v>
          </cell>
          <cell r="F1945" t="str">
            <v>استهلاك اثاثيه و منصوبات</v>
          </cell>
          <cell r="G1945" t="str">
            <v>800403</v>
          </cell>
          <cell r="H1945" t="str">
            <v>امو ر اداري</v>
          </cell>
          <cell r="P1945" t="str">
            <v>241</v>
          </cell>
        </row>
        <row r="1946">
          <cell r="A1946">
            <v>2413</v>
          </cell>
          <cell r="B1946" t="str">
            <v>883007800401</v>
          </cell>
          <cell r="C1946" t="str">
            <v>883</v>
          </cell>
          <cell r="D1946" t="str">
            <v>883007</v>
          </cell>
          <cell r="E1946" t="str">
            <v>هزينه هاي استهلاك</v>
          </cell>
          <cell r="F1946" t="str">
            <v>استهلاك اثاثيه و منصوبات</v>
          </cell>
          <cell r="G1946" t="str">
            <v>800401</v>
          </cell>
          <cell r="H1946" t="str">
            <v>مديريت</v>
          </cell>
          <cell r="P1946" t="str">
            <v>241</v>
          </cell>
        </row>
        <row r="1947">
          <cell r="A1947">
            <v>2413</v>
          </cell>
          <cell r="B1947" t="str">
            <v>883007800400</v>
          </cell>
          <cell r="C1947" t="str">
            <v>883</v>
          </cell>
          <cell r="D1947" t="str">
            <v>883007</v>
          </cell>
          <cell r="E1947" t="str">
            <v>هزينه هاي استهلاك</v>
          </cell>
          <cell r="F1947" t="str">
            <v>استهلاك اثاثيه و منصوبات</v>
          </cell>
          <cell r="G1947" t="str">
            <v>800400</v>
          </cell>
          <cell r="H1947" t="str">
            <v>امور مالي</v>
          </cell>
          <cell r="P1947" t="str">
            <v>241</v>
          </cell>
        </row>
        <row r="1948">
          <cell r="A1948">
            <v>2313</v>
          </cell>
          <cell r="B1948" t="str">
            <v>883007800305</v>
          </cell>
          <cell r="C1948" t="str">
            <v>883</v>
          </cell>
          <cell r="D1948" t="str">
            <v>883007</v>
          </cell>
          <cell r="E1948" t="str">
            <v>هزينه هاي استهلاك</v>
          </cell>
          <cell r="F1948" t="str">
            <v>استهلاك اثاثيه و منصوبات</v>
          </cell>
          <cell r="G1948" t="str">
            <v>800305</v>
          </cell>
          <cell r="H1948" t="str">
            <v>طرح و توسعه سيستمها</v>
          </cell>
          <cell r="P1948" t="str">
            <v>231</v>
          </cell>
        </row>
        <row r="1949">
          <cell r="A1949">
            <v>2313</v>
          </cell>
          <cell r="B1949" t="str">
            <v>883007800303</v>
          </cell>
          <cell r="C1949" t="str">
            <v>883</v>
          </cell>
          <cell r="D1949" t="str">
            <v>883007</v>
          </cell>
          <cell r="E1949" t="str">
            <v>هزينه هاي استهلاك</v>
          </cell>
          <cell r="F1949" t="str">
            <v>استهلاك اثاثيه و منصوبات</v>
          </cell>
          <cell r="G1949" t="str">
            <v>800303</v>
          </cell>
          <cell r="H1949" t="str">
            <v>برنامه ريزي</v>
          </cell>
          <cell r="P1949" t="str">
            <v>231</v>
          </cell>
        </row>
        <row r="1950">
          <cell r="A1950">
            <v>2262</v>
          </cell>
          <cell r="B1950" t="str">
            <v>883007800101</v>
          </cell>
          <cell r="C1950" t="str">
            <v>883</v>
          </cell>
          <cell r="D1950" t="str">
            <v>883007</v>
          </cell>
          <cell r="E1950" t="str">
            <v>هزينه هاي استهلاك</v>
          </cell>
          <cell r="F1950" t="str">
            <v>استهلاك اثاثيه و منصوبات</v>
          </cell>
          <cell r="G1950" t="str">
            <v>800101</v>
          </cell>
          <cell r="H1950" t="str">
            <v>تحقيقات مهندسي</v>
          </cell>
          <cell r="P1950" t="str">
            <v>226</v>
          </cell>
        </row>
        <row r="1951">
          <cell r="A1951">
            <v>2413</v>
          </cell>
          <cell r="B1951" t="str">
            <v>883007800402</v>
          </cell>
          <cell r="C1951" t="str">
            <v>883</v>
          </cell>
          <cell r="D1951" t="str">
            <v>883007</v>
          </cell>
          <cell r="E1951" t="str">
            <v>هزينه هاي استهلاك</v>
          </cell>
          <cell r="F1951" t="str">
            <v>استهلاك اثاثيه و منصوبات</v>
          </cell>
          <cell r="G1951" t="str">
            <v>800402</v>
          </cell>
          <cell r="H1951" t="str">
            <v>دفتر تهران</v>
          </cell>
          <cell r="P1951" t="str">
            <v>241</v>
          </cell>
        </row>
        <row r="1952">
          <cell r="A1952">
            <v>2262</v>
          </cell>
          <cell r="B1952" t="str">
            <v>883007800103</v>
          </cell>
          <cell r="C1952" t="str">
            <v>883</v>
          </cell>
          <cell r="D1952" t="str">
            <v>883007</v>
          </cell>
          <cell r="E1952" t="str">
            <v>هزينه هاي استهلاك</v>
          </cell>
          <cell r="F1952" t="str">
            <v>استهلاك اثاثيه و منصوبات</v>
          </cell>
          <cell r="G1952" t="str">
            <v>800103</v>
          </cell>
          <cell r="H1952" t="str">
            <v>مرکز ساخت و توليد</v>
          </cell>
          <cell r="P1952" t="str">
            <v>226</v>
          </cell>
        </row>
        <row r="1953">
          <cell r="A1953">
            <v>2513</v>
          </cell>
          <cell r="B1953" t="str">
            <v>883007800500</v>
          </cell>
          <cell r="C1953" t="str">
            <v>883</v>
          </cell>
          <cell r="D1953" t="str">
            <v>883007</v>
          </cell>
          <cell r="E1953" t="str">
            <v>هزينه هاي استهلاك</v>
          </cell>
          <cell r="F1953" t="str">
            <v>استهلاك اثاثيه و منصوبات</v>
          </cell>
          <cell r="G1953" t="str">
            <v>800500</v>
          </cell>
          <cell r="H1953" t="str">
            <v>فروش</v>
          </cell>
          <cell r="P1953" t="str">
            <v>251</v>
          </cell>
        </row>
        <row r="1954">
          <cell r="A1954">
            <v>2313</v>
          </cell>
          <cell r="B1954" t="str">
            <v>883007800304</v>
          </cell>
          <cell r="C1954" t="str">
            <v>883</v>
          </cell>
          <cell r="D1954" t="str">
            <v>883007</v>
          </cell>
          <cell r="E1954" t="str">
            <v>هزينه هاي استهلاك</v>
          </cell>
          <cell r="F1954" t="str">
            <v>استهلاك اثاثيه و منصوبات</v>
          </cell>
          <cell r="G1954" t="str">
            <v>800304</v>
          </cell>
          <cell r="H1954" t="str">
            <v>تدارکات و تامين قطعات</v>
          </cell>
          <cell r="P1954" t="str">
            <v>231</v>
          </cell>
        </row>
        <row r="1955">
          <cell r="A1955">
            <v>2222</v>
          </cell>
          <cell r="B1955" t="str">
            <v>883007800100</v>
          </cell>
          <cell r="C1955" t="str">
            <v>883</v>
          </cell>
          <cell r="D1955" t="str">
            <v>883007</v>
          </cell>
          <cell r="E1955" t="str">
            <v>هزينه هاي استهلاك</v>
          </cell>
          <cell r="F1955" t="str">
            <v>استهلاك اثاثيه و منصوبات</v>
          </cell>
          <cell r="G1955" t="str">
            <v>800100</v>
          </cell>
          <cell r="H1955" t="str">
            <v>مونتاژ</v>
          </cell>
          <cell r="P1955" t="str">
            <v>222</v>
          </cell>
        </row>
        <row r="1956">
          <cell r="A1956">
            <v>2313</v>
          </cell>
          <cell r="B1956" t="str">
            <v>883007800301</v>
          </cell>
          <cell r="C1956" t="str">
            <v>883</v>
          </cell>
          <cell r="D1956" t="str">
            <v>883007</v>
          </cell>
          <cell r="E1956" t="str">
            <v>هزينه هاي استهلاك</v>
          </cell>
          <cell r="F1956" t="str">
            <v>استهلاك اثاثيه و منصوبات</v>
          </cell>
          <cell r="G1956" t="str">
            <v>800301</v>
          </cell>
          <cell r="H1956" t="str">
            <v>حراست</v>
          </cell>
          <cell r="P1956" t="str">
            <v>231</v>
          </cell>
        </row>
        <row r="1957">
          <cell r="A1957">
            <v>2262</v>
          </cell>
          <cell r="B1957" t="str">
            <v>883007800104</v>
          </cell>
          <cell r="C1957" t="str">
            <v>883</v>
          </cell>
          <cell r="D1957" t="str">
            <v>883007</v>
          </cell>
          <cell r="E1957" t="str">
            <v>هزينه هاي استهلاك</v>
          </cell>
          <cell r="F1957" t="str">
            <v>استهلاك اثاثيه و منصوبات</v>
          </cell>
          <cell r="G1957" t="str">
            <v>800104</v>
          </cell>
          <cell r="H1957" t="str">
            <v>کنترل کيفي</v>
          </cell>
          <cell r="P1957" t="str">
            <v>226</v>
          </cell>
        </row>
        <row r="1958">
          <cell r="A1958">
            <v>2313</v>
          </cell>
          <cell r="B1958" t="str">
            <v>883007800302</v>
          </cell>
          <cell r="C1958" t="str">
            <v>883</v>
          </cell>
          <cell r="D1958" t="str">
            <v>883007</v>
          </cell>
          <cell r="E1958" t="str">
            <v>هزينه هاي استهلاك</v>
          </cell>
          <cell r="F1958" t="str">
            <v>استهلاك اثاثيه و منصوبات</v>
          </cell>
          <cell r="G1958" t="str">
            <v>800302</v>
          </cell>
          <cell r="H1958" t="str">
            <v>خدمات فني</v>
          </cell>
          <cell r="P1958" t="str">
            <v>231</v>
          </cell>
        </row>
        <row r="1959">
          <cell r="A1959">
            <v>2313</v>
          </cell>
          <cell r="B1959" t="str">
            <v>883007800300</v>
          </cell>
          <cell r="C1959" t="str">
            <v>883</v>
          </cell>
          <cell r="D1959" t="str">
            <v>883007</v>
          </cell>
          <cell r="E1959" t="str">
            <v>هزينه هاي استهلاك</v>
          </cell>
          <cell r="F1959" t="str">
            <v>استهلاك اثاثيه و منصوبات</v>
          </cell>
          <cell r="G1959" t="str">
            <v>800300</v>
          </cell>
          <cell r="H1959" t="str">
            <v>کانتين</v>
          </cell>
          <cell r="P1959" t="str">
            <v>231</v>
          </cell>
        </row>
        <row r="1960">
          <cell r="A1960">
            <v>2262</v>
          </cell>
          <cell r="B1960" t="str">
            <v>883007800203</v>
          </cell>
          <cell r="C1960" t="str">
            <v>883</v>
          </cell>
          <cell r="D1960" t="str">
            <v>883007</v>
          </cell>
          <cell r="E1960" t="str">
            <v>هزينه هاي استهلاك</v>
          </cell>
          <cell r="F1960" t="str">
            <v>استهلاك اثاثيه و منصوبات</v>
          </cell>
          <cell r="G1960" t="str">
            <v>800203</v>
          </cell>
          <cell r="H1960" t="str">
            <v>عمومي کنترل کيفي</v>
          </cell>
          <cell r="P1960" t="str">
            <v>226</v>
          </cell>
        </row>
        <row r="1961">
          <cell r="A1961">
            <v>2262</v>
          </cell>
          <cell r="B1961" t="str">
            <v>883007800105</v>
          </cell>
          <cell r="C1961" t="str">
            <v>883</v>
          </cell>
          <cell r="D1961" t="str">
            <v>883007</v>
          </cell>
          <cell r="E1961" t="str">
            <v>هزينه هاي استهلاك</v>
          </cell>
          <cell r="F1961" t="str">
            <v>استهلاك اثاثيه و منصوبات</v>
          </cell>
          <cell r="G1961" t="str">
            <v>800105</v>
          </cell>
          <cell r="H1961" t="str">
            <v>مترولوژي</v>
          </cell>
          <cell r="P1961" t="str">
            <v>226</v>
          </cell>
        </row>
        <row r="1962">
          <cell r="A1962">
            <v>2413</v>
          </cell>
          <cell r="B1962" t="str">
            <v>883009800400</v>
          </cell>
          <cell r="C1962" t="str">
            <v>883</v>
          </cell>
          <cell r="D1962" t="str">
            <v>883009</v>
          </cell>
          <cell r="E1962" t="str">
            <v>هزينه هاي استهلاك</v>
          </cell>
          <cell r="F1962" t="str">
            <v>استهلاک سيستم هاي نرم افزاري</v>
          </cell>
          <cell r="G1962" t="str">
            <v>800400</v>
          </cell>
          <cell r="H1962" t="str">
            <v>امور مالي</v>
          </cell>
          <cell r="P1962" t="str">
            <v>241</v>
          </cell>
        </row>
        <row r="1963">
          <cell r="A1963">
            <v>2413</v>
          </cell>
          <cell r="B1963" t="str">
            <v>883009800403</v>
          </cell>
          <cell r="C1963" t="str">
            <v>883</v>
          </cell>
          <cell r="D1963" t="str">
            <v>883009</v>
          </cell>
          <cell r="E1963" t="str">
            <v>هزينه هاي استهلاك</v>
          </cell>
          <cell r="F1963" t="str">
            <v>استهلاک سيستم هاي نرم افزاري</v>
          </cell>
          <cell r="G1963" t="str">
            <v>800403</v>
          </cell>
          <cell r="H1963" t="str">
            <v>امو ر اداري</v>
          </cell>
          <cell r="P1963" t="str">
            <v>241</v>
          </cell>
        </row>
        <row r="1964">
          <cell r="A1964">
            <v>2601</v>
          </cell>
          <cell r="B1964" t="str">
            <v>884001800400</v>
          </cell>
          <cell r="C1964" t="str">
            <v>884</v>
          </cell>
          <cell r="D1964" t="str">
            <v>884001</v>
          </cell>
          <cell r="E1964" t="str">
            <v>هزينه هاي مالي</v>
          </cell>
          <cell r="F1964" t="str">
            <v>كارمزد وخدمات بانكي</v>
          </cell>
          <cell r="G1964" t="str">
            <v>800400</v>
          </cell>
          <cell r="H1964" t="str">
            <v>امور مالي</v>
          </cell>
          <cell r="P1964" t="str">
            <v>260</v>
          </cell>
        </row>
        <row r="1965">
          <cell r="A1965">
            <v>2603</v>
          </cell>
          <cell r="B1965" t="str">
            <v>884002800400</v>
          </cell>
          <cell r="C1965" t="str">
            <v>884</v>
          </cell>
          <cell r="D1965" t="str">
            <v>884002</v>
          </cell>
          <cell r="E1965" t="str">
            <v>هزينه هاي مالي</v>
          </cell>
          <cell r="F1965" t="str">
            <v>سفته و برات</v>
          </cell>
          <cell r="G1965" t="str">
            <v>800400</v>
          </cell>
          <cell r="H1965" t="str">
            <v>امور مالي</v>
          </cell>
          <cell r="P1965" t="str">
            <v>260</v>
          </cell>
        </row>
        <row r="1966">
          <cell r="A1966">
            <v>2600</v>
          </cell>
          <cell r="B1966" t="str">
            <v>884003800400</v>
          </cell>
          <cell r="C1966" t="str">
            <v>884</v>
          </cell>
          <cell r="D1966" t="str">
            <v>884003</v>
          </cell>
          <cell r="E1966" t="str">
            <v>هزينه هاي مالي</v>
          </cell>
          <cell r="F1966" t="str">
            <v>بهره تسهيلات دريافتي</v>
          </cell>
          <cell r="G1966" t="str">
            <v>800400</v>
          </cell>
          <cell r="H1966" t="str">
            <v>امور مالي</v>
          </cell>
          <cell r="P1966" t="str">
            <v>260</v>
          </cell>
        </row>
        <row r="1967">
          <cell r="A1967">
            <v>2511</v>
          </cell>
          <cell r="B1967" t="str">
            <v>885001800500</v>
          </cell>
          <cell r="C1967" t="str">
            <v>885</v>
          </cell>
          <cell r="D1967" t="str">
            <v>885001</v>
          </cell>
          <cell r="E1967" t="str">
            <v>هزينه هاي فروش</v>
          </cell>
          <cell r="F1967" t="str">
            <v>هزينه حمل فروش</v>
          </cell>
          <cell r="G1967" t="str">
            <v>800500</v>
          </cell>
          <cell r="H1967" t="str">
            <v>فروش</v>
          </cell>
          <cell r="P1967" t="str">
            <v>251</v>
          </cell>
        </row>
        <row r="1968">
          <cell r="A1968">
            <v>2330</v>
          </cell>
          <cell r="B1968" t="str">
            <v>885001800304</v>
          </cell>
          <cell r="C1968" t="str">
            <v>885</v>
          </cell>
          <cell r="D1968" t="str">
            <v>885001</v>
          </cell>
          <cell r="E1968" t="str">
            <v>هزينه هاي فروش</v>
          </cell>
          <cell r="F1968" t="str">
            <v>هزينه حمل فروش</v>
          </cell>
          <cell r="G1968" t="str">
            <v>800304</v>
          </cell>
          <cell r="H1968" t="str">
            <v>تدارکات و تامين قطعات</v>
          </cell>
          <cell r="P1968" t="str">
            <v>233</v>
          </cell>
        </row>
        <row r="1969">
          <cell r="A1969">
            <v>2510</v>
          </cell>
          <cell r="B1969" t="str">
            <v>885002800500</v>
          </cell>
          <cell r="C1969" t="str">
            <v>885</v>
          </cell>
          <cell r="D1969" t="str">
            <v>885002</v>
          </cell>
          <cell r="E1969" t="str">
            <v>هزينه هاي فروش</v>
          </cell>
          <cell r="F1969" t="str">
            <v>نمايشگاه</v>
          </cell>
          <cell r="G1969" t="str">
            <v>800500</v>
          </cell>
          <cell r="H1969" t="str">
            <v>فروش</v>
          </cell>
          <cell r="P1969" t="str">
            <v>251</v>
          </cell>
        </row>
        <row r="1970">
          <cell r="A1970">
            <v>2510</v>
          </cell>
          <cell r="B1970" t="str">
            <v>885003800500</v>
          </cell>
          <cell r="C1970" t="str">
            <v>885</v>
          </cell>
          <cell r="D1970" t="str">
            <v>885003</v>
          </cell>
          <cell r="E1970" t="str">
            <v>هزينه هاي فروش</v>
          </cell>
          <cell r="F1970" t="str">
            <v>بازاريابي</v>
          </cell>
          <cell r="G1970" t="str">
            <v>800500</v>
          </cell>
          <cell r="H1970" t="str">
            <v>فروش</v>
          </cell>
          <cell r="P1970" t="str">
            <v>251</v>
          </cell>
        </row>
        <row r="1971">
          <cell r="A1971">
            <v>2510</v>
          </cell>
          <cell r="B1971" t="str">
            <v>885004800500</v>
          </cell>
          <cell r="C1971" t="str">
            <v>885</v>
          </cell>
          <cell r="D1971" t="str">
            <v>885004</v>
          </cell>
          <cell r="E1971" t="str">
            <v>هزينه هاي فروش</v>
          </cell>
          <cell r="F1971" t="str">
            <v>تبليغاتي</v>
          </cell>
          <cell r="G1971" t="str">
            <v>800500</v>
          </cell>
          <cell r="H1971" t="str">
            <v>فروش</v>
          </cell>
          <cell r="P1971" t="str">
            <v>251</v>
          </cell>
        </row>
        <row r="1972">
          <cell r="A1972">
            <v>2529</v>
          </cell>
          <cell r="B1972" t="str">
            <v>885005800500</v>
          </cell>
          <cell r="C1972" t="str">
            <v>885</v>
          </cell>
          <cell r="D1972" t="str">
            <v>885005</v>
          </cell>
          <cell r="E1972" t="str">
            <v>هزينه هاي فروش</v>
          </cell>
          <cell r="F1972" t="str">
            <v>بسته بندي</v>
          </cell>
          <cell r="G1972" t="str">
            <v>800500</v>
          </cell>
          <cell r="H1972" t="str">
            <v>فروش</v>
          </cell>
          <cell r="P1972" t="str">
            <v>252</v>
          </cell>
        </row>
        <row r="1973">
          <cell r="A1973">
            <v>2512</v>
          </cell>
          <cell r="B1973" t="str">
            <v>885006800500</v>
          </cell>
          <cell r="C1973" t="str">
            <v>885</v>
          </cell>
          <cell r="D1973" t="str">
            <v>885006</v>
          </cell>
          <cell r="E1973" t="str">
            <v>هزينه هاي فروش</v>
          </cell>
          <cell r="F1973" t="str">
            <v>خدمات پس ازفروش</v>
          </cell>
          <cell r="G1973" t="str">
            <v>800500</v>
          </cell>
          <cell r="H1973" t="str">
            <v>فروش</v>
          </cell>
          <cell r="P1973" t="str">
            <v>251</v>
          </cell>
        </row>
        <row r="1974">
          <cell r="A1974">
            <v>2529</v>
          </cell>
          <cell r="B1974" t="str">
            <v>885008800500</v>
          </cell>
          <cell r="C1974" t="str">
            <v>885</v>
          </cell>
          <cell r="D1974" t="str">
            <v>885008</v>
          </cell>
          <cell r="E1974" t="str">
            <v>هزينه هاي فروش</v>
          </cell>
          <cell r="F1974" t="str">
            <v>امكان سنجي ماشينكاري</v>
          </cell>
          <cell r="G1974" t="str">
            <v>800500</v>
          </cell>
          <cell r="H1974" t="str">
            <v>فروش</v>
          </cell>
          <cell r="P1974" t="str">
            <v>252</v>
          </cell>
        </row>
        <row r="1975">
          <cell r="A1975">
            <v>2414</v>
          </cell>
          <cell r="B1975" t="str">
            <v>886001800400</v>
          </cell>
          <cell r="C1975" t="str">
            <v>886</v>
          </cell>
          <cell r="D1975" t="str">
            <v>886001</v>
          </cell>
          <cell r="E1975" t="str">
            <v>ساير هزينه ها عمومي</v>
          </cell>
          <cell r="F1975" t="str">
            <v>حق الزحمه و هزينه هاي حسابرسي</v>
          </cell>
          <cell r="G1975" t="str">
            <v>800400</v>
          </cell>
          <cell r="H1975" t="str">
            <v>امور مالي</v>
          </cell>
          <cell r="P1975" t="str">
            <v>241</v>
          </cell>
        </row>
        <row r="1976">
          <cell r="A1976">
            <v>2414</v>
          </cell>
          <cell r="B1976" t="str">
            <v>886002800403</v>
          </cell>
          <cell r="C1976" t="str">
            <v>886</v>
          </cell>
          <cell r="D1976" t="str">
            <v>886002</v>
          </cell>
          <cell r="E1976" t="str">
            <v>ساير هزينه ها عمومي</v>
          </cell>
          <cell r="F1976" t="str">
            <v>حق الزحمه مشاور بيمه و كارگزيني</v>
          </cell>
          <cell r="G1976" t="str">
            <v>800403</v>
          </cell>
          <cell r="H1976" t="str">
            <v>امو ر اداري</v>
          </cell>
          <cell r="P1976" t="str">
            <v>241</v>
          </cell>
        </row>
        <row r="1977">
          <cell r="A1977">
            <v>2414</v>
          </cell>
          <cell r="B1977" t="str">
            <v>886003800400</v>
          </cell>
          <cell r="C1977" t="str">
            <v>886</v>
          </cell>
          <cell r="D1977" t="str">
            <v>886003</v>
          </cell>
          <cell r="E1977" t="str">
            <v>ساير هزينه ها عمومي</v>
          </cell>
          <cell r="F1977" t="str">
            <v>حق الزحمه مشاور مالي</v>
          </cell>
          <cell r="G1977" t="str">
            <v>800400</v>
          </cell>
          <cell r="H1977" t="str">
            <v>امور مالي</v>
          </cell>
          <cell r="P1977" t="str">
            <v>241</v>
          </cell>
        </row>
        <row r="1978">
          <cell r="A1978">
            <v>2414</v>
          </cell>
          <cell r="B1978" t="str">
            <v>886004800403</v>
          </cell>
          <cell r="C1978" t="str">
            <v>886</v>
          </cell>
          <cell r="D1978" t="str">
            <v>886004</v>
          </cell>
          <cell r="E1978" t="str">
            <v>ساير هزينه ها عمومي</v>
          </cell>
          <cell r="F1978" t="str">
            <v>حق الزحمه مشاور حقوقي</v>
          </cell>
          <cell r="G1978" t="str">
            <v>800403</v>
          </cell>
          <cell r="H1978" t="str">
            <v>امو ر اداري</v>
          </cell>
          <cell r="P1978" t="str">
            <v>241</v>
          </cell>
        </row>
        <row r="1979">
          <cell r="A1979">
            <v>2414</v>
          </cell>
          <cell r="B1979" t="str">
            <v>886004800401</v>
          </cell>
          <cell r="C1979" t="str">
            <v>886</v>
          </cell>
          <cell r="D1979" t="str">
            <v>886004</v>
          </cell>
          <cell r="E1979" t="str">
            <v>ساير هزينه ها عمومي</v>
          </cell>
          <cell r="F1979" t="str">
            <v>حق الزحمه مشاور حقوقي</v>
          </cell>
          <cell r="G1979" t="str">
            <v>800401</v>
          </cell>
          <cell r="H1979" t="str">
            <v>مديريت</v>
          </cell>
          <cell r="P1979" t="str">
            <v>241</v>
          </cell>
        </row>
        <row r="1980">
          <cell r="A1980">
            <v>2414</v>
          </cell>
          <cell r="B1980" t="str">
            <v>886005800403</v>
          </cell>
          <cell r="C1980" t="str">
            <v>886</v>
          </cell>
          <cell r="D1980" t="str">
            <v>886005</v>
          </cell>
          <cell r="E1980" t="str">
            <v>ساير هزينه ها عمومي</v>
          </cell>
          <cell r="F1980" t="str">
            <v>حق الزحمه مشاور پزشكي</v>
          </cell>
          <cell r="G1980" t="str">
            <v>800403</v>
          </cell>
          <cell r="H1980" t="str">
            <v>امو ر اداري</v>
          </cell>
          <cell r="P1980" t="str">
            <v>241</v>
          </cell>
        </row>
        <row r="1981">
          <cell r="A1981">
            <v>2410</v>
          </cell>
          <cell r="B1981" t="str">
            <v>886007800403</v>
          </cell>
          <cell r="C1981" t="str">
            <v>886</v>
          </cell>
          <cell r="D1981" t="str">
            <v>886007</v>
          </cell>
          <cell r="E1981" t="str">
            <v>ساير هزينه ها عمومي</v>
          </cell>
          <cell r="F1981" t="str">
            <v>خدمات اداري وفضاي سبز</v>
          </cell>
          <cell r="G1981" t="str">
            <v>800403</v>
          </cell>
          <cell r="H1981" t="str">
            <v>امو ر اداري</v>
          </cell>
          <cell r="P1981" t="str">
            <v>241</v>
          </cell>
        </row>
        <row r="1982">
          <cell r="A1982">
            <v>2416</v>
          </cell>
          <cell r="B1982" t="str">
            <v>886008800403</v>
          </cell>
          <cell r="C1982" t="str">
            <v>886</v>
          </cell>
          <cell r="D1982" t="str">
            <v>886008</v>
          </cell>
          <cell r="E1982" t="str">
            <v>ساير هزينه ها عمومي</v>
          </cell>
          <cell r="F1982" t="str">
            <v>پذيرائي جشنها و مناسبتها</v>
          </cell>
          <cell r="G1982" t="str">
            <v>800403</v>
          </cell>
          <cell r="H1982" t="str">
            <v>امو ر اداري</v>
          </cell>
          <cell r="P1982" t="str">
            <v>241</v>
          </cell>
        </row>
        <row r="1983">
          <cell r="A1983">
            <v>2416</v>
          </cell>
          <cell r="B1983" t="str">
            <v>886008800401</v>
          </cell>
          <cell r="C1983" t="str">
            <v>886</v>
          </cell>
          <cell r="D1983" t="str">
            <v>886008</v>
          </cell>
          <cell r="E1983" t="str">
            <v>ساير هزينه ها عمومي</v>
          </cell>
          <cell r="F1983" t="str">
            <v>پذيرائي جشنها و مناسبتها</v>
          </cell>
          <cell r="G1983" t="str">
            <v>800401</v>
          </cell>
          <cell r="H1983" t="str">
            <v>مديريت</v>
          </cell>
          <cell r="P1983" t="str">
            <v>241</v>
          </cell>
        </row>
        <row r="1984">
          <cell r="A1984">
            <v>2279</v>
          </cell>
          <cell r="B1984" t="str">
            <v>886008800103</v>
          </cell>
          <cell r="C1984" t="str">
            <v>886</v>
          </cell>
          <cell r="D1984" t="str">
            <v>886008</v>
          </cell>
          <cell r="E1984" t="str">
            <v>ساير هزينه ها عمومي</v>
          </cell>
          <cell r="F1984" t="str">
            <v>پذيرائي جشنها و مناسبتها</v>
          </cell>
          <cell r="G1984" t="str">
            <v>800103</v>
          </cell>
          <cell r="H1984" t="str">
            <v>مرکز ساخت و توليد</v>
          </cell>
          <cell r="P1984" t="str">
            <v>227</v>
          </cell>
        </row>
        <row r="1985">
          <cell r="A1985">
            <v>2330</v>
          </cell>
          <cell r="B1985" t="str">
            <v>886008800302</v>
          </cell>
          <cell r="C1985" t="str">
            <v>886</v>
          </cell>
          <cell r="D1985" t="str">
            <v>886008</v>
          </cell>
          <cell r="E1985" t="str">
            <v>ساير هزينه ها عمومي</v>
          </cell>
          <cell r="F1985" t="str">
            <v>پذيرائي جشنها و مناسبتها</v>
          </cell>
          <cell r="G1985" t="str">
            <v>800302</v>
          </cell>
          <cell r="H1985" t="str">
            <v>خدمات فني</v>
          </cell>
          <cell r="P1985" t="str">
            <v>233</v>
          </cell>
        </row>
        <row r="1986">
          <cell r="A1986">
            <v>2330</v>
          </cell>
          <cell r="B1986" t="str">
            <v>886008800303</v>
          </cell>
          <cell r="C1986" t="str">
            <v>886</v>
          </cell>
          <cell r="D1986" t="str">
            <v>886008</v>
          </cell>
          <cell r="E1986" t="str">
            <v>ساير هزينه ها عمومي</v>
          </cell>
          <cell r="F1986" t="str">
            <v>پذيرائي جشنها و مناسبتها</v>
          </cell>
          <cell r="G1986" t="str">
            <v>800303</v>
          </cell>
          <cell r="H1986" t="str">
            <v>برنامه ريزي</v>
          </cell>
          <cell r="P1986" t="str">
            <v>233</v>
          </cell>
        </row>
        <row r="1987">
          <cell r="A1987">
            <v>2529</v>
          </cell>
          <cell r="B1987" t="str">
            <v>886008800500</v>
          </cell>
          <cell r="C1987" t="str">
            <v>886</v>
          </cell>
          <cell r="D1987" t="str">
            <v>886008</v>
          </cell>
          <cell r="E1987" t="str">
            <v>ساير هزينه ها عمومي</v>
          </cell>
          <cell r="F1987" t="str">
            <v>پذيرائي جشنها و مناسبتها</v>
          </cell>
          <cell r="G1987" t="str">
            <v>800500</v>
          </cell>
          <cell r="H1987" t="str">
            <v>فروش</v>
          </cell>
          <cell r="P1987" t="str">
            <v>252</v>
          </cell>
        </row>
        <row r="1988">
          <cell r="A1988">
            <v>2416</v>
          </cell>
          <cell r="B1988" t="str">
            <v>886008800402</v>
          </cell>
          <cell r="C1988" t="str">
            <v>886</v>
          </cell>
          <cell r="D1988" t="str">
            <v>886008</v>
          </cell>
          <cell r="E1988" t="str">
            <v>ساير هزينه ها عمومي</v>
          </cell>
          <cell r="F1988" t="str">
            <v>پذيرائي جشنها و مناسبتها</v>
          </cell>
          <cell r="G1988" t="str">
            <v>800402</v>
          </cell>
          <cell r="H1988" t="str">
            <v>دفتر تهران</v>
          </cell>
          <cell r="P1988" t="str">
            <v>241</v>
          </cell>
        </row>
        <row r="1989">
          <cell r="A1989">
            <v>2409</v>
          </cell>
          <cell r="B1989" t="str">
            <v>886009800403</v>
          </cell>
          <cell r="C1989" t="str">
            <v>886</v>
          </cell>
          <cell r="D1989" t="str">
            <v>886009</v>
          </cell>
          <cell r="E1989" t="str">
            <v>ساير هزينه ها عمومي</v>
          </cell>
          <cell r="F1989" t="str">
            <v>كتب،نشريات،مطبوعات و لوزم التحرير</v>
          </cell>
          <cell r="G1989" t="str">
            <v>800403</v>
          </cell>
          <cell r="H1989" t="str">
            <v>امو ر اداري</v>
          </cell>
          <cell r="P1989" t="str">
            <v>240</v>
          </cell>
        </row>
        <row r="1990">
          <cell r="A1990">
            <v>2319</v>
          </cell>
          <cell r="B1990" t="str">
            <v>886009800305</v>
          </cell>
          <cell r="C1990" t="str">
            <v>886</v>
          </cell>
          <cell r="D1990" t="str">
            <v>886009</v>
          </cell>
          <cell r="E1990" t="str">
            <v>ساير هزينه ها عمومي</v>
          </cell>
          <cell r="F1990" t="str">
            <v>كتب،نشريات،مطبوعات و لوزم التحرير</v>
          </cell>
          <cell r="G1990" t="str">
            <v>800305</v>
          </cell>
          <cell r="H1990" t="str">
            <v>طرح و توسعه سيستمها</v>
          </cell>
          <cell r="P1990" t="str">
            <v>231</v>
          </cell>
        </row>
        <row r="1991">
          <cell r="A1991">
            <v>2234</v>
          </cell>
          <cell r="B1991" t="str">
            <v>886009800100</v>
          </cell>
          <cell r="C1991" t="str">
            <v>886</v>
          </cell>
          <cell r="D1991" t="str">
            <v>886009</v>
          </cell>
          <cell r="E1991" t="str">
            <v>ساير هزينه ها عمومي</v>
          </cell>
          <cell r="F1991" t="str">
            <v>كتب،نشريات،مطبوعات و لوزم التحرير</v>
          </cell>
          <cell r="G1991" t="str">
            <v>800100</v>
          </cell>
          <cell r="H1991" t="str">
            <v>مونتاژ</v>
          </cell>
          <cell r="P1991" t="str">
            <v>223</v>
          </cell>
        </row>
        <row r="1992">
          <cell r="A1992">
            <v>2319</v>
          </cell>
          <cell r="B1992" t="str">
            <v>886009800303</v>
          </cell>
          <cell r="C1992" t="str">
            <v>886</v>
          </cell>
          <cell r="D1992" t="str">
            <v>886009</v>
          </cell>
          <cell r="E1992" t="str">
            <v>ساير هزينه ها عمومي</v>
          </cell>
          <cell r="F1992" t="str">
            <v>كتب،نشريات،مطبوعات و لوزم التحرير</v>
          </cell>
          <cell r="G1992" t="str">
            <v>800303</v>
          </cell>
          <cell r="H1992" t="str">
            <v>برنامه ريزي</v>
          </cell>
          <cell r="P1992" t="str">
            <v>231</v>
          </cell>
        </row>
        <row r="1993">
          <cell r="A1993">
            <v>2409</v>
          </cell>
          <cell r="B1993" t="str">
            <v>886009800402</v>
          </cell>
          <cell r="C1993" t="str">
            <v>886</v>
          </cell>
          <cell r="D1993" t="str">
            <v>886009</v>
          </cell>
          <cell r="E1993" t="str">
            <v>ساير هزينه ها عمومي</v>
          </cell>
          <cell r="F1993" t="str">
            <v>كتب،نشريات،مطبوعات و لوزم التحرير</v>
          </cell>
          <cell r="G1993" t="str">
            <v>800402</v>
          </cell>
          <cell r="H1993" t="str">
            <v>دفتر تهران</v>
          </cell>
          <cell r="P1993" t="str">
            <v>240</v>
          </cell>
        </row>
        <row r="1994">
          <cell r="A1994">
            <v>2409</v>
          </cell>
          <cell r="B1994" t="str">
            <v>886009800400</v>
          </cell>
          <cell r="C1994" t="str">
            <v>886</v>
          </cell>
          <cell r="D1994" t="str">
            <v>886009</v>
          </cell>
          <cell r="E1994" t="str">
            <v>ساير هزينه ها عمومي</v>
          </cell>
          <cell r="F1994" t="str">
            <v>كتب،نشريات،مطبوعات و لوزم التحرير</v>
          </cell>
          <cell r="G1994" t="str">
            <v>800400</v>
          </cell>
          <cell r="H1994" t="str">
            <v>امور مالي</v>
          </cell>
          <cell r="P1994" t="str">
            <v>240</v>
          </cell>
        </row>
        <row r="1995">
          <cell r="A1995">
            <v>2319</v>
          </cell>
          <cell r="B1995" t="str">
            <v>886009800301</v>
          </cell>
          <cell r="C1995" t="str">
            <v>886</v>
          </cell>
          <cell r="D1995" t="str">
            <v>886009</v>
          </cell>
          <cell r="E1995" t="str">
            <v>ساير هزينه ها عمومي</v>
          </cell>
          <cell r="F1995" t="str">
            <v>كتب،نشريات،مطبوعات و لوزم التحرير</v>
          </cell>
          <cell r="G1995" t="str">
            <v>800301</v>
          </cell>
          <cell r="H1995" t="str">
            <v>حراست</v>
          </cell>
          <cell r="P1995" t="str">
            <v>231</v>
          </cell>
        </row>
        <row r="1996">
          <cell r="A1996">
            <v>2319</v>
          </cell>
          <cell r="B1996" t="str">
            <v>886009800304</v>
          </cell>
          <cell r="C1996" t="str">
            <v>886</v>
          </cell>
          <cell r="D1996" t="str">
            <v>886009</v>
          </cell>
          <cell r="E1996" t="str">
            <v>ساير هزينه ها عمومي</v>
          </cell>
          <cell r="F1996" t="str">
            <v>كتب،نشريات،مطبوعات و لوزم التحرير</v>
          </cell>
          <cell r="G1996" t="str">
            <v>800304</v>
          </cell>
          <cell r="H1996" t="str">
            <v>تدارکات و تامين قطعات</v>
          </cell>
          <cell r="P1996" t="str">
            <v>231</v>
          </cell>
        </row>
        <row r="1997">
          <cell r="A1997">
            <v>2274</v>
          </cell>
          <cell r="B1997" t="str">
            <v>886009800106</v>
          </cell>
          <cell r="C1997" t="str">
            <v>886</v>
          </cell>
          <cell r="D1997" t="str">
            <v>886009</v>
          </cell>
          <cell r="E1997" t="str">
            <v>ساير هزينه ها عمومي</v>
          </cell>
          <cell r="F1997" t="str">
            <v>كتب،نشريات،مطبوعات و لوزم التحرير</v>
          </cell>
          <cell r="G1997" t="str">
            <v>800106</v>
          </cell>
          <cell r="H1997" t="str">
            <v>تست مواد وشيمي</v>
          </cell>
          <cell r="P1997" t="str">
            <v>227</v>
          </cell>
        </row>
        <row r="1998">
          <cell r="A1998">
            <v>2409</v>
          </cell>
          <cell r="B1998" t="str">
            <v>886009800401</v>
          </cell>
          <cell r="C1998" t="str">
            <v>886</v>
          </cell>
          <cell r="D1998" t="str">
            <v>886009</v>
          </cell>
          <cell r="E1998" t="str">
            <v>ساير هزينه ها عمومي</v>
          </cell>
          <cell r="F1998" t="str">
            <v>كتب،نشريات،مطبوعات و لوزم التحرير</v>
          </cell>
          <cell r="G1998" t="str">
            <v>800401</v>
          </cell>
          <cell r="H1998" t="str">
            <v>مديريت</v>
          </cell>
          <cell r="P1998" t="str">
            <v>240</v>
          </cell>
        </row>
        <row r="1999">
          <cell r="A1999">
            <v>2509</v>
          </cell>
          <cell r="B1999" t="str">
            <v>886009800500</v>
          </cell>
          <cell r="C1999" t="str">
            <v>886</v>
          </cell>
          <cell r="D1999" t="str">
            <v>886009</v>
          </cell>
          <cell r="E1999" t="str">
            <v>ساير هزينه ها عمومي</v>
          </cell>
          <cell r="F1999" t="str">
            <v>كتب،نشريات،مطبوعات و لوزم التحرير</v>
          </cell>
          <cell r="G1999" t="str">
            <v>800500</v>
          </cell>
          <cell r="H1999" t="str">
            <v>فروش</v>
          </cell>
          <cell r="P1999" t="str">
            <v>250</v>
          </cell>
        </row>
        <row r="2000">
          <cell r="A2000">
            <v>2274</v>
          </cell>
          <cell r="B2000" t="str">
            <v>886009800105</v>
          </cell>
          <cell r="C2000" t="str">
            <v>886</v>
          </cell>
          <cell r="D2000" t="str">
            <v>886009</v>
          </cell>
          <cell r="E2000" t="str">
            <v>ساير هزينه ها عمومي</v>
          </cell>
          <cell r="F2000" t="str">
            <v>كتب،نشريات،مطبوعات و لوزم التحرير</v>
          </cell>
          <cell r="G2000" t="str">
            <v>800105</v>
          </cell>
          <cell r="H2000" t="str">
            <v>مترولوژي</v>
          </cell>
          <cell r="P2000" t="str">
            <v>227</v>
          </cell>
        </row>
        <row r="2001">
          <cell r="A2001">
            <v>2274</v>
          </cell>
          <cell r="B2001" t="str">
            <v>886009800104</v>
          </cell>
          <cell r="C2001" t="str">
            <v>886</v>
          </cell>
          <cell r="D2001" t="str">
            <v>886009</v>
          </cell>
          <cell r="E2001" t="str">
            <v>ساير هزينه ها عمومي</v>
          </cell>
          <cell r="F2001" t="str">
            <v>كتب،نشريات،مطبوعات و لوزم التحرير</v>
          </cell>
          <cell r="G2001" t="str">
            <v>800104</v>
          </cell>
          <cell r="H2001" t="str">
            <v>کنترل کيفي</v>
          </cell>
          <cell r="P2001" t="str">
            <v>227</v>
          </cell>
        </row>
        <row r="2002">
          <cell r="A2002">
            <v>2274</v>
          </cell>
          <cell r="B2002" t="str">
            <v>886009800103</v>
          </cell>
          <cell r="C2002" t="str">
            <v>886</v>
          </cell>
          <cell r="D2002" t="str">
            <v>886009</v>
          </cell>
          <cell r="E2002" t="str">
            <v>ساير هزينه ها عمومي</v>
          </cell>
          <cell r="F2002" t="str">
            <v>كتب،نشريات،مطبوعات و لوزم التحرير</v>
          </cell>
          <cell r="G2002" t="str">
            <v>800103</v>
          </cell>
          <cell r="H2002" t="str">
            <v>مرکز ساخت و توليد</v>
          </cell>
          <cell r="P2002" t="str">
            <v>227</v>
          </cell>
        </row>
        <row r="2003">
          <cell r="A2003">
            <v>2274</v>
          </cell>
          <cell r="B2003" t="str">
            <v>886009800101</v>
          </cell>
          <cell r="C2003" t="str">
            <v>886</v>
          </cell>
          <cell r="D2003" t="str">
            <v>886009</v>
          </cell>
          <cell r="E2003" t="str">
            <v>ساير هزينه ها عمومي</v>
          </cell>
          <cell r="F2003" t="str">
            <v>كتب،نشريات،مطبوعات و لوزم التحرير</v>
          </cell>
          <cell r="G2003" t="str">
            <v>800101</v>
          </cell>
          <cell r="H2003" t="str">
            <v>تحقيقات مهندسي</v>
          </cell>
          <cell r="P2003" t="str">
            <v>227</v>
          </cell>
        </row>
        <row r="2004">
          <cell r="A2004">
            <v>2319</v>
          </cell>
          <cell r="B2004" t="str">
            <v>886009800302</v>
          </cell>
          <cell r="C2004" t="str">
            <v>886</v>
          </cell>
          <cell r="D2004" t="str">
            <v>886009</v>
          </cell>
          <cell r="E2004" t="str">
            <v>ساير هزينه ها عمومي</v>
          </cell>
          <cell r="F2004" t="str">
            <v>كتب،نشريات،مطبوعات و لوزم التحرير</v>
          </cell>
          <cell r="G2004" t="str">
            <v>800302</v>
          </cell>
          <cell r="H2004" t="str">
            <v>خدمات فني</v>
          </cell>
          <cell r="P2004" t="str">
            <v>231</v>
          </cell>
        </row>
        <row r="2005">
          <cell r="A2005">
            <v>2274</v>
          </cell>
          <cell r="B2005" t="str">
            <v>886009800107</v>
          </cell>
          <cell r="C2005" t="str">
            <v>886</v>
          </cell>
          <cell r="D2005" t="str">
            <v>886009</v>
          </cell>
          <cell r="E2005" t="str">
            <v>ساير هزينه ها عمومي</v>
          </cell>
          <cell r="F2005" t="str">
            <v>كتب،نشريات،مطبوعات و لوزم التحرير</v>
          </cell>
          <cell r="G2005" t="str">
            <v>800107</v>
          </cell>
          <cell r="H2005" t="str">
            <v>خط گيج</v>
          </cell>
          <cell r="P2005" t="str">
            <v>227</v>
          </cell>
        </row>
        <row r="2006">
          <cell r="A2006">
            <v>2274</v>
          </cell>
          <cell r="B2006" t="str">
            <v>886009800202</v>
          </cell>
          <cell r="C2006" t="str">
            <v>886</v>
          </cell>
          <cell r="D2006" t="str">
            <v>886009</v>
          </cell>
          <cell r="E2006" t="str">
            <v>ساير هزينه ها عمومي</v>
          </cell>
          <cell r="F2006" t="str">
            <v>كتب،نشريات،مطبوعات و لوزم التحرير</v>
          </cell>
          <cell r="G2006" t="str">
            <v>800202</v>
          </cell>
          <cell r="H2006" t="str">
            <v>عمومي ساخت و توليد</v>
          </cell>
          <cell r="P2006" t="str">
            <v>227</v>
          </cell>
        </row>
        <row r="2007">
          <cell r="A2007">
            <v>2274</v>
          </cell>
          <cell r="B2007" t="str">
            <v>886009800102</v>
          </cell>
          <cell r="C2007" t="str">
            <v>886</v>
          </cell>
          <cell r="D2007" t="str">
            <v>886009</v>
          </cell>
          <cell r="E2007" t="str">
            <v>ساير هزينه ها عمومي</v>
          </cell>
          <cell r="F2007" t="str">
            <v>كتب،نشريات،مطبوعات و لوزم التحرير</v>
          </cell>
          <cell r="G2007" t="str">
            <v>800102</v>
          </cell>
          <cell r="H2007" t="str">
            <v>عمليات حرارتي و آبکاري</v>
          </cell>
          <cell r="P2007" t="str">
            <v>227</v>
          </cell>
        </row>
        <row r="2008">
          <cell r="A2008">
            <v>2274</v>
          </cell>
          <cell r="B2008" t="str">
            <v>886009800203</v>
          </cell>
          <cell r="C2008" t="str">
            <v>886</v>
          </cell>
          <cell r="D2008" t="str">
            <v>886009</v>
          </cell>
          <cell r="E2008" t="str">
            <v>ساير هزينه ها عمومي</v>
          </cell>
          <cell r="F2008" t="str">
            <v>كتب،نشريات،مطبوعات و لوزم التحرير</v>
          </cell>
          <cell r="G2008" t="str">
            <v>800203</v>
          </cell>
          <cell r="H2008" t="str">
            <v>عمومي کنترل کيفي</v>
          </cell>
          <cell r="P2008" t="str">
            <v>227</v>
          </cell>
        </row>
        <row r="2009">
          <cell r="A2009">
            <v>2274</v>
          </cell>
          <cell r="B2009" t="str">
            <v>886009800201</v>
          </cell>
          <cell r="C2009" t="str">
            <v>886</v>
          </cell>
          <cell r="D2009" t="str">
            <v>886009</v>
          </cell>
          <cell r="E2009" t="str">
            <v>ساير هزينه ها عمومي</v>
          </cell>
          <cell r="F2009" t="str">
            <v>كتب،نشريات،مطبوعات و لوزم التحرير</v>
          </cell>
          <cell r="G2009" t="str">
            <v>800201</v>
          </cell>
          <cell r="H2009" t="str">
            <v>عمومي تحقيقات و مهندسي</v>
          </cell>
          <cell r="P2009" t="str">
            <v>227</v>
          </cell>
        </row>
        <row r="2010">
          <cell r="A2010">
            <v>2279</v>
          </cell>
          <cell r="B2010" t="str">
            <v>886011800104</v>
          </cell>
          <cell r="C2010" t="str">
            <v>886</v>
          </cell>
          <cell r="D2010" t="str">
            <v>886011</v>
          </cell>
          <cell r="E2010" t="str">
            <v>ساير هزينه ها عمومي</v>
          </cell>
          <cell r="F2010" t="str">
            <v>هزينه هاي ISO</v>
          </cell>
          <cell r="G2010" t="str">
            <v>800104</v>
          </cell>
          <cell r="H2010" t="str">
            <v>کنترل کيفي</v>
          </cell>
          <cell r="P2010" t="str">
            <v>227</v>
          </cell>
        </row>
        <row r="2011">
          <cell r="A2011">
            <v>2330</v>
          </cell>
          <cell r="B2011" t="str">
            <v>886012800302</v>
          </cell>
          <cell r="C2011" t="str">
            <v>886</v>
          </cell>
          <cell r="D2011" t="str">
            <v>886012</v>
          </cell>
          <cell r="E2011" t="str">
            <v>ساير هزينه ها عمومي</v>
          </cell>
          <cell r="F2011" t="str">
            <v>پاركينگ وعوارض شهرداري</v>
          </cell>
          <cell r="G2011" t="str">
            <v>800302</v>
          </cell>
          <cell r="H2011" t="str">
            <v>خدمات فني</v>
          </cell>
          <cell r="P2011" t="str">
            <v>233</v>
          </cell>
        </row>
        <row r="2012">
          <cell r="A2012">
            <v>2429</v>
          </cell>
          <cell r="B2012" t="str">
            <v>886012800402</v>
          </cell>
          <cell r="C2012" t="str">
            <v>886</v>
          </cell>
          <cell r="D2012" t="str">
            <v>886012</v>
          </cell>
          <cell r="E2012" t="str">
            <v>ساير هزينه ها عمومي</v>
          </cell>
          <cell r="F2012" t="str">
            <v>پاركينگ وعوارض شهرداري</v>
          </cell>
          <cell r="G2012" t="str">
            <v>800402</v>
          </cell>
          <cell r="H2012" t="str">
            <v>دفتر تهران</v>
          </cell>
          <cell r="P2012" t="str">
            <v>242</v>
          </cell>
        </row>
        <row r="2013">
          <cell r="A2013">
            <v>2330</v>
          </cell>
          <cell r="B2013" t="str">
            <v>886012800304</v>
          </cell>
          <cell r="C2013" t="str">
            <v>886</v>
          </cell>
          <cell r="D2013" t="str">
            <v>886012</v>
          </cell>
          <cell r="E2013" t="str">
            <v>ساير هزينه ها عمومي</v>
          </cell>
          <cell r="F2013" t="str">
            <v>پاركينگ وعوارض شهرداري</v>
          </cell>
          <cell r="G2013" t="str">
            <v>800304</v>
          </cell>
          <cell r="H2013" t="str">
            <v>تدارکات و تامين قطعات</v>
          </cell>
          <cell r="P2013" t="str">
            <v>233</v>
          </cell>
        </row>
        <row r="2014">
          <cell r="A2014">
            <v>2429</v>
          </cell>
          <cell r="B2014" t="str">
            <v>886012800401</v>
          </cell>
          <cell r="C2014" t="str">
            <v>886</v>
          </cell>
          <cell r="D2014" t="str">
            <v>886012</v>
          </cell>
          <cell r="E2014" t="str">
            <v>ساير هزينه ها عمومي</v>
          </cell>
          <cell r="F2014" t="str">
            <v>پاركينگ وعوارض شهرداري</v>
          </cell>
          <cell r="G2014" t="str">
            <v>800401</v>
          </cell>
          <cell r="H2014" t="str">
            <v>مديريت</v>
          </cell>
          <cell r="P2014" t="str">
            <v>242</v>
          </cell>
        </row>
        <row r="2015">
          <cell r="A2015">
            <v>2429</v>
          </cell>
          <cell r="B2015" t="str">
            <v>886012800403</v>
          </cell>
          <cell r="C2015" t="str">
            <v>886</v>
          </cell>
          <cell r="D2015" t="str">
            <v>886012</v>
          </cell>
          <cell r="E2015" t="str">
            <v>ساير هزينه ها عمومي</v>
          </cell>
          <cell r="F2015" t="str">
            <v>پاركينگ وعوارض شهرداري</v>
          </cell>
          <cell r="G2015" t="str">
            <v>800403</v>
          </cell>
          <cell r="H2015" t="str">
            <v>امو ر اداري</v>
          </cell>
          <cell r="P2015" t="str">
            <v>242</v>
          </cell>
        </row>
        <row r="2016">
          <cell r="A2016">
            <v>2279</v>
          </cell>
          <cell r="B2016" t="str">
            <v>886013800104</v>
          </cell>
          <cell r="C2016" t="str">
            <v>886</v>
          </cell>
          <cell r="D2016" t="str">
            <v>886013</v>
          </cell>
          <cell r="E2016" t="str">
            <v>ساير هزينه ها عمومي</v>
          </cell>
          <cell r="F2016" t="str">
            <v>هزينه هاي آزمايشگاهي</v>
          </cell>
          <cell r="G2016" t="str">
            <v>800104</v>
          </cell>
          <cell r="H2016" t="str">
            <v>کنترل کيفي</v>
          </cell>
          <cell r="P2016" t="str">
            <v>227</v>
          </cell>
        </row>
        <row r="2017">
          <cell r="A2017">
            <v>2279</v>
          </cell>
          <cell r="B2017" t="str">
            <v>886013800105</v>
          </cell>
          <cell r="C2017" t="str">
            <v>886</v>
          </cell>
          <cell r="D2017" t="str">
            <v>886013</v>
          </cell>
          <cell r="E2017" t="str">
            <v>ساير هزينه ها عمومي</v>
          </cell>
          <cell r="F2017" t="str">
            <v>هزينه هاي آزمايشگاهي</v>
          </cell>
          <cell r="G2017" t="str">
            <v>800105</v>
          </cell>
          <cell r="H2017" t="str">
            <v>مترولوژي</v>
          </cell>
          <cell r="P2017" t="str">
            <v>227</v>
          </cell>
        </row>
        <row r="2018">
          <cell r="A2018">
            <v>2279</v>
          </cell>
          <cell r="B2018" t="str">
            <v>886013800106</v>
          </cell>
          <cell r="C2018" t="str">
            <v>886</v>
          </cell>
          <cell r="D2018" t="str">
            <v>886013</v>
          </cell>
          <cell r="E2018" t="str">
            <v>ساير هزينه ها عمومي</v>
          </cell>
          <cell r="F2018" t="str">
            <v>هزينه هاي آزمايشگاهي</v>
          </cell>
          <cell r="G2018" t="str">
            <v>800106</v>
          </cell>
          <cell r="H2018" t="str">
            <v>تست مواد وشيمي</v>
          </cell>
          <cell r="P2018" t="str">
            <v>227</v>
          </cell>
        </row>
        <row r="2019">
          <cell r="A2019">
            <v>2529</v>
          </cell>
          <cell r="B2019" t="str">
            <v>886015800500</v>
          </cell>
          <cell r="C2019" t="str">
            <v>886</v>
          </cell>
          <cell r="D2019" t="str">
            <v>886015</v>
          </cell>
          <cell r="E2019" t="str">
            <v>ساير هزينه ها عمومي</v>
          </cell>
          <cell r="F2019" t="str">
            <v>حق عضويت شركت در موسسات و ساير شركتها</v>
          </cell>
          <cell r="G2019" t="str">
            <v>800500</v>
          </cell>
          <cell r="H2019" t="str">
            <v>فروش</v>
          </cell>
          <cell r="P2019" t="str">
            <v>252</v>
          </cell>
        </row>
        <row r="2020">
          <cell r="A2020">
            <v>2429</v>
          </cell>
          <cell r="B2020" t="str">
            <v>886015800403</v>
          </cell>
          <cell r="C2020" t="str">
            <v>886</v>
          </cell>
          <cell r="D2020" t="str">
            <v>886015</v>
          </cell>
          <cell r="E2020" t="str">
            <v>ساير هزينه ها عمومي</v>
          </cell>
          <cell r="F2020" t="str">
            <v>حق عضويت شركت در موسسات و ساير شركتها</v>
          </cell>
          <cell r="G2020" t="str">
            <v>800403</v>
          </cell>
          <cell r="H2020" t="str">
            <v>امو ر اداري</v>
          </cell>
          <cell r="P2020" t="str">
            <v>242</v>
          </cell>
        </row>
        <row r="2021">
          <cell r="A2021">
            <v>2279</v>
          </cell>
          <cell r="B2021" t="str">
            <v>886016800103</v>
          </cell>
          <cell r="C2021" t="str">
            <v>886</v>
          </cell>
          <cell r="D2021" t="str">
            <v>886016</v>
          </cell>
          <cell r="E2021" t="str">
            <v>ساير هزينه ها عمومي</v>
          </cell>
          <cell r="F2021" t="str">
            <v>حق الزحمه مشاور فني</v>
          </cell>
          <cell r="G2021" t="str">
            <v>800103</v>
          </cell>
          <cell r="H2021" t="str">
            <v>مرکز ساخت و توليد</v>
          </cell>
          <cell r="P2021" t="str">
            <v>227</v>
          </cell>
        </row>
        <row r="2022">
          <cell r="A2022">
            <v>9999</v>
          </cell>
          <cell r="B2022" t="str">
            <v>990002101882</v>
          </cell>
          <cell r="C2022" t="str">
            <v>990</v>
          </cell>
          <cell r="D2022" t="str">
            <v>990002</v>
          </cell>
          <cell r="E2022" t="str">
            <v>حسابهاي انتظامي</v>
          </cell>
          <cell r="F2022" t="str">
            <v>اسناد تضميني به نفع شركت</v>
          </cell>
          <cell r="G2022" t="str">
            <v>101882</v>
          </cell>
          <cell r="H2022" t="str">
            <v>شركت فراگامان صنعت پايدار</v>
          </cell>
          <cell r="P2022" t="str">
            <v>999</v>
          </cell>
        </row>
        <row r="2023">
          <cell r="A2023">
            <v>9999</v>
          </cell>
          <cell r="B2023" t="str">
            <v>990002101316</v>
          </cell>
          <cell r="C2023" t="str">
            <v>990</v>
          </cell>
          <cell r="D2023" t="str">
            <v>990002</v>
          </cell>
          <cell r="E2023" t="str">
            <v>حسابهاي انتظامي</v>
          </cell>
          <cell r="F2023" t="str">
            <v>اسناد تضميني به نفع شركت</v>
          </cell>
          <cell r="G2023" t="str">
            <v>101316</v>
          </cell>
          <cell r="H2023" t="str">
            <v>شرکت سامانه صنعت نقش جهان</v>
          </cell>
          <cell r="P2023" t="str">
            <v>999</v>
          </cell>
        </row>
        <row r="2024">
          <cell r="A2024">
            <v>9999</v>
          </cell>
          <cell r="B2024" t="str">
            <v>990002101751</v>
          </cell>
          <cell r="C2024" t="str">
            <v>990</v>
          </cell>
          <cell r="D2024" t="str">
            <v>990002</v>
          </cell>
          <cell r="E2024" t="str">
            <v>حسابهاي انتظامي</v>
          </cell>
          <cell r="F2024" t="str">
            <v>اسناد تضميني به نفع شركت</v>
          </cell>
          <cell r="G2024" t="str">
            <v>101751</v>
          </cell>
          <cell r="H2024" t="str">
            <v>قطعه سازي محمودي</v>
          </cell>
          <cell r="P2024" t="str">
            <v>999</v>
          </cell>
        </row>
        <row r="2025">
          <cell r="A2025">
            <v>9999</v>
          </cell>
          <cell r="B2025" t="str">
            <v>990002101375</v>
          </cell>
          <cell r="C2025" t="str">
            <v>990</v>
          </cell>
          <cell r="D2025" t="str">
            <v>990002</v>
          </cell>
          <cell r="E2025" t="str">
            <v>حسابهاي انتظامي</v>
          </cell>
          <cell r="F2025" t="str">
            <v>اسناد تضميني به نفع شركت</v>
          </cell>
          <cell r="G2025" t="str">
            <v>101375</v>
          </cell>
          <cell r="H2025" t="str">
            <v>آشنافن</v>
          </cell>
          <cell r="P2025" t="str">
            <v>999</v>
          </cell>
        </row>
        <row r="2026">
          <cell r="A2026">
            <v>9999</v>
          </cell>
          <cell r="B2026" t="str">
            <v>990002101263</v>
          </cell>
          <cell r="C2026" t="str">
            <v>990</v>
          </cell>
          <cell r="D2026" t="str">
            <v>990002</v>
          </cell>
          <cell r="E2026" t="str">
            <v>حسابهاي انتظامي</v>
          </cell>
          <cell r="F2026" t="str">
            <v>اسناد تضميني به نفع شركت</v>
          </cell>
          <cell r="G2026" t="str">
            <v>101263</v>
          </cell>
          <cell r="H2026" t="str">
            <v>شرکت قطعه سازان خودرو دلتا امين</v>
          </cell>
          <cell r="P2026" t="str">
            <v>999</v>
          </cell>
        </row>
        <row r="2027">
          <cell r="A2027">
            <v>9999</v>
          </cell>
          <cell r="B2027" t="str">
            <v>990002101258</v>
          </cell>
          <cell r="C2027" t="str">
            <v>990</v>
          </cell>
          <cell r="D2027" t="str">
            <v>990002</v>
          </cell>
          <cell r="E2027" t="str">
            <v>حسابهاي انتظامي</v>
          </cell>
          <cell r="F2027" t="str">
            <v>اسناد تضميني به نفع شركت</v>
          </cell>
          <cell r="G2027" t="str">
            <v>101258</v>
          </cell>
          <cell r="H2027" t="str">
            <v>كارگاه توليدي امين (حسينلو)</v>
          </cell>
          <cell r="P2027" t="str">
            <v>999</v>
          </cell>
        </row>
        <row r="2028">
          <cell r="A2028">
            <v>9999</v>
          </cell>
          <cell r="B2028" t="str">
            <v>990002101227</v>
          </cell>
          <cell r="C2028" t="str">
            <v>990</v>
          </cell>
          <cell r="D2028" t="str">
            <v>990002</v>
          </cell>
          <cell r="E2028" t="str">
            <v>حسابهاي انتظامي</v>
          </cell>
          <cell r="F2028" t="str">
            <v>اسناد تضميني به نفع شركت</v>
          </cell>
          <cell r="G2028" t="str">
            <v>101227</v>
          </cell>
          <cell r="H2028" t="str">
            <v>پيوند صنايع فردا</v>
          </cell>
          <cell r="P2028" t="str">
            <v>999</v>
          </cell>
        </row>
        <row r="2029">
          <cell r="A2029">
            <v>9999</v>
          </cell>
          <cell r="B2029" t="str">
            <v>990002101282</v>
          </cell>
          <cell r="C2029" t="str">
            <v>990</v>
          </cell>
          <cell r="D2029" t="str">
            <v>990002</v>
          </cell>
          <cell r="E2029" t="str">
            <v>حسابهاي انتظامي</v>
          </cell>
          <cell r="F2029" t="str">
            <v>اسناد تضميني به نفع شركت</v>
          </cell>
          <cell r="G2029" t="str">
            <v>101282</v>
          </cell>
          <cell r="H2029" t="str">
            <v>شرکت برادران راددل</v>
          </cell>
          <cell r="P2029" t="str">
            <v>999</v>
          </cell>
        </row>
        <row r="2030">
          <cell r="A2030">
            <v>9999</v>
          </cell>
          <cell r="B2030" t="str">
            <v>990002101279</v>
          </cell>
          <cell r="C2030" t="str">
            <v>990</v>
          </cell>
          <cell r="D2030" t="str">
            <v>990002</v>
          </cell>
          <cell r="E2030" t="str">
            <v>حسابهاي انتظامي</v>
          </cell>
          <cell r="F2030" t="str">
            <v>اسناد تضميني به نفع شركت</v>
          </cell>
          <cell r="G2030" t="str">
            <v>101279</v>
          </cell>
          <cell r="H2030" t="str">
            <v>جبارپور بنيادي مهندس محمد</v>
          </cell>
          <cell r="P2030" t="str">
            <v>999</v>
          </cell>
        </row>
        <row r="2031">
          <cell r="A2031">
            <v>9999</v>
          </cell>
          <cell r="B2031" t="str">
            <v>990002101281</v>
          </cell>
          <cell r="C2031" t="str">
            <v>990</v>
          </cell>
          <cell r="D2031" t="str">
            <v>990002</v>
          </cell>
          <cell r="E2031" t="str">
            <v>حسابهاي انتظامي</v>
          </cell>
          <cell r="F2031" t="str">
            <v>اسناد تضميني به نفع شركت</v>
          </cell>
          <cell r="G2031" t="str">
            <v>101281</v>
          </cell>
          <cell r="H2031" t="str">
            <v>شركت لنت ساز</v>
          </cell>
          <cell r="P2031" t="str">
            <v>999</v>
          </cell>
        </row>
        <row r="2032">
          <cell r="A2032">
            <v>9999</v>
          </cell>
          <cell r="B2032" t="str">
            <v>990002101861</v>
          </cell>
          <cell r="C2032" t="str">
            <v>990</v>
          </cell>
          <cell r="D2032" t="str">
            <v>990002</v>
          </cell>
          <cell r="E2032" t="str">
            <v>حسابهاي انتظامي</v>
          </cell>
          <cell r="F2032" t="str">
            <v>اسناد تضميني به نفع شركت</v>
          </cell>
          <cell r="G2032" t="str">
            <v>101861</v>
          </cell>
          <cell r="H2032" t="str">
            <v>شركت آذر اتصال</v>
          </cell>
          <cell r="P2032" t="str">
            <v>999</v>
          </cell>
        </row>
        <row r="2033">
          <cell r="A2033">
            <v>9999</v>
          </cell>
          <cell r="B2033" t="str">
            <v>990002101264</v>
          </cell>
          <cell r="C2033" t="str">
            <v>990</v>
          </cell>
          <cell r="D2033" t="str">
            <v>990002</v>
          </cell>
          <cell r="E2033" t="str">
            <v>حسابهاي انتظامي</v>
          </cell>
          <cell r="F2033" t="str">
            <v>اسناد تضميني به نفع شركت</v>
          </cell>
          <cell r="G2033" t="str">
            <v>101264</v>
          </cell>
          <cell r="H2033" t="str">
            <v>گروه توليدي وصنعتي قطعه فرم</v>
          </cell>
          <cell r="P2033" t="str">
            <v>999</v>
          </cell>
        </row>
        <row r="2034">
          <cell r="A2034">
            <v>9999</v>
          </cell>
          <cell r="B2034" t="str">
            <v>990002101245</v>
          </cell>
          <cell r="C2034" t="str">
            <v>990</v>
          </cell>
          <cell r="D2034" t="str">
            <v>990002</v>
          </cell>
          <cell r="E2034" t="str">
            <v>حسابهاي انتظامي</v>
          </cell>
          <cell r="F2034" t="str">
            <v>اسناد تضميني به نفع شركت</v>
          </cell>
          <cell r="G2034" t="str">
            <v>101245</v>
          </cell>
          <cell r="H2034" t="str">
            <v>پارسي ساخت فن آور</v>
          </cell>
          <cell r="P2034" t="str">
            <v>999</v>
          </cell>
        </row>
        <row r="2035">
          <cell r="A2035">
            <v>9999</v>
          </cell>
          <cell r="B2035" t="str">
            <v>990002101256</v>
          </cell>
          <cell r="C2035" t="str">
            <v>990</v>
          </cell>
          <cell r="D2035" t="str">
            <v>990002</v>
          </cell>
          <cell r="E2035" t="str">
            <v>حسابهاي انتظامي</v>
          </cell>
          <cell r="F2035" t="str">
            <v>اسناد تضميني به نفع شركت</v>
          </cell>
          <cell r="G2035" t="str">
            <v>101256</v>
          </cell>
          <cell r="H2035" t="str">
            <v>كارگاه ادهمي</v>
          </cell>
          <cell r="P2035" t="str">
            <v>999</v>
          </cell>
        </row>
        <row r="2036">
          <cell r="A2036">
            <v>9999</v>
          </cell>
          <cell r="B2036" t="str">
            <v>990002101505</v>
          </cell>
          <cell r="C2036" t="str">
            <v>990</v>
          </cell>
          <cell r="D2036" t="str">
            <v>990002</v>
          </cell>
          <cell r="E2036" t="str">
            <v>حسابهاي انتظامي</v>
          </cell>
          <cell r="F2036" t="str">
            <v>اسناد تضميني به نفع شركت</v>
          </cell>
          <cell r="G2036" t="str">
            <v>101505</v>
          </cell>
          <cell r="H2036" t="str">
            <v>لوله هاي صنعتي دقيق كاوه</v>
          </cell>
          <cell r="P2036" t="str">
            <v>999</v>
          </cell>
        </row>
        <row r="2037">
          <cell r="A2037">
            <v>9999</v>
          </cell>
          <cell r="B2037" t="str">
            <v>990002101268</v>
          </cell>
          <cell r="C2037" t="str">
            <v>990</v>
          </cell>
          <cell r="D2037" t="str">
            <v>990002</v>
          </cell>
          <cell r="E2037" t="str">
            <v>حسابهاي انتظامي</v>
          </cell>
          <cell r="F2037" t="str">
            <v>اسناد تضميني به نفع شركت</v>
          </cell>
          <cell r="G2037" t="str">
            <v>101268</v>
          </cell>
          <cell r="H2037" t="str">
            <v>شرکت ماشين لنت</v>
          </cell>
          <cell r="P2037" t="str">
            <v>999</v>
          </cell>
        </row>
        <row r="2038">
          <cell r="A2038">
            <v>9999</v>
          </cell>
          <cell r="B2038" t="str">
            <v>990002101210</v>
          </cell>
          <cell r="C2038" t="str">
            <v>990</v>
          </cell>
          <cell r="D2038" t="str">
            <v>990002</v>
          </cell>
          <cell r="E2038" t="str">
            <v>حسابهاي انتظامي</v>
          </cell>
          <cell r="F2038" t="str">
            <v>اسناد تضميني به نفع شركت</v>
          </cell>
          <cell r="G2038" t="str">
            <v>101210</v>
          </cell>
          <cell r="H2038" t="str">
            <v>شرکت ايران فاره</v>
          </cell>
          <cell r="P2038" t="str">
            <v>999</v>
          </cell>
        </row>
        <row r="2039">
          <cell r="A2039">
            <v>9999</v>
          </cell>
          <cell r="B2039" t="str">
            <v>990002101519</v>
          </cell>
          <cell r="C2039" t="str">
            <v>990</v>
          </cell>
          <cell r="D2039" t="str">
            <v>990002</v>
          </cell>
          <cell r="E2039" t="str">
            <v>حسابهاي انتظامي</v>
          </cell>
          <cell r="F2039" t="str">
            <v>اسناد تضميني به نفع شركت</v>
          </cell>
          <cell r="G2039" t="str">
            <v>101519</v>
          </cell>
          <cell r="H2039" t="str">
            <v>شركت تعاوني مسكن مركز تحقيقات</v>
          </cell>
          <cell r="P2039" t="str">
            <v>999</v>
          </cell>
        </row>
        <row r="2040">
          <cell r="A2040">
            <v>9999</v>
          </cell>
          <cell r="B2040" t="str">
            <v>990002101215</v>
          </cell>
          <cell r="C2040" t="str">
            <v>990</v>
          </cell>
          <cell r="D2040" t="str">
            <v>990002</v>
          </cell>
          <cell r="E2040" t="str">
            <v>حسابهاي انتظامي</v>
          </cell>
          <cell r="F2040" t="str">
            <v>اسناد تضميني به نفع شركت</v>
          </cell>
          <cell r="G2040" t="str">
            <v>101215</v>
          </cell>
          <cell r="H2040" t="str">
            <v>آذر يدک</v>
          </cell>
          <cell r="P2040" t="str">
            <v>999</v>
          </cell>
        </row>
        <row r="2041">
          <cell r="A2041">
            <v>9999</v>
          </cell>
          <cell r="B2041" t="str">
            <v>990002101372</v>
          </cell>
          <cell r="C2041" t="str">
            <v>990</v>
          </cell>
          <cell r="D2041" t="str">
            <v>990002</v>
          </cell>
          <cell r="E2041" t="str">
            <v>حسابهاي انتظامي</v>
          </cell>
          <cell r="F2041" t="str">
            <v>اسناد تضميني به نفع شركت</v>
          </cell>
          <cell r="G2041" t="str">
            <v>101372</v>
          </cell>
          <cell r="H2041" t="str">
            <v>توليد آلياژ</v>
          </cell>
          <cell r="P2041" t="str">
            <v>999</v>
          </cell>
        </row>
        <row r="2042">
          <cell r="A2042">
            <v>9999</v>
          </cell>
          <cell r="B2042" t="str">
            <v>990002101277</v>
          </cell>
          <cell r="C2042" t="str">
            <v>990</v>
          </cell>
          <cell r="D2042" t="str">
            <v>990002</v>
          </cell>
          <cell r="E2042" t="str">
            <v>حسابهاي انتظامي</v>
          </cell>
          <cell r="F2042" t="str">
            <v>اسناد تضميني به نفع شركت</v>
          </cell>
          <cell r="G2042" t="str">
            <v>101277</v>
          </cell>
          <cell r="H2042" t="str">
            <v>فنر سازي پارس صنعت</v>
          </cell>
          <cell r="P2042" t="str">
            <v>999</v>
          </cell>
        </row>
        <row r="2043">
          <cell r="A2043">
            <v>9999</v>
          </cell>
          <cell r="B2043" t="str">
            <v>990002101451</v>
          </cell>
          <cell r="C2043" t="str">
            <v>990</v>
          </cell>
          <cell r="D2043" t="str">
            <v>990002</v>
          </cell>
          <cell r="E2043" t="str">
            <v>حسابهاي انتظامي</v>
          </cell>
          <cell r="F2043" t="str">
            <v>اسناد تضميني به نفع شركت</v>
          </cell>
          <cell r="G2043" t="str">
            <v>101451</v>
          </cell>
          <cell r="H2043" t="str">
            <v>گروه صنعتي كاوه</v>
          </cell>
          <cell r="P2043" t="str">
            <v>999</v>
          </cell>
        </row>
        <row r="2044">
          <cell r="A2044">
            <v>9999</v>
          </cell>
          <cell r="B2044" t="str">
            <v>990002101238</v>
          </cell>
          <cell r="C2044" t="str">
            <v>990</v>
          </cell>
          <cell r="D2044" t="str">
            <v>990002</v>
          </cell>
          <cell r="E2044" t="str">
            <v>حسابهاي انتظامي</v>
          </cell>
          <cell r="F2044" t="str">
            <v>اسناد تضميني به نفع شركت</v>
          </cell>
          <cell r="G2044" t="str">
            <v>101238</v>
          </cell>
          <cell r="H2044" t="str">
            <v>شرکت ريخته گري تراکتورسازي ايران(سهامي عام)</v>
          </cell>
          <cell r="P2044" t="str">
            <v>999</v>
          </cell>
        </row>
        <row r="2045">
          <cell r="A2045">
            <v>9999</v>
          </cell>
          <cell r="B2045" t="str">
            <v>990002101280</v>
          </cell>
          <cell r="C2045" t="str">
            <v>990</v>
          </cell>
          <cell r="D2045" t="str">
            <v>990002</v>
          </cell>
          <cell r="E2045" t="str">
            <v>حسابهاي انتظامي</v>
          </cell>
          <cell r="F2045" t="str">
            <v>اسناد تضميني به نفع شركت</v>
          </cell>
          <cell r="G2045" t="str">
            <v>101280</v>
          </cell>
          <cell r="H2045" t="str">
            <v>شرکت پرسيران</v>
          </cell>
          <cell r="P2045" t="str">
            <v>999</v>
          </cell>
        </row>
        <row r="2046">
          <cell r="A2046">
            <v>9999</v>
          </cell>
          <cell r="B2046" t="str">
            <v>990002101328</v>
          </cell>
          <cell r="C2046" t="str">
            <v>990</v>
          </cell>
          <cell r="D2046" t="str">
            <v>990002</v>
          </cell>
          <cell r="E2046" t="str">
            <v>حسابهاي انتظامي</v>
          </cell>
          <cell r="F2046" t="str">
            <v>اسناد تضميني به نفع شركت</v>
          </cell>
          <cell r="G2046" t="str">
            <v>101328</v>
          </cell>
          <cell r="H2046" t="str">
            <v>شرکت تعاوني مصرف مركز تحقيقات صنايع سنگين</v>
          </cell>
          <cell r="P2046" t="str">
            <v>999</v>
          </cell>
        </row>
        <row r="2047">
          <cell r="A2047">
            <v>9999</v>
          </cell>
          <cell r="B2047" t="str">
            <v>990002101806</v>
          </cell>
          <cell r="C2047" t="str">
            <v>990</v>
          </cell>
          <cell r="D2047" t="str">
            <v>990002</v>
          </cell>
          <cell r="E2047" t="str">
            <v>حسابهاي انتظامي</v>
          </cell>
          <cell r="F2047" t="str">
            <v>اسناد تضميني به نفع شركت</v>
          </cell>
          <cell r="G2047" t="str">
            <v>101806</v>
          </cell>
          <cell r="H2047" t="str">
            <v>تراشكاري دقيق صنعت</v>
          </cell>
          <cell r="P2047" t="str">
            <v>999</v>
          </cell>
        </row>
        <row r="2048">
          <cell r="A2048">
            <v>9999</v>
          </cell>
          <cell r="B2048" t="str">
            <v>990002101827</v>
          </cell>
          <cell r="C2048" t="str">
            <v>990</v>
          </cell>
          <cell r="D2048" t="str">
            <v>990002</v>
          </cell>
          <cell r="E2048" t="str">
            <v>حسابهاي انتظامي</v>
          </cell>
          <cell r="F2048" t="str">
            <v>اسناد تضميني به نفع شركت</v>
          </cell>
          <cell r="G2048" t="str">
            <v>101827</v>
          </cell>
          <cell r="H2048" t="str">
            <v>گروه صنعتي آذر پارت</v>
          </cell>
          <cell r="P2048" t="str">
            <v>999</v>
          </cell>
        </row>
        <row r="2049">
          <cell r="A2049">
            <v>9999</v>
          </cell>
          <cell r="B2049" t="str">
            <v>990002101218</v>
          </cell>
          <cell r="C2049" t="str">
            <v>990</v>
          </cell>
          <cell r="D2049" t="str">
            <v>990002</v>
          </cell>
          <cell r="E2049" t="str">
            <v>حسابهاي انتظامي</v>
          </cell>
          <cell r="F2049" t="str">
            <v>اسناد تضميني به نفع شركت</v>
          </cell>
          <cell r="G2049" t="str">
            <v>101218</v>
          </cell>
          <cell r="H2049" t="str">
            <v>شرکت ريخته گري ماشين سازي تبريز</v>
          </cell>
          <cell r="P2049" t="str">
            <v>999</v>
          </cell>
        </row>
        <row r="2050">
          <cell r="A2050">
            <v>9999</v>
          </cell>
          <cell r="B2050" t="str">
            <v>990002101343</v>
          </cell>
          <cell r="C2050" t="str">
            <v>990</v>
          </cell>
          <cell r="D2050" t="str">
            <v>990002</v>
          </cell>
          <cell r="E2050" t="str">
            <v>حسابهاي انتظامي</v>
          </cell>
          <cell r="F2050" t="str">
            <v>اسناد تضميني به نفع شركت</v>
          </cell>
          <cell r="G2050" t="str">
            <v>101343</v>
          </cell>
          <cell r="H2050" t="str">
            <v>شرکت آسيکو</v>
          </cell>
          <cell r="P2050" t="str">
            <v>999</v>
          </cell>
        </row>
        <row r="2051">
          <cell r="A2051">
            <v>9999</v>
          </cell>
          <cell r="B2051" t="str">
            <v>990002101466</v>
          </cell>
          <cell r="C2051" t="str">
            <v>990</v>
          </cell>
          <cell r="D2051" t="str">
            <v>990002</v>
          </cell>
          <cell r="E2051" t="str">
            <v>حسابهاي انتظامي</v>
          </cell>
          <cell r="F2051" t="str">
            <v>اسناد تضميني به نفع شركت</v>
          </cell>
          <cell r="G2051" t="str">
            <v>101466</v>
          </cell>
          <cell r="H2051" t="str">
            <v>تراش پولاد شاهين</v>
          </cell>
          <cell r="P2051" t="str">
            <v>999</v>
          </cell>
        </row>
        <row r="2052">
          <cell r="A2052">
            <v>9999</v>
          </cell>
          <cell r="B2052" t="str">
            <v>990002101906</v>
          </cell>
          <cell r="C2052" t="str">
            <v>990</v>
          </cell>
          <cell r="D2052" t="str">
            <v>990002</v>
          </cell>
          <cell r="E2052" t="str">
            <v>حسابهاي انتظامي</v>
          </cell>
          <cell r="F2052" t="str">
            <v>اسناد تضميني به نفع شركت</v>
          </cell>
          <cell r="G2052" t="str">
            <v>101906</v>
          </cell>
          <cell r="H2052" t="str">
            <v>بازرگاني املاك دريا (زاهدي)</v>
          </cell>
          <cell r="P2052" t="str">
            <v>999</v>
          </cell>
        </row>
        <row r="2053">
          <cell r="A2053">
            <v>9999</v>
          </cell>
          <cell r="B2053" t="str">
            <v>990002101476</v>
          </cell>
          <cell r="C2053" t="str">
            <v>990</v>
          </cell>
          <cell r="D2053" t="str">
            <v>990002</v>
          </cell>
          <cell r="E2053" t="str">
            <v>حسابهاي انتظامي</v>
          </cell>
          <cell r="F2053" t="str">
            <v>اسناد تضميني به نفع شركت</v>
          </cell>
          <cell r="G2053" t="str">
            <v>101476</v>
          </cell>
          <cell r="H2053" t="str">
            <v>شرکت آهنگري تراکتور سازي ايران</v>
          </cell>
          <cell r="P2053" t="str">
            <v>999</v>
          </cell>
        </row>
        <row r="2054">
          <cell r="A2054">
            <v>9999</v>
          </cell>
          <cell r="B2054" t="str">
            <v>990002101346</v>
          </cell>
          <cell r="C2054" t="str">
            <v>990</v>
          </cell>
          <cell r="D2054" t="str">
            <v>990002</v>
          </cell>
          <cell r="E2054" t="str">
            <v>حسابهاي انتظامي</v>
          </cell>
          <cell r="F2054" t="str">
            <v>اسناد تضميني به نفع شركت</v>
          </cell>
          <cell r="G2054" t="str">
            <v>101346</v>
          </cell>
          <cell r="H2054" t="str">
            <v>دميرايش</v>
          </cell>
          <cell r="P2054" t="str">
            <v>999</v>
          </cell>
        </row>
        <row r="2055">
          <cell r="A2055">
            <v>9999</v>
          </cell>
          <cell r="B2055" t="str">
            <v>990002101224</v>
          </cell>
          <cell r="C2055" t="str">
            <v>990</v>
          </cell>
          <cell r="D2055" t="str">
            <v>990002</v>
          </cell>
          <cell r="E2055" t="str">
            <v>حسابهاي انتظامي</v>
          </cell>
          <cell r="F2055" t="str">
            <v>اسناد تضميني به نفع شركت</v>
          </cell>
          <cell r="G2055" t="str">
            <v>101224</v>
          </cell>
          <cell r="H2055" t="str">
            <v>شرکت فولاد فرايند شهريار</v>
          </cell>
          <cell r="P2055" t="str">
            <v>999</v>
          </cell>
        </row>
        <row r="2056">
          <cell r="A2056">
            <v>9999</v>
          </cell>
          <cell r="B2056" t="str">
            <v>990002101251</v>
          </cell>
          <cell r="C2056" t="str">
            <v>990</v>
          </cell>
          <cell r="D2056" t="str">
            <v>990002</v>
          </cell>
          <cell r="E2056" t="str">
            <v>حسابهاي انتظامي</v>
          </cell>
          <cell r="F2056" t="str">
            <v>اسناد تضميني به نفع شركت</v>
          </cell>
          <cell r="G2056" t="str">
            <v>101251</v>
          </cell>
          <cell r="H2056" t="str">
            <v>كارگاه آبكاري لوكس</v>
          </cell>
          <cell r="P2056" t="str">
            <v>999</v>
          </cell>
        </row>
        <row r="2057">
          <cell r="A2057">
            <v>9999</v>
          </cell>
          <cell r="B2057" t="str">
            <v>990002101273</v>
          </cell>
          <cell r="C2057" t="str">
            <v>990</v>
          </cell>
          <cell r="D2057" t="str">
            <v>990002</v>
          </cell>
          <cell r="E2057" t="str">
            <v>حسابهاي انتظامي</v>
          </cell>
          <cell r="F2057" t="str">
            <v>اسناد تضميني به نفع شركت</v>
          </cell>
          <cell r="G2057" t="str">
            <v>101273</v>
          </cell>
          <cell r="H2057" t="str">
            <v>شرکت قطعه سازان</v>
          </cell>
          <cell r="P2057" t="str">
            <v>999</v>
          </cell>
        </row>
        <row r="2058">
          <cell r="A2058">
            <v>9999</v>
          </cell>
          <cell r="B2058" t="str">
            <v>990002101293</v>
          </cell>
          <cell r="C2058" t="str">
            <v>990</v>
          </cell>
          <cell r="D2058" t="str">
            <v>990002</v>
          </cell>
          <cell r="E2058" t="str">
            <v>حسابهاي انتظامي</v>
          </cell>
          <cell r="F2058" t="str">
            <v>اسناد تضميني به نفع شركت</v>
          </cell>
          <cell r="G2058" t="str">
            <v>101293</v>
          </cell>
          <cell r="H2058" t="str">
            <v>كارگاه المهدي</v>
          </cell>
          <cell r="P2058" t="str">
            <v>999</v>
          </cell>
        </row>
        <row r="2059">
          <cell r="A2059">
            <v>9999</v>
          </cell>
          <cell r="B2059" t="str">
            <v>990002101423</v>
          </cell>
          <cell r="C2059" t="str">
            <v>990</v>
          </cell>
          <cell r="D2059" t="str">
            <v>990002</v>
          </cell>
          <cell r="E2059" t="str">
            <v>حسابهاي انتظامي</v>
          </cell>
          <cell r="F2059" t="str">
            <v>اسناد تضميني به نفع شركت</v>
          </cell>
          <cell r="G2059" t="str">
            <v>101423</v>
          </cell>
          <cell r="H2059" t="str">
            <v>شرکت آشيان سازان آذربايجان</v>
          </cell>
          <cell r="P2059" t="str">
            <v>999</v>
          </cell>
        </row>
        <row r="2060">
          <cell r="A2060">
            <v>9999</v>
          </cell>
          <cell r="B2060" t="str">
            <v>990002101682</v>
          </cell>
          <cell r="C2060" t="str">
            <v>990</v>
          </cell>
          <cell r="D2060" t="str">
            <v>990002</v>
          </cell>
          <cell r="E2060" t="str">
            <v>حسابهاي انتظامي</v>
          </cell>
          <cell r="F2060" t="str">
            <v>اسناد تضميني به نفع شركت</v>
          </cell>
          <cell r="G2060" t="str">
            <v>101682</v>
          </cell>
          <cell r="H2060" t="str">
            <v>شركت سحاب تبريز</v>
          </cell>
          <cell r="P2060" t="str">
            <v>999</v>
          </cell>
        </row>
        <row r="2061">
          <cell r="A2061">
            <v>9999</v>
          </cell>
          <cell r="B2061" t="str">
            <v>990002101867</v>
          </cell>
          <cell r="C2061" t="str">
            <v>990</v>
          </cell>
          <cell r="D2061" t="str">
            <v>990002</v>
          </cell>
          <cell r="E2061" t="str">
            <v>حسابهاي انتظامي</v>
          </cell>
          <cell r="F2061" t="str">
            <v>اسناد تضميني به نفع شركت</v>
          </cell>
          <cell r="G2061" t="str">
            <v>101867</v>
          </cell>
          <cell r="H2061" t="str">
            <v>كارگاه كات فن آذر</v>
          </cell>
          <cell r="P2061" t="str">
            <v>999</v>
          </cell>
        </row>
        <row r="2062">
          <cell r="A2062">
            <v>9999</v>
          </cell>
          <cell r="B2062" t="str">
            <v>990002101881</v>
          </cell>
          <cell r="C2062" t="str">
            <v>990</v>
          </cell>
          <cell r="D2062" t="str">
            <v>990002</v>
          </cell>
          <cell r="E2062" t="str">
            <v>حسابهاي انتظامي</v>
          </cell>
          <cell r="F2062" t="str">
            <v>اسناد تضميني به نفع شركت</v>
          </cell>
          <cell r="G2062" t="str">
            <v>101881</v>
          </cell>
          <cell r="H2062" t="str">
            <v>شركت مارال نقش آذربايجان</v>
          </cell>
          <cell r="P2062" t="str">
            <v>999</v>
          </cell>
        </row>
        <row r="2063">
          <cell r="A2063">
            <v>9999</v>
          </cell>
          <cell r="B2063" t="str">
            <v>990002101912</v>
          </cell>
          <cell r="C2063" t="str">
            <v>990</v>
          </cell>
          <cell r="D2063" t="str">
            <v>990002</v>
          </cell>
          <cell r="E2063" t="str">
            <v>حسابهاي انتظامي</v>
          </cell>
          <cell r="F2063" t="str">
            <v>اسناد تضميني به نفع شركت</v>
          </cell>
          <cell r="G2063" t="str">
            <v>101912</v>
          </cell>
          <cell r="H2063" t="str">
            <v>آبكاري تكنو آب</v>
          </cell>
          <cell r="P2063" t="str">
            <v>999</v>
          </cell>
        </row>
        <row r="2064">
          <cell r="A2064">
            <v>9999</v>
          </cell>
          <cell r="B2064" t="str">
            <v>990002101523</v>
          </cell>
          <cell r="C2064" t="str">
            <v>990</v>
          </cell>
          <cell r="D2064" t="str">
            <v>990002</v>
          </cell>
          <cell r="E2064" t="str">
            <v>حسابهاي انتظامي</v>
          </cell>
          <cell r="F2064" t="str">
            <v>اسناد تضميني به نفع شركت</v>
          </cell>
          <cell r="G2064" t="str">
            <v>101523</v>
          </cell>
          <cell r="H2064" t="str">
            <v>شركت فن ناب</v>
          </cell>
          <cell r="P2064" t="str">
            <v>999</v>
          </cell>
        </row>
        <row r="2065">
          <cell r="A2065">
            <v>9999</v>
          </cell>
          <cell r="B2065" t="str">
            <v>990002101242</v>
          </cell>
          <cell r="C2065" t="str">
            <v>990</v>
          </cell>
          <cell r="D2065" t="str">
            <v>990002</v>
          </cell>
          <cell r="E2065" t="str">
            <v>حسابهاي انتظامي</v>
          </cell>
          <cell r="F2065" t="str">
            <v>اسناد تضميني به نفع شركت</v>
          </cell>
          <cell r="G2065" t="str">
            <v>101242</v>
          </cell>
          <cell r="H2065" t="str">
            <v>آذر فيلر</v>
          </cell>
          <cell r="P2065" t="str">
            <v>999</v>
          </cell>
        </row>
        <row r="2066">
          <cell r="A2066">
            <v>9999</v>
          </cell>
          <cell r="B2066" t="str">
            <v>990002101414</v>
          </cell>
          <cell r="C2066" t="str">
            <v>990</v>
          </cell>
          <cell r="D2066" t="str">
            <v>990002</v>
          </cell>
          <cell r="E2066" t="str">
            <v>حسابهاي انتظامي</v>
          </cell>
          <cell r="F2066" t="str">
            <v>اسناد تضميني به نفع شركت</v>
          </cell>
          <cell r="G2066" t="str">
            <v>101414</v>
          </cell>
          <cell r="H2066" t="str">
            <v>شركت آذردنده تبريز</v>
          </cell>
          <cell r="P2066" t="str">
            <v>999</v>
          </cell>
        </row>
        <row r="2067">
          <cell r="A2067">
            <v>9999</v>
          </cell>
          <cell r="B2067" t="str">
            <v>990002101377</v>
          </cell>
          <cell r="C2067" t="str">
            <v>990</v>
          </cell>
          <cell r="D2067" t="str">
            <v>990002</v>
          </cell>
          <cell r="E2067" t="str">
            <v>حسابهاي انتظامي</v>
          </cell>
          <cell r="F2067" t="str">
            <v>اسناد تضميني به نفع شركت</v>
          </cell>
          <cell r="G2067" t="str">
            <v>101377</v>
          </cell>
          <cell r="H2067" t="str">
            <v>شرکت همکارصنايع</v>
          </cell>
          <cell r="P2067" t="str">
            <v>999</v>
          </cell>
        </row>
        <row r="2068">
          <cell r="A2068">
            <v>9999</v>
          </cell>
          <cell r="B2068" t="str">
            <v>990002101840</v>
          </cell>
          <cell r="C2068" t="str">
            <v>990</v>
          </cell>
          <cell r="D2068" t="str">
            <v>990002</v>
          </cell>
          <cell r="E2068" t="str">
            <v>حسابهاي انتظامي</v>
          </cell>
          <cell r="F2068" t="str">
            <v>اسناد تضميني به نفع شركت</v>
          </cell>
          <cell r="G2068" t="str">
            <v>101840</v>
          </cell>
          <cell r="H2068" t="str">
            <v>نوين ابزار</v>
          </cell>
          <cell r="P2068" t="str">
            <v>999</v>
          </cell>
        </row>
        <row r="2069">
          <cell r="A2069">
            <v>9999</v>
          </cell>
          <cell r="B2069" t="str">
            <v>990002101502</v>
          </cell>
          <cell r="C2069" t="str">
            <v>990</v>
          </cell>
          <cell r="D2069" t="str">
            <v>990002</v>
          </cell>
          <cell r="E2069" t="str">
            <v>حسابهاي انتظامي</v>
          </cell>
          <cell r="F2069" t="str">
            <v>اسناد تضميني به نفع شركت</v>
          </cell>
          <cell r="G2069" t="str">
            <v>101502</v>
          </cell>
          <cell r="H2069" t="str">
            <v>شركت فرايند ابتكار امين (اقاي وزير نظام)</v>
          </cell>
          <cell r="P2069" t="str">
            <v>999</v>
          </cell>
        </row>
        <row r="2070">
          <cell r="A2070">
            <v>9999</v>
          </cell>
          <cell r="B2070" t="str">
            <v>990002101517</v>
          </cell>
          <cell r="C2070" t="str">
            <v>990</v>
          </cell>
          <cell r="D2070" t="str">
            <v>990002</v>
          </cell>
          <cell r="E2070" t="str">
            <v>حسابهاي انتظامي</v>
          </cell>
          <cell r="F2070" t="str">
            <v>اسناد تضميني به نفع شركت</v>
          </cell>
          <cell r="G2070" t="str">
            <v>101517</v>
          </cell>
          <cell r="H2070" t="str">
            <v>كارگاه توليدي صنعتي امين (سنگزني امين)</v>
          </cell>
          <cell r="P2070" t="str">
            <v>999</v>
          </cell>
        </row>
        <row r="2071">
          <cell r="A2071">
            <v>9999</v>
          </cell>
          <cell r="B2071" t="str">
            <v>990002101659</v>
          </cell>
          <cell r="C2071" t="str">
            <v>990</v>
          </cell>
          <cell r="D2071" t="str">
            <v>990002</v>
          </cell>
          <cell r="E2071" t="str">
            <v>حسابهاي انتظامي</v>
          </cell>
          <cell r="F2071" t="str">
            <v>اسناد تضميني به نفع شركت</v>
          </cell>
          <cell r="G2071" t="str">
            <v>101659</v>
          </cell>
          <cell r="H2071" t="str">
            <v>آبكاري آريا</v>
          </cell>
          <cell r="P2071" t="str">
            <v>999</v>
          </cell>
        </row>
        <row r="2072">
          <cell r="A2072">
            <v>9999</v>
          </cell>
          <cell r="B2072" t="str">
            <v>990002101680</v>
          </cell>
          <cell r="C2072" t="str">
            <v>990</v>
          </cell>
          <cell r="D2072" t="str">
            <v>990002</v>
          </cell>
          <cell r="E2072" t="str">
            <v>حسابهاي انتظامي</v>
          </cell>
          <cell r="F2072" t="str">
            <v>اسناد تضميني به نفع شركت</v>
          </cell>
          <cell r="G2072" t="str">
            <v>101680</v>
          </cell>
          <cell r="H2072" t="str">
            <v>شركت ريخته گري دانا روش انديشه</v>
          </cell>
          <cell r="P2072" t="str">
            <v>999</v>
          </cell>
        </row>
        <row r="2073">
          <cell r="A2073">
            <v>9999</v>
          </cell>
          <cell r="B2073" t="str">
            <v>990002101686</v>
          </cell>
          <cell r="C2073" t="str">
            <v>990</v>
          </cell>
          <cell r="D2073" t="str">
            <v>990002</v>
          </cell>
          <cell r="E2073" t="str">
            <v>حسابهاي انتظامي</v>
          </cell>
          <cell r="F2073" t="str">
            <v>اسناد تضميني به نفع شركت</v>
          </cell>
          <cell r="G2073" t="str">
            <v>101686</v>
          </cell>
          <cell r="H2073" t="str">
            <v>شركت فن گستر</v>
          </cell>
          <cell r="P2073" t="str">
            <v>999</v>
          </cell>
        </row>
        <row r="2074">
          <cell r="A2074">
            <v>9999</v>
          </cell>
          <cell r="B2074" t="str">
            <v>990002101747</v>
          </cell>
          <cell r="C2074" t="str">
            <v>990</v>
          </cell>
          <cell r="D2074" t="str">
            <v>990002</v>
          </cell>
          <cell r="E2074" t="str">
            <v>حسابهاي انتظامي</v>
          </cell>
          <cell r="F2074" t="str">
            <v>اسناد تضميني به نفع شركت</v>
          </cell>
          <cell r="G2074" t="str">
            <v>101747</v>
          </cell>
          <cell r="H2074" t="str">
            <v>كارگاه پوريا صنعت</v>
          </cell>
          <cell r="P2074" t="str">
            <v>999</v>
          </cell>
        </row>
        <row r="2075">
          <cell r="A2075">
            <v>9999</v>
          </cell>
          <cell r="B2075" t="str">
            <v>990002101288</v>
          </cell>
          <cell r="C2075" t="str">
            <v>990</v>
          </cell>
          <cell r="D2075" t="str">
            <v>990002</v>
          </cell>
          <cell r="E2075" t="str">
            <v>حسابهاي انتظامي</v>
          </cell>
          <cell r="F2075" t="str">
            <v>اسناد تضميني به نفع شركت</v>
          </cell>
          <cell r="G2075" t="str">
            <v>101288</v>
          </cell>
          <cell r="H2075" t="str">
            <v>توفيق صنعت</v>
          </cell>
          <cell r="P2075" t="str">
            <v>999</v>
          </cell>
        </row>
        <row r="2076">
          <cell r="A2076">
            <v>9999</v>
          </cell>
          <cell r="B2076" t="str">
            <v>990002101438</v>
          </cell>
          <cell r="C2076" t="str">
            <v>990</v>
          </cell>
          <cell r="D2076" t="str">
            <v>990002</v>
          </cell>
          <cell r="E2076" t="str">
            <v>حسابهاي انتظامي</v>
          </cell>
          <cell r="F2076" t="str">
            <v>اسناد تضميني به نفع شركت</v>
          </cell>
          <cell r="G2076" t="str">
            <v>101438</v>
          </cell>
          <cell r="H2076" t="str">
            <v>كارگاه مهندس هادي</v>
          </cell>
          <cell r="P2076" t="str">
            <v>999</v>
          </cell>
        </row>
        <row r="2077">
          <cell r="A2077">
            <v>9999</v>
          </cell>
          <cell r="B2077" t="str">
            <v>990002101257</v>
          </cell>
          <cell r="C2077" t="str">
            <v>990</v>
          </cell>
          <cell r="D2077" t="str">
            <v>990002</v>
          </cell>
          <cell r="E2077" t="str">
            <v>حسابهاي انتظامي</v>
          </cell>
          <cell r="F2077" t="str">
            <v>اسناد تضميني به نفع شركت</v>
          </cell>
          <cell r="G2077" t="str">
            <v>101257</v>
          </cell>
          <cell r="H2077" t="str">
            <v>كارگاه فرجزاده</v>
          </cell>
          <cell r="P2077" t="str">
            <v>999</v>
          </cell>
        </row>
        <row r="2078">
          <cell r="A2078">
            <v>9999</v>
          </cell>
          <cell r="B2078" t="str">
            <v>990002101259</v>
          </cell>
          <cell r="C2078" t="str">
            <v>990</v>
          </cell>
          <cell r="D2078" t="str">
            <v>990002</v>
          </cell>
          <cell r="E2078" t="str">
            <v>حسابهاي انتظامي</v>
          </cell>
          <cell r="F2078" t="str">
            <v>اسناد تضميني به نفع شركت</v>
          </cell>
          <cell r="G2078" t="str">
            <v>101259</v>
          </cell>
          <cell r="H2078" t="str">
            <v>كارگاه حسينپور خيري</v>
          </cell>
          <cell r="P2078" t="str">
            <v>999</v>
          </cell>
        </row>
        <row r="2079">
          <cell r="A2079">
            <v>9999</v>
          </cell>
          <cell r="B2079" t="str">
            <v>990002101278</v>
          </cell>
          <cell r="C2079" t="str">
            <v>990</v>
          </cell>
          <cell r="D2079" t="str">
            <v>990002</v>
          </cell>
          <cell r="E2079" t="str">
            <v>حسابهاي انتظامي</v>
          </cell>
          <cell r="F2079" t="str">
            <v>اسناد تضميني به نفع شركت</v>
          </cell>
          <cell r="G2079" t="str">
            <v>101278</v>
          </cell>
          <cell r="H2079" t="str">
            <v>صنايع لاستيک ممتاز تهران</v>
          </cell>
          <cell r="P2079" t="str">
            <v>999</v>
          </cell>
        </row>
        <row r="2080">
          <cell r="A2080">
            <v>9999</v>
          </cell>
          <cell r="B2080" t="str">
            <v>990002101337</v>
          </cell>
          <cell r="C2080" t="str">
            <v>990</v>
          </cell>
          <cell r="D2080" t="str">
            <v>990002</v>
          </cell>
          <cell r="E2080" t="str">
            <v>حسابهاي انتظامي</v>
          </cell>
          <cell r="F2080" t="str">
            <v>اسناد تضميني به نفع شركت</v>
          </cell>
          <cell r="G2080" t="str">
            <v>101337</v>
          </cell>
          <cell r="H2080" t="str">
            <v>خليل سلطاني</v>
          </cell>
          <cell r="P2080" t="str">
            <v>999</v>
          </cell>
        </row>
        <row r="2081">
          <cell r="A2081">
            <v>9999</v>
          </cell>
          <cell r="B2081" t="str">
            <v>990002101515</v>
          </cell>
          <cell r="C2081" t="str">
            <v>990</v>
          </cell>
          <cell r="D2081" t="str">
            <v>990002</v>
          </cell>
          <cell r="E2081" t="str">
            <v>حسابهاي انتظامي</v>
          </cell>
          <cell r="F2081" t="str">
            <v>اسناد تضميني به نفع شركت</v>
          </cell>
          <cell r="G2081" t="str">
            <v>101515</v>
          </cell>
          <cell r="H2081" t="str">
            <v>شرکت پارس صنعت تبريز</v>
          </cell>
          <cell r="P2081" t="str">
            <v>999</v>
          </cell>
        </row>
        <row r="2082">
          <cell r="A2082">
            <v>9999</v>
          </cell>
          <cell r="B2082" t="str">
            <v>990002101607</v>
          </cell>
          <cell r="C2082" t="str">
            <v>990</v>
          </cell>
          <cell r="D2082" t="str">
            <v>990002</v>
          </cell>
          <cell r="E2082" t="str">
            <v>حسابهاي انتظامي</v>
          </cell>
          <cell r="F2082" t="str">
            <v>اسناد تضميني به نفع شركت</v>
          </cell>
          <cell r="G2082" t="str">
            <v>101607</v>
          </cell>
          <cell r="H2082" t="str">
            <v>كارگاه صنعتي پالاديم</v>
          </cell>
          <cell r="P2082" t="str">
            <v>999</v>
          </cell>
        </row>
        <row r="2083">
          <cell r="A2083">
            <v>9999</v>
          </cell>
          <cell r="B2083" t="str">
            <v>990002101773</v>
          </cell>
          <cell r="C2083" t="str">
            <v>990</v>
          </cell>
          <cell r="D2083" t="str">
            <v>990002</v>
          </cell>
          <cell r="E2083" t="str">
            <v>حسابهاي انتظامي</v>
          </cell>
          <cell r="F2083" t="str">
            <v>اسناد تضميني به نفع شركت</v>
          </cell>
          <cell r="G2083" t="str">
            <v>101773</v>
          </cell>
          <cell r="H2083" t="str">
            <v>شركت گئنيش زامان</v>
          </cell>
          <cell r="P2083" t="str">
            <v>999</v>
          </cell>
        </row>
        <row r="2084">
          <cell r="A2084">
            <v>9999</v>
          </cell>
          <cell r="B2084" t="str">
            <v>990002101440</v>
          </cell>
          <cell r="C2084" t="str">
            <v>990</v>
          </cell>
          <cell r="D2084" t="str">
            <v>990002</v>
          </cell>
          <cell r="E2084" t="str">
            <v>حسابهاي انتظامي</v>
          </cell>
          <cell r="F2084" t="str">
            <v>اسناد تضميني به نفع شركت</v>
          </cell>
          <cell r="G2084" t="str">
            <v>101440</v>
          </cell>
          <cell r="H2084" t="str">
            <v>پوريا طوس</v>
          </cell>
          <cell r="P2084" t="str">
            <v>999</v>
          </cell>
        </row>
        <row r="2085">
          <cell r="A2085">
            <v>9999</v>
          </cell>
          <cell r="B2085" t="str">
            <v>990002101368</v>
          </cell>
          <cell r="C2085" t="str">
            <v>990</v>
          </cell>
          <cell r="D2085" t="str">
            <v>990002</v>
          </cell>
          <cell r="E2085" t="str">
            <v>حسابهاي انتظامي</v>
          </cell>
          <cell r="F2085" t="str">
            <v>اسناد تضميني به نفع شركت</v>
          </cell>
          <cell r="G2085" t="str">
            <v>101368</v>
          </cell>
          <cell r="H2085" t="str">
            <v>شرکت طراحي مهندسي هميارطرح آذر</v>
          </cell>
          <cell r="P2085" t="str">
            <v>999</v>
          </cell>
        </row>
        <row r="2086">
          <cell r="A2086">
            <v>9999</v>
          </cell>
          <cell r="B2086" t="str">
            <v>990002101387</v>
          </cell>
          <cell r="C2086" t="str">
            <v>990</v>
          </cell>
          <cell r="D2086" t="str">
            <v>990002</v>
          </cell>
          <cell r="E2086" t="str">
            <v>حسابهاي انتظامي</v>
          </cell>
          <cell r="F2086" t="str">
            <v>اسناد تضميني به نفع شركت</v>
          </cell>
          <cell r="G2086" t="str">
            <v>101387</v>
          </cell>
          <cell r="H2086" t="str">
            <v>كارتن سازي سعيد</v>
          </cell>
          <cell r="P2086" t="str">
            <v>999</v>
          </cell>
        </row>
        <row r="2087">
          <cell r="A2087">
            <v>9999</v>
          </cell>
          <cell r="B2087" t="str">
            <v>990002101344</v>
          </cell>
          <cell r="C2087" t="str">
            <v>990</v>
          </cell>
          <cell r="D2087" t="str">
            <v>990002</v>
          </cell>
          <cell r="E2087" t="str">
            <v>حسابهاي انتظامي</v>
          </cell>
          <cell r="F2087" t="str">
            <v>اسناد تضميني به نفع شركت</v>
          </cell>
          <cell r="G2087" t="str">
            <v>101344</v>
          </cell>
          <cell r="H2087" t="str">
            <v>كارگاه فاخري</v>
          </cell>
          <cell r="P2087" t="str">
            <v>999</v>
          </cell>
        </row>
        <row r="2088">
          <cell r="A2088">
            <v>9999</v>
          </cell>
          <cell r="B2088" t="str">
            <v>990002101953</v>
          </cell>
          <cell r="C2088" t="str">
            <v>990</v>
          </cell>
          <cell r="D2088" t="str">
            <v>990002</v>
          </cell>
          <cell r="E2088" t="str">
            <v>حسابهاي انتظامي</v>
          </cell>
          <cell r="F2088" t="str">
            <v>اسناد تضميني به نفع شركت</v>
          </cell>
          <cell r="G2088" t="str">
            <v>101953</v>
          </cell>
          <cell r="H2088" t="str">
            <v>آقاي رضا علي نژاد فرد فخيم</v>
          </cell>
          <cell r="P2088" t="str">
            <v>999</v>
          </cell>
        </row>
        <row r="2089">
          <cell r="A2089">
            <v>9999</v>
          </cell>
          <cell r="B2089" t="str">
            <v>990002101392</v>
          </cell>
          <cell r="C2089" t="str">
            <v>990</v>
          </cell>
          <cell r="D2089" t="str">
            <v>990002</v>
          </cell>
          <cell r="E2089" t="str">
            <v>حسابهاي انتظامي</v>
          </cell>
          <cell r="F2089" t="str">
            <v>اسناد تضميني به نفع شركت</v>
          </cell>
          <cell r="G2089" t="str">
            <v>101392</v>
          </cell>
          <cell r="H2089" t="str">
            <v>شرکت شعله صنعت</v>
          </cell>
          <cell r="P2089" t="str">
            <v>999</v>
          </cell>
        </row>
        <row r="2090">
          <cell r="A2090">
            <v>9999</v>
          </cell>
          <cell r="B2090" t="str">
            <v>990002101342</v>
          </cell>
          <cell r="C2090" t="str">
            <v>990</v>
          </cell>
          <cell r="D2090" t="str">
            <v>990002</v>
          </cell>
          <cell r="E2090" t="str">
            <v>حسابهاي انتظامي</v>
          </cell>
          <cell r="F2090" t="str">
            <v>اسناد تضميني به نفع شركت</v>
          </cell>
          <cell r="G2090" t="str">
            <v>101342</v>
          </cell>
          <cell r="H2090" t="str">
            <v>شرکت راشا</v>
          </cell>
          <cell r="P2090" t="str">
            <v>999</v>
          </cell>
        </row>
        <row r="2091">
          <cell r="A2091">
            <v>9999</v>
          </cell>
          <cell r="B2091" t="str">
            <v>990002101439</v>
          </cell>
          <cell r="C2091" t="str">
            <v>990</v>
          </cell>
          <cell r="D2091" t="str">
            <v>990002</v>
          </cell>
          <cell r="E2091" t="str">
            <v>حسابهاي انتظامي</v>
          </cell>
          <cell r="F2091" t="str">
            <v>اسناد تضميني به نفع شركت</v>
          </cell>
          <cell r="G2091" t="str">
            <v>101439</v>
          </cell>
          <cell r="H2091" t="str">
            <v>تبريز فن آور</v>
          </cell>
          <cell r="P2091" t="str">
            <v>999</v>
          </cell>
        </row>
        <row r="2092">
          <cell r="A2092">
            <v>9999</v>
          </cell>
          <cell r="B2092" t="str">
            <v>990002101949</v>
          </cell>
          <cell r="C2092" t="str">
            <v>990</v>
          </cell>
          <cell r="D2092" t="str">
            <v>990002</v>
          </cell>
          <cell r="E2092" t="str">
            <v>حسابهاي انتظامي</v>
          </cell>
          <cell r="F2092" t="str">
            <v>اسناد تضميني به نفع شركت</v>
          </cell>
          <cell r="G2092" t="str">
            <v>101949</v>
          </cell>
          <cell r="H2092" t="str">
            <v>شركت مهندسي هوشمند صنعت ايمن</v>
          </cell>
          <cell r="P2092" t="str">
            <v>999</v>
          </cell>
        </row>
        <row r="2093">
          <cell r="A2093">
            <v>9999</v>
          </cell>
          <cell r="B2093" t="str">
            <v>990002101369</v>
          </cell>
          <cell r="C2093" t="str">
            <v>990</v>
          </cell>
          <cell r="D2093" t="str">
            <v>990002</v>
          </cell>
          <cell r="E2093" t="str">
            <v>حسابهاي انتظامي</v>
          </cell>
          <cell r="F2093" t="str">
            <v>اسناد تضميني به نفع شركت</v>
          </cell>
          <cell r="G2093" t="str">
            <v>101369</v>
          </cell>
          <cell r="H2093" t="str">
            <v>شرکت سما ميکرو</v>
          </cell>
          <cell r="P2093" t="str">
            <v>999</v>
          </cell>
        </row>
        <row r="2094">
          <cell r="A2094">
            <v>9999</v>
          </cell>
          <cell r="B2094" t="str">
            <v>990002101761</v>
          </cell>
          <cell r="C2094" t="str">
            <v>990</v>
          </cell>
          <cell r="D2094" t="str">
            <v>990002</v>
          </cell>
          <cell r="E2094" t="str">
            <v>حسابهاي انتظامي</v>
          </cell>
          <cell r="F2094" t="str">
            <v>اسناد تضميني به نفع شركت</v>
          </cell>
          <cell r="G2094" t="str">
            <v>101761</v>
          </cell>
          <cell r="H2094" t="str">
            <v>شركت فامور مهرگان</v>
          </cell>
          <cell r="P2094" t="str">
            <v>999</v>
          </cell>
        </row>
        <row r="2095">
          <cell r="A2095">
            <v>9999</v>
          </cell>
          <cell r="B2095" t="str">
            <v>990002101361</v>
          </cell>
          <cell r="C2095" t="str">
            <v>990</v>
          </cell>
          <cell r="D2095" t="str">
            <v>990002</v>
          </cell>
          <cell r="E2095" t="str">
            <v>حسابهاي انتظامي</v>
          </cell>
          <cell r="F2095" t="str">
            <v>اسناد تضميني به نفع شركت</v>
          </cell>
          <cell r="G2095" t="str">
            <v>101361</v>
          </cell>
          <cell r="H2095" t="str">
            <v>شرکت ستاره دانش سيستم قشم</v>
          </cell>
          <cell r="P2095" t="str">
            <v>999</v>
          </cell>
        </row>
        <row r="2096">
          <cell r="A2096">
            <v>9999</v>
          </cell>
          <cell r="B2096" t="str">
            <v>990002101390</v>
          </cell>
          <cell r="C2096" t="str">
            <v>990</v>
          </cell>
          <cell r="D2096" t="str">
            <v>990002</v>
          </cell>
          <cell r="E2096" t="str">
            <v>حسابهاي انتظامي</v>
          </cell>
          <cell r="F2096" t="str">
            <v>اسناد تضميني به نفع شركت</v>
          </cell>
          <cell r="G2096" t="str">
            <v>101390</v>
          </cell>
          <cell r="H2096" t="str">
            <v>شرکت شبيرصنعت</v>
          </cell>
          <cell r="P2096" t="str">
            <v>999</v>
          </cell>
        </row>
        <row r="2097">
          <cell r="A2097">
            <v>9999</v>
          </cell>
          <cell r="B2097" t="str">
            <v>990002101699</v>
          </cell>
          <cell r="C2097" t="str">
            <v>990</v>
          </cell>
          <cell r="D2097" t="str">
            <v>990002</v>
          </cell>
          <cell r="E2097" t="str">
            <v>حسابهاي انتظامي</v>
          </cell>
          <cell r="F2097" t="str">
            <v>اسناد تضميني به نفع شركت</v>
          </cell>
          <cell r="G2097" t="str">
            <v>101699</v>
          </cell>
          <cell r="H2097" t="str">
            <v>متفرقه</v>
          </cell>
          <cell r="P2097" t="str">
            <v>999</v>
          </cell>
        </row>
        <row r="2098">
          <cell r="A2098">
            <v>9999</v>
          </cell>
          <cell r="B2098" t="str">
            <v>990002101391</v>
          </cell>
          <cell r="C2098" t="str">
            <v>990</v>
          </cell>
          <cell r="D2098" t="str">
            <v>990002</v>
          </cell>
          <cell r="E2098" t="str">
            <v>حسابهاي انتظامي</v>
          </cell>
          <cell r="F2098" t="str">
            <v>اسناد تضميني به نفع شركت</v>
          </cell>
          <cell r="G2098" t="str">
            <v>101391</v>
          </cell>
          <cell r="H2098" t="str">
            <v>شرکت ساپ</v>
          </cell>
          <cell r="P2098" t="str">
            <v>999</v>
          </cell>
        </row>
        <row r="2099">
          <cell r="A2099">
            <v>9999</v>
          </cell>
          <cell r="B2099" t="str">
            <v>990002101359</v>
          </cell>
          <cell r="C2099" t="str">
            <v>990</v>
          </cell>
          <cell r="D2099" t="str">
            <v>990002</v>
          </cell>
          <cell r="E2099" t="str">
            <v>حسابهاي انتظامي</v>
          </cell>
          <cell r="F2099" t="str">
            <v>اسناد تضميني به نفع شركت</v>
          </cell>
          <cell r="G2099" t="str">
            <v>101359</v>
          </cell>
          <cell r="H2099" t="str">
            <v>شرکت جهش طب</v>
          </cell>
          <cell r="P2099" t="str">
            <v>999</v>
          </cell>
        </row>
        <row r="2100">
          <cell r="A2100">
            <v>9999</v>
          </cell>
          <cell r="B2100" t="str">
            <v>990002101380</v>
          </cell>
          <cell r="C2100" t="str">
            <v>990</v>
          </cell>
          <cell r="D2100" t="str">
            <v>990002</v>
          </cell>
          <cell r="E2100" t="str">
            <v>حسابهاي انتظامي</v>
          </cell>
          <cell r="F2100" t="str">
            <v>اسناد تضميني به نفع شركت</v>
          </cell>
          <cell r="G2100" t="str">
            <v>101380</v>
          </cell>
          <cell r="H2100" t="str">
            <v>شرکت صنعتي توربين</v>
          </cell>
          <cell r="P2100" t="str">
            <v>999</v>
          </cell>
        </row>
        <row r="2101">
          <cell r="A2101">
            <v>9999</v>
          </cell>
          <cell r="B2101" t="str">
            <v>990002101379</v>
          </cell>
          <cell r="C2101" t="str">
            <v>990</v>
          </cell>
          <cell r="D2101" t="str">
            <v>990002</v>
          </cell>
          <cell r="E2101" t="str">
            <v>حسابهاي انتظامي</v>
          </cell>
          <cell r="F2101" t="str">
            <v>اسناد تضميني به نفع شركت</v>
          </cell>
          <cell r="G2101" t="str">
            <v>101379</v>
          </cell>
          <cell r="H2101" t="str">
            <v>شرکت کاوش</v>
          </cell>
          <cell r="P2101" t="str">
            <v>999</v>
          </cell>
        </row>
        <row r="2102">
          <cell r="A2102">
            <v>9999</v>
          </cell>
          <cell r="B2102" t="str">
            <v>990002101345</v>
          </cell>
          <cell r="C2102" t="str">
            <v>990</v>
          </cell>
          <cell r="D2102" t="str">
            <v>990002</v>
          </cell>
          <cell r="E2102" t="str">
            <v>حسابهاي انتظامي</v>
          </cell>
          <cell r="F2102" t="str">
            <v>اسناد تضميني به نفع شركت</v>
          </cell>
          <cell r="G2102" t="str">
            <v>101345</v>
          </cell>
          <cell r="H2102" t="str">
            <v>تکنوفرم</v>
          </cell>
          <cell r="P2102" t="str">
            <v>999</v>
          </cell>
        </row>
        <row r="2103">
          <cell r="A2103">
            <v>9999</v>
          </cell>
          <cell r="B2103" t="str">
            <v>990002101351</v>
          </cell>
          <cell r="C2103" t="str">
            <v>990</v>
          </cell>
          <cell r="D2103" t="str">
            <v>990002</v>
          </cell>
          <cell r="E2103" t="str">
            <v>حسابهاي انتظامي</v>
          </cell>
          <cell r="F2103" t="str">
            <v>اسناد تضميني به نفع شركت</v>
          </cell>
          <cell r="G2103" t="str">
            <v>101351</v>
          </cell>
          <cell r="H2103" t="str">
            <v>حمل ونقل اطمينان آذرکاران</v>
          </cell>
          <cell r="P2103" t="str">
            <v>999</v>
          </cell>
        </row>
        <row r="2104">
          <cell r="A2104">
            <v>9999</v>
          </cell>
          <cell r="B2104" t="str">
            <v>990002101348</v>
          </cell>
          <cell r="C2104" t="str">
            <v>990</v>
          </cell>
          <cell r="D2104" t="str">
            <v>990002</v>
          </cell>
          <cell r="E2104" t="str">
            <v>حسابهاي انتظامي</v>
          </cell>
          <cell r="F2104" t="str">
            <v>اسناد تضميني به نفع شركت</v>
          </cell>
          <cell r="G2104" t="str">
            <v>101348</v>
          </cell>
          <cell r="H2104" t="str">
            <v>دمير پولاد (آذرکي)</v>
          </cell>
          <cell r="P2104" t="str">
            <v>999</v>
          </cell>
        </row>
        <row r="2105">
          <cell r="A2105">
            <v>9999</v>
          </cell>
          <cell r="B2105" t="str">
            <v>990002101818</v>
          </cell>
          <cell r="C2105" t="str">
            <v>990</v>
          </cell>
          <cell r="D2105" t="str">
            <v>990002</v>
          </cell>
          <cell r="E2105" t="str">
            <v>حسابهاي انتظامي</v>
          </cell>
          <cell r="F2105" t="str">
            <v>اسناد تضميني به نفع شركت</v>
          </cell>
          <cell r="G2105" t="str">
            <v>101818</v>
          </cell>
          <cell r="H2105" t="str">
            <v>آبكاري صدف</v>
          </cell>
          <cell r="P2105" t="str">
            <v>999</v>
          </cell>
        </row>
        <row r="2106">
          <cell r="A2106">
            <v>9999</v>
          </cell>
          <cell r="B2106" t="str">
            <v>990002101460</v>
          </cell>
          <cell r="C2106" t="str">
            <v>990</v>
          </cell>
          <cell r="D2106" t="str">
            <v>990002</v>
          </cell>
          <cell r="E2106" t="str">
            <v>حسابهاي انتظامي</v>
          </cell>
          <cell r="F2106" t="str">
            <v>اسناد تضميني به نفع شركت</v>
          </cell>
          <cell r="G2106" t="str">
            <v>101460</v>
          </cell>
          <cell r="H2106" t="str">
            <v>صنايع مهيار تهران</v>
          </cell>
          <cell r="P2106" t="str">
            <v>999</v>
          </cell>
        </row>
        <row r="2107">
          <cell r="A2107">
            <v>9999</v>
          </cell>
          <cell r="B2107" t="str">
            <v>990002101283</v>
          </cell>
          <cell r="C2107" t="str">
            <v>990</v>
          </cell>
          <cell r="D2107" t="str">
            <v>990002</v>
          </cell>
          <cell r="E2107" t="str">
            <v>حسابهاي انتظامي</v>
          </cell>
          <cell r="F2107" t="str">
            <v>اسناد تضميني به نفع شركت</v>
          </cell>
          <cell r="G2107" t="str">
            <v>101283</v>
          </cell>
          <cell r="H2107" t="str">
            <v>شرکت ايران رابر(حسيني )</v>
          </cell>
          <cell r="P2107" t="str">
            <v>999</v>
          </cell>
        </row>
        <row r="2108">
          <cell r="A2108">
            <v>9999</v>
          </cell>
          <cell r="B2108" t="str">
            <v>990002101349</v>
          </cell>
          <cell r="C2108" t="str">
            <v>990</v>
          </cell>
          <cell r="D2108" t="str">
            <v>990002</v>
          </cell>
          <cell r="E2108" t="str">
            <v>حسابهاي انتظامي</v>
          </cell>
          <cell r="F2108" t="str">
            <v>اسناد تضميني به نفع شركت</v>
          </cell>
          <cell r="G2108" t="str">
            <v>101349</v>
          </cell>
          <cell r="H2108" t="str">
            <v>حاجي مهدي صباغ</v>
          </cell>
          <cell r="P2108" t="str">
            <v>999</v>
          </cell>
        </row>
        <row r="2109">
          <cell r="A2109">
            <v>9999</v>
          </cell>
          <cell r="B2109" t="str">
            <v>990002101347</v>
          </cell>
          <cell r="C2109" t="str">
            <v>990</v>
          </cell>
          <cell r="D2109" t="str">
            <v>990002</v>
          </cell>
          <cell r="E2109" t="str">
            <v>حسابهاي انتظامي</v>
          </cell>
          <cell r="F2109" t="str">
            <v>اسناد تضميني به نفع شركت</v>
          </cell>
          <cell r="G2109" t="str">
            <v>101347</v>
          </cell>
          <cell r="H2109" t="str">
            <v>جواد فرجيان</v>
          </cell>
          <cell r="P2109" t="str">
            <v>999</v>
          </cell>
        </row>
        <row r="2110">
          <cell r="A2110">
            <v>9999</v>
          </cell>
          <cell r="B2110" t="str">
            <v>990002101371</v>
          </cell>
          <cell r="C2110" t="str">
            <v>990</v>
          </cell>
          <cell r="D2110" t="str">
            <v>990002</v>
          </cell>
          <cell r="E2110" t="str">
            <v>حسابهاي انتظامي</v>
          </cell>
          <cell r="F2110" t="str">
            <v>اسناد تضميني به نفع شركت</v>
          </cell>
          <cell r="G2110" t="str">
            <v>101371</v>
          </cell>
          <cell r="H2110" t="str">
            <v>شهاب شمس</v>
          </cell>
          <cell r="P2110" t="str">
            <v>999</v>
          </cell>
        </row>
        <row r="2111">
          <cell r="A2111">
            <v>9999</v>
          </cell>
          <cell r="B2111" t="str">
            <v>990002101374</v>
          </cell>
          <cell r="C2111" t="str">
            <v>990</v>
          </cell>
          <cell r="D2111" t="str">
            <v>990002</v>
          </cell>
          <cell r="E2111" t="str">
            <v>حسابهاي انتظامي</v>
          </cell>
          <cell r="F2111" t="str">
            <v>اسناد تضميني به نفع شركت</v>
          </cell>
          <cell r="G2111" t="str">
            <v>101374</v>
          </cell>
          <cell r="H2111" t="str">
            <v>سنجه سازان</v>
          </cell>
          <cell r="P2111" t="str">
            <v>999</v>
          </cell>
        </row>
        <row r="2112">
          <cell r="A2112">
            <v>9999</v>
          </cell>
          <cell r="B2112" t="str">
            <v>990002101286</v>
          </cell>
          <cell r="C2112" t="str">
            <v>990</v>
          </cell>
          <cell r="D2112" t="str">
            <v>990002</v>
          </cell>
          <cell r="E2112" t="str">
            <v>حسابهاي انتظامي</v>
          </cell>
          <cell r="F2112" t="str">
            <v>اسناد تضميني به نفع شركت</v>
          </cell>
          <cell r="G2112" t="str">
            <v>101286</v>
          </cell>
          <cell r="H2112" t="str">
            <v>كارگاه تبريز پيچ</v>
          </cell>
          <cell r="P2112" t="str">
            <v>999</v>
          </cell>
        </row>
        <row r="2113">
          <cell r="A2113">
            <v>9999</v>
          </cell>
          <cell r="B2113" t="str">
            <v>990002101376</v>
          </cell>
          <cell r="C2113" t="str">
            <v>990</v>
          </cell>
          <cell r="D2113" t="str">
            <v>990002</v>
          </cell>
          <cell r="E2113" t="str">
            <v>حسابهاي انتظامي</v>
          </cell>
          <cell r="F2113" t="str">
            <v>اسناد تضميني به نفع شركت</v>
          </cell>
          <cell r="G2113" t="str">
            <v>101376</v>
          </cell>
          <cell r="H2113" t="str">
            <v>خدمات فني کريستال</v>
          </cell>
          <cell r="P2113" t="str">
            <v>999</v>
          </cell>
        </row>
        <row r="2114">
          <cell r="A2114">
            <v>9999</v>
          </cell>
          <cell r="B2114" t="str">
            <v>990002101388</v>
          </cell>
          <cell r="C2114" t="str">
            <v>990</v>
          </cell>
          <cell r="D2114" t="str">
            <v>990002</v>
          </cell>
          <cell r="E2114" t="str">
            <v>حسابهاي انتظامي</v>
          </cell>
          <cell r="F2114" t="str">
            <v>اسناد تضميني به نفع شركت</v>
          </cell>
          <cell r="G2114" t="str">
            <v>101388</v>
          </cell>
          <cell r="H2114" t="str">
            <v>آقاي بدرنژاد</v>
          </cell>
          <cell r="P2114" t="str">
            <v>999</v>
          </cell>
        </row>
        <row r="2115">
          <cell r="A2115">
            <v>9999</v>
          </cell>
          <cell r="B2115" t="str">
            <v>990002101841</v>
          </cell>
          <cell r="C2115" t="str">
            <v>990</v>
          </cell>
          <cell r="D2115" t="str">
            <v>990002</v>
          </cell>
          <cell r="E2115" t="str">
            <v>حسابهاي انتظامي</v>
          </cell>
          <cell r="F2115" t="str">
            <v>اسناد تضميني به نفع شركت</v>
          </cell>
          <cell r="G2115" t="str">
            <v>101841</v>
          </cell>
          <cell r="H2115" t="str">
            <v>شركت تهيه و توزيع قطعات دانا</v>
          </cell>
          <cell r="P2115" t="str">
            <v>999</v>
          </cell>
        </row>
        <row r="2116">
          <cell r="A2116">
            <v>9999</v>
          </cell>
          <cell r="B2116" t="str">
            <v>990002101436</v>
          </cell>
          <cell r="C2116" t="str">
            <v>990</v>
          </cell>
          <cell r="D2116" t="str">
            <v>990002</v>
          </cell>
          <cell r="E2116" t="str">
            <v>حسابهاي انتظامي</v>
          </cell>
          <cell r="F2116" t="str">
            <v>اسناد تضميني به نفع شركت</v>
          </cell>
          <cell r="G2116" t="str">
            <v>101436</v>
          </cell>
          <cell r="H2116" t="str">
            <v>احد فلاحزاده طرزم</v>
          </cell>
          <cell r="P2116" t="str">
            <v>999</v>
          </cell>
        </row>
        <row r="2117">
          <cell r="A2117">
            <v>9999</v>
          </cell>
          <cell r="B2117" t="str">
            <v>990002101262</v>
          </cell>
          <cell r="C2117" t="str">
            <v>990</v>
          </cell>
          <cell r="D2117" t="str">
            <v>990002</v>
          </cell>
          <cell r="E2117" t="str">
            <v>حسابهاي انتظامي</v>
          </cell>
          <cell r="F2117" t="str">
            <v>اسناد تضميني به نفع شركت</v>
          </cell>
          <cell r="G2117" t="str">
            <v>101262</v>
          </cell>
          <cell r="H2117" t="str">
            <v>شركت صنايع لاستيك توس</v>
          </cell>
          <cell r="P2117" t="str">
            <v>999</v>
          </cell>
        </row>
        <row r="2118">
          <cell r="A2118">
            <v>9999</v>
          </cell>
          <cell r="B2118" t="str">
            <v>990002101389</v>
          </cell>
          <cell r="C2118" t="str">
            <v>990</v>
          </cell>
          <cell r="D2118" t="str">
            <v>990002</v>
          </cell>
          <cell r="E2118" t="str">
            <v>حسابهاي انتظامي</v>
          </cell>
          <cell r="F2118" t="str">
            <v>اسناد تضميني به نفع شركت</v>
          </cell>
          <cell r="G2118" t="str">
            <v>101389</v>
          </cell>
          <cell r="H2118" t="str">
            <v>پرويزخاکپور</v>
          </cell>
          <cell r="P2118" t="str">
            <v>999</v>
          </cell>
        </row>
        <row r="2119">
          <cell r="A2119">
            <v>9999</v>
          </cell>
          <cell r="B2119" t="str">
            <v>990002101382</v>
          </cell>
          <cell r="C2119" t="str">
            <v>990</v>
          </cell>
          <cell r="D2119" t="str">
            <v>990002</v>
          </cell>
          <cell r="E2119" t="str">
            <v>حسابهاي انتظامي</v>
          </cell>
          <cell r="F2119" t="str">
            <v>اسناد تضميني به نفع شركت</v>
          </cell>
          <cell r="G2119" t="str">
            <v>101382</v>
          </cell>
          <cell r="H2119" t="str">
            <v>سروش فيلم</v>
          </cell>
          <cell r="P2119" t="str">
            <v>999</v>
          </cell>
        </row>
        <row r="2120">
          <cell r="A2120">
            <v>9999</v>
          </cell>
          <cell r="B2120" t="str">
            <v>990002101435</v>
          </cell>
          <cell r="C2120" t="str">
            <v>990</v>
          </cell>
          <cell r="D2120" t="str">
            <v>990002</v>
          </cell>
          <cell r="E2120" t="str">
            <v>حسابهاي انتظامي</v>
          </cell>
          <cell r="F2120" t="str">
            <v>اسناد تضميني به نفع شركت</v>
          </cell>
          <cell r="G2120" t="str">
            <v>101435</v>
          </cell>
          <cell r="H2120" t="str">
            <v>فرخ فرشچي</v>
          </cell>
          <cell r="P2120" t="str">
            <v>999</v>
          </cell>
        </row>
        <row r="2121">
          <cell r="A2121">
            <v>9999</v>
          </cell>
          <cell r="B2121" t="str">
            <v>990002101434</v>
          </cell>
          <cell r="C2121" t="str">
            <v>990</v>
          </cell>
          <cell r="D2121" t="str">
            <v>990002</v>
          </cell>
          <cell r="E2121" t="str">
            <v>حسابهاي انتظامي</v>
          </cell>
          <cell r="F2121" t="str">
            <v>اسناد تضميني به نفع شركت</v>
          </cell>
          <cell r="G2121" t="str">
            <v>101434</v>
          </cell>
          <cell r="H2121" t="str">
            <v>بابک شجاعي</v>
          </cell>
          <cell r="P2121" t="str">
            <v>999</v>
          </cell>
        </row>
        <row r="2122">
          <cell r="A2122">
            <v>9999</v>
          </cell>
          <cell r="B2122" t="str">
            <v>990002101383</v>
          </cell>
          <cell r="C2122" t="str">
            <v>990</v>
          </cell>
          <cell r="D2122" t="str">
            <v>990002</v>
          </cell>
          <cell r="E2122" t="str">
            <v>حسابهاي انتظامي</v>
          </cell>
          <cell r="F2122" t="str">
            <v>اسناد تضميني به نفع شركت</v>
          </cell>
          <cell r="G2122" t="str">
            <v>101383</v>
          </cell>
          <cell r="H2122" t="str">
            <v>سيروس رحيمي</v>
          </cell>
          <cell r="P2122" t="str">
            <v>999</v>
          </cell>
        </row>
        <row r="2123">
          <cell r="A2123">
            <v>9999</v>
          </cell>
          <cell r="B2123" t="str">
            <v>990003101400</v>
          </cell>
          <cell r="C2123" t="str">
            <v>990</v>
          </cell>
          <cell r="D2123" t="str">
            <v>990003</v>
          </cell>
          <cell r="E2123" t="str">
            <v>حسابهاي انتظامي</v>
          </cell>
          <cell r="F2123" t="str">
            <v>اسناد اسناد تضميني به عهده شركت</v>
          </cell>
          <cell r="G2123" t="str">
            <v>101400</v>
          </cell>
          <cell r="H2123" t="str">
            <v>شرکت ساپکو</v>
          </cell>
          <cell r="P2123" t="str">
            <v>999</v>
          </cell>
        </row>
        <row r="2124">
          <cell r="A2124">
            <v>9999</v>
          </cell>
          <cell r="B2124" t="str">
            <v>990003101001</v>
          </cell>
          <cell r="C2124" t="str">
            <v>990</v>
          </cell>
          <cell r="D2124" t="str">
            <v>990003</v>
          </cell>
          <cell r="E2124" t="str">
            <v>حسابهاي انتظامي</v>
          </cell>
          <cell r="F2124" t="str">
            <v>اسناد اسناد تضميني به عهده شركت</v>
          </cell>
          <cell r="G2124" t="str">
            <v>101001</v>
          </cell>
          <cell r="H2124" t="str">
            <v>شرکت مگا موتورفروش قطعات خودرو</v>
          </cell>
          <cell r="P2124" t="str">
            <v>999</v>
          </cell>
        </row>
        <row r="2125">
          <cell r="A2125">
            <v>9999</v>
          </cell>
          <cell r="B2125" t="str">
            <v>990003101023</v>
          </cell>
          <cell r="C2125" t="str">
            <v>990</v>
          </cell>
          <cell r="D2125" t="str">
            <v>990003</v>
          </cell>
          <cell r="E2125" t="str">
            <v>حسابهاي انتظامي</v>
          </cell>
          <cell r="F2125" t="str">
            <v>اسناد اسناد تضميني به عهده شركت</v>
          </cell>
          <cell r="G2125" t="str">
            <v>101023</v>
          </cell>
          <cell r="H2125" t="str">
            <v>شركت سايپا يدك</v>
          </cell>
          <cell r="P2125" t="str">
            <v>999</v>
          </cell>
        </row>
        <row r="2126">
          <cell r="A2126">
            <v>9999</v>
          </cell>
          <cell r="B2126" t="str">
            <v>990003100110</v>
          </cell>
          <cell r="C2126" t="str">
            <v>990</v>
          </cell>
          <cell r="D2126" t="str">
            <v>990003</v>
          </cell>
          <cell r="E2126" t="str">
            <v>حسابهاي انتظامي</v>
          </cell>
          <cell r="F2126" t="str">
            <v>اسناد اسناد تضميني به عهده شركت</v>
          </cell>
          <cell r="G2126" t="str">
            <v>100110</v>
          </cell>
          <cell r="H2126" t="str">
            <v>بانك ملت پروين جاري 1464405011 (پشتيبان)</v>
          </cell>
          <cell r="P2126" t="str">
            <v>999</v>
          </cell>
        </row>
        <row r="2127">
          <cell r="A2127">
            <v>9999</v>
          </cell>
          <cell r="B2127" t="str">
            <v>990003101012</v>
          </cell>
          <cell r="C2127" t="str">
            <v>990</v>
          </cell>
          <cell r="D2127" t="str">
            <v>990003</v>
          </cell>
          <cell r="E2127" t="str">
            <v>حسابهاي انتظامي</v>
          </cell>
          <cell r="F2127" t="str">
            <v>اسناد اسناد تضميني به عهده شركت</v>
          </cell>
          <cell r="G2127" t="str">
            <v>101012</v>
          </cell>
          <cell r="H2127" t="str">
            <v>مگاموتور قرارداد اکسل جلو نيسان</v>
          </cell>
          <cell r="P2127" t="str">
            <v>999</v>
          </cell>
        </row>
        <row r="2128">
          <cell r="A2128">
            <v>9999</v>
          </cell>
          <cell r="B2128" t="str">
            <v>990003101480</v>
          </cell>
          <cell r="C2128" t="str">
            <v>990</v>
          </cell>
          <cell r="D2128" t="str">
            <v>990003</v>
          </cell>
          <cell r="E2128" t="str">
            <v>حسابهاي انتظامي</v>
          </cell>
          <cell r="F2128" t="str">
            <v>اسناد اسناد تضميني به عهده شركت</v>
          </cell>
          <cell r="G2128" t="str">
            <v>101480</v>
          </cell>
          <cell r="H2128" t="str">
            <v>اداره دارائي تبريز(عملكرد)</v>
          </cell>
          <cell r="P2128" t="str">
            <v>999</v>
          </cell>
        </row>
        <row r="2129">
          <cell r="A2129">
            <v>9999</v>
          </cell>
          <cell r="B2129" t="str">
            <v>990003101030</v>
          </cell>
          <cell r="C2129" t="str">
            <v>990</v>
          </cell>
          <cell r="D2129" t="str">
            <v>990003</v>
          </cell>
          <cell r="E2129" t="str">
            <v>حسابهاي انتظامي</v>
          </cell>
          <cell r="F2129" t="str">
            <v>اسناد اسناد تضميني به عهده شركت</v>
          </cell>
          <cell r="G2129" t="str">
            <v>101030</v>
          </cell>
          <cell r="H2129" t="str">
            <v>شرکت دسکو قرارداد9917 جعبه فرمان</v>
          </cell>
          <cell r="P2129" t="str">
            <v>999</v>
          </cell>
        </row>
        <row r="2130">
          <cell r="A2130">
            <v>9999</v>
          </cell>
          <cell r="B2130" t="str">
            <v>990003101203</v>
          </cell>
          <cell r="C2130" t="str">
            <v>990</v>
          </cell>
          <cell r="D2130" t="str">
            <v>990003</v>
          </cell>
          <cell r="E2130" t="str">
            <v>حسابهاي انتظامي</v>
          </cell>
          <cell r="F2130" t="str">
            <v>اسناد اسناد تضميني به عهده شركت</v>
          </cell>
          <cell r="G2130" t="str">
            <v>101203</v>
          </cell>
          <cell r="H2130" t="str">
            <v>شرکت توليدي محورخودرو</v>
          </cell>
          <cell r="P2130" t="str">
            <v>999</v>
          </cell>
        </row>
        <row r="2131">
          <cell r="A2131">
            <v>9999</v>
          </cell>
          <cell r="B2131" t="str">
            <v>990003101022</v>
          </cell>
          <cell r="C2131" t="str">
            <v>990</v>
          </cell>
          <cell r="D2131" t="str">
            <v>990003</v>
          </cell>
          <cell r="E2131" t="str">
            <v>حسابهاي انتظامي</v>
          </cell>
          <cell r="F2131" t="str">
            <v>اسناد اسناد تضميني به عهده شركت</v>
          </cell>
          <cell r="G2131" t="str">
            <v>101022</v>
          </cell>
          <cell r="H2131" t="str">
            <v>شرکت توليدي بهران محور سايپا</v>
          </cell>
          <cell r="P2131" t="str">
            <v>999</v>
          </cell>
        </row>
        <row r="2132">
          <cell r="A2132">
            <v>9999</v>
          </cell>
          <cell r="B2132" t="str">
            <v>990003100102</v>
          </cell>
          <cell r="C2132" t="str">
            <v>990</v>
          </cell>
          <cell r="D2132" t="str">
            <v>990003</v>
          </cell>
          <cell r="E2132" t="str">
            <v>حسابهاي انتظامي</v>
          </cell>
          <cell r="F2132" t="str">
            <v>اسناد اسناد تضميني به عهده شركت</v>
          </cell>
          <cell r="G2132" t="str">
            <v>100102</v>
          </cell>
          <cell r="H2132" t="str">
            <v>بانک ملت پروين جاري 26009</v>
          </cell>
          <cell r="P2132" t="str">
            <v>999</v>
          </cell>
        </row>
        <row r="2133">
          <cell r="A2133">
            <v>9999</v>
          </cell>
          <cell r="B2133" t="str">
            <v>990003101689</v>
          </cell>
          <cell r="C2133" t="str">
            <v>990</v>
          </cell>
          <cell r="D2133" t="str">
            <v>990003</v>
          </cell>
          <cell r="E2133" t="str">
            <v>حسابهاي انتظامي</v>
          </cell>
          <cell r="F2133" t="str">
            <v>اسناد اسناد تضميني به عهده شركت</v>
          </cell>
          <cell r="G2133" t="str">
            <v>101689</v>
          </cell>
          <cell r="H2133" t="str">
            <v>صنايع جنگ افزاري تهران</v>
          </cell>
          <cell r="P2133" t="str">
            <v>999</v>
          </cell>
        </row>
        <row r="2134">
          <cell r="A2134">
            <v>9999</v>
          </cell>
          <cell r="B2134" t="str">
            <v>990003101798</v>
          </cell>
          <cell r="C2134" t="str">
            <v>990</v>
          </cell>
          <cell r="D2134" t="str">
            <v>990003</v>
          </cell>
          <cell r="E2134" t="str">
            <v>حسابهاي انتظامي</v>
          </cell>
          <cell r="F2134" t="str">
            <v>اسناد اسناد تضميني به عهده شركت</v>
          </cell>
          <cell r="G2134" t="str">
            <v>101798</v>
          </cell>
          <cell r="H2134" t="str">
            <v>شركت بازرگاني و خدمات همگام خودرو</v>
          </cell>
          <cell r="P2134" t="str">
            <v>999</v>
          </cell>
        </row>
        <row r="2135">
          <cell r="A2135">
            <v>9999</v>
          </cell>
          <cell r="B2135" t="str">
            <v>990003101018</v>
          </cell>
          <cell r="C2135" t="str">
            <v>990</v>
          </cell>
          <cell r="D2135" t="str">
            <v>990003</v>
          </cell>
          <cell r="E2135" t="str">
            <v>حسابهاي انتظامي</v>
          </cell>
          <cell r="F2135" t="str">
            <v>اسناد اسناد تضميني به عهده شركت</v>
          </cell>
          <cell r="G2135" t="str">
            <v>101018</v>
          </cell>
          <cell r="H2135" t="str">
            <v>شرکت مهندسي اجزاء ماشين گستر آرين (امگا)</v>
          </cell>
          <cell r="P2135" t="str">
            <v>999</v>
          </cell>
        </row>
        <row r="2136">
          <cell r="A2136">
            <v>9999</v>
          </cell>
          <cell r="B2136" t="str">
            <v>990003101545</v>
          </cell>
          <cell r="C2136" t="str">
            <v>990</v>
          </cell>
          <cell r="D2136" t="str">
            <v>990003</v>
          </cell>
          <cell r="E2136" t="str">
            <v>حسابهاي انتظامي</v>
          </cell>
          <cell r="F2136" t="str">
            <v>اسناد اسناد تضميني به عهده شركت</v>
          </cell>
          <cell r="G2136" t="str">
            <v>101545</v>
          </cell>
          <cell r="H2136" t="str">
            <v>صنايع شهيد باقري</v>
          </cell>
          <cell r="P2136" t="str">
            <v>999</v>
          </cell>
        </row>
        <row r="2137">
          <cell r="A2137">
            <v>9999</v>
          </cell>
          <cell r="B2137" t="str">
            <v>990003101804</v>
          </cell>
          <cell r="C2137" t="str">
            <v>990</v>
          </cell>
          <cell r="D2137" t="str">
            <v>990003</v>
          </cell>
          <cell r="E2137" t="str">
            <v>حسابهاي انتظامي</v>
          </cell>
          <cell r="F2137" t="str">
            <v>اسناد اسناد تضميني به عهده شركت</v>
          </cell>
          <cell r="G2137" t="str">
            <v>101804</v>
          </cell>
          <cell r="H2137" t="str">
            <v>شركت ريخته گري آلومنيوم ايران خودرو</v>
          </cell>
          <cell r="P2137" t="str">
            <v>999</v>
          </cell>
        </row>
        <row r="2138">
          <cell r="A2138">
            <v>9999</v>
          </cell>
          <cell r="B2138" t="str">
            <v>990003101206</v>
          </cell>
          <cell r="C2138" t="str">
            <v>990</v>
          </cell>
          <cell r="D2138" t="str">
            <v>990003</v>
          </cell>
          <cell r="E2138" t="str">
            <v>حسابهاي انتظامي</v>
          </cell>
          <cell r="F2138" t="str">
            <v>اسناد اسناد تضميني به عهده شركت</v>
          </cell>
          <cell r="G2138" t="str">
            <v>101206</v>
          </cell>
          <cell r="H2138" t="str">
            <v>مجتمع صنعتي شهيد همت</v>
          </cell>
          <cell r="P2138" t="str">
            <v>999</v>
          </cell>
        </row>
        <row r="2139">
          <cell r="A2139">
            <v>9999</v>
          </cell>
          <cell r="B2139" t="str">
            <v>990003101398</v>
          </cell>
          <cell r="C2139" t="str">
            <v>990</v>
          </cell>
          <cell r="D2139" t="str">
            <v>990003</v>
          </cell>
          <cell r="E2139" t="str">
            <v>حسابهاي انتظامي</v>
          </cell>
          <cell r="F2139" t="str">
            <v>اسناد اسناد تضميني به عهده شركت</v>
          </cell>
          <cell r="G2139" t="str">
            <v>101398</v>
          </cell>
          <cell r="H2139" t="str">
            <v>ايران ترمه</v>
          </cell>
          <cell r="P2139" t="str">
            <v>999</v>
          </cell>
        </row>
        <row r="2140">
          <cell r="A2140">
            <v>9999</v>
          </cell>
          <cell r="B2140" t="str">
            <v>990003101270</v>
          </cell>
          <cell r="C2140" t="str">
            <v>990</v>
          </cell>
          <cell r="D2140" t="str">
            <v>990003</v>
          </cell>
          <cell r="E2140" t="str">
            <v>حسابهاي انتظامي</v>
          </cell>
          <cell r="F2140" t="str">
            <v>اسناد اسناد تضميني به عهده شركت</v>
          </cell>
          <cell r="G2140" t="str">
            <v>101270</v>
          </cell>
          <cell r="H2140" t="str">
            <v>شرکت صنعت پژوهان کيا</v>
          </cell>
          <cell r="P2140" t="str">
            <v>999</v>
          </cell>
        </row>
        <row r="2141">
          <cell r="A2141">
            <v>9999</v>
          </cell>
          <cell r="B2141" t="str">
            <v>990003101796</v>
          </cell>
          <cell r="C2141" t="str">
            <v>990</v>
          </cell>
          <cell r="D2141" t="str">
            <v>990003</v>
          </cell>
          <cell r="E2141" t="str">
            <v>حسابهاي انتظامي</v>
          </cell>
          <cell r="F2141" t="str">
            <v>اسناد اسناد تضميني به عهده شركت</v>
          </cell>
          <cell r="G2141" t="str">
            <v>101796</v>
          </cell>
          <cell r="H2141" t="str">
            <v>شركت اوژن صنعت پارس</v>
          </cell>
          <cell r="P2141" t="str">
            <v>999</v>
          </cell>
        </row>
        <row r="2142">
          <cell r="A2142">
            <v>9999</v>
          </cell>
          <cell r="B2142" t="str">
            <v>990003101699</v>
          </cell>
          <cell r="C2142" t="str">
            <v>990</v>
          </cell>
          <cell r="D2142" t="str">
            <v>990003</v>
          </cell>
          <cell r="E2142" t="str">
            <v>حسابهاي انتظامي</v>
          </cell>
          <cell r="F2142" t="str">
            <v>اسناد اسناد تضميني به عهده شركت</v>
          </cell>
          <cell r="G2142" t="str">
            <v>101699</v>
          </cell>
          <cell r="H2142" t="str">
            <v>متفرقه</v>
          </cell>
          <cell r="P2142" t="str">
            <v>999</v>
          </cell>
        </row>
        <row r="2143">
          <cell r="A2143">
            <v>9999</v>
          </cell>
          <cell r="B2143" t="str">
            <v>990003101396</v>
          </cell>
          <cell r="C2143" t="str">
            <v>990</v>
          </cell>
          <cell r="D2143" t="str">
            <v>990003</v>
          </cell>
          <cell r="E2143" t="str">
            <v>حسابهاي انتظامي</v>
          </cell>
          <cell r="F2143" t="str">
            <v>اسناد اسناد تضميني به عهده شركت</v>
          </cell>
          <cell r="G2143" t="str">
            <v>101396</v>
          </cell>
          <cell r="H2143" t="str">
            <v>گسترش شيرسازي</v>
          </cell>
          <cell r="P2143" t="str">
            <v>999</v>
          </cell>
        </row>
        <row r="2144">
          <cell r="A2144">
            <v>9999</v>
          </cell>
          <cell r="B2144" t="str">
            <v>990003101236</v>
          </cell>
          <cell r="C2144" t="str">
            <v>990</v>
          </cell>
          <cell r="D2144" t="str">
            <v>990003</v>
          </cell>
          <cell r="E2144" t="str">
            <v>حسابهاي انتظامي</v>
          </cell>
          <cell r="F2144" t="str">
            <v>اسناد اسناد تضميني به عهده شركت</v>
          </cell>
          <cell r="G2144" t="str">
            <v>101236</v>
          </cell>
          <cell r="H2144" t="str">
            <v>شرکت تراکتور سازي ايران</v>
          </cell>
          <cell r="P2144" t="str">
            <v>999</v>
          </cell>
        </row>
        <row r="2145">
          <cell r="A2145">
            <v>9999</v>
          </cell>
          <cell r="B2145" t="str">
            <v>990003101271</v>
          </cell>
          <cell r="C2145" t="str">
            <v>990</v>
          </cell>
          <cell r="D2145" t="str">
            <v>990003</v>
          </cell>
          <cell r="E2145" t="str">
            <v>حسابهاي انتظامي</v>
          </cell>
          <cell r="F2145" t="str">
            <v>اسناد اسناد تضميني به عهده شركت</v>
          </cell>
          <cell r="G2145" t="str">
            <v>101271</v>
          </cell>
          <cell r="H2145" t="str">
            <v>صنايع الکترو صنام</v>
          </cell>
          <cell r="P2145" t="str">
            <v>999</v>
          </cell>
        </row>
        <row r="2146">
          <cell r="A2146">
            <v>9999</v>
          </cell>
          <cell r="B2146" t="str">
            <v>990003101399</v>
          </cell>
          <cell r="C2146" t="str">
            <v>990</v>
          </cell>
          <cell r="D2146" t="str">
            <v>990003</v>
          </cell>
          <cell r="E2146" t="str">
            <v>حسابهاي انتظامي</v>
          </cell>
          <cell r="F2146" t="str">
            <v>اسناد اسناد تضميني به عهده شركت</v>
          </cell>
          <cell r="G2146" t="str">
            <v>101399</v>
          </cell>
          <cell r="H2146" t="str">
            <v>شرکت ايرالکو</v>
          </cell>
          <cell r="P2146" t="str">
            <v>999</v>
          </cell>
        </row>
        <row r="2147">
          <cell r="A2147">
            <v>9999</v>
          </cell>
          <cell r="B2147" t="str">
            <v>990003101445</v>
          </cell>
          <cell r="C2147" t="str">
            <v>990</v>
          </cell>
          <cell r="D2147" t="str">
            <v>990003</v>
          </cell>
          <cell r="E2147" t="str">
            <v>حسابهاي انتظامي</v>
          </cell>
          <cell r="F2147" t="str">
            <v>اسناد اسناد تضميني به عهده شركت</v>
          </cell>
          <cell r="G2147" t="str">
            <v>101445</v>
          </cell>
          <cell r="H2147" t="str">
            <v>گروه مپنا</v>
          </cell>
          <cell r="P2147" t="str">
            <v>999</v>
          </cell>
        </row>
        <row r="2148">
          <cell r="A2148">
            <v>9999</v>
          </cell>
          <cell r="B2148" t="str">
            <v>990003101031</v>
          </cell>
          <cell r="C2148" t="str">
            <v>990</v>
          </cell>
          <cell r="D2148" t="str">
            <v>990003</v>
          </cell>
          <cell r="E2148" t="str">
            <v>حسابهاي انتظامي</v>
          </cell>
          <cell r="F2148" t="str">
            <v>اسناد اسناد تضميني به عهده شركت</v>
          </cell>
          <cell r="G2148" t="str">
            <v>101031</v>
          </cell>
          <cell r="H2148" t="str">
            <v>شرکت دسکو قرارداد9734پمپ ترمز رنو</v>
          </cell>
          <cell r="P2148" t="str">
            <v>999</v>
          </cell>
        </row>
        <row r="2149">
          <cell r="A2149">
            <v>9999</v>
          </cell>
          <cell r="B2149" t="str">
            <v>990003101303</v>
          </cell>
          <cell r="C2149" t="str">
            <v>990</v>
          </cell>
          <cell r="D2149" t="str">
            <v>990003</v>
          </cell>
          <cell r="E2149" t="str">
            <v>حسابهاي انتظامي</v>
          </cell>
          <cell r="F2149" t="str">
            <v>اسناد اسناد تضميني به عهده شركت</v>
          </cell>
          <cell r="G2149" t="str">
            <v>101303</v>
          </cell>
          <cell r="H2149" t="str">
            <v>صنايع مهمات سازي تهران</v>
          </cell>
          <cell r="P2149" t="str">
            <v>999</v>
          </cell>
        </row>
        <row r="2150">
          <cell r="A2150">
            <v>9999</v>
          </cell>
          <cell r="B2150" t="str">
            <v>990003101393</v>
          </cell>
          <cell r="C2150" t="str">
            <v>990</v>
          </cell>
          <cell r="D2150" t="str">
            <v>990003</v>
          </cell>
          <cell r="E2150" t="str">
            <v>حسابهاي انتظامي</v>
          </cell>
          <cell r="F2150" t="str">
            <v>اسناد اسناد تضميني به عهده شركت</v>
          </cell>
          <cell r="G2150" t="str">
            <v>101393</v>
          </cell>
          <cell r="H2150" t="str">
            <v>شرکت نيرومحرکه</v>
          </cell>
          <cell r="P2150" t="str">
            <v>999</v>
          </cell>
        </row>
        <row r="2151">
          <cell r="A2151">
            <v>9999</v>
          </cell>
          <cell r="B2151" t="str">
            <v>990003101355</v>
          </cell>
          <cell r="C2151" t="str">
            <v>990</v>
          </cell>
          <cell r="D2151" t="str">
            <v>990003</v>
          </cell>
          <cell r="E2151" t="str">
            <v>حسابهاي انتظامي</v>
          </cell>
          <cell r="F2151" t="str">
            <v>اسناد اسناد تضميني به عهده شركت</v>
          </cell>
          <cell r="G2151" t="str">
            <v>101355</v>
          </cell>
          <cell r="H2151" t="str">
            <v>مرکز پژوهش متالوژي رازي</v>
          </cell>
          <cell r="P2151" t="str">
            <v>999</v>
          </cell>
        </row>
        <row r="2152">
          <cell r="A2152">
            <v>9999</v>
          </cell>
          <cell r="B2152" t="str">
            <v>990003101397</v>
          </cell>
          <cell r="C2152" t="str">
            <v>990</v>
          </cell>
          <cell r="D2152" t="str">
            <v>990003</v>
          </cell>
          <cell r="E2152" t="str">
            <v>حسابهاي انتظامي</v>
          </cell>
          <cell r="F2152" t="str">
            <v>اسناد اسناد تضميني به عهده شركت</v>
          </cell>
          <cell r="G2152" t="str">
            <v>101397</v>
          </cell>
          <cell r="H2152" t="str">
            <v>صنايع الکترونيک شيراز</v>
          </cell>
          <cell r="P2152" t="str">
            <v>999</v>
          </cell>
        </row>
        <row r="2153">
          <cell r="A2153">
            <v>9999</v>
          </cell>
          <cell r="B2153" t="str">
            <v>990003101395</v>
          </cell>
          <cell r="C2153" t="str">
            <v>990</v>
          </cell>
          <cell r="D2153" t="str">
            <v>990003</v>
          </cell>
          <cell r="E2153" t="str">
            <v>حسابهاي انتظامي</v>
          </cell>
          <cell r="F2153" t="str">
            <v>اسناد اسناد تضميني به عهده شركت</v>
          </cell>
          <cell r="G2153" t="str">
            <v>101395</v>
          </cell>
          <cell r="H2153" t="str">
            <v>سداد ماشين</v>
          </cell>
          <cell r="P2153" t="str">
            <v>999</v>
          </cell>
        </row>
        <row r="2154">
          <cell r="A2154">
            <v>9999</v>
          </cell>
          <cell r="B2154" t="str">
            <v>990099300157</v>
          </cell>
          <cell r="C2154" t="str">
            <v>990</v>
          </cell>
          <cell r="D2154" t="str">
            <v>990099</v>
          </cell>
          <cell r="E2154" t="str">
            <v>حسابهاي انتظامي</v>
          </cell>
          <cell r="F2154" t="str">
            <v>اسناد تضميني دريافتي از كاركنان</v>
          </cell>
          <cell r="G2154" t="str">
            <v>300157</v>
          </cell>
          <cell r="H2154" t="str">
            <v>معصومي خدايار</v>
          </cell>
          <cell r="P2154" t="str">
            <v>999</v>
          </cell>
        </row>
        <row r="2155">
          <cell r="A2155">
            <v>9999</v>
          </cell>
          <cell r="B2155" t="str">
            <v>990099300090</v>
          </cell>
          <cell r="C2155" t="str">
            <v>990</v>
          </cell>
          <cell r="D2155" t="str">
            <v>990099</v>
          </cell>
          <cell r="E2155" t="str">
            <v>حسابهاي انتظامي</v>
          </cell>
          <cell r="F2155" t="str">
            <v>اسناد تضميني دريافتي از كاركنان</v>
          </cell>
          <cell r="G2155" t="str">
            <v>300090</v>
          </cell>
          <cell r="H2155" t="str">
            <v>شايان مهر ابراهيم</v>
          </cell>
          <cell r="P2155" t="str">
            <v>999</v>
          </cell>
        </row>
        <row r="2156">
          <cell r="A2156">
            <v>9999</v>
          </cell>
          <cell r="B2156" t="str">
            <v>990099300289</v>
          </cell>
          <cell r="C2156" t="str">
            <v>990</v>
          </cell>
          <cell r="D2156" t="str">
            <v>990099</v>
          </cell>
          <cell r="E2156" t="str">
            <v>حسابهاي انتظامي</v>
          </cell>
          <cell r="F2156" t="str">
            <v>اسناد تضميني دريافتي از كاركنان</v>
          </cell>
          <cell r="G2156" t="str">
            <v>300289</v>
          </cell>
          <cell r="H2156" t="str">
            <v>اميني طاژاندره احمد</v>
          </cell>
          <cell r="P2156" t="str">
            <v>999</v>
          </cell>
        </row>
        <row r="2157">
          <cell r="A2157">
            <v>9999</v>
          </cell>
          <cell r="B2157" t="str">
            <v>990099300197</v>
          </cell>
          <cell r="C2157" t="str">
            <v>990</v>
          </cell>
          <cell r="D2157" t="str">
            <v>990099</v>
          </cell>
          <cell r="E2157" t="str">
            <v>حسابهاي انتظامي</v>
          </cell>
          <cell r="F2157" t="str">
            <v>اسناد تضميني دريافتي از كاركنان</v>
          </cell>
          <cell r="G2157" t="str">
            <v>300197</v>
          </cell>
          <cell r="H2157" t="str">
            <v>عمراني عبدالناصر</v>
          </cell>
          <cell r="P2157" t="str">
            <v>999</v>
          </cell>
        </row>
        <row r="2158">
          <cell r="A2158">
            <v>9999</v>
          </cell>
          <cell r="B2158" t="str">
            <v>990099300137</v>
          </cell>
          <cell r="C2158" t="str">
            <v>990</v>
          </cell>
          <cell r="D2158" t="str">
            <v>990099</v>
          </cell>
          <cell r="E2158" t="str">
            <v>حسابهاي انتظامي</v>
          </cell>
          <cell r="F2158" t="str">
            <v>اسناد تضميني دريافتي از كاركنان</v>
          </cell>
          <cell r="G2158" t="str">
            <v>300137</v>
          </cell>
          <cell r="H2158" t="str">
            <v>ستاري ميرهاشم</v>
          </cell>
          <cell r="P2158" t="str">
            <v>999</v>
          </cell>
        </row>
        <row r="2159">
          <cell r="A2159">
            <v>9999</v>
          </cell>
          <cell r="B2159" t="str">
            <v>990099300074</v>
          </cell>
          <cell r="C2159" t="str">
            <v>990</v>
          </cell>
          <cell r="D2159" t="str">
            <v>990099</v>
          </cell>
          <cell r="E2159" t="str">
            <v>حسابهاي انتظامي</v>
          </cell>
          <cell r="F2159" t="str">
            <v>اسناد تضميني دريافتي از كاركنان</v>
          </cell>
          <cell r="G2159" t="str">
            <v>300074</v>
          </cell>
          <cell r="H2159" t="str">
            <v>ميرزا عليزاده پهر آباد فريبا</v>
          </cell>
          <cell r="P2159" t="str">
            <v>999</v>
          </cell>
        </row>
        <row r="2160">
          <cell r="A2160">
            <v>9999</v>
          </cell>
          <cell r="B2160" t="str">
            <v>990099300210</v>
          </cell>
          <cell r="C2160" t="str">
            <v>990</v>
          </cell>
          <cell r="D2160" t="str">
            <v>990099</v>
          </cell>
          <cell r="E2160" t="str">
            <v>حسابهاي انتظامي</v>
          </cell>
          <cell r="F2160" t="str">
            <v>اسناد تضميني دريافتي از كاركنان</v>
          </cell>
          <cell r="G2160" t="str">
            <v>300210</v>
          </cell>
          <cell r="H2160" t="str">
            <v>احمدي نژاد مجيد</v>
          </cell>
          <cell r="P2160" t="str">
            <v>999</v>
          </cell>
        </row>
        <row r="2161">
          <cell r="A2161">
            <v>9999</v>
          </cell>
          <cell r="B2161" t="str">
            <v>990099300114</v>
          </cell>
          <cell r="C2161" t="str">
            <v>990</v>
          </cell>
          <cell r="D2161" t="str">
            <v>990099</v>
          </cell>
          <cell r="E2161" t="str">
            <v>حسابهاي انتظامي</v>
          </cell>
          <cell r="F2161" t="str">
            <v>اسناد تضميني دريافتي از كاركنان</v>
          </cell>
          <cell r="G2161" t="str">
            <v>300114</v>
          </cell>
          <cell r="H2161" t="str">
            <v>عزيزي جهانگير</v>
          </cell>
          <cell r="P2161" t="str">
            <v>999</v>
          </cell>
        </row>
        <row r="2162">
          <cell r="A2162">
            <v>9999</v>
          </cell>
          <cell r="B2162" t="str">
            <v>990099300057</v>
          </cell>
          <cell r="C2162" t="str">
            <v>990</v>
          </cell>
          <cell r="D2162" t="str">
            <v>990099</v>
          </cell>
          <cell r="E2162" t="str">
            <v>حسابهاي انتظامي</v>
          </cell>
          <cell r="F2162" t="str">
            <v>اسناد تضميني دريافتي از كاركنان</v>
          </cell>
          <cell r="G2162" t="str">
            <v>300057</v>
          </cell>
          <cell r="H2162" t="str">
            <v>سلطاني حميد</v>
          </cell>
          <cell r="P2162" t="str">
            <v>999</v>
          </cell>
        </row>
        <row r="2163">
          <cell r="A2163">
            <v>9999</v>
          </cell>
          <cell r="B2163" t="str">
            <v>990099300110</v>
          </cell>
          <cell r="C2163" t="str">
            <v>990</v>
          </cell>
          <cell r="D2163" t="str">
            <v>990099</v>
          </cell>
          <cell r="E2163" t="str">
            <v>حسابهاي انتظامي</v>
          </cell>
          <cell r="F2163" t="str">
            <v>اسناد تضميني دريافتي از كاركنان</v>
          </cell>
          <cell r="G2163" t="str">
            <v>300110</v>
          </cell>
          <cell r="H2163" t="str">
            <v>فروغي زهرا</v>
          </cell>
          <cell r="P2163" t="str">
            <v>999</v>
          </cell>
        </row>
        <row r="2164">
          <cell r="A2164">
            <v>9999</v>
          </cell>
          <cell r="B2164" t="str">
            <v>990099300084</v>
          </cell>
          <cell r="C2164" t="str">
            <v>990</v>
          </cell>
          <cell r="D2164" t="str">
            <v>990099</v>
          </cell>
          <cell r="E2164" t="str">
            <v>حسابهاي انتظامي</v>
          </cell>
          <cell r="F2164" t="str">
            <v>اسناد تضميني دريافتي از كاركنان</v>
          </cell>
          <cell r="G2164" t="str">
            <v>300084</v>
          </cell>
          <cell r="H2164" t="str">
            <v>نوري حسين</v>
          </cell>
          <cell r="P2164" t="str">
            <v>999</v>
          </cell>
        </row>
        <row r="2165">
          <cell r="A2165">
            <v>9999</v>
          </cell>
          <cell r="B2165" t="str">
            <v>990099300228</v>
          </cell>
          <cell r="C2165" t="str">
            <v>990</v>
          </cell>
          <cell r="D2165" t="str">
            <v>990099</v>
          </cell>
          <cell r="E2165" t="str">
            <v>حسابهاي انتظامي</v>
          </cell>
          <cell r="F2165" t="str">
            <v>اسناد تضميني دريافتي از كاركنان</v>
          </cell>
          <cell r="G2165" t="str">
            <v>300228</v>
          </cell>
          <cell r="H2165" t="str">
            <v>غلامرضا بهراميان</v>
          </cell>
          <cell r="P2165" t="str">
            <v>999</v>
          </cell>
        </row>
        <row r="2166">
          <cell r="A2166">
            <v>9999</v>
          </cell>
          <cell r="B2166" t="str">
            <v>990099300103</v>
          </cell>
          <cell r="C2166" t="str">
            <v>990</v>
          </cell>
          <cell r="D2166" t="str">
            <v>990099</v>
          </cell>
          <cell r="E2166" t="str">
            <v>حسابهاي انتظامي</v>
          </cell>
          <cell r="F2166" t="str">
            <v>اسناد تضميني دريافتي از كاركنان</v>
          </cell>
          <cell r="G2166" t="str">
            <v>300103</v>
          </cell>
          <cell r="H2166" t="str">
            <v>چابك شاهرخ</v>
          </cell>
          <cell r="P2166" t="str">
            <v>999</v>
          </cell>
        </row>
        <row r="2167">
          <cell r="A2167">
            <v>9999</v>
          </cell>
          <cell r="B2167" t="str">
            <v>990099300253</v>
          </cell>
          <cell r="C2167" t="str">
            <v>990</v>
          </cell>
          <cell r="D2167" t="str">
            <v>990099</v>
          </cell>
          <cell r="E2167" t="str">
            <v>حسابهاي انتظامي</v>
          </cell>
          <cell r="F2167" t="str">
            <v>اسناد تضميني دريافتي از كاركنان</v>
          </cell>
          <cell r="G2167" t="str">
            <v>300253</v>
          </cell>
          <cell r="H2167" t="str">
            <v>جعفريان حسن</v>
          </cell>
          <cell r="P2167" t="str">
            <v>999</v>
          </cell>
        </row>
        <row r="2168">
          <cell r="A2168">
            <v>9999</v>
          </cell>
          <cell r="B2168" t="str">
            <v>990099300261</v>
          </cell>
          <cell r="C2168" t="str">
            <v>990</v>
          </cell>
          <cell r="D2168" t="str">
            <v>990099</v>
          </cell>
          <cell r="E2168" t="str">
            <v>حسابهاي انتظامي</v>
          </cell>
          <cell r="F2168" t="str">
            <v>اسناد تضميني دريافتي از كاركنان</v>
          </cell>
          <cell r="G2168" t="str">
            <v>300261</v>
          </cell>
          <cell r="H2168" t="str">
            <v>دليري اقدم وحيد</v>
          </cell>
          <cell r="P2168" t="str">
            <v>999</v>
          </cell>
        </row>
        <row r="2169">
          <cell r="A2169">
            <v>9999</v>
          </cell>
          <cell r="B2169" t="str">
            <v>990099300130</v>
          </cell>
          <cell r="C2169" t="str">
            <v>990</v>
          </cell>
          <cell r="D2169" t="str">
            <v>990099</v>
          </cell>
          <cell r="E2169" t="str">
            <v>حسابهاي انتظامي</v>
          </cell>
          <cell r="F2169" t="str">
            <v>اسناد تضميني دريافتي از كاركنان</v>
          </cell>
          <cell r="G2169" t="str">
            <v>300130</v>
          </cell>
          <cell r="H2169" t="str">
            <v>نوري علي</v>
          </cell>
          <cell r="P2169" t="str">
            <v>999</v>
          </cell>
        </row>
        <row r="2170">
          <cell r="A2170">
            <v>9999</v>
          </cell>
          <cell r="B2170" t="str">
            <v>990099300131</v>
          </cell>
          <cell r="C2170" t="str">
            <v>990</v>
          </cell>
          <cell r="D2170" t="str">
            <v>990099</v>
          </cell>
          <cell r="E2170" t="str">
            <v>حسابهاي انتظامي</v>
          </cell>
          <cell r="F2170" t="str">
            <v>اسناد تضميني دريافتي از كاركنان</v>
          </cell>
          <cell r="G2170" t="str">
            <v>300131</v>
          </cell>
          <cell r="H2170" t="str">
            <v>شكوهي علي</v>
          </cell>
          <cell r="P2170" t="str">
            <v>999</v>
          </cell>
        </row>
        <row r="2171">
          <cell r="A2171">
            <v>9999</v>
          </cell>
          <cell r="B2171" t="str">
            <v>990099300259</v>
          </cell>
          <cell r="C2171" t="str">
            <v>990</v>
          </cell>
          <cell r="D2171" t="str">
            <v>990099</v>
          </cell>
          <cell r="E2171" t="str">
            <v>حسابهاي انتظامي</v>
          </cell>
          <cell r="F2171" t="str">
            <v>اسناد تضميني دريافتي از كاركنان</v>
          </cell>
          <cell r="G2171" t="str">
            <v>300259</v>
          </cell>
          <cell r="H2171" t="str">
            <v>ميلي علي</v>
          </cell>
          <cell r="P2171" t="str">
            <v>999</v>
          </cell>
        </row>
        <row r="2172">
          <cell r="A2172">
            <v>9999</v>
          </cell>
          <cell r="B2172" t="str">
            <v>990099300123</v>
          </cell>
          <cell r="C2172" t="str">
            <v>990</v>
          </cell>
          <cell r="D2172" t="str">
            <v>990099</v>
          </cell>
          <cell r="E2172" t="str">
            <v>حسابهاي انتظامي</v>
          </cell>
          <cell r="F2172" t="str">
            <v>اسناد تضميني دريافتي از كاركنان</v>
          </cell>
          <cell r="G2172" t="str">
            <v>300123</v>
          </cell>
          <cell r="H2172" t="str">
            <v>فخيمي نجفي ناصر</v>
          </cell>
          <cell r="P2172" t="str">
            <v>999</v>
          </cell>
        </row>
        <row r="2173">
          <cell r="A2173">
            <v>9999</v>
          </cell>
          <cell r="B2173" t="str">
            <v>990099300203</v>
          </cell>
          <cell r="C2173" t="str">
            <v>990</v>
          </cell>
          <cell r="D2173" t="str">
            <v>990099</v>
          </cell>
          <cell r="E2173" t="str">
            <v>حسابهاي انتظامي</v>
          </cell>
          <cell r="F2173" t="str">
            <v>اسناد تضميني دريافتي از كاركنان</v>
          </cell>
          <cell r="G2173" t="str">
            <v>300203</v>
          </cell>
          <cell r="H2173" t="str">
            <v>ابوالفضل باباپور ورزقان</v>
          </cell>
          <cell r="P2173" t="str">
            <v>999</v>
          </cell>
        </row>
        <row r="2174">
          <cell r="A2174">
            <v>9999</v>
          </cell>
          <cell r="B2174" t="str">
            <v>990099300129</v>
          </cell>
          <cell r="C2174" t="str">
            <v>990</v>
          </cell>
          <cell r="D2174" t="str">
            <v>990099</v>
          </cell>
          <cell r="E2174" t="str">
            <v>حسابهاي انتظامي</v>
          </cell>
          <cell r="F2174" t="str">
            <v>اسناد تضميني دريافتي از كاركنان</v>
          </cell>
          <cell r="G2174" t="str">
            <v>300129</v>
          </cell>
          <cell r="H2174" t="str">
            <v>بهاري ناصر</v>
          </cell>
          <cell r="P2174" t="str">
            <v>999</v>
          </cell>
        </row>
        <row r="2175">
          <cell r="A2175">
            <v>9999</v>
          </cell>
          <cell r="B2175" t="str">
            <v>990099300142</v>
          </cell>
          <cell r="C2175" t="str">
            <v>990</v>
          </cell>
          <cell r="D2175" t="str">
            <v>990099</v>
          </cell>
          <cell r="E2175" t="str">
            <v>حسابهاي انتظامي</v>
          </cell>
          <cell r="F2175" t="str">
            <v>اسناد تضميني دريافتي از كاركنان</v>
          </cell>
          <cell r="G2175" t="str">
            <v>300142</v>
          </cell>
          <cell r="H2175" t="str">
            <v>فروتني قهرماني احمد</v>
          </cell>
          <cell r="P2175" t="str">
            <v>999</v>
          </cell>
        </row>
        <row r="2176">
          <cell r="A2176">
            <v>9999</v>
          </cell>
          <cell r="B2176" t="str">
            <v>990099300021</v>
          </cell>
          <cell r="C2176" t="str">
            <v>990</v>
          </cell>
          <cell r="D2176" t="str">
            <v>990099</v>
          </cell>
          <cell r="E2176" t="str">
            <v>حسابهاي انتظامي</v>
          </cell>
          <cell r="F2176" t="str">
            <v>اسناد تضميني دريافتي از كاركنان</v>
          </cell>
          <cell r="G2176" t="str">
            <v>300021</v>
          </cell>
          <cell r="H2176" t="str">
            <v>حسين کفشنوچي خياباني</v>
          </cell>
          <cell r="P2176" t="str">
            <v>999</v>
          </cell>
        </row>
        <row r="2177">
          <cell r="A2177">
            <v>9999</v>
          </cell>
          <cell r="B2177" t="str">
            <v>990099300993</v>
          </cell>
          <cell r="C2177" t="str">
            <v>990</v>
          </cell>
          <cell r="D2177" t="str">
            <v>990099</v>
          </cell>
          <cell r="E2177" t="str">
            <v>حسابهاي انتظامي</v>
          </cell>
          <cell r="F2177" t="str">
            <v>اسناد تضميني دريافتي از كاركنان</v>
          </cell>
          <cell r="G2177" t="str">
            <v>300993</v>
          </cell>
          <cell r="H2177" t="str">
            <v>محمود آسيابلر</v>
          </cell>
          <cell r="P2177" t="str">
            <v>999</v>
          </cell>
        </row>
        <row r="2178">
          <cell r="A2178">
            <v>9999</v>
          </cell>
          <cell r="B2178" t="str">
            <v>990099300125</v>
          </cell>
          <cell r="C2178" t="str">
            <v>990</v>
          </cell>
          <cell r="D2178" t="str">
            <v>990099</v>
          </cell>
          <cell r="E2178" t="str">
            <v>حسابهاي انتظامي</v>
          </cell>
          <cell r="F2178" t="str">
            <v>اسناد تضميني دريافتي از كاركنان</v>
          </cell>
          <cell r="G2178" t="str">
            <v>300125</v>
          </cell>
          <cell r="H2178" t="str">
            <v>سلطاني حسين</v>
          </cell>
          <cell r="P2178" t="str">
            <v>999</v>
          </cell>
        </row>
        <row r="2179">
          <cell r="A2179">
            <v>9999</v>
          </cell>
          <cell r="B2179" t="str">
            <v>990099300263</v>
          </cell>
          <cell r="C2179" t="str">
            <v>990</v>
          </cell>
          <cell r="D2179" t="str">
            <v>990099</v>
          </cell>
          <cell r="E2179" t="str">
            <v>حسابهاي انتظامي</v>
          </cell>
          <cell r="F2179" t="str">
            <v>اسناد تضميني دريافتي از كاركنان</v>
          </cell>
          <cell r="G2179" t="str">
            <v>300263</v>
          </cell>
          <cell r="H2179" t="str">
            <v>خدائي محمودي رضا</v>
          </cell>
          <cell r="P2179" t="str">
            <v>999</v>
          </cell>
        </row>
        <row r="2180">
          <cell r="A2180">
            <v>9999</v>
          </cell>
          <cell r="B2180" t="str">
            <v>990099300265</v>
          </cell>
          <cell r="C2180" t="str">
            <v>990</v>
          </cell>
          <cell r="D2180" t="str">
            <v>990099</v>
          </cell>
          <cell r="E2180" t="str">
            <v>حسابهاي انتظامي</v>
          </cell>
          <cell r="F2180" t="str">
            <v>اسناد تضميني دريافتي از كاركنان</v>
          </cell>
          <cell r="G2180" t="str">
            <v>300265</v>
          </cell>
          <cell r="H2180" t="str">
            <v>اورنگي حسن نژاد عادل</v>
          </cell>
          <cell r="P2180" t="str">
            <v>999</v>
          </cell>
        </row>
        <row r="2181">
          <cell r="A2181">
            <v>9999</v>
          </cell>
          <cell r="B2181" t="str">
            <v>990099300077</v>
          </cell>
          <cell r="C2181" t="str">
            <v>990</v>
          </cell>
          <cell r="D2181" t="str">
            <v>990099</v>
          </cell>
          <cell r="E2181" t="str">
            <v>حسابهاي انتظامي</v>
          </cell>
          <cell r="F2181" t="str">
            <v>اسناد تضميني دريافتي از كاركنان</v>
          </cell>
          <cell r="G2181" t="str">
            <v>300077</v>
          </cell>
          <cell r="H2181" t="str">
            <v>واحديان وحيد</v>
          </cell>
          <cell r="P2181" t="str">
            <v>999</v>
          </cell>
        </row>
        <row r="2182">
          <cell r="A2182">
            <v>9999</v>
          </cell>
          <cell r="B2182" t="str">
            <v>990099300067</v>
          </cell>
          <cell r="C2182" t="str">
            <v>990</v>
          </cell>
          <cell r="D2182" t="str">
            <v>990099</v>
          </cell>
          <cell r="E2182" t="str">
            <v>حسابهاي انتظامي</v>
          </cell>
          <cell r="F2182" t="str">
            <v>اسناد تضميني دريافتي از كاركنان</v>
          </cell>
          <cell r="G2182" t="str">
            <v>300067</v>
          </cell>
          <cell r="H2182" t="str">
            <v>صباغي جديد حسن</v>
          </cell>
          <cell r="P2182" t="str">
            <v>999</v>
          </cell>
        </row>
        <row r="2183">
          <cell r="A2183">
            <v>9999</v>
          </cell>
          <cell r="B2183" t="str">
            <v>990099300160</v>
          </cell>
          <cell r="C2183" t="str">
            <v>990</v>
          </cell>
          <cell r="D2183" t="str">
            <v>990099</v>
          </cell>
          <cell r="E2183" t="str">
            <v>حسابهاي انتظامي</v>
          </cell>
          <cell r="F2183" t="str">
            <v>اسناد تضميني دريافتي از كاركنان</v>
          </cell>
          <cell r="G2183" t="str">
            <v>300160</v>
          </cell>
          <cell r="H2183" t="str">
            <v>عالم وحيد</v>
          </cell>
          <cell r="P2183" t="str">
            <v>999</v>
          </cell>
        </row>
        <row r="2184">
          <cell r="A2184">
            <v>9999</v>
          </cell>
          <cell r="B2184" t="str">
            <v>990099300047</v>
          </cell>
          <cell r="C2184" t="str">
            <v>990</v>
          </cell>
          <cell r="D2184" t="str">
            <v>990099</v>
          </cell>
          <cell r="E2184" t="str">
            <v>حسابهاي انتظامي</v>
          </cell>
          <cell r="F2184" t="str">
            <v>اسناد تضميني دريافتي از كاركنان</v>
          </cell>
          <cell r="G2184" t="str">
            <v>300047</v>
          </cell>
          <cell r="H2184" t="str">
            <v>محمد حسين فعال اسکوئي</v>
          </cell>
          <cell r="P2184" t="str">
            <v>999</v>
          </cell>
        </row>
        <row r="2185">
          <cell r="A2185">
            <v>9999</v>
          </cell>
          <cell r="B2185" t="str">
            <v>990099300994</v>
          </cell>
          <cell r="C2185" t="str">
            <v>990</v>
          </cell>
          <cell r="D2185" t="str">
            <v>990099</v>
          </cell>
          <cell r="E2185" t="str">
            <v>حسابهاي انتظامي</v>
          </cell>
          <cell r="F2185" t="str">
            <v>اسناد تضميني دريافتي از كاركنان</v>
          </cell>
          <cell r="G2185" t="str">
            <v>300994</v>
          </cell>
          <cell r="H2185" t="str">
            <v>كريم عليزاد پورسعيدي</v>
          </cell>
          <cell r="P2185" t="str">
            <v>999</v>
          </cell>
        </row>
        <row r="2186">
          <cell r="A2186">
            <v>9999</v>
          </cell>
          <cell r="B2186" t="str">
            <v>990099300145</v>
          </cell>
          <cell r="C2186" t="str">
            <v>990</v>
          </cell>
          <cell r="D2186" t="str">
            <v>990099</v>
          </cell>
          <cell r="E2186" t="str">
            <v>حسابهاي انتظامي</v>
          </cell>
          <cell r="F2186" t="str">
            <v>اسناد تضميني دريافتي از كاركنان</v>
          </cell>
          <cell r="G2186" t="str">
            <v>300145</v>
          </cell>
          <cell r="H2186" t="str">
            <v>طريقت نيا يعقوب</v>
          </cell>
          <cell r="P2186" t="str">
            <v>999</v>
          </cell>
        </row>
        <row r="2187">
          <cell r="A2187">
            <v>9999</v>
          </cell>
          <cell r="B2187" t="str">
            <v>990099300226</v>
          </cell>
          <cell r="C2187" t="str">
            <v>990</v>
          </cell>
          <cell r="D2187" t="str">
            <v>990099</v>
          </cell>
          <cell r="E2187" t="str">
            <v>حسابهاي انتظامي</v>
          </cell>
          <cell r="F2187" t="str">
            <v>اسناد تضميني دريافتي از كاركنان</v>
          </cell>
          <cell r="G2187" t="str">
            <v>300226</v>
          </cell>
          <cell r="H2187" t="str">
            <v>طاهباز هادي</v>
          </cell>
          <cell r="P2187" t="str">
            <v>999</v>
          </cell>
        </row>
        <row r="2188">
          <cell r="A2188">
            <v>9999</v>
          </cell>
          <cell r="B2188" t="str">
            <v>990099300006</v>
          </cell>
          <cell r="C2188" t="str">
            <v>990</v>
          </cell>
          <cell r="D2188" t="str">
            <v>990099</v>
          </cell>
          <cell r="E2188" t="str">
            <v>حسابهاي انتظامي</v>
          </cell>
          <cell r="F2188" t="str">
            <v>اسناد تضميني دريافتي از كاركنان</v>
          </cell>
          <cell r="G2188" t="str">
            <v>300006</v>
          </cell>
          <cell r="H2188" t="str">
            <v>حميد طباطبائي رئيسي</v>
          </cell>
          <cell r="P2188" t="str">
            <v>999</v>
          </cell>
        </row>
        <row r="2189">
          <cell r="A2189">
            <v>9999</v>
          </cell>
          <cell r="B2189" t="str">
            <v>990099300078</v>
          </cell>
          <cell r="C2189" t="str">
            <v>990</v>
          </cell>
          <cell r="D2189" t="str">
            <v>990099</v>
          </cell>
          <cell r="E2189" t="str">
            <v>حسابهاي انتظامي</v>
          </cell>
          <cell r="F2189" t="str">
            <v>اسناد تضميني دريافتي از كاركنان</v>
          </cell>
          <cell r="G2189" t="str">
            <v>300078</v>
          </cell>
          <cell r="H2189" t="str">
            <v>رويا نوراني زنوز</v>
          </cell>
          <cell r="P2189" t="str">
            <v>999</v>
          </cell>
        </row>
        <row r="2190">
          <cell r="A2190">
            <v>9999</v>
          </cell>
          <cell r="B2190" t="str">
            <v>990099300113</v>
          </cell>
          <cell r="C2190" t="str">
            <v>990</v>
          </cell>
          <cell r="D2190" t="str">
            <v>990099</v>
          </cell>
          <cell r="E2190" t="str">
            <v>حسابهاي انتظامي</v>
          </cell>
          <cell r="F2190" t="str">
            <v>اسناد تضميني دريافتي از كاركنان</v>
          </cell>
          <cell r="G2190" t="str">
            <v>300113</v>
          </cell>
          <cell r="H2190" t="str">
            <v>باغباني خضرلو منوچهر</v>
          </cell>
          <cell r="P2190" t="str">
            <v>999</v>
          </cell>
        </row>
        <row r="2191">
          <cell r="A2191">
            <v>9999</v>
          </cell>
          <cell r="B2191" t="str">
            <v>990099300234</v>
          </cell>
          <cell r="C2191" t="str">
            <v>990</v>
          </cell>
          <cell r="D2191" t="str">
            <v>990099</v>
          </cell>
          <cell r="E2191" t="str">
            <v>حسابهاي انتظامي</v>
          </cell>
          <cell r="F2191" t="str">
            <v>اسناد تضميني دريافتي از كاركنان</v>
          </cell>
          <cell r="G2191" t="str">
            <v>300234</v>
          </cell>
          <cell r="H2191" t="str">
            <v>عبداله ميرشكارلو عليرضا</v>
          </cell>
          <cell r="P2191" t="str">
            <v>999</v>
          </cell>
        </row>
        <row r="2192">
          <cell r="A2192">
            <v>9999</v>
          </cell>
          <cell r="B2192" t="str">
            <v>990099300107</v>
          </cell>
          <cell r="C2192" t="str">
            <v>990</v>
          </cell>
          <cell r="D2192" t="str">
            <v>990099</v>
          </cell>
          <cell r="E2192" t="str">
            <v>حسابهاي انتظامي</v>
          </cell>
          <cell r="F2192" t="str">
            <v>اسناد تضميني دريافتي از كاركنان</v>
          </cell>
          <cell r="G2192" t="str">
            <v>300107</v>
          </cell>
          <cell r="H2192" t="str">
            <v>روحي مهر سياوش</v>
          </cell>
          <cell r="P2192" t="str">
            <v>999</v>
          </cell>
        </row>
        <row r="2193">
          <cell r="A2193">
            <v>9999</v>
          </cell>
          <cell r="B2193" t="str">
            <v>990099300055</v>
          </cell>
          <cell r="C2193" t="str">
            <v>990</v>
          </cell>
          <cell r="D2193" t="str">
            <v>990099</v>
          </cell>
          <cell r="E2193" t="str">
            <v>حسابهاي انتظامي</v>
          </cell>
          <cell r="F2193" t="str">
            <v>اسناد تضميني دريافتي از كاركنان</v>
          </cell>
          <cell r="G2193" t="str">
            <v>300055</v>
          </cell>
          <cell r="H2193" t="str">
            <v>نبوي علمداري شاپور</v>
          </cell>
          <cell r="P2193" t="str">
            <v>999</v>
          </cell>
        </row>
        <row r="2194">
          <cell r="A2194">
            <v>9999</v>
          </cell>
          <cell r="B2194" t="str">
            <v>990099300134</v>
          </cell>
          <cell r="C2194" t="str">
            <v>990</v>
          </cell>
          <cell r="D2194" t="str">
            <v>990099</v>
          </cell>
          <cell r="E2194" t="str">
            <v>حسابهاي انتظامي</v>
          </cell>
          <cell r="F2194" t="str">
            <v>اسناد تضميني دريافتي از كاركنان</v>
          </cell>
          <cell r="G2194" t="str">
            <v>300134</v>
          </cell>
          <cell r="H2194" t="str">
            <v>نكوئي فائق</v>
          </cell>
          <cell r="P2194" t="str">
            <v>999</v>
          </cell>
        </row>
        <row r="2195">
          <cell r="A2195">
            <v>9999</v>
          </cell>
          <cell r="B2195" t="str">
            <v>990099300149</v>
          </cell>
          <cell r="C2195" t="str">
            <v>990</v>
          </cell>
          <cell r="D2195" t="str">
            <v>990099</v>
          </cell>
          <cell r="E2195" t="str">
            <v>حسابهاي انتظامي</v>
          </cell>
          <cell r="F2195" t="str">
            <v>اسناد تضميني دريافتي از كاركنان</v>
          </cell>
          <cell r="G2195" t="str">
            <v>300149</v>
          </cell>
          <cell r="H2195" t="str">
            <v>مردان پور دامن آباد خسرو</v>
          </cell>
          <cell r="P2195" t="str">
            <v>999</v>
          </cell>
        </row>
        <row r="2196">
          <cell r="A2196">
            <v>9999</v>
          </cell>
          <cell r="B2196" t="str">
            <v>990099300209</v>
          </cell>
          <cell r="C2196" t="str">
            <v>990</v>
          </cell>
          <cell r="D2196" t="str">
            <v>990099</v>
          </cell>
          <cell r="E2196" t="str">
            <v>حسابهاي انتظامي</v>
          </cell>
          <cell r="F2196" t="str">
            <v>اسناد تضميني دريافتي از كاركنان</v>
          </cell>
          <cell r="G2196" t="str">
            <v>300209</v>
          </cell>
          <cell r="H2196" t="str">
            <v>علي اکبر موثقي</v>
          </cell>
          <cell r="P2196" t="str">
            <v>999</v>
          </cell>
        </row>
        <row r="2197">
          <cell r="A2197">
            <v>9999</v>
          </cell>
          <cell r="B2197" t="str">
            <v>990099300991</v>
          </cell>
          <cell r="C2197" t="str">
            <v>990</v>
          </cell>
          <cell r="D2197" t="str">
            <v>990099</v>
          </cell>
          <cell r="E2197" t="str">
            <v>حسابهاي انتظامي</v>
          </cell>
          <cell r="F2197" t="str">
            <v>اسناد تضميني دريافتي از كاركنان</v>
          </cell>
          <cell r="G2197" t="str">
            <v>300991</v>
          </cell>
          <cell r="H2197" t="str">
            <v>سعيد زارعي چايکندي</v>
          </cell>
          <cell r="P2197" t="str">
            <v>999</v>
          </cell>
        </row>
        <row r="2198">
          <cell r="A2198">
            <v>9999</v>
          </cell>
          <cell r="B2198" t="str">
            <v>990099300081</v>
          </cell>
          <cell r="C2198" t="str">
            <v>990</v>
          </cell>
          <cell r="D2198" t="str">
            <v>990099</v>
          </cell>
          <cell r="E2198" t="str">
            <v>حسابهاي انتظامي</v>
          </cell>
          <cell r="F2198" t="str">
            <v>اسناد تضميني دريافتي از كاركنان</v>
          </cell>
          <cell r="G2198" t="str">
            <v>300081</v>
          </cell>
          <cell r="H2198" t="str">
            <v>بهاري قراجه مرادعلي</v>
          </cell>
          <cell r="P2198" t="str">
            <v>999</v>
          </cell>
        </row>
        <row r="2199">
          <cell r="A2199">
            <v>9999</v>
          </cell>
          <cell r="B2199" t="str">
            <v>990099300094</v>
          </cell>
          <cell r="C2199" t="str">
            <v>990</v>
          </cell>
          <cell r="D2199" t="str">
            <v>990099</v>
          </cell>
          <cell r="E2199" t="str">
            <v>حسابهاي انتظامي</v>
          </cell>
          <cell r="F2199" t="str">
            <v>اسناد تضميني دريافتي از كاركنان</v>
          </cell>
          <cell r="G2199" t="str">
            <v>300094</v>
          </cell>
          <cell r="H2199" t="str">
            <v>محمود شريعتي مهرداد</v>
          </cell>
          <cell r="P2199" t="str">
            <v>999</v>
          </cell>
        </row>
        <row r="2200">
          <cell r="A2200">
            <v>9999</v>
          </cell>
          <cell r="B2200" t="str">
            <v>990099300060</v>
          </cell>
          <cell r="C2200" t="str">
            <v>990</v>
          </cell>
          <cell r="D2200" t="str">
            <v>990099</v>
          </cell>
          <cell r="E2200" t="str">
            <v>حسابهاي انتظامي</v>
          </cell>
          <cell r="F2200" t="str">
            <v>اسناد تضميني دريافتي از كاركنان</v>
          </cell>
          <cell r="G2200" t="str">
            <v>300060</v>
          </cell>
          <cell r="H2200" t="str">
            <v>بخشي حكمعلي</v>
          </cell>
          <cell r="P2200" t="str">
            <v>999</v>
          </cell>
        </row>
        <row r="2201">
          <cell r="A2201">
            <v>9999</v>
          </cell>
          <cell r="B2201" t="str">
            <v>990099300189</v>
          </cell>
          <cell r="C2201" t="str">
            <v>990</v>
          </cell>
          <cell r="D2201" t="str">
            <v>990099</v>
          </cell>
          <cell r="E2201" t="str">
            <v>حسابهاي انتظامي</v>
          </cell>
          <cell r="F2201" t="str">
            <v>اسناد تضميني دريافتي از كاركنان</v>
          </cell>
          <cell r="G2201" t="str">
            <v>300189</v>
          </cell>
          <cell r="H2201" t="str">
            <v>داناي يوسف</v>
          </cell>
          <cell r="P2201" t="str">
            <v>999</v>
          </cell>
        </row>
        <row r="2202">
          <cell r="A2202">
            <v>9999</v>
          </cell>
          <cell r="B2202" t="str">
            <v>990099300200</v>
          </cell>
          <cell r="C2202" t="str">
            <v>990</v>
          </cell>
          <cell r="D2202" t="str">
            <v>990099</v>
          </cell>
          <cell r="E2202" t="str">
            <v>حسابهاي انتظامي</v>
          </cell>
          <cell r="F2202" t="str">
            <v>اسناد تضميني دريافتي از كاركنان</v>
          </cell>
          <cell r="G2202" t="str">
            <v>300200</v>
          </cell>
          <cell r="H2202" t="str">
            <v>محمد كريمي حامد</v>
          </cell>
          <cell r="P2202" t="str">
            <v>999</v>
          </cell>
        </row>
        <row r="2203">
          <cell r="A2203">
            <v>9999</v>
          </cell>
          <cell r="B2203" t="str">
            <v>990099300254</v>
          </cell>
          <cell r="C2203" t="str">
            <v>990</v>
          </cell>
          <cell r="D2203" t="str">
            <v>990099</v>
          </cell>
          <cell r="E2203" t="str">
            <v>حسابهاي انتظامي</v>
          </cell>
          <cell r="F2203" t="str">
            <v>اسناد تضميني دريافتي از كاركنان</v>
          </cell>
          <cell r="G2203" t="str">
            <v>300254</v>
          </cell>
          <cell r="H2203" t="str">
            <v>زمانلو مهدي</v>
          </cell>
          <cell r="P2203" t="str">
            <v>999</v>
          </cell>
        </row>
        <row r="2204">
          <cell r="A2204">
            <v>9999</v>
          </cell>
          <cell r="B2204" t="str">
            <v>990099300274</v>
          </cell>
          <cell r="C2204" t="str">
            <v>990</v>
          </cell>
          <cell r="D2204" t="str">
            <v>990099</v>
          </cell>
          <cell r="E2204" t="str">
            <v>حسابهاي انتظامي</v>
          </cell>
          <cell r="F2204" t="str">
            <v>اسناد تضميني دريافتي از كاركنان</v>
          </cell>
          <cell r="G2204" t="str">
            <v>300274</v>
          </cell>
          <cell r="H2204" t="str">
            <v>مومني ميرمسعود</v>
          </cell>
          <cell r="P2204" t="str">
            <v>999</v>
          </cell>
        </row>
        <row r="2205">
          <cell r="A2205">
            <v>9999</v>
          </cell>
          <cell r="B2205" t="str">
            <v>990099300306</v>
          </cell>
          <cell r="C2205" t="str">
            <v>990</v>
          </cell>
          <cell r="D2205" t="str">
            <v>990099</v>
          </cell>
          <cell r="E2205" t="str">
            <v>حسابهاي انتظامي</v>
          </cell>
          <cell r="F2205" t="str">
            <v>اسناد تضميني دريافتي از كاركنان</v>
          </cell>
          <cell r="G2205" t="str">
            <v>300306</v>
          </cell>
          <cell r="H2205" t="str">
            <v>نوري بهروز</v>
          </cell>
          <cell r="P2205" t="str">
            <v>999</v>
          </cell>
        </row>
        <row r="2206">
          <cell r="A2206">
            <v>9999</v>
          </cell>
          <cell r="B2206" t="str">
            <v>990099300116</v>
          </cell>
          <cell r="C2206" t="str">
            <v>990</v>
          </cell>
          <cell r="D2206" t="str">
            <v>990099</v>
          </cell>
          <cell r="E2206" t="str">
            <v>حسابهاي انتظامي</v>
          </cell>
          <cell r="F2206" t="str">
            <v>اسناد تضميني دريافتي از كاركنان</v>
          </cell>
          <cell r="G2206" t="str">
            <v>300116</v>
          </cell>
          <cell r="H2206" t="str">
            <v>شهاب زاده حسين</v>
          </cell>
          <cell r="P2206" t="str">
            <v>999</v>
          </cell>
        </row>
        <row r="2207">
          <cell r="A2207">
            <v>9999</v>
          </cell>
          <cell r="B2207" t="str">
            <v>990099300135</v>
          </cell>
          <cell r="C2207" t="str">
            <v>990</v>
          </cell>
          <cell r="D2207" t="str">
            <v>990099</v>
          </cell>
          <cell r="E2207" t="str">
            <v>حسابهاي انتظامي</v>
          </cell>
          <cell r="F2207" t="str">
            <v>اسناد تضميني دريافتي از كاركنان</v>
          </cell>
          <cell r="G2207" t="str">
            <v>300135</v>
          </cell>
          <cell r="H2207" t="str">
            <v>سيفي ديزناب ابراهيم</v>
          </cell>
          <cell r="P2207" t="str">
            <v>999</v>
          </cell>
        </row>
        <row r="2208">
          <cell r="A2208">
            <v>9999</v>
          </cell>
          <cell r="B2208" t="str">
            <v>990099300151</v>
          </cell>
          <cell r="C2208" t="str">
            <v>990</v>
          </cell>
          <cell r="D2208" t="str">
            <v>990099</v>
          </cell>
          <cell r="E2208" t="str">
            <v>حسابهاي انتظامي</v>
          </cell>
          <cell r="F2208" t="str">
            <v>اسناد تضميني دريافتي از كاركنان</v>
          </cell>
          <cell r="G2208" t="str">
            <v>300151</v>
          </cell>
          <cell r="H2208" t="str">
            <v>امجدي رحيم</v>
          </cell>
          <cell r="P2208" t="str">
            <v>999</v>
          </cell>
        </row>
        <row r="2209">
          <cell r="A2209">
            <v>9999</v>
          </cell>
          <cell r="B2209" t="str">
            <v>990099300126</v>
          </cell>
          <cell r="C2209" t="str">
            <v>990</v>
          </cell>
          <cell r="D2209" t="str">
            <v>990099</v>
          </cell>
          <cell r="E2209" t="str">
            <v>حسابهاي انتظامي</v>
          </cell>
          <cell r="F2209" t="str">
            <v>اسناد تضميني دريافتي از كاركنان</v>
          </cell>
          <cell r="G2209" t="str">
            <v>300126</v>
          </cell>
          <cell r="H2209" t="str">
            <v>جهاني رحيم</v>
          </cell>
          <cell r="P2209" t="str">
            <v>999</v>
          </cell>
        </row>
        <row r="2210">
          <cell r="A2210">
            <v>9999</v>
          </cell>
          <cell r="B2210" t="str">
            <v>990099300156</v>
          </cell>
          <cell r="C2210" t="str">
            <v>990</v>
          </cell>
          <cell r="D2210" t="str">
            <v>990099</v>
          </cell>
          <cell r="E2210" t="str">
            <v>حسابهاي انتظامي</v>
          </cell>
          <cell r="F2210" t="str">
            <v>اسناد تضميني دريافتي از كاركنان</v>
          </cell>
          <cell r="G2210" t="str">
            <v>300156</v>
          </cell>
          <cell r="H2210" t="str">
            <v>حسينيان سيروس</v>
          </cell>
          <cell r="P2210" t="str">
            <v>999</v>
          </cell>
        </row>
        <row r="2211">
          <cell r="A2211">
            <v>9999</v>
          </cell>
          <cell r="B2211" t="str">
            <v>990099300058</v>
          </cell>
          <cell r="C2211" t="str">
            <v>990</v>
          </cell>
          <cell r="D2211" t="str">
            <v>990099</v>
          </cell>
          <cell r="E2211" t="str">
            <v>حسابهاي انتظامي</v>
          </cell>
          <cell r="F2211" t="str">
            <v>اسناد تضميني دريافتي از كاركنان</v>
          </cell>
          <cell r="G2211" t="str">
            <v>300058</v>
          </cell>
          <cell r="H2211" t="str">
            <v>علي فريد جعفريان</v>
          </cell>
          <cell r="P2211" t="str">
            <v>999</v>
          </cell>
        </row>
        <row r="2212">
          <cell r="A2212">
            <v>9999</v>
          </cell>
          <cell r="B2212" t="str">
            <v>990099300071</v>
          </cell>
          <cell r="C2212" t="str">
            <v>990</v>
          </cell>
          <cell r="D2212" t="str">
            <v>990099</v>
          </cell>
          <cell r="E2212" t="str">
            <v>حسابهاي انتظامي</v>
          </cell>
          <cell r="F2212" t="str">
            <v>اسناد تضميني دريافتي از كاركنان</v>
          </cell>
          <cell r="G2212" t="str">
            <v>300071</v>
          </cell>
          <cell r="H2212" t="str">
            <v>ضياء سرابي اكبر</v>
          </cell>
          <cell r="P2212" t="str">
            <v>999</v>
          </cell>
        </row>
        <row r="2213">
          <cell r="A2213">
            <v>9999</v>
          </cell>
          <cell r="B2213" t="str">
            <v>990099300169</v>
          </cell>
          <cell r="C2213" t="str">
            <v>990</v>
          </cell>
          <cell r="D2213" t="str">
            <v>990099</v>
          </cell>
          <cell r="E2213" t="str">
            <v>حسابهاي انتظامي</v>
          </cell>
          <cell r="F2213" t="str">
            <v>اسناد تضميني دريافتي از كاركنان</v>
          </cell>
          <cell r="G2213" t="str">
            <v>300169</v>
          </cell>
          <cell r="H2213" t="str">
            <v>منظر خسروشاهي اميرعلي</v>
          </cell>
          <cell r="P2213" t="str">
            <v>999</v>
          </cell>
        </row>
        <row r="2214">
          <cell r="A2214">
            <v>9999</v>
          </cell>
          <cell r="B2214" t="str">
            <v>990099300264</v>
          </cell>
          <cell r="C2214" t="str">
            <v>990</v>
          </cell>
          <cell r="D2214" t="str">
            <v>990099</v>
          </cell>
          <cell r="E2214" t="str">
            <v>حسابهاي انتظامي</v>
          </cell>
          <cell r="F2214" t="str">
            <v>اسناد تضميني دريافتي از كاركنان</v>
          </cell>
          <cell r="G2214" t="str">
            <v>300264</v>
          </cell>
          <cell r="H2214" t="str">
            <v>جليل پور صابرجوي حسين</v>
          </cell>
          <cell r="P2214" t="str">
            <v>999</v>
          </cell>
        </row>
        <row r="2215">
          <cell r="A2215">
            <v>9999</v>
          </cell>
          <cell r="B2215" t="str">
            <v>990099300096</v>
          </cell>
          <cell r="C2215" t="str">
            <v>990</v>
          </cell>
          <cell r="D2215" t="str">
            <v>990099</v>
          </cell>
          <cell r="E2215" t="str">
            <v>حسابهاي انتظامي</v>
          </cell>
          <cell r="F2215" t="str">
            <v>اسناد تضميني دريافتي از كاركنان</v>
          </cell>
          <cell r="G2215" t="str">
            <v>300096</v>
          </cell>
          <cell r="H2215" t="str">
            <v>امتحاني علي اكبر</v>
          </cell>
          <cell r="P2215" t="str">
            <v>999</v>
          </cell>
        </row>
        <row r="2216">
          <cell r="A2216">
            <v>9999</v>
          </cell>
          <cell r="B2216" t="str">
            <v>990099300054</v>
          </cell>
          <cell r="C2216" t="str">
            <v>990</v>
          </cell>
          <cell r="D2216" t="str">
            <v>990099</v>
          </cell>
          <cell r="E2216" t="str">
            <v>حسابهاي انتظامي</v>
          </cell>
          <cell r="F2216" t="str">
            <v>اسناد تضميني دريافتي از كاركنان</v>
          </cell>
          <cell r="G2216" t="str">
            <v>300054</v>
          </cell>
          <cell r="H2216" t="str">
            <v>اميرحقيان يعقوب</v>
          </cell>
          <cell r="P2216" t="str">
            <v>999</v>
          </cell>
        </row>
        <row r="2217">
          <cell r="A2217">
            <v>9999</v>
          </cell>
          <cell r="B2217" t="str">
            <v>990099300139</v>
          </cell>
          <cell r="C2217" t="str">
            <v>990</v>
          </cell>
          <cell r="D2217" t="str">
            <v>990099</v>
          </cell>
          <cell r="E2217" t="str">
            <v>حسابهاي انتظامي</v>
          </cell>
          <cell r="F2217" t="str">
            <v>اسناد تضميني دريافتي از كاركنان</v>
          </cell>
          <cell r="G2217" t="str">
            <v>300139</v>
          </cell>
          <cell r="H2217" t="str">
            <v>هادي قشلاق محمد</v>
          </cell>
          <cell r="P2217" t="str">
            <v>999</v>
          </cell>
        </row>
        <row r="2218">
          <cell r="A2218">
            <v>9999</v>
          </cell>
          <cell r="B2218" t="str">
            <v>990099300144</v>
          </cell>
          <cell r="C2218" t="str">
            <v>990</v>
          </cell>
          <cell r="D2218" t="str">
            <v>990099</v>
          </cell>
          <cell r="E2218" t="str">
            <v>حسابهاي انتظامي</v>
          </cell>
          <cell r="F2218" t="str">
            <v>اسناد تضميني دريافتي از كاركنان</v>
          </cell>
          <cell r="G2218" t="str">
            <v>300144</v>
          </cell>
          <cell r="H2218" t="str">
            <v>آقائي كومله نادر</v>
          </cell>
          <cell r="P2218" t="str">
            <v>999</v>
          </cell>
        </row>
        <row r="2219">
          <cell r="A2219">
            <v>9999</v>
          </cell>
          <cell r="B2219" t="str">
            <v>990099300119</v>
          </cell>
          <cell r="C2219" t="str">
            <v>990</v>
          </cell>
          <cell r="D2219" t="str">
            <v>990099</v>
          </cell>
          <cell r="E2219" t="str">
            <v>حسابهاي انتظامي</v>
          </cell>
          <cell r="F2219" t="str">
            <v>اسناد تضميني دريافتي از كاركنان</v>
          </cell>
          <cell r="G2219" t="str">
            <v>300119</v>
          </cell>
          <cell r="H2219" t="str">
            <v>رستم پور مشكنبر حسن</v>
          </cell>
          <cell r="P2219" t="str">
            <v>999</v>
          </cell>
        </row>
        <row r="2220">
          <cell r="A2220">
            <v>9999</v>
          </cell>
          <cell r="B2220" t="str">
            <v>990099300029</v>
          </cell>
          <cell r="C2220" t="str">
            <v>990</v>
          </cell>
          <cell r="D2220" t="str">
            <v>990099</v>
          </cell>
          <cell r="E2220" t="str">
            <v>حسابهاي انتظامي</v>
          </cell>
          <cell r="F2220" t="str">
            <v>اسناد تضميني دريافتي از كاركنان</v>
          </cell>
          <cell r="G2220" t="str">
            <v>300029</v>
          </cell>
          <cell r="H2220" t="str">
            <v>فلاحي اميد علي</v>
          </cell>
          <cell r="P2220" t="str">
            <v>999</v>
          </cell>
        </row>
        <row r="2221">
          <cell r="A2221">
            <v>9999</v>
          </cell>
          <cell r="B2221" t="str">
            <v>990099300075</v>
          </cell>
          <cell r="C2221" t="str">
            <v>990</v>
          </cell>
          <cell r="D2221" t="str">
            <v>990099</v>
          </cell>
          <cell r="E2221" t="str">
            <v>حسابهاي انتظامي</v>
          </cell>
          <cell r="F2221" t="str">
            <v>اسناد تضميني دريافتي از كاركنان</v>
          </cell>
          <cell r="G2221" t="str">
            <v>300075</v>
          </cell>
          <cell r="H2221" t="str">
            <v>نظامي سقين سرا يوسف</v>
          </cell>
          <cell r="P2221" t="str">
            <v>999</v>
          </cell>
        </row>
        <row r="2222">
          <cell r="A2222">
            <v>9999</v>
          </cell>
          <cell r="B2222" t="str">
            <v>990099300227</v>
          </cell>
          <cell r="C2222" t="str">
            <v>990</v>
          </cell>
          <cell r="D2222" t="str">
            <v>990099</v>
          </cell>
          <cell r="E2222" t="str">
            <v>حسابهاي انتظامي</v>
          </cell>
          <cell r="F2222" t="str">
            <v>اسناد تضميني دريافتي از كاركنان</v>
          </cell>
          <cell r="G2222" t="str">
            <v>300227</v>
          </cell>
          <cell r="H2222" t="str">
            <v>فربد مصافي</v>
          </cell>
          <cell r="P2222" t="str">
            <v>999</v>
          </cell>
        </row>
        <row r="2223">
          <cell r="A2223">
            <v>9999</v>
          </cell>
          <cell r="B2223" t="str">
            <v>990099300027</v>
          </cell>
          <cell r="C2223" t="str">
            <v>990</v>
          </cell>
          <cell r="D2223" t="str">
            <v>990099</v>
          </cell>
          <cell r="E2223" t="str">
            <v>حسابهاي انتظامي</v>
          </cell>
          <cell r="F2223" t="str">
            <v>اسناد تضميني دريافتي از كاركنان</v>
          </cell>
          <cell r="G2223" t="str">
            <v>300027</v>
          </cell>
          <cell r="H2223" t="str">
            <v>سيد جعفر ديبازر حسيني</v>
          </cell>
          <cell r="P2223" t="str">
            <v>999</v>
          </cell>
        </row>
        <row r="2224">
          <cell r="A2224">
            <v>9999</v>
          </cell>
          <cell r="B2224" t="str">
            <v>990099300088</v>
          </cell>
          <cell r="C2224" t="str">
            <v>990</v>
          </cell>
          <cell r="D2224" t="str">
            <v>990099</v>
          </cell>
          <cell r="E2224" t="str">
            <v>حسابهاي انتظامي</v>
          </cell>
          <cell r="F2224" t="str">
            <v>اسناد تضميني دريافتي از كاركنان</v>
          </cell>
          <cell r="G2224" t="str">
            <v>300088</v>
          </cell>
          <cell r="H2224" t="str">
            <v>فرشباف شترباني مرتضي</v>
          </cell>
          <cell r="P2224" t="str">
            <v>999</v>
          </cell>
        </row>
        <row r="2225">
          <cell r="A2225">
            <v>9999</v>
          </cell>
          <cell r="B2225" t="str">
            <v>990099300101</v>
          </cell>
          <cell r="C2225" t="str">
            <v>990</v>
          </cell>
          <cell r="D2225" t="str">
            <v>990099</v>
          </cell>
          <cell r="E2225" t="str">
            <v>حسابهاي انتظامي</v>
          </cell>
          <cell r="F2225" t="str">
            <v>اسناد تضميني دريافتي از كاركنان</v>
          </cell>
          <cell r="G2225" t="str">
            <v>300101</v>
          </cell>
          <cell r="H2225" t="str">
            <v>شكري جليل</v>
          </cell>
          <cell r="P2225" t="str">
            <v>999</v>
          </cell>
        </row>
        <row r="2226">
          <cell r="A2226">
            <v>9999</v>
          </cell>
          <cell r="B2226" t="str">
            <v>990099300085</v>
          </cell>
          <cell r="C2226" t="str">
            <v>990</v>
          </cell>
          <cell r="D2226" t="str">
            <v>990099</v>
          </cell>
          <cell r="E2226" t="str">
            <v>حسابهاي انتظامي</v>
          </cell>
          <cell r="F2226" t="str">
            <v>اسناد تضميني دريافتي از كاركنان</v>
          </cell>
          <cell r="G2226" t="str">
            <v>300085</v>
          </cell>
          <cell r="H2226" t="str">
            <v>جبارپور يوسف</v>
          </cell>
          <cell r="P2226" t="str">
            <v>999</v>
          </cell>
        </row>
        <row r="2227">
          <cell r="A2227">
            <v>9999</v>
          </cell>
          <cell r="B2227" t="str">
            <v>990099300080</v>
          </cell>
          <cell r="C2227" t="str">
            <v>990</v>
          </cell>
          <cell r="D2227" t="str">
            <v>990099</v>
          </cell>
          <cell r="E2227" t="str">
            <v>حسابهاي انتظامي</v>
          </cell>
          <cell r="F2227" t="str">
            <v>اسناد تضميني دريافتي از كاركنان</v>
          </cell>
          <cell r="G2227" t="str">
            <v>300080</v>
          </cell>
          <cell r="H2227" t="str">
            <v>ابراهيمي مهر آور رحيم</v>
          </cell>
          <cell r="P2227" t="str">
            <v>999</v>
          </cell>
        </row>
        <row r="2228">
          <cell r="A2228">
            <v>9999</v>
          </cell>
          <cell r="B2228" t="str">
            <v>990099300237</v>
          </cell>
          <cell r="C2228" t="str">
            <v>990</v>
          </cell>
          <cell r="D2228" t="str">
            <v>990099</v>
          </cell>
          <cell r="E2228" t="str">
            <v>حسابهاي انتظامي</v>
          </cell>
          <cell r="F2228" t="str">
            <v>اسناد تضميني دريافتي از كاركنان</v>
          </cell>
          <cell r="G2228" t="str">
            <v>300237</v>
          </cell>
          <cell r="H2228" t="str">
            <v>رمضاني فريد مريم</v>
          </cell>
          <cell r="P2228" t="str">
            <v>999</v>
          </cell>
        </row>
        <row r="2229">
          <cell r="A2229">
            <v>9999</v>
          </cell>
          <cell r="B2229" t="str">
            <v>990099300257</v>
          </cell>
          <cell r="C2229" t="str">
            <v>990</v>
          </cell>
          <cell r="D2229" t="str">
            <v>990099</v>
          </cell>
          <cell r="E2229" t="str">
            <v>حسابهاي انتظامي</v>
          </cell>
          <cell r="F2229" t="str">
            <v>اسناد تضميني دريافتي از كاركنان</v>
          </cell>
          <cell r="G2229" t="str">
            <v>300257</v>
          </cell>
          <cell r="H2229" t="str">
            <v>برادران حسن زاده وحيد</v>
          </cell>
          <cell r="P2229" t="str">
            <v>999</v>
          </cell>
        </row>
        <row r="2230">
          <cell r="A2230">
            <v>9999</v>
          </cell>
          <cell r="B2230" t="str">
            <v>990099300288</v>
          </cell>
          <cell r="C2230" t="str">
            <v>990</v>
          </cell>
          <cell r="D2230" t="str">
            <v>990099</v>
          </cell>
          <cell r="E2230" t="str">
            <v>حسابهاي انتظامي</v>
          </cell>
          <cell r="F2230" t="str">
            <v>اسناد تضميني دريافتي از كاركنان</v>
          </cell>
          <cell r="G2230" t="str">
            <v>300288</v>
          </cell>
          <cell r="H2230" t="str">
            <v>حاتملو محمد</v>
          </cell>
          <cell r="P2230" t="str">
            <v>999</v>
          </cell>
        </row>
        <row r="2231">
          <cell r="A2231">
            <v>9999</v>
          </cell>
          <cell r="B2231" t="str">
            <v>990099300298</v>
          </cell>
          <cell r="C2231" t="str">
            <v>990</v>
          </cell>
          <cell r="D2231" t="str">
            <v>990099</v>
          </cell>
          <cell r="E2231" t="str">
            <v>حسابهاي انتظامي</v>
          </cell>
          <cell r="F2231" t="str">
            <v>اسناد تضميني دريافتي از كاركنان</v>
          </cell>
          <cell r="G2231" t="str">
            <v>300298</v>
          </cell>
          <cell r="H2231" t="str">
            <v>جبرئيلي اميد</v>
          </cell>
          <cell r="P2231" t="str">
            <v>999</v>
          </cell>
        </row>
        <row r="2232">
          <cell r="A2232">
            <v>9999</v>
          </cell>
          <cell r="B2232" t="str">
            <v>990099300303</v>
          </cell>
          <cell r="C2232" t="str">
            <v>990</v>
          </cell>
          <cell r="D2232" t="str">
            <v>990099</v>
          </cell>
          <cell r="E2232" t="str">
            <v>حسابهاي انتظامي</v>
          </cell>
          <cell r="F2232" t="str">
            <v>اسناد تضميني دريافتي از كاركنان</v>
          </cell>
          <cell r="G2232" t="str">
            <v>300303</v>
          </cell>
          <cell r="H2232" t="str">
            <v>جمال نيا ولي اله</v>
          </cell>
          <cell r="P2232" t="str">
            <v>999</v>
          </cell>
        </row>
        <row r="2233">
          <cell r="A2233">
            <v>9999</v>
          </cell>
          <cell r="B2233" t="str">
            <v>990099300183</v>
          </cell>
          <cell r="C2233" t="str">
            <v>990</v>
          </cell>
          <cell r="D2233" t="str">
            <v>990099</v>
          </cell>
          <cell r="E2233" t="str">
            <v>حسابهاي انتظامي</v>
          </cell>
          <cell r="F2233" t="str">
            <v>اسناد تضميني دريافتي از كاركنان</v>
          </cell>
          <cell r="G2233" t="str">
            <v>300183</v>
          </cell>
          <cell r="H2233" t="str">
            <v>سليماني رضا</v>
          </cell>
          <cell r="P2233" t="str">
            <v>999</v>
          </cell>
        </row>
        <row r="2234">
          <cell r="A2234">
            <v>9999</v>
          </cell>
          <cell r="B2234" t="str">
            <v>990099300102</v>
          </cell>
          <cell r="C2234" t="str">
            <v>990</v>
          </cell>
          <cell r="D2234" t="str">
            <v>990099</v>
          </cell>
          <cell r="E2234" t="str">
            <v>حسابهاي انتظامي</v>
          </cell>
          <cell r="F2234" t="str">
            <v>اسناد تضميني دريافتي از كاركنان</v>
          </cell>
          <cell r="G2234" t="str">
            <v>300102</v>
          </cell>
          <cell r="H2234" t="str">
            <v>صفري آذر جعفر</v>
          </cell>
          <cell r="P2234" t="str">
            <v>999</v>
          </cell>
        </row>
        <row r="2235">
          <cell r="A2235">
            <v>9999</v>
          </cell>
          <cell r="B2235" t="str">
            <v>990099300204</v>
          </cell>
          <cell r="C2235" t="str">
            <v>990</v>
          </cell>
          <cell r="D2235" t="str">
            <v>990099</v>
          </cell>
          <cell r="E2235" t="str">
            <v>حسابهاي انتظامي</v>
          </cell>
          <cell r="F2235" t="str">
            <v>اسناد تضميني دريافتي از كاركنان</v>
          </cell>
          <cell r="G2235" t="str">
            <v>300204</v>
          </cell>
          <cell r="H2235" t="str">
            <v>قازانچائي جواد</v>
          </cell>
          <cell r="P2235" t="str">
            <v>999</v>
          </cell>
        </row>
        <row r="2236">
          <cell r="A2236">
            <v>9999</v>
          </cell>
          <cell r="B2236" t="str">
            <v>990099300133</v>
          </cell>
          <cell r="C2236" t="str">
            <v>990</v>
          </cell>
          <cell r="D2236" t="str">
            <v>990099</v>
          </cell>
          <cell r="E2236" t="str">
            <v>حسابهاي انتظامي</v>
          </cell>
          <cell r="F2236" t="str">
            <v>اسناد تضميني دريافتي از كاركنان</v>
          </cell>
          <cell r="G2236" t="str">
            <v>300133</v>
          </cell>
          <cell r="H2236" t="str">
            <v>عليپور كمال</v>
          </cell>
          <cell r="P2236" t="str">
            <v>999</v>
          </cell>
        </row>
        <row r="2237">
          <cell r="A2237">
            <v>9999</v>
          </cell>
          <cell r="B2237" t="str">
            <v>990099300999</v>
          </cell>
          <cell r="C2237" t="str">
            <v>990</v>
          </cell>
          <cell r="D2237" t="str">
            <v>990099</v>
          </cell>
          <cell r="E2237" t="str">
            <v>حسابهاي انتظامي</v>
          </cell>
          <cell r="F2237" t="str">
            <v>اسناد تضميني دريافتي از كاركنان</v>
          </cell>
          <cell r="G2237" t="str">
            <v>300999</v>
          </cell>
          <cell r="H2237" t="str">
            <v>متفرقه و عمومي</v>
          </cell>
          <cell r="P2237" t="str">
            <v>999</v>
          </cell>
        </row>
        <row r="2238">
          <cell r="A2238">
            <v>9999</v>
          </cell>
          <cell r="B2238" t="str">
            <v>990099300300</v>
          </cell>
          <cell r="C2238" t="str">
            <v>990</v>
          </cell>
          <cell r="D2238" t="str">
            <v>990099</v>
          </cell>
          <cell r="E2238" t="str">
            <v>حسابهاي انتظامي</v>
          </cell>
          <cell r="F2238" t="str">
            <v>اسناد تضميني دريافتي از كاركنان</v>
          </cell>
          <cell r="G2238" t="str">
            <v>300300</v>
          </cell>
          <cell r="H2238" t="str">
            <v>مهراب فلاحي تاج</v>
          </cell>
          <cell r="P2238" t="str">
            <v>999</v>
          </cell>
        </row>
        <row r="2239">
          <cell r="A2239">
            <v>9999</v>
          </cell>
          <cell r="B2239" t="str">
            <v>990099300092</v>
          </cell>
          <cell r="C2239" t="str">
            <v>990</v>
          </cell>
          <cell r="D2239" t="str">
            <v>990099</v>
          </cell>
          <cell r="E2239" t="str">
            <v>حسابهاي انتظامي</v>
          </cell>
          <cell r="F2239" t="str">
            <v>اسناد تضميني دريافتي از كاركنان</v>
          </cell>
          <cell r="G2239" t="str">
            <v>300092</v>
          </cell>
          <cell r="H2239" t="str">
            <v>كولاب محمدحسين</v>
          </cell>
          <cell r="P2239" t="str">
            <v>999</v>
          </cell>
        </row>
        <row r="2240">
          <cell r="A2240">
            <v>9999</v>
          </cell>
          <cell r="B2240" t="str">
            <v>990099300247</v>
          </cell>
          <cell r="C2240" t="str">
            <v>990</v>
          </cell>
          <cell r="D2240" t="str">
            <v>990099</v>
          </cell>
          <cell r="E2240" t="str">
            <v>حسابهاي انتظامي</v>
          </cell>
          <cell r="F2240" t="str">
            <v>اسناد تضميني دريافتي از كاركنان</v>
          </cell>
          <cell r="G2240" t="str">
            <v>300247</v>
          </cell>
          <cell r="H2240" t="str">
            <v>حسن زاده علي بيك كندي مطلب</v>
          </cell>
          <cell r="P2240" t="str">
            <v>999</v>
          </cell>
        </row>
        <row r="2241">
          <cell r="A2241">
            <v>9999</v>
          </cell>
          <cell r="B2241" t="str">
            <v>990099300008</v>
          </cell>
          <cell r="C2241" t="str">
            <v>990</v>
          </cell>
          <cell r="D2241" t="str">
            <v>990099</v>
          </cell>
          <cell r="E2241" t="str">
            <v>حسابهاي انتظامي</v>
          </cell>
          <cell r="F2241" t="str">
            <v>اسناد تضميني دريافتي از كاركنان</v>
          </cell>
          <cell r="G2241" t="str">
            <v>300008</v>
          </cell>
          <cell r="H2241" t="str">
            <v>واحد ابراهيم</v>
          </cell>
          <cell r="P2241" t="str">
            <v>999</v>
          </cell>
        </row>
        <row r="2242">
          <cell r="A2242">
            <v>9999</v>
          </cell>
          <cell r="B2242" t="str">
            <v>990099300249</v>
          </cell>
          <cell r="C2242" t="str">
            <v>990</v>
          </cell>
          <cell r="D2242" t="str">
            <v>990099</v>
          </cell>
          <cell r="E2242" t="str">
            <v>حسابهاي انتظامي</v>
          </cell>
          <cell r="F2242" t="str">
            <v>اسناد تضميني دريافتي از كاركنان</v>
          </cell>
          <cell r="G2242" t="str">
            <v>300249</v>
          </cell>
          <cell r="H2242" t="str">
            <v>آقاداداش كرامتي داود</v>
          </cell>
          <cell r="P2242" t="str">
            <v>999</v>
          </cell>
        </row>
        <row r="2243">
          <cell r="A2243">
            <v>9999</v>
          </cell>
          <cell r="B2243" t="str">
            <v>990099300052</v>
          </cell>
          <cell r="C2243" t="str">
            <v>990</v>
          </cell>
          <cell r="D2243" t="str">
            <v>990099</v>
          </cell>
          <cell r="E2243" t="str">
            <v>حسابهاي انتظامي</v>
          </cell>
          <cell r="F2243" t="str">
            <v>اسناد تضميني دريافتي از كاركنان</v>
          </cell>
          <cell r="G2243" t="str">
            <v>300052</v>
          </cell>
          <cell r="H2243" t="str">
            <v>بخش پور خيراله</v>
          </cell>
          <cell r="P2243" t="str">
            <v>999</v>
          </cell>
        </row>
        <row r="2244">
          <cell r="A2244">
            <v>9999</v>
          </cell>
          <cell r="B2244" t="str">
            <v>990099300095</v>
          </cell>
          <cell r="C2244" t="str">
            <v>990</v>
          </cell>
          <cell r="D2244" t="str">
            <v>990099</v>
          </cell>
          <cell r="E2244" t="str">
            <v>حسابهاي انتظامي</v>
          </cell>
          <cell r="F2244" t="str">
            <v>اسناد تضميني دريافتي از كاركنان</v>
          </cell>
          <cell r="G2244" t="str">
            <v>300095</v>
          </cell>
          <cell r="H2244" t="str">
            <v>حسين پور فيضي محمد</v>
          </cell>
          <cell r="P2244" t="str">
            <v>999</v>
          </cell>
        </row>
        <row r="2245">
          <cell r="A2245">
            <v>9999</v>
          </cell>
          <cell r="B2245" t="str">
            <v>990099300106</v>
          </cell>
          <cell r="C2245" t="str">
            <v>990</v>
          </cell>
          <cell r="D2245" t="str">
            <v>990099</v>
          </cell>
          <cell r="E2245" t="str">
            <v>حسابهاي انتظامي</v>
          </cell>
          <cell r="F2245" t="str">
            <v>اسناد تضميني دريافتي از كاركنان</v>
          </cell>
          <cell r="G2245" t="str">
            <v>300106</v>
          </cell>
          <cell r="H2245" t="str">
            <v>محمد باطومچي</v>
          </cell>
          <cell r="P2245" t="str">
            <v>999</v>
          </cell>
        </row>
        <row r="2246">
          <cell r="A2246">
            <v>9999</v>
          </cell>
          <cell r="B2246" t="str">
            <v>990099300168</v>
          </cell>
          <cell r="C2246" t="str">
            <v>990</v>
          </cell>
          <cell r="D2246" t="str">
            <v>990099</v>
          </cell>
          <cell r="E2246" t="str">
            <v>حسابهاي انتظامي</v>
          </cell>
          <cell r="F2246" t="str">
            <v>اسناد تضميني دريافتي از كاركنان</v>
          </cell>
          <cell r="G2246" t="str">
            <v>300168</v>
          </cell>
          <cell r="H2246" t="str">
            <v>بابكان ياشار</v>
          </cell>
          <cell r="P2246" t="str">
            <v>999</v>
          </cell>
        </row>
        <row r="2247">
          <cell r="A2247">
            <v>9999</v>
          </cell>
          <cell r="B2247" t="str">
            <v>990099300216</v>
          </cell>
          <cell r="C2247" t="str">
            <v>990</v>
          </cell>
          <cell r="D2247" t="str">
            <v>990099</v>
          </cell>
          <cell r="E2247" t="str">
            <v>حسابهاي انتظامي</v>
          </cell>
          <cell r="F2247" t="str">
            <v>اسناد تضميني دريافتي از كاركنان</v>
          </cell>
          <cell r="G2247" t="str">
            <v>300216</v>
          </cell>
          <cell r="H2247" t="str">
            <v>علي زاده اقبالي نژاد محمدباقر</v>
          </cell>
          <cell r="P2247" t="str">
            <v>999</v>
          </cell>
        </row>
        <row r="2248">
          <cell r="A2248">
            <v>9999</v>
          </cell>
          <cell r="B2248" t="str">
            <v>990099300241</v>
          </cell>
          <cell r="C2248" t="str">
            <v>990</v>
          </cell>
          <cell r="D2248" t="str">
            <v>990099</v>
          </cell>
          <cell r="E2248" t="str">
            <v>حسابهاي انتظامي</v>
          </cell>
          <cell r="F2248" t="str">
            <v>اسناد تضميني دريافتي از كاركنان</v>
          </cell>
          <cell r="G2248" t="str">
            <v>300241</v>
          </cell>
          <cell r="H2248" t="str">
            <v>همتي قراملكي عليرضا</v>
          </cell>
          <cell r="P2248" t="str">
            <v>999</v>
          </cell>
        </row>
        <row r="2249">
          <cell r="A2249">
            <v>9999</v>
          </cell>
          <cell r="B2249" t="str">
            <v>990099300272</v>
          </cell>
          <cell r="C2249" t="str">
            <v>990</v>
          </cell>
          <cell r="D2249" t="str">
            <v>990099</v>
          </cell>
          <cell r="E2249" t="str">
            <v>حسابهاي انتظامي</v>
          </cell>
          <cell r="F2249" t="str">
            <v>اسناد تضميني دريافتي از كاركنان</v>
          </cell>
          <cell r="G2249" t="str">
            <v>300272</v>
          </cell>
          <cell r="H2249" t="str">
            <v>حاجيلاري محمدتقي</v>
          </cell>
          <cell r="P2249" t="str">
            <v>999</v>
          </cell>
        </row>
        <row r="2250">
          <cell r="A2250">
            <v>9999</v>
          </cell>
          <cell r="B2250" t="str">
            <v>990099300001</v>
          </cell>
          <cell r="C2250" t="str">
            <v>990</v>
          </cell>
          <cell r="D2250" t="str">
            <v>990099</v>
          </cell>
          <cell r="E2250" t="str">
            <v>حسابهاي انتظامي</v>
          </cell>
          <cell r="F2250" t="str">
            <v>اسناد تضميني دريافتي از كاركنان</v>
          </cell>
          <cell r="G2250" t="str">
            <v>300001</v>
          </cell>
          <cell r="H2250" t="str">
            <v>فتاحي رسول</v>
          </cell>
          <cell r="P2250" t="str">
            <v>999</v>
          </cell>
        </row>
        <row r="2251">
          <cell r="A2251">
            <v>9999</v>
          </cell>
          <cell r="B2251" t="str">
            <v>990099300016</v>
          </cell>
          <cell r="C2251" t="str">
            <v>990</v>
          </cell>
          <cell r="D2251" t="str">
            <v>990099</v>
          </cell>
          <cell r="E2251" t="str">
            <v>حسابهاي انتظامي</v>
          </cell>
          <cell r="F2251" t="str">
            <v>اسناد تضميني دريافتي از كاركنان</v>
          </cell>
          <cell r="G2251" t="str">
            <v>300016</v>
          </cell>
          <cell r="H2251" t="str">
            <v>سيد جعفر سيد يزدي</v>
          </cell>
          <cell r="P2251" t="str">
            <v>999</v>
          </cell>
        </row>
        <row r="2252">
          <cell r="A2252">
            <v>9999</v>
          </cell>
          <cell r="B2252" t="str">
            <v>990099300148</v>
          </cell>
          <cell r="C2252" t="str">
            <v>990</v>
          </cell>
          <cell r="D2252" t="str">
            <v>990099</v>
          </cell>
          <cell r="E2252" t="str">
            <v>حسابهاي انتظامي</v>
          </cell>
          <cell r="F2252" t="str">
            <v>اسناد تضميني دريافتي از كاركنان</v>
          </cell>
          <cell r="G2252" t="str">
            <v>300148</v>
          </cell>
          <cell r="H2252" t="str">
            <v>شفيعي عنصرودي داريوش</v>
          </cell>
          <cell r="P2252" t="str">
            <v>999</v>
          </cell>
        </row>
        <row r="2253">
          <cell r="A2253">
            <v>9999</v>
          </cell>
          <cell r="B2253" t="str">
            <v>990099300154</v>
          </cell>
          <cell r="C2253" t="str">
            <v>990</v>
          </cell>
          <cell r="D2253" t="str">
            <v>990099</v>
          </cell>
          <cell r="E2253" t="str">
            <v>حسابهاي انتظامي</v>
          </cell>
          <cell r="F2253" t="str">
            <v>اسناد تضميني دريافتي از كاركنان</v>
          </cell>
          <cell r="G2253" t="str">
            <v>300154</v>
          </cell>
          <cell r="H2253" t="str">
            <v>زارعي ارزيل مصطفي</v>
          </cell>
          <cell r="P2253" t="str">
            <v>999</v>
          </cell>
        </row>
        <row r="2254">
          <cell r="A2254">
            <v>9999</v>
          </cell>
          <cell r="B2254" t="str">
            <v>990099300010</v>
          </cell>
          <cell r="C2254" t="str">
            <v>990</v>
          </cell>
          <cell r="D2254" t="str">
            <v>990099</v>
          </cell>
          <cell r="E2254" t="str">
            <v>حسابهاي انتظامي</v>
          </cell>
          <cell r="F2254" t="str">
            <v>اسناد تضميني دريافتي از كاركنان</v>
          </cell>
          <cell r="G2254" t="str">
            <v>300010</v>
          </cell>
          <cell r="H2254" t="str">
            <v>صمد اميردادي</v>
          </cell>
          <cell r="P2254" t="str">
            <v>999</v>
          </cell>
        </row>
        <row r="2255">
          <cell r="A2255">
            <v>9999</v>
          </cell>
          <cell r="B2255" t="str">
            <v>990099300056</v>
          </cell>
          <cell r="C2255" t="str">
            <v>990</v>
          </cell>
          <cell r="D2255" t="str">
            <v>990099</v>
          </cell>
          <cell r="E2255" t="str">
            <v>حسابهاي انتظامي</v>
          </cell>
          <cell r="F2255" t="str">
            <v>اسناد تضميني دريافتي از كاركنان</v>
          </cell>
          <cell r="G2255" t="str">
            <v>300056</v>
          </cell>
          <cell r="H2255" t="str">
            <v>حسين زاده گورچين اكبر</v>
          </cell>
          <cell r="P2255" t="str">
            <v>999</v>
          </cell>
        </row>
        <row r="2256">
          <cell r="A2256">
            <v>9999</v>
          </cell>
          <cell r="B2256" t="str">
            <v>990099300118</v>
          </cell>
          <cell r="C2256" t="str">
            <v>990</v>
          </cell>
          <cell r="D2256" t="str">
            <v>990099</v>
          </cell>
          <cell r="E2256" t="str">
            <v>حسابهاي انتظامي</v>
          </cell>
          <cell r="F2256" t="str">
            <v>اسناد تضميني دريافتي از كاركنان</v>
          </cell>
          <cell r="G2256" t="str">
            <v>300118</v>
          </cell>
          <cell r="H2256" t="str">
            <v>جعفرزاده بهروز</v>
          </cell>
          <cell r="P2256" t="str">
            <v>999</v>
          </cell>
        </row>
        <row r="2257">
          <cell r="A2257">
            <v>9999</v>
          </cell>
          <cell r="B2257" t="str">
            <v>990099300031</v>
          </cell>
          <cell r="C2257" t="str">
            <v>990</v>
          </cell>
          <cell r="D2257" t="str">
            <v>990099</v>
          </cell>
          <cell r="E2257" t="str">
            <v>حسابهاي انتظامي</v>
          </cell>
          <cell r="F2257" t="str">
            <v>اسناد تضميني دريافتي از كاركنان</v>
          </cell>
          <cell r="G2257" t="str">
            <v>300031</v>
          </cell>
          <cell r="H2257" t="str">
            <v>اسماعيل لو محمدصادق</v>
          </cell>
          <cell r="P2257" t="str">
            <v>999</v>
          </cell>
        </row>
        <row r="2258">
          <cell r="A2258">
            <v>9999</v>
          </cell>
          <cell r="B2258" t="str">
            <v>990099300218</v>
          </cell>
          <cell r="C2258" t="str">
            <v>990</v>
          </cell>
          <cell r="D2258" t="str">
            <v>990099</v>
          </cell>
          <cell r="E2258" t="str">
            <v>حسابهاي انتظامي</v>
          </cell>
          <cell r="F2258" t="str">
            <v>اسناد تضميني دريافتي از كاركنان</v>
          </cell>
          <cell r="G2258" t="str">
            <v>300218</v>
          </cell>
          <cell r="H2258" t="str">
            <v>يحيي پور داخل مرتضي</v>
          </cell>
          <cell r="P2258" t="str">
            <v>999</v>
          </cell>
        </row>
        <row r="2259">
          <cell r="A2259">
            <v>9999</v>
          </cell>
          <cell r="B2259" t="str">
            <v>990099300020</v>
          </cell>
          <cell r="C2259" t="str">
            <v>990</v>
          </cell>
          <cell r="D2259" t="str">
            <v>990099</v>
          </cell>
          <cell r="E2259" t="str">
            <v>حسابهاي انتظامي</v>
          </cell>
          <cell r="F2259" t="str">
            <v>اسناد تضميني دريافتي از كاركنان</v>
          </cell>
          <cell r="G2259" t="str">
            <v>300020</v>
          </cell>
          <cell r="H2259" t="str">
            <v>نورپورينگجه جعفر</v>
          </cell>
          <cell r="P2259" t="str">
            <v>999</v>
          </cell>
        </row>
        <row r="2260">
          <cell r="A2260">
            <v>9999</v>
          </cell>
          <cell r="B2260" t="str">
            <v>990099300059</v>
          </cell>
          <cell r="C2260" t="str">
            <v>990</v>
          </cell>
          <cell r="D2260" t="str">
            <v>990099</v>
          </cell>
          <cell r="E2260" t="str">
            <v>حسابهاي انتظامي</v>
          </cell>
          <cell r="F2260" t="str">
            <v>اسناد تضميني دريافتي از كاركنان</v>
          </cell>
          <cell r="G2260" t="str">
            <v>300059</v>
          </cell>
          <cell r="H2260" t="str">
            <v>همايون قيصر</v>
          </cell>
          <cell r="P2260" t="str">
            <v>999</v>
          </cell>
        </row>
        <row r="2261">
          <cell r="A2261">
            <v>9999</v>
          </cell>
          <cell r="B2261" t="str">
            <v>990099300083</v>
          </cell>
          <cell r="C2261" t="str">
            <v>990</v>
          </cell>
          <cell r="D2261" t="str">
            <v>990099</v>
          </cell>
          <cell r="E2261" t="str">
            <v>حسابهاي انتظامي</v>
          </cell>
          <cell r="F2261" t="str">
            <v>اسناد تضميني دريافتي از كاركنان</v>
          </cell>
          <cell r="G2261" t="str">
            <v>300083</v>
          </cell>
          <cell r="H2261" t="str">
            <v>ميرزالو جواد</v>
          </cell>
          <cell r="P2261" t="str">
            <v>999</v>
          </cell>
        </row>
        <row r="2262">
          <cell r="A2262">
            <v>9999</v>
          </cell>
          <cell r="B2262" t="str">
            <v>990099300093</v>
          </cell>
          <cell r="C2262" t="str">
            <v>990</v>
          </cell>
          <cell r="D2262" t="str">
            <v>990099</v>
          </cell>
          <cell r="E2262" t="str">
            <v>حسابهاي انتظامي</v>
          </cell>
          <cell r="F2262" t="str">
            <v>اسناد تضميني دريافتي از كاركنان</v>
          </cell>
          <cell r="G2262" t="str">
            <v>300093</v>
          </cell>
          <cell r="H2262" t="str">
            <v>علي زاده اقبالي نژاد قربان</v>
          </cell>
          <cell r="P2262" t="str">
            <v>999</v>
          </cell>
        </row>
        <row r="2263">
          <cell r="A2263">
            <v>9999</v>
          </cell>
          <cell r="B2263" t="str">
            <v>990099300136</v>
          </cell>
          <cell r="C2263" t="str">
            <v>990</v>
          </cell>
          <cell r="D2263" t="str">
            <v>990099</v>
          </cell>
          <cell r="E2263" t="str">
            <v>حسابهاي انتظامي</v>
          </cell>
          <cell r="F2263" t="str">
            <v>اسناد تضميني دريافتي از كاركنان</v>
          </cell>
          <cell r="G2263" t="str">
            <v>300136</v>
          </cell>
          <cell r="H2263" t="str">
            <v>تقي پور كهاني محمدرضا</v>
          </cell>
          <cell r="P2263" t="str">
            <v>999</v>
          </cell>
        </row>
        <row r="2264">
          <cell r="A2264">
            <v>9999</v>
          </cell>
          <cell r="B2264" t="str">
            <v>990099300153</v>
          </cell>
          <cell r="C2264" t="str">
            <v>990</v>
          </cell>
          <cell r="D2264" t="str">
            <v>990099</v>
          </cell>
          <cell r="E2264" t="str">
            <v>حسابهاي انتظامي</v>
          </cell>
          <cell r="F2264" t="str">
            <v>اسناد تضميني دريافتي از كاركنان</v>
          </cell>
          <cell r="G2264" t="str">
            <v>300153</v>
          </cell>
          <cell r="H2264" t="str">
            <v>محمدپور مهدوي احمدرضا</v>
          </cell>
          <cell r="P2264" t="str">
            <v>999</v>
          </cell>
        </row>
        <row r="2265">
          <cell r="A2265">
            <v>9999</v>
          </cell>
          <cell r="B2265" t="str">
            <v>990099300181</v>
          </cell>
          <cell r="C2265" t="str">
            <v>990</v>
          </cell>
          <cell r="D2265" t="str">
            <v>990099</v>
          </cell>
          <cell r="E2265" t="str">
            <v>حسابهاي انتظامي</v>
          </cell>
          <cell r="F2265" t="str">
            <v>اسناد تضميني دريافتي از كاركنان</v>
          </cell>
          <cell r="G2265" t="str">
            <v>300181</v>
          </cell>
          <cell r="H2265" t="str">
            <v>وظيفه واثق مهدي</v>
          </cell>
          <cell r="P2265" t="str">
            <v>999</v>
          </cell>
        </row>
        <row r="2266">
          <cell r="A2266">
            <v>9999</v>
          </cell>
          <cell r="B2266" t="str">
            <v>990099300195</v>
          </cell>
          <cell r="C2266" t="str">
            <v>990</v>
          </cell>
          <cell r="D2266" t="str">
            <v>990099</v>
          </cell>
          <cell r="E2266" t="str">
            <v>حسابهاي انتظامي</v>
          </cell>
          <cell r="F2266" t="str">
            <v>اسناد تضميني دريافتي از كاركنان</v>
          </cell>
          <cell r="G2266" t="str">
            <v>300195</v>
          </cell>
          <cell r="H2266" t="str">
            <v>حريري كهنموئي علي</v>
          </cell>
          <cell r="P2266" t="str">
            <v>999</v>
          </cell>
        </row>
        <row r="2267">
          <cell r="A2267">
            <v>9999</v>
          </cell>
          <cell r="B2267" t="str">
            <v>990099300219</v>
          </cell>
          <cell r="C2267" t="str">
            <v>990</v>
          </cell>
          <cell r="D2267" t="str">
            <v>990099</v>
          </cell>
          <cell r="E2267" t="str">
            <v>حسابهاي انتظامي</v>
          </cell>
          <cell r="F2267" t="str">
            <v>اسناد تضميني دريافتي از كاركنان</v>
          </cell>
          <cell r="G2267" t="str">
            <v>300219</v>
          </cell>
          <cell r="H2267" t="str">
            <v>سلماني كريم</v>
          </cell>
          <cell r="P2267" t="str">
            <v>999</v>
          </cell>
        </row>
        <row r="2268">
          <cell r="A2268">
            <v>9999</v>
          </cell>
          <cell r="B2268" t="str">
            <v>990099300231</v>
          </cell>
          <cell r="C2268" t="str">
            <v>990</v>
          </cell>
          <cell r="D2268" t="str">
            <v>990099</v>
          </cell>
          <cell r="E2268" t="str">
            <v>حسابهاي انتظامي</v>
          </cell>
          <cell r="F2268" t="str">
            <v>اسناد تضميني دريافتي از كاركنان</v>
          </cell>
          <cell r="G2268" t="str">
            <v>300231</v>
          </cell>
          <cell r="H2268" t="str">
            <v>تمدن خشكناب رضا</v>
          </cell>
          <cell r="P2268" t="str">
            <v>999</v>
          </cell>
        </row>
        <row r="2269">
          <cell r="A2269">
            <v>9999</v>
          </cell>
          <cell r="B2269" t="str">
            <v>990099300235</v>
          </cell>
          <cell r="C2269" t="str">
            <v>990</v>
          </cell>
          <cell r="D2269" t="str">
            <v>990099</v>
          </cell>
          <cell r="E2269" t="str">
            <v>حسابهاي انتظامي</v>
          </cell>
          <cell r="F2269" t="str">
            <v>اسناد تضميني دريافتي از كاركنان</v>
          </cell>
          <cell r="G2269" t="str">
            <v>300235</v>
          </cell>
          <cell r="H2269" t="str">
            <v>حدادپوربدر محمدرضا</v>
          </cell>
          <cell r="P2269" t="str">
            <v>999</v>
          </cell>
        </row>
        <row r="2270">
          <cell r="A2270">
            <v>9999</v>
          </cell>
          <cell r="B2270" t="str">
            <v>990099300307</v>
          </cell>
          <cell r="C2270" t="str">
            <v>990</v>
          </cell>
          <cell r="D2270" t="str">
            <v>990099</v>
          </cell>
          <cell r="E2270" t="str">
            <v>حسابهاي انتظامي</v>
          </cell>
          <cell r="F2270" t="str">
            <v>اسناد تضميني دريافتي از كاركنان</v>
          </cell>
          <cell r="G2270" t="str">
            <v>300307</v>
          </cell>
          <cell r="H2270" t="str">
            <v>سعيدي قراملكي حسين</v>
          </cell>
          <cell r="P2270" t="str">
            <v>999</v>
          </cell>
        </row>
        <row r="2271">
          <cell r="A2271">
            <v>9999</v>
          </cell>
          <cell r="B2271" t="str">
            <v>990099300308</v>
          </cell>
          <cell r="C2271" t="str">
            <v>990</v>
          </cell>
          <cell r="D2271" t="str">
            <v>990099</v>
          </cell>
          <cell r="E2271" t="str">
            <v>حسابهاي انتظامي</v>
          </cell>
          <cell r="F2271" t="str">
            <v>اسناد تضميني دريافتي از كاركنان</v>
          </cell>
          <cell r="G2271" t="str">
            <v>300308</v>
          </cell>
          <cell r="H2271" t="str">
            <v>شاه قاسمي مهرداد</v>
          </cell>
          <cell r="P2271" t="str">
            <v>999</v>
          </cell>
        </row>
        <row r="2272">
          <cell r="A2272">
            <v>9999</v>
          </cell>
          <cell r="B2272" t="str">
            <v>990099300985</v>
          </cell>
          <cell r="C2272" t="str">
            <v>990</v>
          </cell>
          <cell r="D2272" t="str">
            <v>990099</v>
          </cell>
          <cell r="E2272" t="str">
            <v>حسابهاي انتظامي</v>
          </cell>
          <cell r="F2272" t="str">
            <v>اسناد تضميني دريافتي از كاركنان</v>
          </cell>
          <cell r="G2272" t="str">
            <v>300985</v>
          </cell>
          <cell r="H2272" t="str">
            <v>احمد اوجان</v>
          </cell>
          <cell r="P2272" t="str">
            <v>999</v>
          </cell>
        </row>
        <row r="2273">
          <cell r="A2273">
            <v>9999</v>
          </cell>
          <cell r="B2273" t="str">
            <v>990099300108</v>
          </cell>
          <cell r="C2273" t="str">
            <v>990</v>
          </cell>
          <cell r="D2273" t="str">
            <v>990099</v>
          </cell>
          <cell r="E2273" t="str">
            <v>حسابهاي انتظامي</v>
          </cell>
          <cell r="F2273" t="str">
            <v>اسناد تضميني دريافتي از كاركنان</v>
          </cell>
          <cell r="G2273" t="str">
            <v>300108</v>
          </cell>
          <cell r="H2273" t="str">
            <v>رسول محمدزادگان</v>
          </cell>
          <cell r="P2273" t="str">
            <v>999</v>
          </cell>
        </row>
        <row r="2274">
          <cell r="A2274">
            <v>9999</v>
          </cell>
          <cell r="B2274" t="str">
            <v>990099300070</v>
          </cell>
          <cell r="C2274" t="str">
            <v>990</v>
          </cell>
          <cell r="D2274" t="str">
            <v>990099</v>
          </cell>
          <cell r="E2274" t="str">
            <v>حسابهاي انتظامي</v>
          </cell>
          <cell r="F2274" t="str">
            <v>اسناد تضميني دريافتي از كاركنان</v>
          </cell>
          <cell r="G2274" t="str">
            <v>300070</v>
          </cell>
          <cell r="H2274" t="str">
            <v>فريدي نسب كريم</v>
          </cell>
          <cell r="P2274" t="str">
            <v>999</v>
          </cell>
        </row>
        <row r="2275">
          <cell r="A2275">
            <v>9999</v>
          </cell>
          <cell r="B2275" t="str">
            <v>990099300042</v>
          </cell>
          <cell r="C2275" t="str">
            <v>990</v>
          </cell>
          <cell r="D2275" t="str">
            <v>990099</v>
          </cell>
          <cell r="E2275" t="str">
            <v>حسابهاي انتظامي</v>
          </cell>
          <cell r="F2275" t="str">
            <v>اسناد تضميني دريافتي از كاركنان</v>
          </cell>
          <cell r="G2275" t="str">
            <v>300042</v>
          </cell>
          <cell r="H2275" t="str">
            <v>زينالي بهمن</v>
          </cell>
          <cell r="P2275" t="str">
            <v>999</v>
          </cell>
        </row>
        <row r="2276">
          <cell r="A2276">
            <v>9999</v>
          </cell>
          <cell r="B2276" t="str">
            <v>990099300128</v>
          </cell>
          <cell r="C2276" t="str">
            <v>990</v>
          </cell>
          <cell r="D2276" t="str">
            <v>990099</v>
          </cell>
          <cell r="E2276" t="str">
            <v>حسابهاي انتظامي</v>
          </cell>
          <cell r="F2276" t="str">
            <v>اسناد تضميني دريافتي از كاركنان</v>
          </cell>
          <cell r="G2276" t="str">
            <v>300128</v>
          </cell>
          <cell r="H2276" t="str">
            <v>محمدباقري لاهوت كريم</v>
          </cell>
          <cell r="P2276" t="str">
            <v>999</v>
          </cell>
        </row>
        <row r="2277">
          <cell r="A2277">
            <v>9999</v>
          </cell>
          <cell r="B2277" t="str">
            <v>990099300176</v>
          </cell>
          <cell r="C2277" t="str">
            <v>990</v>
          </cell>
          <cell r="D2277" t="str">
            <v>990099</v>
          </cell>
          <cell r="E2277" t="str">
            <v>حسابهاي انتظامي</v>
          </cell>
          <cell r="F2277" t="str">
            <v>اسناد تضميني دريافتي از كاركنان</v>
          </cell>
          <cell r="G2277" t="str">
            <v>300176</v>
          </cell>
          <cell r="H2277" t="str">
            <v>قليپور قراجه بهروز</v>
          </cell>
          <cell r="P2277" t="str">
            <v>999</v>
          </cell>
        </row>
        <row r="2278">
          <cell r="A2278">
            <v>9999</v>
          </cell>
          <cell r="B2278" t="str">
            <v>990099300187</v>
          </cell>
          <cell r="C2278" t="str">
            <v>990</v>
          </cell>
          <cell r="D2278" t="str">
            <v>990099</v>
          </cell>
          <cell r="E2278" t="str">
            <v>حسابهاي انتظامي</v>
          </cell>
          <cell r="F2278" t="str">
            <v>اسناد تضميني دريافتي از كاركنان</v>
          </cell>
          <cell r="G2278" t="str">
            <v>300187</v>
          </cell>
          <cell r="H2278" t="str">
            <v>حاجي حيدري ممقاني مهدي</v>
          </cell>
          <cell r="P2278" t="str">
            <v>999</v>
          </cell>
        </row>
        <row r="2279">
          <cell r="A2279">
            <v>9999</v>
          </cell>
          <cell r="B2279" t="str">
            <v>990099300250</v>
          </cell>
          <cell r="C2279" t="str">
            <v>990</v>
          </cell>
          <cell r="D2279" t="str">
            <v>990099</v>
          </cell>
          <cell r="E2279" t="str">
            <v>حسابهاي انتظامي</v>
          </cell>
          <cell r="F2279" t="str">
            <v>اسناد تضميني دريافتي از كاركنان</v>
          </cell>
          <cell r="G2279" t="str">
            <v>300250</v>
          </cell>
          <cell r="H2279" t="str">
            <v>برزگر قراملكي محمد</v>
          </cell>
          <cell r="P2279" t="str">
            <v>999</v>
          </cell>
        </row>
        <row r="2280">
          <cell r="A2280">
            <v>9999</v>
          </cell>
          <cell r="B2280" t="str">
            <v>990099300990</v>
          </cell>
          <cell r="C2280" t="str">
            <v>990</v>
          </cell>
          <cell r="D2280" t="str">
            <v>990099</v>
          </cell>
          <cell r="E2280" t="str">
            <v>حسابهاي انتظامي</v>
          </cell>
          <cell r="F2280" t="str">
            <v>اسناد تضميني دريافتي از كاركنان</v>
          </cell>
          <cell r="G2280" t="str">
            <v>300990</v>
          </cell>
          <cell r="H2280" t="str">
            <v>محمد علي حسن مشهور ناصرالفقراء</v>
          </cell>
          <cell r="P2280" t="str">
            <v>999</v>
          </cell>
        </row>
        <row r="2281">
          <cell r="A2281">
            <v>9999</v>
          </cell>
          <cell r="B2281" t="str">
            <v>990099300051</v>
          </cell>
          <cell r="C2281" t="str">
            <v>990</v>
          </cell>
          <cell r="D2281" t="str">
            <v>990099</v>
          </cell>
          <cell r="E2281" t="str">
            <v>حسابهاي انتظامي</v>
          </cell>
          <cell r="F2281" t="str">
            <v>اسناد تضميني دريافتي از كاركنان</v>
          </cell>
          <cell r="G2281" t="str">
            <v>300051</v>
          </cell>
          <cell r="H2281" t="str">
            <v>فتحي نصرت</v>
          </cell>
          <cell r="P2281" t="str">
            <v>999</v>
          </cell>
        </row>
        <row r="2282">
          <cell r="A2282">
            <v>9999</v>
          </cell>
          <cell r="B2282" t="str">
            <v>990099300043</v>
          </cell>
          <cell r="C2282" t="str">
            <v>990</v>
          </cell>
          <cell r="D2282" t="str">
            <v>990099</v>
          </cell>
          <cell r="E2282" t="str">
            <v>حسابهاي انتظامي</v>
          </cell>
          <cell r="F2282" t="str">
            <v>اسناد تضميني دريافتي از كاركنان</v>
          </cell>
          <cell r="G2282" t="str">
            <v>300043</v>
          </cell>
          <cell r="H2282" t="str">
            <v>هاشم پور چرخي عليرضا</v>
          </cell>
          <cell r="P2282" t="str">
            <v>999</v>
          </cell>
        </row>
        <row r="2283">
          <cell r="A2283">
            <v>9999</v>
          </cell>
          <cell r="B2283" t="str">
            <v>990099300012</v>
          </cell>
          <cell r="C2283" t="str">
            <v>990</v>
          </cell>
          <cell r="D2283" t="str">
            <v>990099</v>
          </cell>
          <cell r="E2283" t="str">
            <v>حسابهاي انتظامي</v>
          </cell>
          <cell r="F2283" t="str">
            <v>اسناد تضميني دريافتي از كاركنان</v>
          </cell>
          <cell r="G2283" t="str">
            <v>300012</v>
          </cell>
          <cell r="H2283" t="str">
            <v>صمد ابرهيم پور مقدس</v>
          </cell>
          <cell r="P2283" t="str">
            <v>999</v>
          </cell>
        </row>
        <row r="2284">
          <cell r="A2284">
            <v>9999</v>
          </cell>
          <cell r="B2284" t="str">
            <v>990099300155</v>
          </cell>
          <cell r="C2284" t="str">
            <v>990</v>
          </cell>
          <cell r="D2284" t="str">
            <v>990099</v>
          </cell>
          <cell r="E2284" t="str">
            <v>حسابهاي انتظامي</v>
          </cell>
          <cell r="F2284" t="str">
            <v>اسناد تضميني دريافتي از كاركنان</v>
          </cell>
          <cell r="G2284" t="str">
            <v>300155</v>
          </cell>
          <cell r="H2284" t="str">
            <v>قليپور سفيداني حسين</v>
          </cell>
          <cell r="P2284" t="str">
            <v>999</v>
          </cell>
        </row>
        <row r="2285">
          <cell r="A2285">
            <v>9999</v>
          </cell>
          <cell r="B2285" t="str">
            <v>990099300046</v>
          </cell>
          <cell r="C2285" t="str">
            <v>990</v>
          </cell>
          <cell r="D2285" t="str">
            <v>990099</v>
          </cell>
          <cell r="E2285" t="str">
            <v>حسابهاي انتظامي</v>
          </cell>
          <cell r="F2285" t="str">
            <v>اسناد تضميني دريافتي از كاركنان</v>
          </cell>
          <cell r="G2285" t="str">
            <v>300046</v>
          </cell>
          <cell r="H2285" t="str">
            <v>عباسي ابوالفضل</v>
          </cell>
          <cell r="P2285" t="str">
            <v>999</v>
          </cell>
        </row>
        <row r="2286">
          <cell r="A2286">
            <v>9999</v>
          </cell>
          <cell r="B2286" t="str">
            <v>990099300049</v>
          </cell>
          <cell r="C2286" t="str">
            <v>990</v>
          </cell>
          <cell r="D2286" t="str">
            <v>990099</v>
          </cell>
          <cell r="E2286" t="str">
            <v>حسابهاي انتظامي</v>
          </cell>
          <cell r="F2286" t="str">
            <v>اسناد تضميني دريافتي از كاركنان</v>
          </cell>
          <cell r="G2286" t="str">
            <v>300049</v>
          </cell>
          <cell r="H2286" t="str">
            <v>احد احمدي نژاد</v>
          </cell>
          <cell r="P2286" t="str">
            <v>999</v>
          </cell>
        </row>
        <row r="2287">
          <cell r="A2287">
            <v>9999</v>
          </cell>
          <cell r="B2287" t="str">
            <v>990099300068</v>
          </cell>
          <cell r="C2287" t="str">
            <v>990</v>
          </cell>
          <cell r="D2287" t="str">
            <v>990099</v>
          </cell>
          <cell r="E2287" t="str">
            <v>حسابهاي انتظامي</v>
          </cell>
          <cell r="F2287" t="str">
            <v>اسناد تضميني دريافتي از كاركنان</v>
          </cell>
          <cell r="G2287" t="str">
            <v>300068</v>
          </cell>
          <cell r="H2287" t="str">
            <v>صادق زاده سيد محمود</v>
          </cell>
          <cell r="P2287" t="str">
            <v>999</v>
          </cell>
        </row>
        <row r="2288">
          <cell r="A2288">
            <v>9999</v>
          </cell>
          <cell r="B2288" t="str">
            <v>990099300239</v>
          </cell>
          <cell r="C2288" t="str">
            <v>990</v>
          </cell>
          <cell r="D2288" t="str">
            <v>990099</v>
          </cell>
          <cell r="E2288" t="str">
            <v>حسابهاي انتظامي</v>
          </cell>
          <cell r="F2288" t="str">
            <v>اسناد تضميني دريافتي از كاركنان</v>
          </cell>
          <cell r="G2288" t="str">
            <v>300239</v>
          </cell>
          <cell r="H2288" t="str">
            <v>بهرامي قراملكي محمدعلي</v>
          </cell>
          <cell r="P2288" t="str">
            <v>999</v>
          </cell>
        </row>
        <row r="2289">
          <cell r="A2289">
            <v>9999</v>
          </cell>
          <cell r="B2289" t="str">
            <v>990099300024</v>
          </cell>
          <cell r="C2289" t="str">
            <v>990</v>
          </cell>
          <cell r="D2289" t="str">
            <v>990099</v>
          </cell>
          <cell r="E2289" t="str">
            <v>حسابهاي انتظامي</v>
          </cell>
          <cell r="F2289" t="str">
            <v>اسناد تضميني دريافتي از كاركنان</v>
          </cell>
          <cell r="G2289" t="str">
            <v>300024</v>
          </cell>
          <cell r="H2289" t="str">
            <v>رزمي آتميانلو عليرضا</v>
          </cell>
          <cell r="P2289" t="str">
            <v>999</v>
          </cell>
        </row>
        <row r="2290">
          <cell r="A2290">
            <v>9999</v>
          </cell>
          <cell r="B2290" t="str">
            <v>990099300044</v>
          </cell>
          <cell r="C2290" t="str">
            <v>990</v>
          </cell>
          <cell r="D2290" t="str">
            <v>990099</v>
          </cell>
          <cell r="E2290" t="str">
            <v>حسابهاي انتظامي</v>
          </cell>
          <cell r="F2290" t="str">
            <v>اسناد تضميني دريافتي از كاركنان</v>
          </cell>
          <cell r="G2290" t="str">
            <v>300044</v>
          </cell>
          <cell r="H2290" t="str">
            <v>مغيطي قادر</v>
          </cell>
          <cell r="P2290" t="str">
            <v>999</v>
          </cell>
        </row>
        <row r="2291">
          <cell r="A2291">
            <v>9999</v>
          </cell>
          <cell r="B2291" t="str">
            <v>990099300050</v>
          </cell>
          <cell r="C2291" t="str">
            <v>990</v>
          </cell>
          <cell r="D2291" t="str">
            <v>990099</v>
          </cell>
          <cell r="E2291" t="str">
            <v>حسابهاي انتظامي</v>
          </cell>
          <cell r="F2291" t="str">
            <v>اسناد تضميني دريافتي از كاركنان</v>
          </cell>
          <cell r="G2291" t="str">
            <v>300050</v>
          </cell>
          <cell r="H2291" t="str">
            <v>شاهد قراملكي علي</v>
          </cell>
          <cell r="P2291" t="str">
            <v>999</v>
          </cell>
        </row>
        <row r="2292">
          <cell r="A2292">
            <v>9999</v>
          </cell>
          <cell r="B2292" t="str">
            <v>990099300053</v>
          </cell>
          <cell r="C2292" t="str">
            <v>990</v>
          </cell>
          <cell r="D2292" t="str">
            <v>990099</v>
          </cell>
          <cell r="E2292" t="str">
            <v>حسابهاي انتظامي</v>
          </cell>
          <cell r="F2292" t="str">
            <v>اسناد تضميني دريافتي از كاركنان</v>
          </cell>
          <cell r="G2292" t="str">
            <v>300053</v>
          </cell>
          <cell r="H2292" t="str">
            <v>خالقي عليرضا</v>
          </cell>
          <cell r="P2292" t="str">
            <v>999</v>
          </cell>
        </row>
        <row r="2293">
          <cell r="A2293">
            <v>9999</v>
          </cell>
          <cell r="B2293" t="str">
            <v>990099300061</v>
          </cell>
          <cell r="C2293" t="str">
            <v>990</v>
          </cell>
          <cell r="D2293" t="str">
            <v>990099</v>
          </cell>
          <cell r="E2293" t="str">
            <v>حسابهاي انتظامي</v>
          </cell>
          <cell r="F2293" t="str">
            <v>اسناد تضميني دريافتي از كاركنان</v>
          </cell>
          <cell r="G2293" t="str">
            <v>300061</v>
          </cell>
          <cell r="H2293" t="str">
            <v>نادر براعتي</v>
          </cell>
          <cell r="P2293" t="str">
            <v>999</v>
          </cell>
        </row>
        <row r="2294">
          <cell r="A2294">
            <v>9999</v>
          </cell>
          <cell r="B2294" t="str">
            <v>990099300064</v>
          </cell>
          <cell r="C2294" t="str">
            <v>990</v>
          </cell>
          <cell r="D2294" t="str">
            <v>990099</v>
          </cell>
          <cell r="E2294" t="str">
            <v>حسابهاي انتظامي</v>
          </cell>
          <cell r="F2294" t="str">
            <v>اسناد تضميني دريافتي از كاركنان</v>
          </cell>
          <cell r="G2294" t="str">
            <v>300064</v>
          </cell>
          <cell r="H2294" t="str">
            <v>عباس زاده باويل سفلائي حسن</v>
          </cell>
          <cell r="P2294" t="str">
            <v>999</v>
          </cell>
        </row>
        <row r="2295">
          <cell r="A2295">
            <v>9999</v>
          </cell>
          <cell r="B2295" t="str">
            <v>990099300066</v>
          </cell>
          <cell r="C2295" t="str">
            <v>990</v>
          </cell>
          <cell r="D2295" t="str">
            <v>990099</v>
          </cell>
          <cell r="E2295" t="str">
            <v>حسابهاي انتظامي</v>
          </cell>
          <cell r="F2295" t="str">
            <v>اسناد تضميني دريافتي از كاركنان</v>
          </cell>
          <cell r="G2295" t="str">
            <v>300066</v>
          </cell>
          <cell r="H2295" t="str">
            <v>نيرومند يعقوب</v>
          </cell>
          <cell r="P2295" t="str">
            <v>999</v>
          </cell>
        </row>
        <row r="2296">
          <cell r="A2296">
            <v>9999</v>
          </cell>
          <cell r="B2296" t="str">
            <v>990099300076</v>
          </cell>
          <cell r="C2296" t="str">
            <v>990</v>
          </cell>
          <cell r="D2296" t="str">
            <v>990099</v>
          </cell>
          <cell r="E2296" t="str">
            <v>حسابهاي انتظامي</v>
          </cell>
          <cell r="F2296" t="str">
            <v>اسناد تضميني دريافتي از كاركنان</v>
          </cell>
          <cell r="G2296" t="str">
            <v>300076</v>
          </cell>
          <cell r="H2296" t="str">
            <v>همتي مسعود</v>
          </cell>
          <cell r="P2296" t="str">
            <v>999</v>
          </cell>
        </row>
        <row r="2297">
          <cell r="A2297">
            <v>9999</v>
          </cell>
          <cell r="B2297" t="str">
            <v>990099300124</v>
          </cell>
          <cell r="C2297" t="str">
            <v>990</v>
          </cell>
          <cell r="D2297" t="str">
            <v>990099</v>
          </cell>
          <cell r="E2297" t="str">
            <v>حسابهاي انتظامي</v>
          </cell>
          <cell r="F2297" t="str">
            <v>اسناد تضميني دريافتي از كاركنان</v>
          </cell>
          <cell r="G2297" t="str">
            <v>300124</v>
          </cell>
          <cell r="H2297" t="str">
            <v>محب حق رحيم</v>
          </cell>
          <cell r="P2297" t="str">
            <v>999</v>
          </cell>
        </row>
        <row r="2298">
          <cell r="A2298">
            <v>9999</v>
          </cell>
          <cell r="B2298" t="str">
            <v>990099300132</v>
          </cell>
          <cell r="C2298" t="str">
            <v>990</v>
          </cell>
          <cell r="D2298" t="str">
            <v>990099</v>
          </cell>
          <cell r="E2298" t="str">
            <v>حسابهاي انتظامي</v>
          </cell>
          <cell r="F2298" t="str">
            <v>اسناد تضميني دريافتي از كاركنان</v>
          </cell>
          <cell r="G2298" t="str">
            <v>300132</v>
          </cell>
          <cell r="H2298" t="str">
            <v>مهرابي افشار عباس</v>
          </cell>
          <cell r="P2298" t="str">
            <v>999</v>
          </cell>
        </row>
        <row r="2299">
          <cell r="A2299">
            <v>9999</v>
          </cell>
          <cell r="B2299" t="str">
            <v>990099300141</v>
          </cell>
          <cell r="C2299" t="str">
            <v>990</v>
          </cell>
          <cell r="D2299" t="str">
            <v>990099</v>
          </cell>
          <cell r="E2299" t="str">
            <v>حسابهاي انتظامي</v>
          </cell>
          <cell r="F2299" t="str">
            <v>اسناد تضميني دريافتي از كاركنان</v>
          </cell>
          <cell r="G2299" t="str">
            <v>300141</v>
          </cell>
          <cell r="H2299" t="str">
            <v>سالك علي اصغر</v>
          </cell>
          <cell r="P2299" t="str">
            <v>999</v>
          </cell>
        </row>
        <row r="2300">
          <cell r="A2300">
            <v>9999</v>
          </cell>
          <cell r="B2300" t="str">
            <v>990099300146</v>
          </cell>
          <cell r="C2300" t="str">
            <v>990</v>
          </cell>
          <cell r="D2300" t="str">
            <v>990099</v>
          </cell>
          <cell r="E2300" t="str">
            <v>حسابهاي انتظامي</v>
          </cell>
          <cell r="F2300" t="str">
            <v>اسناد تضميني دريافتي از كاركنان</v>
          </cell>
          <cell r="G2300" t="str">
            <v>300146</v>
          </cell>
          <cell r="H2300" t="str">
            <v>شمس آذر ميرعلي</v>
          </cell>
          <cell r="P2300" t="str">
            <v>999</v>
          </cell>
        </row>
        <row r="2301">
          <cell r="A2301">
            <v>9999</v>
          </cell>
          <cell r="B2301" t="str">
            <v>990099300152</v>
          </cell>
          <cell r="C2301" t="str">
            <v>990</v>
          </cell>
          <cell r="D2301" t="str">
            <v>990099</v>
          </cell>
          <cell r="E2301" t="str">
            <v>حسابهاي انتظامي</v>
          </cell>
          <cell r="F2301" t="str">
            <v>اسناد تضميني دريافتي از كاركنان</v>
          </cell>
          <cell r="G2301" t="str">
            <v>300152</v>
          </cell>
          <cell r="H2301" t="str">
            <v>حسن زاده حميد</v>
          </cell>
          <cell r="P2301" t="str">
            <v>999</v>
          </cell>
        </row>
        <row r="2302">
          <cell r="A2302">
            <v>9999</v>
          </cell>
          <cell r="B2302" t="str">
            <v>990099300163</v>
          </cell>
          <cell r="C2302" t="str">
            <v>990</v>
          </cell>
          <cell r="D2302" t="str">
            <v>990099</v>
          </cell>
          <cell r="E2302" t="str">
            <v>حسابهاي انتظامي</v>
          </cell>
          <cell r="F2302" t="str">
            <v>اسناد تضميني دريافتي از كاركنان</v>
          </cell>
          <cell r="G2302" t="str">
            <v>300163</v>
          </cell>
          <cell r="H2302" t="str">
            <v>روشناس شهرام</v>
          </cell>
          <cell r="P2302" t="str">
            <v>999</v>
          </cell>
        </row>
        <row r="2303">
          <cell r="A2303">
            <v>9999</v>
          </cell>
          <cell r="B2303" t="str">
            <v>990099300172</v>
          </cell>
          <cell r="C2303" t="str">
            <v>990</v>
          </cell>
          <cell r="D2303" t="str">
            <v>990099</v>
          </cell>
          <cell r="E2303" t="str">
            <v>حسابهاي انتظامي</v>
          </cell>
          <cell r="F2303" t="str">
            <v>اسناد تضميني دريافتي از كاركنان</v>
          </cell>
          <cell r="G2303" t="str">
            <v>300172</v>
          </cell>
          <cell r="H2303" t="str">
            <v>عليزاد پورسعيدي حامد</v>
          </cell>
          <cell r="P2303" t="str">
            <v>999</v>
          </cell>
        </row>
        <row r="2304">
          <cell r="A2304">
            <v>9999</v>
          </cell>
          <cell r="B2304" t="str">
            <v>990099300174</v>
          </cell>
          <cell r="C2304" t="str">
            <v>990</v>
          </cell>
          <cell r="D2304" t="str">
            <v>990099</v>
          </cell>
          <cell r="E2304" t="str">
            <v>حسابهاي انتظامي</v>
          </cell>
          <cell r="F2304" t="str">
            <v>اسناد تضميني دريافتي از كاركنان</v>
          </cell>
          <cell r="G2304" t="str">
            <v>300174</v>
          </cell>
          <cell r="H2304" t="str">
            <v>سراجي عنصرودي محمد</v>
          </cell>
          <cell r="P2304" t="str">
            <v>999</v>
          </cell>
        </row>
        <row r="2305">
          <cell r="A2305">
            <v>9999</v>
          </cell>
          <cell r="B2305" t="str">
            <v>990099300177</v>
          </cell>
          <cell r="C2305" t="str">
            <v>990</v>
          </cell>
          <cell r="D2305" t="str">
            <v>990099</v>
          </cell>
          <cell r="E2305" t="str">
            <v>حسابهاي انتظامي</v>
          </cell>
          <cell r="F2305" t="str">
            <v>اسناد تضميني دريافتي از كاركنان</v>
          </cell>
          <cell r="G2305" t="str">
            <v>300177</v>
          </cell>
          <cell r="H2305" t="str">
            <v>كاظم پور احمد</v>
          </cell>
          <cell r="P2305" t="str">
            <v>999</v>
          </cell>
        </row>
        <row r="2306">
          <cell r="A2306">
            <v>9999</v>
          </cell>
          <cell r="B2306" t="str">
            <v>990099300182</v>
          </cell>
          <cell r="C2306" t="str">
            <v>990</v>
          </cell>
          <cell r="D2306" t="str">
            <v>990099</v>
          </cell>
          <cell r="E2306" t="str">
            <v>حسابهاي انتظامي</v>
          </cell>
          <cell r="F2306" t="str">
            <v>اسناد تضميني دريافتي از كاركنان</v>
          </cell>
          <cell r="G2306" t="str">
            <v>300182</v>
          </cell>
          <cell r="H2306" t="str">
            <v>اصلاني مقدم علي</v>
          </cell>
          <cell r="P2306" t="str">
            <v>999</v>
          </cell>
        </row>
        <row r="2307">
          <cell r="A2307">
            <v>9999</v>
          </cell>
          <cell r="B2307" t="str">
            <v>990099300192</v>
          </cell>
          <cell r="C2307" t="str">
            <v>990</v>
          </cell>
          <cell r="D2307" t="str">
            <v>990099</v>
          </cell>
          <cell r="E2307" t="str">
            <v>حسابهاي انتظامي</v>
          </cell>
          <cell r="F2307" t="str">
            <v>اسناد تضميني دريافتي از كاركنان</v>
          </cell>
          <cell r="G2307" t="str">
            <v>300192</v>
          </cell>
          <cell r="H2307" t="str">
            <v>علي آريان پور</v>
          </cell>
          <cell r="P2307" t="str">
            <v>999</v>
          </cell>
        </row>
        <row r="2308">
          <cell r="A2308">
            <v>9999</v>
          </cell>
          <cell r="B2308" t="str">
            <v>990099300199</v>
          </cell>
          <cell r="C2308" t="str">
            <v>990</v>
          </cell>
          <cell r="D2308" t="str">
            <v>990099</v>
          </cell>
          <cell r="E2308" t="str">
            <v>حسابهاي انتظامي</v>
          </cell>
          <cell r="F2308" t="str">
            <v>اسناد تضميني دريافتي از كاركنان</v>
          </cell>
          <cell r="G2308" t="str">
            <v>300199</v>
          </cell>
          <cell r="H2308" t="str">
            <v>ناصح قراملكي مهدي</v>
          </cell>
          <cell r="P2308" t="str">
            <v>999</v>
          </cell>
        </row>
        <row r="2309">
          <cell r="A2309">
            <v>9999</v>
          </cell>
          <cell r="B2309" t="str">
            <v>990099300202</v>
          </cell>
          <cell r="C2309" t="str">
            <v>990</v>
          </cell>
          <cell r="D2309" t="str">
            <v>990099</v>
          </cell>
          <cell r="E2309" t="str">
            <v>حسابهاي انتظامي</v>
          </cell>
          <cell r="F2309" t="str">
            <v>اسناد تضميني دريافتي از كاركنان</v>
          </cell>
          <cell r="G2309" t="str">
            <v>300202</v>
          </cell>
          <cell r="H2309" t="str">
            <v>لك جواد</v>
          </cell>
          <cell r="P2309" t="str">
            <v>999</v>
          </cell>
        </row>
        <row r="2310">
          <cell r="A2310">
            <v>9999</v>
          </cell>
          <cell r="B2310" t="str">
            <v>990099300206</v>
          </cell>
          <cell r="C2310" t="str">
            <v>990</v>
          </cell>
          <cell r="D2310" t="str">
            <v>990099</v>
          </cell>
          <cell r="E2310" t="str">
            <v>حسابهاي انتظامي</v>
          </cell>
          <cell r="F2310" t="str">
            <v>اسناد تضميني دريافتي از كاركنان</v>
          </cell>
          <cell r="G2310" t="str">
            <v>300206</v>
          </cell>
          <cell r="H2310" t="str">
            <v>كامران هزه بران محمدرضا</v>
          </cell>
          <cell r="P2310" t="str">
            <v>999</v>
          </cell>
        </row>
        <row r="2311">
          <cell r="A2311">
            <v>9999</v>
          </cell>
          <cell r="B2311" t="str">
            <v>990099300208</v>
          </cell>
          <cell r="C2311" t="str">
            <v>990</v>
          </cell>
          <cell r="D2311" t="str">
            <v>990099</v>
          </cell>
          <cell r="E2311" t="str">
            <v>حسابهاي انتظامي</v>
          </cell>
          <cell r="F2311" t="str">
            <v>اسناد تضميني دريافتي از كاركنان</v>
          </cell>
          <cell r="G2311" t="str">
            <v>300208</v>
          </cell>
          <cell r="H2311" t="str">
            <v>جعفرزاده رسول</v>
          </cell>
          <cell r="P2311" t="str">
            <v>999</v>
          </cell>
        </row>
        <row r="2312">
          <cell r="A2312">
            <v>9999</v>
          </cell>
          <cell r="B2312" t="str">
            <v>990099300213</v>
          </cell>
          <cell r="C2312" t="str">
            <v>990</v>
          </cell>
          <cell r="D2312" t="str">
            <v>990099</v>
          </cell>
          <cell r="E2312" t="str">
            <v>حسابهاي انتظامي</v>
          </cell>
          <cell r="F2312" t="str">
            <v>اسناد تضميني دريافتي از كاركنان</v>
          </cell>
          <cell r="G2312" t="str">
            <v>300213</v>
          </cell>
          <cell r="H2312" t="str">
            <v>وطني رضا</v>
          </cell>
          <cell r="P2312" t="str">
            <v>999</v>
          </cell>
        </row>
        <row r="2313">
          <cell r="A2313">
            <v>9999</v>
          </cell>
          <cell r="B2313" t="str">
            <v>990099300214</v>
          </cell>
          <cell r="C2313" t="str">
            <v>990</v>
          </cell>
          <cell r="D2313" t="str">
            <v>990099</v>
          </cell>
          <cell r="E2313" t="str">
            <v>حسابهاي انتظامي</v>
          </cell>
          <cell r="F2313" t="str">
            <v>اسناد تضميني دريافتي از كاركنان</v>
          </cell>
          <cell r="G2313" t="str">
            <v>300214</v>
          </cell>
          <cell r="H2313" t="str">
            <v>صنعتي قراملكي عليرضا</v>
          </cell>
          <cell r="P2313" t="str">
            <v>999</v>
          </cell>
        </row>
        <row r="2314">
          <cell r="A2314">
            <v>9999</v>
          </cell>
          <cell r="B2314" t="str">
            <v>990099300221</v>
          </cell>
          <cell r="C2314" t="str">
            <v>990</v>
          </cell>
          <cell r="D2314" t="str">
            <v>990099</v>
          </cell>
          <cell r="E2314" t="str">
            <v>حسابهاي انتظامي</v>
          </cell>
          <cell r="F2314" t="str">
            <v>اسناد تضميني دريافتي از كاركنان</v>
          </cell>
          <cell r="G2314" t="str">
            <v>300221</v>
          </cell>
          <cell r="H2314" t="str">
            <v>هادي خدائيان</v>
          </cell>
          <cell r="P2314" t="str">
            <v>999</v>
          </cell>
        </row>
        <row r="2315">
          <cell r="A2315">
            <v>9999</v>
          </cell>
          <cell r="B2315" t="str">
            <v>990099300222</v>
          </cell>
          <cell r="C2315" t="str">
            <v>990</v>
          </cell>
          <cell r="D2315" t="str">
            <v>990099</v>
          </cell>
          <cell r="E2315" t="str">
            <v>حسابهاي انتظامي</v>
          </cell>
          <cell r="F2315" t="str">
            <v>اسناد تضميني دريافتي از كاركنان</v>
          </cell>
          <cell r="G2315" t="str">
            <v>300222</v>
          </cell>
          <cell r="H2315" t="str">
            <v>شكري احمد</v>
          </cell>
          <cell r="P2315" t="str">
            <v>999</v>
          </cell>
        </row>
        <row r="2316">
          <cell r="A2316">
            <v>9999</v>
          </cell>
          <cell r="B2316" t="str">
            <v>990099300225</v>
          </cell>
          <cell r="C2316" t="str">
            <v>990</v>
          </cell>
          <cell r="D2316" t="str">
            <v>990099</v>
          </cell>
          <cell r="E2316" t="str">
            <v>حسابهاي انتظامي</v>
          </cell>
          <cell r="F2316" t="str">
            <v>اسناد تضميني دريافتي از كاركنان</v>
          </cell>
          <cell r="G2316" t="str">
            <v>300225</v>
          </cell>
          <cell r="H2316" t="str">
            <v>نيك پور رسول</v>
          </cell>
          <cell r="P2316" t="str">
            <v>999</v>
          </cell>
        </row>
        <row r="2317">
          <cell r="A2317">
            <v>9999</v>
          </cell>
          <cell r="B2317" t="str">
            <v>990099300242</v>
          </cell>
          <cell r="C2317" t="str">
            <v>990</v>
          </cell>
          <cell r="D2317" t="str">
            <v>990099</v>
          </cell>
          <cell r="E2317" t="str">
            <v>حسابهاي انتظامي</v>
          </cell>
          <cell r="F2317" t="str">
            <v>اسناد تضميني دريافتي از كاركنان</v>
          </cell>
          <cell r="G2317" t="str">
            <v>300242</v>
          </cell>
          <cell r="H2317" t="str">
            <v>زبردست قراملكي حسن</v>
          </cell>
          <cell r="P2317" t="str">
            <v>999</v>
          </cell>
        </row>
        <row r="2318">
          <cell r="A2318">
            <v>9999</v>
          </cell>
          <cell r="B2318" t="str">
            <v>990099300244</v>
          </cell>
          <cell r="C2318" t="str">
            <v>990</v>
          </cell>
          <cell r="D2318" t="str">
            <v>990099</v>
          </cell>
          <cell r="E2318" t="str">
            <v>حسابهاي انتظامي</v>
          </cell>
          <cell r="F2318" t="str">
            <v>اسناد تضميني دريافتي از كاركنان</v>
          </cell>
          <cell r="G2318" t="str">
            <v>300244</v>
          </cell>
          <cell r="H2318" t="str">
            <v>بزمي حسن</v>
          </cell>
          <cell r="P2318" t="str">
            <v>999</v>
          </cell>
        </row>
        <row r="2319">
          <cell r="A2319">
            <v>9999</v>
          </cell>
          <cell r="B2319" t="str">
            <v>990099300252</v>
          </cell>
          <cell r="C2319" t="str">
            <v>990</v>
          </cell>
          <cell r="D2319" t="str">
            <v>990099</v>
          </cell>
          <cell r="E2319" t="str">
            <v>حسابهاي انتظامي</v>
          </cell>
          <cell r="F2319" t="str">
            <v>اسناد تضميني دريافتي از كاركنان</v>
          </cell>
          <cell r="G2319" t="str">
            <v>300252</v>
          </cell>
          <cell r="H2319" t="str">
            <v>رنجبران عين الدين محمدرضا</v>
          </cell>
          <cell r="P2319" t="str">
            <v>999</v>
          </cell>
        </row>
        <row r="2320">
          <cell r="A2320">
            <v>9999</v>
          </cell>
          <cell r="B2320" t="str">
            <v>990099300037</v>
          </cell>
          <cell r="C2320" t="str">
            <v>990</v>
          </cell>
          <cell r="D2320" t="str">
            <v>990099</v>
          </cell>
          <cell r="E2320" t="str">
            <v>حسابهاي انتظامي</v>
          </cell>
          <cell r="F2320" t="str">
            <v>اسناد تضميني دريافتي از كاركنان</v>
          </cell>
          <cell r="G2320" t="str">
            <v>300037</v>
          </cell>
          <cell r="H2320" t="str">
            <v>ناصر بيداري علمداري</v>
          </cell>
          <cell r="P2320" t="str">
            <v>999</v>
          </cell>
        </row>
        <row r="2321">
          <cell r="A2321">
            <v>9999</v>
          </cell>
          <cell r="B2321" t="str">
            <v>990099300038</v>
          </cell>
          <cell r="C2321" t="str">
            <v>990</v>
          </cell>
          <cell r="D2321" t="str">
            <v>990099</v>
          </cell>
          <cell r="E2321" t="str">
            <v>حسابهاي انتظامي</v>
          </cell>
          <cell r="F2321" t="str">
            <v>اسناد تضميني دريافتي از كاركنان</v>
          </cell>
          <cell r="G2321" t="str">
            <v>300038</v>
          </cell>
          <cell r="H2321" t="str">
            <v>مكرمي جمال</v>
          </cell>
          <cell r="P2321" t="str">
            <v>999</v>
          </cell>
        </row>
        <row r="2322">
          <cell r="A2322">
            <v>9999</v>
          </cell>
          <cell r="B2322" t="str">
            <v>990099300104</v>
          </cell>
          <cell r="C2322" t="str">
            <v>990</v>
          </cell>
          <cell r="D2322" t="str">
            <v>990099</v>
          </cell>
          <cell r="E2322" t="str">
            <v>حسابهاي انتظامي</v>
          </cell>
          <cell r="F2322" t="str">
            <v>اسناد تضميني دريافتي از كاركنان</v>
          </cell>
          <cell r="G2322" t="str">
            <v>300104</v>
          </cell>
          <cell r="H2322" t="str">
            <v>پور گل محمد جواد</v>
          </cell>
          <cell r="P2322" t="str">
            <v>999</v>
          </cell>
        </row>
        <row r="2323">
          <cell r="A2323">
            <v>9999</v>
          </cell>
          <cell r="B2323" t="str">
            <v>990099300170</v>
          </cell>
          <cell r="C2323" t="str">
            <v>990</v>
          </cell>
          <cell r="D2323" t="str">
            <v>990099</v>
          </cell>
          <cell r="E2323" t="str">
            <v>حسابهاي انتظامي</v>
          </cell>
          <cell r="F2323" t="str">
            <v>اسناد تضميني دريافتي از كاركنان</v>
          </cell>
          <cell r="G2323" t="str">
            <v>300170</v>
          </cell>
          <cell r="H2323" t="str">
            <v>فتحي سياوش</v>
          </cell>
          <cell r="P2323" t="str">
            <v>999</v>
          </cell>
        </row>
        <row r="2324">
          <cell r="A2324">
            <v>9999</v>
          </cell>
          <cell r="B2324" t="str">
            <v>990099300171</v>
          </cell>
          <cell r="C2324" t="str">
            <v>990</v>
          </cell>
          <cell r="D2324" t="str">
            <v>990099</v>
          </cell>
          <cell r="E2324" t="str">
            <v>حسابهاي انتظامي</v>
          </cell>
          <cell r="F2324" t="str">
            <v>اسناد تضميني دريافتي از كاركنان</v>
          </cell>
          <cell r="G2324" t="str">
            <v>300171</v>
          </cell>
          <cell r="H2324" t="str">
            <v>اميرحقيان سعيد</v>
          </cell>
          <cell r="P2324" t="str">
            <v>999</v>
          </cell>
        </row>
        <row r="2325">
          <cell r="A2325">
            <v>9999</v>
          </cell>
          <cell r="B2325" t="str">
            <v>990099300196</v>
          </cell>
          <cell r="C2325" t="str">
            <v>990</v>
          </cell>
          <cell r="D2325" t="str">
            <v>990099</v>
          </cell>
          <cell r="E2325" t="str">
            <v>حسابهاي انتظامي</v>
          </cell>
          <cell r="F2325" t="str">
            <v>اسناد تضميني دريافتي از كاركنان</v>
          </cell>
          <cell r="G2325" t="str">
            <v>300196</v>
          </cell>
          <cell r="H2325" t="str">
            <v>حسيني سيد جواد</v>
          </cell>
          <cell r="P2325" t="str">
            <v>999</v>
          </cell>
        </row>
        <row r="2326">
          <cell r="A2326">
            <v>9999</v>
          </cell>
          <cell r="B2326" t="str">
            <v>990099300986</v>
          </cell>
          <cell r="C2326" t="str">
            <v>990</v>
          </cell>
          <cell r="D2326" t="str">
            <v>990099</v>
          </cell>
          <cell r="E2326" t="str">
            <v>حسابهاي انتظامي</v>
          </cell>
          <cell r="F2326" t="str">
            <v>اسناد تضميني دريافتي از كاركنان</v>
          </cell>
          <cell r="G2326" t="str">
            <v>300986</v>
          </cell>
          <cell r="H2326" t="str">
            <v>صفر علي پيري ياورکندي</v>
          </cell>
          <cell r="P2326" t="str">
            <v>999</v>
          </cell>
        </row>
        <row r="2327">
          <cell r="A2327">
            <v>9999</v>
          </cell>
          <cell r="B2327" t="str">
            <v>990099300039</v>
          </cell>
          <cell r="C2327" t="str">
            <v>990</v>
          </cell>
          <cell r="D2327" t="str">
            <v>990099</v>
          </cell>
          <cell r="E2327" t="str">
            <v>حسابهاي انتظامي</v>
          </cell>
          <cell r="F2327" t="str">
            <v>اسناد تضميني دريافتي از كاركنان</v>
          </cell>
          <cell r="G2327" t="str">
            <v>300039</v>
          </cell>
          <cell r="H2327" t="str">
            <v>جواد اصلاني</v>
          </cell>
          <cell r="P2327" t="str">
            <v>999</v>
          </cell>
        </row>
        <row r="2328">
          <cell r="A2328">
            <v>9999</v>
          </cell>
          <cell r="B2328" t="str">
            <v>990099300040</v>
          </cell>
          <cell r="C2328" t="str">
            <v>990</v>
          </cell>
          <cell r="D2328" t="str">
            <v>990099</v>
          </cell>
          <cell r="E2328" t="str">
            <v>حسابهاي انتظامي</v>
          </cell>
          <cell r="F2328" t="str">
            <v>اسناد تضميني دريافتي از كاركنان</v>
          </cell>
          <cell r="G2328" t="str">
            <v>300040</v>
          </cell>
          <cell r="H2328" t="str">
            <v>كريمي بخشايش علي</v>
          </cell>
          <cell r="P2328" t="str">
            <v>999</v>
          </cell>
        </row>
        <row r="2329">
          <cell r="A2329">
            <v>9999</v>
          </cell>
          <cell r="B2329" t="str">
            <v>990099300041</v>
          </cell>
          <cell r="C2329" t="str">
            <v>990</v>
          </cell>
          <cell r="D2329" t="str">
            <v>990099</v>
          </cell>
          <cell r="E2329" t="str">
            <v>حسابهاي انتظامي</v>
          </cell>
          <cell r="F2329" t="str">
            <v>اسناد تضميني دريافتي از كاركنان</v>
          </cell>
          <cell r="G2329" t="str">
            <v>300041</v>
          </cell>
          <cell r="H2329" t="str">
            <v>علي ظريفي</v>
          </cell>
          <cell r="P2329" t="str">
            <v>999</v>
          </cell>
        </row>
        <row r="2330">
          <cell r="A2330">
            <v>9999</v>
          </cell>
          <cell r="B2330" t="str">
            <v>990099300062</v>
          </cell>
          <cell r="C2330" t="str">
            <v>990</v>
          </cell>
          <cell r="D2330" t="str">
            <v>990099</v>
          </cell>
          <cell r="E2330" t="str">
            <v>حسابهاي انتظامي</v>
          </cell>
          <cell r="F2330" t="str">
            <v>اسناد تضميني دريافتي از كاركنان</v>
          </cell>
          <cell r="G2330" t="str">
            <v>300062</v>
          </cell>
          <cell r="H2330" t="str">
            <v>شاه رسالي صالح</v>
          </cell>
          <cell r="P2330" t="str">
            <v>999</v>
          </cell>
        </row>
        <row r="2331">
          <cell r="A2331">
            <v>9999</v>
          </cell>
          <cell r="B2331" t="str">
            <v>990099300082</v>
          </cell>
          <cell r="C2331" t="str">
            <v>990</v>
          </cell>
          <cell r="D2331" t="str">
            <v>990099</v>
          </cell>
          <cell r="E2331" t="str">
            <v>حسابهاي انتظامي</v>
          </cell>
          <cell r="F2331" t="str">
            <v>اسناد تضميني دريافتي از كاركنان</v>
          </cell>
          <cell r="G2331" t="str">
            <v>300082</v>
          </cell>
          <cell r="H2331" t="str">
            <v>روحي خطيبي محمدرضا</v>
          </cell>
          <cell r="P2331" t="str">
            <v>999</v>
          </cell>
        </row>
        <row r="2332">
          <cell r="A2332">
            <v>9999</v>
          </cell>
          <cell r="B2332" t="str">
            <v>990099300140</v>
          </cell>
          <cell r="C2332" t="str">
            <v>990</v>
          </cell>
          <cell r="D2332" t="str">
            <v>990099</v>
          </cell>
          <cell r="E2332" t="str">
            <v>حسابهاي انتظامي</v>
          </cell>
          <cell r="F2332" t="str">
            <v>اسناد تضميني دريافتي از كاركنان</v>
          </cell>
          <cell r="G2332" t="str">
            <v>300140</v>
          </cell>
          <cell r="H2332" t="str">
            <v>بلالكه ناصر</v>
          </cell>
          <cell r="P2332" t="str">
            <v>999</v>
          </cell>
        </row>
        <row r="2333">
          <cell r="A2333">
            <v>9999</v>
          </cell>
          <cell r="B2333" t="str">
            <v>990099300147</v>
          </cell>
          <cell r="C2333" t="str">
            <v>990</v>
          </cell>
          <cell r="D2333" t="str">
            <v>990099</v>
          </cell>
          <cell r="E2333" t="str">
            <v>حسابهاي انتظامي</v>
          </cell>
          <cell r="F2333" t="str">
            <v>اسناد تضميني دريافتي از كاركنان</v>
          </cell>
          <cell r="G2333" t="str">
            <v>300147</v>
          </cell>
          <cell r="H2333" t="str">
            <v>فرشباف عبهري يوسف</v>
          </cell>
          <cell r="P2333" t="str">
            <v>999</v>
          </cell>
        </row>
        <row r="2334">
          <cell r="A2334">
            <v>9999</v>
          </cell>
          <cell r="B2334" t="str">
            <v>990099300162</v>
          </cell>
          <cell r="C2334" t="str">
            <v>990</v>
          </cell>
          <cell r="D2334" t="str">
            <v>990099</v>
          </cell>
          <cell r="E2334" t="str">
            <v>حسابهاي انتظامي</v>
          </cell>
          <cell r="F2334" t="str">
            <v>اسناد تضميني دريافتي از كاركنان</v>
          </cell>
          <cell r="G2334" t="str">
            <v>300162</v>
          </cell>
          <cell r="H2334" t="str">
            <v>محمدي جابر</v>
          </cell>
          <cell r="P2334" t="str">
            <v>999</v>
          </cell>
        </row>
        <row r="2335">
          <cell r="A2335">
            <v>9999</v>
          </cell>
          <cell r="B2335" t="str">
            <v>990099300173</v>
          </cell>
          <cell r="C2335" t="str">
            <v>990</v>
          </cell>
          <cell r="D2335" t="str">
            <v>990099</v>
          </cell>
          <cell r="E2335" t="str">
            <v>حسابهاي انتظامي</v>
          </cell>
          <cell r="F2335" t="str">
            <v>اسناد تضميني دريافتي از كاركنان</v>
          </cell>
          <cell r="G2335" t="str">
            <v>300173</v>
          </cell>
          <cell r="H2335" t="str">
            <v>قنبري اهري محمدرضا</v>
          </cell>
          <cell r="P2335" t="str">
            <v>999</v>
          </cell>
        </row>
        <row r="2336">
          <cell r="A2336">
            <v>9999</v>
          </cell>
          <cell r="B2336" t="str">
            <v>990099300185</v>
          </cell>
          <cell r="C2336" t="str">
            <v>990</v>
          </cell>
          <cell r="D2336" t="str">
            <v>990099</v>
          </cell>
          <cell r="E2336" t="str">
            <v>حسابهاي انتظامي</v>
          </cell>
          <cell r="F2336" t="str">
            <v>اسناد تضميني دريافتي از كاركنان</v>
          </cell>
          <cell r="G2336" t="str">
            <v>300185</v>
          </cell>
          <cell r="H2336" t="str">
            <v>عوني عليرضا</v>
          </cell>
          <cell r="P2336" t="str">
            <v>999</v>
          </cell>
        </row>
        <row r="2337">
          <cell r="A2337">
            <v>9999</v>
          </cell>
          <cell r="B2337" t="str">
            <v>990099300207</v>
          </cell>
          <cell r="C2337" t="str">
            <v>990</v>
          </cell>
          <cell r="D2337" t="str">
            <v>990099</v>
          </cell>
          <cell r="E2337" t="str">
            <v>حسابهاي انتظامي</v>
          </cell>
          <cell r="F2337" t="str">
            <v>اسناد تضميني دريافتي از كاركنان</v>
          </cell>
          <cell r="G2337" t="str">
            <v>300207</v>
          </cell>
          <cell r="H2337" t="str">
            <v>امير بقالي مروزي</v>
          </cell>
          <cell r="P2337" t="str">
            <v>999</v>
          </cell>
        </row>
        <row r="2338">
          <cell r="A2338">
            <v>9999</v>
          </cell>
          <cell r="B2338" t="str">
            <v>990099300240</v>
          </cell>
          <cell r="C2338" t="str">
            <v>990</v>
          </cell>
          <cell r="D2338" t="str">
            <v>990099</v>
          </cell>
          <cell r="E2338" t="str">
            <v>حسابهاي انتظامي</v>
          </cell>
          <cell r="F2338" t="str">
            <v>اسناد تضميني دريافتي از كاركنان</v>
          </cell>
          <cell r="G2338" t="str">
            <v>300240</v>
          </cell>
          <cell r="H2338" t="str">
            <v>شاهد قراملكي ابوالقاسم</v>
          </cell>
          <cell r="P2338" t="str">
            <v>999</v>
          </cell>
        </row>
        <row r="2339">
          <cell r="A2339">
            <v>9999</v>
          </cell>
          <cell r="B2339" t="str">
            <v>990099300165</v>
          </cell>
          <cell r="C2339" t="str">
            <v>990</v>
          </cell>
          <cell r="D2339" t="str">
            <v>990099</v>
          </cell>
          <cell r="E2339" t="str">
            <v>حسابهاي انتظامي</v>
          </cell>
          <cell r="F2339" t="str">
            <v>اسناد تضميني دريافتي از كاركنان</v>
          </cell>
          <cell r="G2339" t="str">
            <v>300165</v>
          </cell>
          <cell r="H2339" t="str">
            <v>تهم بهنام</v>
          </cell>
          <cell r="P2339" t="str">
            <v>999</v>
          </cell>
        </row>
        <row r="2340">
          <cell r="A2340">
            <v>9999</v>
          </cell>
          <cell r="B2340" t="str">
            <v>990099300984</v>
          </cell>
          <cell r="C2340" t="str">
            <v>990</v>
          </cell>
          <cell r="D2340" t="str">
            <v>990099</v>
          </cell>
          <cell r="E2340" t="str">
            <v>حسابهاي انتظامي</v>
          </cell>
          <cell r="F2340" t="str">
            <v>اسناد تضميني دريافتي از كاركنان</v>
          </cell>
          <cell r="G2340" t="str">
            <v>300984</v>
          </cell>
          <cell r="H2340" t="str">
            <v>علي قليپور قراجه</v>
          </cell>
          <cell r="P2340" t="str">
            <v>999</v>
          </cell>
        </row>
        <row r="2341">
          <cell r="A2341">
            <v>9999</v>
          </cell>
          <cell r="B2341" t="str">
            <v>990099300989</v>
          </cell>
          <cell r="C2341" t="str">
            <v>990</v>
          </cell>
          <cell r="D2341" t="str">
            <v>990099</v>
          </cell>
          <cell r="E2341" t="str">
            <v>حسابهاي انتظامي</v>
          </cell>
          <cell r="F2341" t="str">
            <v>اسناد تضميني دريافتي از كاركنان</v>
          </cell>
          <cell r="G2341" t="str">
            <v>300989</v>
          </cell>
          <cell r="H2341" t="str">
            <v>محمد حسن غريبي</v>
          </cell>
          <cell r="P2341" t="str">
            <v>999</v>
          </cell>
        </row>
        <row r="2342">
          <cell r="A2342">
            <v>9999</v>
          </cell>
          <cell r="B2342" t="str">
            <v>990099300996</v>
          </cell>
          <cell r="C2342" t="str">
            <v>990</v>
          </cell>
          <cell r="D2342" t="str">
            <v>990099</v>
          </cell>
          <cell r="E2342" t="str">
            <v>حسابهاي انتظامي</v>
          </cell>
          <cell r="F2342" t="str">
            <v>اسناد تضميني دريافتي از كاركنان</v>
          </cell>
          <cell r="G2342" t="str">
            <v>300996</v>
          </cell>
          <cell r="H2342" t="str">
            <v>احمد واحد</v>
          </cell>
          <cell r="P2342" t="str">
            <v>999</v>
          </cell>
        </row>
        <row r="2343">
          <cell r="A2343">
            <v>9999</v>
          </cell>
          <cell r="B2343" t="str">
            <v>990099300998</v>
          </cell>
          <cell r="C2343" t="str">
            <v>990</v>
          </cell>
          <cell r="D2343" t="str">
            <v>990099</v>
          </cell>
          <cell r="E2343" t="str">
            <v>حسابهاي انتظامي</v>
          </cell>
          <cell r="F2343" t="str">
            <v>اسناد تضميني دريافتي از كاركنان</v>
          </cell>
          <cell r="G2343" t="str">
            <v>300998</v>
          </cell>
          <cell r="H2343" t="str">
            <v>محسن مختاروند</v>
          </cell>
          <cell r="P2343" t="str">
            <v>999</v>
          </cell>
        </row>
        <row r="2344">
          <cell r="A2344">
            <v>9999</v>
          </cell>
          <cell r="B2344" t="str">
            <v>990099300034</v>
          </cell>
          <cell r="C2344" t="str">
            <v>990</v>
          </cell>
          <cell r="D2344" t="str">
            <v>990099</v>
          </cell>
          <cell r="E2344" t="str">
            <v>حسابهاي انتظامي</v>
          </cell>
          <cell r="F2344" t="str">
            <v>اسناد تضميني دريافتي از كاركنان</v>
          </cell>
          <cell r="G2344" t="str">
            <v>300034</v>
          </cell>
          <cell r="H2344" t="str">
            <v>ابراهيم يوسف آبادي حامد</v>
          </cell>
          <cell r="P2344" t="str">
            <v>999</v>
          </cell>
        </row>
        <row r="2345">
          <cell r="A2345">
            <v>9999</v>
          </cell>
          <cell r="B2345" t="str">
            <v>990099300045</v>
          </cell>
          <cell r="C2345" t="str">
            <v>990</v>
          </cell>
          <cell r="D2345" t="str">
            <v>990099</v>
          </cell>
          <cell r="E2345" t="str">
            <v>حسابهاي انتظامي</v>
          </cell>
          <cell r="F2345" t="str">
            <v>اسناد تضميني دريافتي از كاركنان</v>
          </cell>
          <cell r="G2345" t="str">
            <v>300045</v>
          </cell>
          <cell r="H2345" t="str">
            <v>يظهري سيد رضا</v>
          </cell>
          <cell r="P2345" t="str">
            <v>999</v>
          </cell>
        </row>
        <row r="2346">
          <cell r="A2346">
            <v>9999</v>
          </cell>
          <cell r="B2346" t="str">
            <v>990099300097</v>
          </cell>
          <cell r="C2346" t="str">
            <v>990</v>
          </cell>
          <cell r="D2346" t="str">
            <v>990099</v>
          </cell>
          <cell r="E2346" t="str">
            <v>حسابهاي انتظامي</v>
          </cell>
          <cell r="F2346" t="str">
            <v>اسناد تضميني دريافتي از كاركنان</v>
          </cell>
          <cell r="G2346" t="str">
            <v>300097</v>
          </cell>
          <cell r="H2346" t="str">
            <v>سيد حسن اميريعقوبي تبريز</v>
          </cell>
          <cell r="P2346" t="str">
            <v>999</v>
          </cell>
        </row>
        <row r="2347">
          <cell r="A2347">
            <v>9999</v>
          </cell>
          <cell r="B2347" t="str">
            <v>990099300212</v>
          </cell>
          <cell r="C2347" t="str">
            <v>990</v>
          </cell>
          <cell r="D2347" t="str">
            <v>990099</v>
          </cell>
          <cell r="E2347" t="str">
            <v>حسابهاي انتظامي</v>
          </cell>
          <cell r="F2347" t="str">
            <v>اسناد تضميني دريافتي از كاركنان</v>
          </cell>
          <cell r="G2347" t="str">
            <v>300212</v>
          </cell>
          <cell r="H2347" t="str">
            <v>پيمان نعمتي</v>
          </cell>
          <cell r="P2347" t="str">
            <v>999</v>
          </cell>
        </row>
        <row r="2348">
          <cell r="A2348">
            <v>9999</v>
          </cell>
          <cell r="B2348" t="str">
            <v>990099300194</v>
          </cell>
          <cell r="C2348" t="str">
            <v>990</v>
          </cell>
          <cell r="D2348" t="str">
            <v>990099</v>
          </cell>
          <cell r="E2348" t="str">
            <v>حسابهاي انتظامي</v>
          </cell>
          <cell r="F2348" t="str">
            <v>اسناد تضميني دريافتي از كاركنان</v>
          </cell>
          <cell r="G2348" t="str">
            <v>300194</v>
          </cell>
          <cell r="H2348" t="str">
            <v>كارگر شهرام</v>
          </cell>
          <cell r="P2348" t="str">
            <v>999</v>
          </cell>
        </row>
        <row r="2349">
          <cell r="A2349">
            <v>9999</v>
          </cell>
          <cell r="B2349" t="str">
            <v>990099300987</v>
          </cell>
          <cell r="C2349" t="str">
            <v>990</v>
          </cell>
          <cell r="D2349" t="str">
            <v>990099</v>
          </cell>
          <cell r="E2349" t="str">
            <v>حسابهاي انتظامي</v>
          </cell>
          <cell r="F2349" t="str">
            <v>اسناد تضميني دريافتي از كاركنان</v>
          </cell>
          <cell r="G2349" t="str">
            <v>300987</v>
          </cell>
          <cell r="H2349" t="str">
            <v>محسن جعفرنژاد</v>
          </cell>
          <cell r="P2349" t="str">
            <v>999</v>
          </cell>
        </row>
        <row r="2350">
          <cell r="A2350">
            <v>9999</v>
          </cell>
          <cell r="B2350" t="str">
            <v>990099300072</v>
          </cell>
          <cell r="C2350" t="str">
            <v>990</v>
          </cell>
          <cell r="D2350" t="str">
            <v>990099</v>
          </cell>
          <cell r="E2350" t="str">
            <v>حسابهاي انتظامي</v>
          </cell>
          <cell r="F2350" t="str">
            <v>اسناد تضميني دريافتي از كاركنان</v>
          </cell>
          <cell r="G2350" t="str">
            <v>300072</v>
          </cell>
          <cell r="H2350" t="str">
            <v>داوري مجد محمدرضا</v>
          </cell>
          <cell r="P2350" t="str">
            <v>999</v>
          </cell>
        </row>
        <row r="2351">
          <cell r="A2351">
            <v>9999</v>
          </cell>
          <cell r="B2351" t="str">
            <v>990099300087</v>
          </cell>
          <cell r="C2351" t="str">
            <v>990</v>
          </cell>
          <cell r="D2351" t="str">
            <v>990099</v>
          </cell>
          <cell r="E2351" t="str">
            <v>حسابهاي انتظامي</v>
          </cell>
          <cell r="F2351" t="str">
            <v>اسناد تضميني دريافتي از كاركنان</v>
          </cell>
          <cell r="G2351" t="str">
            <v>300087</v>
          </cell>
          <cell r="H2351" t="str">
            <v>مهدي زاده علوي عليرضا</v>
          </cell>
          <cell r="P2351" t="str">
            <v>999</v>
          </cell>
        </row>
        <row r="2352">
          <cell r="A2352">
            <v>9999</v>
          </cell>
          <cell r="B2352" t="str">
            <v>990099300158</v>
          </cell>
          <cell r="C2352" t="str">
            <v>990</v>
          </cell>
          <cell r="D2352" t="str">
            <v>990099</v>
          </cell>
          <cell r="E2352" t="str">
            <v>حسابهاي انتظامي</v>
          </cell>
          <cell r="F2352" t="str">
            <v>اسناد تضميني دريافتي از كاركنان</v>
          </cell>
          <cell r="G2352" t="str">
            <v>300158</v>
          </cell>
          <cell r="H2352" t="str">
            <v>تقي پور متقيان نوبري رحيم</v>
          </cell>
          <cell r="P2352" t="str">
            <v>999</v>
          </cell>
        </row>
        <row r="2353">
          <cell r="A2353">
            <v>9999</v>
          </cell>
          <cell r="B2353" t="str">
            <v>990099300159</v>
          </cell>
          <cell r="C2353" t="str">
            <v>990</v>
          </cell>
          <cell r="D2353" t="str">
            <v>990099</v>
          </cell>
          <cell r="E2353" t="str">
            <v>حسابهاي انتظامي</v>
          </cell>
          <cell r="F2353" t="str">
            <v>اسناد تضميني دريافتي از كاركنان</v>
          </cell>
          <cell r="G2353" t="str">
            <v>300159</v>
          </cell>
          <cell r="H2353" t="str">
            <v>شيرزاده اكبر</v>
          </cell>
          <cell r="P2353" t="str">
            <v>999</v>
          </cell>
        </row>
        <row r="2354">
          <cell r="A2354">
            <v>9999</v>
          </cell>
          <cell r="B2354" t="str">
            <v>990099300191</v>
          </cell>
          <cell r="C2354" t="str">
            <v>990</v>
          </cell>
          <cell r="D2354" t="str">
            <v>990099</v>
          </cell>
          <cell r="E2354" t="str">
            <v>حسابهاي انتظامي</v>
          </cell>
          <cell r="F2354" t="str">
            <v>اسناد تضميني دريافتي از كاركنان</v>
          </cell>
          <cell r="G2354" t="str">
            <v>300191</v>
          </cell>
          <cell r="H2354" t="str">
            <v>باقر قازيار رشيد</v>
          </cell>
          <cell r="P2354" t="str">
            <v>999</v>
          </cell>
        </row>
        <row r="2355">
          <cell r="A2355">
            <v>9999</v>
          </cell>
          <cell r="B2355" t="str">
            <v>990099300198</v>
          </cell>
          <cell r="C2355" t="str">
            <v>990</v>
          </cell>
          <cell r="D2355" t="str">
            <v>990099</v>
          </cell>
          <cell r="E2355" t="str">
            <v>حسابهاي انتظامي</v>
          </cell>
          <cell r="F2355" t="str">
            <v>اسناد تضميني دريافتي از كاركنان</v>
          </cell>
          <cell r="G2355" t="str">
            <v>300198</v>
          </cell>
          <cell r="H2355" t="str">
            <v>ميرزائي شكور</v>
          </cell>
          <cell r="P2355" t="str">
            <v>999</v>
          </cell>
        </row>
        <row r="2356">
          <cell r="A2356">
            <v>9999</v>
          </cell>
          <cell r="B2356" t="str">
            <v>990099300201</v>
          </cell>
          <cell r="C2356" t="str">
            <v>990</v>
          </cell>
          <cell r="D2356" t="str">
            <v>990099</v>
          </cell>
          <cell r="E2356" t="str">
            <v>حسابهاي انتظامي</v>
          </cell>
          <cell r="F2356" t="str">
            <v>اسناد تضميني دريافتي از كاركنان</v>
          </cell>
          <cell r="G2356" t="str">
            <v>300201</v>
          </cell>
          <cell r="H2356" t="str">
            <v>حسين زاده فرد سجاد</v>
          </cell>
          <cell r="P2356" t="str">
            <v>999</v>
          </cell>
        </row>
        <row r="2357">
          <cell r="A2357">
            <v>9999</v>
          </cell>
          <cell r="B2357" t="str">
            <v>990099300215</v>
          </cell>
          <cell r="C2357" t="str">
            <v>990</v>
          </cell>
          <cell r="D2357" t="str">
            <v>990099</v>
          </cell>
          <cell r="E2357" t="str">
            <v>حسابهاي انتظامي</v>
          </cell>
          <cell r="F2357" t="str">
            <v>اسناد تضميني دريافتي از كاركنان</v>
          </cell>
          <cell r="G2357" t="str">
            <v>300215</v>
          </cell>
          <cell r="H2357" t="str">
            <v>هژبر جواد</v>
          </cell>
          <cell r="P2357" t="str">
            <v>999</v>
          </cell>
        </row>
        <row r="2358">
          <cell r="A2358">
            <v>9999</v>
          </cell>
          <cell r="B2358" t="str">
            <v>990099300220</v>
          </cell>
          <cell r="C2358" t="str">
            <v>990</v>
          </cell>
          <cell r="D2358" t="str">
            <v>990099</v>
          </cell>
          <cell r="E2358" t="str">
            <v>حسابهاي انتظامي</v>
          </cell>
          <cell r="F2358" t="str">
            <v>اسناد تضميني دريافتي از كاركنان</v>
          </cell>
          <cell r="G2358" t="str">
            <v>300220</v>
          </cell>
          <cell r="H2358" t="str">
            <v>صحت مند قره بابا يوسف</v>
          </cell>
          <cell r="P2358" t="str">
            <v>999</v>
          </cell>
        </row>
        <row r="2359">
          <cell r="A2359">
            <v>9999</v>
          </cell>
          <cell r="B2359" t="str">
            <v>990099300245</v>
          </cell>
          <cell r="C2359" t="str">
            <v>990</v>
          </cell>
          <cell r="D2359" t="str">
            <v>990099</v>
          </cell>
          <cell r="E2359" t="str">
            <v>حسابهاي انتظامي</v>
          </cell>
          <cell r="F2359" t="str">
            <v>اسناد تضميني دريافتي از كاركنان</v>
          </cell>
          <cell r="G2359" t="str">
            <v>300245</v>
          </cell>
          <cell r="H2359" t="str">
            <v>غفاري افشرد كريم</v>
          </cell>
          <cell r="P2359" t="str">
            <v>999</v>
          </cell>
        </row>
        <row r="2360">
          <cell r="A2360">
            <v>9999</v>
          </cell>
          <cell r="B2360" t="str">
            <v>990099300248</v>
          </cell>
          <cell r="C2360" t="str">
            <v>990</v>
          </cell>
          <cell r="D2360" t="str">
            <v>990099</v>
          </cell>
          <cell r="E2360" t="str">
            <v>حسابهاي انتظامي</v>
          </cell>
          <cell r="F2360" t="str">
            <v>اسناد تضميني دريافتي از كاركنان</v>
          </cell>
          <cell r="G2360" t="str">
            <v>300248</v>
          </cell>
          <cell r="H2360" t="str">
            <v>واحدي باويل محمدحسين</v>
          </cell>
          <cell r="P2360" t="str">
            <v>999</v>
          </cell>
        </row>
        <row r="2361">
          <cell r="A2361">
            <v>9999</v>
          </cell>
          <cell r="B2361" t="str">
            <v>990099300256</v>
          </cell>
          <cell r="C2361" t="str">
            <v>990</v>
          </cell>
          <cell r="D2361" t="str">
            <v>990099</v>
          </cell>
          <cell r="E2361" t="str">
            <v>حسابهاي انتظامي</v>
          </cell>
          <cell r="F2361" t="str">
            <v>اسناد تضميني دريافتي از كاركنان</v>
          </cell>
          <cell r="G2361" t="str">
            <v>300256</v>
          </cell>
          <cell r="H2361" t="str">
            <v>نادري بركجه پرويز</v>
          </cell>
          <cell r="P2361" t="str">
            <v>999</v>
          </cell>
        </row>
        <row r="2362">
          <cell r="A2362">
            <v>9999</v>
          </cell>
          <cell r="B2362" t="str">
            <v>990099300266</v>
          </cell>
          <cell r="C2362" t="str">
            <v>990</v>
          </cell>
          <cell r="D2362" t="str">
            <v>990099</v>
          </cell>
          <cell r="E2362" t="str">
            <v>حسابهاي انتظامي</v>
          </cell>
          <cell r="F2362" t="str">
            <v>اسناد تضميني دريافتي از كاركنان</v>
          </cell>
          <cell r="G2362" t="str">
            <v>300266</v>
          </cell>
          <cell r="H2362" t="str">
            <v>عطايان حسن</v>
          </cell>
          <cell r="P2362" t="str">
            <v>999</v>
          </cell>
        </row>
        <row r="2363">
          <cell r="A2363">
            <v>9999</v>
          </cell>
          <cell r="B2363" t="str">
            <v>990099300981</v>
          </cell>
          <cell r="C2363" t="str">
            <v>990</v>
          </cell>
          <cell r="D2363" t="str">
            <v>990099</v>
          </cell>
          <cell r="E2363" t="str">
            <v>حسابهاي انتظامي</v>
          </cell>
          <cell r="F2363" t="str">
            <v>اسناد تضميني دريافتي از كاركنان</v>
          </cell>
          <cell r="G2363" t="str">
            <v>300981</v>
          </cell>
          <cell r="H2363" t="str">
            <v>يونس تيزقدم</v>
          </cell>
          <cell r="P2363" t="str">
            <v>999</v>
          </cell>
        </row>
        <row r="2364">
          <cell r="A2364">
            <v>9999</v>
          </cell>
          <cell r="B2364" t="str">
            <v>990099300992</v>
          </cell>
          <cell r="C2364" t="str">
            <v>990</v>
          </cell>
          <cell r="D2364" t="str">
            <v>990099</v>
          </cell>
          <cell r="E2364" t="str">
            <v>حسابهاي انتظامي</v>
          </cell>
          <cell r="F2364" t="str">
            <v>اسناد تضميني دريافتي از كاركنان</v>
          </cell>
          <cell r="G2364" t="str">
            <v>300992</v>
          </cell>
          <cell r="H2364" t="str">
            <v>سعيد حسين پور</v>
          </cell>
          <cell r="P2364" t="str">
            <v>999</v>
          </cell>
        </row>
        <row r="2365">
          <cell r="A2365">
            <v>9999</v>
          </cell>
          <cell r="B2365" t="str">
            <v>990099300048</v>
          </cell>
          <cell r="C2365" t="str">
            <v>990</v>
          </cell>
          <cell r="D2365" t="str">
            <v>990099</v>
          </cell>
          <cell r="E2365" t="str">
            <v>حسابهاي انتظامي</v>
          </cell>
          <cell r="F2365" t="str">
            <v>اسناد تضميني دريافتي از كاركنان</v>
          </cell>
          <cell r="G2365" t="str">
            <v>300048</v>
          </cell>
          <cell r="H2365" t="str">
            <v>ممي پور بارنجي سعيد</v>
          </cell>
          <cell r="P2365" t="str">
            <v>999</v>
          </cell>
        </row>
        <row r="2366">
          <cell r="A2366">
            <v>9999</v>
          </cell>
          <cell r="B2366" t="str">
            <v>990099300997</v>
          </cell>
          <cell r="C2366" t="str">
            <v>990</v>
          </cell>
          <cell r="D2366" t="str">
            <v>990099</v>
          </cell>
          <cell r="E2366" t="str">
            <v>حسابهاي انتظامي</v>
          </cell>
          <cell r="F2366" t="str">
            <v>اسناد تضميني دريافتي از كاركنان</v>
          </cell>
          <cell r="G2366" t="str">
            <v>300997</v>
          </cell>
          <cell r="H2366" t="str">
            <v>نادر سليماني</v>
          </cell>
          <cell r="P2366" t="str">
            <v>999</v>
          </cell>
        </row>
        <row r="2367">
          <cell r="A2367">
            <v>0</v>
          </cell>
          <cell r="B2367" t="str">
            <v>991001</v>
          </cell>
          <cell r="C2367" t="str">
            <v>991</v>
          </cell>
          <cell r="D2367" t="str">
            <v>991001</v>
          </cell>
          <cell r="E2367" t="str">
            <v>طرف حسابهاي انتظامي</v>
          </cell>
          <cell r="F2367" t="str">
            <v>طرف حسابهاي انتظامي</v>
          </cell>
          <cell r="G2367" t="str">
            <v/>
          </cell>
          <cell r="H2367" t="str">
            <v/>
          </cell>
          <cell r="P2367" t="str">
            <v>0</v>
          </cell>
        </row>
        <row r="2368">
          <cell r="A2368">
            <v>0</v>
          </cell>
          <cell r="B2368" t="str">
            <v/>
          </cell>
          <cell r="P2368" t="str">
            <v/>
          </cell>
        </row>
        <row r="2369">
          <cell r="A2369">
            <v>0</v>
          </cell>
          <cell r="B2369" t="str">
            <v/>
          </cell>
          <cell r="P2369" t="str">
            <v/>
          </cell>
        </row>
        <row r="2370">
          <cell r="A2370">
            <v>0</v>
          </cell>
          <cell r="B2370" t="str">
            <v/>
          </cell>
          <cell r="P2370" t="str">
            <v/>
          </cell>
        </row>
        <row r="2371">
          <cell r="A2371">
            <v>0</v>
          </cell>
          <cell r="B2371" t="str">
            <v/>
          </cell>
          <cell r="P2371" t="str">
            <v/>
          </cell>
        </row>
        <row r="2372">
          <cell r="A2372">
            <v>0</v>
          </cell>
          <cell r="B2372" t="str">
            <v/>
          </cell>
          <cell r="P2372" t="str">
            <v/>
          </cell>
        </row>
        <row r="2373">
          <cell r="A2373">
            <v>0</v>
          </cell>
          <cell r="B2373" t="str">
            <v/>
          </cell>
          <cell r="P2373" t="str">
            <v/>
          </cell>
        </row>
        <row r="2374">
          <cell r="A2374">
            <v>0</v>
          </cell>
          <cell r="B2374" t="str">
            <v/>
          </cell>
          <cell r="P2374" t="str">
            <v/>
          </cell>
        </row>
        <row r="2375">
          <cell r="A2375">
            <v>0</v>
          </cell>
          <cell r="B2375" t="str">
            <v/>
          </cell>
          <cell r="P2375" t="str">
            <v/>
          </cell>
        </row>
        <row r="2376">
          <cell r="A2376">
            <v>0</v>
          </cell>
          <cell r="B2376" t="str">
            <v/>
          </cell>
          <cell r="P2376" t="str">
            <v/>
          </cell>
        </row>
        <row r="2377">
          <cell r="A2377">
            <v>0</v>
          </cell>
          <cell r="B2377" t="str">
            <v/>
          </cell>
          <cell r="P2377" t="str">
            <v/>
          </cell>
        </row>
        <row r="2378">
          <cell r="A2378">
            <v>0</v>
          </cell>
          <cell r="B2378" t="str">
            <v/>
          </cell>
          <cell r="P2378" t="str">
            <v/>
          </cell>
        </row>
        <row r="2379">
          <cell r="A2379">
            <v>0</v>
          </cell>
          <cell r="B2379" t="str">
            <v/>
          </cell>
          <cell r="P2379" t="str">
            <v/>
          </cell>
        </row>
        <row r="2380">
          <cell r="A2380">
            <v>0</v>
          </cell>
          <cell r="B2380" t="str">
            <v/>
          </cell>
          <cell r="P2380" t="str">
            <v/>
          </cell>
        </row>
        <row r="2381">
          <cell r="A2381">
            <v>0</v>
          </cell>
          <cell r="B2381" t="str">
            <v/>
          </cell>
          <cell r="P2381" t="str">
            <v/>
          </cell>
        </row>
        <row r="2382">
          <cell r="A2382">
            <v>0</v>
          </cell>
          <cell r="B2382" t="str">
            <v/>
          </cell>
          <cell r="P2382" t="str">
            <v/>
          </cell>
        </row>
        <row r="2383">
          <cell r="A2383">
            <v>0</v>
          </cell>
          <cell r="B2383" t="str">
            <v/>
          </cell>
          <cell r="P2383" t="str">
            <v/>
          </cell>
        </row>
        <row r="2384">
          <cell r="A2384">
            <v>0</v>
          </cell>
          <cell r="B2384" t="str">
            <v/>
          </cell>
          <cell r="P2384" t="str">
            <v/>
          </cell>
        </row>
        <row r="2385">
          <cell r="A2385">
            <v>0</v>
          </cell>
          <cell r="B2385" t="str">
            <v/>
          </cell>
          <cell r="P2385" t="str">
            <v/>
          </cell>
        </row>
        <row r="2386">
          <cell r="A2386">
            <v>0</v>
          </cell>
          <cell r="B2386" t="str">
            <v/>
          </cell>
          <cell r="P2386" t="str">
            <v/>
          </cell>
        </row>
        <row r="2387">
          <cell r="A2387">
            <v>0</v>
          </cell>
          <cell r="B2387" t="str">
            <v/>
          </cell>
          <cell r="P2387" t="str">
            <v/>
          </cell>
        </row>
        <row r="2388">
          <cell r="A2388">
            <v>0</v>
          </cell>
          <cell r="B2388" t="str">
            <v/>
          </cell>
          <cell r="P2388" t="str">
            <v/>
          </cell>
        </row>
        <row r="2389">
          <cell r="A2389">
            <v>0</v>
          </cell>
          <cell r="B2389" t="str">
            <v/>
          </cell>
          <cell r="P2389" t="str">
            <v/>
          </cell>
        </row>
        <row r="2390">
          <cell r="A2390">
            <v>0</v>
          </cell>
          <cell r="B2390" t="str">
            <v/>
          </cell>
          <cell r="P2390" t="str">
            <v/>
          </cell>
        </row>
        <row r="2391">
          <cell r="A2391">
            <v>0</v>
          </cell>
          <cell r="B2391" t="str">
            <v/>
          </cell>
          <cell r="P2391" t="str">
            <v/>
          </cell>
        </row>
        <row r="2392">
          <cell r="A2392">
            <v>0</v>
          </cell>
          <cell r="B2392" t="str">
            <v/>
          </cell>
          <cell r="P2392" t="str">
            <v/>
          </cell>
        </row>
        <row r="2393">
          <cell r="A2393">
            <v>0</v>
          </cell>
          <cell r="B2393" t="str">
            <v/>
          </cell>
          <cell r="P2393" t="str">
            <v/>
          </cell>
        </row>
        <row r="2394">
          <cell r="A2394">
            <v>0</v>
          </cell>
          <cell r="B2394" t="str">
            <v/>
          </cell>
          <cell r="P2394" t="str">
            <v/>
          </cell>
        </row>
        <row r="2395">
          <cell r="A2395">
            <v>0</v>
          </cell>
          <cell r="B2395" t="str">
            <v/>
          </cell>
          <cell r="P2395" t="str">
            <v/>
          </cell>
        </row>
        <row r="2396">
          <cell r="A2396">
            <v>0</v>
          </cell>
          <cell r="B2396" t="str">
            <v/>
          </cell>
          <cell r="P2396" t="str">
            <v/>
          </cell>
        </row>
        <row r="2397">
          <cell r="A2397">
            <v>0</v>
          </cell>
          <cell r="B2397" t="str">
            <v/>
          </cell>
          <cell r="P2397" t="str">
            <v/>
          </cell>
        </row>
        <row r="2398">
          <cell r="A2398">
            <v>0</v>
          </cell>
          <cell r="B2398" t="str">
            <v/>
          </cell>
          <cell r="P2398" t="str">
            <v/>
          </cell>
        </row>
        <row r="2399">
          <cell r="A2399">
            <v>0</v>
          </cell>
          <cell r="B2399" t="str">
            <v/>
          </cell>
          <cell r="P2399" t="str">
            <v/>
          </cell>
        </row>
        <row r="2400">
          <cell r="A2400">
            <v>0</v>
          </cell>
          <cell r="B2400" t="str">
            <v/>
          </cell>
          <cell r="P2400" t="str">
            <v/>
          </cell>
        </row>
        <row r="2401">
          <cell r="A2401">
            <v>0</v>
          </cell>
          <cell r="B2401" t="str">
            <v/>
          </cell>
          <cell r="P2401" t="str">
            <v/>
          </cell>
        </row>
        <row r="2402">
          <cell r="A2402">
            <v>0</v>
          </cell>
          <cell r="B2402" t="str">
            <v/>
          </cell>
          <cell r="P2402" t="str">
            <v/>
          </cell>
        </row>
        <row r="2403">
          <cell r="A2403">
            <v>0</v>
          </cell>
          <cell r="B2403" t="str">
            <v/>
          </cell>
          <cell r="P2403" t="str">
            <v/>
          </cell>
        </row>
        <row r="2404">
          <cell r="A2404">
            <v>0</v>
          </cell>
          <cell r="B2404" t="str">
            <v/>
          </cell>
          <cell r="P2404" t="str">
            <v/>
          </cell>
        </row>
        <row r="2405">
          <cell r="A2405">
            <v>0</v>
          </cell>
          <cell r="B2405" t="str">
            <v/>
          </cell>
          <cell r="P2405" t="str">
            <v/>
          </cell>
        </row>
        <row r="2406">
          <cell r="A2406">
            <v>0</v>
          </cell>
          <cell r="B2406" t="str">
            <v/>
          </cell>
          <cell r="P2406" t="str">
            <v/>
          </cell>
        </row>
        <row r="2407">
          <cell r="A2407">
            <v>0</v>
          </cell>
          <cell r="B2407" t="str">
            <v/>
          </cell>
          <cell r="P2407" t="str">
            <v/>
          </cell>
        </row>
        <row r="2408">
          <cell r="A2408">
            <v>0</v>
          </cell>
          <cell r="B2408" t="str">
            <v/>
          </cell>
          <cell r="P2408" t="str">
            <v/>
          </cell>
        </row>
        <row r="2409">
          <cell r="A2409">
            <v>0</v>
          </cell>
          <cell r="B2409" t="str">
            <v/>
          </cell>
          <cell r="P2409" t="str">
            <v/>
          </cell>
        </row>
        <row r="2410">
          <cell r="A2410">
            <v>0</v>
          </cell>
          <cell r="B2410" t="str">
            <v/>
          </cell>
          <cell r="P2410" t="str">
            <v/>
          </cell>
        </row>
        <row r="2411">
          <cell r="A2411">
            <v>0</v>
          </cell>
          <cell r="B2411" t="str">
            <v/>
          </cell>
          <cell r="P2411" t="str">
            <v/>
          </cell>
        </row>
        <row r="2412">
          <cell r="A2412">
            <v>0</v>
          </cell>
          <cell r="B2412" t="str">
            <v/>
          </cell>
          <cell r="P2412" t="str">
            <v/>
          </cell>
        </row>
        <row r="2413">
          <cell r="A2413">
            <v>0</v>
          </cell>
          <cell r="B2413" t="str">
            <v/>
          </cell>
          <cell r="P2413" t="str">
            <v/>
          </cell>
        </row>
        <row r="2414">
          <cell r="A2414">
            <v>0</v>
          </cell>
          <cell r="B2414" t="str">
            <v/>
          </cell>
          <cell r="P2414" t="str">
            <v/>
          </cell>
        </row>
        <row r="2415">
          <cell r="A2415">
            <v>0</v>
          </cell>
          <cell r="B2415" t="str">
            <v/>
          </cell>
          <cell r="P2415" t="str">
            <v/>
          </cell>
        </row>
        <row r="2416">
          <cell r="A2416">
            <v>0</v>
          </cell>
          <cell r="B2416" t="str">
            <v/>
          </cell>
          <cell r="P2416" t="str">
            <v/>
          </cell>
        </row>
        <row r="2417">
          <cell r="A2417">
            <v>0</v>
          </cell>
          <cell r="B2417" t="str">
            <v/>
          </cell>
          <cell r="P2417" t="str">
            <v/>
          </cell>
        </row>
        <row r="2418">
          <cell r="A2418">
            <v>0</v>
          </cell>
          <cell r="B2418" t="str">
            <v/>
          </cell>
          <cell r="P2418" t="str">
            <v/>
          </cell>
        </row>
        <row r="2419">
          <cell r="A2419">
            <v>0</v>
          </cell>
          <cell r="B2419" t="str">
            <v/>
          </cell>
          <cell r="P2419" t="str">
            <v/>
          </cell>
        </row>
        <row r="2420">
          <cell r="A2420">
            <v>0</v>
          </cell>
          <cell r="B2420" t="str">
            <v/>
          </cell>
          <cell r="P2420" t="str">
            <v/>
          </cell>
        </row>
        <row r="2421">
          <cell r="A2421">
            <v>0</v>
          </cell>
          <cell r="B2421" t="str">
            <v/>
          </cell>
          <cell r="P2421" t="str">
            <v/>
          </cell>
        </row>
        <row r="2422">
          <cell r="A2422">
            <v>0</v>
          </cell>
          <cell r="B2422" t="str">
            <v/>
          </cell>
          <cell r="P2422" t="str">
            <v/>
          </cell>
        </row>
        <row r="2423">
          <cell r="A2423">
            <v>0</v>
          </cell>
          <cell r="B2423" t="str">
            <v/>
          </cell>
          <cell r="P2423" t="str">
            <v/>
          </cell>
        </row>
        <row r="2424">
          <cell r="A2424">
            <v>0</v>
          </cell>
          <cell r="B2424" t="str">
            <v/>
          </cell>
          <cell r="P2424" t="str">
            <v/>
          </cell>
        </row>
        <row r="2425">
          <cell r="A2425">
            <v>0</v>
          </cell>
          <cell r="B2425" t="str">
            <v/>
          </cell>
          <cell r="P2425" t="str">
            <v/>
          </cell>
        </row>
        <row r="2426">
          <cell r="A2426">
            <v>0</v>
          </cell>
          <cell r="B2426" t="str">
            <v/>
          </cell>
          <cell r="P2426" t="str">
            <v/>
          </cell>
        </row>
        <row r="2427">
          <cell r="A2427">
            <v>0</v>
          </cell>
          <cell r="B2427" t="str">
            <v/>
          </cell>
          <cell r="P2427" t="str">
            <v/>
          </cell>
        </row>
        <row r="2428">
          <cell r="A2428">
            <v>0</v>
          </cell>
          <cell r="B2428" t="str">
            <v/>
          </cell>
          <cell r="P2428" t="str">
            <v/>
          </cell>
        </row>
        <row r="2429">
          <cell r="A2429">
            <v>0</v>
          </cell>
          <cell r="B2429" t="str">
            <v/>
          </cell>
          <cell r="P2429" t="str">
            <v/>
          </cell>
        </row>
        <row r="2430">
          <cell r="A2430">
            <v>0</v>
          </cell>
          <cell r="B2430" t="str">
            <v/>
          </cell>
          <cell r="P2430" t="str">
            <v/>
          </cell>
        </row>
        <row r="2431">
          <cell r="A2431">
            <v>0</v>
          </cell>
          <cell r="B2431" t="str">
            <v/>
          </cell>
          <cell r="P2431" t="str">
            <v/>
          </cell>
        </row>
        <row r="2432">
          <cell r="A2432">
            <v>0</v>
          </cell>
          <cell r="B2432" t="str">
            <v/>
          </cell>
          <cell r="P2432" t="str">
            <v/>
          </cell>
        </row>
        <row r="2433">
          <cell r="A2433">
            <v>0</v>
          </cell>
          <cell r="B2433" t="str">
            <v/>
          </cell>
          <cell r="P2433" t="str">
            <v/>
          </cell>
        </row>
        <row r="2434">
          <cell r="A2434">
            <v>0</v>
          </cell>
          <cell r="B2434" t="str">
            <v/>
          </cell>
          <cell r="P2434" t="str">
            <v/>
          </cell>
        </row>
        <row r="2435">
          <cell r="A2435">
            <v>0</v>
          </cell>
          <cell r="B2435" t="str">
            <v/>
          </cell>
          <cell r="P2435" t="str">
            <v/>
          </cell>
        </row>
        <row r="2436">
          <cell r="A2436">
            <v>0</v>
          </cell>
          <cell r="B2436" t="str">
            <v/>
          </cell>
          <cell r="P2436" t="str">
            <v/>
          </cell>
        </row>
        <row r="2437">
          <cell r="A2437">
            <v>0</v>
          </cell>
          <cell r="B2437" t="str">
            <v/>
          </cell>
          <cell r="P2437" t="str">
            <v/>
          </cell>
        </row>
        <row r="2438">
          <cell r="A2438">
            <v>0</v>
          </cell>
          <cell r="B2438" t="str">
            <v/>
          </cell>
          <cell r="P2438" t="str">
            <v/>
          </cell>
        </row>
        <row r="2439">
          <cell r="A2439">
            <v>0</v>
          </cell>
          <cell r="B2439" t="str">
            <v/>
          </cell>
          <cell r="P2439" t="str">
            <v/>
          </cell>
        </row>
        <row r="2440">
          <cell r="A2440">
            <v>0</v>
          </cell>
          <cell r="B2440" t="str">
            <v/>
          </cell>
          <cell r="P2440" t="str">
            <v/>
          </cell>
        </row>
        <row r="2441">
          <cell r="A2441">
            <v>0</v>
          </cell>
          <cell r="B2441" t="str">
            <v/>
          </cell>
          <cell r="P2441" t="str">
            <v/>
          </cell>
        </row>
        <row r="2442">
          <cell r="A2442">
            <v>0</v>
          </cell>
          <cell r="B2442" t="str">
            <v/>
          </cell>
          <cell r="P2442" t="str">
            <v/>
          </cell>
        </row>
        <row r="2443">
          <cell r="A2443">
            <v>0</v>
          </cell>
          <cell r="B2443" t="str">
            <v/>
          </cell>
          <cell r="P2443" t="str">
            <v/>
          </cell>
        </row>
        <row r="2444">
          <cell r="A2444">
            <v>0</v>
          </cell>
          <cell r="B2444" t="str">
            <v/>
          </cell>
          <cell r="P2444" t="str">
            <v/>
          </cell>
        </row>
        <row r="2445">
          <cell r="A2445">
            <v>0</v>
          </cell>
          <cell r="B2445" t="str">
            <v/>
          </cell>
          <cell r="P2445" t="str">
            <v/>
          </cell>
        </row>
        <row r="2446">
          <cell r="A2446">
            <v>0</v>
          </cell>
          <cell r="B2446" t="str">
            <v/>
          </cell>
          <cell r="P2446" t="str">
            <v/>
          </cell>
        </row>
        <row r="2447">
          <cell r="A2447">
            <v>0</v>
          </cell>
          <cell r="B2447" t="str">
            <v/>
          </cell>
          <cell r="P2447" t="str">
            <v/>
          </cell>
        </row>
        <row r="2448">
          <cell r="A2448">
            <v>0</v>
          </cell>
          <cell r="B2448" t="str">
            <v/>
          </cell>
          <cell r="P2448" t="str">
            <v/>
          </cell>
        </row>
        <row r="2449">
          <cell r="A2449">
            <v>0</v>
          </cell>
          <cell r="B2449" t="str">
            <v/>
          </cell>
          <cell r="P2449" t="str">
            <v/>
          </cell>
        </row>
        <row r="2450">
          <cell r="A2450">
            <v>0</v>
          </cell>
          <cell r="B2450" t="str">
            <v/>
          </cell>
          <cell r="P2450" t="str">
            <v/>
          </cell>
        </row>
        <row r="2451">
          <cell r="A2451">
            <v>0</v>
          </cell>
          <cell r="B2451" t="str">
            <v/>
          </cell>
          <cell r="P2451" t="str">
            <v/>
          </cell>
        </row>
        <row r="2452">
          <cell r="A2452">
            <v>0</v>
          </cell>
          <cell r="B2452" t="str">
            <v/>
          </cell>
          <cell r="P2452" t="str">
            <v/>
          </cell>
        </row>
        <row r="2453">
          <cell r="A2453">
            <v>0</v>
          </cell>
          <cell r="B2453" t="str">
            <v/>
          </cell>
          <cell r="P2453" t="str">
            <v/>
          </cell>
        </row>
        <row r="2454">
          <cell r="A2454">
            <v>0</v>
          </cell>
          <cell r="B2454" t="str">
            <v/>
          </cell>
          <cell r="P2454" t="str">
            <v/>
          </cell>
        </row>
        <row r="2455">
          <cell r="A2455">
            <v>0</v>
          </cell>
          <cell r="B2455" t="str">
            <v/>
          </cell>
          <cell r="P2455" t="str">
            <v/>
          </cell>
        </row>
        <row r="2456">
          <cell r="A2456">
            <v>0</v>
          </cell>
          <cell r="B2456" t="str">
            <v/>
          </cell>
          <cell r="P2456" t="str">
            <v/>
          </cell>
        </row>
        <row r="2457">
          <cell r="A2457">
            <v>0</v>
          </cell>
          <cell r="B2457" t="str">
            <v/>
          </cell>
          <cell r="P2457" t="str">
            <v/>
          </cell>
        </row>
        <row r="2458">
          <cell r="A2458">
            <v>0</v>
          </cell>
          <cell r="B2458" t="str">
            <v/>
          </cell>
          <cell r="P2458" t="str">
            <v/>
          </cell>
        </row>
        <row r="2459">
          <cell r="A2459">
            <v>0</v>
          </cell>
          <cell r="B2459" t="str">
            <v/>
          </cell>
          <cell r="P2459" t="str">
            <v/>
          </cell>
        </row>
        <row r="2460">
          <cell r="A2460">
            <v>0</v>
          </cell>
          <cell r="B2460" t="str">
            <v/>
          </cell>
          <cell r="P2460" t="str">
            <v/>
          </cell>
        </row>
        <row r="2461">
          <cell r="A2461">
            <v>0</v>
          </cell>
          <cell r="B2461" t="str">
            <v/>
          </cell>
          <cell r="P2461" t="str">
            <v/>
          </cell>
        </row>
        <row r="2462">
          <cell r="A2462">
            <v>0</v>
          </cell>
          <cell r="B2462" t="str">
            <v/>
          </cell>
          <cell r="P2462" t="str">
            <v/>
          </cell>
        </row>
        <row r="2463">
          <cell r="A2463">
            <v>0</v>
          </cell>
          <cell r="B2463" t="str">
            <v/>
          </cell>
          <cell r="P2463" t="str">
            <v/>
          </cell>
        </row>
        <row r="2464">
          <cell r="A2464">
            <v>0</v>
          </cell>
          <cell r="B2464" t="str">
            <v/>
          </cell>
          <cell r="P2464" t="str">
            <v/>
          </cell>
        </row>
        <row r="2465">
          <cell r="A2465">
            <v>0</v>
          </cell>
          <cell r="B2465" t="str">
            <v/>
          </cell>
          <cell r="P2465" t="str">
            <v/>
          </cell>
        </row>
        <row r="2466">
          <cell r="A2466">
            <v>0</v>
          </cell>
          <cell r="B2466" t="str">
            <v/>
          </cell>
          <cell r="P2466" t="str">
            <v/>
          </cell>
        </row>
        <row r="2467">
          <cell r="A2467">
            <v>0</v>
          </cell>
          <cell r="B2467" t="str">
            <v/>
          </cell>
          <cell r="P2467" t="str">
            <v/>
          </cell>
        </row>
        <row r="2468">
          <cell r="A2468">
            <v>0</v>
          </cell>
          <cell r="B2468" t="str">
            <v/>
          </cell>
          <cell r="P2468" t="str">
            <v/>
          </cell>
        </row>
        <row r="2469">
          <cell r="A2469">
            <v>0</v>
          </cell>
          <cell r="B2469" t="str">
            <v/>
          </cell>
          <cell r="P2469" t="str">
            <v/>
          </cell>
        </row>
        <row r="2470">
          <cell r="A2470">
            <v>0</v>
          </cell>
          <cell r="B2470" t="str">
            <v/>
          </cell>
          <cell r="P2470" t="str">
            <v/>
          </cell>
        </row>
        <row r="2471">
          <cell r="A2471">
            <v>0</v>
          </cell>
          <cell r="B2471" t="str">
            <v/>
          </cell>
          <cell r="P2471" t="str">
            <v/>
          </cell>
        </row>
        <row r="2472">
          <cell r="A2472">
            <v>0</v>
          </cell>
          <cell r="B2472" t="str">
            <v/>
          </cell>
          <cell r="P2472" t="str">
            <v/>
          </cell>
        </row>
        <row r="2473">
          <cell r="A2473">
            <v>0</v>
          </cell>
          <cell r="B2473" t="str">
            <v/>
          </cell>
          <cell r="P2473" t="str">
            <v/>
          </cell>
        </row>
        <row r="2474">
          <cell r="A2474">
            <v>0</v>
          </cell>
          <cell r="B2474" t="str">
            <v/>
          </cell>
          <cell r="P2474" t="str">
            <v/>
          </cell>
        </row>
        <row r="2475">
          <cell r="A2475">
            <v>0</v>
          </cell>
          <cell r="B2475" t="str">
            <v/>
          </cell>
          <cell r="P2475" t="str">
            <v/>
          </cell>
        </row>
        <row r="2476">
          <cell r="A2476">
            <v>0</v>
          </cell>
          <cell r="B2476" t="str">
            <v/>
          </cell>
          <cell r="P2476" t="str">
            <v/>
          </cell>
        </row>
        <row r="2477">
          <cell r="A2477">
            <v>0</v>
          </cell>
          <cell r="B2477" t="str">
            <v/>
          </cell>
          <cell r="P2477" t="str">
            <v/>
          </cell>
        </row>
        <row r="2478">
          <cell r="A2478">
            <v>0</v>
          </cell>
          <cell r="B2478" t="str">
            <v/>
          </cell>
          <cell r="P2478" t="str">
            <v/>
          </cell>
        </row>
        <row r="2479">
          <cell r="A2479">
            <v>0</v>
          </cell>
          <cell r="B2479" t="str">
            <v/>
          </cell>
          <cell r="P2479" t="str">
            <v/>
          </cell>
        </row>
        <row r="2480">
          <cell r="A2480">
            <v>0</v>
          </cell>
          <cell r="B2480" t="str">
            <v/>
          </cell>
          <cell r="P2480" t="str">
            <v/>
          </cell>
        </row>
        <row r="2481">
          <cell r="A2481">
            <v>0</v>
          </cell>
          <cell r="B2481" t="str">
            <v/>
          </cell>
          <cell r="P2481" t="str">
            <v/>
          </cell>
        </row>
        <row r="2482">
          <cell r="A2482">
            <v>0</v>
          </cell>
          <cell r="B2482" t="str">
            <v/>
          </cell>
          <cell r="P2482" t="str">
            <v/>
          </cell>
        </row>
        <row r="2483">
          <cell r="A2483">
            <v>0</v>
          </cell>
          <cell r="B2483" t="str">
            <v/>
          </cell>
          <cell r="P2483" t="str">
            <v/>
          </cell>
        </row>
        <row r="2484">
          <cell r="A2484">
            <v>0</v>
          </cell>
          <cell r="B2484" t="str">
            <v/>
          </cell>
          <cell r="P2484" t="str">
            <v/>
          </cell>
        </row>
        <row r="2485">
          <cell r="A2485">
            <v>0</v>
          </cell>
          <cell r="B2485" t="str">
            <v/>
          </cell>
          <cell r="P2485" t="str">
            <v/>
          </cell>
        </row>
        <row r="2486">
          <cell r="A2486">
            <v>0</v>
          </cell>
          <cell r="B2486" t="str">
            <v/>
          </cell>
          <cell r="P2486" t="str">
            <v/>
          </cell>
        </row>
        <row r="2487">
          <cell r="A2487">
            <v>0</v>
          </cell>
          <cell r="B2487" t="str">
            <v/>
          </cell>
          <cell r="P2487" t="str">
            <v/>
          </cell>
        </row>
        <row r="2488">
          <cell r="A2488">
            <v>0</v>
          </cell>
          <cell r="B2488" t="str">
            <v/>
          </cell>
          <cell r="P2488" t="str">
            <v/>
          </cell>
        </row>
        <row r="2489">
          <cell r="A2489">
            <v>0</v>
          </cell>
          <cell r="B2489" t="str">
            <v/>
          </cell>
          <cell r="P2489" t="str">
            <v/>
          </cell>
        </row>
        <row r="2490">
          <cell r="A2490">
            <v>0</v>
          </cell>
          <cell r="B2490" t="str">
            <v/>
          </cell>
          <cell r="P2490" t="str">
            <v/>
          </cell>
        </row>
        <row r="2491">
          <cell r="A2491">
            <v>0</v>
          </cell>
          <cell r="B2491" t="str">
            <v/>
          </cell>
          <cell r="P2491" t="str">
            <v/>
          </cell>
        </row>
        <row r="2492">
          <cell r="A2492">
            <v>0</v>
          </cell>
          <cell r="B2492" t="str">
            <v/>
          </cell>
          <cell r="P2492" t="str">
            <v/>
          </cell>
        </row>
        <row r="2493">
          <cell r="A2493">
            <v>0</v>
          </cell>
          <cell r="B2493" t="str">
            <v/>
          </cell>
          <cell r="P2493" t="str">
            <v/>
          </cell>
        </row>
        <row r="2494">
          <cell r="A2494">
            <v>0</v>
          </cell>
          <cell r="B2494" t="str">
            <v/>
          </cell>
          <cell r="P2494" t="str">
            <v/>
          </cell>
        </row>
        <row r="2495">
          <cell r="A2495">
            <v>0</v>
          </cell>
          <cell r="B2495" t="str">
            <v/>
          </cell>
          <cell r="P2495" t="str">
            <v/>
          </cell>
        </row>
        <row r="2496">
          <cell r="A2496">
            <v>0</v>
          </cell>
          <cell r="B2496" t="str">
            <v/>
          </cell>
          <cell r="P2496" t="str">
            <v/>
          </cell>
        </row>
        <row r="2497">
          <cell r="A2497">
            <v>0</v>
          </cell>
          <cell r="B2497" t="str">
            <v/>
          </cell>
          <cell r="P2497" t="str">
            <v/>
          </cell>
        </row>
        <row r="2498">
          <cell r="A2498">
            <v>0</v>
          </cell>
          <cell r="B2498" t="str">
            <v/>
          </cell>
          <cell r="P2498" t="str">
            <v/>
          </cell>
        </row>
        <row r="2499">
          <cell r="A2499">
            <v>0</v>
          </cell>
          <cell r="B2499" t="str">
            <v/>
          </cell>
          <cell r="P2499" t="str">
            <v/>
          </cell>
        </row>
        <row r="2500">
          <cell r="A2500">
            <v>0</v>
          </cell>
          <cell r="B2500" t="str">
            <v/>
          </cell>
          <cell r="P2500" t="str">
            <v/>
          </cell>
        </row>
        <row r="2501">
          <cell r="A2501">
            <v>0</v>
          </cell>
          <cell r="B2501" t="str">
            <v/>
          </cell>
          <cell r="P2501" t="str">
            <v/>
          </cell>
        </row>
        <row r="2502">
          <cell r="A2502">
            <v>0</v>
          </cell>
          <cell r="B2502" t="str">
            <v/>
          </cell>
          <cell r="P2502" t="str">
            <v/>
          </cell>
        </row>
        <row r="2503">
          <cell r="A2503">
            <v>0</v>
          </cell>
          <cell r="B2503" t="str">
            <v/>
          </cell>
          <cell r="P2503" t="str">
            <v/>
          </cell>
        </row>
        <row r="2504">
          <cell r="A2504">
            <v>0</v>
          </cell>
          <cell r="B2504" t="str">
            <v/>
          </cell>
          <cell r="P2504" t="str">
            <v/>
          </cell>
        </row>
        <row r="2505">
          <cell r="A2505">
            <v>0</v>
          </cell>
          <cell r="B2505" t="str">
            <v/>
          </cell>
          <cell r="P2505" t="str">
            <v/>
          </cell>
        </row>
        <row r="2506">
          <cell r="A2506">
            <v>0</v>
          </cell>
          <cell r="B2506" t="str">
            <v/>
          </cell>
          <cell r="P2506" t="str">
            <v/>
          </cell>
        </row>
        <row r="2507">
          <cell r="A2507">
            <v>0</v>
          </cell>
          <cell r="B2507" t="str">
            <v/>
          </cell>
          <cell r="P2507" t="str">
            <v/>
          </cell>
        </row>
        <row r="2508">
          <cell r="A2508">
            <v>0</v>
          </cell>
          <cell r="B2508" t="str">
            <v/>
          </cell>
          <cell r="P2508" t="str">
            <v/>
          </cell>
        </row>
        <row r="2509">
          <cell r="A2509">
            <v>0</v>
          </cell>
          <cell r="B2509" t="str">
            <v/>
          </cell>
          <cell r="P2509" t="str">
            <v/>
          </cell>
        </row>
        <row r="2510">
          <cell r="A2510">
            <v>0</v>
          </cell>
          <cell r="B2510" t="str">
            <v/>
          </cell>
          <cell r="P2510" t="str">
            <v/>
          </cell>
        </row>
        <row r="2511">
          <cell r="A2511">
            <v>0</v>
          </cell>
          <cell r="B2511" t="str">
            <v/>
          </cell>
          <cell r="P2511" t="str">
            <v/>
          </cell>
        </row>
        <row r="2512">
          <cell r="A2512">
            <v>0</v>
          </cell>
          <cell r="B2512" t="str">
            <v/>
          </cell>
          <cell r="P2512" t="str">
            <v/>
          </cell>
        </row>
        <row r="2513">
          <cell r="A2513">
            <v>0</v>
          </cell>
          <cell r="B2513" t="str">
            <v/>
          </cell>
          <cell r="P2513" t="str">
            <v/>
          </cell>
        </row>
        <row r="2514">
          <cell r="A2514">
            <v>0</v>
          </cell>
          <cell r="B2514" t="str">
            <v/>
          </cell>
          <cell r="P2514" t="str">
            <v/>
          </cell>
        </row>
        <row r="2515">
          <cell r="A2515">
            <v>0</v>
          </cell>
          <cell r="B2515" t="str">
            <v/>
          </cell>
          <cell r="P2515" t="str">
            <v/>
          </cell>
        </row>
        <row r="2516">
          <cell r="A2516">
            <v>0</v>
          </cell>
          <cell r="B2516" t="str">
            <v/>
          </cell>
          <cell r="P2516" t="str">
            <v/>
          </cell>
        </row>
        <row r="2517">
          <cell r="A2517">
            <v>0</v>
          </cell>
          <cell r="B2517" t="str">
            <v/>
          </cell>
          <cell r="P2517" t="str">
            <v/>
          </cell>
        </row>
        <row r="2518">
          <cell r="A2518">
            <v>0</v>
          </cell>
          <cell r="B2518" t="str">
            <v/>
          </cell>
          <cell r="P2518" t="str">
            <v/>
          </cell>
        </row>
        <row r="2519">
          <cell r="A2519">
            <v>0</v>
          </cell>
          <cell r="B2519" t="str">
            <v/>
          </cell>
          <cell r="P2519" t="str">
            <v/>
          </cell>
        </row>
        <row r="2520">
          <cell r="A2520">
            <v>0</v>
          </cell>
          <cell r="B2520" t="str">
            <v/>
          </cell>
          <cell r="P2520" t="str">
            <v/>
          </cell>
        </row>
        <row r="2521">
          <cell r="A2521">
            <v>0</v>
          </cell>
          <cell r="B2521" t="str">
            <v/>
          </cell>
          <cell r="P2521" t="str">
            <v/>
          </cell>
        </row>
        <row r="2522">
          <cell r="A2522">
            <v>0</v>
          </cell>
          <cell r="B2522" t="str">
            <v/>
          </cell>
          <cell r="P2522" t="str">
            <v/>
          </cell>
        </row>
        <row r="2523">
          <cell r="A2523">
            <v>0</v>
          </cell>
          <cell r="B2523" t="str">
            <v/>
          </cell>
          <cell r="P2523" t="str">
            <v/>
          </cell>
        </row>
        <row r="2524">
          <cell r="A2524">
            <v>0</v>
          </cell>
          <cell r="B2524" t="str">
            <v/>
          </cell>
          <cell r="P2524" t="str">
            <v/>
          </cell>
        </row>
        <row r="2525">
          <cell r="A2525">
            <v>0</v>
          </cell>
          <cell r="B2525" t="str">
            <v/>
          </cell>
          <cell r="P2525" t="str">
            <v/>
          </cell>
        </row>
        <row r="2526">
          <cell r="A2526">
            <v>0</v>
          </cell>
          <cell r="B2526" t="str">
            <v/>
          </cell>
          <cell r="P2526" t="str">
            <v/>
          </cell>
        </row>
        <row r="2527">
          <cell r="A2527">
            <v>0</v>
          </cell>
          <cell r="B2527" t="str">
            <v/>
          </cell>
          <cell r="P2527" t="str">
            <v/>
          </cell>
        </row>
        <row r="2528">
          <cell r="A2528">
            <v>0</v>
          </cell>
          <cell r="B2528" t="str">
            <v/>
          </cell>
          <cell r="P2528" t="str">
            <v/>
          </cell>
        </row>
        <row r="2529">
          <cell r="A2529">
            <v>0</v>
          </cell>
          <cell r="B2529" t="str">
            <v/>
          </cell>
          <cell r="P2529" t="str">
            <v/>
          </cell>
        </row>
        <row r="2530">
          <cell r="A2530">
            <v>0</v>
          </cell>
          <cell r="B2530" t="str">
            <v/>
          </cell>
          <cell r="P2530" t="str">
            <v/>
          </cell>
        </row>
        <row r="2531">
          <cell r="A2531">
            <v>0</v>
          </cell>
          <cell r="B2531" t="str">
            <v/>
          </cell>
          <cell r="P2531" t="str">
            <v/>
          </cell>
        </row>
        <row r="2532">
          <cell r="A2532">
            <v>0</v>
          </cell>
          <cell r="B2532" t="str">
            <v/>
          </cell>
          <cell r="P2532" t="str">
            <v/>
          </cell>
        </row>
        <row r="2533">
          <cell r="A2533">
            <v>0</v>
          </cell>
          <cell r="B2533" t="str">
            <v/>
          </cell>
          <cell r="P2533" t="str">
            <v/>
          </cell>
        </row>
        <row r="2534">
          <cell r="A2534">
            <v>0</v>
          </cell>
          <cell r="B2534" t="str">
            <v/>
          </cell>
          <cell r="P2534" t="str">
            <v/>
          </cell>
        </row>
        <row r="2535">
          <cell r="A2535">
            <v>0</v>
          </cell>
          <cell r="B2535" t="str">
            <v/>
          </cell>
          <cell r="P2535" t="str">
            <v/>
          </cell>
        </row>
        <row r="2536">
          <cell r="A2536">
            <v>0</v>
          </cell>
          <cell r="B2536" t="str">
            <v/>
          </cell>
          <cell r="P2536" t="str">
            <v/>
          </cell>
        </row>
        <row r="2537">
          <cell r="A2537">
            <v>0</v>
          </cell>
          <cell r="B2537" t="str">
            <v/>
          </cell>
          <cell r="P2537" t="str">
            <v/>
          </cell>
        </row>
        <row r="2538">
          <cell r="A2538">
            <v>0</v>
          </cell>
          <cell r="B2538" t="str">
            <v/>
          </cell>
          <cell r="P2538" t="str">
            <v/>
          </cell>
        </row>
        <row r="2539">
          <cell r="A2539">
            <v>0</v>
          </cell>
          <cell r="B2539" t="str">
            <v/>
          </cell>
          <cell r="P2539" t="str">
            <v/>
          </cell>
        </row>
        <row r="2540">
          <cell r="A2540">
            <v>0</v>
          </cell>
          <cell r="B2540" t="str">
            <v/>
          </cell>
          <cell r="P2540" t="str">
            <v/>
          </cell>
        </row>
        <row r="2541">
          <cell r="A2541">
            <v>0</v>
          </cell>
          <cell r="B2541" t="str">
            <v/>
          </cell>
          <cell r="P2541" t="str">
            <v/>
          </cell>
        </row>
        <row r="2542">
          <cell r="A2542">
            <v>0</v>
          </cell>
          <cell r="B2542" t="str">
            <v/>
          </cell>
          <cell r="P2542" t="str">
            <v/>
          </cell>
        </row>
        <row r="2543">
          <cell r="A2543">
            <v>0</v>
          </cell>
          <cell r="B2543" t="str">
            <v/>
          </cell>
          <cell r="P2543" t="str">
            <v/>
          </cell>
        </row>
        <row r="2544">
          <cell r="A2544">
            <v>0</v>
          </cell>
          <cell r="B2544" t="str">
            <v/>
          </cell>
          <cell r="P2544" t="str">
            <v/>
          </cell>
        </row>
        <row r="2545">
          <cell r="A2545">
            <v>0</v>
          </cell>
          <cell r="B2545" t="str">
            <v/>
          </cell>
          <cell r="P2545" t="str">
            <v/>
          </cell>
        </row>
        <row r="2546">
          <cell r="A2546">
            <v>0</v>
          </cell>
          <cell r="B2546" t="str">
            <v/>
          </cell>
          <cell r="P2546" t="str">
            <v/>
          </cell>
        </row>
        <row r="2547">
          <cell r="A2547">
            <v>0</v>
          </cell>
          <cell r="B2547" t="str">
            <v/>
          </cell>
          <cell r="P2547" t="str">
            <v/>
          </cell>
        </row>
        <row r="2548">
          <cell r="A2548">
            <v>0</v>
          </cell>
          <cell r="B2548" t="str">
            <v/>
          </cell>
          <cell r="P2548" t="str">
            <v/>
          </cell>
        </row>
        <row r="2549">
          <cell r="A2549">
            <v>0</v>
          </cell>
          <cell r="B2549" t="str">
            <v/>
          </cell>
          <cell r="P2549" t="str">
            <v/>
          </cell>
        </row>
        <row r="2550">
          <cell r="A2550">
            <v>0</v>
          </cell>
          <cell r="B2550" t="str">
            <v/>
          </cell>
          <cell r="P2550" t="str">
            <v/>
          </cell>
        </row>
        <row r="2551">
          <cell r="A2551">
            <v>0</v>
          </cell>
          <cell r="B2551" t="str">
            <v/>
          </cell>
          <cell r="P2551" t="str">
            <v/>
          </cell>
        </row>
        <row r="2552">
          <cell r="A2552">
            <v>0</v>
          </cell>
          <cell r="B2552" t="str">
            <v/>
          </cell>
          <cell r="P2552" t="str">
            <v/>
          </cell>
        </row>
        <row r="2553">
          <cell r="A2553">
            <v>0</v>
          </cell>
          <cell r="B2553" t="str">
            <v/>
          </cell>
          <cell r="P2553" t="str">
            <v/>
          </cell>
        </row>
        <row r="2554">
          <cell r="A2554">
            <v>0</v>
          </cell>
          <cell r="B2554" t="str">
            <v/>
          </cell>
          <cell r="P2554" t="str">
            <v/>
          </cell>
        </row>
        <row r="2555">
          <cell r="A2555">
            <v>0</v>
          </cell>
          <cell r="B2555" t="str">
            <v/>
          </cell>
          <cell r="P2555" t="str">
            <v/>
          </cell>
        </row>
        <row r="2556">
          <cell r="A2556">
            <v>0</v>
          </cell>
          <cell r="B2556" t="str">
            <v/>
          </cell>
          <cell r="P2556" t="str">
            <v/>
          </cell>
        </row>
        <row r="2557">
          <cell r="A2557">
            <v>0</v>
          </cell>
          <cell r="B2557" t="str">
            <v/>
          </cell>
          <cell r="P2557" t="str">
            <v/>
          </cell>
        </row>
        <row r="2558">
          <cell r="A2558">
            <v>0</v>
          </cell>
          <cell r="B2558" t="str">
            <v/>
          </cell>
          <cell r="P2558" t="str">
            <v/>
          </cell>
        </row>
        <row r="2559">
          <cell r="A2559">
            <v>0</v>
          </cell>
          <cell r="B2559" t="str">
            <v/>
          </cell>
          <cell r="P2559" t="str">
            <v/>
          </cell>
        </row>
        <row r="2560">
          <cell r="A2560">
            <v>0</v>
          </cell>
          <cell r="B2560" t="str">
            <v/>
          </cell>
          <cell r="P2560" t="str">
            <v/>
          </cell>
        </row>
        <row r="2561">
          <cell r="A2561">
            <v>0</v>
          </cell>
          <cell r="B2561" t="str">
            <v/>
          </cell>
          <cell r="P2561" t="str">
            <v/>
          </cell>
        </row>
        <row r="2562">
          <cell r="A2562">
            <v>0</v>
          </cell>
          <cell r="B2562" t="str">
            <v/>
          </cell>
          <cell r="P2562" t="str">
            <v/>
          </cell>
        </row>
        <row r="2563">
          <cell r="A2563">
            <v>0</v>
          </cell>
          <cell r="B2563" t="str">
            <v/>
          </cell>
          <cell r="P2563" t="str">
            <v/>
          </cell>
        </row>
        <row r="2564">
          <cell r="A2564">
            <v>0</v>
          </cell>
          <cell r="B2564" t="str">
            <v/>
          </cell>
          <cell r="P2564" t="str">
            <v/>
          </cell>
        </row>
        <row r="2565">
          <cell r="A2565">
            <v>0</v>
          </cell>
          <cell r="B2565" t="str">
            <v/>
          </cell>
          <cell r="P2565" t="str">
            <v/>
          </cell>
        </row>
        <row r="2566">
          <cell r="A2566">
            <v>0</v>
          </cell>
          <cell r="B2566" t="str">
            <v/>
          </cell>
          <cell r="P2566" t="str">
            <v/>
          </cell>
        </row>
        <row r="2567">
          <cell r="A2567">
            <v>0</v>
          </cell>
          <cell r="B2567" t="str">
            <v/>
          </cell>
          <cell r="P2567" t="str">
            <v/>
          </cell>
        </row>
        <row r="2568">
          <cell r="A2568">
            <v>0</v>
          </cell>
          <cell r="B2568" t="str">
            <v/>
          </cell>
          <cell r="P2568" t="str">
            <v/>
          </cell>
        </row>
        <row r="2569">
          <cell r="A2569">
            <v>0</v>
          </cell>
          <cell r="B2569" t="str">
            <v/>
          </cell>
          <cell r="P2569" t="str">
            <v/>
          </cell>
        </row>
        <row r="2570">
          <cell r="A2570">
            <v>0</v>
          </cell>
          <cell r="B2570" t="str">
            <v/>
          </cell>
          <cell r="P2570" t="str">
            <v/>
          </cell>
        </row>
        <row r="2571">
          <cell r="A2571">
            <v>0</v>
          </cell>
          <cell r="B2571" t="str">
            <v/>
          </cell>
          <cell r="P2571" t="str">
            <v/>
          </cell>
        </row>
        <row r="2572">
          <cell r="A2572">
            <v>0</v>
          </cell>
          <cell r="B2572" t="str">
            <v/>
          </cell>
          <cell r="P2572" t="str">
            <v/>
          </cell>
        </row>
        <row r="2573">
          <cell r="A2573">
            <v>0</v>
          </cell>
          <cell r="B2573" t="str">
            <v/>
          </cell>
          <cell r="P2573" t="str">
            <v/>
          </cell>
        </row>
        <row r="2574">
          <cell r="A2574">
            <v>0</v>
          </cell>
          <cell r="B2574" t="str">
            <v/>
          </cell>
          <cell r="P2574" t="str">
            <v/>
          </cell>
        </row>
        <row r="2575">
          <cell r="A2575">
            <v>0</v>
          </cell>
          <cell r="B2575" t="str">
            <v/>
          </cell>
          <cell r="P2575" t="str">
            <v/>
          </cell>
        </row>
        <row r="2576">
          <cell r="A2576">
            <v>0</v>
          </cell>
          <cell r="B2576" t="str">
            <v/>
          </cell>
          <cell r="P2576" t="str">
            <v/>
          </cell>
        </row>
        <row r="2577">
          <cell r="A2577">
            <v>0</v>
          </cell>
          <cell r="B2577" t="str">
            <v/>
          </cell>
          <cell r="P2577" t="str">
            <v/>
          </cell>
        </row>
        <row r="2578">
          <cell r="A2578">
            <v>0</v>
          </cell>
          <cell r="B2578" t="str">
            <v/>
          </cell>
          <cell r="P2578" t="str">
            <v/>
          </cell>
        </row>
        <row r="2579">
          <cell r="A2579">
            <v>0</v>
          </cell>
          <cell r="B2579" t="str">
            <v/>
          </cell>
          <cell r="P2579" t="str">
            <v/>
          </cell>
        </row>
        <row r="2580">
          <cell r="A2580">
            <v>0</v>
          </cell>
          <cell r="B2580" t="str">
            <v/>
          </cell>
          <cell r="P2580" t="str">
            <v/>
          </cell>
        </row>
        <row r="2581">
          <cell r="A2581">
            <v>0</v>
          </cell>
          <cell r="B2581" t="str">
            <v/>
          </cell>
          <cell r="P2581" t="str">
            <v/>
          </cell>
        </row>
        <row r="2582">
          <cell r="A2582">
            <v>0</v>
          </cell>
          <cell r="B2582" t="str">
            <v/>
          </cell>
          <cell r="P2582" t="str">
            <v/>
          </cell>
        </row>
        <row r="2583">
          <cell r="A2583">
            <v>0</v>
          </cell>
          <cell r="B2583" t="str">
            <v/>
          </cell>
          <cell r="P2583" t="str">
            <v/>
          </cell>
        </row>
        <row r="2584">
          <cell r="A2584">
            <v>0</v>
          </cell>
          <cell r="B2584" t="str">
            <v/>
          </cell>
          <cell r="P2584" t="str">
            <v/>
          </cell>
        </row>
        <row r="2585">
          <cell r="A2585">
            <v>0</v>
          </cell>
          <cell r="B2585" t="str">
            <v/>
          </cell>
          <cell r="P2585" t="str">
            <v/>
          </cell>
        </row>
        <row r="2586">
          <cell r="A2586">
            <v>0</v>
          </cell>
          <cell r="B2586" t="str">
            <v/>
          </cell>
          <cell r="P2586" t="str">
            <v/>
          </cell>
        </row>
        <row r="2587">
          <cell r="A2587">
            <v>0</v>
          </cell>
          <cell r="B2587" t="str">
            <v/>
          </cell>
          <cell r="P2587" t="str">
            <v/>
          </cell>
        </row>
        <row r="2588">
          <cell r="A2588">
            <v>0</v>
          </cell>
          <cell r="B2588" t="str">
            <v/>
          </cell>
          <cell r="P2588" t="str">
            <v/>
          </cell>
        </row>
        <row r="2589">
          <cell r="A2589">
            <v>0</v>
          </cell>
          <cell r="B2589" t="str">
            <v/>
          </cell>
          <cell r="P2589" t="str">
            <v/>
          </cell>
        </row>
        <row r="2590">
          <cell r="A2590">
            <v>0</v>
          </cell>
          <cell r="B2590" t="str">
            <v/>
          </cell>
          <cell r="P2590" t="str">
            <v/>
          </cell>
        </row>
        <row r="2591">
          <cell r="A2591">
            <v>0</v>
          </cell>
          <cell r="B2591" t="str">
            <v/>
          </cell>
          <cell r="P2591" t="str">
            <v/>
          </cell>
        </row>
        <row r="2592">
          <cell r="A2592">
            <v>0</v>
          </cell>
          <cell r="B2592" t="str">
            <v/>
          </cell>
          <cell r="P2592" t="str">
            <v/>
          </cell>
        </row>
        <row r="2593">
          <cell r="A2593">
            <v>0</v>
          </cell>
          <cell r="B2593" t="str">
            <v/>
          </cell>
          <cell r="P2593" t="str">
            <v/>
          </cell>
        </row>
        <row r="2594">
          <cell r="A2594">
            <v>0</v>
          </cell>
          <cell r="B2594" t="str">
            <v/>
          </cell>
          <cell r="P2594" t="str">
            <v/>
          </cell>
        </row>
        <row r="2595">
          <cell r="A2595">
            <v>0</v>
          </cell>
          <cell r="B2595" t="str">
            <v/>
          </cell>
          <cell r="P2595" t="str">
            <v/>
          </cell>
        </row>
        <row r="2597">
          <cell r="A2597">
            <v>1100</v>
          </cell>
          <cell r="B2597" t="str">
            <v/>
          </cell>
          <cell r="H2597" t="str">
            <v>حصه بلند مدت کارکنان</v>
          </cell>
          <cell r="P2597" t="str">
            <v>110</v>
          </cell>
        </row>
        <row r="2598">
          <cell r="A2598">
            <v>6100</v>
          </cell>
          <cell r="H2598" t="str">
            <v>حصه بلند مدت کارکنان</v>
          </cell>
          <cell r="P2598" t="str">
            <v>610</v>
          </cell>
        </row>
        <row r="2599">
          <cell r="A2599">
            <v>2553</v>
          </cell>
          <cell r="B2599" t="str">
            <v/>
          </cell>
          <cell r="H2599" t="str">
            <v>هزينه هاي جذب نشده</v>
          </cell>
          <cell r="P2599" t="str">
            <v>255</v>
          </cell>
        </row>
        <row r="2600">
          <cell r="A2600">
            <v>7200</v>
          </cell>
          <cell r="B2600" t="str">
            <v/>
          </cell>
          <cell r="H2600" t="str">
            <v>هزينه هاي جذب نشده</v>
          </cell>
          <cell r="P2600" t="str">
            <v>720</v>
          </cell>
        </row>
        <row r="2601">
          <cell r="A2601">
            <v>7200</v>
          </cell>
          <cell r="H2601" t="str">
            <v>بهاي تمام شده كالاي در جريان ساخت پايان دوره</v>
          </cell>
          <cell r="P2601" t="str">
            <v>720</v>
          </cell>
        </row>
        <row r="2602">
          <cell r="A2602">
            <v>0</v>
          </cell>
          <cell r="H2602" t="str">
            <v xml:space="preserve">بهاي تمام شده كالاي فروش رفته </v>
          </cell>
          <cell r="P2602" t="str">
            <v>0</v>
          </cell>
        </row>
        <row r="2603">
          <cell r="A2603">
            <v>7600</v>
          </cell>
          <cell r="H2603" t="str">
            <v>كالاي اماني ما نزد ديگران (دستمزد و سربار)</v>
          </cell>
          <cell r="P2603" t="str">
            <v>760</v>
          </cell>
        </row>
        <row r="2604">
          <cell r="A2604">
            <v>1502</v>
          </cell>
          <cell r="B2604" t="str">
            <v>332009102707</v>
          </cell>
          <cell r="C2604" t="str">
            <v>332</v>
          </cell>
          <cell r="D2604" t="str">
            <v>332009</v>
          </cell>
          <cell r="E2604" t="str">
            <v>ساير حسابها و اسناد پرداختني</v>
          </cell>
          <cell r="F2604" t="str">
            <v>ماليات عملكرد</v>
          </cell>
          <cell r="G2604" t="str">
            <v>102707</v>
          </cell>
          <cell r="H2604" t="str">
            <v>ماليات عملكرد سال 89</v>
          </cell>
          <cell r="P2604" t="str">
            <v>150</v>
          </cell>
        </row>
        <row r="2605">
          <cell r="A2605">
            <v>0</v>
          </cell>
          <cell r="P2605" t="str">
            <v/>
          </cell>
        </row>
        <row r="2606">
          <cell r="A2606">
            <v>0</v>
          </cell>
          <cell r="P2606" t="str">
            <v/>
          </cell>
        </row>
        <row r="2607">
          <cell r="A2607">
            <v>0</v>
          </cell>
          <cell r="P2607" t="str">
            <v/>
          </cell>
        </row>
        <row r="2608">
          <cell r="A2608">
            <v>0</v>
          </cell>
          <cell r="P2608" t="str">
            <v/>
          </cell>
        </row>
        <row r="2609">
          <cell r="A2609">
            <v>0</v>
          </cell>
          <cell r="P2609" t="str">
            <v/>
          </cell>
        </row>
        <row r="2610">
          <cell r="A2610">
            <v>0</v>
          </cell>
          <cell r="P2610" t="str">
            <v/>
          </cell>
        </row>
        <row r="2611">
          <cell r="A2611">
            <v>0</v>
          </cell>
          <cell r="P2611" t="str">
            <v/>
          </cell>
        </row>
        <row r="2612">
          <cell r="A2612">
            <v>0</v>
          </cell>
          <cell r="P2612" t="str">
            <v/>
          </cell>
        </row>
        <row r="2613">
          <cell r="A2613">
            <v>0</v>
          </cell>
          <cell r="P2613" t="str">
            <v/>
          </cell>
        </row>
        <row r="2614">
          <cell r="A2614">
            <v>0</v>
          </cell>
          <cell r="P2614" t="str">
            <v/>
          </cell>
        </row>
        <row r="2615">
          <cell r="A2615">
            <v>0</v>
          </cell>
          <cell r="P2615" t="str">
            <v/>
          </cell>
        </row>
        <row r="2616">
          <cell r="A2616">
            <v>0</v>
          </cell>
          <cell r="P2616" t="str">
            <v/>
          </cell>
        </row>
        <row r="2617">
          <cell r="A2617">
            <v>0</v>
          </cell>
          <cell r="P2617" t="str">
            <v/>
          </cell>
        </row>
        <row r="2618">
          <cell r="A2618">
            <v>0</v>
          </cell>
          <cell r="P2618" t="str">
            <v/>
          </cell>
        </row>
        <row r="2619">
          <cell r="A2619">
            <v>0</v>
          </cell>
          <cell r="P2619" t="str">
            <v/>
          </cell>
        </row>
        <row r="2620">
          <cell r="A2620">
            <v>0</v>
          </cell>
          <cell r="P2620" t="str">
            <v/>
          </cell>
        </row>
        <row r="2621">
          <cell r="H2621" t="str">
            <v xml:space="preserve">جمع </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میلیون ریال"/>
      <sheetName val="ریال"/>
    </sheetNames>
    <sheetDataSet>
      <sheetData sheetId="0">
        <row r="8">
          <cell r="D8">
            <v>22926.893</v>
          </cell>
          <cell r="E8">
            <v>214151.620696</v>
          </cell>
          <cell r="F8">
            <v>237078.51369600001</v>
          </cell>
          <cell r="G8">
            <v>62921.486303999991</v>
          </cell>
          <cell r="H8">
            <v>300000</v>
          </cell>
          <cell r="I8">
            <v>64913.2</v>
          </cell>
          <cell r="J8">
            <v>235086.8</v>
          </cell>
        </row>
        <row r="9">
          <cell r="D9">
            <v>218597</v>
          </cell>
          <cell r="E9">
            <v>189293</v>
          </cell>
          <cell r="F9">
            <v>407890</v>
          </cell>
          <cell r="G9">
            <v>99500</v>
          </cell>
          <cell r="H9">
            <v>507390</v>
          </cell>
          <cell r="I9">
            <v>185739.9</v>
          </cell>
          <cell r="J9">
            <v>321650.09999999998</v>
          </cell>
        </row>
        <row r="10">
          <cell r="D10">
            <v>374533</v>
          </cell>
          <cell r="E10">
            <v>3350359.0269109993</v>
          </cell>
          <cell r="F10">
            <v>3724892.0269109993</v>
          </cell>
          <cell r="G10">
            <v>1432694.8625000003</v>
          </cell>
          <cell r="H10">
            <v>5157586.8894109996</v>
          </cell>
          <cell r="I10">
            <v>637929.52917600004</v>
          </cell>
          <cell r="J10">
            <v>4519657.360235</v>
          </cell>
        </row>
        <row r="11">
          <cell r="D11">
            <v>19269633.900000002</v>
          </cell>
          <cell r="E11">
            <v>29385947.25229378</v>
          </cell>
          <cell r="F11">
            <v>48655581.152293786</v>
          </cell>
          <cell r="G11">
            <v>25877240.337079085</v>
          </cell>
          <cell r="H11">
            <v>74532821.489372879</v>
          </cell>
          <cell r="I11">
            <v>9148846.8052399997</v>
          </cell>
          <cell r="J11">
            <v>65383974.684132881</v>
          </cell>
        </row>
        <row r="12">
          <cell r="D12">
            <v>1692377.9</v>
          </cell>
          <cell r="E12">
            <v>3537158.7985925055</v>
          </cell>
          <cell r="F12">
            <v>5229536.6985925054</v>
          </cell>
          <cell r="G12">
            <v>4463907.4591920059</v>
          </cell>
          <cell r="H12">
            <v>9693444.1577845123</v>
          </cell>
          <cell r="I12">
            <v>1250246.8745840001</v>
          </cell>
          <cell r="J12">
            <v>8443197.2832005117</v>
          </cell>
        </row>
        <row r="13">
          <cell r="D13">
            <v>20912</v>
          </cell>
          <cell r="E13">
            <v>14622.61189</v>
          </cell>
          <cell r="F13">
            <v>35534.61189</v>
          </cell>
          <cell r="G13">
            <v>164465.38811</v>
          </cell>
          <cell r="H13">
            <v>200000</v>
          </cell>
          <cell r="I13">
            <v>5000</v>
          </cell>
          <cell r="J13">
            <v>195000</v>
          </cell>
        </row>
        <row r="14">
          <cell r="D14">
            <v>23706</v>
          </cell>
          <cell r="E14">
            <v>144731.23297270399</v>
          </cell>
          <cell r="F14">
            <v>168437.23297270399</v>
          </cell>
          <cell r="G14">
            <v>351683</v>
          </cell>
          <cell r="H14">
            <v>520120.23297270399</v>
          </cell>
          <cell r="I14">
            <v>351683</v>
          </cell>
          <cell r="J14">
            <v>168437.23297270399</v>
          </cell>
        </row>
        <row r="16">
          <cell r="D16">
            <v>535831</v>
          </cell>
          <cell r="E16">
            <v>137487.27540900512</v>
          </cell>
          <cell r="F16">
            <v>673318.27540900512</v>
          </cell>
          <cell r="G16">
            <v>377180.55</v>
          </cell>
          <cell r="H16">
            <v>1050498.8254090052</v>
          </cell>
          <cell r="I16">
            <v>145721.183624</v>
          </cell>
          <cell r="J16">
            <v>904777.64178500511</v>
          </cell>
        </row>
        <row r="18">
          <cell r="D18">
            <v>0</v>
          </cell>
          <cell r="E18">
            <v>2353463.2140230001</v>
          </cell>
          <cell r="F18">
            <v>2353463.2140230001</v>
          </cell>
          <cell r="G18">
            <v>1221426.7944980324</v>
          </cell>
          <cell r="H18">
            <v>3574890.0085210325</v>
          </cell>
          <cell r="I18">
            <v>1375934.8</v>
          </cell>
          <cell r="J18">
            <v>2198955.2085210327</v>
          </cell>
        </row>
        <row r="25">
          <cell r="D25">
            <v>237078.51369600001</v>
          </cell>
          <cell r="E25">
            <v>0</v>
          </cell>
          <cell r="F25">
            <v>237078.51369600001</v>
          </cell>
          <cell r="G25">
            <v>62921.486303999991</v>
          </cell>
          <cell r="H25"/>
          <cell r="I25">
            <v>62921.486303999991</v>
          </cell>
          <cell r="J25">
            <v>300000</v>
          </cell>
          <cell r="K25">
            <v>0</v>
          </cell>
          <cell r="L25">
            <v>300000</v>
          </cell>
        </row>
        <row r="26">
          <cell r="D26">
            <v>407890</v>
          </cell>
          <cell r="E26">
            <v>0</v>
          </cell>
          <cell r="F26">
            <v>407890</v>
          </cell>
          <cell r="G26">
            <v>99500</v>
          </cell>
          <cell r="H26"/>
          <cell r="I26">
            <v>99500</v>
          </cell>
          <cell r="J26">
            <v>507390</v>
          </cell>
          <cell r="K26">
            <v>0</v>
          </cell>
          <cell r="L26">
            <v>507390</v>
          </cell>
        </row>
        <row r="27">
          <cell r="D27">
            <v>0</v>
          </cell>
          <cell r="E27">
            <v>15629.398499999999</v>
          </cell>
          <cell r="F27">
            <v>3724892.0269109993</v>
          </cell>
          <cell r="G27">
            <v>0</v>
          </cell>
          <cell r="H27">
            <v>5209.799500000001</v>
          </cell>
          <cell r="I27">
            <v>1432694.8625000003</v>
          </cell>
          <cell r="J27">
            <v>0</v>
          </cell>
          <cell r="K27">
            <v>20839.198</v>
          </cell>
          <cell r="L27">
            <v>5157586.8894109996</v>
          </cell>
        </row>
        <row r="28">
          <cell r="D28">
            <v>484299</v>
          </cell>
          <cell r="E28">
            <v>202123.48695607609</v>
          </cell>
          <cell r="F28">
            <v>48655581.152293786</v>
          </cell>
          <cell r="G28">
            <v>530000</v>
          </cell>
          <cell r="H28">
            <v>92171.783043923948</v>
          </cell>
          <cell r="I28">
            <v>25877240.337079085</v>
          </cell>
          <cell r="J28">
            <v>1014299</v>
          </cell>
          <cell r="K28">
            <v>294295.27</v>
          </cell>
          <cell r="L28">
            <v>74532821.489372879</v>
          </cell>
        </row>
        <row r="29">
          <cell r="D29">
            <v>227644.46118702742</v>
          </cell>
          <cell r="E29">
            <v>20987.606209165093</v>
          </cell>
          <cell r="F29">
            <v>5229536.6985925073</v>
          </cell>
          <cell r="G29">
            <v>80084.116712398041</v>
          </cell>
          <cell r="H29">
            <v>15941.175790834935</v>
          </cell>
          <cell r="I29">
            <v>4463907.4591920059</v>
          </cell>
          <cell r="J29">
            <v>307728.57789942547</v>
          </cell>
          <cell r="K29">
            <v>36928.782000000028</v>
          </cell>
          <cell r="L29">
            <v>9693444.1577845141</v>
          </cell>
        </row>
        <row r="30">
          <cell r="D30">
            <v>35534.61189</v>
          </cell>
          <cell r="E30"/>
          <cell r="F30">
            <v>35534.61189</v>
          </cell>
          <cell r="G30">
            <v>164465.38811</v>
          </cell>
          <cell r="H30"/>
          <cell r="I30">
            <v>164465.38811</v>
          </cell>
          <cell r="J30">
            <v>200000</v>
          </cell>
          <cell r="K30">
            <v>0</v>
          </cell>
          <cell r="L30">
            <v>200000</v>
          </cell>
        </row>
        <row r="31">
          <cell r="D31">
            <v>168437.23297270399</v>
          </cell>
          <cell r="E31"/>
          <cell r="F31">
            <v>168437.23297270399</v>
          </cell>
          <cell r="G31">
            <v>351683</v>
          </cell>
          <cell r="H31"/>
          <cell r="I31">
            <v>351683</v>
          </cell>
          <cell r="J31">
            <v>520120.23297270399</v>
          </cell>
          <cell r="K31">
            <v>0</v>
          </cell>
          <cell r="L31">
            <v>520120.23297270399</v>
          </cell>
        </row>
        <row r="33">
          <cell r="D33">
            <v>673318.27540900512</v>
          </cell>
          <cell r="E33">
            <v>0</v>
          </cell>
          <cell r="F33">
            <v>673318.27540900512</v>
          </cell>
          <cell r="G33">
            <v>377180.55</v>
          </cell>
          <cell r="H33"/>
          <cell r="I33">
            <v>377180.55</v>
          </cell>
        </row>
        <row r="34">
          <cell r="D34">
            <v>2353463.2140230001</v>
          </cell>
          <cell r="E34">
            <v>0</v>
          </cell>
          <cell r="F34">
            <v>2353463.2140230001</v>
          </cell>
          <cell r="G34">
            <v>1221426.7944980324</v>
          </cell>
          <cell r="H34"/>
          <cell r="I34">
            <v>1221426.7944980324</v>
          </cell>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رویه"/>
      <sheetName val="1"/>
      <sheetName val="2"/>
      <sheetName val="3"/>
      <sheetName val="کاربرگ صورت جریان 99"/>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1222"/>
      <sheetName val="21"/>
      <sheetName val="22"/>
      <sheetName val="23"/>
      <sheetName val="24"/>
      <sheetName val="25"/>
      <sheetName val="26"/>
      <sheetName val="27"/>
      <sheetName val="28"/>
      <sheetName val="29"/>
      <sheetName val="30"/>
      <sheetName val="Reconciliation"/>
      <sheetName val="کاربرگ"/>
      <sheetName val="خام"/>
    </sheetNames>
    <sheetDataSet>
      <sheetData sheetId="0" refreshError="1"/>
      <sheetData sheetId="1" refreshError="1"/>
      <sheetData sheetId="2">
        <row r="1">
          <cell r="B1" t="str">
            <v>شرکت ساخت ابزار و قالبهای صنعتی پایوراندیش (سهامی خاص)</v>
          </cell>
        </row>
        <row r="4">
          <cell r="B4" t="str">
            <v xml:space="preserve"> دوره  مالی شش ماهه منتهی به 30 اسفند ماه 1399</v>
          </cell>
        </row>
        <row r="20">
          <cell r="H20">
            <v>-9248</v>
          </cell>
        </row>
        <row r="21">
          <cell r="H21">
            <v>25513.042583999966</v>
          </cell>
          <cell r="J21">
            <v>83512</v>
          </cell>
        </row>
      </sheetData>
      <sheetData sheetId="3">
        <row r="17">
          <cell r="H17">
            <v>20098</v>
          </cell>
          <cell r="J17">
            <v>40048</v>
          </cell>
        </row>
        <row r="32">
          <cell r="F32">
            <v>189476.089312</v>
          </cell>
          <cell r="J32">
            <v>214127</v>
          </cell>
        </row>
      </sheetData>
      <sheetData sheetId="4" refreshError="1"/>
      <sheetData sheetId="5" refreshError="1"/>
      <sheetData sheetId="6">
        <row r="34">
          <cell r="F34">
            <v>1.4240000527934171E-3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
          <cell r="B1" t="str">
            <v>شرکت ساخت ابزار و قالبهای صنعتی پایوراندیش (سهامی خاص)</v>
          </cell>
        </row>
        <row r="2">
          <cell r="B2" t="str">
            <v>گزارش مالی میان دوره ای</v>
          </cell>
        </row>
        <row r="3">
          <cell r="B3" t="str">
            <v xml:space="preserve">یاداشت های توضیحی صورت های مالی </v>
          </cell>
        </row>
        <row r="4">
          <cell r="B4" t="str">
            <v xml:space="preserve"> دوره  مالی شش ماهه منتهی به 30 اسفند ماه 1399</v>
          </cell>
        </row>
        <row r="26">
          <cell r="G26">
            <v>450</v>
          </cell>
        </row>
        <row r="31">
          <cell r="G31">
            <v>8180</v>
          </cell>
        </row>
        <row r="33">
          <cell r="I33">
            <v>2583</v>
          </cell>
        </row>
        <row r="36">
          <cell r="I36">
            <v>4</v>
          </cell>
        </row>
        <row r="37">
          <cell r="I37">
            <v>537</v>
          </cell>
        </row>
      </sheetData>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ow r="17">
          <cell r="P17">
            <v>-18431</v>
          </cell>
          <cell r="R17">
            <v>-3038</v>
          </cell>
        </row>
      </sheetData>
      <sheetData sheetId="29">
        <row r="30">
          <cell r="F30">
            <v>63686.042583999966</v>
          </cell>
          <cell r="H30">
            <v>82567</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K39"/>
  <sheetViews>
    <sheetView rightToLeft="1" view="pageBreakPreview" zoomScale="80" zoomScaleNormal="70" zoomScaleSheetLayoutView="80" workbookViewId="0">
      <selection activeCell="J17" sqref="J17"/>
    </sheetView>
  </sheetViews>
  <sheetFormatPr defaultColWidth="8.7109375" defaultRowHeight="15" x14ac:dyDescent="0.25"/>
  <cols>
    <col min="1" max="4" width="8.85546875" customWidth="1"/>
    <col min="5" max="5" width="6.7109375" customWidth="1"/>
    <col min="6" max="6" width="12.7109375" customWidth="1"/>
    <col min="7" max="7" width="2.85546875" customWidth="1"/>
    <col min="8" max="8" width="12.7109375" customWidth="1"/>
    <col min="9" max="9" width="2.85546875" customWidth="1"/>
    <col min="10" max="10" width="12.7109375" customWidth="1"/>
    <col min="11" max="11" width="1.7109375" customWidth="1"/>
  </cols>
  <sheetData>
    <row r="1" spans="1:11" s="6" customFormat="1" ht="25.5" x14ac:dyDescent="0.25">
      <c r="A1" s="1213" t="str">
        <f>سربرگ!A5</f>
        <v>شرکت پالایش میعانات گازی آدیش جنوبی (سهامی خاص)</v>
      </c>
      <c r="B1" s="1213"/>
      <c r="C1" s="1213"/>
      <c r="D1" s="1213"/>
      <c r="E1" s="1213"/>
      <c r="F1" s="1213"/>
      <c r="G1" s="1213"/>
      <c r="H1" s="1213"/>
      <c r="I1" s="1213"/>
      <c r="J1" s="1213"/>
      <c r="K1" s="1213"/>
    </row>
    <row r="2" spans="1:11" s="6" customFormat="1" ht="25.5" x14ac:dyDescent="0.25">
      <c r="A2" s="1213" t="s">
        <v>78</v>
      </c>
      <c r="B2" s="1213"/>
      <c r="C2" s="1213"/>
      <c r="D2" s="1213"/>
      <c r="E2" s="1213"/>
      <c r="F2" s="1213"/>
      <c r="G2" s="1213"/>
      <c r="H2" s="1213"/>
      <c r="I2" s="1213"/>
      <c r="J2" s="1213"/>
      <c r="K2" s="1213"/>
    </row>
    <row r="3" spans="1:11" s="6" customFormat="1" ht="25.5" x14ac:dyDescent="0.25">
      <c r="A3" s="1213" t="e">
        <f>#REF!</f>
        <v>#REF!</v>
      </c>
      <c r="B3" s="1213"/>
      <c r="C3" s="1213"/>
      <c r="D3" s="1213"/>
      <c r="E3" s="1213"/>
      <c r="F3" s="1213"/>
      <c r="G3" s="1213"/>
      <c r="H3" s="1213"/>
      <c r="I3" s="1213"/>
      <c r="J3" s="1213"/>
      <c r="K3" s="1213"/>
    </row>
    <row r="4" spans="1:11" s="6" customFormat="1" ht="18.75" x14ac:dyDescent="0.25">
      <c r="A4" s="18"/>
      <c r="B4" s="18"/>
      <c r="C4" s="18"/>
      <c r="D4" s="18"/>
      <c r="E4" s="18"/>
      <c r="F4" s="18"/>
      <c r="G4" s="18"/>
      <c r="H4" s="18"/>
      <c r="I4" s="18"/>
      <c r="J4" s="18"/>
      <c r="K4" s="18"/>
    </row>
    <row r="5" spans="1:11" s="6" customFormat="1" ht="23.25" x14ac:dyDescent="0.25">
      <c r="A5" s="27"/>
      <c r="B5" s="27"/>
      <c r="C5" s="27"/>
      <c r="D5" s="27"/>
      <c r="E5" s="27"/>
      <c r="F5" s="27"/>
      <c r="G5" s="27"/>
      <c r="H5" s="27"/>
      <c r="I5" s="27"/>
      <c r="J5" s="27"/>
      <c r="K5" s="27"/>
    </row>
    <row r="6" spans="1:11" ht="15.75" customHeight="1" x14ac:dyDescent="0.65">
      <c r="A6" s="1214"/>
      <c r="B6" s="22"/>
      <c r="C6" s="22"/>
      <c r="D6" s="22"/>
      <c r="E6" s="1215" t="s">
        <v>6</v>
      </c>
      <c r="F6" s="1215" t="s">
        <v>97</v>
      </c>
      <c r="G6" s="30"/>
      <c r="H6" s="1215" t="s">
        <v>95</v>
      </c>
      <c r="I6" s="30"/>
      <c r="J6" s="25" t="s">
        <v>11</v>
      </c>
      <c r="K6" s="22"/>
    </row>
    <row r="7" spans="1:11" ht="27" customHeight="1" x14ac:dyDescent="0.65">
      <c r="A7" s="1214"/>
      <c r="B7" s="22"/>
      <c r="C7" s="22"/>
      <c r="D7" s="22"/>
      <c r="E7" s="1215"/>
      <c r="F7" s="1215"/>
      <c r="G7" s="30"/>
      <c r="H7" s="1215"/>
      <c r="I7" s="30"/>
      <c r="J7" s="25" t="e">
        <f>#REF!</f>
        <v>#REF!</v>
      </c>
      <c r="K7" s="22"/>
    </row>
    <row r="8" spans="1:11" ht="23.25" x14ac:dyDescent="0.55000000000000004">
      <c r="A8" s="31"/>
      <c r="B8" s="22"/>
      <c r="C8" s="22"/>
      <c r="D8" s="22"/>
      <c r="E8" s="27"/>
      <c r="F8" s="28"/>
      <c r="G8" s="22"/>
      <c r="H8" s="28" t="s">
        <v>7</v>
      </c>
      <c r="I8" s="22"/>
      <c r="J8" s="28" t="s">
        <v>7</v>
      </c>
      <c r="K8" s="22"/>
    </row>
    <row r="9" spans="1:11" ht="21" x14ac:dyDescent="0.55000000000000004">
      <c r="A9" s="1211" t="s">
        <v>12</v>
      </c>
      <c r="B9" s="1211"/>
      <c r="C9" s="1211"/>
      <c r="D9" s="1211"/>
      <c r="E9" s="29"/>
      <c r="F9" s="15"/>
      <c r="G9" s="22"/>
      <c r="H9" s="15">
        <v>0</v>
      </c>
      <c r="I9" s="22"/>
      <c r="J9" s="15">
        <v>0</v>
      </c>
      <c r="K9" s="22"/>
    </row>
    <row r="10" spans="1:11" ht="19.5" x14ac:dyDescent="0.55000000000000004">
      <c r="A10" s="1211" t="s">
        <v>13</v>
      </c>
      <c r="B10" s="1211"/>
      <c r="C10" s="1211"/>
      <c r="D10" s="1211"/>
      <c r="E10" s="25"/>
      <c r="F10" s="25"/>
      <c r="G10" s="22"/>
      <c r="H10" s="25"/>
      <c r="I10" s="22"/>
      <c r="J10" s="25"/>
      <c r="K10" s="22"/>
    </row>
    <row r="11" spans="1:11" ht="21" x14ac:dyDescent="0.55000000000000004">
      <c r="A11" s="1211" t="s">
        <v>14</v>
      </c>
      <c r="B11" s="1211"/>
      <c r="C11" s="1211"/>
      <c r="D11" s="1211"/>
      <c r="E11" s="28">
        <v>16</v>
      </c>
      <c r="F11" s="28"/>
      <c r="G11" s="22"/>
      <c r="H11" s="28">
        <v>0</v>
      </c>
      <c r="I11" s="22"/>
      <c r="J11" s="28">
        <v>0</v>
      </c>
      <c r="K11" s="22"/>
    </row>
    <row r="12" spans="1:11" ht="21" x14ac:dyDescent="0.55000000000000004">
      <c r="A12" s="1211" t="s">
        <v>15</v>
      </c>
      <c r="B12" s="1211"/>
      <c r="C12" s="1211"/>
      <c r="D12" s="1211"/>
      <c r="E12" s="28">
        <v>32</v>
      </c>
      <c r="F12" s="14"/>
      <c r="G12" s="22"/>
      <c r="H12" s="14">
        <v>0</v>
      </c>
      <c r="I12" s="22"/>
      <c r="J12" s="14">
        <v>0</v>
      </c>
      <c r="K12" s="22"/>
    </row>
    <row r="13" spans="1:11" ht="21" x14ac:dyDescent="0.55000000000000004">
      <c r="A13" s="1211" t="s">
        <v>16</v>
      </c>
      <c r="B13" s="1211"/>
      <c r="C13" s="1211"/>
      <c r="D13" s="1211"/>
      <c r="E13" s="28"/>
      <c r="F13" s="15"/>
      <c r="G13" s="22"/>
      <c r="H13" s="15">
        <v>0</v>
      </c>
      <c r="I13" s="22"/>
      <c r="J13" s="15">
        <v>0</v>
      </c>
      <c r="K13" s="22"/>
    </row>
    <row r="14" spans="1:11" ht="21" x14ac:dyDescent="0.55000000000000004">
      <c r="A14" s="1211" t="s">
        <v>17</v>
      </c>
      <c r="B14" s="1211"/>
      <c r="C14" s="1211"/>
      <c r="D14" s="1211"/>
      <c r="E14" s="28"/>
      <c r="F14" s="32">
        <f>SUM(F11:F13)</f>
        <v>0</v>
      </c>
      <c r="G14" s="22"/>
      <c r="H14" s="32">
        <v>0</v>
      </c>
      <c r="I14" s="22"/>
      <c r="J14" s="32">
        <f>SUM(J11:J13)</f>
        <v>0</v>
      </c>
      <c r="K14" s="22"/>
    </row>
    <row r="15" spans="1:11" ht="20.25" thickBot="1" x14ac:dyDescent="0.6">
      <c r="A15" s="1211" t="s">
        <v>18</v>
      </c>
      <c r="B15" s="1211"/>
      <c r="C15" s="1211"/>
      <c r="D15" s="1211"/>
      <c r="E15" s="25"/>
      <c r="F15" s="33">
        <f>F14+F9</f>
        <v>0</v>
      </c>
      <c r="G15" s="22"/>
      <c r="H15" s="33">
        <f>H14+H9</f>
        <v>0</v>
      </c>
      <c r="I15" s="22"/>
      <c r="J15" s="33">
        <f>J14+J9</f>
        <v>0</v>
      </c>
      <c r="K15" s="22"/>
    </row>
    <row r="16" spans="1:11" ht="25.5" thickTop="1" x14ac:dyDescent="0.55000000000000004">
      <c r="A16" s="21"/>
      <c r="B16" s="22"/>
      <c r="C16" s="22"/>
      <c r="D16" s="22"/>
      <c r="E16" s="22"/>
      <c r="F16" s="22"/>
      <c r="G16" s="22"/>
      <c r="H16" s="22"/>
      <c r="I16" s="22"/>
      <c r="J16" s="22"/>
      <c r="K16" s="22"/>
    </row>
    <row r="17" spans="1:11" ht="24.75" x14ac:dyDescent="0.55000000000000004">
      <c r="A17" s="21"/>
      <c r="B17" s="22"/>
      <c r="C17" s="22"/>
      <c r="D17" s="22"/>
      <c r="E17" s="22"/>
      <c r="F17" s="22"/>
      <c r="G17" s="22"/>
      <c r="H17" s="22"/>
      <c r="I17" s="22"/>
      <c r="J17" s="22"/>
      <c r="K17" s="22"/>
    </row>
    <row r="18" spans="1:11" ht="23.25" x14ac:dyDescent="0.25">
      <c r="A18" s="1212" t="s">
        <v>10</v>
      </c>
      <c r="B18" s="1212"/>
      <c r="C18" s="1212"/>
      <c r="D18" s="1212"/>
      <c r="E18" s="1212"/>
      <c r="F18" s="1212"/>
      <c r="G18" s="1212"/>
      <c r="H18" s="1212"/>
      <c r="I18" s="1212"/>
      <c r="J18" s="1212"/>
      <c r="K18" s="1212"/>
    </row>
    <row r="19" spans="1:11" ht="32.25" customHeight="1" x14ac:dyDescent="0.25">
      <c r="A19" s="8"/>
      <c r="B19" s="8"/>
      <c r="C19" s="8"/>
      <c r="D19" s="8"/>
      <c r="E19" s="8"/>
      <c r="F19" s="8"/>
      <c r="G19" s="8"/>
      <c r="H19" s="8"/>
      <c r="I19" s="8"/>
      <c r="J19" s="8"/>
      <c r="K19" s="8"/>
    </row>
    <row r="20" spans="1:11" ht="35.25" customHeight="1" x14ac:dyDescent="0.25">
      <c r="A20" s="8"/>
      <c r="B20" s="8"/>
      <c r="C20" s="8"/>
      <c r="D20" s="8"/>
      <c r="E20" s="8"/>
      <c r="F20" s="8"/>
      <c r="G20" s="8"/>
      <c r="H20" s="8"/>
      <c r="I20" s="8"/>
      <c r="J20" s="8"/>
      <c r="K20" s="8"/>
    </row>
    <row r="21" spans="1:11" ht="66.75" customHeight="1" x14ac:dyDescent="0.25">
      <c r="A21" s="8"/>
      <c r="B21" s="8"/>
      <c r="C21" s="8"/>
      <c r="D21" s="8"/>
      <c r="E21" s="8"/>
      <c r="F21" s="8"/>
      <c r="G21" s="8"/>
      <c r="H21" s="8"/>
      <c r="I21" s="8"/>
      <c r="J21" s="8"/>
      <c r="K21" s="8"/>
    </row>
    <row r="22" spans="1:11" ht="21.75" x14ac:dyDescent="0.25">
      <c r="A22" s="2"/>
    </row>
    <row r="23" spans="1:11" ht="27.75" customHeight="1" x14ac:dyDescent="0.25">
      <c r="A23" s="3"/>
      <c r="J23" s="4"/>
    </row>
    <row r="24" spans="1:11" ht="40.5" customHeight="1" x14ac:dyDescent="0.25">
      <c r="A24" s="9"/>
      <c r="B24" s="9"/>
      <c r="C24" s="9"/>
      <c r="D24" s="9"/>
      <c r="E24" s="9"/>
      <c r="F24" s="9"/>
      <c r="G24" s="9"/>
      <c r="J24" s="4"/>
    </row>
    <row r="25" spans="1:11" ht="20.25" x14ac:dyDescent="0.25">
      <c r="A25" s="9"/>
      <c r="B25" s="9"/>
      <c r="C25" s="9"/>
      <c r="D25" s="9"/>
      <c r="E25" s="9"/>
      <c r="F25" s="9"/>
      <c r="G25" s="9"/>
      <c r="J25" s="4"/>
    </row>
    <row r="26" spans="1:11" ht="20.25" x14ac:dyDescent="0.25">
      <c r="A26" s="9"/>
      <c r="B26" s="9"/>
      <c r="C26" s="9"/>
      <c r="D26" s="9"/>
      <c r="E26" s="9"/>
      <c r="F26" s="9"/>
      <c r="G26" s="9"/>
      <c r="J26" s="7"/>
    </row>
    <row r="27" spans="1:11" ht="20.25" x14ac:dyDescent="0.25">
      <c r="A27" s="9"/>
      <c r="B27" s="9"/>
      <c r="C27" s="9"/>
      <c r="D27" s="9"/>
      <c r="E27" s="9"/>
      <c r="F27" s="9"/>
      <c r="G27" s="9"/>
      <c r="J27" s="7"/>
    </row>
    <row r="28" spans="1:11" ht="20.25" x14ac:dyDescent="0.25">
      <c r="A28" s="9"/>
      <c r="B28" s="9"/>
      <c r="C28" s="9"/>
      <c r="D28" s="9"/>
      <c r="E28" s="9"/>
      <c r="F28" s="9"/>
      <c r="G28" s="9"/>
      <c r="J28" s="7"/>
    </row>
    <row r="29" spans="1:11" ht="20.25" x14ac:dyDescent="0.25">
      <c r="A29" s="9"/>
      <c r="B29" s="9"/>
      <c r="C29" s="9"/>
      <c r="D29" s="9"/>
      <c r="E29" s="9"/>
      <c r="F29" s="9"/>
      <c r="G29" s="9"/>
      <c r="J29" s="7"/>
    </row>
    <row r="30" spans="1:11" ht="20.25" x14ac:dyDescent="0.25">
      <c r="A30" s="1"/>
      <c r="J30" s="7"/>
    </row>
    <row r="31" spans="1:11" ht="20.25" x14ac:dyDescent="0.25">
      <c r="A31" s="10"/>
      <c r="B31" s="10"/>
      <c r="C31" s="10"/>
      <c r="D31" s="10"/>
      <c r="E31" s="10"/>
      <c r="F31" s="10"/>
      <c r="G31" s="10"/>
      <c r="H31" s="10"/>
      <c r="I31" s="10"/>
      <c r="J31" s="10"/>
      <c r="K31" s="10"/>
    </row>
    <row r="32" spans="1:11" ht="47.25" customHeight="1" x14ac:dyDescent="0.25">
      <c r="A32" s="11"/>
      <c r="B32" s="11"/>
      <c r="C32" s="11"/>
      <c r="D32" s="11"/>
      <c r="E32" s="11"/>
      <c r="F32" s="11"/>
      <c r="G32" s="11"/>
      <c r="H32" s="11"/>
      <c r="I32" s="11"/>
      <c r="J32" s="11"/>
      <c r="K32" s="11"/>
    </row>
    <row r="33" spans="1:11" ht="18" customHeight="1" x14ac:dyDescent="0.25">
      <c r="A33" s="12"/>
      <c r="B33" s="12"/>
      <c r="C33" s="12"/>
      <c r="D33" s="12"/>
      <c r="E33" s="12"/>
      <c r="F33" s="12"/>
      <c r="G33" s="12"/>
      <c r="H33" s="12"/>
      <c r="I33" s="12"/>
      <c r="J33" s="12"/>
      <c r="K33" s="12"/>
    </row>
    <row r="34" spans="1:11" ht="18" customHeight="1" x14ac:dyDescent="0.25">
      <c r="A34" s="12"/>
      <c r="B34" s="12"/>
      <c r="C34" s="12"/>
      <c r="D34" s="12"/>
      <c r="E34" s="12"/>
      <c r="F34" s="12"/>
      <c r="G34" s="12"/>
      <c r="H34" s="12"/>
      <c r="I34" s="12"/>
      <c r="J34" s="12"/>
      <c r="K34" s="12"/>
    </row>
    <row r="35" spans="1:11" ht="18" customHeight="1" x14ac:dyDescent="0.25">
      <c r="A35" s="12"/>
      <c r="B35" s="12"/>
      <c r="C35" s="12"/>
      <c r="D35" s="12"/>
      <c r="E35" s="12"/>
      <c r="F35" s="12"/>
      <c r="G35" s="12"/>
      <c r="H35" s="12"/>
      <c r="I35" s="12"/>
      <c r="J35" s="12"/>
      <c r="K35" s="12"/>
    </row>
    <row r="36" spans="1:11" ht="18" customHeight="1" x14ac:dyDescent="0.25">
      <c r="A36" s="12"/>
      <c r="B36" s="12"/>
      <c r="C36" s="12"/>
      <c r="D36" s="12"/>
      <c r="E36" s="12"/>
      <c r="F36" s="12"/>
      <c r="G36" s="12"/>
      <c r="H36" s="12"/>
      <c r="I36" s="12"/>
      <c r="J36" s="12"/>
      <c r="K36" s="12"/>
    </row>
    <row r="37" spans="1:11" ht="18" customHeight="1" x14ac:dyDescent="0.25">
      <c r="A37" s="12"/>
      <c r="B37" s="12"/>
      <c r="C37" s="12"/>
      <c r="D37" s="12"/>
      <c r="E37" s="12"/>
      <c r="F37" s="12"/>
      <c r="G37" s="12"/>
      <c r="H37" s="12"/>
      <c r="I37" s="12"/>
      <c r="J37" s="12"/>
      <c r="K37" s="12"/>
    </row>
    <row r="38" spans="1:11" ht="18" customHeight="1" x14ac:dyDescent="0.25">
      <c r="A38" s="12"/>
      <c r="B38" s="12"/>
      <c r="C38" s="12"/>
      <c r="D38" s="12"/>
      <c r="E38" s="12"/>
      <c r="F38" s="12"/>
      <c r="G38" s="12"/>
      <c r="H38" s="12"/>
      <c r="I38" s="12"/>
      <c r="J38" s="12"/>
      <c r="K38" s="12"/>
    </row>
    <row r="39" spans="1:11" ht="21.75" x14ac:dyDescent="0.25">
      <c r="A39" s="5"/>
    </row>
  </sheetData>
  <mergeCells count="15">
    <mergeCell ref="A1:K1"/>
    <mergeCell ref="A2:K2"/>
    <mergeCell ref="A3:K3"/>
    <mergeCell ref="A6:A7"/>
    <mergeCell ref="E6:E7"/>
    <mergeCell ref="H6:H7"/>
    <mergeCell ref="F6:F7"/>
    <mergeCell ref="A9:D9"/>
    <mergeCell ref="A18:K18"/>
    <mergeCell ref="A10:D10"/>
    <mergeCell ref="A11:D11"/>
    <mergeCell ref="A12:D12"/>
    <mergeCell ref="A13:D13"/>
    <mergeCell ref="A14:D14"/>
    <mergeCell ref="A15:D15"/>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tabColor rgb="FF7030A0"/>
    <pageSetUpPr fitToPage="1"/>
  </sheetPr>
  <dimension ref="A1:F34"/>
  <sheetViews>
    <sheetView rightToLeft="1" tabSelected="1" view="pageBreakPreview" topLeftCell="A7" zoomScaleNormal="70" zoomScaleSheetLayoutView="100" zoomScalePageLayoutView="70" workbookViewId="0">
      <selection activeCell="J22" sqref="J22"/>
    </sheetView>
  </sheetViews>
  <sheetFormatPr defaultColWidth="8.7109375" defaultRowHeight="15" x14ac:dyDescent="0.25"/>
  <cols>
    <col min="1" max="1" width="34.42578125" style="216" customWidth="1"/>
    <col min="2" max="2" width="22.140625" style="216" customWidth="1"/>
    <col min="3" max="3" width="0.7109375" style="216" customWidth="1"/>
    <col min="4" max="4" width="13.42578125" style="216" hidden="1" customWidth="1"/>
    <col min="5" max="5" width="22.140625" style="216" customWidth="1"/>
    <col min="6" max="6" width="18.7109375" style="216" customWidth="1"/>
    <col min="7" max="16384" width="8.7109375" style="216"/>
  </cols>
  <sheetData>
    <row r="1" spans="1:5" s="206" customFormat="1" ht="19.5" customHeight="1" x14ac:dyDescent="0.25">
      <c r="A1" s="1240" t="str">
        <f>'2'!A1:I1</f>
        <v>شرکت پالایش میعانات گازی آدیش جنوبی (سهامي خاص) - در مرحله قبل از بهره برداری</v>
      </c>
      <c r="B1" s="1240"/>
      <c r="C1" s="1240"/>
      <c r="D1" s="1240"/>
      <c r="E1" s="1240"/>
    </row>
    <row r="2" spans="1:5" s="206" customFormat="1" ht="19.5" customHeight="1" x14ac:dyDescent="0.25">
      <c r="A2" s="1240" t="s">
        <v>79</v>
      </c>
      <c r="B2" s="1240"/>
      <c r="C2" s="1240"/>
      <c r="D2" s="1240"/>
      <c r="E2" s="1240"/>
    </row>
    <row r="3" spans="1:5" s="206" customFormat="1" ht="19.5" customHeight="1" x14ac:dyDescent="0.25">
      <c r="A3" s="1240" t="str">
        <f>'4'!A3:E3</f>
        <v>سال مالي منتهی به 29 اسفندماه 1400</v>
      </c>
      <c r="B3" s="1240"/>
      <c r="C3" s="1240"/>
      <c r="D3" s="1240"/>
      <c r="E3" s="1240"/>
    </row>
    <row r="4" spans="1:5" s="206" customFormat="1" ht="24" customHeight="1" x14ac:dyDescent="0.25">
      <c r="A4" s="214"/>
      <c r="B4" s="214"/>
      <c r="C4" s="214"/>
      <c r="D4" s="214"/>
      <c r="E4" s="214"/>
    </row>
    <row r="5" spans="1:5" s="206" customFormat="1" ht="24" customHeight="1" x14ac:dyDescent="0.25">
      <c r="A5" s="214"/>
      <c r="B5" s="214"/>
      <c r="C5" s="214"/>
      <c r="D5" s="214"/>
      <c r="E5" s="214"/>
    </row>
    <row r="6" spans="1:5" ht="23.25" x14ac:dyDescent="0.6">
      <c r="A6" s="213"/>
      <c r="B6" s="210" t="s">
        <v>374</v>
      </c>
      <c r="C6" s="211"/>
      <c r="D6" s="210" t="s">
        <v>375</v>
      </c>
      <c r="E6" s="210" t="s">
        <v>39</v>
      </c>
    </row>
    <row r="7" spans="1:5" ht="23.25" x14ac:dyDescent="0.7">
      <c r="A7" s="402"/>
      <c r="B7" s="209" t="s">
        <v>7</v>
      </c>
      <c r="C7" s="217"/>
      <c r="D7" s="217" t="s">
        <v>7</v>
      </c>
      <c r="E7" s="209" t="s">
        <v>7</v>
      </c>
    </row>
    <row r="8" spans="1:5" ht="24" customHeight="1" x14ac:dyDescent="0.25">
      <c r="A8" s="217" t="s">
        <v>2136</v>
      </c>
      <c r="B8" s="60">
        <v>1600000000000</v>
      </c>
      <c r="C8" s="59"/>
      <c r="D8" s="59">
        <v>0</v>
      </c>
      <c r="E8" s="60">
        <f t="shared" ref="E8:E12" si="0">SUM(B8:D8)</f>
        <v>1600000000000</v>
      </c>
    </row>
    <row r="9" spans="1:5" ht="24" customHeight="1" x14ac:dyDescent="0.25">
      <c r="A9" s="217" t="s">
        <v>377</v>
      </c>
      <c r="B9" s="63">
        <v>3100000000000</v>
      </c>
      <c r="C9" s="62"/>
      <c r="D9" s="62">
        <v>0</v>
      </c>
      <c r="E9" s="63">
        <f t="shared" si="0"/>
        <v>3100000000000</v>
      </c>
    </row>
    <row r="10" spans="1:5" ht="24" hidden="1" customHeight="1" x14ac:dyDescent="0.25">
      <c r="A10" s="217" t="s">
        <v>376</v>
      </c>
      <c r="B10" s="60">
        <v>0</v>
      </c>
      <c r="C10" s="62"/>
      <c r="D10" s="62">
        <v>0</v>
      </c>
      <c r="E10" s="60">
        <f t="shared" si="0"/>
        <v>0</v>
      </c>
    </row>
    <row r="11" spans="1:5" ht="24" customHeight="1" x14ac:dyDescent="0.25">
      <c r="A11" s="218" t="s">
        <v>2137</v>
      </c>
      <c r="B11" s="60">
        <f>SUM(B8:B10)</f>
        <v>4700000000000</v>
      </c>
      <c r="C11" s="62"/>
      <c r="D11" s="62">
        <f>SUM(D10:D10)</f>
        <v>0</v>
      </c>
      <c r="E11" s="60">
        <f t="shared" si="0"/>
        <v>4700000000000</v>
      </c>
    </row>
    <row r="12" spans="1:5" ht="24" customHeight="1" x14ac:dyDescent="0.25">
      <c r="A12" s="217" t="s">
        <v>2431</v>
      </c>
      <c r="B12" s="60">
        <v>3300000000000</v>
      </c>
      <c r="C12" s="59"/>
      <c r="D12" s="59">
        <v>0</v>
      </c>
      <c r="E12" s="60">
        <f t="shared" si="0"/>
        <v>3300000000000</v>
      </c>
    </row>
    <row r="13" spans="1:5" ht="24" customHeight="1" thickBot="1" x14ac:dyDescent="0.3">
      <c r="A13" s="218" t="s">
        <v>2138</v>
      </c>
      <c r="B13" s="1074">
        <f>SUM(B11:B12)</f>
        <v>8000000000000</v>
      </c>
      <c r="C13" s="60">
        <f>SUM(C11:C12)</f>
        <v>0</v>
      </c>
      <c r="D13" s="1075">
        <f>SUM(D12:D12)</f>
        <v>0</v>
      </c>
      <c r="E13" s="1074">
        <f>SUM(E11:E12)</f>
        <v>8000000000000</v>
      </c>
    </row>
    <row r="14" spans="1:5" ht="24" customHeight="1" thickTop="1" x14ac:dyDescent="0.25">
      <c r="A14" s="241"/>
      <c r="B14" s="209"/>
      <c r="C14" s="209"/>
      <c r="D14" s="261"/>
      <c r="E14" s="261"/>
    </row>
    <row r="15" spans="1:5" ht="24" customHeight="1" x14ac:dyDescent="0.25">
      <c r="A15" s="315"/>
      <c r="B15" s="300"/>
      <c r="C15" s="300"/>
      <c r="D15" s="300"/>
      <c r="E15" s="300"/>
    </row>
    <row r="16" spans="1:5" ht="24" customHeight="1" x14ac:dyDescent="0.25">
      <c r="A16" s="315"/>
      <c r="B16" s="300"/>
      <c r="C16" s="300"/>
      <c r="D16" s="300"/>
      <c r="E16" s="300"/>
    </row>
    <row r="17" spans="1:6" ht="24" customHeight="1" x14ac:dyDescent="0.25">
      <c r="A17" s="315"/>
      <c r="B17" s="300"/>
      <c r="C17" s="300"/>
      <c r="D17" s="300"/>
      <c r="E17" s="300"/>
    </row>
    <row r="18" spans="1:6" ht="24" customHeight="1" x14ac:dyDescent="0.25">
      <c r="A18" s="315"/>
      <c r="B18" s="300"/>
      <c r="C18" s="300"/>
      <c r="D18" s="300"/>
      <c r="E18" s="300"/>
    </row>
    <row r="19" spans="1:6" ht="24" customHeight="1" x14ac:dyDescent="0.25">
      <c r="A19" s="315"/>
      <c r="B19" s="300"/>
      <c r="C19" s="300"/>
      <c r="D19" s="300"/>
      <c r="E19" s="300"/>
    </row>
    <row r="20" spans="1:6" ht="24" customHeight="1" x14ac:dyDescent="0.25">
      <c r="A20" s="315"/>
      <c r="B20" s="300"/>
      <c r="C20" s="300"/>
      <c r="D20" s="300"/>
      <c r="E20" s="300"/>
    </row>
    <row r="21" spans="1:6" ht="24" customHeight="1" x14ac:dyDescent="0.25">
      <c r="A21" s="315"/>
      <c r="B21" s="300"/>
      <c r="C21" s="300"/>
      <c r="D21" s="300"/>
      <c r="E21" s="300"/>
      <c r="F21" s="216">
        <f>'33'!M15</f>
        <v>4700000000000</v>
      </c>
    </row>
    <row r="22" spans="1:6" ht="24" customHeight="1" x14ac:dyDescent="0.25">
      <c r="A22" s="315"/>
      <c r="B22" s="300"/>
      <c r="C22" s="300"/>
      <c r="D22" s="300"/>
      <c r="E22" s="300"/>
    </row>
    <row r="23" spans="1:6" ht="24" customHeight="1" x14ac:dyDescent="0.25">
      <c r="A23" s="315"/>
      <c r="B23" s="300"/>
      <c r="C23" s="300"/>
      <c r="D23" s="300"/>
      <c r="E23" s="300"/>
    </row>
    <row r="24" spans="1:6" ht="24" customHeight="1" x14ac:dyDescent="0.25">
      <c r="A24" s="315"/>
      <c r="B24" s="300"/>
      <c r="C24" s="300"/>
      <c r="D24" s="300"/>
      <c r="E24" s="300"/>
    </row>
    <row r="25" spans="1:6" ht="24" customHeight="1" x14ac:dyDescent="0.25">
      <c r="A25" s="315"/>
      <c r="B25" s="300"/>
      <c r="C25" s="300"/>
      <c r="D25" s="300"/>
      <c r="E25" s="300"/>
    </row>
    <row r="26" spans="1:6" ht="24" customHeight="1" x14ac:dyDescent="0.25">
      <c r="A26" s="315"/>
      <c r="B26" s="300"/>
      <c r="C26" s="300"/>
      <c r="D26" s="300"/>
      <c r="E26" s="300"/>
    </row>
    <row r="27" spans="1:6" ht="24" customHeight="1" x14ac:dyDescent="0.25">
      <c r="A27" s="315"/>
      <c r="B27" s="300"/>
      <c r="C27" s="300"/>
      <c r="D27" s="300"/>
      <c r="E27" s="300"/>
    </row>
    <row r="28" spans="1:6" ht="24" customHeight="1" x14ac:dyDescent="0.25">
      <c r="A28" s="428"/>
      <c r="B28" s="300"/>
      <c r="C28" s="300"/>
      <c r="D28" s="300"/>
      <c r="E28" s="300"/>
    </row>
    <row r="29" spans="1:6" ht="18" customHeight="1" x14ac:dyDescent="0.6">
      <c r="A29" s="241"/>
      <c r="B29" s="241"/>
      <c r="C29" s="241"/>
      <c r="D29" s="241"/>
      <c r="E29" s="213"/>
    </row>
    <row r="30" spans="1:6" ht="18" customHeight="1" x14ac:dyDescent="0.6">
      <c r="A30" s="241"/>
      <c r="B30" s="241"/>
      <c r="C30" s="241"/>
      <c r="D30" s="241"/>
      <c r="E30" s="213"/>
    </row>
    <row r="31" spans="1:6" ht="21.75" x14ac:dyDescent="0.25">
      <c r="A31" s="1241" t="s">
        <v>10</v>
      </c>
      <c r="B31" s="1241"/>
      <c r="C31" s="1241"/>
      <c r="D31" s="1241"/>
      <c r="E31" s="1241"/>
    </row>
    <row r="34" spans="4:4" x14ac:dyDescent="0.25">
      <c r="D34" s="216">
        <f>D18-D29</f>
        <v>0</v>
      </c>
    </row>
  </sheetData>
  <mergeCells count="4">
    <mergeCell ref="A1:E1"/>
    <mergeCell ref="A2:E2"/>
    <mergeCell ref="A3:E3"/>
    <mergeCell ref="A31:E31"/>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7030A0"/>
    <pageSetUpPr fitToPage="1"/>
  </sheetPr>
  <dimension ref="A1:J43"/>
  <sheetViews>
    <sheetView rightToLeft="1" tabSelected="1" view="pageBreakPreview" topLeftCell="A17" zoomScaleNormal="70" zoomScaleSheetLayoutView="100" zoomScalePageLayoutView="55" workbookViewId="0">
      <selection activeCell="J22" sqref="J22"/>
    </sheetView>
  </sheetViews>
  <sheetFormatPr defaultColWidth="8.7109375" defaultRowHeight="15.75" customHeight="1" x14ac:dyDescent="0.25"/>
  <cols>
    <col min="1" max="1" width="34" style="652" customWidth="1"/>
    <col min="2" max="2" width="1" style="216" customWidth="1"/>
    <col min="3" max="3" width="15.140625" style="661" customWidth="1"/>
    <col min="4" max="4" width="1" style="216" customWidth="1"/>
    <col min="5" max="5" width="15.140625" style="661" customWidth="1"/>
    <col min="6" max="6" width="1" style="216" customWidth="1"/>
    <col min="7" max="7" width="15.140625" style="661" customWidth="1"/>
    <col min="8" max="8" width="1.5703125" style="216" customWidth="1"/>
    <col min="9" max="9" width="24.7109375" style="248" bestFit="1" customWidth="1"/>
    <col min="10" max="10" width="22.7109375" style="216" bestFit="1" customWidth="1"/>
    <col min="11" max="11" width="8.7109375" style="216"/>
    <col min="12" max="12" width="16.85546875" style="216" bestFit="1" customWidth="1"/>
    <col min="13" max="16384" width="8.7109375" style="216"/>
  </cols>
  <sheetData>
    <row r="1" spans="1:10" s="206" customFormat="1" ht="20.25" customHeight="1" x14ac:dyDescent="0.25">
      <c r="A1" s="1240" t="str">
        <f>'1'!A1:H1</f>
        <v>شرکت پالایش میعانات گازی آدیش جنوبی (سهامي خاص) - در مرحله قبل از بهره برداری</v>
      </c>
      <c r="B1" s="1240"/>
      <c r="C1" s="1240"/>
      <c r="D1" s="1240"/>
      <c r="E1" s="1240"/>
      <c r="F1" s="1240"/>
      <c r="G1" s="1240"/>
      <c r="I1" s="245"/>
    </row>
    <row r="2" spans="1:10" s="206" customFormat="1" ht="20.25" customHeight="1" x14ac:dyDescent="0.25">
      <c r="A2" s="1240" t="s">
        <v>80</v>
      </c>
      <c r="B2" s="1240"/>
      <c r="C2" s="1240"/>
      <c r="D2" s="1240"/>
      <c r="E2" s="1240"/>
      <c r="F2" s="1240"/>
      <c r="G2" s="1240"/>
      <c r="I2" s="245"/>
    </row>
    <row r="3" spans="1:10" s="206" customFormat="1" ht="23.25" customHeight="1" x14ac:dyDescent="0.25">
      <c r="A3" s="1240" t="str">
        <f>'1'!A3:H3</f>
        <v>سال مالي منتهی به 29 اسفندماه 1400</v>
      </c>
      <c r="B3" s="1240"/>
      <c r="C3" s="1240"/>
      <c r="D3" s="1240"/>
      <c r="E3" s="1240"/>
      <c r="F3" s="1240"/>
      <c r="G3" s="1240"/>
      <c r="I3" s="245"/>
    </row>
    <row r="4" spans="1:10" s="206" customFormat="1" ht="21.75" customHeight="1" x14ac:dyDescent="0.25">
      <c r="A4" s="642"/>
      <c r="B4" s="344"/>
      <c r="C4" s="653"/>
      <c r="D4" s="344"/>
      <c r="E4" s="653"/>
      <c r="F4" s="344"/>
      <c r="G4" s="653"/>
      <c r="I4" s="245"/>
    </row>
    <row r="5" spans="1:10" ht="21" customHeight="1" x14ac:dyDescent="0.7">
      <c r="A5" s="643"/>
      <c r="B5" s="211"/>
      <c r="C5" s="654" t="s">
        <v>2395</v>
      </c>
      <c r="D5" s="369"/>
      <c r="E5" s="654" t="s">
        <v>1438</v>
      </c>
      <c r="F5" s="211"/>
      <c r="G5" s="654" t="s">
        <v>2387</v>
      </c>
    </row>
    <row r="6" spans="1:10" ht="21" customHeight="1" x14ac:dyDescent="0.7">
      <c r="A6" s="643"/>
      <c r="B6" s="217"/>
      <c r="C6" s="655" t="s">
        <v>7</v>
      </c>
      <c r="D6" s="369"/>
      <c r="E6" s="655" t="s">
        <v>7</v>
      </c>
      <c r="F6" s="211"/>
      <c r="G6" s="655" t="s">
        <v>7</v>
      </c>
    </row>
    <row r="7" spans="1:10" ht="24" hidden="1" customHeight="1" x14ac:dyDescent="0.7">
      <c r="A7" s="644" t="s">
        <v>40</v>
      </c>
      <c r="B7" s="211"/>
      <c r="C7" s="655"/>
      <c r="D7" s="259"/>
      <c r="E7" s="655"/>
      <c r="F7" s="211"/>
      <c r="G7" s="655"/>
    </row>
    <row r="8" spans="1:10" ht="24" hidden="1" customHeight="1" x14ac:dyDescent="0.7">
      <c r="A8" s="643" t="s">
        <v>41</v>
      </c>
      <c r="B8" s="209"/>
      <c r="C8" s="380">
        <v>0</v>
      </c>
      <c r="D8" s="259"/>
      <c r="E8" s="380">
        <f>'21.'!E23</f>
        <v>0</v>
      </c>
      <c r="F8" s="238"/>
      <c r="G8" s="380"/>
    </row>
    <row r="9" spans="1:10" ht="23.25" hidden="1" x14ac:dyDescent="0.7">
      <c r="A9" s="643" t="s">
        <v>42</v>
      </c>
      <c r="B9" s="209"/>
      <c r="C9" s="380">
        <v>0</v>
      </c>
      <c r="D9" s="259"/>
      <c r="E9" s="380">
        <v>0</v>
      </c>
      <c r="F9" s="238"/>
      <c r="G9" s="380"/>
    </row>
    <row r="10" spans="1:10" ht="23.25" hidden="1" x14ac:dyDescent="0.7">
      <c r="A10" s="644" t="s">
        <v>106</v>
      </c>
      <c r="B10" s="209"/>
      <c r="C10" s="656">
        <f>SUM(C8:C9)</f>
        <v>0</v>
      </c>
      <c r="D10" s="259"/>
      <c r="E10" s="656">
        <f>SUM(E8:E9)</f>
        <v>0</v>
      </c>
      <c r="F10" s="238"/>
      <c r="G10" s="380"/>
    </row>
    <row r="11" spans="1:10" s="507" customFormat="1" ht="24.75" customHeight="1" x14ac:dyDescent="0.8">
      <c r="A11" s="645" t="s">
        <v>43</v>
      </c>
      <c r="B11" s="520"/>
      <c r="C11" s="657"/>
      <c r="D11" s="589"/>
      <c r="E11" s="657"/>
      <c r="F11" s="588"/>
      <c r="G11" s="657"/>
      <c r="I11" s="590"/>
    </row>
    <row r="12" spans="1:10" ht="24.75" customHeight="1" x14ac:dyDescent="0.6">
      <c r="A12" s="643" t="s">
        <v>44</v>
      </c>
      <c r="B12" s="209"/>
      <c r="C12" s="1076">
        <f>-'10'!Q11</f>
        <v>-226982000000</v>
      </c>
      <c r="D12" s="1077"/>
      <c r="E12" s="1076">
        <v>-64655000000</v>
      </c>
      <c r="F12" s="59"/>
      <c r="G12" s="1076">
        <v>-307799000000</v>
      </c>
      <c r="H12" s="403"/>
      <c r="I12" s="847"/>
      <c r="J12" s="403"/>
    </row>
    <row r="13" spans="1:10" ht="26.25" customHeight="1" x14ac:dyDescent="0.6">
      <c r="A13" s="643" t="s">
        <v>321</v>
      </c>
      <c r="B13" s="209"/>
      <c r="C13" s="1076">
        <v>-4887988000000</v>
      </c>
      <c r="D13" s="1077"/>
      <c r="E13" s="1076">
        <v>-3430349000000</v>
      </c>
      <c r="F13" s="59"/>
      <c r="G13" s="1076">
        <v>-10403726000000</v>
      </c>
      <c r="H13" s="403"/>
      <c r="I13" s="848"/>
      <c r="J13" s="403"/>
    </row>
    <row r="14" spans="1:10" ht="24.75" customHeight="1" x14ac:dyDescent="0.6">
      <c r="A14" s="643" t="s">
        <v>45</v>
      </c>
      <c r="B14" s="209"/>
      <c r="C14" s="1076">
        <f>-'28'!G9</f>
        <v>-1000000000</v>
      </c>
      <c r="D14" s="1077"/>
      <c r="E14" s="1076">
        <v>-33081000000</v>
      </c>
      <c r="F14" s="59"/>
      <c r="G14" s="1076">
        <v>-35351000000</v>
      </c>
      <c r="H14" s="403"/>
      <c r="I14" s="848"/>
      <c r="J14" s="403"/>
    </row>
    <row r="15" spans="1:10" ht="24.75" customHeight="1" x14ac:dyDescent="0.6">
      <c r="A15" s="643" t="s">
        <v>46</v>
      </c>
      <c r="B15" s="209"/>
      <c r="C15" s="1078">
        <f>-'12'!AL23</f>
        <v>23887000000</v>
      </c>
      <c r="D15" s="1077"/>
      <c r="E15" s="1078">
        <v>20239000000</v>
      </c>
      <c r="F15" s="59"/>
      <c r="G15" s="1078">
        <v>84514000000</v>
      </c>
      <c r="H15" s="403"/>
      <c r="I15" s="848"/>
      <c r="J15" s="403"/>
    </row>
    <row r="16" spans="1:10" s="586" customFormat="1" ht="24.75" customHeight="1" x14ac:dyDescent="0.3">
      <c r="A16" s="644" t="s">
        <v>107</v>
      </c>
      <c r="B16" s="207"/>
      <c r="C16" s="1079">
        <f>SUM(C12:C15)</f>
        <v>-5092083000000</v>
      </c>
      <c r="D16" s="1080">
        <f>SUM(D12:D15)</f>
        <v>0</v>
      </c>
      <c r="E16" s="1079">
        <f>SUM(E12:E15)</f>
        <v>-3507846000000</v>
      </c>
      <c r="F16" s="1080"/>
      <c r="G16" s="1079">
        <f>SUM(G12:G15)</f>
        <v>-10662362000000</v>
      </c>
      <c r="I16" s="587"/>
    </row>
    <row r="17" spans="1:10" s="586" customFormat="1" ht="24.75" customHeight="1" x14ac:dyDescent="0.3">
      <c r="A17" s="644" t="s">
        <v>108</v>
      </c>
      <c r="B17" s="207"/>
      <c r="C17" s="1081">
        <f>C10+C16</f>
        <v>-5092083000000</v>
      </c>
      <c r="D17" s="1080">
        <f>D10+D16</f>
        <v>0</v>
      </c>
      <c r="E17" s="1081">
        <f>E10+E16</f>
        <v>-3507846000000</v>
      </c>
      <c r="F17" s="1080"/>
      <c r="G17" s="1081">
        <f>G16</f>
        <v>-10662362000000</v>
      </c>
      <c r="I17" s="587"/>
    </row>
    <row r="18" spans="1:10" s="586" customFormat="1" ht="24.75" customHeight="1" x14ac:dyDescent="0.3">
      <c r="A18" s="644"/>
      <c r="B18" s="207"/>
      <c r="C18" s="1081"/>
      <c r="D18" s="1080"/>
      <c r="E18" s="1081"/>
      <c r="F18" s="1080"/>
      <c r="G18" s="1081"/>
      <c r="I18" s="587"/>
    </row>
    <row r="19" spans="1:10" ht="24.75" customHeight="1" x14ac:dyDescent="0.6">
      <c r="A19" s="646" t="s">
        <v>47</v>
      </c>
      <c r="B19" s="211"/>
      <c r="C19" s="1082"/>
      <c r="D19" s="1077"/>
      <c r="E19" s="1082"/>
      <c r="F19" s="59"/>
      <c r="G19" s="1082"/>
    </row>
    <row r="20" spans="1:10" ht="24.75" customHeight="1" x14ac:dyDescent="0.6">
      <c r="A20" s="643" t="s">
        <v>387</v>
      </c>
      <c r="B20" s="209"/>
      <c r="C20" s="1078">
        <v>5260297000000</v>
      </c>
      <c r="D20" s="1077"/>
      <c r="E20" s="1078">
        <v>3501364000000</v>
      </c>
      <c r="F20" s="59"/>
      <c r="G20" s="1078">
        <v>11120129000000</v>
      </c>
      <c r="I20" s="849"/>
    </row>
    <row r="21" spans="1:10" s="586" customFormat="1" ht="24.75" customHeight="1" x14ac:dyDescent="0.3">
      <c r="A21" s="644" t="s">
        <v>337</v>
      </c>
      <c r="B21" s="207"/>
      <c r="C21" s="1083">
        <f>SUM(C20:C20)</f>
        <v>5260297000000</v>
      </c>
      <c r="D21" s="1084"/>
      <c r="E21" s="1083">
        <f>SUM(E20:E20)</f>
        <v>3501364000000</v>
      </c>
      <c r="F21" s="1084">
        <f>'33'!M15</f>
        <v>4700000000000</v>
      </c>
      <c r="G21" s="1083">
        <f>SUM(G20:G20)</f>
        <v>11120129000000</v>
      </c>
      <c r="I21" s="587"/>
    </row>
    <row r="22" spans="1:10" s="586" customFormat="1" ht="24.75" customHeight="1" x14ac:dyDescent="0.3">
      <c r="A22" s="646" t="s">
        <v>109</v>
      </c>
      <c r="B22" s="207"/>
      <c r="C22" s="1085">
        <f>C17+C21</f>
        <v>168214000000</v>
      </c>
      <c r="D22" s="1080">
        <f>D17+D21</f>
        <v>0</v>
      </c>
      <c r="E22" s="1086">
        <f>E17+E21</f>
        <v>-6482000000</v>
      </c>
      <c r="F22" s="1080"/>
      <c r="G22" s="1085">
        <f>G21+G17</f>
        <v>457767000000</v>
      </c>
      <c r="I22" s="587"/>
    </row>
    <row r="23" spans="1:10" ht="24.75" customHeight="1" x14ac:dyDescent="0.25">
      <c r="A23" s="643" t="s">
        <v>119</v>
      </c>
      <c r="B23" s="209"/>
      <c r="C23" s="1078">
        <f>E25</f>
        <v>154969000000</v>
      </c>
      <c r="D23" s="59"/>
      <c r="E23" s="1078">
        <v>155218000000</v>
      </c>
      <c r="F23" s="59"/>
      <c r="G23" s="1078">
        <v>0</v>
      </c>
    </row>
    <row r="24" spans="1:10" ht="24.75" customHeight="1" x14ac:dyDescent="0.25">
      <c r="A24" s="643" t="s">
        <v>48</v>
      </c>
      <c r="B24" s="209"/>
      <c r="C24" s="1078">
        <f>-'12'!AL24</f>
        <v>-1427000000</v>
      </c>
      <c r="D24" s="59"/>
      <c r="E24" s="1078">
        <v>6233000000</v>
      </c>
      <c r="F24" s="59"/>
      <c r="G24" s="1078">
        <v>25189000000</v>
      </c>
    </row>
    <row r="25" spans="1:10" s="586" customFormat="1" ht="24.75" customHeight="1" thickBot="1" x14ac:dyDescent="0.35">
      <c r="A25" s="644" t="s">
        <v>2616</v>
      </c>
      <c r="B25" s="207"/>
      <c r="C25" s="1087">
        <f>SUM(C22:C24)</f>
        <v>321756000000</v>
      </c>
      <c r="D25" s="1080">
        <f>SUM(D22:D24)</f>
        <v>0</v>
      </c>
      <c r="E25" s="1087">
        <f>SUM(E22:E24)</f>
        <v>154969000000</v>
      </c>
      <c r="F25" s="1080"/>
      <c r="G25" s="1087">
        <f>SUM(G22:G24)</f>
        <v>482956000000</v>
      </c>
      <c r="I25" s="587"/>
    </row>
    <row r="26" spans="1:10" ht="24.75" customHeight="1" thickTop="1" x14ac:dyDescent="0.6">
      <c r="A26" s="643"/>
      <c r="B26" s="209"/>
      <c r="C26" s="1082"/>
      <c r="D26" s="1077"/>
      <c r="E26" s="1082"/>
      <c r="F26" s="59"/>
      <c r="G26" s="1082"/>
      <c r="I26" s="248">
        <f>C25-'2'!E16</f>
        <v>0</v>
      </c>
      <c r="J26" s="248"/>
    </row>
    <row r="27" spans="1:10" s="507" customFormat="1" ht="24.75" customHeight="1" x14ac:dyDescent="0.7">
      <c r="A27" s="645" t="s">
        <v>322</v>
      </c>
      <c r="B27" s="509"/>
      <c r="C27" s="1088"/>
      <c r="D27" s="1089"/>
      <c r="E27" s="1088"/>
      <c r="F27" s="1090"/>
      <c r="G27" s="1088"/>
      <c r="I27" s="590"/>
    </row>
    <row r="28" spans="1:10" ht="24.75" customHeight="1" x14ac:dyDescent="0.6">
      <c r="A28" s="644" t="s">
        <v>323</v>
      </c>
      <c r="B28" s="209"/>
      <c r="C28" s="1078">
        <v>38554953000000</v>
      </c>
      <c r="D28" s="1077"/>
      <c r="E28" s="1078">
        <v>5825941000000</v>
      </c>
      <c r="F28" s="59"/>
      <c r="G28" s="1078">
        <v>50393449000000</v>
      </c>
      <c r="I28" s="248">
        <v>11838495519725</v>
      </c>
      <c r="J28" s="426">
        <f>'10'!S11+'4'!C13</f>
        <v>37411646000000</v>
      </c>
    </row>
    <row r="29" spans="1:10" ht="24.75" customHeight="1" x14ac:dyDescent="0.6">
      <c r="A29" s="644" t="s">
        <v>389</v>
      </c>
      <c r="B29" s="209"/>
      <c r="C29" s="1078">
        <v>0</v>
      </c>
      <c r="D29" s="1077"/>
      <c r="E29" s="1076">
        <v>0</v>
      </c>
      <c r="F29" s="59"/>
      <c r="G29" s="1078">
        <v>91545000000</v>
      </c>
    </row>
    <row r="30" spans="1:10" ht="24.75" customHeight="1" x14ac:dyDescent="0.6">
      <c r="A30" s="644" t="s">
        <v>388</v>
      </c>
      <c r="B30" s="209"/>
      <c r="C30" s="1076">
        <v>-3300000000000</v>
      </c>
      <c r="D30" s="1077"/>
      <c r="E30" s="1076">
        <v>-3100000000000</v>
      </c>
      <c r="F30" s="59">
        <f>B30+C30+D30</f>
        <v>-3300000000000</v>
      </c>
      <c r="G30" s="1076">
        <v>-6552482000000</v>
      </c>
      <c r="J30" s="216">
        <v>-1371370751731</v>
      </c>
    </row>
    <row r="31" spans="1:10" s="586" customFormat="1" ht="24.75" customHeight="1" thickBot="1" x14ac:dyDescent="0.75">
      <c r="A31" s="646"/>
      <c r="B31" s="207"/>
      <c r="C31" s="1087">
        <f>SUM(C28:C30)</f>
        <v>35254953000000</v>
      </c>
      <c r="D31" s="1091"/>
      <c r="E31" s="1087">
        <f>SUM(E28:E30)</f>
        <v>2725941000000</v>
      </c>
      <c r="F31" s="1080"/>
      <c r="G31" s="1087">
        <f>SUM(G28:G30)</f>
        <v>43932512000000</v>
      </c>
      <c r="I31" s="587"/>
      <c r="J31" s="586">
        <f>C28+J30</f>
        <v>37183582248269</v>
      </c>
    </row>
    <row r="32" spans="1:10" ht="24.75" customHeight="1" thickTop="1" x14ac:dyDescent="0.6">
      <c r="A32" s="643"/>
      <c r="B32" s="209"/>
      <c r="C32" s="204"/>
      <c r="D32" s="213"/>
      <c r="E32" s="204"/>
      <c r="F32" s="300"/>
      <c r="G32" s="204"/>
      <c r="J32" s="216">
        <v>26827988358453</v>
      </c>
    </row>
    <row r="33" spans="1:7" ht="27" customHeight="1" x14ac:dyDescent="0.25">
      <c r="A33" s="1232" t="s">
        <v>10</v>
      </c>
      <c r="B33" s="1232"/>
      <c r="C33" s="1232"/>
      <c r="D33" s="1232"/>
      <c r="E33" s="1232"/>
      <c r="F33" s="1232"/>
      <c r="G33" s="1232"/>
    </row>
    <row r="34" spans="1:7" ht="24" customHeight="1" x14ac:dyDescent="0.45">
      <c r="A34" s="647"/>
      <c r="C34" s="658"/>
      <c r="D34" s="407"/>
      <c r="E34" s="658"/>
    </row>
    <row r="35" spans="1:7" ht="32.25" customHeight="1" x14ac:dyDescent="0.45">
      <c r="A35" s="648"/>
      <c r="B35" s="231"/>
      <c r="C35" s="658"/>
      <c r="D35" s="427"/>
      <c r="E35" s="662"/>
      <c r="F35" s="231"/>
      <c r="G35" s="663"/>
    </row>
    <row r="36" spans="1:7" ht="15.75" customHeight="1" x14ac:dyDescent="0.25">
      <c r="A36" s="649"/>
      <c r="B36" s="232"/>
      <c r="C36" s="659"/>
      <c r="D36" s="232">
        <f>D18-D31</f>
        <v>0</v>
      </c>
      <c r="E36" s="659"/>
      <c r="F36" s="232"/>
      <c r="G36" s="659"/>
    </row>
    <row r="37" spans="1:7" ht="15.75" customHeight="1" x14ac:dyDescent="0.25">
      <c r="A37" s="650"/>
      <c r="B37" s="233"/>
      <c r="C37" s="660"/>
      <c r="D37" s="233"/>
      <c r="E37" s="204"/>
      <c r="F37" s="233"/>
      <c r="G37" s="660"/>
    </row>
    <row r="38" spans="1:7" ht="15.75" customHeight="1" x14ac:dyDescent="0.25">
      <c r="A38" s="650"/>
      <c r="B38" s="233"/>
      <c r="C38" s="660"/>
      <c r="D38" s="233"/>
      <c r="E38" s="204"/>
      <c r="F38" s="233"/>
      <c r="G38" s="660"/>
    </row>
    <row r="39" spans="1:7" ht="15.75" customHeight="1" x14ac:dyDescent="0.25">
      <c r="A39" s="650"/>
      <c r="B39" s="233"/>
      <c r="C39" s="660"/>
      <c r="D39" s="233"/>
      <c r="E39" s="660"/>
      <c r="F39" s="233"/>
      <c r="G39" s="660"/>
    </row>
    <row r="40" spans="1:7" ht="15.75" customHeight="1" x14ac:dyDescent="0.25">
      <c r="A40" s="650"/>
      <c r="B40" s="233"/>
      <c r="C40" s="660"/>
      <c r="D40" s="233"/>
      <c r="E40" s="660"/>
      <c r="F40" s="233"/>
      <c r="G40" s="660"/>
    </row>
    <row r="41" spans="1:7" ht="15.75" customHeight="1" x14ac:dyDescent="0.25">
      <c r="A41" s="650"/>
      <c r="B41" s="233"/>
      <c r="C41" s="660"/>
      <c r="D41" s="233"/>
      <c r="E41" s="660"/>
      <c r="F41" s="233"/>
      <c r="G41" s="660"/>
    </row>
    <row r="42" spans="1:7" ht="15.75" customHeight="1" x14ac:dyDescent="0.25">
      <c r="A42" s="650"/>
      <c r="B42" s="233"/>
      <c r="C42" s="660"/>
      <c r="D42" s="233"/>
      <c r="E42" s="660"/>
      <c r="F42" s="233"/>
      <c r="G42" s="660"/>
    </row>
    <row r="43" spans="1:7" ht="15.75" customHeight="1" x14ac:dyDescent="0.25">
      <c r="A43" s="651"/>
    </row>
  </sheetData>
  <mergeCells count="4">
    <mergeCell ref="A33:G33"/>
    <mergeCell ref="A1:G1"/>
    <mergeCell ref="A2:G2"/>
    <mergeCell ref="A3:G3"/>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00B050"/>
    <pageSetUpPr fitToPage="1"/>
  </sheetPr>
  <dimension ref="A1:I40"/>
  <sheetViews>
    <sheetView rightToLeft="1" tabSelected="1" view="pageBreakPreview" topLeftCell="A7" zoomScaleNormal="70" zoomScaleSheetLayoutView="100" zoomScalePageLayoutView="70" workbookViewId="0">
      <selection activeCell="J22" sqref="J22"/>
    </sheetView>
  </sheetViews>
  <sheetFormatPr defaultColWidth="8.7109375" defaultRowHeight="150" customHeight="1" x14ac:dyDescent="0.25"/>
  <cols>
    <col min="1" max="1" width="12.42578125" style="667" customWidth="1"/>
    <col min="2" max="6" width="11.140625" style="235" customWidth="1"/>
    <col min="7" max="7" width="16.5703125" style="235" customWidth="1"/>
    <col min="8" max="8" width="25.7109375" style="235" customWidth="1"/>
    <col min="9" max="16384" width="8.7109375" style="216"/>
  </cols>
  <sheetData>
    <row r="1" spans="1:9" s="206" customFormat="1" ht="20.25" customHeight="1" x14ac:dyDescent="0.25">
      <c r="A1" s="1240" t="str">
        <f>'1'!A1:H1</f>
        <v>شرکت پالایش میعانات گازی آدیش جنوبی (سهامي خاص) - در مرحله قبل از بهره برداری</v>
      </c>
      <c r="B1" s="1240"/>
      <c r="C1" s="1240"/>
      <c r="D1" s="1240"/>
      <c r="E1" s="1240"/>
      <c r="F1" s="1240"/>
      <c r="G1" s="1240"/>
      <c r="H1" s="243"/>
    </row>
    <row r="2" spans="1:9" s="206" customFormat="1" ht="20.25" customHeight="1" x14ac:dyDescent="0.25">
      <c r="A2" s="1240" t="s">
        <v>117</v>
      </c>
      <c r="B2" s="1240"/>
      <c r="C2" s="1240"/>
      <c r="D2" s="1240"/>
      <c r="E2" s="1240"/>
      <c r="F2" s="1240"/>
      <c r="G2" s="1240"/>
      <c r="H2" s="243"/>
    </row>
    <row r="3" spans="1:9" s="206" customFormat="1" ht="20.25" customHeight="1" x14ac:dyDescent="0.25">
      <c r="A3" s="1240" t="s">
        <v>2127</v>
      </c>
      <c r="B3" s="1240"/>
      <c r="C3" s="1240"/>
      <c r="D3" s="1240"/>
      <c r="E3" s="1240"/>
      <c r="F3" s="1240"/>
      <c r="G3" s="1240"/>
      <c r="H3" s="243"/>
    </row>
    <row r="4" spans="1:9" s="206" customFormat="1" ht="27" customHeight="1" x14ac:dyDescent="0.25">
      <c r="A4" s="979"/>
      <c r="B4" s="320"/>
      <c r="C4" s="320"/>
      <c r="D4" s="320"/>
      <c r="E4" s="320"/>
      <c r="F4" s="320"/>
      <c r="G4" s="320"/>
      <c r="H4" s="243"/>
    </row>
    <row r="5" spans="1:9" ht="20.25" customHeight="1" x14ac:dyDescent="0.25">
      <c r="A5" s="1245" t="s">
        <v>49</v>
      </c>
      <c r="B5" s="1245"/>
      <c r="C5" s="1245"/>
      <c r="D5" s="1245"/>
      <c r="E5" s="1245"/>
      <c r="F5" s="1245"/>
      <c r="G5" s="1245"/>
      <c r="H5" s="243"/>
    </row>
    <row r="6" spans="1:9" ht="117.75" customHeight="1" x14ac:dyDescent="0.25">
      <c r="A6" s="1243" t="s">
        <v>1556</v>
      </c>
      <c r="B6" s="1243"/>
      <c r="C6" s="1243"/>
      <c r="D6" s="1243"/>
      <c r="E6" s="1243"/>
      <c r="F6" s="1243"/>
      <c r="G6" s="1243"/>
      <c r="H6" s="335"/>
      <c r="I6" s="340"/>
    </row>
    <row r="7" spans="1:9" ht="20.25" customHeight="1" x14ac:dyDescent="0.25">
      <c r="A7" s="401"/>
      <c r="B7" s="401"/>
      <c r="C7" s="401"/>
      <c r="D7" s="401"/>
      <c r="E7" s="401"/>
      <c r="F7" s="401"/>
      <c r="G7" s="401"/>
      <c r="H7" s="335"/>
      <c r="I7" s="340"/>
    </row>
    <row r="8" spans="1:9" ht="24" customHeight="1" x14ac:dyDescent="0.25">
      <c r="A8" s="1245" t="s">
        <v>50</v>
      </c>
      <c r="B8" s="1245"/>
      <c r="C8" s="1245"/>
      <c r="D8" s="1245"/>
      <c r="E8" s="1245"/>
      <c r="F8" s="1245"/>
      <c r="G8" s="1245"/>
      <c r="H8" s="243"/>
    </row>
    <row r="9" spans="1:9" s="423" customFormat="1" ht="113.25" customHeight="1" x14ac:dyDescent="0.25">
      <c r="A9" s="1243" t="s">
        <v>324</v>
      </c>
      <c r="B9" s="1243"/>
      <c r="C9" s="1243"/>
      <c r="D9" s="1243"/>
      <c r="E9" s="1243"/>
      <c r="F9" s="1243"/>
      <c r="G9" s="1243"/>
      <c r="H9" s="335"/>
      <c r="I9" s="340"/>
    </row>
    <row r="10" spans="1:9" ht="87" customHeight="1" x14ac:dyDescent="0.25">
      <c r="A10" s="1243" t="s">
        <v>325</v>
      </c>
      <c r="B10" s="1243"/>
      <c r="C10" s="1243"/>
      <c r="D10" s="1243"/>
      <c r="E10" s="1243"/>
      <c r="F10" s="1243"/>
      <c r="G10" s="1243"/>
      <c r="H10" s="335"/>
      <c r="I10" s="340"/>
    </row>
    <row r="11" spans="1:9" ht="18" customHeight="1" x14ac:dyDescent="0.25">
      <c r="A11" s="1244"/>
      <c r="B11" s="1244"/>
      <c r="C11" s="1244"/>
      <c r="D11" s="1244"/>
      <c r="E11" s="1244"/>
      <c r="F11" s="1244"/>
      <c r="G11" s="1244"/>
      <c r="H11" s="335"/>
      <c r="I11" s="340"/>
    </row>
    <row r="12" spans="1:9" s="872" customFormat="1" ht="27.75" customHeight="1" x14ac:dyDescent="0.25">
      <c r="A12" s="1246" t="s">
        <v>2463</v>
      </c>
      <c r="B12" s="1246"/>
      <c r="C12" s="1246"/>
      <c r="D12" s="1246"/>
      <c r="E12" s="869"/>
      <c r="F12" s="869"/>
      <c r="G12" s="869"/>
      <c r="H12" s="869"/>
    </row>
    <row r="13" spans="1:9" ht="60" customHeight="1" x14ac:dyDescent="0.25">
      <c r="A13" s="1247" t="s">
        <v>2476</v>
      </c>
      <c r="B13" s="1247"/>
      <c r="C13" s="1247"/>
      <c r="D13" s="1247"/>
      <c r="E13" s="1247"/>
      <c r="F13" s="1247"/>
      <c r="G13" s="1247"/>
      <c r="H13" s="962"/>
    </row>
    <row r="14" spans="1:9" s="423" customFormat="1" ht="20.25" customHeight="1" x14ac:dyDescent="0.25">
      <c r="A14" s="665"/>
      <c r="B14" s="672"/>
      <c r="C14" s="595"/>
      <c r="D14" s="404"/>
      <c r="E14" s="595"/>
      <c r="F14" s="673"/>
      <c r="G14" s="595"/>
      <c r="H14" s="404"/>
    </row>
    <row r="15" spans="1:9" s="872" customFormat="1" ht="21.75" customHeight="1" x14ac:dyDescent="0.25">
      <c r="A15" s="1249" t="s">
        <v>2432</v>
      </c>
      <c r="B15" s="1249"/>
      <c r="C15" s="1249"/>
      <c r="D15" s="1249"/>
      <c r="E15" s="1249"/>
      <c r="F15" s="1249"/>
      <c r="G15" s="1249"/>
      <c r="H15" s="869"/>
    </row>
    <row r="16" spans="1:9" s="423" customFormat="1" ht="36.75" customHeight="1" x14ac:dyDescent="0.25">
      <c r="A16" s="1248" t="s">
        <v>2433</v>
      </c>
      <c r="B16" s="1248"/>
      <c r="C16" s="1248"/>
      <c r="D16" s="1248"/>
      <c r="E16" s="1248"/>
      <c r="F16" s="1248"/>
      <c r="G16" s="1248"/>
      <c r="H16" s="685"/>
    </row>
    <row r="17" spans="1:9" s="423" customFormat="1" ht="21.75" customHeight="1" x14ac:dyDescent="0.25">
      <c r="A17" s="943"/>
      <c r="B17" s="943"/>
      <c r="C17" s="943"/>
      <c r="D17" s="943"/>
      <c r="E17" s="595"/>
      <c r="F17" s="595"/>
      <c r="G17" s="595"/>
      <c r="H17" s="685"/>
    </row>
    <row r="18" spans="1:9" ht="25.5" customHeight="1" x14ac:dyDescent="0.25">
      <c r="A18" s="1248" t="s">
        <v>2434</v>
      </c>
      <c r="B18" s="1248"/>
      <c r="C18" s="1248"/>
      <c r="D18" s="1248"/>
      <c r="E18" s="1248"/>
      <c r="F18" s="1248"/>
      <c r="G18" s="1248"/>
      <c r="H18" s="865"/>
    </row>
    <row r="19" spans="1:9" s="425" customFormat="1" ht="62.25" customHeight="1" x14ac:dyDescent="0.25">
      <c r="A19" s="1242"/>
      <c r="B19" s="1242"/>
      <c r="C19" s="1242"/>
      <c r="D19" s="1242"/>
      <c r="E19" s="1242"/>
      <c r="F19" s="1242"/>
      <c r="G19" s="1242"/>
      <c r="H19" s="664"/>
      <c r="I19" s="424"/>
    </row>
    <row r="25" spans="1:9" ht="150" customHeight="1" x14ac:dyDescent="0.25">
      <c r="A25" s="667" t="s">
        <v>154</v>
      </c>
    </row>
    <row r="26" spans="1:9" ht="150" customHeight="1" x14ac:dyDescent="0.25">
      <c r="A26" s="668"/>
      <c r="B26" s="233"/>
      <c r="C26" s="233"/>
      <c r="D26" s="233"/>
      <c r="E26" s="233"/>
      <c r="F26" s="233">
        <f>'33'!M15</f>
        <v>4700000000000</v>
      </c>
      <c r="G26" s="233"/>
      <c r="H26" s="233"/>
    </row>
    <row r="27" spans="1:9" ht="150" customHeight="1" x14ac:dyDescent="0.25">
      <c r="A27" s="668"/>
      <c r="B27" s="233"/>
      <c r="C27" s="233"/>
      <c r="D27" s="233"/>
      <c r="E27" s="233"/>
      <c r="F27" s="233"/>
      <c r="G27" s="233"/>
      <c r="H27" s="233"/>
    </row>
    <row r="28" spans="1:9" ht="150" customHeight="1" x14ac:dyDescent="0.25">
      <c r="A28" s="668"/>
      <c r="B28" s="233"/>
      <c r="C28" s="233"/>
      <c r="D28" s="233"/>
      <c r="E28" s="233"/>
      <c r="F28" s="233"/>
      <c r="G28" s="233"/>
      <c r="H28" s="233"/>
    </row>
    <row r="29" spans="1:9" ht="58.5" customHeight="1" x14ac:dyDescent="0.25">
      <c r="A29" s="668"/>
      <c r="B29" s="233"/>
      <c r="C29" s="233"/>
      <c r="D29" s="233"/>
      <c r="E29" s="233"/>
      <c r="F29" s="233"/>
      <c r="G29" s="233"/>
      <c r="H29" s="233"/>
    </row>
    <row r="30" spans="1:9" ht="150" customHeight="1" x14ac:dyDescent="0.25">
      <c r="A30" s="668"/>
      <c r="B30" s="233"/>
      <c r="C30" s="233"/>
      <c r="D30" s="233"/>
      <c r="E30" s="233"/>
      <c r="F30" s="233"/>
      <c r="G30" s="233"/>
      <c r="H30" s="233"/>
    </row>
    <row r="32" spans="1:9" ht="150" customHeight="1" x14ac:dyDescent="0.25">
      <c r="G32" s="235">
        <f>C32+D32+E32</f>
        <v>0</v>
      </c>
    </row>
    <row r="40" spans="4:4" ht="150" customHeight="1" x14ac:dyDescent="0.25">
      <c r="D40" s="235">
        <f>D23-D35</f>
        <v>0</v>
      </c>
    </row>
  </sheetData>
  <mergeCells count="15">
    <mergeCell ref="A1:G1"/>
    <mergeCell ref="A2:G2"/>
    <mergeCell ref="A3:G3"/>
    <mergeCell ref="A5:G5"/>
    <mergeCell ref="A6:G6"/>
    <mergeCell ref="A19:G19"/>
    <mergeCell ref="A10:G10"/>
    <mergeCell ref="A11:G11"/>
    <mergeCell ref="A9:G9"/>
    <mergeCell ref="A8:G8"/>
    <mergeCell ref="A12:D12"/>
    <mergeCell ref="A13:G13"/>
    <mergeCell ref="A18:G18"/>
    <mergeCell ref="A15:G15"/>
    <mergeCell ref="A16:G16"/>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00B050"/>
    <pageSetUpPr fitToPage="1"/>
  </sheetPr>
  <dimension ref="A1:H79"/>
  <sheetViews>
    <sheetView rightToLeft="1" tabSelected="1" view="pageBreakPreview" topLeftCell="A7" zoomScale="106" zoomScaleNormal="100" zoomScaleSheetLayoutView="106" zoomScalePageLayoutView="70" workbookViewId="0">
      <selection activeCell="J22" sqref="J22"/>
    </sheetView>
  </sheetViews>
  <sheetFormatPr defaultColWidth="8" defaultRowHeight="15.75" x14ac:dyDescent="0.25"/>
  <cols>
    <col min="1" max="1" width="20" style="419" customWidth="1"/>
    <col min="2" max="2" width="18.5703125" style="415" customWidth="1"/>
    <col min="3" max="4" width="22.85546875" style="415" customWidth="1"/>
    <col min="5" max="5" width="50.140625" style="415" customWidth="1"/>
    <col min="6" max="6" width="3.5703125" style="415" customWidth="1"/>
    <col min="7" max="16384" width="8" style="415"/>
  </cols>
  <sheetData>
    <row r="1" spans="1:8" ht="21.75" customHeight="1" x14ac:dyDescent="0.25">
      <c r="A1" s="1250" t="str">
        <f>'1'!A1:H1</f>
        <v>شرکت پالایش میعانات گازی آدیش جنوبی (سهامي خاص) - در مرحله قبل از بهره برداری</v>
      </c>
      <c r="B1" s="1250"/>
      <c r="C1" s="1250"/>
      <c r="D1" s="1250"/>
      <c r="E1" s="669"/>
      <c r="F1" s="669"/>
      <c r="G1" s="669"/>
      <c r="H1" s="669"/>
    </row>
    <row r="2" spans="1:8" ht="21.75" customHeight="1" x14ac:dyDescent="0.25">
      <c r="A2" s="1250" t="str">
        <f>'5'!A2</f>
        <v xml:space="preserve">یادداشت های توضیحی صورت های مالی </v>
      </c>
      <c r="B2" s="1250"/>
      <c r="C2" s="1250"/>
      <c r="D2" s="1250"/>
      <c r="E2" s="669"/>
      <c r="F2" s="669"/>
      <c r="G2" s="669"/>
      <c r="H2" s="669"/>
    </row>
    <row r="3" spans="1:8" ht="21.75" customHeight="1" x14ac:dyDescent="0.25">
      <c r="A3" s="1250" t="str">
        <f>'5'!A3</f>
        <v>سال مالی منتهی به 29 اسفندماه 1400</v>
      </c>
      <c r="B3" s="1250"/>
      <c r="C3" s="1250"/>
      <c r="D3" s="1250"/>
      <c r="E3" s="669"/>
      <c r="F3" s="669"/>
      <c r="G3" s="669"/>
      <c r="H3" s="669"/>
    </row>
    <row r="4" spans="1:8" ht="21.75" customHeight="1" x14ac:dyDescent="0.25">
      <c r="A4" s="967"/>
      <c r="B4" s="857"/>
      <c r="C4" s="857"/>
      <c r="D4" s="857"/>
      <c r="E4" s="669"/>
      <c r="F4" s="669"/>
      <c r="G4" s="669"/>
      <c r="H4" s="669"/>
    </row>
    <row r="5" spans="1:8" s="216" customFormat="1" ht="57" customHeight="1" x14ac:dyDescent="0.25">
      <c r="A5" s="1255" t="s">
        <v>2435</v>
      </c>
      <c r="B5" s="1255"/>
      <c r="C5" s="1255"/>
      <c r="D5" s="1255"/>
      <c r="E5" s="968"/>
      <c r="F5" s="865"/>
      <c r="G5" s="865"/>
      <c r="H5" s="865"/>
    </row>
    <row r="6" spans="1:8" s="216" customFormat="1" ht="21.75" customHeight="1" x14ac:dyDescent="0.25">
      <c r="A6" s="595"/>
      <c r="B6" s="595"/>
      <c r="C6" s="595"/>
      <c r="D6" s="595"/>
      <c r="E6" s="968"/>
      <c r="F6" s="865"/>
      <c r="G6" s="865"/>
      <c r="H6" s="865"/>
    </row>
    <row r="7" spans="1:8" s="216" customFormat="1" ht="48.75" customHeight="1" x14ac:dyDescent="0.25">
      <c r="A7" s="1256" t="s">
        <v>2436</v>
      </c>
      <c r="B7" s="1256"/>
      <c r="C7" s="1256"/>
      <c r="D7" s="1256"/>
      <c r="E7" s="968"/>
      <c r="F7" s="865"/>
      <c r="G7" s="865"/>
      <c r="H7" s="865"/>
    </row>
    <row r="8" spans="1:8" s="216" customFormat="1" ht="21.75" customHeight="1" x14ac:dyDescent="0.25">
      <c r="A8" s="672"/>
      <c r="B8" s="672"/>
      <c r="C8" s="672"/>
      <c r="D8" s="672"/>
      <c r="E8" s="968"/>
      <c r="F8" s="865"/>
      <c r="G8" s="865"/>
      <c r="H8" s="865"/>
    </row>
    <row r="9" spans="1:8" s="216" customFormat="1" ht="33.75" customHeight="1" x14ac:dyDescent="0.25">
      <c r="A9" s="1256" t="s">
        <v>2437</v>
      </c>
      <c r="B9" s="1256"/>
      <c r="C9" s="1256"/>
      <c r="D9" s="1256"/>
      <c r="E9" s="968"/>
      <c r="F9" s="865"/>
      <c r="G9" s="865"/>
      <c r="H9" s="865"/>
    </row>
    <row r="10" spans="1:8" s="216" customFormat="1" ht="21.75" customHeight="1" x14ac:dyDescent="0.25">
      <c r="A10" s="672"/>
      <c r="B10" s="672"/>
      <c r="C10" s="672"/>
      <c r="D10" s="672"/>
      <c r="E10" s="968"/>
      <c r="F10" s="865"/>
      <c r="G10" s="865"/>
      <c r="H10" s="865"/>
    </row>
    <row r="11" spans="1:8" s="216" customFormat="1" ht="57" customHeight="1" x14ac:dyDescent="0.25">
      <c r="A11" s="1255" t="s">
        <v>2438</v>
      </c>
      <c r="B11" s="1255"/>
      <c r="C11" s="1255"/>
      <c r="D11" s="1255"/>
      <c r="E11" s="968"/>
      <c r="F11" s="865"/>
      <c r="G11" s="865"/>
      <c r="H11" s="865"/>
    </row>
    <row r="12" spans="1:8" s="216" customFormat="1" ht="21.75" customHeight="1" x14ac:dyDescent="0.25">
      <c r="A12" s="672"/>
      <c r="B12" s="672"/>
      <c r="C12" s="672"/>
      <c r="D12" s="672"/>
      <c r="E12" s="968"/>
      <c r="F12" s="865"/>
      <c r="G12" s="865"/>
      <c r="H12" s="865"/>
    </row>
    <row r="13" spans="1:8" s="873" customFormat="1" ht="22.5" customHeight="1" x14ac:dyDescent="0.25">
      <c r="A13" s="1252" t="s">
        <v>2462</v>
      </c>
      <c r="B13" s="1252"/>
      <c r="C13" s="1252"/>
      <c r="D13" s="1252"/>
      <c r="E13" s="969"/>
      <c r="F13" s="870"/>
      <c r="G13" s="870"/>
      <c r="H13" s="870"/>
    </row>
    <row r="14" spans="1:8" s="873" customFormat="1" ht="21.75" customHeight="1" x14ac:dyDescent="0.25">
      <c r="A14" s="969"/>
      <c r="B14" s="969"/>
      <c r="C14" s="969"/>
      <c r="D14" s="969"/>
      <c r="E14" s="969"/>
      <c r="F14" s="870"/>
      <c r="G14" s="870"/>
      <c r="H14" s="870"/>
    </row>
    <row r="15" spans="1:8" s="873" customFormat="1" ht="22.5" customHeight="1" x14ac:dyDescent="0.25">
      <c r="A15" s="1252" t="s">
        <v>110</v>
      </c>
      <c r="B15" s="1252"/>
      <c r="C15" s="1252"/>
      <c r="D15" s="1252"/>
      <c r="E15" s="969"/>
      <c r="F15" s="870"/>
      <c r="G15" s="870"/>
      <c r="H15" s="870"/>
    </row>
    <row r="16" spans="1:8" s="867" customFormat="1" ht="22.5" customHeight="1" x14ac:dyDescent="0.25">
      <c r="A16" s="1251" t="s">
        <v>2439</v>
      </c>
      <c r="B16" s="1251"/>
      <c r="C16" s="1251"/>
      <c r="D16" s="1251"/>
      <c r="E16" s="970"/>
      <c r="F16" s="866"/>
      <c r="G16" s="866"/>
      <c r="H16" s="866"/>
    </row>
    <row r="17" spans="1:8" ht="44.25" hidden="1" customHeight="1" x14ac:dyDescent="0.25">
      <c r="A17" s="1253" t="s">
        <v>111</v>
      </c>
      <c r="B17" s="1253"/>
      <c r="C17" s="1253"/>
      <c r="D17" s="1253"/>
      <c r="E17" s="1253"/>
      <c r="F17" s="418"/>
      <c r="G17" s="422"/>
      <c r="H17" s="422"/>
    </row>
    <row r="18" spans="1:8" ht="21.75" customHeight="1" x14ac:dyDescent="0.25">
      <c r="A18" s="418"/>
      <c r="B18" s="418"/>
      <c r="C18" s="418"/>
      <c r="D18" s="418"/>
      <c r="E18" s="418"/>
      <c r="F18" s="418"/>
      <c r="G18" s="422"/>
      <c r="H18" s="422"/>
    </row>
    <row r="19" spans="1:8" s="873" customFormat="1" ht="20.25" customHeight="1" x14ac:dyDescent="0.25">
      <c r="A19" s="1252" t="s">
        <v>123</v>
      </c>
      <c r="B19" s="1252"/>
      <c r="C19" s="1252"/>
      <c r="D19" s="1252"/>
      <c r="E19" s="969"/>
      <c r="F19" s="870"/>
      <c r="G19" s="870"/>
      <c r="H19" s="870"/>
    </row>
    <row r="20" spans="1:8" s="867" customFormat="1" ht="45" customHeight="1" x14ac:dyDescent="0.25">
      <c r="A20" s="1251" t="s">
        <v>122</v>
      </c>
      <c r="B20" s="1251"/>
      <c r="C20" s="1251"/>
      <c r="D20" s="1251"/>
      <c r="E20" s="970"/>
      <c r="F20" s="866">
        <f>'33'!M15</f>
        <v>4700000000000</v>
      </c>
      <c r="G20" s="866"/>
      <c r="H20" s="866"/>
    </row>
    <row r="21" spans="1:8" ht="21.75" customHeight="1" x14ac:dyDescent="0.25">
      <c r="A21" s="418"/>
      <c r="B21" s="418"/>
      <c r="C21" s="418"/>
      <c r="D21" s="418"/>
      <c r="E21" s="418"/>
      <c r="F21" s="418"/>
      <c r="G21" s="422"/>
      <c r="H21" s="422"/>
    </row>
    <row r="22" spans="1:8" s="874" customFormat="1" ht="23.25" customHeight="1" x14ac:dyDescent="0.25">
      <c r="A22" s="1252" t="s">
        <v>206</v>
      </c>
      <c r="B22" s="1252"/>
      <c r="C22" s="1252"/>
      <c r="D22" s="1252"/>
      <c r="E22" s="969"/>
      <c r="F22" s="870"/>
      <c r="G22" s="870"/>
      <c r="H22" s="870"/>
    </row>
    <row r="23" spans="1:8" s="868" customFormat="1" ht="62.25" customHeight="1" x14ac:dyDescent="0.2">
      <c r="A23" s="1251" t="s">
        <v>125</v>
      </c>
      <c r="B23" s="1251"/>
      <c r="C23" s="1251"/>
      <c r="D23" s="1251"/>
      <c r="E23" s="970"/>
      <c r="F23" s="866"/>
      <c r="G23" s="866"/>
      <c r="H23" s="866"/>
    </row>
    <row r="25" spans="1:8" s="409" customFormat="1" ht="15.75" customHeight="1" x14ac:dyDescent="0.2">
      <c r="A25" s="856" t="s">
        <v>154</v>
      </c>
      <c r="B25" s="418"/>
      <c r="C25" s="418"/>
      <c r="D25" s="418"/>
      <c r="E25" s="418"/>
      <c r="F25" s="674"/>
      <c r="G25" s="674"/>
      <c r="H25" s="674"/>
    </row>
    <row r="34" spans="1:6" x14ac:dyDescent="0.25">
      <c r="D34" s="415">
        <f>D17-D29</f>
        <v>0</v>
      </c>
    </row>
    <row r="36" spans="1:6" s="409" customFormat="1" ht="105.75" customHeight="1" x14ac:dyDescent="0.2">
      <c r="A36" s="594"/>
      <c r="B36" s="414"/>
      <c r="C36" s="414"/>
      <c r="D36" s="414"/>
      <c r="E36" s="414"/>
      <c r="F36" s="414"/>
    </row>
    <row r="37" spans="1:6" s="409" customFormat="1" ht="87" customHeight="1" x14ac:dyDescent="0.2">
      <c r="A37" s="1254"/>
      <c r="B37" s="1254"/>
      <c r="C37" s="1254"/>
      <c r="D37" s="1254"/>
      <c r="E37" s="1254"/>
      <c r="F37" s="1254"/>
    </row>
    <row r="38" spans="1:6" s="420" customFormat="1" ht="33" customHeight="1" x14ac:dyDescent="0.25">
      <c r="A38" s="856"/>
      <c r="B38" s="418"/>
      <c r="C38" s="418"/>
      <c r="D38" s="418"/>
      <c r="E38" s="418"/>
    </row>
    <row r="65" spans="1:1" s="421" customFormat="1" x14ac:dyDescent="0.25">
      <c r="A65" s="676"/>
    </row>
    <row r="78" spans="1:1" s="422" customFormat="1" x14ac:dyDescent="0.25">
      <c r="A78" s="419"/>
    </row>
    <row r="79" spans="1:1" s="422" customFormat="1" x14ac:dyDescent="0.25">
      <c r="A79" s="419"/>
    </row>
  </sheetData>
  <mergeCells count="16">
    <mergeCell ref="A22:D22"/>
    <mergeCell ref="A37:F37"/>
    <mergeCell ref="A5:D5"/>
    <mergeCell ref="A7:D7"/>
    <mergeCell ref="A9:D9"/>
    <mergeCell ref="A11:D11"/>
    <mergeCell ref="A23:D23"/>
    <mergeCell ref="A3:D3"/>
    <mergeCell ref="A2:D2"/>
    <mergeCell ref="A1:D1"/>
    <mergeCell ref="A20:D20"/>
    <mergeCell ref="A19:D19"/>
    <mergeCell ref="A16:D16"/>
    <mergeCell ref="A15:D15"/>
    <mergeCell ref="A13:D13"/>
    <mergeCell ref="A17:E17"/>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339933"/>
    <pageSetUpPr fitToPage="1"/>
  </sheetPr>
  <dimension ref="A1:H35"/>
  <sheetViews>
    <sheetView rightToLeft="1" tabSelected="1" showWhiteSpace="0" view="pageBreakPreview" topLeftCell="A13" zoomScaleNormal="100" zoomScaleSheetLayoutView="100" zoomScalePageLayoutView="70" workbookViewId="0">
      <selection activeCell="J22" sqref="J22"/>
    </sheetView>
  </sheetViews>
  <sheetFormatPr defaultColWidth="9" defaultRowHeight="12.75" x14ac:dyDescent="0.2"/>
  <cols>
    <col min="1" max="1" width="5.28515625" style="674" customWidth="1"/>
    <col min="2" max="3" width="26.140625" style="674" customWidth="1"/>
    <col min="4" max="4" width="25.42578125" style="674" customWidth="1"/>
    <col min="5" max="5" width="1.85546875" style="409" customWidth="1"/>
    <col min="6" max="16384" width="9" style="409"/>
  </cols>
  <sheetData>
    <row r="1" spans="1:8" ht="24.75" customHeight="1" x14ac:dyDescent="0.2">
      <c r="A1" s="1258" t="str">
        <f>'1'!A1:H1</f>
        <v>شرکت پالایش میعانات گازی آدیش جنوبی (سهامي خاص) - در مرحله قبل از بهره برداری</v>
      </c>
      <c r="B1" s="1258"/>
      <c r="C1" s="1258"/>
      <c r="D1" s="1258"/>
      <c r="E1" s="1258"/>
    </row>
    <row r="2" spans="1:8" ht="24.75" customHeight="1" x14ac:dyDescent="0.2">
      <c r="A2" s="1258" t="str">
        <f>'5'!A2</f>
        <v xml:space="preserve">یادداشت های توضیحی صورت های مالی </v>
      </c>
      <c r="B2" s="1258"/>
      <c r="C2" s="1258"/>
      <c r="D2" s="1258"/>
      <c r="E2" s="1258"/>
    </row>
    <row r="3" spans="1:8" ht="24.75" customHeight="1" x14ac:dyDescent="0.2">
      <c r="A3" s="1258" t="str">
        <f>'5'!A3</f>
        <v>سال مالی منتهی به 29 اسفندماه 1400</v>
      </c>
      <c r="B3" s="1258"/>
      <c r="C3" s="1258"/>
      <c r="D3" s="1258"/>
      <c r="E3" s="1258"/>
    </row>
    <row r="4" spans="1:8" ht="15" customHeight="1" x14ac:dyDescent="0.2">
      <c r="A4" s="963"/>
      <c r="B4" s="963"/>
      <c r="C4" s="963"/>
      <c r="D4" s="963"/>
      <c r="E4" s="858"/>
    </row>
    <row r="5" spans="1:8" s="871" customFormat="1" ht="25.5" customHeight="1" x14ac:dyDescent="0.2">
      <c r="A5" s="1251" t="s">
        <v>91</v>
      </c>
      <c r="B5" s="1251"/>
      <c r="C5" s="1251"/>
      <c r="D5" s="1251"/>
      <c r="E5" s="866"/>
      <c r="F5" s="866"/>
      <c r="G5" s="866"/>
      <c r="H5" s="866"/>
    </row>
    <row r="6" spans="1:8" s="871" customFormat="1" ht="24" customHeight="1" x14ac:dyDescent="0.2">
      <c r="A6" s="1251" t="s">
        <v>92</v>
      </c>
      <c r="B6" s="1251"/>
      <c r="C6" s="1251"/>
      <c r="D6" s="1251"/>
      <c r="E6" s="866"/>
      <c r="F6" s="866"/>
      <c r="G6" s="866"/>
      <c r="H6" s="866"/>
    </row>
    <row r="7" spans="1:8" s="871" customFormat="1" ht="41.25" customHeight="1" x14ac:dyDescent="0.2">
      <c r="A7" s="1251" t="s">
        <v>93</v>
      </c>
      <c r="B7" s="1251"/>
      <c r="C7" s="1251"/>
      <c r="D7" s="1251"/>
      <c r="E7" s="866"/>
      <c r="F7" s="866"/>
      <c r="G7" s="866"/>
      <c r="H7" s="866"/>
    </row>
    <row r="8" spans="1:8" s="868" customFormat="1" ht="14.25" customHeight="1" x14ac:dyDescent="0.2">
      <c r="A8" s="970"/>
      <c r="B8" s="970"/>
      <c r="C8" s="970"/>
      <c r="D8" s="970"/>
      <c r="E8" s="866"/>
      <c r="F8" s="866"/>
      <c r="G8" s="866"/>
      <c r="H8" s="866"/>
    </row>
    <row r="9" spans="1:8" s="420" customFormat="1" ht="21.75" customHeight="1" x14ac:dyDescent="0.25">
      <c r="A9" s="1259" t="s">
        <v>207</v>
      </c>
      <c r="B9" s="1259"/>
      <c r="C9" s="1259"/>
      <c r="D9" s="1259"/>
      <c r="E9" s="671"/>
      <c r="F9" s="671"/>
      <c r="G9" s="671"/>
      <c r="H9" s="671"/>
    </row>
    <row r="10" spans="1:8" s="876" customFormat="1" ht="38.25" customHeight="1" x14ac:dyDescent="0.25">
      <c r="A10" s="1251" t="s">
        <v>90</v>
      </c>
      <c r="B10" s="1251"/>
      <c r="C10" s="1251"/>
      <c r="D10" s="1251"/>
      <c r="E10" s="866"/>
      <c r="F10" s="866"/>
      <c r="G10" s="866"/>
      <c r="H10" s="866"/>
    </row>
    <row r="11" spans="1:8" s="876" customFormat="1" ht="41.25" customHeight="1" x14ac:dyDescent="0.25">
      <c r="A11" s="1251" t="s">
        <v>326</v>
      </c>
      <c r="B11" s="1251"/>
      <c r="C11" s="1251"/>
      <c r="D11" s="1251"/>
      <c r="E11" s="866"/>
      <c r="F11" s="866"/>
      <c r="G11" s="866"/>
      <c r="H11" s="866"/>
    </row>
    <row r="12" spans="1:8" s="420" customFormat="1" ht="15" customHeight="1" x14ac:dyDescent="0.25">
      <c r="A12" s="418"/>
      <c r="B12" s="418"/>
      <c r="C12" s="418"/>
      <c r="D12" s="418"/>
      <c r="E12" s="418"/>
      <c r="F12" s="675"/>
      <c r="G12" s="675"/>
      <c r="H12" s="675"/>
    </row>
    <row r="13" spans="1:8" s="420" customFormat="1" ht="23.25" customHeight="1" x14ac:dyDescent="0.25">
      <c r="A13" s="1259" t="s">
        <v>212</v>
      </c>
      <c r="B13" s="1259"/>
      <c r="C13" s="1259"/>
      <c r="D13" s="1259"/>
      <c r="E13" s="671"/>
      <c r="F13" s="671"/>
      <c r="G13" s="671"/>
      <c r="H13" s="671"/>
    </row>
    <row r="14" spans="1:8" s="876" customFormat="1" ht="41.25" customHeight="1" x14ac:dyDescent="0.25">
      <c r="A14" s="1251" t="s">
        <v>213</v>
      </c>
      <c r="B14" s="1251"/>
      <c r="C14" s="1251"/>
      <c r="D14" s="1251"/>
      <c r="E14" s="866"/>
      <c r="F14" s="866"/>
      <c r="G14" s="866"/>
      <c r="H14" s="866"/>
    </row>
    <row r="15" spans="1:8" s="876" customFormat="1" ht="38.25" customHeight="1" x14ac:dyDescent="0.25">
      <c r="A15" s="1251" t="s">
        <v>327</v>
      </c>
      <c r="B15" s="1251"/>
      <c r="C15" s="1251"/>
      <c r="D15" s="1251"/>
      <c r="E15" s="866"/>
      <c r="F15" s="866"/>
      <c r="G15" s="866"/>
      <c r="H15" s="866"/>
    </row>
    <row r="16" spans="1:8" s="420" customFormat="1" ht="15.75" customHeight="1" x14ac:dyDescent="0.25">
      <c r="A16" s="418"/>
      <c r="B16" s="418"/>
      <c r="C16" s="418"/>
      <c r="D16" s="418"/>
      <c r="E16" s="418"/>
    </row>
    <row r="17" spans="1:8" ht="18.75" customHeight="1" x14ac:dyDescent="0.2">
      <c r="A17" s="1259" t="s">
        <v>214</v>
      </c>
      <c r="B17" s="1259"/>
      <c r="C17" s="1259"/>
      <c r="D17" s="1259"/>
      <c r="E17" s="671"/>
      <c r="F17" s="671"/>
      <c r="G17" s="671"/>
      <c r="H17" s="671"/>
    </row>
    <row r="18" spans="1:8" s="871" customFormat="1" ht="99" customHeight="1" x14ac:dyDescent="0.2">
      <c r="A18" s="1257" t="s">
        <v>215</v>
      </c>
      <c r="B18" s="1257"/>
      <c r="C18" s="1257"/>
      <c r="D18" s="1257"/>
      <c r="E18" s="877"/>
      <c r="F18" s="877"/>
      <c r="G18" s="877"/>
      <c r="H18" s="877"/>
    </row>
    <row r="19" spans="1:8" s="871" customFormat="1" ht="78" customHeight="1" x14ac:dyDescent="0.2">
      <c r="A19" s="1257" t="s">
        <v>216</v>
      </c>
      <c r="B19" s="1257"/>
      <c r="C19" s="1257"/>
      <c r="D19" s="1257"/>
      <c r="E19" s="877"/>
    </row>
    <row r="20" spans="1:8" ht="22.5" customHeight="1" x14ac:dyDescent="0.2">
      <c r="B20" s="411" t="s">
        <v>83</v>
      </c>
      <c r="C20" s="411" t="s">
        <v>84</v>
      </c>
      <c r="D20" s="411" t="s">
        <v>85</v>
      </c>
      <c r="F20" s="410"/>
    </row>
    <row r="21" spans="1:8" ht="22.5" customHeight="1" x14ac:dyDescent="0.2">
      <c r="B21" s="412" t="s">
        <v>130</v>
      </c>
      <c r="C21" s="413" t="s">
        <v>208</v>
      </c>
      <c r="D21" s="412" t="s">
        <v>88</v>
      </c>
      <c r="F21" s="409">
        <f>'33'!M15</f>
        <v>4700000000000</v>
      </c>
    </row>
    <row r="22" spans="1:8" ht="22.5" customHeight="1" x14ac:dyDescent="0.2">
      <c r="B22" s="413" t="s">
        <v>210</v>
      </c>
      <c r="C22" s="413" t="s">
        <v>209</v>
      </c>
      <c r="D22" s="413" t="s">
        <v>88</v>
      </c>
    </row>
    <row r="23" spans="1:8" ht="22.5" customHeight="1" x14ac:dyDescent="0.2">
      <c r="B23" s="413" t="s">
        <v>148</v>
      </c>
      <c r="C23" s="413" t="s">
        <v>211</v>
      </c>
      <c r="D23" s="413" t="s">
        <v>89</v>
      </c>
    </row>
    <row r="24" spans="1:8" s="990" customFormat="1" ht="22.5" customHeight="1" x14ac:dyDescent="0.25">
      <c r="B24" s="413" t="s">
        <v>2562</v>
      </c>
      <c r="C24" s="413" t="s">
        <v>2563</v>
      </c>
      <c r="D24" s="413" t="s">
        <v>88</v>
      </c>
    </row>
    <row r="25" spans="1:8" ht="18" customHeight="1" x14ac:dyDescent="0.2">
      <c r="A25" s="593"/>
      <c r="B25" s="593"/>
      <c r="C25" s="593"/>
      <c r="D25" s="972"/>
      <c r="E25" s="413"/>
    </row>
    <row r="35" spans="4:4" x14ac:dyDescent="0.2">
      <c r="D35" s="674">
        <f>D18-D30</f>
        <v>0</v>
      </c>
    </row>
  </sheetData>
  <mergeCells count="15">
    <mergeCell ref="A19:D19"/>
    <mergeCell ref="A1:E1"/>
    <mergeCell ref="A2:E2"/>
    <mergeCell ref="A3:E3"/>
    <mergeCell ref="A18:D18"/>
    <mergeCell ref="A17:D17"/>
    <mergeCell ref="A15:D15"/>
    <mergeCell ref="A14:D14"/>
    <mergeCell ref="A13:D13"/>
    <mergeCell ref="A11:D11"/>
    <mergeCell ref="A10:D10"/>
    <mergeCell ref="A9:D9"/>
    <mergeCell ref="A7:D7"/>
    <mergeCell ref="A6:D6"/>
    <mergeCell ref="A5:D5"/>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7AE4A-CF0E-4BBB-9A4E-98499A8B690C}">
  <sheetPr>
    <tabColor rgb="FF00B050"/>
    <pageSetUpPr fitToPage="1"/>
  </sheetPr>
  <dimension ref="A1:F34"/>
  <sheetViews>
    <sheetView rightToLeft="1" tabSelected="1" showWhiteSpace="0" view="pageBreakPreview" topLeftCell="A7" zoomScaleNormal="100" zoomScaleSheetLayoutView="100" zoomScalePageLayoutView="70" workbookViewId="0">
      <selection activeCell="J22" sqref="J22"/>
    </sheetView>
  </sheetViews>
  <sheetFormatPr defaultColWidth="9" defaultRowHeight="12.75" x14ac:dyDescent="0.2"/>
  <cols>
    <col min="1" max="1" width="7.42578125" style="409" customWidth="1"/>
    <col min="2" max="3" width="26.140625" style="409" customWidth="1"/>
    <col min="4" max="4" width="24.28515625" style="409" customWidth="1"/>
    <col min="5" max="5" width="0.7109375" style="409" customWidth="1"/>
    <col min="6" max="16384" width="9" style="409"/>
  </cols>
  <sheetData>
    <row r="1" spans="1:6" ht="20.25" customHeight="1" x14ac:dyDescent="0.2">
      <c r="A1" s="1258" t="str">
        <f>'1'!A1:H1</f>
        <v>شرکت پالایش میعانات گازی آدیش جنوبی (سهامي خاص) - در مرحله قبل از بهره برداری</v>
      </c>
      <c r="B1" s="1258"/>
      <c r="C1" s="1258"/>
      <c r="D1" s="1258"/>
      <c r="E1" s="1258"/>
    </row>
    <row r="2" spans="1:6" ht="20.25" customHeight="1" x14ac:dyDescent="0.2">
      <c r="A2" s="1258" t="str">
        <f>'5'!A2</f>
        <v xml:space="preserve">یادداشت های توضیحی صورت های مالی </v>
      </c>
      <c r="B2" s="1258"/>
      <c r="C2" s="1258"/>
      <c r="D2" s="1258"/>
      <c r="E2" s="1258"/>
    </row>
    <row r="3" spans="1:6" ht="20.25" customHeight="1" x14ac:dyDescent="0.2">
      <c r="A3" s="1258" t="str">
        <f>'5'!A3</f>
        <v>سال مالی منتهی به 29 اسفندماه 1400</v>
      </c>
      <c r="B3" s="1258"/>
      <c r="C3" s="1258"/>
      <c r="D3" s="1258"/>
      <c r="E3" s="1258"/>
    </row>
    <row r="4" spans="1:6" ht="15" customHeight="1" x14ac:dyDescent="0.2">
      <c r="A4" s="671"/>
      <c r="B4" s="671"/>
      <c r="C4" s="671"/>
      <c r="D4" s="671"/>
      <c r="E4" s="858"/>
    </row>
    <row r="5" spans="1:6" s="871" customFormat="1" ht="117" customHeight="1" x14ac:dyDescent="0.2">
      <c r="A5" s="1260" t="s">
        <v>126</v>
      </c>
      <c r="B5" s="1260"/>
      <c r="C5" s="1260"/>
      <c r="D5" s="1260"/>
      <c r="E5" s="877"/>
    </row>
    <row r="6" spans="1:6" ht="21" x14ac:dyDescent="0.2">
      <c r="A6" s="973"/>
      <c r="B6" s="973"/>
      <c r="C6" s="973"/>
      <c r="D6" s="973"/>
      <c r="E6" s="414"/>
    </row>
    <row r="7" spans="1:6" ht="30.75" customHeight="1" x14ac:dyDescent="0.2">
      <c r="A7" s="1261" t="s">
        <v>127</v>
      </c>
      <c r="B7" s="1261"/>
      <c r="C7" s="1261"/>
      <c r="D7" s="1261"/>
      <c r="E7" s="417"/>
      <c r="F7" s="417"/>
    </row>
    <row r="8" spans="1:6" s="867" customFormat="1" ht="101.25" customHeight="1" x14ac:dyDescent="0.25">
      <c r="A8" s="1262" t="s">
        <v>128</v>
      </c>
      <c r="B8" s="1262"/>
      <c r="C8" s="1262"/>
      <c r="D8" s="1262"/>
      <c r="E8" s="866"/>
      <c r="F8" s="866"/>
    </row>
    <row r="9" spans="1:6" s="867" customFormat="1" ht="42.75" customHeight="1" x14ac:dyDescent="0.25">
      <c r="A9" s="1262" t="s">
        <v>112</v>
      </c>
      <c r="B9" s="1262"/>
      <c r="C9" s="1262"/>
      <c r="D9" s="1262"/>
      <c r="E9" s="866"/>
      <c r="F9" s="416"/>
    </row>
    <row r="10" spans="1:6" s="415" customFormat="1" ht="22.5" customHeight="1" x14ac:dyDescent="0.25">
      <c r="A10" s="670"/>
      <c r="B10" s="670"/>
      <c r="C10" s="670"/>
      <c r="D10" s="670"/>
      <c r="E10" s="670"/>
      <c r="F10" s="416"/>
    </row>
    <row r="11" spans="1:6" s="415" customFormat="1" ht="22.5" customHeight="1" x14ac:dyDescent="0.25">
      <c r="B11" s="411" t="s">
        <v>83</v>
      </c>
      <c r="C11" s="411" t="s">
        <v>84</v>
      </c>
      <c r="D11" s="411" t="s">
        <v>85</v>
      </c>
    </row>
    <row r="12" spans="1:6" s="415" customFormat="1" ht="22.5" customHeight="1" x14ac:dyDescent="0.25">
      <c r="B12" s="413" t="s">
        <v>86</v>
      </c>
      <c r="C12" s="413" t="s">
        <v>87</v>
      </c>
      <c r="D12" s="413" t="s">
        <v>88</v>
      </c>
      <c r="E12" s="413"/>
    </row>
    <row r="13" spans="1:6" s="415" customFormat="1" ht="22.5" customHeight="1" x14ac:dyDescent="0.25">
      <c r="B13" s="971"/>
      <c r="C13" s="971"/>
      <c r="D13" s="971"/>
      <c r="E13" s="413"/>
    </row>
    <row r="14" spans="1:6" ht="30.75" customHeight="1" x14ac:dyDescent="0.2">
      <c r="A14" s="1261" t="s">
        <v>2576</v>
      </c>
      <c r="B14" s="1261"/>
      <c r="C14" s="1261"/>
      <c r="D14" s="1261"/>
      <c r="E14" s="417"/>
      <c r="F14" s="417"/>
    </row>
    <row r="15" spans="1:6" s="871" customFormat="1" ht="72.75" customHeight="1" x14ac:dyDescent="0.2">
      <c r="A15" s="1260" t="s">
        <v>217</v>
      </c>
      <c r="B15" s="1260"/>
      <c r="C15" s="1260"/>
      <c r="D15" s="1260"/>
      <c r="E15" s="877"/>
      <c r="F15" s="877"/>
    </row>
    <row r="16" spans="1:6" s="871" customFormat="1" ht="52.5" customHeight="1" x14ac:dyDescent="0.2">
      <c r="A16" s="1260" t="s">
        <v>218</v>
      </c>
      <c r="B16" s="1260"/>
      <c r="C16" s="1260"/>
      <c r="D16" s="1260"/>
      <c r="E16" s="866"/>
      <c r="F16" s="877"/>
    </row>
    <row r="20" spans="6:6" x14ac:dyDescent="0.2">
      <c r="F20" s="409">
        <f>'33'!M15</f>
        <v>4700000000000</v>
      </c>
    </row>
    <row r="34" spans="4:4" x14ac:dyDescent="0.2">
      <c r="D34" s="409">
        <f>D17-D29</f>
        <v>0</v>
      </c>
    </row>
  </sheetData>
  <mergeCells count="10">
    <mergeCell ref="A16:D16"/>
    <mergeCell ref="A15:D15"/>
    <mergeCell ref="A14:D14"/>
    <mergeCell ref="A1:E1"/>
    <mergeCell ref="A2:E2"/>
    <mergeCell ref="A3:E3"/>
    <mergeCell ref="A7:D7"/>
    <mergeCell ref="A9:D9"/>
    <mergeCell ref="A8:D8"/>
    <mergeCell ref="A5:D5"/>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05133-FC53-4C0A-B938-FF6DDE7EC5E6}">
  <sheetPr>
    <tabColor rgb="FF00B050"/>
    <pageSetUpPr fitToPage="1"/>
  </sheetPr>
  <dimension ref="A1:F35"/>
  <sheetViews>
    <sheetView rightToLeft="1" tabSelected="1" showWhiteSpace="0" view="pageBreakPreview" topLeftCell="A10" zoomScaleNormal="100" zoomScaleSheetLayoutView="100" zoomScalePageLayoutView="70" workbookViewId="0">
      <selection activeCell="J22" sqref="J22"/>
    </sheetView>
  </sheetViews>
  <sheetFormatPr defaultColWidth="9" defaultRowHeight="12.75" x14ac:dyDescent="0.2"/>
  <cols>
    <col min="1" max="1" width="5.28515625" style="410" customWidth="1"/>
    <col min="2" max="4" width="25.28515625" style="409" customWidth="1"/>
    <col min="5" max="5" width="3.85546875" style="409" customWidth="1"/>
    <col min="6" max="16384" width="9" style="409"/>
  </cols>
  <sheetData>
    <row r="1" spans="1:6" ht="20.25" customHeight="1" x14ac:dyDescent="0.2">
      <c r="A1" s="1258" t="str">
        <f>'1'!A1:H1</f>
        <v>شرکت پالایش میعانات گازی آدیش جنوبی (سهامي خاص) - در مرحله قبل از بهره برداری</v>
      </c>
      <c r="B1" s="1258"/>
      <c r="C1" s="1258"/>
      <c r="D1" s="1258"/>
      <c r="E1" s="1258"/>
    </row>
    <row r="2" spans="1:6" ht="20.25" customHeight="1" x14ac:dyDescent="0.2">
      <c r="A2" s="1258" t="str">
        <f>'5'!A2</f>
        <v xml:space="preserve">یادداشت های توضیحی صورت های مالی </v>
      </c>
      <c r="B2" s="1258"/>
      <c r="C2" s="1258"/>
      <c r="D2" s="1258"/>
      <c r="E2" s="1258"/>
    </row>
    <row r="3" spans="1:6" ht="20.25" customHeight="1" x14ac:dyDescent="0.2">
      <c r="A3" s="1258" t="str">
        <f>'5'!A3</f>
        <v>سال مالی منتهی به 29 اسفندماه 1400</v>
      </c>
      <c r="B3" s="1258"/>
      <c r="C3" s="1258"/>
      <c r="D3" s="1258"/>
      <c r="E3" s="1258"/>
    </row>
    <row r="4" spans="1:6" ht="10.5" customHeight="1" x14ac:dyDescent="0.2">
      <c r="A4" s="858"/>
      <c r="B4" s="858"/>
      <c r="C4" s="858"/>
      <c r="D4" s="858"/>
      <c r="E4" s="858"/>
    </row>
    <row r="5" spans="1:6" s="871" customFormat="1" ht="77.25" customHeight="1" x14ac:dyDescent="0.2">
      <c r="A5" s="1251" t="s">
        <v>2577</v>
      </c>
      <c r="B5" s="1251"/>
      <c r="C5" s="1251"/>
      <c r="D5" s="1251"/>
      <c r="E5" s="866"/>
    </row>
    <row r="6" spans="1:6" s="871" customFormat="1" ht="66" customHeight="1" x14ac:dyDescent="0.2">
      <c r="A6" s="1251" t="s">
        <v>2578</v>
      </c>
      <c r="B6" s="1251"/>
      <c r="C6" s="1251"/>
      <c r="D6" s="1251"/>
      <c r="E6" s="866"/>
    </row>
    <row r="7" spans="1:6" s="887" customFormat="1" ht="97.5" customHeight="1" x14ac:dyDescent="0.2">
      <c r="A7" s="1251" t="s">
        <v>2579</v>
      </c>
      <c r="B7" s="1251"/>
      <c r="C7" s="1251"/>
      <c r="D7" s="1251"/>
      <c r="E7" s="875"/>
    </row>
    <row r="8" spans="1:6" ht="12.75" customHeight="1" x14ac:dyDescent="0.2">
      <c r="A8" s="856"/>
      <c r="B8" s="418"/>
      <c r="C8" s="418"/>
      <c r="D8" s="418"/>
      <c r="E8" s="418"/>
    </row>
    <row r="9" spans="1:6" s="889" customFormat="1" ht="22.5" customHeight="1" x14ac:dyDescent="0.6">
      <c r="A9" s="1264" t="s">
        <v>2580</v>
      </c>
      <c r="B9" s="1264"/>
      <c r="C9" s="1264"/>
      <c r="D9" s="1264"/>
      <c r="E9" s="1264"/>
      <c r="F9" s="888"/>
    </row>
    <row r="10" spans="1:6" s="891" customFormat="1" ht="97.5" customHeight="1" x14ac:dyDescent="0.25">
      <c r="A10" s="1251" t="s">
        <v>1759</v>
      </c>
      <c r="B10" s="1251"/>
      <c r="C10" s="1251"/>
      <c r="D10" s="1251"/>
      <c r="E10" s="875"/>
      <c r="F10" s="890"/>
    </row>
    <row r="11" spans="1:6" ht="12.75" customHeight="1" x14ac:dyDescent="0.2"/>
    <row r="12" spans="1:6" s="892" customFormat="1" ht="21.75" customHeight="1" x14ac:dyDescent="0.2">
      <c r="A12" s="1264" t="s">
        <v>2581</v>
      </c>
      <c r="B12" s="1264"/>
      <c r="C12" s="1264"/>
      <c r="D12" s="1264"/>
      <c r="E12" s="1264"/>
    </row>
    <row r="13" spans="1:6" s="887" customFormat="1" ht="61.5" customHeight="1" x14ac:dyDescent="0.2">
      <c r="A13" s="1257" t="s">
        <v>124</v>
      </c>
      <c r="B13" s="1257"/>
      <c r="C13" s="1257"/>
      <c r="D13" s="1257"/>
      <c r="E13" s="893"/>
    </row>
    <row r="14" spans="1:6" s="410" customFormat="1" ht="27" customHeight="1" x14ac:dyDescent="0.2">
      <c r="A14" s="1264" t="s">
        <v>2582</v>
      </c>
      <c r="B14" s="1264"/>
      <c r="C14" s="1264"/>
      <c r="D14" s="1264"/>
      <c r="E14" s="859"/>
    </row>
    <row r="15" spans="1:6" s="887" customFormat="1" ht="39" customHeight="1" x14ac:dyDescent="0.2">
      <c r="A15" s="1263" t="s">
        <v>320</v>
      </c>
      <c r="B15" s="1263"/>
      <c r="C15" s="1263"/>
      <c r="D15" s="1263"/>
      <c r="E15" s="894"/>
    </row>
    <row r="16" spans="1:6" ht="8.25" customHeight="1" x14ac:dyDescent="0.2"/>
    <row r="17" spans="1:6" s="410" customFormat="1" ht="27" customHeight="1" x14ac:dyDescent="0.2">
      <c r="A17" s="1264" t="s">
        <v>313</v>
      </c>
      <c r="B17" s="1264"/>
      <c r="C17" s="1264"/>
      <c r="D17" s="1264"/>
      <c r="E17" s="859"/>
    </row>
    <row r="18" spans="1:6" s="887" customFormat="1" ht="20.25" customHeight="1" x14ac:dyDescent="0.2">
      <c r="A18" s="1257" t="s">
        <v>314</v>
      </c>
      <c r="B18" s="1257"/>
      <c r="C18" s="1257"/>
      <c r="D18" s="1257"/>
      <c r="E18" s="893"/>
    </row>
    <row r="19" spans="1:6" s="887" customFormat="1" ht="60.75" customHeight="1" x14ac:dyDescent="0.2">
      <c r="A19" s="1263" t="s">
        <v>1532</v>
      </c>
      <c r="B19" s="1263"/>
      <c r="C19" s="1263"/>
      <c r="D19" s="1263"/>
      <c r="E19" s="894"/>
    </row>
    <row r="20" spans="1:6" ht="11.25" customHeight="1" x14ac:dyDescent="0.2"/>
    <row r="21" spans="1:6" x14ac:dyDescent="0.2">
      <c r="F21" s="409">
        <f>'33'!M15</f>
        <v>4700000000000</v>
      </c>
    </row>
    <row r="35" spans="4:4" x14ac:dyDescent="0.2">
      <c r="D35" s="409">
        <f>D18-D30</f>
        <v>0</v>
      </c>
    </row>
  </sheetData>
  <mergeCells count="15">
    <mergeCell ref="A7:D7"/>
    <mergeCell ref="A1:E1"/>
    <mergeCell ref="A2:E2"/>
    <mergeCell ref="A3:E3"/>
    <mergeCell ref="A19:D19"/>
    <mergeCell ref="A9:E9"/>
    <mergeCell ref="A12:E12"/>
    <mergeCell ref="A10:D10"/>
    <mergeCell ref="A13:D13"/>
    <mergeCell ref="A14:D14"/>
    <mergeCell ref="A15:D15"/>
    <mergeCell ref="A17:D17"/>
    <mergeCell ref="A18:D18"/>
    <mergeCell ref="A6:D6"/>
    <mergeCell ref="A5:D5"/>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FFFF00"/>
    <pageSetUpPr fitToPage="1"/>
  </sheetPr>
  <dimension ref="A1:AA23"/>
  <sheetViews>
    <sheetView rightToLeft="1" tabSelected="1" view="pageBreakPreview" topLeftCell="A4" zoomScale="120" zoomScaleNormal="70" zoomScaleSheetLayoutView="120" zoomScalePageLayoutView="40" workbookViewId="0">
      <selection activeCell="J22" sqref="J22"/>
    </sheetView>
  </sheetViews>
  <sheetFormatPr defaultColWidth="8.7109375" defaultRowHeight="150" customHeight="1" x14ac:dyDescent="0.25"/>
  <cols>
    <col min="1" max="1" width="11.85546875" style="661" customWidth="1"/>
    <col min="2" max="2" width="0.5703125" style="235" customWidth="1"/>
    <col min="3" max="3" width="10.85546875" style="235" customWidth="1"/>
    <col min="4" max="4" width="0.42578125" style="235" customWidth="1"/>
    <col min="5" max="5" width="10.42578125" style="235" customWidth="1"/>
    <col min="6" max="6" width="0.7109375" style="235" customWidth="1"/>
    <col min="7" max="7" width="13.5703125" style="235" hidden="1" customWidth="1"/>
    <col min="8" max="8" width="0.5703125" style="235" hidden="1" customWidth="1"/>
    <col min="9" max="9" width="10.7109375" style="235" customWidth="1"/>
    <col min="10" max="10" width="0.7109375" style="235" customWidth="1"/>
    <col min="11" max="11" width="11.140625" style="235" customWidth="1"/>
    <col min="12" max="12" width="0.5703125" style="235" customWidth="1"/>
    <col min="13" max="13" width="11" style="235" customWidth="1"/>
    <col min="14" max="14" width="0.85546875" style="235" customWidth="1"/>
    <col min="15" max="15" width="13.5703125" style="292" hidden="1" customWidth="1"/>
    <col min="16" max="16" width="0.85546875" style="235" hidden="1" customWidth="1"/>
    <col min="17" max="17" width="11.140625" style="235" customWidth="1"/>
    <col min="18" max="18" width="0.7109375" style="235" customWidth="1"/>
    <col min="19" max="19" width="12.7109375" style="235" customWidth="1"/>
    <col min="20" max="20" width="0.7109375" style="235" customWidth="1"/>
    <col min="21" max="21" width="13.140625" style="235" customWidth="1"/>
    <col min="22" max="22" width="0.5703125" style="235" customWidth="1"/>
    <col min="23" max="23" width="13.28515625" style="235" customWidth="1"/>
    <col min="24" max="24" width="0.5703125" style="235" customWidth="1"/>
    <col min="25" max="25" width="18.28515625" style="248" bestFit="1" customWidth="1"/>
    <col min="26" max="26" width="29.5703125" style="216" bestFit="1" customWidth="1"/>
    <col min="27" max="27" width="21.7109375" style="248" bestFit="1" customWidth="1"/>
    <col min="28" max="16384" width="8.7109375" style="216"/>
  </cols>
  <sheetData>
    <row r="1" spans="1:27" s="206" customFormat="1" ht="19.5" customHeight="1" x14ac:dyDescent="0.25">
      <c r="A1" s="1240" t="str">
        <f>'1'!A1:H1</f>
        <v>شرکت پالایش میعانات گازی آدیش جنوبی (سهامي خاص) - در مرحله قبل از بهره برداری</v>
      </c>
      <c r="B1" s="1240"/>
      <c r="C1" s="1240"/>
      <c r="D1" s="1240"/>
      <c r="E1" s="1240"/>
      <c r="F1" s="1240"/>
      <c r="G1" s="1240"/>
      <c r="H1" s="1240"/>
      <c r="I1" s="1240"/>
      <c r="J1" s="1240"/>
      <c r="K1" s="1240"/>
      <c r="L1" s="1240"/>
      <c r="M1" s="1240"/>
      <c r="N1" s="1240"/>
      <c r="O1" s="1240"/>
      <c r="P1" s="1240"/>
      <c r="Q1" s="1240"/>
      <c r="R1" s="1240"/>
      <c r="S1" s="1240"/>
      <c r="T1" s="1240"/>
      <c r="U1" s="1240"/>
      <c r="V1" s="1240"/>
      <c r="W1" s="1240"/>
      <c r="X1" s="1240"/>
      <c r="Y1" s="245"/>
      <c r="AA1" s="245"/>
    </row>
    <row r="2" spans="1:27" s="206" customFormat="1" ht="19.5" customHeight="1" x14ac:dyDescent="0.25">
      <c r="A2" s="1240" t="str">
        <f>'5'!A2:H2</f>
        <v xml:space="preserve">یادداشت های توضیحی صورت های مالی </v>
      </c>
      <c r="B2" s="1240"/>
      <c r="C2" s="1240"/>
      <c r="D2" s="1240"/>
      <c r="E2" s="1240"/>
      <c r="F2" s="1240"/>
      <c r="G2" s="1240"/>
      <c r="H2" s="1240"/>
      <c r="I2" s="1240"/>
      <c r="J2" s="1240"/>
      <c r="K2" s="1240"/>
      <c r="L2" s="1240"/>
      <c r="M2" s="1240"/>
      <c r="N2" s="1240"/>
      <c r="O2" s="1240"/>
      <c r="P2" s="1240"/>
      <c r="Q2" s="1240"/>
      <c r="R2" s="1240"/>
      <c r="S2" s="1240"/>
      <c r="T2" s="1240"/>
      <c r="U2" s="1240"/>
      <c r="V2" s="1240"/>
      <c r="W2" s="1240"/>
      <c r="X2" s="1240"/>
      <c r="Y2" s="245"/>
      <c r="AA2" s="245"/>
    </row>
    <row r="3" spans="1:27" s="206" customFormat="1" ht="19.5" customHeight="1" x14ac:dyDescent="0.25">
      <c r="A3" s="1240" t="str">
        <f>'5'!A3:H3</f>
        <v>سال مالی منتهی به 29 اسفندماه 1400</v>
      </c>
      <c r="B3" s="1240"/>
      <c r="C3" s="1240"/>
      <c r="D3" s="1240"/>
      <c r="E3" s="1240"/>
      <c r="F3" s="1240"/>
      <c r="G3" s="1240"/>
      <c r="H3" s="1240"/>
      <c r="I3" s="1240"/>
      <c r="J3" s="1240"/>
      <c r="K3" s="1240"/>
      <c r="L3" s="1240"/>
      <c r="M3" s="1240"/>
      <c r="N3" s="1240"/>
      <c r="O3" s="1240"/>
      <c r="P3" s="1240"/>
      <c r="Q3" s="1240"/>
      <c r="R3" s="1240"/>
      <c r="S3" s="1240"/>
      <c r="T3" s="1240"/>
      <c r="U3" s="1240"/>
      <c r="V3" s="1240"/>
      <c r="W3" s="1240"/>
      <c r="X3" s="1240"/>
      <c r="Y3" s="245"/>
      <c r="AA3" s="245"/>
    </row>
    <row r="4" spans="1:27" ht="21.75" customHeight="1" x14ac:dyDescent="0.45">
      <c r="A4" s="1266" t="s">
        <v>315</v>
      </c>
      <c r="B4" s="1266"/>
      <c r="C4" s="1266"/>
      <c r="D4" s="216"/>
      <c r="E4" s="216"/>
      <c r="F4" s="216"/>
      <c r="G4" s="216"/>
      <c r="H4" s="310"/>
      <c r="I4" s="216"/>
      <c r="J4" s="216"/>
      <c r="K4" s="216"/>
      <c r="L4" s="216"/>
      <c r="M4" s="216"/>
      <c r="N4" s="216"/>
      <c r="O4" s="406"/>
      <c r="P4" s="407"/>
      <c r="Q4" s="407"/>
      <c r="R4" s="300"/>
      <c r="S4" s="407"/>
      <c r="T4" s="300"/>
      <c r="U4" s="1265" t="s">
        <v>55</v>
      </c>
      <c r="V4" s="1265"/>
      <c r="W4" s="1265"/>
      <c r="X4" s="216"/>
    </row>
    <row r="5" spans="1:27" s="881" customFormat="1" ht="36" customHeight="1" x14ac:dyDescent="0.25">
      <c r="A5" s="964"/>
      <c r="B5" s="346"/>
      <c r="C5" s="965" t="s">
        <v>149</v>
      </c>
      <c r="D5" s="346"/>
      <c r="E5" s="965" t="s">
        <v>717</v>
      </c>
      <c r="F5" s="346"/>
      <c r="G5" s="965" t="s">
        <v>718</v>
      </c>
      <c r="H5" s="346"/>
      <c r="I5" s="965" t="s">
        <v>130</v>
      </c>
      <c r="J5" s="346"/>
      <c r="K5" s="965" t="s">
        <v>51</v>
      </c>
      <c r="L5" s="346"/>
      <c r="M5" s="965" t="s">
        <v>148</v>
      </c>
      <c r="N5" s="346"/>
      <c r="O5" s="965" t="s">
        <v>721</v>
      </c>
      <c r="P5" s="346"/>
      <c r="Q5" s="965" t="s">
        <v>53</v>
      </c>
      <c r="R5" s="879"/>
      <c r="S5" s="965" t="s">
        <v>150</v>
      </c>
      <c r="T5" s="879"/>
      <c r="U5" s="965" t="s">
        <v>151</v>
      </c>
      <c r="V5" s="346"/>
      <c r="W5" s="965" t="s">
        <v>53</v>
      </c>
      <c r="X5" s="346"/>
      <c r="Y5" s="880"/>
      <c r="AA5" s="880"/>
    </row>
    <row r="6" spans="1:27" s="886" customFormat="1" ht="21" customHeight="1" x14ac:dyDescent="0.25">
      <c r="A6" s="878" t="s">
        <v>131</v>
      </c>
      <c r="B6" s="878"/>
      <c r="C6" s="878"/>
      <c r="D6" s="878"/>
      <c r="E6" s="878"/>
      <c r="F6" s="878"/>
      <c r="G6" s="878"/>
      <c r="H6" s="878"/>
      <c r="I6" s="878"/>
      <c r="J6" s="878"/>
      <c r="K6" s="884"/>
      <c r="L6" s="878"/>
      <c r="M6" s="884"/>
      <c r="N6" s="878"/>
      <c r="O6" s="878"/>
      <c r="P6" s="878"/>
      <c r="Q6" s="878"/>
      <c r="R6" s="884"/>
      <c r="S6" s="878"/>
      <c r="T6" s="884"/>
      <c r="U6" s="878"/>
      <c r="V6" s="878"/>
      <c r="W6" s="878"/>
      <c r="X6" s="878"/>
      <c r="Y6" s="885"/>
      <c r="AA6" s="885"/>
    </row>
    <row r="7" spans="1:27" s="681" customFormat="1" ht="21" customHeight="1" x14ac:dyDescent="0.25">
      <c r="A7" s="882" t="s">
        <v>2360</v>
      </c>
      <c r="B7" s="678"/>
      <c r="C7" s="1092">
        <f>SUM('تراز 1400'!$I$191)</f>
        <v>22927000000</v>
      </c>
      <c r="D7" s="1092"/>
      <c r="E7" s="1092">
        <v>0</v>
      </c>
      <c r="F7" s="1092"/>
      <c r="G7" s="1092">
        <v>0</v>
      </c>
      <c r="H7" s="1093"/>
      <c r="I7" s="1092">
        <f>SUM('تراز 1399'!$J$122)+1</f>
        <v>962000000</v>
      </c>
      <c r="J7" s="1092"/>
      <c r="K7" s="1092">
        <f>SUM('تراز 1399'!$J$125)+1</f>
        <v>12289000000</v>
      </c>
      <c r="L7" s="1092"/>
      <c r="M7" s="1092">
        <f>SUM('تراز 1399'!$J$124)+1</f>
        <v>2261000000</v>
      </c>
      <c r="N7" s="1092"/>
      <c r="O7" s="1092">
        <v>0</v>
      </c>
      <c r="P7" s="1092"/>
      <c r="Q7" s="1092">
        <f>C7+I7+K7+M7+O7+E7+G7</f>
        <v>38439000000</v>
      </c>
      <c r="R7" s="1092"/>
      <c r="S7" s="1092">
        <f>'12'!Z25</f>
        <v>4210604000000</v>
      </c>
      <c r="T7" s="1092"/>
      <c r="U7" s="1092">
        <v>3827327000000</v>
      </c>
      <c r="V7" s="1092"/>
      <c r="W7" s="1092">
        <f t="shared" ref="W7:W13" si="0">SUM(Q7:V7)</f>
        <v>8076370000000</v>
      </c>
      <c r="X7" s="679"/>
      <c r="Y7" s="680"/>
      <c r="AA7" s="680"/>
    </row>
    <row r="8" spans="1:27" s="681" customFormat="1" ht="21" customHeight="1" x14ac:dyDescent="0.25">
      <c r="A8" s="882" t="s">
        <v>56</v>
      </c>
      <c r="B8" s="678"/>
      <c r="C8" s="1092">
        <v>0</v>
      </c>
      <c r="D8" s="1092"/>
      <c r="E8" s="1092">
        <f>SUM('تراز 1400'!$I$192)</f>
        <v>56111000000</v>
      </c>
      <c r="F8" s="1092"/>
      <c r="G8" s="1092">
        <v>0</v>
      </c>
      <c r="H8" s="1093"/>
      <c r="I8" s="1092">
        <f>SUM('تراز 1399'!$L$122,-'تراز 1399'!$M$122)</f>
        <v>2214000000</v>
      </c>
      <c r="J8" s="1092"/>
      <c r="K8" s="1092">
        <f>SUM('تراز 1399'!$L$125,-'تراز 1399'!$M$125)</f>
        <v>6360000000</v>
      </c>
      <c r="L8" s="1092"/>
      <c r="M8" s="1092">
        <f>SUM('تراز 1399'!$L$124)</f>
        <v>165000000</v>
      </c>
      <c r="N8" s="1092"/>
      <c r="O8" s="1092">
        <v>0</v>
      </c>
      <c r="P8" s="1092"/>
      <c r="Q8" s="1092">
        <f>C8+I8+K8+M8+O8+E8+G8</f>
        <v>64850000000</v>
      </c>
      <c r="R8" s="1092"/>
      <c r="S8" s="1092">
        <f>'12'!AD25-S9</f>
        <v>9501191000000</v>
      </c>
      <c r="T8" s="1092"/>
      <c r="U8" s="1092">
        <v>0</v>
      </c>
      <c r="V8" s="1092"/>
      <c r="W8" s="1092">
        <f t="shared" si="0"/>
        <v>9566041000000</v>
      </c>
      <c r="X8" s="679"/>
      <c r="Y8" s="680"/>
      <c r="AA8" s="680"/>
    </row>
    <row r="9" spans="1:27" s="681" customFormat="1" ht="21" customHeight="1" x14ac:dyDescent="0.25">
      <c r="A9" s="882" t="s">
        <v>191</v>
      </c>
      <c r="B9" s="678"/>
      <c r="C9" s="1092">
        <v>0</v>
      </c>
      <c r="D9" s="1092"/>
      <c r="E9" s="1092">
        <v>0</v>
      </c>
      <c r="F9" s="1092"/>
      <c r="G9" s="1092">
        <v>0</v>
      </c>
      <c r="H9" s="1093"/>
      <c r="I9" s="1092">
        <v>0</v>
      </c>
      <c r="J9" s="1092"/>
      <c r="K9" s="1092">
        <v>0</v>
      </c>
      <c r="L9" s="1092"/>
      <c r="M9" s="1092">
        <v>0</v>
      </c>
      <c r="N9" s="1092"/>
      <c r="O9" s="1092">
        <v>0</v>
      </c>
      <c r="P9" s="1092"/>
      <c r="Q9" s="1092">
        <v>0</v>
      </c>
      <c r="R9" s="1092"/>
      <c r="S9" s="1092">
        <f>U9*-1</f>
        <v>272855000000</v>
      </c>
      <c r="T9" s="1092"/>
      <c r="U9" s="1094">
        <f>'25'!G15-'10'!U7</f>
        <v>-272855000000</v>
      </c>
      <c r="V9" s="1092"/>
      <c r="W9" s="1092">
        <f t="shared" si="0"/>
        <v>0</v>
      </c>
      <c r="X9" s="679"/>
      <c r="Y9" s="680"/>
      <c r="AA9" s="680"/>
    </row>
    <row r="10" spans="1:27" s="886" customFormat="1" ht="21" customHeight="1" x14ac:dyDescent="0.25">
      <c r="A10" s="878" t="s">
        <v>423</v>
      </c>
      <c r="B10" s="878"/>
      <c r="C10" s="1095">
        <f>SUM(C7:C9)</f>
        <v>22927000000</v>
      </c>
      <c r="D10" s="1096"/>
      <c r="E10" s="1095">
        <f>SUM(E7:E9)</f>
        <v>56111000000</v>
      </c>
      <c r="F10" s="1096"/>
      <c r="G10" s="1095">
        <f>SUM(G7:G9)</f>
        <v>0</v>
      </c>
      <c r="H10" s="1097"/>
      <c r="I10" s="1095">
        <f>SUM(I7:I9)</f>
        <v>3176000000</v>
      </c>
      <c r="J10" s="1097"/>
      <c r="K10" s="1095">
        <f>SUM(K7:K9)</f>
        <v>18649000000</v>
      </c>
      <c r="L10" s="1097"/>
      <c r="M10" s="1095">
        <f>SUM(M7:M9)</f>
        <v>2426000000</v>
      </c>
      <c r="N10" s="1097"/>
      <c r="O10" s="1095">
        <f>SUM(O7:O9)</f>
        <v>0</v>
      </c>
      <c r="P10" s="1097"/>
      <c r="Q10" s="1095">
        <f>C10+I10+K10+M10+O10+E10+G10</f>
        <v>103289000000</v>
      </c>
      <c r="R10" s="1096"/>
      <c r="S10" s="1095">
        <f>SUM(S7:S9)</f>
        <v>13984650000000</v>
      </c>
      <c r="T10" s="1096"/>
      <c r="U10" s="1095">
        <f>SUM(U7:U9)</f>
        <v>3554472000000</v>
      </c>
      <c r="V10" s="1097"/>
      <c r="W10" s="1095">
        <f t="shared" si="0"/>
        <v>17642411000000</v>
      </c>
      <c r="X10" s="884"/>
      <c r="Y10" s="885"/>
      <c r="AA10" s="885"/>
    </row>
    <row r="11" spans="1:27" s="681" customFormat="1" ht="21" customHeight="1" x14ac:dyDescent="0.25">
      <c r="A11" s="882" t="s">
        <v>56</v>
      </c>
      <c r="B11" s="678"/>
      <c r="C11" s="1092">
        <f>SUM('تراز 1400'!$K$191)</f>
        <v>214152000000</v>
      </c>
      <c r="D11" s="1092"/>
      <c r="E11" s="1092">
        <f>SUM('تراز 1400'!$K$192)</f>
        <v>5099000000</v>
      </c>
      <c r="F11" s="1092"/>
      <c r="G11" s="1092">
        <v>0</v>
      </c>
      <c r="H11" s="1093"/>
      <c r="I11" s="1092">
        <f>SUM('تراز 1400'!K193)</f>
        <v>518000000</v>
      </c>
      <c r="J11" s="1092"/>
      <c r="K11" s="1092">
        <f>SUM('تراز 1400'!$K$195)</f>
        <v>7213000000</v>
      </c>
      <c r="L11" s="1092"/>
      <c r="M11" s="1092">
        <f>SUM('تراز 1400'!$K$194)</f>
        <v>0</v>
      </c>
      <c r="N11" s="1092"/>
      <c r="O11" s="1092">
        <v>0</v>
      </c>
      <c r="P11" s="1092"/>
      <c r="Q11" s="1092">
        <f>SUM(C11:O11)</f>
        <v>226982000000</v>
      </c>
      <c r="R11" s="1092"/>
      <c r="S11" s="1092">
        <f>'12'!AR25</f>
        <v>42299634000000</v>
      </c>
      <c r="T11" s="1092"/>
      <c r="U11" s="1092">
        <v>1143306000000</v>
      </c>
      <c r="V11" s="1092"/>
      <c r="W11" s="1092">
        <f t="shared" si="0"/>
        <v>43669922000000</v>
      </c>
      <c r="X11" s="679"/>
      <c r="Y11" s="680"/>
      <c r="AA11" s="680"/>
    </row>
    <row r="12" spans="1:27" s="681" customFormat="1" ht="21" customHeight="1" x14ac:dyDescent="0.25">
      <c r="A12" s="882" t="s">
        <v>191</v>
      </c>
      <c r="B12" s="678"/>
      <c r="C12" s="1092">
        <v>0</v>
      </c>
      <c r="D12" s="1092"/>
      <c r="E12" s="1092">
        <v>0</v>
      </c>
      <c r="F12" s="1092"/>
      <c r="G12" s="1092">
        <v>0</v>
      </c>
      <c r="H12" s="1093"/>
      <c r="I12" s="1092">
        <v>0</v>
      </c>
      <c r="J12" s="1092"/>
      <c r="K12" s="1092">
        <v>0</v>
      </c>
      <c r="L12" s="1092"/>
      <c r="M12" s="1092">
        <v>0</v>
      </c>
      <c r="N12" s="1092"/>
      <c r="O12" s="1092">
        <v>0</v>
      </c>
      <c r="P12" s="1092"/>
      <c r="Q12" s="1092">
        <v>0</v>
      </c>
      <c r="R12" s="1092"/>
      <c r="S12" s="1092">
        <v>0</v>
      </c>
      <c r="T12" s="1092"/>
      <c r="U12" s="1092">
        <v>0</v>
      </c>
      <c r="V12" s="1092"/>
      <c r="W12" s="1092">
        <f t="shared" si="0"/>
        <v>0</v>
      </c>
      <c r="X12" s="679"/>
      <c r="Y12" s="680"/>
      <c r="AA12" s="680"/>
    </row>
    <row r="13" spans="1:27" s="886" customFormat="1" ht="21" customHeight="1" thickBot="1" x14ac:dyDescent="0.3">
      <c r="A13" s="878" t="s">
        <v>2344</v>
      </c>
      <c r="B13" s="878"/>
      <c r="C13" s="1098">
        <f>SUM(C10:C12)</f>
        <v>237079000000</v>
      </c>
      <c r="D13" s="1096"/>
      <c r="E13" s="1098">
        <f>SUM(E10:E12)</f>
        <v>61210000000</v>
      </c>
      <c r="F13" s="1096"/>
      <c r="G13" s="1098">
        <f>SUM(G10:G12)</f>
        <v>0</v>
      </c>
      <c r="H13" s="1097"/>
      <c r="I13" s="1098">
        <f>SUM(I10:I12)</f>
        <v>3694000000</v>
      </c>
      <c r="J13" s="1099"/>
      <c r="K13" s="1098">
        <f>SUM(K10:K12)</f>
        <v>25862000000</v>
      </c>
      <c r="L13" s="1099"/>
      <c r="M13" s="1098">
        <f>SUM(M10:M12)</f>
        <v>2426000000</v>
      </c>
      <c r="N13" s="1096"/>
      <c r="O13" s="1098">
        <f>SUM(O10:O12)</f>
        <v>0</v>
      </c>
      <c r="P13" s="1096"/>
      <c r="Q13" s="1098">
        <f>O13+M13+K13+I13+G13+E13+C13</f>
        <v>330271000000</v>
      </c>
      <c r="R13" s="1096"/>
      <c r="S13" s="1098">
        <f>SUM(S10:S12)</f>
        <v>56284284000000</v>
      </c>
      <c r="T13" s="1096"/>
      <c r="U13" s="1098">
        <f>SUM(U10:U12)</f>
        <v>4697778000000</v>
      </c>
      <c r="V13" s="1096"/>
      <c r="W13" s="1098">
        <f t="shared" si="0"/>
        <v>61312333000000</v>
      </c>
      <c r="X13" s="884"/>
      <c r="Y13" s="885"/>
      <c r="AA13" s="885"/>
    </row>
    <row r="14" spans="1:27" s="881" customFormat="1" ht="21" customHeight="1" thickTop="1" x14ac:dyDescent="0.25">
      <c r="A14" s="878" t="s">
        <v>319</v>
      </c>
      <c r="B14" s="346"/>
      <c r="C14" s="1100"/>
      <c r="D14" s="1100"/>
      <c r="E14" s="1100"/>
      <c r="F14" s="1100"/>
      <c r="G14" s="1100"/>
      <c r="H14" s="1100"/>
      <c r="I14" s="1100"/>
      <c r="J14" s="1100"/>
      <c r="K14" s="1100"/>
      <c r="L14" s="1100"/>
      <c r="M14" s="1100"/>
      <c r="N14" s="1100"/>
      <c r="O14" s="1100"/>
      <c r="P14" s="1100"/>
      <c r="Q14" s="1100"/>
      <c r="R14" s="1101"/>
      <c r="S14" s="1100"/>
      <c r="T14" s="1101"/>
      <c r="U14" s="1100"/>
      <c r="V14" s="1100"/>
      <c r="W14" s="1100"/>
      <c r="X14" s="346"/>
      <c r="Y14" s="880"/>
      <c r="AA14" s="880"/>
    </row>
    <row r="15" spans="1:27" s="681" customFormat="1" ht="21" customHeight="1" x14ac:dyDescent="0.25">
      <c r="A15" s="882" t="s">
        <v>2360</v>
      </c>
      <c r="B15" s="678"/>
      <c r="C15" s="1092">
        <v>0</v>
      </c>
      <c r="D15" s="1092"/>
      <c r="E15" s="1092">
        <v>0</v>
      </c>
      <c r="F15" s="1092"/>
      <c r="G15" s="1092">
        <v>0</v>
      </c>
      <c r="H15" s="1093"/>
      <c r="I15" s="1092">
        <f>SUM('تراز 1399'!$K$127)</f>
        <v>46000000</v>
      </c>
      <c r="J15" s="1092"/>
      <c r="K15" s="1092">
        <f>SUM('تراز 1399'!$K$130)</f>
        <v>3831000000</v>
      </c>
      <c r="L15" s="1092"/>
      <c r="M15" s="1092">
        <f>SUM('تراز 1399'!$K$129)</f>
        <v>626000000</v>
      </c>
      <c r="N15" s="1092"/>
      <c r="O15" s="1092">
        <v>0</v>
      </c>
      <c r="P15" s="1092"/>
      <c r="Q15" s="1092">
        <f>C15+I15+K15+M15+O15+E15+G15</f>
        <v>4503000000</v>
      </c>
      <c r="R15" s="1092"/>
      <c r="S15" s="1092">
        <v>0</v>
      </c>
      <c r="T15" s="1092"/>
      <c r="U15" s="1092">
        <v>0</v>
      </c>
      <c r="V15" s="1092"/>
      <c r="W15" s="1092">
        <f t="shared" ref="W15:W22" si="1">SUM(Q15:V15)</f>
        <v>4503000000</v>
      </c>
      <c r="X15" s="679"/>
      <c r="Y15" s="680"/>
      <c r="AA15" s="680"/>
    </row>
    <row r="16" spans="1:27" s="681" customFormat="1" ht="21" customHeight="1" x14ac:dyDescent="0.25">
      <c r="A16" s="882" t="s">
        <v>54</v>
      </c>
      <c r="B16" s="678"/>
      <c r="C16" s="1092">
        <v>0</v>
      </c>
      <c r="D16" s="1092"/>
      <c r="E16" s="1092">
        <f>SUM('تراز 1400'!$J$196)</f>
        <v>486000000</v>
      </c>
      <c r="F16" s="1092"/>
      <c r="G16" s="1092">
        <v>0</v>
      </c>
      <c r="H16" s="1093"/>
      <c r="I16" s="1092">
        <f>SUM('تراز 1399'!$M$127,-'تراز 1399'!$L$127)</f>
        <v>483000000</v>
      </c>
      <c r="J16" s="1092"/>
      <c r="K16" s="1092">
        <f>SUM(-'تراز 1399'!$L$130,+'تراز 1399'!$M$130)</f>
        <v>3498000000</v>
      </c>
      <c r="L16" s="1092"/>
      <c r="M16" s="1092">
        <f>SUM('تراز 1399'!$M$129)</f>
        <v>393000000</v>
      </c>
      <c r="N16" s="1092"/>
      <c r="O16" s="1092">
        <v>0</v>
      </c>
      <c r="P16" s="1092"/>
      <c r="Q16" s="1092">
        <f>C16+I16+K16+M16+O16+E16+G16</f>
        <v>4860000000</v>
      </c>
      <c r="R16" s="1092"/>
      <c r="S16" s="1092">
        <v>0</v>
      </c>
      <c r="T16" s="1092"/>
      <c r="U16" s="1092">
        <v>0</v>
      </c>
      <c r="V16" s="1092"/>
      <c r="W16" s="1092">
        <f t="shared" si="1"/>
        <v>4860000000</v>
      </c>
      <c r="X16" s="679"/>
      <c r="Y16" s="680"/>
      <c r="AA16" s="680"/>
    </row>
    <row r="17" spans="1:27" s="886" customFormat="1" ht="21" customHeight="1" x14ac:dyDescent="0.25">
      <c r="A17" s="878" t="s">
        <v>423</v>
      </c>
      <c r="B17" s="878"/>
      <c r="C17" s="1095">
        <f>SUM(C15:C16)</f>
        <v>0</v>
      </c>
      <c r="D17" s="1096"/>
      <c r="E17" s="1095">
        <f>SUM(E15:E16)</f>
        <v>486000000</v>
      </c>
      <c r="F17" s="1096"/>
      <c r="G17" s="1095">
        <f>SUM(G15:G16)</f>
        <v>0</v>
      </c>
      <c r="H17" s="1097"/>
      <c r="I17" s="1095">
        <f>SUM(I15:I16)</f>
        <v>529000000</v>
      </c>
      <c r="J17" s="1097"/>
      <c r="K17" s="1095">
        <f>SUM(K15:K16)</f>
        <v>7329000000</v>
      </c>
      <c r="L17" s="1097"/>
      <c r="M17" s="1095">
        <f>SUM(M15:M16)</f>
        <v>1019000000</v>
      </c>
      <c r="N17" s="1097"/>
      <c r="O17" s="1102">
        <f>SUM(O15:O16)</f>
        <v>0</v>
      </c>
      <c r="P17" s="1097"/>
      <c r="Q17" s="1095">
        <f>C17+I17+K17+M17+O17+E17+G17</f>
        <v>9363000000</v>
      </c>
      <c r="R17" s="1096"/>
      <c r="S17" s="1095">
        <f>SUM(S15:S16)</f>
        <v>0</v>
      </c>
      <c r="T17" s="1096"/>
      <c r="U17" s="1095">
        <f>SUM(U15:U16)</f>
        <v>0</v>
      </c>
      <c r="V17" s="1097"/>
      <c r="W17" s="1095">
        <f t="shared" si="1"/>
        <v>9363000000</v>
      </c>
      <c r="X17" s="884"/>
      <c r="Y17" s="885"/>
      <c r="AA17" s="885"/>
    </row>
    <row r="18" spans="1:27" s="681" customFormat="1" ht="21" customHeight="1" x14ac:dyDescent="0.25">
      <c r="A18" s="882" t="s">
        <v>54</v>
      </c>
      <c r="B18" s="678"/>
      <c r="C18" s="1092">
        <v>0</v>
      </c>
      <c r="D18" s="1092"/>
      <c r="E18" s="1092">
        <f>SUM('تراز 1400'!$L$196)</f>
        <v>4011000000</v>
      </c>
      <c r="F18" s="1092"/>
      <c r="G18" s="1092">
        <v>0</v>
      </c>
      <c r="H18" s="1093"/>
      <c r="I18" s="1092">
        <f>SUM('تراز 1400'!$L$197)</f>
        <v>373000000</v>
      </c>
      <c r="J18" s="1092"/>
      <c r="K18" s="1092">
        <f>SUM('تراز 1400'!$L$199)</f>
        <v>5669000000</v>
      </c>
      <c r="L18" s="1092"/>
      <c r="M18" s="1092">
        <f>SUM('تراز 1400'!$L$198)</f>
        <v>404000000</v>
      </c>
      <c r="N18" s="1092"/>
      <c r="O18" s="1092">
        <v>0</v>
      </c>
      <c r="P18" s="1092"/>
      <c r="Q18" s="1092">
        <f>C18+I18+K18+M18+O18+E18+G18</f>
        <v>10457000000</v>
      </c>
      <c r="R18" s="1092"/>
      <c r="S18" s="1092">
        <v>0</v>
      </c>
      <c r="T18" s="1092"/>
      <c r="U18" s="1092">
        <v>0</v>
      </c>
      <c r="V18" s="1092"/>
      <c r="W18" s="1092">
        <f t="shared" si="1"/>
        <v>10457000000</v>
      </c>
      <c r="X18" s="679"/>
      <c r="Y18" s="680"/>
      <c r="AA18" s="680"/>
    </row>
    <row r="19" spans="1:27" s="681" customFormat="1" ht="21" customHeight="1" x14ac:dyDescent="0.25">
      <c r="A19" s="882" t="s">
        <v>191</v>
      </c>
      <c r="B19" s="678"/>
      <c r="C19" s="1092">
        <v>0</v>
      </c>
      <c r="D19" s="1092"/>
      <c r="E19" s="1092">
        <v>0</v>
      </c>
      <c r="F19" s="1092"/>
      <c r="G19" s="1092">
        <v>0</v>
      </c>
      <c r="H19" s="1093"/>
      <c r="I19" s="1092">
        <v>0</v>
      </c>
      <c r="J19" s="1092"/>
      <c r="K19" s="1092">
        <v>0</v>
      </c>
      <c r="L19" s="1092"/>
      <c r="M19" s="1092">
        <v>0</v>
      </c>
      <c r="N19" s="1092"/>
      <c r="O19" s="1092">
        <v>0</v>
      </c>
      <c r="P19" s="1092"/>
      <c r="Q19" s="1092">
        <f>SUM(E19:O19)</f>
        <v>0</v>
      </c>
      <c r="R19" s="1092"/>
      <c r="S19" s="1092">
        <v>0</v>
      </c>
      <c r="T19" s="1092"/>
      <c r="U19" s="1092">
        <v>0</v>
      </c>
      <c r="V19" s="1092"/>
      <c r="W19" s="1092">
        <f>SUM(Q19:V19)</f>
        <v>0</v>
      </c>
      <c r="X19" s="679"/>
      <c r="Y19" s="680"/>
      <c r="AA19" s="680"/>
    </row>
    <row r="20" spans="1:27" s="886" customFormat="1" ht="21" customHeight="1" thickBot="1" x14ac:dyDescent="0.3">
      <c r="A20" s="878" t="s">
        <v>2361</v>
      </c>
      <c r="B20" s="878"/>
      <c r="C20" s="1098">
        <f>SUM(C17:C19)</f>
        <v>0</v>
      </c>
      <c r="D20" s="1096"/>
      <c r="E20" s="1098">
        <f>SUM(E17:E19)</f>
        <v>4497000000</v>
      </c>
      <c r="F20" s="1096"/>
      <c r="G20" s="1098">
        <f>SUM(G17:G19)</f>
        <v>0</v>
      </c>
      <c r="H20" s="1097"/>
      <c r="I20" s="1098">
        <f>SUM(I17:I19)</f>
        <v>902000000</v>
      </c>
      <c r="J20" s="1096"/>
      <c r="K20" s="1098">
        <f>SUM(K17:K19)</f>
        <v>12998000000</v>
      </c>
      <c r="L20" s="1096"/>
      <c r="M20" s="1098">
        <f>SUM(M17:M19)</f>
        <v>1423000000</v>
      </c>
      <c r="N20" s="1096"/>
      <c r="O20" s="1098">
        <f>SUM(O17:O19)</f>
        <v>0</v>
      </c>
      <c r="P20" s="1096"/>
      <c r="Q20" s="1098">
        <f>C20+E20+G20+I20+K20+M20+O20</f>
        <v>19820000000</v>
      </c>
      <c r="R20" s="1096"/>
      <c r="S20" s="1098">
        <f>SUM(S17:S19)</f>
        <v>0</v>
      </c>
      <c r="T20" s="1096"/>
      <c r="U20" s="1098">
        <f>SUM(U17:U19)</f>
        <v>0</v>
      </c>
      <c r="V20" s="1096"/>
      <c r="W20" s="1098">
        <f t="shared" si="1"/>
        <v>19820000000</v>
      </c>
      <c r="X20" s="884"/>
      <c r="Y20" s="885"/>
      <c r="AA20" s="885"/>
    </row>
    <row r="21" spans="1:27" s="886" customFormat="1" ht="21" customHeight="1" thickTop="1" thickBot="1" x14ac:dyDescent="0.3">
      <c r="A21" s="878" t="s">
        <v>2362</v>
      </c>
      <c r="B21" s="878"/>
      <c r="C21" s="1103">
        <f>'10'!C13-'10'!C20</f>
        <v>237079000000</v>
      </c>
      <c r="D21" s="1096"/>
      <c r="E21" s="1103">
        <f>'10'!E13-'10'!E20</f>
        <v>56713000000</v>
      </c>
      <c r="F21" s="1096"/>
      <c r="G21" s="1103">
        <f>'10'!G13-'10'!G20</f>
        <v>0</v>
      </c>
      <c r="H21" s="1097"/>
      <c r="I21" s="1103">
        <f>'10'!I13-'10'!I20</f>
        <v>2792000000</v>
      </c>
      <c r="J21" s="1096">
        <f>'10'!J13-'10'!J20</f>
        <v>0</v>
      </c>
      <c r="K21" s="1103">
        <f>'10'!K13-'10'!K20</f>
        <v>12864000000</v>
      </c>
      <c r="L21" s="1096">
        <f>'10'!L13-'10'!L20</f>
        <v>0</v>
      </c>
      <c r="M21" s="1103">
        <f>'10'!M13-'10'!M20</f>
        <v>1003000000</v>
      </c>
      <c r="N21" s="1096"/>
      <c r="O21" s="1103">
        <f>'10'!O13-'10'!O20</f>
        <v>0</v>
      </c>
      <c r="P21" s="1096"/>
      <c r="Q21" s="1098">
        <f>C21+E21+G21+I21+K21+M21+O21</f>
        <v>310451000000</v>
      </c>
      <c r="R21" s="1096"/>
      <c r="S21" s="1103">
        <f>'10'!S13-'10'!S20</f>
        <v>56284284000000</v>
      </c>
      <c r="T21" s="1096"/>
      <c r="U21" s="1103">
        <f>'10'!U13-'10'!U20</f>
        <v>4697778000000</v>
      </c>
      <c r="V21" s="1096">
        <f>'10'!V13-'10'!V20</f>
        <v>0</v>
      </c>
      <c r="W21" s="1103">
        <f t="shared" si="1"/>
        <v>61292513000000</v>
      </c>
      <c r="X21" s="884">
        <f>'10'!X13-'10'!X20</f>
        <v>0</v>
      </c>
      <c r="Y21" s="885"/>
      <c r="Z21" s="885"/>
      <c r="AA21" s="885"/>
    </row>
    <row r="22" spans="1:27" s="886" customFormat="1" ht="21" customHeight="1" thickTop="1" thickBot="1" x14ac:dyDescent="0.3">
      <c r="A22" s="878" t="s">
        <v>424</v>
      </c>
      <c r="B22" s="878"/>
      <c r="C22" s="1104">
        <f>'10'!C10-'10'!C17</f>
        <v>22927000000</v>
      </c>
      <c r="D22" s="1096"/>
      <c r="E22" s="1104">
        <f>'10'!E10-'10'!E17</f>
        <v>55625000000</v>
      </c>
      <c r="F22" s="1096"/>
      <c r="G22" s="1104">
        <f>'10'!G10-'10'!G17</f>
        <v>0</v>
      </c>
      <c r="H22" s="1097"/>
      <c r="I22" s="1104">
        <f>'10'!I10-'10'!I17</f>
        <v>2647000000</v>
      </c>
      <c r="J22" s="1096">
        <f>'10'!J10-'10'!J17</f>
        <v>0</v>
      </c>
      <c r="K22" s="1104">
        <f>'10'!K10-'10'!K17</f>
        <v>11320000000</v>
      </c>
      <c r="L22" s="1096">
        <f>'10'!L10-'10'!L17</f>
        <v>0</v>
      </c>
      <c r="M22" s="1104">
        <f>'10'!M10-'10'!M17</f>
        <v>1407000000</v>
      </c>
      <c r="N22" s="1096"/>
      <c r="O22" s="1104">
        <f>'10'!O10-'10'!O17</f>
        <v>0</v>
      </c>
      <c r="P22" s="1096"/>
      <c r="Q22" s="1098">
        <f>C22+E22+G22+I22+K22+M22+O22</f>
        <v>93926000000</v>
      </c>
      <c r="R22" s="1096"/>
      <c r="S22" s="1104">
        <f>'10'!S10-'10'!S17</f>
        <v>13984650000000</v>
      </c>
      <c r="T22" s="1096"/>
      <c r="U22" s="1104">
        <f>'10'!U10-'10'!U17</f>
        <v>3554472000000</v>
      </c>
      <c r="V22" s="1096">
        <f>'10'!V10-'10'!V17</f>
        <v>0</v>
      </c>
      <c r="W22" s="1104">
        <f t="shared" si="1"/>
        <v>17633048000000</v>
      </c>
      <c r="X22" s="884">
        <f>'10'!X10-'10'!X17</f>
        <v>0</v>
      </c>
      <c r="Y22" s="885"/>
      <c r="AA22" s="885"/>
    </row>
    <row r="23" spans="1:27" ht="15.75" customHeight="1" thickTop="1" x14ac:dyDescent="0.25">
      <c r="H23" s="235">
        <f>D23+E23+F23</f>
        <v>0</v>
      </c>
    </row>
  </sheetData>
  <mergeCells count="5">
    <mergeCell ref="A1:X1"/>
    <mergeCell ref="A2:X2"/>
    <mergeCell ref="A3:X3"/>
    <mergeCell ref="U4:W4"/>
    <mergeCell ref="A4:C4"/>
  </mergeCells>
  <printOptions horizontalCentered="1"/>
  <pageMargins left="0.51181102362204722" right="0.70866141732283472" top="0.74803149606299213" bottom="0.55118110236220474" header="0.31496062992125984" footer="0.31496062992125984"/>
  <pageSetup paperSize="9" orientation="landscape" r:id="rId1"/>
  <headerFooter>
    <oddFooter>&amp;C&amp;"B Nazanin,Regular"&amp;A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2B015-0748-4CAE-96D4-452404EC8FD7}">
  <sheetPr>
    <tabColor rgb="FFFFFF00"/>
    <pageSetUpPr fitToPage="1"/>
  </sheetPr>
  <dimension ref="A1:AA25"/>
  <sheetViews>
    <sheetView rightToLeft="1" tabSelected="1" view="pageBreakPreview" zoomScaleNormal="70" zoomScaleSheetLayoutView="100" zoomScalePageLayoutView="40" workbookViewId="0">
      <selection activeCell="J22" sqref="J22"/>
    </sheetView>
  </sheetViews>
  <sheetFormatPr defaultColWidth="8.7109375" defaultRowHeight="150" customHeight="1" x14ac:dyDescent="0.25"/>
  <cols>
    <col min="1" max="1" width="13.85546875" style="652" customWidth="1"/>
    <col min="2" max="2" width="0.5703125" style="235" customWidth="1"/>
    <col min="3" max="3" width="12.85546875" style="291" customWidth="1"/>
    <col min="4" max="4" width="0.42578125" style="235" customWidth="1"/>
    <col min="5" max="5" width="12.85546875" style="291" customWidth="1"/>
    <col min="6" max="6" width="0.7109375" style="235" customWidth="1"/>
    <col min="7" max="7" width="13.5703125" style="235" hidden="1" customWidth="1"/>
    <col min="8" max="8" width="0.5703125" style="235" hidden="1" customWidth="1"/>
    <col min="9" max="9" width="12.85546875" style="291" customWidth="1"/>
    <col min="10" max="10" width="0.7109375" style="235" customWidth="1"/>
    <col min="11" max="11" width="12.85546875" style="291" customWidth="1"/>
    <col min="12" max="12" width="0.5703125" style="235" customWidth="1"/>
    <col min="13" max="13" width="12.85546875" style="291" customWidth="1"/>
    <col min="14" max="14" width="0.85546875" style="235" customWidth="1"/>
    <col min="15" max="15" width="13.5703125" style="292" hidden="1" customWidth="1"/>
    <col min="16" max="16" width="0.85546875" style="235" hidden="1" customWidth="1"/>
    <col min="17" max="17" width="12.85546875" style="235" customWidth="1"/>
    <col min="18" max="18" width="0.7109375" style="235" customWidth="1"/>
    <col min="19" max="19" width="12.85546875" style="235" customWidth="1"/>
    <col min="20" max="20" width="0.7109375" style="235" customWidth="1"/>
    <col min="21" max="21" width="12.85546875" style="235" customWidth="1"/>
    <col min="22" max="22" width="0.5703125" style="235" customWidth="1"/>
    <col min="23" max="23" width="12.85546875" style="235" customWidth="1"/>
    <col min="24" max="24" width="0.5703125" style="235" customWidth="1"/>
    <col min="25" max="25" width="18.28515625" style="248" bestFit="1" customWidth="1"/>
    <col min="26" max="26" width="29.5703125" style="216" bestFit="1" customWidth="1"/>
    <col min="27" max="27" width="21.7109375" style="248" bestFit="1" customWidth="1"/>
    <col min="28" max="16384" width="8.7109375" style="216"/>
  </cols>
  <sheetData>
    <row r="1" spans="1:27" s="206" customFormat="1" ht="19.5" customHeight="1" x14ac:dyDescent="0.25">
      <c r="A1" s="1240" t="str">
        <f>'1'!A1:H1</f>
        <v>شرکت پالایش میعانات گازی آدیش جنوبی (سهامي خاص) - در مرحله قبل از بهره برداری</v>
      </c>
      <c r="B1" s="1240"/>
      <c r="C1" s="1240"/>
      <c r="D1" s="1240"/>
      <c r="E1" s="1240"/>
      <c r="F1" s="1240"/>
      <c r="G1" s="1240"/>
      <c r="H1" s="1240"/>
      <c r="I1" s="1240"/>
      <c r="J1" s="1240"/>
      <c r="K1" s="1240"/>
      <c r="L1" s="1240"/>
      <c r="M1" s="1240"/>
      <c r="N1" s="243"/>
      <c r="O1" s="243"/>
      <c r="P1" s="243"/>
      <c r="Q1" s="243"/>
      <c r="R1" s="243"/>
      <c r="S1" s="243"/>
      <c r="T1" s="243"/>
      <c r="U1" s="243"/>
      <c r="V1" s="243"/>
      <c r="W1" s="243"/>
      <c r="X1" s="243"/>
      <c r="Y1" s="245"/>
      <c r="AA1" s="245"/>
    </row>
    <row r="2" spans="1:27" s="206" customFormat="1" ht="19.5" customHeight="1" x14ac:dyDescent="0.25">
      <c r="A2" s="1240" t="str">
        <f>'5'!A2:H2</f>
        <v xml:space="preserve">یادداشت های توضیحی صورت های مالی </v>
      </c>
      <c r="B2" s="1240"/>
      <c r="C2" s="1240"/>
      <c r="D2" s="1240"/>
      <c r="E2" s="1240"/>
      <c r="F2" s="1240"/>
      <c r="G2" s="1240"/>
      <c r="H2" s="1240"/>
      <c r="I2" s="1240"/>
      <c r="J2" s="1240"/>
      <c r="K2" s="1240"/>
      <c r="L2" s="1240"/>
      <c r="M2" s="1240"/>
      <c r="N2" s="243"/>
      <c r="O2" s="243"/>
      <c r="P2" s="243"/>
      <c r="Q2" s="243"/>
      <c r="R2" s="243"/>
      <c r="S2" s="243"/>
      <c r="T2" s="243"/>
      <c r="U2" s="243"/>
      <c r="V2" s="243"/>
      <c r="W2" s="243"/>
      <c r="X2" s="243"/>
      <c r="Y2" s="245"/>
      <c r="AA2" s="245"/>
    </row>
    <row r="3" spans="1:27" s="206" customFormat="1" ht="19.5" customHeight="1" x14ac:dyDescent="0.25">
      <c r="A3" s="1240" t="str">
        <f>'5'!A3:H3</f>
        <v>سال مالی منتهی به 29 اسفندماه 1400</v>
      </c>
      <c r="B3" s="1240"/>
      <c r="C3" s="1240"/>
      <c r="D3" s="1240"/>
      <c r="E3" s="1240"/>
      <c r="F3" s="1240"/>
      <c r="G3" s="1240"/>
      <c r="H3" s="1240"/>
      <c r="I3" s="1240"/>
      <c r="J3" s="1240"/>
      <c r="K3" s="1240"/>
      <c r="L3" s="1240"/>
      <c r="M3" s="1240"/>
      <c r="N3" s="243"/>
      <c r="O3" s="243"/>
      <c r="P3" s="243"/>
      <c r="Q3" s="243"/>
      <c r="R3" s="243"/>
      <c r="S3" s="243"/>
      <c r="T3" s="243"/>
      <c r="U3" s="243"/>
      <c r="V3" s="243"/>
      <c r="W3" s="243"/>
      <c r="X3" s="243"/>
      <c r="Y3" s="245"/>
      <c r="AA3" s="245"/>
    </row>
    <row r="4" spans="1:27" ht="20.25" customHeight="1" x14ac:dyDescent="0.25">
      <c r="B4" s="216"/>
      <c r="C4" s="477"/>
      <c r="D4" s="216"/>
      <c r="E4" s="477"/>
      <c r="F4" s="216"/>
      <c r="G4" s="216"/>
      <c r="H4" s="216"/>
      <c r="I4" s="477"/>
      <c r="J4" s="216"/>
      <c r="K4" s="477"/>
      <c r="L4" s="216"/>
      <c r="M4" s="477"/>
      <c r="N4" s="216"/>
      <c r="O4" s="403"/>
      <c r="P4" s="216"/>
      <c r="Q4" s="216"/>
      <c r="R4" s="300"/>
      <c r="S4" s="216"/>
      <c r="T4" s="300"/>
      <c r="U4" s="216"/>
      <c r="V4" s="216"/>
      <c r="W4" s="339"/>
      <c r="X4" s="216"/>
    </row>
    <row r="5" spans="1:27" ht="70.5" customHeight="1" x14ac:dyDescent="0.25">
      <c r="A5" s="1267" t="s">
        <v>2464</v>
      </c>
      <c r="B5" s="1267"/>
      <c r="C5" s="1267"/>
      <c r="D5" s="1267"/>
      <c r="E5" s="1267"/>
      <c r="F5" s="1267"/>
      <c r="G5" s="1267"/>
      <c r="H5" s="1267"/>
      <c r="I5" s="1267"/>
      <c r="J5" s="1267"/>
      <c r="K5" s="1267"/>
      <c r="L5" s="1267"/>
      <c r="M5" s="1267"/>
      <c r="N5" s="684"/>
      <c r="O5" s="684"/>
      <c r="P5" s="684"/>
      <c r="Q5" s="684"/>
      <c r="R5" s="684"/>
      <c r="S5" s="684"/>
      <c r="T5" s="684"/>
      <c r="U5" s="684"/>
      <c r="V5" s="684"/>
      <c r="W5" s="684"/>
    </row>
    <row r="6" spans="1:27" ht="81" customHeight="1" x14ac:dyDescent="0.25">
      <c r="A6" s="1267" t="s">
        <v>2428</v>
      </c>
      <c r="B6" s="1267"/>
      <c r="C6" s="1267"/>
      <c r="D6" s="1267"/>
      <c r="E6" s="1267"/>
      <c r="F6" s="1267"/>
      <c r="G6" s="1267"/>
      <c r="H6" s="1267"/>
      <c r="I6" s="1267"/>
      <c r="J6" s="1267"/>
      <c r="K6" s="1267"/>
      <c r="L6" s="1267"/>
      <c r="M6" s="1267"/>
      <c r="N6" s="684"/>
      <c r="O6" s="684"/>
      <c r="P6" s="684"/>
      <c r="Q6" s="684"/>
      <c r="R6" s="684"/>
      <c r="S6" s="684"/>
      <c r="T6" s="684"/>
      <c r="U6" s="684"/>
      <c r="V6" s="684"/>
      <c r="W6" s="684"/>
    </row>
    <row r="7" spans="1:27" ht="20.25" customHeight="1" x14ac:dyDescent="0.25">
      <c r="A7" s="596"/>
      <c r="B7" s="596"/>
      <c r="C7" s="596"/>
      <c r="D7" s="596"/>
      <c r="E7" s="596"/>
      <c r="F7" s="596"/>
      <c r="G7" s="596"/>
      <c r="H7" s="596"/>
      <c r="I7" s="596"/>
      <c r="J7" s="596"/>
      <c r="K7" s="596"/>
      <c r="L7" s="596"/>
      <c r="M7" s="596"/>
      <c r="N7" s="684"/>
      <c r="O7" s="684"/>
      <c r="P7" s="684"/>
      <c r="Q7" s="684"/>
      <c r="R7" s="684"/>
      <c r="S7" s="684"/>
      <c r="T7" s="684"/>
      <c r="U7" s="684"/>
      <c r="V7" s="684"/>
      <c r="W7" s="684"/>
    </row>
    <row r="8" spans="1:27" s="383" customFormat="1" ht="58.5" customHeight="1" x14ac:dyDescent="0.25">
      <c r="A8" s="1255" t="s">
        <v>2429</v>
      </c>
      <c r="B8" s="1255"/>
      <c r="C8" s="1255"/>
      <c r="D8" s="1255"/>
      <c r="E8" s="1255"/>
      <c r="F8" s="1255"/>
      <c r="G8" s="1255"/>
      <c r="H8" s="1255"/>
      <c r="I8" s="1255"/>
      <c r="J8" s="1255"/>
      <c r="K8" s="1255"/>
      <c r="L8" s="1255"/>
      <c r="M8" s="1255"/>
      <c r="N8" s="685"/>
      <c r="O8" s="685"/>
      <c r="P8" s="685"/>
      <c r="Q8" s="685"/>
      <c r="R8" s="685"/>
      <c r="S8" s="685"/>
      <c r="T8" s="685"/>
      <c r="U8" s="685"/>
      <c r="V8" s="685"/>
      <c r="W8" s="685"/>
      <c r="X8" s="574"/>
      <c r="Y8" s="382"/>
      <c r="AA8" s="382"/>
    </row>
    <row r="9" spans="1:27" ht="20.25" customHeight="1" x14ac:dyDescent="0.25">
      <c r="A9" s="596"/>
      <c r="B9" s="596"/>
      <c r="C9" s="596"/>
      <c r="D9" s="596"/>
      <c r="E9" s="596"/>
      <c r="F9" s="596"/>
      <c r="G9" s="596"/>
      <c r="H9" s="596"/>
      <c r="I9" s="596"/>
      <c r="J9" s="596"/>
      <c r="K9" s="596"/>
      <c r="L9" s="596"/>
      <c r="M9" s="596"/>
      <c r="N9" s="684"/>
      <c r="O9" s="684"/>
      <c r="P9" s="684"/>
      <c r="Q9" s="684"/>
      <c r="R9" s="684"/>
      <c r="S9" s="684"/>
      <c r="T9" s="684"/>
      <c r="U9" s="684"/>
      <c r="V9" s="684"/>
      <c r="W9" s="684"/>
    </row>
    <row r="10" spans="1:27" s="383" customFormat="1" ht="28.5" customHeight="1" x14ac:dyDescent="0.25">
      <c r="A10" s="1255" t="s">
        <v>2363</v>
      </c>
      <c r="B10" s="1255"/>
      <c r="C10" s="1255"/>
      <c r="D10" s="1255"/>
      <c r="E10" s="1255"/>
      <c r="F10" s="1255"/>
      <c r="G10" s="1255"/>
      <c r="H10" s="1255"/>
      <c r="I10" s="1255"/>
      <c r="J10" s="1255"/>
      <c r="K10" s="1255"/>
      <c r="L10" s="1255"/>
      <c r="M10" s="1255"/>
      <c r="N10" s="685"/>
      <c r="O10" s="685"/>
      <c r="P10" s="685"/>
      <c r="Q10" s="685"/>
      <c r="R10" s="685"/>
      <c r="S10" s="685"/>
      <c r="T10" s="685"/>
      <c r="U10" s="685"/>
      <c r="V10" s="685"/>
      <c r="W10" s="685"/>
      <c r="X10" s="574"/>
      <c r="Y10" s="382"/>
      <c r="AA10" s="382"/>
    </row>
    <row r="11" spans="1:27" ht="20.25" customHeight="1" x14ac:dyDescent="0.25">
      <c r="A11" s="596"/>
      <c r="B11" s="596"/>
      <c r="C11" s="596"/>
      <c r="D11" s="596"/>
      <c r="E11" s="596"/>
      <c r="F11" s="596"/>
      <c r="G11" s="596"/>
      <c r="H11" s="596"/>
      <c r="I11" s="596"/>
      <c r="J11" s="596"/>
      <c r="K11" s="596"/>
      <c r="L11" s="596"/>
      <c r="M11" s="596"/>
      <c r="N11" s="684"/>
      <c r="O11" s="684"/>
      <c r="P11" s="684"/>
      <c r="Q11" s="684"/>
      <c r="R11" s="684"/>
      <c r="S11" s="684"/>
      <c r="T11" s="684"/>
      <c r="U11" s="684"/>
      <c r="V11" s="684"/>
      <c r="W11" s="684"/>
    </row>
    <row r="12" spans="1:27" ht="55.5" customHeight="1" x14ac:dyDescent="0.25">
      <c r="A12" s="1267" t="s">
        <v>2364</v>
      </c>
      <c r="B12" s="1267"/>
      <c r="C12" s="1267"/>
      <c r="D12" s="1267"/>
      <c r="E12" s="1267"/>
      <c r="F12" s="1267"/>
      <c r="G12" s="1267"/>
      <c r="H12" s="1267"/>
      <c r="I12" s="1267"/>
      <c r="J12" s="1267"/>
      <c r="K12" s="1267"/>
      <c r="L12" s="1267"/>
      <c r="M12" s="1267"/>
      <c r="N12" s="684"/>
      <c r="O12" s="684"/>
      <c r="P12" s="684"/>
      <c r="Q12" s="684"/>
      <c r="R12" s="684"/>
      <c r="S12" s="684"/>
      <c r="T12" s="684"/>
      <c r="U12" s="684"/>
      <c r="V12" s="684"/>
      <c r="W12" s="684"/>
    </row>
    <row r="13" spans="1:27" ht="20.25" customHeight="1" x14ac:dyDescent="0.25">
      <c r="A13" s="596"/>
      <c r="B13" s="596"/>
      <c r="C13" s="596"/>
      <c r="D13" s="596"/>
      <c r="E13" s="596"/>
      <c r="F13" s="596"/>
      <c r="G13" s="596"/>
      <c r="H13" s="596"/>
      <c r="I13" s="596"/>
      <c r="J13" s="596"/>
      <c r="K13" s="596"/>
      <c r="L13" s="596"/>
      <c r="M13" s="596"/>
      <c r="N13" s="684"/>
      <c r="O13" s="684"/>
      <c r="P13" s="684"/>
      <c r="Q13" s="684"/>
      <c r="R13" s="684"/>
      <c r="S13" s="684"/>
      <c r="T13" s="684"/>
      <c r="U13" s="684"/>
      <c r="V13" s="684"/>
      <c r="W13" s="684"/>
    </row>
    <row r="14" spans="1:27" ht="51" customHeight="1" x14ac:dyDescent="0.25">
      <c r="A14" s="1267" t="s">
        <v>2401</v>
      </c>
      <c r="B14" s="1267"/>
      <c r="C14" s="1267"/>
      <c r="D14" s="1267"/>
      <c r="E14" s="1267"/>
      <c r="F14" s="1267"/>
      <c r="G14" s="1267"/>
      <c r="H14" s="1267"/>
      <c r="I14" s="1267"/>
      <c r="J14" s="1267"/>
      <c r="K14" s="1267"/>
      <c r="L14" s="1267"/>
      <c r="M14" s="1267"/>
      <c r="N14" s="684"/>
      <c r="O14" s="684"/>
      <c r="P14" s="684"/>
      <c r="Q14" s="684"/>
      <c r="R14" s="684"/>
      <c r="S14" s="684"/>
      <c r="T14" s="684"/>
      <c r="U14" s="684"/>
      <c r="V14" s="684"/>
      <c r="W14" s="684"/>
    </row>
    <row r="15" spans="1:27" ht="20.25" customHeight="1" x14ac:dyDescent="0.25">
      <c r="A15" s="596"/>
      <c r="B15" s="684"/>
      <c r="C15" s="596"/>
      <c r="D15" s="684"/>
      <c r="E15" s="596"/>
      <c r="F15" s="684"/>
      <c r="G15" s="684"/>
      <c r="H15" s="684"/>
      <c r="I15" s="596"/>
      <c r="J15" s="684"/>
      <c r="K15" s="596"/>
      <c r="L15" s="684"/>
      <c r="M15" s="596"/>
      <c r="N15" s="684"/>
      <c r="O15" s="684"/>
      <c r="P15" s="684"/>
      <c r="Q15" s="684"/>
      <c r="R15" s="684"/>
      <c r="S15" s="684"/>
      <c r="T15" s="684"/>
      <c r="U15" s="684"/>
      <c r="V15" s="684"/>
      <c r="W15" s="684"/>
    </row>
    <row r="16" spans="1:27" ht="150" customHeight="1" x14ac:dyDescent="0.25">
      <c r="H16" s="235">
        <f>D16+E16+F16</f>
        <v>0</v>
      </c>
    </row>
    <row r="25" spans="1:1" ht="150" customHeight="1" x14ac:dyDescent="0.25">
      <c r="A25" s="652" t="s">
        <v>154</v>
      </c>
    </row>
  </sheetData>
  <mergeCells count="9">
    <mergeCell ref="A5:M5"/>
    <mergeCell ref="A3:M3"/>
    <mergeCell ref="A2:M2"/>
    <mergeCell ref="A1:M1"/>
    <mergeCell ref="A14:M14"/>
    <mergeCell ref="A12:M12"/>
    <mergeCell ref="A10:M10"/>
    <mergeCell ref="A8:M8"/>
    <mergeCell ref="A6:M6"/>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rgb="FFFFFF00"/>
    <pageSetUpPr fitToPage="1"/>
  </sheetPr>
  <dimension ref="A1:AY49"/>
  <sheetViews>
    <sheetView rightToLeft="1" tabSelected="1" view="pageBreakPreview" topLeftCell="A4" zoomScaleNormal="70" zoomScaleSheetLayoutView="100" zoomScalePageLayoutView="55" workbookViewId="0">
      <selection activeCell="J22" sqref="J22"/>
    </sheetView>
  </sheetViews>
  <sheetFormatPr defaultColWidth="8.7109375" defaultRowHeight="150" customHeight="1" x14ac:dyDescent="0.25"/>
  <cols>
    <col min="1" max="1" width="22.7109375" style="661" customWidth="1"/>
    <col min="2" max="2" width="0.85546875" style="661" customWidth="1"/>
    <col min="3" max="3" width="5.85546875" style="697" customWidth="1"/>
    <col min="4" max="4" width="12.85546875" style="235" hidden="1" customWidth="1"/>
    <col min="5" max="5" width="0.7109375" style="235" hidden="1" customWidth="1"/>
    <col min="6" max="6" width="12.85546875" style="235" hidden="1" customWidth="1"/>
    <col min="7" max="7" width="0.85546875" style="235" hidden="1" customWidth="1"/>
    <col min="8" max="8" width="12.85546875" style="235" hidden="1" customWidth="1"/>
    <col min="9" max="9" width="0.85546875" style="235" hidden="1" customWidth="1"/>
    <col min="10" max="10" width="12.85546875" style="216" hidden="1" customWidth="1"/>
    <col min="11" max="11" width="0.85546875" style="216" hidden="1" customWidth="1"/>
    <col min="12" max="12" width="12.85546875" style="216" hidden="1" customWidth="1"/>
    <col min="13" max="13" width="0.85546875" style="216" hidden="1" customWidth="1"/>
    <col min="14" max="14" width="12.85546875" style="216" hidden="1" customWidth="1"/>
    <col min="15" max="15" width="1" style="216" hidden="1" customWidth="1"/>
    <col min="16" max="16" width="12.7109375" style="216" hidden="1" customWidth="1"/>
    <col min="17" max="18" width="12.85546875" style="216" hidden="1" customWidth="1"/>
    <col min="19" max="19" width="11" style="216" hidden="1" customWidth="1"/>
    <col min="20" max="20" width="12" style="216" hidden="1" customWidth="1"/>
    <col min="21" max="21" width="12.140625" style="216" hidden="1" customWidth="1"/>
    <col min="22" max="22" width="10.140625" style="216" hidden="1" customWidth="1"/>
    <col min="23" max="23" width="11.7109375" style="216" hidden="1" customWidth="1"/>
    <col min="24" max="24" width="17.28515625" style="216" hidden="1" customWidth="1"/>
    <col min="25" max="25" width="16.5703125" style="216" hidden="1" customWidth="1"/>
    <col min="26" max="27" width="17.28515625" style="216" hidden="1" customWidth="1"/>
    <col min="28" max="29" width="16.5703125" style="216" hidden="1" customWidth="1"/>
    <col min="30" max="30" width="17.28515625" style="216" hidden="1" customWidth="1"/>
    <col min="31" max="31" width="0.85546875" style="216" customWidth="1"/>
    <col min="32" max="32" width="10.28515625" style="661" customWidth="1"/>
    <col min="33" max="33" width="0.85546875" style="661" customWidth="1"/>
    <col min="34" max="34" width="10.5703125" style="661" customWidth="1"/>
    <col min="35" max="35" width="0.85546875" style="661" customWidth="1"/>
    <col min="36" max="36" width="10.5703125" style="661" customWidth="1"/>
    <col min="37" max="37" width="0.85546875" style="661" customWidth="1"/>
    <col min="38" max="38" width="11.28515625" style="661" customWidth="1"/>
    <col min="39" max="39" width="0.85546875" style="661" customWidth="1"/>
    <col min="40" max="40" width="11.7109375" style="661" customWidth="1"/>
    <col min="41" max="41" width="0.85546875" style="661" customWidth="1"/>
    <col min="42" max="42" width="6.42578125" style="661" customWidth="1"/>
    <col min="43" max="43" width="0.85546875" style="661" customWidth="1"/>
    <col min="44" max="44" width="12.28515625" style="661" customWidth="1"/>
    <col min="45" max="45" width="0.85546875" style="661" customWidth="1"/>
    <col min="46" max="46" width="10.85546875" style="661" customWidth="1"/>
    <col min="47" max="47" width="0.85546875" style="661" customWidth="1"/>
    <col min="48" max="48" width="11.5703125" style="661" customWidth="1"/>
    <col min="49" max="49" width="0.85546875" style="661" customWidth="1"/>
    <col min="50" max="50" width="12.28515625" style="661" customWidth="1"/>
    <col min="51" max="16384" width="8.7109375" style="216"/>
  </cols>
  <sheetData>
    <row r="1" spans="1:51" s="206" customFormat="1" ht="19.5" customHeight="1" x14ac:dyDescent="0.25">
      <c r="A1" s="1270" t="str">
        <f>'1'!A1:H1</f>
        <v>شرکت پالایش میعانات گازی آدیش جنوبی (سهامي خاص) - در مرحله قبل از بهره برداری</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c r="AM1" s="1270"/>
      <c r="AN1" s="1270"/>
      <c r="AO1" s="1270"/>
      <c r="AP1" s="1270"/>
      <c r="AQ1" s="1270"/>
      <c r="AR1" s="1270"/>
      <c r="AS1" s="1270"/>
      <c r="AT1" s="1270"/>
      <c r="AU1" s="1270"/>
      <c r="AV1" s="1270"/>
      <c r="AW1" s="1270"/>
      <c r="AX1" s="1270"/>
    </row>
    <row r="2" spans="1:51" s="206" customFormat="1" ht="19.5" customHeight="1" x14ac:dyDescent="0.25">
      <c r="A2" s="1270" t="str">
        <f>'5'!A2:H2</f>
        <v xml:space="preserve">یادداشت های توضیحی صورت های مالی </v>
      </c>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c r="AM2" s="1270"/>
      <c r="AN2" s="1270"/>
      <c r="AO2" s="1270"/>
      <c r="AP2" s="1270"/>
      <c r="AQ2" s="1270"/>
      <c r="AR2" s="1270"/>
      <c r="AS2" s="1270"/>
      <c r="AT2" s="1270"/>
      <c r="AU2" s="1270"/>
      <c r="AV2" s="1270"/>
      <c r="AW2" s="1270"/>
      <c r="AX2" s="1270"/>
    </row>
    <row r="3" spans="1:51" s="206" customFormat="1" ht="19.5" customHeight="1" x14ac:dyDescent="0.25">
      <c r="A3" s="1270" t="str">
        <f>'5'!A3:H3</f>
        <v>سال مالی منتهی به 29 اسفندماه 1400</v>
      </c>
      <c r="B3" s="1270"/>
      <c r="C3" s="1270"/>
      <c r="D3" s="1270"/>
      <c r="E3" s="1270"/>
      <c r="F3" s="1270"/>
      <c r="G3" s="1270"/>
      <c r="H3" s="1270"/>
      <c r="I3" s="1270"/>
      <c r="J3" s="1270"/>
      <c r="K3" s="1270"/>
      <c r="L3" s="1270"/>
      <c r="M3" s="1270"/>
      <c r="N3" s="1270"/>
      <c r="O3" s="1270"/>
      <c r="P3" s="1270"/>
      <c r="Q3" s="1270"/>
      <c r="R3" s="1270"/>
      <c r="S3" s="1270"/>
      <c r="T3" s="1270"/>
      <c r="U3" s="1270"/>
      <c r="V3" s="1270"/>
      <c r="W3" s="1270"/>
      <c r="X3" s="1270"/>
      <c r="Y3" s="1270"/>
      <c r="Z3" s="1270"/>
      <c r="AA3" s="1270"/>
      <c r="AB3" s="1270"/>
      <c r="AC3" s="1270"/>
      <c r="AD3" s="1270"/>
      <c r="AE3" s="1270"/>
      <c r="AF3" s="1270"/>
      <c r="AG3" s="1270"/>
      <c r="AH3" s="1270"/>
      <c r="AI3" s="1270"/>
      <c r="AJ3" s="1270"/>
      <c r="AK3" s="1270"/>
      <c r="AL3" s="1270"/>
      <c r="AM3" s="1270"/>
      <c r="AN3" s="1270"/>
      <c r="AO3" s="1270"/>
      <c r="AP3" s="1270"/>
      <c r="AQ3" s="1270"/>
      <c r="AR3" s="1270"/>
      <c r="AS3" s="1270"/>
      <c r="AT3" s="1270"/>
      <c r="AU3" s="1270"/>
      <c r="AV3" s="1270"/>
      <c r="AW3" s="1270"/>
      <c r="AX3" s="1270"/>
    </row>
    <row r="4" spans="1:51" s="206" customFormat="1" ht="20.25" customHeight="1" x14ac:dyDescent="0.25">
      <c r="A4" s="1279" t="s">
        <v>1758</v>
      </c>
      <c r="B4" s="1279"/>
      <c r="C4" s="1279"/>
      <c r="D4" s="1279"/>
      <c r="E4" s="1279"/>
      <c r="F4" s="1279"/>
      <c r="G4" s="1279"/>
      <c r="H4" s="1279"/>
      <c r="I4" s="1279"/>
      <c r="J4" s="1279"/>
      <c r="K4" s="1279"/>
      <c r="L4" s="1279"/>
      <c r="M4" s="1279"/>
      <c r="N4" s="1279"/>
      <c r="O4" s="1279"/>
      <c r="P4" s="1279"/>
      <c r="Q4" s="1279"/>
      <c r="R4" s="1279"/>
      <c r="S4" s="1279"/>
      <c r="T4" s="1279"/>
      <c r="U4" s="1279"/>
      <c r="V4" s="1279"/>
      <c r="W4" s="1279"/>
      <c r="X4" s="1279"/>
      <c r="Y4" s="1279"/>
      <c r="Z4" s="1279"/>
      <c r="AA4" s="1279"/>
      <c r="AB4" s="1279"/>
      <c r="AC4" s="1279"/>
      <c r="AD4" s="1279"/>
      <c r="AE4" s="1279"/>
      <c r="AF4" s="1279"/>
      <c r="AG4" s="1279"/>
      <c r="AH4" s="1279"/>
      <c r="AI4" s="1279"/>
      <c r="AJ4" s="1279"/>
      <c r="AK4" s="1279"/>
      <c r="AL4" s="1279"/>
      <c r="AM4" s="1279"/>
      <c r="AN4" s="1279"/>
      <c r="AO4" s="1279"/>
      <c r="AP4" s="1279"/>
      <c r="AQ4" s="1279"/>
      <c r="AR4" s="1279"/>
      <c r="AS4" s="1279"/>
      <c r="AT4" s="1279"/>
      <c r="AU4" s="1279"/>
      <c r="AV4" s="1279"/>
      <c r="AW4" s="1279"/>
      <c r="AX4" s="1279"/>
    </row>
    <row r="5" spans="1:51" s="369" customFormat="1" ht="20.25" customHeight="1" x14ac:dyDescent="0.7">
      <c r="A5" s="276"/>
      <c r="B5" s="276"/>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c r="AF5" s="276"/>
      <c r="AG5" s="276"/>
      <c r="AH5" s="1275" t="s">
        <v>55</v>
      </c>
      <c r="AI5" s="1275"/>
      <c r="AJ5" s="1275"/>
      <c r="AK5" s="980"/>
      <c r="AL5" s="691"/>
      <c r="AM5" s="691"/>
      <c r="AN5" s="691"/>
      <c r="AO5" s="691"/>
      <c r="AP5" s="691"/>
      <c r="AQ5" s="691"/>
      <c r="AR5" s="691"/>
      <c r="AS5" s="691"/>
      <c r="AT5" s="691"/>
      <c r="AU5" s="691"/>
      <c r="AV5" s="1275" t="s">
        <v>55</v>
      </c>
      <c r="AW5" s="1275"/>
      <c r="AX5" s="1275"/>
    </row>
    <row r="6" spans="1:51" s="470" customFormat="1" ht="19.5" customHeight="1" x14ac:dyDescent="0.25">
      <c r="A6" s="1271" t="s">
        <v>188</v>
      </c>
      <c r="B6" s="755"/>
      <c r="C6" s="1277" t="s">
        <v>113</v>
      </c>
      <c r="D6" s="1273" t="s">
        <v>196</v>
      </c>
      <c r="E6" s="1273"/>
      <c r="F6" s="1273"/>
      <c r="G6" s="1273"/>
      <c r="H6" s="1273"/>
      <c r="J6" s="1274" t="s">
        <v>186</v>
      </c>
      <c r="K6" s="1274"/>
      <c r="L6" s="1274"/>
      <c r="M6" s="1274"/>
      <c r="N6" s="1274"/>
      <c r="O6" s="1274"/>
      <c r="P6" s="1274"/>
      <c r="Q6" s="1274" t="s">
        <v>195</v>
      </c>
      <c r="R6" s="1274"/>
      <c r="S6" s="1274"/>
      <c r="T6" s="1274" t="s">
        <v>187</v>
      </c>
      <c r="U6" s="1274"/>
      <c r="V6" s="1274"/>
      <c r="W6" s="1274"/>
      <c r="X6" s="1274" t="s">
        <v>197</v>
      </c>
      <c r="Y6" s="1274"/>
      <c r="Z6" s="1274"/>
      <c r="AA6" s="1274" t="s">
        <v>1435</v>
      </c>
      <c r="AB6" s="1274"/>
      <c r="AC6" s="1274"/>
      <c r="AD6" s="1274"/>
      <c r="AE6" s="1052"/>
      <c r="AF6" s="1276" t="s">
        <v>1436</v>
      </c>
      <c r="AG6" s="1276"/>
      <c r="AH6" s="1276"/>
      <c r="AI6" s="1276"/>
      <c r="AJ6" s="1276"/>
      <c r="AK6" s="1053"/>
      <c r="AL6" s="1276" t="s">
        <v>2365</v>
      </c>
      <c r="AM6" s="1276"/>
      <c r="AN6" s="1276"/>
      <c r="AO6" s="1276"/>
      <c r="AP6" s="1276"/>
      <c r="AQ6" s="1276"/>
      <c r="AR6" s="1276"/>
      <c r="AS6" s="1053"/>
      <c r="AT6" s="1276" t="s">
        <v>2366</v>
      </c>
      <c r="AU6" s="1276"/>
      <c r="AV6" s="1276"/>
      <c r="AW6" s="1276"/>
      <c r="AX6" s="1276"/>
      <c r="AY6" s="1051"/>
    </row>
    <row r="7" spans="1:51" s="1056" customFormat="1" ht="49.5" customHeight="1" x14ac:dyDescent="0.6">
      <c r="A7" s="1272"/>
      <c r="B7" s="755"/>
      <c r="C7" s="1278"/>
      <c r="D7" s="1054" t="s">
        <v>198</v>
      </c>
      <c r="E7" s="346"/>
      <c r="F7" s="1054" t="s">
        <v>199</v>
      </c>
      <c r="G7" s="346"/>
      <c r="H7" s="1054" t="s">
        <v>200</v>
      </c>
      <c r="I7" s="346"/>
      <c r="J7" s="1054" t="s">
        <v>189</v>
      </c>
      <c r="K7" s="346"/>
      <c r="L7" s="1054" t="s">
        <v>190</v>
      </c>
      <c r="M7" s="346"/>
      <c r="N7" s="1054" t="s">
        <v>191</v>
      </c>
      <c r="O7" s="346"/>
      <c r="P7" s="1054" t="s">
        <v>205</v>
      </c>
      <c r="Q7" s="1054" t="s">
        <v>198</v>
      </c>
      <c r="R7" s="1054" t="s">
        <v>203</v>
      </c>
      <c r="S7" s="1054" t="s">
        <v>200</v>
      </c>
      <c r="T7" s="1054" t="s">
        <v>189</v>
      </c>
      <c r="U7" s="1054" t="s">
        <v>190</v>
      </c>
      <c r="V7" s="1054" t="s">
        <v>191</v>
      </c>
      <c r="W7" s="1054" t="s">
        <v>205</v>
      </c>
      <c r="X7" s="1054" t="s">
        <v>202</v>
      </c>
      <c r="Y7" s="1054" t="s">
        <v>203</v>
      </c>
      <c r="Z7" s="1054" t="s">
        <v>204</v>
      </c>
      <c r="AA7" s="1054" t="s">
        <v>189</v>
      </c>
      <c r="AB7" s="1054" t="s">
        <v>190</v>
      </c>
      <c r="AC7" s="1054" t="s">
        <v>191</v>
      </c>
      <c r="AD7" s="1054" t="s">
        <v>205</v>
      </c>
      <c r="AE7" s="1054"/>
      <c r="AF7" s="1057" t="s">
        <v>202</v>
      </c>
      <c r="AG7" s="1055"/>
      <c r="AH7" s="1057" t="s">
        <v>203</v>
      </c>
      <c r="AI7" s="1055"/>
      <c r="AJ7" s="1057" t="s">
        <v>204</v>
      </c>
      <c r="AK7" s="1055"/>
      <c r="AL7" s="1057" t="s">
        <v>189</v>
      </c>
      <c r="AM7" s="1055"/>
      <c r="AN7" s="1057" t="s">
        <v>190</v>
      </c>
      <c r="AO7" s="1055"/>
      <c r="AP7" s="1057" t="s">
        <v>191</v>
      </c>
      <c r="AQ7" s="1055"/>
      <c r="AR7" s="1057" t="s">
        <v>205</v>
      </c>
      <c r="AS7" s="1055"/>
      <c r="AT7" s="1057" t="s">
        <v>202</v>
      </c>
      <c r="AU7" s="1055"/>
      <c r="AV7" s="1057" t="s">
        <v>203</v>
      </c>
      <c r="AW7" s="1055"/>
      <c r="AX7" s="1057" t="s">
        <v>204</v>
      </c>
    </row>
    <row r="8" spans="1:51" s="336" customFormat="1" ht="21.75" customHeight="1" x14ac:dyDescent="0.6">
      <c r="A8" s="709" t="s">
        <v>1558</v>
      </c>
      <c r="B8" s="709"/>
      <c r="C8" s="702" t="s">
        <v>379</v>
      </c>
      <c r="D8" s="300">
        <v>15784138190</v>
      </c>
      <c r="E8" s="338"/>
      <c r="F8" s="300">
        <v>7271558876</v>
      </c>
      <c r="G8" s="300"/>
      <c r="H8" s="300">
        <f>D8+F8</f>
        <v>23055697066</v>
      </c>
      <c r="I8" s="300"/>
      <c r="J8" s="300">
        <v>21784038856</v>
      </c>
      <c r="K8" s="338"/>
      <c r="L8" s="300">
        <v>12071714187</v>
      </c>
      <c r="M8" s="300"/>
      <c r="N8" s="300">
        <v>0</v>
      </c>
      <c r="O8" s="300"/>
      <c r="P8" s="300">
        <f>J8+L8</f>
        <v>33855753043</v>
      </c>
      <c r="Q8" s="300">
        <f>J8+D8</f>
        <v>37568177046</v>
      </c>
      <c r="R8" s="300">
        <f>F8+L8</f>
        <v>19343273063</v>
      </c>
      <c r="S8" s="300">
        <f>Q8+R8</f>
        <v>56911450109</v>
      </c>
      <c r="T8" s="300">
        <v>49158759916</v>
      </c>
      <c r="U8" s="300">
        <v>0</v>
      </c>
      <c r="V8" s="300">
        <v>0</v>
      </c>
      <c r="W8" s="300">
        <f t="shared" ref="W8:W15" si="0">T8+U8</f>
        <v>49158759916</v>
      </c>
      <c r="X8" s="300">
        <f>T8+Q8</f>
        <v>86726936962</v>
      </c>
      <c r="Y8" s="300">
        <f t="shared" ref="X8:Y15" si="1">U8+R8</f>
        <v>19343273063</v>
      </c>
      <c r="Z8" s="300">
        <f t="shared" ref="Z8:Z15" si="2">X8+Y8</f>
        <v>106070210025</v>
      </c>
      <c r="AA8" s="300">
        <f>SUM('تراز 1399'!N536:N587)-'تراز 1399'!O579-'تراز 1399'!O582</f>
        <v>14627250450</v>
      </c>
      <c r="AB8" s="300">
        <v>0</v>
      </c>
      <c r="AC8" s="300">
        <v>0</v>
      </c>
      <c r="AD8" s="300">
        <f>AA8+AB8-AC8</f>
        <v>14627250450</v>
      </c>
      <c r="AE8" s="300"/>
      <c r="AF8" s="1105">
        <f>AA8+X8</f>
        <v>101354000000</v>
      </c>
      <c r="AG8" s="1105"/>
      <c r="AH8" s="1105">
        <f>AB8+Y8</f>
        <v>19343000000</v>
      </c>
      <c r="AI8" s="1105"/>
      <c r="AJ8" s="1105">
        <f>AF8+AH8-AC8</f>
        <v>120697000000</v>
      </c>
      <c r="AK8" s="1105"/>
      <c r="AL8" s="1105">
        <f>SUM('تراز 1400'!$M$595:$M$643)</f>
        <v>21562000000</v>
      </c>
      <c r="AM8" s="1105"/>
      <c r="AN8" s="1105">
        <v>0</v>
      </c>
      <c r="AO8" s="1105"/>
      <c r="AP8" s="1105">
        <v>0</v>
      </c>
      <c r="AQ8" s="1105"/>
      <c r="AR8" s="1105">
        <f>AL8+AN8-AP8</f>
        <v>21562000000</v>
      </c>
      <c r="AS8" s="1105"/>
      <c r="AT8" s="1105">
        <f>AL8+AF8</f>
        <v>122916000000</v>
      </c>
      <c r="AU8" s="1105"/>
      <c r="AV8" s="1105">
        <f>AN8+AH8</f>
        <v>19343000000</v>
      </c>
      <c r="AW8" s="1105"/>
      <c r="AX8" s="1105">
        <f>AT8+AV8-AP8</f>
        <v>142259000000</v>
      </c>
    </row>
    <row r="9" spans="1:51" s="336" customFormat="1" ht="21.75" customHeight="1" x14ac:dyDescent="0.6">
      <c r="A9" s="709" t="s">
        <v>1560</v>
      </c>
      <c r="B9" s="709"/>
      <c r="C9" s="702" t="s">
        <v>380</v>
      </c>
      <c r="D9" s="300">
        <v>0</v>
      </c>
      <c r="E9" s="338"/>
      <c r="F9" s="300">
        <v>1039798412</v>
      </c>
      <c r="G9" s="300"/>
      <c r="H9" s="300">
        <f>D9+F9</f>
        <v>1039798412</v>
      </c>
      <c r="I9" s="300"/>
      <c r="J9" s="300">
        <v>0</v>
      </c>
      <c r="K9" s="338"/>
      <c r="L9" s="300">
        <v>603603152</v>
      </c>
      <c r="M9" s="300"/>
      <c r="N9" s="300">
        <v>0</v>
      </c>
      <c r="O9" s="300"/>
      <c r="P9" s="300">
        <f>J9+L9</f>
        <v>603603152</v>
      </c>
      <c r="Q9" s="300">
        <v>0</v>
      </c>
      <c r="R9" s="300">
        <f>F9+L9</f>
        <v>1643401564</v>
      </c>
      <c r="S9" s="300">
        <f>Q9+R9</f>
        <v>1643401564</v>
      </c>
      <c r="T9" s="300">
        <v>0</v>
      </c>
      <c r="U9" s="300">
        <v>3595475045</v>
      </c>
      <c r="V9" s="300">
        <v>0</v>
      </c>
      <c r="W9" s="300">
        <f t="shared" si="0"/>
        <v>3595475045</v>
      </c>
      <c r="X9" s="300">
        <f t="shared" si="1"/>
        <v>0</v>
      </c>
      <c r="Y9" s="300">
        <f t="shared" si="1"/>
        <v>5238876609</v>
      </c>
      <c r="Z9" s="300">
        <f t="shared" si="2"/>
        <v>5238876609</v>
      </c>
      <c r="AA9" s="300">
        <v>0</v>
      </c>
      <c r="AB9" s="300">
        <f>'تراز 1399'!L588+'تراز 1399'!L589+'تراز 1399'!L590+'تراز 1399'!L591+'تراز 1399'!L592+'تراز 1399'!L593-'تراز 1399'!M588-'تراز 1399'!M589-'تراز 1399'!M590-'تراز 1399'!M591-'تراز 1399'!M592-'تراز 1399'!M593</f>
        <v>5458208680</v>
      </c>
      <c r="AC9" s="300">
        <v>0</v>
      </c>
      <c r="AD9" s="300">
        <f>AA9+AB9-AC9</f>
        <v>5458208680</v>
      </c>
      <c r="AE9" s="300"/>
      <c r="AF9" s="1105">
        <f>AA9+X9</f>
        <v>0</v>
      </c>
      <c r="AG9" s="1105"/>
      <c r="AH9" s="1105">
        <f>AB9+Y9</f>
        <v>10697000000</v>
      </c>
      <c r="AI9" s="1105"/>
      <c r="AJ9" s="1105">
        <f>AF9+AH9-AC9</f>
        <v>10697000000</v>
      </c>
      <c r="AK9" s="1105"/>
      <c r="AL9" s="1105">
        <v>0</v>
      </c>
      <c r="AM9" s="1105"/>
      <c r="AN9" s="1105">
        <f>SUM('تراز 1400'!$M$644:$M$650)</f>
        <v>11256000000</v>
      </c>
      <c r="AO9" s="1105"/>
      <c r="AP9" s="1105">
        <v>0</v>
      </c>
      <c r="AQ9" s="1105"/>
      <c r="AR9" s="1105">
        <f>AL9+AN9-AP9</f>
        <v>11256000000</v>
      </c>
      <c r="AS9" s="1105"/>
      <c r="AT9" s="1105">
        <f>AL9+AF9</f>
        <v>0</v>
      </c>
      <c r="AU9" s="1105"/>
      <c r="AV9" s="1105">
        <f>AN9+AH9</f>
        <v>21953000000</v>
      </c>
      <c r="AW9" s="1105"/>
      <c r="AX9" s="1105">
        <f>AT9+AV9-AP9</f>
        <v>21953000000</v>
      </c>
    </row>
    <row r="10" spans="1:51" s="336" customFormat="1" ht="10.5" customHeight="1" x14ac:dyDescent="0.6">
      <c r="A10" s="1281" t="s">
        <v>1559</v>
      </c>
      <c r="B10" s="709"/>
      <c r="C10" s="1282" t="s">
        <v>381</v>
      </c>
      <c r="D10" s="300">
        <v>108040293792</v>
      </c>
      <c r="E10" s="338"/>
      <c r="F10" s="300">
        <v>277161499</v>
      </c>
      <c r="G10" s="300"/>
      <c r="H10" s="300">
        <f>D10+F10</f>
        <v>108317455291</v>
      </c>
      <c r="I10" s="300"/>
      <c r="J10" s="300">
        <v>807109543</v>
      </c>
      <c r="K10" s="338"/>
      <c r="L10" s="300">
        <v>615737066</v>
      </c>
      <c r="M10" s="300"/>
      <c r="N10" s="300">
        <v>0</v>
      </c>
      <c r="O10" s="300"/>
      <c r="P10" s="300">
        <f>J10+L10</f>
        <v>1422846609</v>
      </c>
      <c r="Q10" s="300">
        <f>J10+D10</f>
        <v>108847403335</v>
      </c>
      <c r="R10" s="300">
        <f>F10+L10</f>
        <v>892898565</v>
      </c>
      <c r="S10" s="300">
        <f>Q10+R10</f>
        <v>109740301900</v>
      </c>
      <c r="T10" s="300">
        <v>3241960539</v>
      </c>
      <c r="U10" s="300">
        <f>920629743+280371000+743504227+23812000+15445932-757578200+3580847</f>
        <v>1229765549</v>
      </c>
      <c r="V10" s="300">
        <v>0</v>
      </c>
      <c r="W10" s="300">
        <f t="shared" si="0"/>
        <v>4471726088</v>
      </c>
      <c r="X10" s="300">
        <f t="shared" si="1"/>
        <v>112089363874</v>
      </c>
      <c r="Y10" s="300">
        <f t="shared" si="1"/>
        <v>2122664114</v>
      </c>
      <c r="Z10" s="300">
        <f t="shared" si="2"/>
        <v>114212027988</v>
      </c>
      <c r="AA10" s="1268">
        <f>SUM('تراز 1399'!L594:L655)-'تراز 1399'!M641-'تراز 1399'!M638</f>
        <v>8656132674</v>
      </c>
      <c r="AB10" s="1268">
        <v>0</v>
      </c>
      <c r="AC10" s="1268">
        <v>0</v>
      </c>
      <c r="AD10" s="1268">
        <f>AA10+AB10-AC10</f>
        <v>8656132674</v>
      </c>
      <c r="AE10" s="300"/>
      <c r="AF10" s="1269">
        <f>X10+X11+AA10</f>
        <v>121022000000</v>
      </c>
      <c r="AG10" s="1105"/>
      <c r="AH10" s="1269">
        <f>Y10+Y11+AB10</f>
        <v>4455000000</v>
      </c>
      <c r="AI10" s="1105"/>
      <c r="AJ10" s="1269">
        <f>AF10+AH10-AC10</f>
        <v>125477000000</v>
      </c>
      <c r="AK10" s="1105"/>
      <c r="AL10" s="1269">
        <f>SUM('تراز 1400'!$M$651:$M$697)</f>
        <v>14754000000</v>
      </c>
      <c r="AM10" s="1105"/>
      <c r="AN10" s="1269">
        <v>0</v>
      </c>
      <c r="AO10" s="1105"/>
      <c r="AP10" s="1269">
        <v>0</v>
      </c>
      <c r="AQ10" s="1105"/>
      <c r="AR10" s="1269">
        <f>AL10+AN10-AP10</f>
        <v>14754000000</v>
      </c>
      <c r="AS10" s="1105"/>
      <c r="AT10" s="1269">
        <f>AF10+AF11+AL10</f>
        <v>135776000000</v>
      </c>
      <c r="AU10" s="1105"/>
      <c r="AV10" s="1269">
        <f>AH10+AH11+AN10</f>
        <v>4455000000</v>
      </c>
      <c r="AW10" s="1105"/>
      <c r="AX10" s="1269">
        <f>AT10+AV10-AP10</f>
        <v>140231000000</v>
      </c>
    </row>
    <row r="11" spans="1:51" s="336" customFormat="1" ht="10.5" customHeight="1" x14ac:dyDescent="0.6">
      <c r="A11" s="1281"/>
      <c r="B11" s="709"/>
      <c r="C11" s="1282"/>
      <c r="D11" s="300">
        <v>233022142</v>
      </c>
      <c r="E11" s="338"/>
      <c r="F11" s="300">
        <v>420876569</v>
      </c>
      <c r="G11" s="300"/>
      <c r="H11" s="300">
        <f>D11+F11</f>
        <v>653898711</v>
      </c>
      <c r="I11" s="300"/>
      <c r="J11" s="300">
        <v>43480000</v>
      </c>
      <c r="K11" s="338"/>
      <c r="L11" s="300">
        <v>21184229</v>
      </c>
      <c r="M11" s="300"/>
      <c r="N11" s="300">
        <v>0</v>
      </c>
      <c r="O11" s="300"/>
      <c r="P11" s="300">
        <f>J11+L11</f>
        <v>64664229</v>
      </c>
      <c r="Q11" s="300">
        <f>J11+D11</f>
        <v>276502142</v>
      </c>
      <c r="R11" s="300">
        <f>F11+L11</f>
        <v>442060798</v>
      </c>
      <c r="S11" s="300">
        <f>Q11+R11</f>
        <v>718562940</v>
      </c>
      <c r="T11" s="300">
        <v>0</v>
      </c>
      <c r="U11" s="300">
        <f>1460987214+411220840+18450000</f>
        <v>1890658054</v>
      </c>
      <c r="V11" s="300">
        <v>0</v>
      </c>
      <c r="W11" s="300">
        <f t="shared" si="0"/>
        <v>1890658054</v>
      </c>
      <c r="X11" s="300">
        <f t="shared" si="1"/>
        <v>276502142</v>
      </c>
      <c r="Y11" s="300">
        <f t="shared" si="1"/>
        <v>2332718852</v>
      </c>
      <c r="Z11" s="300">
        <f t="shared" si="2"/>
        <v>2609220994</v>
      </c>
      <c r="AA11" s="1268"/>
      <c r="AB11" s="1268"/>
      <c r="AC11" s="1268"/>
      <c r="AD11" s="1268"/>
      <c r="AE11" s="300"/>
      <c r="AF11" s="1269"/>
      <c r="AG11" s="1105"/>
      <c r="AH11" s="1269"/>
      <c r="AI11" s="1105"/>
      <c r="AJ11" s="1269"/>
      <c r="AK11" s="1105"/>
      <c r="AL11" s="1269"/>
      <c r="AM11" s="1105"/>
      <c r="AN11" s="1269"/>
      <c r="AO11" s="1105"/>
      <c r="AP11" s="1269"/>
      <c r="AQ11" s="1105"/>
      <c r="AR11" s="1269"/>
      <c r="AS11" s="1105"/>
      <c r="AT11" s="1269"/>
      <c r="AU11" s="1105"/>
      <c r="AV11" s="1269"/>
      <c r="AW11" s="1105"/>
      <c r="AX11" s="1269"/>
    </row>
    <row r="12" spans="1:51" s="336" customFormat="1" ht="21.75" x14ac:dyDescent="0.6">
      <c r="A12" s="709" t="s">
        <v>2398</v>
      </c>
      <c r="B12" s="709"/>
      <c r="C12" s="702" t="s">
        <v>1797</v>
      </c>
      <c r="D12" s="300">
        <v>180221570400</v>
      </c>
      <c r="E12" s="338"/>
      <c r="F12" s="300">
        <v>0</v>
      </c>
      <c r="G12" s="338"/>
      <c r="H12" s="300">
        <f t="shared" ref="H12:H20" si="3">D12+F12</f>
        <v>180221570400</v>
      </c>
      <c r="I12" s="338"/>
      <c r="J12" s="300">
        <v>2611166000</v>
      </c>
      <c r="K12" s="338"/>
      <c r="L12" s="300">
        <v>0</v>
      </c>
      <c r="M12" s="338"/>
      <c r="N12" s="300">
        <v>0</v>
      </c>
      <c r="O12" s="338"/>
      <c r="P12" s="300">
        <f>L12+J12</f>
        <v>2611166000</v>
      </c>
      <c r="Q12" s="300">
        <f t="shared" ref="Q12:Q20" si="4">J12+D12</f>
        <v>182832736400</v>
      </c>
      <c r="R12" s="300">
        <v>0</v>
      </c>
      <c r="S12" s="300">
        <f t="shared" ref="S12:S20" si="5">Q12+R12</f>
        <v>182832736400</v>
      </c>
      <c r="T12" s="300">
        <f>1160142738396+105302844335+30809346155+61089012844+18436874257+944224092073+8972660604+2766430201+19988732722+2233664771+1336673538+274660711469</f>
        <v>2629963781365</v>
      </c>
      <c r="U12" s="300">
        <v>0</v>
      </c>
      <c r="V12" s="300">
        <v>0</v>
      </c>
      <c r="W12" s="300">
        <f t="shared" si="0"/>
        <v>2629963781365</v>
      </c>
      <c r="X12" s="300">
        <f t="shared" si="1"/>
        <v>2812796517765</v>
      </c>
      <c r="Y12" s="300">
        <f t="shared" si="1"/>
        <v>0</v>
      </c>
      <c r="Z12" s="300">
        <f t="shared" si="2"/>
        <v>2812796517765</v>
      </c>
      <c r="AA12" s="300">
        <f>SUM('تراز 1399'!N656:N696)-Z12</f>
        <v>8100217196388</v>
      </c>
      <c r="AB12" s="300">
        <v>0</v>
      </c>
      <c r="AC12" s="300">
        <v>0</v>
      </c>
      <c r="AD12" s="300">
        <f>AA12+AB12-AC12</f>
        <v>8100217196388</v>
      </c>
      <c r="AE12" s="300"/>
      <c r="AF12" s="1105">
        <f>AA12+X12</f>
        <v>10913014000000</v>
      </c>
      <c r="AG12" s="1105"/>
      <c r="AH12" s="1105">
        <f>AB12+Y12</f>
        <v>0</v>
      </c>
      <c r="AI12" s="1105"/>
      <c r="AJ12" s="1105">
        <f>AF12+AH12-AC12</f>
        <v>10913014000000</v>
      </c>
      <c r="AK12" s="1105"/>
      <c r="AL12" s="1105">
        <f>SUM('تراز 1400'!$K$206:$K$228)-'تراز 1400'!L206-'تراز 1400'!L207-'تراز 1400'!L208-'تراز 1400'!L209-'تراز 1400'!L210-'تراز 1400'!L211-'تراز 1400'!L212-'تراز 1400'!L213-'تراز 1400'!L214-'تراز 1400'!L215-'تراز 1400'!L216-'تراز 1400'!L217-'تراز 1400'!L218-'تراز 1400'!L219-'تراز 1400'!L220-'تراز 1400'!L221-'تراز 1400'!L222-'تراز 1400'!L223-'تراز 1400'!L224-'تراز 1400'!L225-'تراز 1400'!L226-'تراز 1400'!L227-'تراز 1400'!L228+'تراز 1400'!M582</f>
        <v>21717521000000</v>
      </c>
      <c r="AM12" s="1105"/>
      <c r="AN12" s="1105">
        <v>0</v>
      </c>
      <c r="AO12" s="1105"/>
      <c r="AP12" s="1105">
        <v>0</v>
      </c>
      <c r="AQ12" s="1105"/>
      <c r="AR12" s="1105">
        <f>AL12+AN12-AP12</f>
        <v>21717521000000</v>
      </c>
      <c r="AS12" s="1105"/>
      <c r="AT12" s="1105">
        <f>AL12+AF12</f>
        <v>32630535000000</v>
      </c>
      <c r="AU12" s="1105"/>
      <c r="AV12" s="1105">
        <f>AN12+AH12</f>
        <v>0</v>
      </c>
      <c r="AW12" s="1105"/>
      <c r="AX12" s="1105">
        <f>AT12+AV12-AP12</f>
        <v>32630535000000</v>
      </c>
    </row>
    <row r="13" spans="1:51" s="336" customFormat="1" ht="22.5" customHeight="1" x14ac:dyDescent="0.6">
      <c r="A13" s="709" t="s">
        <v>2399</v>
      </c>
      <c r="B13" s="709"/>
      <c r="C13" s="702" t="s">
        <v>2367</v>
      </c>
      <c r="D13" s="300"/>
      <c r="E13" s="338"/>
      <c r="F13" s="300"/>
      <c r="G13" s="338"/>
      <c r="H13" s="300"/>
      <c r="I13" s="338"/>
      <c r="J13" s="300"/>
      <c r="K13" s="338"/>
      <c r="L13" s="300"/>
      <c r="M13" s="338"/>
      <c r="N13" s="300"/>
      <c r="O13" s="338"/>
      <c r="P13" s="300"/>
      <c r="Q13" s="300"/>
      <c r="R13" s="300"/>
      <c r="S13" s="300"/>
      <c r="T13" s="300"/>
      <c r="U13" s="300"/>
      <c r="V13" s="300"/>
      <c r="W13" s="300"/>
      <c r="X13" s="300"/>
      <c r="Y13" s="300"/>
      <c r="Z13" s="300"/>
      <c r="AA13" s="300"/>
      <c r="AB13" s="300"/>
      <c r="AC13" s="300"/>
      <c r="AD13" s="300"/>
      <c r="AE13" s="300"/>
      <c r="AF13" s="1105">
        <v>0</v>
      </c>
      <c r="AG13" s="1105"/>
      <c r="AH13" s="1105">
        <v>0</v>
      </c>
      <c r="AI13" s="1105"/>
      <c r="AJ13" s="1105">
        <f>AF13+AH13-AC13</f>
        <v>0</v>
      </c>
      <c r="AK13" s="1105"/>
      <c r="AL13" s="1105">
        <f>SUM('تراز 1400'!$M$71:$M$76)</f>
        <v>15438674000000</v>
      </c>
      <c r="AM13" s="1105"/>
      <c r="AN13" s="1105">
        <v>0</v>
      </c>
      <c r="AO13" s="1105"/>
      <c r="AP13" s="1105">
        <v>0</v>
      </c>
      <c r="AQ13" s="1105"/>
      <c r="AR13" s="1105">
        <f>AL13+AN13-AP13</f>
        <v>15438674000000</v>
      </c>
      <c r="AS13" s="1105"/>
      <c r="AT13" s="1105">
        <f>AL13+AF13</f>
        <v>15438674000000</v>
      </c>
      <c r="AU13" s="1105"/>
      <c r="AV13" s="1105">
        <f>AN13+AH13</f>
        <v>0</v>
      </c>
      <c r="AW13" s="1105"/>
      <c r="AX13" s="1105">
        <f>AT13+AV13-AP13</f>
        <v>15438674000000</v>
      </c>
    </row>
    <row r="14" spans="1:51" s="336" customFormat="1" ht="7.5" customHeight="1" x14ac:dyDescent="0.6">
      <c r="A14" s="1281" t="s">
        <v>757</v>
      </c>
      <c r="B14" s="709"/>
      <c r="C14" s="1282" t="s">
        <v>2368</v>
      </c>
      <c r="D14" s="300">
        <v>2502643908</v>
      </c>
      <c r="E14" s="338"/>
      <c r="F14" s="300">
        <v>986147620</v>
      </c>
      <c r="G14" s="300"/>
      <c r="H14" s="300">
        <f>D14+F14</f>
        <v>3488791528</v>
      </c>
      <c r="I14" s="300"/>
      <c r="J14" s="300">
        <v>3303567932</v>
      </c>
      <c r="K14" s="338"/>
      <c r="L14" s="300">
        <v>1122691690</v>
      </c>
      <c r="M14" s="300"/>
      <c r="N14" s="300">
        <v>0</v>
      </c>
      <c r="O14" s="300"/>
      <c r="P14" s="300">
        <f>J14+L14</f>
        <v>4426259622</v>
      </c>
      <c r="Q14" s="300">
        <f>D14+J14</f>
        <v>5806211840</v>
      </c>
      <c r="R14" s="300">
        <f>F14+L14</f>
        <v>2108839310</v>
      </c>
      <c r="S14" s="300">
        <f>Q14+R14</f>
        <v>7915051150</v>
      </c>
      <c r="T14" s="300">
        <v>94499451348</v>
      </c>
      <c r="U14" s="300">
        <f>916555990+132797000+39135000+14589650+2265000</f>
        <v>1105342640</v>
      </c>
      <c r="V14" s="300">
        <v>0</v>
      </c>
      <c r="W14" s="300">
        <f t="shared" si="0"/>
        <v>95604793988</v>
      </c>
      <c r="X14" s="300">
        <f t="shared" si="1"/>
        <v>100305663188</v>
      </c>
      <c r="Y14" s="300">
        <f t="shared" si="1"/>
        <v>3214181950</v>
      </c>
      <c r="Z14" s="300">
        <f t="shared" si="2"/>
        <v>103519845138</v>
      </c>
      <c r="AA14" s="1268">
        <f>'تراز 1399'!L697+'تراز 1399'!L698+'تراز 1399'!L699+'تراز 1399'!L700+'تراز 1399'!L701+'تراز 1399'!L702+'تراز 1399'!L703+'تراز 1399'!L704+'تراز 1399'!L705+'تراز 1399'!L722+'تراز 1399'!L723+'تراز 1399'!L724+'تراز 1399'!L725+'تراز 1399'!L726+'تراز 1399'!L727+'تراز 1399'!L730+'تراز 1399'!L731+'تراز 1399'!L732+'تراز 1399'!L733+'تراز 1399'!L734+'تراز 1399'!L735+'تراز 1399'!L736+'تراز 1399'!L737+'تراز 1399'!L738+'تراز 1399'!L739+'تراز 1399'!L740+'تراز 1399'!L741+'تراز 1399'!L743+'تراز 1399'!L744+'تراز 1399'!L748+'تراز 1399'!L749+'تراز 1399'!L750+'تراز 1399'!L751+'تراز 1399'!L752+'تراز 1399'!L753+'تراز 1399'!L754+'تراز 1399'!L755+'تراز 1399'!L756-'تراز 1399'!M734-'تراز 1399'!M741</f>
        <v>214862914857</v>
      </c>
      <c r="AB14" s="1268">
        <v>0</v>
      </c>
      <c r="AC14" s="1268">
        <v>-141422954</v>
      </c>
      <c r="AD14" s="1268">
        <f>AA14+AB14+AC14</f>
        <v>214721491903</v>
      </c>
      <c r="AE14" s="300"/>
      <c r="AF14" s="1269">
        <f>AA14+X14+X16+X15</f>
        <v>337920000000</v>
      </c>
      <c r="AG14" s="1105"/>
      <c r="AH14" s="1269">
        <f>Y14+AB14+Y15+Y16</f>
        <v>3214000000</v>
      </c>
      <c r="AI14" s="1105"/>
      <c r="AJ14" s="1269">
        <f>AF14+AH14+AC14</f>
        <v>340993000000</v>
      </c>
      <c r="AK14" s="1105"/>
      <c r="AL14" s="1269">
        <f>SUM('تراز 1400'!$M$698:$M$701,'تراز 1400'!$M$723:$M$724,'تراز 1400'!$M$728:$M$737,'تراز 1400'!$M$739:$M$746,'تراز 1400'!$M$750)</f>
        <v>407808000000</v>
      </c>
      <c r="AM14" s="1105"/>
      <c r="AN14" s="1269">
        <v>0</v>
      </c>
      <c r="AO14" s="1105"/>
      <c r="AP14" s="1269">
        <v>0</v>
      </c>
      <c r="AQ14" s="1105"/>
      <c r="AR14" s="1269">
        <f>AL14+AN14+AP14</f>
        <v>407808000000</v>
      </c>
      <c r="AS14" s="1105"/>
      <c r="AT14" s="1269">
        <f>AL14+AF14+AF16+AF15</f>
        <v>745728000000</v>
      </c>
      <c r="AU14" s="1105"/>
      <c r="AV14" s="1269">
        <f>AH14+AN14+AH15+AH16</f>
        <v>3214000000</v>
      </c>
      <c r="AW14" s="1105"/>
      <c r="AX14" s="1269">
        <f>AT14+AV14-AP14</f>
        <v>748942000000</v>
      </c>
    </row>
    <row r="15" spans="1:51" s="336" customFormat="1" ht="6" customHeight="1" x14ac:dyDescent="0.6">
      <c r="A15" s="1281"/>
      <c r="B15" s="709"/>
      <c r="C15" s="1282"/>
      <c r="D15" s="300">
        <v>0</v>
      </c>
      <c r="E15" s="338"/>
      <c r="F15" s="300">
        <v>0</v>
      </c>
      <c r="G15" s="300"/>
      <c r="H15" s="300">
        <v>0</v>
      </c>
      <c r="I15" s="300"/>
      <c r="J15" s="300">
        <v>3171249736</v>
      </c>
      <c r="K15" s="338"/>
      <c r="L15" s="300"/>
      <c r="M15" s="300"/>
      <c r="N15" s="300"/>
      <c r="O15" s="300"/>
      <c r="P15" s="300">
        <f>J15+L15</f>
        <v>3171249736</v>
      </c>
      <c r="Q15" s="300">
        <f>J15+D15</f>
        <v>3171249736</v>
      </c>
      <c r="R15" s="300">
        <v>0</v>
      </c>
      <c r="S15" s="300">
        <f>Q15+R15</f>
        <v>3171249736</v>
      </c>
      <c r="T15" s="300">
        <v>5267209580</v>
      </c>
      <c r="U15" s="300">
        <v>0</v>
      </c>
      <c r="V15" s="300">
        <v>0</v>
      </c>
      <c r="W15" s="300">
        <f t="shared" si="0"/>
        <v>5267209580</v>
      </c>
      <c r="X15" s="300">
        <f t="shared" si="1"/>
        <v>8438459316</v>
      </c>
      <c r="Y15" s="300">
        <f t="shared" si="1"/>
        <v>0</v>
      </c>
      <c r="Z15" s="300">
        <f t="shared" si="2"/>
        <v>8438459316</v>
      </c>
      <c r="AA15" s="1268"/>
      <c r="AB15" s="1268"/>
      <c r="AC15" s="1268"/>
      <c r="AD15" s="1268"/>
      <c r="AE15" s="300"/>
      <c r="AF15" s="1269"/>
      <c r="AG15" s="1105"/>
      <c r="AH15" s="1269"/>
      <c r="AI15" s="1105"/>
      <c r="AJ15" s="1269"/>
      <c r="AK15" s="1105"/>
      <c r="AL15" s="1269"/>
      <c r="AM15" s="1105"/>
      <c r="AN15" s="1269"/>
      <c r="AO15" s="1105"/>
      <c r="AP15" s="1269"/>
      <c r="AQ15" s="1105"/>
      <c r="AR15" s="1269"/>
      <c r="AS15" s="1105"/>
      <c r="AT15" s="1269"/>
      <c r="AU15" s="1105"/>
      <c r="AV15" s="1269"/>
      <c r="AW15" s="1105"/>
      <c r="AX15" s="1269"/>
    </row>
    <row r="16" spans="1:51" s="336" customFormat="1" ht="6.75" customHeight="1" x14ac:dyDescent="0.6">
      <c r="A16" s="1281"/>
      <c r="B16" s="709"/>
      <c r="C16" s="1282"/>
      <c r="D16" s="300">
        <v>14312656750</v>
      </c>
      <c r="E16" s="338"/>
      <c r="F16" s="300">
        <v>0</v>
      </c>
      <c r="G16" s="338"/>
      <c r="H16" s="300">
        <f t="shared" si="3"/>
        <v>14312656750</v>
      </c>
      <c r="I16" s="300"/>
      <c r="J16" s="300">
        <v>0</v>
      </c>
      <c r="K16" s="338"/>
      <c r="L16" s="300">
        <v>0</v>
      </c>
      <c r="M16" s="338"/>
      <c r="N16" s="300">
        <v>0</v>
      </c>
      <c r="O16" s="338"/>
      <c r="P16" s="300">
        <f>L16+J16</f>
        <v>0</v>
      </c>
      <c r="Q16" s="300">
        <f t="shared" si="4"/>
        <v>14312656750</v>
      </c>
      <c r="R16" s="300">
        <v>0</v>
      </c>
      <c r="S16" s="300">
        <f t="shared" si="5"/>
        <v>14312656750</v>
      </c>
      <c r="T16" s="300">
        <v>0</v>
      </c>
      <c r="U16" s="300">
        <v>0</v>
      </c>
      <c r="V16" s="300">
        <v>0</v>
      </c>
      <c r="W16" s="300">
        <f t="shared" ref="W16:W20" si="6">T16+U16</f>
        <v>0</v>
      </c>
      <c r="X16" s="300">
        <f t="shared" ref="X16:X20" si="7">T16+Q16</f>
        <v>14312656750</v>
      </c>
      <c r="Y16" s="300">
        <f t="shared" ref="Y16:Y20" si="8">U16+R16</f>
        <v>0</v>
      </c>
      <c r="Z16" s="300">
        <f t="shared" ref="Z16:Z20" si="9">X16+Y16</f>
        <v>14312656750</v>
      </c>
      <c r="AA16" s="1268"/>
      <c r="AB16" s="1268"/>
      <c r="AC16" s="1268"/>
      <c r="AD16" s="1268"/>
      <c r="AE16" s="300"/>
      <c r="AF16" s="1269"/>
      <c r="AG16" s="1105"/>
      <c r="AH16" s="1269"/>
      <c r="AI16" s="1105"/>
      <c r="AJ16" s="1269"/>
      <c r="AK16" s="1105"/>
      <c r="AL16" s="1269"/>
      <c r="AM16" s="1105"/>
      <c r="AN16" s="1269"/>
      <c r="AO16" s="1105"/>
      <c r="AP16" s="1269"/>
      <c r="AQ16" s="1105"/>
      <c r="AR16" s="1269"/>
      <c r="AS16" s="1105"/>
      <c r="AT16" s="1269"/>
      <c r="AU16" s="1105"/>
      <c r="AV16" s="1269"/>
      <c r="AW16" s="1105"/>
      <c r="AX16" s="1269"/>
    </row>
    <row r="17" spans="1:50" s="336" customFormat="1" ht="10.5" customHeight="1" x14ac:dyDescent="0.6">
      <c r="A17" s="1281" t="s">
        <v>1561</v>
      </c>
      <c r="B17" s="709"/>
      <c r="C17" s="1282" t="s">
        <v>2369</v>
      </c>
      <c r="D17" s="300">
        <v>49589542198</v>
      </c>
      <c r="E17" s="338"/>
      <c r="F17" s="300">
        <v>0</v>
      </c>
      <c r="G17" s="300"/>
      <c r="H17" s="300">
        <f t="shared" si="3"/>
        <v>49589542198</v>
      </c>
      <c r="I17" s="300"/>
      <c r="J17" s="300">
        <v>406972543699</v>
      </c>
      <c r="K17" s="338"/>
      <c r="L17" s="300">
        <v>0</v>
      </c>
      <c r="M17" s="338"/>
      <c r="N17" s="300">
        <v>0</v>
      </c>
      <c r="O17" s="300"/>
      <c r="P17" s="300">
        <f t="shared" ref="P17:P20" si="10">J17+L17</f>
        <v>406972543699</v>
      </c>
      <c r="Q17" s="300">
        <f t="shared" si="4"/>
        <v>456562085897</v>
      </c>
      <c r="R17" s="300">
        <v>0</v>
      </c>
      <c r="S17" s="300">
        <f t="shared" si="5"/>
        <v>456562085897</v>
      </c>
      <c r="T17" s="300">
        <f>1038009608388-500000000000</f>
        <v>538009608388</v>
      </c>
      <c r="U17" s="300">
        <v>0</v>
      </c>
      <c r="V17" s="300">
        <v>0</v>
      </c>
      <c r="W17" s="300">
        <f t="shared" si="6"/>
        <v>538009608388</v>
      </c>
      <c r="X17" s="300">
        <f t="shared" si="7"/>
        <v>994571694285</v>
      </c>
      <c r="Y17" s="300">
        <f t="shared" si="8"/>
        <v>0</v>
      </c>
      <c r="Z17" s="300">
        <f t="shared" si="9"/>
        <v>994571694285</v>
      </c>
      <c r="AA17" s="1268">
        <f>'تراز 1399'!L706+'تراز 1399'!L707+'تراز 1399'!L708-'تراز 1399'!M708+'تراز 1399'!L709+'تراز 1399'!L710+'تراز 1399'!L711+'تراز 1399'!L712+'تراز 1399'!L713+'تراز 1399'!L714+'تراز 1399'!L715+'تراز 1399'!L716-'تراز 1399'!M716+'تراز 1399'!L717+'تراز 1399'!L718+'تراز 1399'!L719+'تراز 1399'!L720+'تراز 1399'!L721+'تراز 1399'!L728+'تراز 1399'!L729+'تراز 1399'!L742+'تراز 1399'!L745+'تراز 1399'!L746+'تراز 1399'!L747</f>
        <v>904558779208</v>
      </c>
      <c r="AB17" s="1268">
        <v>0</v>
      </c>
      <c r="AC17" s="1268">
        <v>0</v>
      </c>
      <c r="AD17" s="1268">
        <f>+AA17+AB17-AC17</f>
        <v>904558779208</v>
      </c>
      <c r="AE17" s="300"/>
      <c r="AF17" s="1269">
        <f>X18+X17+AA17</f>
        <v>1902215000000</v>
      </c>
      <c r="AG17" s="1105"/>
      <c r="AH17" s="1269">
        <f>Y18+Y17+AB17</f>
        <v>40000000</v>
      </c>
      <c r="AI17" s="1105"/>
      <c r="AJ17" s="1269">
        <f>AF17+AH17-AC17</f>
        <v>1902255000000</v>
      </c>
      <c r="AK17" s="1105"/>
      <c r="AL17" s="1269">
        <f>SUM('تراز 1400'!$M$702:$M$722,'تراز 1400'!$M$725:$M$727,'تراز 1400'!$M$738,'تراز 1400'!$M$747:$M$749)</f>
        <v>2322609000000</v>
      </c>
      <c r="AM17" s="1105"/>
      <c r="AN17" s="1269">
        <v>0</v>
      </c>
      <c r="AO17" s="1105"/>
      <c r="AP17" s="1269">
        <v>0</v>
      </c>
      <c r="AQ17" s="1105"/>
      <c r="AR17" s="1269">
        <f>+AL17+AN17-AP17</f>
        <v>2322609000000</v>
      </c>
      <c r="AS17" s="1105"/>
      <c r="AT17" s="1269">
        <f>AF18+AF17+AL17</f>
        <v>4224824000000</v>
      </c>
      <c r="AU17" s="1105"/>
      <c r="AV17" s="1269">
        <f>AH18+AH17+AN17</f>
        <v>40000000</v>
      </c>
      <c r="AW17" s="1105"/>
      <c r="AX17" s="1269">
        <f>AT17+AV17-AP17</f>
        <v>4224864000000</v>
      </c>
    </row>
    <row r="18" spans="1:50" s="336" customFormat="1" ht="13.5" customHeight="1" x14ac:dyDescent="0.6">
      <c r="A18" s="1281"/>
      <c r="B18" s="709"/>
      <c r="C18" s="1282"/>
      <c r="D18" s="300">
        <v>2552805071</v>
      </c>
      <c r="E18" s="338"/>
      <c r="F18" s="300">
        <v>40000000</v>
      </c>
      <c r="G18" s="300"/>
      <c r="H18" s="300">
        <f t="shared" si="3"/>
        <v>2592805071</v>
      </c>
      <c r="I18" s="300"/>
      <c r="J18" s="300">
        <v>531450000</v>
      </c>
      <c r="K18" s="338"/>
      <c r="L18" s="300">
        <v>0</v>
      </c>
      <c r="M18" s="300"/>
      <c r="N18" s="300">
        <v>0</v>
      </c>
      <c r="O18" s="300"/>
      <c r="P18" s="300">
        <f t="shared" si="10"/>
        <v>531450000</v>
      </c>
      <c r="Q18" s="300">
        <f t="shared" si="4"/>
        <v>3084255071</v>
      </c>
      <c r="R18" s="300">
        <f>F18+L18</f>
        <v>40000000</v>
      </c>
      <c r="S18" s="300">
        <f t="shared" si="5"/>
        <v>3124255071</v>
      </c>
      <c r="T18" s="300">
        <v>0</v>
      </c>
      <c r="U18" s="300">
        <v>0</v>
      </c>
      <c r="V18" s="300">
        <v>0</v>
      </c>
      <c r="W18" s="300">
        <f t="shared" si="6"/>
        <v>0</v>
      </c>
      <c r="X18" s="300">
        <f t="shared" si="7"/>
        <v>3084255071</v>
      </c>
      <c r="Y18" s="300">
        <f t="shared" si="8"/>
        <v>40000000</v>
      </c>
      <c r="Z18" s="300">
        <f t="shared" si="9"/>
        <v>3124255071</v>
      </c>
      <c r="AA18" s="1268"/>
      <c r="AB18" s="1268"/>
      <c r="AC18" s="1268"/>
      <c r="AD18" s="1268"/>
      <c r="AE18" s="300"/>
      <c r="AF18" s="1269"/>
      <c r="AG18" s="1105"/>
      <c r="AH18" s="1269"/>
      <c r="AI18" s="1105"/>
      <c r="AJ18" s="1269"/>
      <c r="AK18" s="1105"/>
      <c r="AL18" s="1269"/>
      <c r="AM18" s="1105"/>
      <c r="AN18" s="1269"/>
      <c r="AO18" s="1105"/>
      <c r="AP18" s="1269"/>
      <c r="AQ18" s="1105"/>
      <c r="AR18" s="1269"/>
      <c r="AS18" s="1105"/>
      <c r="AT18" s="1269"/>
      <c r="AU18" s="1105"/>
      <c r="AV18" s="1269"/>
      <c r="AW18" s="1105"/>
      <c r="AX18" s="1269"/>
    </row>
    <row r="19" spans="1:50" s="336" customFormat="1" ht="21.75" customHeight="1" x14ac:dyDescent="0.6">
      <c r="A19" s="709" t="s">
        <v>1557</v>
      </c>
      <c r="B19" s="709"/>
      <c r="C19" s="702" t="s">
        <v>2370</v>
      </c>
      <c r="D19" s="300">
        <v>0</v>
      </c>
      <c r="E19" s="338"/>
      <c r="F19" s="300">
        <v>0</v>
      </c>
      <c r="G19" s="300"/>
      <c r="H19" s="300">
        <v>0</v>
      </c>
      <c r="I19" s="300"/>
      <c r="J19" s="300">
        <v>52248317314</v>
      </c>
      <c r="K19" s="338"/>
      <c r="L19" s="300">
        <v>0</v>
      </c>
      <c r="M19" s="300"/>
      <c r="N19" s="300">
        <v>0</v>
      </c>
      <c r="O19" s="300"/>
      <c r="P19" s="300">
        <f>J19+L19</f>
        <v>52248317314</v>
      </c>
      <c r="Q19" s="300">
        <f>J19+D19</f>
        <v>52248317314</v>
      </c>
      <c r="R19" s="300">
        <v>0</v>
      </c>
      <c r="S19" s="300">
        <f>Q19+R19</f>
        <v>52248317314</v>
      </c>
      <c r="T19" s="300">
        <v>53391426191</v>
      </c>
      <c r="U19" s="300">
        <v>0</v>
      </c>
      <c r="V19" s="300">
        <v>0</v>
      </c>
      <c r="W19" s="300">
        <f>T19+U19</f>
        <v>53391426191</v>
      </c>
      <c r="X19" s="300">
        <f>T19+Q19</f>
        <v>105639743505</v>
      </c>
      <c r="Y19" s="300">
        <f>U19+R19</f>
        <v>0</v>
      </c>
      <c r="Z19" s="300">
        <f>X19+Y19</f>
        <v>105639743505</v>
      </c>
      <c r="AA19" s="300">
        <f>SUM('تراز 1399'!L757:L766)-'تراز 1399'!M764</f>
        <v>551603813770</v>
      </c>
      <c r="AB19" s="300">
        <v>0</v>
      </c>
      <c r="AC19" s="300">
        <v>0</v>
      </c>
      <c r="AD19" s="300">
        <f>AA19+AB19-AC19</f>
        <v>551603813770</v>
      </c>
      <c r="AE19" s="300"/>
      <c r="AF19" s="1105">
        <f>AA19+X19</f>
        <v>657244000000</v>
      </c>
      <c r="AG19" s="1105"/>
      <c r="AH19" s="1105">
        <f>AB19+Y19</f>
        <v>0</v>
      </c>
      <c r="AI19" s="1105"/>
      <c r="AJ19" s="1105">
        <f>AF19+AH19-AC19</f>
        <v>657244000000</v>
      </c>
      <c r="AK19" s="1105"/>
      <c r="AL19" s="1105">
        <f>SUM('تراز 1400'!$M$751:$M$755)</f>
        <v>2371391000000</v>
      </c>
      <c r="AM19" s="1105"/>
      <c r="AN19" s="1105">
        <v>0</v>
      </c>
      <c r="AO19" s="1105"/>
      <c r="AP19" s="1105">
        <v>0</v>
      </c>
      <c r="AQ19" s="1105"/>
      <c r="AR19" s="1105">
        <f>AL19+AN19-AP19</f>
        <v>2371391000000</v>
      </c>
      <c r="AS19" s="1105"/>
      <c r="AT19" s="1105">
        <f>AL19+AF19</f>
        <v>3028635000000</v>
      </c>
      <c r="AU19" s="1105"/>
      <c r="AV19" s="1105">
        <f>AN19+AH19</f>
        <v>0</v>
      </c>
      <c r="AW19" s="1105"/>
      <c r="AX19" s="1105">
        <f>AT19+AV19-AP19</f>
        <v>3028635000000</v>
      </c>
    </row>
    <row r="20" spans="1:50" s="336" customFormat="1" ht="21.75" customHeight="1" x14ac:dyDescent="0.6">
      <c r="A20" s="709" t="s">
        <v>1562</v>
      </c>
      <c r="B20" s="709"/>
      <c r="C20" s="702" t="s">
        <v>2371</v>
      </c>
      <c r="D20" s="300">
        <v>0</v>
      </c>
      <c r="E20" s="338"/>
      <c r="F20" s="300">
        <v>0</v>
      </c>
      <c r="G20" s="300"/>
      <c r="H20" s="300">
        <f t="shared" si="3"/>
        <v>0</v>
      </c>
      <c r="I20" s="300"/>
      <c r="J20" s="300">
        <v>0</v>
      </c>
      <c r="K20" s="338"/>
      <c r="L20" s="300">
        <v>0</v>
      </c>
      <c r="M20" s="300"/>
      <c r="N20" s="300">
        <v>0</v>
      </c>
      <c r="O20" s="300"/>
      <c r="P20" s="300">
        <f t="shared" si="10"/>
        <v>0</v>
      </c>
      <c r="Q20" s="300">
        <f t="shared" si="4"/>
        <v>0</v>
      </c>
      <c r="R20" s="300">
        <f>F20+L20</f>
        <v>0</v>
      </c>
      <c r="S20" s="300">
        <f t="shared" si="5"/>
        <v>0</v>
      </c>
      <c r="T20" s="300">
        <v>0</v>
      </c>
      <c r="U20" s="300">
        <v>0</v>
      </c>
      <c r="V20" s="300">
        <v>0</v>
      </c>
      <c r="W20" s="300">
        <f t="shared" si="6"/>
        <v>0</v>
      </c>
      <c r="X20" s="300">
        <f t="shared" si="7"/>
        <v>0</v>
      </c>
      <c r="Y20" s="300">
        <f t="shared" si="8"/>
        <v>0</v>
      </c>
      <c r="Z20" s="300">
        <f t="shared" si="9"/>
        <v>0</v>
      </c>
      <c r="AA20" s="300">
        <v>0</v>
      </c>
      <c r="AB20" s="300">
        <f>'تراز 1399'!L767+'تراز 1399'!L768+'تراز 1399'!L769+'تراز 1399'!L770</f>
        <v>675226475</v>
      </c>
      <c r="AC20" s="300">
        <v>0</v>
      </c>
      <c r="AD20" s="300">
        <f t="shared" ref="AD20" si="11">AA20+AB20-AC20</f>
        <v>675226475</v>
      </c>
      <c r="AE20" s="300"/>
      <c r="AF20" s="1105">
        <f t="shared" ref="AF20" si="12">AA20+X20</f>
        <v>0</v>
      </c>
      <c r="AG20" s="1105"/>
      <c r="AH20" s="1105">
        <f t="shared" ref="AH20" si="13">AB20+Y20</f>
        <v>675000000</v>
      </c>
      <c r="AI20" s="1105"/>
      <c r="AJ20" s="1105">
        <f>AF20+AH20-AC20</f>
        <v>675000000</v>
      </c>
      <c r="AK20" s="1105"/>
      <c r="AL20" s="1105">
        <v>0</v>
      </c>
      <c r="AM20" s="1105"/>
      <c r="AN20" s="1105">
        <f>SUM('تراز 1400'!$M$756:$M$759)</f>
        <v>16519000000</v>
      </c>
      <c r="AO20" s="1105"/>
      <c r="AP20" s="1105">
        <v>0</v>
      </c>
      <c r="AQ20" s="1105"/>
      <c r="AR20" s="1105">
        <f t="shared" ref="AR20" si="14">AL20+AN20-AP20</f>
        <v>16519000000</v>
      </c>
      <c r="AS20" s="1105"/>
      <c r="AT20" s="1105">
        <f t="shared" ref="AT20" si="15">AL20+AF20</f>
        <v>0</v>
      </c>
      <c r="AU20" s="1105"/>
      <c r="AV20" s="1105">
        <f t="shared" ref="AV20" si="16">AN20+AH20</f>
        <v>17194000000</v>
      </c>
      <c r="AW20" s="1105"/>
      <c r="AX20" s="1105">
        <f>AT20+AV20-AP20</f>
        <v>17194000000</v>
      </c>
    </row>
    <row r="21" spans="1:50" s="259" customFormat="1" ht="22.5" customHeight="1" x14ac:dyDescent="0.7">
      <c r="A21" s="655" t="s">
        <v>192</v>
      </c>
      <c r="B21" s="655"/>
      <c r="C21" s="1058"/>
      <c r="D21" s="1059">
        <f>SUM(D8:D20)</f>
        <v>373236672451</v>
      </c>
      <c r="E21" s="211"/>
      <c r="F21" s="1059">
        <f>SUM(F8:F20)</f>
        <v>10035542976</v>
      </c>
      <c r="G21" s="238"/>
      <c r="H21" s="1059">
        <f>SUM(H8:H20)</f>
        <v>383272215427</v>
      </c>
      <c r="I21" s="238"/>
      <c r="J21" s="1059">
        <f>SUM(J8:J20)</f>
        <v>491472923080</v>
      </c>
      <c r="K21" s="238"/>
      <c r="L21" s="1059">
        <f>SUM(L8:L20)</f>
        <v>14434930324</v>
      </c>
      <c r="M21" s="238"/>
      <c r="N21" s="1059">
        <f>SUM(N8:N20)</f>
        <v>0</v>
      </c>
      <c r="O21" s="238"/>
      <c r="P21" s="1060">
        <f t="shared" ref="P21:AJ21" si="17">SUM(P8:P20)</f>
        <v>505907853404</v>
      </c>
      <c r="Q21" s="1060">
        <f t="shared" si="17"/>
        <v>864709595531</v>
      </c>
      <c r="R21" s="1059">
        <f t="shared" si="17"/>
        <v>24470473300</v>
      </c>
      <c r="S21" s="1059">
        <f t="shared" si="17"/>
        <v>889180068831</v>
      </c>
      <c r="T21" s="1060">
        <f t="shared" si="17"/>
        <v>3373532197327</v>
      </c>
      <c r="U21" s="1059">
        <f t="shared" si="17"/>
        <v>7821241288</v>
      </c>
      <c r="V21" s="1059">
        <f t="shared" si="17"/>
        <v>0</v>
      </c>
      <c r="W21" s="1060">
        <f t="shared" si="17"/>
        <v>3381353438615</v>
      </c>
      <c r="X21" s="1060">
        <f t="shared" si="17"/>
        <v>4238241792858</v>
      </c>
      <c r="Y21" s="1059">
        <f t="shared" si="17"/>
        <v>32291714588</v>
      </c>
      <c r="Z21" s="1060">
        <f t="shared" si="17"/>
        <v>4270533507446</v>
      </c>
      <c r="AA21" s="1060">
        <f t="shared" si="17"/>
        <v>9794526087347</v>
      </c>
      <c r="AB21" s="1059">
        <f t="shared" si="17"/>
        <v>6133435155</v>
      </c>
      <c r="AC21" s="1059">
        <f t="shared" si="17"/>
        <v>-141422954</v>
      </c>
      <c r="AD21" s="1060">
        <f>SUM(AD8:AD20)</f>
        <v>9800518099548</v>
      </c>
      <c r="AE21" s="1060"/>
      <c r="AF21" s="1106">
        <f t="shared" si="17"/>
        <v>14032769000000</v>
      </c>
      <c r="AG21" s="1107"/>
      <c r="AH21" s="1108">
        <f t="shared" si="17"/>
        <v>38424000000</v>
      </c>
      <c r="AI21" s="1109"/>
      <c r="AJ21" s="1106">
        <f t="shared" si="17"/>
        <v>14071052000000</v>
      </c>
      <c r="AK21" s="1107"/>
      <c r="AL21" s="1106">
        <f t="shared" ref="AL21:AP21" si="18">SUM(AL8:AL20)</f>
        <v>42294319000000</v>
      </c>
      <c r="AM21" s="1107"/>
      <c r="AN21" s="1108">
        <f t="shared" si="18"/>
        <v>27775000000</v>
      </c>
      <c r="AO21" s="1109"/>
      <c r="AP21" s="1108">
        <f t="shared" si="18"/>
        <v>0</v>
      </c>
      <c r="AQ21" s="1109"/>
      <c r="AR21" s="1106">
        <f>SUM(AR8:AR20)</f>
        <v>42322094000000</v>
      </c>
      <c r="AS21" s="1107"/>
      <c r="AT21" s="1106">
        <f t="shared" ref="AT21:AX21" si="19">SUM(AT8:AT20)</f>
        <v>56327088000000</v>
      </c>
      <c r="AU21" s="1107"/>
      <c r="AV21" s="1108">
        <f t="shared" si="19"/>
        <v>66199000000</v>
      </c>
      <c r="AW21" s="1109"/>
      <c r="AX21" s="1106">
        <f t="shared" si="19"/>
        <v>56393287000000</v>
      </c>
    </row>
    <row r="22" spans="1:50" s="213" customFormat="1" ht="19.5" customHeight="1" x14ac:dyDescent="0.6">
      <c r="A22" s="701" t="s">
        <v>194</v>
      </c>
      <c r="B22" s="701"/>
      <c r="C22" s="702"/>
      <c r="D22" s="238"/>
      <c r="E22" s="211"/>
      <c r="F22" s="300"/>
      <c r="G22" s="300"/>
      <c r="H22" s="238"/>
      <c r="I22" s="238"/>
      <c r="K22" s="211"/>
      <c r="L22" s="300"/>
      <c r="N22" s="300">
        <v>0</v>
      </c>
      <c r="O22" s="300"/>
      <c r="P22" s="238"/>
      <c r="Q22" s="238"/>
      <c r="R22" s="300"/>
      <c r="S22" s="238"/>
      <c r="T22" s="238"/>
      <c r="U22" s="300"/>
      <c r="V22" s="300"/>
      <c r="W22" s="238"/>
      <c r="X22" s="238"/>
      <c r="Y22" s="300"/>
      <c r="Z22" s="238"/>
      <c r="AA22" s="238"/>
      <c r="AB22" s="300"/>
      <c r="AC22" s="300"/>
      <c r="AD22" s="238"/>
      <c r="AE22" s="238"/>
      <c r="AF22" s="1110"/>
      <c r="AG22" s="1110"/>
      <c r="AH22" s="1105"/>
      <c r="AI22" s="1105"/>
      <c r="AJ22" s="1110"/>
      <c r="AK22" s="1110"/>
      <c r="AL22" s="1110"/>
      <c r="AM22" s="1110"/>
      <c r="AN22" s="1105"/>
      <c r="AO22" s="1105"/>
      <c r="AP22" s="1105"/>
      <c r="AQ22" s="1105"/>
      <c r="AR22" s="1110"/>
      <c r="AS22" s="1110"/>
      <c r="AT22" s="1110"/>
      <c r="AU22" s="1110"/>
      <c r="AV22" s="1105"/>
      <c r="AW22" s="1105"/>
      <c r="AX22" s="1110"/>
    </row>
    <row r="23" spans="1:50" s="213" customFormat="1" ht="31.5" customHeight="1" x14ac:dyDescent="0.6">
      <c r="A23" s="1049" t="s">
        <v>1563</v>
      </c>
      <c r="B23" s="1049"/>
      <c r="C23" s="702" t="s">
        <v>2372</v>
      </c>
      <c r="D23" s="269">
        <v>-14738953079</v>
      </c>
      <c r="E23" s="211"/>
      <c r="F23" s="300">
        <v>0</v>
      </c>
      <c r="G23" s="300"/>
      <c r="H23" s="269">
        <v>-14738953079</v>
      </c>
      <c r="I23" s="238"/>
      <c r="J23" s="269">
        <v>-10861509720</v>
      </c>
      <c r="K23" s="211"/>
      <c r="L23" s="300">
        <v>0</v>
      </c>
      <c r="M23" s="300"/>
      <c r="N23" s="300">
        <v>0</v>
      </c>
      <c r="O23" s="300"/>
      <c r="P23" s="269">
        <f>J23-L23</f>
        <v>-10861509720</v>
      </c>
      <c r="Q23" s="269">
        <f>H23+J23</f>
        <v>-25600462799</v>
      </c>
      <c r="R23" s="300">
        <v>0</v>
      </c>
      <c r="S23" s="269">
        <v>-25600462799</v>
      </c>
      <c r="T23" s="269">
        <v>-14787984209</v>
      </c>
      <c r="U23" s="300">
        <v>0</v>
      </c>
      <c r="V23" s="300">
        <v>0</v>
      </c>
      <c r="W23" s="269">
        <f>T23+U23</f>
        <v>-14787984209</v>
      </c>
      <c r="X23" s="269">
        <f>W23+S23</f>
        <v>-40388447008</v>
      </c>
      <c r="Y23" s="300">
        <v>0</v>
      </c>
      <c r="Z23" s="269">
        <f>X23+Y23</f>
        <v>-40388447008</v>
      </c>
      <c r="AA23" s="269">
        <f>-'تراز 1399'!M525-'تراز 1399'!M526-'تراز 1399'!M527-'تراز 1399'!M528-'تراز 1399'!M529-'تراز 1399'!M530-'تراز 1399'!M531-'تراز 1399'!M532-'تراز 1399'!M533-'تراز 1399'!M534</f>
        <v>-20239301928</v>
      </c>
      <c r="AB23" s="300">
        <v>0</v>
      </c>
      <c r="AC23" s="300">
        <v>0</v>
      </c>
      <c r="AD23" s="269">
        <f>AA23+AB23</f>
        <v>-20239301928</v>
      </c>
      <c r="AE23" s="269"/>
      <c r="AF23" s="1111">
        <f>Z23+AA23</f>
        <v>-60628000000</v>
      </c>
      <c r="AG23" s="1111"/>
      <c r="AH23" s="1105">
        <v>0</v>
      </c>
      <c r="AI23" s="1105"/>
      <c r="AJ23" s="1111">
        <f>AF23+AH23</f>
        <v>-60628000000</v>
      </c>
      <c r="AK23" s="1111"/>
      <c r="AL23" s="1111">
        <f>-SUM('تراز 1400'!$L$583:$L$593)</f>
        <v>-23887000000</v>
      </c>
      <c r="AM23" s="1111"/>
      <c r="AN23" s="1105">
        <v>0</v>
      </c>
      <c r="AO23" s="1105"/>
      <c r="AP23" s="1105">
        <v>0</v>
      </c>
      <c r="AQ23" s="1105"/>
      <c r="AR23" s="1111">
        <f>AL23+AN23</f>
        <v>-23887000000</v>
      </c>
      <c r="AS23" s="1111"/>
      <c r="AT23" s="1111">
        <f>AJ23+AL23</f>
        <v>-84515000000</v>
      </c>
      <c r="AU23" s="1111"/>
      <c r="AV23" s="1105">
        <v>0</v>
      </c>
      <c r="AW23" s="1105"/>
      <c r="AX23" s="1111">
        <f>AT23+AV23</f>
        <v>-84515000000</v>
      </c>
    </row>
    <row r="24" spans="1:50" s="213" customFormat="1" ht="24.75" customHeight="1" x14ac:dyDescent="0.6">
      <c r="A24" s="701" t="s">
        <v>193</v>
      </c>
      <c r="B24" s="701"/>
      <c r="C24" s="702" t="s">
        <v>2373</v>
      </c>
      <c r="D24" s="1050">
        <v>2191535559</v>
      </c>
      <c r="E24" s="211"/>
      <c r="F24" s="300">
        <v>0</v>
      </c>
      <c r="G24" s="300"/>
      <c r="H24" s="1050">
        <f>D24+F24</f>
        <v>2191535559</v>
      </c>
      <c r="I24" s="238"/>
      <c r="J24" s="269">
        <v>-1349127517</v>
      </c>
      <c r="K24" s="238"/>
      <c r="L24" s="300">
        <v>0</v>
      </c>
      <c r="M24" s="300"/>
      <c r="N24" s="300">
        <v>0</v>
      </c>
      <c r="O24" s="300"/>
      <c r="P24" s="269">
        <f>J24-L24</f>
        <v>-1349127517</v>
      </c>
      <c r="Q24" s="1050">
        <f>H24+J24</f>
        <v>842408042</v>
      </c>
      <c r="R24" s="300">
        <v>0</v>
      </c>
      <c r="S24" s="1050">
        <v>842408042</v>
      </c>
      <c r="T24" s="1050">
        <f>-20179223509-204367176</f>
        <v>-20383590685</v>
      </c>
      <c r="U24" s="300">
        <v>0</v>
      </c>
      <c r="V24" s="300">
        <v>0</v>
      </c>
      <c r="W24" s="269">
        <f>T24+U24</f>
        <v>-20383590685</v>
      </c>
      <c r="X24" s="269">
        <f>S24+T24</f>
        <v>-19541182643</v>
      </c>
      <c r="Y24" s="300">
        <v>0</v>
      </c>
      <c r="Z24" s="269">
        <f>X24+Y24</f>
        <v>-19541182643</v>
      </c>
      <c r="AA24" s="1050">
        <f>-'تراز 1399'!M535</f>
        <v>-6232746144</v>
      </c>
      <c r="AB24" s="300">
        <v>0</v>
      </c>
      <c r="AC24" s="300">
        <v>0</v>
      </c>
      <c r="AD24" s="269">
        <f>AA24+AB24</f>
        <v>-6232746144</v>
      </c>
      <c r="AE24" s="269"/>
      <c r="AF24" s="1111">
        <f>Z24+AA24</f>
        <v>-25774000000</v>
      </c>
      <c r="AG24" s="1111"/>
      <c r="AH24" s="1105">
        <v>0</v>
      </c>
      <c r="AI24" s="1105"/>
      <c r="AJ24" s="1111">
        <f>AF24+AH24</f>
        <v>-25774000000</v>
      </c>
      <c r="AK24" s="1111"/>
      <c r="AL24" s="1112">
        <f>'تراز 1400'!K594-'تراز 1400'!L594</f>
        <v>1427000000</v>
      </c>
      <c r="AM24" s="1112"/>
      <c r="AN24" s="1105">
        <v>0</v>
      </c>
      <c r="AO24" s="1105"/>
      <c r="AP24" s="1105">
        <v>0</v>
      </c>
      <c r="AQ24" s="1105"/>
      <c r="AR24" s="1111">
        <f>AL24+AN24</f>
        <v>1427000000</v>
      </c>
      <c r="AS24" s="1111"/>
      <c r="AT24" s="1111">
        <f>AJ24+AL24</f>
        <v>-24347000000</v>
      </c>
      <c r="AU24" s="1111"/>
      <c r="AV24" s="1105">
        <v>0</v>
      </c>
      <c r="AW24" s="1105"/>
      <c r="AX24" s="1111">
        <f>AT24+AV24</f>
        <v>-24347000000</v>
      </c>
    </row>
    <row r="25" spans="1:50" s="259" customFormat="1" ht="22.5" customHeight="1" thickBot="1" x14ac:dyDescent="0.75">
      <c r="A25" s="655" t="s">
        <v>53</v>
      </c>
      <c r="B25" s="655"/>
      <c r="C25" s="1058"/>
      <c r="D25" s="1059">
        <f>SUM(D21:D24)</f>
        <v>360689254931</v>
      </c>
      <c r="E25" s="211"/>
      <c r="F25" s="1059">
        <f>SUM(F21:F24)</f>
        <v>10035542976</v>
      </c>
      <c r="G25" s="238"/>
      <c r="H25" s="1059">
        <f>SUM(H21:H24)</f>
        <v>370724797907</v>
      </c>
      <c r="I25" s="238"/>
      <c r="J25" s="1059">
        <f>SUM(J21:J24)</f>
        <v>479262285843</v>
      </c>
      <c r="K25" s="238"/>
      <c r="L25" s="1059">
        <f>SUM(L21:L24)</f>
        <v>14434930324</v>
      </c>
      <c r="M25" s="238"/>
      <c r="N25" s="1059">
        <f>SUM(N21:N24)</f>
        <v>0</v>
      </c>
      <c r="O25" s="238"/>
      <c r="P25" s="1060">
        <f t="shared" ref="P25:Z25" si="20">SUM(P21:P24)</f>
        <v>493697216167</v>
      </c>
      <c r="Q25" s="1060">
        <f t="shared" si="20"/>
        <v>839951540774</v>
      </c>
      <c r="R25" s="1059">
        <f t="shared" si="20"/>
        <v>24470473300</v>
      </c>
      <c r="S25" s="1059">
        <f t="shared" si="20"/>
        <v>864422014074</v>
      </c>
      <c r="T25" s="1060">
        <f>SUM(T21:T24)</f>
        <v>3338360622433</v>
      </c>
      <c r="U25" s="1059">
        <f t="shared" si="20"/>
        <v>7821241288</v>
      </c>
      <c r="V25" s="1059">
        <f t="shared" si="20"/>
        <v>0</v>
      </c>
      <c r="W25" s="1060">
        <f>SUM(W21:W24)</f>
        <v>3346181863721</v>
      </c>
      <c r="X25" s="1060">
        <f t="shared" si="20"/>
        <v>4178312163207</v>
      </c>
      <c r="Y25" s="1059">
        <f t="shared" si="20"/>
        <v>32291714588</v>
      </c>
      <c r="Z25" s="1060">
        <f t="shared" si="20"/>
        <v>4210603877795</v>
      </c>
      <c r="AA25" s="1060">
        <f t="shared" ref="AA25:AJ25" si="21">SUM(AA21:AA24)</f>
        <v>9768054039275</v>
      </c>
      <c r="AB25" s="1059">
        <f t="shared" si="21"/>
        <v>6133435155</v>
      </c>
      <c r="AC25" s="1059">
        <f t="shared" si="21"/>
        <v>-141422954</v>
      </c>
      <c r="AD25" s="1060">
        <f t="shared" si="21"/>
        <v>9774046051476</v>
      </c>
      <c r="AE25" s="1060"/>
      <c r="AF25" s="1113">
        <f t="shared" si="21"/>
        <v>13946367000000</v>
      </c>
      <c r="AG25" s="1107"/>
      <c r="AH25" s="1114">
        <f t="shared" si="21"/>
        <v>38424000000</v>
      </c>
      <c r="AI25" s="1109"/>
      <c r="AJ25" s="1113">
        <f t="shared" si="21"/>
        <v>13984650000000</v>
      </c>
      <c r="AK25" s="1107"/>
      <c r="AL25" s="1113">
        <f t="shared" ref="AL25:AX25" si="22">SUM(AL21:AL24)</f>
        <v>42271859000000</v>
      </c>
      <c r="AM25" s="1107"/>
      <c r="AN25" s="1114">
        <f t="shared" si="22"/>
        <v>27775000000</v>
      </c>
      <c r="AO25" s="1109"/>
      <c r="AP25" s="1114">
        <f t="shared" si="22"/>
        <v>0</v>
      </c>
      <c r="AQ25" s="1109"/>
      <c r="AR25" s="1113">
        <f t="shared" si="22"/>
        <v>42299634000000</v>
      </c>
      <c r="AS25" s="1107"/>
      <c r="AT25" s="1113">
        <f t="shared" si="22"/>
        <v>56218226000000</v>
      </c>
      <c r="AU25" s="1107"/>
      <c r="AV25" s="1114">
        <f t="shared" si="22"/>
        <v>66199000000</v>
      </c>
      <c r="AW25" s="1109"/>
      <c r="AX25" s="1113">
        <f t="shared" si="22"/>
        <v>56284425000000</v>
      </c>
    </row>
    <row r="26" spans="1:50" s="259" customFormat="1" ht="22.5" customHeight="1" thickTop="1" x14ac:dyDescent="0.7">
      <c r="A26" s="655"/>
      <c r="B26" s="655"/>
      <c r="C26" s="1058"/>
      <c r="D26" s="1059"/>
      <c r="E26" s="211"/>
      <c r="F26" s="1059"/>
      <c r="G26" s="238"/>
      <c r="H26" s="1059"/>
      <c r="I26" s="238"/>
      <c r="J26" s="1059"/>
      <c r="K26" s="238"/>
      <c r="L26" s="1059"/>
      <c r="M26" s="238"/>
      <c r="N26" s="1059"/>
      <c r="O26" s="238"/>
      <c r="P26" s="1060"/>
      <c r="Q26" s="1060"/>
      <c r="R26" s="1059"/>
      <c r="S26" s="1059"/>
      <c r="T26" s="1060"/>
      <c r="U26" s="1059"/>
      <c r="V26" s="1059"/>
      <c r="W26" s="1060"/>
      <c r="X26" s="1060"/>
      <c r="Y26" s="1059"/>
      <c r="Z26" s="1060"/>
      <c r="AA26" s="1060"/>
      <c r="AB26" s="1059"/>
      <c r="AC26" s="1059"/>
      <c r="AD26" s="1060"/>
      <c r="AE26" s="1060"/>
      <c r="AF26" s="1061"/>
      <c r="AG26" s="1061"/>
      <c r="AH26" s="1062"/>
      <c r="AI26" s="1062"/>
      <c r="AJ26" s="1061"/>
      <c r="AK26" s="1061"/>
      <c r="AL26" s="1061"/>
      <c r="AM26" s="1061"/>
      <c r="AN26" s="1062"/>
      <c r="AO26" s="1062"/>
      <c r="AP26" s="1062"/>
      <c r="AQ26" s="1062"/>
      <c r="AR26" s="1061"/>
      <c r="AS26" s="1061"/>
      <c r="AT26" s="1061"/>
      <c r="AU26" s="1061"/>
      <c r="AV26" s="1062"/>
      <c r="AW26" s="1062"/>
      <c r="AX26" s="1061"/>
    </row>
    <row r="27" spans="1:50" s="404" customFormat="1" ht="41.25" customHeight="1" x14ac:dyDescent="0.25">
      <c r="A27" s="1283" t="s">
        <v>2465</v>
      </c>
      <c r="B27" s="1283"/>
      <c r="C27" s="1283"/>
      <c r="D27" s="1283"/>
      <c r="E27" s="1283"/>
      <c r="F27" s="1283"/>
      <c r="G27" s="1283"/>
      <c r="H27" s="1283"/>
      <c r="I27" s="1283"/>
      <c r="J27" s="1283"/>
      <c r="K27" s="1283"/>
      <c r="L27" s="1283"/>
      <c r="M27" s="1283"/>
      <c r="N27" s="1283"/>
      <c r="O27" s="1283"/>
      <c r="P27" s="1283"/>
      <c r="Q27" s="1283"/>
      <c r="R27" s="1283"/>
      <c r="S27" s="1283"/>
      <c r="T27" s="1283"/>
      <c r="U27" s="1283"/>
      <c r="V27" s="1283"/>
      <c r="W27" s="1283"/>
      <c r="X27" s="1283"/>
      <c r="Y27" s="1283"/>
      <c r="Z27" s="1283"/>
      <c r="AA27" s="1283"/>
      <c r="AB27" s="1283"/>
      <c r="AC27" s="1283"/>
      <c r="AD27" s="1283"/>
      <c r="AE27" s="1283"/>
      <c r="AF27" s="1283"/>
      <c r="AG27" s="1283"/>
      <c r="AH27" s="1283"/>
      <c r="AI27" s="1283"/>
      <c r="AJ27" s="1283"/>
      <c r="AK27" s="1283"/>
      <c r="AL27" s="1283"/>
      <c r="AM27" s="1283"/>
      <c r="AN27" s="1283"/>
      <c r="AO27" s="1283"/>
      <c r="AP27" s="1283"/>
      <c r="AQ27" s="1283"/>
      <c r="AR27" s="1283"/>
      <c r="AS27" s="1283"/>
      <c r="AT27" s="1283"/>
      <c r="AU27" s="1283"/>
      <c r="AV27" s="1283"/>
      <c r="AW27" s="1283"/>
      <c r="AX27" s="1283"/>
    </row>
    <row r="28" spans="1:50" s="213" customFormat="1" ht="21.75" customHeight="1" x14ac:dyDescent="0.6">
      <c r="A28" s="688"/>
      <c r="B28" s="688"/>
      <c r="C28" s="698"/>
      <c r="D28" s="377"/>
      <c r="E28" s="377"/>
      <c r="F28" s="377"/>
      <c r="G28" s="377"/>
      <c r="H28" s="377"/>
      <c r="I28" s="377"/>
      <c r="J28" s="377"/>
      <c r="K28" s="377"/>
      <c r="L28" s="377"/>
      <c r="M28" s="377"/>
      <c r="N28" s="377"/>
      <c r="O28" s="377"/>
      <c r="P28" s="377"/>
      <c r="Q28" s="377"/>
      <c r="R28" s="377"/>
      <c r="S28" s="377"/>
      <c r="AF28" s="693"/>
      <c r="AG28" s="693"/>
      <c r="AH28" s="693"/>
      <c r="AI28" s="693"/>
      <c r="AJ28" s="693"/>
      <c r="AK28" s="693"/>
      <c r="AL28" s="693"/>
      <c r="AM28" s="693"/>
      <c r="AN28" s="693"/>
      <c r="AO28" s="693"/>
      <c r="AP28" s="693"/>
      <c r="AQ28" s="693"/>
      <c r="AR28" s="693"/>
      <c r="AS28" s="693"/>
      <c r="AT28" s="693"/>
      <c r="AU28" s="693"/>
      <c r="AV28" s="693"/>
      <c r="AW28" s="693"/>
      <c r="AX28" s="693"/>
    </row>
    <row r="29" spans="1:50" s="213" customFormat="1" ht="39" customHeight="1" x14ac:dyDescent="1.1499999999999999">
      <c r="A29" s="688"/>
      <c r="B29" s="688"/>
      <c r="C29" s="698"/>
      <c r="D29" s="377"/>
      <c r="E29" s="377"/>
      <c r="F29" s="377"/>
      <c r="G29" s="377"/>
      <c r="H29" s="377"/>
      <c r="I29" s="377">
        <f>E29+F29+G29</f>
        <v>0</v>
      </c>
      <c r="J29" s="377"/>
      <c r="K29" s="377"/>
      <c r="L29" s="377"/>
      <c r="M29" s="377"/>
      <c r="N29" s="377"/>
      <c r="O29" s="377"/>
      <c r="P29" s="377"/>
      <c r="Q29" s="377"/>
      <c r="R29" s="377"/>
      <c r="S29" s="377"/>
      <c r="AF29" s="693"/>
      <c r="AG29" s="693"/>
      <c r="AH29" s="693"/>
      <c r="AI29" s="693"/>
      <c r="AJ29" s="693"/>
      <c r="AK29" s="693"/>
      <c r="AL29" s="693"/>
      <c r="AM29" s="693"/>
      <c r="AN29" s="693"/>
      <c r="AO29" s="693"/>
      <c r="AP29" s="693"/>
      <c r="AQ29" s="693"/>
      <c r="AR29" s="693"/>
      <c r="AS29" s="693"/>
      <c r="AT29" s="693"/>
      <c r="AU29" s="693"/>
      <c r="AV29" s="895">
        <v>56284426492276</v>
      </c>
      <c r="AW29" s="895"/>
      <c r="AX29" s="693"/>
    </row>
    <row r="30" spans="1:50" s="213" customFormat="1" ht="21.75" customHeight="1" x14ac:dyDescent="0.6">
      <c r="A30" s="689"/>
      <c r="B30" s="689"/>
      <c r="C30" s="698"/>
      <c r="D30" s="377"/>
      <c r="E30" s="377"/>
      <c r="F30" s="377"/>
      <c r="G30" s="377"/>
      <c r="H30" s="377"/>
      <c r="I30" s="377"/>
      <c r="J30" s="377"/>
      <c r="K30" s="377"/>
      <c r="L30" s="377"/>
      <c r="M30" s="377"/>
      <c r="N30" s="377"/>
      <c r="O30" s="377"/>
      <c r="P30" s="377"/>
      <c r="Q30" s="377"/>
      <c r="R30" s="377"/>
      <c r="S30" s="377"/>
      <c r="AF30" s="693"/>
      <c r="AG30" s="693"/>
      <c r="AH30" s="693"/>
      <c r="AI30" s="693"/>
      <c r="AJ30" s="693"/>
      <c r="AK30" s="693"/>
      <c r="AL30" s="693"/>
      <c r="AM30" s="693"/>
      <c r="AN30" s="693"/>
      <c r="AO30" s="693"/>
      <c r="AP30" s="693"/>
      <c r="AQ30" s="693"/>
      <c r="AR30" s="693"/>
      <c r="AS30" s="693"/>
      <c r="AT30" s="693"/>
      <c r="AU30" s="693"/>
      <c r="AV30" s="693"/>
      <c r="AW30" s="693"/>
      <c r="AX30" s="693"/>
    </row>
    <row r="31" spans="1:50" s="213" customFormat="1" ht="21.75" customHeight="1" x14ac:dyDescent="0.6">
      <c r="A31" s="690"/>
      <c r="B31" s="690"/>
      <c r="C31" s="698"/>
      <c r="D31" s="377"/>
      <c r="E31" s="377"/>
      <c r="F31" s="377"/>
      <c r="G31" s="377"/>
      <c r="H31" s="377"/>
      <c r="I31" s="377"/>
      <c r="J31" s="377"/>
      <c r="K31" s="377"/>
      <c r="L31" s="377"/>
      <c r="M31" s="377"/>
      <c r="N31" s="377"/>
      <c r="O31" s="377"/>
      <c r="P31" s="377"/>
      <c r="Q31" s="377"/>
      <c r="R31" s="377"/>
      <c r="S31" s="377"/>
      <c r="AF31" s="693"/>
      <c r="AG31" s="693"/>
      <c r="AH31" s="693"/>
      <c r="AI31" s="693"/>
      <c r="AJ31" s="693"/>
      <c r="AK31" s="693"/>
      <c r="AL31" s="693"/>
      <c r="AM31" s="693"/>
      <c r="AN31" s="693"/>
      <c r="AO31" s="693"/>
      <c r="AP31" s="693"/>
      <c r="AQ31" s="693"/>
      <c r="AR31" s="693"/>
      <c r="AS31" s="693"/>
      <c r="AT31" s="693"/>
      <c r="AU31" s="693"/>
      <c r="AV31" s="693"/>
      <c r="AW31" s="693"/>
      <c r="AX31" s="693"/>
    </row>
    <row r="32" spans="1:50" s="213" customFormat="1" ht="21.75" customHeight="1" x14ac:dyDescent="0.6">
      <c r="A32" s="690"/>
      <c r="B32" s="690"/>
      <c r="C32" s="698"/>
      <c r="D32" s="377"/>
      <c r="E32" s="377"/>
      <c r="F32" s="377"/>
      <c r="G32" s="377"/>
      <c r="H32" s="377"/>
      <c r="I32" s="377"/>
      <c r="J32" s="377"/>
      <c r="K32" s="377"/>
      <c r="L32" s="377"/>
      <c r="M32" s="377"/>
      <c r="N32" s="377"/>
      <c r="O32" s="377"/>
      <c r="P32" s="377"/>
      <c r="Q32" s="377"/>
      <c r="R32" s="377"/>
      <c r="S32" s="377"/>
      <c r="T32" s="405"/>
      <c r="U32" s="405"/>
      <c r="V32" s="405"/>
      <c r="W32" s="405"/>
      <c r="X32" s="405"/>
      <c r="Y32" s="405"/>
      <c r="Z32" s="405"/>
      <c r="AA32" s="405"/>
      <c r="AB32" s="405"/>
      <c r="AC32" s="405"/>
      <c r="AD32" s="405"/>
      <c r="AE32" s="405"/>
      <c r="AF32" s="694"/>
      <c r="AG32" s="694"/>
      <c r="AH32" s="694"/>
      <c r="AI32" s="694"/>
      <c r="AJ32" s="694"/>
      <c r="AK32" s="694"/>
      <c r="AL32" s="694"/>
      <c r="AM32" s="694"/>
      <c r="AN32" s="694"/>
      <c r="AO32" s="694"/>
      <c r="AP32" s="694"/>
      <c r="AQ32" s="694"/>
      <c r="AR32" s="694"/>
      <c r="AS32" s="694"/>
      <c r="AT32" s="694"/>
      <c r="AU32" s="694"/>
      <c r="AV32" s="694"/>
      <c r="AW32" s="694"/>
      <c r="AX32" s="694"/>
    </row>
    <row r="33" spans="1:50" s="213" customFormat="1" ht="21.75" customHeight="1" x14ac:dyDescent="0.6">
      <c r="A33" s="690"/>
      <c r="B33" s="690"/>
      <c r="C33" s="698"/>
      <c r="D33" s="377"/>
      <c r="E33" s="377"/>
      <c r="F33" s="377"/>
      <c r="G33" s="377"/>
      <c r="H33" s="377"/>
      <c r="I33" s="377"/>
      <c r="J33" s="377"/>
      <c r="K33" s="377"/>
      <c r="L33" s="377"/>
      <c r="M33" s="377"/>
      <c r="N33" s="377"/>
      <c r="O33" s="377"/>
      <c r="P33" s="377"/>
      <c r="Q33" s="377"/>
      <c r="R33" s="377"/>
      <c r="S33" s="377"/>
      <c r="T33" s="377"/>
      <c r="U33" s="377"/>
      <c r="V33" s="377"/>
      <c r="W33" s="377"/>
      <c r="X33" s="377"/>
      <c r="Y33" s="377"/>
      <c r="AA33" s="377"/>
      <c r="AB33" s="377"/>
      <c r="AC33" s="377"/>
      <c r="AD33" s="377"/>
      <c r="AE33" s="377"/>
      <c r="AF33" s="695"/>
      <c r="AG33" s="695"/>
      <c r="AH33" s="695"/>
      <c r="AI33" s="695"/>
      <c r="AJ33" s="693"/>
      <c r="AK33" s="693"/>
      <c r="AL33" s="695"/>
      <c r="AM33" s="695"/>
      <c r="AN33" s="695"/>
      <c r="AO33" s="695"/>
      <c r="AP33" s="695"/>
      <c r="AQ33" s="695"/>
      <c r="AR33" s="695"/>
      <c r="AS33" s="695"/>
      <c r="AT33" s="695"/>
      <c r="AU33" s="695"/>
      <c r="AV33" s="695"/>
      <c r="AW33" s="695"/>
      <c r="AX33" s="693"/>
    </row>
    <row r="34" spans="1:50" s="213" customFormat="1" ht="21.75" customHeight="1" x14ac:dyDescent="0.6">
      <c r="A34" s="690"/>
      <c r="B34" s="690"/>
      <c r="C34" s="698"/>
      <c r="D34" s="377"/>
      <c r="E34" s="377"/>
      <c r="F34" s="377"/>
      <c r="G34" s="377"/>
      <c r="H34" s="377"/>
      <c r="I34" s="377"/>
      <c r="J34" s="377"/>
      <c r="K34" s="377"/>
      <c r="L34" s="377"/>
      <c r="M34" s="377"/>
      <c r="N34" s="377"/>
      <c r="O34" s="377"/>
      <c r="P34" s="377"/>
      <c r="Q34" s="377"/>
      <c r="R34" s="377"/>
      <c r="S34" s="377"/>
      <c r="T34" s="377"/>
      <c r="U34" s="377"/>
      <c r="V34" s="377"/>
      <c r="W34" s="377"/>
      <c r="X34" s="377"/>
      <c r="Y34" s="377"/>
      <c r="AA34" s="377"/>
      <c r="AB34" s="377"/>
      <c r="AC34" s="377"/>
      <c r="AD34" s="377"/>
      <c r="AE34" s="377"/>
      <c r="AF34" s="695"/>
      <c r="AG34" s="695"/>
      <c r="AH34" s="695"/>
      <c r="AI34" s="695"/>
      <c r="AJ34" s="693"/>
      <c r="AK34" s="693"/>
      <c r="AL34" s="695"/>
      <c r="AM34" s="695"/>
      <c r="AN34" s="695"/>
      <c r="AO34" s="695"/>
      <c r="AP34" s="695"/>
      <c r="AQ34" s="695"/>
      <c r="AR34" s="695"/>
      <c r="AS34" s="695"/>
      <c r="AT34" s="695"/>
      <c r="AU34" s="695"/>
      <c r="AV34" s="695"/>
      <c r="AW34" s="695"/>
      <c r="AX34" s="693"/>
    </row>
    <row r="35" spans="1:50" s="213" customFormat="1" ht="21.75" customHeight="1" x14ac:dyDescent="0.6">
      <c r="A35" s="690"/>
      <c r="B35" s="690"/>
      <c r="C35" s="698"/>
      <c r="D35" s="377"/>
      <c r="E35" s="377"/>
      <c r="F35" s="377"/>
      <c r="G35" s="377"/>
      <c r="H35" s="377"/>
      <c r="I35" s="377"/>
      <c r="J35" s="377"/>
      <c r="K35" s="377"/>
      <c r="L35" s="377"/>
      <c r="M35" s="377"/>
      <c r="N35" s="377"/>
      <c r="O35" s="377"/>
      <c r="P35" s="377"/>
      <c r="Q35" s="377"/>
      <c r="R35" s="377"/>
      <c r="S35" s="377"/>
      <c r="T35" s="377"/>
      <c r="U35" s="377"/>
      <c r="V35" s="377"/>
      <c r="W35" s="377"/>
      <c r="X35" s="377"/>
      <c r="Y35" s="377"/>
      <c r="AA35" s="377"/>
      <c r="AB35" s="377"/>
      <c r="AC35" s="377"/>
      <c r="AD35" s="377"/>
      <c r="AE35" s="377"/>
      <c r="AF35" s="695"/>
      <c r="AG35" s="695"/>
      <c r="AH35" s="695"/>
      <c r="AI35" s="695"/>
      <c r="AJ35" s="693"/>
      <c r="AK35" s="693"/>
      <c r="AL35" s="695"/>
      <c r="AM35" s="695"/>
      <c r="AN35" s="695"/>
      <c r="AO35" s="695"/>
      <c r="AP35" s="695"/>
      <c r="AQ35" s="695"/>
      <c r="AR35" s="695"/>
      <c r="AS35" s="695"/>
      <c r="AT35" s="695"/>
      <c r="AU35" s="695"/>
      <c r="AV35" s="695"/>
      <c r="AW35" s="695"/>
      <c r="AX35" s="693"/>
    </row>
    <row r="36" spans="1:50" s="213" customFormat="1" ht="21.75" customHeight="1" x14ac:dyDescent="0.6">
      <c r="A36" s="690"/>
      <c r="B36" s="690"/>
      <c r="C36" s="698"/>
      <c r="D36" s="377"/>
      <c r="E36" s="377"/>
      <c r="F36" s="377"/>
      <c r="G36" s="377"/>
      <c r="H36" s="377"/>
      <c r="I36" s="377"/>
      <c r="J36" s="377"/>
      <c r="K36" s="377"/>
      <c r="L36" s="377"/>
      <c r="M36" s="377"/>
      <c r="N36" s="377"/>
      <c r="O36" s="377"/>
      <c r="P36" s="377"/>
      <c r="Q36" s="377"/>
      <c r="R36" s="377"/>
      <c r="S36" s="377"/>
      <c r="T36" s="377"/>
      <c r="U36" s="377"/>
      <c r="V36" s="377"/>
      <c r="W36" s="377"/>
      <c r="X36" s="377"/>
      <c r="Y36" s="377"/>
      <c r="AA36" s="377"/>
      <c r="AB36" s="377"/>
      <c r="AC36" s="377"/>
      <c r="AD36" s="377"/>
      <c r="AE36" s="377"/>
      <c r="AF36" s="695"/>
      <c r="AG36" s="695"/>
      <c r="AH36" s="695"/>
      <c r="AI36" s="695"/>
      <c r="AJ36" s="693"/>
      <c r="AK36" s="693"/>
      <c r="AL36" s="695"/>
      <c r="AM36" s="695"/>
      <c r="AN36" s="695"/>
      <c r="AO36" s="695"/>
      <c r="AP36" s="695"/>
      <c r="AQ36" s="695"/>
      <c r="AR36" s="695"/>
      <c r="AS36" s="695"/>
      <c r="AT36" s="695"/>
      <c r="AU36" s="695"/>
      <c r="AV36" s="695"/>
      <c r="AW36" s="695"/>
      <c r="AX36" s="693"/>
    </row>
    <row r="37" spans="1:50" s="213" customFormat="1" ht="21.75" customHeight="1" x14ac:dyDescent="0.6">
      <c r="A37" s="690"/>
      <c r="B37" s="690"/>
      <c r="C37" s="698"/>
      <c r="D37" s="377"/>
      <c r="E37" s="377"/>
      <c r="F37" s="377"/>
      <c r="G37" s="377"/>
      <c r="H37" s="377"/>
      <c r="I37" s="377"/>
      <c r="J37" s="377"/>
      <c r="K37" s="377"/>
      <c r="L37" s="377"/>
      <c r="M37" s="377"/>
      <c r="N37" s="377"/>
      <c r="O37" s="377"/>
      <c r="P37" s="377"/>
      <c r="Q37" s="377"/>
      <c r="R37" s="377"/>
      <c r="S37" s="377"/>
      <c r="T37" s="377"/>
      <c r="U37" s="377"/>
      <c r="V37" s="377"/>
      <c r="W37" s="377"/>
      <c r="X37" s="377"/>
      <c r="Y37" s="377"/>
      <c r="AA37" s="377"/>
      <c r="AB37" s="377"/>
      <c r="AC37" s="377"/>
      <c r="AD37" s="377"/>
      <c r="AE37" s="377"/>
      <c r="AF37" s="695"/>
      <c r="AG37" s="695"/>
      <c r="AH37" s="695"/>
      <c r="AI37" s="695"/>
      <c r="AJ37" s="693"/>
      <c r="AK37" s="693"/>
      <c r="AL37" s="695"/>
      <c r="AM37" s="695"/>
      <c r="AN37" s="695"/>
      <c r="AO37" s="695"/>
      <c r="AP37" s="695"/>
      <c r="AQ37" s="695"/>
      <c r="AR37" s="695"/>
      <c r="AS37" s="695"/>
      <c r="AT37" s="695"/>
      <c r="AU37" s="695"/>
      <c r="AV37" s="695"/>
      <c r="AW37" s="695"/>
      <c r="AX37" s="693"/>
    </row>
    <row r="38" spans="1:50" s="213" customFormat="1" ht="21.75" customHeight="1" x14ac:dyDescent="0.6">
      <c r="A38" s="690"/>
      <c r="B38" s="690"/>
      <c r="C38" s="698"/>
      <c r="D38" s="377"/>
      <c r="E38" s="377"/>
      <c r="F38" s="377"/>
      <c r="G38" s="377"/>
      <c r="H38" s="377"/>
      <c r="I38" s="377"/>
      <c r="J38" s="377"/>
      <c r="K38" s="377"/>
      <c r="L38" s="377"/>
      <c r="M38" s="377"/>
      <c r="N38" s="377"/>
      <c r="O38" s="377"/>
      <c r="P38" s="377"/>
      <c r="Q38" s="377"/>
      <c r="R38" s="377"/>
      <c r="S38" s="377"/>
      <c r="T38" s="377"/>
      <c r="U38" s="377"/>
      <c r="V38" s="377"/>
      <c r="W38" s="377"/>
      <c r="X38" s="377"/>
      <c r="Y38" s="377"/>
      <c r="AA38" s="377"/>
      <c r="AB38" s="377"/>
      <c r="AC38" s="377"/>
      <c r="AD38" s="377"/>
      <c r="AE38" s="377"/>
      <c r="AF38" s="695"/>
      <c r="AG38" s="695"/>
      <c r="AH38" s="695"/>
      <c r="AI38" s="695"/>
      <c r="AJ38" s="693"/>
      <c r="AK38" s="693"/>
      <c r="AL38" s="695"/>
      <c r="AM38" s="695"/>
      <c r="AN38" s="695"/>
      <c r="AO38" s="695"/>
      <c r="AP38" s="695"/>
      <c r="AQ38" s="695"/>
      <c r="AR38" s="695"/>
      <c r="AS38" s="695"/>
      <c r="AT38" s="695"/>
      <c r="AU38" s="695"/>
      <c r="AV38" s="695"/>
      <c r="AW38" s="695"/>
      <c r="AX38" s="693"/>
    </row>
    <row r="39" spans="1:50" s="213" customFormat="1" ht="21.75" customHeight="1" x14ac:dyDescent="0.6">
      <c r="A39" s="690"/>
      <c r="B39" s="690"/>
      <c r="C39" s="698"/>
      <c r="D39" s="377"/>
      <c r="E39" s="377"/>
      <c r="F39" s="377"/>
      <c r="G39" s="377"/>
      <c r="H39" s="377"/>
      <c r="I39" s="377"/>
      <c r="J39" s="377"/>
      <c r="K39" s="377"/>
      <c r="L39" s="377"/>
      <c r="M39" s="377"/>
      <c r="N39" s="377"/>
      <c r="O39" s="377"/>
      <c r="P39" s="377"/>
      <c r="Q39" s="377"/>
      <c r="R39" s="377"/>
      <c r="S39" s="377"/>
      <c r="T39" s="377"/>
      <c r="U39" s="377"/>
      <c r="V39" s="377"/>
      <c r="W39" s="377"/>
      <c r="X39" s="377"/>
      <c r="Y39" s="377"/>
      <c r="AA39" s="377"/>
      <c r="AB39" s="377"/>
      <c r="AC39" s="377"/>
      <c r="AD39" s="377"/>
      <c r="AE39" s="377"/>
      <c r="AF39" s="695"/>
      <c r="AG39" s="695"/>
      <c r="AH39" s="695"/>
      <c r="AI39" s="695"/>
      <c r="AJ39" s="693"/>
      <c r="AK39" s="693"/>
      <c r="AL39" s="695"/>
      <c r="AM39" s="695"/>
      <c r="AN39" s="695"/>
      <c r="AO39" s="695"/>
      <c r="AP39" s="695"/>
      <c r="AQ39" s="695"/>
      <c r="AR39" s="695"/>
      <c r="AS39" s="695"/>
      <c r="AT39" s="695"/>
      <c r="AU39" s="695"/>
      <c r="AV39" s="695"/>
      <c r="AW39" s="695"/>
      <c r="AX39" s="693"/>
    </row>
    <row r="40" spans="1:50" ht="25.5" customHeight="1" x14ac:dyDescent="0.25">
      <c r="A40" s="1280"/>
      <c r="B40" s="1280"/>
      <c r="C40" s="1280"/>
      <c r="D40" s="1280"/>
      <c r="E40" s="1280"/>
      <c r="F40" s="1280"/>
      <c r="G40" s="1280"/>
      <c r="H40" s="1280"/>
      <c r="I40" s="1280"/>
      <c r="J40" s="1280"/>
      <c r="K40" s="1280"/>
      <c r="L40" s="1280"/>
      <c r="M40" s="1280"/>
      <c r="N40" s="1280"/>
      <c r="O40" s="1280"/>
      <c r="P40" s="1280"/>
      <c r="Q40" s="1280"/>
      <c r="R40" s="1280"/>
      <c r="S40" s="1280"/>
      <c r="T40" s="1280"/>
      <c r="U40" s="1280"/>
      <c r="V40" s="1280"/>
      <c r="W40" s="1280"/>
      <c r="X40" s="1280"/>
      <c r="Y40" s="1280"/>
      <c r="Z40" s="1280"/>
      <c r="AA40" s="1280"/>
      <c r="AB40" s="1280"/>
      <c r="AC40" s="1280"/>
      <c r="AD40" s="1280"/>
      <c r="AE40" s="1280"/>
      <c r="AF40" s="1280"/>
      <c r="AG40" s="1280"/>
      <c r="AH40" s="1280"/>
      <c r="AI40" s="1280"/>
      <c r="AJ40" s="1280"/>
      <c r="AK40" s="981"/>
      <c r="AL40" s="696"/>
      <c r="AM40" s="696"/>
      <c r="AN40" s="696"/>
      <c r="AO40" s="696"/>
      <c r="AP40" s="696"/>
      <c r="AQ40" s="696"/>
      <c r="AR40" s="696"/>
      <c r="AS40" s="696"/>
      <c r="AT40" s="696"/>
      <c r="AU40" s="696"/>
      <c r="AV40" s="696"/>
      <c r="AW40" s="696"/>
      <c r="AX40" s="696"/>
    </row>
    <row r="41" spans="1:50" ht="25.5" customHeight="1" x14ac:dyDescent="0.25">
      <c r="A41" s="1280"/>
      <c r="B41" s="1280"/>
      <c r="C41" s="1280"/>
      <c r="D41" s="1280"/>
      <c r="E41" s="1280"/>
      <c r="F41" s="1280"/>
      <c r="G41" s="1280"/>
      <c r="H41" s="1280"/>
      <c r="I41" s="1280"/>
      <c r="J41" s="1280"/>
      <c r="K41" s="1280"/>
      <c r="L41" s="1280"/>
      <c r="M41" s="1280"/>
      <c r="N41" s="1280"/>
      <c r="O41" s="1280"/>
      <c r="P41" s="1280"/>
      <c r="Q41" s="1280"/>
      <c r="R41" s="1280"/>
      <c r="S41" s="1280"/>
      <c r="T41" s="1280"/>
      <c r="U41" s="1280"/>
      <c r="V41" s="1280"/>
      <c r="W41" s="1280"/>
      <c r="X41" s="1280"/>
      <c r="Y41" s="1280"/>
      <c r="Z41" s="1280"/>
      <c r="AA41" s="1280"/>
      <c r="AB41" s="1280"/>
      <c r="AC41" s="1280"/>
      <c r="AD41" s="1280"/>
      <c r="AE41" s="1280"/>
      <c r="AF41" s="1280"/>
      <c r="AG41" s="1280"/>
      <c r="AH41" s="1280"/>
      <c r="AI41" s="1280"/>
      <c r="AJ41" s="1280"/>
      <c r="AK41" s="981"/>
      <c r="AL41" s="696"/>
      <c r="AM41" s="696"/>
      <c r="AN41" s="696"/>
      <c r="AO41" s="696"/>
      <c r="AP41" s="696"/>
      <c r="AQ41" s="696"/>
      <c r="AR41" s="696"/>
      <c r="AS41" s="696"/>
      <c r="AT41" s="696"/>
      <c r="AU41" s="696"/>
      <c r="AV41" s="696"/>
      <c r="AW41" s="696"/>
      <c r="AX41" s="696"/>
    </row>
    <row r="42" spans="1:50" ht="25.5" customHeight="1" x14ac:dyDescent="0.25">
      <c r="A42" s="1280"/>
      <c r="B42" s="1280"/>
      <c r="C42" s="1280"/>
      <c r="D42" s="1280"/>
      <c r="E42" s="1280"/>
      <c r="F42" s="1280"/>
      <c r="G42" s="1280"/>
      <c r="H42" s="1280"/>
      <c r="I42" s="1280"/>
      <c r="J42" s="1280"/>
      <c r="K42" s="1280"/>
      <c r="L42" s="1280"/>
      <c r="M42" s="1280"/>
      <c r="N42" s="1280"/>
      <c r="O42" s="1280"/>
      <c r="P42" s="1280"/>
      <c r="Q42" s="1280"/>
      <c r="R42" s="1280"/>
      <c r="S42" s="1280"/>
      <c r="T42" s="1280"/>
      <c r="U42" s="1280"/>
      <c r="V42" s="1280"/>
      <c r="W42" s="1280"/>
      <c r="X42" s="1280"/>
      <c r="Y42" s="1280"/>
      <c r="Z42" s="1280"/>
      <c r="AA42" s="1280"/>
      <c r="AB42" s="1280"/>
      <c r="AC42" s="1280"/>
      <c r="AD42" s="1280"/>
      <c r="AE42" s="1280"/>
      <c r="AF42" s="1280"/>
      <c r="AG42" s="1280"/>
      <c r="AH42" s="1280"/>
      <c r="AI42" s="1280"/>
      <c r="AJ42" s="1280"/>
      <c r="AK42" s="981"/>
      <c r="AL42" s="696"/>
      <c r="AM42" s="696"/>
      <c r="AN42" s="696"/>
      <c r="AO42" s="696"/>
      <c r="AP42" s="696"/>
      <c r="AQ42" s="696"/>
      <c r="AR42" s="696"/>
      <c r="AS42" s="696"/>
      <c r="AT42" s="696"/>
      <c r="AU42" s="696"/>
      <c r="AV42" s="696"/>
      <c r="AW42" s="696"/>
      <c r="AX42" s="696"/>
    </row>
    <row r="43" spans="1:50" ht="25.5" customHeight="1" x14ac:dyDescent="0.25">
      <c r="A43" s="1280"/>
      <c r="B43" s="1280"/>
      <c r="C43" s="1280"/>
      <c r="D43" s="1280"/>
      <c r="E43" s="1280"/>
      <c r="F43" s="1280"/>
      <c r="G43" s="1280"/>
      <c r="H43" s="1280"/>
      <c r="I43" s="1280"/>
      <c r="J43" s="1280"/>
      <c r="K43" s="1280"/>
      <c r="L43" s="1280"/>
      <c r="M43" s="1280"/>
      <c r="N43" s="1280"/>
      <c r="O43" s="1280"/>
      <c r="P43" s="1280"/>
      <c r="Q43" s="1280"/>
      <c r="R43" s="1280"/>
      <c r="S43" s="1280"/>
      <c r="T43" s="1280"/>
      <c r="U43" s="1280"/>
      <c r="V43" s="1280"/>
      <c r="W43" s="1280"/>
      <c r="X43" s="1280"/>
      <c r="Y43" s="1280"/>
      <c r="Z43" s="1280"/>
      <c r="AA43" s="1280"/>
      <c r="AB43" s="1280"/>
      <c r="AC43" s="1280"/>
      <c r="AD43" s="1280"/>
      <c r="AE43" s="1280"/>
      <c r="AF43" s="1280"/>
      <c r="AG43" s="1280"/>
      <c r="AH43" s="1280"/>
      <c r="AI43" s="1280"/>
      <c r="AJ43" s="1280"/>
      <c r="AK43" s="981"/>
      <c r="AL43" s="696"/>
      <c r="AM43" s="696"/>
      <c r="AN43" s="696"/>
      <c r="AO43" s="696"/>
      <c r="AP43" s="696"/>
      <c r="AQ43" s="696"/>
      <c r="AR43" s="696"/>
      <c r="AS43" s="696"/>
      <c r="AT43" s="696"/>
      <c r="AU43" s="696"/>
      <c r="AV43" s="696"/>
      <c r="AW43" s="696"/>
      <c r="AX43" s="696"/>
    </row>
    <row r="44" spans="1:50" ht="25.5" customHeight="1" x14ac:dyDescent="0.25">
      <c r="A44" s="1280"/>
      <c r="B44" s="1280"/>
      <c r="C44" s="1280"/>
      <c r="D44" s="1280"/>
      <c r="E44" s="1280"/>
      <c r="F44" s="1280"/>
      <c r="G44" s="1280"/>
      <c r="H44" s="1280"/>
      <c r="I44" s="1280"/>
      <c r="J44" s="1280"/>
      <c r="K44" s="1280"/>
      <c r="L44" s="1280"/>
      <c r="M44" s="1280"/>
      <c r="N44" s="1280"/>
      <c r="O44" s="1280"/>
      <c r="P44" s="1280"/>
      <c r="Q44" s="1280"/>
      <c r="R44" s="1280"/>
      <c r="S44" s="1280"/>
      <c r="T44" s="1280"/>
      <c r="U44" s="1280"/>
      <c r="V44" s="1280"/>
      <c r="W44" s="1280"/>
      <c r="X44" s="1280"/>
      <c r="Y44" s="1280"/>
      <c r="Z44" s="1280"/>
      <c r="AA44" s="1280"/>
      <c r="AB44" s="1280"/>
      <c r="AC44" s="1280"/>
      <c r="AD44" s="1280"/>
      <c r="AE44" s="1280"/>
      <c r="AF44" s="1280"/>
      <c r="AG44" s="1280"/>
      <c r="AH44" s="1280"/>
      <c r="AI44" s="1280"/>
      <c r="AJ44" s="1280"/>
      <c r="AK44" s="981"/>
      <c r="AL44" s="696"/>
      <c r="AM44" s="696"/>
      <c r="AN44" s="696"/>
      <c r="AO44" s="696"/>
      <c r="AP44" s="696"/>
      <c r="AQ44" s="696"/>
      <c r="AR44" s="696"/>
      <c r="AS44" s="696"/>
      <c r="AT44" s="696"/>
      <c r="AU44" s="696"/>
      <c r="AV44" s="696"/>
      <c r="AW44" s="696"/>
      <c r="AX44" s="696"/>
    </row>
    <row r="45" spans="1:50" ht="25.5" customHeight="1" x14ac:dyDescent="0.25">
      <c r="A45" s="1280"/>
      <c r="B45" s="1280"/>
      <c r="C45" s="1280"/>
      <c r="D45" s="1280"/>
      <c r="E45" s="1280"/>
      <c r="F45" s="1280"/>
      <c r="G45" s="1280"/>
      <c r="H45" s="1280"/>
      <c r="I45" s="1280"/>
      <c r="J45" s="1280"/>
      <c r="K45" s="1280"/>
      <c r="L45" s="1280"/>
      <c r="M45" s="1280"/>
      <c r="N45" s="1280"/>
      <c r="O45" s="1280"/>
      <c r="P45" s="1280"/>
      <c r="Q45" s="1280"/>
      <c r="R45" s="1280"/>
      <c r="S45" s="1280"/>
      <c r="T45" s="1280"/>
      <c r="U45" s="1280"/>
      <c r="V45" s="1280"/>
      <c r="W45" s="1280"/>
      <c r="X45" s="1280"/>
      <c r="Y45" s="1280"/>
      <c r="Z45" s="1280"/>
      <c r="AA45" s="1280"/>
      <c r="AB45" s="1280"/>
      <c r="AC45" s="1280"/>
      <c r="AD45" s="1280"/>
      <c r="AE45" s="1280"/>
      <c r="AF45" s="1280"/>
      <c r="AG45" s="1280"/>
      <c r="AH45" s="1280"/>
      <c r="AI45" s="1280"/>
      <c r="AJ45" s="1280"/>
      <c r="AK45" s="981"/>
      <c r="AL45" s="696"/>
      <c r="AM45" s="696"/>
      <c r="AN45" s="696"/>
      <c r="AO45" s="696"/>
      <c r="AP45" s="696"/>
      <c r="AQ45" s="696"/>
      <c r="AR45" s="696"/>
      <c r="AS45" s="696"/>
      <c r="AT45" s="696"/>
      <c r="AU45" s="696"/>
      <c r="AV45" s="696"/>
      <c r="AW45" s="696"/>
      <c r="AX45" s="696"/>
    </row>
    <row r="46" spans="1:50" ht="25.5" customHeight="1" x14ac:dyDescent="0.25">
      <c r="A46" s="1280"/>
      <c r="B46" s="1280"/>
      <c r="C46" s="1280"/>
      <c r="D46" s="1280"/>
      <c r="E46" s="1280"/>
      <c r="F46" s="1280"/>
      <c r="G46" s="1280"/>
      <c r="H46" s="1280"/>
      <c r="I46" s="1280"/>
      <c r="J46" s="1280"/>
      <c r="K46" s="1280"/>
      <c r="L46" s="1280"/>
      <c r="M46" s="1280"/>
      <c r="N46" s="1280"/>
      <c r="O46" s="1280"/>
      <c r="P46" s="1280"/>
      <c r="Q46" s="1280"/>
      <c r="R46" s="1280"/>
      <c r="S46" s="1280"/>
      <c r="T46" s="1280"/>
      <c r="U46" s="1280"/>
      <c r="V46" s="1280"/>
      <c r="W46" s="1280"/>
      <c r="X46" s="1280"/>
      <c r="Y46" s="1280"/>
      <c r="Z46" s="1280"/>
      <c r="AA46" s="1280"/>
      <c r="AB46" s="1280"/>
      <c r="AC46" s="1280"/>
      <c r="AD46" s="1280"/>
      <c r="AE46" s="1280"/>
      <c r="AF46" s="1280"/>
      <c r="AG46" s="1280"/>
      <c r="AH46" s="1280"/>
      <c r="AI46" s="1280"/>
      <c r="AJ46" s="1280"/>
      <c r="AK46" s="981"/>
      <c r="AL46" s="696"/>
      <c r="AM46" s="696"/>
      <c r="AN46" s="696"/>
      <c r="AO46" s="696"/>
      <c r="AP46" s="696"/>
      <c r="AQ46" s="696"/>
      <c r="AR46" s="696"/>
      <c r="AS46" s="696"/>
      <c r="AT46" s="696"/>
      <c r="AU46" s="696"/>
      <c r="AV46" s="696"/>
      <c r="AW46" s="696"/>
      <c r="AX46" s="696"/>
    </row>
    <row r="47" spans="1:50" ht="25.5" customHeight="1" x14ac:dyDescent="0.25">
      <c r="A47" s="1280"/>
      <c r="B47" s="1280"/>
      <c r="C47" s="1280"/>
      <c r="D47" s="1280"/>
      <c r="E47" s="1280"/>
      <c r="F47" s="1280"/>
      <c r="G47" s="1280"/>
      <c r="H47" s="1280"/>
      <c r="I47" s="1280"/>
      <c r="J47" s="1280"/>
      <c r="K47" s="1280"/>
      <c r="L47" s="1280"/>
      <c r="M47" s="1280"/>
      <c r="N47" s="1280"/>
      <c r="O47" s="1280"/>
      <c r="P47" s="1280"/>
      <c r="Q47" s="1280"/>
      <c r="R47" s="1280"/>
      <c r="S47" s="1280"/>
      <c r="T47" s="1280"/>
      <c r="U47" s="1280"/>
      <c r="V47" s="1280"/>
      <c r="W47" s="1280"/>
      <c r="X47" s="1280"/>
      <c r="Y47" s="1280"/>
      <c r="Z47" s="1280"/>
      <c r="AA47" s="1280"/>
      <c r="AB47" s="1280"/>
      <c r="AC47" s="1280"/>
      <c r="AD47" s="1280"/>
      <c r="AE47" s="1280"/>
      <c r="AF47" s="1280"/>
      <c r="AG47" s="1280"/>
      <c r="AH47" s="1280"/>
      <c r="AI47" s="1280"/>
      <c r="AJ47" s="1280"/>
      <c r="AK47" s="981"/>
      <c r="AL47" s="696"/>
      <c r="AM47" s="696"/>
      <c r="AN47" s="696"/>
      <c r="AO47" s="696"/>
      <c r="AP47" s="696"/>
      <c r="AQ47" s="696"/>
      <c r="AR47" s="696"/>
      <c r="AS47" s="696"/>
      <c r="AT47" s="696"/>
      <c r="AU47" s="696"/>
      <c r="AV47" s="696"/>
      <c r="AW47" s="696"/>
      <c r="AX47" s="696"/>
    </row>
    <row r="48" spans="1:50" ht="25.5" customHeight="1" x14ac:dyDescent="0.25">
      <c r="A48" s="1280"/>
      <c r="B48" s="1280"/>
      <c r="C48" s="1280"/>
      <c r="D48" s="1280"/>
      <c r="E48" s="1280"/>
      <c r="F48" s="1280"/>
      <c r="G48" s="1280"/>
      <c r="H48" s="1280"/>
      <c r="I48" s="1280"/>
      <c r="J48" s="1280"/>
      <c r="K48" s="1280"/>
      <c r="L48" s="1280"/>
      <c r="M48" s="1280"/>
      <c r="N48" s="1280"/>
      <c r="O48" s="1280"/>
      <c r="P48" s="1280"/>
      <c r="Q48" s="1280"/>
      <c r="R48" s="1280"/>
      <c r="S48" s="1280"/>
      <c r="T48" s="1280"/>
      <c r="U48" s="1280"/>
      <c r="V48" s="1280"/>
      <c r="W48" s="1280"/>
      <c r="X48" s="1280"/>
      <c r="Y48" s="1280"/>
      <c r="Z48" s="1280"/>
      <c r="AA48" s="1280"/>
      <c r="AB48" s="1280"/>
      <c r="AC48" s="1280"/>
      <c r="AD48" s="1280"/>
      <c r="AE48" s="1280"/>
      <c r="AF48" s="1280"/>
      <c r="AG48" s="1280"/>
      <c r="AH48" s="1280"/>
      <c r="AI48" s="1280"/>
      <c r="AJ48" s="1280"/>
      <c r="AK48" s="981"/>
      <c r="AL48" s="696"/>
      <c r="AM48" s="696"/>
      <c r="AN48" s="696"/>
      <c r="AO48" s="696"/>
      <c r="AP48" s="696"/>
      <c r="AQ48" s="696"/>
      <c r="AR48" s="696"/>
      <c r="AS48" s="696"/>
      <c r="AT48" s="696"/>
      <c r="AU48" s="696"/>
      <c r="AV48" s="696"/>
      <c r="AW48" s="696"/>
      <c r="AX48" s="696"/>
    </row>
    <row r="49" spans="1:50" ht="25.5" customHeight="1" x14ac:dyDescent="0.25">
      <c r="A49" s="1280"/>
      <c r="B49" s="1280"/>
      <c r="C49" s="1280"/>
      <c r="D49" s="1280"/>
      <c r="E49" s="1280"/>
      <c r="F49" s="1280"/>
      <c r="G49" s="1280"/>
      <c r="H49" s="1280"/>
      <c r="I49" s="1280"/>
      <c r="J49" s="1280"/>
      <c r="K49" s="1280"/>
      <c r="L49" s="1280"/>
      <c r="M49" s="1280"/>
      <c r="N49" s="1280"/>
      <c r="O49" s="1280"/>
      <c r="P49" s="1280"/>
      <c r="Q49" s="1280"/>
      <c r="R49" s="1280"/>
      <c r="S49" s="1280"/>
      <c r="T49" s="1280"/>
      <c r="U49" s="1280"/>
      <c r="V49" s="1280"/>
      <c r="W49" s="1280"/>
      <c r="X49" s="1280"/>
      <c r="Y49" s="1280"/>
      <c r="Z49" s="1280"/>
      <c r="AA49" s="1280"/>
      <c r="AB49" s="1280"/>
      <c r="AC49" s="1280"/>
      <c r="AD49" s="1280"/>
      <c r="AE49" s="1280"/>
      <c r="AF49" s="1280"/>
      <c r="AG49" s="1280"/>
      <c r="AH49" s="1280"/>
      <c r="AI49" s="1280"/>
      <c r="AJ49" s="1280"/>
      <c r="AK49" s="981"/>
      <c r="AL49" s="696"/>
      <c r="AM49" s="696"/>
      <c r="AN49" s="696"/>
      <c r="AO49" s="696"/>
      <c r="AP49" s="696"/>
      <c r="AQ49" s="696"/>
      <c r="AR49" s="696"/>
      <c r="AS49" s="696"/>
      <c r="AT49" s="696"/>
      <c r="AU49" s="696"/>
      <c r="AV49" s="696"/>
      <c r="AW49" s="696"/>
      <c r="AX49" s="696"/>
    </row>
  </sheetData>
  <mergeCells count="76">
    <mergeCell ref="A27:AX27"/>
    <mergeCell ref="AX10:AX11"/>
    <mergeCell ref="AB10:AB11"/>
    <mergeCell ref="AH5:AJ5"/>
    <mergeCell ref="AA6:AD6"/>
    <mergeCell ref="AF6:AJ6"/>
    <mergeCell ref="AL10:AL11"/>
    <mergeCell ref="AN10:AN11"/>
    <mergeCell ref="AP10:AP11"/>
    <mergeCell ref="AR10:AR11"/>
    <mergeCell ref="AT10:AT11"/>
    <mergeCell ref="AD10:AD11"/>
    <mergeCell ref="AC10:AC11"/>
    <mergeCell ref="AV10:AV11"/>
    <mergeCell ref="AL14:AL16"/>
    <mergeCell ref="AN14:AN16"/>
    <mergeCell ref="A44:AJ44"/>
    <mergeCell ref="A43:AJ43"/>
    <mergeCell ref="A42:AJ42"/>
    <mergeCell ref="A41:AJ41"/>
    <mergeCell ref="A40:AJ40"/>
    <mergeCell ref="AP14:AP16"/>
    <mergeCell ref="AR14:AR16"/>
    <mergeCell ref="AT14:AT16"/>
    <mergeCell ref="AV14:AV16"/>
    <mergeCell ref="AX14:AX16"/>
    <mergeCell ref="A10:A11"/>
    <mergeCell ref="A14:A16"/>
    <mergeCell ref="A17:A18"/>
    <mergeCell ref="AA10:AA11"/>
    <mergeCell ref="AA14:AA16"/>
    <mergeCell ref="AA17:AA18"/>
    <mergeCell ref="C14:C16"/>
    <mergeCell ref="C17:C18"/>
    <mergeCell ref="C10:C11"/>
    <mergeCell ref="AV17:AV18"/>
    <mergeCell ref="AX17:AX18"/>
    <mergeCell ref="AL17:AL18"/>
    <mergeCell ref="AN17:AN18"/>
    <mergeCell ref="AP17:AP18"/>
    <mergeCell ref="AR17:AR18"/>
    <mergeCell ref="AT17:AT18"/>
    <mergeCell ref="A49:AJ49"/>
    <mergeCell ref="A48:AJ48"/>
    <mergeCell ref="A47:AJ47"/>
    <mergeCell ref="A46:AJ46"/>
    <mergeCell ref="A45:AJ45"/>
    <mergeCell ref="A1:AX1"/>
    <mergeCell ref="A6:A7"/>
    <mergeCell ref="D6:H6"/>
    <mergeCell ref="J6:P6"/>
    <mergeCell ref="Q6:S6"/>
    <mergeCell ref="T6:W6"/>
    <mergeCell ref="X6:Z6"/>
    <mergeCell ref="A2:AX2"/>
    <mergeCell ref="A3:AX3"/>
    <mergeCell ref="AV5:AX5"/>
    <mergeCell ref="AL6:AR6"/>
    <mergeCell ref="AT6:AX6"/>
    <mergeCell ref="C6:C7"/>
    <mergeCell ref="A4:AX4"/>
    <mergeCell ref="AJ10:AJ11"/>
    <mergeCell ref="AJ14:AJ16"/>
    <mergeCell ref="AD14:AD16"/>
    <mergeCell ref="AC14:AC16"/>
    <mergeCell ref="AB14:AB16"/>
    <mergeCell ref="AH10:AH11"/>
    <mergeCell ref="AF10:AF11"/>
    <mergeCell ref="AF14:AF16"/>
    <mergeCell ref="AH14:AH16"/>
    <mergeCell ref="AB17:AB18"/>
    <mergeCell ref="AC17:AC18"/>
    <mergeCell ref="AD17:AD18"/>
    <mergeCell ref="AJ17:AJ18"/>
    <mergeCell ref="AH17:AH18"/>
    <mergeCell ref="AF17:AF18"/>
  </mergeCells>
  <printOptions horizontalCentered="1"/>
  <pageMargins left="0.51181102362204722" right="0.70866141732283472" top="0.74803149606299213" bottom="0.55118110236220474" header="0.31496062992125984" footer="0.31496062992125984"/>
  <pageSetup paperSize="9" scale="91" orientation="landscape" r:id="rId1"/>
  <headerFooter>
    <oddFooter>&amp;C&amp;"B Nazanin,Regular"&amp;A</oddFooter>
  </headerFooter>
  <rowBreaks count="1" manualBreakCount="1">
    <brk id="27" max="38" man="1"/>
  </rowBreaks>
  <ignoredErrors>
    <ignoredError sqref="AA8:AA12 AA19"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78F4A-409E-439E-ABD4-FEC9E2BA8603}">
  <sheetPr codeName="Sheet3">
    <tabColor theme="2"/>
  </sheetPr>
  <dimension ref="A1:S928"/>
  <sheetViews>
    <sheetView rightToLeft="1" view="pageBreakPreview" topLeftCell="A117" zoomScale="120" zoomScaleNormal="100" zoomScaleSheetLayoutView="120" workbookViewId="0">
      <selection activeCell="F22" sqref="F22"/>
    </sheetView>
  </sheetViews>
  <sheetFormatPr defaultColWidth="8.7109375" defaultRowHeight="18" x14ac:dyDescent="0.45"/>
  <cols>
    <col min="1" max="1" width="4.7109375" style="78" customWidth="1"/>
    <col min="2" max="2" width="7.42578125" style="78" customWidth="1"/>
    <col min="3" max="3" width="5" style="78" customWidth="1"/>
    <col min="4" max="4" width="12.85546875" style="78" customWidth="1"/>
    <col min="5" max="5" width="5.42578125" style="78" customWidth="1"/>
    <col min="6" max="6" width="13.42578125" style="78" customWidth="1"/>
    <col min="7" max="7" width="8.7109375" style="78"/>
    <col min="8" max="8" width="19.28515625" style="78" customWidth="1"/>
    <col min="9" max="9" width="42.42578125" style="78" hidden="1" customWidth="1"/>
    <col min="10" max="11" width="10.85546875" style="78" customWidth="1"/>
    <col min="12" max="12" width="16" style="78" customWidth="1"/>
    <col min="13" max="13" width="11.85546875" style="78" customWidth="1"/>
    <col min="14" max="14" width="12.85546875" style="78" customWidth="1"/>
    <col min="15" max="15" width="10.85546875" style="78" customWidth="1"/>
    <col min="16" max="16" width="7.42578125" style="103" customWidth="1"/>
    <col min="17" max="17" width="21" style="78" bestFit="1" customWidth="1"/>
    <col min="18" max="18" width="14.42578125" style="78" customWidth="1"/>
    <col min="19" max="19" width="10.85546875" style="78" bestFit="1" customWidth="1"/>
    <col min="20" max="16384" width="8.7109375" style="78"/>
  </cols>
  <sheetData>
    <row r="1" spans="1:16" x14ac:dyDescent="0.45">
      <c r="A1" s="77" t="s">
        <v>425</v>
      </c>
      <c r="B1" s="77" t="s">
        <v>1437</v>
      </c>
      <c r="C1" s="77" t="s">
        <v>426</v>
      </c>
      <c r="D1" s="77" t="s">
        <v>1439</v>
      </c>
      <c r="E1" s="77" t="s">
        <v>427</v>
      </c>
      <c r="F1" s="77" t="s">
        <v>1440</v>
      </c>
      <c r="G1" s="77" t="s">
        <v>429</v>
      </c>
      <c r="H1" s="77" t="s">
        <v>428</v>
      </c>
      <c r="I1" s="77" t="s">
        <v>1535</v>
      </c>
      <c r="J1" s="77" t="s">
        <v>432</v>
      </c>
      <c r="K1" s="77" t="s">
        <v>433</v>
      </c>
      <c r="L1" s="77" t="s">
        <v>430</v>
      </c>
      <c r="M1" s="77" t="s">
        <v>431</v>
      </c>
      <c r="N1" s="77" t="s">
        <v>434</v>
      </c>
      <c r="O1" s="77" t="s">
        <v>435</v>
      </c>
      <c r="P1" s="77" t="s">
        <v>113</v>
      </c>
    </row>
    <row r="2" spans="1:16" x14ac:dyDescent="0.45">
      <c r="A2" s="79" t="s">
        <v>436</v>
      </c>
      <c r="B2" s="79" t="s">
        <v>437</v>
      </c>
      <c r="C2" s="79" t="s">
        <v>438</v>
      </c>
      <c r="D2" s="79" t="s">
        <v>439</v>
      </c>
      <c r="E2" s="79" t="s">
        <v>440</v>
      </c>
      <c r="F2" s="79" t="s">
        <v>441</v>
      </c>
      <c r="G2" s="79" t="s">
        <v>442</v>
      </c>
      <c r="H2" s="79" t="s">
        <v>443</v>
      </c>
      <c r="I2" s="79" t="s">
        <v>444</v>
      </c>
      <c r="J2" s="80">
        <v>1643491888</v>
      </c>
      <c r="K2" s="80">
        <v>0</v>
      </c>
      <c r="L2" s="80">
        <v>1047407503</v>
      </c>
      <c r="M2" s="80">
        <v>34200000</v>
      </c>
      <c r="N2" s="87">
        <v>2656699391</v>
      </c>
      <c r="O2" s="80">
        <v>0</v>
      </c>
      <c r="P2" s="104" t="s">
        <v>303</v>
      </c>
    </row>
    <row r="3" spans="1:16" x14ac:dyDescent="0.45">
      <c r="A3" s="79" t="s">
        <v>436</v>
      </c>
      <c r="B3" s="79" t="s">
        <v>437</v>
      </c>
      <c r="C3" s="79" t="s">
        <v>438</v>
      </c>
      <c r="D3" s="79" t="s">
        <v>439</v>
      </c>
      <c r="E3" s="79" t="s">
        <v>483</v>
      </c>
      <c r="F3" s="79" t="s">
        <v>484</v>
      </c>
      <c r="G3" s="79" t="s">
        <v>442</v>
      </c>
      <c r="H3" s="79" t="s">
        <v>443</v>
      </c>
      <c r="I3" s="79" t="s">
        <v>444</v>
      </c>
      <c r="J3" s="80">
        <v>0</v>
      </c>
      <c r="K3" s="80">
        <v>0</v>
      </c>
      <c r="L3" s="80">
        <v>4642505000</v>
      </c>
      <c r="M3" s="80">
        <v>4642505000</v>
      </c>
      <c r="N3" s="87">
        <v>0</v>
      </c>
      <c r="O3" s="80">
        <v>0</v>
      </c>
      <c r="P3" s="104" t="s">
        <v>303</v>
      </c>
    </row>
    <row r="4" spans="1:16" x14ac:dyDescent="0.45">
      <c r="A4" s="79" t="s">
        <v>436</v>
      </c>
      <c r="B4" s="79" t="s">
        <v>437</v>
      </c>
      <c r="C4" s="79" t="s">
        <v>438</v>
      </c>
      <c r="D4" s="79" t="s">
        <v>439</v>
      </c>
      <c r="E4" s="79" t="s">
        <v>445</v>
      </c>
      <c r="F4" s="79" t="s">
        <v>446</v>
      </c>
      <c r="G4" s="79" t="s">
        <v>447</v>
      </c>
      <c r="H4" s="79" t="s">
        <v>448</v>
      </c>
      <c r="I4" s="79" t="s">
        <v>1441</v>
      </c>
      <c r="J4" s="80">
        <v>50000000</v>
      </c>
      <c r="K4" s="80">
        <v>0</v>
      </c>
      <c r="L4" s="80">
        <v>2368946270547</v>
      </c>
      <c r="M4" s="80">
        <v>2368946270547</v>
      </c>
      <c r="N4" s="87">
        <v>50000000</v>
      </c>
      <c r="O4" s="80">
        <v>0</v>
      </c>
      <c r="P4" s="104" t="s">
        <v>300</v>
      </c>
    </row>
    <row r="5" spans="1:16" x14ac:dyDescent="0.45">
      <c r="A5" s="79" t="s">
        <v>436</v>
      </c>
      <c r="B5" s="79" t="s">
        <v>437</v>
      </c>
      <c r="C5" s="79" t="s">
        <v>438</v>
      </c>
      <c r="D5" s="79" t="s">
        <v>439</v>
      </c>
      <c r="E5" s="79" t="s">
        <v>445</v>
      </c>
      <c r="F5" s="79" t="s">
        <v>446</v>
      </c>
      <c r="G5" s="79" t="s">
        <v>449</v>
      </c>
      <c r="H5" s="79" t="s">
        <v>450</v>
      </c>
      <c r="I5" s="79" t="s">
        <v>1442</v>
      </c>
      <c r="J5" s="80">
        <v>48778899246</v>
      </c>
      <c r="K5" s="80">
        <v>0</v>
      </c>
      <c r="L5" s="80">
        <v>2371036548492</v>
      </c>
      <c r="M5" s="80">
        <v>2363776268994</v>
      </c>
      <c r="N5" s="87">
        <v>56039178744</v>
      </c>
      <c r="O5" s="80">
        <v>0</v>
      </c>
      <c r="P5" s="104" t="s">
        <v>300</v>
      </c>
    </row>
    <row r="6" spans="1:16" x14ac:dyDescent="0.45">
      <c r="A6" s="79" t="s">
        <v>436</v>
      </c>
      <c r="B6" s="79" t="s">
        <v>437</v>
      </c>
      <c r="C6" s="79" t="s">
        <v>438</v>
      </c>
      <c r="D6" s="79" t="s">
        <v>439</v>
      </c>
      <c r="E6" s="79" t="s">
        <v>445</v>
      </c>
      <c r="F6" s="79" t="s">
        <v>446</v>
      </c>
      <c r="G6" s="79" t="s">
        <v>451</v>
      </c>
      <c r="H6" s="79" t="s">
        <v>452</v>
      </c>
      <c r="I6" s="79" t="s">
        <v>1443</v>
      </c>
      <c r="J6" s="80">
        <v>260307486</v>
      </c>
      <c r="K6" s="80">
        <v>0</v>
      </c>
      <c r="L6" s="80">
        <v>62506158000</v>
      </c>
      <c r="M6" s="80">
        <v>62493525397</v>
      </c>
      <c r="N6" s="87">
        <v>272940089</v>
      </c>
      <c r="O6" s="80">
        <v>0</v>
      </c>
      <c r="P6" s="104" t="s">
        <v>300</v>
      </c>
    </row>
    <row r="7" spans="1:16" x14ac:dyDescent="0.45">
      <c r="A7" s="79" t="s">
        <v>436</v>
      </c>
      <c r="B7" s="79" t="s">
        <v>437</v>
      </c>
      <c r="C7" s="79" t="s">
        <v>438</v>
      </c>
      <c r="D7" s="79" t="s">
        <v>439</v>
      </c>
      <c r="E7" s="79" t="s">
        <v>445</v>
      </c>
      <c r="F7" s="79" t="s">
        <v>446</v>
      </c>
      <c r="G7" s="79" t="s">
        <v>453</v>
      </c>
      <c r="H7" s="79" t="s">
        <v>454</v>
      </c>
      <c r="I7" s="79" t="s">
        <v>1444</v>
      </c>
      <c r="J7" s="80">
        <v>775794301</v>
      </c>
      <c r="K7" s="80">
        <v>0</v>
      </c>
      <c r="L7" s="80">
        <v>15266378635</v>
      </c>
      <c r="M7" s="80">
        <v>15000077000</v>
      </c>
      <c r="N7" s="87">
        <v>1042095936</v>
      </c>
      <c r="O7" s="80">
        <v>0</v>
      </c>
      <c r="P7" s="104" t="s">
        <v>300</v>
      </c>
    </row>
    <row r="8" spans="1:16" x14ac:dyDescent="0.45">
      <c r="A8" s="79" t="s">
        <v>436</v>
      </c>
      <c r="B8" s="79" t="s">
        <v>437</v>
      </c>
      <c r="C8" s="79" t="s">
        <v>438</v>
      </c>
      <c r="D8" s="79" t="s">
        <v>439</v>
      </c>
      <c r="E8" s="79" t="s">
        <v>445</v>
      </c>
      <c r="F8" s="79" t="s">
        <v>446</v>
      </c>
      <c r="G8" s="79" t="s">
        <v>455</v>
      </c>
      <c r="H8" s="79" t="s">
        <v>456</v>
      </c>
      <c r="I8" s="79" t="s">
        <v>1445</v>
      </c>
      <c r="J8" s="80">
        <v>0</v>
      </c>
      <c r="K8" s="80">
        <v>0</v>
      </c>
      <c r="L8" s="80">
        <v>16157983038</v>
      </c>
      <c r="M8" s="80">
        <v>16157983038</v>
      </c>
      <c r="N8" s="87">
        <v>0</v>
      </c>
      <c r="O8" s="80">
        <v>0</v>
      </c>
      <c r="P8" s="104" t="s">
        <v>300</v>
      </c>
    </row>
    <row r="9" spans="1:16" x14ac:dyDescent="0.45">
      <c r="A9" s="79" t="s">
        <v>436</v>
      </c>
      <c r="B9" s="79" t="s">
        <v>437</v>
      </c>
      <c r="C9" s="79" t="s">
        <v>438</v>
      </c>
      <c r="D9" s="79" t="s">
        <v>439</v>
      </c>
      <c r="E9" s="79" t="s">
        <v>445</v>
      </c>
      <c r="F9" s="79" t="s">
        <v>446</v>
      </c>
      <c r="G9" s="79" t="s">
        <v>457</v>
      </c>
      <c r="H9" s="79" t="s">
        <v>458</v>
      </c>
      <c r="I9" s="79" t="s">
        <v>1446</v>
      </c>
      <c r="J9" s="80">
        <v>5932779527</v>
      </c>
      <c r="K9" s="80">
        <v>0</v>
      </c>
      <c r="L9" s="80">
        <v>689875599640</v>
      </c>
      <c r="M9" s="80">
        <v>690882795486</v>
      </c>
      <c r="N9" s="87">
        <v>4925583681</v>
      </c>
      <c r="O9" s="80">
        <v>0</v>
      </c>
      <c r="P9" s="104" t="s">
        <v>300</v>
      </c>
    </row>
    <row r="10" spans="1:16" x14ac:dyDescent="0.45">
      <c r="A10" s="79" t="s">
        <v>436</v>
      </c>
      <c r="B10" s="79" t="s">
        <v>437</v>
      </c>
      <c r="C10" s="79" t="s">
        <v>438</v>
      </c>
      <c r="D10" s="79" t="s">
        <v>439</v>
      </c>
      <c r="E10" s="79" t="s">
        <v>445</v>
      </c>
      <c r="F10" s="79" t="s">
        <v>446</v>
      </c>
      <c r="G10" s="79" t="s">
        <v>459</v>
      </c>
      <c r="H10" s="79" t="s">
        <v>460</v>
      </c>
      <c r="I10" s="79" t="s">
        <v>1447</v>
      </c>
      <c r="J10" s="80">
        <v>81326</v>
      </c>
      <c r="K10" s="80">
        <v>0</v>
      </c>
      <c r="L10" s="80">
        <v>0</v>
      </c>
      <c r="M10" s="80">
        <v>60000</v>
      </c>
      <c r="N10" s="87">
        <v>21326</v>
      </c>
      <c r="O10" s="80">
        <v>0</v>
      </c>
      <c r="P10" s="104" t="s">
        <v>300</v>
      </c>
    </row>
    <row r="11" spans="1:16" x14ac:dyDescent="0.45">
      <c r="A11" s="79" t="s">
        <v>436</v>
      </c>
      <c r="B11" s="79" t="s">
        <v>437</v>
      </c>
      <c r="C11" s="79" t="s">
        <v>438</v>
      </c>
      <c r="D11" s="79" t="s">
        <v>439</v>
      </c>
      <c r="E11" s="79" t="s">
        <v>445</v>
      </c>
      <c r="F11" s="79" t="s">
        <v>446</v>
      </c>
      <c r="G11" s="79" t="s">
        <v>461</v>
      </c>
      <c r="H11" s="79" t="s">
        <v>462</v>
      </c>
      <c r="I11" s="79" t="s">
        <v>1448</v>
      </c>
      <c r="J11" s="80">
        <v>27171867</v>
      </c>
      <c r="K11" s="80">
        <v>0</v>
      </c>
      <c r="L11" s="80">
        <v>7457000</v>
      </c>
      <c r="M11" s="80">
        <v>415000</v>
      </c>
      <c r="N11" s="87">
        <v>34213867</v>
      </c>
      <c r="O11" s="80">
        <v>0</v>
      </c>
      <c r="P11" s="104" t="s">
        <v>300</v>
      </c>
    </row>
    <row r="12" spans="1:16" x14ac:dyDescent="0.45">
      <c r="A12" s="79" t="s">
        <v>436</v>
      </c>
      <c r="B12" s="79" t="s">
        <v>437</v>
      </c>
      <c r="C12" s="79" t="s">
        <v>438</v>
      </c>
      <c r="D12" s="79" t="s">
        <v>439</v>
      </c>
      <c r="E12" s="79" t="s">
        <v>445</v>
      </c>
      <c r="F12" s="79" t="s">
        <v>446</v>
      </c>
      <c r="G12" s="79" t="s">
        <v>463</v>
      </c>
      <c r="H12" s="79" t="s">
        <v>464</v>
      </c>
      <c r="I12" s="79" t="s">
        <v>444</v>
      </c>
      <c r="J12" s="80">
        <v>4505208</v>
      </c>
      <c r="K12" s="80">
        <v>0</v>
      </c>
      <c r="L12" s="80">
        <v>414233</v>
      </c>
      <c r="M12" s="80">
        <v>438047</v>
      </c>
      <c r="N12" s="87">
        <v>4481394</v>
      </c>
      <c r="O12" s="80">
        <v>0</v>
      </c>
      <c r="P12" s="104" t="s">
        <v>300</v>
      </c>
    </row>
    <row r="13" spans="1:16" x14ac:dyDescent="0.45">
      <c r="A13" s="79" t="s">
        <v>436</v>
      </c>
      <c r="B13" s="79" t="s">
        <v>437</v>
      </c>
      <c r="C13" s="79" t="s">
        <v>438</v>
      </c>
      <c r="D13" s="79" t="s">
        <v>439</v>
      </c>
      <c r="E13" s="79" t="s">
        <v>445</v>
      </c>
      <c r="F13" s="79" t="s">
        <v>446</v>
      </c>
      <c r="G13" s="79" t="s">
        <v>465</v>
      </c>
      <c r="H13" s="79" t="s">
        <v>466</v>
      </c>
      <c r="I13" s="79" t="s">
        <v>1449</v>
      </c>
      <c r="J13" s="80">
        <v>0</v>
      </c>
      <c r="K13" s="80">
        <v>0</v>
      </c>
      <c r="L13" s="80">
        <v>355025445526</v>
      </c>
      <c r="M13" s="80">
        <v>354945026692</v>
      </c>
      <c r="N13" s="87">
        <v>80418834</v>
      </c>
      <c r="O13" s="80">
        <v>0</v>
      </c>
      <c r="P13" s="104" t="s">
        <v>300</v>
      </c>
    </row>
    <row r="14" spans="1:16" x14ac:dyDescent="0.45">
      <c r="A14" s="79" t="s">
        <v>436</v>
      </c>
      <c r="B14" s="79" t="s">
        <v>437</v>
      </c>
      <c r="C14" s="79" t="s">
        <v>438</v>
      </c>
      <c r="D14" s="79" t="s">
        <v>439</v>
      </c>
      <c r="E14" s="79" t="s">
        <v>445</v>
      </c>
      <c r="F14" s="79" t="s">
        <v>446</v>
      </c>
      <c r="G14" s="79" t="s">
        <v>467</v>
      </c>
      <c r="H14" s="79" t="s">
        <v>468</v>
      </c>
      <c r="I14" s="79" t="s">
        <v>1449</v>
      </c>
      <c r="J14" s="80">
        <v>0</v>
      </c>
      <c r="K14" s="80">
        <v>0</v>
      </c>
      <c r="L14" s="80">
        <v>311941338283</v>
      </c>
      <c r="M14" s="80">
        <v>310135410085</v>
      </c>
      <c r="N14" s="87">
        <v>1805928198</v>
      </c>
      <c r="O14" s="80">
        <v>0</v>
      </c>
      <c r="P14" s="104" t="s">
        <v>300</v>
      </c>
    </row>
    <row r="15" spans="1:16" x14ac:dyDescent="0.45">
      <c r="A15" s="79" t="s">
        <v>436</v>
      </c>
      <c r="B15" s="79" t="s">
        <v>437</v>
      </c>
      <c r="C15" s="79" t="s">
        <v>438</v>
      </c>
      <c r="D15" s="79" t="s">
        <v>439</v>
      </c>
      <c r="E15" s="79" t="s">
        <v>445</v>
      </c>
      <c r="F15" s="79" t="s">
        <v>446</v>
      </c>
      <c r="G15" s="79" t="s">
        <v>469</v>
      </c>
      <c r="H15" s="79" t="s">
        <v>470</v>
      </c>
      <c r="I15" s="79" t="s">
        <v>1449</v>
      </c>
      <c r="J15" s="80">
        <v>0</v>
      </c>
      <c r="K15" s="80">
        <v>0</v>
      </c>
      <c r="L15" s="80">
        <v>260034254142</v>
      </c>
      <c r="M15" s="80">
        <v>260034254142</v>
      </c>
      <c r="N15" s="87">
        <v>0</v>
      </c>
      <c r="O15" s="80">
        <v>0</v>
      </c>
      <c r="P15" s="104" t="s">
        <v>300</v>
      </c>
    </row>
    <row r="16" spans="1:16" x14ac:dyDescent="0.45">
      <c r="A16" s="79" t="s">
        <v>436</v>
      </c>
      <c r="B16" s="79" t="s">
        <v>437</v>
      </c>
      <c r="C16" s="79" t="s">
        <v>438</v>
      </c>
      <c r="D16" s="79" t="s">
        <v>439</v>
      </c>
      <c r="E16" s="79" t="s">
        <v>445</v>
      </c>
      <c r="F16" s="79" t="s">
        <v>446</v>
      </c>
      <c r="G16" s="79" t="s">
        <v>471</v>
      </c>
      <c r="H16" s="79" t="s">
        <v>472</v>
      </c>
      <c r="I16" s="79" t="s">
        <v>1449</v>
      </c>
      <c r="J16" s="80">
        <v>0</v>
      </c>
      <c r="K16" s="80">
        <v>0</v>
      </c>
      <c r="L16" s="80">
        <v>341737963795</v>
      </c>
      <c r="M16" s="80">
        <v>341737963795</v>
      </c>
      <c r="N16" s="87">
        <v>0</v>
      </c>
      <c r="O16" s="80">
        <v>0</v>
      </c>
      <c r="P16" s="104" t="s">
        <v>300</v>
      </c>
    </row>
    <row r="17" spans="1:17" x14ac:dyDescent="0.45">
      <c r="A17" s="79" t="s">
        <v>436</v>
      </c>
      <c r="B17" s="79" t="s">
        <v>437</v>
      </c>
      <c r="C17" s="79" t="s">
        <v>438</v>
      </c>
      <c r="D17" s="79" t="s">
        <v>439</v>
      </c>
      <c r="E17" s="79" t="s">
        <v>485</v>
      </c>
      <c r="F17" s="79" t="s">
        <v>486</v>
      </c>
      <c r="G17" s="79" t="s">
        <v>487</v>
      </c>
      <c r="H17" s="79" t="s">
        <v>488</v>
      </c>
      <c r="I17" s="79" t="s">
        <v>1450</v>
      </c>
      <c r="J17" s="80">
        <v>23502665000</v>
      </c>
      <c r="K17" s="80">
        <v>0</v>
      </c>
      <c r="L17" s="80">
        <v>5191901041</v>
      </c>
      <c r="M17" s="80">
        <v>15183283500</v>
      </c>
      <c r="N17" s="87">
        <v>13511282541</v>
      </c>
      <c r="O17" s="80">
        <v>0</v>
      </c>
      <c r="P17" s="104" t="s">
        <v>301</v>
      </c>
    </row>
    <row r="18" spans="1:17" x14ac:dyDescent="0.45">
      <c r="A18" s="79" t="s">
        <v>436</v>
      </c>
      <c r="B18" s="79" t="s">
        <v>437</v>
      </c>
      <c r="C18" s="79" t="s">
        <v>438</v>
      </c>
      <c r="D18" s="79" t="s">
        <v>439</v>
      </c>
      <c r="E18" s="79" t="s">
        <v>485</v>
      </c>
      <c r="F18" s="79" t="s">
        <v>486</v>
      </c>
      <c r="G18" s="79" t="s">
        <v>489</v>
      </c>
      <c r="H18" s="79" t="s">
        <v>490</v>
      </c>
      <c r="I18" s="79" t="s">
        <v>1449</v>
      </c>
      <c r="J18" s="80">
        <v>0</v>
      </c>
      <c r="K18" s="80">
        <v>0</v>
      </c>
      <c r="L18" s="80">
        <v>34200000</v>
      </c>
      <c r="M18" s="80">
        <v>6562400</v>
      </c>
      <c r="N18" s="87">
        <v>27637600</v>
      </c>
      <c r="O18" s="80">
        <v>0</v>
      </c>
      <c r="P18" s="104" t="s">
        <v>301</v>
      </c>
    </row>
    <row r="19" spans="1:17" x14ac:dyDescent="0.45">
      <c r="A19" s="79" t="s">
        <v>436</v>
      </c>
      <c r="B19" s="79" t="s">
        <v>437</v>
      </c>
      <c r="C19" s="79" t="s">
        <v>438</v>
      </c>
      <c r="D19" s="79" t="s">
        <v>439</v>
      </c>
      <c r="E19" s="79" t="s">
        <v>473</v>
      </c>
      <c r="F19" s="79" t="s">
        <v>474</v>
      </c>
      <c r="G19" s="79" t="s">
        <v>475</v>
      </c>
      <c r="H19" s="79" t="s">
        <v>476</v>
      </c>
      <c r="I19" s="79" t="s">
        <v>1451</v>
      </c>
      <c r="J19" s="80">
        <v>7499750</v>
      </c>
      <c r="K19" s="80">
        <v>0</v>
      </c>
      <c r="L19" s="80">
        <v>0</v>
      </c>
      <c r="M19" s="80">
        <v>0</v>
      </c>
      <c r="N19" s="87">
        <v>7499750</v>
      </c>
      <c r="O19" s="80">
        <v>0</v>
      </c>
      <c r="P19" s="104" t="s">
        <v>302</v>
      </c>
    </row>
    <row r="20" spans="1:17" x14ac:dyDescent="0.45">
      <c r="A20" s="79" t="s">
        <v>436</v>
      </c>
      <c r="B20" s="79" t="s">
        <v>437</v>
      </c>
      <c r="C20" s="79" t="s">
        <v>438</v>
      </c>
      <c r="D20" s="79" t="s">
        <v>439</v>
      </c>
      <c r="E20" s="79" t="s">
        <v>473</v>
      </c>
      <c r="F20" s="79" t="s">
        <v>474</v>
      </c>
      <c r="G20" s="79" t="s">
        <v>477</v>
      </c>
      <c r="H20" s="79" t="s">
        <v>478</v>
      </c>
      <c r="I20" s="79" t="s">
        <v>444</v>
      </c>
      <c r="J20" s="80">
        <v>37073489</v>
      </c>
      <c r="K20" s="80">
        <v>0</v>
      </c>
      <c r="L20" s="80">
        <v>9460988556</v>
      </c>
      <c r="M20" s="80">
        <v>9184193848</v>
      </c>
      <c r="N20" s="87">
        <v>313868197</v>
      </c>
      <c r="O20" s="80">
        <v>0</v>
      </c>
      <c r="P20" s="104" t="s">
        <v>302</v>
      </c>
    </row>
    <row r="21" spans="1:17" x14ac:dyDescent="0.45">
      <c r="A21" s="79" t="s">
        <v>436</v>
      </c>
      <c r="B21" s="79" t="s">
        <v>437</v>
      </c>
      <c r="C21" s="79" t="s">
        <v>438</v>
      </c>
      <c r="D21" s="79" t="s">
        <v>439</v>
      </c>
      <c r="E21" s="79" t="s">
        <v>473</v>
      </c>
      <c r="F21" s="79" t="s">
        <v>474</v>
      </c>
      <c r="G21" s="79" t="s">
        <v>479</v>
      </c>
      <c r="H21" s="79" t="s">
        <v>480</v>
      </c>
      <c r="I21" s="79" t="s">
        <v>444</v>
      </c>
      <c r="J21" s="80">
        <v>0</v>
      </c>
      <c r="K21" s="80">
        <v>0</v>
      </c>
      <c r="L21" s="80">
        <v>15900000</v>
      </c>
      <c r="M21" s="80">
        <v>15900000</v>
      </c>
      <c r="N21" s="87">
        <v>0</v>
      </c>
      <c r="O21" s="80">
        <v>0</v>
      </c>
      <c r="P21" s="104" t="s">
        <v>302</v>
      </c>
    </row>
    <row r="22" spans="1:17" x14ac:dyDescent="0.45">
      <c r="A22" s="79" t="s">
        <v>436</v>
      </c>
      <c r="B22" s="79" t="s">
        <v>437</v>
      </c>
      <c r="C22" s="79" t="s">
        <v>438</v>
      </c>
      <c r="D22" s="79" t="s">
        <v>439</v>
      </c>
      <c r="E22" s="79" t="s">
        <v>473</v>
      </c>
      <c r="F22" s="79" t="s">
        <v>474</v>
      </c>
      <c r="G22" s="79" t="s">
        <v>481</v>
      </c>
      <c r="H22" s="79" t="s">
        <v>482</v>
      </c>
      <c r="I22" s="79" t="s">
        <v>444</v>
      </c>
      <c r="J22" s="80">
        <v>0</v>
      </c>
      <c r="K22" s="80">
        <v>0</v>
      </c>
      <c r="L22" s="80">
        <v>1500000000</v>
      </c>
      <c r="M22" s="80">
        <v>1500000000</v>
      </c>
      <c r="N22" s="87">
        <v>0</v>
      </c>
      <c r="O22" s="80">
        <v>0</v>
      </c>
      <c r="P22" s="104" t="s">
        <v>302</v>
      </c>
    </row>
    <row r="23" spans="1:17" x14ac:dyDescent="0.45">
      <c r="A23" s="79" t="s">
        <v>436</v>
      </c>
      <c r="B23" s="79" t="s">
        <v>437</v>
      </c>
      <c r="C23" s="79" t="s">
        <v>491</v>
      </c>
      <c r="D23" s="79" t="s">
        <v>492</v>
      </c>
      <c r="E23" s="79" t="s">
        <v>493</v>
      </c>
      <c r="F23" s="79" t="s">
        <v>494</v>
      </c>
      <c r="G23" s="79" t="s">
        <v>495</v>
      </c>
      <c r="H23" s="79" t="s">
        <v>496</v>
      </c>
      <c r="I23" s="79" t="s">
        <v>1449</v>
      </c>
      <c r="J23" s="80">
        <v>74198042689</v>
      </c>
      <c r="K23" s="80">
        <v>0</v>
      </c>
      <c r="L23" s="80">
        <v>0</v>
      </c>
      <c r="M23" s="80">
        <v>0</v>
      </c>
      <c r="N23" s="87">
        <v>74198042689</v>
      </c>
      <c r="O23" s="80">
        <v>0</v>
      </c>
      <c r="P23" s="104" t="s">
        <v>318</v>
      </c>
    </row>
    <row r="24" spans="1:17" x14ac:dyDescent="0.45">
      <c r="A24" s="79" t="s">
        <v>436</v>
      </c>
      <c r="B24" s="79" t="s">
        <v>437</v>
      </c>
      <c r="C24" s="79" t="s">
        <v>497</v>
      </c>
      <c r="D24" s="79" t="s">
        <v>498</v>
      </c>
      <c r="E24" s="79" t="s">
        <v>499</v>
      </c>
      <c r="F24" s="79" t="s">
        <v>500</v>
      </c>
      <c r="G24" s="79" t="s">
        <v>449</v>
      </c>
      <c r="H24" s="79" t="s">
        <v>450</v>
      </c>
      <c r="I24" s="79" t="s">
        <v>1442</v>
      </c>
      <c r="J24" s="80">
        <v>0</v>
      </c>
      <c r="K24" s="80">
        <v>0</v>
      </c>
      <c r="L24" s="80">
        <v>395000000000</v>
      </c>
      <c r="M24" s="80">
        <v>395000000000</v>
      </c>
      <c r="N24" s="83">
        <v>0</v>
      </c>
      <c r="O24" s="80">
        <v>0</v>
      </c>
      <c r="P24" s="104" t="s">
        <v>1539</v>
      </c>
      <c r="Q24" s="78" t="s">
        <v>1540</v>
      </c>
    </row>
    <row r="25" spans="1:17" x14ac:dyDescent="0.45">
      <c r="A25" s="79" t="s">
        <v>436</v>
      </c>
      <c r="B25" s="79" t="s">
        <v>437</v>
      </c>
      <c r="C25" s="79" t="s">
        <v>501</v>
      </c>
      <c r="D25" s="79" t="s">
        <v>502</v>
      </c>
      <c r="E25" s="79" t="s">
        <v>503</v>
      </c>
      <c r="F25" s="79" t="s">
        <v>502</v>
      </c>
      <c r="G25" s="79" t="s">
        <v>504</v>
      </c>
      <c r="H25" s="79" t="s">
        <v>505</v>
      </c>
      <c r="I25" s="79" t="s">
        <v>1452</v>
      </c>
      <c r="J25" s="80">
        <v>40000000000</v>
      </c>
      <c r="K25" s="80">
        <v>0</v>
      </c>
      <c r="L25" s="80">
        <v>0</v>
      </c>
      <c r="M25" s="80">
        <v>0</v>
      </c>
      <c r="N25" s="81">
        <v>40000000000</v>
      </c>
      <c r="O25" s="80">
        <v>0</v>
      </c>
      <c r="P25" s="104" t="s">
        <v>332</v>
      </c>
    </row>
    <row r="26" spans="1:17" x14ac:dyDescent="0.45">
      <c r="A26" s="79" t="s">
        <v>436</v>
      </c>
      <c r="B26" s="79" t="s">
        <v>437</v>
      </c>
      <c r="C26" s="79" t="s">
        <v>501</v>
      </c>
      <c r="D26" s="79" t="s">
        <v>502</v>
      </c>
      <c r="E26" s="79" t="s">
        <v>503</v>
      </c>
      <c r="F26" s="79" t="s">
        <v>502</v>
      </c>
      <c r="G26" s="79" t="s">
        <v>506</v>
      </c>
      <c r="H26" s="79" t="s">
        <v>246</v>
      </c>
      <c r="I26" s="79" t="s">
        <v>1453</v>
      </c>
      <c r="J26" s="80">
        <v>0</v>
      </c>
      <c r="K26" s="80">
        <v>0</v>
      </c>
      <c r="L26" s="80">
        <v>1892162</v>
      </c>
      <c r="M26" s="80">
        <v>0</v>
      </c>
      <c r="N26" s="83">
        <v>1892162</v>
      </c>
      <c r="O26" s="80">
        <v>0</v>
      </c>
      <c r="P26" s="104" t="s">
        <v>1668</v>
      </c>
    </row>
    <row r="27" spans="1:17" x14ac:dyDescent="0.45">
      <c r="A27" s="79" t="s">
        <v>436</v>
      </c>
      <c r="B27" s="79" t="s">
        <v>437</v>
      </c>
      <c r="C27" s="79" t="s">
        <v>501</v>
      </c>
      <c r="D27" s="79" t="s">
        <v>502</v>
      </c>
      <c r="E27" s="79" t="s">
        <v>503</v>
      </c>
      <c r="F27" s="79" t="s">
        <v>502</v>
      </c>
      <c r="G27" s="79" t="s">
        <v>507</v>
      </c>
      <c r="H27" s="79" t="s">
        <v>508</v>
      </c>
      <c r="I27" s="79" t="s">
        <v>1454</v>
      </c>
      <c r="J27" s="80">
        <v>6174088</v>
      </c>
      <c r="K27" s="80">
        <v>0</v>
      </c>
      <c r="L27" s="80">
        <v>0</v>
      </c>
      <c r="M27" s="80">
        <v>6158000</v>
      </c>
      <c r="N27" s="83">
        <v>16088</v>
      </c>
      <c r="O27" s="80">
        <v>0</v>
      </c>
      <c r="P27" s="104" t="s">
        <v>1668</v>
      </c>
    </row>
    <row r="28" spans="1:17" x14ac:dyDescent="0.45">
      <c r="A28" s="79" t="s">
        <v>436</v>
      </c>
      <c r="B28" s="79" t="s">
        <v>437</v>
      </c>
      <c r="C28" s="79" t="s">
        <v>501</v>
      </c>
      <c r="D28" s="79" t="s">
        <v>502</v>
      </c>
      <c r="E28" s="79" t="s">
        <v>503</v>
      </c>
      <c r="F28" s="79" t="s">
        <v>502</v>
      </c>
      <c r="G28" s="79" t="s">
        <v>509</v>
      </c>
      <c r="H28" s="79" t="s">
        <v>510</v>
      </c>
      <c r="I28" s="79" t="s">
        <v>1455</v>
      </c>
      <c r="J28" s="80">
        <v>0</v>
      </c>
      <c r="K28" s="80">
        <v>0</v>
      </c>
      <c r="L28" s="80">
        <v>468165100</v>
      </c>
      <c r="M28" s="80">
        <v>0</v>
      </c>
      <c r="N28" s="83">
        <v>468165100</v>
      </c>
      <c r="O28" s="80">
        <v>0</v>
      </c>
      <c r="P28" s="104" t="s">
        <v>1668</v>
      </c>
    </row>
    <row r="29" spans="1:17" x14ac:dyDescent="0.45">
      <c r="A29" s="79" t="s">
        <v>436</v>
      </c>
      <c r="B29" s="79" t="s">
        <v>437</v>
      </c>
      <c r="C29" s="79" t="s">
        <v>501</v>
      </c>
      <c r="D29" s="79" t="s">
        <v>502</v>
      </c>
      <c r="E29" s="79" t="s">
        <v>503</v>
      </c>
      <c r="F29" s="79" t="s">
        <v>502</v>
      </c>
      <c r="G29" s="79" t="s">
        <v>511</v>
      </c>
      <c r="H29" s="79" t="s">
        <v>512</v>
      </c>
      <c r="I29" s="79" t="s">
        <v>444</v>
      </c>
      <c r="J29" s="80">
        <v>0</v>
      </c>
      <c r="K29" s="80">
        <v>0</v>
      </c>
      <c r="L29" s="80">
        <v>4539200000</v>
      </c>
      <c r="M29" s="80">
        <v>0</v>
      </c>
      <c r="N29" s="83">
        <v>4539200000</v>
      </c>
      <c r="O29" s="80">
        <v>0</v>
      </c>
      <c r="P29" s="110" t="s">
        <v>1341</v>
      </c>
      <c r="Q29" s="112"/>
    </row>
    <row r="30" spans="1:17" x14ac:dyDescent="0.45">
      <c r="A30" s="79" t="s">
        <v>436</v>
      </c>
      <c r="B30" s="79" t="s">
        <v>437</v>
      </c>
      <c r="C30" s="79" t="s">
        <v>501</v>
      </c>
      <c r="D30" s="79" t="s">
        <v>502</v>
      </c>
      <c r="E30" s="79" t="s">
        <v>503</v>
      </c>
      <c r="F30" s="79" t="s">
        <v>502</v>
      </c>
      <c r="G30" s="79" t="s">
        <v>513</v>
      </c>
      <c r="H30" s="79" t="s">
        <v>514</v>
      </c>
      <c r="I30" s="79" t="s">
        <v>444</v>
      </c>
      <c r="J30" s="80">
        <v>0</v>
      </c>
      <c r="K30" s="80">
        <v>0</v>
      </c>
      <c r="L30" s="80">
        <v>42959490</v>
      </c>
      <c r="M30" s="80">
        <v>0</v>
      </c>
      <c r="N30" s="83">
        <v>42959490</v>
      </c>
      <c r="O30" s="80">
        <v>0</v>
      </c>
      <c r="P30" s="110" t="s">
        <v>1668</v>
      </c>
      <c r="Q30" s="111"/>
    </row>
    <row r="31" spans="1:17" x14ac:dyDescent="0.45">
      <c r="A31" s="79" t="s">
        <v>436</v>
      </c>
      <c r="B31" s="79" t="s">
        <v>437</v>
      </c>
      <c r="C31" s="79" t="s">
        <v>501</v>
      </c>
      <c r="D31" s="79" t="s">
        <v>502</v>
      </c>
      <c r="E31" s="79" t="s">
        <v>503</v>
      </c>
      <c r="F31" s="79" t="s">
        <v>502</v>
      </c>
      <c r="G31" s="79">
        <v>400260</v>
      </c>
      <c r="H31" s="79" t="s">
        <v>576</v>
      </c>
      <c r="I31" s="79" t="s">
        <v>444</v>
      </c>
      <c r="J31" s="80">
        <v>0</v>
      </c>
      <c r="K31" s="80">
        <v>0</v>
      </c>
      <c r="L31" s="80">
        <v>4210640000000</v>
      </c>
      <c r="M31" s="80">
        <v>139058000000</v>
      </c>
      <c r="N31" s="83">
        <v>4071582000000</v>
      </c>
      <c r="O31" s="80">
        <v>0</v>
      </c>
      <c r="P31" s="104" t="s">
        <v>1669</v>
      </c>
    </row>
    <row r="32" spans="1:17" x14ac:dyDescent="0.45">
      <c r="A32" s="79" t="s">
        <v>436</v>
      </c>
      <c r="B32" s="79" t="s">
        <v>437</v>
      </c>
      <c r="C32" s="79" t="s">
        <v>501</v>
      </c>
      <c r="D32" s="79" t="s">
        <v>502</v>
      </c>
      <c r="E32" s="79" t="s">
        <v>503</v>
      </c>
      <c r="F32" s="79" t="s">
        <v>502</v>
      </c>
      <c r="G32" s="79" t="s">
        <v>515</v>
      </c>
      <c r="H32" s="79" t="s">
        <v>516</v>
      </c>
      <c r="I32" s="79" t="s">
        <v>444</v>
      </c>
      <c r="J32" s="80">
        <v>0</v>
      </c>
      <c r="K32" s="80">
        <v>0</v>
      </c>
      <c r="L32" s="80">
        <v>20276484</v>
      </c>
      <c r="M32" s="80">
        <v>0</v>
      </c>
      <c r="N32" s="83">
        <v>20276484</v>
      </c>
      <c r="O32" s="80">
        <v>0</v>
      </c>
      <c r="P32" s="104" t="s">
        <v>1668</v>
      </c>
    </row>
    <row r="33" spans="1:16" x14ac:dyDescent="0.45">
      <c r="A33" s="79" t="s">
        <v>436</v>
      </c>
      <c r="B33" s="79" t="s">
        <v>437</v>
      </c>
      <c r="C33" s="79" t="s">
        <v>501</v>
      </c>
      <c r="D33" s="79" t="s">
        <v>502</v>
      </c>
      <c r="E33" s="79" t="s">
        <v>517</v>
      </c>
      <c r="F33" s="79" t="s">
        <v>518</v>
      </c>
      <c r="G33" s="79" t="s">
        <v>519</v>
      </c>
      <c r="H33" s="79" t="s">
        <v>520</v>
      </c>
      <c r="I33" s="79" t="s">
        <v>444</v>
      </c>
      <c r="J33" s="80">
        <v>3000000</v>
      </c>
      <c r="K33" s="80">
        <v>0</v>
      </c>
      <c r="L33" s="80">
        <v>0</v>
      </c>
      <c r="M33" s="80">
        <v>3000000</v>
      </c>
      <c r="N33" s="83">
        <v>0</v>
      </c>
      <c r="O33" s="80">
        <v>0</v>
      </c>
      <c r="P33" s="104" t="s">
        <v>1668</v>
      </c>
    </row>
    <row r="34" spans="1:16" x14ac:dyDescent="0.45">
      <c r="A34" s="79" t="s">
        <v>436</v>
      </c>
      <c r="B34" s="79" t="s">
        <v>437</v>
      </c>
      <c r="C34" s="79" t="s">
        <v>501</v>
      </c>
      <c r="D34" s="79" t="s">
        <v>502</v>
      </c>
      <c r="E34" s="79" t="s">
        <v>517</v>
      </c>
      <c r="F34" s="79" t="s">
        <v>518</v>
      </c>
      <c r="G34" s="79" t="s">
        <v>521</v>
      </c>
      <c r="H34" s="79" t="s">
        <v>522</v>
      </c>
      <c r="I34" s="79" t="s">
        <v>444</v>
      </c>
      <c r="J34" s="80">
        <v>0</v>
      </c>
      <c r="K34" s="80">
        <v>0</v>
      </c>
      <c r="L34" s="80">
        <v>200000000</v>
      </c>
      <c r="M34" s="80">
        <v>114285712</v>
      </c>
      <c r="N34" s="83">
        <v>85714288</v>
      </c>
      <c r="O34" s="80">
        <v>0</v>
      </c>
      <c r="P34" s="104" t="s">
        <v>1670</v>
      </c>
    </row>
    <row r="35" spans="1:16" x14ac:dyDescent="0.45">
      <c r="A35" s="79" t="s">
        <v>436</v>
      </c>
      <c r="B35" s="79" t="s">
        <v>437</v>
      </c>
      <c r="C35" s="79" t="s">
        <v>501</v>
      </c>
      <c r="D35" s="79" t="s">
        <v>502</v>
      </c>
      <c r="E35" s="79" t="s">
        <v>517</v>
      </c>
      <c r="F35" s="79" t="s">
        <v>518</v>
      </c>
      <c r="G35" s="79" t="s">
        <v>523</v>
      </c>
      <c r="H35" s="79" t="s">
        <v>524</v>
      </c>
      <c r="I35" s="79" t="s">
        <v>444</v>
      </c>
      <c r="J35" s="80">
        <v>0</v>
      </c>
      <c r="K35" s="80">
        <v>0</v>
      </c>
      <c r="L35" s="80">
        <v>4605250</v>
      </c>
      <c r="M35" s="80">
        <v>4605250</v>
      </c>
      <c r="N35" s="83">
        <v>0</v>
      </c>
      <c r="O35" s="80">
        <v>0</v>
      </c>
      <c r="P35" s="104" t="s">
        <v>1670</v>
      </c>
    </row>
    <row r="36" spans="1:16" x14ac:dyDescent="0.45">
      <c r="A36" s="79" t="s">
        <v>436</v>
      </c>
      <c r="B36" s="79" t="s">
        <v>437</v>
      </c>
      <c r="C36" s="79" t="s">
        <v>501</v>
      </c>
      <c r="D36" s="79" t="s">
        <v>502</v>
      </c>
      <c r="E36" s="79" t="s">
        <v>525</v>
      </c>
      <c r="F36" s="79" t="s">
        <v>526</v>
      </c>
      <c r="G36" s="79" t="s">
        <v>527</v>
      </c>
      <c r="H36" s="79" t="s">
        <v>528</v>
      </c>
      <c r="I36" s="79" t="s">
        <v>444</v>
      </c>
      <c r="J36" s="80">
        <v>0</v>
      </c>
      <c r="K36" s="80">
        <v>0</v>
      </c>
      <c r="L36" s="80">
        <v>11052600</v>
      </c>
      <c r="M36" s="80">
        <v>8289450</v>
      </c>
      <c r="N36" s="83">
        <v>2763150</v>
      </c>
      <c r="O36" s="80">
        <v>0</v>
      </c>
      <c r="P36" s="104" t="s">
        <v>1670</v>
      </c>
    </row>
    <row r="37" spans="1:16" x14ac:dyDescent="0.45">
      <c r="A37" s="79" t="s">
        <v>436</v>
      </c>
      <c r="B37" s="79" t="s">
        <v>437</v>
      </c>
      <c r="C37" s="79" t="s">
        <v>501</v>
      </c>
      <c r="D37" s="79" t="s">
        <v>502</v>
      </c>
      <c r="E37" s="79" t="s">
        <v>525</v>
      </c>
      <c r="F37" s="79" t="s">
        <v>526</v>
      </c>
      <c r="G37" s="79" t="s">
        <v>529</v>
      </c>
      <c r="H37" s="79" t="s">
        <v>530</v>
      </c>
      <c r="I37" s="79" t="s">
        <v>444</v>
      </c>
      <c r="J37" s="80">
        <v>9675000</v>
      </c>
      <c r="K37" s="80">
        <v>0</v>
      </c>
      <c r="L37" s="80">
        <v>33157800</v>
      </c>
      <c r="M37" s="80">
        <v>34543350</v>
      </c>
      <c r="N37" s="83">
        <v>8289450</v>
      </c>
      <c r="O37" s="80">
        <v>0</v>
      </c>
      <c r="P37" s="104" t="s">
        <v>1670</v>
      </c>
    </row>
    <row r="38" spans="1:16" x14ac:dyDescent="0.45">
      <c r="A38" s="79" t="s">
        <v>436</v>
      </c>
      <c r="B38" s="79" t="s">
        <v>437</v>
      </c>
      <c r="C38" s="79" t="s">
        <v>501</v>
      </c>
      <c r="D38" s="79" t="s">
        <v>502</v>
      </c>
      <c r="E38" s="79" t="s">
        <v>525</v>
      </c>
      <c r="F38" s="79" t="s">
        <v>526</v>
      </c>
      <c r="G38" s="79" t="s">
        <v>531</v>
      </c>
      <c r="H38" s="79" t="s">
        <v>532</v>
      </c>
      <c r="I38" s="79" t="s">
        <v>444</v>
      </c>
      <c r="J38" s="80">
        <v>1935000</v>
      </c>
      <c r="K38" s="80">
        <v>0</v>
      </c>
      <c r="L38" s="80">
        <v>11052600</v>
      </c>
      <c r="M38" s="80">
        <v>10224450</v>
      </c>
      <c r="N38" s="83">
        <v>2763150</v>
      </c>
      <c r="O38" s="80">
        <v>0</v>
      </c>
      <c r="P38" s="104" t="s">
        <v>1670</v>
      </c>
    </row>
    <row r="39" spans="1:16" x14ac:dyDescent="0.45">
      <c r="A39" s="79" t="s">
        <v>436</v>
      </c>
      <c r="B39" s="79" t="s">
        <v>437</v>
      </c>
      <c r="C39" s="79" t="s">
        <v>501</v>
      </c>
      <c r="D39" s="79" t="s">
        <v>502</v>
      </c>
      <c r="E39" s="79" t="s">
        <v>525</v>
      </c>
      <c r="F39" s="79" t="s">
        <v>526</v>
      </c>
      <c r="G39" s="79" t="s">
        <v>521</v>
      </c>
      <c r="H39" s="79" t="s">
        <v>522</v>
      </c>
      <c r="I39" s="79" t="s">
        <v>444</v>
      </c>
      <c r="J39" s="80">
        <v>9675000</v>
      </c>
      <c r="K39" s="80">
        <v>0</v>
      </c>
      <c r="L39" s="80">
        <v>55263000</v>
      </c>
      <c r="M39" s="80">
        <v>51122250</v>
      </c>
      <c r="N39" s="83">
        <v>13815750</v>
      </c>
      <c r="O39" s="80">
        <v>0</v>
      </c>
      <c r="P39" s="104" t="s">
        <v>1670</v>
      </c>
    </row>
    <row r="40" spans="1:16" x14ac:dyDescent="0.45">
      <c r="A40" s="79" t="s">
        <v>436</v>
      </c>
      <c r="B40" s="79" t="s">
        <v>437</v>
      </c>
      <c r="C40" s="79" t="s">
        <v>501</v>
      </c>
      <c r="D40" s="79" t="s">
        <v>502</v>
      </c>
      <c r="E40" s="79" t="s">
        <v>525</v>
      </c>
      <c r="F40" s="79" t="s">
        <v>526</v>
      </c>
      <c r="G40" s="79" t="s">
        <v>533</v>
      </c>
      <c r="H40" s="79" t="s">
        <v>534</v>
      </c>
      <c r="I40" s="79" t="s">
        <v>444</v>
      </c>
      <c r="J40" s="80">
        <v>5805000</v>
      </c>
      <c r="K40" s="80">
        <v>0</v>
      </c>
      <c r="L40" s="80">
        <v>0</v>
      </c>
      <c r="M40" s="80">
        <v>5805000</v>
      </c>
      <c r="N40" s="83">
        <v>0</v>
      </c>
      <c r="O40" s="80">
        <v>0</v>
      </c>
      <c r="P40" s="104" t="s">
        <v>1670</v>
      </c>
    </row>
    <row r="41" spans="1:16" x14ac:dyDescent="0.45">
      <c r="A41" s="79" t="s">
        <v>436</v>
      </c>
      <c r="B41" s="79" t="s">
        <v>437</v>
      </c>
      <c r="C41" s="79" t="s">
        <v>501</v>
      </c>
      <c r="D41" s="79" t="s">
        <v>502</v>
      </c>
      <c r="E41" s="79" t="s">
        <v>525</v>
      </c>
      <c r="F41" s="79" t="s">
        <v>526</v>
      </c>
      <c r="G41" s="79" t="s">
        <v>535</v>
      </c>
      <c r="H41" s="79" t="s">
        <v>536</v>
      </c>
      <c r="I41" s="79" t="s">
        <v>444</v>
      </c>
      <c r="J41" s="80">
        <v>1740000</v>
      </c>
      <c r="K41" s="80">
        <v>0</v>
      </c>
      <c r="L41" s="80">
        <v>11052600</v>
      </c>
      <c r="M41" s="80">
        <v>10224450</v>
      </c>
      <c r="N41" s="83">
        <v>2568150</v>
      </c>
      <c r="O41" s="80">
        <v>0</v>
      </c>
      <c r="P41" s="104" t="s">
        <v>1670</v>
      </c>
    </row>
    <row r="42" spans="1:16" x14ac:dyDescent="0.45">
      <c r="A42" s="79" t="s">
        <v>436</v>
      </c>
      <c r="B42" s="79" t="s">
        <v>437</v>
      </c>
      <c r="C42" s="79" t="s">
        <v>501</v>
      </c>
      <c r="D42" s="79" t="s">
        <v>502</v>
      </c>
      <c r="E42" s="79" t="s">
        <v>525</v>
      </c>
      <c r="F42" s="79" t="s">
        <v>526</v>
      </c>
      <c r="G42" s="79" t="s">
        <v>523</v>
      </c>
      <c r="H42" s="79" t="s">
        <v>524</v>
      </c>
      <c r="I42" s="79" t="s">
        <v>444</v>
      </c>
      <c r="J42" s="80">
        <v>0</v>
      </c>
      <c r="K42" s="80">
        <v>0</v>
      </c>
      <c r="L42" s="80">
        <v>55263000</v>
      </c>
      <c r="M42" s="80">
        <v>55263000</v>
      </c>
      <c r="N42" s="83">
        <v>0</v>
      </c>
      <c r="O42" s="80">
        <v>0</v>
      </c>
      <c r="P42" s="104" t="s">
        <v>1670</v>
      </c>
    </row>
    <row r="43" spans="1:16" x14ac:dyDescent="0.45">
      <c r="A43" s="79" t="s">
        <v>436</v>
      </c>
      <c r="B43" s="79" t="s">
        <v>437</v>
      </c>
      <c r="C43" s="79" t="s">
        <v>501</v>
      </c>
      <c r="D43" s="79" t="s">
        <v>502</v>
      </c>
      <c r="E43" s="79" t="s">
        <v>537</v>
      </c>
      <c r="F43" s="79" t="s">
        <v>538</v>
      </c>
      <c r="G43" s="79" t="s">
        <v>531</v>
      </c>
      <c r="H43" s="79" t="s">
        <v>532</v>
      </c>
      <c r="I43" s="79" t="s">
        <v>444</v>
      </c>
      <c r="J43" s="80">
        <v>0</v>
      </c>
      <c r="K43" s="80">
        <v>0</v>
      </c>
      <c r="L43" s="80">
        <v>428248349</v>
      </c>
      <c r="M43" s="80">
        <v>428248349</v>
      </c>
      <c r="N43" s="83">
        <v>0</v>
      </c>
      <c r="O43" s="80">
        <v>0</v>
      </c>
      <c r="P43" s="104" t="s">
        <v>1670</v>
      </c>
    </row>
    <row r="44" spans="1:16" x14ac:dyDescent="0.45">
      <c r="A44" s="79" t="s">
        <v>436</v>
      </c>
      <c r="B44" s="79" t="s">
        <v>437</v>
      </c>
      <c r="C44" s="79" t="s">
        <v>539</v>
      </c>
      <c r="D44" s="79" t="s">
        <v>540</v>
      </c>
      <c r="E44" s="79" t="s">
        <v>541</v>
      </c>
      <c r="F44" s="79" t="s">
        <v>542</v>
      </c>
      <c r="G44" s="79" t="s">
        <v>543</v>
      </c>
      <c r="H44" s="79" t="s">
        <v>309</v>
      </c>
      <c r="I44" s="79" t="s">
        <v>1456</v>
      </c>
      <c r="J44" s="80">
        <v>200000000</v>
      </c>
      <c r="K44" s="80">
        <v>0</v>
      </c>
      <c r="L44" s="80">
        <v>0</v>
      </c>
      <c r="M44" s="80">
        <v>0</v>
      </c>
      <c r="N44" s="83">
        <v>200000000</v>
      </c>
      <c r="O44" s="80">
        <v>0</v>
      </c>
      <c r="P44" s="104" t="s">
        <v>1670</v>
      </c>
    </row>
    <row r="45" spans="1:16" x14ac:dyDescent="0.45">
      <c r="A45" s="79" t="s">
        <v>436</v>
      </c>
      <c r="B45" s="79" t="s">
        <v>437</v>
      </c>
      <c r="C45" s="79" t="s">
        <v>539</v>
      </c>
      <c r="D45" s="79" t="s">
        <v>540</v>
      </c>
      <c r="E45" s="79" t="s">
        <v>564</v>
      </c>
      <c r="F45" s="79" t="s">
        <v>565</v>
      </c>
      <c r="G45" s="79" t="s">
        <v>566</v>
      </c>
      <c r="H45" s="79" t="s">
        <v>567</v>
      </c>
      <c r="I45" s="79" t="s">
        <v>1457</v>
      </c>
      <c r="J45" s="80">
        <v>0</v>
      </c>
      <c r="K45" s="80">
        <v>0</v>
      </c>
      <c r="L45" s="80">
        <v>369875000000</v>
      </c>
      <c r="M45" s="80">
        <v>0</v>
      </c>
      <c r="N45" s="83">
        <v>369875000000</v>
      </c>
      <c r="O45" s="80">
        <v>0</v>
      </c>
      <c r="P45" s="104" t="s">
        <v>1670</v>
      </c>
    </row>
    <row r="46" spans="1:16" x14ac:dyDescent="0.45">
      <c r="A46" s="79" t="s">
        <v>436</v>
      </c>
      <c r="B46" s="79" t="s">
        <v>437</v>
      </c>
      <c r="C46" s="79" t="s">
        <v>539</v>
      </c>
      <c r="D46" s="79" t="s">
        <v>540</v>
      </c>
      <c r="E46" s="79" t="s">
        <v>564</v>
      </c>
      <c r="F46" s="79" t="s">
        <v>565</v>
      </c>
      <c r="G46" s="79" t="s">
        <v>568</v>
      </c>
      <c r="H46" s="79" t="s">
        <v>166</v>
      </c>
      <c r="I46" s="79" t="s">
        <v>1458</v>
      </c>
      <c r="J46" s="80">
        <v>49940513065</v>
      </c>
      <c r="K46" s="80">
        <v>0</v>
      </c>
      <c r="L46" s="80">
        <v>0</v>
      </c>
      <c r="M46" s="80">
        <v>3976115872</v>
      </c>
      <c r="N46" s="83">
        <v>45964397193</v>
      </c>
      <c r="O46" s="80">
        <v>0</v>
      </c>
      <c r="P46" s="104" t="s">
        <v>1670</v>
      </c>
    </row>
    <row r="47" spans="1:16" x14ac:dyDescent="0.45">
      <c r="A47" s="79" t="s">
        <v>436</v>
      </c>
      <c r="B47" s="79" t="s">
        <v>437</v>
      </c>
      <c r="C47" s="79" t="s">
        <v>539</v>
      </c>
      <c r="D47" s="79" t="s">
        <v>540</v>
      </c>
      <c r="E47" s="79" t="s">
        <v>569</v>
      </c>
      <c r="F47" s="79" t="s">
        <v>570</v>
      </c>
      <c r="G47" s="79" t="s">
        <v>571</v>
      </c>
      <c r="H47" s="79" t="s">
        <v>572</v>
      </c>
      <c r="I47" s="79" t="s">
        <v>1459</v>
      </c>
      <c r="J47" s="80">
        <v>28242471760</v>
      </c>
      <c r="K47" s="80">
        <v>0</v>
      </c>
      <c r="L47" s="80">
        <v>314420707388</v>
      </c>
      <c r="M47" s="80">
        <v>342663179148</v>
      </c>
      <c r="N47" s="83">
        <v>0</v>
      </c>
      <c r="O47" s="80">
        <v>0</v>
      </c>
      <c r="P47" s="104" t="s">
        <v>1341</v>
      </c>
    </row>
    <row r="48" spans="1:16" x14ac:dyDescent="0.45">
      <c r="A48" s="79" t="s">
        <v>436</v>
      </c>
      <c r="B48" s="79" t="s">
        <v>437</v>
      </c>
      <c r="C48" s="79" t="s">
        <v>539</v>
      </c>
      <c r="D48" s="79" t="s">
        <v>540</v>
      </c>
      <c r="E48" s="79" t="s">
        <v>544</v>
      </c>
      <c r="F48" s="79" t="s">
        <v>545</v>
      </c>
      <c r="G48" s="79" t="s">
        <v>546</v>
      </c>
      <c r="H48" s="79" t="s">
        <v>547</v>
      </c>
      <c r="I48" s="79" t="s">
        <v>1460</v>
      </c>
      <c r="J48" s="80">
        <v>860000000</v>
      </c>
      <c r="K48" s="80">
        <v>0</v>
      </c>
      <c r="L48" s="80">
        <v>500000000</v>
      </c>
      <c r="M48" s="80">
        <v>1360000000</v>
      </c>
      <c r="N48" s="83">
        <v>0</v>
      </c>
      <c r="O48" s="80">
        <v>0</v>
      </c>
      <c r="P48" s="104" t="s">
        <v>383</v>
      </c>
    </row>
    <row r="49" spans="1:16" x14ac:dyDescent="0.45">
      <c r="A49" s="79" t="s">
        <v>436</v>
      </c>
      <c r="B49" s="79" t="s">
        <v>437</v>
      </c>
      <c r="C49" s="79" t="s">
        <v>539</v>
      </c>
      <c r="D49" s="79" t="s">
        <v>540</v>
      </c>
      <c r="E49" s="79" t="s">
        <v>544</v>
      </c>
      <c r="F49" s="79" t="s">
        <v>545</v>
      </c>
      <c r="G49" s="79" t="s">
        <v>548</v>
      </c>
      <c r="H49" s="79" t="s">
        <v>549</v>
      </c>
      <c r="I49" s="79" t="s">
        <v>1461</v>
      </c>
      <c r="J49" s="80">
        <v>0</v>
      </c>
      <c r="K49" s="80">
        <v>0</v>
      </c>
      <c r="L49" s="80">
        <v>72000000</v>
      </c>
      <c r="M49" s="80">
        <v>72000000</v>
      </c>
      <c r="N49" s="83">
        <v>0</v>
      </c>
      <c r="O49" s="80">
        <v>0</v>
      </c>
      <c r="P49" s="104" t="s">
        <v>383</v>
      </c>
    </row>
    <row r="50" spans="1:16" x14ac:dyDescent="0.45">
      <c r="A50" s="79" t="s">
        <v>436</v>
      </c>
      <c r="B50" s="79" t="s">
        <v>437</v>
      </c>
      <c r="C50" s="79" t="s">
        <v>539</v>
      </c>
      <c r="D50" s="79" t="s">
        <v>540</v>
      </c>
      <c r="E50" s="79" t="s">
        <v>544</v>
      </c>
      <c r="F50" s="79" t="s">
        <v>545</v>
      </c>
      <c r="G50" s="79" t="s">
        <v>550</v>
      </c>
      <c r="H50" s="79" t="s">
        <v>551</v>
      </c>
      <c r="I50" s="79" t="s">
        <v>444</v>
      </c>
      <c r="J50" s="80">
        <v>0</v>
      </c>
      <c r="K50" s="80">
        <v>0</v>
      </c>
      <c r="L50" s="80">
        <v>96000000</v>
      </c>
      <c r="M50" s="80">
        <v>96000000</v>
      </c>
      <c r="N50" s="83">
        <v>0</v>
      </c>
      <c r="O50" s="80">
        <v>0</v>
      </c>
      <c r="P50" s="104" t="s">
        <v>383</v>
      </c>
    </row>
    <row r="51" spans="1:16" x14ac:dyDescent="0.45">
      <c r="A51" s="79" t="s">
        <v>436</v>
      </c>
      <c r="B51" s="79" t="s">
        <v>437</v>
      </c>
      <c r="C51" s="79" t="s">
        <v>539</v>
      </c>
      <c r="D51" s="79" t="s">
        <v>540</v>
      </c>
      <c r="E51" s="79" t="s">
        <v>544</v>
      </c>
      <c r="F51" s="79" t="s">
        <v>545</v>
      </c>
      <c r="G51" s="79" t="s">
        <v>552</v>
      </c>
      <c r="H51" s="79" t="s">
        <v>553</v>
      </c>
      <c r="I51" s="79" t="s">
        <v>444</v>
      </c>
      <c r="J51" s="80">
        <v>0</v>
      </c>
      <c r="K51" s="80">
        <v>0</v>
      </c>
      <c r="L51" s="80">
        <v>400000000</v>
      </c>
      <c r="M51" s="80">
        <v>400000000</v>
      </c>
      <c r="N51" s="83">
        <v>0</v>
      </c>
      <c r="O51" s="80">
        <v>0</v>
      </c>
      <c r="P51" s="104" t="s">
        <v>383</v>
      </c>
    </row>
    <row r="52" spans="1:16" x14ac:dyDescent="0.45">
      <c r="A52" s="79" t="s">
        <v>436</v>
      </c>
      <c r="B52" s="79" t="s">
        <v>437</v>
      </c>
      <c r="C52" s="79" t="s">
        <v>539</v>
      </c>
      <c r="D52" s="79" t="s">
        <v>540</v>
      </c>
      <c r="E52" s="79" t="s">
        <v>544</v>
      </c>
      <c r="F52" s="79" t="s">
        <v>545</v>
      </c>
      <c r="G52" s="79" t="s">
        <v>554</v>
      </c>
      <c r="H52" s="79" t="s">
        <v>555</v>
      </c>
      <c r="I52" s="79" t="s">
        <v>444</v>
      </c>
      <c r="J52" s="80">
        <v>0</v>
      </c>
      <c r="K52" s="80">
        <v>0</v>
      </c>
      <c r="L52" s="80">
        <v>100000000</v>
      </c>
      <c r="M52" s="80">
        <v>100000000</v>
      </c>
      <c r="N52" s="83">
        <v>0</v>
      </c>
      <c r="O52" s="80">
        <v>0</v>
      </c>
      <c r="P52" s="104" t="s">
        <v>383</v>
      </c>
    </row>
    <row r="53" spans="1:16" x14ac:dyDescent="0.45">
      <c r="A53" s="79" t="s">
        <v>436</v>
      </c>
      <c r="B53" s="79" t="s">
        <v>437</v>
      </c>
      <c r="C53" s="79" t="s">
        <v>539</v>
      </c>
      <c r="D53" s="79" t="s">
        <v>540</v>
      </c>
      <c r="E53" s="79" t="s">
        <v>544</v>
      </c>
      <c r="F53" s="79" t="s">
        <v>545</v>
      </c>
      <c r="G53" s="79" t="s">
        <v>556</v>
      </c>
      <c r="H53" s="79" t="s">
        <v>557</v>
      </c>
      <c r="I53" s="79" t="s">
        <v>444</v>
      </c>
      <c r="J53" s="80">
        <v>0</v>
      </c>
      <c r="K53" s="80">
        <v>0</v>
      </c>
      <c r="L53" s="80">
        <v>300000000</v>
      </c>
      <c r="M53" s="80">
        <v>300000000</v>
      </c>
      <c r="N53" s="83">
        <v>0</v>
      </c>
      <c r="O53" s="80">
        <v>0</v>
      </c>
      <c r="P53" s="104" t="s">
        <v>383</v>
      </c>
    </row>
    <row r="54" spans="1:16" x14ac:dyDescent="0.45">
      <c r="A54" s="79" t="s">
        <v>436</v>
      </c>
      <c r="B54" s="79" t="s">
        <v>437</v>
      </c>
      <c r="C54" s="79" t="s">
        <v>539</v>
      </c>
      <c r="D54" s="79" t="s">
        <v>540</v>
      </c>
      <c r="E54" s="79" t="s">
        <v>544</v>
      </c>
      <c r="F54" s="79" t="s">
        <v>545</v>
      </c>
      <c r="G54" s="79" t="s">
        <v>558</v>
      </c>
      <c r="H54" s="79" t="s">
        <v>559</v>
      </c>
      <c r="I54" s="79" t="s">
        <v>444</v>
      </c>
      <c r="J54" s="80">
        <v>0</v>
      </c>
      <c r="K54" s="80">
        <v>0</v>
      </c>
      <c r="L54" s="80">
        <v>40000000</v>
      </c>
      <c r="M54" s="80">
        <v>40000000</v>
      </c>
      <c r="N54" s="83">
        <v>0</v>
      </c>
      <c r="O54" s="80">
        <v>0</v>
      </c>
      <c r="P54" s="104" t="s">
        <v>383</v>
      </c>
    </row>
    <row r="55" spans="1:16" x14ac:dyDescent="0.45">
      <c r="A55" s="79" t="s">
        <v>436</v>
      </c>
      <c r="B55" s="79" t="s">
        <v>437</v>
      </c>
      <c r="C55" s="79" t="s">
        <v>539</v>
      </c>
      <c r="D55" s="79" t="s">
        <v>540</v>
      </c>
      <c r="E55" s="79" t="s">
        <v>544</v>
      </c>
      <c r="F55" s="79" t="s">
        <v>545</v>
      </c>
      <c r="G55" s="79" t="s">
        <v>560</v>
      </c>
      <c r="H55" s="79" t="s">
        <v>561</v>
      </c>
      <c r="I55" s="79" t="s">
        <v>444</v>
      </c>
      <c r="J55" s="80">
        <v>0</v>
      </c>
      <c r="K55" s="80">
        <v>0</v>
      </c>
      <c r="L55" s="80">
        <v>100000000</v>
      </c>
      <c r="M55" s="80">
        <v>52340091</v>
      </c>
      <c r="N55" s="83">
        <v>47659909</v>
      </c>
      <c r="O55" s="80">
        <v>0</v>
      </c>
      <c r="P55" s="104" t="s">
        <v>383</v>
      </c>
    </row>
    <row r="56" spans="1:16" x14ac:dyDescent="0.45">
      <c r="A56" s="79" t="s">
        <v>436</v>
      </c>
      <c r="B56" s="79" t="s">
        <v>437</v>
      </c>
      <c r="C56" s="79" t="s">
        <v>539</v>
      </c>
      <c r="D56" s="79" t="s">
        <v>540</v>
      </c>
      <c r="E56" s="79" t="s">
        <v>544</v>
      </c>
      <c r="F56" s="79" t="s">
        <v>545</v>
      </c>
      <c r="G56" s="79" t="s">
        <v>562</v>
      </c>
      <c r="H56" s="79" t="s">
        <v>563</v>
      </c>
      <c r="I56" s="79" t="s">
        <v>444</v>
      </c>
      <c r="J56" s="80">
        <v>0</v>
      </c>
      <c r="K56" s="80">
        <v>0</v>
      </c>
      <c r="L56" s="80">
        <v>80000000</v>
      </c>
      <c r="M56" s="80">
        <v>80000000</v>
      </c>
      <c r="N56" s="83">
        <v>0</v>
      </c>
      <c r="O56" s="80">
        <v>0</v>
      </c>
      <c r="P56" s="104" t="s">
        <v>383</v>
      </c>
    </row>
    <row r="57" spans="1:16" x14ac:dyDescent="0.45">
      <c r="A57" s="79" t="s">
        <v>436</v>
      </c>
      <c r="B57" s="79" t="s">
        <v>437</v>
      </c>
      <c r="C57" s="79" t="s">
        <v>539</v>
      </c>
      <c r="D57" s="79" t="s">
        <v>540</v>
      </c>
      <c r="E57" s="79" t="s">
        <v>573</v>
      </c>
      <c r="F57" s="79" t="s">
        <v>574</v>
      </c>
      <c r="G57" s="79" t="s">
        <v>575</v>
      </c>
      <c r="H57" s="79" t="s">
        <v>576</v>
      </c>
      <c r="I57" s="79" t="s">
        <v>444</v>
      </c>
      <c r="J57" s="80">
        <v>0</v>
      </c>
      <c r="K57" s="80">
        <v>0</v>
      </c>
      <c r="L57" s="80">
        <v>469686000000</v>
      </c>
      <c r="M57" s="80">
        <v>17288000000</v>
      </c>
      <c r="N57" s="83">
        <v>452398000000</v>
      </c>
      <c r="O57" s="80">
        <v>0</v>
      </c>
      <c r="P57" s="104" t="s">
        <v>1564</v>
      </c>
    </row>
    <row r="58" spans="1:16" x14ac:dyDescent="0.45">
      <c r="A58" s="79" t="s">
        <v>436</v>
      </c>
      <c r="B58" s="79" t="s">
        <v>437</v>
      </c>
      <c r="C58" s="79" t="s">
        <v>539</v>
      </c>
      <c r="D58" s="79" t="s">
        <v>540</v>
      </c>
      <c r="E58" s="79" t="s">
        <v>573</v>
      </c>
      <c r="F58" s="79" t="s">
        <v>574</v>
      </c>
      <c r="G58" s="79" t="s">
        <v>475</v>
      </c>
      <c r="H58" s="79" t="s">
        <v>476</v>
      </c>
      <c r="I58" s="79" t="s">
        <v>1451</v>
      </c>
      <c r="J58" s="80">
        <v>140083271340</v>
      </c>
      <c r="K58" s="80">
        <v>0</v>
      </c>
      <c r="L58" s="80">
        <v>0</v>
      </c>
      <c r="M58" s="80">
        <v>140083271340</v>
      </c>
      <c r="N58" s="86">
        <v>0</v>
      </c>
      <c r="O58" s="80">
        <v>0</v>
      </c>
      <c r="P58" s="104" t="s">
        <v>1542</v>
      </c>
    </row>
    <row r="59" spans="1:16" x14ac:dyDescent="0.45">
      <c r="A59" s="79" t="s">
        <v>436</v>
      </c>
      <c r="B59" s="79" t="s">
        <v>437</v>
      </c>
      <c r="C59" s="79" t="s">
        <v>577</v>
      </c>
      <c r="D59" s="79" t="s">
        <v>578</v>
      </c>
      <c r="E59" s="79" t="s">
        <v>579</v>
      </c>
      <c r="F59" s="79" t="s">
        <v>580</v>
      </c>
      <c r="G59" s="79" t="s">
        <v>568</v>
      </c>
      <c r="H59" s="79" t="s">
        <v>166</v>
      </c>
      <c r="I59" s="79" t="s">
        <v>1458</v>
      </c>
      <c r="J59" s="80">
        <v>0</v>
      </c>
      <c r="K59" s="80">
        <v>0</v>
      </c>
      <c r="L59" s="80">
        <v>30000000000</v>
      </c>
      <c r="M59" s="80">
        <v>0</v>
      </c>
      <c r="N59" s="82">
        <v>30000000000</v>
      </c>
      <c r="O59" s="80">
        <v>0</v>
      </c>
      <c r="P59" s="104" t="s">
        <v>380</v>
      </c>
    </row>
    <row r="60" spans="1:16" x14ac:dyDescent="0.45">
      <c r="A60" s="79" t="s">
        <v>436</v>
      </c>
      <c r="B60" s="79" t="s">
        <v>437</v>
      </c>
      <c r="C60" s="79" t="s">
        <v>577</v>
      </c>
      <c r="D60" s="79" t="s">
        <v>578</v>
      </c>
      <c r="E60" s="79" t="s">
        <v>579</v>
      </c>
      <c r="F60" s="79" t="s">
        <v>580</v>
      </c>
      <c r="G60" s="79" t="s">
        <v>581</v>
      </c>
      <c r="H60" s="79" t="s">
        <v>582</v>
      </c>
      <c r="I60" s="79" t="s">
        <v>1462</v>
      </c>
      <c r="J60" s="80">
        <v>582460123</v>
      </c>
      <c r="K60" s="80">
        <v>0</v>
      </c>
      <c r="L60" s="80">
        <v>930035739</v>
      </c>
      <c r="M60" s="80">
        <v>582460123</v>
      </c>
      <c r="N60" s="82">
        <v>930035739</v>
      </c>
      <c r="O60" s="80">
        <v>0</v>
      </c>
      <c r="P60" s="104" t="s">
        <v>380</v>
      </c>
    </row>
    <row r="61" spans="1:16" x14ac:dyDescent="0.45">
      <c r="A61" s="79" t="s">
        <v>436</v>
      </c>
      <c r="B61" s="79" t="s">
        <v>437</v>
      </c>
      <c r="C61" s="79" t="s">
        <v>577</v>
      </c>
      <c r="D61" s="79" t="s">
        <v>578</v>
      </c>
      <c r="E61" s="79" t="s">
        <v>579</v>
      </c>
      <c r="F61" s="79" t="s">
        <v>580</v>
      </c>
      <c r="G61" s="79" t="s">
        <v>583</v>
      </c>
      <c r="H61" s="79" t="s">
        <v>584</v>
      </c>
      <c r="I61" s="79" t="s">
        <v>1463</v>
      </c>
      <c r="J61" s="80">
        <v>0</v>
      </c>
      <c r="K61" s="80">
        <v>0</v>
      </c>
      <c r="L61" s="80">
        <v>22969381500</v>
      </c>
      <c r="M61" s="80">
        <v>22969381500</v>
      </c>
      <c r="N61" s="82">
        <v>0</v>
      </c>
      <c r="O61" s="80">
        <v>0</v>
      </c>
      <c r="P61" s="104" t="s">
        <v>380</v>
      </c>
    </row>
    <row r="62" spans="1:16" x14ac:dyDescent="0.45">
      <c r="A62" s="79" t="s">
        <v>436</v>
      </c>
      <c r="B62" s="79" t="s">
        <v>437</v>
      </c>
      <c r="C62" s="79" t="s">
        <v>577</v>
      </c>
      <c r="D62" s="79" t="s">
        <v>578</v>
      </c>
      <c r="E62" s="79" t="s">
        <v>579</v>
      </c>
      <c r="F62" s="79" t="s">
        <v>580</v>
      </c>
      <c r="G62" s="79" t="s">
        <v>585</v>
      </c>
      <c r="H62" s="79" t="s">
        <v>586</v>
      </c>
      <c r="I62" s="79" t="s">
        <v>1464</v>
      </c>
      <c r="J62" s="80">
        <v>400000000</v>
      </c>
      <c r="K62" s="80">
        <v>0</v>
      </c>
      <c r="L62" s="80">
        <v>0</v>
      </c>
      <c r="M62" s="80">
        <v>0</v>
      </c>
      <c r="N62" s="82">
        <v>400000000</v>
      </c>
      <c r="O62" s="80">
        <v>0</v>
      </c>
      <c r="P62" s="104" t="s">
        <v>380</v>
      </c>
    </row>
    <row r="63" spans="1:16" x14ac:dyDescent="0.45">
      <c r="A63" s="79" t="s">
        <v>436</v>
      </c>
      <c r="B63" s="79" t="s">
        <v>437</v>
      </c>
      <c r="C63" s="79" t="s">
        <v>577</v>
      </c>
      <c r="D63" s="79" t="s">
        <v>578</v>
      </c>
      <c r="E63" s="79" t="s">
        <v>579</v>
      </c>
      <c r="F63" s="79" t="s">
        <v>580</v>
      </c>
      <c r="G63" s="79" t="s">
        <v>587</v>
      </c>
      <c r="H63" s="79" t="s">
        <v>588</v>
      </c>
      <c r="I63" s="79" t="s">
        <v>1465</v>
      </c>
      <c r="J63" s="80">
        <v>1400000000</v>
      </c>
      <c r="K63" s="80">
        <v>0</v>
      </c>
      <c r="L63" s="80">
        <v>0</v>
      </c>
      <c r="M63" s="80">
        <v>1400000000</v>
      </c>
      <c r="N63" s="82">
        <v>0</v>
      </c>
      <c r="O63" s="80">
        <v>0</v>
      </c>
      <c r="P63" s="104" t="s">
        <v>380</v>
      </c>
    </row>
    <row r="64" spans="1:16" x14ac:dyDescent="0.45">
      <c r="A64" s="79" t="s">
        <v>436</v>
      </c>
      <c r="B64" s="79" t="s">
        <v>437</v>
      </c>
      <c r="C64" s="79" t="s">
        <v>577</v>
      </c>
      <c r="D64" s="79" t="s">
        <v>578</v>
      </c>
      <c r="E64" s="79" t="s">
        <v>579</v>
      </c>
      <c r="F64" s="79" t="s">
        <v>580</v>
      </c>
      <c r="G64" s="79" t="s">
        <v>589</v>
      </c>
      <c r="H64" s="79" t="s">
        <v>590</v>
      </c>
      <c r="I64" s="79" t="s">
        <v>1466</v>
      </c>
      <c r="J64" s="80">
        <v>2450000000</v>
      </c>
      <c r="K64" s="80">
        <v>0</v>
      </c>
      <c r="L64" s="80">
        <v>14800000000</v>
      </c>
      <c r="M64" s="80">
        <v>3390000000</v>
      </c>
      <c r="N64" s="82">
        <v>13860000000</v>
      </c>
      <c r="O64" s="80">
        <v>0</v>
      </c>
      <c r="P64" s="104" t="s">
        <v>380</v>
      </c>
    </row>
    <row r="65" spans="1:16" x14ac:dyDescent="0.45">
      <c r="A65" s="79" t="s">
        <v>436</v>
      </c>
      <c r="B65" s="79" t="s">
        <v>437</v>
      </c>
      <c r="C65" s="79" t="s">
        <v>577</v>
      </c>
      <c r="D65" s="79" t="s">
        <v>578</v>
      </c>
      <c r="E65" s="79" t="s">
        <v>579</v>
      </c>
      <c r="F65" s="79" t="s">
        <v>580</v>
      </c>
      <c r="G65" s="79" t="s">
        <v>601</v>
      </c>
      <c r="H65" s="79" t="s">
        <v>602</v>
      </c>
      <c r="I65" s="79" t="s">
        <v>1467</v>
      </c>
      <c r="J65" s="80">
        <v>1560078509</v>
      </c>
      <c r="K65" s="80">
        <v>0</v>
      </c>
      <c r="L65" s="80">
        <v>423859470</v>
      </c>
      <c r="M65" s="80">
        <v>1560078509</v>
      </c>
      <c r="N65" s="82">
        <v>423859470</v>
      </c>
      <c r="O65" s="80">
        <v>0</v>
      </c>
      <c r="P65" s="104" t="s">
        <v>380</v>
      </c>
    </row>
    <row r="66" spans="1:16" x14ac:dyDescent="0.45">
      <c r="A66" s="79" t="s">
        <v>436</v>
      </c>
      <c r="B66" s="79" t="s">
        <v>437</v>
      </c>
      <c r="C66" s="79" t="s">
        <v>577</v>
      </c>
      <c r="D66" s="79" t="s">
        <v>578</v>
      </c>
      <c r="E66" s="79" t="s">
        <v>579</v>
      </c>
      <c r="F66" s="79" t="s">
        <v>580</v>
      </c>
      <c r="G66" s="79" t="s">
        <v>593</v>
      </c>
      <c r="H66" s="79" t="s">
        <v>594</v>
      </c>
      <c r="I66" s="79" t="s">
        <v>1468</v>
      </c>
      <c r="J66" s="80">
        <v>0</v>
      </c>
      <c r="K66" s="80">
        <v>0</v>
      </c>
      <c r="L66" s="80">
        <v>15566023155</v>
      </c>
      <c r="M66" s="80">
        <v>15566023155</v>
      </c>
      <c r="N66" s="82">
        <v>0</v>
      </c>
      <c r="O66" s="80">
        <v>0</v>
      </c>
      <c r="P66" s="104" t="s">
        <v>380</v>
      </c>
    </row>
    <row r="67" spans="1:16" x14ac:dyDescent="0.45">
      <c r="A67" s="79" t="s">
        <v>436</v>
      </c>
      <c r="B67" s="79" t="s">
        <v>437</v>
      </c>
      <c r="C67" s="79" t="s">
        <v>577</v>
      </c>
      <c r="D67" s="79" t="s">
        <v>578</v>
      </c>
      <c r="E67" s="79" t="s">
        <v>579</v>
      </c>
      <c r="F67" s="79" t="s">
        <v>580</v>
      </c>
      <c r="G67" s="79" t="s">
        <v>603</v>
      </c>
      <c r="H67" s="79" t="s">
        <v>604</v>
      </c>
      <c r="I67" s="79" t="s">
        <v>1469</v>
      </c>
      <c r="J67" s="80">
        <v>18991093852</v>
      </c>
      <c r="K67" s="80">
        <v>0</v>
      </c>
      <c r="L67" s="80">
        <v>0</v>
      </c>
      <c r="M67" s="80">
        <v>18991093852</v>
      </c>
      <c r="N67" s="82">
        <v>0</v>
      </c>
      <c r="O67" s="80">
        <v>0</v>
      </c>
      <c r="P67" s="104" t="s">
        <v>380</v>
      </c>
    </row>
    <row r="68" spans="1:16" x14ac:dyDescent="0.45">
      <c r="A68" s="79" t="s">
        <v>436</v>
      </c>
      <c r="B68" s="79" t="s">
        <v>437</v>
      </c>
      <c r="C68" s="79" t="s">
        <v>577</v>
      </c>
      <c r="D68" s="79" t="s">
        <v>578</v>
      </c>
      <c r="E68" s="79" t="s">
        <v>579</v>
      </c>
      <c r="F68" s="79" t="s">
        <v>580</v>
      </c>
      <c r="G68" s="79" t="s">
        <v>591</v>
      </c>
      <c r="H68" s="79" t="s">
        <v>592</v>
      </c>
      <c r="I68" s="79" t="s">
        <v>1470</v>
      </c>
      <c r="J68" s="80">
        <v>807011520</v>
      </c>
      <c r="K68" s="80">
        <v>0</v>
      </c>
      <c r="L68" s="80">
        <v>1948356900</v>
      </c>
      <c r="M68" s="80">
        <v>2755368420</v>
      </c>
      <c r="N68" s="82">
        <v>0</v>
      </c>
      <c r="O68" s="80">
        <v>0</v>
      </c>
      <c r="P68" s="104" t="s">
        <v>380</v>
      </c>
    </row>
    <row r="69" spans="1:16" x14ac:dyDescent="0.45">
      <c r="A69" s="79" t="s">
        <v>436</v>
      </c>
      <c r="B69" s="79" t="s">
        <v>437</v>
      </c>
      <c r="C69" s="79" t="s">
        <v>577</v>
      </c>
      <c r="D69" s="79" t="s">
        <v>578</v>
      </c>
      <c r="E69" s="79" t="s">
        <v>579</v>
      </c>
      <c r="F69" s="79" t="s">
        <v>580</v>
      </c>
      <c r="G69" s="79" t="s">
        <v>595</v>
      </c>
      <c r="H69" s="79" t="s">
        <v>596</v>
      </c>
      <c r="I69" s="79" t="s">
        <v>1471</v>
      </c>
      <c r="J69" s="80">
        <v>77565311800</v>
      </c>
      <c r="K69" s="80">
        <v>0</v>
      </c>
      <c r="L69" s="80">
        <v>0</v>
      </c>
      <c r="M69" s="80">
        <v>77565311800</v>
      </c>
      <c r="N69" s="82">
        <v>0</v>
      </c>
      <c r="O69" s="80">
        <v>0</v>
      </c>
      <c r="P69" s="104" t="s">
        <v>380</v>
      </c>
    </row>
    <row r="70" spans="1:16" x14ac:dyDescent="0.45">
      <c r="A70" s="79" t="s">
        <v>436</v>
      </c>
      <c r="B70" s="79" t="s">
        <v>437</v>
      </c>
      <c r="C70" s="79" t="s">
        <v>577</v>
      </c>
      <c r="D70" s="79" t="s">
        <v>578</v>
      </c>
      <c r="E70" s="79" t="s">
        <v>579</v>
      </c>
      <c r="F70" s="79" t="s">
        <v>580</v>
      </c>
      <c r="G70" s="79" t="s">
        <v>597</v>
      </c>
      <c r="H70" s="79" t="s">
        <v>598</v>
      </c>
      <c r="I70" s="79" t="s">
        <v>444</v>
      </c>
      <c r="J70" s="80">
        <v>0</v>
      </c>
      <c r="K70" s="80">
        <v>0</v>
      </c>
      <c r="L70" s="80">
        <v>4711791600</v>
      </c>
      <c r="M70" s="80">
        <v>4711791600</v>
      </c>
      <c r="N70" s="82">
        <v>0</v>
      </c>
      <c r="O70" s="80">
        <v>0</v>
      </c>
      <c r="P70" s="104" t="s">
        <v>380</v>
      </c>
    </row>
    <row r="71" spans="1:16" x14ac:dyDescent="0.45">
      <c r="A71" s="79" t="s">
        <v>436</v>
      </c>
      <c r="B71" s="79" t="s">
        <v>437</v>
      </c>
      <c r="C71" s="79" t="s">
        <v>577</v>
      </c>
      <c r="D71" s="79" t="s">
        <v>578</v>
      </c>
      <c r="E71" s="79" t="s">
        <v>579</v>
      </c>
      <c r="F71" s="79" t="s">
        <v>580</v>
      </c>
      <c r="G71" s="79" t="s">
        <v>599</v>
      </c>
      <c r="H71" s="79" t="s">
        <v>600</v>
      </c>
      <c r="I71" s="79" t="s">
        <v>444</v>
      </c>
      <c r="J71" s="80">
        <v>0</v>
      </c>
      <c r="K71" s="80">
        <v>0</v>
      </c>
      <c r="L71" s="80">
        <v>401000000000</v>
      </c>
      <c r="M71" s="80">
        <v>395289158918</v>
      </c>
      <c r="N71" s="82">
        <v>5710841082</v>
      </c>
      <c r="O71" s="80">
        <v>0</v>
      </c>
      <c r="P71" s="104" t="s">
        <v>380</v>
      </c>
    </row>
    <row r="72" spans="1:16" x14ac:dyDescent="0.45">
      <c r="A72" s="79" t="s">
        <v>436</v>
      </c>
      <c r="B72" s="79" t="s">
        <v>437</v>
      </c>
      <c r="C72" s="79" t="s">
        <v>577</v>
      </c>
      <c r="D72" s="79" t="s">
        <v>578</v>
      </c>
      <c r="E72" s="79" t="s">
        <v>579</v>
      </c>
      <c r="F72" s="79" t="s">
        <v>580</v>
      </c>
      <c r="G72" s="79" t="s">
        <v>605</v>
      </c>
      <c r="H72" s="79" t="s">
        <v>606</v>
      </c>
      <c r="I72" s="79" t="s">
        <v>444</v>
      </c>
      <c r="J72" s="80">
        <v>0</v>
      </c>
      <c r="K72" s="80">
        <v>0</v>
      </c>
      <c r="L72" s="80">
        <v>368011250</v>
      </c>
      <c r="M72" s="80">
        <v>368011250</v>
      </c>
      <c r="N72" s="82">
        <v>0</v>
      </c>
      <c r="O72" s="80">
        <v>0</v>
      </c>
      <c r="P72" s="104" t="s">
        <v>380</v>
      </c>
    </row>
    <row r="73" spans="1:16" x14ac:dyDescent="0.45">
      <c r="A73" s="79" t="s">
        <v>436</v>
      </c>
      <c r="B73" s="79" t="s">
        <v>437</v>
      </c>
      <c r="C73" s="79" t="s">
        <v>577</v>
      </c>
      <c r="D73" s="79" t="s">
        <v>578</v>
      </c>
      <c r="E73" s="79" t="s">
        <v>579</v>
      </c>
      <c r="F73" s="79" t="s">
        <v>580</v>
      </c>
      <c r="G73" s="79" t="s">
        <v>513</v>
      </c>
      <c r="H73" s="79" t="s">
        <v>514</v>
      </c>
      <c r="I73" s="79" t="s">
        <v>444</v>
      </c>
      <c r="J73" s="80">
        <v>0</v>
      </c>
      <c r="K73" s="80">
        <v>0</v>
      </c>
      <c r="L73" s="80">
        <v>421265000</v>
      </c>
      <c r="M73" s="80">
        <v>421265000</v>
      </c>
      <c r="N73" s="82">
        <v>0</v>
      </c>
      <c r="O73" s="80">
        <v>0</v>
      </c>
      <c r="P73" s="104" t="s">
        <v>380</v>
      </c>
    </row>
    <row r="74" spans="1:16" x14ac:dyDescent="0.45">
      <c r="A74" s="79" t="s">
        <v>436</v>
      </c>
      <c r="B74" s="79" t="s">
        <v>437</v>
      </c>
      <c r="C74" s="79" t="s">
        <v>577</v>
      </c>
      <c r="D74" s="79" t="s">
        <v>578</v>
      </c>
      <c r="E74" s="79" t="s">
        <v>579</v>
      </c>
      <c r="F74" s="79" t="s">
        <v>580</v>
      </c>
      <c r="G74" s="79" t="s">
        <v>607</v>
      </c>
      <c r="H74" s="79" t="s">
        <v>608</v>
      </c>
      <c r="I74" s="79" t="s">
        <v>444</v>
      </c>
      <c r="J74" s="80">
        <v>0</v>
      </c>
      <c r="K74" s="80">
        <v>0</v>
      </c>
      <c r="L74" s="80">
        <v>1000000000</v>
      </c>
      <c r="M74" s="80">
        <v>667494400</v>
      </c>
      <c r="N74" s="82">
        <v>332505600</v>
      </c>
      <c r="O74" s="80">
        <v>0</v>
      </c>
      <c r="P74" s="104" t="s">
        <v>380</v>
      </c>
    </row>
    <row r="75" spans="1:16" x14ac:dyDescent="0.45">
      <c r="A75" s="79" t="s">
        <v>436</v>
      </c>
      <c r="B75" s="79" t="s">
        <v>437</v>
      </c>
      <c r="C75" s="79" t="s">
        <v>577</v>
      </c>
      <c r="D75" s="79" t="s">
        <v>578</v>
      </c>
      <c r="E75" s="79" t="s">
        <v>579</v>
      </c>
      <c r="F75" s="79" t="s">
        <v>580</v>
      </c>
      <c r="G75" s="79" t="s">
        <v>609</v>
      </c>
      <c r="H75" s="79" t="s">
        <v>610</v>
      </c>
      <c r="I75" s="79" t="s">
        <v>444</v>
      </c>
      <c r="J75" s="80">
        <v>0</v>
      </c>
      <c r="K75" s="80">
        <v>0</v>
      </c>
      <c r="L75" s="80">
        <v>236880000</v>
      </c>
      <c r="M75" s="80">
        <v>236880000</v>
      </c>
      <c r="N75" s="82">
        <v>0</v>
      </c>
      <c r="O75" s="80">
        <v>0</v>
      </c>
      <c r="P75" s="104" t="s">
        <v>380</v>
      </c>
    </row>
    <row r="76" spans="1:16" x14ac:dyDescent="0.45">
      <c r="A76" s="79" t="s">
        <v>436</v>
      </c>
      <c r="B76" s="79" t="s">
        <v>437</v>
      </c>
      <c r="C76" s="79" t="s">
        <v>577</v>
      </c>
      <c r="D76" s="79" t="s">
        <v>578</v>
      </c>
      <c r="E76" s="79" t="s">
        <v>579</v>
      </c>
      <c r="F76" s="79" t="s">
        <v>580</v>
      </c>
      <c r="G76" s="79" t="s">
        <v>611</v>
      </c>
      <c r="H76" s="79" t="s">
        <v>612</v>
      </c>
      <c r="I76" s="79" t="s">
        <v>444</v>
      </c>
      <c r="J76" s="80">
        <v>0</v>
      </c>
      <c r="K76" s="80">
        <v>0</v>
      </c>
      <c r="L76" s="80">
        <v>842825060</v>
      </c>
      <c r="M76" s="80">
        <v>0</v>
      </c>
      <c r="N76" s="82">
        <v>842825060</v>
      </c>
      <c r="O76" s="80">
        <v>0</v>
      </c>
      <c r="P76" s="104" t="s">
        <v>380</v>
      </c>
    </row>
    <row r="77" spans="1:16" x14ac:dyDescent="0.45">
      <c r="A77" s="79" t="s">
        <v>436</v>
      </c>
      <c r="B77" s="79" t="s">
        <v>437</v>
      </c>
      <c r="C77" s="79" t="s">
        <v>577</v>
      </c>
      <c r="D77" s="79" t="s">
        <v>578</v>
      </c>
      <c r="E77" s="79" t="s">
        <v>613</v>
      </c>
      <c r="F77" s="79" t="s">
        <v>614</v>
      </c>
      <c r="G77" s="79" t="s">
        <v>566</v>
      </c>
      <c r="H77" s="79" t="s">
        <v>567</v>
      </c>
      <c r="I77" s="79" t="s">
        <v>1457</v>
      </c>
      <c r="J77" s="80">
        <v>1784659562082</v>
      </c>
      <c r="K77" s="80">
        <v>0</v>
      </c>
      <c r="L77" s="80">
        <v>13040653298</v>
      </c>
      <c r="M77" s="80">
        <v>297779957981</v>
      </c>
      <c r="N77" s="82">
        <v>1499920257399</v>
      </c>
      <c r="O77" s="80">
        <v>0</v>
      </c>
      <c r="P77" s="104" t="s">
        <v>379</v>
      </c>
    </row>
    <row r="78" spans="1:16" x14ac:dyDescent="0.45">
      <c r="A78" s="79" t="s">
        <v>436</v>
      </c>
      <c r="B78" s="79" t="s">
        <v>437</v>
      </c>
      <c r="C78" s="79" t="s">
        <v>577</v>
      </c>
      <c r="D78" s="79" t="s">
        <v>578</v>
      </c>
      <c r="E78" s="79" t="s">
        <v>613</v>
      </c>
      <c r="F78" s="79" t="s">
        <v>614</v>
      </c>
      <c r="G78" s="79" t="s">
        <v>568</v>
      </c>
      <c r="H78" s="79" t="s">
        <v>166</v>
      </c>
      <c r="I78" s="79" t="s">
        <v>1458</v>
      </c>
      <c r="J78" s="80">
        <v>556344405915</v>
      </c>
      <c r="K78" s="80">
        <v>0</v>
      </c>
      <c r="L78" s="80">
        <v>0</v>
      </c>
      <c r="M78" s="80">
        <v>22257314017</v>
      </c>
      <c r="N78" s="82">
        <v>534087091898</v>
      </c>
      <c r="O78" s="80">
        <v>0</v>
      </c>
      <c r="P78" s="104" t="s">
        <v>379</v>
      </c>
    </row>
    <row r="79" spans="1:16" x14ac:dyDescent="0.45">
      <c r="A79" s="79" t="s">
        <v>436</v>
      </c>
      <c r="B79" s="79" t="s">
        <v>437</v>
      </c>
      <c r="C79" s="79" t="s">
        <v>577</v>
      </c>
      <c r="D79" s="79" t="s">
        <v>578</v>
      </c>
      <c r="E79" s="79" t="s">
        <v>613</v>
      </c>
      <c r="F79" s="79" t="s">
        <v>614</v>
      </c>
      <c r="G79" s="79" t="s">
        <v>615</v>
      </c>
      <c r="H79" s="79" t="s">
        <v>616</v>
      </c>
      <c r="I79" s="79" t="s">
        <v>1472</v>
      </c>
      <c r="J79" s="80">
        <v>76117670052</v>
      </c>
      <c r="K79" s="80">
        <v>0</v>
      </c>
      <c r="L79" s="80">
        <v>16412151836</v>
      </c>
      <c r="M79" s="80">
        <v>49129756417</v>
      </c>
      <c r="N79" s="82">
        <v>43400065471</v>
      </c>
      <c r="O79" s="80">
        <v>0</v>
      </c>
      <c r="P79" s="104" t="s">
        <v>379</v>
      </c>
    </row>
    <row r="80" spans="1:16" x14ac:dyDescent="0.45">
      <c r="A80" s="79" t="s">
        <v>436</v>
      </c>
      <c r="B80" s="79" t="s">
        <v>437</v>
      </c>
      <c r="C80" s="79" t="s">
        <v>577</v>
      </c>
      <c r="D80" s="79" t="s">
        <v>578</v>
      </c>
      <c r="E80" s="79" t="s">
        <v>613</v>
      </c>
      <c r="F80" s="79" t="s">
        <v>614</v>
      </c>
      <c r="G80" s="79" t="s">
        <v>617</v>
      </c>
      <c r="H80" s="79" t="s">
        <v>618</v>
      </c>
      <c r="I80" s="79" t="s">
        <v>444</v>
      </c>
      <c r="J80" s="80">
        <v>0</v>
      </c>
      <c r="K80" s="80">
        <v>0</v>
      </c>
      <c r="L80" s="80">
        <v>133556201875</v>
      </c>
      <c r="M80" s="80">
        <v>0</v>
      </c>
      <c r="N80" s="82">
        <v>133556201875</v>
      </c>
      <c r="O80" s="80">
        <v>0</v>
      </c>
      <c r="P80" s="104" t="s">
        <v>379</v>
      </c>
    </row>
    <row r="81" spans="1:16" x14ac:dyDescent="0.45">
      <c r="A81" s="79" t="s">
        <v>436</v>
      </c>
      <c r="B81" s="79" t="s">
        <v>437</v>
      </c>
      <c r="C81" s="79" t="s">
        <v>577</v>
      </c>
      <c r="D81" s="79" t="s">
        <v>578</v>
      </c>
      <c r="E81" s="79" t="s">
        <v>613</v>
      </c>
      <c r="F81" s="79" t="s">
        <v>614</v>
      </c>
      <c r="G81" s="79" t="s">
        <v>619</v>
      </c>
      <c r="H81" s="79" t="s">
        <v>620</v>
      </c>
      <c r="I81" s="79" t="s">
        <v>444</v>
      </c>
      <c r="J81" s="80">
        <v>90066075300</v>
      </c>
      <c r="K81" s="80">
        <v>0</v>
      </c>
      <c r="L81" s="80">
        <v>0</v>
      </c>
      <c r="M81" s="80">
        <v>0</v>
      </c>
      <c r="N81" s="82">
        <v>90066075300</v>
      </c>
      <c r="O81" s="80">
        <v>0</v>
      </c>
      <c r="P81" s="104" t="s">
        <v>379</v>
      </c>
    </row>
    <row r="82" spans="1:16" x14ac:dyDescent="0.45">
      <c r="A82" s="79" t="s">
        <v>436</v>
      </c>
      <c r="B82" s="79" t="s">
        <v>437</v>
      </c>
      <c r="C82" s="79" t="s">
        <v>577</v>
      </c>
      <c r="D82" s="79" t="s">
        <v>578</v>
      </c>
      <c r="E82" s="79" t="s">
        <v>613</v>
      </c>
      <c r="F82" s="79" t="s">
        <v>614</v>
      </c>
      <c r="G82" s="79" t="s">
        <v>623</v>
      </c>
      <c r="H82" s="79" t="s">
        <v>624</v>
      </c>
      <c r="I82" s="79" t="s">
        <v>444</v>
      </c>
      <c r="J82" s="80">
        <v>179822160000</v>
      </c>
      <c r="K82" s="80">
        <v>0</v>
      </c>
      <c r="L82" s="80">
        <v>0</v>
      </c>
      <c r="M82" s="80">
        <v>0</v>
      </c>
      <c r="N82" s="82">
        <v>179822160000</v>
      </c>
      <c r="O82" s="80">
        <v>0</v>
      </c>
      <c r="P82" s="104" t="s">
        <v>379</v>
      </c>
    </row>
    <row r="83" spans="1:16" x14ac:dyDescent="0.45">
      <c r="A83" s="79" t="s">
        <v>436</v>
      </c>
      <c r="B83" s="79" t="s">
        <v>437</v>
      </c>
      <c r="C83" s="79" t="s">
        <v>577</v>
      </c>
      <c r="D83" s="79" t="s">
        <v>578</v>
      </c>
      <c r="E83" s="79" t="s">
        <v>613</v>
      </c>
      <c r="F83" s="79" t="s">
        <v>614</v>
      </c>
      <c r="G83" s="79" t="s">
        <v>625</v>
      </c>
      <c r="H83" s="79" t="s">
        <v>626</v>
      </c>
      <c r="I83" s="79" t="s">
        <v>444</v>
      </c>
      <c r="J83" s="80">
        <v>0</v>
      </c>
      <c r="K83" s="80">
        <v>0</v>
      </c>
      <c r="L83" s="80">
        <v>41598619625</v>
      </c>
      <c r="M83" s="80">
        <v>0</v>
      </c>
      <c r="N83" s="82">
        <v>41598619625</v>
      </c>
      <c r="O83" s="80">
        <v>0</v>
      </c>
      <c r="P83" s="104" t="s">
        <v>379</v>
      </c>
    </row>
    <row r="84" spans="1:16" x14ac:dyDescent="0.45">
      <c r="A84" s="79" t="s">
        <v>436</v>
      </c>
      <c r="B84" s="79" t="s">
        <v>437</v>
      </c>
      <c r="C84" s="79" t="s">
        <v>577</v>
      </c>
      <c r="D84" s="79" t="s">
        <v>578</v>
      </c>
      <c r="E84" s="79" t="s">
        <v>613</v>
      </c>
      <c r="F84" s="79" t="s">
        <v>614</v>
      </c>
      <c r="G84" s="79" t="s">
        <v>627</v>
      </c>
      <c r="H84" s="79" t="s">
        <v>628</v>
      </c>
      <c r="I84" s="79" t="s">
        <v>444</v>
      </c>
      <c r="J84" s="80">
        <v>0</v>
      </c>
      <c r="K84" s="80">
        <v>0</v>
      </c>
      <c r="L84" s="80">
        <v>116385918000</v>
      </c>
      <c r="M84" s="80">
        <v>0</v>
      </c>
      <c r="N84" s="82">
        <v>116385918000</v>
      </c>
      <c r="O84" s="80">
        <v>0</v>
      </c>
      <c r="P84" s="104" t="s">
        <v>379</v>
      </c>
    </row>
    <row r="85" spans="1:16" x14ac:dyDescent="0.45">
      <c r="A85" s="79" t="s">
        <v>436</v>
      </c>
      <c r="B85" s="79" t="s">
        <v>437</v>
      </c>
      <c r="C85" s="79" t="s">
        <v>577</v>
      </c>
      <c r="D85" s="79" t="s">
        <v>578</v>
      </c>
      <c r="E85" s="79" t="s">
        <v>613</v>
      </c>
      <c r="F85" s="79" t="s">
        <v>614</v>
      </c>
      <c r="G85" s="79" t="s">
        <v>629</v>
      </c>
      <c r="H85" s="79" t="s">
        <v>630</v>
      </c>
      <c r="I85" s="79" t="s">
        <v>444</v>
      </c>
      <c r="J85" s="80">
        <v>24333210415</v>
      </c>
      <c r="K85" s="80">
        <v>0</v>
      </c>
      <c r="L85" s="80">
        <v>0</v>
      </c>
      <c r="M85" s="80">
        <v>21768300</v>
      </c>
      <c r="N85" s="82">
        <v>24311442115</v>
      </c>
      <c r="O85" s="80">
        <v>0</v>
      </c>
      <c r="P85" s="104" t="s">
        <v>379</v>
      </c>
    </row>
    <row r="86" spans="1:16" x14ac:dyDescent="0.45">
      <c r="A86" s="79" t="s">
        <v>436</v>
      </c>
      <c r="B86" s="79" t="s">
        <v>437</v>
      </c>
      <c r="C86" s="79" t="s">
        <v>577</v>
      </c>
      <c r="D86" s="79" t="s">
        <v>578</v>
      </c>
      <c r="E86" s="79" t="s">
        <v>613</v>
      </c>
      <c r="F86" s="79" t="s">
        <v>614</v>
      </c>
      <c r="G86" s="79" t="s">
        <v>511</v>
      </c>
      <c r="H86" s="79" t="s">
        <v>512</v>
      </c>
      <c r="I86" s="79" t="s">
        <v>444</v>
      </c>
      <c r="J86" s="80">
        <v>81570490000</v>
      </c>
      <c r="K86" s="80">
        <v>0</v>
      </c>
      <c r="L86" s="80">
        <v>0</v>
      </c>
      <c r="M86" s="80">
        <v>14213097846</v>
      </c>
      <c r="N86" s="82">
        <v>67357392154</v>
      </c>
      <c r="O86" s="80">
        <v>0</v>
      </c>
      <c r="P86" s="104" t="s">
        <v>379</v>
      </c>
    </row>
    <row r="87" spans="1:16" x14ac:dyDescent="0.45">
      <c r="A87" s="79" t="s">
        <v>436</v>
      </c>
      <c r="B87" s="79" t="s">
        <v>437</v>
      </c>
      <c r="C87" s="79" t="s">
        <v>577</v>
      </c>
      <c r="D87" s="79" t="s">
        <v>578</v>
      </c>
      <c r="E87" s="79" t="s">
        <v>613</v>
      </c>
      <c r="F87" s="79" t="s">
        <v>614</v>
      </c>
      <c r="G87" s="79" t="s">
        <v>631</v>
      </c>
      <c r="H87" s="79" t="s">
        <v>632</v>
      </c>
      <c r="I87" s="79" t="s">
        <v>444</v>
      </c>
      <c r="J87" s="80">
        <v>14651582367</v>
      </c>
      <c r="K87" s="80">
        <v>0</v>
      </c>
      <c r="L87" s="80">
        <v>0</v>
      </c>
      <c r="M87" s="80">
        <v>0</v>
      </c>
      <c r="N87" s="82">
        <v>14651582367</v>
      </c>
      <c r="O87" s="80">
        <v>0</v>
      </c>
      <c r="P87" s="104" t="s">
        <v>379</v>
      </c>
    </row>
    <row r="88" spans="1:16" x14ac:dyDescent="0.45">
      <c r="A88" s="79" t="s">
        <v>436</v>
      </c>
      <c r="B88" s="79" t="s">
        <v>437</v>
      </c>
      <c r="C88" s="79" t="s">
        <v>577</v>
      </c>
      <c r="D88" s="79" t="s">
        <v>578</v>
      </c>
      <c r="E88" s="79" t="s">
        <v>613</v>
      </c>
      <c r="F88" s="79" t="s">
        <v>614</v>
      </c>
      <c r="G88" s="79" t="s">
        <v>633</v>
      </c>
      <c r="H88" s="79" t="s">
        <v>634</v>
      </c>
      <c r="I88" s="79" t="s">
        <v>444</v>
      </c>
      <c r="J88" s="80">
        <v>0</v>
      </c>
      <c r="K88" s="80">
        <v>0</v>
      </c>
      <c r="L88" s="80">
        <v>57707761250</v>
      </c>
      <c r="M88" s="80">
        <v>0</v>
      </c>
      <c r="N88" s="82">
        <v>57707761250</v>
      </c>
      <c r="O88" s="80">
        <v>0</v>
      </c>
      <c r="P88" s="104" t="s">
        <v>379</v>
      </c>
    </row>
    <row r="89" spans="1:16" x14ac:dyDescent="0.45">
      <c r="A89" s="79" t="s">
        <v>436</v>
      </c>
      <c r="B89" s="79" t="s">
        <v>437</v>
      </c>
      <c r="C89" s="79" t="s">
        <v>577</v>
      </c>
      <c r="D89" s="79" t="s">
        <v>578</v>
      </c>
      <c r="E89" s="79" t="s">
        <v>613</v>
      </c>
      <c r="F89" s="79" t="s">
        <v>614</v>
      </c>
      <c r="G89" s="79" t="s">
        <v>641</v>
      </c>
      <c r="H89" s="79" t="s">
        <v>642</v>
      </c>
      <c r="I89" s="79" t="s">
        <v>444</v>
      </c>
      <c r="J89" s="80">
        <v>0</v>
      </c>
      <c r="K89" s="80">
        <v>0</v>
      </c>
      <c r="L89" s="80">
        <v>161872095000</v>
      </c>
      <c r="M89" s="80">
        <v>0</v>
      </c>
      <c r="N89" s="82">
        <v>161872095000</v>
      </c>
      <c r="O89" s="80">
        <v>0</v>
      </c>
      <c r="P89" s="104" t="s">
        <v>379</v>
      </c>
    </row>
    <row r="90" spans="1:16" x14ac:dyDescent="0.45">
      <c r="A90" s="79" t="s">
        <v>436</v>
      </c>
      <c r="B90" s="79" t="s">
        <v>437</v>
      </c>
      <c r="C90" s="79" t="s">
        <v>577</v>
      </c>
      <c r="D90" s="79" t="s">
        <v>578</v>
      </c>
      <c r="E90" s="79" t="s">
        <v>613</v>
      </c>
      <c r="F90" s="79" t="s">
        <v>614</v>
      </c>
      <c r="G90" s="79" t="s">
        <v>643</v>
      </c>
      <c r="H90" s="79" t="s">
        <v>644</v>
      </c>
      <c r="I90" s="79" t="s">
        <v>444</v>
      </c>
      <c r="J90" s="80">
        <v>0</v>
      </c>
      <c r="K90" s="80">
        <v>0</v>
      </c>
      <c r="L90" s="80">
        <v>12142200000</v>
      </c>
      <c r="M90" s="80">
        <v>0</v>
      </c>
      <c r="N90" s="82">
        <v>12142200000</v>
      </c>
      <c r="O90" s="80">
        <v>0</v>
      </c>
      <c r="P90" s="104" t="s">
        <v>379</v>
      </c>
    </row>
    <row r="91" spans="1:16" x14ac:dyDescent="0.45">
      <c r="A91" s="79" t="s">
        <v>436</v>
      </c>
      <c r="B91" s="79" t="s">
        <v>437</v>
      </c>
      <c r="C91" s="79" t="s">
        <v>577</v>
      </c>
      <c r="D91" s="79" t="s">
        <v>578</v>
      </c>
      <c r="E91" s="79" t="s">
        <v>647</v>
      </c>
      <c r="F91" s="79" t="s">
        <v>225</v>
      </c>
      <c r="G91" s="79" t="s">
        <v>650</v>
      </c>
      <c r="H91" s="79" t="s">
        <v>651</v>
      </c>
      <c r="I91" s="79" t="s">
        <v>1473</v>
      </c>
      <c r="J91" s="80">
        <v>0</v>
      </c>
      <c r="K91" s="80">
        <v>0</v>
      </c>
      <c r="L91" s="80">
        <v>77297567</v>
      </c>
      <c r="M91" s="80">
        <v>0</v>
      </c>
      <c r="N91" s="85">
        <v>77297567</v>
      </c>
      <c r="O91" s="80">
        <v>0</v>
      </c>
      <c r="P91" s="104" t="s">
        <v>1694</v>
      </c>
    </row>
    <row r="92" spans="1:16" x14ac:dyDescent="0.45">
      <c r="A92" s="79" t="s">
        <v>436</v>
      </c>
      <c r="B92" s="79" t="s">
        <v>437</v>
      </c>
      <c r="C92" s="79" t="s">
        <v>577</v>
      </c>
      <c r="D92" s="79" t="s">
        <v>578</v>
      </c>
      <c r="E92" s="79" t="s">
        <v>647</v>
      </c>
      <c r="F92" s="79" t="s">
        <v>225</v>
      </c>
      <c r="G92" s="79" t="s">
        <v>648</v>
      </c>
      <c r="H92" s="79" t="s">
        <v>649</v>
      </c>
      <c r="I92" s="79" t="s">
        <v>1474</v>
      </c>
      <c r="J92" s="80">
        <v>403000000</v>
      </c>
      <c r="K92" s="80">
        <v>0</v>
      </c>
      <c r="L92" s="80">
        <v>0</v>
      </c>
      <c r="M92" s="80">
        <v>0</v>
      </c>
      <c r="N92" s="85">
        <v>403000000</v>
      </c>
      <c r="O92" s="80">
        <v>0</v>
      </c>
      <c r="P92" s="104" t="s">
        <v>1694</v>
      </c>
    </row>
    <row r="93" spans="1:16" x14ac:dyDescent="0.45">
      <c r="A93" s="79" t="s">
        <v>436</v>
      </c>
      <c r="B93" s="79" t="s">
        <v>437</v>
      </c>
      <c r="C93" s="79" t="s">
        <v>577</v>
      </c>
      <c r="D93" s="79" t="s">
        <v>578</v>
      </c>
      <c r="E93" s="79" t="s">
        <v>647</v>
      </c>
      <c r="F93" s="79" t="s">
        <v>225</v>
      </c>
      <c r="G93" s="79" t="s">
        <v>652</v>
      </c>
      <c r="H93" s="79" t="s">
        <v>653</v>
      </c>
      <c r="I93" s="79" t="s">
        <v>1475</v>
      </c>
      <c r="J93" s="80">
        <v>240000000</v>
      </c>
      <c r="K93" s="80">
        <v>0</v>
      </c>
      <c r="L93" s="80">
        <v>0</v>
      </c>
      <c r="M93" s="80">
        <v>0</v>
      </c>
      <c r="N93" s="85">
        <v>240000000</v>
      </c>
      <c r="O93" s="80">
        <v>0</v>
      </c>
      <c r="P93" s="104" t="s">
        <v>1694</v>
      </c>
    </row>
    <row r="94" spans="1:16" x14ac:dyDescent="0.45">
      <c r="A94" s="79" t="s">
        <v>436</v>
      </c>
      <c r="B94" s="79" t="s">
        <v>437</v>
      </c>
      <c r="C94" s="79" t="s">
        <v>577</v>
      </c>
      <c r="D94" s="79" t="s">
        <v>578</v>
      </c>
      <c r="E94" s="79" t="s">
        <v>647</v>
      </c>
      <c r="F94" s="79" t="s">
        <v>225</v>
      </c>
      <c r="G94" s="79" t="s">
        <v>658</v>
      </c>
      <c r="H94" s="79" t="s">
        <v>659</v>
      </c>
      <c r="I94" s="79" t="s">
        <v>444</v>
      </c>
      <c r="J94" s="80">
        <v>0</v>
      </c>
      <c r="K94" s="80">
        <v>0</v>
      </c>
      <c r="L94" s="80">
        <v>4428710000</v>
      </c>
      <c r="M94" s="80">
        <v>4428710000</v>
      </c>
      <c r="N94" s="85">
        <v>0</v>
      </c>
      <c r="O94" s="80">
        <v>0</v>
      </c>
      <c r="P94" s="104" t="s">
        <v>1694</v>
      </c>
    </row>
    <row r="95" spans="1:16" x14ac:dyDescent="0.45">
      <c r="A95" s="79" t="s">
        <v>436</v>
      </c>
      <c r="B95" s="79" t="s">
        <v>437</v>
      </c>
      <c r="C95" s="79" t="s">
        <v>577</v>
      </c>
      <c r="D95" s="79" t="s">
        <v>578</v>
      </c>
      <c r="E95" s="79" t="s">
        <v>647</v>
      </c>
      <c r="F95" s="79" t="s">
        <v>225</v>
      </c>
      <c r="G95" s="79" t="s">
        <v>660</v>
      </c>
      <c r="H95" s="79" t="s">
        <v>661</v>
      </c>
      <c r="I95" s="79" t="s">
        <v>444</v>
      </c>
      <c r="J95" s="80">
        <v>0</v>
      </c>
      <c r="K95" s="80">
        <v>0</v>
      </c>
      <c r="L95" s="80">
        <v>90000000</v>
      </c>
      <c r="M95" s="80">
        <v>0</v>
      </c>
      <c r="N95" s="85">
        <v>90000000</v>
      </c>
      <c r="O95" s="80">
        <v>0</v>
      </c>
      <c r="P95" s="104" t="s">
        <v>1694</v>
      </c>
    </row>
    <row r="96" spans="1:16" x14ac:dyDescent="0.45">
      <c r="A96" s="79" t="s">
        <v>436</v>
      </c>
      <c r="B96" s="79" t="s">
        <v>437</v>
      </c>
      <c r="C96" s="79" t="s">
        <v>577</v>
      </c>
      <c r="D96" s="79" t="s">
        <v>578</v>
      </c>
      <c r="E96" s="79" t="s">
        <v>647</v>
      </c>
      <c r="F96" s="79" t="s">
        <v>225</v>
      </c>
      <c r="G96" s="79" t="s">
        <v>654</v>
      </c>
      <c r="H96" s="79" t="s">
        <v>655</v>
      </c>
      <c r="I96" s="79" t="s">
        <v>444</v>
      </c>
      <c r="J96" s="80">
        <v>0</v>
      </c>
      <c r="K96" s="80">
        <v>0</v>
      </c>
      <c r="L96" s="80">
        <v>306367608</v>
      </c>
      <c r="M96" s="80">
        <v>0</v>
      </c>
      <c r="N96" s="85">
        <v>306367608</v>
      </c>
      <c r="O96" s="80">
        <v>0</v>
      </c>
      <c r="P96" s="104" t="s">
        <v>1694</v>
      </c>
    </row>
    <row r="97" spans="1:16" x14ac:dyDescent="0.45">
      <c r="A97" s="79" t="s">
        <v>436</v>
      </c>
      <c r="B97" s="79" t="s">
        <v>437</v>
      </c>
      <c r="C97" s="79" t="s">
        <v>577</v>
      </c>
      <c r="D97" s="79" t="s">
        <v>578</v>
      </c>
      <c r="E97" s="79" t="s">
        <v>647</v>
      </c>
      <c r="F97" s="79" t="s">
        <v>225</v>
      </c>
      <c r="G97" s="79" t="s">
        <v>656</v>
      </c>
      <c r="H97" s="79" t="s">
        <v>657</v>
      </c>
      <c r="I97" s="79" t="s">
        <v>444</v>
      </c>
      <c r="J97" s="80">
        <v>0</v>
      </c>
      <c r="K97" s="80">
        <v>0</v>
      </c>
      <c r="L97" s="80">
        <v>430000000</v>
      </c>
      <c r="M97" s="80">
        <v>430000000</v>
      </c>
      <c r="N97" s="85">
        <v>0</v>
      </c>
      <c r="O97" s="80">
        <v>0</v>
      </c>
      <c r="P97" s="104" t="s">
        <v>1694</v>
      </c>
    </row>
    <row r="98" spans="1:16" x14ac:dyDescent="0.45">
      <c r="A98" s="79" t="s">
        <v>436</v>
      </c>
      <c r="B98" s="79" t="s">
        <v>437</v>
      </c>
      <c r="C98" s="79" t="s">
        <v>577</v>
      </c>
      <c r="D98" s="79" t="s">
        <v>578</v>
      </c>
      <c r="E98" s="79" t="s">
        <v>647</v>
      </c>
      <c r="F98" s="79" t="s">
        <v>225</v>
      </c>
      <c r="G98" s="79" t="s">
        <v>662</v>
      </c>
      <c r="H98" s="79" t="s">
        <v>663</v>
      </c>
      <c r="I98" s="79" t="s">
        <v>444</v>
      </c>
      <c r="J98" s="80">
        <v>0</v>
      </c>
      <c r="K98" s="80">
        <v>0</v>
      </c>
      <c r="L98" s="80">
        <v>40000000</v>
      </c>
      <c r="M98" s="80">
        <v>0</v>
      </c>
      <c r="N98" s="85">
        <v>40000000</v>
      </c>
      <c r="O98" s="80">
        <v>0</v>
      </c>
      <c r="P98" s="104" t="s">
        <v>1694</v>
      </c>
    </row>
    <row r="99" spans="1:16" x14ac:dyDescent="0.45">
      <c r="A99" s="79" t="s">
        <v>436</v>
      </c>
      <c r="B99" s="79" t="s">
        <v>437</v>
      </c>
      <c r="C99" s="79" t="s">
        <v>577</v>
      </c>
      <c r="D99" s="79" t="s">
        <v>578</v>
      </c>
      <c r="E99" s="79" t="s">
        <v>664</v>
      </c>
      <c r="F99" s="79" t="s">
        <v>665</v>
      </c>
      <c r="G99" s="79" t="s">
        <v>666</v>
      </c>
      <c r="H99" s="79" t="s">
        <v>667</v>
      </c>
      <c r="I99" s="79" t="s">
        <v>1476</v>
      </c>
      <c r="J99" s="80">
        <v>0</v>
      </c>
      <c r="K99" s="80">
        <v>0</v>
      </c>
      <c r="L99" s="80">
        <v>300000000</v>
      </c>
      <c r="M99" s="80">
        <v>300000000</v>
      </c>
      <c r="N99" s="85">
        <v>0</v>
      </c>
      <c r="O99" s="80">
        <v>0</v>
      </c>
      <c r="P99" s="104" t="s">
        <v>1693</v>
      </c>
    </row>
    <row r="100" spans="1:16" x14ac:dyDescent="0.45">
      <c r="A100" s="79" t="s">
        <v>436</v>
      </c>
      <c r="B100" s="79" t="s">
        <v>437</v>
      </c>
      <c r="C100" s="79" t="s">
        <v>577</v>
      </c>
      <c r="D100" s="79" t="s">
        <v>578</v>
      </c>
      <c r="E100" s="79" t="s">
        <v>664</v>
      </c>
      <c r="F100" s="79" t="s">
        <v>665</v>
      </c>
      <c r="G100" s="79" t="s">
        <v>668</v>
      </c>
      <c r="H100" s="79" t="s">
        <v>669</v>
      </c>
      <c r="I100" s="79" t="s">
        <v>1477</v>
      </c>
      <c r="J100" s="80">
        <v>0</v>
      </c>
      <c r="K100" s="80">
        <v>0</v>
      </c>
      <c r="L100" s="80">
        <v>55825154</v>
      </c>
      <c r="M100" s="80">
        <v>0</v>
      </c>
      <c r="N100" s="85">
        <v>55825154</v>
      </c>
      <c r="O100" s="80">
        <v>0</v>
      </c>
      <c r="P100" s="104" t="s">
        <v>1693</v>
      </c>
    </row>
    <row r="101" spans="1:16" x14ac:dyDescent="0.45">
      <c r="A101" s="79" t="s">
        <v>436</v>
      </c>
      <c r="B101" s="79" t="s">
        <v>437</v>
      </c>
      <c r="C101" s="79" t="s">
        <v>577</v>
      </c>
      <c r="D101" s="79" t="s">
        <v>578</v>
      </c>
      <c r="E101" s="79" t="s">
        <v>664</v>
      </c>
      <c r="F101" s="79" t="s">
        <v>665</v>
      </c>
      <c r="G101" s="79" t="s">
        <v>670</v>
      </c>
      <c r="H101" s="79" t="s">
        <v>671</v>
      </c>
      <c r="I101" s="79" t="s">
        <v>1478</v>
      </c>
      <c r="J101" s="80">
        <v>0</v>
      </c>
      <c r="K101" s="80">
        <v>0</v>
      </c>
      <c r="L101" s="80">
        <v>150000000</v>
      </c>
      <c r="M101" s="80">
        <v>150000000</v>
      </c>
      <c r="N101" s="85">
        <v>0</v>
      </c>
      <c r="O101" s="80">
        <v>0</v>
      </c>
      <c r="P101" s="104" t="s">
        <v>1693</v>
      </c>
    </row>
    <row r="102" spans="1:16" x14ac:dyDescent="0.45">
      <c r="A102" s="79" t="s">
        <v>436</v>
      </c>
      <c r="B102" s="79" t="s">
        <v>437</v>
      </c>
      <c r="C102" s="79" t="s">
        <v>577</v>
      </c>
      <c r="D102" s="79" t="s">
        <v>578</v>
      </c>
      <c r="E102" s="79" t="s">
        <v>664</v>
      </c>
      <c r="F102" s="79" t="s">
        <v>665</v>
      </c>
      <c r="G102" s="79" t="s">
        <v>672</v>
      </c>
      <c r="H102" s="79" t="s">
        <v>673</v>
      </c>
      <c r="I102" s="79" t="s">
        <v>1479</v>
      </c>
      <c r="J102" s="80">
        <v>22997365</v>
      </c>
      <c r="K102" s="80">
        <v>0</v>
      </c>
      <c r="L102" s="80">
        <v>24834091</v>
      </c>
      <c r="M102" s="80">
        <v>22997365</v>
      </c>
      <c r="N102" s="85">
        <v>24834091</v>
      </c>
      <c r="O102" s="80">
        <v>0</v>
      </c>
      <c r="P102" s="104" t="s">
        <v>1693</v>
      </c>
    </row>
    <row r="103" spans="1:16" x14ac:dyDescent="0.45">
      <c r="A103" s="79" t="s">
        <v>436</v>
      </c>
      <c r="B103" s="79" t="s">
        <v>437</v>
      </c>
      <c r="C103" s="79" t="s">
        <v>577</v>
      </c>
      <c r="D103" s="79" t="s">
        <v>578</v>
      </c>
      <c r="E103" s="79" t="s">
        <v>664</v>
      </c>
      <c r="F103" s="79" t="s">
        <v>665</v>
      </c>
      <c r="G103" s="79" t="s">
        <v>674</v>
      </c>
      <c r="H103" s="79" t="s">
        <v>675</v>
      </c>
      <c r="I103" s="79" t="s">
        <v>444</v>
      </c>
      <c r="J103" s="80">
        <v>0</v>
      </c>
      <c r="K103" s="80">
        <v>0</v>
      </c>
      <c r="L103" s="80">
        <v>200000000</v>
      </c>
      <c r="M103" s="80">
        <v>0</v>
      </c>
      <c r="N103" s="85">
        <v>200000000</v>
      </c>
      <c r="O103" s="80">
        <v>0</v>
      </c>
      <c r="P103" s="104" t="s">
        <v>1693</v>
      </c>
    </row>
    <row r="104" spans="1:16" x14ac:dyDescent="0.45">
      <c r="A104" s="79" t="s">
        <v>436</v>
      </c>
      <c r="B104" s="79" t="s">
        <v>437</v>
      </c>
      <c r="C104" s="79" t="s">
        <v>577</v>
      </c>
      <c r="D104" s="79" t="s">
        <v>578</v>
      </c>
      <c r="E104" s="79" t="s">
        <v>664</v>
      </c>
      <c r="F104" s="79" t="s">
        <v>665</v>
      </c>
      <c r="G104" s="79" t="s">
        <v>676</v>
      </c>
      <c r="H104" s="79" t="s">
        <v>677</v>
      </c>
      <c r="I104" s="79" t="s">
        <v>444</v>
      </c>
      <c r="J104" s="80">
        <v>0</v>
      </c>
      <c r="K104" s="80">
        <v>0</v>
      </c>
      <c r="L104" s="80">
        <v>455670000</v>
      </c>
      <c r="M104" s="80">
        <v>455670000</v>
      </c>
      <c r="N104" s="85">
        <v>0</v>
      </c>
      <c r="O104" s="80">
        <v>0</v>
      </c>
      <c r="P104" s="104" t="s">
        <v>1693</v>
      </c>
    </row>
    <row r="105" spans="1:16" x14ac:dyDescent="0.45">
      <c r="A105" s="79" t="s">
        <v>436</v>
      </c>
      <c r="B105" s="79" t="s">
        <v>437</v>
      </c>
      <c r="C105" s="79" t="s">
        <v>577</v>
      </c>
      <c r="D105" s="79" t="s">
        <v>578</v>
      </c>
      <c r="E105" s="79" t="s">
        <v>664</v>
      </c>
      <c r="F105" s="79" t="s">
        <v>665</v>
      </c>
      <c r="G105" s="79" t="s">
        <v>678</v>
      </c>
      <c r="H105" s="79" t="s">
        <v>679</v>
      </c>
      <c r="I105" s="79" t="s">
        <v>444</v>
      </c>
      <c r="J105" s="80">
        <v>0</v>
      </c>
      <c r="K105" s="80">
        <v>0</v>
      </c>
      <c r="L105" s="80">
        <v>285672000</v>
      </c>
      <c r="M105" s="80">
        <v>285672000</v>
      </c>
      <c r="N105" s="85">
        <v>0</v>
      </c>
      <c r="O105" s="80">
        <v>0</v>
      </c>
      <c r="P105" s="104" t="s">
        <v>1693</v>
      </c>
    </row>
    <row r="106" spans="1:16" x14ac:dyDescent="0.45">
      <c r="A106" s="79" t="s">
        <v>436</v>
      </c>
      <c r="B106" s="79" t="s">
        <v>437</v>
      </c>
      <c r="C106" s="79" t="s">
        <v>577</v>
      </c>
      <c r="D106" s="79" t="s">
        <v>578</v>
      </c>
      <c r="E106" s="79" t="s">
        <v>664</v>
      </c>
      <c r="F106" s="79" t="s">
        <v>665</v>
      </c>
      <c r="G106" s="79" t="s">
        <v>680</v>
      </c>
      <c r="H106" s="79" t="s">
        <v>681</v>
      </c>
      <c r="I106" s="79" t="s">
        <v>444</v>
      </c>
      <c r="J106" s="80">
        <v>0</v>
      </c>
      <c r="K106" s="80">
        <v>0</v>
      </c>
      <c r="L106" s="80">
        <v>250000000</v>
      </c>
      <c r="M106" s="80">
        <v>250000000</v>
      </c>
      <c r="N106" s="85">
        <v>0</v>
      </c>
      <c r="O106" s="80">
        <v>0</v>
      </c>
      <c r="P106" s="104" t="s">
        <v>1693</v>
      </c>
    </row>
    <row r="107" spans="1:16" x14ac:dyDescent="0.45">
      <c r="A107" s="79" t="s">
        <v>436</v>
      </c>
      <c r="B107" s="79" t="s">
        <v>437</v>
      </c>
      <c r="C107" s="79" t="s">
        <v>577</v>
      </c>
      <c r="D107" s="79" t="s">
        <v>578</v>
      </c>
      <c r="E107" s="79" t="s">
        <v>664</v>
      </c>
      <c r="F107" s="79" t="s">
        <v>665</v>
      </c>
      <c r="G107" s="79" t="s">
        <v>682</v>
      </c>
      <c r="H107" s="79" t="s">
        <v>683</v>
      </c>
      <c r="I107" s="79" t="s">
        <v>444</v>
      </c>
      <c r="J107" s="80">
        <v>0</v>
      </c>
      <c r="K107" s="80">
        <v>0</v>
      </c>
      <c r="L107" s="80">
        <v>7202000</v>
      </c>
      <c r="M107" s="80">
        <v>7202000</v>
      </c>
      <c r="N107" s="85">
        <v>0</v>
      </c>
      <c r="O107" s="80">
        <v>0</v>
      </c>
      <c r="P107" s="104" t="s">
        <v>1693</v>
      </c>
    </row>
    <row r="108" spans="1:16" x14ac:dyDescent="0.45">
      <c r="A108" s="79" t="s">
        <v>436</v>
      </c>
      <c r="B108" s="79" t="s">
        <v>437</v>
      </c>
      <c r="C108" s="79" t="s">
        <v>577</v>
      </c>
      <c r="D108" s="79" t="s">
        <v>578</v>
      </c>
      <c r="E108" s="79" t="s">
        <v>664</v>
      </c>
      <c r="F108" s="79" t="s">
        <v>665</v>
      </c>
      <c r="G108" s="79" t="s">
        <v>684</v>
      </c>
      <c r="H108" s="79" t="s">
        <v>685</v>
      </c>
      <c r="I108" s="79" t="s">
        <v>444</v>
      </c>
      <c r="J108" s="80">
        <v>0</v>
      </c>
      <c r="K108" s="80">
        <v>0</v>
      </c>
      <c r="L108" s="80">
        <v>3171330000</v>
      </c>
      <c r="M108" s="80">
        <v>3171330000</v>
      </c>
      <c r="N108" s="85">
        <v>0</v>
      </c>
      <c r="O108" s="80">
        <v>0</v>
      </c>
      <c r="P108" s="104" t="s">
        <v>1693</v>
      </c>
    </row>
    <row r="109" spans="1:16" x14ac:dyDescent="0.45">
      <c r="A109" s="79" t="s">
        <v>436</v>
      </c>
      <c r="B109" s="79" t="s">
        <v>437</v>
      </c>
      <c r="C109" s="79" t="s">
        <v>577</v>
      </c>
      <c r="D109" s="79" t="s">
        <v>578</v>
      </c>
      <c r="E109" s="79" t="s">
        <v>664</v>
      </c>
      <c r="F109" s="79" t="s">
        <v>665</v>
      </c>
      <c r="G109" s="79" t="s">
        <v>686</v>
      </c>
      <c r="H109" s="79" t="s">
        <v>687</v>
      </c>
      <c r="I109" s="79" t="s">
        <v>444</v>
      </c>
      <c r="J109" s="80">
        <v>0</v>
      </c>
      <c r="K109" s="80">
        <v>0</v>
      </c>
      <c r="L109" s="80">
        <v>100000000</v>
      </c>
      <c r="M109" s="80">
        <v>100000000</v>
      </c>
      <c r="N109" s="85">
        <v>0</v>
      </c>
      <c r="O109" s="80">
        <v>0</v>
      </c>
      <c r="P109" s="104" t="s">
        <v>1693</v>
      </c>
    </row>
    <row r="110" spans="1:16" x14ac:dyDescent="0.45">
      <c r="A110" s="79" t="s">
        <v>436</v>
      </c>
      <c r="B110" s="79" t="s">
        <v>437</v>
      </c>
      <c r="C110" s="79" t="s">
        <v>577</v>
      </c>
      <c r="D110" s="79" t="s">
        <v>578</v>
      </c>
      <c r="E110" s="79" t="s">
        <v>664</v>
      </c>
      <c r="F110" s="79" t="s">
        <v>665</v>
      </c>
      <c r="G110" s="79" t="s">
        <v>688</v>
      </c>
      <c r="H110" s="79" t="s">
        <v>689</v>
      </c>
      <c r="I110" s="79" t="s">
        <v>444</v>
      </c>
      <c r="J110" s="80">
        <v>0</v>
      </c>
      <c r="K110" s="80">
        <v>0</v>
      </c>
      <c r="L110" s="80">
        <v>60000000</v>
      </c>
      <c r="M110" s="80">
        <v>60000000</v>
      </c>
      <c r="N110" s="85">
        <v>0</v>
      </c>
      <c r="O110" s="80">
        <v>0</v>
      </c>
      <c r="P110" s="104" t="s">
        <v>1693</v>
      </c>
    </row>
    <row r="111" spans="1:16" x14ac:dyDescent="0.45">
      <c r="A111" s="79" t="s">
        <v>436</v>
      </c>
      <c r="B111" s="79" t="s">
        <v>437</v>
      </c>
      <c r="C111" s="79" t="s">
        <v>577</v>
      </c>
      <c r="D111" s="79" t="s">
        <v>578</v>
      </c>
      <c r="E111" s="79" t="s">
        <v>664</v>
      </c>
      <c r="F111" s="79" t="s">
        <v>665</v>
      </c>
      <c r="G111" s="79" t="s">
        <v>690</v>
      </c>
      <c r="H111" s="79" t="s">
        <v>691</v>
      </c>
      <c r="I111" s="79" t="s">
        <v>444</v>
      </c>
      <c r="J111" s="80">
        <v>0</v>
      </c>
      <c r="K111" s="80">
        <v>0</v>
      </c>
      <c r="L111" s="80">
        <v>18900000</v>
      </c>
      <c r="M111" s="80">
        <v>0</v>
      </c>
      <c r="N111" s="85">
        <v>18900000</v>
      </c>
      <c r="O111" s="80">
        <v>0</v>
      </c>
      <c r="P111" s="104" t="s">
        <v>1693</v>
      </c>
    </row>
    <row r="112" spans="1:16" x14ac:dyDescent="0.45">
      <c r="A112" s="79" t="s">
        <v>436</v>
      </c>
      <c r="B112" s="79" t="s">
        <v>437</v>
      </c>
      <c r="C112" s="79" t="s">
        <v>577</v>
      </c>
      <c r="D112" s="79" t="s">
        <v>578</v>
      </c>
      <c r="E112" s="79" t="s">
        <v>692</v>
      </c>
      <c r="F112" s="79" t="s">
        <v>693</v>
      </c>
      <c r="G112" s="79" t="s">
        <v>694</v>
      </c>
      <c r="H112" s="79" t="s">
        <v>695</v>
      </c>
      <c r="I112" s="79" t="s">
        <v>1480</v>
      </c>
      <c r="J112" s="80">
        <v>26319294</v>
      </c>
      <c r="K112" s="80">
        <v>0</v>
      </c>
      <c r="L112" s="80">
        <v>0</v>
      </c>
      <c r="M112" s="80">
        <v>26319294</v>
      </c>
      <c r="N112" s="85">
        <v>0</v>
      </c>
      <c r="O112" s="80">
        <v>0</v>
      </c>
      <c r="P112" s="104" t="s">
        <v>1692</v>
      </c>
    </row>
    <row r="113" spans="1:16" x14ac:dyDescent="0.45">
      <c r="A113" s="79" t="s">
        <v>436</v>
      </c>
      <c r="B113" s="79" t="s">
        <v>437</v>
      </c>
      <c r="C113" s="79" t="s">
        <v>577</v>
      </c>
      <c r="D113" s="79" t="s">
        <v>578</v>
      </c>
      <c r="E113" s="79" t="s">
        <v>692</v>
      </c>
      <c r="F113" s="79" t="s">
        <v>693</v>
      </c>
      <c r="G113" s="79" t="s">
        <v>696</v>
      </c>
      <c r="H113" s="79" t="s">
        <v>697</v>
      </c>
      <c r="I113" s="79" t="s">
        <v>1481</v>
      </c>
      <c r="J113" s="80">
        <v>320958179</v>
      </c>
      <c r="K113" s="80">
        <v>0</v>
      </c>
      <c r="L113" s="80">
        <v>29022927834</v>
      </c>
      <c r="M113" s="80">
        <v>320958179</v>
      </c>
      <c r="N113" s="85">
        <v>29022927834</v>
      </c>
      <c r="O113" s="80">
        <v>0</v>
      </c>
      <c r="P113" s="104" t="s">
        <v>1692</v>
      </c>
    </row>
    <row r="114" spans="1:16" x14ac:dyDescent="0.45">
      <c r="A114" s="79" t="s">
        <v>436</v>
      </c>
      <c r="B114" s="79" t="s">
        <v>437</v>
      </c>
      <c r="C114" s="79" t="s">
        <v>577</v>
      </c>
      <c r="D114" s="79" t="s">
        <v>578</v>
      </c>
      <c r="E114" s="79" t="s">
        <v>698</v>
      </c>
      <c r="F114" s="79" t="s">
        <v>699</v>
      </c>
      <c r="G114" s="79" t="s">
        <v>650</v>
      </c>
      <c r="H114" s="79" t="s">
        <v>651</v>
      </c>
      <c r="I114" s="79" t="s">
        <v>1473</v>
      </c>
      <c r="J114" s="80">
        <v>51501675</v>
      </c>
      <c r="K114" s="80">
        <v>0</v>
      </c>
      <c r="L114" s="80">
        <v>0</v>
      </c>
      <c r="M114" s="80">
        <v>51501675</v>
      </c>
      <c r="N114" s="82">
        <v>0</v>
      </c>
      <c r="O114" s="80">
        <v>0</v>
      </c>
      <c r="P114" s="104" t="s">
        <v>381</v>
      </c>
    </row>
    <row r="115" spans="1:16" x14ac:dyDescent="0.45">
      <c r="A115" s="79" t="s">
        <v>436</v>
      </c>
      <c r="B115" s="79" t="s">
        <v>437</v>
      </c>
      <c r="C115" s="79" t="s">
        <v>577</v>
      </c>
      <c r="D115" s="79" t="s">
        <v>578</v>
      </c>
      <c r="E115" s="79" t="s">
        <v>698</v>
      </c>
      <c r="F115" s="79" t="s">
        <v>699</v>
      </c>
      <c r="G115" s="79" t="s">
        <v>700</v>
      </c>
      <c r="H115" s="79" t="s">
        <v>701</v>
      </c>
      <c r="I115" s="79" t="s">
        <v>1482</v>
      </c>
      <c r="J115" s="80">
        <v>28000000</v>
      </c>
      <c r="K115" s="80">
        <v>0</v>
      </c>
      <c r="L115" s="80">
        <v>0</v>
      </c>
      <c r="M115" s="80">
        <v>28000000</v>
      </c>
      <c r="N115" s="82">
        <v>0</v>
      </c>
      <c r="O115" s="80">
        <v>0</v>
      </c>
      <c r="P115" s="104" t="s">
        <v>381</v>
      </c>
    </row>
    <row r="116" spans="1:16" x14ac:dyDescent="0.45">
      <c r="A116" s="79" t="s">
        <v>436</v>
      </c>
      <c r="B116" s="79" t="s">
        <v>437</v>
      </c>
      <c r="C116" s="79" t="s">
        <v>577</v>
      </c>
      <c r="D116" s="79" t="s">
        <v>578</v>
      </c>
      <c r="E116" s="79" t="s">
        <v>698</v>
      </c>
      <c r="F116" s="79" t="s">
        <v>699</v>
      </c>
      <c r="G116" s="79" t="s">
        <v>702</v>
      </c>
      <c r="H116" s="79" t="s">
        <v>703</v>
      </c>
      <c r="I116" s="79" t="s">
        <v>444</v>
      </c>
      <c r="J116" s="80">
        <v>0</v>
      </c>
      <c r="K116" s="80">
        <v>0</v>
      </c>
      <c r="L116" s="80">
        <v>543485600</v>
      </c>
      <c r="M116" s="80">
        <v>543485600</v>
      </c>
      <c r="N116" s="82">
        <v>0</v>
      </c>
      <c r="O116" s="80">
        <v>0</v>
      </c>
      <c r="P116" s="104" t="s">
        <v>381</v>
      </c>
    </row>
    <row r="117" spans="1:16" x14ac:dyDescent="0.45">
      <c r="A117" s="79" t="s">
        <v>436</v>
      </c>
      <c r="B117" s="79" t="s">
        <v>437</v>
      </c>
      <c r="C117" s="79" t="s">
        <v>577</v>
      </c>
      <c r="D117" s="79" t="s">
        <v>578</v>
      </c>
      <c r="E117" s="79" t="s">
        <v>698</v>
      </c>
      <c r="F117" s="79" t="s">
        <v>699</v>
      </c>
      <c r="G117" s="79" t="s">
        <v>704</v>
      </c>
      <c r="H117" s="79" t="s">
        <v>705</v>
      </c>
      <c r="I117" s="79" t="s">
        <v>444</v>
      </c>
      <c r="J117" s="80">
        <v>0</v>
      </c>
      <c r="K117" s="80">
        <v>0</v>
      </c>
      <c r="L117" s="80">
        <v>2250000000</v>
      </c>
      <c r="M117" s="80">
        <v>0</v>
      </c>
      <c r="N117" s="82">
        <v>2250000000</v>
      </c>
      <c r="O117" s="80">
        <v>0</v>
      </c>
      <c r="P117" s="104" t="s">
        <v>381</v>
      </c>
    </row>
    <row r="118" spans="1:16" x14ac:dyDescent="0.45">
      <c r="A118" s="79" t="s">
        <v>436</v>
      </c>
      <c r="B118" s="79" t="s">
        <v>437</v>
      </c>
      <c r="C118" s="79" t="s">
        <v>577</v>
      </c>
      <c r="D118" s="79" t="s">
        <v>578</v>
      </c>
      <c r="E118" s="79" t="s">
        <v>698</v>
      </c>
      <c r="F118" s="79" t="s">
        <v>699</v>
      </c>
      <c r="G118" s="79" t="s">
        <v>706</v>
      </c>
      <c r="H118" s="79" t="s">
        <v>707</v>
      </c>
      <c r="I118" s="79" t="s">
        <v>444</v>
      </c>
      <c r="J118" s="80">
        <v>0</v>
      </c>
      <c r="K118" s="80">
        <v>0</v>
      </c>
      <c r="L118" s="80">
        <v>746053440</v>
      </c>
      <c r="M118" s="80">
        <v>746053440</v>
      </c>
      <c r="N118" s="82">
        <v>0</v>
      </c>
      <c r="O118" s="80">
        <v>0</v>
      </c>
      <c r="P118" s="104" t="s">
        <v>381</v>
      </c>
    </row>
    <row r="119" spans="1:16" x14ac:dyDescent="0.45">
      <c r="A119" s="79" t="s">
        <v>141</v>
      </c>
      <c r="B119" s="79" t="s">
        <v>708</v>
      </c>
      <c r="C119" s="79" t="s">
        <v>709</v>
      </c>
      <c r="D119" s="79" t="s">
        <v>710</v>
      </c>
      <c r="E119" s="79" t="s">
        <v>711</v>
      </c>
      <c r="F119" s="79" t="s">
        <v>712</v>
      </c>
      <c r="G119" s="79" t="s">
        <v>504</v>
      </c>
      <c r="H119" s="79" t="s">
        <v>505</v>
      </c>
      <c r="I119" s="79" t="s">
        <v>1452</v>
      </c>
      <c r="J119" s="80">
        <v>120000000000</v>
      </c>
      <c r="K119" s="80">
        <v>0</v>
      </c>
      <c r="L119" s="80">
        <v>0</v>
      </c>
      <c r="M119" s="80">
        <v>0</v>
      </c>
      <c r="N119" s="81">
        <v>120000000000</v>
      </c>
      <c r="O119" s="80">
        <v>0</v>
      </c>
      <c r="P119" s="104" t="s">
        <v>331</v>
      </c>
    </row>
    <row r="120" spans="1:16" x14ac:dyDescent="0.45">
      <c r="A120" s="79" t="s">
        <v>141</v>
      </c>
      <c r="B120" s="79" t="s">
        <v>708</v>
      </c>
      <c r="C120" s="79" t="s">
        <v>713</v>
      </c>
      <c r="D120" s="79" t="s">
        <v>714</v>
      </c>
      <c r="E120" s="79" t="s">
        <v>715</v>
      </c>
      <c r="F120" s="79" t="s">
        <v>149</v>
      </c>
      <c r="G120" s="79" t="s">
        <v>444</v>
      </c>
      <c r="H120" s="79" t="s">
        <v>444</v>
      </c>
      <c r="I120" s="79" t="s">
        <v>444</v>
      </c>
      <c r="J120" s="80">
        <v>22926893696</v>
      </c>
      <c r="K120" s="80">
        <v>0</v>
      </c>
      <c r="L120" s="83">
        <v>0</v>
      </c>
      <c r="M120" s="83">
        <v>0</v>
      </c>
      <c r="N120" s="80">
        <v>22926893696</v>
      </c>
      <c r="O120" s="80">
        <v>0</v>
      </c>
      <c r="P120" s="104" t="s">
        <v>1160</v>
      </c>
    </row>
    <row r="121" spans="1:16" x14ac:dyDescent="0.45">
      <c r="A121" s="79" t="s">
        <v>141</v>
      </c>
      <c r="B121" s="79" t="s">
        <v>708</v>
      </c>
      <c r="C121" s="79" t="s">
        <v>713</v>
      </c>
      <c r="D121" s="79" t="s">
        <v>714</v>
      </c>
      <c r="E121" s="79" t="s">
        <v>716</v>
      </c>
      <c r="F121" s="79" t="s">
        <v>717</v>
      </c>
      <c r="G121" s="79" t="s">
        <v>444</v>
      </c>
      <c r="H121" s="79" t="s">
        <v>444</v>
      </c>
      <c r="I121" s="79" t="s">
        <v>444</v>
      </c>
      <c r="J121" s="80">
        <v>0</v>
      </c>
      <c r="K121" s="80">
        <v>0</v>
      </c>
      <c r="L121" s="83">
        <v>56111290259</v>
      </c>
      <c r="M121" s="83">
        <v>0</v>
      </c>
      <c r="N121" s="80">
        <v>56111290259</v>
      </c>
      <c r="O121" s="80">
        <v>0</v>
      </c>
      <c r="P121" s="104" t="s">
        <v>1160</v>
      </c>
    </row>
    <row r="122" spans="1:16" x14ac:dyDescent="0.45">
      <c r="A122" s="79" t="s">
        <v>141</v>
      </c>
      <c r="B122" s="79" t="s">
        <v>708</v>
      </c>
      <c r="C122" s="79" t="s">
        <v>713</v>
      </c>
      <c r="D122" s="79" t="s">
        <v>714</v>
      </c>
      <c r="E122" s="79" t="s">
        <v>719</v>
      </c>
      <c r="F122" s="79" t="s">
        <v>130</v>
      </c>
      <c r="G122" s="79" t="s">
        <v>444</v>
      </c>
      <c r="H122" s="79" t="s">
        <v>444</v>
      </c>
      <c r="I122" s="79" t="s">
        <v>444</v>
      </c>
      <c r="J122" s="80">
        <v>962095413</v>
      </c>
      <c r="K122" s="80">
        <v>0</v>
      </c>
      <c r="L122" s="83">
        <v>2395581452</v>
      </c>
      <c r="M122" s="83">
        <v>181800000</v>
      </c>
      <c r="N122" s="80">
        <v>3175876865</v>
      </c>
      <c r="O122" s="80">
        <v>0</v>
      </c>
      <c r="P122" s="104" t="s">
        <v>1160</v>
      </c>
    </row>
    <row r="123" spans="1:16" x14ac:dyDescent="0.45">
      <c r="A123" s="79" t="s">
        <v>141</v>
      </c>
      <c r="B123" s="79" t="s">
        <v>708</v>
      </c>
      <c r="C123" s="79" t="s">
        <v>713</v>
      </c>
      <c r="D123" s="79" t="s">
        <v>714</v>
      </c>
      <c r="E123" s="79" t="s">
        <v>720</v>
      </c>
      <c r="F123" s="79" t="s">
        <v>721</v>
      </c>
      <c r="G123" s="79" t="s">
        <v>444</v>
      </c>
      <c r="H123" s="79" t="s">
        <v>444</v>
      </c>
      <c r="I123" s="79" t="s">
        <v>444</v>
      </c>
      <c r="J123" s="80">
        <v>195200000</v>
      </c>
      <c r="K123" s="80">
        <v>0</v>
      </c>
      <c r="L123" s="83">
        <v>0</v>
      </c>
      <c r="M123" s="83">
        <v>195200000</v>
      </c>
      <c r="N123" s="80">
        <v>0</v>
      </c>
      <c r="O123" s="80">
        <v>0</v>
      </c>
      <c r="P123" s="104" t="s">
        <v>1160</v>
      </c>
    </row>
    <row r="124" spans="1:16" x14ac:dyDescent="0.45">
      <c r="A124" s="79" t="s">
        <v>141</v>
      </c>
      <c r="B124" s="79" t="s">
        <v>708</v>
      </c>
      <c r="C124" s="79" t="s">
        <v>713</v>
      </c>
      <c r="D124" s="79" t="s">
        <v>714</v>
      </c>
      <c r="E124" s="79" t="s">
        <v>722</v>
      </c>
      <c r="F124" s="79" t="s">
        <v>723</v>
      </c>
      <c r="G124" s="79" t="s">
        <v>444</v>
      </c>
      <c r="H124" s="79" t="s">
        <v>444</v>
      </c>
      <c r="I124" s="79" t="s">
        <v>444</v>
      </c>
      <c r="J124" s="80">
        <v>2261475512</v>
      </c>
      <c r="K124" s="80">
        <v>0</v>
      </c>
      <c r="L124" s="83">
        <v>165000000</v>
      </c>
      <c r="M124" s="83">
        <v>0</v>
      </c>
      <c r="N124" s="80">
        <v>2426475512</v>
      </c>
      <c r="O124" s="80">
        <v>0</v>
      </c>
      <c r="P124" s="104" t="s">
        <v>1160</v>
      </c>
    </row>
    <row r="125" spans="1:16" x14ac:dyDescent="0.45">
      <c r="A125" s="79" t="s">
        <v>141</v>
      </c>
      <c r="B125" s="79" t="s">
        <v>708</v>
      </c>
      <c r="C125" s="79" t="s">
        <v>713</v>
      </c>
      <c r="D125" s="79" t="s">
        <v>714</v>
      </c>
      <c r="E125" s="79" t="s">
        <v>724</v>
      </c>
      <c r="F125" s="79" t="s">
        <v>51</v>
      </c>
      <c r="G125" s="79" t="s">
        <v>444</v>
      </c>
      <c r="H125" s="79" t="s">
        <v>444</v>
      </c>
      <c r="I125" s="79" t="s">
        <v>444</v>
      </c>
      <c r="J125" s="80">
        <v>12288906729</v>
      </c>
      <c r="K125" s="80">
        <v>0</v>
      </c>
      <c r="L125" s="83">
        <v>8796663960</v>
      </c>
      <c r="M125" s="83">
        <v>2436972357</v>
      </c>
      <c r="N125" s="80">
        <v>18648598332</v>
      </c>
      <c r="O125" s="80">
        <v>0</v>
      </c>
      <c r="P125" s="104" t="s">
        <v>1160</v>
      </c>
    </row>
    <row r="126" spans="1:16" x14ac:dyDescent="0.45">
      <c r="A126" s="79" t="s">
        <v>141</v>
      </c>
      <c r="B126" s="79" t="s">
        <v>708</v>
      </c>
      <c r="C126" s="79" t="s">
        <v>713</v>
      </c>
      <c r="D126" s="79" t="s">
        <v>714</v>
      </c>
      <c r="E126" s="79" t="s">
        <v>725</v>
      </c>
      <c r="F126" s="79" t="s">
        <v>726</v>
      </c>
      <c r="G126" s="79" t="s">
        <v>444</v>
      </c>
      <c r="H126" s="79" t="s">
        <v>444</v>
      </c>
      <c r="I126" s="79" t="s">
        <v>444</v>
      </c>
      <c r="J126" s="80">
        <v>0</v>
      </c>
      <c r="K126" s="80">
        <v>0</v>
      </c>
      <c r="L126" s="84">
        <v>0</v>
      </c>
      <c r="M126" s="84">
        <v>486174154</v>
      </c>
      <c r="N126" s="80">
        <v>0</v>
      </c>
      <c r="O126" s="80">
        <v>486174154</v>
      </c>
      <c r="P126" s="104" t="s">
        <v>1160</v>
      </c>
    </row>
    <row r="127" spans="1:16" x14ac:dyDescent="0.45">
      <c r="A127" s="79" t="s">
        <v>141</v>
      </c>
      <c r="B127" s="79" t="s">
        <v>708</v>
      </c>
      <c r="C127" s="79" t="s">
        <v>713</v>
      </c>
      <c r="D127" s="79" t="s">
        <v>714</v>
      </c>
      <c r="E127" s="79" t="s">
        <v>727</v>
      </c>
      <c r="F127" s="79" t="s">
        <v>728</v>
      </c>
      <c r="G127" s="79" t="s">
        <v>444</v>
      </c>
      <c r="H127" s="79" t="s">
        <v>444</v>
      </c>
      <c r="I127" s="79" t="s">
        <v>444</v>
      </c>
      <c r="J127" s="80">
        <v>0</v>
      </c>
      <c r="K127" s="80">
        <v>46120847</v>
      </c>
      <c r="L127" s="84">
        <v>9031891</v>
      </c>
      <c r="M127" s="84">
        <v>491538731</v>
      </c>
      <c r="N127" s="80">
        <v>0</v>
      </c>
      <c r="O127" s="80">
        <v>528627687</v>
      </c>
      <c r="P127" s="104" t="s">
        <v>1160</v>
      </c>
    </row>
    <row r="128" spans="1:16" x14ac:dyDescent="0.45">
      <c r="A128" s="79" t="s">
        <v>141</v>
      </c>
      <c r="B128" s="79" t="s">
        <v>708</v>
      </c>
      <c r="C128" s="79" t="s">
        <v>713</v>
      </c>
      <c r="D128" s="79" t="s">
        <v>714</v>
      </c>
      <c r="E128" s="79" t="s">
        <v>729</v>
      </c>
      <c r="F128" s="79" t="s">
        <v>730</v>
      </c>
      <c r="G128" s="79" t="s">
        <v>444</v>
      </c>
      <c r="H128" s="79" t="s">
        <v>444</v>
      </c>
      <c r="I128" s="79" t="s">
        <v>444</v>
      </c>
      <c r="J128" s="80">
        <v>0</v>
      </c>
      <c r="K128" s="80">
        <v>18460639</v>
      </c>
      <c r="L128" s="84">
        <v>18460639</v>
      </c>
      <c r="M128" s="84">
        <v>0</v>
      </c>
      <c r="N128" s="80">
        <v>0</v>
      </c>
      <c r="O128" s="80">
        <v>0</v>
      </c>
      <c r="P128" s="104" t="s">
        <v>1160</v>
      </c>
    </row>
    <row r="129" spans="1:16" x14ac:dyDescent="0.45">
      <c r="A129" s="79" t="s">
        <v>141</v>
      </c>
      <c r="B129" s="79" t="s">
        <v>708</v>
      </c>
      <c r="C129" s="79" t="s">
        <v>713</v>
      </c>
      <c r="D129" s="79" t="s">
        <v>714</v>
      </c>
      <c r="E129" s="79" t="s">
        <v>731</v>
      </c>
      <c r="F129" s="79" t="s">
        <v>732</v>
      </c>
      <c r="G129" s="79" t="s">
        <v>444</v>
      </c>
      <c r="H129" s="79" t="s">
        <v>444</v>
      </c>
      <c r="I129" s="79" t="s">
        <v>444</v>
      </c>
      <c r="J129" s="80">
        <v>0</v>
      </c>
      <c r="K129" s="80">
        <v>625778155</v>
      </c>
      <c r="L129" s="84">
        <v>0</v>
      </c>
      <c r="M129" s="84">
        <v>392766410</v>
      </c>
      <c r="N129" s="80">
        <v>0</v>
      </c>
      <c r="O129" s="80">
        <v>1018544565</v>
      </c>
      <c r="P129" s="104" t="s">
        <v>1160</v>
      </c>
    </row>
    <row r="130" spans="1:16" x14ac:dyDescent="0.45">
      <c r="A130" s="79" t="s">
        <v>141</v>
      </c>
      <c r="B130" s="79" t="s">
        <v>708</v>
      </c>
      <c r="C130" s="79" t="s">
        <v>713</v>
      </c>
      <c r="D130" s="79" t="s">
        <v>714</v>
      </c>
      <c r="E130" s="79" t="s">
        <v>733</v>
      </c>
      <c r="F130" s="79" t="s">
        <v>734</v>
      </c>
      <c r="G130" s="79" t="s">
        <v>444</v>
      </c>
      <c r="H130" s="79" t="s">
        <v>444</v>
      </c>
      <c r="I130" s="79" t="s">
        <v>444</v>
      </c>
      <c r="J130" s="80">
        <v>0</v>
      </c>
      <c r="K130" s="80">
        <v>3831383978</v>
      </c>
      <c r="L130" s="84">
        <v>291132293</v>
      </c>
      <c r="M130" s="84">
        <v>3789451641</v>
      </c>
      <c r="N130" s="80">
        <v>0</v>
      </c>
      <c r="O130" s="80">
        <v>7329703326</v>
      </c>
      <c r="P130" s="104" t="s">
        <v>1160</v>
      </c>
    </row>
    <row r="131" spans="1:16" x14ac:dyDescent="0.45">
      <c r="A131" s="79" t="s">
        <v>141</v>
      </c>
      <c r="B131" s="79" t="s">
        <v>708</v>
      </c>
      <c r="C131" s="79" t="s">
        <v>735</v>
      </c>
      <c r="D131" s="79" t="s">
        <v>736</v>
      </c>
      <c r="E131" s="79" t="s">
        <v>737</v>
      </c>
      <c r="F131" s="79" t="s">
        <v>129</v>
      </c>
      <c r="G131" s="79" t="s">
        <v>738</v>
      </c>
      <c r="H131" s="79" t="s">
        <v>739</v>
      </c>
      <c r="I131" s="79" t="s">
        <v>444</v>
      </c>
      <c r="J131" s="80">
        <v>9689813791</v>
      </c>
      <c r="K131" s="80">
        <v>0</v>
      </c>
      <c r="L131" s="80">
        <v>0</v>
      </c>
      <c r="M131" s="80">
        <v>0</v>
      </c>
      <c r="N131" s="98">
        <v>9689813791</v>
      </c>
      <c r="O131" s="80">
        <v>0</v>
      </c>
      <c r="P131" s="105"/>
    </row>
    <row r="132" spans="1:16" x14ac:dyDescent="0.45">
      <c r="A132" s="79" t="s">
        <v>141</v>
      </c>
      <c r="B132" s="79" t="s">
        <v>708</v>
      </c>
      <c r="C132" s="79" t="s">
        <v>735</v>
      </c>
      <c r="D132" s="79" t="s">
        <v>736</v>
      </c>
      <c r="E132" s="79" t="s">
        <v>737</v>
      </c>
      <c r="F132" s="79" t="s">
        <v>129</v>
      </c>
      <c r="G132" s="79" t="s">
        <v>740</v>
      </c>
      <c r="H132" s="79" t="s">
        <v>741</v>
      </c>
      <c r="I132" s="79" t="s">
        <v>444</v>
      </c>
      <c r="J132" s="80">
        <v>4181219060</v>
      </c>
      <c r="K132" s="80">
        <v>0</v>
      </c>
      <c r="L132" s="80">
        <v>0</v>
      </c>
      <c r="M132" s="80">
        <v>0</v>
      </c>
      <c r="N132" s="98">
        <v>4181219060</v>
      </c>
      <c r="O132" s="80">
        <v>0</v>
      </c>
      <c r="P132" s="105"/>
    </row>
    <row r="133" spans="1:16" x14ac:dyDescent="0.45">
      <c r="A133" s="79" t="s">
        <v>141</v>
      </c>
      <c r="B133" s="79" t="s">
        <v>708</v>
      </c>
      <c r="C133" s="79" t="s">
        <v>735</v>
      </c>
      <c r="D133" s="79" t="s">
        <v>736</v>
      </c>
      <c r="E133" s="79" t="s">
        <v>737</v>
      </c>
      <c r="F133" s="79" t="s">
        <v>129</v>
      </c>
      <c r="G133" s="79" t="s">
        <v>742</v>
      </c>
      <c r="H133" s="79" t="s">
        <v>743</v>
      </c>
      <c r="I133" s="79" t="s">
        <v>444</v>
      </c>
      <c r="J133" s="80">
        <v>5139993406</v>
      </c>
      <c r="K133" s="80">
        <v>0</v>
      </c>
      <c r="L133" s="80">
        <v>0</v>
      </c>
      <c r="M133" s="80">
        <v>0</v>
      </c>
      <c r="N133" s="98">
        <v>5139993406</v>
      </c>
      <c r="O133" s="80">
        <v>0</v>
      </c>
      <c r="P133" s="105"/>
    </row>
    <row r="134" spans="1:16" x14ac:dyDescent="0.45">
      <c r="A134" s="79" t="s">
        <v>141</v>
      </c>
      <c r="B134" s="79" t="s">
        <v>708</v>
      </c>
      <c r="C134" s="79" t="s">
        <v>735</v>
      </c>
      <c r="D134" s="79" t="s">
        <v>736</v>
      </c>
      <c r="E134" s="79" t="s">
        <v>737</v>
      </c>
      <c r="F134" s="79" t="s">
        <v>129</v>
      </c>
      <c r="G134" s="79" t="s">
        <v>744</v>
      </c>
      <c r="H134" s="79" t="s">
        <v>745</v>
      </c>
      <c r="I134" s="79" t="s">
        <v>444</v>
      </c>
      <c r="J134" s="80">
        <v>12903595992</v>
      </c>
      <c r="K134" s="80">
        <v>0</v>
      </c>
      <c r="L134" s="80">
        <v>0</v>
      </c>
      <c r="M134" s="80">
        <v>0</v>
      </c>
      <c r="N134" s="98">
        <v>12903595992</v>
      </c>
      <c r="O134" s="80">
        <v>0</v>
      </c>
      <c r="P134" s="105"/>
    </row>
    <row r="135" spans="1:16" x14ac:dyDescent="0.45">
      <c r="A135" s="79" t="s">
        <v>141</v>
      </c>
      <c r="B135" s="79" t="s">
        <v>708</v>
      </c>
      <c r="C135" s="79" t="s">
        <v>735</v>
      </c>
      <c r="D135" s="79" t="s">
        <v>736</v>
      </c>
      <c r="E135" s="79" t="s">
        <v>737</v>
      </c>
      <c r="F135" s="79" t="s">
        <v>129</v>
      </c>
      <c r="G135" s="79" t="s">
        <v>746</v>
      </c>
      <c r="H135" s="79" t="s">
        <v>747</v>
      </c>
      <c r="I135" s="79" t="s">
        <v>444</v>
      </c>
      <c r="J135" s="80">
        <v>48669728729</v>
      </c>
      <c r="K135" s="80">
        <v>0</v>
      </c>
      <c r="L135" s="80">
        <v>0</v>
      </c>
      <c r="M135" s="80">
        <v>0</v>
      </c>
      <c r="N135" s="98">
        <v>48669728729</v>
      </c>
      <c r="O135" s="80">
        <v>0</v>
      </c>
      <c r="P135" s="105"/>
    </row>
    <row r="136" spans="1:16" x14ac:dyDescent="0.45">
      <c r="A136" s="79" t="s">
        <v>141</v>
      </c>
      <c r="B136" s="79" t="s">
        <v>708</v>
      </c>
      <c r="C136" s="79" t="s">
        <v>735</v>
      </c>
      <c r="D136" s="79" t="s">
        <v>736</v>
      </c>
      <c r="E136" s="79" t="s">
        <v>737</v>
      </c>
      <c r="F136" s="79" t="s">
        <v>129</v>
      </c>
      <c r="G136" s="79" t="s">
        <v>748</v>
      </c>
      <c r="H136" s="79" t="s">
        <v>749</v>
      </c>
      <c r="I136" s="79" t="s">
        <v>444</v>
      </c>
      <c r="J136" s="80">
        <v>864123525</v>
      </c>
      <c r="K136" s="80">
        <v>0</v>
      </c>
      <c r="L136" s="80">
        <v>0</v>
      </c>
      <c r="M136" s="80">
        <v>0</v>
      </c>
      <c r="N136" s="98">
        <v>864123525</v>
      </c>
      <c r="O136" s="80">
        <v>0</v>
      </c>
      <c r="P136" s="105"/>
    </row>
    <row r="137" spans="1:16" x14ac:dyDescent="0.45">
      <c r="A137" s="79" t="s">
        <v>141</v>
      </c>
      <c r="B137" s="79" t="s">
        <v>708</v>
      </c>
      <c r="C137" s="79" t="s">
        <v>735</v>
      </c>
      <c r="D137" s="79" t="s">
        <v>736</v>
      </c>
      <c r="E137" s="79" t="s">
        <v>737</v>
      </c>
      <c r="F137" s="79" t="s">
        <v>129</v>
      </c>
      <c r="G137" s="79" t="s">
        <v>750</v>
      </c>
      <c r="H137" s="79" t="s">
        <v>751</v>
      </c>
      <c r="I137" s="79" t="s">
        <v>444</v>
      </c>
      <c r="J137" s="80">
        <v>5441431957</v>
      </c>
      <c r="K137" s="80">
        <v>12482487</v>
      </c>
      <c r="L137" s="80">
        <v>0</v>
      </c>
      <c r="M137" s="80">
        <v>0</v>
      </c>
      <c r="N137" s="98">
        <v>5428949470</v>
      </c>
      <c r="O137" s="80">
        <v>0</v>
      </c>
      <c r="P137" s="105"/>
    </row>
    <row r="138" spans="1:16" x14ac:dyDescent="0.45">
      <c r="A138" s="79" t="s">
        <v>141</v>
      </c>
      <c r="B138" s="79" t="s">
        <v>708</v>
      </c>
      <c r="C138" s="79" t="s">
        <v>735</v>
      </c>
      <c r="D138" s="79" t="s">
        <v>736</v>
      </c>
      <c r="E138" s="79" t="s">
        <v>752</v>
      </c>
      <c r="F138" s="79" t="s">
        <v>753</v>
      </c>
      <c r="G138" s="79" t="s">
        <v>738</v>
      </c>
      <c r="H138" s="79" t="s">
        <v>739</v>
      </c>
      <c r="I138" s="79" t="s">
        <v>444</v>
      </c>
      <c r="J138" s="80">
        <v>106757145</v>
      </c>
      <c r="K138" s="80">
        <v>0</v>
      </c>
      <c r="L138" s="80">
        <v>0</v>
      </c>
      <c r="M138" s="80">
        <v>0</v>
      </c>
      <c r="N138" s="80">
        <v>106757145</v>
      </c>
      <c r="O138" s="80">
        <v>0</v>
      </c>
      <c r="P138" s="105"/>
    </row>
    <row r="139" spans="1:16" x14ac:dyDescent="0.45">
      <c r="A139" s="79" t="s">
        <v>141</v>
      </c>
      <c r="B139" s="79" t="s">
        <v>708</v>
      </c>
      <c r="C139" s="79" t="s">
        <v>735</v>
      </c>
      <c r="D139" s="79" t="s">
        <v>736</v>
      </c>
      <c r="E139" s="79" t="s">
        <v>752</v>
      </c>
      <c r="F139" s="79" t="s">
        <v>753</v>
      </c>
      <c r="G139" s="79" t="s">
        <v>740</v>
      </c>
      <c r="H139" s="79" t="s">
        <v>741</v>
      </c>
      <c r="I139" s="79" t="s">
        <v>444</v>
      </c>
      <c r="J139" s="80">
        <v>2469829199</v>
      </c>
      <c r="K139" s="80">
        <v>0</v>
      </c>
      <c r="L139" s="80">
        <v>0</v>
      </c>
      <c r="M139" s="80">
        <v>0</v>
      </c>
      <c r="N139" s="80">
        <v>2469829199</v>
      </c>
      <c r="O139" s="80">
        <v>0</v>
      </c>
      <c r="P139" s="105"/>
    </row>
    <row r="140" spans="1:16" x14ac:dyDescent="0.45">
      <c r="A140" s="79" t="s">
        <v>141</v>
      </c>
      <c r="B140" s="79" t="s">
        <v>708</v>
      </c>
      <c r="C140" s="79" t="s">
        <v>735</v>
      </c>
      <c r="D140" s="79" t="s">
        <v>736</v>
      </c>
      <c r="E140" s="79" t="s">
        <v>752</v>
      </c>
      <c r="F140" s="79" t="s">
        <v>753</v>
      </c>
      <c r="G140" s="79" t="s">
        <v>742</v>
      </c>
      <c r="H140" s="79" t="s">
        <v>743</v>
      </c>
      <c r="I140" s="79" t="s">
        <v>444</v>
      </c>
      <c r="J140" s="80">
        <v>15912000</v>
      </c>
      <c r="K140" s="80">
        <v>0</v>
      </c>
      <c r="L140" s="80">
        <v>0</v>
      </c>
      <c r="M140" s="80">
        <v>0</v>
      </c>
      <c r="N140" s="80">
        <v>15912000</v>
      </c>
      <c r="O140" s="80">
        <v>0</v>
      </c>
      <c r="P140" s="105"/>
    </row>
    <row r="141" spans="1:16" x14ac:dyDescent="0.45">
      <c r="A141" s="79" t="s">
        <v>141</v>
      </c>
      <c r="B141" s="79" t="s">
        <v>708</v>
      </c>
      <c r="C141" s="79" t="s">
        <v>735</v>
      </c>
      <c r="D141" s="79" t="s">
        <v>736</v>
      </c>
      <c r="E141" s="79" t="s">
        <v>752</v>
      </c>
      <c r="F141" s="79" t="s">
        <v>753</v>
      </c>
      <c r="G141" s="79" t="s">
        <v>744</v>
      </c>
      <c r="H141" s="79" t="s">
        <v>745</v>
      </c>
      <c r="I141" s="79" t="s">
        <v>444</v>
      </c>
      <c r="J141" s="80">
        <v>1095054516</v>
      </c>
      <c r="K141" s="80">
        <v>0</v>
      </c>
      <c r="L141" s="80">
        <v>0</v>
      </c>
      <c r="M141" s="80">
        <v>0</v>
      </c>
      <c r="N141" s="80">
        <v>1095054516</v>
      </c>
      <c r="O141" s="80">
        <v>0</v>
      </c>
      <c r="P141" s="105"/>
    </row>
    <row r="142" spans="1:16" x14ac:dyDescent="0.45">
      <c r="A142" s="79" t="s">
        <v>141</v>
      </c>
      <c r="B142" s="79" t="s">
        <v>708</v>
      </c>
      <c r="C142" s="79" t="s">
        <v>735</v>
      </c>
      <c r="D142" s="79" t="s">
        <v>736</v>
      </c>
      <c r="E142" s="79" t="s">
        <v>752</v>
      </c>
      <c r="F142" s="79" t="s">
        <v>753</v>
      </c>
      <c r="G142" s="79" t="s">
        <v>746</v>
      </c>
      <c r="H142" s="79" t="s">
        <v>747</v>
      </c>
      <c r="I142" s="79" t="s">
        <v>444</v>
      </c>
      <c r="J142" s="80">
        <v>4127095148</v>
      </c>
      <c r="K142" s="80">
        <v>0</v>
      </c>
      <c r="L142" s="80">
        <v>0</v>
      </c>
      <c r="M142" s="80">
        <v>0</v>
      </c>
      <c r="N142" s="80">
        <v>4127095148</v>
      </c>
      <c r="O142" s="80">
        <v>0</v>
      </c>
      <c r="P142" s="105"/>
    </row>
    <row r="143" spans="1:16" x14ac:dyDescent="0.45">
      <c r="A143" s="79" t="s">
        <v>141</v>
      </c>
      <c r="B143" s="79" t="s">
        <v>708</v>
      </c>
      <c r="C143" s="79" t="s">
        <v>735</v>
      </c>
      <c r="D143" s="79" t="s">
        <v>736</v>
      </c>
      <c r="E143" s="79" t="s">
        <v>752</v>
      </c>
      <c r="F143" s="79" t="s">
        <v>753</v>
      </c>
      <c r="G143" s="79" t="s">
        <v>748</v>
      </c>
      <c r="H143" s="79" t="s">
        <v>749</v>
      </c>
      <c r="I143" s="79" t="s">
        <v>444</v>
      </c>
      <c r="J143" s="80">
        <v>163240689</v>
      </c>
      <c r="K143" s="80">
        <v>0</v>
      </c>
      <c r="L143" s="80">
        <v>0</v>
      </c>
      <c r="M143" s="80">
        <v>0</v>
      </c>
      <c r="N143" s="80">
        <v>163240689</v>
      </c>
      <c r="O143" s="80">
        <v>0</v>
      </c>
      <c r="P143" s="105"/>
    </row>
    <row r="144" spans="1:16" x14ac:dyDescent="0.45">
      <c r="A144" s="79" t="s">
        <v>141</v>
      </c>
      <c r="B144" s="79" t="s">
        <v>708</v>
      </c>
      <c r="C144" s="79" t="s">
        <v>735</v>
      </c>
      <c r="D144" s="79" t="s">
        <v>736</v>
      </c>
      <c r="E144" s="79" t="s">
        <v>752</v>
      </c>
      <c r="F144" s="79" t="s">
        <v>753</v>
      </c>
      <c r="G144" s="79" t="s">
        <v>750</v>
      </c>
      <c r="H144" s="79" t="s">
        <v>751</v>
      </c>
      <c r="I144" s="79" t="s">
        <v>444</v>
      </c>
      <c r="J144" s="80">
        <v>93461472</v>
      </c>
      <c r="K144" s="80">
        <v>0</v>
      </c>
      <c r="L144" s="80">
        <v>0</v>
      </c>
      <c r="M144" s="80">
        <v>0</v>
      </c>
      <c r="N144" s="80">
        <v>93461472</v>
      </c>
      <c r="O144" s="80">
        <v>0</v>
      </c>
      <c r="P144" s="105"/>
    </row>
    <row r="145" spans="1:19" x14ac:dyDescent="0.45">
      <c r="A145" s="79" t="s">
        <v>141</v>
      </c>
      <c r="B145" s="79" t="s">
        <v>708</v>
      </c>
      <c r="C145" s="79" t="s">
        <v>735</v>
      </c>
      <c r="D145" s="79" t="s">
        <v>736</v>
      </c>
      <c r="E145" s="79" t="s">
        <v>754</v>
      </c>
      <c r="F145" s="79" t="s">
        <v>755</v>
      </c>
      <c r="G145" s="79" t="s">
        <v>746</v>
      </c>
      <c r="H145" s="79" t="s">
        <v>747</v>
      </c>
      <c r="I145" s="79" t="s">
        <v>444</v>
      </c>
      <c r="J145" s="80">
        <v>2812796517765</v>
      </c>
      <c r="K145" s="80">
        <v>0</v>
      </c>
      <c r="L145" s="80">
        <v>118663903074</v>
      </c>
      <c r="M145" s="80">
        <v>2931460420839</v>
      </c>
      <c r="N145" s="80">
        <v>0</v>
      </c>
      <c r="O145" s="80">
        <v>0</v>
      </c>
      <c r="P145" s="105"/>
    </row>
    <row r="146" spans="1:19" x14ac:dyDescent="0.45">
      <c r="A146" s="79" t="s">
        <v>141</v>
      </c>
      <c r="B146" s="79" t="s">
        <v>708</v>
      </c>
      <c r="C146" s="79" t="s">
        <v>735</v>
      </c>
      <c r="D146" s="79" t="s">
        <v>736</v>
      </c>
      <c r="E146" s="79" t="s">
        <v>756</v>
      </c>
      <c r="F146" s="79" t="s">
        <v>757</v>
      </c>
      <c r="G146" s="79" t="s">
        <v>738</v>
      </c>
      <c r="H146" s="79" t="s">
        <v>739</v>
      </c>
      <c r="I146" s="79" t="s">
        <v>444</v>
      </c>
      <c r="J146" s="80">
        <v>166260801633</v>
      </c>
      <c r="K146" s="80">
        <v>0</v>
      </c>
      <c r="L146" s="80">
        <v>0</v>
      </c>
      <c r="M146" s="80">
        <v>0</v>
      </c>
      <c r="N146" s="80">
        <v>166260801633</v>
      </c>
      <c r="O146" s="80">
        <v>0</v>
      </c>
      <c r="P146" s="105"/>
    </row>
    <row r="147" spans="1:19" x14ac:dyDescent="0.45">
      <c r="A147" s="79" t="s">
        <v>141</v>
      </c>
      <c r="B147" s="79" t="s">
        <v>708</v>
      </c>
      <c r="C147" s="79" t="s">
        <v>735</v>
      </c>
      <c r="D147" s="79" t="s">
        <v>736</v>
      </c>
      <c r="E147" s="79" t="s">
        <v>756</v>
      </c>
      <c r="F147" s="79" t="s">
        <v>757</v>
      </c>
      <c r="G147" s="79" t="s">
        <v>740</v>
      </c>
      <c r="H147" s="79" t="s">
        <v>741</v>
      </c>
      <c r="I147" s="79" t="s">
        <v>444</v>
      </c>
      <c r="J147" s="80">
        <v>1850165051</v>
      </c>
      <c r="K147" s="80">
        <v>0</v>
      </c>
      <c r="L147" s="80">
        <v>0</v>
      </c>
      <c r="M147" s="80">
        <v>0</v>
      </c>
      <c r="N147" s="80">
        <v>1850165051</v>
      </c>
      <c r="O147" s="80">
        <v>0</v>
      </c>
      <c r="P147" s="105"/>
    </row>
    <row r="148" spans="1:19" x14ac:dyDescent="0.45">
      <c r="A148" s="79" t="s">
        <v>141</v>
      </c>
      <c r="B148" s="79" t="s">
        <v>708</v>
      </c>
      <c r="C148" s="79" t="s">
        <v>735</v>
      </c>
      <c r="D148" s="79" t="s">
        <v>736</v>
      </c>
      <c r="E148" s="79" t="s">
        <v>756</v>
      </c>
      <c r="F148" s="79" t="s">
        <v>757</v>
      </c>
      <c r="G148" s="79" t="s">
        <v>742</v>
      </c>
      <c r="H148" s="79" t="s">
        <v>743</v>
      </c>
      <c r="I148" s="79" t="s">
        <v>444</v>
      </c>
      <c r="J148" s="80">
        <v>180245981</v>
      </c>
      <c r="K148" s="80">
        <v>0</v>
      </c>
      <c r="L148" s="80">
        <v>0</v>
      </c>
      <c r="M148" s="80">
        <v>0</v>
      </c>
      <c r="N148" s="80">
        <v>180245981</v>
      </c>
      <c r="O148" s="80">
        <v>0</v>
      </c>
      <c r="P148" s="105"/>
    </row>
    <row r="149" spans="1:19" x14ac:dyDescent="0.45">
      <c r="A149" s="79" t="s">
        <v>141</v>
      </c>
      <c r="B149" s="79" t="s">
        <v>708</v>
      </c>
      <c r="C149" s="79" t="s">
        <v>735</v>
      </c>
      <c r="D149" s="79" t="s">
        <v>736</v>
      </c>
      <c r="E149" s="79" t="s">
        <v>756</v>
      </c>
      <c r="F149" s="79" t="s">
        <v>757</v>
      </c>
      <c r="G149" s="79" t="s">
        <v>744</v>
      </c>
      <c r="H149" s="79" t="s">
        <v>745</v>
      </c>
      <c r="I149" s="79" t="s">
        <v>444</v>
      </c>
      <c r="J149" s="80">
        <v>96215143211</v>
      </c>
      <c r="K149" s="80">
        <v>0</v>
      </c>
      <c r="L149" s="80">
        <v>0</v>
      </c>
      <c r="M149" s="80">
        <v>0</v>
      </c>
      <c r="N149" s="80">
        <v>96215143211</v>
      </c>
      <c r="O149" s="80">
        <v>0</v>
      </c>
      <c r="P149" s="105"/>
    </row>
    <row r="150" spans="1:19" x14ac:dyDescent="0.45">
      <c r="A150" s="79" t="s">
        <v>141</v>
      </c>
      <c r="B150" s="79" t="s">
        <v>708</v>
      </c>
      <c r="C150" s="79" t="s">
        <v>735</v>
      </c>
      <c r="D150" s="79" t="s">
        <v>736</v>
      </c>
      <c r="E150" s="79" t="s">
        <v>756</v>
      </c>
      <c r="F150" s="79" t="s">
        <v>757</v>
      </c>
      <c r="G150" s="79" t="s">
        <v>746</v>
      </c>
      <c r="H150" s="79" t="s">
        <v>747</v>
      </c>
      <c r="I150" s="79" t="s">
        <v>444</v>
      </c>
      <c r="J150" s="80">
        <v>1534673270464</v>
      </c>
      <c r="K150" s="80">
        <v>0</v>
      </c>
      <c r="L150" s="80">
        <v>11394602</v>
      </c>
      <c r="M150" s="80">
        <v>11394602</v>
      </c>
      <c r="N150" s="80">
        <v>1534673270464</v>
      </c>
      <c r="O150" s="80">
        <v>0</v>
      </c>
      <c r="P150" s="105"/>
    </row>
    <row r="151" spans="1:19" x14ac:dyDescent="0.45">
      <c r="A151" s="79" t="s">
        <v>141</v>
      </c>
      <c r="B151" s="79" t="s">
        <v>708</v>
      </c>
      <c r="C151" s="79" t="s">
        <v>735</v>
      </c>
      <c r="D151" s="79" t="s">
        <v>736</v>
      </c>
      <c r="E151" s="79" t="s">
        <v>756</v>
      </c>
      <c r="F151" s="79" t="s">
        <v>757</v>
      </c>
      <c r="G151" s="79" t="s">
        <v>748</v>
      </c>
      <c r="H151" s="79" t="s">
        <v>749</v>
      </c>
      <c r="I151" s="79" t="s">
        <v>444</v>
      </c>
      <c r="J151" s="80">
        <v>2631400425</v>
      </c>
      <c r="K151" s="80">
        <v>0</v>
      </c>
      <c r="L151" s="80">
        <v>0</v>
      </c>
      <c r="M151" s="80">
        <v>0</v>
      </c>
      <c r="N151" s="80">
        <v>2631400425</v>
      </c>
      <c r="O151" s="80">
        <v>0</v>
      </c>
      <c r="P151" s="105"/>
    </row>
    <row r="152" spans="1:19" x14ac:dyDescent="0.45">
      <c r="A152" s="79" t="s">
        <v>141</v>
      </c>
      <c r="B152" s="79" t="s">
        <v>708</v>
      </c>
      <c r="C152" s="79" t="s">
        <v>735</v>
      </c>
      <c r="D152" s="79" t="s">
        <v>736</v>
      </c>
      <c r="E152" s="79" t="s">
        <v>756</v>
      </c>
      <c r="F152" s="79" t="s">
        <v>757</v>
      </c>
      <c r="G152" s="79" t="s">
        <v>750</v>
      </c>
      <c r="H152" s="79" t="s">
        <v>751</v>
      </c>
      <c r="I152" s="79" t="s">
        <v>444</v>
      </c>
      <c r="J152" s="80">
        <v>291267999</v>
      </c>
      <c r="K152" s="80">
        <v>0</v>
      </c>
      <c r="L152" s="80">
        <v>0</v>
      </c>
      <c r="M152" s="80">
        <v>0</v>
      </c>
      <c r="N152" s="80">
        <v>291267999</v>
      </c>
      <c r="O152" s="80">
        <v>0</v>
      </c>
      <c r="P152" s="105"/>
    </row>
    <row r="153" spans="1:19" x14ac:dyDescent="0.45">
      <c r="A153" s="79" t="s">
        <v>141</v>
      </c>
      <c r="B153" s="79" t="s">
        <v>708</v>
      </c>
      <c r="C153" s="79" t="s">
        <v>735</v>
      </c>
      <c r="D153" s="79" t="s">
        <v>736</v>
      </c>
      <c r="E153" s="79" t="s">
        <v>760</v>
      </c>
      <c r="F153" s="79" t="s">
        <v>305</v>
      </c>
      <c r="G153" s="79" t="s">
        <v>738</v>
      </c>
      <c r="H153" s="79" t="s">
        <v>739</v>
      </c>
      <c r="I153" s="79" t="s">
        <v>444</v>
      </c>
      <c r="J153" s="80">
        <v>46299305050</v>
      </c>
      <c r="K153" s="80">
        <v>0</v>
      </c>
      <c r="L153" s="80">
        <v>0</v>
      </c>
      <c r="M153" s="80">
        <v>0</v>
      </c>
      <c r="N153" s="80">
        <v>46299305050</v>
      </c>
      <c r="O153" s="80">
        <v>0</v>
      </c>
      <c r="P153" s="105"/>
      <c r="Q153" s="1216" t="s">
        <v>1554</v>
      </c>
      <c r="R153" s="1217"/>
    </row>
    <row r="154" spans="1:19" x14ac:dyDescent="0.45">
      <c r="A154" s="79" t="s">
        <v>141</v>
      </c>
      <c r="B154" s="79" t="s">
        <v>708</v>
      </c>
      <c r="C154" s="79" t="s">
        <v>735</v>
      </c>
      <c r="D154" s="79" t="s">
        <v>736</v>
      </c>
      <c r="E154" s="79" t="s">
        <v>761</v>
      </c>
      <c r="F154" s="79" t="s">
        <v>762</v>
      </c>
      <c r="G154" s="79" t="s">
        <v>444</v>
      </c>
      <c r="H154" s="79" t="s">
        <v>444</v>
      </c>
      <c r="I154" s="79" t="s">
        <v>444</v>
      </c>
      <c r="J154" s="80">
        <v>415523276000</v>
      </c>
      <c r="K154" s="80">
        <v>0</v>
      </c>
      <c r="L154" s="80">
        <v>20298354713</v>
      </c>
      <c r="M154" s="80">
        <v>412978031673</v>
      </c>
      <c r="N154" s="82">
        <v>22843599040</v>
      </c>
      <c r="O154" s="80">
        <v>0</v>
      </c>
      <c r="P154" s="104" t="s">
        <v>1541</v>
      </c>
      <c r="Q154" s="106">
        <v>18549276000</v>
      </c>
      <c r="R154" s="107"/>
    </row>
    <row r="155" spans="1:19" x14ac:dyDescent="0.45">
      <c r="A155" s="79" t="s">
        <v>141</v>
      </c>
      <c r="B155" s="79" t="s">
        <v>708</v>
      </c>
      <c r="C155" s="79" t="s">
        <v>763</v>
      </c>
      <c r="D155" s="79" t="s">
        <v>764</v>
      </c>
      <c r="E155" s="79" t="s">
        <v>765</v>
      </c>
      <c r="F155" s="79" t="s">
        <v>86</v>
      </c>
      <c r="G155" s="79" t="s">
        <v>444</v>
      </c>
      <c r="H155" s="79" t="s">
        <v>444</v>
      </c>
      <c r="I155" s="79" t="s">
        <v>444</v>
      </c>
      <c r="J155" s="80">
        <v>1270078200</v>
      </c>
      <c r="K155" s="80">
        <v>0</v>
      </c>
      <c r="L155" s="83">
        <v>1466227500</v>
      </c>
      <c r="M155" s="83">
        <v>0</v>
      </c>
      <c r="N155" s="80">
        <v>2736305700</v>
      </c>
      <c r="O155" s="80">
        <v>0</v>
      </c>
      <c r="P155" s="104" t="s">
        <v>1169</v>
      </c>
      <c r="Q155" s="106">
        <v>4000000000</v>
      </c>
      <c r="R155" s="107"/>
    </row>
    <row r="156" spans="1:19" x14ac:dyDescent="0.45">
      <c r="A156" s="79" t="s">
        <v>141</v>
      </c>
      <c r="B156" s="79" t="s">
        <v>708</v>
      </c>
      <c r="C156" s="79" t="s">
        <v>763</v>
      </c>
      <c r="D156" s="79" t="s">
        <v>764</v>
      </c>
      <c r="E156" s="79" t="s">
        <v>766</v>
      </c>
      <c r="F156" s="79" t="s">
        <v>767</v>
      </c>
      <c r="G156" s="79" t="s">
        <v>444</v>
      </c>
      <c r="H156" s="79" t="s">
        <v>444</v>
      </c>
      <c r="I156" s="79" t="s">
        <v>444</v>
      </c>
      <c r="J156" s="80">
        <v>0</v>
      </c>
      <c r="K156" s="80">
        <v>717132990</v>
      </c>
      <c r="L156" s="84">
        <v>0</v>
      </c>
      <c r="M156" s="84">
        <v>616902567</v>
      </c>
      <c r="N156" s="80">
        <v>0</v>
      </c>
      <c r="O156" s="80">
        <v>1334035557</v>
      </c>
      <c r="P156" s="104" t="s">
        <v>1169</v>
      </c>
      <c r="Q156" s="106">
        <v>392974000000</v>
      </c>
      <c r="R156" s="106">
        <v>0</v>
      </c>
      <c r="S156" s="109">
        <f>Q156+Q157-R158-R159-R160-R161-R162</f>
        <v>294323040</v>
      </c>
    </row>
    <row r="157" spans="1:19" x14ac:dyDescent="0.45">
      <c r="A157" s="79" t="s">
        <v>141</v>
      </c>
      <c r="B157" s="79" t="s">
        <v>708</v>
      </c>
      <c r="C157" s="79" t="s">
        <v>763</v>
      </c>
      <c r="D157" s="79" t="s">
        <v>764</v>
      </c>
      <c r="E157" s="79" t="s">
        <v>768</v>
      </c>
      <c r="F157" s="79" t="s">
        <v>769</v>
      </c>
      <c r="G157" s="79" t="s">
        <v>444</v>
      </c>
      <c r="H157" s="79" t="s">
        <v>444</v>
      </c>
      <c r="I157" s="79" t="s">
        <v>444</v>
      </c>
      <c r="J157" s="80">
        <v>0</v>
      </c>
      <c r="K157" s="80">
        <v>0</v>
      </c>
      <c r="L157" s="83">
        <v>23545080000</v>
      </c>
      <c r="M157" s="83">
        <v>0</v>
      </c>
      <c r="N157" s="80">
        <v>23545080000</v>
      </c>
      <c r="O157" s="80">
        <v>0</v>
      </c>
      <c r="P157" s="104" t="s">
        <v>1169</v>
      </c>
      <c r="Q157" s="106">
        <v>20298354713</v>
      </c>
      <c r="R157" s="106">
        <v>0</v>
      </c>
    </row>
    <row r="158" spans="1:19" x14ac:dyDescent="0.45">
      <c r="A158" s="79" t="s">
        <v>141</v>
      </c>
      <c r="B158" s="79" t="s">
        <v>708</v>
      </c>
      <c r="C158" s="79" t="s">
        <v>763</v>
      </c>
      <c r="D158" s="79" t="s">
        <v>764</v>
      </c>
      <c r="E158" s="79" t="s">
        <v>770</v>
      </c>
      <c r="F158" s="79" t="s">
        <v>771</v>
      </c>
      <c r="G158" s="79" t="s">
        <v>444</v>
      </c>
      <c r="H158" s="79" t="s">
        <v>444</v>
      </c>
      <c r="I158" s="79" t="s">
        <v>444</v>
      </c>
      <c r="J158" s="80">
        <v>0</v>
      </c>
      <c r="K158" s="80">
        <v>0</v>
      </c>
      <c r="L158" s="83">
        <v>7928325000</v>
      </c>
      <c r="M158" s="83">
        <v>0</v>
      </c>
      <c r="N158" s="80">
        <v>7928325000</v>
      </c>
      <c r="O158" s="80">
        <v>0</v>
      </c>
      <c r="P158" s="104" t="s">
        <v>1169</v>
      </c>
      <c r="Q158" s="104">
        <v>0</v>
      </c>
      <c r="R158" s="106">
        <v>180875000000</v>
      </c>
    </row>
    <row r="159" spans="1:19" x14ac:dyDescent="0.45">
      <c r="A159" s="79" t="s">
        <v>141</v>
      </c>
      <c r="B159" s="79" t="s">
        <v>708</v>
      </c>
      <c r="C159" s="79" t="s">
        <v>763</v>
      </c>
      <c r="D159" s="79" t="s">
        <v>764</v>
      </c>
      <c r="E159" s="79" t="s">
        <v>772</v>
      </c>
      <c r="F159" s="79" t="s">
        <v>773</v>
      </c>
      <c r="G159" s="79" t="s">
        <v>444</v>
      </c>
      <c r="H159" s="79" t="s">
        <v>444</v>
      </c>
      <c r="I159" s="79" t="s">
        <v>444</v>
      </c>
      <c r="J159" s="83">
        <v>141422954</v>
      </c>
      <c r="K159" s="80">
        <v>0</v>
      </c>
      <c r="L159" s="80">
        <v>0</v>
      </c>
      <c r="M159" s="80">
        <v>0</v>
      </c>
      <c r="N159" s="80">
        <v>141422954</v>
      </c>
      <c r="O159" s="80">
        <v>0</v>
      </c>
      <c r="P159" s="104" t="s">
        <v>1169</v>
      </c>
      <c r="Q159" s="104">
        <v>0</v>
      </c>
      <c r="R159" s="106">
        <v>22801662385</v>
      </c>
    </row>
    <row r="160" spans="1:19" x14ac:dyDescent="0.45">
      <c r="A160" s="79" t="s">
        <v>774</v>
      </c>
      <c r="B160" s="79" t="s">
        <v>775</v>
      </c>
      <c r="C160" s="79" t="s">
        <v>776</v>
      </c>
      <c r="D160" s="79" t="s">
        <v>777</v>
      </c>
      <c r="E160" s="79" t="s">
        <v>778</v>
      </c>
      <c r="F160" s="79" t="s">
        <v>779</v>
      </c>
      <c r="G160" s="79" t="s">
        <v>447</v>
      </c>
      <c r="H160" s="79" t="s">
        <v>448</v>
      </c>
      <c r="I160" s="79" t="s">
        <v>1441</v>
      </c>
      <c r="J160" s="80">
        <v>0</v>
      </c>
      <c r="K160" s="80">
        <v>4000000000</v>
      </c>
      <c r="L160" s="80">
        <v>8768026098</v>
      </c>
      <c r="M160" s="80">
        <v>4768026098</v>
      </c>
      <c r="N160" s="80">
        <v>0</v>
      </c>
      <c r="O160" s="91">
        <v>0</v>
      </c>
      <c r="P160" s="104" t="s">
        <v>336</v>
      </c>
      <c r="Q160" s="104">
        <v>0</v>
      </c>
      <c r="R160" s="106">
        <v>3014575</v>
      </c>
    </row>
    <row r="161" spans="1:18" x14ac:dyDescent="0.45">
      <c r="A161" s="79" t="s">
        <v>774</v>
      </c>
      <c r="B161" s="79" t="s">
        <v>775</v>
      </c>
      <c r="C161" s="79" t="s">
        <v>776</v>
      </c>
      <c r="D161" s="79" t="s">
        <v>777</v>
      </c>
      <c r="E161" s="79" t="s">
        <v>778</v>
      </c>
      <c r="F161" s="79" t="s">
        <v>779</v>
      </c>
      <c r="G161" s="79" t="s">
        <v>451</v>
      </c>
      <c r="H161" s="79" t="s">
        <v>452</v>
      </c>
      <c r="I161" s="79" t="s">
        <v>1443</v>
      </c>
      <c r="J161" s="80">
        <v>0</v>
      </c>
      <c r="K161" s="80">
        <v>6466062</v>
      </c>
      <c r="L161" s="80">
        <v>6466062</v>
      </c>
      <c r="M161" s="80">
        <v>0</v>
      </c>
      <c r="N161" s="80">
        <v>0</v>
      </c>
      <c r="O161" s="91">
        <v>0</v>
      </c>
      <c r="P161" s="104" t="s">
        <v>336</v>
      </c>
      <c r="Q161" s="104">
        <v>0</v>
      </c>
      <c r="R161" s="106">
        <v>20298354713</v>
      </c>
    </row>
    <row r="162" spans="1:18" x14ac:dyDescent="0.45">
      <c r="A162" s="79" t="s">
        <v>774</v>
      </c>
      <c r="B162" s="79" t="s">
        <v>775</v>
      </c>
      <c r="C162" s="79" t="s">
        <v>776</v>
      </c>
      <c r="D162" s="79" t="s">
        <v>777</v>
      </c>
      <c r="E162" s="79" t="s">
        <v>778</v>
      </c>
      <c r="F162" s="79" t="s">
        <v>779</v>
      </c>
      <c r="G162" s="79" t="s">
        <v>465</v>
      </c>
      <c r="H162" s="79" t="s">
        <v>466</v>
      </c>
      <c r="I162" s="79" t="s">
        <v>1449</v>
      </c>
      <c r="J162" s="80">
        <v>0</v>
      </c>
      <c r="K162" s="80">
        <v>0</v>
      </c>
      <c r="L162" s="80">
        <v>24511063636</v>
      </c>
      <c r="M162" s="80">
        <v>24511063636</v>
      </c>
      <c r="N162" s="80">
        <v>0</v>
      </c>
      <c r="O162" s="91">
        <v>0</v>
      </c>
      <c r="P162" s="104" t="s">
        <v>336</v>
      </c>
      <c r="Q162" s="104">
        <v>0</v>
      </c>
      <c r="R162" s="106">
        <v>189000000000</v>
      </c>
    </row>
    <row r="163" spans="1:18" x14ac:dyDescent="0.45">
      <c r="A163" s="79" t="s">
        <v>774</v>
      </c>
      <c r="B163" s="79" t="s">
        <v>775</v>
      </c>
      <c r="C163" s="79" t="s">
        <v>776</v>
      </c>
      <c r="D163" s="79" t="s">
        <v>777</v>
      </c>
      <c r="E163" s="79" t="s">
        <v>778</v>
      </c>
      <c r="F163" s="79" t="s">
        <v>779</v>
      </c>
      <c r="G163" s="79" t="s">
        <v>467</v>
      </c>
      <c r="H163" s="79" t="s">
        <v>468</v>
      </c>
      <c r="I163" s="79" t="s">
        <v>1449</v>
      </c>
      <c r="J163" s="80">
        <v>0</v>
      </c>
      <c r="K163" s="80">
        <v>0</v>
      </c>
      <c r="L163" s="80">
        <v>36385741143</v>
      </c>
      <c r="M163" s="80">
        <v>38363141143</v>
      </c>
      <c r="N163" s="80">
        <v>0</v>
      </c>
      <c r="O163" s="91">
        <v>1677400000</v>
      </c>
      <c r="P163" s="104" t="s">
        <v>336</v>
      </c>
    </row>
    <row r="164" spans="1:18" x14ac:dyDescent="0.45">
      <c r="A164" s="79" t="s">
        <v>774</v>
      </c>
      <c r="B164" s="79" t="s">
        <v>775</v>
      </c>
      <c r="C164" s="79" t="s">
        <v>776</v>
      </c>
      <c r="D164" s="79" t="s">
        <v>777</v>
      </c>
      <c r="E164" s="79" t="s">
        <v>780</v>
      </c>
      <c r="F164" s="79" t="s">
        <v>781</v>
      </c>
      <c r="G164" s="79" t="s">
        <v>666</v>
      </c>
      <c r="H164" s="79" t="s">
        <v>667</v>
      </c>
      <c r="I164" s="79" t="s">
        <v>1476</v>
      </c>
      <c r="J164" s="80">
        <v>0</v>
      </c>
      <c r="K164" s="80">
        <v>0</v>
      </c>
      <c r="L164" s="80">
        <v>436000000</v>
      </c>
      <c r="M164" s="80">
        <v>436000000</v>
      </c>
      <c r="N164" s="80">
        <v>0</v>
      </c>
      <c r="O164" s="92">
        <v>0</v>
      </c>
      <c r="P164" s="104" t="s">
        <v>1534</v>
      </c>
    </row>
    <row r="165" spans="1:18" x14ac:dyDescent="0.45">
      <c r="A165" s="79" t="s">
        <v>774</v>
      </c>
      <c r="B165" s="79" t="s">
        <v>775</v>
      </c>
      <c r="C165" s="79" t="s">
        <v>776</v>
      </c>
      <c r="D165" s="79" t="s">
        <v>777</v>
      </c>
      <c r="E165" s="79" t="s">
        <v>780</v>
      </c>
      <c r="F165" s="79" t="s">
        <v>781</v>
      </c>
      <c r="G165" s="79" t="s">
        <v>668</v>
      </c>
      <c r="H165" s="79" t="s">
        <v>669</v>
      </c>
      <c r="I165" s="79" t="s">
        <v>1477</v>
      </c>
      <c r="J165" s="80">
        <v>0</v>
      </c>
      <c r="K165" s="80">
        <v>0</v>
      </c>
      <c r="L165" s="80">
        <v>193665750</v>
      </c>
      <c r="M165" s="80">
        <v>193665750</v>
      </c>
      <c r="N165" s="80">
        <v>0</v>
      </c>
      <c r="O165" s="92">
        <v>0</v>
      </c>
      <c r="P165" s="104" t="s">
        <v>1534</v>
      </c>
    </row>
    <row r="166" spans="1:18" x14ac:dyDescent="0.45">
      <c r="A166" s="79" t="s">
        <v>774</v>
      </c>
      <c r="B166" s="79" t="s">
        <v>775</v>
      </c>
      <c r="C166" s="79" t="s">
        <v>776</v>
      </c>
      <c r="D166" s="79" t="s">
        <v>777</v>
      </c>
      <c r="E166" s="79" t="s">
        <v>780</v>
      </c>
      <c r="F166" s="79" t="s">
        <v>781</v>
      </c>
      <c r="G166" s="79" t="s">
        <v>782</v>
      </c>
      <c r="H166" s="79" t="s">
        <v>783</v>
      </c>
      <c r="I166" s="79" t="s">
        <v>1483</v>
      </c>
      <c r="J166" s="80">
        <v>0</v>
      </c>
      <c r="K166" s="80">
        <v>0</v>
      </c>
      <c r="L166" s="80">
        <v>24797500</v>
      </c>
      <c r="M166" s="80">
        <v>24797500</v>
      </c>
      <c r="N166" s="80">
        <v>0</v>
      </c>
      <c r="O166" s="92">
        <v>0</v>
      </c>
      <c r="P166" s="104" t="s">
        <v>1534</v>
      </c>
    </row>
    <row r="167" spans="1:18" x14ac:dyDescent="0.45">
      <c r="A167" s="79" t="s">
        <v>774</v>
      </c>
      <c r="B167" s="79" t="s">
        <v>775</v>
      </c>
      <c r="C167" s="79" t="s">
        <v>776</v>
      </c>
      <c r="D167" s="79" t="s">
        <v>777</v>
      </c>
      <c r="E167" s="79" t="s">
        <v>780</v>
      </c>
      <c r="F167" s="79" t="s">
        <v>781</v>
      </c>
      <c r="G167" s="79" t="s">
        <v>650</v>
      </c>
      <c r="H167" s="79" t="s">
        <v>651</v>
      </c>
      <c r="I167" s="79" t="s">
        <v>1473</v>
      </c>
      <c r="J167" s="80">
        <v>0</v>
      </c>
      <c r="K167" s="80">
        <v>0</v>
      </c>
      <c r="L167" s="80">
        <v>144151675</v>
      </c>
      <c r="M167" s="80">
        <v>144151675</v>
      </c>
      <c r="N167" s="80">
        <v>0</v>
      </c>
      <c r="O167" s="92">
        <v>0</v>
      </c>
      <c r="P167" s="104" t="s">
        <v>1534</v>
      </c>
    </row>
    <row r="168" spans="1:18" x14ac:dyDescent="0.45">
      <c r="A168" s="79" t="s">
        <v>774</v>
      </c>
      <c r="B168" s="79" t="s">
        <v>775</v>
      </c>
      <c r="C168" s="79" t="s">
        <v>776</v>
      </c>
      <c r="D168" s="79" t="s">
        <v>777</v>
      </c>
      <c r="E168" s="79" t="s">
        <v>780</v>
      </c>
      <c r="F168" s="79" t="s">
        <v>781</v>
      </c>
      <c r="G168" s="79" t="s">
        <v>784</v>
      </c>
      <c r="H168" s="79" t="s">
        <v>785</v>
      </c>
      <c r="I168" s="79" t="s">
        <v>1484</v>
      </c>
      <c r="J168" s="80">
        <v>0</v>
      </c>
      <c r="K168" s="80">
        <v>0</v>
      </c>
      <c r="L168" s="80">
        <v>127872300</v>
      </c>
      <c r="M168" s="80">
        <v>127872300</v>
      </c>
      <c r="N168" s="80">
        <v>0</v>
      </c>
      <c r="O168" s="92">
        <v>0</v>
      </c>
      <c r="P168" s="104" t="s">
        <v>1534</v>
      </c>
    </row>
    <row r="169" spans="1:18" x14ac:dyDescent="0.45">
      <c r="A169" s="79" t="s">
        <v>774</v>
      </c>
      <c r="B169" s="79" t="s">
        <v>775</v>
      </c>
      <c r="C169" s="79" t="s">
        <v>776</v>
      </c>
      <c r="D169" s="79" t="s">
        <v>777</v>
      </c>
      <c r="E169" s="79" t="s">
        <v>780</v>
      </c>
      <c r="F169" s="79" t="s">
        <v>781</v>
      </c>
      <c r="G169" s="79" t="s">
        <v>786</v>
      </c>
      <c r="H169" s="79" t="s">
        <v>787</v>
      </c>
      <c r="I169" s="79" t="s">
        <v>1485</v>
      </c>
      <c r="J169" s="80">
        <v>0</v>
      </c>
      <c r="K169" s="80">
        <v>0</v>
      </c>
      <c r="L169" s="80">
        <v>508775000</v>
      </c>
      <c r="M169" s="80">
        <v>508775000</v>
      </c>
      <c r="N169" s="80">
        <v>0</v>
      </c>
      <c r="O169" s="92">
        <v>0</v>
      </c>
      <c r="P169" s="104" t="s">
        <v>1534</v>
      </c>
    </row>
    <row r="170" spans="1:18" x14ac:dyDescent="0.45">
      <c r="A170" s="79" t="s">
        <v>774</v>
      </c>
      <c r="B170" s="79" t="s">
        <v>775</v>
      </c>
      <c r="C170" s="79" t="s">
        <v>776</v>
      </c>
      <c r="D170" s="79" t="s">
        <v>777</v>
      </c>
      <c r="E170" s="79" t="s">
        <v>780</v>
      </c>
      <c r="F170" s="79" t="s">
        <v>781</v>
      </c>
      <c r="G170" s="79" t="s">
        <v>788</v>
      </c>
      <c r="H170" s="79" t="s">
        <v>789</v>
      </c>
      <c r="I170" s="79" t="s">
        <v>1486</v>
      </c>
      <c r="J170" s="80">
        <v>0</v>
      </c>
      <c r="K170" s="80">
        <v>0</v>
      </c>
      <c r="L170" s="80">
        <v>374964361</v>
      </c>
      <c r="M170" s="80">
        <v>374964360</v>
      </c>
      <c r="N170" s="92">
        <v>1</v>
      </c>
      <c r="O170" s="92">
        <v>0</v>
      </c>
      <c r="P170" s="104" t="s">
        <v>1534</v>
      </c>
    </row>
    <row r="171" spans="1:18" x14ac:dyDescent="0.45">
      <c r="A171" s="79" t="s">
        <v>774</v>
      </c>
      <c r="B171" s="79" t="s">
        <v>775</v>
      </c>
      <c r="C171" s="79" t="s">
        <v>776</v>
      </c>
      <c r="D171" s="79" t="s">
        <v>777</v>
      </c>
      <c r="E171" s="79" t="s">
        <v>780</v>
      </c>
      <c r="F171" s="79" t="s">
        <v>781</v>
      </c>
      <c r="G171" s="79" t="s">
        <v>648</v>
      </c>
      <c r="H171" s="79" t="s">
        <v>649</v>
      </c>
      <c r="I171" s="79" t="s">
        <v>1474</v>
      </c>
      <c r="J171" s="80">
        <v>0</v>
      </c>
      <c r="K171" s="80">
        <v>0</v>
      </c>
      <c r="L171" s="80">
        <v>545000000</v>
      </c>
      <c r="M171" s="80">
        <v>545000000</v>
      </c>
      <c r="N171" s="80">
        <v>0</v>
      </c>
      <c r="O171" s="92">
        <v>0</v>
      </c>
      <c r="P171" s="104" t="s">
        <v>1534</v>
      </c>
    </row>
    <row r="172" spans="1:18" x14ac:dyDescent="0.45">
      <c r="A172" s="79" t="s">
        <v>774</v>
      </c>
      <c r="B172" s="79" t="s">
        <v>775</v>
      </c>
      <c r="C172" s="79" t="s">
        <v>776</v>
      </c>
      <c r="D172" s="79" t="s">
        <v>777</v>
      </c>
      <c r="E172" s="79" t="s">
        <v>780</v>
      </c>
      <c r="F172" s="79" t="s">
        <v>781</v>
      </c>
      <c r="G172" s="79" t="s">
        <v>506</v>
      </c>
      <c r="H172" s="79" t="s">
        <v>246</v>
      </c>
      <c r="I172" s="79" t="s">
        <v>1453</v>
      </c>
      <c r="J172" s="80">
        <v>0</v>
      </c>
      <c r="K172" s="80">
        <v>0</v>
      </c>
      <c r="L172" s="80">
        <v>4129411230</v>
      </c>
      <c r="M172" s="80">
        <v>4129411231</v>
      </c>
      <c r="N172" s="80">
        <v>0</v>
      </c>
      <c r="O172" s="92">
        <v>1</v>
      </c>
      <c r="P172" s="104" t="s">
        <v>1534</v>
      </c>
    </row>
    <row r="173" spans="1:18" x14ac:dyDescent="0.45">
      <c r="A173" s="79" t="s">
        <v>774</v>
      </c>
      <c r="B173" s="79" t="s">
        <v>775</v>
      </c>
      <c r="C173" s="79" t="s">
        <v>776</v>
      </c>
      <c r="D173" s="79" t="s">
        <v>777</v>
      </c>
      <c r="E173" s="79" t="s">
        <v>780</v>
      </c>
      <c r="F173" s="79" t="s">
        <v>781</v>
      </c>
      <c r="G173" s="79" t="s">
        <v>566</v>
      </c>
      <c r="H173" s="79" t="s">
        <v>567</v>
      </c>
      <c r="I173" s="79" t="s">
        <v>1457</v>
      </c>
      <c r="J173" s="80">
        <v>0</v>
      </c>
      <c r="K173" s="80">
        <v>51317614728</v>
      </c>
      <c r="L173" s="80">
        <v>2440032920636</v>
      </c>
      <c r="M173" s="80">
        <v>2660012560924</v>
      </c>
      <c r="N173" s="80">
        <v>0</v>
      </c>
      <c r="O173" s="92">
        <v>271297255016</v>
      </c>
      <c r="P173" s="104" t="s">
        <v>1534</v>
      </c>
    </row>
    <row r="174" spans="1:18" x14ac:dyDescent="0.45">
      <c r="A174" s="79" t="s">
        <v>774</v>
      </c>
      <c r="B174" s="79" t="s">
        <v>775</v>
      </c>
      <c r="C174" s="79" t="s">
        <v>776</v>
      </c>
      <c r="D174" s="79" t="s">
        <v>777</v>
      </c>
      <c r="E174" s="79" t="s">
        <v>780</v>
      </c>
      <c r="F174" s="79" t="s">
        <v>781</v>
      </c>
      <c r="G174" s="79" t="s">
        <v>652</v>
      </c>
      <c r="H174" s="79" t="s">
        <v>653</v>
      </c>
      <c r="I174" s="79" t="s">
        <v>1475</v>
      </c>
      <c r="J174" s="80">
        <v>0</v>
      </c>
      <c r="K174" s="80">
        <v>0</v>
      </c>
      <c r="L174" s="80">
        <v>81213000</v>
      </c>
      <c r="M174" s="80">
        <v>14384266051</v>
      </c>
      <c r="N174" s="80">
        <v>0</v>
      </c>
      <c r="O174" s="92">
        <v>14303053051</v>
      </c>
      <c r="P174" s="104" t="s">
        <v>1534</v>
      </c>
    </row>
    <row r="175" spans="1:18" x14ac:dyDescent="0.45">
      <c r="A175" s="79" t="s">
        <v>774</v>
      </c>
      <c r="B175" s="79" t="s">
        <v>775</v>
      </c>
      <c r="C175" s="79" t="s">
        <v>776</v>
      </c>
      <c r="D175" s="79" t="s">
        <v>777</v>
      </c>
      <c r="E175" s="79" t="s">
        <v>780</v>
      </c>
      <c r="F175" s="79" t="s">
        <v>781</v>
      </c>
      <c r="G175" s="79" t="s">
        <v>790</v>
      </c>
      <c r="H175" s="79" t="s">
        <v>791</v>
      </c>
      <c r="I175" s="79" t="s">
        <v>1487</v>
      </c>
      <c r="J175" s="80">
        <v>0</v>
      </c>
      <c r="K175" s="80">
        <v>0</v>
      </c>
      <c r="L175" s="80">
        <v>327000000</v>
      </c>
      <c r="M175" s="80">
        <v>327000000</v>
      </c>
      <c r="N175" s="80">
        <v>0</v>
      </c>
      <c r="O175" s="92">
        <v>0</v>
      </c>
      <c r="P175" s="104" t="s">
        <v>1534</v>
      </c>
    </row>
    <row r="176" spans="1:18" x14ac:dyDescent="0.45">
      <c r="A176" s="79" t="s">
        <v>774</v>
      </c>
      <c r="B176" s="79" t="s">
        <v>775</v>
      </c>
      <c r="C176" s="79" t="s">
        <v>776</v>
      </c>
      <c r="D176" s="79" t="s">
        <v>777</v>
      </c>
      <c r="E176" s="79" t="s">
        <v>780</v>
      </c>
      <c r="F176" s="79" t="s">
        <v>781</v>
      </c>
      <c r="G176" s="79" t="s">
        <v>792</v>
      </c>
      <c r="H176" s="79" t="s">
        <v>793</v>
      </c>
      <c r="I176" s="79" t="s">
        <v>1488</v>
      </c>
      <c r="J176" s="80">
        <v>0</v>
      </c>
      <c r="K176" s="80">
        <v>0</v>
      </c>
      <c r="L176" s="80">
        <v>734278500</v>
      </c>
      <c r="M176" s="80">
        <v>734278500</v>
      </c>
      <c r="N176" s="80">
        <v>0</v>
      </c>
      <c r="O176" s="92">
        <v>0</v>
      </c>
      <c r="P176" s="104" t="s">
        <v>1534</v>
      </c>
    </row>
    <row r="177" spans="1:16" x14ac:dyDescent="0.45">
      <c r="A177" s="79" t="s">
        <v>774</v>
      </c>
      <c r="B177" s="79" t="s">
        <v>775</v>
      </c>
      <c r="C177" s="79" t="s">
        <v>776</v>
      </c>
      <c r="D177" s="79" t="s">
        <v>777</v>
      </c>
      <c r="E177" s="79" t="s">
        <v>780</v>
      </c>
      <c r="F177" s="79" t="s">
        <v>781</v>
      </c>
      <c r="G177" s="79" t="s">
        <v>794</v>
      </c>
      <c r="H177" s="79" t="s">
        <v>795</v>
      </c>
      <c r="I177" s="79" t="s">
        <v>1489</v>
      </c>
      <c r="J177" s="80">
        <v>0</v>
      </c>
      <c r="K177" s="80">
        <v>0</v>
      </c>
      <c r="L177" s="80">
        <v>1503164500</v>
      </c>
      <c r="M177" s="80">
        <v>1503164500</v>
      </c>
      <c r="N177" s="80">
        <v>0</v>
      </c>
      <c r="O177" s="92">
        <v>0</v>
      </c>
      <c r="P177" s="104" t="s">
        <v>1534</v>
      </c>
    </row>
    <row r="178" spans="1:16" x14ac:dyDescent="0.45">
      <c r="A178" s="79" t="s">
        <v>774</v>
      </c>
      <c r="B178" s="79" t="s">
        <v>775</v>
      </c>
      <c r="C178" s="79" t="s">
        <v>776</v>
      </c>
      <c r="D178" s="79" t="s">
        <v>777</v>
      </c>
      <c r="E178" s="79" t="s">
        <v>780</v>
      </c>
      <c r="F178" s="79" t="s">
        <v>781</v>
      </c>
      <c r="G178" s="79" t="s">
        <v>568</v>
      </c>
      <c r="H178" s="79" t="s">
        <v>166</v>
      </c>
      <c r="I178" s="79" t="s">
        <v>1458</v>
      </c>
      <c r="J178" s="80">
        <v>0</v>
      </c>
      <c r="K178" s="80">
        <v>164624169140</v>
      </c>
      <c r="L178" s="80">
        <v>346734649666</v>
      </c>
      <c r="M178" s="80">
        <v>182110480526</v>
      </c>
      <c r="N178" s="80">
        <v>0</v>
      </c>
      <c r="O178" s="92">
        <v>0</v>
      </c>
      <c r="P178" s="104" t="s">
        <v>1534</v>
      </c>
    </row>
    <row r="179" spans="1:16" x14ac:dyDescent="0.45">
      <c r="A179" s="79" t="s">
        <v>774</v>
      </c>
      <c r="B179" s="79" t="s">
        <v>775</v>
      </c>
      <c r="C179" s="79" t="s">
        <v>776</v>
      </c>
      <c r="D179" s="79" t="s">
        <v>777</v>
      </c>
      <c r="E179" s="79" t="s">
        <v>780</v>
      </c>
      <c r="F179" s="79" t="s">
        <v>781</v>
      </c>
      <c r="G179" s="79" t="s">
        <v>796</v>
      </c>
      <c r="H179" s="79" t="s">
        <v>797</v>
      </c>
      <c r="I179" s="79" t="s">
        <v>1490</v>
      </c>
      <c r="J179" s="80">
        <v>0</v>
      </c>
      <c r="K179" s="80">
        <v>0</v>
      </c>
      <c r="L179" s="80">
        <v>236203000</v>
      </c>
      <c r="M179" s="80">
        <v>236203000</v>
      </c>
      <c r="N179" s="80">
        <v>0</v>
      </c>
      <c r="O179" s="92">
        <v>0</v>
      </c>
      <c r="P179" s="104" t="s">
        <v>1534</v>
      </c>
    </row>
    <row r="180" spans="1:16" x14ac:dyDescent="0.45">
      <c r="A180" s="79" t="s">
        <v>774</v>
      </c>
      <c r="B180" s="79" t="s">
        <v>775</v>
      </c>
      <c r="C180" s="79" t="s">
        <v>776</v>
      </c>
      <c r="D180" s="79" t="s">
        <v>777</v>
      </c>
      <c r="E180" s="79" t="s">
        <v>780</v>
      </c>
      <c r="F180" s="79" t="s">
        <v>781</v>
      </c>
      <c r="G180" s="79" t="s">
        <v>581</v>
      </c>
      <c r="H180" s="79" t="s">
        <v>582</v>
      </c>
      <c r="I180" s="79" t="s">
        <v>1462</v>
      </c>
      <c r="J180" s="80">
        <v>0</v>
      </c>
      <c r="K180" s="80">
        <v>0</v>
      </c>
      <c r="L180" s="80">
        <v>11913572143</v>
      </c>
      <c r="M180" s="80">
        <v>11913572143</v>
      </c>
      <c r="N180" s="80">
        <v>0</v>
      </c>
      <c r="O180" s="92">
        <v>0</v>
      </c>
      <c r="P180" s="104" t="s">
        <v>1534</v>
      </c>
    </row>
    <row r="181" spans="1:16" x14ac:dyDescent="0.45">
      <c r="A181" s="79" t="s">
        <v>774</v>
      </c>
      <c r="B181" s="79" t="s">
        <v>775</v>
      </c>
      <c r="C181" s="79" t="s">
        <v>776</v>
      </c>
      <c r="D181" s="79" t="s">
        <v>777</v>
      </c>
      <c r="E181" s="79" t="s">
        <v>780</v>
      </c>
      <c r="F181" s="79" t="s">
        <v>781</v>
      </c>
      <c r="G181" s="79" t="s">
        <v>798</v>
      </c>
      <c r="H181" s="79" t="s">
        <v>799</v>
      </c>
      <c r="I181" s="79" t="s">
        <v>1491</v>
      </c>
      <c r="J181" s="80">
        <v>0</v>
      </c>
      <c r="K181" s="80">
        <v>0</v>
      </c>
      <c r="L181" s="80">
        <v>18980000</v>
      </c>
      <c r="M181" s="80">
        <v>18980000</v>
      </c>
      <c r="N181" s="80">
        <v>0</v>
      </c>
      <c r="O181" s="92">
        <v>0</v>
      </c>
      <c r="P181" s="104" t="s">
        <v>1534</v>
      </c>
    </row>
    <row r="182" spans="1:16" x14ac:dyDescent="0.45">
      <c r="A182" s="79" t="s">
        <v>774</v>
      </c>
      <c r="B182" s="79" t="s">
        <v>775</v>
      </c>
      <c r="C182" s="79" t="s">
        <v>776</v>
      </c>
      <c r="D182" s="79" t="s">
        <v>777</v>
      </c>
      <c r="E182" s="79" t="s">
        <v>780</v>
      </c>
      <c r="F182" s="79" t="s">
        <v>781</v>
      </c>
      <c r="G182" s="79" t="s">
        <v>800</v>
      </c>
      <c r="H182" s="79" t="s">
        <v>298</v>
      </c>
      <c r="I182" s="79" t="s">
        <v>1492</v>
      </c>
      <c r="J182" s="80">
        <v>0</v>
      </c>
      <c r="K182" s="80">
        <v>70288906117</v>
      </c>
      <c r="L182" s="80">
        <v>878782797494</v>
      </c>
      <c r="M182" s="80">
        <v>884140155723</v>
      </c>
      <c r="N182" s="80">
        <v>0</v>
      </c>
      <c r="O182" s="92">
        <v>75646264346</v>
      </c>
      <c r="P182" s="104" t="s">
        <v>1534</v>
      </c>
    </row>
    <row r="183" spans="1:16" x14ac:dyDescent="0.45">
      <c r="A183" s="79" t="s">
        <v>774</v>
      </c>
      <c r="B183" s="79" t="s">
        <v>775</v>
      </c>
      <c r="C183" s="79" t="s">
        <v>776</v>
      </c>
      <c r="D183" s="79" t="s">
        <v>777</v>
      </c>
      <c r="E183" s="79" t="s">
        <v>780</v>
      </c>
      <c r="F183" s="79" t="s">
        <v>781</v>
      </c>
      <c r="G183" s="79" t="s">
        <v>801</v>
      </c>
      <c r="H183" s="79" t="s">
        <v>802</v>
      </c>
      <c r="I183" s="79" t="s">
        <v>1493</v>
      </c>
      <c r="J183" s="80">
        <v>0</v>
      </c>
      <c r="K183" s="80">
        <v>0</v>
      </c>
      <c r="L183" s="80">
        <v>1802366300</v>
      </c>
      <c r="M183" s="80">
        <v>1802366300</v>
      </c>
      <c r="N183" s="80">
        <v>0</v>
      </c>
      <c r="O183" s="92">
        <v>0</v>
      </c>
      <c r="P183" s="104" t="s">
        <v>1534</v>
      </c>
    </row>
    <row r="184" spans="1:16" x14ac:dyDescent="0.45">
      <c r="A184" s="79" t="s">
        <v>774</v>
      </c>
      <c r="B184" s="79" t="s">
        <v>775</v>
      </c>
      <c r="C184" s="79" t="s">
        <v>776</v>
      </c>
      <c r="D184" s="79" t="s">
        <v>777</v>
      </c>
      <c r="E184" s="79" t="s">
        <v>780</v>
      </c>
      <c r="F184" s="79" t="s">
        <v>781</v>
      </c>
      <c r="G184" s="79" t="s">
        <v>803</v>
      </c>
      <c r="H184" s="79" t="s">
        <v>804</v>
      </c>
      <c r="I184" s="79" t="s">
        <v>1494</v>
      </c>
      <c r="J184" s="80">
        <v>0</v>
      </c>
      <c r="K184" s="80">
        <v>0</v>
      </c>
      <c r="L184" s="80">
        <v>21800000</v>
      </c>
      <c r="M184" s="80">
        <v>21800000</v>
      </c>
      <c r="N184" s="80">
        <v>0</v>
      </c>
      <c r="O184" s="92">
        <v>0</v>
      </c>
      <c r="P184" s="104" t="s">
        <v>1534</v>
      </c>
    </row>
    <row r="185" spans="1:16" x14ac:dyDescent="0.45">
      <c r="A185" s="79" t="s">
        <v>774</v>
      </c>
      <c r="B185" s="79" t="s">
        <v>775</v>
      </c>
      <c r="C185" s="79" t="s">
        <v>776</v>
      </c>
      <c r="D185" s="79" t="s">
        <v>777</v>
      </c>
      <c r="E185" s="79" t="s">
        <v>780</v>
      </c>
      <c r="F185" s="79" t="s">
        <v>781</v>
      </c>
      <c r="G185" s="79" t="s">
        <v>615</v>
      </c>
      <c r="H185" s="79" t="s">
        <v>616</v>
      </c>
      <c r="I185" s="79" t="s">
        <v>1472</v>
      </c>
      <c r="J185" s="80">
        <v>164361840</v>
      </c>
      <c r="K185" s="80">
        <v>0</v>
      </c>
      <c r="L185" s="80">
        <v>347320480603</v>
      </c>
      <c r="M185" s="80">
        <v>347484842443</v>
      </c>
      <c r="N185" s="80">
        <v>0</v>
      </c>
      <c r="O185" s="92">
        <v>0</v>
      </c>
      <c r="P185" s="104" t="s">
        <v>1534</v>
      </c>
    </row>
    <row r="186" spans="1:16" x14ac:dyDescent="0.45">
      <c r="A186" s="79" t="s">
        <v>774</v>
      </c>
      <c r="B186" s="79" t="s">
        <v>775</v>
      </c>
      <c r="C186" s="79" t="s">
        <v>776</v>
      </c>
      <c r="D186" s="79" t="s">
        <v>777</v>
      </c>
      <c r="E186" s="79" t="s">
        <v>780</v>
      </c>
      <c r="F186" s="79" t="s">
        <v>781</v>
      </c>
      <c r="G186" s="79" t="s">
        <v>670</v>
      </c>
      <c r="H186" s="79" t="s">
        <v>671</v>
      </c>
      <c r="I186" s="79" t="s">
        <v>1478</v>
      </c>
      <c r="J186" s="80">
        <v>0</v>
      </c>
      <c r="K186" s="80">
        <v>0</v>
      </c>
      <c r="L186" s="80">
        <v>884120800</v>
      </c>
      <c r="M186" s="80">
        <v>884120800</v>
      </c>
      <c r="N186" s="80">
        <v>0</v>
      </c>
      <c r="O186" s="92">
        <v>0</v>
      </c>
      <c r="P186" s="104" t="s">
        <v>1534</v>
      </c>
    </row>
    <row r="187" spans="1:16" x14ac:dyDescent="0.45">
      <c r="A187" s="79" t="s">
        <v>774</v>
      </c>
      <c r="B187" s="79" t="s">
        <v>775</v>
      </c>
      <c r="C187" s="79" t="s">
        <v>776</v>
      </c>
      <c r="D187" s="79" t="s">
        <v>777</v>
      </c>
      <c r="E187" s="79" t="s">
        <v>780</v>
      </c>
      <c r="F187" s="79" t="s">
        <v>781</v>
      </c>
      <c r="G187" s="79" t="s">
        <v>805</v>
      </c>
      <c r="H187" s="79" t="s">
        <v>806</v>
      </c>
      <c r="I187" s="79" t="s">
        <v>1495</v>
      </c>
      <c r="J187" s="80">
        <v>0</v>
      </c>
      <c r="K187" s="80">
        <v>0</v>
      </c>
      <c r="L187" s="80">
        <v>135700000</v>
      </c>
      <c r="M187" s="80">
        <v>135700000</v>
      </c>
      <c r="N187" s="80">
        <v>0</v>
      </c>
      <c r="O187" s="92">
        <v>0</v>
      </c>
      <c r="P187" s="104" t="s">
        <v>1534</v>
      </c>
    </row>
    <row r="188" spans="1:16" x14ac:dyDescent="0.45">
      <c r="A188" s="79" t="s">
        <v>774</v>
      </c>
      <c r="B188" s="79" t="s">
        <v>775</v>
      </c>
      <c r="C188" s="79" t="s">
        <v>776</v>
      </c>
      <c r="D188" s="79" t="s">
        <v>777</v>
      </c>
      <c r="E188" s="79" t="s">
        <v>780</v>
      </c>
      <c r="F188" s="79" t="s">
        <v>781</v>
      </c>
      <c r="G188" s="79" t="s">
        <v>696</v>
      </c>
      <c r="H188" s="79" t="s">
        <v>697</v>
      </c>
      <c r="I188" s="79" t="s">
        <v>1481</v>
      </c>
      <c r="J188" s="80">
        <v>0</v>
      </c>
      <c r="K188" s="80">
        <v>0</v>
      </c>
      <c r="L188" s="80">
        <v>9392940640</v>
      </c>
      <c r="M188" s="80">
        <v>37165262896</v>
      </c>
      <c r="N188" s="80">
        <v>0</v>
      </c>
      <c r="O188" s="92">
        <v>27772322256</v>
      </c>
      <c r="P188" s="104" t="s">
        <v>1534</v>
      </c>
    </row>
    <row r="189" spans="1:16" x14ac:dyDescent="0.45">
      <c r="A189" s="79" t="s">
        <v>774</v>
      </c>
      <c r="B189" s="79" t="s">
        <v>775</v>
      </c>
      <c r="C189" s="79" t="s">
        <v>776</v>
      </c>
      <c r="D189" s="79" t="s">
        <v>777</v>
      </c>
      <c r="E189" s="79" t="s">
        <v>780</v>
      </c>
      <c r="F189" s="79" t="s">
        <v>781</v>
      </c>
      <c r="G189" s="79" t="s">
        <v>807</v>
      </c>
      <c r="H189" s="79" t="s">
        <v>808</v>
      </c>
      <c r="I189" s="79" t="s">
        <v>1496</v>
      </c>
      <c r="J189" s="80">
        <v>0</v>
      </c>
      <c r="K189" s="80">
        <v>0</v>
      </c>
      <c r="L189" s="80">
        <v>28628005120</v>
      </c>
      <c r="M189" s="80">
        <v>28639905120</v>
      </c>
      <c r="N189" s="80">
        <v>0</v>
      </c>
      <c r="O189" s="92">
        <v>11900000</v>
      </c>
      <c r="P189" s="104" t="s">
        <v>1534</v>
      </c>
    </row>
    <row r="190" spans="1:16" x14ac:dyDescent="0.45">
      <c r="A190" s="79" t="s">
        <v>774</v>
      </c>
      <c r="B190" s="79" t="s">
        <v>775</v>
      </c>
      <c r="C190" s="79" t="s">
        <v>776</v>
      </c>
      <c r="D190" s="79" t="s">
        <v>777</v>
      </c>
      <c r="E190" s="79" t="s">
        <v>780</v>
      </c>
      <c r="F190" s="79" t="s">
        <v>781</v>
      </c>
      <c r="G190" s="79" t="s">
        <v>809</v>
      </c>
      <c r="H190" s="79" t="s">
        <v>810</v>
      </c>
      <c r="I190" s="79" t="s">
        <v>1497</v>
      </c>
      <c r="J190" s="80">
        <v>0</v>
      </c>
      <c r="K190" s="80">
        <v>800000</v>
      </c>
      <c r="L190" s="80">
        <v>0</v>
      </c>
      <c r="M190" s="80">
        <v>0</v>
      </c>
      <c r="N190" s="80">
        <v>0</v>
      </c>
      <c r="O190" s="92">
        <v>800000</v>
      </c>
      <c r="P190" s="104" t="s">
        <v>1534</v>
      </c>
    </row>
    <row r="191" spans="1:16" x14ac:dyDescent="0.45">
      <c r="A191" s="79" t="s">
        <v>774</v>
      </c>
      <c r="B191" s="79" t="s">
        <v>775</v>
      </c>
      <c r="C191" s="79" t="s">
        <v>776</v>
      </c>
      <c r="D191" s="79" t="s">
        <v>777</v>
      </c>
      <c r="E191" s="79" t="s">
        <v>780</v>
      </c>
      <c r="F191" s="79" t="s">
        <v>781</v>
      </c>
      <c r="G191" s="79" t="s">
        <v>583</v>
      </c>
      <c r="H191" s="79" t="s">
        <v>584</v>
      </c>
      <c r="I191" s="79" t="s">
        <v>1463</v>
      </c>
      <c r="J191" s="80">
        <v>0</v>
      </c>
      <c r="K191" s="80">
        <v>1421320499</v>
      </c>
      <c r="L191" s="80">
        <v>26801478000</v>
      </c>
      <c r="M191" s="80">
        <v>27548723700</v>
      </c>
      <c r="N191" s="80">
        <v>0</v>
      </c>
      <c r="O191" s="92">
        <v>2168566199</v>
      </c>
      <c r="P191" s="104" t="s">
        <v>1534</v>
      </c>
    </row>
    <row r="192" spans="1:16" x14ac:dyDescent="0.45">
      <c r="A192" s="79" t="s">
        <v>774</v>
      </c>
      <c r="B192" s="79" t="s">
        <v>775</v>
      </c>
      <c r="C192" s="79" t="s">
        <v>776</v>
      </c>
      <c r="D192" s="79" t="s">
        <v>777</v>
      </c>
      <c r="E192" s="79" t="s">
        <v>780</v>
      </c>
      <c r="F192" s="79" t="s">
        <v>781</v>
      </c>
      <c r="G192" s="79" t="s">
        <v>811</v>
      </c>
      <c r="H192" s="79" t="s">
        <v>812</v>
      </c>
      <c r="I192" s="79" t="s">
        <v>1498</v>
      </c>
      <c r="J192" s="80">
        <v>0</v>
      </c>
      <c r="K192" s="80">
        <v>0</v>
      </c>
      <c r="L192" s="80">
        <v>1415365000</v>
      </c>
      <c r="M192" s="80">
        <v>1415365000</v>
      </c>
      <c r="N192" s="80">
        <v>0</v>
      </c>
      <c r="O192" s="92">
        <v>0</v>
      </c>
      <c r="P192" s="104" t="s">
        <v>1534</v>
      </c>
    </row>
    <row r="193" spans="1:16" x14ac:dyDescent="0.45">
      <c r="A193" s="79" t="s">
        <v>774</v>
      </c>
      <c r="B193" s="79" t="s">
        <v>775</v>
      </c>
      <c r="C193" s="79" t="s">
        <v>776</v>
      </c>
      <c r="D193" s="79" t="s">
        <v>777</v>
      </c>
      <c r="E193" s="79" t="s">
        <v>780</v>
      </c>
      <c r="F193" s="79" t="s">
        <v>781</v>
      </c>
      <c r="G193" s="79" t="s">
        <v>509</v>
      </c>
      <c r="H193" s="79" t="s">
        <v>510</v>
      </c>
      <c r="I193" s="79" t="s">
        <v>1455</v>
      </c>
      <c r="J193" s="80">
        <v>0</v>
      </c>
      <c r="K193" s="80">
        <v>17000</v>
      </c>
      <c r="L193" s="80">
        <v>0</v>
      </c>
      <c r="M193" s="80">
        <v>0</v>
      </c>
      <c r="N193" s="80">
        <v>0</v>
      </c>
      <c r="O193" s="92">
        <v>17000</v>
      </c>
      <c r="P193" s="104" t="s">
        <v>1534</v>
      </c>
    </row>
    <row r="194" spans="1:16" x14ac:dyDescent="0.45">
      <c r="A194" s="79" t="s">
        <v>774</v>
      </c>
      <c r="B194" s="79" t="s">
        <v>775</v>
      </c>
      <c r="C194" s="79" t="s">
        <v>776</v>
      </c>
      <c r="D194" s="79" t="s">
        <v>777</v>
      </c>
      <c r="E194" s="79" t="s">
        <v>780</v>
      </c>
      <c r="F194" s="79" t="s">
        <v>781</v>
      </c>
      <c r="G194" s="79" t="s">
        <v>585</v>
      </c>
      <c r="H194" s="79" t="s">
        <v>586</v>
      </c>
      <c r="I194" s="79" t="s">
        <v>1464</v>
      </c>
      <c r="J194" s="80">
        <v>0</v>
      </c>
      <c r="K194" s="80">
        <v>22950000</v>
      </c>
      <c r="L194" s="80">
        <v>0</v>
      </c>
      <c r="M194" s="80">
        <v>0</v>
      </c>
      <c r="N194" s="80">
        <v>0</v>
      </c>
      <c r="O194" s="92">
        <v>22950000</v>
      </c>
      <c r="P194" s="104" t="s">
        <v>1534</v>
      </c>
    </row>
    <row r="195" spans="1:16" x14ac:dyDescent="0.45">
      <c r="A195" s="79" t="s">
        <v>774</v>
      </c>
      <c r="B195" s="79" t="s">
        <v>775</v>
      </c>
      <c r="C195" s="79" t="s">
        <v>776</v>
      </c>
      <c r="D195" s="79" t="s">
        <v>777</v>
      </c>
      <c r="E195" s="79" t="s">
        <v>780</v>
      </c>
      <c r="F195" s="79" t="s">
        <v>781</v>
      </c>
      <c r="G195" s="79" t="s">
        <v>700</v>
      </c>
      <c r="H195" s="79" t="s">
        <v>701</v>
      </c>
      <c r="I195" s="79" t="s">
        <v>1482</v>
      </c>
      <c r="J195" s="80">
        <v>0</v>
      </c>
      <c r="K195" s="80">
        <v>0</v>
      </c>
      <c r="L195" s="80">
        <v>121000000</v>
      </c>
      <c r="M195" s="80">
        <v>121000000</v>
      </c>
      <c r="N195" s="80">
        <v>0</v>
      </c>
      <c r="O195" s="92">
        <v>0</v>
      </c>
      <c r="P195" s="104" t="s">
        <v>1534</v>
      </c>
    </row>
    <row r="196" spans="1:16" x14ac:dyDescent="0.45">
      <c r="A196" s="79" t="s">
        <v>774</v>
      </c>
      <c r="B196" s="79" t="s">
        <v>775</v>
      </c>
      <c r="C196" s="79" t="s">
        <v>776</v>
      </c>
      <c r="D196" s="79" t="s">
        <v>777</v>
      </c>
      <c r="E196" s="79" t="s">
        <v>780</v>
      </c>
      <c r="F196" s="79" t="s">
        <v>781</v>
      </c>
      <c r="G196" s="79" t="s">
        <v>587</v>
      </c>
      <c r="H196" s="79" t="s">
        <v>588</v>
      </c>
      <c r="I196" s="79" t="s">
        <v>1465</v>
      </c>
      <c r="J196" s="80">
        <v>0</v>
      </c>
      <c r="K196" s="80">
        <v>0</v>
      </c>
      <c r="L196" s="80">
        <v>1400000000</v>
      </c>
      <c r="M196" s="80">
        <v>1400000000</v>
      </c>
      <c r="N196" s="80">
        <v>0</v>
      </c>
      <c r="O196" s="92">
        <v>0</v>
      </c>
      <c r="P196" s="104" t="s">
        <v>1534</v>
      </c>
    </row>
    <row r="197" spans="1:16" x14ac:dyDescent="0.45">
      <c r="A197" s="79" t="s">
        <v>774</v>
      </c>
      <c r="B197" s="79" t="s">
        <v>775</v>
      </c>
      <c r="C197" s="79" t="s">
        <v>776</v>
      </c>
      <c r="D197" s="79" t="s">
        <v>777</v>
      </c>
      <c r="E197" s="79" t="s">
        <v>780</v>
      </c>
      <c r="F197" s="79" t="s">
        <v>781</v>
      </c>
      <c r="G197" s="79" t="s">
        <v>546</v>
      </c>
      <c r="H197" s="79" t="s">
        <v>547</v>
      </c>
      <c r="I197" s="79" t="s">
        <v>1460</v>
      </c>
      <c r="J197" s="80">
        <v>0</v>
      </c>
      <c r="K197" s="80">
        <v>0</v>
      </c>
      <c r="L197" s="80">
        <v>9668024505</v>
      </c>
      <c r="M197" s="80">
        <v>9668024505</v>
      </c>
      <c r="N197" s="80">
        <v>0</v>
      </c>
      <c r="O197" s="92">
        <v>0</v>
      </c>
      <c r="P197" s="104" t="s">
        <v>1534</v>
      </c>
    </row>
    <row r="198" spans="1:16" x14ac:dyDescent="0.45">
      <c r="A198" s="79" t="s">
        <v>774</v>
      </c>
      <c r="B198" s="79" t="s">
        <v>775</v>
      </c>
      <c r="C198" s="79" t="s">
        <v>776</v>
      </c>
      <c r="D198" s="79" t="s">
        <v>777</v>
      </c>
      <c r="E198" s="79" t="s">
        <v>780</v>
      </c>
      <c r="F198" s="79" t="s">
        <v>781</v>
      </c>
      <c r="G198" s="79" t="s">
        <v>813</v>
      </c>
      <c r="H198" s="79" t="s">
        <v>814</v>
      </c>
      <c r="I198" s="79" t="s">
        <v>1499</v>
      </c>
      <c r="J198" s="80">
        <v>0</v>
      </c>
      <c r="K198" s="80">
        <v>1600942680</v>
      </c>
      <c r="L198" s="80">
        <v>7387916000</v>
      </c>
      <c r="M198" s="80">
        <v>9852107790</v>
      </c>
      <c r="N198" s="80">
        <v>0</v>
      </c>
      <c r="O198" s="92">
        <v>4065134470</v>
      </c>
      <c r="P198" s="104" t="s">
        <v>1534</v>
      </c>
    </row>
    <row r="199" spans="1:16" x14ac:dyDescent="0.45">
      <c r="A199" s="79" t="s">
        <v>774</v>
      </c>
      <c r="B199" s="79" t="s">
        <v>775</v>
      </c>
      <c r="C199" s="79" t="s">
        <v>776</v>
      </c>
      <c r="D199" s="79" t="s">
        <v>777</v>
      </c>
      <c r="E199" s="79" t="s">
        <v>780</v>
      </c>
      <c r="F199" s="79" t="s">
        <v>781</v>
      </c>
      <c r="G199" s="79" t="s">
        <v>589</v>
      </c>
      <c r="H199" s="79" t="s">
        <v>590</v>
      </c>
      <c r="I199" s="79" t="s">
        <v>1466</v>
      </c>
      <c r="J199" s="80">
        <v>0</v>
      </c>
      <c r="K199" s="80">
        <v>0</v>
      </c>
      <c r="L199" s="80">
        <v>3390000000</v>
      </c>
      <c r="M199" s="80">
        <v>6780000000</v>
      </c>
      <c r="N199" s="80">
        <v>0</v>
      </c>
      <c r="O199" s="92">
        <v>3390000000</v>
      </c>
      <c r="P199" s="104" t="s">
        <v>1534</v>
      </c>
    </row>
    <row r="200" spans="1:16" x14ac:dyDescent="0.45">
      <c r="A200" s="79" t="s">
        <v>774</v>
      </c>
      <c r="B200" s="79" t="s">
        <v>775</v>
      </c>
      <c r="C200" s="79" t="s">
        <v>776</v>
      </c>
      <c r="D200" s="79" t="s">
        <v>777</v>
      </c>
      <c r="E200" s="79" t="s">
        <v>780</v>
      </c>
      <c r="F200" s="79" t="s">
        <v>781</v>
      </c>
      <c r="G200" s="79" t="s">
        <v>601</v>
      </c>
      <c r="H200" s="79" t="s">
        <v>602</v>
      </c>
      <c r="I200" s="79" t="s">
        <v>1467</v>
      </c>
      <c r="J200" s="80">
        <v>0</v>
      </c>
      <c r="K200" s="80">
        <v>0</v>
      </c>
      <c r="L200" s="80">
        <v>14379158509</v>
      </c>
      <c r="M200" s="80">
        <v>14379158509</v>
      </c>
      <c r="N200" s="80">
        <v>0</v>
      </c>
      <c r="O200" s="92">
        <v>0</v>
      </c>
      <c r="P200" s="104" t="s">
        <v>1534</v>
      </c>
    </row>
    <row r="201" spans="1:16" x14ac:dyDescent="0.45">
      <c r="A201" s="79" t="s">
        <v>774</v>
      </c>
      <c r="B201" s="79" t="s">
        <v>775</v>
      </c>
      <c r="C201" s="79" t="s">
        <v>776</v>
      </c>
      <c r="D201" s="79" t="s">
        <v>777</v>
      </c>
      <c r="E201" s="79" t="s">
        <v>780</v>
      </c>
      <c r="F201" s="79" t="s">
        <v>781</v>
      </c>
      <c r="G201" s="79" t="s">
        <v>593</v>
      </c>
      <c r="H201" s="79" t="s">
        <v>594</v>
      </c>
      <c r="I201" s="79" t="s">
        <v>1468</v>
      </c>
      <c r="J201" s="80">
        <v>0</v>
      </c>
      <c r="K201" s="80">
        <v>0</v>
      </c>
      <c r="L201" s="80">
        <v>32415839510</v>
      </c>
      <c r="M201" s="80">
        <v>32415839510</v>
      </c>
      <c r="N201" s="80">
        <v>0</v>
      </c>
      <c r="O201" s="92">
        <v>0</v>
      </c>
      <c r="P201" s="104" t="s">
        <v>1534</v>
      </c>
    </row>
    <row r="202" spans="1:16" x14ac:dyDescent="0.45">
      <c r="A202" s="79" t="s">
        <v>774</v>
      </c>
      <c r="B202" s="79" t="s">
        <v>775</v>
      </c>
      <c r="C202" s="79" t="s">
        <v>776</v>
      </c>
      <c r="D202" s="79" t="s">
        <v>777</v>
      </c>
      <c r="E202" s="79" t="s">
        <v>780</v>
      </c>
      <c r="F202" s="79" t="s">
        <v>781</v>
      </c>
      <c r="G202" s="79" t="s">
        <v>815</v>
      </c>
      <c r="H202" s="79" t="s">
        <v>816</v>
      </c>
      <c r="I202" s="79" t="s">
        <v>1500</v>
      </c>
      <c r="J202" s="80">
        <v>0</v>
      </c>
      <c r="K202" s="80">
        <v>0</v>
      </c>
      <c r="L202" s="80">
        <v>439270000</v>
      </c>
      <c r="M202" s="80">
        <v>452895000</v>
      </c>
      <c r="N202" s="80">
        <v>0</v>
      </c>
      <c r="O202" s="92">
        <v>13625000</v>
      </c>
      <c r="P202" s="104" t="s">
        <v>1534</v>
      </c>
    </row>
    <row r="203" spans="1:16" x14ac:dyDescent="0.45">
      <c r="A203" s="79" t="s">
        <v>774</v>
      </c>
      <c r="B203" s="79" t="s">
        <v>775</v>
      </c>
      <c r="C203" s="79" t="s">
        <v>776</v>
      </c>
      <c r="D203" s="79" t="s">
        <v>777</v>
      </c>
      <c r="E203" s="79" t="s">
        <v>780</v>
      </c>
      <c r="F203" s="79" t="s">
        <v>781</v>
      </c>
      <c r="G203" s="79" t="s">
        <v>817</v>
      </c>
      <c r="H203" s="79" t="s">
        <v>818</v>
      </c>
      <c r="I203" s="79" t="s">
        <v>1501</v>
      </c>
      <c r="J203" s="80">
        <v>0</v>
      </c>
      <c r="K203" s="80">
        <v>3520089400</v>
      </c>
      <c r="L203" s="80">
        <v>14185743650</v>
      </c>
      <c r="M203" s="80">
        <v>10665654250</v>
      </c>
      <c r="N203" s="80">
        <v>0</v>
      </c>
      <c r="O203" s="92">
        <v>0</v>
      </c>
      <c r="P203" s="104" t="s">
        <v>1534</v>
      </c>
    </row>
    <row r="204" spans="1:16" x14ac:dyDescent="0.45">
      <c r="A204" s="79" t="s">
        <v>774</v>
      </c>
      <c r="B204" s="79" t="s">
        <v>775</v>
      </c>
      <c r="C204" s="79" t="s">
        <v>776</v>
      </c>
      <c r="D204" s="79" t="s">
        <v>777</v>
      </c>
      <c r="E204" s="79" t="s">
        <v>780</v>
      </c>
      <c r="F204" s="79" t="s">
        <v>781</v>
      </c>
      <c r="G204" s="79" t="s">
        <v>603</v>
      </c>
      <c r="H204" s="79" t="s">
        <v>604</v>
      </c>
      <c r="I204" s="79" t="s">
        <v>1469</v>
      </c>
      <c r="J204" s="80">
        <v>0</v>
      </c>
      <c r="K204" s="80">
        <v>183260000</v>
      </c>
      <c r="L204" s="80">
        <v>21641093870</v>
      </c>
      <c r="M204" s="80">
        <v>21657442720</v>
      </c>
      <c r="N204" s="80">
        <v>0</v>
      </c>
      <c r="O204" s="92">
        <v>199608850</v>
      </c>
      <c r="P204" s="104" t="s">
        <v>1534</v>
      </c>
    </row>
    <row r="205" spans="1:16" x14ac:dyDescent="0.45">
      <c r="A205" s="79" t="s">
        <v>774</v>
      </c>
      <c r="B205" s="79" t="s">
        <v>775</v>
      </c>
      <c r="C205" s="79" t="s">
        <v>776</v>
      </c>
      <c r="D205" s="79" t="s">
        <v>777</v>
      </c>
      <c r="E205" s="79" t="s">
        <v>780</v>
      </c>
      <c r="F205" s="79" t="s">
        <v>781</v>
      </c>
      <c r="G205" s="79" t="s">
        <v>819</v>
      </c>
      <c r="H205" s="79" t="s">
        <v>820</v>
      </c>
      <c r="I205" s="79" t="s">
        <v>1502</v>
      </c>
      <c r="J205" s="80">
        <v>0</v>
      </c>
      <c r="K205" s="80">
        <v>0</v>
      </c>
      <c r="L205" s="80">
        <v>12045374500</v>
      </c>
      <c r="M205" s="80">
        <v>12045374500</v>
      </c>
      <c r="N205" s="80">
        <v>0</v>
      </c>
      <c r="O205" s="92">
        <v>0</v>
      </c>
      <c r="P205" s="104" t="s">
        <v>1534</v>
      </c>
    </row>
    <row r="206" spans="1:16" x14ac:dyDescent="0.45">
      <c r="A206" s="79" t="s">
        <v>774</v>
      </c>
      <c r="B206" s="79" t="s">
        <v>775</v>
      </c>
      <c r="C206" s="79" t="s">
        <v>776</v>
      </c>
      <c r="D206" s="79" t="s">
        <v>777</v>
      </c>
      <c r="E206" s="79" t="s">
        <v>780</v>
      </c>
      <c r="F206" s="79" t="s">
        <v>781</v>
      </c>
      <c r="G206" s="79" t="s">
        <v>821</v>
      </c>
      <c r="H206" s="79" t="s">
        <v>822</v>
      </c>
      <c r="I206" s="79" t="s">
        <v>1503</v>
      </c>
      <c r="J206" s="80">
        <v>0</v>
      </c>
      <c r="K206" s="80">
        <v>69171400</v>
      </c>
      <c r="L206" s="80">
        <v>69171400</v>
      </c>
      <c r="M206" s="80">
        <v>0</v>
      </c>
      <c r="N206" s="80">
        <v>0</v>
      </c>
      <c r="O206" s="92">
        <v>0</v>
      </c>
      <c r="P206" s="104" t="s">
        <v>1534</v>
      </c>
    </row>
    <row r="207" spans="1:16" x14ac:dyDescent="0.45">
      <c r="A207" s="79" t="s">
        <v>774</v>
      </c>
      <c r="B207" s="79" t="s">
        <v>775</v>
      </c>
      <c r="C207" s="79" t="s">
        <v>776</v>
      </c>
      <c r="D207" s="79" t="s">
        <v>777</v>
      </c>
      <c r="E207" s="79" t="s">
        <v>780</v>
      </c>
      <c r="F207" s="79" t="s">
        <v>781</v>
      </c>
      <c r="G207" s="79" t="s">
        <v>823</v>
      </c>
      <c r="H207" s="79" t="s">
        <v>824</v>
      </c>
      <c r="I207" s="79" t="s">
        <v>1504</v>
      </c>
      <c r="J207" s="80">
        <v>0</v>
      </c>
      <c r="K207" s="80">
        <v>57750820</v>
      </c>
      <c r="L207" s="80">
        <v>390473320</v>
      </c>
      <c r="M207" s="80">
        <v>332722500</v>
      </c>
      <c r="N207" s="80">
        <v>0</v>
      </c>
      <c r="O207" s="92">
        <v>0</v>
      </c>
      <c r="P207" s="104" t="s">
        <v>1534</v>
      </c>
    </row>
    <row r="208" spans="1:16" x14ac:dyDescent="0.45">
      <c r="A208" s="79" t="s">
        <v>774</v>
      </c>
      <c r="B208" s="79" t="s">
        <v>775</v>
      </c>
      <c r="C208" s="79" t="s">
        <v>776</v>
      </c>
      <c r="D208" s="79" t="s">
        <v>777</v>
      </c>
      <c r="E208" s="79" t="s">
        <v>780</v>
      </c>
      <c r="F208" s="79" t="s">
        <v>781</v>
      </c>
      <c r="G208" s="79" t="s">
        <v>825</v>
      </c>
      <c r="H208" s="79" t="s">
        <v>826</v>
      </c>
      <c r="I208" s="79" t="s">
        <v>1505</v>
      </c>
      <c r="J208" s="80">
        <v>0</v>
      </c>
      <c r="K208" s="80">
        <v>0</v>
      </c>
      <c r="L208" s="80">
        <v>193193371510</v>
      </c>
      <c r="M208" s="80">
        <v>193193371510</v>
      </c>
      <c r="N208" s="80">
        <v>0</v>
      </c>
      <c r="O208" s="92">
        <v>0</v>
      </c>
      <c r="P208" s="104" t="s">
        <v>1534</v>
      </c>
    </row>
    <row r="209" spans="1:16" x14ac:dyDescent="0.45">
      <c r="A209" s="79" t="s">
        <v>774</v>
      </c>
      <c r="B209" s="79" t="s">
        <v>775</v>
      </c>
      <c r="C209" s="79" t="s">
        <v>776</v>
      </c>
      <c r="D209" s="79" t="s">
        <v>777</v>
      </c>
      <c r="E209" s="79" t="s">
        <v>780</v>
      </c>
      <c r="F209" s="79" t="s">
        <v>781</v>
      </c>
      <c r="G209" s="79" t="s">
        <v>591</v>
      </c>
      <c r="H209" s="79" t="s">
        <v>592</v>
      </c>
      <c r="I209" s="79" t="s">
        <v>1470</v>
      </c>
      <c r="J209" s="80">
        <v>0</v>
      </c>
      <c r="K209" s="80">
        <v>0</v>
      </c>
      <c r="L209" s="80">
        <v>4660331150</v>
      </c>
      <c r="M209" s="80">
        <v>4660331150</v>
      </c>
      <c r="N209" s="80">
        <v>0</v>
      </c>
      <c r="O209" s="92">
        <v>0</v>
      </c>
      <c r="P209" s="104" t="s">
        <v>1534</v>
      </c>
    </row>
    <row r="210" spans="1:16" x14ac:dyDescent="0.45">
      <c r="A210" s="79" t="s">
        <v>774</v>
      </c>
      <c r="B210" s="79" t="s">
        <v>775</v>
      </c>
      <c r="C210" s="79" t="s">
        <v>776</v>
      </c>
      <c r="D210" s="79" t="s">
        <v>777</v>
      </c>
      <c r="E210" s="79" t="s">
        <v>780</v>
      </c>
      <c r="F210" s="79" t="s">
        <v>781</v>
      </c>
      <c r="G210" s="79" t="s">
        <v>827</v>
      </c>
      <c r="H210" s="79" t="s">
        <v>828</v>
      </c>
      <c r="I210" s="79" t="s">
        <v>1506</v>
      </c>
      <c r="J210" s="80">
        <v>0</v>
      </c>
      <c r="K210" s="80">
        <v>278250000</v>
      </c>
      <c r="L210" s="80">
        <v>272730396200</v>
      </c>
      <c r="M210" s="80">
        <v>294047376200</v>
      </c>
      <c r="N210" s="80">
        <v>0</v>
      </c>
      <c r="O210" s="92">
        <v>21595230000</v>
      </c>
      <c r="P210" s="104" t="s">
        <v>1534</v>
      </c>
    </row>
    <row r="211" spans="1:16" x14ac:dyDescent="0.45">
      <c r="A211" s="79" t="s">
        <v>774</v>
      </c>
      <c r="B211" s="79" t="s">
        <v>775</v>
      </c>
      <c r="C211" s="79" t="s">
        <v>776</v>
      </c>
      <c r="D211" s="79" t="s">
        <v>777</v>
      </c>
      <c r="E211" s="79" t="s">
        <v>780</v>
      </c>
      <c r="F211" s="79" t="s">
        <v>781</v>
      </c>
      <c r="G211" s="79" t="s">
        <v>595</v>
      </c>
      <c r="H211" s="79" t="s">
        <v>596</v>
      </c>
      <c r="I211" s="79" t="s">
        <v>1471</v>
      </c>
      <c r="J211" s="80">
        <v>0</v>
      </c>
      <c r="K211" s="80">
        <v>0</v>
      </c>
      <c r="L211" s="80">
        <v>521658347800</v>
      </c>
      <c r="M211" s="80">
        <v>521835687600</v>
      </c>
      <c r="N211" s="80">
        <v>0</v>
      </c>
      <c r="O211" s="92">
        <v>177339800</v>
      </c>
      <c r="P211" s="104" t="s">
        <v>1534</v>
      </c>
    </row>
    <row r="212" spans="1:16" x14ac:dyDescent="0.45">
      <c r="A212" s="79" t="s">
        <v>774</v>
      </c>
      <c r="B212" s="79" t="s">
        <v>775</v>
      </c>
      <c r="C212" s="79" t="s">
        <v>776</v>
      </c>
      <c r="D212" s="79" t="s">
        <v>777</v>
      </c>
      <c r="E212" s="79" t="s">
        <v>780</v>
      </c>
      <c r="F212" s="79" t="s">
        <v>781</v>
      </c>
      <c r="G212" s="79" t="s">
        <v>829</v>
      </c>
      <c r="H212" s="79" t="s">
        <v>830</v>
      </c>
      <c r="I212" s="79" t="s">
        <v>1507</v>
      </c>
      <c r="J212" s="80">
        <v>0</v>
      </c>
      <c r="K212" s="80">
        <v>99580000</v>
      </c>
      <c r="L212" s="80">
        <v>99580000</v>
      </c>
      <c r="M212" s="80">
        <v>0</v>
      </c>
      <c r="N212" s="80">
        <v>0</v>
      </c>
      <c r="O212" s="92">
        <v>0</v>
      </c>
      <c r="P212" s="104" t="s">
        <v>1534</v>
      </c>
    </row>
    <row r="213" spans="1:16" x14ac:dyDescent="0.45">
      <c r="A213" s="79" t="s">
        <v>774</v>
      </c>
      <c r="B213" s="79" t="s">
        <v>775</v>
      </c>
      <c r="C213" s="79" t="s">
        <v>776</v>
      </c>
      <c r="D213" s="79" t="s">
        <v>777</v>
      </c>
      <c r="E213" s="79" t="s">
        <v>780</v>
      </c>
      <c r="F213" s="79" t="s">
        <v>781</v>
      </c>
      <c r="G213" s="79" t="s">
        <v>548</v>
      </c>
      <c r="H213" s="79" t="s">
        <v>549</v>
      </c>
      <c r="I213" s="79" t="s">
        <v>1461</v>
      </c>
      <c r="J213" s="80">
        <v>0</v>
      </c>
      <c r="K213" s="80">
        <v>0</v>
      </c>
      <c r="L213" s="80">
        <v>233944487</v>
      </c>
      <c r="M213" s="80">
        <v>233944487</v>
      </c>
      <c r="N213" s="80">
        <v>0</v>
      </c>
      <c r="O213" s="92">
        <v>0</v>
      </c>
      <c r="P213" s="104" t="s">
        <v>1534</v>
      </c>
    </row>
    <row r="214" spans="1:16" x14ac:dyDescent="0.45">
      <c r="A214" s="79" t="s">
        <v>774</v>
      </c>
      <c r="B214" s="79" t="s">
        <v>775</v>
      </c>
      <c r="C214" s="79" t="s">
        <v>776</v>
      </c>
      <c r="D214" s="79" t="s">
        <v>777</v>
      </c>
      <c r="E214" s="79" t="s">
        <v>780</v>
      </c>
      <c r="F214" s="79" t="s">
        <v>781</v>
      </c>
      <c r="G214" s="79" t="s">
        <v>597</v>
      </c>
      <c r="H214" s="79" t="s">
        <v>598</v>
      </c>
      <c r="I214" s="79" t="s">
        <v>444</v>
      </c>
      <c r="J214" s="80">
        <v>0</v>
      </c>
      <c r="K214" s="80">
        <v>0</v>
      </c>
      <c r="L214" s="80">
        <v>9426089360</v>
      </c>
      <c r="M214" s="80">
        <v>9426089360</v>
      </c>
      <c r="N214" s="80">
        <v>0</v>
      </c>
      <c r="O214" s="92">
        <v>0</v>
      </c>
      <c r="P214" s="104" t="s">
        <v>1534</v>
      </c>
    </row>
    <row r="215" spans="1:16" x14ac:dyDescent="0.45">
      <c r="A215" s="79" t="s">
        <v>774</v>
      </c>
      <c r="B215" s="79" t="s">
        <v>775</v>
      </c>
      <c r="C215" s="79" t="s">
        <v>776</v>
      </c>
      <c r="D215" s="79" t="s">
        <v>777</v>
      </c>
      <c r="E215" s="79" t="s">
        <v>780</v>
      </c>
      <c r="F215" s="79" t="s">
        <v>781</v>
      </c>
      <c r="G215" s="79" t="s">
        <v>831</v>
      </c>
      <c r="H215" s="79" t="s">
        <v>832</v>
      </c>
      <c r="I215" s="79" t="s">
        <v>444</v>
      </c>
      <c r="J215" s="80">
        <v>0</v>
      </c>
      <c r="K215" s="80">
        <v>0</v>
      </c>
      <c r="L215" s="80">
        <v>173746000</v>
      </c>
      <c r="M215" s="80">
        <v>173746000</v>
      </c>
      <c r="N215" s="80">
        <v>0</v>
      </c>
      <c r="O215" s="92">
        <v>0</v>
      </c>
      <c r="P215" s="104" t="s">
        <v>1534</v>
      </c>
    </row>
    <row r="216" spans="1:16" x14ac:dyDescent="0.45">
      <c r="A216" s="79" t="s">
        <v>774</v>
      </c>
      <c r="B216" s="79" t="s">
        <v>775</v>
      </c>
      <c r="C216" s="79" t="s">
        <v>776</v>
      </c>
      <c r="D216" s="79" t="s">
        <v>777</v>
      </c>
      <c r="E216" s="79" t="s">
        <v>780</v>
      </c>
      <c r="F216" s="79" t="s">
        <v>781</v>
      </c>
      <c r="G216" s="79" t="s">
        <v>833</v>
      </c>
      <c r="H216" s="79" t="s">
        <v>834</v>
      </c>
      <c r="I216" s="79" t="s">
        <v>444</v>
      </c>
      <c r="J216" s="80">
        <v>0</v>
      </c>
      <c r="K216" s="80">
        <v>0</v>
      </c>
      <c r="L216" s="80">
        <v>429896000</v>
      </c>
      <c r="M216" s="80">
        <v>429896000</v>
      </c>
      <c r="N216" s="80">
        <v>0</v>
      </c>
      <c r="O216" s="92">
        <v>0</v>
      </c>
      <c r="P216" s="104" t="s">
        <v>1534</v>
      </c>
    </row>
    <row r="217" spans="1:16" x14ac:dyDescent="0.45">
      <c r="A217" s="79" t="s">
        <v>774</v>
      </c>
      <c r="B217" s="79" t="s">
        <v>775</v>
      </c>
      <c r="C217" s="79" t="s">
        <v>776</v>
      </c>
      <c r="D217" s="79" t="s">
        <v>777</v>
      </c>
      <c r="E217" s="79" t="s">
        <v>780</v>
      </c>
      <c r="F217" s="79" t="s">
        <v>781</v>
      </c>
      <c r="G217" s="79" t="s">
        <v>835</v>
      </c>
      <c r="H217" s="79" t="s">
        <v>836</v>
      </c>
      <c r="I217" s="79" t="s">
        <v>444</v>
      </c>
      <c r="J217" s="80">
        <v>0</v>
      </c>
      <c r="K217" s="80">
        <v>0</v>
      </c>
      <c r="L217" s="80">
        <v>17500000</v>
      </c>
      <c r="M217" s="80">
        <v>17500000</v>
      </c>
      <c r="N217" s="80">
        <v>0</v>
      </c>
      <c r="O217" s="92">
        <v>0</v>
      </c>
      <c r="P217" s="104" t="s">
        <v>1534</v>
      </c>
    </row>
    <row r="218" spans="1:16" x14ac:dyDescent="0.45">
      <c r="A218" s="79" t="s">
        <v>774</v>
      </c>
      <c r="B218" s="79" t="s">
        <v>775</v>
      </c>
      <c r="C218" s="79" t="s">
        <v>776</v>
      </c>
      <c r="D218" s="79" t="s">
        <v>777</v>
      </c>
      <c r="E218" s="79" t="s">
        <v>780</v>
      </c>
      <c r="F218" s="79" t="s">
        <v>781</v>
      </c>
      <c r="G218" s="79" t="s">
        <v>837</v>
      </c>
      <c r="H218" s="79" t="s">
        <v>838</v>
      </c>
      <c r="I218" s="79" t="s">
        <v>444</v>
      </c>
      <c r="J218" s="80">
        <v>0</v>
      </c>
      <c r="K218" s="80">
        <v>0</v>
      </c>
      <c r="L218" s="80">
        <v>29420000</v>
      </c>
      <c r="M218" s="80">
        <v>29420000</v>
      </c>
      <c r="N218" s="80">
        <v>0</v>
      </c>
      <c r="O218" s="92">
        <v>0</v>
      </c>
      <c r="P218" s="104" t="s">
        <v>1534</v>
      </c>
    </row>
    <row r="219" spans="1:16" x14ac:dyDescent="0.45">
      <c r="A219" s="79" t="s">
        <v>774</v>
      </c>
      <c r="B219" s="79" t="s">
        <v>775</v>
      </c>
      <c r="C219" s="79" t="s">
        <v>776</v>
      </c>
      <c r="D219" s="79" t="s">
        <v>777</v>
      </c>
      <c r="E219" s="79" t="s">
        <v>780</v>
      </c>
      <c r="F219" s="79" t="s">
        <v>781</v>
      </c>
      <c r="G219" s="79" t="s">
        <v>839</v>
      </c>
      <c r="H219" s="79" t="s">
        <v>840</v>
      </c>
      <c r="I219" s="79" t="s">
        <v>444</v>
      </c>
      <c r="J219" s="80">
        <v>0</v>
      </c>
      <c r="K219" s="80">
        <v>0</v>
      </c>
      <c r="L219" s="80">
        <v>12691709082</v>
      </c>
      <c r="M219" s="80">
        <v>12691735452</v>
      </c>
      <c r="N219" s="80">
        <v>0</v>
      </c>
      <c r="O219" s="92">
        <v>26370</v>
      </c>
      <c r="P219" s="104" t="s">
        <v>1534</v>
      </c>
    </row>
    <row r="220" spans="1:16" x14ac:dyDescent="0.45">
      <c r="A220" s="79" t="s">
        <v>774</v>
      </c>
      <c r="B220" s="79" t="s">
        <v>775</v>
      </c>
      <c r="C220" s="79" t="s">
        <v>776</v>
      </c>
      <c r="D220" s="79" t="s">
        <v>777</v>
      </c>
      <c r="E220" s="79" t="s">
        <v>780</v>
      </c>
      <c r="F220" s="79" t="s">
        <v>781</v>
      </c>
      <c r="G220" s="79" t="s">
        <v>841</v>
      </c>
      <c r="H220" s="79" t="s">
        <v>842</v>
      </c>
      <c r="I220" s="79" t="s">
        <v>444</v>
      </c>
      <c r="J220" s="80">
        <v>0</v>
      </c>
      <c r="K220" s="80">
        <v>0</v>
      </c>
      <c r="L220" s="80">
        <v>20463660</v>
      </c>
      <c r="M220" s="80">
        <v>20463660</v>
      </c>
      <c r="N220" s="80">
        <v>0</v>
      </c>
      <c r="O220" s="92">
        <v>0</v>
      </c>
      <c r="P220" s="104" t="s">
        <v>1534</v>
      </c>
    </row>
    <row r="221" spans="1:16" x14ac:dyDescent="0.45">
      <c r="A221" s="79" t="s">
        <v>774</v>
      </c>
      <c r="B221" s="79" t="s">
        <v>775</v>
      </c>
      <c r="C221" s="79" t="s">
        <v>776</v>
      </c>
      <c r="D221" s="79" t="s">
        <v>777</v>
      </c>
      <c r="E221" s="79" t="s">
        <v>780</v>
      </c>
      <c r="F221" s="79" t="s">
        <v>781</v>
      </c>
      <c r="G221" s="79" t="s">
        <v>599</v>
      </c>
      <c r="H221" s="79" t="s">
        <v>600</v>
      </c>
      <c r="I221" s="79" t="s">
        <v>444</v>
      </c>
      <c r="J221" s="80">
        <v>0</v>
      </c>
      <c r="K221" s="80">
        <v>0</v>
      </c>
      <c r="L221" s="80">
        <v>395289158918</v>
      </c>
      <c r="M221" s="80">
        <v>395289158918</v>
      </c>
      <c r="N221" s="80">
        <v>0</v>
      </c>
      <c r="O221" s="92">
        <v>0</v>
      </c>
      <c r="P221" s="104" t="s">
        <v>1534</v>
      </c>
    </row>
    <row r="222" spans="1:16" x14ac:dyDescent="0.45">
      <c r="A222" s="79" t="s">
        <v>774</v>
      </c>
      <c r="B222" s="79" t="s">
        <v>775</v>
      </c>
      <c r="C222" s="79" t="s">
        <v>776</v>
      </c>
      <c r="D222" s="79" t="s">
        <v>777</v>
      </c>
      <c r="E222" s="79" t="s">
        <v>780</v>
      </c>
      <c r="F222" s="79" t="s">
        <v>781</v>
      </c>
      <c r="G222" s="79" t="s">
        <v>550</v>
      </c>
      <c r="H222" s="79" t="s">
        <v>551</v>
      </c>
      <c r="I222" s="79" t="s">
        <v>444</v>
      </c>
      <c r="J222" s="80">
        <v>0</v>
      </c>
      <c r="K222" s="80">
        <v>0</v>
      </c>
      <c r="L222" s="80">
        <v>382133462</v>
      </c>
      <c r="M222" s="80">
        <v>382133462</v>
      </c>
      <c r="N222" s="80">
        <v>0</v>
      </c>
      <c r="O222" s="92">
        <v>0</v>
      </c>
      <c r="P222" s="104" t="s">
        <v>1534</v>
      </c>
    </row>
    <row r="223" spans="1:16" x14ac:dyDescent="0.45">
      <c r="A223" s="79" t="s">
        <v>774</v>
      </c>
      <c r="B223" s="79" t="s">
        <v>775</v>
      </c>
      <c r="C223" s="79" t="s">
        <v>776</v>
      </c>
      <c r="D223" s="79" t="s">
        <v>777</v>
      </c>
      <c r="E223" s="79" t="s">
        <v>780</v>
      </c>
      <c r="F223" s="79" t="s">
        <v>781</v>
      </c>
      <c r="G223" s="79" t="s">
        <v>843</v>
      </c>
      <c r="H223" s="79" t="s">
        <v>844</v>
      </c>
      <c r="I223" s="79" t="s">
        <v>444</v>
      </c>
      <c r="J223" s="80">
        <v>0</v>
      </c>
      <c r="K223" s="80">
        <v>0</v>
      </c>
      <c r="L223" s="80">
        <v>150158880</v>
      </c>
      <c r="M223" s="80">
        <v>150158880</v>
      </c>
      <c r="N223" s="80">
        <v>0</v>
      </c>
      <c r="O223" s="92">
        <v>0</v>
      </c>
      <c r="P223" s="104" t="s">
        <v>1534</v>
      </c>
    </row>
    <row r="224" spans="1:16" x14ac:dyDescent="0.45">
      <c r="A224" s="79" t="s">
        <v>774</v>
      </c>
      <c r="B224" s="79" t="s">
        <v>775</v>
      </c>
      <c r="C224" s="79" t="s">
        <v>776</v>
      </c>
      <c r="D224" s="79" t="s">
        <v>777</v>
      </c>
      <c r="E224" s="79" t="s">
        <v>780</v>
      </c>
      <c r="F224" s="79" t="s">
        <v>781</v>
      </c>
      <c r="G224" s="79" t="s">
        <v>845</v>
      </c>
      <c r="H224" s="79" t="s">
        <v>846</v>
      </c>
      <c r="I224" s="79" t="s">
        <v>444</v>
      </c>
      <c r="J224" s="80">
        <v>0</v>
      </c>
      <c r="K224" s="80">
        <v>0</v>
      </c>
      <c r="L224" s="80">
        <v>371300000</v>
      </c>
      <c r="M224" s="80">
        <v>371300000</v>
      </c>
      <c r="N224" s="80">
        <v>0</v>
      </c>
      <c r="O224" s="92">
        <v>0</v>
      </c>
      <c r="P224" s="104" t="s">
        <v>1534</v>
      </c>
    </row>
    <row r="225" spans="1:16" x14ac:dyDescent="0.45">
      <c r="A225" s="79" t="s">
        <v>774</v>
      </c>
      <c r="B225" s="79" t="s">
        <v>775</v>
      </c>
      <c r="C225" s="79" t="s">
        <v>776</v>
      </c>
      <c r="D225" s="79" t="s">
        <v>777</v>
      </c>
      <c r="E225" s="79" t="s">
        <v>780</v>
      </c>
      <c r="F225" s="79" t="s">
        <v>781</v>
      </c>
      <c r="G225" s="79" t="s">
        <v>847</v>
      </c>
      <c r="H225" s="79" t="s">
        <v>848</v>
      </c>
      <c r="I225" s="79" t="s">
        <v>444</v>
      </c>
      <c r="J225" s="80">
        <v>0</v>
      </c>
      <c r="K225" s="80">
        <v>0</v>
      </c>
      <c r="L225" s="80">
        <v>100640000</v>
      </c>
      <c r="M225" s="80">
        <v>100640000</v>
      </c>
      <c r="N225" s="80">
        <v>0</v>
      </c>
      <c r="O225" s="92">
        <v>0</v>
      </c>
      <c r="P225" s="104" t="s">
        <v>1534</v>
      </c>
    </row>
    <row r="226" spans="1:16" x14ac:dyDescent="0.45">
      <c r="A226" s="79" t="s">
        <v>774</v>
      </c>
      <c r="B226" s="79" t="s">
        <v>775</v>
      </c>
      <c r="C226" s="79" t="s">
        <v>776</v>
      </c>
      <c r="D226" s="79" t="s">
        <v>777</v>
      </c>
      <c r="E226" s="79" t="s">
        <v>780</v>
      </c>
      <c r="F226" s="79" t="s">
        <v>781</v>
      </c>
      <c r="G226" s="79" t="s">
        <v>849</v>
      </c>
      <c r="H226" s="79" t="s">
        <v>850</v>
      </c>
      <c r="I226" s="79" t="s">
        <v>444</v>
      </c>
      <c r="J226" s="80">
        <v>0</v>
      </c>
      <c r="K226" s="80">
        <v>0</v>
      </c>
      <c r="L226" s="80">
        <v>1751838748</v>
      </c>
      <c r="M226" s="80">
        <v>1751838748</v>
      </c>
      <c r="N226" s="80">
        <v>0</v>
      </c>
      <c r="O226" s="92">
        <v>0</v>
      </c>
      <c r="P226" s="104" t="s">
        <v>1534</v>
      </c>
    </row>
    <row r="227" spans="1:16" x14ac:dyDescent="0.45">
      <c r="A227" s="79" t="s">
        <v>774</v>
      </c>
      <c r="B227" s="79" t="s">
        <v>775</v>
      </c>
      <c r="C227" s="79" t="s">
        <v>776</v>
      </c>
      <c r="D227" s="79" t="s">
        <v>777</v>
      </c>
      <c r="E227" s="79" t="s">
        <v>780</v>
      </c>
      <c r="F227" s="79" t="s">
        <v>781</v>
      </c>
      <c r="G227" s="79" t="s">
        <v>552</v>
      </c>
      <c r="H227" s="79" t="s">
        <v>553</v>
      </c>
      <c r="I227" s="79" t="s">
        <v>444</v>
      </c>
      <c r="J227" s="80">
        <v>0</v>
      </c>
      <c r="K227" s="80">
        <v>0</v>
      </c>
      <c r="L227" s="80">
        <v>1068592497</v>
      </c>
      <c r="M227" s="80">
        <v>1068696869</v>
      </c>
      <c r="N227" s="80">
        <v>0</v>
      </c>
      <c r="O227" s="92">
        <v>104372</v>
      </c>
      <c r="P227" s="104" t="s">
        <v>1534</v>
      </c>
    </row>
    <row r="228" spans="1:16" x14ac:dyDescent="0.45">
      <c r="A228" s="79" t="s">
        <v>774</v>
      </c>
      <c r="B228" s="79" t="s">
        <v>775</v>
      </c>
      <c r="C228" s="79" t="s">
        <v>776</v>
      </c>
      <c r="D228" s="79" t="s">
        <v>777</v>
      </c>
      <c r="E228" s="79" t="s">
        <v>780</v>
      </c>
      <c r="F228" s="79" t="s">
        <v>781</v>
      </c>
      <c r="G228" s="79" t="s">
        <v>627</v>
      </c>
      <c r="H228" s="79" t="s">
        <v>628</v>
      </c>
      <c r="I228" s="79" t="s">
        <v>444</v>
      </c>
      <c r="J228" s="80">
        <v>0</v>
      </c>
      <c r="K228" s="80">
        <v>0</v>
      </c>
      <c r="L228" s="80">
        <v>95822550000</v>
      </c>
      <c r="M228" s="80">
        <v>95822550000</v>
      </c>
      <c r="N228" s="80">
        <v>0</v>
      </c>
      <c r="O228" s="92">
        <v>0</v>
      </c>
      <c r="P228" s="104" t="s">
        <v>1534</v>
      </c>
    </row>
    <row r="229" spans="1:16" x14ac:dyDescent="0.45">
      <c r="A229" s="79" t="s">
        <v>774</v>
      </c>
      <c r="B229" s="79" t="s">
        <v>775</v>
      </c>
      <c r="C229" s="79" t="s">
        <v>776</v>
      </c>
      <c r="D229" s="79" t="s">
        <v>777</v>
      </c>
      <c r="E229" s="79" t="s">
        <v>780</v>
      </c>
      <c r="F229" s="79" t="s">
        <v>781</v>
      </c>
      <c r="G229" s="79" t="s">
        <v>676</v>
      </c>
      <c r="H229" s="79" t="s">
        <v>677</v>
      </c>
      <c r="I229" s="79" t="s">
        <v>444</v>
      </c>
      <c r="J229" s="80">
        <v>0</v>
      </c>
      <c r="K229" s="80">
        <v>0</v>
      </c>
      <c r="L229" s="80">
        <v>921070000</v>
      </c>
      <c r="M229" s="80">
        <v>921070000</v>
      </c>
      <c r="N229" s="80">
        <v>0</v>
      </c>
      <c r="O229" s="92">
        <v>0</v>
      </c>
      <c r="P229" s="104" t="s">
        <v>1534</v>
      </c>
    </row>
    <row r="230" spans="1:16" x14ac:dyDescent="0.45">
      <c r="A230" s="79" t="s">
        <v>774</v>
      </c>
      <c r="B230" s="79" t="s">
        <v>775</v>
      </c>
      <c r="C230" s="79" t="s">
        <v>776</v>
      </c>
      <c r="D230" s="79" t="s">
        <v>777</v>
      </c>
      <c r="E230" s="79" t="s">
        <v>780</v>
      </c>
      <c r="F230" s="79" t="s">
        <v>781</v>
      </c>
      <c r="G230" s="79" t="s">
        <v>851</v>
      </c>
      <c r="H230" s="79" t="s">
        <v>852</v>
      </c>
      <c r="I230" s="79" t="s">
        <v>444</v>
      </c>
      <c r="J230" s="80">
        <v>0</v>
      </c>
      <c r="K230" s="80">
        <v>0</v>
      </c>
      <c r="L230" s="80">
        <v>2454680000</v>
      </c>
      <c r="M230" s="80">
        <v>2454680000</v>
      </c>
      <c r="N230" s="80">
        <v>0</v>
      </c>
      <c r="O230" s="92">
        <v>0</v>
      </c>
      <c r="P230" s="104" t="s">
        <v>1534</v>
      </c>
    </row>
    <row r="231" spans="1:16" x14ac:dyDescent="0.45">
      <c r="A231" s="79" t="s">
        <v>774</v>
      </c>
      <c r="B231" s="79" t="s">
        <v>775</v>
      </c>
      <c r="C231" s="79" t="s">
        <v>776</v>
      </c>
      <c r="D231" s="79" t="s">
        <v>777</v>
      </c>
      <c r="E231" s="79" t="s">
        <v>780</v>
      </c>
      <c r="F231" s="79" t="s">
        <v>781</v>
      </c>
      <c r="G231" s="79" t="s">
        <v>853</v>
      </c>
      <c r="H231" s="79" t="s">
        <v>854</v>
      </c>
      <c r="I231" s="79" t="s">
        <v>444</v>
      </c>
      <c r="J231" s="80">
        <v>0</v>
      </c>
      <c r="K231" s="80">
        <v>0</v>
      </c>
      <c r="L231" s="80">
        <v>46450350</v>
      </c>
      <c r="M231" s="80">
        <v>46450350</v>
      </c>
      <c r="N231" s="80">
        <v>0</v>
      </c>
      <c r="O231" s="92">
        <v>0</v>
      </c>
      <c r="P231" s="104" t="s">
        <v>1534</v>
      </c>
    </row>
    <row r="232" spans="1:16" x14ac:dyDescent="0.45">
      <c r="A232" s="79" t="s">
        <v>774</v>
      </c>
      <c r="B232" s="79" t="s">
        <v>775</v>
      </c>
      <c r="C232" s="79" t="s">
        <v>776</v>
      </c>
      <c r="D232" s="79" t="s">
        <v>777</v>
      </c>
      <c r="E232" s="79" t="s">
        <v>780</v>
      </c>
      <c r="F232" s="79" t="s">
        <v>781</v>
      </c>
      <c r="G232" s="79" t="s">
        <v>678</v>
      </c>
      <c r="H232" s="79" t="s">
        <v>679</v>
      </c>
      <c r="I232" s="79" t="s">
        <v>444</v>
      </c>
      <c r="J232" s="80">
        <v>0</v>
      </c>
      <c r="K232" s="80">
        <v>0</v>
      </c>
      <c r="L232" s="80">
        <v>571344000</v>
      </c>
      <c r="M232" s="80">
        <v>571344000</v>
      </c>
      <c r="N232" s="80">
        <v>0</v>
      </c>
      <c r="O232" s="92">
        <v>0</v>
      </c>
      <c r="P232" s="104" t="s">
        <v>1534</v>
      </c>
    </row>
    <row r="233" spans="1:16" x14ac:dyDescent="0.45">
      <c r="A233" s="79" t="s">
        <v>774</v>
      </c>
      <c r="B233" s="79" t="s">
        <v>775</v>
      </c>
      <c r="C233" s="79" t="s">
        <v>776</v>
      </c>
      <c r="D233" s="79" t="s">
        <v>777</v>
      </c>
      <c r="E233" s="79" t="s">
        <v>780</v>
      </c>
      <c r="F233" s="79" t="s">
        <v>781</v>
      </c>
      <c r="G233" s="79" t="s">
        <v>855</v>
      </c>
      <c r="H233" s="79" t="s">
        <v>856</v>
      </c>
      <c r="I233" s="79" t="s">
        <v>444</v>
      </c>
      <c r="J233" s="80">
        <v>0</v>
      </c>
      <c r="K233" s="80">
        <v>0</v>
      </c>
      <c r="L233" s="80">
        <v>2250000000</v>
      </c>
      <c r="M233" s="80">
        <v>2250000000</v>
      </c>
      <c r="N233" s="80">
        <v>0</v>
      </c>
      <c r="O233" s="92">
        <v>0</v>
      </c>
      <c r="P233" s="104" t="s">
        <v>1534</v>
      </c>
    </row>
    <row r="234" spans="1:16" x14ac:dyDescent="0.45">
      <c r="A234" s="79" t="s">
        <v>774</v>
      </c>
      <c r="B234" s="79" t="s">
        <v>775</v>
      </c>
      <c r="C234" s="79" t="s">
        <v>776</v>
      </c>
      <c r="D234" s="79" t="s">
        <v>777</v>
      </c>
      <c r="E234" s="79" t="s">
        <v>780</v>
      </c>
      <c r="F234" s="79" t="s">
        <v>781</v>
      </c>
      <c r="G234" s="79" t="s">
        <v>511</v>
      </c>
      <c r="H234" s="79" t="s">
        <v>512</v>
      </c>
      <c r="I234" s="79" t="s">
        <v>444</v>
      </c>
      <c r="J234" s="80">
        <v>0</v>
      </c>
      <c r="K234" s="80">
        <v>0</v>
      </c>
      <c r="L234" s="80">
        <v>111607146343</v>
      </c>
      <c r="M234" s="80">
        <v>111607146343</v>
      </c>
      <c r="N234" s="80">
        <v>0</v>
      </c>
      <c r="O234" s="92">
        <v>0</v>
      </c>
      <c r="P234" s="104" t="s">
        <v>1534</v>
      </c>
    </row>
    <row r="235" spans="1:16" x14ac:dyDescent="0.45">
      <c r="A235" s="79" t="s">
        <v>774</v>
      </c>
      <c r="B235" s="79" t="s">
        <v>775</v>
      </c>
      <c r="C235" s="79" t="s">
        <v>776</v>
      </c>
      <c r="D235" s="79" t="s">
        <v>777</v>
      </c>
      <c r="E235" s="79" t="s">
        <v>780</v>
      </c>
      <c r="F235" s="79" t="s">
        <v>781</v>
      </c>
      <c r="G235" s="79" t="s">
        <v>702</v>
      </c>
      <c r="H235" s="79" t="s">
        <v>703</v>
      </c>
      <c r="I235" s="79" t="s">
        <v>444</v>
      </c>
      <c r="J235" s="80">
        <v>0</v>
      </c>
      <c r="K235" s="80">
        <v>0</v>
      </c>
      <c r="L235" s="80">
        <v>846284720</v>
      </c>
      <c r="M235" s="80">
        <v>846284720</v>
      </c>
      <c r="N235" s="80">
        <v>0</v>
      </c>
      <c r="O235" s="92">
        <v>0</v>
      </c>
      <c r="P235" s="104" t="s">
        <v>1534</v>
      </c>
    </row>
    <row r="236" spans="1:16" x14ac:dyDescent="0.45">
      <c r="A236" s="79" t="s">
        <v>774</v>
      </c>
      <c r="B236" s="79" t="s">
        <v>775</v>
      </c>
      <c r="C236" s="79" t="s">
        <v>776</v>
      </c>
      <c r="D236" s="79" t="s">
        <v>777</v>
      </c>
      <c r="E236" s="79" t="s">
        <v>780</v>
      </c>
      <c r="F236" s="79" t="s">
        <v>781</v>
      </c>
      <c r="G236" s="79" t="s">
        <v>857</v>
      </c>
      <c r="H236" s="79" t="s">
        <v>858</v>
      </c>
      <c r="I236" s="79" t="s">
        <v>444</v>
      </c>
      <c r="J236" s="80">
        <v>0</v>
      </c>
      <c r="K236" s="80">
        <v>0</v>
      </c>
      <c r="L236" s="80">
        <v>325025400</v>
      </c>
      <c r="M236" s="80">
        <v>325025400</v>
      </c>
      <c r="N236" s="80">
        <v>0</v>
      </c>
      <c r="O236" s="92">
        <v>0</v>
      </c>
      <c r="P236" s="104" t="s">
        <v>1534</v>
      </c>
    </row>
    <row r="237" spans="1:16" x14ac:dyDescent="0.45">
      <c r="A237" s="79" t="s">
        <v>774</v>
      </c>
      <c r="B237" s="79" t="s">
        <v>775</v>
      </c>
      <c r="C237" s="79" t="s">
        <v>776</v>
      </c>
      <c r="D237" s="79" t="s">
        <v>777</v>
      </c>
      <c r="E237" s="79" t="s">
        <v>780</v>
      </c>
      <c r="F237" s="79" t="s">
        <v>781</v>
      </c>
      <c r="G237" s="79" t="s">
        <v>658</v>
      </c>
      <c r="H237" s="79" t="s">
        <v>659</v>
      </c>
      <c r="I237" s="79" t="s">
        <v>444</v>
      </c>
      <c r="J237" s="80">
        <v>0</v>
      </c>
      <c r="K237" s="80">
        <v>0</v>
      </c>
      <c r="L237" s="80">
        <v>11337582905</v>
      </c>
      <c r="M237" s="80">
        <v>11337582905</v>
      </c>
      <c r="N237" s="80">
        <v>0</v>
      </c>
      <c r="O237" s="92">
        <v>0</v>
      </c>
      <c r="P237" s="104" t="s">
        <v>1534</v>
      </c>
    </row>
    <row r="238" spans="1:16" x14ac:dyDescent="0.45">
      <c r="A238" s="79" t="s">
        <v>774</v>
      </c>
      <c r="B238" s="79" t="s">
        <v>775</v>
      </c>
      <c r="C238" s="79" t="s">
        <v>776</v>
      </c>
      <c r="D238" s="79" t="s">
        <v>777</v>
      </c>
      <c r="E238" s="79" t="s">
        <v>780</v>
      </c>
      <c r="F238" s="79" t="s">
        <v>781</v>
      </c>
      <c r="G238" s="79" t="s">
        <v>859</v>
      </c>
      <c r="H238" s="79" t="s">
        <v>860</v>
      </c>
      <c r="I238" s="79" t="s">
        <v>444</v>
      </c>
      <c r="J238" s="80">
        <v>0</v>
      </c>
      <c r="K238" s="80">
        <v>0</v>
      </c>
      <c r="L238" s="80">
        <v>273500000</v>
      </c>
      <c r="M238" s="80">
        <v>273500000</v>
      </c>
      <c r="N238" s="80">
        <v>0</v>
      </c>
      <c r="O238" s="92">
        <v>0</v>
      </c>
      <c r="P238" s="104" t="s">
        <v>1534</v>
      </c>
    </row>
    <row r="239" spans="1:16" x14ac:dyDescent="0.45">
      <c r="A239" s="79" t="s">
        <v>774</v>
      </c>
      <c r="B239" s="79" t="s">
        <v>775</v>
      </c>
      <c r="C239" s="79" t="s">
        <v>776</v>
      </c>
      <c r="D239" s="79" t="s">
        <v>777</v>
      </c>
      <c r="E239" s="79" t="s">
        <v>780</v>
      </c>
      <c r="F239" s="79" t="s">
        <v>781</v>
      </c>
      <c r="G239" s="79" t="s">
        <v>861</v>
      </c>
      <c r="H239" s="79" t="s">
        <v>862</v>
      </c>
      <c r="I239" s="79" t="s">
        <v>444</v>
      </c>
      <c r="J239" s="80">
        <v>0</v>
      </c>
      <c r="K239" s="80">
        <v>0</v>
      </c>
      <c r="L239" s="80">
        <v>26778875622</v>
      </c>
      <c r="M239" s="80">
        <v>26778875622</v>
      </c>
      <c r="N239" s="80">
        <v>0</v>
      </c>
      <c r="O239" s="92">
        <v>0</v>
      </c>
      <c r="P239" s="104" t="s">
        <v>1534</v>
      </c>
    </row>
    <row r="240" spans="1:16" x14ac:dyDescent="0.45">
      <c r="A240" s="79" t="s">
        <v>774</v>
      </c>
      <c r="B240" s="79" t="s">
        <v>775</v>
      </c>
      <c r="C240" s="79" t="s">
        <v>776</v>
      </c>
      <c r="D240" s="79" t="s">
        <v>777</v>
      </c>
      <c r="E240" s="79" t="s">
        <v>780</v>
      </c>
      <c r="F240" s="79" t="s">
        <v>781</v>
      </c>
      <c r="G240" s="79" t="s">
        <v>863</v>
      </c>
      <c r="H240" s="79" t="s">
        <v>864</v>
      </c>
      <c r="I240" s="79" t="s">
        <v>444</v>
      </c>
      <c r="J240" s="80">
        <v>0</v>
      </c>
      <c r="K240" s="80">
        <v>0</v>
      </c>
      <c r="L240" s="80">
        <v>4467880000</v>
      </c>
      <c r="M240" s="80">
        <v>4467880000</v>
      </c>
      <c r="N240" s="80">
        <v>0</v>
      </c>
      <c r="O240" s="92">
        <v>0</v>
      </c>
      <c r="P240" s="104" t="s">
        <v>1534</v>
      </c>
    </row>
    <row r="241" spans="1:16" x14ac:dyDescent="0.45">
      <c r="A241" s="79" t="s">
        <v>774</v>
      </c>
      <c r="B241" s="79" t="s">
        <v>775</v>
      </c>
      <c r="C241" s="79" t="s">
        <v>776</v>
      </c>
      <c r="D241" s="79" t="s">
        <v>777</v>
      </c>
      <c r="E241" s="79" t="s">
        <v>780</v>
      </c>
      <c r="F241" s="79" t="s">
        <v>781</v>
      </c>
      <c r="G241" s="79" t="s">
        <v>680</v>
      </c>
      <c r="H241" s="79" t="s">
        <v>681</v>
      </c>
      <c r="I241" s="79" t="s">
        <v>444</v>
      </c>
      <c r="J241" s="80">
        <v>0</v>
      </c>
      <c r="K241" s="80">
        <v>0</v>
      </c>
      <c r="L241" s="80">
        <v>545000000</v>
      </c>
      <c r="M241" s="80">
        <v>545000000</v>
      </c>
      <c r="N241" s="80">
        <v>0</v>
      </c>
      <c r="O241" s="92">
        <v>0</v>
      </c>
      <c r="P241" s="104" t="s">
        <v>1534</v>
      </c>
    </row>
    <row r="242" spans="1:16" x14ac:dyDescent="0.45">
      <c r="A242" s="79" t="s">
        <v>774</v>
      </c>
      <c r="B242" s="79" t="s">
        <v>775</v>
      </c>
      <c r="C242" s="79" t="s">
        <v>776</v>
      </c>
      <c r="D242" s="79" t="s">
        <v>777</v>
      </c>
      <c r="E242" s="79" t="s">
        <v>780</v>
      </c>
      <c r="F242" s="79" t="s">
        <v>781</v>
      </c>
      <c r="G242" s="79" t="s">
        <v>865</v>
      </c>
      <c r="H242" s="79" t="s">
        <v>866</v>
      </c>
      <c r="I242" s="79" t="s">
        <v>444</v>
      </c>
      <c r="J242" s="80">
        <v>0</v>
      </c>
      <c r="K242" s="80">
        <v>0</v>
      </c>
      <c r="L242" s="80">
        <v>165000000</v>
      </c>
      <c r="M242" s="80">
        <v>165000000</v>
      </c>
      <c r="N242" s="80">
        <v>0</v>
      </c>
      <c r="O242" s="92">
        <v>0</v>
      </c>
      <c r="P242" s="104" t="s">
        <v>1534</v>
      </c>
    </row>
    <row r="243" spans="1:16" x14ac:dyDescent="0.45">
      <c r="A243" s="79" t="s">
        <v>774</v>
      </c>
      <c r="B243" s="79" t="s">
        <v>775</v>
      </c>
      <c r="C243" s="79" t="s">
        <v>776</v>
      </c>
      <c r="D243" s="79" t="s">
        <v>777</v>
      </c>
      <c r="E243" s="79" t="s">
        <v>780</v>
      </c>
      <c r="F243" s="79" t="s">
        <v>781</v>
      </c>
      <c r="G243" s="79" t="s">
        <v>605</v>
      </c>
      <c r="H243" s="79" t="s">
        <v>606</v>
      </c>
      <c r="I243" s="79" t="s">
        <v>444</v>
      </c>
      <c r="J243" s="80">
        <v>0</v>
      </c>
      <c r="K243" s="80">
        <v>0</v>
      </c>
      <c r="L243" s="80">
        <v>736022500</v>
      </c>
      <c r="M243" s="80">
        <v>736022500</v>
      </c>
      <c r="N243" s="80">
        <v>0</v>
      </c>
      <c r="O243" s="92">
        <v>0</v>
      </c>
      <c r="P243" s="104" t="s">
        <v>1534</v>
      </c>
    </row>
    <row r="244" spans="1:16" x14ac:dyDescent="0.45">
      <c r="A244" s="79" t="s">
        <v>774</v>
      </c>
      <c r="B244" s="79" t="s">
        <v>775</v>
      </c>
      <c r="C244" s="79" t="s">
        <v>776</v>
      </c>
      <c r="D244" s="79" t="s">
        <v>777</v>
      </c>
      <c r="E244" s="79" t="s">
        <v>780</v>
      </c>
      <c r="F244" s="79" t="s">
        <v>781</v>
      </c>
      <c r="G244" s="79" t="s">
        <v>867</v>
      </c>
      <c r="H244" s="79" t="s">
        <v>868</v>
      </c>
      <c r="I244" s="79" t="s">
        <v>444</v>
      </c>
      <c r="J244" s="80">
        <v>0</v>
      </c>
      <c r="K244" s="80">
        <v>0</v>
      </c>
      <c r="L244" s="80">
        <v>3916263000</v>
      </c>
      <c r="M244" s="80">
        <v>4205579700</v>
      </c>
      <c r="N244" s="80">
        <v>0</v>
      </c>
      <c r="O244" s="92">
        <v>289316700</v>
      </c>
      <c r="P244" s="104" t="s">
        <v>1534</v>
      </c>
    </row>
    <row r="245" spans="1:16" x14ac:dyDescent="0.45">
      <c r="A245" s="79" t="s">
        <v>774</v>
      </c>
      <c r="B245" s="79" t="s">
        <v>775</v>
      </c>
      <c r="C245" s="79" t="s">
        <v>776</v>
      </c>
      <c r="D245" s="79" t="s">
        <v>777</v>
      </c>
      <c r="E245" s="79" t="s">
        <v>780</v>
      </c>
      <c r="F245" s="79" t="s">
        <v>781</v>
      </c>
      <c r="G245" s="79" t="s">
        <v>513</v>
      </c>
      <c r="H245" s="79" t="s">
        <v>514</v>
      </c>
      <c r="I245" s="79" t="s">
        <v>444</v>
      </c>
      <c r="J245" s="80">
        <v>0</v>
      </c>
      <c r="K245" s="80">
        <v>0</v>
      </c>
      <c r="L245" s="80">
        <v>822155800</v>
      </c>
      <c r="M245" s="80">
        <v>822155800</v>
      </c>
      <c r="N245" s="80">
        <v>0</v>
      </c>
      <c r="O245" s="92">
        <v>0</v>
      </c>
      <c r="P245" s="104" t="s">
        <v>1534</v>
      </c>
    </row>
    <row r="246" spans="1:16" x14ac:dyDescent="0.45">
      <c r="A246" s="79" t="s">
        <v>774</v>
      </c>
      <c r="B246" s="79" t="s">
        <v>775</v>
      </c>
      <c r="C246" s="79" t="s">
        <v>776</v>
      </c>
      <c r="D246" s="79" t="s">
        <v>777</v>
      </c>
      <c r="E246" s="79" t="s">
        <v>780</v>
      </c>
      <c r="F246" s="79" t="s">
        <v>781</v>
      </c>
      <c r="G246" s="79" t="s">
        <v>869</v>
      </c>
      <c r="H246" s="79" t="s">
        <v>870</v>
      </c>
      <c r="I246" s="79" t="s">
        <v>444</v>
      </c>
      <c r="J246" s="80">
        <v>0</v>
      </c>
      <c r="K246" s="80">
        <v>0</v>
      </c>
      <c r="L246" s="80">
        <v>36000000</v>
      </c>
      <c r="M246" s="80">
        <v>36000000</v>
      </c>
      <c r="N246" s="80">
        <v>0</v>
      </c>
      <c r="O246" s="92">
        <v>0</v>
      </c>
      <c r="P246" s="104" t="s">
        <v>1534</v>
      </c>
    </row>
    <row r="247" spans="1:16" x14ac:dyDescent="0.45">
      <c r="A247" s="79" t="s">
        <v>774</v>
      </c>
      <c r="B247" s="79" t="s">
        <v>775</v>
      </c>
      <c r="C247" s="79" t="s">
        <v>776</v>
      </c>
      <c r="D247" s="79" t="s">
        <v>777</v>
      </c>
      <c r="E247" s="79" t="s">
        <v>780</v>
      </c>
      <c r="F247" s="79" t="s">
        <v>781</v>
      </c>
      <c r="G247" s="79" t="s">
        <v>871</v>
      </c>
      <c r="H247" s="79" t="s">
        <v>872</v>
      </c>
      <c r="I247" s="79" t="s">
        <v>444</v>
      </c>
      <c r="J247" s="80">
        <v>0</v>
      </c>
      <c r="K247" s="80">
        <v>0</v>
      </c>
      <c r="L247" s="80">
        <v>264336097</v>
      </c>
      <c r="M247" s="80">
        <v>264336097</v>
      </c>
      <c r="N247" s="80">
        <v>0</v>
      </c>
      <c r="O247" s="92">
        <v>0</v>
      </c>
      <c r="P247" s="104" t="s">
        <v>1534</v>
      </c>
    </row>
    <row r="248" spans="1:16" x14ac:dyDescent="0.45">
      <c r="A248" s="79" t="s">
        <v>774</v>
      </c>
      <c r="B248" s="79" t="s">
        <v>775</v>
      </c>
      <c r="C248" s="79" t="s">
        <v>776</v>
      </c>
      <c r="D248" s="79" t="s">
        <v>777</v>
      </c>
      <c r="E248" s="79" t="s">
        <v>780</v>
      </c>
      <c r="F248" s="79" t="s">
        <v>781</v>
      </c>
      <c r="G248" s="79" t="s">
        <v>873</v>
      </c>
      <c r="H248" s="79" t="s">
        <v>874</v>
      </c>
      <c r="I248" s="79" t="s">
        <v>444</v>
      </c>
      <c r="J248" s="80">
        <v>0</v>
      </c>
      <c r="K248" s="80">
        <v>0</v>
      </c>
      <c r="L248" s="80">
        <v>73000000</v>
      </c>
      <c r="M248" s="80">
        <v>73000000</v>
      </c>
      <c r="N248" s="80">
        <v>0</v>
      </c>
      <c r="O248" s="92">
        <v>0</v>
      </c>
      <c r="P248" s="104" t="s">
        <v>1534</v>
      </c>
    </row>
    <row r="249" spans="1:16" x14ac:dyDescent="0.45">
      <c r="A249" s="79" t="s">
        <v>774</v>
      </c>
      <c r="B249" s="79" t="s">
        <v>775</v>
      </c>
      <c r="C249" s="79" t="s">
        <v>776</v>
      </c>
      <c r="D249" s="79" t="s">
        <v>777</v>
      </c>
      <c r="E249" s="79" t="s">
        <v>780</v>
      </c>
      <c r="F249" s="79" t="s">
        <v>781</v>
      </c>
      <c r="G249" s="79" t="s">
        <v>554</v>
      </c>
      <c r="H249" s="79" t="s">
        <v>555</v>
      </c>
      <c r="I249" s="79" t="s">
        <v>444</v>
      </c>
      <c r="J249" s="80">
        <v>0</v>
      </c>
      <c r="K249" s="80">
        <v>0</v>
      </c>
      <c r="L249" s="80">
        <v>14817615261</v>
      </c>
      <c r="M249" s="80">
        <v>14819224963</v>
      </c>
      <c r="N249" s="80">
        <v>0</v>
      </c>
      <c r="O249" s="92">
        <v>1609702</v>
      </c>
      <c r="P249" s="104" t="s">
        <v>1534</v>
      </c>
    </row>
    <row r="250" spans="1:16" x14ac:dyDescent="0.45">
      <c r="A250" s="79" t="s">
        <v>774</v>
      </c>
      <c r="B250" s="79" t="s">
        <v>775</v>
      </c>
      <c r="C250" s="79" t="s">
        <v>776</v>
      </c>
      <c r="D250" s="79" t="s">
        <v>777</v>
      </c>
      <c r="E250" s="79" t="s">
        <v>780</v>
      </c>
      <c r="F250" s="79" t="s">
        <v>781</v>
      </c>
      <c r="G250" s="79" t="s">
        <v>875</v>
      </c>
      <c r="H250" s="79" t="s">
        <v>876</v>
      </c>
      <c r="I250" s="79" t="s">
        <v>444</v>
      </c>
      <c r="J250" s="80">
        <v>0</v>
      </c>
      <c r="K250" s="80">
        <v>0</v>
      </c>
      <c r="L250" s="80">
        <v>1224385000</v>
      </c>
      <c r="M250" s="80">
        <v>1224385000</v>
      </c>
      <c r="N250" s="80">
        <v>0</v>
      </c>
      <c r="O250" s="92">
        <v>0</v>
      </c>
      <c r="P250" s="104" t="s">
        <v>1534</v>
      </c>
    </row>
    <row r="251" spans="1:16" x14ac:dyDescent="0.45">
      <c r="A251" s="79" t="s">
        <v>774</v>
      </c>
      <c r="B251" s="79" t="s">
        <v>775</v>
      </c>
      <c r="C251" s="79" t="s">
        <v>776</v>
      </c>
      <c r="D251" s="79" t="s">
        <v>777</v>
      </c>
      <c r="E251" s="79" t="s">
        <v>780</v>
      </c>
      <c r="F251" s="79" t="s">
        <v>781</v>
      </c>
      <c r="G251" s="79" t="s">
        <v>877</v>
      </c>
      <c r="H251" s="79" t="s">
        <v>878</v>
      </c>
      <c r="I251" s="79" t="s">
        <v>444</v>
      </c>
      <c r="J251" s="80">
        <v>0</v>
      </c>
      <c r="K251" s="80">
        <v>0</v>
      </c>
      <c r="L251" s="80">
        <v>1218538816</v>
      </c>
      <c r="M251" s="80">
        <v>1713644866</v>
      </c>
      <c r="N251" s="80">
        <v>0</v>
      </c>
      <c r="O251" s="92">
        <v>495106050</v>
      </c>
      <c r="P251" s="104" t="s">
        <v>1534</v>
      </c>
    </row>
    <row r="252" spans="1:16" x14ac:dyDescent="0.45">
      <c r="A252" s="79" t="s">
        <v>774</v>
      </c>
      <c r="B252" s="79" t="s">
        <v>775</v>
      </c>
      <c r="C252" s="79" t="s">
        <v>776</v>
      </c>
      <c r="D252" s="79" t="s">
        <v>777</v>
      </c>
      <c r="E252" s="79" t="s">
        <v>780</v>
      </c>
      <c r="F252" s="79" t="s">
        <v>781</v>
      </c>
      <c r="G252" s="79" t="s">
        <v>607</v>
      </c>
      <c r="H252" s="79" t="s">
        <v>608</v>
      </c>
      <c r="I252" s="79" t="s">
        <v>444</v>
      </c>
      <c r="J252" s="80">
        <v>0</v>
      </c>
      <c r="K252" s="80">
        <v>0</v>
      </c>
      <c r="L252" s="80">
        <v>11790748000</v>
      </c>
      <c r="M252" s="80">
        <v>11790748000</v>
      </c>
      <c r="N252" s="80">
        <v>0</v>
      </c>
      <c r="O252" s="92">
        <v>0</v>
      </c>
      <c r="P252" s="104" t="s">
        <v>1534</v>
      </c>
    </row>
    <row r="253" spans="1:16" x14ac:dyDescent="0.45">
      <c r="A253" s="79" t="s">
        <v>774</v>
      </c>
      <c r="B253" s="79" t="s">
        <v>775</v>
      </c>
      <c r="C253" s="79" t="s">
        <v>776</v>
      </c>
      <c r="D253" s="79" t="s">
        <v>777</v>
      </c>
      <c r="E253" s="79" t="s">
        <v>780</v>
      </c>
      <c r="F253" s="79" t="s">
        <v>781</v>
      </c>
      <c r="G253" s="79" t="s">
        <v>879</v>
      </c>
      <c r="H253" s="79" t="s">
        <v>880</v>
      </c>
      <c r="I253" s="79" t="s">
        <v>444</v>
      </c>
      <c r="J253" s="80">
        <v>0</v>
      </c>
      <c r="K253" s="80">
        <v>0</v>
      </c>
      <c r="L253" s="80">
        <v>24416000</v>
      </c>
      <c r="M253" s="80">
        <v>24416000</v>
      </c>
      <c r="N253" s="80">
        <v>0</v>
      </c>
      <c r="O253" s="92">
        <v>0</v>
      </c>
      <c r="P253" s="104" t="s">
        <v>1534</v>
      </c>
    </row>
    <row r="254" spans="1:16" x14ac:dyDescent="0.45">
      <c r="A254" s="79" t="s">
        <v>774</v>
      </c>
      <c r="B254" s="79" t="s">
        <v>775</v>
      </c>
      <c r="C254" s="79" t="s">
        <v>776</v>
      </c>
      <c r="D254" s="79" t="s">
        <v>777</v>
      </c>
      <c r="E254" s="79" t="s">
        <v>780</v>
      </c>
      <c r="F254" s="79" t="s">
        <v>781</v>
      </c>
      <c r="G254" s="79" t="s">
        <v>556</v>
      </c>
      <c r="H254" s="79" t="s">
        <v>557</v>
      </c>
      <c r="I254" s="79" t="s">
        <v>444</v>
      </c>
      <c r="J254" s="80">
        <v>0</v>
      </c>
      <c r="K254" s="80">
        <v>0</v>
      </c>
      <c r="L254" s="80">
        <v>756552010</v>
      </c>
      <c r="M254" s="80">
        <v>756552010</v>
      </c>
      <c r="N254" s="80">
        <v>0</v>
      </c>
      <c r="O254" s="92">
        <v>0</v>
      </c>
      <c r="P254" s="104" t="s">
        <v>1534</v>
      </c>
    </row>
    <row r="255" spans="1:16" x14ac:dyDescent="0.45">
      <c r="A255" s="79" t="s">
        <v>774</v>
      </c>
      <c r="B255" s="79" t="s">
        <v>775</v>
      </c>
      <c r="C255" s="79" t="s">
        <v>776</v>
      </c>
      <c r="D255" s="79" t="s">
        <v>777</v>
      </c>
      <c r="E255" s="79" t="s">
        <v>780</v>
      </c>
      <c r="F255" s="79" t="s">
        <v>781</v>
      </c>
      <c r="G255" s="79" t="s">
        <v>881</v>
      </c>
      <c r="H255" s="79" t="s">
        <v>882</v>
      </c>
      <c r="I255" s="79" t="s">
        <v>444</v>
      </c>
      <c r="J255" s="80">
        <v>0</v>
      </c>
      <c r="K255" s="80">
        <v>0</v>
      </c>
      <c r="L255" s="80">
        <v>239000000</v>
      </c>
      <c r="M255" s="80">
        <v>239000000</v>
      </c>
      <c r="N255" s="80">
        <v>0</v>
      </c>
      <c r="O255" s="92">
        <v>0</v>
      </c>
      <c r="P255" s="104" t="s">
        <v>1534</v>
      </c>
    </row>
    <row r="256" spans="1:16" x14ac:dyDescent="0.45">
      <c r="A256" s="79" t="s">
        <v>774</v>
      </c>
      <c r="B256" s="79" t="s">
        <v>775</v>
      </c>
      <c r="C256" s="79" t="s">
        <v>776</v>
      </c>
      <c r="D256" s="79" t="s">
        <v>777</v>
      </c>
      <c r="E256" s="79" t="s">
        <v>780</v>
      </c>
      <c r="F256" s="79" t="s">
        <v>781</v>
      </c>
      <c r="G256" s="79" t="s">
        <v>609</v>
      </c>
      <c r="H256" s="79" t="s">
        <v>610</v>
      </c>
      <c r="I256" s="79" t="s">
        <v>444</v>
      </c>
      <c r="J256" s="80">
        <v>0</v>
      </c>
      <c r="K256" s="80">
        <v>0</v>
      </c>
      <c r="L256" s="80">
        <v>368856000</v>
      </c>
      <c r="M256" s="80">
        <v>368856000</v>
      </c>
      <c r="N256" s="80">
        <v>0</v>
      </c>
      <c r="O256" s="92">
        <v>0</v>
      </c>
      <c r="P256" s="104" t="s">
        <v>1534</v>
      </c>
    </row>
    <row r="257" spans="1:16" x14ac:dyDescent="0.45">
      <c r="A257" s="79" t="s">
        <v>774</v>
      </c>
      <c r="B257" s="79" t="s">
        <v>775</v>
      </c>
      <c r="C257" s="79" t="s">
        <v>776</v>
      </c>
      <c r="D257" s="79" t="s">
        <v>777</v>
      </c>
      <c r="E257" s="79" t="s">
        <v>780</v>
      </c>
      <c r="F257" s="79" t="s">
        <v>781</v>
      </c>
      <c r="G257" s="79" t="s">
        <v>558</v>
      </c>
      <c r="H257" s="79" t="s">
        <v>559</v>
      </c>
      <c r="I257" s="79" t="s">
        <v>444</v>
      </c>
      <c r="J257" s="80">
        <v>0</v>
      </c>
      <c r="K257" s="80">
        <v>0</v>
      </c>
      <c r="L257" s="80">
        <v>284179587</v>
      </c>
      <c r="M257" s="80">
        <v>284179587</v>
      </c>
      <c r="N257" s="80">
        <v>0</v>
      </c>
      <c r="O257" s="92">
        <v>0</v>
      </c>
      <c r="P257" s="104" t="s">
        <v>1534</v>
      </c>
    </row>
    <row r="258" spans="1:16" x14ac:dyDescent="0.45">
      <c r="A258" s="79" t="s">
        <v>774</v>
      </c>
      <c r="B258" s="79" t="s">
        <v>775</v>
      </c>
      <c r="C258" s="79" t="s">
        <v>776</v>
      </c>
      <c r="D258" s="79" t="s">
        <v>777</v>
      </c>
      <c r="E258" s="79" t="s">
        <v>780</v>
      </c>
      <c r="F258" s="79" t="s">
        <v>781</v>
      </c>
      <c r="G258" s="79" t="s">
        <v>883</v>
      </c>
      <c r="H258" s="79" t="s">
        <v>884</v>
      </c>
      <c r="I258" s="79" t="s">
        <v>444</v>
      </c>
      <c r="J258" s="80">
        <v>0</v>
      </c>
      <c r="K258" s="80">
        <v>0</v>
      </c>
      <c r="L258" s="80">
        <v>77063000</v>
      </c>
      <c r="M258" s="80">
        <v>77063000</v>
      </c>
      <c r="N258" s="80">
        <v>0</v>
      </c>
      <c r="O258" s="92">
        <v>0</v>
      </c>
      <c r="P258" s="104" t="s">
        <v>1534</v>
      </c>
    </row>
    <row r="259" spans="1:16" x14ac:dyDescent="0.45">
      <c r="A259" s="79" t="s">
        <v>774</v>
      </c>
      <c r="B259" s="79" t="s">
        <v>775</v>
      </c>
      <c r="C259" s="79" t="s">
        <v>776</v>
      </c>
      <c r="D259" s="79" t="s">
        <v>777</v>
      </c>
      <c r="E259" s="79" t="s">
        <v>780</v>
      </c>
      <c r="F259" s="79" t="s">
        <v>781</v>
      </c>
      <c r="G259" s="79" t="s">
        <v>639</v>
      </c>
      <c r="H259" s="79" t="s">
        <v>640</v>
      </c>
      <c r="I259" s="79" t="s">
        <v>444</v>
      </c>
      <c r="J259" s="80">
        <v>0</v>
      </c>
      <c r="K259" s="80">
        <v>0</v>
      </c>
      <c r="L259" s="80">
        <v>161209761933</v>
      </c>
      <c r="M259" s="80">
        <v>161209761933</v>
      </c>
      <c r="N259" s="80">
        <v>0</v>
      </c>
      <c r="O259" s="92">
        <v>0</v>
      </c>
      <c r="P259" s="104" t="s">
        <v>1534</v>
      </c>
    </row>
    <row r="260" spans="1:16" x14ac:dyDescent="0.45">
      <c r="A260" s="79" t="s">
        <v>774</v>
      </c>
      <c r="B260" s="79" t="s">
        <v>775</v>
      </c>
      <c r="C260" s="79" t="s">
        <v>776</v>
      </c>
      <c r="D260" s="79" t="s">
        <v>777</v>
      </c>
      <c r="E260" s="79" t="s">
        <v>780</v>
      </c>
      <c r="F260" s="79" t="s">
        <v>781</v>
      </c>
      <c r="G260" s="79" t="s">
        <v>885</v>
      </c>
      <c r="H260" s="79" t="s">
        <v>886</v>
      </c>
      <c r="I260" s="79" t="s">
        <v>444</v>
      </c>
      <c r="J260" s="80">
        <v>0</v>
      </c>
      <c r="K260" s="80">
        <v>0</v>
      </c>
      <c r="L260" s="80">
        <v>25142974000</v>
      </c>
      <c r="M260" s="80">
        <v>25142974000</v>
      </c>
      <c r="N260" s="80">
        <v>0</v>
      </c>
      <c r="O260" s="92">
        <v>0</v>
      </c>
      <c r="P260" s="104" t="s">
        <v>1534</v>
      </c>
    </row>
    <row r="261" spans="1:16" x14ac:dyDescent="0.45">
      <c r="A261" s="79" t="s">
        <v>774</v>
      </c>
      <c r="B261" s="79" t="s">
        <v>775</v>
      </c>
      <c r="C261" s="79" t="s">
        <v>776</v>
      </c>
      <c r="D261" s="79" t="s">
        <v>777</v>
      </c>
      <c r="E261" s="79" t="s">
        <v>780</v>
      </c>
      <c r="F261" s="79" t="s">
        <v>781</v>
      </c>
      <c r="G261" s="79" t="s">
        <v>560</v>
      </c>
      <c r="H261" s="79" t="s">
        <v>561</v>
      </c>
      <c r="I261" s="79" t="s">
        <v>444</v>
      </c>
      <c r="J261" s="80">
        <v>0</v>
      </c>
      <c r="K261" s="80">
        <v>0</v>
      </c>
      <c r="L261" s="80">
        <v>206280285</v>
      </c>
      <c r="M261" s="80">
        <v>206280285</v>
      </c>
      <c r="N261" s="80">
        <v>0</v>
      </c>
      <c r="O261" s="92">
        <v>0</v>
      </c>
      <c r="P261" s="104" t="s">
        <v>1534</v>
      </c>
    </row>
    <row r="262" spans="1:16" x14ac:dyDescent="0.45">
      <c r="A262" s="79" t="s">
        <v>774</v>
      </c>
      <c r="B262" s="79" t="s">
        <v>775</v>
      </c>
      <c r="C262" s="79" t="s">
        <v>776</v>
      </c>
      <c r="D262" s="79" t="s">
        <v>777</v>
      </c>
      <c r="E262" s="79" t="s">
        <v>780</v>
      </c>
      <c r="F262" s="79" t="s">
        <v>781</v>
      </c>
      <c r="G262" s="79" t="s">
        <v>887</v>
      </c>
      <c r="H262" s="79" t="s">
        <v>888</v>
      </c>
      <c r="I262" s="79" t="s">
        <v>444</v>
      </c>
      <c r="J262" s="80">
        <v>0</v>
      </c>
      <c r="K262" s="80">
        <v>0</v>
      </c>
      <c r="L262" s="80">
        <v>2235255000</v>
      </c>
      <c r="M262" s="80">
        <v>2235255000</v>
      </c>
      <c r="N262" s="80">
        <v>0</v>
      </c>
      <c r="O262" s="92">
        <v>0</v>
      </c>
      <c r="P262" s="104" t="s">
        <v>1534</v>
      </c>
    </row>
    <row r="263" spans="1:16" x14ac:dyDescent="0.45">
      <c r="A263" s="79" t="s">
        <v>774</v>
      </c>
      <c r="B263" s="79" t="s">
        <v>775</v>
      </c>
      <c r="C263" s="79" t="s">
        <v>776</v>
      </c>
      <c r="D263" s="79" t="s">
        <v>777</v>
      </c>
      <c r="E263" s="79" t="s">
        <v>780</v>
      </c>
      <c r="F263" s="79" t="s">
        <v>781</v>
      </c>
      <c r="G263" s="79" t="s">
        <v>889</v>
      </c>
      <c r="H263" s="79" t="s">
        <v>890</v>
      </c>
      <c r="I263" s="79" t="s">
        <v>444</v>
      </c>
      <c r="J263" s="80">
        <v>0</v>
      </c>
      <c r="K263" s="80">
        <v>0</v>
      </c>
      <c r="L263" s="80">
        <v>38892098225</v>
      </c>
      <c r="M263" s="80">
        <v>38892098225</v>
      </c>
      <c r="N263" s="80">
        <v>0</v>
      </c>
      <c r="O263" s="92">
        <v>0</v>
      </c>
      <c r="P263" s="104" t="s">
        <v>1534</v>
      </c>
    </row>
    <row r="264" spans="1:16" x14ac:dyDescent="0.45">
      <c r="A264" s="79" t="s">
        <v>774</v>
      </c>
      <c r="B264" s="79" t="s">
        <v>775</v>
      </c>
      <c r="C264" s="79" t="s">
        <v>776</v>
      </c>
      <c r="D264" s="79" t="s">
        <v>777</v>
      </c>
      <c r="E264" s="79" t="s">
        <v>780</v>
      </c>
      <c r="F264" s="79" t="s">
        <v>781</v>
      </c>
      <c r="G264" s="79" t="s">
        <v>611</v>
      </c>
      <c r="H264" s="79" t="s">
        <v>612</v>
      </c>
      <c r="I264" s="79" t="s">
        <v>444</v>
      </c>
      <c r="J264" s="80">
        <v>0</v>
      </c>
      <c r="K264" s="80">
        <v>0</v>
      </c>
      <c r="L264" s="80">
        <v>9592000000</v>
      </c>
      <c r="M264" s="80">
        <v>9592000000</v>
      </c>
      <c r="N264" s="80">
        <v>0</v>
      </c>
      <c r="O264" s="92">
        <v>0</v>
      </c>
      <c r="P264" s="104" t="s">
        <v>1534</v>
      </c>
    </row>
    <row r="265" spans="1:16" x14ac:dyDescent="0.45">
      <c r="A265" s="79" t="s">
        <v>774</v>
      </c>
      <c r="B265" s="79" t="s">
        <v>775</v>
      </c>
      <c r="C265" s="79" t="s">
        <v>776</v>
      </c>
      <c r="D265" s="79" t="s">
        <v>777</v>
      </c>
      <c r="E265" s="79" t="s">
        <v>780</v>
      </c>
      <c r="F265" s="79" t="s">
        <v>781</v>
      </c>
      <c r="G265" s="79" t="s">
        <v>891</v>
      </c>
      <c r="H265" s="79" t="s">
        <v>892</v>
      </c>
      <c r="I265" s="79" t="s">
        <v>444</v>
      </c>
      <c r="J265" s="80">
        <v>0</v>
      </c>
      <c r="K265" s="80">
        <v>0</v>
      </c>
      <c r="L265" s="80">
        <v>395694000</v>
      </c>
      <c r="M265" s="80">
        <v>395694000</v>
      </c>
      <c r="N265" s="80">
        <v>0</v>
      </c>
      <c r="O265" s="92">
        <v>0</v>
      </c>
      <c r="P265" s="104" t="s">
        <v>1534</v>
      </c>
    </row>
    <row r="266" spans="1:16" x14ac:dyDescent="0.45">
      <c r="A266" s="79" t="s">
        <v>774</v>
      </c>
      <c r="B266" s="79" t="s">
        <v>775</v>
      </c>
      <c r="C266" s="79" t="s">
        <v>776</v>
      </c>
      <c r="D266" s="79" t="s">
        <v>777</v>
      </c>
      <c r="E266" s="79" t="s">
        <v>780</v>
      </c>
      <c r="F266" s="79" t="s">
        <v>781</v>
      </c>
      <c r="G266" s="79" t="s">
        <v>893</v>
      </c>
      <c r="H266" s="79" t="s">
        <v>894</v>
      </c>
      <c r="I266" s="79" t="s">
        <v>444</v>
      </c>
      <c r="J266" s="80">
        <v>0</v>
      </c>
      <c r="K266" s="80">
        <v>0</v>
      </c>
      <c r="L266" s="80">
        <v>236000000</v>
      </c>
      <c r="M266" s="80">
        <v>236000000</v>
      </c>
      <c r="N266" s="80">
        <v>0</v>
      </c>
      <c r="O266" s="92">
        <v>0</v>
      </c>
      <c r="P266" s="104" t="s">
        <v>1534</v>
      </c>
    </row>
    <row r="267" spans="1:16" x14ac:dyDescent="0.45">
      <c r="A267" s="79" t="s">
        <v>774</v>
      </c>
      <c r="B267" s="79" t="s">
        <v>775</v>
      </c>
      <c r="C267" s="79" t="s">
        <v>776</v>
      </c>
      <c r="D267" s="79" t="s">
        <v>777</v>
      </c>
      <c r="E267" s="79" t="s">
        <v>780</v>
      </c>
      <c r="F267" s="79" t="s">
        <v>781</v>
      </c>
      <c r="G267" s="79" t="s">
        <v>895</v>
      </c>
      <c r="H267" s="79" t="s">
        <v>896</v>
      </c>
      <c r="I267" s="79" t="s">
        <v>444</v>
      </c>
      <c r="J267" s="80">
        <v>0</v>
      </c>
      <c r="K267" s="80">
        <v>0</v>
      </c>
      <c r="L267" s="80">
        <v>9265000000</v>
      </c>
      <c r="M267" s="80">
        <v>9265000000</v>
      </c>
      <c r="N267" s="80">
        <v>0</v>
      </c>
      <c r="O267" s="92">
        <v>0</v>
      </c>
      <c r="P267" s="104" t="s">
        <v>1534</v>
      </c>
    </row>
    <row r="268" spans="1:16" x14ac:dyDescent="0.45">
      <c r="A268" s="79" t="s">
        <v>774</v>
      </c>
      <c r="B268" s="79" t="s">
        <v>775</v>
      </c>
      <c r="C268" s="79" t="s">
        <v>776</v>
      </c>
      <c r="D268" s="79" t="s">
        <v>777</v>
      </c>
      <c r="E268" s="79" t="s">
        <v>780</v>
      </c>
      <c r="F268" s="79" t="s">
        <v>781</v>
      </c>
      <c r="G268" s="79" t="s">
        <v>897</v>
      </c>
      <c r="H268" s="79" t="s">
        <v>898</v>
      </c>
      <c r="I268" s="79" t="s">
        <v>444</v>
      </c>
      <c r="J268" s="80">
        <v>0</v>
      </c>
      <c r="K268" s="80">
        <v>0</v>
      </c>
      <c r="L268" s="80">
        <v>712969226</v>
      </c>
      <c r="M268" s="80">
        <v>1830843746</v>
      </c>
      <c r="N268" s="80">
        <v>0</v>
      </c>
      <c r="O268" s="92">
        <v>1117874520</v>
      </c>
      <c r="P268" s="104" t="s">
        <v>1534</v>
      </c>
    </row>
    <row r="269" spans="1:16" x14ac:dyDescent="0.45">
      <c r="A269" s="79" t="s">
        <v>774</v>
      </c>
      <c r="B269" s="79" t="s">
        <v>775</v>
      </c>
      <c r="C269" s="79" t="s">
        <v>776</v>
      </c>
      <c r="D269" s="79" t="s">
        <v>777</v>
      </c>
      <c r="E269" s="79" t="s">
        <v>780</v>
      </c>
      <c r="F269" s="79" t="s">
        <v>781</v>
      </c>
      <c r="G269" s="79" t="s">
        <v>899</v>
      </c>
      <c r="H269" s="79" t="s">
        <v>900</v>
      </c>
      <c r="I269" s="79" t="s">
        <v>444</v>
      </c>
      <c r="J269" s="80">
        <v>0</v>
      </c>
      <c r="K269" s="80">
        <v>0</v>
      </c>
      <c r="L269" s="80">
        <v>85300000</v>
      </c>
      <c r="M269" s="80">
        <v>85300000</v>
      </c>
      <c r="N269" s="80">
        <v>0</v>
      </c>
      <c r="O269" s="92">
        <v>0</v>
      </c>
      <c r="P269" s="104" t="s">
        <v>1534</v>
      </c>
    </row>
    <row r="270" spans="1:16" x14ac:dyDescent="0.45">
      <c r="A270" s="79" t="s">
        <v>774</v>
      </c>
      <c r="B270" s="79" t="s">
        <v>775</v>
      </c>
      <c r="C270" s="79" t="s">
        <v>776</v>
      </c>
      <c r="D270" s="79" t="s">
        <v>777</v>
      </c>
      <c r="E270" s="79" t="s">
        <v>780</v>
      </c>
      <c r="F270" s="79" t="s">
        <v>781</v>
      </c>
      <c r="G270" s="79" t="s">
        <v>901</v>
      </c>
      <c r="H270" s="79" t="s">
        <v>902</v>
      </c>
      <c r="I270" s="79" t="s">
        <v>444</v>
      </c>
      <c r="J270" s="80">
        <v>0</v>
      </c>
      <c r="K270" s="80">
        <v>0</v>
      </c>
      <c r="L270" s="80">
        <v>26625000</v>
      </c>
      <c r="M270" s="80">
        <v>26625000</v>
      </c>
      <c r="N270" s="80">
        <v>0</v>
      </c>
      <c r="O270" s="92">
        <v>0</v>
      </c>
      <c r="P270" s="104" t="s">
        <v>1534</v>
      </c>
    </row>
    <row r="271" spans="1:16" x14ac:dyDescent="0.45">
      <c r="A271" s="79" t="s">
        <v>774</v>
      </c>
      <c r="B271" s="79" t="s">
        <v>775</v>
      </c>
      <c r="C271" s="79" t="s">
        <v>776</v>
      </c>
      <c r="D271" s="79" t="s">
        <v>777</v>
      </c>
      <c r="E271" s="79" t="s">
        <v>780</v>
      </c>
      <c r="F271" s="79" t="s">
        <v>781</v>
      </c>
      <c r="G271" s="79" t="s">
        <v>903</v>
      </c>
      <c r="H271" s="79" t="s">
        <v>904</v>
      </c>
      <c r="I271" s="79" t="s">
        <v>444</v>
      </c>
      <c r="J271" s="80">
        <v>0</v>
      </c>
      <c r="K271" s="80">
        <v>0</v>
      </c>
      <c r="L271" s="80">
        <v>69542000</v>
      </c>
      <c r="M271" s="80">
        <v>69542000</v>
      </c>
      <c r="N271" s="80">
        <v>0</v>
      </c>
      <c r="O271" s="92">
        <v>0</v>
      </c>
      <c r="P271" s="104" t="s">
        <v>1534</v>
      </c>
    </row>
    <row r="272" spans="1:16" x14ac:dyDescent="0.45">
      <c r="A272" s="79" t="s">
        <v>774</v>
      </c>
      <c r="B272" s="79" t="s">
        <v>775</v>
      </c>
      <c r="C272" s="79" t="s">
        <v>776</v>
      </c>
      <c r="D272" s="79" t="s">
        <v>777</v>
      </c>
      <c r="E272" s="79" t="s">
        <v>780</v>
      </c>
      <c r="F272" s="79" t="s">
        <v>781</v>
      </c>
      <c r="G272" s="79" t="s">
        <v>654</v>
      </c>
      <c r="H272" s="79" t="s">
        <v>655</v>
      </c>
      <c r="I272" s="79" t="s">
        <v>444</v>
      </c>
      <c r="J272" s="80">
        <v>0</v>
      </c>
      <c r="K272" s="80">
        <v>0</v>
      </c>
      <c r="L272" s="80">
        <v>75994800</v>
      </c>
      <c r="M272" s="80">
        <v>75994800</v>
      </c>
      <c r="N272" s="80">
        <v>0</v>
      </c>
      <c r="O272" s="92">
        <v>0</v>
      </c>
      <c r="P272" s="104" t="s">
        <v>1534</v>
      </c>
    </row>
    <row r="273" spans="1:16" x14ac:dyDescent="0.45">
      <c r="A273" s="79" t="s">
        <v>774</v>
      </c>
      <c r="B273" s="79" t="s">
        <v>775</v>
      </c>
      <c r="C273" s="79" t="s">
        <v>776</v>
      </c>
      <c r="D273" s="79" t="s">
        <v>777</v>
      </c>
      <c r="E273" s="79" t="s">
        <v>780</v>
      </c>
      <c r="F273" s="79" t="s">
        <v>781</v>
      </c>
      <c r="G273" s="79" t="s">
        <v>905</v>
      </c>
      <c r="H273" s="79" t="s">
        <v>906</v>
      </c>
      <c r="I273" s="79" t="s">
        <v>444</v>
      </c>
      <c r="J273" s="80">
        <v>0</v>
      </c>
      <c r="K273" s="80">
        <v>0</v>
      </c>
      <c r="L273" s="80">
        <v>140448000</v>
      </c>
      <c r="M273" s="80">
        <v>140448000</v>
      </c>
      <c r="N273" s="80">
        <v>0</v>
      </c>
      <c r="O273" s="92">
        <v>0</v>
      </c>
      <c r="P273" s="104" t="s">
        <v>1534</v>
      </c>
    </row>
    <row r="274" spans="1:16" x14ac:dyDescent="0.45">
      <c r="A274" s="79" t="s">
        <v>774</v>
      </c>
      <c r="B274" s="79" t="s">
        <v>775</v>
      </c>
      <c r="C274" s="79" t="s">
        <v>776</v>
      </c>
      <c r="D274" s="79" t="s">
        <v>777</v>
      </c>
      <c r="E274" s="79" t="s">
        <v>780</v>
      </c>
      <c r="F274" s="79" t="s">
        <v>781</v>
      </c>
      <c r="G274" s="79" t="s">
        <v>562</v>
      </c>
      <c r="H274" s="79" t="s">
        <v>563</v>
      </c>
      <c r="I274" s="79" t="s">
        <v>444</v>
      </c>
      <c r="J274" s="80">
        <v>0</v>
      </c>
      <c r="K274" s="80">
        <v>0</v>
      </c>
      <c r="L274" s="80">
        <v>343037998</v>
      </c>
      <c r="M274" s="80">
        <v>343037998</v>
      </c>
      <c r="N274" s="80">
        <v>0</v>
      </c>
      <c r="O274" s="92">
        <v>0</v>
      </c>
      <c r="P274" s="104" t="s">
        <v>1534</v>
      </c>
    </row>
    <row r="275" spans="1:16" x14ac:dyDescent="0.45">
      <c r="A275" s="79" t="s">
        <v>774</v>
      </c>
      <c r="B275" s="79" t="s">
        <v>775</v>
      </c>
      <c r="C275" s="79" t="s">
        <v>776</v>
      </c>
      <c r="D275" s="79" t="s">
        <v>777</v>
      </c>
      <c r="E275" s="79" t="s">
        <v>780</v>
      </c>
      <c r="F275" s="79" t="s">
        <v>781</v>
      </c>
      <c r="G275" s="79" t="s">
        <v>684</v>
      </c>
      <c r="H275" s="79" t="s">
        <v>685</v>
      </c>
      <c r="I275" s="79" t="s">
        <v>444</v>
      </c>
      <c r="J275" s="80">
        <v>0</v>
      </c>
      <c r="K275" s="80">
        <v>0</v>
      </c>
      <c r="L275" s="80">
        <v>9513990000</v>
      </c>
      <c r="M275" s="80">
        <v>9513990000</v>
      </c>
      <c r="N275" s="80">
        <v>0</v>
      </c>
      <c r="O275" s="92">
        <v>0</v>
      </c>
      <c r="P275" s="104" t="s">
        <v>1534</v>
      </c>
    </row>
    <row r="276" spans="1:16" x14ac:dyDescent="0.45">
      <c r="A276" s="79" t="s">
        <v>774</v>
      </c>
      <c r="B276" s="79" t="s">
        <v>775</v>
      </c>
      <c r="C276" s="79" t="s">
        <v>776</v>
      </c>
      <c r="D276" s="79" t="s">
        <v>777</v>
      </c>
      <c r="E276" s="79" t="s">
        <v>780</v>
      </c>
      <c r="F276" s="79" t="s">
        <v>781</v>
      </c>
      <c r="G276" s="79" t="s">
        <v>686</v>
      </c>
      <c r="H276" s="79" t="s">
        <v>687</v>
      </c>
      <c r="I276" s="79" t="s">
        <v>444</v>
      </c>
      <c r="J276" s="80">
        <v>0</v>
      </c>
      <c r="K276" s="80">
        <v>0</v>
      </c>
      <c r="L276" s="80">
        <v>240345000</v>
      </c>
      <c r="M276" s="80">
        <v>240345000</v>
      </c>
      <c r="N276" s="80">
        <v>0</v>
      </c>
      <c r="O276" s="92">
        <v>0</v>
      </c>
      <c r="P276" s="104" t="s">
        <v>1534</v>
      </c>
    </row>
    <row r="277" spans="1:16" x14ac:dyDescent="0.45">
      <c r="A277" s="79" t="s">
        <v>774</v>
      </c>
      <c r="B277" s="79" t="s">
        <v>775</v>
      </c>
      <c r="C277" s="79" t="s">
        <v>776</v>
      </c>
      <c r="D277" s="79" t="s">
        <v>777</v>
      </c>
      <c r="E277" s="79" t="s">
        <v>780</v>
      </c>
      <c r="F277" s="79" t="s">
        <v>781</v>
      </c>
      <c r="G277" s="79" t="s">
        <v>907</v>
      </c>
      <c r="H277" s="79" t="s">
        <v>908</v>
      </c>
      <c r="I277" s="79" t="s">
        <v>444</v>
      </c>
      <c r="J277" s="80">
        <v>0</v>
      </c>
      <c r="K277" s="80">
        <v>0</v>
      </c>
      <c r="L277" s="80">
        <v>23545080000</v>
      </c>
      <c r="M277" s="80">
        <v>23545080000</v>
      </c>
      <c r="N277" s="80">
        <v>0</v>
      </c>
      <c r="O277" s="92">
        <v>0</v>
      </c>
      <c r="P277" s="104" t="s">
        <v>1534</v>
      </c>
    </row>
    <row r="278" spans="1:16" x14ac:dyDescent="0.45">
      <c r="A278" s="79" t="s">
        <v>774</v>
      </c>
      <c r="B278" s="79" t="s">
        <v>775</v>
      </c>
      <c r="C278" s="79" t="s">
        <v>776</v>
      </c>
      <c r="D278" s="79" t="s">
        <v>777</v>
      </c>
      <c r="E278" s="79" t="s">
        <v>780</v>
      </c>
      <c r="F278" s="79" t="s">
        <v>781</v>
      </c>
      <c r="G278" s="79" t="s">
        <v>909</v>
      </c>
      <c r="H278" s="79" t="s">
        <v>910</v>
      </c>
      <c r="I278" s="79" t="s">
        <v>444</v>
      </c>
      <c r="J278" s="80">
        <v>0</v>
      </c>
      <c r="K278" s="80">
        <v>0</v>
      </c>
      <c r="L278" s="80">
        <v>42000000</v>
      </c>
      <c r="M278" s="80">
        <v>42000000</v>
      </c>
      <c r="N278" s="80">
        <v>0</v>
      </c>
      <c r="O278" s="92">
        <v>0</v>
      </c>
      <c r="P278" s="104" t="s">
        <v>1534</v>
      </c>
    </row>
    <row r="279" spans="1:16" x14ac:dyDescent="0.45">
      <c r="A279" s="79" t="s">
        <v>774</v>
      </c>
      <c r="B279" s="79" t="s">
        <v>775</v>
      </c>
      <c r="C279" s="79" t="s">
        <v>776</v>
      </c>
      <c r="D279" s="79" t="s">
        <v>777</v>
      </c>
      <c r="E279" s="79" t="s">
        <v>780</v>
      </c>
      <c r="F279" s="79" t="s">
        <v>781</v>
      </c>
      <c r="G279" s="79" t="s">
        <v>911</v>
      </c>
      <c r="H279" s="79" t="s">
        <v>912</v>
      </c>
      <c r="I279" s="79" t="s">
        <v>444</v>
      </c>
      <c r="J279" s="80">
        <v>0</v>
      </c>
      <c r="K279" s="80">
        <v>0</v>
      </c>
      <c r="L279" s="80">
        <v>715684560</v>
      </c>
      <c r="M279" s="80">
        <v>715684560</v>
      </c>
      <c r="N279" s="80">
        <v>0</v>
      </c>
      <c r="O279" s="92">
        <v>0</v>
      </c>
      <c r="P279" s="104" t="s">
        <v>1534</v>
      </c>
    </row>
    <row r="280" spans="1:16" x14ac:dyDescent="0.45">
      <c r="A280" s="79" t="s">
        <v>774</v>
      </c>
      <c r="B280" s="79" t="s">
        <v>775</v>
      </c>
      <c r="C280" s="79" t="s">
        <v>776</v>
      </c>
      <c r="D280" s="79" t="s">
        <v>777</v>
      </c>
      <c r="E280" s="79" t="s">
        <v>780</v>
      </c>
      <c r="F280" s="79" t="s">
        <v>781</v>
      </c>
      <c r="G280" s="79" t="s">
        <v>913</v>
      </c>
      <c r="H280" s="79" t="s">
        <v>914</v>
      </c>
      <c r="I280" s="79" t="s">
        <v>444</v>
      </c>
      <c r="J280" s="80">
        <v>0</v>
      </c>
      <c r="K280" s="80">
        <v>0</v>
      </c>
      <c r="L280" s="80">
        <v>777419500</v>
      </c>
      <c r="M280" s="80">
        <v>4062117000</v>
      </c>
      <c r="N280" s="80">
        <v>0</v>
      </c>
      <c r="O280" s="92">
        <v>3284697500</v>
      </c>
      <c r="P280" s="104" t="s">
        <v>1534</v>
      </c>
    </row>
    <row r="281" spans="1:16" x14ac:dyDescent="0.45">
      <c r="A281" s="79" t="s">
        <v>774</v>
      </c>
      <c r="B281" s="79" t="s">
        <v>775</v>
      </c>
      <c r="C281" s="79" t="s">
        <v>776</v>
      </c>
      <c r="D281" s="79" t="s">
        <v>777</v>
      </c>
      <c r="E281" s="79" t="s">
        <v>780</v>
      </c>
      <c r="F281" s="79" t="s">
        <v>781</v>
      </c>
      <c r="G281" s="79" t="s">
        <v>688</v>
      </c>
      <c r="H281" s="79" t="s">
        <v>689</v>
      </c>
      <c r="I281" s="79" t="s">
        <v>444</v>
      </c>
      <c r="J281" s="80">
        <v>0</v>
      </c>
      <c r="K281" s="80">
        <v>0</v>
      </c>
      <c r="L281" s="80">
        <v>128838000</v>
      </c>
      <c r="M281" s="80">
        <v>128838000</v>
      </c>
      <c r="N281" s="80">
        <v>0</v>
      </c>
      <c r="O281" s="92">
        <v>0</v>
      </c>
      <c r="P281" s="104" t="s">
        <v>1534</v>
      </c>
    </row>
    <row r="282" spans="1:16" x14ac:dyDescent="0.45">
      <c r="A282" s="79" t="s">
        <v>774</v>
      </c>
      <c r="B282" s="79" t="s">
        <v>775</v>
      </c>
      <c r="C282" s="79" t="s">
        <v>776</v>
      </c>
      <c r="D282" s="79" t="s">
        <v>777</v>
      </c>
      <c r="E282" s="79" t="s">
        <v>780</v>
      </c>
      <c r="F282" s="79" t="s">
        <v>781</v>
      </c>
      <c r="G282" s="79" t="s">
        <v>915</v>
      </c>
      <c r="H282" s="79" t="s">
        <v>916</v>
      </c>
      <c r="I282" s="79" t="s">
        <v>444</v>
      </c>
      <c r="J282" s="80">
        <v>0</v>
      </c>
      <c r="K282" s="80">
        <v>0</v>
      </c>
      <c r="L282" s="80">
        <v>33750000</v>
      </c>
      <c r="M282" s="80">
        <v>33750000</v>
      </c>
      <c r="N282" s="80">
        <v>0</v>
      </c>
      <c r="O282" s="92">
        <v>0</v>
      </c>
      <c r="P282" s="104" t="s">
        <v>1534</v>
      </c>
    </row>
    <row r="283" spans="1:16" x14ac:dyDescent="0.45">
      <c r="A283" s="79" t="s">
        <v>774</v>
      </c>
      <c r="B283" s="79" t="s">
        <v>775</v>
      </c>
      <c r="C283" s="79" t="s">
        <v>776</v>
      </c>
      <c r="D283" s="79" t="s">
        <v>777</v>
      </c>
      <c r="E283" s="79" t="s">
        <v>780</v>
      </c>
      <c r="F283" s="79" t="s">
        <v>781</v>
      </c>
      <c r="G283" s="79" t="s">
        <v>656</v>
      </c>
      <c r="H283" s="79" t="s">
        <v>657</v>
      </c>
      <c r="I283" s="79" t="s">
        <v>444</v>
      </c>
      <c r="J283" s="80">
        <v>0</v>
      </c>
      <c r="K283" s="80">
        <v>0</v>
      </c>
      <c r="L283" s="80">
        <v>861121800</v>
      </c>
      <c r="M283" s="80">
        <v>861121800</v>
      </c>
      <c r="N283" s="80">
        <v>0</v>
      </c>
      <c r="O283" s="92">
        <v>0</v>
      </c>
      <c r="P283" s="104" t="s">
        <v>1534</v>
      </c>
    </row>
    <row r="284" spans="1:16" x14ac:dyDescent="0.45">
      <c r="A284" s="79" t="s">
        <v>774</v>
      </c>
      <c r="B284" s="79" t="s">
        <v>775</v>
      </c>
      <c r="C284" s="79" t="s">
        <v>776</v>
      </c>
      <c r="D284" s="79" t="s">
        <v>777</v>
      </c>
      <c r="E284" s="79" t="s">
        <v>780</v>
      </c>
      <c r="F284" s="79" t="s">
        <v>781</v>
      </c>
      <c r="G284" s="79" t="s">
        <v>917</v>
      </c>
      <c r="H284" s="79" t="s">
        <v>918</v>
      </c>
      <c r="I284" s="79" t="s">
        <v>444</v>
      </c>
      <c r="J284" s="80">
        <v>0</v>
      </c>
      <c r="K284" s="80">
        <v>0</v>
      </c>
      <c r="L284" s="80">
        <v>1500000000</v>
      </c>
      <c r="M284" s="80">
        <v>2067700000</v>
      </c>
      <c r="N284" s="80">
        <v>0</v>
      </c>
      <c r="O284" s="92">
        <v>567700000</v>
      </c>
      <c r="P284" s="104" t="s">
        <v>1534</v>
      </c>
    </row>
    <row r="285" spans="1:16" x14ac:dyDescent="0.45">
      <c r="A285" s="79" t="s">
        <v>774</v>
      </c>
      <c r="B285" s="79" t="s">
        <v>775</v>
      </c>
      <c r="C285" s="79" t="s">
        <v>776</v>
      </c>
      <c r="D285" s="79" t="s">
        <v>777</v>
      </c>
      <c r="E285" s="79" t="s">
        <v>780</v>
      </c>
      <c r="F285" s="79" t="s">
        <v>781</v>
      </c>
      <c r="G285" s="79" t="s">
        <v>475</v>
      </c>
      <c r="H285" s="79" t="s">
        <v>476</v>
      </c>
      <c r="I285" s="79" t="s">
        <v>1451</v>
      </c>
      <c r="J285" s="80">
        <v>0</v>
      </c>
      <c r="K285" s="80">
        <v>140083271340</v>
      </c>
      <c r="L285" s="80">
        <v>140083271340</v>
      </c>
      <c r="M285" s="80">
        <v>0</v>
      </c>
      <c r="N285" s="80">
        <v>0</v>
      </c>
      <c r="O285" s="89">
        <v>0</v>
      </c>
      <c r="P285" s="104" t="s">
        <v>1542</v>
      </c>
    </row>
    <row r="286" spans="1:16" x14ac:dyDescent="0.45">
      <c r="A286" s="79" t="s">
        <v>774</v>
      </c>
      <c r="B286" s="79" t="s">
        <v>775</v>
      </c>
      <c r="C286" s="79" t="s">
        <v>776</v>
      </c>
      <c r="D286" s="79" t="s">
        <v>777</v>
      </c>
      <c r="E286" s="79" t="s">
        <v>780</v>
      </c>
      <c r="F286" s="79" t="s">
        <v>781</v>
      </c>
      <c r="G286" s="79" t="s">
        <v>919</v>
      </c>
      <c r="H286" s="79" t="s">
        <v>920</v>
      </c>
      <c r="I286" s="79" t="s">
        <v>1508</v>
      </c>
      <c r="J286" s="80">
        <v>0</v>
      </c>
      <c r="K286" s="80">
        <v>464008666803</v>
      </c>
      <c r="L286" s="80">
        <v>755650000000</v>
      </c>
      <c r="M286" s="80">
        <v>829101039250</v>
      </c>
      <c r="N286" s="80">
        <v>0</v>
      </c>
      <c r="O286" s="89">
        <v>537459706053</v>
      </c>
      <c r="P286" s="104" t="s">
        <v>1542</v>
      </c>
    </row>
    <row r="287" spans="1:16" x14ac:dyDescent="0.45">
      <c r="A287" s="79" t="s">
        <v>774</v>
      </c>
      <c r="B287" s="79" t="s">
        <v>775</v>
      </c>
      <c r="C287" s="79" t="s">
        <v>776</v>
      </c>
      <c r="D287" s="79" t="s">
        <v>777</v>
      </c>
      <c r="E287" s="79" t="s">
        <v>780</v>
      </c>
      <c r="F287" s="79" t="s">
        <v>781</v>
      </c>
      <c r="G287" s="79" t="s">
        <v>543</v>
      </c>
      <c r="H287" s="79" t="s">
        <v>309</v>
      </c>
      <c r="I287" s="79" t="s">
        <v>1456</v>
      </c>
      <c r="J287" s="80">
        <v>0</v>
      </c>
      <c r="K287" s="80">
        <v>55000000</v>
      </c>
      <c r="L287" s="80">
        <v>220000000</v>
      </c>
      <c r="M287" s="80">
        <v>165000000</v>
      </c>
      <c r="N287" s="80">
        <v>0</v>
      </c>
      <c r="O287" s="92">
        <v>0</v>
      </c>
      <c r="P287" s="104" t="s">
        <v>1534</v>
      </c>
    </row>
    <row r="288" spans="1:16" x14ac:dyDescent="0.45">
      <c r="A288" s="79" t="s">
        <v>774</v>
      </c>
      <c r="B288" s="79" t="s">
        <v>775</v>
      </c>
      <c r="C288" s="79" t="s">
        <v>776</v>
      </c>
      <c r="D288" s="79" t="s">
        <v>777</v>
      </c>
      <c r="E288" s="79" t="s">
        <v>780</v>
      </c>
      <c r="F288" s="79" t="s">
        <v>781</v>
      </c>
      <c r="G288" s="79" t="s">
        <v>523</v>
      </c>
      <c r="H288" s="79" t="s">
        <v>524</v>
      </c>
      <c r="I288" s="79" t="s">
        <v>444</v>
      </c>
      <c r="J288" s="80">
        <v>0</v>
      </c>
      <c r="K288" s="80">
        <v>0</v>
      </c>
      <c r="L288" s="80">
        <v>49536000</v>
      </c>
      <c r="M288" s="80">
        <v>49536000</v>
      </c>
      <c r="N288" s="80">
        <v>0</v>
      </c>
      <c r="O288" s="92">
        <v>0</v>
      </c>
      <c r="P288" s="104" t="s">
        <v>1534</v>
      </c>
    </row>
    <row r="289" spans="1:16" x14ac:dyDescent="0.45">
      <c r="A289" s="79" t="s">
        <v>774</v>
      </c>
      <c r="B289" s="79" t="s">
        <v>775</v>
      </c>
      <c r="C289" s="79" t="s">
        <v>776</v>
      </c>
      <c r="D289" s="79" t="s">
        <v>777</v>
      </c>
      <c r="E289" s="79" t="s">
        <v>780</v>
      </c>
      <c r="F289" s="79" t="s">
        <v>781</v>
      </c>
      <c r="G289" s="79" t="s">
        <v>515</v>
      </c>
      <c r="H289" s="79" t="s">
        <v>516</v>
      </c>
      <c r="I289" s="79" t="s">
        <v>444</v>
      </c>
      <c r="J289" s="80">
        <v>0</v>
      </c>
      <c r="K289" s="80">
        <v>0</v>
      </c>
      <c r="L289" s="80">
        <v>9814379998</v>
      </c>
      <c r="M289" s="80">
        <v>9814379998</v>
      </c>
      <c r="N289" s="80">
        <v>0</v>
      </c>
      <c r="O289" s="92">
        <v>0</v>
      </c>
      <c r="P289" s="104" t="s">
        <v>1534</v>
      </c>
    </row>
    <row r="290" spans="1:16" x14ac:dyDescent="0.45">
      <c r="A290" s="79" t="s">
        <v>774</v>
      </c>
      <c r="B290" s="79" t="s">
        <v>775</v>
      </c>
      <c r="C290" s="79" t="s">
        <v>776</v>
      </c>
      <c r="D290" s="79" t="s">
        <v>777</v>
      </c>
      <c r="E290" s="79" t="s">
        <v>780</v>
      </c>
      <c r="F290" s="79" t="s">
        <v>781</v>
      </c>
      <c r="G290" s="79" t="s">
        <v>706</v>
      </c>
      <c r="H290" s="79" t="s">
        <v>707</v>
      </c>
      <c r="I290" s="79" t="s">
        <v>444</v>
      </c>
      <c r="J290" s="80">
        <v>0</v>
      </c>
      <c r="K290" s="80">
        <v>0</v>
      </c>
      <c r="L290" s="80">
        <v>1432402500</v>
      </c>
      <c r="M290" s="80">
        <v>1432402500</v>
      </c>
      <c r="N290" s="80">
        <v>0</v>
      </c>
      <c r="O290" s="92">
        <v>0</v>
      </c>
      <c r="P290" s="104" t="s">
        <v>1534</v>
      </c>
    </row>
    <row r="291" spans="1:16" x14ac:dyDescent="0.45">
      <c r="A291" s="79" t="s">
        <v>774</v>
      </c>
      <c r="B291" s="79" t="s">
        <v>775</v>
      </c>
      <c r="C291" s="79" t="s">
        <v>776</v>
      </c>
      <c r="D291" s="79" t="s">
        <v>777</v>
      </c>
      <c r="E291" s="79" t="s">
        <v>780</v>
      </c>
      <c r="F291" s="79" t="s">
        <v>781</v>
      </c>
      <c r="G291" s="79" t="s">
        <v>921</v>
      </c>
      <c r="H291" s="79" t="s">
        <v>922</v>
      </c>
      <c r="I291" s="79" t="s">
        <v>444</v>
      </c>
      <c r="J291" s="80">
        <v>0</v>
      </c>
      <c r="K291" s="80">
        <v>0</v>
      </c>
      <c r="L291" s="80">
        <v>88000000</v>
      </c>
      <c r="M291" s="80">
        <v>88000000</v>
      </c>
      <c r="N291" s="80">
        <v>0</v>
      </c>
      <c r="O291" s="92">
        <v>0</v>
      </c>
      <c r="P291" s="104" t="s">
        <v>1534</v>
      </c>
    </row>
    <row r="292" spans="1:16" x14ac:dyDescent="0.45">
      <c r="A292" s="79" t="s">
        <v>774</v>
      </c>
      <c r="B292" s="79" t="s">
        <v>775</v>
      </c>
      <c r="C292" s="79" t="s">
        <v>776</v>
      </c>
      <c r="D292" s="79" t="s">
        <v>777</v>
      </c>
      <c r="E292" s="79" t="s">
        <v>780</v>
      </c>
      <c r="F292" s="79" t="s">
        <v>781</v>
      </c>
      <c r="G292" s="79" t="s">
        <v>923</v>
      </c>
      <c r="H292" s="79" t="s">
        <v>924</v>
      </c>
      <c r="I292" s="79" t="s">
        <v>444</v>
      </c>
      <c r="J292" s="80">
        <v>0</v>
      </c>
      <c r="K292" s="80">
        <v>0</v>
      </c>
      <c r="L292" s="80">
        <v>16350000</v>
      </c>
      <c r="M292" s="80">
        <v>16350000</v>
      </c>
      <c r="N292" s="80">
        <v>0</v>
      </c>
      <c r="O292" s="92">
        <v>0</v>
      </c>
      <c r="P292" s="104" t="s">
        <v>1534</v>
      </c>
    </row>
    <row r="293" spans="1:16" x14ac:dyDescent="0.45">
      <c r="A293" s="79" t="s">
        <v>774</v>
      </c>
      <c r="B293" s="79" t="s">
        <v>775</v>
      </c>
      <c r="C293" s="79" t="s">
        <v>776</v>
      </c>
      <c r="D293" s="79" t="s">
        <v>777</v>
      </c>
      <c r="E293" s="79" t="s">
        <v>780</v>
      </c>
      <c r="F293" s="79" t="s">
        <v>781</v>
      </c>
      <c r="G293" s="79" t="s">
        <v>925</v>
      </c>
      <c r="H293" s="79" t="s">
        <v>926</v>
      </c>
      <c r="I293" s="79" t="s">
        <v>444</v>
      </c>
      <c r="J293" s="80">
        <v>0</v>
      </c>
      <c r="K293" s="80">
        <v>0</v>
      </c>
      <c r="L293" s="80">
        <v>72000000</v>
      </c>
      <c r="M293" s="80">
        <v>72000000</v>
      </c>
      <c r="N293" s="80">
        <v>0</v>
      </c>
      <c r="O293" s="92">
        <v>0</v>
      </c>
      <c r="P293" s="104" t="s">
        <v>1534</v>
      </c>
    </row>
    <row r="294" spans="1:16" x14ac:dyDescent="0.45">
      <c r="A294" s="79" t="s">
        <v>774</v>
      </c>
      <c r="B294" s="79" t="s">
        <v>775</v>
      </c>
      <c r="C294" s="79" t="s">
        <v>776</v>
      </c>
      <c r="D294" s="79" t="s">
        <v>777</v>
      </c>
      <c r="E294" s="79" t="s">
        <v>780</v>
      </c>
      <c r="F294" s="79" t="s">
        <v>781</v>
      </c>
      <c r="G294" s="79" t="s">
        <v>927</v>
      </c>
      <c r="H294" s="79" t="s">
        <v>928</v>
      </c>
      <c r="I294" s="79" t="s">
        <v>444</v>
      </c>
      <c r="J294" s="80">
        <v>0</v>
      </c>
      <c r="K294" s="80">
        <v>0</v>
      </c>
      <c r="L294" s="80">
        <v>28000000</v>
      </c>
      <c r="M294" s="80">
        <v>28000000</v>
      </c>
      <c r="N294" s="80">
        <v>0</v>
      </c>
      <c r="O294" s="92">
        <v>0</v>
      </c>
      <c r="P294" s="104" t="s">
        <v>1534</v>
      </c>
    </row>
    <row r="295" spans="1:16" x14ac:dyDescent="0.45">
      <c r="A295" s="79" t="s">
        <v>774</v>
      </c>
      <c r="B295" s="79" t="s">
        <v>775</v>
      </c>
      <c r="C295" s="79" t="s">
        <v>776</v>
      </c>
      <c r="D295" s="79" t="s">
        <v>777</v>
      </c>
      <c r="E295" s="79" t="s">
        <v>780</v>
      </c>
      <c r="F295" s="79" t="s">
        <v>781</v>
      </c>
      <c r="G295" s="79" t="s">
        <v>929</v>
      </c>
      <c r="H295" s="79" t="s">
        <v>930</v>
      </c>
      <c r="I295" s="79" t="s">
        <v>444</v>
      </c>
      <c r="J295" s="80">
        <v>0</v>
      </c>
      <c r="K295" s="80">
        <v>0</v>
      </c>
      <c r="L295" s="80">
        <v>0</v>
      </c>
      <c r="M295" s="80">
        <v>118250000</v>
      </c>
      <c r="N295" s="80">
        <v>0</v>
      </c>
      <c r="O295" s="92">
        <v>118250000</v>
      </c>
      <c r="P295" s="104" t="s">
        <v>1534</v>
      </c>
    </row>
    <row r="296" spans="1:16" x14ac:dyDescent="0.45">
      <c r="A296" s="79" t="s">
        <v>774</v>
      </c>
      <c r="B296" s="79" t="s">
        <v>775</v>
      </c>
      <c r="C296" s="79" t="s">
        <v>776</v>
      </c>
      <c r="D296" s="79" t="s">
        <v>777</v>
      </c>
      <c r="E296" s="79" t="s">
        <v>931</v>
      </c>
      <c r="F296" s="79" t="s">
        <v>137</v>
      </c>
      <c r="G296" s="79" t="s">
        <v>932</v>
      </c>
      <c r="H296" s="79" t="s">
        <v>933</v>
      </c>
      <c r="I296" s="79" t="s">
        <v>1509</v>
      </c>
      <c r="J296" s="80">
        <v>0</v>
      </c>
      <c r="K296" s="80">
        <v>165411120</v>
      </c>
      <c r="L296" s="80">
        <v>506247378</v>
      </c>
      <c r="M296" s="80">
        <v>362732289</v>
      </c>
      <c r="N296" s="80">
        <v>0</v>
      </c>
      <c r="O296" s="92">
        <v>21896031</v>
      </c>
      <c r="P296" s="104" t="s">
        <v>1688</v>
      </c>
    </row>
    <row r="297" spans="1:16" x14ac:dyDescent="0.45">
      <c r="A297" s="79" t="s">
        <v>774</v>
      </c>
      <c r="B297" s="79" t="s">
        <v>775</v>
      </c>
      <c r="C297" s="79" t="s">
        <v>776</v>
      </c>
      <c r="D297" s="79" t="s">
        <v>777</v>
      </c>
      <c r="E297" s="79" t="s">
        <v>934</v>
      </c>
      <c r="F297" s="79" t="s">
        <v>935</v>
      </c>
      <c r="G297" s="79" t="s">
        <v>936</v>
      </c>
      <c r="H297" s="79" t="s">
        <v>937</v>
      </c>
      <c r="I297" s="79" t="s">
        <v>1510</v>
      </c>
      <c r="J297" s="80">
        <v>4708106</v>
      </c>
      <c r="K297" s="80">
        <v>0</v>
      </c>
      <c r="L297" s="80">
        <v>683602397</v>
      </c>
      <c r="M297" s="80">
        <v>683602397</v>
      </c>
      <c r="N297" s="92">
        <v>4708106</v>
      </c>
      <c r="O297" s="92">
        <v>0</v>
      </c>
      <c r="P297" s="104" t="s">
        <v>1688</v>
      </c>
    </row>
    <row r="298" spans="1:16" x14ac:dyDescent="0.45">
      <c r="A298" s="79" t="s">
        <v>774</v>
      </c>
      <c r="B298" s="79" t="s">
        <v>775</v>
      </c>
      <c r="C298" s="79" t="s">
        <v>776</v>
      </c>
      <c r="D298" s="79" t="s">
        <v>777</v>
      </c>
      <c r="E298" s="79" t="s">
        <v>938</v>
      </c>
      <c r="F298" s="79" t="s">
        <v>939</v>
      </c>
      <c r="G298" s="79" t="s">
        <v>515</v>
      </c>
      <c r="H298" s="79" t="s">
        <v>516</v>
      </c>
      <c r="I298" s="79" t="s">
        <v>444</v>
      </c>
      <c r="J298" s="80">
        <v>0</v>
      </c>
      <c r="K298" s="80">
        <v>0</v>
      </c>
      <c r="L298" s="80">
        <v>2156250942</v>
      </c>
      <c r="M298" s="80">
        <v>2156250002</v>
      </c>
      <c r="N298" s="92">
        <v>940</v>
      </c>
      <c r="O298" s="92">
        <v>0</v>
      </c>
      <c r="P298" s="104" t="s">
        <v>1688</v>
      </c>
    </row>
    <row r="299" spans="1:16" x14ac:dyDescent="0.45">
      <c r="A299" s="79" t="s">
        <v>774</v>
      </c>
      <c r="B299" s="79" t="s">
        <v>775</v>
      </c>
      <c r="C299" s="79" t="s">
        <v>776</v>
      </c>
      <c r="D299" s="79" t="s">
        <v>777</v>
      </c>
      <c r="E299" s="79" t="s">
        <v>940</v>
      </c>
      <c r="F299" s="79" t="s">
        <v>941</v>
      </c>
      <c r="G299" s="79" t="s">
        <v>942</v>
      </c>
      <c r="H299" s="79" t="s">
        <v>943</v>
      </c>
      <c r="I299" s="79" t="s">
        <v>1511</v>
      </c>
      <c r="J299" s="80">
        <v>0</v>
      </c>
      <c r="K299" s="80">
        <v>676298583</v>
      </c>
      <c r="L299" s="80">
        <v>2924033166</v>
      </c>
      <c r="M299" s="80">
        <v>2430936388</v>
      </c>
      <c r="N299" s="80">
        <v>0</v>
      </c>
      <c r="O299" s="92">
        <v>183201805</v>
      </c>
      <c r="P299" s="104" t="s">
        <v>1689</v>
      </c>
    </row>
    <row r="300" spans="1:16" x14ac:dyDescent="0.45">
      <c r="A300" s="79" t="s">
        <v>774</v>
      </c>
      <c r="B300" s="79" t="s">
        <v>775</v>
      </c>
      <c r="C300" s="79" t="s">
        <v>776</v>
      </c>
      <c r="D300" s="79" t="s">
        <v>777</v>
      </c>
      <c r="E300" s="79" t="s">
        <v>940</v>
      </c>
      <c r="F300" s="79" t="s">
        <v>941</v>
      </c>
      <c r="G300" s="79" t="s">
        <v>944</v>
      </c>
      <c r="H300" s="79" t="s">
        <v>945</v>
      </c>
      <c r="I300" s="79" t="s">
        <v>1512</v>
      </c>
      <c r="J300" s="80">
        <v>0</v>
      </c>
      <c r="K300" s="80">
        <v>24388992</v>
      </c>
      <c r="L300" s="80">
        <v>435634083</v>
      </c>
      <c r="M300" s="80">
        <v>460911348</v>
      </c>
      <c r="N300" s="80">
        <v>0</v>
      </c>
      <c r="O300" s="92">
        <v>49666257</v>
      </c>
      <c r="P300" s="104" t="s">
        <v>1689</v>
      </c>
    </row>
    <row r="301" spans="1:16" x14ac:dyDescent="0.45">
      <c r="A301" s="79" t="s">
        <v>774</v>
      </c>
      <c r="B301" s="79" t="s">
        <v>775</v>
      </c>
      <c r="C301" s="79" t="s">
        <v>776</v>
      </c>
      <c r="D301" s="79" t="s">
        <v>777</v>
      </c>
      <c r="E301" s="79" t="s">
        <v>946</v>
      </c>
      <c r="F301" s="79" t="s">
        <v>136</v>
      </c>
      <c r="G301" s="79" t="s">
        <v>527</v>
      </c>
      <c r="H301" s="79" t="s">
        <v>528</v>
      </c>
      <c r="I301" s="79" t="s">
        <v>444</v>
      </c>
      <c r="J301" s="80">
        <v>0</v>
      </c>
      <c r="K301" s="80">
        <v>50618049</v>
      </c>
      <c r="L301" s="80">
        <v>1793795891</v>
      </c>
      <c r="M301" s="80">
        <v>1955222942</v>
      </c>
      <c r="N301" s="80">
        <v>0</v>
      </c>
      <c r="O301" s="92">
        <v>212045100</v>
      </c>
      <c r="P301" s="104" t="s">
        <v>1687</v>
      </c>
    </row>
    <row r="302" spans="1:16" x14ac:dyDescent="0.45">
      <c r="A302" s="79" t="s">
        <v>774</v>
      </c>
      <c r="B302" s="79" t="s">
        <v>775</v>
      </c>
      <c r="C302" s="79" t="s">
        <v>776</v>
      </c>
      <c r="D302" s="79" t="s">
        <v>777</v>
      </c>
      <c r="E302" s="79" t="s">
        <v>946</v>
      </c>
      <c r="F302" s="79" t="s">
        <v>136</v>
      </c>
      <c r="G302" s="79" t="s">
        <v>529</v>
      </c>
      <c r="H302" s="79" t="s">
        <v>530</v>
      </c>
      <c r="I302" s="79" t="s">
        <v>444</v>
      </c>
      <c r="J302" s="80">
        <v>0</v>
      </c>
      <c r="K302" s="80">
        <v>0</v>
      </c>
      <c r="L302" s="80">
        <v>1111059784</v>
      </c>
      <c r="M302" s="80">
        <v>1282831369</v>
      </c>
      <c r="N302" s="80">
        <v>0</v>
      </c>
      <c r="O302" s="92">
        <v>171771585</v>
      </c>
      <c r="P302" s="104" t="s">
        <v>1687</v>
      </c>
    </row>
    <row r="303" spans="1:16" x14ac:dyDescent="0.45">
      <c r="A303" s="79" t="s">
        <v>774</v>
      </c>
      <c r="B303" s="79" t="s">
        <v>775</v>
      </c>
      <c r="C303" s="79" t="s">
        <v>776</v>
      </c>
      <c r="D303" s="79" t="s">
        <v>777</v>
      </c>
      <c r="E303" s="79" t="s">
        <v>946</v>
      </c>
      <c r="F303" s="79" t="s">
        <v>136</v>
      </c>
      <c r="G303" s="79" t="s">
        <v>531</v>
      </c>
      <c r="H303" s="79" t="s">
        <v>532</v>
      </c>
      <c r="I303" s="79" t="s">
        <v>444</v>
      </c>
      <c r="J303" s="80">
        <v>0</v>
      </c>
      <c r="K303" s="80">
        <v>0</v>
      </c>
      <c r="L303" s="80">
        <v>1253565384</v>
      </c>
      <c r="M303" s="80">
        <v>1389202993</v>
      </c>
      <c r="N303" s="80">
        <v>0</v>
      </c>
      <c r="O303" s="92">
        <v>135637609</v>
      </c>
      <c r="P303" s="104" t="s">
        <v>1687</v>
      </c>
    </row>
    <row r="304" spans="1:16" x14ac:dyDescent="0.45">
      <c r="A304" s="79" t="s">
        <v>774</v>
      </c>
      <c r="B304" s="79" t="s">
        <v>775</v>
      </c>
      <c r="C304" s="79" t="s">
        <v>776</v>
      </c>
      <c r="D304" s="79" t="s">
        <v>777</v>
      </c>
      <c r="E304" s="79" t="s">
        <v>946</v>
      </c>
      <c r="F304" s="79" t="s">
        <v>136</v>
      </c>
      <c r="G304" s="79" t="s">
        <v>519</v>
      </c>
      <c r="H304" s="79" t="s">
        <v>520</v>
      </c>
      <c r="I304" s="79" t="s">
        <v>444</v>
      </c>
      <c r="J304" s="80">
        <v>0</v>
      </c>
      <c r="K304" s="80">
        <v>13810644</v>
      </c>
      <c r="L304" s="80">
        <v>578188538</v>
      </c>
      <c r="M304" s="80">
        <v>631302051</v>
      </c>
      <c r="N304" s="80">
        <v>0</v>
      </c>
      <c r="O304" s="92">
        <v>66924157</v>
      </c>
      <c r="P304" s="104" t="s">
        <v>1687</v>
      </c>
    </row>
    <row r="305" spans="1:16" x14ac:dyDescent="0.45">
      <c r="A305" s="79" t="s">
        <v>774</v>
      </c>
      <c r="B305" s="79" t="s">
        <v>775</v>
      </c>
      <c r="C305" s="79" t="s">
        <v>776</v>
      </c>
      <c r="D305" s="79" t="s">
        <v>777</v>
      </c>
      <c r="E305" s="79" t="s">
        <v>946</v>
      </c>
      <c r="F305" s="79" t="s">
        <v>136</v>
      </c>
      <c r="G305" s="79" t="s">
        <v>521</v>
      </c>
      <c r="H305" s="79" t="s">
        <v>522</v>
      </c>
      <c r="I305" s="79" t="s">
        <v>444</v>
      </c>
      <c r="J305" s="80">
        <v>194595</v>
      </c>
      <c r="K305" s="80">
        <v>0</v>
      </c>
      <c r="L305" s="80">
        <v>673732078</v>
      </c>
      <c r="M305" s="80">
        <v>748970562</v>
      </c>
      <c r="N305" s="80">
        <v>0</v>
      </c>
      <c r="O305" s="92">
        <v>75043889</v>
      </c>
      <c r="P305" s="104" t="s">
        <v>1687</v>
      </c>
    </row>
    <row r="306" spans="1:16" x14ac:dyDescent="0.45">
      <c r="A306" s="79" t="s">
        <v>774</v>
      </c>
      <c r="B306" s="79" t="s">
        <v>775</v>
      </c>
      <c r="C306" s="79" t="s">
        <v>776</v>
      </c>
      <c r="D306" s="79" t="s">
        <v>777</v>
      </c>
      <c r="E306" s="79" t="s">
        <v>946</v>
      </c>
      <c r="F306" s="79" t="s">
        <v>136</v>
      </c>
      <c r="G306" s="79" t="s">
        <v>533</v>
      </c>
      <c r="H306" s="79" t="s">
        <v>534</v>
      </c>
      <c r="I306" s="79" t="s">
        <v>444</v>
      </c>
      <c r="J306" s="80">
        <v>0</v>
      </c>
      <c r="K306" s="80">
        <v>12867528</v>
      </c>
      <c r="L306" s="80">
        <v>513207815</v>
      </c>
      <c r="M306" s="80">
        <v>500340286</v>
      </c>
      <c r="N306" s="92">
        <v>1</v>
      </c>
      <c r="O306" s="92">
        <v>0</v>
      </c>
      <c r="P306" s="104" t="s">
        <v>1687</v>
      </c>
    </row>
    <row r="307" spans="1:16" x14ac:dyDescent="0.45">
      <c r="A307" s="79" t="s">
        <v>774</v>
      </c>
      <c r="B307" s="79" t="s">
        <v>775</v>
      </c>
      <c r="C307" s="79" t="s">
        <v>776</v>
      </c>
      <c r="D307" s="79" t="s">
        <v>777</v>
      </c>
      <c r="E307" s="79" t="s">
        <v>946</v>
      </c>
      <c r="F307" s="79" t="s">
        <v>136</v>
      </c>
      <c r="G307" s="79" t="s">
        <v>535</v>
      </c>
      <c r="H307" s="79" t="s">
        <v>536</v>
      </c>
      <c r="I307" s="79" t="s">
        <v>444</v>
      </c>
      <c r="J307" s="80">
        <v>0</v>
      </c>
      <c r="K307" s="80">
        <v>1779488</v>
      </c>
      <c r="L307" s="80">
        <v>696777509</v>
      </c>
      <c r="M307" s="80">
        <v>809598807</v>
      </c>
      <c r="N307" s="80">
        <v>0</v>
      </c>
      <c r="O307" s="92">
        <v>114600786</v>
      </c>
      <c r="P307" s="104" t="s">
        <v>1687</v>
      </c>
    </row>
    <row r="308" spans="1:16" x14ac:dyDescent="0.45">
      <c r="A308" s="79" t="s">
        <v>774</v>
      </c>
      <c r="B308" s="79" t="s">
        <v>775</v>
      </c>
      <c r="C308" s="79" t="s">
        <v>776</v>
      </c>
      <c r="D308" s="79" t="s">
        <v>777</v>
      </c>
      <c r="E308" s="79" t="s">
        <v>946</v>
      </c>
      <c r="F308" s="79" t="s">
        <v>136</v>
      </c>
      <c r="G308" s="79" t="s">
        <v>947</v>
      </c>
      <c r="H308" s="79" t="s">
        <v>948</v>
      </c>
      <c r="I308" s="79" t="s">
        <v>444</v>
      </c>
      <c r="J308" s="80">
        <v>0</v>
      </c>
      <c r="K308" s="80">
        <v>0</v>
      </c>
      <c r="L308" s="80">
        <v>348238512</v>
      </c>
      <c r="M308" s="80">
        <v>375572969</v>
      </c>
      <c r="N308" s="80">
        <v>0</v>
      </c>
      <c r="O308" s="92">
        <v>27334457</v>
      </c>
      <c r="P308" s="104" t="s">
        <v>1687</v>
      </c>
    </row>
    <row r="309" spans="1:16" x14ac:dyDescent="0.45">
      <c r="A309" s="79" t="s">
        <v>774</v>
      </c>
      <c r="B309" s="79" t="s">
        <v>775</v>
      </c>
      <c r="C309" s="79" t="s">
        <v>776</v>
      </c>
      <c r="D309" s="79" t="s">
        <v>777</v>
      </c>
      <c r="E309" s="79" t="s">
        <v>946</v>
      </c>
      <c r="F309" s="79" t="s">
        <v>136</v>
      </c>
      <c r="G309" s="79" t="s">
        <v>949</v>
      </c>
      <c r="H309" s="79" t="s">
        <v>950</v>
      </c>
      <c r="I309" s="79" t="s">
        <v>444</v>
      </c>
      <c r="J309" s="80">
        <v>0</v>
      </c>
      <c r="K309" s="80">
        <v>0</v>
      </c>
      <c r="L309" s="80">
        <v>144690035</v>
      </c>
      <c r="M309" s="80">
        <v>144690035</v>
      </c>
      <c r="N309" s="80">
        <v>0</v>
      </c>
      <c r="O309" s="92">
        <v>0</v>
      </c>
      <c r="P309" s="104" t="s">
        <v>1687</v>
      </c>
    </row>
    <row r="310" spans="1:16" x14ac:dyDescent="0.45">
      <c r="A310" s="79" t="s">
        <v>774</v>
      </c>
      <c r="B310" s="79" t="s">
        <v>775</v>
      </c>
      <c r="C310" s="79" t="s">
        <v>776</v>
      </c>
      <c r="D310" s="79" t="s">
        <v>777</v>
      </c>
      <c r="E310" s="79" t="s">
        <v>946</v>
      </c>
      <c r="F310" s="79" t="s">
        <v>136</v>
      </c>
      <c r="G310" s="79" t="s">
        <v>523</v>
      </c>
      <c r="H310" s="79" t="s">
        <v>524</v>
      </c>
      <c r="I310" s="79" t="s">
        <v>444</v>
      </c>
      <c r="J310" s="80">
        <v>0</v>
      </c>
      <c r="K310" s="80">
        <v>4874677</v>
      </c>
      <c r="L310" s="80">
        <v>469870578</v>
      </c>
      <c r="M310" s="80">
        <v>464995901</v>
      </c>
      <c r="N310" s="80">
        <v>0</v>
      </c>
      <c r="O310" s="92">
        <v>0</v>
      </c>
      <c r="P310" s="104" t="s">
        <v>1687</v>
      </c>
    </row>
    <row r="311" spans="1:16" x14ac:dyDescent="0.45">
      <c r="A311" s="79" t="s">
        <v>774</v>
      </c>
      <c r="B311" s="79" t="s">
        <v>775</v>
      </c>
      <c r="C311" s="79" t="s">
        <v>776</v>
      </c>
      <c r="D311" s="79" t="s">
        <v>777</v>
      </c>
      <c r="E311" s="79" t="s">
        <v>946</v>
      </c>
      <c r="F311" s="79" t="s">
        <v>136</v>
      </c>
      <c r="G311" s="79" t="s">
        <v>951</v>
      </c>
      <c r="H311" s="79" t="s">
        <v>952</v>
      </c>
      <c r="I311" s="79" t="s">
        <v>444</v>
      </c>
      <c r="J311" s="80">
        <v>0</v>
      </c>
      <c r="K311" s="80">
        <v>0</v>
      </c>
      <c r="L311" s="80">
        <v>509037876</v>
      </c>
      <c r="M311" s="80">
        <v>564216480</v>
      </c>
      <c r="N311" s="80">
        <v>0</v>
      </c>
      <c r="O311" s="92">
        <v>55178604</v>
      </c>
      <c r="P311" s="104" t="s">
        <v>1687</v>
      </c>
    </row>
    <row r="312" spans="1:16" x14ac:dyDescent="0.45">
      <c r="A312" s="79" t="s">
        <v>774</v>
      </c>
      <c r="B312" s="79" t="s">
        <v>775</v>
      </c>
      <c r="C312" s="79" t="s">
        <v>776</v>
      </c>
      <c r="D312" s="79" t="s">
        <v>777</v>
      </c>
      <c r="E312" s="79" t="s">
        <v>946</v>
      </c>
      <c r="F312" s="79" t="s">
        <v>136</v>
      </c>
      <c r="G312" s="79" t="s">
        <v>953</v>
      </c>
      <c r="H312" s="79" t="s">
        <v>954</v>
      </c>
      <c r="I312" s="79" t="s">
        <v>444</v>
      </c>
      <c r="J312" s="80">
        <v>0</v>
      </c>
      <c r="K312" s="80">
        <v>8872937</v>
      </c>
      <c r="L312" s="80">
        <v>8872937</v>
      </c>
      <c r="M312" s="80">
        <v>0</v>
      </c>
      <c r="N312" s="80">
        <v>0</v>
      </c>
      <c r="O312" s="92">
        <v>0</v>
      </c>
      <c r="P312" s="104" t="s">
        <v>1687</v>
      </c>
    </row>
    <row r="313" spans="1:16" x14ac:dyDescent="0.45">
      <c r="A313" s="79" t="s">
        <v>774</v>
      </c>
      <c r="B313" s="79" t="s">
        <v>775</v>
      </c>
      <c r="C313" s="79" t="s">
        <v>776</v>
      </c>
      <c r="D313" s="79" t="s">
        <v>777</v>
      </c>
      <c r="E313" s="79" t="s">
        <v>946</v>
      </c>
      <c r="F313" s="79" t="s">
        <v>136</v>
      </c>
      <c r="G313" s="79" t="s">
        <v>955</v>
      </c>
      <c r="H313" s="79" t="s">
        <v>956</v>
      </c>
      <c r="I313" s="79" t="s">
        <v>444</v>
      </c>
      <c r="J313" s="80">
        <v>0</v>
      </c>
      <c r="K313" s="80">
        <v>3133227</v>
      </c>
      <c r="L313" s="80">
        <v>3133227</v>
      </c>
      <c r="M313" s="80">
        <v>0</v>
      </c>
      <c r="N313" s="80">
        <v>0</v>
      </c>
      <c r="O313" s="92">
        <v>0</v>
      </c>
      <c r="P313" s="104" t="s">
        <v>1687</v>
      </c>
    </row>
    <row r="314" spans="1:16" x14ac:dyDescent="0.45">
      <c r="A314" s="79" t="s">
        <v>774</v>
      </c>
      <c r="B314" s="79" t="s">
        <v>775</v>
      </c>
      <c r="C314" s="79" t="s">
        <v>776</v>
      </c>
      <c r="D314" s="79" t="s">
        <v>777</v>
      </c>
      <c r="E314" s="79" t="s">
        <v>946</v>
      </c>
      <c r="F314" s="79" t="s">
        <v>136</v>
      </c>
      <c r="G314" s="79" t="s">
        <v>957</v>
      </c>
      <c r="H314" s="79" t="s">
        <v>958</v>
      </c>
      <c r="I314" s="79" t="s">
        <v>444</v>
      </c>
      <c r="J314" s="80">
        <v>0</v>
      </c>
      <c r="K314" s="80">
        <v>959988</v>
      </c>
      <c r="L314" s="80">
        <v>959988</v>
      </c>
      <c r="M314" s="80">
        <v>0</v>
      </c>
      <c r="N314" s="80">
        <v>0</v>
      </c>
      <c r="O314" s="92">
        <v>0</v>
      </c>
      <c r="P314" s="104" t="s">
        <v>1687</v>
      </c>
    </row>
    <row r="315" spans="1:16" x14ac:dyDescent="0.45">
      <c r="A315" s="79" t="s">
        <v>774</v>
      </c>
      <c r="B315" s="79" t="s">
        <v>775</v>
      </c>
      <c r="C315" s="79" t="s">
        <v>776</v>
      </c>
      <c r="D315" s="79" t="s">
        <v>777</v>
      </c>
      <c r="E315" s="79" t="s">
        <v>946</v>
      </c>
      <c r="F315" s="79" t="s">
        <v>136</v>
      </c>
      <c r="G315" s="79" t="s">
        <v>959</v>
      </c>
      <c r="H315" s="79" t="s">
        <v>960</v>
      </c>
      <c r="I315" s="79" t="s">
        <v>444</v>
      </c>
      <c r="J315" s="80">
        <v>0</v>
      </c>
      <c r="K315" s="80">
        <v>1390150</v>
      </c>
      <c r="L315" s="80">
        <v>1390150</v>
      </c>
      <c r="M315" s="80">
        <v>0</v>
      </c>
      <c r="N315" s="80">
        <v>0</v>
      </c>
      <c r="O315" s="92">
        <v>0</v>
      </c>
      <c r="P315" s="104" t="s">
        <v>1687</v>
      </c>
    </row>
    <row r="316" spans="1:16" x14ac:dyDescent="0.45">
      <c r="A316" s="79" t="s">
        <v>774</v>
      </c>
      <c r="B316" s="79" t="s">
        <v>775</v>
      </c>
      <c r="C316" s="79" t="s">
        <v>776</v>
      </c>
      <c r="D316" s="79" t="s">
        <v>777</v>
      </c>
      <c r="E316" s="79" t="s">
        <v>946</v>
      </c>
      <c r="F316" s="79" t="s">
        <v>136</v>
      </c>
      <c r="G316" s="79" t="s">
        <v>961</v>
      </c>
      <c r="H316" s="79" t="s">
        <v>962</v>
      </c>
      <c r="I316" s="79" t="s">
        <v>444</v>
      </c>
      <c r="J316" s="80">
        <v>0</v>
      </c>
      <c r="K316" s="80">
        <v>22384966</v>
      </c>
      <c r="L316" s="80">
        <v>22384966</v>
      </c>
      <c r="M316" s="80">
        <v>0</v>
      </c>
      <c r="N316" s="80">
        <v>0</v>
      </c>
      <c r="O316" s="92">
        <v>0</v>
      </c>
      <c r="P316" s="104" t="s">
        <v>1687</v>
      </c>
    </row>
    <row r="317" spans="1:16" x14ac:dyDescent="0.45">
      <c r="A317" s="79" t="s">
        <v>774</v>
      </c>
      <c r="B317" s="79" t="s">
        <v>775</v>
      </c>
      <c r="C317" s="79" t="s">
        <v>776</v>
      </c>
      <c r="D317" s="79" t="s">
        <v>777</v>
      </c>
      <c r="E317" s="79" t="s">
        <v>946</v>
      </c>
      <c r="F317" s="79" t="s">
        <v>136</v>
      </c>
      <c r="G317" s="79" t="s">
        <v>963</v>
      </c>
      <c r="H317" s="79" t="s">
        <v>964</v>
      </c>
      <c r="I317" s="79" t="s">
        <v>444</v>
      </c>
      <c r="J317" s="80">
        <v>0</v>
      </c>
      <c r="K317" s="80">
        <v>1324791</v>
      </c>
      <c r="L317" s="80">
        <v>1324791</v>
      </c>
      <c r="M317" s="80">
        <v>0</v>
      </c>
      <c r="N317" s="80">
        <v>0</v>
      </c>
      <c r="O317" s="92">
        <v>0</v>
      </c>
      <c r="P317" s="104" t="s">
        <v>1687</v>
      </c>
    </row>
    <row r="318" spans="1:16" x14ac:dyDescent="0.45">
      <c r="A318" s="79" t="s">
        <v>774</v>
      </c>
      <c r="B318" s="79" t="s">
        <v>775</v>
      </c>
      <c r="C318" s="79" t="s">
        <v>776</v>
      </c>
      <c r="D318" s="79" t="s">
        <v>777</v>
      </c>
      <c r="E318" s="79" t="s">
        <v>946</v>
      </c>
      <c r="F318" s="79" t="s">
        <v>136</v>
      </c>
      <c r="G318" s="79" t="s">
        <v>965</v>
      </c>
      <c r="H318" s="79" t="s">
        <v>966</v>
      </c>
      <c r="I318" s="79" t="s">
        <v>444</v>
      </c>
      <c r="J318" s="80">
        <v>0</v>
      </c>
      <c r="K318" s="80">
        <v>5618339</v>
      </c>
      <c r="L318" s="80">
        <v>5618339</v>
      </c>
      <c r="M318" s="80">
        <v>0</v>
      </c>
      <c r="N318" s="80">
        <v>0</v>
      </c>
      <c r="O318" s="92">
        <v>0</v>
      </c>
      <c r="P318" s="104" t="s">
        <v>1687</v>
      </c>
    </row>
    <row r="319" spans="1:16" x14ac:dyDescent="0.45">
      <c r="A319" s="79" t="s">
        <v>774</v>
      </c>
      <c r="B319" s="79" t="s">
        <v>775</v>
      </c>
      <c r="C319" s="79" t="s">
        <v>776</v>
      </c>
      <c r="D319" s="79" t="s">
        <v>777</v>
      </c>
      <c r="E319" s="79" t="s">
        <v>946</v>
      </c>
      <c r="F319" s="79" t="s">
        <v>136</v>
      </c>
      <c r="G319" s="79" t="s">
        <v>967</v>
      </c>
      <c r="H319" s="79" t="s">
        <v>968</v>
      </c>
      <c r="I319" s="79" t="s">
        <v>444</v>
      </c>
      <c r="J319" s="80">
        <v>0</v>
      </c>
      <c r="K319" s="80">
        <v>39248876</v>
      </c>
      <c r="L319" s="80">
        <v>39248876</v>
      </c>
      <c r="M319" s="80">
        <v>0</v>
      </c>
      <c r="N319" s="80">
        <v>0</v>
      </c>
      <c r="O319" s="92">
        <v>0</v>
      </c>
      <c r="P319" s="104" t="s">
        <v>1687</v>
      </c>
    </row>
    <row r="320" spans="1:16" x14ac:dyDescent="0.45">
      <c r="A320" s="79" t="s">
        <v>774</v>
      </c>
      <c r="B320" s="79" t="s">
        <v>775</v>
      </c>
      <c r="C320" s="79" t="s">
        <v>776</v>
      </c>
      <c r="D320" s="79" t="s">
        <v>777</v>
      </c>
      <c r="E320" s="79" t="s">
        <v>946</v>
      </c>
      <c r="F320" s="79" t="s">
        <v>136</v>
      </c>
      <c r="G320" s="79" t="s">
        <v>969</v>
      </c>
      <c r="H320" s="79" t="s">
        <v>970</v>
      </c>
      <c r="I320" s="79" t="s">
        <v>444</v>
      </c>
      <c r="J320" s="80">
        <v>0</v>
      </c>
      <c r="K320" s="80">
        <v>1286062</v>
      </c>
      <c r="L320" s="80">
        <v>1286062</v>
      </c>
      <c r="M320" s="80">
        <v>0</v>
      </c>
      <c r="N320" s="80">
        <v>0</v>
      </c>
      <c r="O320" s="92">
        <v>0</v>
      </c>
      <c r="P320" s="104" t="s">
        <v>1687</v>
      </c>
    </row>
    <row r="321" spans="1:16" x14ac:dyDescent="0.45">
      <c r="A321" s="79" t="s">
        <v>774</v>
      </c>
      <c r="B321" s="79" t="s">
        <v>775</v>
      </c>
      <c r="C321" s="79" t="s">
        <v>776</v>
      </c>
      <c r="D321" s="79" t="s">
        <v>777</v>
      </c>
      <c r="E321" s="79" t="s">
        <v>946</v>
      </c>
      <c r="F321" s="79" t="s">
        <v>136</v>
      </c>
      <c r="G321" s="79" t="s">
        <v>971</v>
      </c>
      <c r="H321" s="79" t="s">
        <v>972</v>
      </c>
      <c r="I321" s="79" t="s">
        <v>444</v>
      </c>
      <c r="J321" s="80">
        <v>0</v>
      </c>
      <c r="K321" s="80">
        <v>11510627</v>
      </c>
      <c r="L321" s="80">
        <v>11510627</v>
      </c>
      <c r="M321" s="80">
        <v>0</v>
      </c>
      <c r="N321" s="80">
        <v>0</v>
      </c>
      <c r="O321" s="92">
        <v>0</v>
      </c>
      <c r="P321" s="104" t="s">
        <v>1687</v>
      </c>
    </row>
    <row r="322" spans="1:16" x14ac:dyDescent="0.45">
      <c r="A322" s="79" t="s">
        <v>774</v>
      </c>
      <c r="B322" s="79" t="s">
        <v>775</v>
      </c>
      <c r="C322" s="79" t="s">
        <v>776</v>
      </c>
      <c r="D322" s="79" t="s">
        <v>777</v>
      </c>
      <c r="E322" s="79" t="s">
        <v>946</v>
      </c>
      <c r="F322" s="79" t="s">
        <v>136</v>
      </c>
      <c r="G322" s="79" t="s">
        <v>973</v>
      </c>
      <c r="H322" s="79" t="s">
        <v>974</v>
      </c>
      <c r="I322" s="79" t="s">
        <v>444</v>
      </c>
      <c r="J322" s="80">
        <v>0</v>
      </c>
      <c r="K322" s="80">
        <v>8775718</v>
      </c>
      <c r="L322" s="80">
        <v>8775718</v>
      </c>
      <c r="M322" s="80">
        <v>0</v>
      </c>
      <c r="N322" s="80">
        <v>0</v>
      </c>
      <c r="O322" s="92">
        <v>0</v>
      </c>
      <c r="P322" s="104" t="s">
        <v>1687</v>
      </c>
    </row>
    <row r="323" spans="1:16" x14ac:dyDescent="0.45">
      <c r="A323" s="79" t="s">
        <v>774</v>
      </c>
      <c r="B323" s="79" t="s">
        <v>775</v>
      </c>
      <c r="C323" s="79" t="s">
        <v>776</v>
      </c>
      <c r="D323" s="79" t="s">
        <v>777</v>
      </c>
      <c r="E323" s="79" t="s">
        <v>946</v>
      </c>
      <c r="F323" s="79" t="s">
        <v>136</v>
      </c>
      <c r="G323" s="79" t="s">
        <v>975</v>
      </c>
      <c r="H323" s="79" t="s">
        <v>976</v>
      </c>
      <c r="I323" s="79" t="s">
        <v>444</v>
      </c>
      <c r="J323" s="80">
        <v>0</v>
      </c>
      <c r="K323" s="80">
        <v>1458555</v>
      </c>
      <c r="L323" s="80">
        <v>1458555</v>
      </c>
      <c r="M323" s="80">
        <v>0</v>
      </c>
      <c r="N323" s="80">
        <v>0</v>
      </c>
      <c r="O323" s="92">
        <v>0</v>
      </c>
      <c r="P323" s="104" t="s">
        <v>1687</v>
      </c>
    </row>
    <row r="324" spans="1:16" x14ac:dyDescent="0.45">
      <c r="A324" s="79" t="s">
        <v>774</v>
      </c>
      <c r="B324" s="79" t="s">
        <v>775</v>
      </c>
      <c r="C324" s="79" t="s">
        <v>776</v>
      </c>
      <c r="D324" s="79" t="s">
        <v>777</v>
      </c>
      <c r="E324" s="79" t="s">
        <v>946</v>
      </c>
      <c r="F324" s="79" t="s">
        <v>136</v>
      </c>
      <c r="G324" s="79" t="s">
        <v>977</v>
      </c>
      <c r="H324" s="79" t="s">
        <v>978</v>
      </c>
      <c r="I324" s="79" t="s">
        <v>444</v>
      </c>
      <c r="J324" s="80">
        <v>0</v>
      </c>
      <c r="K324" s="80">
        <v>6384934</v>
      </c>
      <c r="L324" s="80">
        <v>6384934</v>
      </c>
      <c r="M324" s="80">
        <v>0</v>
      </c>
      <c r="N324" s="80">
        <v>0</v>
      </c>
      <c r="O324" s="92">
        <v>0</v>
      </c>
      <c r="P324" s="104" t="s">
        <v>1687</v>
      </c>
    </row>
    <row r="325" spans="1:16" x14ac:dyDescent="0.45">
      <c r="A325" s="79" t="s">
        <v>774</v>
      </c>
      <c r="B325" s="79" t="s">
        <v>775</v>
      </c>
      <c r="C325" s="79" t="s">
        <v>776</v>
      </c>
      <c r="D325" s="79" t="s">
        <v>777</v>
      </c>
      <c r="E325" s="79" t="s">
        <v>946</v>
      </c>
      <c r="F325" s="79" t="s">
        <v>136</v>
      </c>
      <c r="G325" s="79" t="s">
        <v>979</v>
      </c>
      <c r="H325" s="79" t="s">
        <v>980</v>
      </c>
      <c r="I325" s="79" t="s">
        <v>444</v>
      </c>
      <c r="J325" s="80">
        <v>0</v>
      </c>
      <c r="K325" s="80">
        <v>7364784</v>
      </c>
      <c r="L325" s="80">
        <v>7364784</v>
      </c>
      <c r="M325" s="80">
        <v>0</v>
      </c>
      <c r="N325" s="80">
        <v>0</v>
      </c>
      <c r="O325" s="92">
        <v>0</v>
      </c>
      <c r="P325" s="104" t="s">
        <v>1687</v>
      </c>
    </row>
    <row r="326" spans="1:16" x14ac:dyDescent="0.45">
      <c r="A326" s="79" t="s">
        <v>774</v>
      </c>
      <c r="B326" s="79" t="s">
        <v>775</v>
      </c>
      <c r="C326" s="79" t="s">
        <v>776</v>
      </c>
      <c r="D326" s="79" t="s">
        <v>777</v>
      </c>
      <c r="E326" s="79" t="s">
        <v>946</v>
      </c>
      <c r="F326" s="79" t="s">
        <v>136</v>
      </c>
      <c r="G326" s="79" t="s">
        <v>981</v>
      </c>
      <c r="H326" s="79" t="s">
        <v>982</v>
      </c>
      <c r="I326" s="79" t="s">
        <v>444</v>
      </c>
      <c r="J326" s="80">
        <v>0</v>
      </c>
      <c r="K326" s="80">
        <v>6158177</v>
      </c>
      <c r="L326" s="80">
        <v>6158177</v>
      </c>
      <c r="M326" s="80">
        <v>0</v>
      </c>
      <c r="N326" s="80">
        <v>0</v>
      </c>
      <c r="O326" s="92">
        <v>0</v>
      </c>
      <c r="P326" s="104" t="s">
        <v>1687</v>
      </c>
    </row>
    <row r="327" spans="1:16" x14ac:dyDescent="0.45">
      <c r="A327" s="79" t="s">
        <v>774</v>
      </c>
      <c r="B327" s="79" t="s">
        <v>775</v>
      </c>
      <c r="C327" s="79" t="s">
        <v>776</v>
      </c>
      <c r="D327" s="79" t="s">
        <v>777</v>
      </c>
      <c r="E327" s="79" t="s">
        <v>946</v>
      </c>
      <c r="F327" s="79" t="s">
        <v>136</v>
      </c>
      <c r="G327" s="79" t="s">
        <v>983</v>
      </c>
      <c r="H327" s="79" t="s">
        <v>984</v>
      </c>
      <c r="I327" s="79" t="s">
        <v>444</v>
      </c>
      <c r="J327" s="80">
        <v>0</v>
      </c>
      <c r="K327" s="80">
        <v>643707</v>
      </c>
      <c r="L327" s="80">
        <v>643707</v>
      </c>
      <c r="M327" s="80">
        <v>0</v>
      </c>
      <c r="N327" s="80">
        <v>0</v>
      </c>
      <c r="O327" s="92">
        <v>0</v>
      </c>
      <c r="P327" s="104" t="s">
        <v>1687</v>
      </c>
    </row>
    <row r="328" spans="1:16" x14ac:dyDescent="0.45">
      <c r="A328" s="79" t="s">
        <v>774</v>
      </c>
      <c r="B328" s="79" t="s">
        <v>775</v>
      </c>
      <c r="C328" s="79" t="s">
        <v>776</v>
      </c>
      <c r="D328" s="79" t="s">
        <v>777</v>
      </c>
      <c r="E328" s="79" t="s">
        <v>946</v>
      </c>
      <c r="F328" s="79" t="s">
        <v>136</v>
      </c>
      <c r="G328" s="79" t="s">
        <v>985</v>
      </c>
      <c r="H328" s="79" t="s">
        <v>986</v>
      </c>
      <c r="I328" s="79" t="s">
        <v>444</v>
      </c>
      <c r="J328" s="80">
        <v>0</v>
      </c>
      <c r="K328" s="80">
        <v>9263852</v>
      </c>
      <c r="L328" s="80">
        <v>9263852</v>
      </c>
      <c r="M328" s="80">
        <v>0</v>
      </c>
      <c r="N328" s="80">
        <v>0</v>
      </c>
      <c r="O328" s="92">
        <v>0</v>
      </c>
      <c r="P328" s="104" t="s">
        <v>1687</v>
      </c>
    </row>
    <row r="329" spans="1:16" x14ac:dyDescent="0.45">
      <c r="A329" s="79" t="s">
        <v>774</v>
      </c>
      <c r="B329" s="79" t="s">
        <v>775</v>
      </c>
      <c r="C329" s="79" t="s">
        <v>776</v>
      </c>
      <c r="D329" s="79" t="s">
        <v>777</v>
      </c>
      <c r="E329" s="79" t="s">
        <v>946</v>
      </c>
      <c r="F329" s="79" t="s">
        <v>136</v>
      </c>
      <c r="G329" s="79" t="s">
        <v>987</v>
      </c>
      <c r="H329" s="79" t="s">
        <v>988</v>
      </c>
      <c r="I329" s="79" t="s">
        <v>444</v>
      </c>
      <c r="J329" s="80">
        <v>0</v>
      </c>
      <c r="K329" s="80">
        <v>388144</v>
      </c>
      <c r="L329" s="80">
        <v>388144</v>
      </c>
      <c r="M329" s="80">
        <v>0</v>
      </c>
      <c r="N329" s="80">
        <v>0</v>
      </c>
      <c r="O329" s="92">
        <v>0</v>
      </c>
      <c r="P329" s="104" t="s">
        <v>1687</v>
      </c>
    </row>
    <row r="330" spans="1:16" x14ac:dyDescent="0.45">
      <c r="A330" s="79" t="s">
        <v>774</v>
      </c>
      <c r="B330" s="79" t="s">
        <v>775</v>
      </c>
      <c r="C330" s="79" t="s">
        <v>776</v>
      </c>
      <c r="D330" s="79" t="s">
        <v>777</v>
      </c>
      <c r="E330" s="79" t="s">
        <v>946</v>
      </c>
      <c r="F330" s="79" t="s">
        <v>136</v>
      </c>
      <c r="G330" s="79" t="s">
        <v>989</v>
      </c>
      <c r="H330" s="79" t="s">
        <v>990</v>
      </c>
      <c r="I330" s="79" t="s">
        <v>444</v>
      </c>
      <c r="J330" s="80">
        <v>0</v>
      </c>
      <c r="K330" s="80">
        <v>35579738</v>
      </c>
      <c r="L330" s="80">
        <v>21349892</v>
      </c>
      <c r="M330" s="80">
        <v>0</v>
      </c>
      <c r="N330" s="80">
        <v>0</v>
      </c>
      <c r="O330" s="92">
        <v>14229846</v>
      </c>
      <c r="P330" s="104" t="s">
        <v>1687</v>
      </c>
    </row>
    <row r="331" spans="1:16" x14ac:dyDescent="0.45">
      <c r="A331" s="79" t="s">
        <v>774</v>
      </c>
      <c r="B331" s="79" t="s">
        <v>775</v>
      </c>
      <c r="C331" s="79" t="s">
        <v>776</v>
      </c>
      <c r="D331" s="79" t="s">
        <v>777</v>
      </c>
      <c r="E331" s="79" t="s">
        <v>946</v>
      </c>
      <c r="F331" s="79" t="s">
        <v>136</v>
      </c>
      <c r="G331" s="79" t="s">
        <v>991</v>
      </c>
      <c r="H331" s="79" t="s">
        <v>992</v>
      </c>
      <c r="I331" s="79" t="s">
        <v>444</v>
      </c>
      <c r="J331" s="80">
        <v>0</v>
      </c>
      <c r="K331" s="80">
        <v>2960854</v>
      </c>
      <c r="L331" s="80">
        <v>2960854</v>
      </c>
      <c r="M331" s="80">
        <v>0</v>
      </c>
      <c r="N331" s="80">
        <v>0</v>
      </c>
      <c r="O331" s="92">
        <v>0</v>
      </c>
      <c r="P331" s="104" t="s">
        <v>1687</v>
      </c>
    </row>
    <row r="332" spans="1:16" x14ac:dyDescent="0.45">
      <c r="A332" s="79" t="s">
        <v>774</v>
      </c>
      <c r="B332" s="79" t="s">
        <v>775</v>
      </c>
      <c r="C332" s="79" t="s">
        <v>776</v>
      </c>
      <c r="D332" s="79" t="s">
        <v>777</v>
      </c>
      <c r="E332" s="79" t="s">
        <v>946</v>
      </c>
      <c r="F332" s="79" t="s">
        <v>136</v>
      </c>
      <c r="G332" s="79" t="s">
        <v>993</v>
      </c>
      <c r="H332" s="79" t="s">
        <v>994</v>
      </c>
      <c r="I332" s="79" t="s">
        <v>444</v>
      </c>
      <c r="J332" s="80">
        <v>0</v>
      </c>
      <c r="K332" s="80">
        <v>9087176</v>
      </c>
      <c r="L332" s="80">
        <v>9087176</v>
      </c>
      <c r="M332" s="80">
        <v>0</v>
      </c>
      <c r="N332" s="80">
        <v>0</v>
      </c>
      <c r="O332" s="92">
        <v>0</v>
      </c>
      <c r="P332" s="104" t="s">
        <v>1687</v>
      </c>
    </row>
    <row r="333" spans="1:16" x14ac:dyDescent="0.45">
      <c r="A333" s="79" t="s">
        <v>774</v>
      </c>
      <c r="B333" s="79" t="s">
        <v>775</v>
      </c>
      <c r="C333" s="79" t="s">
        <v>776</v>
      </c>
      <c r="D333" s="79" t="s">
        <v>777</v>
      </c>
      <c r="E333" s="79" t="s">
        <v>946</v>
      </c>
      <c r="F333" s="79" t="s">
        <v>136</v>
      </c>
      <c r="G333" s="79" t="s">
        <v>995</v>
      </c>
      <c r="H333" s="79" t="s">
        <v>996</v>
      </c>
      <c r="I333" s="79" t="s">
        <v>444</v>
      </c>
      <c r="J333" s="80">
        <v>0</v>
      </c>
      <c r="K333" s="80">
        <v>713319</v>
      </c>
      <c r="L333" s="80">
        <v>713319</v>
      </c>
      <c r="M333" s="80">
        <v>0</v>
      </c>
      <c r="N333" s="80">
        <v>0</v>
      </c>
      <c r="O333" s="92">
        <v>0</v>
      </c>
      <c r="P333" s="104" t="s">
        <v>1687</v>
      </c>
    </row>
    <row r="334" spans="1:16" x14ac:dyDescent="0.45">
      <c r="A334" s="79" t="s">
        <v>774</v>
      </c>
      <c r="B334" s="79" t="s">
        <v>775</v>
      </c>
      <c r="C334" s="79" t="s">
        <v>776</v>
      </c>
      <c r="D334" s="79" t="s">
        <v>777</v>
      </c>
      <c r="E334" s="79" t="s">
        <v>946</v>
      </c>
      <c r="F334" s="79" t="s">
        <v>136</v>
      </c>
      <c r="G334" s="79" t="s">
        <v>997</v>
      </c>
      <c r="H334" s="79" t="s">
        <v>998</v>
      </c>
      <c r="I334" s="79" t="s">
        <v>444</v>
      </c>
      <c r="J334" s="80">
        <v>0</v>
      </c>
      <c r="K334" s="80">
        <v>0</v>
      </c>
      <c r="L334" s="80">
        <v>101376000</v>
      </c>
      <c r="M334" s="80">
        <v>101376000</v>
      </c>
      <c r="N334" s="80">
        <v>0</v>
      </c>
      <c r="O334" s="92">
        <v>0</v>
      </c>
      <c r="P334" s="104" t="s">
        <v>1687</v>
      </c>
    </row>
    <row r="335" spans="1:16" x14ac:dyDescent="0.45">
      <c r="A335" s="79" t="s">
        <v>774</v>
      </c>
      <c r="B335" s="79" t="s">
        <v>775</v>
      </c>
      <c r="C335" s="79" t="s">
        <v>776</v>
      </c>
      <c r="D335" s="79" t="s">
        <v>777</v>
      </c>
      <c r="E335" s="79" t="s">
        <v>946</v>
      </c>
      <c r="F335" s="79" t="s">
        <v>136</v>
      </c>
      <c r="G335" s="79" t="s">
        <v>999</v>
      </c>
      <c r="H335" s="79" t="s">
        <v>1000</v>
      </c>
      <c r="I335" s="79" t="s">
        <v>444</v>
      </c>
      <c r="J335" s="80">
        <v>0</v>
      </c>
      <c r="K335" s="80">
        <v>2362290</v>
      </c>
      <c r="L335" s="80">
        <v>2362290</v>
      </c>
      <c r="M335" s="80">
        <v>0</v>
      </c>
      <c r="N335" s="80">
        <v>0</v>
      </c>
      <c r="O335" s="92">
        <v>0</v>
      </c>
      <c r="P335" s="104" t="s">
        <v>1687</v>
      </c>
    </row>
    <row r="336" spans="1:16" x14ac:dyDescent="0.45">
      <c r="A336" s="79" t="s">
        <v>774</v>
      </c>
      <c r="B336" s="79" t="s">
        <v>775</v>
      </c>
      <c r="C336" s="79" t="s">
        <v>776</v>
      </c>
      <c r="D336" s="79" t="s">
        <v>777</v>
      </c>
      <c r="E336" s="79" t="s">
        <v>946</v>
      </c>
      <c r="F336" s="79" t="s">
        <v>136</v>
      </c>
      <c r="G336" s="79" t="s">
        <v>1001</v>
      </c>
      <c r="H336" s="79" t="s">
        <v>1002</v>
      </c>
      <c r="I336" s="79" t="s">
        <v>444</v>
      </c>
      <c r="J336" s="80">
        <v>0</v>
      </c>
      <c r="K336" s="80">
        <v>9366724</v>
      </c>
      <c r="L336" s="80">
        <v>9366727</v>
      </c>
      <c r="M336" s="80">
        <v>0</v>
      </c>
      <c r="N336" s="92">
        <v>3</v>
      </c>
      <c r="O336" s="92">
        <v>0</v>
      </c>
      <c r="P336" s="104" t="s">
        <v>1687</v>
      </c>
    </row>
    <row r="337" spans="1:16" x14ac:dyDescent="0.45">
      <c r="A337" s="79" t="s">
        <v>774</v>
      </c>
      <c r="B337" s="79" t="s">
        <v>775</v>
      </c>
      <c r="C337" s="79" t="s">
        <v>776</v>
      </c>
      <c r="D337" s="79" t="s">
        <v>777</v>
      </c>
      <c r="E337" s="79" t="s">
        <v>946</v>
      </c>
      <c r="F337" s="79" t="s">
        <v>136</v>
      </c>
      <c r="G337" s="79" t="s">
        <v>1003</v>
      </c>
      <c r="H337" s="79" t="s">
        <v>1004</v>
      </c>
      <c r="I337" s="79" t="s">
        <v>444</v>
      </c>
      <c r="J337" s="80">
        <v>0</v>
      </c>
      <c r="K337" s="80">
        <v>3130410</v>
      </c>
      <c r="L337" s="80">
        <v>3130410</v>
      </c>
      <c r="M337" s="80">
        <v>0</v>
      </c>
      <c r="N337" s="80">
        <v>0</v>
      </c>
      <c r="O337" s="92">
        <v>0</v>
      </c>
      <c r="P337" s="104" t="s">
        <v>1687</v>
      </c>
    </row>
    <row r="338" spans="1:16" x14ac:dyDescent="0.45">
      <c r="A338" s="79" t="s">
        <v>774</v>
      </c>
      <c r="B338" s="79" t="s">
        <v>775</v>
      </c>
      <c r="C338" s="79" t="s">
        <v>776</v>
      </c>
      <c r="D338" s="79" t="s">
        <v>777</v>
      </c>
      <c r="E338" s="79" t="s">
        <v>946</v>
      </c>
      <c r="F338" s="79" t="s">
        <v>136</v>
      </c>
      <c r="G338" s="79" t="s">
        <v>1005</v>
      </c>
      <c r="H338" s="79" t="s">
        <v>1006</v>
      </c>
      <c r="I338" s="79" t="s">
        <v>444</v>
      </c>
      <c r="J338" s="80">
        <v>0</v>
      </c>
      <c r="K338" s="80">
        <v>9459343</v>
      </c>
      <c r="L338" s="80">
        <v>20494613</v>
      </c>
      <c r="M338" s="80">
        <v>11035270</v>
      </c>
      <c r="N338" s="80">
        <v>0</v>
      </c>
      <c r="O338" s="92">
        <v>0</v>
      </c>
      <c r="P338" s="104" t="s">
        <v>1687</v>
      </c>
    </row>
    <row r="339" spans="1:16" x14ac:dyDescent="0.45">
      <c r="A339" s="79" t="s">
        <v>774</v>
      </c>
      <c r="B339" s="79" t="s">
        <v>775</v>
      </c>
      <c r="C339" s="79" t="s">
        <v>776</v>
      </c>
      <c r="D339" s="79" t="s">
        <v>777</v>
      </c>
      <c r="E339" s="79" t="s">
        <v>946</v>
      </c>
      <c r="F339" s="79" t="s">
        <v>136</v>
      </c>
      <c r="G339" s="79" t="s">
        <v>1007</v>
      </c>
      <c r="H339" s="79" t="s">
        <v>1008</v>
      </c>
      <c r="I339" s="79" t="s">
        <v>444</v>
      </c>
      <c r="J339" s="80">
        <v>0</v>
      </c>
      <c r="K339" s="80">
        <v>0</v>
      </c>
      <c r="L339" s="80">
        <v>271034400</v>
      </c>
      <c r="M339" s="80">
        <v>271034400</v>
      </c>
      <c r="N339" s="80">
        <v>0</v>
      </c>
      <c r="O339" s="92">
        <v>0</v>
      </c>
      <c r="P339" s="104" t="s">
        <v>1687</v>
      </c>
    </row>
    <row r="340" spans="1:16" x14ac:dyDescent="0.45">
      <c r="A340" s="79" t="s">
        <v>774</v>
      </c>
      <c r="B340" s="79" t="s">
        <v>775</v>
      </c>
      <c r="C340" s="79" t="s">
        <v>776</v>
      </c>
      <c r="D340" s="79" t="s">
        <v>777</v>
      </c>
      <c r="E340" s="79" t="s">
        <v>946</v>
      </c>
      <c r="F340" s="79" t="s">
        <v>136</v>
      </c>
      <c r="G340" s="79" t="s">
        <v>1009</v>
      </c>
      <c r="H340" s="79" t="s">
        <v>1010</v>
      </c>
      <c r="I340" s="79" t="s">
        <v>444</v>
      </c>
      <c r="J340" s="80">
        <v>0</v>
      </c>
      <c r="K340" s="80">
        <v>0</v>
      </c>
      <c r="L340" s="80">
        <v>291465000</v>
      </c>
      <c r="M340" s="80">
        <v>291465000</v>
      </c>
      <c r="N340" s="80">
        <v>0</v>
      </c>
      <c r="O340" s="92">
        <v>0</v>
      </c>
      <c r="P340" s="104" t="s">
        <v>1687</v>
      </c>
    </row>
    <row r="341" spans="1:16" x14ac:dyDescent="0.45">
      <c r="A341" s="79" t="s">
        <v>774</v>
      </c>
      <c r="B341" s="79" t="s">
        <v>775</v>
      </c>
      <c r="C341" s="79" t="s">
        <v>776</v>
      </c>
      <c r="D341" s="79" t="s">
        <v>777</v>
      </c>
      <c r="E341" s="79" t="s">
        <v>946</v>
      </c>
      <c r="F341" s="79" t="s">
        <v>136</v>
      </c>
      <c r="G341" s="79" t="s">
        <v>1011</v>
      </c>
      <c r="H341" s="79" t="s">
        <v>1012</v>
      </c>
      <c r="I341" s="79" t="s">
        <v>444</v>
      </c>
      <c r="J341" s="80">
        <v>0</v>
      </c>
      <c r="K341" s="80">
        <v>0</v>
      </c>
      <c r="L341" s="80">
        <v>178145250</v>
      </c>
      <c r="M341" s="80">
        <v>178145250</v>
      </c>
      <c r="N341" s="80">
        <v>0</v>
      </c>
      <c r="O341" s="92">
        <v>0</v>
      </c>
      <c r="P341" s="104" t="s">
        <v>1687</v>
      </c>
    </row>
    <row r="342" spans="1:16" x14ac:dyDescent="0.45">
      <c r="A342" s="79" t="s">
        <v>774</v>
      </c>
      <c r="B342" s="79" t="s">
        <v>775</v>
      </c>
      <c r="C342" s="79" t="s">
        <v>776</v>
      </c>
      <c r="D342" s="79" t="s">
        <v>777</v>
      </c>
      <c r="E342" s="79" t="s">
        <v>946</v>
      </c>
      <c r="F342" s="79" t="s">
        <v>136</v>
      </c>
      <c r="G342" s="79" t="s">
        <v>1013</v>
      </c>
      <c r="H342" s="79" t="s">
        <v>1014</v>
      </c>
      <c r="I342" s="79" t="s">
        <v>444</v>
      </c>
      <c r="J342" s="80">
        <v>0</v>
      </c>
      <c r="K342" s="80">
        <v>0</v>
      </c>
      <c r="L342" s="80">
        <v>11160000</v>
      </c>
      <c r="M342" s="80">
        <v>11160000</v>
      </c>
      <c r="N342" s="80">
        <v>0</v>
      </c>
      <c r="O342" s="92">
        <v>0</v>
      </c>
      <c r="P342" s="104" t="s">
        <v>1687</v>
      </c>
    </row>
    <row r="343" spans="1:16" x14ac:dyDescent="0.45">
      <c r="A343" s="79" t="s">
        <v>774</v>
      </c>
      <c r="B343" s="79" t="s">
        <v>775</v>
      </c>
      <c r="C343" s="79" t="s">
        <v>776</v>
      </c>
      <c r="D343" s="79" t="s">
        <v>777</v>
      </c>
      <c r="E343" s="79" t="s">
        <v>946</v>
      </c>
      <c r="F343" s="79" t="s">
        <v>136</v>
      </c>
      <c r="G343" s="79" t="s">
        <v>1015</v>
      </c>
      <c r="H343" s="79" t="s">
        <v>1016</v>
      </c>
      <c r="I343" s="79" t="s">
        <v>1513</v>
      </c>
      <c r="J343" s="80">
        <v>0</v>
      </c>
      <c r="K343" s="80">
        <v>0</v>
      </c>
      <c r="L343" s="80">
        <v>259020000</v>
      </c>
      <c r="M343" s="80">
        <v>259020000</v>
      </c>
      <c r="N343" s="80">
        <v>0</v>
      </c>
      <c r="O343" s="92">
        <v>0</v>
      </c>
      <c r="P343" s="104" t="s">
        <v>1687</v>
      </c>
    </row>
    <row r="344" spans="1:16" x14ac:dyDescent="0.45">
      <c r="A344" s="79" t="s">
        <v>774</v>
      </c>
      <c r="B344" s="79" t="s">
        <v>775</v>
      </c>
      <c r="C344" s="79" t="s">
        <v>776</v>
      </c>
      <c r="D344" s="79" t="s">
        <v>777</v>
      </c>
      <c r="E344" s="79" t="s">
        <v>946</v>
      </c>
      <c r="F344" s="79" t="s">
        <v>136</v>
      </c>
      <c r="G344" s="79" t="s">
        <v>1017</v>
      </c>
      <c r="H344" s="79" t="s">
        <v>1018</v>
      </c>
      <c r="I344" s="79" t="s">
        <v>444</v>
      </c>
      <c r="J344" s="80">
        <v>0</v>
      </c>
      <c r="K344" s="80">
        <v>0</v>
      </c>
      <c r="L344" s="80">
        <v>76345500</v>
      </c>
      <c r="M344" s="80">
        <v>76345500</v>
      </c>
      <c r="N344" s="80">
        <v>0</v>
      </c>
      <c r="O344" s="92">
        <v>0</v>
      </c>
      <c r="P344" s="104" t="s">
        <v>1687</v>
      </c>
    </row>
    <row r="345" spans="1:16" x14ac:dyDescent="0.45">
      <c r="A345" s="79" t="s">
        <v>774</v>
      </c>
      <c r="B345" s="79" t="s">
        <v>775</v>
      </c>
      <c r="C345" s="79" t="s">
        <v>776</v>
      </c>
      <c r="D345" s="79" t="s">
        <v>777</v>
      </c>
      <c r="E345" s="79" t="s">
        <v>946</v>
      </c>
      <c r="F345" s="79" t="s">
        <v>136</v>
      </c>
      <c r="G345" s="79" t="s">
        <v>1019</v>
      </c>
      <c r="H345" s="79" t="s">
        <v>1020</v>
      </c>
      <c r="I345" s="79" t="s">
        <v>444</v>
      </c>
      <c r="J345" s="80">
        <v>0</v>
      </c>
      <c r="K345" s="80">
        <v>0</v>
      </c>
      <c r="L345" s="80">
        <v>163872001</v>
      </c>
      <c r="M345" s="80">
        <v>163872000</v>
      </c>
      <c r="N345" s="92">
        <v>1</v>
      </c>
      <c r="O345" s="92">
        <v>0</v>
      </c>
      <c r="P345" s="104" t="s">
        <v>1687</v>
      </c>
    </row>
    <row r="346" spans="1:16" x14ac:dyDescent="0.45">
      <c r="A346" s="79" t="s">
        <v>774</v>
      </c>
      <c r="B346" s="79" t="s">
        <v>775</v>
      </c>
      <c r="C346" s="79" t="s">
        <v>776</v>
      </c>
      <c r="D346" s="79" t="s">
        <v>777</v>
      </c>
      <c r="E346" s="79" t="s">
        <v>946</v>
      </c>
      <c r="F346" s="79" t="s">
        <v>136</v>
      </c>
      <c r="G346" s="79" t="s">
        <v>1021</v>
      </c>
      <c r="H346" s="79" t="s">
        <v>1022</v>
      </c>
      <c r="I346" s="79" t="s">
        <v>444</v>
      </c>
      <c r="J346" s="80">
        <v>0</v>
      </c>
      <c r="K346" s="80">
        <v>0</v>
      </c>
      <c r="L346" s="80">
        <v>151357500</v>
      </c>
      <c r="M346" s="80">
        <v>151357500</v>
      </c>
      <c r="N346" s="80">
        <v>0</v>
      </c>
      <c r="O346" s="92">
        <v>0</v>
      </c>
      <c r="P346" s="104" t="s">
        <v>1687</v>
      </c>
    </row>
    <row r="347" spans="1:16" x14ac:dyDescent="0.45">
      <c r="A347" s="79" t="s">
        <v>774</v>
      </c>
      <c r="B347" s="79" t="s">
        <v>775</v>
      </c>
      <c r="C347" s="79" t="s">
        <v>776</v>
      </c>
      <c r="D347" s="79" t="s">
        <v>777</v>
      </c>
      <c r="E347" s="79" t="s">
        <v>946</v>
      </c>
      <c r="F347" s="79" t="s">
        <v>136</v>
      </c>
      <c r="G347" s="79" t="s">
        <v>1023</v>
      </c>
      <c r="H347" s="79" t="s">
        <v>1024</v>
      </c>
      <c r="I347" s="79" t="s">
        <v>444</v>
      </c>
      <c r="J347" s="80">
        <v>0</v>
      </c>
      <c r="K347" s="80">
        <v>0</v>
      </c>
      <c r="L347" s="80">
        <v>57024000</v>
      </c>
      <c r="M347" s="80">
        <v>57024000</v>
      </c>
      <c r="N347" s="80">
        <v>0</v>
      </c>
      <c r="O347" s="92">
        <v>0</v>
      </c>
      <c r="P347" s="104" t="s">
        <v>1687</v>
      </c>
    </row>
    <row r="348" spans="1:16" x14ac:dyDescent="0.45">
      <c r="A348" s="79" t="s">
        <v>774</v>
      </c>
      <c r="B348" s="79" t="s">
        <v>775</v>
      </c>
      <c r="C348" s="79" t="s">
        <v>776</v>
      </c>
      <c r="D348" s="79" t="s">
        <v>777</v>
      </c>
      <c r="E348" s="79" t="s">
        <v>946</v>
      </c>
      <c r="F348" s="79" t="s">
        <v>136</v>
      </c>
      <c r="G348" s="79" t="s">
        <v>1025</v>
      </c>
      <c r="H348" s="79" t="s">
        <v>1026</v>
      </c>
      <c r="I348" s="79" t="s">
        <v>444</v>
      </c>
      <c r="J348" s="80">
        <v>0</v>
      </c>
      <c r="K348" s="80">
        <v>0</v>
      </c>
      <c r="L348" s="80">
        <v>54998250</v>
      </c>
      <c r="M348" s="80">
        <v>54998250</v>
      </c>
      <c r="N348" s="80">
        <v>0</v>
      </c>
      <c r="O348" s="92">
        <v>0</v>
      </c>
      <c r="P348" s="104" t="s">
        <v>1687</v>
      </c>
    </row>
    <row r="349" spans="1:16" x14ac:dyDescent="0.45">
      <c r="A349" s="79" t="s">
        <v>774</v>
      </c>
      <c r="B349" s="79" t="s">
        <v>775</v>
      </c>
      <c r="C349" s="79" t="s">
        <v>776</v>
      </c>
      <c r="D349" s="79" t="s">
        <v>777</v>
      </c>
      <c r="E349" s="79" t="s">
        <v>946</v>
      </c>
      <c r="F349" s="79" t="s">
        <v>136</v>
      </c>
      <c r="G349" s="79" t="s">
        <v>1027</v>
      </c>
      <c r="H349" s="79" t="s">
        <v>1028</v>
      </c>
      <c r="I349" s="79" t="s">
        <v>444</v>
      </c>
      <c r="J349" s="80">
        <v>0</v>
      </c>
      <c r="K349" s="80">
        <v>0</v>
      </c>
      <c r="L349" s="80">
        <v>219607500</v>
      </c>
      <c r="M349" s="80">
        <v>219607500</v>
      </c>
      <c r="N349" s="80">
        <v>0</v>
      </c>
      <c r="O349" s="92">
        <v>0</v>
      </c>
      <c r="P349" s="104" t="s">
        <v>1687</v>
      </c>
    </row>
    <row r="350" spans="1:16" x14ac:dyDescent="0.45">
      <c r="A350" s="79" t="s">
        <v>774</v>
      </c>
      <c r="B350" s="79" t="s">
        <v>775</v>
      </c>
      <c r="C350" s="79" t="s">
        <v>776</v>
      </c>
      <c r="D350" s="79" t="s">
        <v>777</v>
      </c>
      <c r="E350" s="79" t="s">
        <v>946</v>
      </c>
      <c r="F350" s="79" t="s">
        <v>136</v>
      </c>
      <c r="G350" s="79" t="s">
        <v>1029</v>
      </c>
      <c r="H350" s="79" t="s">
        <v>1030</v>
      </c>
      <c r="I350" s="79" t="s">
        <v>444</v>
      </c>
      <c r="J350" s="80">
        <v>0</v>
      </c>
      <c r="K350" s="80">
        <v>0</v>
      </c>
      <c r="L350" s="80">
        <v>93847500</v>
      </c>
      <c r="M350" s="80">
        <v>93847500</v>
      </c>
      <c r="N350" s="80">
        <v>0</v>
      </c>
      <c r="O350" s="92">
        <v>0</v>
      </c>
      <c r="P350" s="104" t="s">
        <v>1687</v>
      </c>
    </row>
    <row r="351" spans="1:16" x14ac:dyDescent="0.45">
      <c r="A351" s="79" t="s">
        <v>774</v>
      </c>
      <c r="B351" s="79" t="s">
        <v>775</v>
      </c>
      <c r="C351" s="79" t="s">
        <v>776</v>
      </c>
      <c r="D351" s="79" t="s">
        <v>777</v>
      </c>
      <c r="E351" s="79" t="s">
        <v>946</v>
      </c>
      <c r="F351" s="79" t="s">
        <v>136</v>
      </c>
      <c r="G351" s="79" t="s">
        <v>1031</v>
      </c>
      <c r="H351" s="79" t="s">
        <v>1032</v>
      </c>
      <c r="I351" s="79" t="s">
        <v>444</v>
      </c>
      <c r="J351" s="80">
        <v>0</v>
      </c>
      <c r="K351" s="80">
        <v>0</v>
      </c>
      <c r="L351" s="80">
        <v>22545000</v>
      </c>
      <c r="M351" s="80">
        <v>22545000</v>
      </c>
      <c r="N351" s="80">
        <v>0</v>
      </c>
      <c r="O351" s="92">
        <v>0</v>
      </c>
      <c r="P351" s="104" t="s">
        <v>1687</v>
      </c>
    </row>
    <row r="352" spans="1:16" x14ac:dyDescent="0.45">
      <c r="A352" s="79" t="s">
        <v>774</v>
      </c>
      <c r="B352" s="79" t="s">
        <v>775</v>
      </c>
      <c r="C352" s="79" t="s">
        <v>776</v>
      </c>
      <c r="D352" s="79" t="s">
        <v>777</v>
      </c>
      <c r="E352" s="79" t="s">
        <v>946</v>
      </c>
      <c r="F352" s="79" t="s">
        <v>136</v>
      </c>
      <c r="G352" s="79" t="s">
        <v>1033</v>
      </c>
      <c r="H352" s="79" t="s">
        <v>1034</v>
      </c>
      <c r="I352" s="79" t="s">
        <v>444</v>
      </c>
      <c r="J352" s="80">
        <v>0</v>
      </c>
      <c r="K352" s="80">
        <v>0</v>
      </c>
      <c r="L352" s="80">
        <v>215010000</v>
      </c>
      <c r="M352" s="80">
        <v>215010000</v>
      </c>
      <c r="N352" s="80">
        <v>0</v>
      </c>
      <c r="O352" s="92">
        <v>0</v>
      </c>
      <c r="P352" s="104" t="s">
        <v>1687</v>
      </c>
    </row>
    <row r="353" spans="1:16" x14ac:dyDescent="0.45">
      <c r="A353" s="79" t="s">
        <v>774</v>
      </c>
      <c r="B353" s="79" t="s">
        <v>775</v>
      </c>
      <c r="C353" s="79" t="s">
        <v>776</v>
      </c>
      <c r="D353" s="79" t="s">
        <v>777</v>
      </c>
      <c r="E353" s="79" t="s">
        <v>946</v>
      </c>
      <c r="F353" s="79" t="s">
        <v>136</v>
      </c>
      <c r="G353" s="79" t="s">
        <v>1035</v>
      </c>
      <c r="H353" s="79" t="s">
        <v>1036</v>
      </c>
      <c r="I353" s="79" t="s">
        <v>444</v>
      </c>
      <c r="J353" s="80">
        <v>0</v>
      </c>
      <c r="K353" s="80">
        <v>0</v>
      </c>
      <c r="L353" s="80">
        <v>27000000</v>
      </c>
      <c r="M353" s="80">
        <v>27000000</v>
      </c>
      <c r="N353" s="80">
        <v>0</v>
      </c>
      <c r="O353" s="92">
        <v>0</v>
      </c>
      <c r="P353" s="104" t="s">
        <v>1687</v>
      </c>
    </row>
    <row r="354" spans="1:16" x14ac:dyDescent="0.45">
      <c r="A354" s="79" t="s">
        <v>774</v>
      </c>
      <c r="B354" s="79" t="s">
        <v>775</v>
      </c>
      <c r="C354" s="79" t="s">
        <v>776</v>
      </c>
      <c r="D354" s="79" t="s">
        <v>777</v>
      </c>
      <c r="E354" s="79" t="s">
        <v>946</v>
      </c>
      <c r="F354" s="79" t="s">
        <v>136</v>
      </c>
      <c r="G354" s="79" t="s">
        <v>1037</v>
      </c>
      <c r="H354" s="79" t="s">
        <v>1038</v>
      </c>
      <c r="I354" s="79" t="s">
        <v>444</v>
      </c>
      <c r="J354" s="80">
        <v>0</v>
      </c>
      <c r="K354" s="80">
        <v>0</v>
      </c>
      <c r="L354" s="80">
        <v>65250000</v>
      </c>
      <c r="M354" s="80">
        <v>65250000</v>
      </c>
      <c r="N354" s="80">
        <v>0</v>
      </c>
      <c r="O354" s="92">
        <v>0</v>
      </c>
      <c r="P354" s="104" t="s">
        <v>1687</v>
      </c>
    </row>
    <row r="355" spans="1:16" x14ac:dyDescent="0.45">
      <c r="A355" s="79" t="s">
        <v>774</v>
      </c>
      <c r="B355" s="79" t="s">
        <v>775</v>
      </c>
      <c r="C355" s="79" t="s">
        <v>776</v>
      </c>
      <c r="D355" s="79" t="s">
        <v>777</v>
      </c>
      <c r="E355" s="79" t="s">
        <v>946</v>
      </c>
      <c r="F355" s="79" t="s">
        <v>136</v>
      </c>
      <c r="G355" s="79" t="s">
        <v>1039</v>
      </c>
      <c r="H355" s="79" t="s">
        <v>1040</v>
      </c>
      <c r="I355" s="79" t="s">
        <v>444</v>
      </c>
      <c r="J355" s="80">
        <v>0</v>
      </c>
      <c r="K355" s="80">
        <v>0</v>
      </c>
      <c r="L355" s="80">
        <v>30612524</v>
      </c>
      <c r="M355" s="80">
        <v>30612524</v>
      </c>
      <c r="N355" s="80">
        <v>0</v>
      </c>
      <c r="O355" s="92">
        <v>0</v>
      </c>
      <c r="P355" s="104" t="s">
        <v>1687</v>
      </c>
    </row>
    <row r="356" spans="1:16" x14ac:dyDescent="0.45">
      <c r="A356" s="79" t="s">
        <v>774</v>
      </c>
      <c r="B356" s="79" t="s">
        <v>775</v>
      </c>
      <c r="C356" s="79" t="s">
        <v>776</v>
      </c>
      <c r="D356" s="79" t="s">
        <v>777</v>
      </c>
      <c r="E356" s="79" t="s">
        <v>946</v>
      </c>
      <c r="F356" s="79" t="s">
        <v>136</v>
      </c>
      <c r="G356" s="79" t="s">
        <v>1041</v>
      </c>
      <c r="H356" s="79" t="s">
        <v>1042</v>
      </c>
      <c r="I356" s="79" t="s">
        <v>444</v>
      </c>
      <c r="J356" s="80">
        <v>0</v>
      </c>
      <c r="K356" s="80">
        <v>0</v>
      </c>
      <c r="L356" s="80">
        <v>202661977</v>
      </c>
      <c r="M356" s="80">
        <v>202661977</v>
      </c>
      <c r="N356" s="80">
        <v>0</v>
      </c>
      <c r="O356" s="92">
        <v>0</v>
      </c>
      <c r="P356" s="104" t="s">
        <v>1687</v>
      </c>
    </row>
    <row r="357" spans="1:16" x14ac:dyDescent="0.45">
      <c r="A357" s="79" t="s">
        <v>774</v>
      </c>
      <c r="B357" s="79" t="s">
        <v>775</v>
      </c>
      <c r="C357" s="79" t="s">
        <v>776</v>
      </c>
      <c r="D357" s="79" t="s">
        <v>777</v>
      </c>
      <c r="E357" s="79" t="s">
        <v>946</v>
      </c>
      <c r="F357" s="79" t="s">
        <v>136</v>
      </c>
      <c r="G357" s="79" t="s">
        <v>1043</v>
      </c>
      <c r="H357" s="79" t="s">
        <v>1044</v>
      </c>
      <c r="I357" s="79" t="s">
        <v>444</v>
      </c>
      <c r="J357" s="80">
        <v>0</v>
      </c>
      <c r="K357" s="80">
        <v>0</v>
      </c>
      <c r="L357" s="80">
        <v>72814500</v>
      </c>
      <c r="M357" s="80">
        <v>72814500</v>
      </c>
      <c r="N357" s="80">
        <v>0</v>
      </c>
      <c r="O357" s="92">
        <v>0</v>
      </c>
      <c r="P357" s="104" t="s">
        <v>1687</v>
      </c>
    </row>
    <row r="358" spans="1:16" x14ac:dyDescent="0.45">
      <c r="A358" s="79" t="s">
        <v>774</v>
      </c>
      <c r="B358" s="79" t="s">
        <v>775</v>
      </c>
      <c r="C358" s="79" t="s">
        <v>776</v>
      </c>
      <c r="D358" s="79" t="s">
        <v>777</v>
      </c>
      <c r="E358" s="79" t="s">
        <v>946</v>
      </c>
      <c r="F358" s="79" t="s">
        <v>136</v>
      </c>
      <c r="G358" s="79" t="s">
        <v>1045</v>
      </c>
      <c r="H358" s="79" t="s">
        <v>1046</v>
      </c>
      <c r="I358" s="79" t="s">
        <v>444</v>
      </c>
      <c r="J358" s="80">
        <v>0</v>
      </c>
      <c r="K358" s="80">
        <v>0</v>
      </c>
      <c r="L358" s="80">
        <v>89923500</v>
      </c>
      <c r="M358" s="80">
        <v>89923500</v>
      </c>
      <c r="N358" s="80">
        <v>0</v>
      </c>
      <c r="O358" s="92">
        <v>0</v>
      </c>
      <c r="P358" s="104" t="s">
        <v>1687</v>
      </c>
    </row>
    <row r="359" spans="1:16" x14ac:dyDescent="0.45">
      <c r="A359" s="79" t="s">
        <v>774</v>
      </c>
      <c r="B359" s="79" t="s">
        <v>775</v>
      </c>
      <c r="C359" s="79" t="s">
        <v>776</v>
      </c>
      <c r="D359" s="79" t="s">
        <v>777</v>
      </c>
      <c r="E359" s="79" t="s">
        <v>946</v>
      </c>
      <c r="F359" s="79" t="s">
        <v>136</v>
      </c>
      <c r="G359" s="79" t="s">
        <v>1047</v>
      </c>
      <c r="H359" s="79" t="s">
        <v>1048</v>
      </c>
      <c r="I359" s="79" t="s">
        <v>444</v>
      </c>
      <c r="J359" s="80">
        <v>0</v>
      </c>
      <c r="K359" s="80">
        <v>0</v>
      </c>
      <c r="L359" s="80">
        <v>33660000</v>
      </c>
      <c r="M359" s="80">
        <v>33660000</v>
      </c>
      <c r="N359" s="80">
        <v>0</v>
      </c>
      <c r="O359" s="92">
        <v>0</v>
      </c>
      <c r="P359" s="104" t="s">
        <v>1687</v>
      </c>
    </row>
    <row r="360" spans="1:16" x14ac:dyDescent="0.45">
      <c r="A360" s="79" t="s">
        <v>774</v>
      </c>
      <c r="B360" s="79" t="s">
        <v>775</v>
      </c>
      <c r="C360" s="79" t="s">
        <v>776</v>
      </c>
      <c r="D360" s="79" t="s">
        <v>777</v>
      </c>
      <c r="E360" s="79" t="s">
        <v>946</v>
      </c>
      <c r="F360" s="79" t="s">
        <v>136</v>
      </c>
      <c r="G360" s="79" t="s">
        <v>1049</v>
      </c>
      <c r="H360" s="79" t="s">
        <v>1050</v>
      </c>
      <c r="I360" s="79" t="s">
        <v>444</v>
      </c>
      <c r="J360" s="80">
        <v>0</v>
      </c>
      <c r="K360" s="80">
        <v>0</v>
      </c>
      <c r="L360" s="80">
        <v>95602500</v>
      </c>
      <c r="M360" s="80">
        <v>95602500</v>
      </c>
      <c r="N360" s="80">
        <v>0</v>
      </c>
      <c r="O360" s="92">
        <v>0</v>
      </c>
      <c r="P360" s="104" t="s">
        <v>1687</v>
      </c>
    </row>
    <row r="361" spans="1:16" x14ac:dyDescent="0.45">
      <c r="A361" s="79" t="s">
        <v>774</v>
      </c>
      <c r="B361" s="79" t="s">
        <v>775</v>
      </c>
      <c r="C361" s="79" t="s">
        <v>776</v>
      </c>
      <c r="D361" s="79" t="s">
        <v>777</v>
      </c>
      <c r="E361" s="79" t="s">
        <v>946</v>
      </c>
      <c r="F361" s="79" t="s">
        <v>136</v>
      </c>
      <c r="G361" s="79" t="s">
        <v>1051</v>
      </c>
      <c r="H361" s="79" t="s">
        <v>1052</v>
      </c>
      <c r="I361" s="79" t="s">
        <v>444</v>
      </c>
      <c r="J361" s="80">
        <v>0</v>
      </c>
      <c r="K361" s="80">
        <v>0</v>
      </c>
      <c r="L361" s="80">
        <v>12960000</v>
      </c>
      <c r="M361" s="80">
        <v>12960000</v>
      </c>
      <c r="N361" s="80">
        <v>0</v>
      </c>
      <c r="O361" s="92">
        <v>0</v>
      </c>
      <c r="P361" s="104" t="s">
        <v>1687</v>
      </c>
    </row>
    <row r="362" spans="1:16" x14ac:dyDescent="0.45">
      <c r="A362" s="79" t="s">
        <v>774</v>
      </c>
      <c r="B362" s="79" t="s">
        <v>775</v>
      </c>
      <c r="C362" s="79" t="s">
        <v>776</v>
      </c>
      <c r="D362" s="79" t="s">
        <v>777</v>
      </c>
      <c r="E362" s="79" t="s">
        <v>946</v>
      </c>
      <c r="F362" s="79" t="s">
        <v>136</v>
      </c>
      <c r="G362" s="79" t="s">
        <v>1053</v>
      </c>
      <c r="H362" s="79" t="s">
        <v>1054</v>
      </c>
      <c r="I362" s="79" t="s">
        <v>444</v>
      </c>
      <c r="J362" s="80">
        <v>0</v>
      </c>
      <c r="K362" s="80">
        <v>0</v>
      </c>
      <c r="L362" s="80">
        <v>141687000</v>
      </c>
      <c r="M362" s="80">
        <v>141687000</v>
      </c>
      <c r="N362" s="80">
        <v>0</v>
      </c>
      <c r="O362" s="92">
        <v>0</v>
      </c>
      <c r="P362" s="104" t="s">
        <v>1687</v>
      </c>
    </row>
    <row r="363" spans="1:16" x14ac:dyDescent="0.45">
      <c r="A363" s="79" t="s">
        <v>774</v>
      </c>
      <c r="B363" s="79" t="s">
        <v>775</v>
      </c>
      <c r="C363" s="79" t="s">
        <v>776</v>
      </c>
      <c r="D363" s="79" t="s">
        <v>777</v>
      </c>
      <c r="E363" s="79" t="s">
        <v>946</v>
      </c>
      <c r="F363" s="79" t="s">
        <v>136</v>
      </c>
      <c r="G363" s="79" t="s">
        <v>1055</v>
      </c>
      <c r="H363" s="79" t="s">
        <v>1056</v>
      </c>
      <c r="I363" s="79" t="s">
        <v>444</v>
      </c>
      <c r="J363" s="80">
        <v>0</v>
      </c>
      <c r="K363" s="80">
        <v>0</v>
      </c>
      <c r="L363" s="80">
        <v>53128800</v>
      </c>
      <c r="M363" s="80">
        <v>53128800</v>
      </c>
      <c r="N363" s="80">
        <v>0</v>
      </c>
      <c r="O363" s="92">
        <v>0</v>
      </c>
      <c r="P363" s="104" t="s">
        <v>1687</v>
      </c>
    </row>
    <row r="364" spans="1:16" x14ac:dyDescent="0.45">
      <c r="A364" s="79" t="s">
        <v>774</v>
      </c>
      <c r="B364" s="79" t="s">
        <v>775</v>
      </c>
      <c r="C364" s="79" t="s">
        <v>776</v>
      </c>
      <c r="D364" s="79" t="s">
        <v>777</v>
      </c>
      <c r="E364" s="79" t="s">
        <v>946</v>
      </c>
      <c r="F364" s="79" t="s">
        <v>136</v>
      </c>
      <c r="G364" s="79" t="s">
        <v>1057</v>
      </c>
      <c r="H364" s="79" t="s">
        <v>1058</v>
      </c>
      <c r="I364" s="79" t="s">
        <v>444</v>
      </c>
      <c r="J364" s="80">
        <v>0</v>
      </c>
      <c r="K364" s="80">
        <v>0</v>
      </c>
      <c r="L364" s="80">
        <v>242190000</v>
      </c>
      <c r="M364" s="80">
        <v>242190000</v>
      </c>
      <c r="N364" s="80">
        <v>0</v>
      </c>
      <c r="O364" s="92">
        <v>0</v>
      </c>
      <c r="P364" s="104" t="s">
        <v>1687</v>
      </c>
    </row>
    <row r="365" spans="1:16" x14ac:dyDescent="0.45">
      <c r="A365" s="79" t="s">
        <v>774</v>
      </c>
      <c r="B365" s="79" t="s">
        <v>775</v>
      </c>
      <c r="C365" s="79" t="s">
        <v>776</v>
      </c>
      <c r="D365" s="79" t="s">
        <v>777</v>
      </c>
      <c r="E365" s="79" t="s">
        <v>946</v>
      </c>
      <c r="F365" s="79" t="s">
        <v>136</v>
      </c>
      <c r="G365" s="79" t="s">
        <v>1059</v>
      </c>
      <c r="H365" s="79" t="s">
        <v>1060</v>
      </c>
      <c r="I365" s="79" t="s">
        <v>444</v>
      </c>
      <c r="J365" s="80">
        <v>0</v>
      </c>
      <c r="K365" s="80">
        <v>0</v>
      </c>
      <c r="L365" s="80">
        <v>47025000</v>
      </c>
      <c r="M365" s="80">
        <v>47025000</v>
      </c>
      <c r="N365" s="80">
        <v>0</v>
      </c>
      <c r="O365" s="92">
        <v>0</v>
      </c>
      <c r="P365" s="104" t="s">
        <v>1687</v>
      </c>
    </row>
    <row r="366" spans="1:16" x14ac:dyDescent="0.45">
      <c r="A366" s="79" t="s">
        <v>774</v>
      </c>
      <c r="B366" s="79" t="s">
        <v>775</v>
      </c>
      <c r="C366" s="79" t="s">
        <v>776</v>
      </c>
      <c r="D366" s="79" t="s">
        <v>777</v>
      </c>
      <c r="E366" s="79" t="s">
        <v>946</v>
      </c>
      <c r="F366" s="79" t="s">
        <v>136</v>
      </c>
      <c r="G366" s="79" t="s">
        <v>479</v>
      </c>
      <c r="H366" s="79" t="s">
        <v>480</v>
      </c>
      <c r="I366" s="79" t="s">
        <v>444</v>
      </c>
      <c r="J366" s="80">
        <v>0</v>
      </c>
      <c r="K366" s="80">
        <v>0</v>
      </c>
      <c r="L366" s="80">
        <v>202282500</v>
      </c>
      <c r="M366" s="80">
        <v>202282500</v>
      </c>
      <c r="N366" s="80">
        <v>0</v>
      </c>
      <c r="O366" s="92">
        <v>0</v>
      </c>
      <c r="P366" s="104" t="s">
        <v>1687</v>
      </c>
    </row>
    <row r="367" spans="1:16" x14ac:dyDescent="0.45">
      <c r="A367" s="79" t="s">
        <v>774</v>
      </c>
      <c r="B367" s="79" t="s">
        <v>775</v>
      </c>
      <c r="C367" s="79" t="s">
        <v>776</v>
      </c>
      <c r="D367" s="79" t="s">
        <v>777</v>
      </c>
      <c r="E367" s="79" t="s">
        <v>946</v>
      </c>
      <c r="F367" s="79" t="s">
        <v>136</v>
      </c>
      <c r="G367" s="79" t="s">
        <v>1061</v>
      </c>
      <c r="H367" s="79" t="s">
        <v>1062</v>
      </c>
      <c r="I367" s="79" t="s">
        <v>444</v>
      </c>
      <c r="J367" s="80">
        <v>0</v>
      </c>
      <c r="K367" s="80">
        <v>0</v>
      </c>
      <c r="L367" s="80">
        <v>64680000</v>
      </c>
      <c r="M367" s="80">
        <v>64680000</v>
      </c>
      <c r="N367" s="80">
        <v>0</v>
      </c>
      <c r="O367" s="92">
        <v>0</v>
      </c>
      <c r="P367" s="104" t="s">
        <v>1687</v>
      </c>
    </row>
    <row r="368" spans="1:16" x14ac:dyDescent="0.45">
      <c r="A368" s="79" t="s">
        <v>774</v>
      </c>
      <c r="B368" s="79" t="s">
        <v>775</v>
      </c>
      <c r="C368" s="79" t="s">
        <v>776</v>
      </c>
      <c r="D368" s="79" t="s">
        <v>777</v>
      </c>
      <c r="E368" s="79" t="s">
        <v>946</v>
      </c>
      <c r="F368" s="79" t="s">
        <v>136</v>
      </c>
      <c r="G368" s="79" t="s">
        <v>1063</v>
      </c>
      <c r="H368" s="79" t="s">
        <v>1064</v>
      </c>
      <c r="I368" s="79" t="s">
        <v>444</v>
      </c>
      <c r="J368" s="80">
        <v>0</v>
      </c>
      <c r="K368" s="80">
        <v>0</v>
      </c>
      <c r="L368" s="80">
        <v>152617501</v>
      </c>
      <c r="M368" s="80">
        <v>152617500</v>
      </c>
      <c r="N368" s="92">
        <v>1</v>
      </c>
      <c r="O368" s="92">
        <v>0</v>
      </c>
      <c r="P368" s="104" t="s">
        <v>1687</v>
      </c>
    </row>
    <row r="369" spans="1:16" x14ac:dyDescent="0.45">
      <c r="A369" s="79" t="s">
        <v>774</v>
      </c>
      <c r="B369" s="79" t="s">
        <v>775</v>
      </c>
      <c r="C369" s="79" t="s">
        <v>776</v>
      </c>
      <c r="D369" s="79" t="s">
        <v>777</v>
      </c>
      <c r="E369" s="79" t="s">
        <v>946</v>
      </c>
      <c r="F369" s="79" t="s">
        <v>136</v>
      </c>
      <c r="G369" s="79" t="s">
        <v>1065</v>
      </c>
      <c r="H369" s="79" t="s">
        <v>1066</v>
      </c>
      <c r="I369" s="79" t="s">
        <v>444</v>
      </c>
      <c r="J369" s="80">
        <v>0</v>
      </c>
      <c r="K369" s="80">
        <v>0</v>
      </c>
      <c r="L369" s="80">
        <v>126319500</v>
      </c>
      <c r="M369" s="80">
        <v>126319500</v>
      </c>
      <c r="N369" s="80">
        <v>0</v>
      </c>
      <c r="O369" s="92">
        <v>0</v>
      </c>
      <c r="P369" s="104" t="s">
        <v>1687</v>
      </c>
    </row>
    <row r="370" spans="1:16" x14ac:dyDescent="0.45">
      <c r="A370" s="79" t="s">
        <v>774</v>
      </c>
      <c r="B370" s="79" t="s">
        <v>775</v>
      </c>
      <c r="C370" s="79" t="s">
        <v>776</v>
      </c>
      <c r="D370" s="79" t="s">
        <v>777</v>
      </c>
      <c r="E370" s="79" t="s">
        <v>946</v>
      </c>
      <c r="F370" s="79" t="s">
        <v>136</v>
      </c>
      <c r="G370" s="79" t="s">
        <v>1067</v>
      </c>
      <c r="H370" s="79" t="s">
        <v>1068</v>
      </c>
      <c r="I370" s="79" t="s">
        <v>444</v>
      </c>
      <c r="J370" s="80">
        <v>0</v>
      </c>
      <c r="K370" s="80">
        <v>0</v>
      </c>
      <c r="L370" s="80">
        <v>190597500</v>
      </c>
      <c r="M370" s="80">
        <v>190597500</v>
      </c>
      <c r="N370" s="80">
        <v>0</v>
      </c>
      <c r="O370" s="92">
        <v>0</v>
      </c>
      <c r="P370" s="104" t="s">
        <v>1687</v>
      </c>
    </row>
    <row r="371" spans="1:16" x14ac:dyDescent="0.45">
      <c r="A371" s="79" t="s">
        <v>774</v>
      </c>
      <c r="B371" s="79" t="s">
        <v>775</v>
      </c>
      <c r="C371" s="79" t="s">
        <v>776</v>
      </c>
      <c r="D371" s="79" t="s">
        <v>777</v>
      </c>
      <c r="E371" s="79" t="s">
        <v>946</v>
      </c>
      <c r="F371" s="79" t="s">
        <v>136</v>
      </c>
      <c r="G371" s="79" t="s">
        <v>1069</v>
      </c>
      <c r="H371" s="79" t="s">
        <v>1070</v>
      </c>
      <c r="I371" s="79" t="s">
        <v>444</v>
      </c>
      <c r="J371" s="80">
        <v>0</v>
      </c>
      <c r="K371" s="80">
        <v>0</v>
      </c>
      <c r="L371" s="80">
        <v>12600014</v>
      </c>
      <c r="M371" s="80">
        <v>12600014</v>
      </c>
      <c r="N371" s="80">
        <v>0</v>
      </c>
      <c r="O371" s="92">
        <v>0</v>
      </c>
      <c r="P371" s="104" t="s">
        <v>1687</v>
      </c>
    </row>
    <row r="372" spans="1:16" x14ac:dyDescent="0.45">
      <c r="A372" s="79" t="s">
        <v>774</v>
      </c>
      <c r="B372" s="79" t="s">
        <v>775</v>
      </c>
      <c r="C372" s="79" t="s">
        <v>776</v>
      </c>
      <c r="D372" s="79" t="s">
        <v>777</v>
      </c>
      <c r="E372" s="79" t="s">
        <v>946</v>
      </c>
      <c r="F372" s="79" t="s">
        <v>136</v>
      </c>
      <c r="G372" s="79" t="s">
        <v>1071</v>
      </c>
      <c r="H372" s="79" t="s">
        <v>1072</v>
      </c>
      <c r="I372" s="79" t="s">
        <v>444</v>
      </c>
      <c r="J372" s="80">
        <v>0</v>
      </c>
      <c r="K372" s="80">
        <v>0</v>
      </c>
      <c r="L372" s="80">
        <v>50400057</v>
      </c>
      <c r="M372" s="80">
        <v>50400057</v>
      </c>
      <c r="N372" s="80">
        <v>0</v>
      </c>
      <c r="O372" s="92">
        <v>0</v>
      </c>
      <c r="P372" s="104" t="s">
        <v>1687</v>
      </c>
    </row>
    <row r="373" spans="1:16" x14ac:dyDescent="0.45">
      <c r="A373" s="79" t="s">
        <v>774</v>
      </c>
      <c r="B373" s="79" t="s">
        <v>775</v>
      </c>
      <c r="C373" s="79" t="s">
        <v>776</v>
      </c>
      <c r="D373" s="79" t="s">
        <v>777</v>
      </c>
      <c r="E373" s="79" t="s">
        <v>946</v>
      </c>
      <c r="F373" s="79" t="s">
        <v>136</v>
      </c>
      <c r="G373" s="79" t="s">
        <v>1073</v>
      </c>
      <c r="H373" s="79" t="s">
        <v>1074</v>
      </c>
      <c r="I373" s="79" t="s">
        <v>444</v>
      </c>
      <c r="J373" s="80">
        <v>0</v>
      </c>
      <c r="K373" s="80">
        <v>0</v>
      </c>
      <c r="L373" s="80">
        <v>140262502</v>
      </c>
      <c r="M373" s="80">
        <v>140262502</v>
      </c>
      <c r="N373" s="80">
        <v>0</v>
      </c>
      <c r="O373" s="92">
        <v>0</v>
      </c>
      <c r="P373" s="104" t="s">
        <v>1687</v>
      </c>
    </row>
    <row r="374" spans="1:16" x14ac:dyDescent="0.45">
      <c r="A374" s="79" t="s">
        <v>774</v>
      </c>
      <c r="B374" s="79" t="s">
        <v>775</v>
      </c>
      <c r="C374" s="79" t="s">
        <v>776</v>
      </c>
      <c r="D374" s="79" t="s">
        <v>777</v>
      </c>
      <c r="E374" s="79" t="s">
        <v>946</v>
      </c>
      <c r="F374" s="79" t="s">
        <v>136</v>
      </c>
      <c r="G374" s="79" t="s">
        <v>1075</v>
      </c>
      <c r="H374" s="79" t="s">
        <v>1076</v>
      </c>
      <c r="I374" s="79" t="s">
        <v>444</v>
      </c>
      <c r="J374" s="80">
        <v>0</v>
      </c>
      <c r="K374" s="80">
        <v>0</v>
      </c>
      <c r="L374" s="80">
        <v>290240250</v>
      </c>
      <c r="M374" s="80">
        <v>290240250</v>
      </c>
      <c r="N374" s="80">
        <v>0</v>
      </c>
      <c r="O374" s="92">
        <v>0</v>
      </c>
      <c r="P374" s="104" t="s">
        <v>1687</v>
      </c>
    </row>
    <row r="375" spans="1:16" x14ac:dyDescent="0.45">
      <c r="A375" s="79" t="s">
        <v>774</v>
      </c>
      <c r="B375" s="79" t="s">
        <v>775</v>
      </c>
      <c r="C375" s="79" t="s">
        <v>776</v>
      </c>
      <c r="D375" s="79" t="s">
        <v>777</v>
      </c>
      <c r="E375" s="79" t="s">
        <v>946</v>
      </c>
      <c r="F375" s="79" t="s">
        <v>136</v>
      </c>
      <c r="G375" s="79" t="s">
        <v>1077</v>
      </c>
      <c r="H375" s="79" t="s">
        <v>1078</v>
      </c>
      <c r="I375" s="79" t="s">
        <v>444</v>
      </c>
      <c r="J375" s="80">
        <v>0</v>
      </c>
      <c r="K375" s="80">
        <v>0</v>
      </c>
      <c r="L375" s="80">
        <v>191842020</v>
      </c>
      <c r="M375" s="80">
        <v>191842020</v>
      </c>
      <c r="N375" s="80">
        <v>0</v>
      </c>
      <c r="O375" s="92">
        <v>0</v>
      </c>
      <c r="P375" s="104" t="s">
        <v>1687</v>
      </c>
    </row>
    <row r="376" spans="1:16" x14ac:dyDescent="0.45">
      <c r="A376" s="79" t="s">
        <v>774</v>
      </c>
      <c r="B376" s="79" t="s">
        <v>775</v>
      </c>
      <c r="C376" s="79" t="s">
        <v>776</v>
      </c>
      <c r="D376" s="79" t="s">
        <v>777</v>
      </c>
      <c r="E376" s="79" t="s">
        <v>946</v>
      </c>
      <c r="F376" s="79" t="s">
        <v>136</v>
      </c>
      <c r="G376" s="79" t="s">
        <v>1079</v>
      </c>
      <c r="H376" s="79" t="s">
        <v>1080</v>
      </c>
      <c r="I376" s="79" t="s">
        <v>444</v>
      </c>
      <c r="J376" s="80">
        <v>0</v>
      </c>
      <c r="K376" s="80">
        <v>0</v>
      </c>
      <c r="L376" s="80">
        <v>293750236</v>
      </c>
      <c r="M376" s="80">
        <v>293750236</v>
      </c>
      <c r="N376" s="80">
        <v>0</v>
      </c>
      <c r="O376" s="92">
        <v>0</v>
      </c>
      <c r="P376" s="104" t="s">
        <v>1687</v>
      </c>
    </row>
    <row r="377" spans="1:16" x14ac:dyDescent="0.45">
      <c r="A377" s="79" t="s">
        <v>774</v>
      </c>
      <c r="B377" s="79" t="s">
        <v>775</v>
      </c>
      <c r="C377" s="79" t="s">
        <v>776</v>
      </c>
      <c r="D377" s="79" t="s">
        <v>777</v>
      </c>
      <c r="E377" s="79" t="s">
        <v>946</v>
      </c>
      <c r="F377" s="79" t="s">
        <v>136</v>
      </c>
      <c r="G377" s="79" t="s">
        <v>1081</v>
      </c>
      <c r="H377" s="79" t="s">
        <v>1082</v>
      </c>
      <c r="I377" s="79" t="s">
        <v>444</v>
      </c>
      <c r="J377" s="80">
        <v>0</v>
      </c>
      <c r="K377" s="80">
        <v>0</v>
      </c>
      <c r="L377" s="80">
        <v>198249446</v>
      </c>
      <c r="M377" s="80">
        <v>198249446</v>
      </c>
      <c r="N377" s="80">
        <v>0</v>
      </c>
      <c r="O377" s="92">
        <v>0</v>
      </c>
      <c r="P377" s="104" t="s">
        <v>1687</v>
      </c>
    </row>
    <row r="378" spans="1:16" x14ac:dyDescent="0.45">
      <c r="A378" s="79" t="s">
        <v>774</v>
      </c>
      <c r="B378" s="79" t="s">
        <v>775</v>
      </c>
      <c r="C378" s="79" t="s">
        <v>776</v>
      </c>
      <c r="D378" s="79" t="s">
        <v>777</v>
      </c>
      <c r="E378" s="79" t="s">
        <v>946</v>
      </c>
      <c r="F378" s="79" t="s">
        <v>136</v>
      </c>
      <c r="G378" s="79" t="s">
        <v>1083</v>
      </c>
      <c r="H378" s="79" t="s">
        <v>1084</v>
      </c>
      <c r="I378" s="79" t="s">
        <v>444</v>
      </c>
      <c r="J378" s="80">
        <v>0</v>
      </c>
      <c r="K378" s="80">
        <v>0</v>
      </c>
      <c r="L378" s="80">
        <v>88200044</v>
      </c>
      <c r="M378" s="80">
        <v>88200044</v>
      </c>
      <c r="N378" s="80">
        <v>0</v>
      </c>
      <c r="O378" s="92">
        <v>0</v>
      </c>
      <c r="P378" s="104" t="s">
        <v>1687</v>
      </c>
    </row>
    <row r="379" spans="1:16" x14ac:dyDescent="0.45">
      <c r="A379" s="79" t="s">
        <v>774</v>
      </c>
      <c r="B379" s="79" t="s">
        <v>775</v>
      </c>
      <c r="C379" s="79" t="s">
        <v>776</v>
      </c>
      <c r="D379" s="79" t="s">
        <v>777</v>
      </c>
      <c r="E379" s="79" t="s">
        <v>946</v>
      </c>
      <c r="F379" s="79" t="s">
        <v>136</v>
      </c>
      <c r="G379" s="79" t="s">
        <v>1085</v>
      </c>
      <c r="H379" s="79" t="s">
        <v>1086</v>
      </c>
      <c r="I379" s="79" t="s">
        <v>444</v>
      </c>
      <c r="J379" s="80">
        <v>0</v>
      </c>
      <c r="K379" s="80">
        <v>0</v>
      </c>
      <c r="L379" s="80">
        <v>246240000</v>
      </c>
      <c r="M379" s="80">
        <v>246240000</v>
      </c>
      <c r="N379" s="80">
        <v>0</v>
      </c>
      <c r="O379" s="92">
        <v>0</v>
      </c>
      <c r="P379" s="104" t="s">
        <v>1687</v>
      </c>
    </row>
    <row r="380" spans="1:16" x14ac:dyDescent="0.45">
      <c r="A380" s="79" t="s">
        <v>774</v>
      </c>
      <c r="B380" s="79" t="s">
        <v>775</v>
      </c>
      <c r="C380" s="79" t="s">
        <v>776</v>
      </c>
      <c r="D380" s="79" t="s">
        <v>777</v>
      </c>
      <c r="E380" s="79" t="s">
        <v>946</v>
      </c>
      <c r="F380" s="79" t="s">
        <v>136</v>
      </c>
      <c r="G380" s="79" t="s">
        <v>1087</v>
      </c>
      <c r="H380" s="79" t="s">
        <v>1088</v>
      </c>
      <c r="I380" s="79" t="s">
        <v>444</v>
      </c>
      <c r="J380" s="80">
        <v>0</v>
      </c>
      <c r="K380" s="80">
        <v>0</v>
      </c>
      <c r="L380" s="80">
        <v>274320000</v>
      </c>
      <c r="M380" s="80">
        <v>274320000</v>
      </c>
      <c r="N380" s="80">
        <v>0</v>
      </c>
      <c r="O380" s="92">
        <v>0</v>
      </c>
      <c r="P380" s="104" t="s">
        <v>1687</v>
      </c>
    </row>
    <row r="381" spans="1:16" x14ac:dyDescent="0.45">
      <c r="A381" s="79" t="s">
        <v>774</v>
      </c>
      <c r="B381" s="79" t="s">
        <v>775</v>
      </c>
      <c r="C381" s="79" t="s">
        <v>776</v>
      </c>
      <c r="D381" s="79" t="s">
        <v>777</v>
      </c>
      <c r="E381" s="79" t="s">
        <v>946</v>
      </c>
      <c r="F381" s="79" t="s">
        <v>136</v>
      </c>
      <c r="G381" s="79" t="s">
        <v>1089</v>
      </c>
      <c r="H381" s="79" t="s">
        <v>1090</v>
      </c>
      <c r="I381" s="79" t="s">
        <v>444</v>
      </c>
      <c r="J381" s="80">
        <v>0</v>
      </c>
      <c r="K381" s="80">
        <v>39541846</v>
      </c>
      <c r="L381" s="80">
        <v>658523798</v>
      </c>
      <c r="M381" s="80">
        <v>672218426</v>
      </c>
      <c r="N381" s="80">
        <v>0</v>
      </c>
      <c r="O381" s="92">
        <v>53236474</v>
      </c>
      <c r="P381" s="104" t="s">
        <v>1687</v>
      </c>
    </row>
    <row r="382" spans="1:16" x14ac:dyDescent="0.45">
      <c r="A382" s="79" t="s">
        <v>774</v>
      </c>
      <c r="B382" s="79" t="s">
        <v>775</v>
      </c>
      <c r="C382" s="79" t="s">
        <v>776</v>
      </c>
      <c r="D382" s="79" t="s">
        <v>777</v>
      </c>
      <c r="E382" s="79" t="s">
        <v>946</v>
      </c>
      <c r="F382" s="79" t="s">
        <v>136</v>
      </c>
      <c r="G382" s="79" t="s">
        <v>1091</v>
      </c>
      <c r="H382" s="79" t="s">
        <v>1092</v>
      </c>
      <c r="I382" s="79" t="s">
        <v>444</v>
      </c>
      <c r="J382" s="80">
        <v>0</v>
      </c>
      <c r="K382" s="80">
        <v>39541846</v>
      </c>
      <c r="L382" s="80">
        <v>658523798</v>
      </c>
      <c r="M382" s="80">
        <v>672218426</v>
      </c>
      <c r="N382" s="80">
        <v>0</v>
      </c>
      <c r="O382" s="92">
        <v>53236474</v>
      </c>
      <c r="P382" s="104" t="s">
        <v>1687</v>
      </c>
    </row>
    <row r="383" spans="1:16" x14ac:dyDescent="0.45">
      <c r="A383" s="79" t="s">
        <v>774</v>
      </c>
      <c r="B383" s="79" t="s">
        <v>775</v>
      </c>
      <c r="C383" s="79" t="s">
        <v>776</v>
      </c>
      <c r="D383" s="79" t="s">
        <v>777</v>
      </c>
      <c r="E383" s="79" t="s">
        <v>946</v>
      </c>
      <c r="F383" s="79" t="s">
        <v>136</v>
      </c>
      <c r="G383" s="79" t="s">
        <v>1093</v>
      </c>
      <c r="H383" s="79" t="s">
        <v>1094</v>
      </c>
      <c r="I383" s="79" t="s">
        <v>444</v>
      </c>
      <c r="J383" s="80">
        <v>0</v>
      </c>
      <c r="K383" s="80">
        <v>0</v>
      </c>
      <c r="L383" s="80">
        <v>21267161</v>
      </c>
      <c r="M383" s="80">
        <v>21267161</v>
      </c>
      <c r="N383" s="80">
        <v>0</v>
      </c>
      <c r="O383" s="92">
        <v>0</v>
      </c>
      <c r="P383" s="104" t="s">
        <v>1687</v>
      </c>
    </row>
    <row r="384" spans="1:16" x14ac:dyDescent="0.45">
      <c r="A384" s="79" t="s">
        <v>774</v>
      </c>
      <c r="B384" s="79" t="s">
        <v>775</v>
      </c>
      <c r="C384" s="79" t="s">
        <v>776</v>
      </c>
      <c r="D384" s="79" t="s">
        <v>777</v>
      </c>
      <c r="E384" s="79" t="s">
        <v>946</v>
      </c>
      <c r="F384" s="79" t="s">
        <v>136</v>
      </c>
      <c r="G384" s="79" t="s">
        <v>1095</v>
      </c>
      <c r="H384" s="79" t="s">
        <v>1096</v>
      </c>
      <c r="I384" s="79" t="s">
        <v>444</v>
      </c>
      <c r="J384" s="80">
        <v>0</v>
      </c>
      <c r="K384" s="80">
        <v>0</v>
      </c>
      <c r="L384" s="80">
        <v>256120129</v>
      </c>
      <c r="M384" s="80">
        <v>256120129</v>
      </c>
      <c r="N384" s="80">
        <v>0</v>
      </c>
      <c r="O384" s="92">
        <v>0</v>
      </c>
      <c r="P384" s="104" t="s">
        <v>1687</v>
      </c>
    </row>
    <row r="385" spans="1:16" x14ac:dyDescent="0.45">
      <c r="A385" s="79" t="s">
        <v>774</v>
      </c>
      <c r="B385" s="79" t="s">
        <v>775</v>
      </c>
      <c r="C385" s="79" t="s">
        <v>776</v>
      </c>
      <c r="D385" s="79" t="s">
        <v>777</v>
      </c>
      <c r="E385" s="79" t="s">
        <v>946</v>
      </c>
      <c r="F385" s="79" t="s">
        <v>136</v>
      </c>
      <c r="G385" s="79" t="s">
        <v>1097</v>
      </c>
      <c r="H385" s="79" t="s">
        <v>1098</v>
      </c>
      <c r="I385" s="79" t="s">
        <v>444</v>
      </c>
      <c r="J385" s="80">
        <v>0</v>
      </c>
      <c r="K385" s="80">
        <v>3681285</v>
      </c>
      <c r="L385" s="80">
        <v>0</v>
      </c>
      <c r="M385" s="80">
        <v>0</v>
      </c>
      <c r="N385" s="80">
        <v>0</v>
      </c>
      <c r="O385" s="92">
        <v>3681285</v>
      </c>
      <c r="P385" s="104" t="s">
        <v>1687</v>
      </c>
    </row>
    <row r="386" spans="1:16" x14ac:dyDescent="0.45">
      <c r="A386" s="79" t="s">
        <v>774</v>
      </c>
      <c r="B386" s="79" t="s">
        <v>775</v>
      </c>
      <c r="C386" s="79" t="s">
        <v>776</v>
      </c>
      <c r="D386" s="79" t="s">
        <v>777</v>
      </c>
      <c r="E386" s="79" t="s">
        <v>946</v>
      </c>
      <c r="F386" s="79" t="s">
        <v>136</v>
      </c>
      <c r="G386" s="79" t="s">
        <v>1099</v>
      </c>
      <c r="H386" s="79" t="s">
        <v>1100</v>
      </c>
      <c r="I386" s="79" t="s">
        <v>444</v>
      </c>
      <c r="J386" s="80">
        <v>0</v>
      </c>
      <c r="K386" s="80">
        <v>0</v>
      </c>
      <c r="L386" s="80">
        <v>12999996</v>
      </c>
      <c r="M386" s="80">
        <v>12999996</v>
      </c>
      <c r="N386" s="80">
        <v>0</v>
      </c>
      <c r="O386" s="92">
        <v>0</v>
      </c>
      <c r="P386" s="104" t="s">
        <v>1687</v>
      </c>
    </row>
    <row r="387" spans="1:16" x14ac:dyDescent="0.45">
      <c r="A387" s="79" t="s">
        <v>774</v>
      </c>
      <c r="B387" s="79" t="s">
        <v>775</v>
      </c>
      <c r="C387" s="79" t="s">
        <v>776</v>
      </c>
      <c r="D387" s="79" t="s">
        <v>777</v>
      </c>
      <c r="E387" s="79" t="s">
        <v>946</v>
      </c>
      <c r="F387" s="79" t="s">
        <v>136</v>
      </c>
      <c r="G387" s="79" t="s">
        <v>1101</v>
      </c>
      <c r="H387" s="79" t="s">
        <v>1102</v>
      </c>
      <c r="I387" s="79" t="s">
        <v>444</v>
      </c>
      <c r="J387" s="80">
        <v>0</v>
      </c>
      <c r="K387" s="80">
        <v>0</v>
      </c>
      <c r="L387" s="80">
        <v>173771556</v>
      </c>
      <c r="M387" s="80">
        <v>226712160</v>
      </c>
      <c r="N387" s="80">
        <v>0</v>
      </c>
      <c r="O387" s="92">
        <v>52940604</v>
      </c>
      <c r="P387" s="104" t="s">
        <v>1687</v>
      </c>
    </row>
    <row r="388" spans="1:16" x14ac:dyDescent="0.45">
      <c r="A388" s="79" t="s">
        <v>774</v>
      </c>
      <c r="B388" s="79" t="s">
        <v>775</v>
      </c>
      <c r="C388" s="79" t="s">
        <v>776</v>
      </c>
      <c r="D388" s="79" t="s">
        <v>777</v>
      </c>
      <c r="E388" s="79" t="s">
        <v>1103</v>
      </c>
      <c r="F388" s="79" t="s">
        <v>1104</v>
      </c>
      <c r="G388" s="79" t="s">
        <v>527</v>
      </c>
      <c r="H388" s="79" t="s">
        <v>528</v>
      </c>
      <c r="I388" s="79" t="s">
        <v>444</v>
      </c>
      <c r="J388" s="80">
        <v>0</v>
      </c>
      <c r="K388" s="80">
        <v>26554719</v>
      </c>
      <c r="L388" s="80">
        <v>26554719</v>
      </c>
      <c r="M388" s="80">
        <v>31035946</v>
      </c>
      <c r="N388" s="80">
        <v>0</v>
      </c>
      <c r="O388" s="92">
        <v>31035946</v>
      </c>
      <c r="P388" s="104" t="s">
        <v>1544</v>
      </c>
    </row>
    <row r="389" spans="1:16" x14ac:dyDescent="0.45">
      <c r="A389" s="79" t="s">
        <v>774</v>
      </c>
      <c r="B389" s="79" t="s">
        <v>775</v>
      </c>
      <c r="C389" s="79" t="s">
        <v>776</v>
      </c>
      <c r="D389" s="79" t="s">
        <v>777</v>
      </c>
      <c r="E389" s="79" t="s">
        <v>1103</v>
      </c>
      <c r="F389" s="79" t="s">
        <v>1104</v>
      </c>
      <c r="G389" s="79" t="s">
        <v>529</v>
      </c>
      <c r="H389" s="79" t="s">
        <v>530</v>
      </c>
      <c r="I389" s="79" t="s">
        <v>444</v>
      </c>
      <c r="J389" s="80">
        <v>0</v>
      </c>
      <c r="K389" s="80">
        <v>34576548</v>
      </c>
      <c r="L389" s="80">
        <v>34576548</v>
      </c>
      <c r="M389" s="80">
        <v>26730440</v>
      </c>
      <c r="N389" s="80">
        <v>0</v>
      </c>
      <c r="O389" s="92">
        <v>26730440</v>
      </c>
      <c r="P389" s="104" t="s">
        <v>1544</v>
      </c>
    </row>
    <row r="390" spans="1:16" x14ac:dyDescent="0.45">
      <c r="A390" s="79" t="s">
        <v>774</v>
      </c>
      <c r="B390" s="79" t="s">
        <v>775</v>
      </c>
      <c r="C390" s="79" t="s">
        <v>776</v>
      </c>
      <c r="D390" s="79" t="s">
        <v>777</v>
      </c>
      <c r="E390" s="79" t="s">
        <v>1103</v>
      </c>
      <c r="F390" s="79" t="s">
        <v>1104</v>
      </c>
      <c r="G390" s="79" t="s">
        <v>531</v>
      </c>
      <c r="H390" s="79" t="s">
        <v>532</v>
      </c>
      <c r="I390" s="79" t="s">
        <v>444</v>
      </c>
      <c r="J390" s="80">
        <v>0</v>
      </c>
      <c r="K390" s="80">
        <v>29860052</v>
      </c>
      <c r="L390" s="80">
        <v>29860052</v>
      </c>
      <c r="M390" s="80">
        <v>0</v>
      </c>
      <c r="N390" s="80">
        <v>0</v>
      </c>
      <c r="O390" s="92">
        <v>0</v>
      </c>
      <c r="P390" s="104" t="s">
        <v>1544</v>
      </c>
    </row>
    <row r="391" spans="1:16" x14ac:dyDescent="0.45">
      <c r="A391" s="79" t="s">
        <v>774</v>
      </c>
      <c r="B391" s="79" t="s">
        <v>775</v>
      </c>
      <c r="C391" s="79" t="s">
        <v>776</v>
      </c>
      <c r="D391" s="79" t="s">
        <v>777</v>
      </c>
      <c r="E391" s="79" t="s">
        <v>1103</v>
      </c>
      <c r="F391" s="79" t="s">
        <v>1104</v>
      </c>
      <c r="G391" s="79" t="s">
        <v>519</v>
      </c>
      <c r="H391" s="79" t="s">
        <v>520</v>
      </c>
      <c r="I391" s="79" t="s">
        <v>444</v>
      </c>
      <c r="J391" s="80">
        <v>0</v>
      </c>
      <c r="K391" s="80">
        <v>12424808</v>
      </c>
      <c r="L391" s="80">
        <v>12424808</v>
      </c>
      <c r="M391" s="80">
        <v>8066173</v>
      </c>
      <c r="N391" s="80">
        <v>0</v>
      </c>
      <c r="O391" s="92">
        <v>8066173</v>
      </c>
      <c r="P391" s="104" t="s">
        <v>1544</v>
      </c>
    </row>
    <row r="392" spans="1:16" x14ac:dyDescent="0.45">
      <c r="A392" s="79" t="s">
        <v>774</v>
      </c>
      <c r="B392" s="79" t="s">
        <v>775</v>
      </c>
      <c r="C392" s="79" t="s">
        <v>776</v>
      </c>
      <c r="D392" s="79" t="s">
        <v>777</v>
      </c>
      <c r="E392" s="79" t="s">
        <v>1103</v>
      </c>
      <c r="F392" s="79" t="s">
        <v>1104</v>
      </c>
      <c r="G392" s="79" t="s">
        <v>521</v>
      </c>
      <c r="H392" s="79" t="s">
        <v>522</v>
      </c>
      <c r="I392" s="79" t="s">
        <v>444</v>
      </c>
      <c r="J392" s="80">
        <v>0</v>
      </c>
      <c r="K392" s="80">
        <v>1359077</v>
      </c>
      <c r="L392" s="80">
        <v>1359077</v>
      </c>
      <c r="M392" s="80">
        <v>0</v>
      </c>
      <c r="N392" s="80">
        <v>0</v>
      </c>
      <c r="O392" s="92">
        <v>0</v>
      </c>
      <c r="P392" s="104" t="s">
        <v>1544</v>
      </c>
    </row>
    <row r="393" spans="1:16" x14ac:dyDescent="0.45">
      <c r="A393" s="79" t="s">
        <v>774</v>
      </c>
      <c r="B393" s="79" t="s">
        <v>775</v>
      </c>
      <c r="C393" s="79" t="s">
        <v>776</v>
      </c>
      <c r="D393" s="79" t="s">
        <v>777</v>
      </c>
      <c r="E393" s="79" t="s">
        <v>1103</v>
      </c>
      <c r="F393" s="79" t="s">
        <v>1104</v>
      </c>
      <c r="G393" s="79" t="s">
        <v>533</v>
      </c>
      <c r="H393" s="79" t="s">
        <v>534</v>
      </c>
      <c r="I393" s="79" t="s">
        <v>444</v>
      </c>
      <c r="J393" s="80">
        <v>0</v>
      </c>
      <c r="K393" s="80">
        <v>9474935</v>
      </c>
      <c r="L393" s="80">
        <v>9474935</v>
      </c>
      <c r="M393" s="80">
        <v>0</v>
      </c>
      <c r="N393" s="80">
        <v>0</v>
      </c>
      <c r="O393" s="92">
        <v>0</v>
      </c>
      <c r="P393" s="104" t="s">
        <v>1544</v>
      </c>
    </row>
    <row r="394" spans="1:16" x14ac:dyDescent="0.45">
      <c r="A394" s="79" t="s">
        <v>774</v>
      </c>
      <c r="B394" s="79" t="s">
        <v>775</v>
      </c>
      <c r="C394" s="79" t="s">
        <v>776</v>
      </c>
      <c r="D394" s="79" t="s">
        <v>777</v>
      </c>
      <c r="E394" s="79" t="s">
        <v>1103</v>
      </c>
      <c r="F394" s="79" t="s">
        <v>1104</v>
      </c>
      <c r="G394" s="79" t="s">
        <v>535</v>
      </c>
      <c r="H394" s="79" t="s">
        <v>536</v>
      </c>
      <c r="I394" s="79" t="s">
        <v>444</v>
      </c>
      <c r="J394" s="80">
        <v>0</v>
      </c>
      <c r="K394" s="80">
        <v>28833004</v>
      </c>
      <c r="L394" s="80">
        <v>28833004</v>
      </c>
      <c r="M394" s="80">
        <v>13927275</v>
      </c>
      <c r="N394" s="80">
        <v>0</v>
      </c>
      <c r="O394" s="92">
        <v>13927275</v>
      </c>
      <c r="P394" s="104" t="s">
        <v>1544</v>
      </c>
    </row>
    <row r="395" spans="1:16" x14ac:dyDescent="0.45">
      <c r="A395" s="79" t="s">
        <v>774</v>
      </c>
      <c r="B395" s="79" t="s">
        <v>775</v>
      </c>
      <c r="C395" s="79" t="s">
        <v>776</v>
      </c>
      <c r="D395" s="79" t="s">
        <v>777</v>
      </c>
      <c r="E395" s="79" t="s">
        <v>1103</v>
      </c>
      <c r="F395" s="79" t="s">
        <v>1104</v>
      </c>
      <c r="G395" s="79" t="s">
        <v>947</v>
      </c>
      <c r="H395" s="79" t="s">
        <v>948</v>
      </c>
      <c r="I395" s="79" t="s">
        <v>444</v>
      </c>
      <c r="J395" s="80">
        <v>0</v>
      </c>
      <c r="K395" s="80">
        <v>4760643</v>
      </c>
      <c r="L395" s="80">
        <v>4760643</v>
      </c>
      <c r="M395" s="80">
        <v>0</v>
      </c>
      <c r="N395" s="80">
        <v>0</v>
      </c>
      <c r="O395" s="92">
        <v>0</v>
      </c>
      <c r="P395" s="104" t="s">
        <v>1544</v>
      </c>
    </row>
    <row r="396" spans="1:16" x14ac:dyDescent="0.45">
      <c r="A396" s="79" t="s">
        <v>774</v>
      </c>
      <c r="B396" s="79" t="s">
        <v>775</v>
      </c>
      <c r="C396" s="79" t="s">
        <v>776</v>
      </c>
      <c r="D396" s="79" t="s">
        <v>777</v>
      </c>
      <c r="E396" s="79" t="s">
        <v>1103</v>
      </c>
      <c r="F396" s="79" t="s">
        <v>1104</v>
      </c>
      <c r="G396" s="79" t="s">
        <v>949</v>
      </c>
      <c r="H396" s="79" t="s">
        <v>950</v>
      </c>
      <c r="I396" s="79" t="s">
        <v>444</v>
      </c>
      <c r="J396" s="80">
        <v>0</v>
      </c>
      <c r="K396" s="80">
        <v>3792205</v>
      </c>
      <c r="L396" s="80">
        <v>3792205</v>
      </c>
      <c r="M396" s="80">
        <v>0</v>
      </c>
      <c r="N396" s="80">
        <v>0</v>
      </c>
      <c r="O396" s="92">
        <v>0</v>
      </c>
      <c r="P396" s="104" t="s">
        <v>1544</v>
      </c>
    </row>
    <row r="397" spans="1:16" x14ac:dyDescent="0.45">
      <c r="A397" s="79" t="s">
        <v>774</v>
      </c>
      <c r="B397" s="79" t="s">
        <v>775</v>
      </c>
      <c r="C397" s="79" t="s">
        <v>776</v>
      </c>
      <c r="D397" s="79" t="s">
        <v>777</v>
      </c>
      <c r="E397" s="79" t="s">
        <v>1103</v>
      </c>
      <c r="F397" s="79" t="s">
        <v>1104</v>
      </c>
      <c r="G397" s="79" t="s">
        <v>523</v>
      </c>
      <c r="H397" s="79" t="s">
        <v>524</v>
      </c>
      <c r="I397" s="79" t="s">
        <v>444</v>
      </c>
      <c r="J397" s="80">
        <v>0</v>
      </c>
      <c r="K397" s="80">
        <v>3361824</v>
      </c>
      <c r="L397" s="80">
        <v>3361824</v>
      </c>
      <c r="M397" s="80">
        <v>0</v>
      </c>
      <c r="N397" s="80">
        <v>0</v>
      </c>
      <c r="O397" s="92">
        <v>0</v>
      </c>
      <c r="P397" s="104" t="s">
        <v>1544</v>
      </c>
    </row>
    <row r="398" spans="1:16" x14ac:dyDescent="0.45">
      <c r="A398" s="79" t="s">
        <v>774</v>
      </c>
      <c r="B398" s="79" t="s">
        <v>775</v>
      </c>
      <c r="C398" s="79" t="s">
        <v>776</v>
      </c>
      <c r="D398" s="79" t="s">
        <v>777</v>
      </c>
      <c r="E398" s="79" t="s">
        <v>1103</v>
      </c>
      <c r="F398" s="79" t="s">
        <v>1104</v>
      </c>
      <c r="G398" s="79" t="s">
        <v>951</v>
      </c>
      <c r="H398" s="79" t="s">
        <v>952</v>
      </c>
      <c r="I398" s="79" t="s">
        <v>444</v>
      </c>
      <c r="J398" s="80">
        <v>0</v>
      </c>
      <c r="K398" s="80">
        <v>0</v>
      </c>
      <c r="L398" s="80">
        <v>0</v>
      </c>
      <c r="M398" s="80">
        <v>7615909</v>
      </c>
      <c r="N398" s="80">
        <v>0</v>
      </c>
      <c r="O398" s="92">
        <v>7615909</v>
      </c>
      <c r="P398" s="104" t="s">
        <v>1544</v>
      </c>
    </row>
    <row r="399" spans="1:16" x14ac:dyDescent="0.45">
      <c r="A399" s="79" t="s">
        <v>774</v>
      </c>
      <c r="B399" s="79" t="s">
        <v>775</v>
      </c>
      <c r="C399" s="79" t="s">
        <v>776</v>
      </c>
      <c r="D399" s="79" t="s">
        <v>777</v>
      </c>
      <c r="E399" s="79" t="s">
        <v>1103</v>
      </c>
      <c r="F399" s="79" t="s">
        <v>1104</v>
      </c>
      <c r="G399" s="79" t="s">
        <v>953</v>
      </c>
      <c r="H399" s="79" t="s">
        <v>954</v>
      </c>
      <c r="I399" s="79" t="s">
        <v>444</v>
      </c>
      <c r="J399" s="80">
        <v>0</v>
      </c>
      <c r="K399" s="80">
        <v>24419356</v>
      </c>
      <c r="L399" s="80">
        <v>24419356</v>
      </c>
      <c r="M399" s="80">
        <v>0</v>
      </c>
      <c r="N399" s="80">
        <v>0</v>
      </c>
      <c r="O399" s="92">
        <v>0</v>
      </c>
      <c r="P399" s="104" t="s">
        <v>1544</v>
      </c>
    </row>
    <row r="400" spans="1:16" x14ac:dyDescent="0.45">
      <c r="A400" s="79" t="s">
        <v>774</v>
      </c>
      <c r="B400" s="79" t="s">
        <v>775</v>
      </c>
      <c r="C400" s="79" t="s">
        <v>776</v>
      </c>
      <c r="D400" s="79" t="s">
        <v>777</v>
      </c>
      <c r="E400" s="79" t="s">
        <v>1103</v>
      </c>
      <c r="F400" s="79" t="s">
        <v>1104</v>
      </c>
      <c r="G400" s="79" t="s">
        <v>955</v>
      </c>
      <c r="H400" s="79" t="s">
        <v>956</v>
      </c>
      <c r="I400" s="79" t="s">
        <v>444</v>
      </c>
      <c r="J400" s="80">
        <v>0</v>
      </c>
      <c r="K400" s="80">
        <v>20108890</v>
      </c>
      <c r="L400" s="80">
        <v>20108890</v>
      </c>
      <c r="M400" s="80">
        <v>0</v>
      </c>
      <c r="N400" s="80">
        <v>0</v>
      </c>
      <c r="O400" s="92">
        <v>0</v>
      </c>
      <c r="P400" s="104" t="s">
        <v>1544</v>
      </c>
    </row>
    <row r="401" spans="1:16" x14ac:dyDescent="0.45">
      <c r="A401" s="79" t="s">
        <v>774</v>
      </c>
      <c r="B401" s="79" t="s">
        <v>775</v>
      </c>
      <c r="C401" s="79" t="s">
        <v>776</v>
      </c>
      <c r="D401" s="79" t="s">
        <v>777</v>
      </c>
      <c r="E401" s="79" t="s">
        <v>1103</v>
      </c>
      <c r="F401" s="79" t="s">
        <v>1104</v>
      </c>
      <c r="G401" s="79" t="s">
        <v>1105</v>
      </c>
      <c r="H401" s="79" t="s">
        <v>1106</v>
      </c>
      <c r="I401" s="79" t="s">
        <v>444</v>
      </c>
      <c r="J401" s="80">
        <v>0</v>
      </c>
      <c r="K401" s="80">
        <v>20166026</v>
      </c>
      <c r="L401" s="80">
        <v>20166026</v>
      </c>
      <c r="M401" s="80">
        <v>0</v>
      </c>
      <c r="N401" s="80">
        <v>0</v>
      </c>
      <c r="O401" s="92">
        <v>0</v>
      </c>
      <c r="P401" s="104" t="s">
        <v>1544</v>
      </c>
    </row>
    <row r="402" spans="1:16" x14ac:dyDescent="0.45">
      <c r="A402" s="79" t="s">
        <v>774</v>
      </c>
      <c r="B402" s="79" t="s">
        <v>775</v>
      </c>
      <c r="C402" s="79" t="s">
        <v>776</v>
      </c>
      <c r="D402" s="79" t="s">
        <v>777</v>
      </c>
      <c r="E402" s="79" t="s">
        <v>1103</v>
      </c>
      <c r="F402" s="79" t="s">
        <v>1104</v>
      </c>
      <c r="G402" s="79" t="s">
        <v>1107</v>
      </c>
      <c r="H402" s="79" t="s">
        <v>1108</v>
      </c>
      <c r="I402" s="79" t="s">
        <v>444</v>
      </c>
      <c r="J402" s="80">
        <v>0</v>
      </c>
      <c r="K402" s="80">
        <v>48850818</v>
      </c>
      <c r="L402" s="80">
        <v>48850818</v>
      </c>
      <c r="M402" s="80">
        <v>0</v>
      </c>
      <c r="N402" s="80">
        <v>0</v>
      </c>
      <c r="O402" s="92">
        <v>0</v>
      </c>
      <c r="P402" s="104" t="s">
        <v>1544</v>
      </c>
    </row>
    <row r="403" spans="1:16" x14ac:dyDescent="0.45">
      <c r="A403" s="79" t="s">
        <v>774</v>
      </c>
      <c r="B403" s="79" t="s">
        <v>775</v>
      </c>
      <c r="C403" s="79" t="s">
        <v>776</v>
      </c>
      <c r="D403" s="79" t="s">
        <v>777</v>
      </c>
      <c r="E403" s="79" t="s">
        <v>1103</v>
      </c>
      <c r="F403" s="79" t="s">
        <v>1104</v>
      </c>
      <c r="G403" s="79" t="s">
        <v>957</v>
      </c>
      <c r="H403" s="79" t="s">
        <v>958</v>
      </c>
      <c r="I403" s="79" t="s">
        <v>444</v>
      </c>
      <c r="J403" s="80">
        <v>0</v>
      </c>
      <c r="K403" s="80">
        <v>19948384</v>
      </c>
      <c r="L403" s="80">
        <v>19948384</v>
      </c>
      <c r="M403" s="80">
        <v>0</v>
      </c>
      <c r="N403" s="80">
        <v>0</v>
      </c>
      <c r="O403" s="92">
        <v>0</v>
      </c>
      <c r="P403" s="104" t="s">
        <v>1544</v>
      </c>
    </row>
    <row r="404" spans="1:16" x14ac:dyDescent="0.45">
      <c r="A404" s="79" t="s">
        <v>774</v>
      </c>
      <c r="B404" s="79" t="s">
        <v>775</v>
      </c>
      <c r="C404" s="79" t="s">
        <v>776</v>
      </c>
      <c r="D404" s="79" t="s">
        <v>777</v>
      </c>
      <c r="E404" s="79" t="s">
        <v>1103</v>
      </c>
      <c r="F404" s="79" t="s">
        <v>1104</v>
      </c>
      <c r="G404" s="79" t="s">
        <v>1109</v>
      </c>
      <c r="H404" s="79" t="s">
        <v>1110</v>
      </c>
      <c r="I404" s="79" t="s">
        <v>444</v>
      </c>
      <c r="J404" s="80">
        <v>0</v>
      </c>
      <c r="K404" s="80">
        <v>43250262</v>
      </c>
      <c r="L404" s="80">
        <v>43250262</v>
      </c>
      <c r="M404" s="80">
        <v>0</v>
      </c>
      <c r="N404" s="80">
        <v>0</v>
      </c>
      <c r="O404" s="92">
        <v>0</v>
      </c>
      <c r="P404" s="104" t="s">
        <v>1544</v>
      </c>
    </row>
    <row r="405" spans="1:16" x14ac:dyDescent="0.45">
      <c r="A405" s="79" t="s">
        <v>774</v>
      </c>
      <c r="B405" s="79" t="s">
        <v>775</v>
      </c>
      <c r="C405" s="79" t="s">
        <v>776</v>
      </c>
      <c r="D405" s="79" t="s">
        <v>777</v>
      </c>
      <c r="E405" s="79" t="s">
        <v>1103</v>
      </c>
      <c r="F405" s="79" t="s">
        <v>1104</v>
      </c>
      <c r="G405" s="79" t="s">
        <v>959</v>
      </c>
      <c r="H405" s="79" t="s">
        <v>960</v>
      </c>
      <c r="I405" s="79" t="s">
        <v>444</v>
      </c>
      <c r="J405" s="80">
        <v>0</v>
      </c>
      <c r="K405" s="80">
        <v>11598916</v>
      </c>
      <c r="L405" s="80">
        <v>11598916</v>
      </c>
      <c r="M405" s="80">
        <v>0</v>
      </c>
      <c r="N405" s="80">
        <v>0</v>
      </c>
      <c r="O405" s="92">
        <v>0</v>
      </c>
      <c r="P405" s="104" t="s">
        <v>1544</v>
      </c>
    </row>
    <row r="406" spans="1:16" x14ac:dyDescent="0.45">
      <c r="A406" s="79" t="s">
        <v>774</v>
      </c>
      <c r="B406" s="79" t="s">
        <v>775</v>
      </c>
      <c r="C406" s="79" t="s">
        <v>776</v>
      </c>
      <c r="D406" s="79" t="s">
        <v>777</v>
      </c>
      <c r="E406" s="79" t="s">
        <v>1103</v>
      </c>
      <c r="F406" s="79" t="s">
        <v>1104</v>
      </c>
      <c r="G406" s="79" t="s">
        <v>1111</v>
      </c>
      <c r="H406" s="79" t="s">
        <v>1112</v>
      </c>
      <c r="I406" s="79" t="s">
        <v>444</v>
      </c>
      <c r="J406" s="80">
        <v>0</v>
      </c>
      <c r="K406" s="80">
        <v>26208185</v>
      </c>
      <c r="L406" s="80">
        <v>26208185</v>
      </c>
      <c r="M406" s="80">
        <v>0</v>
      </c>
      <c r="N406" s="80">
        <v>0</v>
      </c>
      <c r="O406" s="92">
        <v>0</v>
      </c>
      <c r="P406" s="104" t="s">
        <v>1544</v>
      </c>
    </row>
    <row r="407" spans="1:16" x14ac:dyDescent="0.45">
      <c r="A407" s="79" t="s">
        <v>774</v>
      </c>
      <c r="B407" s="79" t="s">
        <v>775</v>
      </c>
      <c r="C407" s="79" t="s">
        <v>776</v>
      </c>
      <c r="D407" s="79" t="s">
        <v>777</v>
      </c>
      <c r="E407" s="79" t="s">
        <v>1103</v>
      </c>
      <c r="F407" s="79" t="s">
        <v>1104</v>
      </c>
      <c r="G407" s="79" t="s">
        <v>961</v>
      </c>
      <c r="H407" s="79" t="s">
        <v>962</v>
      </c>
      <c r="I407" s="79" t="s">
        <v>444</v>
      </c>
      <c r="J407" s="80">
        <v>0</v>
      </c>
      <c r="K407" s="80">
        <v>45321646</v>
      </c>
      <c r="L407" s="80">
        <v>45321646</v>
      </c>
      <c r="M407" s="80">
        <v>0</v>
      </c>
      <c r="N407" s="80">
        <v>0</v>
      </c>
      <c r="O407" s="92">
        <v>0</v>
      </c>
      <c r="P407" s="104" t="s">
        <v>1544</v>
      </c>
    </row>
    <row r="408" spans="1:16" x14ac:dyDescent="0.45">
      <c r="A408" s="79" t="s">
        <v>774</v>
      </c>
      <c r="B408" s="79" t="s">
        <v>775</v>
      </c>
      <c r="C408" s="79" t="s">
        <v>776</v>
      </c>
      <c r="D408" s="79" t="s">
        <v>777</v>
      </c>
      <c r="E408" s="79" t="s">
        <v>1103</v>
      </c>
      <c r="F408" s="79" t="s">
        <v>1104</v>
      </c>
      <c r="G408" s="79" t="s">
        <v>963</v>
      </c>
      <c r="H408" s="79" t="s">
        <v>964</v>
      </c>
      <c r="I408" s="79" t="s">
        <v>444</v>
      </c>
      <c r="J408" s="80">
        <v>0</v>
      </c>
      <c r="K408" s="80">
        <v>7093800</v>
      </c>
      <c r="L408" s="80">
        <v>7093800</v>
      </c>
      <c r="M408" s="80">
        <v>0</v>
      </c>
      <c r="N408" s="80">
        <v>0</v>
      </c>
      <c r="O408" s="92">
        <v>0</v>
      </c>
      <c r="P408" s="104" t="s">
        <v>1544</v>
      </c>
    </row>
    <row r="409" spans="1:16" x14ac:dyDescent="0.45">
      <c r="A409" s="79" t="s">
        <v>774</v>
      </c>
      <c r="B409" s="79" t="s">
        <v>775</v>
      </c>
      <c r="C409" s="79" t="s">
        <v>776</v>
      </c>
      <c r="D409" s="79" t="s">
        <v>777</v>
      </c>
      <c r="E409" s="79" t="s">
        <v>1103</v>
      </c>
      <c r="F409" s="79" t="s">
        <v>1104</v>
      </c>
      <c r="G409" s="79" t="s">
        <v>965</v>
      </c>
      <c r="H409" s="79" t="s">
        <v>966</v>
      </c>
      <c r="I409" s="79" t="s">
        <v>444</v>
      </c>
      <c r="J409" s="80">
        <v>0</v>
      </c>
      <c r="K409" s="80">
        <v>5837126</v>
      </c>
      <c r="L409" s="80">
        <v>5837126</v>
      </c>
      <c r="M409" s="80">
        <v>0</v>
      </c>
      <c r="N409" s="80">
        <v>0</v>
      </c>
      <c r="O409" s="92">
        <v>0</v>
      </c>
      <c r="P409" s="104" t="s">
        <v>1544</v>
      </c>
    </row>
    <row r="410" spans="1:16" x14ac:dyDescent="0.45">
      <c r="A410" s="79" t="s">
        <v>774</v>
      </c>
      <c r="B410" s="79" t="s">
        <v>775</v>
      </c>
      <c r="C410" s="79" t="s">
        <v>776</v>
      </c>
      <c r="D410" s="79" t="s">
        <v>777</v>
      </c>
      <c r="E410" s="79" t="s">
        <v>1103</v>
      </c>
      <c r="F410" s="79" t="s">
        <v>1104</v>
      </c>
      <c r="G410" s="79" t="s">
        <v>969</v>
      </c>
      <c r="H410" s="79" t="s">
        <v>970</v>
      </c>
      <c r="I410" s="79" t="s">
        <v>444</v>
      </c>
      <c r="J410" s="80">
        <v>0</v>
      </c>
      <c r="K410" s="80">
        <v>12625413</v>
      </c>
      <c r="L410" s="80">
        <v>12625413</v>
      </c>
      <c r="M410" s="80">
        <v>0</v>
      </c>
      <c r="N410" s="80">
        <v>0</v>
      </c>
      <c r="O410" s="92">
        <v>0</v>
      </c>
      <c r="P410" s="104" t="s">
        <v>1544</v>
      </c>
    </row>
    <row r="411" spans="1:16" x14ac:dyDescent="0.45">
      <c r="A411" s="79" t="s">
        <v>774</v>
      </c>
      <c r="B411" s="79" t="s">
        <v>775</v>
      </c>
      <c r="C411" s="79" t="s">
        <v>776</v>
      </c>
      <c r="D411" s="79" t="s">
        <v>777</v>
      </c>
      <c r="E411" s="79" t="s">
        <v>1103</v>
      </c>
      <c r="F411" s="79" t="s">
        <v>1104</v>
      </c>
      <c r="G411" s="79" t="s">
        <v>971</v>
      </c>
      <c r="H411" s="79" t="s">
        <v>972</v>
      </c>
      <c r="I411" s="79" t="s">
        <v>444</v>
      </c>
      <c r="J411" s="80">
        <v>0</v>
      </c>
      <c r="K411" s="80">
        <v>18212441</v>
      </c>
      <c r="L411" s="80">
        <v>18212441</v>
      </c>
      <c r="M411" s="80">
        <v>0</v>
      </c>
      <c r="N411" s="80">
        <v>0</v>
      </c>
      <c r="O411" s="92">
        <v>0</v>
      </c>
      <c r="P411" s="104" t="s">
        <v>1544</v>
      </c>
    </row>
    <row r="412" spans="1:16" x14ac:dyDescent="0.45">
      <c r="A412" s="79" t="s">
        <v>774</v>
      </c>
      <c r="B412" s="79" t="s">
        <v>775</v>
      </c>
      <c r="C412" s="79" t="s">
        <v>776</v>
      </c>
      <c r="D412" s="79" t="s">
        <v>777</v>
      </c>
      <c r="E412" s="79" t="s">
        <v>1103</v>
      </c>
      <c r="F412" s="79" t="s">
        <v>1104</v>
      </c>
      <c r="G412" s="79" t="s">
        <v>973</v>
      </c>
      <c r="H412" s="79" t="s">
        <v>974</v>
      </c>
      <c r="I412" s="79" t="s">
        <v>444</v>
      </c>
      <c r="J412" s="80">
        <v>0</v>
      </c>
      <c r="K412" s="80">
        <v>19276531</v>
      </c>
      <c r="L412" s="80">
        <v>19276531</v>
      </c>
      <c r="M412" s="80">
        <v>0</v>
      </c>
      <c r="N412" s="80">
        <v>0</v>
      </c>
      <c r="O412" s="92">
        <v>0</v>
      </c>
      <c r="P412" s="104" t="s">
        <v>1544</v>
      </c>
    </row>
    <row r="413" spans="1:16" x14ac:dyDescent="0.45">
      <c r="A413" s="79" t="s">
        <v>774</v>
      </c>
      <c r="B413" s="79" t="s">
        <v>775</v>
      </c>
      <c r="C413" s="79" t="s">
        <v>776</v>
      </c>
      <c r="D413" s="79" t="s">
        <v>777</v>
      </c>
      <c r="E413" s="79" t="s">
        <v>1103</v>
      </c>
      <c r="F413" s="79" t="s">
        <v>1104</v>
      </c>
      <c r="G413" s="79" t="s">
        <v>1113</v>
      </c>
      <c r="H413" s="79" t="s">
        <v>1114</v>
      </c>
      <c r="I413" s="79" t="s">
        <v>444</v>
      </c>
      <c r="J413" s="80">
        <v>0</v>
      </c>
      <c r="K413" s="80">
        <v>10693435</v>
      </c>
      <c r="L413" s="80">
        <v>10693435</v>
      </c>
      <c r="M413" s="80">
        <v>0</v>
      </c>
      <c r="N413" s="80">
        <v>0</v>
      </c>
      <c r="O413" s="92">
        <v>0</v>
      </c>
      <c r="P413" s="104" t="s">
        <v>1544</v>
      </c>
    </row>
    <row r="414" spans="1:16" x14ac:dyDescent="0.45">
      <c r="A414" s="79" t="s">
        <v>774</v>
      </c>
      <c r="B414" s="79" t="s">
        <v>775</v>
      </c>
      <c r="C414" s="79" t="s">
        <v>776</v>
      </c>
      <c r="D414" s="79" t="s">
        <v>777</v>
      </c>
      <c r="E414" s="79" t="s">
        <v>1103</v>
      </c>
      <c r="F414" s="79" t="s">
        <v>1104</v>
      </c>
      <c r="G414" s="79" t="s">
        <v>975</v>
      </c>
      <c r="H414" s="79" t="s">
        <v>976</v>
      </c>
      <c r="I414" s="79" t="s">
        <v>444</v>
      </c>
      <c r="J414" s="80">
        <v>0</v>
      </c>
      <c r="K414" s="80">
        <v>12858254</v>
      </c>
      <c r="L414" s="80">
        <v>12858254</v>
      </c>
      <c r="M414" s="80">
        <v>0</v>
      </c>
      <c r="N414" s="80">
        <v>0</v>
      </c>
      <c r="O414" s="92">
        <v>0</v>
      </c>
      <c r="P414" s="104" t="s">
        <v>1544</v>
      </c>
    </row>
    <row r="415" spans="1:16" x14ac:dyDescent="0.45">
      <c r="A415" s="79" t="s">
        <v>774</v>
      </c>
      <c r="B415" s="79" t="s">
        <v>775</v>
      </c>
      <c r="C415" s="79" t="s">
        <v>776</v>
      </c>
      <c r="D415" s="79" t="s">
        <v>777</v>
      </c>
      <c r="E415" s="79" t="s">
        <v>1103</v>
      </c>
      <c r="F415" s="79" t="s">
        <v>1104</v>
      </c>
      <c r="G415" s="79" t="s">
        <v>977</v>
      </c>
      <c r="H415" s="79" t="s">
        <v>978</v>
      </c>
      <c r="I415" s="79" t="s">
        <v>444</v>
      </c>
      <c r="J415" s="80">
        <v>0</v>
      </c>
      <c r="K415" s="80">
        <v>16725113</v>
      </c>
      <c r="L415" s="80">
        <v>16725113</v>
      </c>
      <c r="M415" s="80">
        <v>0</v>
      </c>
      <c r="N415" s="80">
        <v>0</v>
      </c>
      <c r="O415" s="92">
        <v>0</v>
      </c>
      <c r="P415" s="104" t="s">
        <v>1544</v>
      </c>
    </row>
    <row r="416" spans="1:16" x14ac:dyDescent="0.45">
      <c r="A416" s="79" t="s">
        <v>774</v>
      </c>
      <c r="B416" s="79" t="s">
        <v>775</v>
      </c>
      <c r="C416" s="79" t="s">
        <v>776</v>
      </c>
      <c r="D416" s="79" t="s">
        <v>777</v>
      </c>
      <c r="E416" s="79" t="s">
        <v>1103</v>
      </c>
      <c r="F416" s="79" t="s">
        <v>1104</v>
      </c>
      <c r="G416" s="79" t="s">
        <v>1115</v>
      </c>
      <c r="H416" s="79" t="s">
        <v>1116</v>
      </c>
      <c r="I416" s="79" t="s">
        <v>444</v>
      </c>
      <c r="J416" s="80">
        <v>0</v>
      </c>
      <c r="K416" s="80">
        <v>18647441</v>
      </c>
      <c r="L416" s="80">
        <v>18647441</v>
      </c>
      <c r="M416" s="80">
        <v>0</v>
      </c>
      <c r="N416" s="80">
        <v>0</v>
      </c>
      <c r="O416" s="92">
        <v>0</v>
      </c>
      <c r="P416" s="104" t="s">
        <v>1544</v>
      </c>
    </row>
    <row r="417" spans="1:16" x14ac:dyDescent="0.45">
      <c r="A417" s="79" t="s">
        <v>774</v>
      </c>
      <c r="B417" s="79" t="s">
        <v>775</v>
      </c>
      <c r="C417" s="79" t="s">
        <v>776</v>
      </c>
      <c r="D417" s="79" t="s">
        <v>777</v>
      </c>
      <c r="E417" s="79" t="s">
        <v>1103</v>
      </c>
      <c r="F417" s="79" t="s">
        <v>1104</v>
      </c>
      <c r="G417" s="79" t="s">
        <v>979</v>
      </c>
      <c r="H417" s="79" t="s">
        <v>980</v>
      </c>
      <c r="I417" s="79" t="s">
        <v>444</v>
      </c>
      <c r="J417" s="80">
        <v>0</v>
      </c>
      <c r="K417" s="80">
        <v>13973421</v>
      </c>
      <c r="L417" s="80">
        <v>13973421</v>
      </c>
      <c r="M417" s="80">
        <v>0</v>
      </c>
      <c r="N417" s="80">
        <v>0</v>
      </c>
      <c r="O417" s="92">
        <v>0</v>
      </c>
      <c r="P417" s="104" t="s">
        <v>1544</v>
      </c>
    </row>
    <row r="418" spans="1:16" x14ac:dyDescent="0.45">
      <c r="A418" s="79" t="s">
        <v>774</v>
      </c>
      <c r="B418" s="79" t="s">
        <v>775</v>
      </c>
      <c r="C418" s="79" t="s">
        <v>776</v>
      </c>
      <c r="D418" s="79" t="s">
        <v>777</v>
      </c>
      <c r="E418" s="79" t="s">
        <v>1103</v>
      </c>
      <c r="F418" s="79" t="s">
        <v>1104</v>
      </c>
      <c r="G418" s="79" t="s">
        <v>981</v>
      </c>
      <c r="H418" s="79" t="s">
        <v>982</v>
      </c>
      <c r="I418" s="79" t="s">
        <v>444</v>
      </c>
      <c r="J418" s="80">
        <v>0</v>
      </c>
      <c r="K418" s="80">
        <v>550443</v>
      </c>
      <c r="L418" s="80">
        <v>550443</v>
      </c>
      <c r="M418" s="80">
        <v>0</v>
      </c>
      <c r="N418" s="80">
        <v>0</v>
      </c>
      <c r="O418" s="92">
        <v>0</v>
      </c>
      <c r="P418" s="104" t="s">
        <v>1544</v>
      </c>
    </row>
    <row r="419" spans="1:16" x14ac:dyDescent="0.45">
      <c r="A419" s="79" t="s">
        <v>774</v>
      </c>
      <c r="B419" s="79" t="s">
        <v>775</v>
      </c>
      <c r="C419" s="79" t="s">
        <v>776</v>
      </c>
      <c r="D419" s="79" t="s">
        <v>777</v>
      </c>
      <c r="E419" s="79" t="s">
        <v>1103</v>
      </c>
      <c r="F419" s="79" t="s">
        <v>1104</v>
      </c>
      <c r="G419" s="79" t="s">
        <v>983</v>
      </c>
      <c r="H419" s="79" t="s">
        <v>984</v>
      </c>
      <c r="I419" s="79" t="s">
        <v>444</v>
      </c>
      <c r="J419" s="80">
        <v>0</v>
      </c>
      <c r="K419" s="80">
        <v>19600850</v>
      </c>
      <c r="L419" s="80">
        <v>19600850</v>
      </c>
      <c r="M419" s="80">
        <v>0</v>
      </c>
      <c r="N419" s="80">
        <v>0</v>
      </c>
      <c r="O419" s="92">
        <v>0</v>
      </c>
      <c r="P419" s="104" t="s">
        <v>1544</v>
      </c>
    </row>
    <row r="420" spans="1:16" x14ac:dyDescent="0.45">
      <c r="A420" s="79" t="s">
        <v>774</v>
      </c>
      <c r="B420" s="79" t="s">
        <v>775</v>
      </c>
      <c r="C420" s="79" t="s">
        <v>776</v>
      </c>
      <c r="D420" s="79" t="s">
        <v>777</v>
      </c>
      <c r="E420" s="79" t="s">
        <v>1103</v>
      </c>
      <c r="F420" s="79" t="s">
        <v>1104</v>
      </c>
      <c r="G420" s="79" t="s">
        <v>985</v>
      </c>
      <c r="H420" s="79" t="s">
        <v>986</v>
      </c>
      <c r="I420" s="79" t="s">
        <v>444</v>
      </c>
      <c r="J420" s="80">
        <v>0</v>
      </c>
      <c r="K420" s="80">
        <v>16674935</v>
      </c>
      <c r="L420" s="80">
        <v>16674935</v>
      </c>
      <c r="M420" s="80">
        <v>0</v>
      </c>
      <c r="N420" s="80">
        <v>0</v>
      </c>
      <c r="O420" s="92">
        <v>0</v>
      </c>
      <c r="P420" s="104" t="s">
        <v>1544</v>
      </c>
    </row>
    <row r="421" spans="1:16" x14ac:dyDescent="0.45">
      <c r="A421" s="79" t="s">
        <v>774</v>
      </c>
      <c r="B421" s="79" t="s">
        <v>775</v>
      </c>
      <c r="C421" s="79" t="s">
        <v>776</v>
      </c>
      <c r="D421" s="79" t="s">
        <v>777</v>
      </c>
      <c r="E421" s="79" t="s">
        <v>1103</v>
      </c>
      <c r="F421" s="79" t="s">
        <v>1104</v>
      </c>
      <c r="G421" s="79" t="s">
        <v>987</v>
      </c>
      <c r="H421" s="79" t="s">
        <v>988</v>
      </c>
      <c r="I421" s="79" t="s">
        <v>444</v>
      </c>
      <c r="J421" s="80">
        <v>0</v>
      </c>
      <c r="K421" s="80">
        <v>3751024</v>
      </c>
      <c r="L421" s="80">
        <v>3751024</v>
      </c>
      <c r="M421" s="80">
        <v>0</v>
      </c>
      <c r="N421" s="80">
        <v>0</v>
      </c>
      <c r="O421" s="92">
        <v>0</v>
      </c>
      <c r="P421" s="104" t="s">
        <v>1544</v>
      </c>
    </row>
    <row r="422" spans="1:16" x14ac:dyDescent="0.45">
      <c r="A422" s="79" t="s">
        <v>774</v>
      </c>
      <c r="B422" s="79" t="s">
        <v>775</v>
      </c>
      <c r="C422" s="79" t="s">
        <v>776</v>
      </c>
      <c r="D422" s="79" t="s">
        <v>777</v>
      </c>
      <c r="E422" s="79" t="s">
        <v>1103</v>
      </c>
      <c r="F422" s="79" t="s">
        <v>1104</v>
      </c>
      <c r="G422" s="79" t="s">
        <v>991</v>
      </c>
      <c r="H422" s="79" t="s">
        <v>992</v>
      </c>
      <c r="I422" s="79" t="s">
        <v>444</v>
      </c>
      <c r="J422" s="80">
        <v>0</v>
      </c>
      <c r="K422" s="80">
        <v>1775300</v>
      </c>
      <c r="L422" s="80">
        <v>1775300</v>
      </c>
      <c r="M422" s="80">
        <v>0</v>
      </c>
      <c r="N422" s="80">
        <v>0</v>
      </c>
      <c r="O422" s="92">
        <v>0</v>
      </c>
      <c r="P422" s="104" t="s">
        <v>1544</v>
      </c>
    </row>
    <row r="423" spans="1:16" x14ac:dyDescent="0.45">
      <c r="A423" s="79" t="s">
        <v>774</v>
      </c>
      <c r="B423" s="79" t="s">
        <v>775</v>
      </c>
      <c r="C423" s="79" t="s">
        <v>776</v>
      </c>
      <c r="D423" s="79" t="s">
        <v>777</v>
      </c>
      <c r="E423" s="79" t="s">
        <v>1103</v>
      </c>
      <c r="F423" s="79" t="s">
        <v>1104</v>
      </c>
      <c r="G423" s="79" t="s">
        <v>993</v>
      </c>
      <c r="H423" s="79" t="s">
        <v>994</v>
      </c>
      <c r="I423" s="79" t="s">
        <v>444</v>
      </c>
      <c r="J423" s="80">
        <v>0</v>
      </c>
      <c r="K423" s="80">
        <v>8758916</v>
      </c>
      <c r="L423" s="80">
        <v>8758916</v>
      </c>
      <c r="M423" s="80">
        <v>0</v>
      </c>
      <c r="N423" s="80">
        <v>0</v>
      </c>
      <c r="O423" s="92">
        <v>0</v>
      </c>
      <c r="P423" s="104" t="s">
        <v>1544</v>
      </c>
    </row>
    <row r="424" spans="1:16" x14ac:dyDescent="0.45">
      <c r="A424" s="79" t="s">
        <v>774</v>
      </c>
      <c r="B424" s="79" t="s">
        <v>775</v>
      </c>
      <c r="C424" s="79" t="s">
        <v>776</v>
      </c>
      <c r="D424" s="79" t="s">
        <v>777</v>
      </c>
      <c r="E424" s="79" t="s">
        <v>1103</v>
      </c>
      <c r="F424" s="79" t="s">
        <v>1104</v>
      </c>
      <c r="G424" s="79" t="s">
        <v>995</v>
      </c>
      <c r="H424" s="79" t="s">
        <v>996</v>
      </c>
      <c r="I424" s="79" t="s">
        <v>444</v>
      </c>
      <c r="J424" s="80">
        <v>0</v>
      </c>
      <c r="K424" s="80">
        <v>12020600</v>
      </c>
      <c r="L424" s="80">
        <v>12020600</v>
      </c>
      <c r="M424" s="80">
        <v>0</v>
      </c>
      <c r="N424" s="80">
        <v>0</v>
      </c>
      <c r="O424" s="92">
        <v>0</v>
      </c>
      <c r="P424" s="104" t="s">
        <v>1544</v>
      </c>
    </row>
    <row r="425" spans="1:16" x14ac:dyDescent="0.45">
      <c r="A425" s="79" t="s">
        <v>774</v>
      </c>
      <c r="B425" s="79" t="s">
        <v>775</v>
      </c>
      <c r="C425" s="79" t="s">
        <v>776</v>
      </c>
      <c r="D425" s="79" t="s">
        <v>777</v>
      </c>
      <c r="E425" s="79" t="s">
        <v>1103</v>
      </c>
      <c r="F425" s="79" t="s">
        <v>1104</v>
      </c>
      <c r="G425" s="79" t="s">
        <v>1117</v>
      </c>
      <c r="H425" s="79" t="s">
        <v>1118</v>
      </c>
      <c r="I425" s="79" t="s">
        <v>444</v>
      </c>
      <c r="J425" s="80">
        <v>0</v>
      </c>
      <c r="K425" s="80">
        <v>18174935</v>
      </c>
      <c r="L425" s="80">
        <v>18174935</v>
      </c>
      <c r="M425" s="80">
        <v>0</v>
      </c>
      <c r="N425" s="80">
        <v>0</v>
      </c>
      <c r="O425" s="92">
        <v>0</v>
      </c>
      <c r="P425" s="104" t="s">
        <v>1544</v>
      </c>
    </row>
    <row r="426" spans="1:16" x14ac:dyDescent="0.45">
      <c r="A426" s="79" t="s">
        <v>774</v>
      </c>
      <c r="B426" s="79" t="s">
        <v>775</v>
      </c>
      <c r="C426" s="79" t="s">
        <v>776</v>
      </c>
      <c r="D426" s="79" t="s">
        <v>777</v>
      </c>
      <c r="E426" s="79" t="s">
        <v>1103</v>
      </c>
      <c r="F426" s="79" t="s">
        <v>1104</v>
      </c>
      <c r="G426" s="79" t="s">
        <v>1119</v>
      </c>
      <c r="H426" s="79" t="s">
        <v>1120</v>
      </c>
      <c r="I426" s="79" t="s">
        <v>444</v>
      </c>
      <c r="J426" s="80">
        <v>0</v>
      </c>
      <c r="K426" s="80">
        <v>16995704</v>
      </c>
      <c r="L426" s="80">
        <v>16995704</v>
      </c>
      <c r="M426" s="80">
        <v>0</v>
      </c>
      <c r="N426" s="80">
        <v>0</v>
      </c>
      <c r="O426" s="92">
        <v>0</v>
      </c>
      <c r="P426" s="104" t="s">
        <v>1544</v>
      </c>
    </row>
    <row r="427" spans="1:16" x14ac:dyDescent="0.45">
      <c r="A427" s="79" t="s">
        <v>774</v>
      </c>
      <c r="B427" s="79" t="s">
        <v>775</v>
      </c>
      <c r="C427" s="79" t="s">
        <v>776</v>
      </c>
      <c r="D427" s="79" t="s">
        <v>777</v>
      </c>
      <c r="E427" s="79" t="s">
        <v>1103</v>
      </c>
      <c r="F427" s="79" t="s">
        <v>1104</v>
      </c>
      <c r="G427" s="79" t="s">
        <v>999</v>
      </c>
      <c r="H427" s="79" t="s">
        <v>1000</v>
      </c>
      <c r="I427" s="79" t="s">
        <v>444</v>
      </c>
      <c r="J427" s="80">
        <v>0</v>
      </c>
      <c r="K427" s="80">
        <v>10280817</v>
      </c>
      <c r="L427" s="80">
        <v>10280817</v>
      </c>
      <c r="M427" s="80">
        <v>0</v>
      </c>
      <c r="N427" s="80">
        <v>0</v>
      </c>
      <c r="O427" s="92">
        <v>0</v>
      </c>
      <c r="P427" s="104" t="s">
        <v>1544</v>
      </c>
    </row>
    <row r="428" spans="1:16" x14ac:dyDescent="0.45">
      <c r="A428" s="79" t="s">
        <v>774</v>
      </c>
      <c r="B428" s="79" t="s">
        <v>775</v>
      </c>
      <c r="C428" s="79" t="s">
        <v>776</v>
      </c>
      <c r="D428" s="79" t="s">
        <v>777</v>
      </c>
      <c r="E428" s="79" t="s">
        <v>1103</v>
      </c>
      <c r="F428" s="79" t="s">
        <v>1104</v>
      </c>
      <c r="G428" s="79" t="s">
        <v>1003</v>
      </c>
      <c r="H428" s="79" t="s">
        <v>1004</v>
      </c>
      <c r="I428" s="79" t="s">
        <v>444</v>
      </c>
      <c r="J428" s="80">
        <v>0</v>
      </c>
      <c r="K428" s="80">
        <v>7695674</v>
      </c>
      <c r="L428" s="80">
        <v>7695674</v>
      </c>
      <c r="M428" s="80">
        <v>0</v>
      </c>
      <c r="N428" s="80">
        <v>0</v>
      </c>
      <c r="O428" s="92">
        <v>0</v>
      </c>
      <c r="P428" s="104" t="s">
        <v>1544</v>
      </c>
    </row>
    <row r="429" spans="1:16" x14ac:dyDescent="0.45">
      <c r="A429" s="79" t="s">
        <v>774</v>
      </c>
      <c r="B429" s="79" t="s">
        <v>775</v>
      </c>
      <c r="C429" s="79" t="s">
        <v>776</v>
      </c>
      <c r="D429" s="79" t="s">
        <v>777</v>
      </c>
      <c r="E429" s="79" t="s">
        <v>1103</v>
      </c>
      <c r="F429" s="79" t="s">
        <v>1104</v>
      </c>
      <c r="G429" s="79" t="s">
        <v>1005</v>
      </c>
      <c r="H429" s="79" t="s">
        <v>1006</v>
      </c>
      <c r="I429" s="79" t="s">
        <v>444</v>
      </c>
      <c r="J429" s="80">
        <v>0</v>
      </c>
      <c r="K429" s="80">
        <v>11035270</v>
      </c>
      <c r="L429" s="80">
        <v>11035270</v>
      </c>
      <c r="M429" s="80">
        <v>0</v>
      </c>
      <c r="N429" s="80">
        <v>0</v>
      </c>
      <c r="O429" s="92">
        <v>0</v>
      </c>
      <c r="P429" s="104" t="s">
        <v>1544</v>
      </c>
    </row>
    <row r="430" spans="1:16" x14ac:dyDescent="0.45">
      <c r="A430" s="79" t="s">
        <v>774</v>
      </c>
      <c r="B430" s="79" t="s">
        <v>775</v>
      </c>
      <c r="C430" s="79" t="s">
        <v>776</v>
      </c>
      <c r="D430" s="79" t="s">
        <v>777</v>
      </c>
      <c r="E430" s="79" t="s">
        <v>1121</v>
      </c>
      <c r="F430" s="79" t="s">
        <v>1122</v>
      </c>
      <c r="G430" s="79" t="s">
        <v>666</v>
      </c>
      <c r="H430" s="79" t="s">
        <v>667</v>
      </c>
      <c r="I430" s="79" t="s">
        <v>1476</v>
      </c>
      <c r="J430" s="80">
        <v>0</v>
      </c>
      <c r="K430" s="80">
        <v>141050000</v>
      </c>
      <c r="L430" s="80">
        <v>141050000</v>
      </c>
      <c r="M430" s="80">
        <v>250000000</v>
      </c>
      <c r="N430" s="80">
        <v>0</v>
      </c>
      <c r="O430" s="92">
        <v>250000000</v>
      </c>
      <c r="P430" s="104" t="s">
        <v>1690</v>
      </c>
    </row>
    <row r="431" spans="1:16" x14ac:dyDescent="0.45">
      <c r="A431" s="79" t="s">
        <v>774</v>
      </c>
      <c r="B431" s="79" t="s">
        <v>775</v>
      </c>
      <c r="C431" s="79" t="s">
        <v>776</v>
      </c>
      <c r="D431" s="79" t="s">
        <v>777</v>
      </c>
      <c r="E431" s="79" t="s">
        <v>1123</v>
      </c>
      <c r="F431" s="79" t="s">
        <v>1124</v>
      </c>
      <c r="G431" s="79" t="s">
        <v>527</v>
      </c>
      <c r="H431" s="79" t="s">
        <v>528</v>
      </c>
      <c r="I431" s="79" t="s">
        <v>444</v>
      </c>
      <c r="J431" s="80">
        <v>0</v>
      </c>
      <c r="K431" s="80">
        <v>0</v>
      </c>
      <c r="L431" s="80">
        <v>47917267</v>
      </c>
      <c r="M431" s="80">
        <v>47917267</v>
      </c>
      <c r="N431" s="80">
        <v>0</v>
      </c>
      <c r="O431" s="92">
        <v>0</v>
      </c>
      <c r="P431" s="104" t="s">
        <v>1544</v>
      </c>
    </row>
    <row r="432" spans="1:16" x14ac:dyDescent="0.45">
      <c r="A432" s="79" t="s">
        <v>774</v>
      </c>
      <c r="B432" s="79" t="s">
        <v>775</v>
      </c>
      <c r="C432" s="79" t="s">
        <v>776</v>
      </c>
      <c r="D432" s="79" t="s">
        <v>777</v>
      </c>
      <c r="E432" s="79" t="s">
        <v>1123</v>
      </c>
      <c r="F432" s="79" t="s">
        <v>1124</v>
      </c>
      <c r="G432" s="79" t="s">
        <v>529</v>
      </c>
      <c r="H432" s="79" t="s">
        <v>530</v>
      </c>
      <c r="I432" s="79" t="s">
        <v>444</v>
      </c>
      <c r="J432" s="80">
        <v>0</v>
      </c>
      <c r="K432" s="80">
        <v>0</v>
      </c>
      <c r="L432" s="80">
        <v>47917267</v>
      </c>
      <c r="M432" s="80">
        <v>47917267</v>
      </c>
      <c r="N432" s="80">
        <v>0</v>
      </c>
      <c r="O432" s="92">
        <v>0</v>
      </c>
      <c r="P432" s="104" t="s">
        <v>1544</v>
      </c>
    </row>
    <row r="433" spans="1:16" x14ac:dyDescent="0.45">
      <c r="A433" s="79" t="s">
        <v>774</v>
      </c>
      <c r="B433" s="79" t="s">
        <v>775</v>
      </c>
      <c r="C433" s="79" t="s">
        <v>776</v>
      </c>
      <c r="D433" s="79" t="s">
        <v>777</v>
      </c>
      <c r="E433" s="79" t="s">
        <v>1123</v>
      </c>
      <c r="F433" s="79" t="s">
        <v>1124</v>
      </c>
      <c r="G433" s="79" t="s">
        <v>531</v>
      </c>
      <c r="H433" s="79" t="s">
        <v>532</v>
      </c>
      <c r="I433" s="79" t="s">
        <v>444</v>
      </c>
      <c r="J433" s="80">
        <v>0</v>
      </c>
      <c r="K433" s="80">
        <v>0</v>
      </c>
      <c r="L433" s="80">
        <v>47917267</v>
      </c>
      <c r="M433" s="80">
        <v>47917267</v>
      </c>
      <c r="N433" s="80">
        <v>0</v>
      </c>
      <c r="O433" s="92">
        <v>0</v>
      </c>
      <c r="P433" s="104" t="s">
        <v>1544</v>
      </c>
    </row>
    <row r="434" spans="1:16" x14ac:dyDescent="0.45">
      <c r="A434" s="79" t="s">
        <v>774</v>
      </c>
      <c r="B434" s="79" t="s">
        <v>775</v>
      </c>
      <c r="C434" s="79" t="s">
        <v>776</v>
      </c>
      <c r="D434" s="79" t="s">
        <v>777</v>
      </c>
      <c r="E434" s="79" t="s">
        <v>1123</v>
      </c>
      <c r="F434" s="79" t="s">
        <v>1124</v>
      </c>
      <c r="G434" s="79" t="s">
        <v>519</v>
      </c>
      <c r="H434" s="79" t="s">
        <v>520</v>
      </c>
      <c r="I434" s="79" t="s">
        <v>444</v>
      </c>
      <c r="J434" s="80">
        <v>0</v>
      </c>
      <c r="K434" s="80">
        <v>0</v>
      </c>
      <c r="L434" s="80">
        <v>44958998</v>
      </c>
      <c r="M434" s="80">
        <v>44958998</v>
      </c>
      <c r="N434" s="80">
        <v>0</v>
      </c>
      <c r="O434" s="92">
        <v>0</v>
      </c>
      <c r="P434" s="104" t="s">
        <v>1544</v>
      </c>
    </row>
    <row r="435" spans="1:16" x14ac:dyDescent="0.45">
      <c r="A435" s="79" t="s">
        <v>774</v>
      </c>
      <c r="B435" s="79" t="s">
        <v>775</v>
      </c>
      <c r="C435" s="79" t="s">
        <v>776</v>
      </c>
      <c r="D435" s="79" t="s">
        <v>777</v>
      </c>
      <c r="E435" s="79" t="s">
        <v>1123</v>
      </c>
      <c r="F435" s="79" t="s">
        <v>1124</v>
      </c>
      <c r="G435" s="79" t="s">
        <v>521</v>
      </c>
      <c r="H435" s="79" t="s">
        <v>522</v>
      </c>
      <c r="I435" s="79" t="s">
        <v>444</v>
      </c>
      <c r="J435" s="80">
        <v>0</v>
      </c>
      <c r="K435" s="80">
        <v>0</v>
      </c>
      <c r="L435" s="80">
        <v>47917267</v>
      </c>
      <c r="M435" s="80">
        <v>47917267</v>
      </c>
      <c r="N435" s="80">
        <v>0</v>
      </c>
      <c r="O435" s="92">
        <v>0</v>
      </c>
      <c r="P435" s="104" t="s">
        <v>1544</v>
      </c>
    </row>
    <row r="436" spans="1:16" x14ac:dyDescent="0.45">
      <c r="A436" s="79" t="s">
        <v>774</v>
      </c>
      <c r="B436" s="79" t="s">
        <v>775</v>
      </c>
      <c r="C436" s="79" t="s">
        <v>776</v>
      </c>
      <c r="D436" s="79" t="s">
        <v>777</v>
      </c>
      <c r="E436" s="79" t="s">
        <v>1123</v>
      </c>
      <c r="F436" s="79" t="s">
        <v>1124</v>
      </c>
      <c r="G436" s="79" t="s">
        <v>533</v>
      </c>
      <c r="H436" s="79" t="s">
        <v>534</v>
      </c>
      <c r="I436" s="79" t="s">
        <v>444</v>
      </c>
      <c r="J436" s="80">
        <v>0</v>
      </c>
      <c r="K436" s="80">
        <v>0</v>
      </c>
      <c r="L436" s="80">
        <v>19417455</v>
      </c>
      <c r="M436" s="80">
        <v>19417455</v>
      </c>
      <c r="N436" s="80">
        <v>0</v>
      </c>
      <c r="O436" s="92">
        <v>0</v>
      </c>
      <c r="P436" s="104" t="s">
        <v>1544</v>
      </c>
    </row>
    <row r="437" spans="1:16" x14ac:dyDescent="0.45">
      <c r="A437" s="79" t="s">
        <v>774</v>
      </c>
      <c r="B437" s="79" t="s">
        <v>775</v>
      </c>
      <c r="C437" s="79" t="s">
        <v>776</v>
      </c>
      <c r="D437" s="79" t="s">
        <v>777</v>
      </c>
      <c r="E437" s="79" t="s">
        <v>1123</v>
      </c>
      <c r="F437" s="79" t="s">
        <v>1124</v>
      </c>
      <c r="G437" s="79" t="s">
        <v>535</v>
      </c>
      <c r="H437" s="79" t="s">
        <v>536</v>
      </c>
      <c r="I437" s="79" t="s">
        <v>444</v>
      </c>
      <c r="J437" s="80">
        <v>0</v>
      </c>
      <c r="K437" s="80">
        <v>0</v>
      </c>
      <c r="L437" s="80">
        <v>47917267</v>
      </c>
      <c r="M437" s="80">
        <v>47917267</v>
      </c>
      <c r="N437" s="80">
        <v>0</v>
      </c>
      <c r="O437" s="92">
        <v>0</v>
      </c>
      <c r="P437" s="104" t="s">
        <v>1544</v>
      </c>
    </row>
    <row r="438" spans="1:16" x14ac:dyDescent="0.45">
      <c r="A438" s="79" t="s">
        <v>774</v>
      </c>
      <c r="B438" s="79" t="s">
        <v>775</v>
      </c>
      <c r="C438" s="79" t="s">
        <v>776</v>
      </c>
      <c r="D438" s="79" t="s">
        <v>777</v>
      </c>
      <c r="E438" s="79" t="s">
        <v>1123</v>
      </c>
      <c r="F438" s="79" t="s">
        <v>1124</v>
      </c>
      <c r="G438" s="79" t="s">
        <v>947</v>
      </c>
      <c r="H438" s="79" t="s">
        <v>948</v>
      </c>
      <c r="I438" s="79" t="s">
        <v>444</v>
      </c>
      <c r="J438" s="80">
        <v>0</v>
      </c>
      <c r="K438" s="80">
        <v>0</v>
      </c>
      <c r="L438" s="80">
        <v>32090175</v>
      </c>
      <c r="M438" s="80">
        <v>32090175</v>
      </c>
      <c r="N438" s="80">
        <v>0</v>
      </c>
      <c r="O438" s="92">
        <v>0</v>
      </c>
      <c r="P438" s="104" t="s">
        <v>1544</v>
      </c>
    </row>
    <row r="439" spans="1:16" x14ac:dyDescent="0.45">
      <c r="A439" s="79" t="s">
        <v>774</v>
      </c>
      <c r="B439" s="79" t="s">
        <v>775</v>
      </c>
      <c r="C439" s="79" t="s">
        <v>776</v>
      </c>
      <c r="D439" s="79" t="s">
        <v>777</v>
      </c>
      <c r="E439" s="79" t="s">
        <v>1123</v>
      </c>
      <c r="F439" s="79" t="s">
        <v>1124</v>
      </c>
      <c r="G439" s="79" t="s">
        <v>949</v>
      </c>
      <c r="H439" s="79" t="s">
        <v>950</v>
      </c>
      <c r="I439" s="79" t="s">
        <v>444</v>
      </c>
      <c r="J439" s="80">
        <v>0</v>
      </c>
      <c r="K439" s="80">
        <v>0</v>
      </c>
      <c r="L439" s="80">
        <v>16181223</v>
      </c>
      <c r="M439" s="80">
        <v>16181223</v>
      </c>
      <c r="N439" s="80">
        <v>0</v>
      </c>
      <c r="O439" s="92">
        <v>0</v>
      </c>
      <c r="P439" s="104" t="s">
        <v>1544</v>
      </c>
    </row>
    <row r="440" spans="1:16" x14ac:dyDescent="0.45">
      <c r="A440" s="79" t="s">
        <v>774</v>
      </c>
      <c r="B440" s="79" t="s">
        <v>775</v>
      </c>
      <c r="C440" s="79" t="s">
        <v>776</v>
      </c>
      <c r="D440" s="79" t="s">
        <v>777</v>
      </c>
      <c r="E440" s="79" t="s">
        <v>1123</v>
      </c>
      <c r="F440" s="79" t="s">
        <v>1124</v>
      </c>
      <c r="G440" s="79" t="s">
        <v>523</v>
      </c>
      <c r="H440" s="79" t="s">
        <v>524</v>
      </c>
      <c r="I440" s="79" t="s">
        <v>444</v>
      </c>
      <c r="J440" s="80">
        <v>0</v>
      </c>
      <c r="K440" s="80">
        <v>0</v>
      </c>
      <c r="L440" s="80">
        <v>19417455</v>
      </c>
      <c r="M440" s="80">
        <v>19417455</v>
      </c>
      <c r="N440" s="80">
        <v>0</v>
      </c>
      <c r="O440" s="92">
        <v>0</v>
      </c>
      <c r="P440" s="104" t="s">
        <v>1544</v>
      </c>
    </row>
    <row r="441" spans="1:16" x14ac:dyDescent="0.45">
      <c r="A441" s="79" t="s">
        <v>774</v>
      </c>
      <c r="B441" s="79" t="s">
        <v>775</v>
      </c>
      <c r="C441" s="79" t="s">
        <v>776</v>
      </c>
      <c r="D441" s="79" t="s">
        <v>777</v>
      </c>
      <c r="E441" s="79" t="s">
        <v>1123</v>
      </c>
      <c r="F441" s="79" t="s">
        <v>1124</v>
      </c>
      <c r="G441" s="79" t="s">
        <v>951</v>
      </c>
      <c r="H441" s="79" t="s">
        <v>952</v>
      </c>
      <c r="I441" s="79" t="s">
        <v>444</v>
      </c>
      <c r="J441" s="80">
        <v>0</v>
      </c>
      <c r="K441" s="80">
        <v>0</v>
      </c>
      <c r="L441" s="80">
        <v>41339542</v>
      </c>
      <c r="M441" s="80">
        <v>41339542</v>
      </c>
      <c r="N441" s="80">
        <v>0</v>
      </c>
      <c r="O441" s="92">
        <v>0</v>
      </c>
      <c r="P441" s="104" t="s">
        <v>1544</v>
      </c>
    </row>
    <row r="442" spans="1:16" x14ac:dyDescent="0.45">
      <c r="A442" s="79" t="s">
        <v>774</v>
      </c>
      <c r="B442" s="79" t="s">
        <v>775</v>
      </c>
      <c r="C442" s="79" t="s">
        <v>776</v>
      </c>
      <c r="D442" s="79" t="s">
        <v>777</v>
      </c>
      <c r="E442" s="79" t="s">
        <v>1123</v>
      </c>
      <c r="F442" s="79" t="s">
        <v>1124</v>
      </c>
      <c r="G442" s="79" t="s">
        <v>1089</v>
      </c>
      <c r="H442" s="79" t="s">
        <v>1090</v>
      </c>
      <c r="I442" s="79" t="s">
        <v>444</v>
      </c>
      <c r="J442" s="80">
        <v>0</v>
      </c>
      <c r="K442" s="80">
        <v>0</v>
      </c>
      <c r="L442" s="80">
        <v>32810343</v>
      </c>
      <c r="M442" s="80">
        <v>32810343</v>
      </c>
      <c r="N442" s="80">
        <v>0</v>
      </c>
      <c r="O442" s="92">
        <v>0</v>
      </c>
      <c r="P442" s="104" t="s">
        <v>1544</v>
      </c>
    </row>
    <row r="443" spans="1:16" x14ac:dyDescent="0.45">
      <c r="A443" s="79" t="s">
        <v>774</v>
      </c>
      <c r="B443" s="79" t="s">
        <v>775</v>
      </c>
      <c r="C443" s="79" t="s">
        <v>776</v>
      </c>
      <c r="D443" s="79" t="s">
        <v>777</v>
      </c>
      <c r="E443" s="79" t="s">
        <v>1123</v>
      </c>
      <c r="F443" s="79" t="s">
        <v>1124</v>
      </c>
      <c r="G443" s="79" t="s">
        <v>1091</v>
      </c>
      <c r="H443" s="79" t="s">
        <v>1092</v>
      </c>
      <c r="I443" s="79" t="s">
        <v>444</v>
      </c>
      <c r="J443" s="80">
        <v>0</v>
      </c>
      <c r="K443" s="80">
        <v>0</v>
      </c>
      <c r="L443" s="80">
        <v>32810343</v>
      </c>
      <c r="M443" s="80">
        <v>32810343</v>
      </c>
      <c r="N443" s="80">
        <v>0</v>
      </c>
      <c r="O443" s="92">
        <v>0</v>
      </c>
      <c r="P443" s="104" t="s">
        <v>1544</v>
      </c>
    </row>
    <row r="444" spans="1:16" x14ac:dyDescent="0.45">
      <c r="A444" s="79" t="s">
        <v>774</v>
      </c>
      <c r="B444" s="79" t="s">
        <v>775</v>
      </c>
      <c r="C444" s="79" t="s">
        <v>776</v>
      </c>
      <c r="D444" s="79" t="s">
        <v>777</v>
      </c>
      <c r="E444" s="79" t="s">
        <v>1123</v>
      </c>
      <c r="F444" s="79" t="s">
        <v>1124</v>
      </c>
      <c r="G444" s="79" t="s">
        <v>1101</v>
      </c>
      <c r="H444" s="79" t="s">
        <v>1102</v>
      </c>
      <c r="I444" s="79" t="s">
        <v>444</v>
      </c>
      <c r="J444" s="80">
        <v>0</v>
      </c>
      <c r="K444" s="80">
        <v>0</v>
      </c>
      <c r="L444" s="80">
        <v>6433401</v>
      </c>
      <c r="M444" s="80">
        <v>6433401</v>
      </c>
      <c r="N444" s="80">
        <v>0</v>
      </c>
      <c r="O444" s="92">
        <v>0</v>
      </c>
      <c r="P444" s="104" t="s">
        <v>1544</v>
      </c>
    </row>
    <row r="445" spans="1:16" x14ac:dyDescent="0.45">
      <c r="A445" s="79" t="s">
        <v>774</v>
      </c>
      <c r="B445" s="79" t="s">
        <v>775</v>
      </c>
      <c r="C445" s="79" t="s">
        <v>1125</v>
      </c>
      <c r="D445" s="79" t="s">
        <v>1126</v>
      </c>
      <c r="E445" s="79" t="s">
        <v>1127</v>
      </c>
      <c r="F445" s="79" t="s">
        <v>1128</v>
      </c>
      <c r="G445" s="79" t="s">
        <v>506</v>
      </c>
      <c r="H445" s="79" t="s">
        <v>246</v>
      </c>
      <c r="I445" s="79" t="s">
        <v>1453</v>
      </c>
      <c r="J445" s="80">
        <v>0</v>
      </c>
      <c r="K445" s="80">
        <v>166420899</v>
      </c>
      <c r="L445" s="80">
        <v>0</v>
      </c>
      <c r="M445" s="80">
        <v>412941125</v>
      </c>
      <c r="N445" s="80">
        <v>0</v>
      </c>
      <c r="O445" s="92">
        <v>579362024</v>
      </c>
      <c r="P445" s="104" t="s">
        <v>1684</v>
      </c>
    </row>
    <row r="446" spans="1:16" x14ac:dyDescent="0.45">
      <c r="A446" s="79" t="s">
        <v>774</v>
      </c>
      <c r="B446" s="79" t="s">
        <v>775</v>
      </c>
      <c r="C446" s="79" t="s">
        <v>1125</v>
      </c>
      <c r="D446" s="79" t="s">
        <v>1126</v>
      </c>
      <c r="E446" s="79" t="s">
        <v>1127</v>
      </c>
      <c r="F446" s="79" t="s">
        <v>1128</v>
      </c>
      <c r="G446" s="79" t="s">
        <v>800</v>
      </c>
      <c r="H446" s="79" t="s">
        <v>298</v>
      </c>
      <c r="I446" s="79" t="s">
        <v>1492</v>
      </c>
      <c r="J446" s="80">
        <v>0</v>
      </c>
      <c r="K446" s="80">
        <v>2114040966</v>
      </c>
      <c r="L446" s="80">
        <v>0</v>
      </c>
      <c r="M446" s="80">
        <v>7465779136</v>
      </c>
      <c r="N446" s="80">
        <v>0</v>
      </c>
      <c r="O446" s="92">
        <v>9579820102</v>
      </c>
      <c r="P446" s="104" t="s">
        <v>1684</v>
      </c>
    </row>
    <row r="447" spans="1:16" x14ac:dyDescent="0.45">
      <c r="A447" s="79" t="s">
        <v>774</v>
      </c>
      <c r="B447" s="79" t="s">
        <v>775</v>
      </c>
      <c r="C447" s="79" t="s">
        <v>1125</v>
      </c>
      <c r="D447" s="79" t="s">
        <v>1126</v>
      </c>
      <c r="E447" s="79" t="s">
        <v>1127</v>
      </c>
      <c r="F447" s="79" t="s">
        <v>1128</v>
      </c>
      <c r="G447" s="79" t="s">
        <v>1129</v>
      </c>
      <c r="H447" s="79" t="s">
        <v>1130</v>
      </c>
      <c r="I447" s="79" t="s">
        <v>1514</v>
      </c>
      <c r="J447" s="80">
        <v>0</v>
      </c>
      <c r="K447" s="80">
        <v>50000000</v>
      </c>
      <c r="L447" s="80">
        <v>0</v>
      </c>
      <c r="M447" s="80">
        <v>0</v>
      </c>
      <c r="N447" s="80">
        <v>0</v>
      </c>
      <c r="O447" s="92">
        <v>50000000</v>
      </c>
      <c r="P447" s="104" t="s">
        <v>1684</v>
      </c>
    </row>
    <row r="448" spans="1:16" x14ac:dyDescent="0.45">
      <c r="A448" s="79" t="s">
        <v>774</v>
      </c>
      <c r="B448" s="79" t="s">
        <v>775</v>
      </c>
      <c r="C448" s="79" t="s">
        <v>1125</v>
      </c>
      <c r="D448" s="79" t="s">
        <v>1126</v>
      </c>
      <c r="E448" s="79" t="s">
        <v>1127</v>
      </c>
      <c r="F448" s="79" t="s">
        <v>1128</v>
      </c>
      <c r="G448" s="79" t="s">
        <v>807</v>
      </c>
      <c r="H448" s="79" t="s">
        <v>808</v>
      </c>
      <c r="I448" s="79" t="s">
        <v>1496</v>
      </c>
      <c r="J448" s="80">
        <v>0</v>
      </c>
      <c r="K448" s="80">
        <v>178790500</v>
      </c>
      <c r="L448" s="80">
        <v>0</v>
      </c>
      <c r="M448" s="80">
        <v>2874300012</v>
      </c>
      <c r="N448" s="80">
        <v>0</v>
      </c>
      <c r="O448" s="92">
        <v>3053090512</v>
      </c>
      <c r="P448" s="104" t="s">
        <v>1684</v>
      </c>
    </row>
    <row r="449" spans="1:16" x14ac:dyDescent="0.45">
      <c r="A449" s="79" t="s">
        <v>774</v>
      </c>
      <c r="B449" s="79" t="s">
        <v>775</v>
      </c>
      <c r="C449" s="79" t="s">
        <v>1125</v>
      </c>
      <c r="D449" s="79" t="s">
        <v>1126</v>
      </c>
      <c r="E449" s="79" t="s">
        <v>1127</v>
      </c>
      <c r="F449" s="79" t="s">
        <v>1128</v>
      </c>
      <c r="G449" s="79" t="s">
        <v>585</v>
      </c>
      <c r="H449" s="79" t="s">
        <v>586</v>
      </c>
      <c r="I449" s="79" t="s">
        <v>1464</v>
      </c>
      <c r="J449" s="80">
        <v>0</v>
      </c>
      <c r="K449" s="80">
        <v>24489000</v>
      </c>
      <c r="L449" s="80">
        <v>0</v>
      </c>
      <c r="M449" s="80">
        <v>0</v>
      </c>
      <c r="N449" s="80">
        <v>0</v>
      </c>
      <c r="O449" s="92">
        <v>24489000</v>
      </c>
      <c r="P449" s="104" t="s">
        <v>1684</v>
      </c>
    </row>
    <row r="450" spans="1:16" x14ac:dyDescent="0.45">
      <c r="A450" s="79" t="s">
        <v>774</v>
      </c>
      <c r="B450" s="79" t="s">
        <v>775</v>
      </c>
      <c r="C450" s="79" t="s">
        <v>1125</v>
      </c>
      <c r="D450" s="79" t="s">
        <v>1126</v>
      </c>
      <c r="E450" s="79" t="s">
        <v>1127</v>
      </c>
      <c r="F450" s="79" t="s">
        <v>1128</v>
      </c>
      <c r="G450" s="79" t="s">
        <v>845</v>
      </c>
      <c r="H450" s="79" t="s">
        <v>846</v>
      </c>
      <c r="I450" s="79" t="s">
        <v>444</v>
      </c>
      <c r="J450" s="80">
        <v>0</v>
      </c>
      <c r="K450" s="80">
        <v>0</v>
      </c>
      <c r="L450" s="80">
        <v>39500000</v>
      </c>
      <c r="M450" s="80">
        <v>39500000</v>
      </c>
      <c r="N450" s="80">
        <v>0</v>
      </c>
      <c r="O450" s="92">
        <v>0</v>
      </c>
      <c r="P450" s="104" t="s">
        <v>1684</v>
      </c>
    </row>
    <row r="451" spans="1:16" x14ac:dyDescent="0.45">
      <c r="A451" s="79" t="s">
        <v>774</v>
      </c>
      <c r="B451" s="79" t="s">
        <v>775</v>
      </c>
      <c r="C451" s="79" t="s">
        <v>1125</v>
      </c>
      <c r="D451" s="79" t="s">
        <v>1126</v>
      </c>
      <c r="E451" s="79" t="s">
        <v>1131</v>
      </c>
      <c r="F451" s="79" t="s">
        <v>135</v>
      </c>
      <c r="G451" s="79" t="s">
        <v>650</v>
      </c>
      <c r="H451" s="79" t="s">
        <v>651</v>
      </c>
      <c r="I451" s="79" t="s">
        <v>1473</v>
      </c>
      <c r="J451" s="80">
        <v>0</v>
      </c>
      <c r="K451" s="80">
        <v>2210520</v>
      </c>
      <c r="L451" s="80">
        <v>0</v>
      </c>
      <c r="M451" s="80">
        <v>0</v>
      </c>
      <c r="N451" s="80">
        <v>0</v>
      </c>
      <c r="O451" s="92">
        <v>2210520</v>
      </c>
      <c r="P451" s="104" t="s">
        <v>1685</v>
      </c>
    </row>
    <row r="452" spans="1:16" x14ac:dyDescent="0.45">
      <c r="A452" s="79" t="s">
        <v>774</v>
      </c>
      <c r="B452" s="79" t="s">
        <v>775</v>
      </c>
      <c r="C452" s="79" t="s">
        <v>1125</v>
      </c>
      <c r="D452" s="79" t="s">
        <v>1126</v>
      </c>
      <c r="E452" s="79" t="s">
        <v>1131</v>
      </c>
      <c r="F452" s="79" t="s">
        <v>135</v>
      </c>
      <c r="G452" s="79" t="s">
        <v>648</v>
      </c>
      <c r="H452" s="79" t="s">
        <v>649</v>
      </c>
      <c r="I452" s="79" t="s">
        <v>1474</v>
      </c>
      <c r="J452" s="80">
        <v>0</v>
      </c>
      <c r="K452" s="80">
        <v>14400000</v>
      </c>
      <c r="L452" s="80">
        <v>0</v>
      </c>
      <c r="M452" s="80">
        <v>0</v>
      </c>
      <c r="N452" s="80">
        <v>0</v>
      </c>
      <c r="O452" s="92">
        <v>14400000</v>
      </c>
      <c r="P452" s="104" t="s">
        <v>1685</v>
      </c>
    </row>
    <row r="453" spans="1:16" x14ac:dyDescent="0.45">
      <c r="A453" s="79" t="s">
        <v>774</v>
      </c>
      <c r="B453" s="79" t="s">
        <v>775</v>
      </c>
      <c r="C453" s="79" t="s">
        <v>1125</v>
      </c>
      <c r="D453" s="79" t="s">
        <v>1126</v>
      </c>
      <c r="E453" s="79" t="s">
        <v>1131</v>
      </c>
      <c r="F453" s="79" t="s">
        <v>135</v>
      </c>
      <c r="G453" s="79" t="s">
        <v>506</v>
      </c>
      <c r="H453" s="79" t="s">
        <v>246</v>
      </c>
      <c r="I453" s="79" t="s">
        <v>1453</v>
      </c>
      <c r="J453" s="80">
        <v>0</v>
      </c>
      <c r="K453" s="80">
        <v>83210449</v>
      </c>
      <c r="L453" s="80">
        <v>0</v>
      </c>
      <c r="M453" s="80">
        <v>206470562</v>
      </c>
      <c r="N453" s="80">
        <v>0</v>
      </c>
      <c r="O453" s="92">
        <v>289681011</v>
      </c>
      <c r="P453" s="104" t="s">
        <v>1685</v>
      </c>
    </row>
    <row r="454" spans="1:16" x14ac:dyDescent="0.45">
      <c r="A454" s="79" t="s">
        <v>774</v>
      </c>
      <c r="B454" s="79" t="s">
        <v>775</v>
      </c>
      <c r="C454" s="79" t="s">
        <v>1125</v>
      </c>
      <c r="D454" s="79" t="s">
        <v>1126</v>
      </c>
      <c r="E454" s="79" t="s">
        <v>1131</v>
      </c>
      <c r="F454" s="79" t="s">
        <v>135</v>
      </c>
      <c r="G454" s="79" t="s">
        <v>790</v>
      </c>
      <c r="H454" s="79" t="s">
        <v>791</v>
      </c>
      <c r="I454" s="79" t="s">
        <v>1487</v>
      </c>
      <c r="J454" s="80">
        <v>0</v>
      </c>
      <c r="K454" s="80">
        <v>30000000</v>
      </c>
      <c r="L454" s="80">
        <v>0</v>
      </c>
      <c r="M454" s="80">
        <v>15000000</v>
      </c>
      <c r="N454" s="80">
        <v>0</v>
      </c>
      <c r="O454" s="92">
        <v>45000000</v>
      </c>
      <c r="P454" s="104" t="s">
        <v>1685</v>
      </c>
    </row>
    <row r="455" spans="1:16" x14ac:dyDescent="0.45">
      <c r="A455" s="79" t="s">
        <v>774</v>
      </c>
      <c r="B455" s="79" t="s">
        <v>775</v>
      </c>
      <c r="C455" s="79" t="s">
        <v>1125</v>
      </c>
      <c r="D455" s="79" t="s">
        <v>1126</v>
      </c>
      <c r="E455" s="79" t="s">
        <v>1131</v>
      </c>
      <c r="F455" s="79" t="s">
        <v>135</v>
      </c>
      <c r="G455" s="79" t="s">
        <v>800</v>
      </c>
      <c r="H455" s="79" t="s">
        <v>298</v>
      </c>
      <c r="I455" s="79" t="s">
        <v>1492</v>
      </c>
      <c r="J455" s="80">
        <v>0</v>
      </c>
      <c r="K455" s="80">
        <v>0</v>
      </c>
      <c r="L455" s="80">
        <v>0</v>
      </c>
      <c r="M455" s="80">
        <v>43647992776</v>
      </c>
      <c r="N455" s="80">
        <v>0</v>
      </c>
      <c r="O455" s="92">
        <v>43647992776</v>
      </c>
      <c r="P455" s="104" t="s">
        <v>1685</v>
      </c>
    </row>
    <row r="456" spans="1:16" x14ac:dyDescent="0.45">
      <c r="A456" s="79" t="s">
        <v>774</v>
      </c>
      <c r="B456" s="79" t="s">
        <v>775</v>
      </c>
      <c r="C456" s="79" t="s">
        <v>1125</v>
      </c>
      <c r="D456" s="79" t="s">
        <v>1126</v>
      </c>
      <c r="E456" s="79" t="s">
        <v>1131</v>
      </c>
      <c r="F456" s="79" t="s">
        <v>135</v>
      </c>
      <c r="G456" s="79" t="s">
        <v>1129</v>
      </c>
      <c r="H456" s="79" t="s">
        <v>1130</v>
      </c>
      <c r="I456" s="79" t="s">
        <v>1514</v>
      </c>
      <c r="J456" s="80">
        <v>0</v>
      </c>
      <c r="K456" s="80">
        <v>25000000</v>
      </c>
      <c r="L456" s="80">
        <v>0</v>
      </c>
      <c r="M456" s="80">
        <v>0</v>
      </c>
      <c r="N456" s="80">
        <v>0</v>
      </c>
      <c r="O456" s="92">
        <v>25000000</v>
      </c>
      <c r="P456" s="104" t="s">
        <v>1685</v>
      </c>
    </row>
    <row r="457" spans="1:16" x14ac:dyDescent="0.45">
      <c r="A457" s="79" t="s">
        <v>774</v>
      </c>
      <c r="B457" s="79" t="s">
        <v>775</v>
      </c>
      <c r="C457" s="79" t="s">
        <v>1125</v>
      </c>
      <c r="D457" s="79" t="s">
        <v>1126</v>
      </c>
      <c r="E457" s="79" t="s">
        <v>1131</v>
      </c>
      <c r="F457" s="79" t="s">
        <v>135</v>
      </c>
      <c r="G457" s="79" t="s">
        <v>807</v>
      </c>
      <c r="H457" s="79" t="s">
        <v>808</v>
      </c>
      <c r="I457" s="79" t="s">
        <v>1496</v>
      </c>
      <c r="J457" s="80">
        <v>0</v>
      </c>
      <c r="K457" s="80">
        <v>95045000</v>
      </c>
      <c r="L457" s="80">
        <v>0</v>
      </c>
      <c r="M457" s="80">
        <v>1431500256</v>
      </c>
      <c r="N457" s="80">
        <v>0</v>
      </c>
      <c r="O457" s="92">
        <v>1526545256</v>
      </c>
      <c r="P457" s="104" t="s">
        <v>1685</v>
      </c>
    </row>
    <row r="458" spans="1:16" x14ac:dyDescent="0.45">
      <c r="A458" s="79" t="s">
        <v>774</v>
      </c>
      <c r="B458" s="79" t="s">
        <v>775</v>
      </c>
      <c r="C458" s="79" t="s">
        <v>1125</v>
      </c>
      <c r="D458" s="79" t="s">
        <v>1126</v>
      </c>
      <c r="E458" s="79" t="s">
        <v>1131</v>
      </c>
      <c r="F458" s="79" t="s">
        <v>135</v>
      </c>
      <c r="G458" s="79" t="s">
        <v>585</v>
      </c>
      <c r="H458" s="79" t="s">
        <v>586</v>
      </c>
      <c r="I458" s="79" t="s">
        <v>1464</v>
      </c>
      <c r="J458" s="80">
        <v>0</v>
      </c>
      <c r="K458" s="80">
        <v>12244500</v>
      </c>
      <c r="L458" s="80">
        <v>0</v>
      </c>
      <c r="M458" s="80">
        <v>0</v>
      </c>
      <c r="N458" s="80">
        <v>0</v>
      </c>
      <c r="O458" s="92">
        <v>12244500</v>
      </c>
      <c r="P458" s="104" t="s">
        <v>1685</v>
      </c>
    </row>
    <row r="459" spans="1:16" x14ac:dyDescent="0.45">
      <c r="A459" s="79" t="s">
        <v>774</v>
      </c>
      <c r="B459" s="79" t="s">
        <v>775</v>
      </c>
      <c r="C459" s="79" t="s">
        <v>1125</v>
      </c>
      <c r="D459" s="79" t="s">
        <v>1126</v>
      </c>
      <c r="E459" s="79" t="s">
        <v>1131</v>
      </c>
      <c r="F459" s="79" t="s">
        <v>135</v>
      </c>
      <c r="G459" s="79" t="s">
        <v>845</v>
      </c>
      <c r="H459" s="79" t="s">
        <v>846</v>
      </c>
      <c r="I459" s="79" t="s">
        <v>444</v>
      </c>
      <c r="J459" s="80">
        <v>0</v>
      </c>
      <c r="K459" s="80">
        <v>0</v>
      </c>
      <c r="L459" s="80">
        <v>19750000</v>
      </c>
      <c r="M459" s="80">
        <v>19750000</v>
      </c>
      <c r="N459" s="80">
        <v>0</v>
      </c>
      <c r="O459" s="92">
        <v>0</v>
      </c>
      <c r="P459" s="104" t="s">
        <v>1685</v>
      </c>
    </row>
    <row r="460" spans="1:16" x14ac:dyDescent="0.45">
      <c r="A460" s="79" t="s">
        <v>774</v>
      </c>
      <c r="B460" s="79" t="s">
        <v>775</v>
      </c>
      <c r="C460" s="79" t="s">
        <v>1125</v>
      </c>
      <c r="D460" s="79" t="s">
        <v>1126</v>
      </c>
      <c r="E460" s="79" t="s">
        <v>1132</v>
      </c>
      <c r="F460" s="79" t="s">
        <v>1133</v>
      </c>
      <c r="G460" s="79" t="s">
        <v>566</v>
      </c>
      <c r="H460" s="79" t="s">
        <v>567</v>
      </c>
      <c r="I460" s="79" t="s">
        <v>1457</v>
      </c>
      <c r="J460" s="80">
        <v>0</v>
      </c>
      <c r="K460" s="80">
        <v>54921797879</v>
      </c>
      <c r="L460" s="80">
        <v>13947686880</v>
      </c>
      <c r="M460" s="80">
        <v>332742511155</v>
      </c>
      <c r="N460" s="80">
        <v>0</v>
      </c>
      <c r="O460" s="92">
        <v>373716622154</v>
      </c>
      <c r="P460" s="104" t="s">
        <v>1686</v>
      </c>
    </row>
    <row r="461" spans="1:16" x14ac:dyDescent="0.45">
      <c r="A461" s="79" t="s">
        <v>774</v>
      </c>
      <c r="B461" s="79" t="s">
        <v>775</v>
      </c>
      <c r="C461" s="79" t="s">
        <v>1125</v>
      </c>
      <c r="D461" s="79" t="s">
        <v>1126</v>
      </c>
      <c r="E461" s="79" t="s">
        <v>1132</v>
      </c>
      <c r="F461" s="79" t="s">
        <v>1133</v>
      </c>
      <c r="G461" s="79" t="s">
        <v>568</v>
      </c>
      <c r="H461" s="79" t="s">
        <v>166</v>
      </c>
      <c r="I461" s="79" t="s">
        <v>1458</v>
      </c>
      <c r="J461" s="80">
        <v>0</v>
      </c>
      <c r="K461" s="80">
        <v>55548097422</v>
      </c>
      <c r="L461" s="80">
        <v>573745079</v>
      </c>
      <c r="M461" s="80">
        <v>63118381861</v>
      </c>
      <c r="N461" s="80">
        <v>0</v>
      </c>
      <c r="O461" s="92">
        <v>118092734204</v>
      </c>
      <c r="P461" s="104" t="s">
        <v>1686</v>
      </c>
    </row>
    <row r="462" spans="1:16" x14ac:dyDescent="0.45">
      <c r="A462" s="79" t="s">
        <v>774</v>
      </c>
      <c r="B462" s="79" t="s">
        <v>775</v>
      </c>
      <c r="C462" s="79" t="s">
        <v>1125</v>
      </c>
      <c r="D462" s="79" t="s">
        <v>1126</v>
      </c>
      <c r="E462" s="79" t="s">
        <v>1132</v>
      </c>
      <c r="F462" s="79" t="s">
        <v>1133</v>
      </c>
      <c r="G462" s="79" t="s">
        <v>615</v>
      </c>
      <c r="H462" s="79" t="s">
        <v>616</v>
      </c>
      <c r="I462" s="79" t="s">
        <v>1472</v>
      </c>
      <c r="J462" s="80">
        <v>0</v>
      </c>
      <c r="K462" s="80">
        <v>11880701102</v>
      </c>
      <c r="L462" s="80">
        <v>6643681080</v>
      </c>
      <c r="M462" s="80">
        <v>49364076803</v>
      </c>
      <c r="N462" s="80">
        <v>0</v>
      </c>
      <c r="O462" s="92">
        <v>54601096825</v>
      </c>
      <c r="P462" s="104" t="s">
        <v>1686</v>
      </c>
    </row>
    <row r="463" spans="1:16" x14ac:dyDescent="0.45">
      <c r="A463" s="79" t="s">
        <v>774</v>
      </c>
      <c r="B463" s="79" t="s">
        <v>775</v>
      </c>
      <c r="C463" s="79" t="s">
        <v>1125</v>
      </c>
      <c r="D463" s="79" t="s">
        <v>1126</v>
      </c>
      <c r="E463" s="79" t="s">
        <v>1132</v>
      </c>
      <c r="F463" s="79" t="s">
        <v>1133</v>
      </c>
      <c r="G463" s="79" t="s">
        <v>511</v>
      </c>
      <c r="H463" s="79" t="s">
        <v>512</v>
      </c>
      <c r="I463" s="79" t="s">
        <v>444</v>
      </c>
      <c r="J463" s="80">
        <v>0</v>
      </c>
      <c r="K463" s="80">
        <v>0</v>
      </c>
      <c r="L463" s="80">
        <v>79898841</v>
      </c>
      <c r="M463" s="80">
        <v>12985873133</v>
      </c>
      <c r="N463" s="80">
        <v>0</v>
      </c>
      <c r="O463" s="92">
        <v>12905974292</v>
      </c>
      <c r="P463" s="104" t="s">
        <v>1686</v>
      </c>
    </row>
    <row r="464" spans="1:16" x14ac:dyDescent="0.45">
      <c r="A464" s="79" t="s">
        <v>774</v>
      </c>
      <c r="B464" s="79" t="s">
        <v>775</v>
      </c>
      <c r="C464" s="79" t="s">
        <v>1125</v>
      </c>
      <c r="D464" s="79" t="s">
        <v>1126</v>
      </c>
      <c r="E464" s="79" t="s">
        <v>1132</v>
      </c>
      <c r="F464" s="79" t="s">
        <v>1133</v>
      </c>
      <c r="G464" s="79" t="s">
        <v>639</v>
      </c>
      <c r="H464" s="79" t="s">
        <v>640</v>
      </c>
      <c r="I464" s="79" t="s">
        <v>444</v>
      </c>
      <c r="J464" s="80">
        <v>0</v>
      </c>
      <c r="K464" s="80">
        <v>0</v>
      </c>
      <c r="L464" s="80">
        <v>99188347</v>
      </c>
      <c r="M464" s="80">
        <v>16120975915</v>
      </c>
      <c r="N464" s="80">
        <v>0</v>
      </c>
      <c r="O464" s="92">
        <v>16021787568</v>
      </c>
      <c r="P464" s="104" t="s">
        <v>1686</v>
      </c>
    </row>
    <row r="465" spans="1:16" x14ac:dyDescent="0.45">
      <c r="A465" s="79" t="s">
        <v>1134</v>
      </c>
      <c r="B465" s="79" t="s">
        <v>1135</v>
      </c>
      <c r="C465" s="79" t="s">
        <v>1136</v>
      </c>
      <c r="D465" s="79" t="s">
        <v>1137</v>
      </c>
      <c r="E465" s="79" t="s">
        <v>1138</v>
      </c>
      <c r="F465" s="79" t="s">
        <v>296</v>
      </c>
      <c r="G465" s="79" t="s">
        <v>1139</v>
      </c>
      <c r="H465" s="79" t="s">
        <v>1140</v>
      </c>
      <c r="I465" s="79" t="s">
        <v>1515</v>
      </c>
      <c r="J465" s="80">
        <v>0</v>
      </c>
      <c r="K465" s="80">
        <v>374911991719</v>
      </c>
      <c r="L465" s="80">
        <v>1250000000000</v>
      </c>
      <c r="M465" s="80">
        <v>1082100073000</v>
      </c>
      <c r="N465" s="80">
        <v>0</v>
      </c>
      <c r="O465" s="89">
        <v>207012064719</v>
      </c>
      <c r="P465" s="104" t="s">
        <v>1542</v>
      </c>
    </row>
    <row r="466" spans="1:16" x14ac:dyDescent="0.45">
      <c r="A466" s="79" t="s">
        <v>1134</v>
      </c>
      <c r="B466" s="79" t="s">
        <v>1135</v>
      </c>
      <c r="C466" s="79" t="s">
        <v>1136</v>
      </c>
      <c r="D466" s="79" t="s">
        <v>1137</v>
      </c>
      <c r="E466" s="79" t="s">
        <v>1138</v>
      </c>
      <c r="F466" s="79" t="s">
        <v>296</v>
      </c>
      <c r="G466" s="79" t="s">
        <v>1141</v>
      </c>
      <c r="H466" s="79" t="s">
        <v>1142</v>
      </c>
      <c r="I466" s="79" t="s">
        <v>1516</v>
      </c>
      <c r="J466" s="80">
        <v>0</v>
      </c>
      <c r="K466" s="80">
        <v>488383840380</v>
      </c>
      <c r="L466" s="80">
        <v>1209000000000</v>
      </c>
      <c r="M466" s="80">
        <v>1845858359620</v>
      </c>
      <c r="N466" s="80">
        <v>0</v>
      </c>
      <c r="O466" s="89">
        <v>1125242200000</v>
      </c>
      <c r="P466" s="104" t="s">
        <v>1542</v>
      </c>
    </row>
    <row r="467" spans="1:16" x14ac:dyDescent="0.45">
      <c r="A467" s="79" t="s">
        <v>1134</v>
      </c>
      <c r="B467" s="79" t="s">
        <v>1135</v>
      </c>
      <c r="C467" s="79" t="s">
        <v>1136</v>
      </c>
      <c r="D467" s="79" t="s">
        <v>1137</v>
      </c>
      <c r="E467" s="79" t="s">
        <v>1138</v>
      </c>
      <c r="F467" s="79" t="s">
        <v>296</v>
      </c>
      <c r="G467" s="79" t="s">
        <v>1143</v>
      </c>
      <c r="H467" s="79" t="s">
        <v>1144</v>
      </c>
      <c r="I467" s="79" t="s">
        <v>1517</v>
      </c>
      <c r="J467" s="80">
        <v>0</v>
      </c>
      <c r="K467" s="80">
        <v>133654227150</v>
      </c>
      <c r="L467" s="80">
        <v>347000000000</v>
      </c>
      <c r="M467" s="80">
        <v>264460718410</v>
      </c>
      <c r="N467" s="80">
        <v>0</v>
      </c>
      <c r="O467" s="89">
        <v>51114945560</v>
      </c>
      <c r="P467" s="104" t="s">
        <v>1542</v>
      </c>
    </row>
    <row r="468" spans="1:16" x14ac:dyDescent="0.45">
      <c r="A468" s="79" t="s">
        <v>1134</v>
      </c>
      <c r="B468" s="79" t="s">
        <v>1135</v>
      </c>
      <c r="C468" s="79" t="s">
        <v>1136</v>
      </c>
      <c r="D468" s="79" t="s">
        <v>1137</v>
      </c>
      <c r="E468" s="79" t="s">
        <v>1138</v>
      </c>
      <c r="F468" s="79" t="s">
        <v>296</v>
      </c>
      <c r="G468" s="79" t="s">
        <v>1145</v>
      </c>
      <c r="H468" s="79" t="s">
        <v>1146</v>
      </c>
      <c r="I468" s="79" t="s">
        <v>1518</v>
      </c>
      <c r="J468" s="80">
        <v>0</v>
      </c>
      <c r="K468" s="80">
        <v>128160000000</v>
      </c>
      <c r="L468" s="80">
        <v>310000000000</v>
      </c>
      <c r="M468" s="80">
        <v>251494000000</v>
      </c>
      <c r="N468" s="80">
        <v>0</v>
      </c>
      <c r="O468" s="89">
        <v>69654000000</v>
      </c>
      <c r="P468" s="104" t="s">
        <v>1542</v>
      </c>
    </row>
    <row r="469" spans="1:16" x14ac:dyDescent="0.45">
      <c r="A469" s="79" t="s">
        <v>1134</v>
      </c>
      <c r="B469" s="79" t="s">
        <v>1135</v>
      </c>
      <c r="C469" s="79" t="s">
        <v>1147</v>
      </c>
      <c r="D469" s="79" t="s">
        <v>1148</v>
      </c>
      <c r="E469" s="79" t="s">
        <v>1149</v>
      </c>
      <c r="F469" s="79" t="s">
        <v>1150</v>
      </c>
      <c r="G469" s="79" t="s">
        <v>571</v>
      </c>
      <c r="H469" s="79" t="s">
        <v>572</v>
      </c>
      <c r="I469" s="79" t="s">
        <v>1459</v>
      </c>
      <c r="J469" s="80">
        <v>0</v>
      </c>
      <c r="K469" s="80">
        <v>4577678524477</v>
      </c>
      <c r="L469" s="80">
        <v>1083174980571</v>
      </c>
      <c r="M469" s="80">
        <v>6527363003135</v>
      </c>
      <c r="N469" s="80">
        <v>0</v>
      </c>
      <c r="O469" s="90">
        <v>10021866547041</v>
      </c>
      <c r="P469" s="104" t="s">
        <v>1543</v>
      </c>
    </row>
    <row r="470" spans="1:16" x14ac:dyDescent="0.45">
      <c r="A470" s="79" t="s">
        <v>1134</v>
      </c>
      <c r="B470" s="79" t="s">
        <v>1135</v>
      </c>
      <c r="C470" s="79" t="s">
        <v>1147</v>
      </c>
      <c r="D470" s="79" t="s">
        <v>1148</v>
      </c>
      <c r="E470" s="79" t="s">
        <v>1149</v>
      </c>
      <c r="F470" s="79" t="s">
        <v>1150</v>
      </c>
      <c r="G470" s="79" t="s">
        <v>575</v>
      </c>
      <c r="H470" s="79" t="s">
        <v>576</v>
      </c>
      <c r="I470" s="79" t="s">
        <v>444</v>
      </c>
      <c r="J470" s="80">
        <v>0</v>
      </c>
      <c r="K470" s="80">
        <v>0</v>
      </c>
      <c r="L470" s="80">
        <v>156346000000</v>
      </c>
      <c r="M470" s="80">
        <v>4680326000000</v>
      </c>
      <c r="N470" s="80">
        <v>0</v>
      </c>
      <c r="O470" s="90">
        <v>4523980000000</v>
      </c>
      <c r="P470" s="104" t="s">
        <v>1543</v>
      </c>
    </row>
    <row r="471" spans="1:16" x14ac:dyDescent="0.45">
      <c r="A471" s="79" t="s">
        <v>1134</v>
      </c>
      <c r="B471" s="79" t="s">
        <v>1135</v>
      </c>
      <c r="C471" s="79" t="s">
        <v>1147</v>
      </c>
      <c r="D471" s="79" t="s">
        <v>1148</v>
      </c>
      <c r="E471" s="79" t="s">
        <v>1151</v>
      </c>
      <c r="F471" s="79" t="s">
        <v>1152</v>
      </c>
      <c r="G471" s="79" t="s">
        <v>571</v>
      </c>
      <c r="H471" s="79" t="s">
        <v>572</v>
      </c>
      <c r="I471" s="79" t="s">
        <v>1459</v>
      </c>
      <c r="J471" s="80">
        <v>0</v>
      </c>
      <c r="K471" s="80">
        <v>274660711469</v>
      </c>
      <c r="L471" s="80">
        <v>56282396183</v>
      </c>
      <c r="M471" s="80">
        <v>382933677541</v>
      </c>
      <c r="N471" s="80">
        <v>0</v>
      </c>
      <c r="O471" s="90">
        <v>601311992827</v>
      </c>
      <c r="P471" s="104" t="s">
        <v>1543</v>
      </c>
    </row>
    <row r="472" spans="1:16" x14ac:dyDescent="0.45">
      <c r="A472" s="79" t="s">
        <v>1134</v>
      </c>
      <c r="B472" s="79" t="s">
        <v>1135</v>
      </c>
      <c r="C472" s="79" t="s">
        <v>1147</v>
      </c>
      <c r="D472" s="79" t="s">
        <v>1148</v>
      </c>
      <c r="E472" s="79" t="s">
        <v>1151</v>
      </c>
      <c r="F472" s="79" t="s">
        <v>1152</v>
      </c>
      <c r="G472" s="79" t="s">
        <v>575</v>
      </c>
      <c r="H472" s="79" t="s">
        <v>576</v>
      </c>
      <c r="I472" s="79" t="s">
        <v>444</v>
      </c>
      <c r="J472" s="80">
        <v>0</v>
      </c>
      <c r="K472" s="80">
        <v>0</v>
      </c>
      <c r="L472" s="80">
        <v>0</v>
      </c>
      <c r="M472" s="80">
        <v>55101215803</v>
      </c>
      <c r="N472" s="80">
        <v>0</v>
      </c>
      <c r="O472" s="90">
        <v>55101215803</v>
      </c>
      <c r="P472" s="104" t="s">
        <v>1543</v>
      </c>
    </row>
    <row r="473" spans="1:16" x14ac:dyDescent="0.45">
      <c r="A473" s="79" t="s">
        <v>1134</v>
      </c>
      <c r="B473" s="79" t="s">
        <v>1135</v>
      </c>
      <c r="C473" s="79" t="s">
        <v>1147</v>
      </c>
      <c r="D473" s="79" t="s">
        <v>1148</v>
      </c>
      <c r="E473" s="79" t="s">
        <v>1153</v>
      </c>
      <c r="F473" s="79" t="s">
        <v>1154</v>
      </c>
      <c r="G473" s="79" t="s">
        <v>571</v>
      </c>
      <c r="H473" s="79" t="s">
        <v>572</v>
      </c>
      <c r="I473" s="79" t="s">
        <v>1459</v>
      </c>
      <c r="J473" s="80">
        <v>0</v>
      </c>
      <c r="K473" s="80">
        <v>0</v>
      </c>
      <c r="L473" s="80">
        <v>299512216200</v>
      </c>
      <c r="M473" s="80">
        <v>299512216200</v>
      </c>
      <c r="N473" s="80">
        <v>0</v>
      </c>
      <c r="O473" s="90">
        <v>0</v>
      </c>
      <c r="P473" s="104" t="s">
        <v>1543</v>
      </c>
    </row>
    <row r="474" spans="1:16" x14ac:dyDescent="0.45">
      <c r="A474" s="79" t="s">
        <v>1134</v>
      </c>
      <c r="B474" s="79" t="s">
        <v>1135</v>
      </c>
      <c r="C474" s="79" t="s">
        <v>1155</v>
      </c>
      <c r="D474" s="79" t="s">
        <v>1156</v>
      </c>
      <c r="E474" s="79" t="s">
        <v>1157</v>
      </c>
      <c r="F474" s="79" t="s">
        <v>310</v>
      </c>
      <c r="G474" s="79" t="s">
        <v>527</v>
      </c>
      <c r="H474" s="79" t="s">
        <v>528</v>
      </c>
      <c r="I474" s="79" t="s">
        <v>444</v>
      </c>
      <c r="J474" s="80">
        <v>0</v>
      </c>
      <c r="K474" s="80">
        <v>58444588</v>
      </c>
      <c r="L474" s="80">
        <v>154598722</v>
      </c>
      <c r="M474" s="80">
        <v>96154134</v>
      </c>
      <c r="N474" s="80">
        <v>0</v>
      </c>
      <c r="O474" s="92">
        <v>0</v>
      </c>
      <c r="P474" s="104" t="s">
        <v>1544</v>
      </c>
    </row>
    <row r="475" spans="1:16" x14ac:dyDescent="0.45">
      <c r="A475" s="79" t="s">
        <v>1134</v>
      </c>
      <c r="B475" s="79" t="s">
        <v>1135</v>
      </c>
      <c r="C475" s="79" t="s">
        <v>1155</v>
      </c>
      <c r="D475" s="79" t="s">
        <v>1156</v>
      </c>
      <c r="E475" s="79" t="s">
        <v>1157</v>
      </c>
      <c r="F475" s="79" t="s">
        <v>310</v>
      </c>
      <c r="G475" s="79" t="s">
        <v>529</v>
      </c>
      <c r="H475" s="79" t="s">
        <v>530</v>
      </c>
      <c r="I475" s="79" t="s">
        <v>444</v>
      </c>
      <c r="J475" s="80">
        <v>0</v>
      </c>
      <c r="K475" s="80">
        <v>59516456</v>
      </c>
      <c r="L475" s="80">
        <v>145176529</v>
      </c>
      <c r="M475" s="80">
        <v>85660073</v>
      </c>
      <c r="N475" s="80">
        <v>0</v>
      </c>
      <c r="O475" s="92">
        <v>0</v>
      </c>
      <c r="P475" s="104" t="s">
        <v>1544</v>
      </c>
    </row>
    <row r="476" spans="1:16" x14ac:dyDescent="0.45">
      <c r="A476" s="79" t="s">
        <v>1134</v>
      </c>
      <c r="B476" s="79" t="s">
        <v>1135</v>
      </c>
      <c r="C476" s="79" t="s">
        <v>1155</v>
      </c>
      <c r="D476" s="79" t="s">
        <v>1156</v>
      </c>
      <c r="E476" s="79" t="s">
        <v>1157</v>
      </c>
      <c r="F476" s="79" t="s">
        <v>310</v>
      </c>
      <c r="G476" s="79" t="s">
        <v>531</v>
      </c>
      <c r="H476" s="79" t="s">
        <v>532</v>
      </c>
      <c r="I476" s="79" t="s">
        <v>444</v>
      </c>
      <c r="J476" s="80">
        <v>0</v>
      </c>
      <c r="K476" s="80">
        <v>87212273</v>
      </c>
      <c r="L476" s="80">
        <v>182017296</v>
      </c>
      <c r="M476" s="80">
        <v>94805023</v>
      </c>
      <c r="N476" s="80">
        <v>0</v>
      </c>
      <c r="O476" s="92">
        <v>0</v>
      </c>
      <c r="P476" s="104" t="s">
        <v>1544</v>
      </c>
    </row>
    <row r="477" spans="1:16" x14ac:dyDescent="0.45">
      <c r="A477" s="79" t="s">
        <v>1134</v>
      </c>
      <c r="B477" s="79" t="s">
        <v>1135</v>
      </c>
      <c r="C477" s="79" t="s">
        <v>1155</v>
      </c>
      <c r="D477" s="79" t="s">
        <v>1156</v>
      </c>
      <c r="E477" s="79" t="s">
        <v>1157</v>
      </c>
      <c r="F477" s="79" t="s">
        <v>310</v>
      </c>
      <c r="G477" s="79" t="s">
        <v>519</v>
      </c>
      <c r="H477" s="79" t="s">
        <v>520</v>
      </c>
      <c r="I477" s="79" t="s">
        <v>444</v>
      </c>
      <c r="J477" s="80">
        <v>0</v>
      </c>
      <c r="K477" s="80">
        <v>24080596</v>
      </c>
      <c r="L477" s="80">
        <v>52021827</v>
      </c>
      <c r="M477" s="80">
        <v>27941231</v>
      </c>
      <c r="N477" s="80">
        <v>0</v>
      </c>
      <c r="O477" s="92">
        <v>0</v>
      </c>
      <c r="P477" s="104" t="s">
        <v>1544</v>
      </c>
    </row>
    <row r="478" spans="1:16" x14ac:dyDescent="0.45">
      <c r="A478" s="79" t="s">
        <v>1134</v>
      </c>
      <c r="B478" s="79" t="s">
        <v>1135</v>
      </c>
      <c r="C478" s="79" t="s">
        <v>1155</v>
      </c>
      <c r="D478" s="79" t="s">
        <v>1156</v>
      </c>
      <c r="E478" s="79" t="s">
        <v>1157</v>
      </c>
      <c r="F478" s="79" t="s">
        <v>310</v>
      </c>
      <c r="G478" s="79" t="s">
        <v>521</v>
      </c>
      <c r="H478" s="79" t="s">
        <v>522</v>
      </c>
      <c r="I478" s="79" t="s">
        <v>444</v>
      </c>
      <c r="J478" s="80">
        <v>0</v>
      </c>
      <c r="K478" s="80">
        <v>35583118</v>
      </c>
      <c r="L478" s="80">
        <v>98969416</v>
      </c>
      <c r="M478" s="80">
        <v>63386298</v>
      </c>
      <c r="N478" s="80">
        <v>0</v>
      </c>
      <c r="O478" s="92">
        <v>0</v>
      </c>
      <c r="P478" s="104" t="s">
        <v>1544</v>
      </c>
    </row>
    <row r="479" spans="1:16" x14ac:dyDescent="0.45">
      <c r="A479" s="79" t="s">
        <v>1134</v>
      </c>
      <c r="B479" s="79" t="s">
        <v>1135</v>
      </c>
      <c r="C479" s="79" t="s">
        <v>1155</v>
      </c>
      <c r="D479" s="79" t="s">
        <v>1156</v>
      </c>
      <c r="E479" s="79" t="s">
        <v>1157</v>
      </c>
      <c r="F479" s="79" t="s">
        <v>310</v>
      </c>
      <c r="G479" s="79" t="s">
        <v>533</v>
      </c>
      <c r="H479" s="79" t="s">
        <v>534</v>
      </c>
      <c r="I479" s="79" t="s">
        <v>444</v>
      </c>
      <c r="J479" s="80">
        <v>0</v>
      </c>
      <c r="K479" s="80">
        <v>24747320</v>
      </c>
      <c r="L479" s="80">
        <v>43317608</v>
      </c>
      <c r="M479" s="80">
        <v>18570288</v>
      </c>
      <c r="N479" s="80">
        <v>0</v>
      </c>
      <c r="O479" s="92">
        <v>0</v>
      </c>
      <c r="P479" s="104" t="s">
        <v>1544</v>
      </c>
    </row>
    <row r="480" spans="1:16" x14ac:dyDescent="0.45">
      <c r="A480" s="79" t="s">
        <v>1134</v>
      </c>
      <c r="B480" s="79" t="s">
        <v>1135</v>
      </c>
      <c r="C480" s="79" t="s">
        <v>1155</v>
      </c>
      <c r="D480" s="79" t="s">
        <v>1156</v>
      </c>
      <c r="E480" s="79" t="s">
        <v>1157</v>
      </c>
      <c r="F480" s="79" t="s">
        <v>310</v>
      </c>
      <c r="G480" s="79" t="s">
        <v>535</v>
      </c>
      <c r="H480" s="79" t="s">
        <v>536</v>
      </c>
      <c r="I480" s="79" t="s">
        <v>444</v>
      </c>
      <c r="J480" s="80">
        <v>0</v>
      </c>
      <c r="K480" s="80">
        <v>41069298</v>
      </c>
      <c r="L480" s="80">
        <v>86995281</v>
      </c>
      <c r="M480" s="80">
        <v>45925983</v>
      </c>
      <c r="N480" s="80">
        <v>0</v>
      </c>
      <c r="O480" s="92">
        <v>0</v>
      </c>
      <c r="P480" s="104" t="s">
        <v>1544</v>
      </c>
    </row>
    <row r="481" spans="1:16" x14ac:dyDescent="0.45">
      <c r="A481" s="79" t="s">
        <v>1134</v>
      </c>
      <c r="B481" s="79" t="s">
        <v>1135</v>
      </c>
      <c r="C481" s="79" t="s">
        <v>1155</v>
      </c>
      <c r="D481" s="79" t="s">
        <v>1156</v>
      </c>
      <c r="E481" s="79" t="s">
        <v>1157</v>
      </c>
      <c r="F481" s="79" t="s">
        <v>310</v>
      </c>
      <c r="G481" s="79" t="s">
        <v>947</v>
      </c>
      <c r="H481" s="79" t="s">
        <v>948</v>
      </c>
      <c r="I481" s="79" t="s">
        <v>444</v>
      </c>
      <c r="J481" s="80">
        <v>0</v>
      </c>
      <c r="K481" s="80">
        <v>15868810</v>
      </c>
      <c r="L481" s="80">
        <v>35196803</v>
      </c>
      <c r="M481" s="80">
        <v>19327993</v>
      </c>
      <c r="N481" s="80">
        <v>0</v>
      </c>
      <c r="O481" s="92">
        <v>0</v>
      </c>
      <c r="P481" s="104" t="s">
        <v>1544</v>
      </c>
    </row>
    <row r="482" spans="1:16" x14ac:dyDescent="0.45">
      <c r="A482" s="79" t="s">
        <v>1134</v>
      </c>
      <c r="B482" s="79" t="s">
        <v>1135</v>
      </c>
      <c r="C482" s="79" t="s">
        <v>1155</v>
      </c>
      <c r="D482" s="79" t="s">
        <v>1156</v>
      </c>
      <c r="E482" s="79" t="s">
        <v>1157</v>
      </c>
      <c r="F482" s="79" t="s">
        <v>310</v>
      </c>
      <c r="G482" s="79" t="s">
        <v>949</v>
      </c>
      <c r="H482" s="79" t="s">
        <v>950</v>
      </c>
      <c r="I482" s="79" t="s">
        <v>444</v>
      </c>
      <c r="J482" s="80">
        <v>0</v>
      </c>
      <c r="K482" s="80">
        <v>3698699</v>
      </c>
      <c r="L482" s="80">
        <v>11811476</v>
      </c>
      <c r="M482" s="80">
        <v>8112777</v>
      </c>
      <c r="N482" s="80">
        <v>0</v>
      </c>
      <c r="O482" s="92">
        <v>0</v>
      </c>
      <c r="P482" s="104" t="s">
        <v>1544</v>
      </c>
    </row>
    <row r="483" spans="1:16" x14ac:dyDescent="0.45">
      <c r="A483" s="79" t="s">
        <v>1134</v>
      </c>
      <c r="B483" s="79" t="s">
        <v>1135</v>
      </c>
      <c r="C483" s="79" t="s">
        <v>1155</v>
      </c>
      <c r="D483" s="79" t="s">
        <v>1156</v>
      </c>
      <c r="E483" s="79" t="s">
        <v>1157</v>
      </c>
      <c r="F483" s="79" t="s">
        <v>310</v>
      </c>
      <c r="G483" s="79" t="s">
        <v>523</v>
      </c>
      <c r="H483" s="79" t="s">
        <v>524</v>
      </c>
      <c r="I483" s="79" t="s">
        <v>444</v>
      </c>
      <c r="J483" s="80">
        <v>0</v>
      </c>
      <c r="K483" s="80">
        <v>10864660</v>
      </c>
      <c r="L483" s="80">
        <v>40660737</v>
      </c>
      <c r="M483" s="80">
        <v>29796077</v>
      </c>
      <c r="N483" s="80">
        <v>0</v>
      </c>
      <c r="O483" s="92">
        <v>0</v>
      </c>
      <c r="P483" s="104" t="s">
        <v>1544</v>
      </c>
    </row>
    <row r="484" spans="1:16" x14ac:dyDescent="0.45">
      <c r="A484" s="79" t="s">
        <v>1134</v>
      </c>
      <c r="B484" s="79" t="s">
        <v>1135</v>
      </c>
      <c r="C484" s="79" t="s">
        <v>1155</v>
      </c>
      <c r="D484" s="79" t="s">
        <v>1156</v>
      </c>
      <c r="E484" s="79" t="s">
        <v>1157</v>
      </c>
      <c r="F484" s="79" t="s">
        <v>310</v>
      </c>
      <c r="G484" s="79" t="s">
        <v>951</v>
      </c>
      <c r="H484" s="79" t="s">
        <v>952</v>
      </c>
      <c r="I484" s="79" t="s">
        <v>444</v>
      </c>
      <c r="J484" s="80">
        <v>0</v>
      </c>
      <c r="K484" s="80">
        <v>0</v>
      </c>
      <c r="L484" s="80">
        <v>22812950</v>
      </c>
      <c r="M484" s="80">
        <v>22812950</v>
      </c>
      <c r="N484" s="80">
        <v>0</v>
      </c>
      <c r="O484" s="92">
        <v>0</v>
      </c>
      <c r="P484" s="104" t="s">
        <v>1544</v>
      </c>
    </row>
    <row r="485" spans="1:16" x14ac:dyDescent="0.45">
      <c r="A485" s="79" t="s">
        <v>1134</v>
      </c>
      <c r="B485" s="79" t="s">
        <v>1135</v>
      </c>
      <c r="C485" s="79" t="s">
        <v>1155</v>
      </c>
      <c r="D485" s="79" t="s">
        <v>1156</v>
      </c>
      <c r="E485" s="79" t="s">
        <v>1157</v>
      </c>
      <c r="F485" s="79" t="s">
        <v>310</v>
      </c>
      <c r="G485" s="79" t="s">
        <v>953</v>
      </c>
      <c r="H485" s="79" t="s">
        <v>954</v>
      </c>
      <c r="I485" s="79" t="s">
        <v>444</v>
      </c>
      <c r="J485" s="80">
        <v>0</v>
      </c>
      <c r="K485" s="80">
        <v>35310227</v>
      </c>
      <c r="L485" s="80">
        <v>35310227</v>
      </c>
      <c r="M485" s="80">
        <v>0</v>
      </c>
      <c r="N485" s="80">
        <v>0</v>
      </c>
      <c r="O485" s="92">
        <v>0</v>
      </c>
      <c r="P485" s="104" t="s">
        <v>1544</v>
      </c>
    </row>
    <row r="486" spans="1:16" x14ac:dyDescent="0.45">
      <c r="A486" s="79" t="s">
        <v>1134</v>
      </c>
      <c r="B486" s="79" t="s">
        <v>1135</v>
      </c>
      <c r="C486" s="79" t="s">
        <v>1155</v>
      </c>
      <c r="D486" s="79" t="s">
        <v>1156</v>
      </c>
      <c r="E486" s="79" t="s">
        <v>1157</v>
      </c>
      <c r="F486" s="79" t="s">
        <v>310</v>
      </c>
      <c r="G486" s="79" t="s">
        <v>1105</v>
      </c>
      <c r="H486" s="79" t="s">
        <v>1106</v>
      </c>
      <c r="I486" s="79" t="s">
        <v>444</v>
      </c>
      <c r="J486" s="80">
        <v>0</v>
      </c>
      <c r="K486" s="80">
        <v>34529589</v>
      </c>
      <c r="L486" s="80">
        <v>34529589</v>
      </c>
      <c r="M486" s="80">
        <v>0</v>
      </c>
      <c r="N486" s="80">
        <v>0</v>
      </c>
      <c r="O486" s="92">
        <v>0</v>
      </c>
      <c r="P486" s="104" t="s">
        <v>1544</v>
      </c>
    </row>
    <row r="487" spans="1:16" x14ac:dyDescent="0.45">
      <c r="A487" s="79" t="s">
        <v>1134</v>
      </c>
      <c r="B487" s="79" t="s">
        <v>1135</v>
      </c>
      <c r="C487" s="79" t="s">
        <v>1155</v>
      </c>
      <c r="D487" s="79" t="s">
        <v>1156</v>
      </c>
      <c r="E487" s="79" t="s">
        <v>1157</v>
      </c>
      <c r="F487" s="79" t="s">
        <v>310</v>
      </c>
      <c r="G487" s="79" t="s">
        <v>1107</v>
      </c>
      <c r="H487" s="79" t="s">
        <v>1108</v>
      </c>
      <c r="I487" s="79" t="s">
        <v>444</v>
      </c>
      <c r="J487" s="80">
        <v>0</v>
      </c>
      <c r="K487" s="80">
        <v>71754641</v>
      </c>
      <c r="L487" s="80">
        <v>71754641</v>
      </c>
      <c r="M487" s="80">
        <v>0</v>
      </c>
      <c r="N487" s="80">
        <v>0</v>
      </c>
      <c r="O487" s="92">
        <v>0</v>
      </c>
      <c r="P487" s="104" t="s">
        <v>1544</v>
      </c>
    </row>
    <row r="488" spans="1:16" x14ac:dyDescent="0.45">
      <c r="A488" s="79" t="s">
        <v>1134</v>
      </c>
      <c r="B488" s="79" t="s">
        <v>1135</v>
      </c>
      <c r="C488" s="79" t="s">
        <v>1155</v>
      </c>
      <c r="D488" s="79" t="s">
        <v>1156</v>
      </c>
      <c r="E488" s="79" t="s">
        <v>1157</v>
      </c>
      <c r="F488" s="79" t="s">
        <v>310</v>
      </c>
      <c r="G488" s="79" t="s">
        <v>957</v>
      </c>
      <c r="H488" s="79" t="s">
        <v>958</v>
      </c>
      <c r="I488" s="79" t="s">
        <v>444</v>
      </c>
      <c r="J488" s="80">
        <v>0</v>
      </c>
      <c r="K488" s="80">
        <v>41995413</v>
      </c>
      <c r="L488" s="80">
        <v>41995413</v>
      </c>
      <c r="M488" s="80">
        <v>0</v>
      </c>
      <c r="N488" s="80">
        <v>0</v>
      </c>
      <c r="O488" s="92">
        <v>0</v>
      </c>
      <c r="P488" s="104" t="s">
        <v>1544</v>
      </c>
    </row>
    <row r="489" spans="1:16" x14ac:dyDescent="0.45">
      <c r="A489" s="79" t="s">
        <v>1134</v>
      </c>
      <c r="B489" s="79" t="s">
        <v>1135</v>
      </c>
      <c r="C489" s="79" t="s">
        <v>1155</v>
      </c>
      <c r="D489" s="79" t="s">
        <v>1156</v>
      </c>
      <c r="E489" s="79" t="s">
        <v>1157</v>
      </c>
      <c r="F489" s="79" t="s">
        <v>310</v>
      </c>
      <c r="G489" s="79" t="s">
        <v>1109</v>
      </c>
      <c r="H489" s="79" t="s">
        <v>1110</v>
      </c>
      <c r="I489" s="79" t="s">
        <v>444</v>
      </c>
      <c r="J489" s="80">
        <v>0</v>
      </c>
      <c r="K489" s="80">
        <v>68059001</v>
      </c>
      <c r="L489" s="80">
        <v>68059001</v>
      </c>
      <c r="M489" s="80">
        <v>0</v>
      </c>
      <c r="N489" s="80">
        <v>0</v>
      </c>
      <c r="O489" s="92">
        <v>0</v>
      </c>
      <c r="P489" s="104" t="s">
        <v>1544</v>
      </c>
    </row>
    <row r="490" spans="1:16" x14ac:dyDescent="0.45">
      <c r="A490" s="79" t="s">
        <v>1134</v>
      </c>
      <c r="B490" s="79" t="s">
        <v>1135</v>
      </c>
      <c r="C490" s="79" t="s">
        <v>1155</v>
      </c>
      <c r="D490" s="79" t="s">
        <v>1156</v>
      </c>
      <c r="E490" s="79" t="s">
        <v>1157</v>
      </c>
      <c r="F490" s="79" t="s">
        <v>310</v>
      </c>
      <c r="G490" s="79" t="s">
        <v>959</v>
      </c>
      <c r="H490" s="79" t="s">
        <v>960</v>
      </c>
      <c r="I490" s="79" t="s">
        <v>444</v>
      </c>
      <c r="J490" s="80">
        <v>0</v>
      </c>
      <c r="K490" s="80">
        <v>43102173</v>
      </c>
      <c r="L490" s="80">
        <v>43102173</v>
      </c>
      <c r="M490" s="80">
        <v>0</v>
      </c>
      <c r="N490" s="80">
        <v>0</v>
      </c>
      <c r="O490" s="92">
        <v>0</v>
      </c>
      <c r="P490" s="104" t="s">
        <v>1544</v>
      </c>
    </row>
    <row r="491" spans="1:16" x14ac:dyDescent="0.45">
      <c r="A491" s="79" t="s">
        <v>1134</v>
      </c>
      <c r="B491" s="79" t="s">
        <v>1135</v>
      </c>
      <c r="C491" s="79" t="s">
        <v>1155</v>
      </c>
      <c r="D491" s="79" t="s">
        <v>1156</v>
      </c>
      <c r="E491" s="79" t="s">
        <v>1157</v>
      </c>
      <c r="F491" s="79" t="s">
        <v>310</v>
      </c>
      <c r="G491" s="79" t="s">
        <v>1111</v>
      </c>
      <c r="H491" s="79" t="s">
        <v>1112</v>
      </c>
      <c r="I491" s="79" t="s">
        <v>444</v>
      </c>
      <c r="J491" s="80">
        <v>0</v>
      </c>
      <c r="K491" s="80">
        <v>58072413</v>
      </c>
      <c r="L491" s="80">
        <v>58072413</v>
      </c>
      <c r="M491" s="80">
        <v>0</v>
      </c>
      <c r="N491" s="80">
        <v>0</v>
      </c>
      <c r="O491" s="92">
        <v>0</v>
      </c>
      <c r="P491" s="104" t="s">
        <v>1544</v>
      </c>
    </row>
    <row r="492" spans="1:16" x14ac:dyDescent="0.45">
      <c r="A492" s="79" t="s">
        <v>1134</v>
      </c>
      <c r="B492" s="79" t="s">
        <v>1135</v>
      </c>
      <c r="C492" s="79" t="s">
        <v>1155</v>
      </c>
      <c r="D492" s="79" t="s">
        <v>1156</v>
      </c>
      <c r="E492" s="79" t="s">
        <v>1157</v>
      </c>
      <c r="F492" s="79" t="s">
        <v>310</v>
      </c>
      <c r="G492" s="79" t="s">
        <v>961</v>
      </c>
      <c r="H492" s="79" t="s">
        <v>962</v>
      </c>
      <c r="I492" s="79" t="s">
        <v>444</v>
      </c>
      <c r="J492" s="80">
        <v>0</v>
      </c>
      <c r="K492" s="80">
        <v>89505002</v>
      </c>
      <c r="L492" s="80">
        <v>89505002</v>
      </c>
      <c r="M492" s="80">
        <v>0</v>
      </c>
      <c r="N492" s="80">
        <v>0</v>
      </c>
      <c r="O492" s="92">
        <v>0</v>
      </c>
      <c r="P492" s="104" t="s">
        <v>1544</v>
      </c>
    </row>
    <row r="493" spans="1:16" x14ac:dyDescent="0.45">
      <c r="A493" s="79" t="s">
        <v>1134</v>
      </c>
      <c r="B493" s="79" t="s">
        <v>1135</v>
      </c>
      <c r="C493" s="79" t="s">
        <v>1155</v>
      </c>
      <c r="D493" s="79" t="s">
        <v>1156</v>
      </c>
      <c r="E493" s="79" t="s">
        <v>1157</v>
      </c>
      <c r="F493" s="79" t="s">
        <v>310</v>
      </c>
      <c r="G493" s="79" t="s">
        <v>963</v>
      </c>
      <c r="H493" s="79" t="s">
        <v>964</v>
      </c>
      <c r="I493" s="79" t="s">
        <v>444</v>
      </c>
      <c r="J493" s="80">
        <v>0</v>
      </c>
      <c r="K493" s="80">
        <v>24216470</v>
      </c>
      <c r="L493" s="80">
        <v>24216470</v>
      </c>
      <c r="M493" s="80">
        <v>0</v>
      </c>
      <c r="N493" s="80">
        <v>0</v>
      </c>
      <c r="O493" s="92">
        <v>0</v>
      </c>
      <c r="P493" s="104" t="s">
        <v>1544</v>
      </c>
    </row>
    <row r="494" spans="1:16" x14ac:dyDescent="0.45">
      <c r="A494" s="79" t="s">
        <v>1134</v>
      </c>
      <c r="B494" s="79" t="s">
        <v>1135</v>
      </c>
      <c r="C494" s="79" t="s">
        <v>1155</v>
      </c>
      <c r="D494" s="79" t="s">
        <v>1156</v>
      </c>
      <c r="E494" s="79" t="s">
        <v>1157</v>
      </c>
      <c r="F494" s="79" t="s">
        <v>310</v>
      </c>
      <c r="G494" s="79" t="s">
        <v>965</v>
      </c>
      <c r="H494" s="79" t="s">
        <v>966</v>
      </c>
      <c r="I494" s="79" t="s">
        <v>444</v>
      </c>
      <c r="J494" s="80">
        <v>0</v>
      </c>
      <c r="K494" s="80">
        <v>29866470</v>
      </c>
      <c r="L494" s="80">
        <v>29866470</v>
      </c>
      <c r="M494" s="80">
        <v>0</v>
      </c>
      <c r="N494" s="80">
        <v>0</v>
      </c>
      <c r="O494" s="92">
        <v>0</v>
      </c>
      <c r="P494" s="104" t="s">
        <v>1544</v>
      </c>
    </row>
    <row r="495" spans="1:16" x14ac:dyDescent="0.45">
      <c r="A495" s="79" t="s">
        <v>1134</v>
      </c>
      <c r="B495" s="79" t="s">
        <v>1135</v>
      </c>
      <c r="C495" s="79" t="s">
        <v>1155</v>
      </c>
      <c r="D495" s="79" t="s">
        <v>1156</v>
      </c>
      <c r="E495" s="79" t="s">
        <v>1157</v>
      </c>
      <c r="F495" s="79" t="s">
        <v>310</v>
      </c>
      <c r="G495" s="79" t="s">
        <v>969</v>
      </c>
      <c r="H495" s="79" t="s">
        <v>970</v>
      </c>
      <c r="I495" s="79" t="s">
        <v>444</v>
      </c>
      <c r="J495" s="80">
        <v>0</v>
      </c>
      <c r="K495" s="80">
        <v>34260736</v>
      </c>
      <c r="L495" s="80">
        <v>34260736</v>
      </c>
      <c r="M495" s="80">
        <v>0</v>
      </c>
      <c r="N495" s="80">
        <v>0</v>
      </c>
      <c r="O495" s="92">
        <v>0</v>
      </c>
      <c r="P495" s="104" t="s">
        <v>1544</v>
      </c>
    </row>
    <row r="496" spans="1:16" x14ac:dyDescent="0.45">
      <c r="A496" s="79" t="s">
        <v>1134</v>
      </c>
      <c r="B496" s="79" t="s">
        <v>1135</v>
      </c>
      <c r="C496" s="79" t="s">
        <v>1155</v>
      </c>
      <c r="D496" s="79" t="s">
        <v>1156</v>
      </c>
      <c r="E496" s="79" t="s">
        <v>1157</v>
      </c>
      <c r="F496" s="79" t="s">
        <v>310</v>
      </c>
      <c r="G496" s="79" t="s">
        <v>971</v>
      </c>
      <c r="H496" s="79" t="s">
        <v>972</v>
      </c>
      <c r="I496" s="79" t="s">
        <v>444</v>
      </c>
      <c r="J496" s="80">
        <v>0</v>
      </c>
      <c r="K496" s="80">
        <v>41166470</v>
      </c>
      <c r="L496" s="80">
        <v>41166470</v>
      </c>
      <c r="M496" s="80">
        <v>0</v>
      </c>
      <c r="N496" s="80">
        <v>0</v>
      </c>
      <c r="O496" s="92">
        <v>0</v>
      </c>
      <c r="P496" s="104" t="s">
        <v>1544</v>
      </c>
    </row>
    <row r="497" spans="1:16" x14ac:dyDescent="0.45">
      <c r="A497" s="79" t="s">
        <v>1134</v>
      </c>
      <c r="B497" s="79" t="s">
        <v>1135</v>
      </c>
      <c r="C497" s="79" t="s">
        <v>1155</v>
      </c>
      <c r="D497" s="79" t="s">
        <v>1156</v>
      </c>
      <c r="E497" s="79" t="s">
        <v>1157</v>
      </c>
      <c r="F497" s="79" t="s">
        <v>310</v>
      </c>
      <c r="G497" s="79" t="s">
        <v>973</v>
      </c>
      <c r="H497" s="79" t="s">
        <v>974</v>
      </c>
      <c r="I497" s="79" t="s">
        <v>444</v>
      </c>
      <c r="J497" s="80">
        <v>0</v>
      </c>
      <c r="K497" s="80">
        <v>45560736</v>
      </c>
      <c r="L497" s="80">
        <v>45560736</v>
      </c>
      <c r="M497" s="80">
        <v>0</v>
      </c>
      <c r="N497" s="80">
        <v>0</v>
      </c>
      <c r="O497" s="92">
        <v>0</v>
      </c>
      <c r="P497" s="104" t="s">
        <v>1544</v>
      </c>
    </row>
    <row r="498" spans="1:16" x14ac:dyDescent="0.45">
      <c r="A498" s="79" t="s">
        <v>1134</v>
      </c>
      <c r="B498" s="79" t="s">
        <v>1135</v>
      </c>
      <c r="C498" s="79" t="s">
        <v>1155</v>
      </c>
      <c r="D498" s="79" t="s">
        <v>1156</v>
      </c>
      <c r="E498" s="79" t="s">
        <v>1157</v>
      </c>
      <c r="F498" s="79" t="s">
        <v>310</v>
      </c>
      <c r="G498" s="79" t="s">
        <v>1113</v>
      </c>
      <c r="H498" s="79" t="s">
        <v>1114</v>
      </c>
      <c r="I498" s="79" t="s">
        <v>444</v>
      </c>
      <c r="J498" s="80">
        <v>0</v>
      </c>
      <c r="K498" s="80">
        <v>55605002</v>
      </c>
      <c r="L498" s="80">
        <v>55605002</v>
      </c>
      <c r="M498" s="80">
        <v>0</v>
      </c>
      <c r="N498" s="80">
        <v>0</v>
      </c>
      <c r="O498" s="92">
        <v>0</v>
      </c>
      <c r="P498" s="104" t="s">
        <v>1544</v>
      </c>
    </row>
    <row r="499" spans="1:16" x14ac:dyDescent="0.45">
      <c r="A499" s="79" t="s">
        <v>1134</v>
      </c>
      <c r="B499" s="79" t="s">
        <v>1135</v>
      </c>
      <c r="C499" s="79" t="s">
        <v>1155</v>
      </c>
      <c r="D499" s="79" t="s">
        <v>1156</v>
      </c>
      <c r="E499" s="79" t="s">
        <v>1157</v>
      </c>
      <c r="F499" s="79" t="s">
        <v>310</v>
      </c>
      <c r="G499" s="79" t="s">
        <v>975</v>
      </c>
      <c r="H499" s="79" t="s">
        <v>976</v>
      </c>
      <c r="I499" s="79" t="s">
        <v>444</v>
      </c>
      <c r="J499" s="80">
        <v>0</v>
      </c>
      <c r="K499" s="80">
        <v>49954543</v>
      </c>
      <c r="L499" s="80">
        <v>49954543</v>
      </c>
      <c r="M499" s="80">
        <v>0</v>
      </c>
      <c r="N499" s="80">
        <v>0</v>
      </c>
      <c r="O499" s="92">
        <v>0</v>
      </c>
      <c r="P499" s="104" t="s">
        <v>1544</v>
      </c>
    </row>
    <row r="500" spans="1:16" x14ac:dyDescent="0.45">
      <c r="A500" s="79" t="s">
        <v>1134</v>
      </c>
      <c r="B500" s="79" t="s">
        <v>1135</v>
      </c>
      <c r="C500" s="79" t="s">
        <v>1155</v>
      </c>
      <c r="D500" s="79" t="s">
        <v>1156</v>
      </c>
      <c r="E500" s="79" t="s">
        <v>1157</v>
      </c>
      <c r="F500" s="79" t="s">
        <v>310</v>
      </c>
      <c r="G500" s="79" t="s">
        <v>977</v>
      </c>
      <c r="H500" s="79" t="s">
        <v>978</v>
      </c>
      <c r="I500" s="79" t="s">
        <v>444</v>
      </c>
      <c r="J500" s="80">
        <v>0</v>
      </c>
      <c r="K500" s="80">
        <v>89280489</v>
      </c>
      <c r="L500" s="80">
        <v>89280489</v>
      </c>
      <c r="M500" s="80">
        <v>0</v>
      </c>
      <c r="N500" s="80">
        <v>0</v>
      </c>
      <c r="O500" s="92">
        <v>0</v>
      </c>
      <c r="P500" s="104" t="s">
        <v>1544</v>
      </c>
    </row>
    <row r="501" spans="1:16" x14ac:dyDescent="0.45">
      <c r="A501" s="79" t="s">
        <v>1134</v>
      </c>
      <c r="B501" s="79" t="s">
        <v>1135</v>
      </c>
      <c r="C501" s="79" t="s">
        <v>1155</v>
      </c>
      <c r="D501" s="79" t="s">
        <v>1156</v>
      </c>
      <c r="E501" s="79" t="s">
        <v>1157</v>
      </c>
      <c r="F501" s="79" t="s">
        <v>310</v>
      </c>
      <c r="G501" s="79" t="s">
        <v>1115</v>
      </c>
      <c r="H501" s="79" t="s">
        <v>1116</v>
      </c>
      <c r="I501" s="79" t="s">
        <v>444</v>
      </c>
      <c r="J501" s="80">
        <v>0</v>
      </c>
      <c r="K501" s="80">
        <v>58116470</v>
      </c>
      <c r="L501" s="80">
        <v>58116470</v>
      </c>
      <c r="M501" s="80">
        <v>0</v>
      </c>
      <c r="N501" s="80">
        <v>0</v>
      </c>
      <c r="O501" s="92">
        <v>0</v>
      </c>
      <c r="P501" s="104" t="s">
        <v>1544</v>
      </c>
    </row>
    <row r="502" spans="1:16" x14ac:dyDescent="0.45">
      <c r="A502" s="79" t="s">
        <v>1134</v>
      </c>
      <c r="B502" s="79" t="s">
        <v>1135</v>
      </c>
      <c r="C502" s="79" t="s">
        <v>1155</v>
      </c>
      <c r="D502" s="79" t="s">
        <v>1156</v>
      </c>
      <c r="E502" s="79" t="s">
        <v>1157</v>
      </c>
      <c r="F502" s="79" t="s">
        <v>310</v>
      </c>
      <c r="G502" s="79" t="s">
        <v>1158</v>
      </c>
      <c r="H502" s="79" t="s">
        <v>1159</v>
      </c>
      <c r="I502" s="79" t="s">
        <v>444</v>
      </c>
      <c r="J502" s="80">
        <v>0</v>
      </c>
      <c r="K502" s="80">
        <v>37855000</v>
      </c>
      <c r="L502" s="80">
        <v>37855000</v>
      </c>
      <c r="M502" s="80">
        <v>0</v>
      </c>
      <c r="N502" s="80">
        <v>0</v>
      </c>
      <c r="O502" s="92">
        <v>0</v>
      </c>
      <c r="P502" s="104" t="s">
        <v>1544</v>
      </c>
    </row>
    <row r="503" spans="1:16" x14ac:dyDescent="0.45">
      <c r="A503" s="79" t="s">
        <v>1134</v>
      </c>
      <c r="B503" s="79" t="s">
        <v>1135</v>
      </c>
      <c r="C503" s="79" t="s">
        <v>1155</v>
      </c>
      <c r="D503" s="79" t="s">
        <v>1156</v>
      </c>
      <c r="E503" s="79" t="s">
        <v>1157</v>
      </c>
      <c r="F503" s="79" t="s">
        <v>310</v>
      </c>
      <c r="G503" s="79" t="s">
        <v>979</v>
      </c>
      <c r="H503" s="79" t="s">
        <v>980</v>
      </c>
      <c r="I503" s="79" t="s">
        <v>444</v>
      </c>
      <c r="J503" s="80">
        <v>0</v>
      </c>
      <c r="K503" s="80">
        <v>46578070</v>
      </c>
      <c r="L503" s="80">
        <v>46578070</v>
      </c>
      <c r="M503" s="80">
        <v>0</v>
      </c>
      <c r="N503" s="80">
        <v>0</v>
      </c>
      <c r="O503" s="92">
        <v>0</v>
      </c>
      <c r="P503" s="104" t="s">
        <v>1544</v>
      </c>
    </row>
    <row r="504" spans="1:16" x14ac:dyDescent="0.45">
      <c r="A504" s="79" t="s">
        <v>1134</v>
      </c>
      <c r="B504" s="79" t="s">
        <v>1135</v>
      </c>
      <c r="C504" s="79" t="s">
        <v>1155</v>
      </c>
      <c r="D504" s="79" t="s">
        <v>1156</v>
      </c>
      <c r="E504" s="79" t="s">
        <v>1157</v>
      </c>
      <c r="F504" s="79" t="s">
        <v>310</v>
      </c>
      <c r="G504" s="79" t="s">
        <v>981</v>
      </c>
      <c r="H504" s="79" t="s">
        <v>982</v>
      </c>
      <c r="I504" s="79" t="s">
        <v>444</v>
      </c>
      <c r="J504" s="80">
        <v>0</v>
      </c>
      <c r="K504" s="80">
        <v>27116989</v>
      </c>
      <c r="L504" s="80">
        <v>27116989</v>
      </c>
      <c r="M504" s="80">
        <v>0</v>
      </c>
      <c r="N504" s="80">
        <v>0</v>
      </c>
      <c r="O504" s="92">
        <v>0</v>
      </c>
      <c r="P504" s="104" t="s">
        <v>1544</v>
      </c>
    </row>
    <row r="505" spans="1:16" x14ac:dyDescent="0.45">
      <c r="A505" s="79" t="s">
        <v>1134</v>
      </c>
      <c r="B505" s="79" t="s">
        <v>1135</v>
      </c>
      <c r="C505" s="79" t="s">
        <v>1155</v>
      </c>
      <c r="D505" s="79" t="s">
        <v>1156</v>
      </c>
      <c r="E505" s="79" t="s">
        <v>1157</v>
      </c>
      <c r="F505" s="79" t="s">
        <v>310</v>
      </c>
      <c r="G505" s="79" t="s">
        <v>983</v>
      </c>
      <c r="H505" s="79" t="s">
        <v>984</v>
      </c>
      <c r="I505" s="79" t="s">
        <v>444</v>
      </c>
      <c r="J505" s="80">
        <v>0</v>
      </c>
      <c r="K505" s="80">
        <v>59423794</v>
      </c>
      <c r="L505" s="80">
        <v>59423794</v>
      </c>
      <c r="M505" s="80">
        <v>0</v>
      </c>
      <c r="N505" s="80">
        <v>0</v>
      </c>
      <c r="O505" s="92">
        <v>0</v>
      </c>
      <c r="P505" s="104" t="s">
        <v>1544</v>
      </c>
    </row>
    <row r="506" spans="1:16" x14ac:dyDescent="0.45">
      <c r="A506" s="79" t="s">
        <v>1134</v>
      </c>
      <c r="B506" s="79" t="s">
        <v>1135</v>
      </c>
      <c r="C506" s="79" t="s">
        <v>1155</v>
      </c>
      <c r="D506" s="79" t="s">
        <v>1156</v>
      </c>
      <c r="E506" s="79" t="s">
        <v>1157</v>
      </c>
      <c r="F506" s="79" t="s">
        <v>310</v>
      </c>
      <c r="G506" s="79" t="s">
        <v>985</v>
      </c>
      <c r="H506" s="79" t="s">
        <v>986</v>
      </c>
      <c r="I506" s="79" t="s">
        <v>444</v>
      </c>
      <c r="J506" s="80">
        <v>0</v>
      </c>
      <c r="K506" s="80">
        <v>43400517</v>
      </c>
      <c r="L506" s="80">
        <v>43400517</v>
      </c>
      <c r="M506" s="80">
        <v>0</v>
      </c>
      <c r="N506" s="80">
        <v>0</v>
      </c>
      <c r="O506" s="92">
        <v>0</v>
      </c>
      <c r="P506" s="104" t="s">
        <v>1544</v>
      </c>
    </row>
    <row r="507" spans="1:16" x14ac:dyDescent="0.45">
      <c r="A507" s="79" t="s">
        <v>1134</v>
      </c>
      <c r="B507" s="79" t="s">
        <v>1135</v>
      </c>
      <c r="C507" s="79" t="s">
        <v>1155</v>
      </c>
      <c r="D507" s="79" t="s">
        <v>1156</v>
      </c>
      <c r="E507" s="79" t="s">
        <v>1157</v>
      </c>
      <c r="F507" s="79" t="s">
        <v>310</v>
      </c>
      <c r="G507" s="79" t="s">
        <v>987</v>
      </c>
      <c r="H507" s="79" t="s">
        <v>988</v>
      </c>
      <c r="I507" s="79" t="s">
        <v>444</v>
      </c>
      <c r="J507" s="80">
        <v>0</v>
      </c>
      <c r="K507" s="80">
        <v>35643591</v>
      </c>
      <c r="L507" s="80">
        <v>35643591</v>
      </c>
      <c r="M507" s="80">
        <v>0</v>
      </c>
      <c r="N507" s="80">
        <v>0</v>
      </c>
      <c r="O507" s="92">
        <v>0</v>
      </c>
      <c r="P507" s="104" t="s">
        <v>1544</v>
      </c>
    </row>
    <row r="508" spans="1:16" x14ac:dyDescent="0.45">
      <c r="A508" s="79" t="s">
        <v>1134</v>
      </c>
      <c r="B508" s="79" t="s">
        <v>1135</v>
      </c>
      <c r="C508" s="79" t="s">
        <v>1155</v>
      </c>
      <c r="D508" s="79" t="s">
        <v>1156</v>
      </c>
      <c r="E508" s="79" t="s">
        <v>1157</v>
      </c>
      <c r="F508" s="79" t="s">
        <v>310</v>
      </c>
      <c r="G508" s="79" t="s">
        <v>991</v>
      </c>
      <c r="H508" s="79" t="s">
        <v>992</v>
      </c>
      <c r="I508" s="79" t="s">
        <v>444</v>
      </c>
      <c r="J508" s="80">
        <v>0</v>
      </c>
      <c r="K508" s="80">
        <v>15012677</v>
      </c>
      <c r="L508" s="80">
        <v>15012677</v>
      </c>
      <c r="M508" s="80">
        <v>0</v>
      </c>
      <c r="N508" s="80">
        <v>0</v>
      </c>
      <c r="O508" s="92">
        <v>0</v>
      </c>
      <c r="P508" s="104" t="s">
        <v>1544</v>
      </c>
    </row>
    <row r="509" spans="1:16" x14ac:dyDescent="0.45">
      <c r="A509" s="79" t="s">
        <v>1134</v>
      </c>
      <c r="B509" s="79" t="s">
        <v>1135</v>
      </c>
      <c r="C509" s="79" t="s">
        <v>1155</v>
      </c>
      <c r="D509" s="79" t="s">
        <v>1156</v>
      </c>
      <c r="E509" s="79" t="s">
        <v>1157</v>
      </c>
      <c r="F509" s="79" t="s">
        <v>310</v>
      </c>
      <c r="G509" s="79" t="s">
        <v>993</v>
      </c>
      <c r="H509" s="79" t="s">
        <v>994</v>
      </c>
      <c r="I509" s="79" t="s">
        <v>444</v>
      </c>
      <c r="J509" s="80">
        <v>0</v>
      </c>
      <c r="K509" s="80">
        <v>28007023</v>
      </c>
      <c r="L509" s="80">
        <v>28007023</v>
      </c>
      <c r="M509" s="80">
        <v>0</v>
      </c>
      <c r="N509" s="80">
        <v>0</v>
      </c>
      <c r="O509" s="92">
        <v>0</v>
      </c>
      <c r="P509" s="104" t="s">
        <v>1544</v>
      </c>
    </row>
    <row r="510" spans="1:16" x14ac:dyDescent="0.45">
      <c r="A510" s="79" t="s">
        <v>1134</v>
      </c>
      <c r="B510" s="79" t="s">
        <v>1135</v>
      </c>
      <c r="C510" s="79" t="s">
        <v>1155</v>
      </c>
      <c r="D510" s="79" t="s">
        <v>1156</v>
      </c>
      <c r="E510" s="79" t="s">
        <v>1157</v>
      </c>
      <c r="F510" s="79" t="s">
        <v>310</v>
      </c>
      <c r="G510" s="79" t="s">
        <v>995</v>
      </c>
      <c r="H510" s="79" t="s">
        <v>996</v>
      </c>
      <c r="I510" s="79" t="s">
        <v>444</v>
      </c>
      <c r="J510" s="80">
        <v>0</v>
      </c>
      <c r="K510" s="80">
        <v>25647657</v>
      </c>
      <c r="L510" s="80">
        <v>25647657</v>
      </c>
      <c r="M510" s="80">
        <v>0</v>
      </c>
      <c r="N510" s="80">
        <v>0</v>
      </c>
      <c r="O510" s="92">
        <v>0</v>
      </c>
      <c r="P510" s="104" t="s">
        <v>1544</v>
      </c>
    </row>
    <row r="511" spans="1:16" x14ac:dyDescent="0.45">
      <c r="A511" s="79" t="s">
        <v>1134</v>
      </c>
      <c r="B511" s="79" t="s">
        <v>1135</v>
      </c>
      <c r="C511" s="79" t="s">
        <v>1155</v>
      </c>
      <c r="D511" s="79" t="s">
        <v>1156</v>
      </c>
      <c r="E511" s="79" t="s">
        <v>1157</v>
      </c>
      <c r="F511" s="79" t="s">
        <v>310</v>
      </c>
      <c r="G511" s="79" t="s">
        <v>1117</v>
      </c>
      <c r="H511" s="79" t="s">
        <v>1118</v>
      </c>
      <c r="I511" s="79" t="s">
        <v>444</v>
      </c>
      <c r="J511" s="80">
        <v>0</v>
      </c>
      <c r="K511" s="80">
        <v>29710625</v>
      </c>
      <c r="L511" s="80">
        <v>29710625</v>
      </c>
      <c r="M511" s="80">
        <v>0</v>
      </c>
      <c r="N511" s="80">
        <v>0</v>
      </c>
      <c r="O511" s="92">
        <v>0</v>
      </c>
      <c r="P511" s="104" t="s">
        <v>1544</v>
      </c>
    </row>
    <row r="512" spans="1:16" x14ac:dyDescent="0.45">
      <c r="A512" s="79" t="s">
        <v>1134</v>
      </c>
      <c r="B512" s="79" t="s">
        <v>1135</v>
      </c>
      <c r="C512" s="79" t="s">
        <v>1155</v>
      </c>
      <c r="D512" s="79" t="s">
        <v>1156</v>
      </c>
      <c r="E512" s="79" t="s">
        <v>1157</v>
      </c>
      <c r="F512" s="79" t="s">
        <v>310</v>
      </c>
      <c r="G512" s="79" t="s">
        <v>1119</v>
      </c>
      <c r="H512" s="79" t="s">
        <v>1120</v>
      </c>
      <c r="I512" s="79" t="s">
        <v>444</v>
      </c>
      <c r="J512" s="80">
        <v>0</v>
      </c>
      <c r="K512" s="80">
        <v>34581865</v>
      </c>
      <c r="L512" s="80">
        <v>34581865</v>
      </c>
      <c r="M512" s="80">
        <v>0</v>
      </c>
      <c r="N512" s="80">
        <v>0</v>
      </c>
      <c r="O512" s="92">
        <v>0</v>
      </c>
      <c r="P512" s="104" t="s">
        <v>1544</v>
      </c>
    </row>
    <row r="513" spans="1:16" x14ac:dyDescent="0.45">
      <c r="A513" s="79" t="s">
        <v>1134</v>
      </c>
      <c r="B513" s="79" t="s">
        <v>1135</v>
      </c>
      <c r="C513" s="79" t="s">
        <v>1155</v>
      </c>
      <c r="D513" s="79" t="s">
        <v>1156</v>
      </c>
      <c r="E513" s="79" t="s">
        <v>1157</v>
      </c>
      <c r="F513" s="79" t="s">
        <v>310</v>
      </c>
      <c r="G513" s="79" t="s">
        <v>999</v>
      </c>
      <c r="H513" s="79" t="s">
        <v>1000</v>
      </c>
      <c r="I513" s="79" t="s">
        <v>444</v>
      </c>
      <c r="J513" s="80">
        <v>0</v>
      </c>
      <c r="K513" s="80">
        <v>14533672</v>
      </c>
      <c r="L513" s="80">
        <v>14533672</v>
      </c>
      <c r="M513" s="80">
        <v>0</v>
      </c>
      <c r="N513" s="80">
        <v>0</v>
      </c>
      <c r="O513" s="92">
        <v>0</v>
      </c>
      <c r="P513" s="104" t="s">
        <v>1544</v>
      </c>
    </row>
    <row r="514" spans="1:16" x14ac:dyDescent="0.45">
      <c r="A514" s="79" t="s">
        <v>1134</v>
      </c>
      <c r="B514" s="79" t="s">
        <v>1135</v>
      </c>
      <c r="C514" s="79" t="s">
        <v>1155</v>
      </c>
      <c r="D514" s="79" t="s">
        <v>1156</v>
      </c>
      <c r="E514" s="79" t="s">
        <v>1157</v>
      </c>
      <c r="F514" s="79" t="s">
        <v>310</v>
      </c>
      <c r="G514" s="79" t="s">
        <v>1003</v>
      </c>
      <c r="H514" s="79" t="s">
        <v>1004</v>
      </c>
      <c r="I514" s="79" t="s">
        <v>444</v>
      </c>
      <c r="J514" s="80">
        <v>0</v>
      </c>
      <c r="K514" s="80">
        <v>15144932</v>
      </c>
      <c r="L514" s="80">
        <v>15144932</v>
      </c>
      <c r="M514" s="80">
        <v>0</v>
      </c>
      <c r="N514" s="80">
        <v>0</v>
      </c>
      <c r="O514" s="92">
        <v>0</v>
      </c>
      <c r="P514" s="104" t="s">
        <v>1544</v>
      </c>
    </row>
    <row r="515" spans="1:16" x14ac:dyDescent="0.45">
      <c r="A515" s="79" t="s">
        <v>1134</v>
      </c>
      <c r="B515" s="79" t="s">
        <v>1135</v>
      </c>
      <c r="C515" s="79" t="s">
        <v>1155</v>
      </c>
      <c r="D515" s="79" t="s">
        <v>1156</v>
      </c>
      <c r="E515" s="79" t="s">
        <v>1157</v>
      </c>
      <c r="F515" s="79" t="s">
        <v>310</v>
      </c>
      <c r="G515" s="79" t="s">
        <v>1005</v>
      </c>
      <c r="H515" s="79" t="s">
        <v>1006</v>
      </c>
      <c r="I515" s="79" t="s">
        <v>444</v>
      </c>
      <c r="J515" s="80">
        <v>0</v>
      </c>
      <c r="K515" s="80">
        <v>19764775</v>
      </c>
      <c r="L515" s="80">
        <v>19764775</v>
      </c>
      <c r="M515" s="80">
        <v>0</v>
      </c>
      <c r="N515" s="80">
        <v>0</v>
      </c>
      <c r="O515" s="92">
        <v>0</v>
      </c>
      <c r="P515" s="104" t="s">
        <v>1544</v>
      </c>
    </row>
    <row r="516" spans="1:16" x14ac:dyDescent="0.45">
      <c r="A516" s="79" t="s">
        <v>1160</v>
      </c>
      <c r="B516" s="79" t="s">
        <v>1161</v>
      </c>
      <c r="C516" s="79" t="s">
        <v>1162</v>
      </c>
      <c r="D516" s="79" t="s">
        <v>374</v>
      </c>
      <c r="E516" s="79" t="s">
        <v>1163</v>
      </c>
      <c r="F516" s="79" t="s">
        <v>1164</v>
      </c>
      <c r="G516" s="79" t="s">
        <v>1139</v>
      </c>
      <c r="H516" s="79" t="s">
        <v>1140</v>
      </c>
      <c r="I516" s="79" t="s">
        <v>1515</v>
      </c>
      <c r="J516" s="80">
        <v>0</v>
      </c>
      <c r="K516" s="80">
        <v>640000000000</v>
      </c>
      <c r="L516" s="80">
        <v>0</v>
      </c>
      <c r="M516" s="80">
        <v>1240000000000</v>
      </c>
      <c r="N516" s="80">
        <v>0</v>
      </c>
      <c r="O516" s="88">
        <v>1880000000000</v>
      </c>
      <c r="P516" s="104" t="s">
        <v>1542</v>
      </c>
    </row>
    <row r="517" spans="1:16" x14ac:dyDescent="0.45">
      <c r="A517" s="79" t="s">
        <v>1160</v>
      </c>
      <c r="B517" s="79" t="s">
        <v>1161</v>
      </c>
      <c r="C517" s="79" t="s">
        <v>1162</v>
      </c>
      <c r="D517" s="79" t="s">
        <v>374</v>
      </c>
      <c r="E517" s="79" t="s">
        <v>1163</v>
      </c>
      <c r="F517" s="79" t="s">
        <v>1164</v>
      </c>
      <c r="G517" s="79" t="s">
        <v>1141</v>
      </c>
      <c r="H517" s="79" t="s">
        <v>1142</v>
      </c>
      <c r="I517" s="79" t="s">
        <v>1516</v>
      </c>
      <c r="J517" s="80">
        <v>0</v>
      </c>
      <c r="K517" s="80">
        <v>624000000000</v>
      </c>
      <c r="L517" s="80">
        <v>0</v>
      </c>
      <c r="M517" s="80">
        <v>1209000000000</v>
      </c>
      <c r="N517" s="80">
        <v>0</v>
      </c>
      <c r="O517" s="88">
        <v>1833000000000</v>
      </c>
      <c r="P517" s="104" t="s">
        <v>1542</v>
      </c>
    </row>
    <row r="518" spans="1:16" x14ac:dyDescent="0.45">
      <c r="A518" s="79" t="s">
        <v>1160</v>
      </c>
      <c r="B518" s="79" t="s">
        <v>1161</v>
      </c>
      <c r="C518" s="79" t="s">
        <v>1162</v>
      </c>
      <c r="D518" s="79" t="s">
        <v>374</v>
      </c>
      <c r="E518" s="79" t="s">
        <v>1163</v>
      </c>
      <c r="F518" s="79" t="s">
        <v>1164</v>
      </c>
      <c r="G518" s="79" t="s">
        <v>1143</v>
      </c>
      <c r="H518" s="79" t="s">
        <v>1144</v>
      </c>
      <c r="I518" s="79" t="s">
        <v>1517</v>
      </c>
      <c r="J518" s="80">
        <v>0</v>
      </c>
      <c r="K518" s="80">
        <v>170800000000</v>
      </c>
      <c r="L518" s="80">
        <v>0</v>
      </c>
      <c r="M518" s="80">
        <v>341000000000</v>
      </c>
      <c r="N518" s="80">
        <v>0</v>
      </c>
      <c r="O518" s="88">
        <v>511800000000</v>
      </c>
      <c r="P518" s="104" t="s">
        <v>1542</v>
      </c>
    </row>
    <row r="519" spans="1:16" x14ac:dyDescent="0.45">
      <c r="A519" s="79" t="s">
        <v>1160</v>
      </c>
      <c r="B519" s="79" t="s">
        <v>1161</v>
      </c>
      <c r="C519" s="79" t="s">
        <v>1162</v>
      </c>
      <c r="D519" s="79" t="s">
        <v>374</v>
      </c>
      <c r="E519" s="79" t="s">
        <v>1163</v>
      </c>
      <c r="F519" s="79" t="s">
        <v>1164</v>
      </c>
      <c r="G519" s="79" t="s">
        <v>1165</v>
      </c>
      <c r="H519" s="79" t="s">
        <v>1166</v>
      </c>
      <c r="I519" s="79" t="s">
        <v>1519</v>
      </c>
      <c r="J519" s="80">
        <v>0</v>
      </c>
      <c r="K519" s="80">
        <v>5200000000</v>
      </c>
      <c r="L519" s="80">
        <v>0</v>
      </c>
      <c r="M519" s="80">
        <v>0</v>
      </c>
      <c r="N519" s="80">
        <v>0</v>
      </c>
      <c r="O519" s="88">
        <v>5200000000</v>
      </c>
      <c r="P519" s="104" t="s">
        <v>1542</v>
      </c>
    </row>
    <row r="520" spans="1:16" x14ac:dyDescent="0.45">
      <c r="A520" s="79" t="s">
        <v>1160</v>
      </c>
      <c r="B520" s="79" t="s">
        <v>1161</v>
      </c>
      <c r="C520" s="79" t="s">
        <v>1162</v>
      </c>
      <c r="D520" s="79" t="s">
        <v>374</v>
      </c>
      <c r="E520" s="79" t="s">
        <v>1163</v>
      </c>
      <c r="F520" s="79" t="s">
        <v>1164</v>
      </c>
      <c r="G520" s="79" t="s">
        <v>1145</v>
      </c>
      <c r="H520" s="79" t="s">
        <v>1146</v>
      </c>
      <c r="I520" s="79" t="s">
        <v>1518</v>
      </c>
      <c r="J520" s="80">
        <v>0</v>
      </c>
      <c r="K520" s="80">
        <v>160000000000</v>
      </c>
      <c r="L520" s="80">
        <v>0</v>
      </c>
      <c r="M520" s="80">
        <v>310000000000</v>
      </c>
      <c r="N520" s="80">
        <v>0</v>
      </c>
      <c r="O520" s="88">
        <v>470000000000</v>
      </c>
      <c r="P520" s="104" t="s">
        <v>1542</v>
      </c>
    </row>
    <row r="521" spans="1:16" x14ac:dyDescent="0.45">
      <c r="A521" s="79" t="s">
        <v>1160</v>
      </c>
      <c r="B521" s="79" t="s">
        <v>1161</v>
      </c>
      <c r="C521" s="79" t="s">
        <v>1162</v>
      </c>
      <c r="D521" s="79" t="s">
        <v>374</v>
      </c>
      <c r="E521" s="79" t="s">
        <v>1167</v>
      </c>
      <c r="F521" s="79" t="s">
        <v>1168</v>
      </c>
      <c r="G521" s="79" t="s">
        <v>1139</v>
      </c>
      <c r="H521" s="79" t="s">
        <v>1140</v>
      </c>
      <c r="I521" s="79" t="s">
        <v>1515</v>
      </c>
      <c r="J521" s="80">
        <v>0</v>
      </c>
      <c r="K521" s="80">
        <v>0</v>
      </c>
      <c r="L521" s="80">
        <v>1240000000000</v>
      </c>
      <c r="M521" s="80">
        <v>1240000000000</v>
      </c>
      <c r="N521" s="80">
        <v>0</v>
      </c>
      <c r="O521" s="88">
        <v>0</v>
      </c>
      <c r="P521" s="104"/>
    </row>
    <row r="522" spans="1:16" x14ac:dyDescent="0.45">
      <c r="A522" s="79" t="s">
        <v>1160</v>
      </c>
      <c r="B522" s="79" t="s">
        <v>1161</v>
      </c>
      <c r="C522" s="79" t="s">
        <v>1162</v>
      </c>
      <c r="D522" s="79" t="s">
        <v>374</v>
      </c>
      <c r="E522" s="79" t="s">
        <v>1167</v>
      </c>
      <c r="F522" s="79" t="s">
        <v>1168</v>
      </c>
      <c r="G522" s="79" t="s">
        <v>1141</v>
      </c>
      <c r="H522" s="79" t="s">
        <v>1142</v>
      </c>
      <c r="I522" s="79" t="s">
        <v>1516</v>
      </c>
      <c r="J522" s="80">
        <v>0</v>
      </c>
      <c r="K522" s="80">
        <v>0</v>
      </c>
      <c r="L522" s="80">
        <v>1209000000000</v>
      </c>
      <c r="M522" s="80">
        <v>1209000000000</v>
      </c>
      <c r="N522" s="80">
        <v>0</v>
      </c>
      <c r="O522" s="88">
        <v>0</v>
      </c>
      <c r="P522" s="104"/>
    </row>
    <row r="523" spans="1:16" x14ac:dyDescent="0.45">
      <c r="A523" s="79" t="s">
        <v>1160</v>
      </c>
      <c r="B523" s="79" t="s">
        <v>1161</v>
      </c>
      <c r="C523" s="79" t="s">
        <v>1162</v>
      </c>
      <c r="D523" s="79" t="s">
        <v>374</v>
      </c>
      <c r="E523" s="79" t="s">
        <v>1167</v>
      </c>
      <c r="F523" s="79" t="s">
        <v>1168</v>
      </c>
      <c r="G523" s="79" t="s">
        <v>1143</v>
      </c>
      <c r="H523" s="79" t="s">
        <v>1144</v>
      </c>
      <c r="I523" s="79" t="s">
        <v>1517</v>
      </c>
      <c r="J523" s="80">
        <v>0</v>
      </c>
      <c r="K523" s="80">
        <v>0</v>
      </c>
      <c r="L523" s="80">
        <v>341000000000</v>
      </c>
      <c r="M523" s="80">
        <v>341000000000</v>
      </c>
      <c r="N523" s="80">
        <v>0</v>
      </c>
      <c r="O523" s="88">
        <v>0</v>
      </c>
      <c r="P523" s="104"/>
    </row>
    <row r="524" spans="1:16" x14ac:dyDescent="0.45">
      <c r="A524" s="79" t="s">
        <v>1160</v>
      </c>
      <c r="B524" s="79" t="s">
        <v>1161</v>
      </c>
      <c r="C524" s="79" t="s">
        <v>1162</v>
      </c>
      <c r="D524" s="79" t="s">
        <v>374</v>
      </c>
      <c r="E524" s="79" t="s">
        <v>1167</v>
      </c>
      <c r="F524" s="79" t="s">
        <v>1168</v>
      </c>
      <c r="G524" s="79" t="s">
        <v>1145</v>
      </c>
      <c r="H524" s="79" t="s">
        <v>1146</v>
      </c>
      <c r="I524" s="79" t="s">
        <v>1518</v>
      </c>
      <c r="J524" s="80">
        <v>0</v>
      </c>
      <c r="K524" s="80">
        <v>0</v>
      </c>
      <c r="L524" s="80">
        <v>310000000000</v>
      </c>
      <c r="M524" s="80">
        <v>310000000000</v>
      </c>
      <c r="N524" s="80">
        <v>0</v>
      </c>
      <c r="O524" s="88">
        <v>0</v>
      </c>
      <c r="P524" s="104"/>
    </row>
    <row r="525" spans="1:16" x14ac:dyDescent="0.45">
      <c r="A525" s="79" t="s">
        <v>1169</v>
      </c>
      <c r="B525" s="79" t="s">
        <v>1170</v>
      </c>
      <c r="C525" s="79" t="s">
        <v>1171</v>
      </c>
      <c r="D525" s="79" t="s">
        <v>1172</v>
      </c>
      <c r="E525" s="79" t="s">
        <v>1173</v>
      </c>
      <c r="F525" s="79" t="s">
        <v>1174</v>
      </c>
      <c r="G525" s="79" t="s">
        <v>449</v>
      </c>
      <c r="H525" s="79" t="s">
        <v>450</v>
      </c>
      <c r="I525" s="79" t="s">
        <v>1442</v>
      </c>
      <c r="J525" s="80">
        <v>0</v>
      </c>
      <c r="K525" s="80">
        <v>4052223985</v>
      </c>
      <c r="L525" s="80">
        <v>0</v>
      </c>
      <c r="M525" s="80">
        <v>902566667</v>
      </c>
      <c r="N525" s="80">
        <v>0</v>
      </c>
      <c r="O525" s="102">
        <v>4954790652</v>
      </c>
      <c r="P525" s="104" t="s">
        <v>1552</v>
      </c>
    </row>
    <row r="526" spans="1:16" x14ac:dyDescent="0.45">
      <c r="A526" s="79" t="s">
        <v>1169</v>
      </c>
      <c r="B526" s="79" t="s">
        <v>1170</v>
      </c>
      <c r="C526" s="79" t="s">
        <v>1171</v>
      </c>
      <c r="D526" s="79" t="s">
        <v>1172</v>
      </c>
      <c r="E526" s="79" t="s">
        <v>1173</v>
      </c>
      <c r="F526" s="79" t="s">
        <v>1174</v>
      </c>
      <c r="G526" s="79" t="s">
        <v>453</v>
      </c>
      <c r="H526" s="79" t="s">
        <v>454</v>
      </c>
      <c r="I526" s="79" t="s">
        <v>1444</v>
      </c>
      <c r="J526" s="80">
        <v>0</v>
      </c>
      <c r="K526" s="80">
        <v>473806218</v>
      </c>
      <c r="L526" s="80">
        <v>0</v>
      </c>
      <c r="M526" s="80">
        <v>83095135</v>
      </c>
      <c r="N526" s="80">
        <v>0</v>
      </c>
      <c r="O526" s="102">
        <v>556901353</v>
      </c>
      <c r="P526" s="104" t="s">
        <v>1552</v>
      </c>
    </row>
    <row r="527" spans="1:16" x14ac:dyDescent="0.45">
      <c r="A527" s="79" t="s">
        <v>1169</v>
      </c>
      <c r="B527" s="79" t="s">
        <v>1170</v>
      </c>
      <c r="C527" s="79" t="s">
        <v>1171</v>
      </c>
      <c r="D527" s="79" t="s">
        <v>1172</v>
      </c>
      <c r="E527" s="79" t="s">
        <v>1173</v>
      </c>
      <c r="F527" s="79" t="s">
        <v>1174</v>
      </c>
      <c r="G527" s="79" t="s">
        <v>457</v>
      </c>
      <c r="H527" s="79" t="s">
        <v>458</v>
      </c>
      <c r="I527" s="79" t="s">
        <v>1446</v>
      </c>
      <c r="J527" s="80">
        <v>0</v>
      </c>
      <c r="K527" s="80">
        <v>17488597448</v>
      </c>
      <c r="L527" s="80">
        <v>0</v>
      </c>
      <c r="M527" s="80">
        <v>473097730</v>
      </c>
      <c r="N527" s="80">
        <v>0</v>
      </c>
      <c r="O527" s="102">
        <v>17961695178</v>
      </c>
      <c r="P527" s="104" t="s">
        <v>1552</v>
      </c>
    </row>
    <row r="528" spans="1:16" x14ac:dyDescent="0.45">
      <c r="A528" s="79" t="s">
        <v>1169</v>
      </c>
      <c r="B528" s="79" t="s">
        <v>1170</v>
      </c>
      <c r="C528" s="79" t="s">
        <v>1171</v>
      </c>
      <c r="D528" s="79" t="s">
        <v>1172</v>
      </c>
      <c r="E528" s="79" t="s">
        <v>1173</v>
      </c>
      <c r="F528" s="79" t="s">
        <v>1174</v>
      </c>
      <c r="G528" s="79" t="s">
        <v>459</v>
      </c>
      <c r="H528" s="79" t="s">
        <v>460</v>
      </c>
      <c r="I528" s="79" t="s">
        <v>1447</v>
      </c>
      <c r="J528" s="80">
        <v>0</v>
      </c>
      <c r="K528" s="80">
        <v>3494672353</v>
      </c>
      <c r="L528" s="80">
        <v>0</v>
      </c>
      <c r="M528" s="80">
        <v>0</v>
      </c>
      <c r="N528" s="80">
        <v>0</v>
      </c>
      <c r="O528" s="102">
        <v>3494672353</v>
      </c>
      <c r="P528" s="104" t="s">
        <v>1552</v>
      </c>
    </row>
    <row r="529" spans="1:17" x14ac:dyDescent="0.45">
      <c r="A529" s="79" t="s">
        <v>1169</v>
      </c>
      <c r="B529" s="79" t="s">
        <v>1170</v>
      </c>
      <c r="C529" s="79" t="s">
        <v>1171</v>
      </c>
      <c r="D529" s="79" t="s">
        <v>1172</v>
      </c>
      <c r="E529" s="79" t="s">
        <v>1173</v>
      </c>
      <c r="F529" s="79" t="s">
        <v>1174</v>
      </c>
      <c r="G529" s="79" t="s">
        <v>463</v>
      </c>
      <c r="H529" s="79" t="s">
        <v>464</v>
      </c>
      <c r="I529" s="79" t="s">
        <v>444</v>
      </c>
      <c r="J529" s="80">
        <v>0</v>
      </c>
      <c r="K529" s="80">
        <v>395208</v>
      </c>
      <c r="L529" s="80">
        <v>0</v>
      </c>
      <c r="M529" s="80">
        <v>414233</v>
      </c>
      <c r="N529" s="80">
        <v>0</v>
      </c>
      <c r="O529" s="102">
        <v>809441</v>
      </c>
      <c r="P529" s="104" t="s">
        <v>1552</v>
      </c>
    </row>
    <row r="530" spans="1:17" x14ac:dyDescent="0.45">
      <c r="A530" s="79" t="s">
        <v>1169</v>
      </c>
      <c r="B530" s="79" t="s">
        <v>1170</v>
      </c>
      <c r="C530" s="79" t="s">
        <v>1171</v>
      </c>
      <c r="D530" s="79" t="s">
        <v>1172</v>
      </c>
      <c r="E530" s="79" t="s">
        <v>1173</v>
      </c>
      <c r="F530" s="79" t="s">
        <v>1174</v>
      </c>
      <c r="G530" s="79" t="s">
        <v>495</v>
      </c>
      <c r="H530" s="79" t="s">
        <v>496</v>
      </c>
      <c r="I530" s="79" t="s">
        <v>1449</v>
      </c>
      <c r="J530" s="80">
        <v>0</v>
      </c>
      <c r="K530" s="80">
        <v>14207329708</v>
      </c>
      <c r="L530" s="80">
        <v>0</v>
      </c>
      <c r="M530" s="80">
        <v>18607914881</v>
      </c>
      <c r="N530" s="80">
        <v>0</v>
      </c>
      <c r="O530" s="102">
        <v>32815244589</v>
      </c>
      <c r="P530" s="104" t="s">
        <v>1552</v>
      </c>
    </row>
    <row r="531" spans="1:17" x14ac:dyDescent="0.45">
      <c r="A531" s="79" t="s">
        <v>1169</v>
      </c>
      <c r="B531" s="79" t="s">
        <v>1170</v>
      </c>
      <c r="C531" s="79" t="s">
        <v>1171</v>
      </c>
      <c r="D531" s="79" t="s">
        <v>1172</v>
      </c>
      <c r="E531" s="79" t="s">
        <v>1173</v>
      </c>
      <c r="F531" s="79" t="s">
        <v>1174</v>
      </c>
      <c r="G531" s="79" t="s">
        <v>1175</v>
      </c>
      <c r="H531" s="79" t="s">
        <v>1176</v>
      </c>
      <c r="I531" s="79" t="s">
        <v>1449</v>
      </c>
      <c r="J531" s="80">
        <v>0</v>
      </c>
      <c r="K531" s="80">
        <v>657889376</v>
      </c>
      <c r="L531" s="80">
        <v>0</v>
      </c>
      <c r="M531" s="80">
        <v>0</v>
      </c>
      <c r="N531" s="80">
        <v>0</v>
      </c>
      <c r="O531" s="102">
        <v>657889376</v>
      </c>
      <c r="P531" s="104" t="s">
        <v>1552</v>
      </c>
    </row>
    <row r="532" spans="1:17" x14ac:dyDescent="0.45">
      <c r="A532" s="79" t="s">
        <v>1169</v>
      </c>
      <c r="B532" s="79" t="s">
        <v>1170</v>
      </c>
      <c r="C532" s="79" t="s">
        <v>1171</v>
      </c>
      <c r="D532" s="79" t="s">
        <v>1172</v>
      </c>
      <c r="E532" s="79" t="s">
        <v>1173</v>
      </c>
      <c r="F532" s="79" t="s">
        <v>1174</v>
      </c>
      <c r="G532" s="79" t="s">
        <v>1177</v>
      </c>
      <c r="H532" s="79" t="s">
        <v>1178</v>
      </c>
      <c r="I532" s="79" t="s">
        <v>1449</v>
      </c>
      <c r="J532" s="80">
        <v>0</v>
      </c>
      <c r="K532" s="80">
        <v>13532712</v>
      </c>
      <c r="L532" s="80">
        <v>0</v>
      </c>
      <c r="M532" s="80">
        <v>0</v>
      </c>
      <c r="N532" s="80">
        <v>0</v>
      </c>
      <c r="O532" s="102">
        <v>13532712</v>
      </c>
      <c r="P532" s="104" t="s">
        <v>1552</v>
      </c>
    </row>
    <row r="533" spans="1:17" x14ac:dyDescent="0.45">
      <c r="A533" s="79" t="s">
        <v>1169</v>
      </c>
      <c r="B533" s="79" t="s">
        <v>1170</v>
      </c>
      <c r="C533" s="79" t="s">
        <v>1171</v>
      </c>
      <c r="D533" s="79" t="s">
        <v>1172</v>
      </c>
      <c r="E533" s="79" t="s">
        <v>1173</v>
      </c>
      <c r="F533" s="79" t="s">
        <v>1174</v>
      </c>
      <c r="G533" s="79" t="s">
        <v>469</v>
      </c>
      <c r="H533" s="79" t="s">
        <v>470</v>
      </c>
      <c r="I533" s="79" t="s">
        <v>1449</v>
      </c>
      <c r="J533" s="80">
        <v>0</v>
      </c>
      <c r="K533" s="80">
        <v>0</v>
      </c>
      <c r="L533" s="80">
        <v>0</v>
      </c>
      <c r="M533" s="80">
        <v>34254142</v>
      </c>
      <c r="N533" s="80">
        <v>0</v>
      </c>
      <c r="O533" s="102">
        <v>34254142</v>
      </c>
      <c r="P533" s="104" t="s">
        <v>1552</v>
      </c>
    </row>
    <row r="534" spans="1:17" x14ac:dyDescent="0.45">
      <c r="A534" s="79" t="s">
        <v>1169</v>
      </c>
      <c r="B534" s="79" t="s">
        <v>1170</v>
      </c>
      <c r="C534" s="79" t="s">
        <v>1171</v>
      </c>
      <c r="D534" s="79" t="s">
        <v>1172</v>
      </c>
      <c r="E534" s="79" t="s">
        <v>1173</v>
      </c>
      <c r="F534" s="79" t="s">
        <v>1174</v>
      </c>
      <c r="G534" s="79" t="s">
        <v>471</v>
      </c>
      <c r="H534" s="79" t="s">
        <v>472</v>
      </c>
      <c r="I534" s="79" t="s">
        <v>1449</v>
      </c>
      <c r="J534" s="80">
        <v>0</v>
      </c>
      <c r="K534" s="80">
        <v>0</v>
      </c>
      <c r="L534" s="80">
        <v>0</v>
      </c>
      <c r="M534" s="80">
        <v>137959140</v>
      </c>
      <c r="N534" s="80">
        <v>0</v>
      </c>
      <c r="O534" s="102">
        <v>137959140</v>
      </c>
      <c r="P534" s="104" t="s">
        <v>1552</v>
      </c>
    </row>
    <row r="535" spans="1:17" x14ac:dyDescent="0.45">
      <c r="A535" s="79" t="s">
        <v>1169</v>
      </c>
      <c r="B535" s="79" t="s">
        <v>1170</v>
      </c>
      <c r="C535" s="79" t="s">
        <v>1171</v>
      </c>
      <c r="D535" s="79" t="s">
        <v>1172</v>
      </c>
      <c r="E535" s="79" t="s">
        <v>1179</v>
      </c>
      <c r="F535" s="79" t="s">
        <v>1180</v>
      </c>
      <c r="G535" s="79" t="s">
        <v>444</v>
      </c>
      <c r="H535" s="79" t="s">
        <v>444</v>
      </c>
      <c r="I535" s="79" t="s">
        <v>444</v>
      </c>
      <c r="J535" s="80">
        <v>0</v>
      </c>
      <c r="K535" s="80">
        <v>19541182643</v>
      </c>
      <c r="L535" s="80">
        <v>0</v>
      </c>
      <c r="M535" s="80">
        <v>6232746144</v>
      </c>
      <c r="N535" s="80">
        <v>0</v>
      </c>
      <c r="O535" s="102">
        <v>25773928787</v>
      </c>
      <c r="P535" s="104" t="s">
        <v>1553</v>
      </c>
    </row>
    <row r="536" spans="1:17" x14ac:dyDescent="0.45">
      <c r="A536" s="79" t="s">
        <v>1181</v>
      </c>
      <c r="B536" s="79" t="s">
        <v>1182</v>
      </c>
      <c r="C536" s="79" t="s">
        <v>1183</v>
      </c>
      <c r="D536" s="79" t="s">
        <v>129</v>
      </c>
      <c r="E536" s="79" t="s">
        <v>1184</v>
      </c>
      <c r="F536" s="79" t="s">
        <v>1185</v>
      </c>
      <c r="G536" s="79" t="s">
        <v>738</v>
      </c>
      <c r="H536" s="79" t="s">
        <v>739</v>
      </c>
      <c r="I536" s="79" t="s">
        <v>444</v>
      </c>
      <c r="J536" s="80">
        <v>0</v>
      </c>
      <c r="K536" s="80">
        <v>0</v>
      </c>
      <c r="L536" s="80">
        <v>2908567188</v>
      </c>
      <c r="M536" s="80">
        <v>0</v>
      </c>
      <c r="N536" s="94">
        <v>2908567188</v>
      </c>
      <c r="O536" s="80">
        <v>0</v>
      </c>
      <c r="P536" s="117" t="s">
        <v>1547</v>
      </c>
    </row>
    <row r="537" spans="1:17" x14ac:dyDescent="0.45">
      <c r="A537" s="79" t="s">
        <v>1181</v>
      </c>
      <c r="B537" s="79" t="s">
        <v>1182</v>
      </c>
      <c r="C537" s="79" t="s">
        <v>1183</v>
      </c>
      <c r="D537" s="79" t="s">
        <v>129</v>
      </c>
      <c r="E537" s="79" t="s">
        <v>1184</v>
      </c>
      <c r="F537" s="79" t="s">
        <v>1185</v>
      </c>
      <c r="G537" s="79" t="s">
        <v>740</v>
      </c>
      <c r="H537" s="79" t="s">
        <v>741</v>
      </c>
      <c r="I537" s="79" t="s">
        <v>444</v>
      </c>
      <c r="J537" s="80">
        <v>0</v>
      </c>
      <c r="K537" s="80">
        <v>0</v>
      </c>
      <c r="L537" s="80">
        <v>1255194384</v>
      </c>
      <c r="M537" s="80">
        <v>758908</v>
      </c>
      <c r="N537" s="94">
        <v>1254435476</v>
      </c>
      <c r="O537" s="80">
        <v>0</v>
      </c>
      <c r="P537" s="117" t="s">
        <v>1547</v>
      </c>
    </row>
    <row r="538" spans="1:17" x14ac:dyDescent="0.45">
      <c r="A538" s="79" t="s">
        <v>1181</v>
      </c>
      <c r="B538" s="79" t="s">
        <v>1182</v>
      </c>
      <c r="C538" s="79" t="s">
        <v>1183</v>
      </c>
      <c r="D538" s="79" t="s">
        <v>129</v>
      </c>
      <c r="E538" s="79" t="s">
        <v>1184</v>
      </c>
      <c r="F538" s="79" t="s">
        <v>1185</v>
      </c>
      <c r="G538" s="79" t="s">
        <v>742</v>
      </c>
      <c r="H538" s="79" t="s">
        <v>743</v>
      </c>
      <c r="I538" s="79" t="s">
        <v>444</v>
      </c>
      <c r="J538" s="80">
        <v>0</v>
      </c>
      <c r="K538" s="80">
        <v>0</v>
      </c>
      <c r="L538" s="80">
        <v>522026444</v>
      </c>
      <c r="M538" s="80">
        <v>0</v>
      </c>
      <c r="N538" s="94">
        <v>522026444</v>
      </c>
      <c r="O538" s="80">
        <v>0</v>
      </c>
      <c r="P538" s="117" t="s">
        <v>1547</v>
      </c>
    </row>
    <row r="539" spans="1:17" x14ac:dyDescent="0.45">
      <c r="A539" s="79" t="s">
        <v>1181</v>
      </c>
      <c r="B539" s="79" t="s">
        <v>1182</v>
      </c>
      <c r="C539" s="79" t="s">
        <v>1183</v>
      </c>
      <c r="D539" s="79" t="s">
        <v>129</v>
      </c>
      <c r="E539" s="79" t="s">
        <v>1184</v>
      </c>
      <c r="F539" s="79" t="s">
        <v>1185</v>
      </c>
      <c r="G539" s="79" t="s">
        <v>744</v>
      </c>
      <c r="H539" s="79" t="s">
        <v>745</v>
      </c>
      <c r="I539" s="79" t="s">
        <v>444</v>
      </c>
      <c r="J539" s="80">
        <v>0</v>
      </c>
      <c r="K539" s="80">
        <v>0</v>
      </c>
      <c r="L539" s="80">
        <v>1764248034</v>
      </c>
      <c r="M539" s="80">
        <v>3419855</v>
      </c>
      <c r="N539" s="94">
        <v>1760828179</v>
      </c>
      <c r="O539" s="80">
        <v>0</v>
      </c>
      <c r="P539" s="117" t="s">
        <v>1547</v>
      </c>
    </row>
    <row r="540" spans="1:17" x14ac:dyDescent="0.45">
      <c r="A540" s="79" t="s">
        <v>1181</v>
      </c>
      <c r="B540" s="79" t="s">
        <v>1182</v>
      </c>
      <c r="C540" s="79" t="s">
        <v>1183</v>
      </c>
      <c r="D540" s="79" t="s">
        <v>129</v>
      </c>
      <c r="E540" s="79" t="s">
        <v>1184</v>
      </c>
      <c r="F540" s="79" t="s">
        <v>1185</v>
      </c>
      <c r="G540" s="79" t="s">
        <v>746</v>
      </c>
      <c r="H540" s="79" t="s">
        <v>747</v>
      </c>
      <c r="I540" s="79" t="s">
        <v>444</v>
      </c>
      <c r="J540" s="80">
        <v>0</v>
      </c>
      <c r="K540" s="80">
        <v>0</v>
      </c>
      <c r="L540" s="80">
        <v>450823685</v>
      </c>
      <c r="M540" s="80">
        <v>47507523</v>
      </c>
      <c r="N540" s="94">
        <v>403316162</v>
      </c>
      <c r="O540" s="80">
        <v>0</v>
      </c>
      <c r="P540" s="117" t="s">
        <v>1547</v>
      </c>
    </row>
    <row r="541" spans="1:17" x14ac:dyDescent="0.45">
      <c r="A541" s="79" t="s">
        <v>1181</v>
      </c>
      <c r="B541" s="79" t="s">
        <v>1182</v>
      </c>
      <c r="C541" s="79" t="s">
        <v>1183</v>
      </c>
      <c r="D541" s="79" t="s">
        <v>129</v>
      </c>
      <c r="E541" s="79" t="s">
        <v>1186</v>
      </c>
      <c r="F541" s="79" t="s">
        <v>1187</v>
      </c>
      <c r="G541" s="79" t="s">
        <v>738</v>
      </c>
      <c r="H541" s="79" t="s">
        <v>739</v>
      </c>
      <c r="I541" s="79" t="s">
        <v>444</v>
      </c>
      <c r="J541" s="80">
        <v>0</v>
      </c>
      <c r="K541" s="80">
        <v>0</v>
      </c>
      <c r="L541" s="80">
        <v>650861758</v>
      </c>
      <c r="M541" s="80">
        <v>0</v>
      </c>
      <c r="N541" s="94">
        <v>650861758</v>
      </c>
      <c r="O541" s="80">
        <v>0</v>
      </c>
      <c r="P541" s="117" t="s">
        <v>1547</v>
      </c>
      <c r="Q541" s="114"/>
    </row>
    <row r="542" spans="1:17" x14ac:dyDescent="0.45">
      <c r="A542" s="79" t="s">
        <v>1181</v>
      </c>
      <c r="B542" s="79" t="s">
        <v>1182</v>
      </c>
      <c r="C542" s="79" t="s">
        <v>1183</v>
      </c>
      <c r="D542" s="79" t="s">
        <v>129</v>
      </c>
      <c r="E542" s="79" t="s">
        <v>1186</v>
      </c>
      <c r="F542" s="79" t="s">
        <v>1187</v>
      </c>
      <c r="G542" s="79" t="s">
        <v>740</v>
      </c>
      <c r="H542" s="79" t="s">
        <v>741</v>
      </c>
      <c r="I542" s="79" t="s">
        <v>444</v>
      </c>
      <c r="J542" s="80">
        <v>0</v>
      </c>
      <c r="K542" s="80">
        <v>0</v>
      </c>
      <c r="L542" s="80">
        <v>195034452</v>
      </c>
      <c r="M542" s="80">
        <v>0</v>
      </c>
      <c r="N542" s="94">
        <v>195034452</v>
      </c>
      <c r="O542" s="80">
        <v>0</v>
      </c>
      <c r="P542" s="117" t="s">
        <v>1547</v>
      </c>
      <c r="Q542" s="114"/>
    </row>
    <row r="543" spans="1:17" x14ac:dyDescent="0.45">
      <c r="A543" s="79" t="s">
        <v>1181</v>
      </c>
      <c r="B543" s="79" t="s">
        <v>1182</v>
      </c>
      <c r="C543" s="79" t="s">
        <v>1183</v>
      </c>
      <c r="D543" s="79" t="s">
        <v>129</v>
      </c>
      <c r="E543" s="79" t="s">
        <v>1186</v>
      </c>
      <c r="F543" s="79" t="s">
        <v>1187</v>
      </c>
      <c r="G543" s="79" t="s">
        <v>742</v>
      </c>
      <c r="H543" s="79" t="s">
        <v>743</v>
      </c>
      <c r="I543" s="79" t="s">
        <v>444</v>
      </c>
      <c r="J543" s="80">
        <v>0</v>
      </c>
      <c r="K543" s="80">
        <v>0</v>
      </c>
      <c r="L543" s="80">
        <v>342000717</v>
      </c>
      <c r="M543" s="80">
        <v>0</v>
      </c>
      <c r="N543" s="94">
        <v>342000717</v>
      </c>
      <c r="O543" s="80">
        <v>0</v>
      </c>
      <c r="P543" s="117" t="s">
        <v>1547</v>
      </c>
      <c r="Q543" s="123"/>
    </row>
    <row r="544" spans="1:17" x14ac:dyDescent="0.45">
      <c r="A544" s="79" t="s">
        <v>1181</v>
      </c>
      <c r="B544" s="79" t="s">
        <v>1182</v>
      </c>
      <c r="C544" s="79" t="s">
        <v>1183</v>
      </c>
      <c r="D544" s="79" t="s">
        <v>129</v>
      </c>
      <c r="E544" s="79" t="s">
        <v>1186</v>
      </c>
      <c r="F544" s="79" t="s">
        <v>1187</v>
      </c>
      <c r="G544" s="79" t="s">
        <v>744</v>
      </c>
      <c r="H544" s="79" t="s">
        <v>745</v>
      </c>
      <c r="I544" s="79" t="s">
        <v>444</v>
      </c>
      <c r="J544" s="80">
        <v>0</v>
      </c>
      <c r="K544" s="80">
        <v>0</v>
      </c>
      <c r="L544" s="80">
        <v>403514916</v>
      </c>
      <c r="M544" s="80">
        <v>0</v>
      </c>
      <c r="N544" s="94">
        <v>403514916</v>
      </c>
      <c r="O544" s="80">
        <v>0</v>
      </c>
      <c r="P544" s="117" t="s">
        <v>1547</v>
      </c>
    </row>
    <row r="545" spans="1:16" x14ac:dyDescent="0.45">
      <c r="A545" s="79" t="s">
        <v>1181</v>
      </c>
      <c r="B545" s="79" t="s">
        <v>1182</v>
      </c>
      <c r="C545" s="79" t="s">
        <v>1183</v>
      </c>
      <c r="D545" s="79" t="s">
        <v>129</v>
      </c>
      <c r="E545" s="79" t="s">
        <v>1188</v>
      </c>
      <c r="F545" s="79" t="s">
        <v>1189</v>
      </c>
      <c r="G545" s="79" t="s">
        <v>744</v>
      </c>
      <c r="H545" s="79" t="s">
        <v>745</v>
      </c>
      <c r="I545" s="79" t="s">
        <v>444</v>
      </c>
      <c r="J545" s="80">
        <v>0</v>
      </c>
      <c r="K545" s="80">
        <v>0</v>
      </c>
      <c r="L545" s="80">
        <v>198122540</v>
      </c>
      <c r="M545" s="80">
        <v>0</v>
      </c>
      <c r="N545" s="94">
        <v>198122540</v>
      </c>
      <c r="O545" s="80">
        <v>0</v>
      </c>
      <c r="P545" s="117" t="s">
        <v>1547</v>
      </c>
    </row>
    <row r="546" spans="1:16" x14ac:dyDescent="0.45">
      <c r="A546" s="79" t="s">
        <v>1181</v>
      </c>
      <c r="B546" s="79" t="s">
        <v>1182</v>
      </c>
      <c r="C546" s="79" t="s">
        <v>1183</v>
      </c>
      <c r="D546" s="79" t="s">
        <v>129</v>
      </c>
      <c r="E546" s="79" t="s">
        <v>1190</v>
      </c>
      <c r="F546" s="79" t="s">
        <v>1191</v>
      </c>
      <c r="G546" s="79" t="s">
        <v>738</v>
      </c>
      <c r="H546" s="79" t="s">
        <v>739</v>
      </c>
      <c r="I546" s="79" t="s">
        <v>444</v>
      </c>
      <c r="J546" s="80">
        <v>0</v>
      </c>
      <c r="K546" s="80">
        <v>0</v>
      </c>
      <c r="L546" s="80">
        <v>234000000</v>
      </c>
      <c r="M546" s="80">
        <v>0</v>
      </c>
      <c r="N546" s="94">
        <v>234000000</v>
      </c>
      <c r="O546" s="80">
        <v>0</v>
      </c>
      <c r="P546" s="117" t="s">
        <v>1547</v>
      </c>
    </row>
    <row r="547" spans="1:16" x14ac:dyDescent="0.45">
      <c r="A547" s="79" t="s">
        <v>1181</v>
      </c>
      <c r="B547" s="79" t="s">
        <v>1182</v>
      </c>
      <c r="C547" s="79" t="s">
        <v>1183</v>
      </c>
      <c r="D547" s="79" t="s">
        <v>129</v>
      </c>
      <c r="E547" s="79" t="s">
        <v>1190</v>
      </c>
      <c r="F547" s="79" t="s">
        <v>1191</v>
      </c>
      <c r="G547" s="79" t="s">
        <v>740</v>
      </c>
      <c r="H547" s="79" t="s">
        <v>741</v>
      </c>
      <c r="I547" s="79" t="s">
        <v>444</v>
      </c>
      <c r="J547" s="80">
        <v>0</v>
      </c>
      <c r="K547" s="80">
        <v>0</v>
      </c>
      <c r="L547" s="80">
        <v>214000000</v>
      </c>
      <c r="M547" s="80">
        <v>0</v>
      </c>
      <c r="N547" s="94">
        <v>214000000</v>
      </c>
      <c r="O547" s="80">
        <v>0</v>
      </c>
      <c r="P547" s="117" t="s">
        <v>1547</v>
      </c>
    </row>
    <row r="548" spans="1:16" x14ac:dyDescent="0.45">
      <c r="A548" s="79" t="s">
        <v>1181</v>
      </c>
      <c r="B548" s="79" t="s">
        <v>1182</v>
      </c>
      <c r="C548" s="79" t="s">
        <v>1183</v>
      </c>
      <c r="D548" s="79" t="s">
        <v>129</v>
      </c>
      <c r="E548" s="79" t="s">
        <v>1190</v>
      </c>
      <c r="F548" s="79" t="s">
        <v>1191</v>
      </c>
      <c r="G548" s="79" t="s">
        <v>742</v>
      </c>
      <c r="H548" s="79" t="s">
        <v>743</v>
      </c>
      <c r="I548" s="79" t="s">
        <v>444</v>
      </c>
      <c r="J548" s="80">
        <v>0</v>
      </c>
      <c r="K548" s="80">
        <v>0</v>
      </c>
      <c r="L548" s="80">
        <v>137209677</v>
      </c>
      <c r="M548" s="80">
        <v>0</v>
      </c>
      <c r="N548" s="94">
        <v>137209677</v>
      </c>
      <c r="O548" s="80">
        <v>0</v>
      </c>
      <c r="P548" s="117" t="s">
        <v>1547</v>
      </c>
    </row>
    <row r="549" spans="1:16" x14ac:dyDescent="0.45">
      <c r="A549" s="79" t="s">
        <v>1181</v>
      </c>
      <c r="B549" s="79" t="s">
        <v>1182</v>
      </c>
      <c r="C549" s="79" t="s">
        <v>1183</v>
      </c>
      <c r="D549" s="79" t="s">
        <v>129</v>
      </c>
      <c r="E549" s="79" t="s">
        <v>1190</v>
      </c>
      <c r="F549" s="79" t="s">
        <v>1191</v>
      </c>
      <c r="G549" s="79" t="s">
        <v>744</v>
      </c>
      <c r="H549" s="79" t="s">
        <v>745</v>
      </c>
      <c r="I549" s="79" t="s">
        <v>444</v>
      </c>
      <c r="J549" s="80">
        <v>0</v>
      </c>
      <c r="K549" s="80">
        <v>0</v>
      </c>
      <c r="L549" s="80">
        <v>262000000</v>
      </c>
      <c r="M549" s="80">
        <v>0</v>
      </c>
      <c r="N549" s="94">
        <v>262000000</v>
      </c>
      <c r="O549" s="80">
        <v>0</v>
      </c>
      <c r="P549" s="117" t="s">
        <v>1547</v>
      </c>
    </row>
    <row r="550" spans="1:16" x14ac:dyDescent="0.45">
      <c r="A550" s="79" t="s">
        <v>1181</v>
      </c>
      <c r="B550" s="79" t="s">
        <v>1182</v>
      </c>
      <c r="C550" s="79" t="s">
        <v>1183</v>
      </c>
      <c r="D550" s="79" t="s">
        <v>129</v>
      </c>
      <c r="E550" s="79" t="s">
        <v>1190</v>
      </c>
      <c r="F550" s="79" t="s">
        <v>1191</v>
      </c>
      <c r="G550" s="79" t="s">
        <v>746</v>
      </c>
      <c r="H550" s="79" t="s">
        <v>747</v>
      </c>
      <c r="I550" s="79" t="s">
        <v>444</v>
      </c>
      <c r="J550" s="80">
        <v>0</v>
      </c>
      <c r="K550" s="80">
        <v>0</v>
      </c>
      <c r="L550" s="80">
        <v>29000000</v>
      </c>
      <c r="M550" s="80">
        <v>0</v>
      </c>
      <c r="N550" s="94">
        <v>29000000</v>
      </c>
      <c r="O550" s="80">
        <v>0</v>
      </c>
      <c r="P550" s="117" t="s">
        <v>1547</v>
      </c>
    </row>
    <row r="551" spans="1:16" x14ac:dyDescent="0.45">
      <c r="A551" s="79" t="s">
        <v>1181</v>
      </c>
      <c r="B551" s="79" t="s">
        <v>1182</v>
      </c>
      <c r="C551" s="79" t="s">
        <v>1183</v>
      </c>
      <c r="D551" s="79" t="s">
        <v>129</v>
      </c>
      <c r="E551" s="79" t="s">
        <v>1192</v>
      </c>
      <c r="F551" s="79" t="s">
        <v>1193</v>
      </c>
      <c r="G551" s="79" t="s">
        <v>740</v>
      </c>
      <c r="H551" s="79" t="s">
        <v>741</v>
      </c>
      <c r="I551" s="79" t="s">
        <v>444</v>
      </c>
      <c r="J551" s="80">
        <v>0</v>
      </c>
      <c r="K551" s="80">
        <v>0</v>
      </c>
      <c r="L551" s="80">
        <v>32027259</v>
      </c>
      <c r="M551" s="80">
        <v>0</v>
      </c>
      <c r="N551" s="94">
        <v>32027259</v>
      </c>
      <c r="O551" s="80">
        <v>0</v>
      </c>
      <c r="P551" s="117" t="s">
        <v>1547</v>
      </c>
    </row>
    <row r="552" spans="1:16" x14ac:dyDescent="0.45">
      <c r="A552" s="79" t="s">
        <v>1181</v>
      </c>
      <c r="B552" s="79" t="s">
        <v>1182</v>
      </c>
      <c r="C552" s="79" t="s">
        <v>1183</v>
      </c>
      <c r="D552" s="79" t="s">
        <v>129</v>
      </c>
      <c r="E552" s="79" t="s">
        <v>1192</v>
      </c>
      <c r="F552" s="79" t="s">
        <v>1193</v>
      </c>
      <c r="G552" s="79" t="s">
        <v>742</v>
      </c>
      <c r="H552" s="79" t="s">
        <v>743</v>
      </c>
      <c r="I552" s="79" t="s">
        <v>444</v>
      </c>
      <c r="J552" s="80">
        <v>0</v>
      </c>
      <c r="K552" s="80">
        <v>0</v>
      </c>
      <c r="L552" s="80">
        <v>45400248</v>
      </c>
      <c r="M552" s="80">
        <v>0</v>
      </c>
      <c r="N552" s="94">
        <v>45400248</v>
      </c>
      <c r="O552" s="80">
        <v>0</v>
      </c>
      <c r="P552" s="117" t="s">
        <v>1547</v>
      </c>
    </row>
    <row r="553" spans="1:16" x14ac:dyDescent="0.45">
      <c r="A553" s="79" t="s">
        <v>1181</v>
      </c>
      <c r="B553" s="79" t="s">
        <v>1182</v>
      </c>
      <c r="C553" s="79" t="s">
        <v>1183</v>
      </c>
      <c r="D553" s="79" t="s">
        <v>129</v>
      </c>
      <c r="E553" s="79" t="s">
        <v>1192</v>
      </c>
      <c r="F553" s="79" t="s">
        <v>1193</v>
      </c>
      <c r="G553" s="79" t="s">
        <v>744</v>
      </c>
      <c r="H553" s="79" t="s">
        <v>745</v>
      </c>
      <c r="I553" s="79" t="s">
        <v>444</v>
      </c>
      <c r="J553" s="80">
        <v>0</v>
      </c>
      <c r="K553" s="80">
        <v>0</v>
      </c>
      <c r="L553" s="80">
        <v>22700124</v>
      </c>
      <c r="M553" s="80">
        <v>0</v>
      </c>
      <c r="N553" s="94">
        <v>22700124</v>
      </c>
      <c r="O553" s="80">
        <v>0</v>
      </c>
      <c r="P553" s="117" t="s">
        <v>1547</v>
      </c>
    </row>
    <row r="554" spans="1:16" x14ac:dyDescent="0.45">
      <c r="A554" s="79" t="s">
        <v>1181</v>
      </c>
      <c r="B554" s="79" t="s">
        <v>1182</v>
      </c>
      <c r="C554" s="79" t="s">
        <v>1183</v>
      </c>
      <c r="D554" s="79" t="s">
        <v>129</v>
      </c>
      <c r="E554" s="79" t="s">
        <v>1192</v>
      </c>
      <c r="F554" s="79" t="s">
        <v>1193</v>
      </c>
      <c r="G554" s="79" t="s">
        <v>746</v>
      </c>
      <c r="H554" s="79" t="s">
        <v>747</v>
      </c>
      <c r="I554" s="79" t="s">
        <v>444</v>
      </c>
      <c r="J554" s="80">
        <v>0</v>
      </c>
      <c r="K554" s="80">
        <v>0</v>
      </c>
      <c r="L554" s="80">
        <v>9327135</v>
      </c>
      <c r="M554" s="80">
        <v>0</v>
      </c>
      <c r="N554" s="94">
        <v>9327135</v>
      </c>
      <c r="O554" s="80">
        <v>0</v>
      </c>
      <c r="P554" s="117" t="s">
        <v>1547</v>
      </c>
    </row>
    <row r="555" spans="1:16" x14ac:dyDescent="0.45">
      <c r="A555" s="79" t="s">
        <v>1181</v>
      </c>
      <c r="B555" s="79" t="s">
        <v>1182</v>
      </c>
      <c r="C555" s="79" t="s">
        <v>1183</v>
      </c>
      <c r="D555" s="79" t="s">
        <v>129</v>
      </c>
      <c r="E555" s="79" t="s">
        <v>1194</v>
      </c>
      <c r="F555" s="79" t="s">
        <v>1195</v>
      </c>
      <c r="G555" s="79" t="s">
        <v>738</v>
      </c>
      <c r="H555" s="79" t="s">
        <v>739</v>
      </c>
      <c r="I555" s="79" t="s">
        <v>444</v>
      </c>
      <c r="J555" s="80">
        <v>0</v>
      </c>
      <c r="K555" s="80">
        <v>0</v>
      </c>
      <c r="L555" s="80">
        <v>171938430</v>
      </c>
      <c r="M555" s="80">
        <v>0</v>
      </c>
      <c r="N555" s="94">
        <v>171938430</v>
      </c>
      <c r="O555" s="80">
        <v>0</v>
      </c>
      <c r="P555" s="117" t="s">
        <v>1547</v>
      </c>
    </row>
    <row r="556" spans="1:16" x14ac:dyDescent="0.45">
      <c r="A556" s="79" t="s">
        <v>1181</v>
      </c>
      <c r="B556" s="79" t="s">
        <v>1182</v>
      </c>
      <c r="C556" s="79" t="s">
        <v>1183</v>
      </c>
      <c r="D556" s="79" t="s">
        <v>129</v>
      </c>
      <c r="E556" s="79" t="s">
        <v>1194</v>
      </c>
      <c r="F556" s="79" t="s">
        <v>1195</v>
      </c>
      <c r="G556" s="79" t="s">
        <v>740</v>
      </c>
      <c r="H556" s="79" t="s">
        <v>741</v>
      </c>
      <c r="I556" s="79" t="s">
        <v>444</v>
      </c>
      <c r="J556" s="80">
        <v>0</v>
      </c>
      <c r="K556" s="80">
        <v>0</v>
      </c>
      <c r="L556" s="80">
        <v>136148217</v>
      </c>
      <c r="M556" s="80">
        <v>0</v>
      </c>
      <c r="N556" s="94">
        <v>136148217</v>
      </c>
      <c r="O556" s="80">
        <v>0</v>
      </c>
      <c r="P556" s="117" t="s">
        <v>1547</v>
      </c>
    </row>
    <row r="557" spans="1:16" x14ac:dyDescent="0.45">
      <c r="A557" s="79" t="s">
        <v>1181</v>
      </c>
      <c r="B557" s="79" t="s">
        <v>1182</v>
      </c>
      <c r="C557" s="79" t="s">
        <v>1183</v>
      </c>
      <c r="D557" s="79" t="s">
        <v>129</v>
      </c>
      <c r="E557" s="79" t="s">
        <v>1194</v>
      </c>
      <c r="F557" s="79" t="s">
        <v>1195</v>
      </c>
      <c r="G557" s="79" t="s">
        <v>742</v>
      </c>
      <c r="H557" s="79" t="s">
        <v>743</v>
      </c>
      <c r="I557" s="79" t="s">
        <v>444</v>
      </c>
      <c r="J557" s="80">
        <v>0</v>
      </c>
      <c r="K557" s="80">
        <v>0</v>
      </c>
      <c r="L557" s="80">
        <v>103437428</v>
      </c>
      <c r="M557" s="80">
        <v>0</v>
      </c>
      <c r="N557" s="94">
        <v>103437428</v>
      </c>
      <c r="O557" s="80">
        <v>0</v>
      </c>
      <c r="P557" s="117" t="s">
        <v>1547</v>
      </c>
    </row>
    <row r="558" spans="1:16" x14ac:dyDescent="0.45">
      <c r="A558" s="79" t="s">
        <v>1181</v>
      </c>
      <c r="B558" s="79" t="s">
        <v>1182</v>
      </c>
      <c r="C558" s="79" t="s">
        <v>1183</v>
      </c>
      <c r="D558" s="79" t="s">
        <v>129</v>
      </c>
      <c r="E558" s="79" t="s">
        <v>1194</v>
      </c>
      <c r="F558" s="79" t="s">
        <v>1195</v>
      </c>
      <c r="G558" s="79" t="s">
        <v>744</v>
      </c>
      <c r="H558" s="79" t="s">
        <v>745</v>
      </c>
      <c r="I558" s="79" t="s">
        <v>444</v>
      </c>
      <c r="J558" s="80">
        <v>0</v>
      </c>
      <c r="K558" s="80">
        <v>0</v>
      </c>
      <c r="L558" s="80">
        <v>148667099</v>
      </c>
      <c r="M558" s="80">
        <v>0</v>
      </c>
      <c r="N558" s="94">
        <v>148667099</v>
      </c>
      <c r="O558" s="80">
        <v>0</v>
      </c>
      <c r="P558" s="117" t="s">
        <v>1547</v>
      </c>
    </row>
    <row r="559" spans="1:16" x14ac:dyDescent="0.45">
      <c r="A559" s="79" t="s">
        <v>1181</v>
      </c>
      <c r="B559" s="79" t="s">
        <v>1182</v>
      </c>
      <c r="C559" s="79" t="s">
        <v>1183</v>
      </c>
      <c r="D559" s="79" t="s">
        <v>129</v>
      </c>
      <c r="E559" s="79" t="s">
        <v>1194</v>
      </c>
      <c r="F559" s="79" t="s">
        <v>1195</v>
      </c>
      <c r="G559" s="79" t="s">
        <v>746</v>
      </c>
      <c r="H559" s="79" t="s">
        <v>747</v>
      </c>
      <c r="I559" s="79" t="s">
        <v>444</v>
      </c>
      <c r="J559" s="80">
        <v>0</v>
      </c>
      <c r="K559" s="80">
        <v>0</v>
      </c>
      <c r="L559" s="80">
        <v>24271818</v>
      </c>
      <c r="M559" s="80">
        <v>0</v>
      </c>
      <c r="N559" s="94">
        <v>24271818</v>
      </c>
      <c r="O559" s="80">
        <v>0</v>
      </c>
      <c r="P559" s="117" t="s">
        <v>1547</v>
      </c>
    </row>
    <row r="560" spans="1:16" x14ac:dyDescent="0.45">
      <c r="A560" s="79" t="s">
        <v>1181</v>
      </c>
      <c r="B560" s="79" t="s">
        <v>1182</v>
      </c>
      <c r="C560" s="79" t="s">
        <v>1183</v>
      </c>
      <c r="D560" s="79" t="s">
        <v>129</v>
      </c>
      <c r="E560" s="79" t="s">
        <v>1196</v>
      </c>
      <c r="F560" s="79" t="s">
        <v>1197</v>
      </c>
      <c r="G560" s="79" t="s">
        <v>738</v>
      </c>
      <c r="H560" s="79" t="s">
        <v>739</v>
      </c>
      <c r="I560" s="79" t="s">
        <v>444</v>
      </c>
      <c r="J560" s="80">
        <v>0</v>
      </c>
      <c r="K560" s="80">
        <v>0</v>
      </c>
      <c r="L560" s="80">
        <v>3722134</v>
      </c>
      <c r="M560" s="80">
        <v>0</v>
      </c>
      <c r="N560" s="94">
        <v>3722134</v>
      </c>
      <c r="O560" s="80">
        <v>0</v>
      </c>
      <c r="P560" s="117" t="s">
        <v>1547</v>
      </c>
    </row>
    <row r="561" spans="1:16" x14ac:dyDescent="0.45">
      <c r="A561" s="79" t="s">
        <v>1181</v>
      </c>
      <c r="B561" s="79" t="s">
        <v>1182</v>
      </c>
      <c r="C561" s="79" t="s">
        <v>1183</v>
      </c>
      <c r="D561" s="79" t="s">
        <v>129</v>
      </c>
      <c r="E561" s="79" t="s">
        <v>1196</v>
      </c>
      <c r="F561" s="79" t="s">
        <v>1197</v>
      </c>
      <c r="G561" s="79" t="s">
        <v>744</v>
      </c>
      <c r="H561" s="79" t="s">
        <v>745</v>
      </c>
      <c r="I561" s="79" t="s">
        <v>444</v>
      </c>
      <c r="J561" s="80">
        <v>0</v>
      </c>
      <c r="K561" s="80">
        <v>0</v>
      </c>
      <c r="L561" s="80">
        <v>12358512</v>
      </c>
      <c r="M561" s="80">
        <v>0</v>
      </c>
      <c r="N561" s="94">
        <v>12358512</v>
      </c>
      <c r="O561" s="80">
        <v>0</v>
      </c>
      <c r="P561" s="117" t="s">
        <v>1547</v>
      </c>
    </row>
    <row r="562" spans="1:16" x14ac:dyDescent="0.45">
      <c r="A562" s="79" t="s">
        <v>1181</v>
      </c>
      <c r="B562" s="79" t="s">
        <v>1182</v>
      </c>
      <c r="C562" s="79" t="s">
        <v>1183</v>
      </c>
      <c r="D562" s="79" t="s">
        <v>129</v>
      </c>
      <c r="E562" s="79" t="s">
        <v>1196</v>
      </c>
      <c r="F562" s="79" t="s">
        <v>1197</v>
      </c>
      <c r="G562" s="79" t="s">
        <v>746</v>
      </c>
      <c r="H562" s="79" t="s">
        <v>747</v>
      </c>
      <c r="I562" s="79" t="s">
        <v>444</v>
      </c>
      <c r="J562" s="80">
        <v>0</v>
      </c>
      <c r="K562" s="80">
        <v>0</v>
      </c>
      <c r="L562" s="80">
        <v>33743064</v>
      </c>
      <c r="M562" s="80">
        <v>0</v>
      </c>
      <c r="N562" s="94">
        <v>33743064</v>
      </c>
      <c r="O562" s="80">
        <v>0</v>
      </c>
      <c r="P562" s="117" t="s">
        <v>1547</v>
      </c>
    </row>
    <row r="563" spans="1:16" x14ac:dyDescent="0.45">
      <c r="A563" s="79" t="s">
        <v>1181</v>
      </c>
      <c r="B563" s="79" t="s">
        <v>1182</v>
      </c>
      <c r="C563" s="79" t="s">
        <v>1183</v>
      </c>
      <c r="D563" s="79" t="s">
        <v>129</v>
      </c>
      <c r="E563" s="79" t="s">
        <v>1198</v>
      </c>
      <c r="F563" s="79" t="s">
        <v>1199</v>
      </c>
      <c r="G563" s="79" t="s">
        <v>738</v>
      </c>
      <c r="H563" s="79" t="s">
        <v>739</v>
      </c>
      <c r="I563" s="79" t="s">
        <v>444</v>
      </c>
      <c r="J563" s="80">
        <v>0</v>
      </c>
      <c r="K563" s="80">
        <v>0</v>
      </c>
      <c r="L563" s="80">
        <v>817080767</v>
      </c>
      <c r="M563" s="80">
        <v>0</v>
      </c>
      <c r="N563" s="94">
        <v>817080767</v>
      </c>
      <c r="O563" s="80">
        <v>0</v>
      </c>
      <c r="P563" s="117" t="s">
        <v>1547</v>
      </c>
    </row>
    <row r="564" spans="1:16" x14ac:dyDescent="0.45">
      <c r="A564" s="79" t="s">
        <v>1181</v>
      </c>
      <c r="B564" s="79" t="s">
        <v>1182</v>
      </c>
      <c r="C564" s="79" t="s">
        <v>1183</v>
      </c>
      <c r="D564" s="79" t="s">
        <v>129</v>
      </c>
      <c r="E564" s="79" t="s">
        <v>1198</v>
      </c>
      <c r="F564" s="79" t="s">
        <v>1199</v>
      </c>
      <c r="G564" s="79" t="s">
        <v>740</v>
      </c>
      <c r="H564" s="79" t="s">
        <v>741</v>
      </c>
      <c r="I564" s="79" t="s">
        <v>444</v>
      </c>
      <c r="J564" s="80">
        <v>0</v>
      </c>
      <c r="K564" s="80">
        <v>0</v>
      </c>
      <c r="L564" s="80">
        <v>391204430</v>
      </c>
      <c r="M564" s="80">
        <v>0</v>
      </c>
      <c r="N564" s="94">
        <v>391204430</v>
      </c>
      <c r="O564" s="80">
        <v>0</v>
      </c>
      <c r="P564" s="117" t="s">
        <v>1547</v>
      </c>
    </row>
    <row r="565" spans="1:16" x14ac:dyDescent="0.45">
      <c r="A565" s="79" t="s">
        <v>1181</v>
      </c>
      <c r="B565" s="79" t="s">
        <v>1182</v>
      </c>
      <c r="C565" s="79" t="s">
        <v>1183</v>
      </c>
      <c r="D565" s="79" t="s">
        <v>129</v>
      </c>
      <c r="E565" s="79" t="s">
        <v>1198</v>
      </c>
      <c r="F565" s="79" t="s">
        <v>1199</v>
      </c>
      <c r="G565" s="79" t="s">
        <v>742</v>
      </c>
      <c r="H565" s="79" t="s">
        <v>743</v>
      </c>
      <c r="I565" s="79" t="s">
        <v>444</v>
      </c>
      <c r="J565" s="80">
        <v>0</v>
      </c>
      <c r="K565" s="80">
        <v>0</v>
      </c>
      <c r="L565" s="80">
        <v>238374271</v>
      </c>
      <c r="M565" s="80">
        <v>0</v>
      </c>
      <c r="N565" s="94">
        <v>238374271</v>
      </c>
      <c r="O565" s="80">
        <v>0</v>
      </c>
      <c r="P565" s="117" t="s">
        <v>1547</v>
      </c>
    </row>
    <row r="566" spans="1:16" x14ac:dyDescent="0.45">
      <c r="A566" s="79" t="s">
        <v>1181</v>
      </c>
      <c r="B566" s="79" t="s">
        <v>1182</v>
      </c>
      <c r="C566" s="79" t="s">
        <v>1183</v>
      </c>
      <c r="D566" s="79" t="s">
        <v>129</v>
      </c>
      <c r="E566" s="79" t="s">
        <v>1198</v>
      </c>
      <c r="F566" s="79" t="s">
        <v>1199</v>
      </c>
      <c r="G566" s="79" t="s">
        <v>744</v>
      </c>
      <c r="H566" s="79" t="s">
        <v>745</v>
      </c>
      <c r="I566" s="79" t="s">
        <v>444</v>
      </c>
      <c r="J566" s="80">
        <v>0</v>
      </c>
      <c r="K566" s="80">
        <v>0</v>
      </c>
      <c r="L566" s="80">
        <v>662259678</v>
      </c>
      <c r="M566" s="80">
        <v>0</v>
      </c>
      <c r="N566" s="94">
        <v>662259678</v>
      </c>
      <c r="O566" s="80">
        <v>0</v>
      </c>
      <c r="P566" s="117" t="s">
        <v>1547</v>
      </c>
    </row>
    <row r="567" spans="1:16" x14ac:dyDescent="0.45">
      <c r="A567" s="79" t="s">
        <v>1181</v>
      </c>
      <c r="B567" s="79" t="s">
        <v>1182</v>
      </c>
      <c r="C567" s="79" t="s">
        <v>1183</v>
      </c>
      <c r="D567" s="79" t="s">
        <v>129</v>
      </c>
      <c r="E567" s="79" t="s">
        <v>1198</v>
      </c>
      <c r="F567" s="79" t="s">
        <v>1199</v>
      </c>
      <c r="G567" s="79" t="s">
        <v>746</v>
      </c>
      <c r="H567" s="79" t="s">
        <v>747</v>
      </c>
      <c r="I567" s="79" t="s">
        <v>444</v>
      </c>
      <c r="J567" s="80">
        <v>0</v>
      </c>
      <c r="K567" s="80">
        <v>0</v>
      </c>
      <c r="L567" s="80">
        <v>110359445</v>
      </c>
      <c r="M567" s="80">
        <v>0</v>
      </c>
      <c r="N567" s="94">
        <v>110359445</v>
      </c>
      <c r="O567" s="80">
        <v>0</v>
      </c>
      <c r="P567" s="117" t="s">
        <v>1547</v>
      </c>
    </row>
    <row r="568" spans="1:16" x14ac:dyDescent="0.45">
      <c r="A568" s="79" t="s">
        <v>1181</v>
      </c>
      <c r="B568" s="79" t="s">
        <v>1182</v>
      </c>
      <c r="C568" s="79" t="s">
        <v>1183</v>
      </c>
      <c r="D568" s="79" t="s">
        <v>129</v>
      </c>
      <c r="E568" s="79" t="s">
        <v>1200</v>
      </c>
      <c r="F568" s="79" t="s">
        <v>1201</v>
      </c>
      <c r="G568" s="79" t="s">
        <v>738</v>
      </c>
      <c r="H568" s="79" t="s">
        <v>739</v>
      </c>
      <c r="I568" s="79" t="s">
        <v>444</v>
      </c>
      <c r="J568" s="80">
        <v>0</v>
      </c>
      <c r="K568" s="80">
        <v>0</v>
      </c>
      <c r="L568" s="80">
        <v>101509652</v>
      </c>
      <c r="M568" s="80">
        <v>0</v>
      </c>
      <c r="N568" s="94">
        <v>101509652</v>
      </c>
      <c r="O568" s="80">
        <v>0</v>
      </c>
      <c r="P568" s="117" t="s">
        <v>1547</v>
      </c>
    </row>
    <row r="569" spans="1:16" x14ac:dyDescent="0.45">
      <c r="A569" s="79" t="s">
        <v>1181</v>
      </c>
      <c r="B569" s="79" t="s">
        <v>1182</v>
      </c>
      <c r="C569" s="79" t="s">
        <v>1183</v>
      </c>
      <c r="D569" s="79" t="s">
        <v>129</v>
      </c>
      <c r="E569" s="79" t="s">
        <v>1200</v>
      </c>
      <c r="F569" s="79" t="s">
        <v>1201</v>
      </c>
      <c r="G569" s="79" t="s">
        <v>740</v>
      </c>
      <c r="H569" s="79" t="s">
        <v>741</v>
      </c>
      <c r="I569" s="79" t="s">
        <v>444</v>
      </c>
      <c r="J569" s="80">
        <v>0</v>
      </c>
      <c r="K569" s="80">
        <v>0</v>
      </c>
      <c r="L569" s="80">
        <v>36660000</v>
      </c>
      <c r="M569" s="80">
        <v>0</v>
      </c>
      <c r="N569" s="94">
        <v>36660000</v>
      </c>
      <c r="O569" s="80">
        <v>0</v>
      </c>
      <c r="P569" s="117" t="s">
        <v>1547</v>
      </c>
    </row>
    <row r="570" spans="1:16" x14ac:dyDescent="0.45">
      <c r="A570" s="79" t="s">
        <v>1181</v>
      </c>
      <c r="B570" s="79" t="s">
        <v>1182</v>
      </c>
      <c r="C570" s="79" t="s">
        <v>1183</v>
      </c>
      <c r="D570" s="79" t="s">
        <v>129</v>
      </c>
      <c r="E570" s="79" t="s">
        <v>1200</v>
      </c>
      <c r="F570" s="79" t="s">
        <v>1201</v>
      </c>
      <c r="G570" s="79" t="s">
        <v>742</v>
      </c>
      <c r="H570" s="79" t="s">
        <v>743</v>
      </c>
      <c r="I570" s="79" t="s">
        <v>444</v>
      </c>
      <c r="J570" s="80">
        <v>0</v>
      </c>
      <c r="K570" s="80">
        <v>0</v>
      </c>
      <c r="L570" s="80">
        <v>35173029</v>
      </c>
      <c r="M570" s="80">
        <v>0</v>
      </c>
      <c r="N570" s="94">
        <v>35173029</v>
      </c>
      <c r="O570" s="80">
        <v>0</v>
      </c>
      <c r="P570" s="117" t="s">
        <v>1547</v>
      </c>
    </row>
    <row r="571" spans="1:16" x14ac:dyDescent="0.45">
      <c r="A571" s="79" t="s">
        <v>1181</v>
      </c>
      <c r="B571" s="79" t="s">
        <v>1182</v>
      </c>
      <c r="C571" s="79" t="s">
        <v>1183</v>
      </c>
      <c r="D571" s="79" t="s">
        <v>129</v>
      </c>
      <c r="E571" s="79" t="s">
        <v>1200</v>
      </c>
      <c r="F571" s="79" t="s">
        <v>1201</v>
      </c>
      <c r="G571" s="79" t="s">
        <v>744</v>
      </c>
      <c r="H571" s="79" t="s">
        <v>745</v>
      </c>
      <c r="I571" s="79" t="s">
        <v>444</v>
      </c>
      <c r="J571" s="80">
        <v>0</v>
      </c>
      <c r="K571" s="80">
        <v>0</v>
      </c>
      <c r="L571" s="80">
        <v>43836984</v>
      </c>
      <c r="M571" s="80">
        <v>0</v>
      </c>
      <c r="N571" s="94">
        <v>43836984</v>
      </c>
      <c r="O571" s="80">
        <v>0</v>
      </c>
      <c r="P571" s="117" t="s">
        <v>1547</v>
      </c>
    </row>
    <row r="572" spans="1:16" x14ac:dyDescent="0.45">
      <c r="A572" s="79" t="s">
        <v>1181</v>
      </c>
      <c r="B572" s="79" t="s">
        <v>1182</v>
      </c>
      <c r="C572" s="79" t="s">
        <v>1183</v>
      </c>
      <c r="D572" s="79" t="s">
        <v>129</v>
      </c>
      <c r="E572" s="79" t="s">
        <v>1202</v>
      </c>
      <c r="F572" s="79" t="s">
        <v>1203</v>
      </c>
      <c r="G572" s="79" t="s">
        <v>744</v>
      </c>
      <c r="H572" s="79" t="s">
        <v>745</v>
      </c>
      <c r="I572" s="79" t="s">
        <v>444</v>
      </c>
      <c r="J572" s="80">
        <v>0</v>
      </c>
      <c r="K572" s="80">
        <v>0</v>
      </c>
      <c r="L572" s="80">
        <v>198122540</v>
      </c>
      <c r="M572" s="80">
        <v>0</v>
      </c>
      <c r="N572" s="94">
        <v>198122540</v>
      </c>
      <c r="O572" s="80">
        <v>0</v>
      </c>
      <c r="P572" s="117" t="s">
        <v>1547</v>
      </c>
    </row>
    <row r="573" spans="1:16" x14ac:dyDescent="0.45">
      <c r="A573" s="79" t="s">
        <v>1181</v>
      </c>
      <c r="B573" s="79" t="s">
        <v>1182</v>
      </c>
      <c r="C573" s="79" t="s">
        <v>1183</v>
      </c>
      <c r="D573" s="79" t="s">
        <v>129</v>
      </c>
      <c r="E573" s="79" t="s">
        <v>1204</v>
      </c>
      <c r="F573" s="79" t="s">
        <v>1205</v>
      </c>
      <c r="G573" s="79" t="s">
        <v>740</v>
      </c>
      <c r="H573" s="79" t="s">
        <v>741</v>
      </c>
      <c r="I573" s="79" t="s">
        <v>444</v>
      </c>
      <c r="J573" s="80">
        <v>0</v>
      </c>
      <c r="K573" s="80">
        <v>0</v>
      </c>
      <c r="L573" s="80">
        <v>132631200</v>
      </c>
      <c r="M573" s="80">
        <v>0</v>
      </c>
      <c r="N573" s="94">
        <v>132631200</v>
      </c>
      <c r="O573" s="80">
        <v>0</v>
      </c>
      <c r="P573" s="117" t="s">
        <v>1547</v>
      </c>
    </row>
    <row r="574" spans="1:16" x14ac:dyDescent="0.45">
      <c r="A574" s="79" t="s">
        <v>1181</v>
      </c>
      <c r="B574" s="79" t="s">
        <v>1182</v>
      </c>
      <c r="C574" s="79" t="s">
        <v>1183</v>
      </c>
      <c r="D574" s="79" t="s">
        <v>129</v>
      </c>
      <c r="E574" s="79" t="s">
        <v>1204</v>
      </c>
      <c r="F574" s="79" t="s">
        <v>1205</v>
      </c>
      <c r="G574" s="79" t="s">
        <v>744</v>
      </c>
      <c r="H574" s="79" t="s">
        <v>745</v>
      </c>
      <c r="I574" s="79" t="s">
        <v>444</v>
      </c>
      <c r="J574" s="80">
        <v>0</v>
      </c>
      <c r="K574" s="80">
        <v>0</v>
      </c>
      <c r="L574" s="80">
        <v>314778576</v>
      </c>
      <c r="M574" s="80">
        <v>0</v>
      </c>
      <c r="N574" s="94">
        <v>314778576</v>
      </c>
      <c r="O574" s="80">
        <v>0</v>
      </c>
      <c r="P574" s="117" t="s">
        <v>1547</v>
      </c>
    </row>
    <row r="575" spans="1:16" x14ac:dyDescent="0.45">
      <c r="A575" s="79" t="s">
        <v>1181</v>
      </c>
      <c r="B575" s="79" t="s">
        <v>1182</v>
      </c>
      <c r="C575" s="79" t="s">
        <v>1183</v>
      </c>
      <c r="D575" s="79" t="s">
        <v>129</v>
      </c>
      <c r="E575" s="79" t="s">
        <v>1204</v>
      </c>
      <c r="F575" s="79" t="s">
        <v>1205</v>
      </c>
      <c r="G575" s="79" t="s">
        <v>746</v>
      </c>
      <c r="H575" s="79" t="s">
        <v>747</v>
      </c>
      <c r="I575" s="79" t="s">
        <v>444</v>
      </c>
      <c r="J575" s="80">
        <v>0</v>
      </c>
      <c r="K575" s="80">
        <v>0</v>
      </c>
      <c r="L575" s="80">
        <v>320958179</v>
      </c>
      <c r="M575" s="80">
        <v>4605250</v>
      </c>
      <c r="N575" s="94">
        <v>316352929</v>
      </c>
      <c r="O575" s="80">
        <v>0</v>
      </c>
      <c r="P575" s="117" t="s">
        <v>1547</v>
      </c>
    </row>
    <row r="576" spans="1:16" x14ac:dyDescent="0.45">
      <c r="A576" s="79" t="s">
        <v>1181</v>
      </c>
      <c r="B576" s="79" t="s">
        <v>1182</v>
      </c>
      <c r="C576" s="79" t="s">
        <v>1183</v>
      </c>
      <c r="D576" s="79" t="s">
        <v>129</v>
      </c>
      <c r="E576" s="79" t="s">
        <v>1206</v>
      </c>
      <c r="F576" s="79" t="s">
        <v>1207</v>
      </c>
      <c r="G576" s="79" t="s">
        <v>744</v>
      </c>
      <c r="H576" s="79" t="s">
        <v>745</v>
      </c>
      <c r="I576" s="79" t="s">
        <v>444</v>
      </c>
      <c r="J576" s="80">
        <v>0</v>
      </c>
      <c r="K576" s="80">
        <v>0</v>
      </c>
      <c r="L576" s="80">
        <v>4000000</v>
      </c>
      <c r="M576" s="80">
        <v>0</v>
      </c>
      <c r="N576" s="94">
        <v>4000000</v>
      </c>
      <c r="O576" s="80">
        <v>0</v>
      </c>
      <c r="P576" s="117" t="s">
        <v>1547</v>
      </c>
    </row>
    <row r="577" spans="1:17" x14ac:dyDescent="0.45">
      <c r="A577" s="79" t="s">
        <v>1181</v>
      </c>
      <c r="B577" s="79" t="s">
        <v>1182</v>
      </c>
      <c r="C577" s="79" t="s">
        <v>1183</v>
      </c>
      <c r="D577" s="79" t="s">
        <v>129</v>
      </c>
      <c r="E577" s="79" t="s">
        <v>1208</v>
      </c>
      <c r="F577" s="79" t="s">
        <v>1209</v>
      </c>
      <c r="G577" s="79" t="s">
        <v>740</v>
      </c>
      <c r="H577" s="79" t="s">
        <v>741</v>
      </c>
      <c r="I577" s="79" t="s">
        <v>444</v>
      </c>
      <c r="J577" s="80">
        <v>0</v>
      </c>
      <c r="K577" s="80">
        <v>0</v>
      </c>
      <c r="L577" s="80">
        <v>85048000</v>
      </c>
      <c r="M577" s="80">
        <v>0</v>
      </c>
      <c r="N577" s="94">
        <v>85048000</v>
      </c>
      <c r="O577" s="80">
        <v>0</v>
      </c>
      <c r="P577" s="117" t="s">
        <v>1547</v>
      </c>
    </row>
    <row r="578" spans="1:17" x14ac:dyDescent="0.45">
      <c r="A578" s="79" t="s">
        <v>1181</v>
      </c>
      <c r="B578" s="79" t="s">
        <v>1182</v>
      </c>
      <c r="C578" s="79" t="s">
        <v>1183</v>
      </c>
      <c r="D578" s="79" t="s">
        <v>129</v>
      </c>
      <c r="E578" s="79" t="s">
        <v>1210</v>
      </c>
      <c r="F578" s="79" t="s">
        <v>1211</v>
      </c>
      <c r="G578" s="79" t="s">
        <v>738</v>
      </c>
      <c r="H578" s="79" t="s">
        <v>739</v>
      </c>
      <c r="I578" s="79" t="s">
        <v>444</v>
      </c>
      <c r="J578" s="80">
        <v>0</v>
      </c>
      <c r="K578" s="80">
        <v>0</v>
      </c>
      <c r="L578" s="80">
        <v>292958574</v>
      </c>
      <c r="M578" s="80">
        <v>61131267</v>
      </c>
      <c r="N578" s="94">
        <v>231827307</v>
      </c>
      <c r="O578" s="80">
        <v>0</v>
      </c>
      <c r="P578" s="117" t="s">
        <v>1547</v>
      </c>
    </row>
    <row r="579" spans="1:17" x14ac:dyDescent="0.45">
      <c r="A579" s="79" t="s">
        <v>1181</v>
      </c>
      <c r="B579" s="79" t="s">
        <v>1182</v>
      </c>
      <c r="C579" s="79" t="s">
        <v>1183</v>
      </c>
      <c r="D579" s="79" t="s">
        <v>129</v>
      </c>
      <c r="E579" s="79" t="s">
        <v>1210</v>
      </c>
      <c r="F579" s="79" t="s">
        <v>1211</v>
      </c>
      <c r="G579" s="79" t="s">
        <v>740</v>
      </c>
      <c r="H579" s="79" t="s">
        <v>741</v>
      </c>
      <c r="I579" s="79" t="s">
        <v>444</v>
      </c>
      <c r="J579" s="80">
        <v>0</v>
      </c>
      <c r="K579" s="80">
        <v>0</v>
      </c>
      <c r="L579" s="80">
        <v>23216975</v>
      </c>
      <c r="M579" s="80">
        <v>47377532</v>
      </c>
      <c r="N579" s="94">
        <v>0</v>
      </c>
      <c r="O579" s="94">
        <v>24160557</v>
      </c>
      <c r="P579" s="117" t="s">
        <v>1547</v>
      </c>
    </row>
    <row r="580" spans="1:17" x14ac:dyDescent="0.45">
      <c r="A580" s="79" t="s">
        <v>1181</v>
      </c>
      <c r="B580" s="79" t="s">
        <v>1182</v>
      </c>
      <c r="C580" s="79" t="s">
        <v>1183</v>
      </c>
      <c r="D580" s="79" t="s">
        <v>129</v>
      </c>
      <c r="E580" s="79" t="s">
        <v>1210</v>
      </c>
      <c r="F580" s="79" t="s">
        <v>1211</v>
      </c>
      <c r="G580" s="79" t="s">
        <v>742</v>
      </c>
      <c r="H580" s="79" t="s">
        <v>743</v>
      </c>
      <c r="I580" s="79" t="s">
        <v>444</v>
      </c>
      <c r="J580" s="80">
        <v>0</v>
      </c>
      <c r="K580" s="80">
        <v>0</v>
      </c>
      <c r="L580" s="80">
        <v>63869054</v>
      </c>
      <c r="M580" s="80">
        <v>0</v>
      </c>
      <c r="N580" s="94">
        <v>63869054</v>
      </c>
      <c r="O580" s="80">
        <v>0</v>
      </c>
      <c r="P580" s="117" t="s">
        <v>1547</v>
      </c>
    </row>
    <row r="581" spans="1:17" x14ac:dyDescent="0.45">
      <c r="A581" s="79" t="s">
        <v>1181</v>
      </c>
      <c r="B581" s="79" t="s">
        <v>1182</v>
      </c>
      <c r="C581" s="79" t="s">
        <v>1183</v>
      </c>
      <c r="D581" s="79" t="s">
        <v>129</v>
      </c>
      <c r="E581" s="79" t="s">
        <v>1210</v>
      </c>
      <c r="F581" s="79" t="s">
        <v>1211</v>
      </c>
      <c r="G581" s="79" t="s">
        <v>744</v>
      </c>
      <c r="H581" s="79" t="s">
        <v>745</v>
      </c>
      <c r="I581" s="79" t="s">
        <v>444</v>
      </c>
      <c r="J581" s="80">
        <v>0</v>
      </c>
      <c r="K581" s="80">
        <v>0</v>
      </c>
      <c r="L581" s="80">
        <v>37640344</v>
      </c>
      <c r="M581" s="80">
        <v>29860052</v>
      </c>
      <c r="N581" s="94">
        <v>7780292</v>
      </c>
      <c r="O581" s="80">
        <v>0</v>
      </c>
      <c r="P581" s="117" t="s">
        <v>1547</v>
      </c>
    </row>
    <row r="582" spans="1:17" x14ac:dyDescent="0.45">
      <c r="A582" s="79" t="s">
        <v>1181</v>
      </c>
      <c r="B582" s="79" t="s">
        <v>1182</v>
      </c>
      <c r="C582" s="79" t="s">
        <v>1183</v>
      </c>
      <c r="D582" s="79" t="s">
        <v>129</v>
      </c>
      <c r="E582" s="79" t="s">
        <v>1210</v>
      </c>
      <c r="F582" s="79" t="s">
        <v>1211</v>
      </c>
      <c r="G582" s="79" t="s">
        <v>746</v>
      </c>
      <c r="H582" s="79" t="s">
        <v>747</v>
      </c>
      <c r="I582" s="79" t="s">
        <v>444</v>
      </c>
      <c r="J582" s="80">
        <v>0</v>
      </c>
      <c r="K582" s="80">
        <v>0</v>
      </c>
      <c r="L582" s="80">
        <v>0</v>
      </c>
      <c r="M582" s="80">
        <v>6896896</v>
      </c>
      <c r="N582" s="94">
        <v>0</v>
      </c>
      <c r="O582" s="94">
        <v>6896896</v>
      </c>
      <c r="P582" s="117" t="s">
        <v>1547</v>
      </c>
      <c r="Q582" s="109">
        <f>SUM(N536:N587)</f>
        <v>14658307903</v>
      </c>
    </row>
    <row r="583" spans="1:17" x14ac:dyDescent="0.45">
      <c r="A583" s="79" t="s">
        <v>1181</v>
      </c>
      <c r="B583" s="79" t="s">
        <v>1182</v>
      </c>
      <c r="C583" s="79" t="s">
        <v>1183</v>
      </c>
      <c r="D583" s="79" t="s">
        <v>129</v>
      </c>
      <c r="E583" s="79" t="s">
        <v>1212</v>
      </c>
      <c r="F583" s="79" t="s">
        <v>1213</v>
      </c>
      <c r="G583" s="79" t="s">
        <v>738</v>
      </c>
      <c r="H583" s="79" t="s">
        <v>739</v>
      </c>
      <c r="I583" s="79" t="s">
        <v>444</v>
      </c>
      <c r="J583" s="80">
        <v>0</v>
      </c>
      <c r="K583" s="80">
        <v>0</v>
      </c>
      <c r="L583" s="80">
        <v>248074136</v>
      </c>
      <c r="M583" s="80">
        <v>0</v>
      </c>
      <c r="N583" s="94">
        <v>248074136</v>
      </c>
      <c r="O583" s="80">
        <v>0</v>
      </c>
      <c r="P583" s="117" t="s">
        <v>1547</v>
      </c>
      <c r="Q583" s="109">
        <f>Q582-O579-O582</f>
        <v>14627250450</v>
      </c>
    </row>
    <row r="584" spans="1:17" x14ac:dyDescent="0.45">
      <c r="A584" s="79" t="s">
        <v>1181</v>
      </c>
      <c r="B584" s="79" t="s">
        <v>1182</v>
      </c>
      <c r="C584" s="79" t="s">
        <v>1183</v>
      </c>
      <c r="D584" s="79" t="s">
        <v>129</v>
      </c>
      <c r="E584" s="79" t="s">
        <v>1212</v>
      </c>
      <c r="F584" s="79" t="s">
        <v>1213</v>
      </c>
      <c r="G584" s="79" t="s">
        <v>740</v>
      </c>
      <c r="H584" s="79" t="s">
        <v>741</v>
      </c>
      <c r="I584" s="79" t="s">
        <v>444</v>
      </c>
      <c r="J584" s="80">
        <v>0</v>
      </c>
      <c r="K584" s="80">
        <v>0</v>
      </c>
      <c r="L584" s="80">
        <v>121425133</v>
      </c>
      <c r="M584" s="80">
        <v>0</v>
      </c>
      <c r="N584" s="94">
        <v>121425133</v>
      </c>
      <c r="O584" s="80">
        <v>0</v>
      </c>
      <c r="P584" s="117" t="s">
        <v>1547</v>
      </c>
    </row>
    <row r="585" spans="1:17" x14ac:dyDescent="0.45">
      <c r="A585" s="79" t="s">
        <v>1181</v>
      </c>
      <c r="B585" s="79" t="s">
        <v>1182</v>
      </c>
      <c r="C585" s="79" t="s">
        <v>1183</v>
      </c>
      <c r="D585" s="79" t="s">
        <v>129</v>
      </c>
      <c r="E585" s="79" t="s">
        <v>1212</v>
      </c>
      <c r="F585" s="79" t="s">
        <v>1213</v>
      </c>
      <c r="G585" s="79" t="s">
        <v>742</v>
      </c>
      <c r="H585" s="79" t="s">
        <v>743</v>
      </c>
      <c r="I585" s="79" t="s">
        <v>444</v>
      </c>
      <c r="J585" s="80">
        <v>0</v>
      </c>
      <c r="K585" s="80">
        <v>0</v>
      </c>
      <c r="L585" s="80">
        <v>55335485</v>
      </c>
      <c r="M585" s="80">
        <v>0</v>
      </c>
      <c r="N585" s="94">
        <v>55335485</v>
      </c>
      <c r="O585" s="80">
        <v>0</v>
      </c>
      <c r="P585" s="117" t="s">
        <v>1547</v>
      </c>
    </row>
    <row r="586" spans="1:17" x14ac:dyDescent="0.45">
      <c r="A586" s="79" t="s">
        <v>1181</v>
      </c>
      <c r="B586" s="79" t="s">
        <v>1182</v>
      </c>
      <c r="C586" s="79" t="s">
        <v>1183</v>
      </c>
      <c r="D586" s="79" t="s">
        <v>129</v>
      </c>
      <c r="E586" s="79" t="s">
        <v>1212</v>
      </c>
      <c r="F586" s="79" t="s">
        <v>1213</v>
      </c>
      <c r="G586" s="79" t="s">
        <v>744</v>
      </c>
      <c r="H586" s="79" t="s">
        <v>745</v>
      </c>
      <c r="I586" s="79" t="s">
        <v>444</v>
      </c>
      <c r="J586" s="80">
        <v>0</v>
      </c>
      <c r="K586" s="80">
        <v>0</v>
      </c>
      <c r="L586" s="80">
        <v>146700921</v>
      </c>
      <c r="M586" s="80">
        <v>0</v>
      </c>
      <c r="N586" s="94">
        <v>146700921</v>
      </c>
      <c r="O586" s="80">
        <v>0</v>
      </c>
      <c r="P586" s="117" t="s">
        <v>1547</v>
      </c>
    </row>
    <row r="587" spans="1:17" x14ac:dyDescent="0.45">
      <c r="A587" s="79" t="s">
        <v>1181</v>
      </c>
      <c r="B587" s="79" t="s">
        <v>1182</v>
      </c>
      <c r="C587" s="79" t="s">
        <v>1183</v>
      </c>
      <c r="D587" s="79" t="s">
        <v>129</v>
      </c>
      <c r="E587" s="79" t="s">
        <v>1212</v>
      </c>
      <c r="F587" s="79" t="s">
        <v>1213</v>
      </c>
      <c r="G587" s="79" t="s">
        <v>746</v>
      </c>
      <c r="H587" s="79" t="s">
        <v>747</v>
      </c>
      <c r="I587" s="79" t="s">
        <v>444</v>
      </c>
      <c r="J587" s="80">
        <v>0</v>
      </c>
      <c r="K587" s="80">
        <v>0</v>
      </c>
      <c r="L587" s="80">
        <v>37245097</v>
      </c>
      <c r="M587" s="80">
        <v>0</v>
      </c>
      <c r="N587" s="94">
        <v>37245097</v>
      </c>
      <c r="O587" s="80">
        <v>0</v>
      </c>
      <c r="P587" s="117" t="s">
        <v>1547</v>
      </c>
    </row>
    <row r="588" spans="1:17" x14ac:dyDescent="0.45">
      <c r="A588" s="79" t="s">
        <v>1181</v>
      </c>
      <c r="B588" s="79" t="s">
        <v>1182</v>
      </c>
      <c r="C588" s="79" t="s">
        <v>1214</v>
      </c>
      <c r="D588" s="79" t="s">
        <v>1215</v>
      </c>
      <c r="E588" s="79" t="s">
        <v>1216</v>
      </c>
      <c r="F588" s="79" t="s">
        <v>1217</v>
      </c>
      <c r="G588" s="79" t="s">
        <v>740</v>
      </c>
      <c r="H588" s="79" t="s">
        <v>741</v>
      </c>
      <c r="I588" s="79" t="s">
        <v>444</v>
      </c>
      <c r="J588" s="80">
        <v>0</v>
      </c>
      <c r="K588" s="80">
        <v>0</v>
      </c>
      <c r="L588" s="80">
        <v>486174154</v>
      </c>
      <c r="M588" s="80">
        <v>0</v>
      </c>
      <c r="N588" s="101">
        <v>486174154</v>
      </c>
      <c r="O588" s="80">
        <v>0</v>
      </c>
      <c r="P588" s="118" t="s">
        <v>1548</v>
      </c>
      <c r="Q588" s="109">
        <f>L588+L589+L590+L591+L592+L593-M588-M589-M590-M591-M592-M593</f>
        <v>5458208680</v>
      </c>
    </row>
    <row r="589" spans="1:17" x14ac:dyDescent="0.45">
      <c r="A589" s="79" t="s">
        <v>1181</v>
      </c>
      <c r="B589" s="79" t="s">
        <v>1182</v>
      </c>
      <c r="C589" s="79" t="s">
        <v>1214</v>
      </c>
      <c r="D589" s="79" t="s">
        <v>1215</v>
      </c>
      <c r="E589" s="79" t="s">
        <v>1218</v>
      </c>
      <c r="F589" s="79" t="s">
        <v>1219</v>
      </c>
      <c r="G589" s="79" t="s">
        <v>740</v>
      </c>
      <c r="H589" s="79" t="s">
        <v>741</v>
      </c>
      <c r="I589" s="79" t="s">
        <v>444</v>
      </c>
      <c r="J589" s="80">
        <v>46120847</v>
      </c>
      <c r="K589" s="80">
        <v>0</v>
      </c>
      <c r="L589" s="80">
        <v>491538731</v>
      </c>
      <c r="M589" s="80">
        <v>9031891</v>
      </c>
      <c r="N589" s="101">
        <v>528627687</v>
      </c>
      <c r="O589" s="80">
        <v>0</v>
      </c>
      <c r="P589" s="118" t="s">
        <v>1548</v>
      </c>
    </row>
    <row r="590" spans="1:17" x14ac:dyDescent="0.45">
      <c r="A590" s="79" t="s">
        <v>1181</v>
      </c>
      <c r="B590" s="79" t="s">
        <v>1182</v>
      </c>
      <c r="C590" s="79" t="s">
        <v>1214</v>
      </c>
      <c r="D590" s="79" t="s">
        <v>1215</v>
      </c>
      <c r="E590" s="79" t="s">
        <v>1220</v>
      </c>
      <c r="F590" s="79" t="s">
        <v>1221</v>
      </c>
      <c r="G590" s="79" t="s">
        <v>740</v>
      </c>
      <c r="H590" s="79" t="s">
        <v>741</v>
      </c>
      <c r="I590" s="79" t="s">
        <v>444</v>
      </c>
      <c r="J590" s="80">
        <v>18460639</v>
      </c>
      <c r="K590" s="80">
        <v>0</v>
      </c>
      <c r="L590" s="80">
        <v>0</v>
      </c>
      <c r="M590" s="80">
        <v>18460639</v>
      </c>
      <c r="N590" s="101">
        <v>0</v>
      </c>
      <c r="O590" s="80">
        <v>0</v>
      </c>
      <c r="P590" s="118" t="s">
        <v>1548</v>
      </c>
    </row>
    <row r="591" spans="1:17" x14ac:dyDescent="0.45">
      <c r="A591" s="79" t="s">
        <v>1181</v>
      </c>
      <c r="B591" s="79" t="s">
        <v>1182</v>
      </c>
      <c r="C591" s="79" t="s">
        <v>1214</v>
      </c>
      <c r="D591" s="79" t="s">
        <v>1215</v>
      </c>
      <c r="E591" s="79" t="s">
        <v>1222</v>
      </c>
      <c r="F591" s="79" t="s">
        <v>1223</v>
      </c>
      <c r="G591" s="79" t="s">
        <v>740</v>
      </c>
      <c r="H591" s="79" t="s">
        <v>741</v>
      </c>
      <c r="I591" s="79" t="s">
        <v>444</v>
      </c>
      <c r="J591" s="80">
        <v>625778155</v>
      </c>
      <c r="K591" s="80">
        <v>0</v>
      </c>
      <c r="L591" s="80">
        <v>392766410</v>
      </c>
      <c r="M591" s="80">
        <v>0</v>
      </c>
      <c r="N591" s="101">
        <v>1018544565</v>
      </c>
      <c r="O591" s="80">
        <v>0</v>
      </c>
      <c r="P591" s="118" t="s">
        <v>1548</v>
      </c>
    </row>
    <row r="592" spans="1:17" x14ac:dyDescent="0.45">
      <c r="A592" s="79" t="s">
        <v>1181</v>
      </c>
      <c r="B592" s="79" t="s">
        <v>1182</v>
      </c>
      <c r="C592" s="79" t="s">
        <v>1214</v>
      </c>
      <c r="D592" s="79" t="s">
        <v>1215</v>
      </c>
      <c r="E592" s="79" t="s">
        <v>1224</v>
      </c>
      <c r="F592" s="79" t="s">
        <v>1225</v>
      </c>
      <c r="G592" s="79" t="s">
        <v>740</v>
      </c>
      <c r="H592" s="79" t="s">
        <v>741</v>
      </c>
      <c r="I592" s="79" t="s">
        <v>444</v>
      </c>
      <c r="J592" s="80">
        <v>3831383978</v>
      </c>
      <c r="K592" s="80">
        <v>0</v>
      </c>
      <c r="L592" s="80">
        <v>4544445852</v>
      </c>
      <c r="M592" s="80">
        <v>1046126504</v>
      </c>
      <c r="N592" s="101">
        <v>7329703326</v>
      </c>
      <c r="O592" s="80">
        <v>0</v>
      </c>
      <c r="P592" s="118" t="s">
        <v>1548</v>
      </c>
    </row>
    <row r="593" spans="1:17" x14ac:dyDescent="0.45">
      <c r="A593" s="79" t="s">
        <v>1181</v>
      </c>
      <c r="B593" s="79" t="s">
        <v>1182</v>
      </c>
      <c r="C593" s="79" t="s">
        <v>1214</v>
      </c>
      <c r="D593" s="79" t="s">
        <v>1215</v>
      </c>
      <c r="E593" s="79" t="s">
        <v>1226</v>
      </c>
      <c r="F593" s="79" t="s">
        <v>1227</v>
      </c>
      <c r="G593" s="79" t="s">
        <v>740</v>
      </c>
      <c r="H593" s="79" t="s">
        <v>741</v>
      </c>
      <c r="I593" s="79" t="s">
        <v>444</v>
      </c>
      <c r="J593" s="80">
        <v>717132990</v>
      </c>
      <c r="K593" s="80">
        <v>0</v>
      </c>
      <c r="L593" s="80">
        <v>616902567</v>
      </c>
      <c r="M593" s="80">
        <v>0</v>
      </c>
      <c r="N593" s="101">
        <v>1334035557</v>
      </c>
      <c r="O593" s="80">
        <v>0</v>
      </c>
      <c r="P593" s="118" t="s">
        <v>1548</v>
      </c>
    </row>
    <row r="594" spans="1:17" x14ac:dyDescent="0.45">
      <c r="A594" s="79" t="s">
        <v>1181</v>
      </c>
      <c r="B594" s="79" t="s">
        <v>1182</v>
      </c>
      <c r="C594" s="79" t="s">
        <v>1228</v>
      </c>
      <c r="D594" s="79" t="s">
        <v>753</v>
      </c>
      <c r="E594" s="79" t="s">
        <v>1229</v>
      </c>
      <c r="F594" s="79" t="s">
        <v>1230</v>
      </c>
      <c r="G594" s="79" t="s">
        <v>738</v>
      </c>
      <c r="H594" s="79" t="s">
        <v>739</v>
      </c>
      <c r="I594" s="79" t="s">
        <v>444</v>
      </c>
      <c r="J594" s="80">
        <v>21220000</v>
      </c>
      <c r="K594" s="80">
        <v>0</v>
      </c>
      <c r="L594" s="80">
        <v>111215000</v>
      </c>
      <c r="M594" s="80">
        <v>0</v>
      </c>
      <c r="N594" s="99">
        <v>132435000</v>
      </c>
      <c r="O594" s="80">
        <v>0</v>
      </c>
      <c r="P594" s="116" t="s">
        <v>1549</v>
      </c>
      <c r="Q594" s="109">
        <f>SUM(L594:L655)</f>
        <v>8681115574</v>
      </c>
    </row>
    <row r="595" spans="1:17" x14ac:dyDescent="0.45">
      <c r="A595" s="79" t="s">
        <v>1181</v>
      </c>
      <c r="B595" s="79" t="s">
        <v>1182</v>
      </c>
      <c r="C595" s="79" t="s">
        <v>1228</v>
      </c>
      <c r="D595" s="79" t="s">
        <v>753</v>
      </c>
      <c r="E595" s="79" t="s">
        <v>1229</v>
      </c>
      <c r="F595" s="79" t="s">
        <v>1230</v>
      </c>
      <c r="G595" s="79" t="s">
        <v>740</v>
      </c>
      <c r="H595" s="79" t="s">
        <v>741</v>
      </c>
      <c r="I595" s="79" t="s">
        <v>444</v>
      </c>
      <c r="J595" s="80">
        <v>347142368</v>
      </c>
      <c r="K595" s="80">
        <v>0</v>
      </c>
      <c r="L595" s="80">
        <v>67296000</v>
      </c>
      <c r="M595" s="80">
        <v>0</v>
      </c>
      <c r="N595" s="99">
        <v>414438368</v>
      </c>
      <c r="O595" s="80">
        <v>0</v>
      </c>
      <c r="P595" s="116" t="s">
        <v>1549</v>
      </c>
      <c r="Q595" s="109">
        <f>SUM(M594:M655)</f>
        <v>24982900</v>
      </c>
    </row>
    <row r="596" spans="1:17" x14ac:dyDescent="0.45">
      <c r="A596" s="79" t="s">
        <v>1181</v>
      </c>
      <c r="B596" s="79" t="s">
        <v>1182</v>
      </c>
      <c r="C596" s="79" t="s">
        <v>1228</v>
      </c>
      <c r="D596" s="79" t="s">
        <v>753</v>
      </c>
      <c r="E596" s="79" t="s">
        <v>1229</v>
      </c>
      <c r="F596" s="79" t="s">
        <v>1230</v>
      </c>
      <c r="G596" s="79" t="s">
        <v>744</v>
      </c>
      <c r="H596" s="79" t="s">
        <v>745</v>
      </c>
      <c r="I596" s="79" t="s">
        <v>444</v>
      </c>
      <c r="J596" s="80">
        <v>34003667</v>
      </c>
      <c r="K596" s="80">
        <v>0</v>
      </c>
      <c r="L596" s="80">
        <v>81766000</v>
      </c>
      <c r="M596" s="80">
        <v>0</v>
      </c>
      <c r="N596" s="99">
        <v>115769667</v>
      </c>
      <c r="O596" s="80">
        <v>0</v>
      </c>
      <c r="P596" s="116" t="s">
        <v>1549</v>
      </c>
      <c r="Q596" s="109">
        <f>Q594-Q595</f>
        <v>8656132674</v>
      </c>
    </row>
    <row r="597" spans="1:17" x14ac:dyDescent="0.45">
      <c r="A597" s="79" t="s">
        <v>1181</v>
      </c>
      <c r="B597" s="79" t="s">
        <v>1182</v>
      </c>
      <c r="C597" s="79" t="s">
        <v>1228</v>
      </c>
      <c r="D597" s="79" t="s">
        <v>753</v>
      </c>
      <c r="E597" s="79" t="s">
        <v>1229</v>
      </c>
      <c r="F597" s="79" t="s">
        <v>1230</v>
      </c>
      <c r="G597" s="79" t="s">
        <v>746</v>
      </c>
      <c r="H597" s="79" t="s">
        <v>747</v>
      </c>
      <c r="I597" s="79" t="s">
        <v>444</v>
      </c>
      <c r="J597" s="80">
        <v>11691333</v>
      </c>
      <c r="K597" s="80">
        <v>0</v>
      </c>
      <c r="L597" s="80">
        <v>5297500</v>
      </c>
      <c r="M597" s="80">
        <v>0</v>
      </c>
      <c r="N597" s="99">
        <v>16988833</v>
      </c>
      <c r="O597" s="80">
        <v>0</v>
      </c>
      <c r="P597" s="116" t="s">
        <v>1549</v>
      </c>
      <c r="Q597" s="109">
        <f>SUM(J594:J625)</f>
        <v>3450017652</v>
      </c>
    </row>
    <row r="598" spans="1:17" x14ac:dyDescent="0.45">
      <c r="A598" s="79" t="s">
        <v>1181</v>
      </c>
      <c r="B598" s="79" t="s">
        <v>1182</v>
      </c>
      <c r="C598" s="79" t="s">
        <v>1228</v>
      </c>
      <c r="D598" s="79" t="s">
        <v>753</v>
      </c>
      <c r="E598" s="79" t="s">
        <v>1229</v>
      </c>
      <c r="F598" s="79" t="s">
        <v>1230</v>
      </c>
      <c r="G598" s="79" t="s">
        <v>748</v>
      </c>
      <c r="H598" s="79" t="s">
        <v>749</v>
      </c>
      <c r="I598" s="79" t="s">
        <v>444</v>
      </c>
      <c r="J598" s="80">
        <v>190000</v>
      </c>
      <c r="K598" s="80">
        <v>0</v>
      </c>
      <c r="L598" s="80">
        <v>5562500</v>
      </c>
      <c r="M598" s="80">
        <v>0</v>
      </c>
      <c r="N598" s="99">
        <v>5752500</v>
      </c>
      <c r="O598" s="80">
        <v>0</v>
      </c>
      <c r="P598" s="116" t="s">
        <v>1549</v>
      </c>
      <c r="Q598" s="109">
        <f>SUM(K594:K655)</f>
        <v>0</v>
      </c>
    </row>
    <row r="599" spans="1:17" x14ac:dyDescent="0.45">
      <c r="A599" s="79" t="s">
        <v>1181</v>
      </c>
      <c r="B599" s="79" t="s">
        <v>1182</v>
      </c>
      <c r="C599" s="79" t="s">
        <v>1228</v>
      </c>
      <c r="D599" s="79" t="s">
        <v>753</v>
      </c>
      <c r="E599" s="79" t="s">
        <v>1229</v>
      </c>
      <c r="F599" s="79" t="s">
        <v>1230</v>
      </c>
      <c r="G599" s="79" t="s">
        <v>1241</v>
      </c>
      <c r="H599" s="79" t="s">
        <v>1242</v>
      </c>
      <c r="I599" s="79" t="s">
        <v>444</v>
      </c>
      <c r="J599" s="80">
        <v>0</v>
      </c>
      <c r="K599" s="80">
        <v>0</v>
      </c>
      <c r="L599" s="80">
        <v>53705000</v>
      </c>
      <c r="M599" s="80">
        <v>0</v>
      </c>
      <c r="N599" s="99">
        <v>53705000</v>
      </c>
      <c r="O599" s="80">
        <v>0</v>
      </c>
      <c r="P599" s="116" t="s">
        <v>1549</v>
      </c>
      <c r="Q599" s="109">
        <f>Q597-Q598</f>
        <v>3450017652</v>
      </c>
    </row>
    <row r="600" spans="1:17" x14ac:dyDescent="0.45">
      <c r="A600" s="79" t="s">
        <v>1181</v>
      </c>
      <c r="B600" s="79" t="s">
        <v>1182</v>
      </c>
      <c r="C600" s="79" t="s">
        <v>1228</v>
      </c>
      <c r="D600" s="79" t="s">
        <v>753</v>
      </c>
      <c r="E600" s="79" t="s">
        <v>1231</v>
      </c>
      <c r="F600" s="79" t="s">
        <v>1232</v>
      </c>
      <c r="G600" s="79" t="s">
        <v>738</v>
      </c>
      <c r="H600" s="79" t="s">
        <v>739</v>
      </c>
      <c r="I600" s="79" t="s">
        <v>444</v>
      </c>
      <c r="J600" s="80">
        <v>3745000</v>
      </c>
      <c r="K600" s="80">
        <v>0</v>
      </c>
      <c r="L600" s="80">
        <v>5545000</v>
      </c>
      <c r="M600" s="80">
        <v>0</v>
      </c>
      <c r="N600" s="99">
        <v>9290000</v>
      </c>
      <c r="O600" s="80">
        <v>0</v>
      </c>
      <c r="P600" s="116" t="s">
        <v>1549</v>
      </c>
      <c r="Q600" s="109">
        <f>Q596+Q599</f>
        <v>12106150326</v>
      </c>
    </row>
    <row r="601" spans="1:17" x14ac:dyDescent="0.45">
      <c r="A601" s="79" t="s">
        <v>1181</v>
      </c>
      <c r="B601" s="79" t="s">
        <v>1182</v>
      </c>
      <c r="C601" s="79" t="s">
        <v>1228</v>
      </c>
      <c r="D601" s="79" t="s">
        <v>753</v>
      </c>
      <c r="E601" s="79" t="s">
        <v>1231</v>
      </c>
      <c r="F601" s="79" t="s">
        <v>1232</v>
      </c>
      <c r="G601" s="79" t="s">
        <v>740</v>
      </c>
      <c r="H601" s="79" t="s">
        <v>741</v>
      </c>
      <c r="I601" s="79" t="s">
        <v>444</v>
      </c>
      <c r="J601" s="80">
        <v>10545000</v>
      </c>
      <c r="K601" s="80">
        <v>0</v>
      </c>
      <c r="L601" s="80">
        <v>28740000</v>
      </c>
      <c r="M601" s="80">
        <v>0</v>
      </c>
      <c r="N601" s="99">
        <v>39285000</v>
      </c>
      <c r="O601" s="80">
        <v>0</v>
      </c>
      <c r="P601" s="116" t="s">
        <v>1549</v>
      </c>
    </row>
    <row r="602" spans="1:17" x14ac:dyDescent="0.45">
      <c r="A602" s="79" t="s">
        <v>1181</v>
      </c>
      <c r="B602" s="79" t="s">
        <v>1182</v>
      </c>
      <c r="C602" s="79" t="s">
        <v>1228</v>
      </c>
      <c r="D602" s="79" t="s">
        <v>753</v>
      </c>
      <c r="E602" s="79" t="s">
        <v>1231</v>
      </c>
      <c r="F602" s="79" t="s">
        <v>1232</v>
      </c>
      <c r="G602" s="79" t="s">
        <v>744</v>
      </c>
      <c r="H602" s="79" t="s">
        <v>745</v>
      </c>
      <c r="I602" s="79" t="s">
        <v>444</v>
      </c>
      <c r="J602" s="80">
        <v>18435000</v>
      </c>
      <c r="K602" s="80">
        <v>0</v>
      </c>
      <c r="L602" s="80">
        <v>15646000</v>
      </c>
      <c r="M602" s="80">
        <v>0</v>
      </c>
      <c r="N602" s="99">
        <v>34081000</v>
      </c>
      <c r="O602" s="80">
        <v>0</v>
      </c>
      <c r="P602" s="116" t="s">
        <v>1549</v>
      </c>
    </row>
    <row r="603" spans="1:17" x14ac:dyDescent="0.45">
      <c r="A603" s="79" t="s">
        <v>1181</v>
      </c>
      <c r="B603" s="79" t="s">
        <v>1182</v>
      </c>
      <c r="C603" s="79" t="s">
        <v>1228</v>
      </c>
      <c r="D603" s="79" t="s">
        <v>753</v>
      </c>
      <c r="E603" s="79" t="s">
        <v>1231</v>
      </c>
      <c r="F603" s="79" t="s">
        <v>1232</v>
      </c>
      <c r="G603" s="79" t="s">
        <v>746</v>
      </c>
      <c r="H603" s="79" t="s">
        <v>747</v>
      </c>
      <c r="I603" s="79" t="s">
        <v>444</v>
      </c>
      <c r="J603" s="80">
        <v>6160000</v>
      </c>
      <c r="K603" s="80">
        <v>0</v>
      </c>
      <c r="L603" s="80">
        <v>5280000</v>
      </c>
      <c r="M603" s="80">
        <v>0</v>
      </c>
      <c r="N603" s="99">
        <v>11440000</v>
      </c>
      <c r="O603" s="80">
        <v>0</v>
      </c>
      <c r="P603" s="116" t="s">
        <v>1549</v>
      </c>
    </row>
    <row r="604" spans="1:17" x14ac:dyDescent="0.45">
      <c r="A604" s="79" t="s">
        <v>1181</v>
      </c>
      <c r="B604" s="79" t="s">
        <v>1182</v>
      </c>
      <c r="C604" s="79" t="s">
        <v>1228</v>
      </c>
      <c r="D604" s="79" t="s">
        <v>753</v>
      </c>
      <c r="E604" s="79" t="s">
        <v>1231</v>
      </c>
      <c r="F604" s="79" t="s">
        <v>1232</v>
      </c>
      <c r="G604" s="79" t="s">
        <v>748</v>
      </c>
      <c r="H604" s="79" t="s">
        <v>749</v>
      </c>
      <c r="I604" s="79" t="s">
        <v>444</v>
      </c>
      <c r="J604" s="80">
        <v>0</v>
      </c>
      <c r="K604" s="80">
        <v>0</v>
      </c>
      <c r="L604" s="80">
        <v>990000</v>
      </c>
      <c r="M604" s="80">
        <v>0</v>
      </c>
      <c r="N604" s="99">
        <v>990000</v>
      </c>
      <c r="O604" s="80">
        <v>0</v>
      </c>
      <c r="P604" s="116" t="s">
        <v>1549</v>
      </c>
    </row>
    <row r="605" spans="1:17" x14ac:dyDescent="0.45">
      <c r="A605" s="79" t="s">
        <v>1181</v>
      </c>
      <c r="B605" s="79" t="s">
        <v>1182</v>
      </c>
      <c r="C605" s="79" t="s">
        <v>1228</v>
      </c>
      <c r="D605" s="79" t="s">
        <v>753</v>
      </c>
      <c r="E605" s="79" t="s">
        <v>1231</v>
      </c>
      <c r="F605" s="79" t="s">
        <v>1232</v>
      </c>
      <c r="G605" s="79" t="s">
        <v>750</v>
      </c>
      <c r="H605" s="79" t="s">
        <v>751</v>
      </c>
      <c r="I605" s="79" t="s">
        <v>444</v>
      </c>
      <c r="J605" s="80">
        <v>250000</v>
      </c>
      <c r="K605" s="80">
        <v>0</v>
      </c>
      <c r="L605" s="80">
        <v>300000</v>
      </c>
      <c r="M605" s="80">
        <v>0</v>
      </c>
      <c r="N605" s="99">
        <v>550000</v>
      </c>
      <c r="O605" s="80">
        <v>0</v>
      </c>
      <c r="P605" s="116" t="s">
        <v>1549</v>
      </c>
    </row>
    <row r="606" spans="1:17" x14ac:dyDescent="0.45">
      <c r="A606" s="79" t="s">
        <v>1181</v>
      </c>
      <c r="B606" s="79" t="s">
        <v>1182</v>
      </c>
      <c r="C606" s="79" t="s">
        <v>1228</v>
      </c>
      <c r="D606" s="79" t="s">
        <v>753</v>
      </c>
      <c r="E606" s="79" t="s">
        <v>1231</v>
      </c>
      <c r="F606" s="79" t="s">
        <v>1232</v>
      </c>
      <c r="G606" s="79" t="s">
        <v>1241</v>
      </c>
      <c r="H606" s="79" t="s">
        <v>1242</v>
      </c>
      <c r="I606" s="79" t="s">
        <v>444</v>
      </c>
      <c r="J606" s="80">
        <v>0</v>
      </c>
      <c r="K606" s="80">
        <v>0</v>
      </c>
      <c r="L606" s="80">
        <v>6925000</v>
      </c>
      <c r="M606" s="80">
        <v>0</v>
      </c>
      <c r="N606" s="99">
        <v>6925000</v>
      </c>
      <c r="O606" s="80">
        <v>0</v>
      </c>
      <c r="P606" s="116" t="s">
        <v>1549</v>
      </c>
    </row>
    <row r="607" spans="1:17" x14ac:dyDescent="0.45">
      <c r="A607" s="79" t="s">
        <v>1181</v>
      </c>
      <c r="B607" s="79" t="s">
        <v>1182</v>
      </c>
      <c r="C607" s="79" t="s">
        <v>1228</v>
      </c>
      <c r="D607" s="79" t="s">
        <v>753</v>
      </c>
      <c r="E607" s="79" t="s">
        <v>1233</v>
      </c>
      <c r="F607" s="79" t="s">
        <v>1234</v>
      </c>
      <c r="G607" s="79" t="s">
        <v>738</v>
      </c>
      <c r="H607" s="79" t="s">
        <v>739</v>
      </c>
      <c r="I607" s="79" t="s">
        <v>444</v>
      </c>
      <c r="J607" s="80">
        <v>14306882</v>
      </c>
      <c r="K607" s="80">
        <v>0</v>
      </c>
      <c r="L607" s="80">
        <v>13423100</v>
      </c>
      <c r="M607" s="80">
        <v>0</v>
      </c>
      <c r="N607" s="99">
        <v>27729982</v>
      </c>
      <c r="O607" s="80">
        <v>0</v>
      </c>
      <c r="P607" s="116" t="s">
        <v>1549</v>
      </c>
    </row>
    <row r="608" spans="1:17" x14ac:dyDescent="0.45">
      <c r="A608" s="79" t="s">
        <v>1181</v>
      </c>
      <c r="B608" s="79" t="s">
        <v>1182</v>
      </c>
      <c r="C608" s="79" t="s">
        <v>1228</v>
      </c>
      <c r="D608" s="79" t="s">
        <v>753</v>
      </c>
      <c r="E608" s="79" t="s">
        <v>1233</v>
      </c>
      <c r="F608" s="79" t="s">
        <v>1234</v>
      </c>
      <c r="G608" s="79" t="s">
        <v>740</v>
      </c>
      <c r="H608" s="79" t="s">
        <v>741</v>
      </c>
      <c r="I608" s="79" t="s">
        <v>444</v>
      </c>
      <c r="J608" s="80">
        <v>965195</v>
      </c>
      <c r="K608" s="80">
        <v>0</v>
      </c>
      <c r="L608" s="80">
        <v>3879400</v>
      </c>
      <c r="M608" s="80">
        <v>0</v>
      </c>
      <c r="N608" s="99">
        <v>4844595</v>
      </c>
      <c r="O608" s="80">
        <v>0</v>
      </c>
      <c r="P608" s="116" t="s">
        <v>1549</v>
      </c>
    </row>
    <row r="609" spans="1:16" x14ac:dyDescent="0.45">
      <c r="A609" s="79" t="s">
        <v>1181</v>
      </c>
      <c r="B609" s="79" t="s">
        <v>1182</v>
      </c>
      <c r="C609" s="79" t="s">
        <v>1228</v>
      </c>
      <c r="D609" s="79" t="s">
        <v>753</v>
      </c>
      <c r="E609" s="79" t="s">
        <v>1233</v>
      </c>
      <c r="F609" s="79" t="s">
        <v>1234</v>
      </c>
      <c r="G609" s="79" t="s">
        <v>744</v>
      </c>
      <c r="H609" s="79" t="s">
        <v>745</v>
      </c>
      <c r="I609" s="79" t="s">
        <v>444</v>
      </c>
      <c r="J609" s="80">
        <v>173855</v>
      </c>
      <c r="K609" s="80">
        <v>0</v>
      </c>
      <c r="L609" s="80">
        <v>5410000</v>
      </c>
      <c r="M609" s="80">
        <v>0</v>
      </c>
      <c r="N609" s="99">
        <v>5583855</v>
      </c>
      <c r="O609" s="80">
        <v>0</v>
      </c>
      <c r="P609" s="116" t="s">
        <v>1549</v>
      </c>
    </row>
    <row r="610" spans="1:16" x14ac:dyDescent="0.45">
      <c r="A610" s="79" t="s">
        <v>1181</v>
      </c>
      <c r="B610" s="79" t="s">
        <v>1182</v>
      </c>
      <c r="C610" s="79" t="s">
        <v>1228</v>
      </c>
      <c r="D610" s="79" t="s">
        <v>753</v>
      </c>
      <c r="E610" s="79" t="s">
        <v>1233</v>
      </c>
      <c r="F610" s="79" t="s">
        <v>1234</v>
      </c>
      <c r="G610" s="79" t="s">
        <v>746</v>
      </c>
      <c r="H610" s="79" t="s">
        <v>747</v>
      </c>
      <c r="I610" s="79" t="s">
        <v>444</v>
      </c>
      <c r="J610" s="80">
        <v>0</v>
      </c>
      <c r="K610" s="80">
        <v>0</v>
      </c>
      <c r="L610" s="80">
        <v>720000</v>
      </c>
      <c r="M610" s="80">
        <v>0</v>
      </c>
      <c r="N610" s="99">
        <v>720000</v>
      </c>
      <c r="O610" s="80">
        <v>0</v>
      </c>
      <c r="P610" s="116" t="s">
        <v>1549</v>
      </c>
    </row>
    <row r="611" spans="1:16" x14ac:dyDescent="0.45">
      <c r="A611" s="79" t="s">
        <v>1181</v>
      </c>
      <c r="B611" s="79" t="s">
        <v>1182</v>
      </c>
      <c r="C611" s="79" t="s">
        <v>1228</v>
      </c>
      <c r="D611" s="79" t="s">
        <v>753</v>
      </c>
      <c r="E611" s="79" t="s">
        <v>1235</v>
      </c>
      <c r="F611" s="79" t="s">
        <v>1236</v>
      </c>
      <c r="G611" s="79" t="s">
        <v>740</v>
      </c>
      <c r="H611" s="79" t="s">
        <v>741</v>
      </c>
      <c r="I611" s="79" t="s">
        <v>444</v>
      </c>
      <c r="J611" s="80">
        <v>2265000</v>
      </c>
      <c r="K611" s="80">
        <v>0</v>
      </c>
      <c r="L611" s="98">
        <v>1251679976</v>
      </c>
      <c r="M611" s="80">
        <v>0</v>
      </c>
      <c r="N611" s="99">
        <v>1253944976</v>
      </c>
      <c r="O611" s="80">
        <v>0</v>
      </c>
      <c r="P611" s="116" t="s">
        <v>1549</v>
      </c>
    </row>
    <row r="612" spans="1:16" x14ac:dyDescent="0.45">
      <c r="A612" s="79" t="s">
        <v>1181</v>
      </c>
      <c r="B612" s="79" t="s">
        <v>1182</v>
      </c>
      <c r="C612" s="79" t="s">
        <v>1228</v>
      </c>
      <c r="D612" s="79" t="s">
        <v>753</v>
      </c>
      <c r="E612" s="79" t="s">
        <v>1235</v>
      </c>
      <c r="F612" s="79" t="s">
        <v>1236</v>
      </c>
      <c r="G612" s="79" t="s">
        <v>746</v>
      </c>
      <c r="H612" s="79" t="s">
        <v>747</v>
      </c>
      <c r="I612" s="79" t="s">
        <v>444</v>
      </c>
      <c r="J612" s="80">
        <v>0</v>
      </c>
      <c r="K612" s="80">
        <v>0</v>
      </c>
      <c r="L612" s="98">
        <v>199420000</v>
      </c>
      <c r="M612" s="80">
        <v>0</v>
      </c>
      <c r="N612" s="99">
        <v>199420000</v>
      </c>
      <c r="O612" s="80">
        <v>0</v>
      </c>
      <c r="P612" s="116" t="s">
        <v>1549</v>
      </c>
    </row>
    <row r="613" spans="1:16" x14ac:dyDescent="0.45">
      <c r="A613" s="79" t="s">
        <v>1181</v>
      </c>
      <c r="B613" s="79" t="s">
        <v>1182</v>
      </c>
      <c r="C613" s="79" t="s">
        <v>1228</v>
      </c>
      <c r="D613" s="79" t="s">
        <v>753</v>
      </c>
      <c r="E613" s="79" t="s">
        <v>1235</v>
      </c>
      <c r="F613" s="79" t="s">
        <v>1236</v>
      </c>
      <c r="G613" s="79" t="s">
        <v>748</v>
      </c>
      <c r="H613" s="79" t="s">
        <v>749</v>
      </c>
      <c r="I613" s="79" t="s">
        <v>444</v>
      </c>
      <c r="J613" s="80">
        <v>0</v>
      </c>
      <c r="K613" s="80">
        <v>0</v>
      </c>
      <c r="L613" s="98">
        <v>6213000</v>
      </c>
      <c r="M613" s="80">
        <v>0</v>
      </c>
      <c r="N613" s="99">
        <v>6213000</v>
      </c>
      <c r="O613" s="80">
        <v>0</v>
      </c>
      <c r="P613" s="116" t="s">
        <v>1549</v>
      </c>
    </row>
    <row r="614" spans="1:16" x14ac:dyDescent="0.45">
      <c r="A614" s="79" t="s">
        <v>1181</v>
      </c>
      <c r="B614" s="79" t="s">
        <v>1182</v>
      </c>
      <c r="C614" s="79" t="s">
        <v>1228</v>
      </c>
      <c r="D614" s="79" t="s">
        <v>753</v>
      </c>
      <c r="E614" s="79" t="s">
        <v>1237</v>
      </c>
      <c r="F614" s="79" t="s">
        <v>1238</v>
      </c>
      <c r="G614" s="79" t="s">
        <v>738</v>
      </c>
      <c r="H614" s="79" t="s">
        <v>739</v>
      </c>
      <c r="I614" s="79" t="s">
        <v>444</v>
      </c>
      <c r="J614" s="80">
        <v>688249440</v>
      </c>
      <c r="K614" s="80">
        <v>0</v>
      </c>
      <c r="L614" s="98">
        <v>986518846</v>
      </c>
      <c r="M614" s="80">
        <v>0</v>
      </c>
      <c r="N614" s="99">
        <v>1674768286</v>
      </c>
      <c r="O614" s="80">
        <v>0</v>
      </c>
      <c r="P614" s="116" t="s">
        <v>1549</v>
      </c>
    </row>
    <row r="615" spans="1:16" x14ac:dyDescent="0.45">
      <c r="A615" s="79" t="s">
        <v>1181</v>
      </c>
      <c r="B615" s="79" t="s">
        <v>1182</v>
      </c>
      <c r="C615" s="79" t="s">
        <v>1228</v>
      </c>
      <c r="D615" s="79" t="s">
        <v>753</v>
      </c>
      <c r="E615" s="79" t="s">
        <v>1237</v>
      </c>
      <c r="F615" s="79" t="s">
        <v>1238</v>
      </c>
      <c r="G615" s="79" t="s">
        <v>740</v>
      </c>
      <c r="H615" s="79" t="s">
        <v>741</v>
      </c>
      <c r="I615" s="79" t="s">
        <v>444</v>
      </c>
      <c r="J615" s="80">
        <v>53704000</v>
      </c>
      <c r="K615" s="80">
        <v>0</v>
      </c>
      <c r="L615" s="80">
        <v>385650000</v>
      </c>
      <c r="M615" s="80">
        <v>0</v>
      </c>
      <c r="N615" s="99">
        <v>439354000</v>
      </c>
      <c r="O615" s="80">
        <v>0</v>
      </c>
      <c r="P615" s="116" t="s">
        <v>1549</v>
      </c>
    </row>
    <row r="616" spans="1:16" x14ac:dyDescent="0.45">
      <c r="A616" s="79" t="s">
        <v>1181</v>
      </c>
      <c r="B616" s="79" t="s">
        <v>1182</v>
      </c>
      <c r="C616" s="79" t="s">
        <v>1228</v>
      </c>
      <c r="D616" s="79" t="s">
        <v>753</v>
      </c>
      <c r="E616" s="79" t="s">
        <v>1237</v>
      </c>
      <c r="F616" s="79" t="s">
        <v>1238</v>
      </c>
      <c r="G616" s="79" t="s">
        <v>744</v>
      </c>
      <c r="H616" s="79" t="s">
        <v>745</v>
      </c>
      <c r="I616" s="79" t="s">
        <v>444</v>
      </c>
      <c r="J616" s="80">
        <v>33030000</v>
      </c>
      <c r="K616" s="80">
        <v>0</v>
      </c>
      <c r="L616" s="80">
        <v>24845500</v>
      </c>
      <c r="M616" s="80">
        <v>0</v>
      </c>
      <c r="N616" s="99">
        <v>57875500</v>
      </c>
      <c r="O616" s="80">
        <v>0</v>
      </c>
      <c r="P616" s="116" t="s">
        <v>1549</v>
      </c>
    </row>
    <row r="617" spans="1:16" x14ac:dyDescent="0.45">
      <c r="A617" s="79" t="s">
        <v>1181</v>
      </c>
      <c r="B617" s="79" t="s">
        <v>1182</v>
      </c>
      <c r="C617" s="79" t="s">
        <v>1228</v>
      </c>
      <c r="D617" s="79" t="s">
        <v>753</v>
      </c>
      <c r="E617" s="79" t="s">
        <v>1237</v>
      </c>
      <c r="F617" s="79" t="s">
        <v>1238</v>
      </c>
      <c r="G617" s="79" t="s">
        <v>746</v>
      </c>
      <c r="H617" s="79" t="s">
        <v>747</v>
      </c>
      <c r="I617" s="79" t="s">
        <v>444</v>
      </c>
      <c r="J617" s="80">
        <v>103601777</v>
      </c>
      <c r="K617" s="80">
        <v>0</v>
      </c>
      <c r="L617" s="80">
        <v>3550000</v>
      </c>
      <c r="M617" s="80">
        <v>0</v>
      </c>
      <c r="N617" s="99">
        <v>107151777</v>
      </c>
      <c r="O617" s="80">
        <v>0</v>
      </c>
      <c r="P617" s="116" t="s">
        <v>1549</v>
      </c>
    </row>
    <row r="618" spans="1:16" x14ac:dyDescent="0.45">
      <c r="A618" s="79" t="s">
        <v>1181</v>
      </c>
      <c r="B618" s="79" t="s">
        <v>1182</v>
      </c>
      <c r="C618" s="79" t="s">
        <v>1228</v>
      </c>
      <c r="D618" s="79" t="s">
        <v>753</v>
      </c>
      <c r="E618" s="79" t="s">
        <v>1237</v>
      </c>
      <c r="F618" s="79" t="s">
        <v>1238</v>
      </c>
      <c r="G618" s="79" t="s">
        <v>1241</v>
      </c>
      <c r="H618" s="79" t="s">
        <v>1242</v>
      </c>
      <c r="I618" s="79" t="s">
        <v>444</v>
      </c>
      <c r="J618" s="80">
        <v>0</v>
      </c>
      <c r="K618" s="80">
        <v>0</v>
      </c>
      <c r="L618" s="80">
        <v>9050000</v>
      </c>
      <c r="M618" s="80">
        <v>0</v>
      </c>
      <c r="N618" s="99">
        <v>9050000</v>
      </c>
      <c r="O618" s="80">
        <v>0</v>
      </c>
      <c r="P618" s="116" t="s">
        <v>1549</v>
      </c>
    </row>
    <row r="619" spans="1:16" x14ac:dyDescent="0.45">
      <c r="A619" s="79" t="s">
        <v>1181</v>
      </c>
      <c r="B619" s="79" t="s">
        <v>1182</v>
      </c>
      <c r="C619" s="79" t="s">
        <v>1228</v>
      </c>
      <c r="D619" s="79" t="s">
        <v>753</v>
      </c>
      <c r="E619" s="79" t="s">
        <v>1243</v>
      </c>
      <c r="F619" s="79" t="s">
        <v>1244</v>
      </c>
      <c r="G619" s="79" t="s">
        <v>738</v>
      </c>
      <c r="H619" s="79" t="s">
        <v>739</v>
      </c>
      <c r="I619" s="79" t="s">
        <v>444</v>
      </c>
      <c r="J619" s="80">
        <v>28451244</v>
      </c>
      <c r="K619" s="80">
        <v>0</v>
      </c>
      <c r="L619" s="80">
        <v>31783770</v>
      </c>
      <c r="M619" s="80">
        <v>0</v>
      </c>
      <c r="N619" s="99">
        <v>60235014</v>
      </c>
      <c r="O619" s="80">
        <v>0</v>
      </c>
      <c r="P619" s="116" t="s">
        <v>1549</v>
      </c>
    </row>
    <row r="620" spans="1:16" x14ac:dyDescent="0.45">
      <c r="A620" s="79" t="s">
        <v>1181</v>
      </c>
      <c r="B620" s="79" t="s">
        <v>1182</v>
      </c>
      <c r="C620" s="79" t="s">
        <v>1228</v>
      </c>
      <c r="D620" s="79" t="s">
        <v>753</v>
      </c>
      <c r="E620" s="79" t="s">
        <v>1243</v>
      </c>
      <c r="F620" s="79" t="s">
        <v>1244</v>
      </c>
      <c r="G620" s="79" t="s">
        <v>740</v>
      </c>
      <c r="H620" s="79" t="s">
        <v>741</v>
      </c>
      <c r="I620" s="79" t="s">
        <v>444</v>
      </c>
      <c r="J620" s="80">
        <v>1698938050</v>
      </c>
      <c r="K620" s="80">
        <v>0</v>
      </c>
      <c r="L620" s="80">
        <v>707468758</v>
      </c>
      <c r="M620" s="80">
        <v>0</v>
      </c>
      <c r="N620" s="99">
        <v>2406406808</v>
      </c>
      <c r="O620" s="80">
        <v>0</v>
      </c>
      <c r="P620" s="116" t="s">
        <v>1549</v>
      </c>
    </row>
    <row r="621" spans="1:16" x14ac:dyDescent="0.45">
      <c r="A621" s="79" t="s">
        <v>1181</v>
      </c>
      <c r="B621" s="79" t="s">
        <v>1182</v>
      </c>
      <c r="C621" s="79" t="s">
        <v>1228</v>
      </c>
      <c r="D621" s="79" t="s">
        <v>753</v>
      </c>
      <c r="E621" s="79" t="s">
        <v>1243</v>
      </c>
      <c r="F621" s="79" t="s">
        <v>1244</v>
      </c>
      <c r="G621" s="79" t="s">
        <v>742</v>
      </c>
      <c r="H621" s="79" t="s">
        <v>743</v>
      </c>
      <c r="I621" s="79" t="s">
        <v>444</v>
      </c>
      <c r="J621" s="80">
        <v>14833377</v>
      </c>
      <c r="K621" s="80">
        <v>0</v>
      </c>
      <c r="L621" s="80">
        <v>37485650</v>
      </c>
      <c r="M621" s="80">
        <v>0</v>
      </c>
      <c r="N621" s="99">
        <v>52319027</v>
      </c>
      <c r="O621" s="80">
        <v>0</v>
      </c>
      <c r="P621" s="116" t="s">
        <v>1549</v>
      </c>
    </row>
    <row r="622" spans="1:16" x14ac:dyDescent="0.45">
      <c r="A622" s="79" t="s">
        <v>1181</v>
      </c>
      <c r="B622" s="79" t="s">
        <v>1182</v>
      </c>
      <c r="C622" s="79" t="s">
        <v>1228</v>
      </c>
      <c r="D622" s="79" t="s">
        <v>753</v>
      </c>
      <c r="E622" s="79" t="s">
        <v>1243</v>
      </c>
      <c r="F622" s="79" t="s">
        <v>1244</v>
      </c>
      <c r="G622" s="79" t="s">
        <v>744</v>
      </c>
      <c r="H622" s="79" t="s">
        <v>745</v>
      </c>
      <c r="I622" s="79" t="s">
        <v>444</v>
      </c>
      <c r="J622" s="80">
        <v>85861137</v>
      </c>
      <c r="K622" s="80">
        <v>0</v>
      </c>
      <c r="L622" s="80">
        <v>10697900</v>
      </c>
      <c r="M622" s="80">
        <v>0</v>
      </c>
      <c r="N622" s="99">
        <v>96559037</v>
      </c>
      <c r="O622" s="80">
        <v>0</v>
      </c>
      <c r="P622" s="116" t="s">
        <v>1549</v>
      </c>
    </row>
    <row r="623" spans="1:16" x14ac:dyDescent="0.45">
      <c r="A623" s="79" t="s">
        <v>1181</v>
      </c>
      <c r="B623" s="79" t="s">
        <v>1182</v>
      </c>
      <c r="C623" s="79" t="s">
        <v>1228</v>
      </c>
      <c r="D623" s="79" t="s">
        <v>753</v>
      </c>
      <c r="E623" s="79" t="s">
        <v>1243</v>
      </c>
      <c r="F623" s="79" t="s">
        <v>1244</v>
      </c>
      <c r="G623" s="79" t="s">
        <v>746</v>
      </c>
      <c r="H623" s="79" t="s">
        <v>747</v>
      </c>
      <c r="I623" s="79" t="s">
        <v>444</v>
      </c>
      <c r="J623" s="80">
        <v>249877981</v>
      </c>
      <c r="K623" s="80">
        <v>0</v>
      </c>
      <c r="L623" s="80">
        <v>18518850</v>
      </c>
      <c r="M623" s="80">
        <v>0</v>
      </c>
      <c r="N623" s="99">
        <v>268396831</v>
      </c>
      <c r="O623" s="80">
        <v>0</v>
      </c>
      <c r="P623" s="116" t="s">
        <v>1549</v>
      </c>
    </row>
    <row r="624" spans="1:16" x14ac:dyDescent="0.45">
      <c r="A624" s="79" t="s">
        <v>1181</v>
      </c>
      <c r="B624" s="79" t="s">
        <v>1182</v>
      </c>
      <c r="C624" s="79" t="s">
        <v>1228</v>
      </c>
      <c r="D624" s="79" t="s">
        <v>753</v>
      </c>
      <c r="E624" s="79" t="s">
        <v>1243</v>
      </c>
      <c r="F624" s="79" t="s">
        <v>1244</v>
      </c>
      <c r="G624" s="79" t="s">
        <v>748</v>
      </c>
      <c r="H624" s="79" t="s">
        <v>749</v>
      </c>
      <c r="I624" s="79" t="s">
        <v>444</v>
      </c>
      <c r="J624" s="80">
        <v>8567449</v>
      </c>
      <c r="K624" s="80">
        <v>0</v>
      </c>
      <c r="L624" s="80">
        <v>766000</v>
      </c>
      <c r="M624" s="80">
        <v>0</v>
      </c>
      <c r="N624" s="99">
        <v>9333449</v>
      </c>
      <c r="O624" s="80">
        <v>0</v>
      </c>
      <c r="P624" s="116" t="s">
        <v>1549</v>
      </c>
    </row>
    <row r="625" spans="1:16" x14ac:dyDescent="0.45">
      <c r="A625" s="79" t="s">
        <v>1181</v>
      </c>
      <c r="B625" s="79" t="s">
        <v>1182</v>
      </c>
      <c r="C625" s="79" t="s">
        <v>1228</v>
      </c>
      <c r="D625" s="79" t="s">
        <v>753</v>
      </c>
      <c r="E625" s="79" t="s">
        <v>1243</v>
      </c>
      <c r="F625" s="79" t="s">
        <v>1244</v>
      </c>
      <c r="G625" s="79" t="s">
        <v>750</v>
      </c>
      <c r="H625" s="79" t="s">
        <v>751</v>
      </c>
      <c r="I625" s="79" t="s">
        <v>444</v>
      </c>
      <c r="J625" s="80">
        <v>13809897</v>
      </c>
      <c r="K625" s="80">
        <v>0</v>
      </c>
      <c r="L625" s="80">
        <v>600000</v>
      </c>
      <c r="M625" s="80">
        <v>0</v>
      </c>
      <c r="N625" s="99">
        <v>14409897</v>
      </c>
      <c r="O625" s="80">
        <v>0</v>
      </c>
      <c r="P625" s="116" t="s">
        <v>1549</v>
      </c>
    </row>
    <row r="626" spans="1:16" x14ac:dyDescent="0.45">
      <c r="A626" s="79" t="s">
        <v>1181</v>
      </c>
      <c r="B626" s="79" t="s">
        <v>1182</v>
      </c>
      <c r="C626" s="79" t="s">
        <v>1228</v>
      </c>
      <c r="D626" s="79" t="s">
        <v>753</v>
      </c>
      <c r="E626" s="79" t="s">
        <v>1243</v>
      </c>
      <c r="F626" s="79" t="s">
        <v>1244</v>
      </c>
      <c r="G626" s="79" t="s">
        <v>1241</v>
      </c>
      <c r="H626" s="79" t="s">
        <v>1242</v>
      </c>
      <c r="I626" s="79" t="s">
        <v>444</v>
      </c>
      <c r="J626" s="80">
        <v>0</v>
      </c>
      <c r="K626" s="80">
        <v>0</v>
      </c>
      <c r="L626" s="80">
        <v>25794100</v>
      </c>
      <c r="M626" s="80">
        <v>0</v>
      </c>
      <c r="N626" s="99">
        <v>25794100</v>
      </c>
      <c r="O626" s="80">
        <v>0</v>
      </c>
      <c r="P626" s="116" t="s">
        <v>1549</v>
      </c>
    </row>
    <row r="627" spans="1:16" x14ac:dyDescent="0.45">
      <c r="A627" s="79" t="s">
        <v>1181</v>
      </c>
      <c r="B627" s="79" t="s">
        <v>1182</v>
      </c>
      <c r="C627" s="79" t="s">
        <v>1228</v>
      </c>
      <c r="D627" s="79" t="s">
        <v>753</v>
      </c>
      <c r="E627" s="79" t="s">
        <v>1245</v>
      </c>
      <c r="F627" s="79" t="s">
        <v>1246</v>
      </c>
      <c r="G627" s="79" t="s">
        <v>738</v>
      </c>
      <c r="H627" s="79" t="s">
        <v>739</v>
      </c>
      <c r="I627" s="79" t="s">
        <v>444</v>
      </c>
      <c r="J627" s="80">
        <v>0</v>
      </c>
      <c r="K627" s="80">
        <v>0</v>
      </c>
      <c r="L627" s="80">
        <v>86598796</v>
      </c>
      <c r="M627" s="80">
        <v>0</v>
      </c>
      <c r="N627" s="86">
        <v>86598796</v>
      </c>
      <c r="O627" s="80">
        <v>0</v>
      </c>
      <c r="P627" s="116" t="s">
        <v>1549</v>
      </c>
    </row>
    <row r="628" spans="1:16" x14ac:dyDescent="0.45">
      <c r="A628" s="79" t="s">
        <v>1181</v>
      </c>
      <c r="B628" s="79" t="s">
        <v>1182</v>
      </c>
      <c r="C628" s="79" t="s">
        <v>1228</v>
      </c>
      <c r="D628" s="79" t="s">
        <v>753</v>
      </c>
      <c r="E628" s="79" t="s">
        <v>1245</v>
      </c>
      <c r="F628" s="79" t="s">
        <v>1246</v>
      </c>
      <c r="G628" s="79" t="s">
        <v>740</v>
      </c>
      <c r="H628" s="79" t="s">
        <v>741</v>
      </c>
      <c r="I628" s="79" t="s">
        <v>444</v>
      </c>
      <c r="J628" s="80">
        <v>0</v>
      </c>
      <c r="K628" s="80">
        <v>0</v>
      </c>
      <c r="L628" s="80">
        <v>467423994</v>
      </c>
      <c r="M628" s="80">
        <v>0</v>
      </c>
      <c r="N628" s="86">
        <v>467423994</v>
      </c>
      <c r="O628" s="80">
        <v>0</v>
      </c>
      <c r="P628" s="116" t="s">
        <v>1549</v>
      </c>
    </row>
    <row r="629" spans="1:16" x14ac:dyDescent="0.45">
      <c r="A629" s="79" t="s">
        <v>1181</v>
      </c>
      <c r="B629" s="79" t="s">
        <v>1182</v>
      </c>
      <c r="C629" s="79" t="s">
        <v>1228</v>
      </c>
      <c r="D629" s="79" t="s">
        <v>753</v>
      </c>
      <c r="E629" s="79" t="s">
        <v>1245</v>
      </c>
      <c r="F629" s="79" t="s">
        <v>1246</v>
      </c>
      <c r="G629" s="79" t="s">
        <v>742</v>
      </c>
      <c r="H629" s="79" t="s">
        <v>743</v>
      </c>
      <c r="I629" s="79" t="s">
        <v>444</v>
      </c>
      <c r="J629" s="80">
        <v>0</v>
      </c>
      <c r="K629" s="80">
        <v>0</v>
      </c>
      <c r="L629" s="80">
        <v>108822898</v>
      </c>
      <c r="M629" s="80">
        <v>0</v>
      </c>
      <c r="N629" s="86">
        <v>108822898</v>
      </c>
      <c r="O629" s="80">
        <v>0</v>
      </c>
      <c r="P629" s="116" t="s">
        <v>1549</v>
      </c>
    </row>
    <row r="630" spans="1:16" x14ac:dyDescent="0.45">
      <c r="A630" s="79" t="s">
        <v>1181</v>
      </c>
      <c r="B630" s="79" t="s">
        <v>1182</v>
      </c>
      <c r="C630" s="79" t="s">
        <v>1228</v>
      </c>
      <c r="D630" s="79" t="s">
        <v>753</v>
      </c>
      <c r="E630" s="79" t="s">
        <v>1245</v>
      </c>
      <c r="F630" s="79" t="s">
        <v>1246</v>
      </c>
      <c r="G630" s="79" t="s">
        <v>744</v>
      </c>
      <c r="H630" s="79" t="s">
        <v>745</v>
      </c>
      <c r="I630" s="79" t="s">
        <v>444</v>
      </c>
      <c r="J630" s="80">
        <v>0</v>
      </c>
      <c r="K630" s="80">
        <v>0</v>
      </c>
      <c r="L630" s="80">
        <v>61098133</v>
      </c>
      <c r="M630" s="80">
        <v>0</v>
      </c>
      <c r="N630" s="86">
        <v>61098133</v>
      </c>
      <c r="O630" s="80">
        <v>0</v>
      </c>
      <c r="P630" s="116" t="s">
        <v>1549</v>
      </c>
    </row>
    <row r="631" spans="1:16" x14ac:dyDescent="0.45">
      <c r="A631" s="79" t="s">
        <v>1181</v>
      </c>
      <c r="B631" s="79" t="s">
        <v>1182</v>
      </c>
      <c r="C631" s="79" t="s">
        <v>1228</v>
      </c>
      <c r="D631" s="79" t="s">
        <v>753</v>
      </c>
      <c r="E631" s="79" t="s">
        <v>1245</v>
      </c>
      <c r="F631" s="79" t="s">
        <v>1246</v>
      </c>
      <c r="G631" s="79" t="s">
        <v>746</v>
      </c>
      <c r="H631" s="79" t="s">
        <v>747</v>
      </c>
      <c r="I631" s="79" t="s">
        <v>444</v>
      </c>
      <c r="J631" s="80">
        <v>0</v>
      </c>
      <c r="K631" s="80">
        <v>0</v>
      </c>
      <c r="L631" s="80">
        <v>264109139</v>
      </c>
      <c r="M631" s="80">
        <v>0</v>
      </c>
      <c r="N631" s="86">
        <v>264109139</v>
      </c>
      <c r="O631" s="80">
        <v>0</v>
      </c>
      <c r="P631" s="116" t="s">
        <v>1549</v>
      </c>
    </row>
    <row r="632" spans="1:16" x14ac:dyDescent="0.45">
      <c r="A632" s="79" t="s">
        <v>1181</v>
      </c>
      <c r="B632" s="79" t="s">
        <v>1182</v>
      </c>
      <c r="C632" s="79" t="s">
        <v>1228</v>
      </c>
      <c r="D632" s="79" t="s">
        <v>753</v>
      </c>
      <c r="E632" s="79" t="s">
        <v>1245</v>
      </c>
      <c r="F632" s="79" t="s">
        <v>1246</v>
      </c>
      <c r="G632" s="79" t="s">
        <v>748</v>
      </c>
      <c r="H632" s="79" t="s">
        <v>749</v>
      </c>
      <c r="I632" s="79" t="s">
        <v>444</v>
      </c>
      <c r="J632" s="80">
        <v>0</v>
      </c>
      <c r="K632" s="80">
        <v>0</v>
      </c>
      <c r="L632" s="80">
        <v>3871449</v>
      </c>
      <c r="M632" s="80">
        <v>0</v>
      </c>
      <c r="N632" s="86">
        <v>3871449</v>
      </c>
      <c r="O632" s="80">
        <v>0</v>
      </c>
      <c r="P632" s="116" t="s">
        <v>1549</v>
      </c>
    </row>
    <row r="633" spans="1:16" x14ac:dyDescent="0.45">
      <c r="A633" s="79" t="s">
        <v>1181</v>
      </c>
      <c r="B633" s="79" t="s">
        <v>1182</v>
      </c>
      <c r="C633" s="79" t="s">
        <v>1228</v>
      </c>
      <c r="D633" s="79" t="s">
        <v>753</v>
      </c>
      <c r="E633" s="79" t="s">
        <v>1245</v>
      </c>
      <c r="F633" s="79" t="s">
        <v>1246</v>
      </c>
      <c r="G633" s="79" t="s">
        <v>750</v>
      </c>
      <c r="H633" s="79" t="s">
        <v>751</v>
      </c>
      <c r="I633" s="79" t="s">
        <v>444</v>
      </c>
      <c r="J633" s="80">
        <v>0</v>
      </c>
      <c r="K633" s="80">
        <v>0</v>
      </c>
      <c r="L633" s="80">
        <v>26702898</v>
      </c>
      <c r="M633" s="80">
        <v>0</v>
      </c>
      <c r="N633" s="86">
        <v>26702898</v>
      </c>
      <c r="O633" s="80">
        <v>0</v>
      </c>
      <c r="P633" s="116" t="s">
        <v>1549</v>
      </c>
    </row>
    <row r="634" spans="1:16" x14ac:dyDescent="0.45">
      <c r="A634" s="79" t="s">
        <v>1181</v>
      </c>
      <c r="B634" s="79" t="s">
        <v>1182</v>
      </c>
      <c r="C634" s="79" t="s">
        <v>1228</v>
      </c>
      <c r="D634" s="79" t="s">
        <v>753</v>
      </c>
      <c r="E634" s="79" t="s">
        <v>1245</v>
      </c>
      <c r="F634" s="79" t="s">
        <v>1246</v>
      </c>
      <c r="G634" s="79" t="s">
        <v>1241</v>
      </c>
      <c r="H634" s="79" t="s">
        <v>1242</v>
      </c>
      <c r="I634" s="79" t="s">
        <v>444</v>
      </c>
      <c r="J634" s="80">
        <v>0</v>
      </c>
      <c r="K634" s="80">
        <v>0</v>
      </c>
      <c r="L634" s="80">
        <v>19598250</v>
      </c>
      <c r="M634" s="80">
        <v>0</v>
      </c>
      <c r="N634" s="86">
        <v>19598250</v>
      </c>
      <c r="O634" s="80">
        <v>0</v>
      </c>
      <c r="P634" s="116" t="s">
        <v>1549</v>
      </c>
    </row>
    <row r="635" spans="1:16" x14ac:dyDescent="0.45">
      <c r="A635" s="79" t="s">
        <v>1181</v>
      </c>
      <c r="B635" s="79" t="s">
        <v>1182</v>
      </c>
      <c r="C635" s="79" t="s">
        <v>1228</v>
      </c>
      <c r="D635" s="79" t="s">
        <v>753</v>
      </c>
      <c r="E635" s="79" t="s">
        <v>1239</v>
      </c>
      <c r="F635" s="79" t="s">
        <v>1240</v>
      </c>
      <c r="G635" s="79" t="s">
        <v>738</v>
      </c>
      <c r="H635" s="79" t="s">
        <v>739</v>
      </c>
      <c r="I635" s="79" t="s">
        <v>444</v>
      </c>
      <c r="J635" s="80">
        <v>0</v>
      </c>
      <c r="K635" s="80">
        <v>0</v>
      </c>
      <c r="L635" s="80">
        <v>36762000</v>
      </c>
      <c r="M635" s="80">
        <v>0</v>
      </c>
      <c r="N635" s="97">
        <v>36762000</v>
      </c>
      <c r="O635" s="80">
        <v>0</v>
      </c>
      <c r="P635" s="116" t="s">
        <v>1549</v>
      </c>
    </row>
    <row r="636" spans="1:16" x14ac:dyDescent="0.45">
      <c r="A636" s="79" t="s">
        <v>1181</v>
      </c>
      <c r="B636" s="79" t="s">
        <v>1182</v>
      </c>
      <c r="C636" s="79" t="s">
        <v>1228</v>
      </c>
      <c r="D636" s="79" t="s">
        <v>753</v>
      </c>
      <c r="E636" s="79" t="s">
        <v>1239</v>
      </c>
      <c r="F636" s="79" t="s">
        <v>1240</v>
      </c>
      <c r="G636" s="79" t="s">
        <v>740</v>
      </c>
      <c r="H636" s="79" t="s">
        <v>741</v>
      </c>
      <c r="I636" s="79" t="s">
        <v>444</v>
      </c>
      <c r="J636" s="80">
        <v>0</v>
      </c>
      <c r="K636" s="80">
        <v>0</v>
      </c>
      <c r="L636" s="80">
        <v>6555000</v>
      </c>
      <c r="M636" s="80">
        <v>0</v>
      </c>
      <c r="N636" s="97">
        <v>6555000</v>
      </c>
      <c r="O636" s="80">
        <v>0</v>
      </c>
      <c r="P636" s="116" t="s">
        <v>1549</v>
      </c>
    </row>
    <row r="637" spans="1:16" x14ac:dyDescent="0.45">
      <c r="A637" s="79" t="s">
        <v>1181</v>
      </c>
      <c r="B637" s="79" t="s">
        <v>1182</v>
      </c>
      <c r="C637" s="79" t="s">
        <v>1228</v>
      </c>
      <c r="D637" s="79" t="s">
        <v>753</v>
      </c>
      <c r="E637" s="79" t="s">
        <v>1239</v>
      </c>
      <c r="F637" s="79" t="s">
        <v>1240</v>
      </c>
      <c r="G637" s="79" t="s">
        <v>744</v>
      </c>
      <c r="H637" s="79" t="s">
        <v>745</v>
      </c>
      <c r="I637" s="79" t="s">
        <v>444</v>
      </c>
      <c r="J637" s="80">
        <v>0</v>
      </c>
      <c r="K637" s="80">
        <v>0</v>
      </c>
      <c r="L637" s="80">
        <v>448614408</v>
      </c>
      <c r="M637" s="80">
        <v>0</v>
      </c>
      <c r="N637" s="97">
        <v>448614408</v>
      </c>
      <c r="O637" s="80">
        <v>0</v>
      </c>
      <c r="P637" s="116" t="s">
        <v>1549</v>
      </c>
    </row>
    <row r="638" spans="1:16" x14ac:dyDescent="0.45">
      <c r="A638" s="79" t="s">
        <v>1181</v>
      </c>
      <c r="B638" s="79" t="s">
        <v>1182</v>
      </c>
      <c r="C638" s="79" t="s">
        <v>1228</v>
      </c>
      <c r="D638" s="79" t="s">
        <v>753</v>
      </c>
      <c r="E638" s="79" t="s">
        <v>1239</v>
      </c>
      <c r="F638" s="79" t="s">
        <v>1240</v>
      </c>
      <c r="G638" s="79" t="s">
        <v>746</v>
      </c>
      <c r="H638" s="79" t="s">
        <v>747</v>
      </c>
      <c r="I638" s="79" t="s">
        <v>444</v>
      </c>
      <c r="J638" s="80">
        <v>0</v>
      </c>
      <c r="K638" s="80">
        <v>0</v>
      </c>
      <c r="L638" s="80">
        <v>1499707642</v>
      </c>
      <c r="M638" s="80">
        <v>11660000</v>
      </c>
      <c r="N638" s="97">
        <v>1488047642</v>
      </c>
      <c r="O638" s="80">
        <v>0</v>
      </c>
      <c r="P638" s="116" t="s">
        <v>1549</v>
      </c>
    </row>
    <row r="639" spans="1:16" x14ac:dyDescent="0.45">
      <c r="A639" s="79" t="s">
        <v>1181</v>
      </c>
      <c r="B639" s="79" t="s">
        <v>1182</v>
      </c>
      <c r="C639" s="79" t="s">
        <v>1228</v>
      </c>
      <c r="D639" s="79" t="s">
        <v>753</v>
      </c>
      <c r="E639" s="79" t="s">
        <v>1239</v>
      </c>
      <c r="F639" s="79" t="s">
        <v>1240</v>
      </c>
      <c r="G639" s="79" t="s">
        <v>748</v>
      </c>
      <c r="H639" s="79" t="s">
        <v>749</v>
      </c>
      <c r="I639" s="79" t="s">
        <v>444</v>
      </c>
      <c r="J639" s="80">
        <v>0</v>
      </c>
      <c r="K639" s="80">
        <v>0</v>
      </c>
      <c r="L639" s="80">
        <v>517752417</v>
      </c>
      <c r="M639" s="80">
        <v>0</v>
      </c>
      <c r="N639" s="97">
        <v>517752417</v>
      </c>
      <c r="O639" s="80">
        <v>0</v>
      </c>
      <c r="P639" s="116" t="s">
        <v>1549</v>
      </c>
    </row>
    <row r="640" spans="1:16" x14ac:dyDescent="0.45">
      <c r="A640" s="79" t="s">
        <v>1181</v>
      </c>
      <c r="B640" s="79" t="s">
        <v>1182</v>
      </c>
      <c r="C640" s="79" t="s">
        <v>1228</v>
      </c>
      <c r="D640" s="79" t="s">
        <v>753</v>
      </c>
      <c r="E640" s="79" t="s">
        <v>1239</v>
      </c>
      <c r="F640" s="79" t="s">
        <v>1240</v>
      </c>
      <c r="G640" s="79" t="s">
        <v>750</v>
      </c>
      <c r="H640" s="79" t="s">
        <v>751</v>
      </c>
      <c r="I640" s="79" t="s">
        <v>444</v>
      </c>
      <c r="J640" s="80">
        <v>0</v>
      </c>
      <c r="K640" s="80">
        <v>0</v>
      </c>
      <c r="L640" s="80">
        <v>115557000</v>
      </c>
      <c r="M640" s="80">
        <v>0</v>
      </c>
      <c r="N640" s="97">
        <v>115557000</v>
      </c>
      <c r="O640" s="80">
        <v>0</v>
      </c>
      <c r="P640" s="116" t="s">
        <v>1549</v>
      </c>
    </row>
    <row r="641" spans="1:17" x14ac:dyDescent="0.45">
      <c r="A641" s="79" t="s">
        <v>1181</v>
      </c>
      <c r="B641" s="79" t="s">
        <v>1182</v>
      </c>
      <c r="C641" s="79" t="s">
        <v>1228</v>
      </c>
      <c r="D641" s="79" t="s">
        <v>753</v>
      </c>
      <c r="E641" s="79" t="s">
        <v>1239</v>
      </c>
      <c r="F641" s="79" t="s">
        <v>1240</v>
      </c>
      <c r="G641" s="79" t="s">
        <v>1241</v>
      </c>
      <c r="H641" s="79" t="s">
        <v>1242</v>
      </c>
      <c r="I641" s="79" t="s">
        <v>444</v>
      </c>
      <c r="J641" s="80">
        <v>0</v>
      </c>
      <c r="K641" s="80">
        <v>0</v>
      </c>
      <c r="L641" s="80">
        <v>165893200</v>
      </c>
      <c r="M641" s="80">
        <v>13322900</v>
      </c>
      <c r="N641" s="97">
        <v>152570300</v>
      </c>
      <c r="O641" s="80">
        <v>0</v>
      </c>
      <c r="P641" s="116" t="s">
        <v>1549</v>
      </c>
    </row>
    <row r="642" spans="1:17" x14ac:dyDescent="0.45">
      <c r="A642" s="79" t="s">
        <v>1181</v>
      </c>
      <c r="B642" s="79" t="s">
        <v>1182</v>
      </c>
      <c r="C642" s="79" t="s">
        <v>1228</v>
      </c>
      <c r="D642" s="79" t="s">
        <v>753</v>
      </c>
      <c r="E642" s="79" t="s">
        <v>1247</v>
      </c>
      <c r="F642" s="79" t="s">
        <v>1248</v>
      </c>
      <c r="G642" s="79" t="s">
        <v>738</v>
      </c>
      <c r="H642" s="79" t="s">
        <v>739</v>
      </c>
      <c r="I642" s="79" t="s">
        <v>444</v>
      </c>
      <c r="J642" s="80">
        <v>40094187</v>
      </c>
      <c r="K642" s="80">
        <v>0</v>
      </c>
      <c r="L642" s="80">
        <v>52935000</v>
      </c>
      <c r="M642" s="80">
        <v>0</v>
      </c>
      <c r="N642" s="99">
        <v>93029187</v>
      </c>
      <c r="O642" s="80">
        <v>0</v>
      </c>
      <c r="P642" s="116" t="s">
        <v>1549</v>
      </c>
    </row>
    <row r="643" spans="1:17" x14ac:dyDescent="0.45">
      <c r="A643" s="79" t="s">
        <v>1181</v>
      </c>
      <c r="B643" s="79" t="s">
        <v>1182</v>
      </c>
      <c r="C643" s="79" t="s">
        <v>1228</v>
      </c>
      <c r="D643" s="79" t="s">
        <v>753</v>
      </c>
      <c r="E643" s="79" t="s">
        <v>1247</v>
      </c>
      <c r="F643" s="79" t="s">
        <v>1248</v>
      </c>
      <c r="G643" s="79" t="s">
        <v>740</v>
      </c>
      <c r="H643" s="79" t="s">
        <v>741</v>
      </c>
      <c r="I643" s="79" t="s">
        <v>444</v>
      </c>
      <c r="J643" s="80">
        <v>706790145</v>
      </c>
      <c r="K643" s="80">
        <v>0</v>
      </c>
      <c r="L643" s="80">
        <v>586678000</v>
      </c>
      <c r="M643" s="80">
        <v>0</v>
      </c>
      <c r="N643" s="99">
        <v>1293468145</v>
      </c>
      <c r="O643" s="80">
        <v>0</v>
      </c>
      <c r="P643" s="116" t="s">
        <v>1549</v>
      </c>
    </row>
    <row r="644" spans="1:17" x14ac:dyDescent="0.45">
      <c r="A644" s="79" t="s">
        <v>1181</v>
      </c>
      <c r="B644" s="79" t="s">
        <v>1182</v>
      </c>
      <c r="C644" s="79" t="s">
        <v>1228</v>
      </c>
      <c r="D644" s="79" t="s">
        <v>753</v>
      </c>
      <c r="E644" s="79" t="s">
        <v>1247</v>
      </c>
      <c r="F644" s="79" t="s">
        <v>1248</v>
      </c>
      <c r="G644" s="79" t="s">
        <v>742</v>
      </c>
      <c r="H644" s="79" t="s">
        <v>743</v>
      </c>
      <c r="I644" s="79" t="s">
        <v>444</v>
      </c>
      <c r="J644" s="80">
        <v>2933898</v>
      </c>
      <c r="K644" s="80">
        <v>0</v>
      </c>
      <c r="L644" s="80">
        <v>0</v>
      </c>
      <c r="M644" s="80">
        <v>0</v>
      </c>
      <c r="N644" s="99">
        <v>2933898</v>
      </c>
      <c r="O644" s="80">
        <v>0</v>
      </c>
      <c r="P644" s="116" t="s">
        <v>1549</v>
      </c>
    </row>
    <row r="645" spans="1:17" x14ac:dyDescent="0.45">
      <c r="A645" s="79" t="s">
        <v>1181</v>
      </c>
      <c r="B645" s="79" t="s">
        <v>1182</v>
      </c>
      <c r="C645" s="79" t="s">
        <v>1228</v>
      </c>
      <c r="D645" s="79" t="s">
        <v>753</v>
      </c>
      <c r="E645" s="79" t="s">
        <v>1247</v>
      </c>
      <c r="F645" s="79" t="s">
        <v>1248</v>
      </c>
      <c r="G645" s="79" t="s">
        <v>744</v>
      </c>
      <c r="H645" s="79" t="s">
        <v>745</v>
      </c>
      <c r="I645" s="79" t="s">
        <v>444</v>
      </c>
      <c r="J645" s="80">
        <v>12088643</v>
      </c>
      <c r="K645" s="80">
        <v>0</v>
      </c>
      <c r="L645" s="80">
        <v>0</v>
      </c>
      <c r="M645" s="80">
        <v>0</v>
      </c>
      <c r="N645" s="99">
        <v>12088643</v>
      </c>
      <c r="O645" s="80">
        <v>0</v>
      </c>
      <c r="P645" s="116" t="s">
        <v>1549</v>
      </c>
    </row>
    <row r="646" spans="1:17" x14ac:dyDescent="0.45">
      <c r="A646" s="79" t="s">
        <v>1181</v>
      </c>
      <c r="B646" s="79" t="s">
        <v>1182</v>
      </c>
      <c r="C646" s="79" t="s">
        <v>1228</v>
      </c>
      <c r="D646" s="79" t="s">
        <v>753</v>
      </c>
      <c r="E646" s="79" t="s">
        <v>1247</v>
      </c>
      <c r="F646" s="79" t="s">
        <v>1248</v>
      </c>
      <c r="G646" s="79" t="s">
        <v>746</v>
      </c>
      <c r="H646" s="79" t="s">
        <v>747</v>
      </c>
      <c r="I646" s="79" t="s">
        <v>444</v>
      </c>
      <c r="J646" s="80">
        <v>63194918</v>
      </c>
      <c r="K646" s="80">
        <v>0</v>
      </c>
      <c r="L646" s="80">
        <v>0</v>
      </c>
      <c r="M646" s="80">
        <v>0</v>
      </c>
      <c r="N646" s="99">
        <v>63194918</v>
      </c>
      <c r="O646" s="80">
        <v>0</v>
      </c>
      <c r="P646" s="116" t="s">
        <v>1549</v>
      </c>
    </row>
    <row r="647" spans="1:17" x14ac:dyDescent="0.45">
      <c r="A647" s="79" t="s">
        <v>1181</v>
      </c>
      <c r="B647" s="79" t="s">
        <v>1182</v>
      </c>
      <c r="C647" s="79" t="s">
        <v>1228</v>
      </c>
      <c r="D647" s="79" t="s">
        <v>753</v>
      </c>
      <c r="E647" s="79" t="s">
        <v>1247</v>
      </c>
      <c r="F647" s="79" t="s">
        <v>1248</v>
      </c>
      <c r="G647" s="79" t="s">
        <v>748</v>
      </c>
      <c r="H647" s="79" t="s">
        <v>749</v>
      </c>
      <c r="I647" s="79" t="s">
        <v>444</v>
      </c>
      <c r="J647" s="80">
        <v>7646949</v>
      </c>
      <c r="K647" s="80">
        <v>0</v>
      </c>
      <c r="L647" s="80">
        <v>0</v>
      </c>
      <c r="M647" s="80">
        <v>0</v>
      </c>
      <c r="N647" s="99">
        <v>7646949</v>
      </c>
      <c r="O647" s="80">
        <v>0</v>
      </c>
      <c r="P647" s="116" t="s">
        <v>1549</v>
      </c>
    </row>
    <row r="648" spans="1:17" x14ac:dyDescent="0.45">
      <c r="A648" s="79" t="s">
        <v>1181</v>
      </c>
      <c r="B648" s="79" t="s">
        <v>1182</v>
      </c>
      <c r="C648" s="79" t="s">
        <v>1228</v>
      </c>
      <c r="D648" s="79" t="s">
        <v>753</v>
      </c>
      <c r="E648" s="79" t="s">
        <v>1247</v>
      </c>
      <c r="F648" s="79" t="s">
        <v>1248</v>
      </c>
      <c r="G648" s="79" t="s">
        <v>750</v>
      </c>
      <c r="H648" s="79" t="s">
        <v>751</v>
      </c>
      <c r="I648" s="79" t="s">
        <v>444</v>
      </c>
      <c r="J648" s="80">
        <v>2933898</v>
      </c>
      <c r="K648" s="80">
        <v>0</v>
      </c>
      <c r="L648" s="80">
        <v>0</v>
      </c>
      <c r="M648" s="80">
        <v>0</v>
      </c>
      <c r="N648" s="99">
        <v>2933898</v>
      </c>
      <c r="O648" s="80">
        <v>0</v>
      </c>
      <c r="P648" s="116" t="s">
        <v>1549</v>
      </c>
    </row>
    <row r="649" spans="1:17" x14ac:dyDescent="0.45">
      <c r="A649" s="79" t="s">
        <v>1181</v>
      </c>
      <c r="B649" s="79" t="s">
        <v>1182</v>
      </c>
      <c r="C649" s="79" t="s">
        <v>1228</v>
      </c>
      <c r="D649" s="79" t="s">
        <v>753</v>
      </c>
      <c r="E649" s="79" t="s">
        <v>1247</v>
      </c>
      <c r="F649" s="79" t="s">
        <v>1248</v>
      </c>
      <c r="G649" s="79" t="s">
        <v>1241</v>
      </c>
      <c r="H649" s="79" t="s">
        <v>1242</v>
      </c>
      <c r="I649" s="79" t="s">
        <v>444</v>
      </c>
      <c r="J649" s="80">
        <v>0</v>
      </c>
      <c r="K649" s="80">
        <v>0</v>
      </c>
      <c r="L649" s="80">
        <v>2250000</v>
      </c>
      <c r="M649" s="80">
        <v>0</v>
      </c>
      <c r="N649" s="99">
        <v>2250000</v>
      </c>
      <c r="O649" s="80">
        <v>0</v>
      </c>
      <c r="P649" s="116" t="s">
        <v>1549</v>
      </c>
    </row>
    <row r="650" spans="1:17" x14ac:dyDescent="0.45">
      <c r="A650" s="79" t="s">
        <v>1181</v>
      </c>
      <c r="B650" s="79" t="s">
        <v>1182</v>
      </c>
      <c r="C650" s="79" t="s">
        <v>1228</v>
      </c>
      <c r="D650" s="79" t="s">
        <v>753</v>
      </c>
      <c r="E650" s="79" t="s">
        <v>1249</v>
      </c>
      <c r="F650" s="79" t="s">
        <v>1250</v>
      </c>
      <c r="G650" s="79" t="s">
        <v>738</v>
      </c>
      <c r="H650" s="79" t="s">
        <v>739</v>
      </c>
      <c r="I650" s="79" t="s">
        <v>444</v>
      </c>
      <c r="J650" s="80">
        <v>2640000</v>
      </c>
      <c r="K650" s="80">
        <v>0</v>
      </c>
      <c r="L650" s="80">
        <v>4912500</v>
      </c>
      <c r="M650" s="80">
        <v>0</v>
      </c>
      <c r="N650" s="99">
        <v>7552500</v>
      </c>
      <c r="O650" s="80">
        <v>0</v>
      </c>
      <c r="P650" s="116" t="s">
        <v>1549</v>
      </c>
    </row>
    <row r="651" spans="1:17" x14ac:dyDescent="0.45">
      <c r="A651" s="79" t="s">
        <v>1181</v>
      </c>
      <c r="B651" s="79" t="s">
        <v>1182</v>
      </c>
      <c r="C651" s="79" t="s">
        <v>1228</v>
      </c>
      <c r="D651" s="79" t="s">
        <v>753</v>
      </c>
      <c r="E651" s="79" t="s">
        <v>1249</v>
      </c>
      <c r="F651" s="79" t="s">
        <v>1250</v>
      </c>
      <c r="G651" s="79" t="s">
        <v>740</v>
      </c>
      <c r="H651" s="79" t="s">
        <v>741</v>
      </c>
      <c r="I651" s="79" t="s">
        <v>444</v>
      </c>
      <c r="J651" s="80">
        <v>8190000</v>
      </c>
      <c r="K651" s="80">
        <v>0</v>
      </c>
      <c r="L651" s="80">
        <v>65050000</v>
      </c>
      <c r="M651" s="80">
        <v>0</v>
      </c>
      <c r="N651" s="99">
        <v>73240000</v>
      </c>
      <c r="O651" s="80">
        <v>0</v>
      </c>
      <c r="P651" s="116" t="s">
        <v>1549</v>
      </c>
    </row>
    <row r="652" spans="1:17" x14ac:dyDescent="0.45">
      <c r="A652" s="79" t="s">
        <v>1181</v>
      </c>
      <c r="B652" s="79" t="s">
        <v>1182</v>
      </c>
      <c r="C652" s="79" t="s">
        <v>1228</v>
      </c>
      <c r="D652" s="79" t="s">
        <v>753</v>
      </c>
      <c r="E652" s="79" t="s">
        <v>1249</v>
      </c>
      <c r="F652" s="79" t="s">
        <v>1250</v>
      </c>
      <c r="G652" s="79" t="s">
        <v>744</v>
      </c>
      <c r="H652" s="79" t="s">
        <v>745</v>
      </c>
      <c r="I652" s="79" t="s">
        <v>444</v>
      </c>
      <c r="J652" s="80">
        <v>1100000</v>
      </c>
      <c r="K652" s="80">
        <v>0</v>
      </c>
      <c r="L652" s="80">
        <v>130000</v>
      </c>
      <c r="M652" s="80">
        <v>0</v>
      </c>
      <c r="N652" s="99">
        <v>1230000</v>
      </c>
      <c r="O652" s="80">
        <v>0</v>
      </c>
      <c r="P652" s="116" t="s">
        <v>1549</v>
      </c>
    </row>
    <row r="653" spans="1:17" x14ac:dyDescent="0.45">
      <c r="A653" s="79" t="s">
        <v>1181</v>
      </c>
      <c r="B653" s="79" t="s">
        <v>1182</v>
      </c>
      <c r="C653" s="79" t="s">
        <v>1228</v>
      </c>
      <c r="D653" s="79" t="s">
        <v>753</v>
      </c>
      <c r="E653" s="79" t="s">
        <v>1249</v>
      </c>
      <c r="F653" s="79" t="s">
        <v>1250</v>
      </c>
      <c r="G653" s="79" t="s">
        <v>746</v>
      </c>
      <c r="H653" s="79" t="s">
        <v>747</v>
      </c>
      <c r="I653" s="79" t="s">
        <v>444</v>
      </c>
      <c r="J653" s="80">
        <v>23619000</v>
      </c>
      <c r="K653" s="80">
        <v>0</v>
      </c>
      <c r="L653" s="80">
        <v>23770000</v>
      </c>
      <c r="M653" s="80">
        <v>0</v>
      </c>
      <c r="N653" s="99">
        <v>47389000</v>
      </c>
      <c r="O653" s="80">
        <v>0</v>
      </c>
      <c r="P653" s="116" t="s">
        <v>1549</v>
      </c>
      <c r="Q653" s="109">
        <f>SUM(L594:L655)</f>
        <v>8681115574</v>
      </c>
    </row>
    <row r="654" spans="1:17" x14ac:dyDescent="0.45">
      <c r="A654" s="79" t="s">
        <v>1181</v>
      </c>
      <c r="B654" s="79" t="s">
        <v>1182</v>
      </c>
      <c r="C654" s="79" t="s">
        <v>1228</v>
      </c>
      <c r="D654" s="79" t="s">
        <v>753</v>
      </c>
      <c r="E654" s="79" t="s">
        <v>1249</v>
      </c>
      <c r="F654" s="79" t="s">
        <v>1250</v>
      </c>
      <c r="G654" s="79" t="s">
        <v>748</v>
      </c>
      <c r="H654" s="79" t="s">
        <v>749</v>
      </c>
      <c r="I654" s="79" t="s">
        <v>444</v>
      </c>
      <c r="J654" s="80">
        <v>500000</v>
      </c>
      <c r="K654" s="80">
        <v>0</v>
      </c>
      <c r="L654" s="80">
        <v>80000</v>
      </c>
      <c r="M654" s="80">
        <v>0</v>
      </c>
      <c r="N654" s="99">
        <v>580000</v>
      </c>
      <c r="O654" s="80">
        <v>0</v>
      </c>
      <c r="P654" s="116" t="s">
        <v>1549</v>
      </c>
      <c r="Q654" s="109">
        <f>Q653-M641-M638</f>
        <v>8656132674</v>
      </c>
    </row>
    <row r="655" spans="1:17" x14ac:dyDescent="0.45">
      <c r="A655" s="79" t="s">
        <v>1181</v>
      </c>
      <c r="B655" s="79" t="s">
        <v>1182</v>
      </c>
      <c r="C655" s="79" t="s">
        <v>1228</v>
      </c>
      <c r="D655" s="79" t="s">
        <v>753</v>
      </c>
      <c r="E655" s="79" t="s">
        <v>1249</v>
      </c>
      <c r="F655" s="79" t="s">
        <v>1250</v>
      </c>
      <c r="G655" s="79" t="s">
        <v>1241</v>
      </c>
      <c r="H655" s="79" t="s">
        <v>1242</v>
      </c>
      <c r="I655" s="79" t="s">
        <v>444</v>
      </c>
      <c r="J655" s="80">
        <v>0</v>
      </c>
      <c r="K655" s="80">
        <v>0</v>
      </c>
      <c r="L655" s="80">
        <v>4500000</v>
      </c>
      <c r="M655" s="80">
        <v>0</v>
      </c>
      <c r="N655" s="99">
        <v>4500000</v>
      </c>
      <c r="O655" s="80">
        <v>0</v>
      </c>
      <c r="P655" s="116" t="s">
        <v>1549</v>
      </c>
      <c r="Q655" s="78">
        <f>SUBTOTAL(9,L594:L655)</f>
        <v>8681115574</v>
      </c>
    </row>
    <row r="656" spans="1:17" x14ac:dyDescent="0.45">
      <c r="A656" s="79" t="s">
        <v>1181</v>
      </c>
      <c r="B656" s="79" t="s">
        <v>1182</v>
      </c>
      <c r="C656" s="79" t="s">
        <v>1251</v>
      </c>
      <c r="D656" s="79" t="s">
        <v>1252</v>
      </c>
      <c r="E656" s="79" t="s">
        <v>1253</v>
      </c>
      <c r="F656" s="79" t="s">
        <v>1254</v>
      </c>
      <c r="G656" s="79" t="s">
        <v>746</v>
      </c>
      <c r="H656" s="79" t="s">
        <v>747</v>
      </c>
      <c r="I656" s="79" t="s">
        <v>444</v>
      </c>
      <c r="J656" s="80">
        <v>0</v>
      </c>
      <c r="K656" s="80">
        <v>0</v>
      </c>
      <c r="L656" s="80">
        <v>98639645482</v>
      </c>
      <c r="M656" s="80">
        <v>98639645482</v>
      </c>
      <c r="N656" s="95">
        <v>0</v>
      </c>
      <c r="O656" s="80">
        <v>0</v>
      </c>
      <c r="P656" s="119" t="s">
        <v>1569</v>
      </c>
    </row>
    <row r="657" spans="1:16" x14ac:dyDescent="0.45">
      <c r="A657" s="79" t="s">
        <v>1181</v>
      </c>
      <c r="B657" s="79" t="s">
        <v>1182</v>
      </c>
      <c r="C657" s="79" t="s">
        <v>1251</v>
      </c>
      <c r="D657" s="79" t="s">
        <v>1252</v>
      </c>
      <c r="E657" s="79" t="s">
        <v>1253</v>
      </c>
      <c r="F657" s="79" t="s">
        <v>1254</v>
      </c>
      <c r="G657" s="79" t="s">
        <v>1255</v>
      </c>
      <c r="H657" s="79" t="s">
        <v>1256</v>
      </c>
      <c r="I657" s="79" t="s">
        <v>1520</v>
      </c>
      <c r="J657" s="80">
        <v>0</v>
      </c>
      <c r="K657" s="80">
        <v>0</v>
      </c>
      <c r="L657" s="80">
        <v>12860357563</v>
      </c>
      <c r="M657" s="80">
        <v>0</v>
      </c>
      <c r="N657" s="95">
        <v>12860357563</v>
      </c>
      <c r="O657" s="80">
        <v>0</v>
      </c>
      <c r="P657" s="119" t="s">
        <v>1569</v>
      </c>
    </row>
    <row r="658" spans="1:16" x14ac:dyDescent="0.45">
      <c r="A658" s="79" t="s">
        <v>1181</v>
      </c>
      <c r="B658" s="79" t="s">
        <v>1182</v>
      </c>
      <c r="C658" s="79" t="s">
        <v>1251</v>
      </c>
      <c r="D658" s="79" t="s">
        <v>1252</v>
      </c>
      <c r="E658" s="79" t="s">
        <v>1253</v>
      </c>
      <c r="F658" s="79" t="s">
        <v>1254</v>
      </c>
      <c r="G658" s="79" t="s">
        <v>1257</v>
      </c>
      <c r="H658" s="79" t="s">
        <v>1258</v>
      </c>
      <c r="I658" s="79" t="s">
        <v>1521</v>
      </c>
      <c r="J658" s="80">
        <v>0</v>
      </c>
      <c r="K658" s="80">
        <v>0</v>
      </c>
      <c r="L658" s="80">
        <v>11203962255</v>
      </c>
      <c r="M658" s="80">
        <v>0</v>
      </c>
      <c r="N658" s="95">
        <v>11203962255</v>
      </c>
      <c r="O658" s="80">
        <v>0</v>
      </c>
      <c r="P658" s="119" t="s">
        <v>1569</v>
      </c>
    </row>
    <row r="659" spans="1:16" x14ac:dyDescent="0.45">
      <c r="A659" s="79" t="s">
        <v>1181</v>
      </c>
      <c r="B659" s="79" t="s">
        <v>1182</v>
      </c>
      <c r="C659" s="79" t="s">
        <v>1251</v>
      </c>
      <c r="D659" s="79" t="s">
        <v>1252</v>
      </c>
      <c r="E659" s="79" t="s">
        <v>1253</v>
      </c>
      <c r="F659" s="79" t="s">
        <v>1254</v>
      </c>
      <c r="G659" s="79" t="s">
        <v>1259</v>
      </c>
      <c r="H659" s="79" t="s">
        <v>1260</v>
      </c>
      <c r="I659" s="79" t="s">
        <v>1522</v>
      </c>
      <c r="J659" s="80">
        <v>0</v>
      </c>
      <c r="K659" s="80">
        <v>0</v>
      </c>
      <c r="L659" s="80">
        <v>33632386554</v>
      </c>
      <c r="M659" s="80">
        <v>0</v>
      </c>
      <c r="N659" s="95">
        <v>33632386554</v>
      </c>
      <c r="O659" s="80">
        <v>0</v>
      </c>
      <c r="P659" s="119" t="s">
        <v>1569</v>
      </c>
    </row>
    <row r="660" spans="1:16" x14ac:dyDescent="0.45">
      <c r="A660" s="79" t="s">
        <v>1181</v>
      </c>
      <c r="B660" s="79" t="s">
        <v>1182</v>
      </c>
      <c r="C660" s="79" t="s">
        <v>1251</v>
      </c>
      <c r="D660" s="79" t="s">
        <v>1252</v>
      </c>
      <c r="E660" s="79" t="s">
        <v>1253</v>
      </c>
      <c r="F660" s="79" t="s">
        <v>1254</v>
      </c>
      <c r="G660" s="79" t="s">
        <v>1261</v>
      </c>
      <c r="H660" s="79" t="s">
        <v>1262</v>
      </c>
      <c r="I660" s="79" t="s">
        <v>1523</v>
      </c>
      <c r="J660" s="80">
        <v>0</v>
      </c>
      <c r="K660" s="80">
        <v>0</v>
      </c>
      <c r="L660" s="80">
        <v>10850361003</v>
      </c>
      <c r="M660" s="80">
        <v>0</v>
      </c>
      <c r="N660" s="95">
        <v>10850361003</v>
      </c>
      <c r="O660" s="80">
        <v>0</v>
      </c>
      <c r="P660" s="119" t="s">
        <v>1569</v>
      </c>
    </row>
    <row r="661" spans="1:16" x14ac:dyDescent="0.45">
      <c r="A661" s="79" t="s">
        <v>1181</v>
      </c>
      <c r="B661" s="79" t="s">
        <v>1182</v>
      </c>
      <c r="C661" s="79" t="s">
        <v>1251</v>
      </c>
      <c r="D661" s="79" t="s">
        <v>1252</v>
      </c>
      <c r="E661" s="79" t="s">
        <v>1253</v>
      </c>
      <c r="F661" s="79" t="s">
        <v>1254</v>
      </c>
      <c r="G661" s="79" t="s">
        <v>1263</v>
      </c>
      <c r="H661" s="79" t="s">
        <v>1264</v>
      </c>
      <c r="I661" s="79" t="s">
        <v>1523</v>
      </c>
      <c r="J661" s="80">
        <v>0</v>
      </c>
      <c r="K661" s="80">
        <v>0</v>
      </c>
      <c r="L661" s="80">
        <v>1972792909</v>
      </c>
      <c r="M661" s="80">
        <v>0</v>
      </c>
      <c r="N661" s="95">
        <v>1972792909</v>
      </c>
      <c r="O661" s="80">
        <v>0</v>
      </c>
      <c r="P661" s="119" t="s">
        <v>1569</v>
      </c>
    </row>
    <row r="662" spans="1:16" x14ac:dyDescent="0.45">
      <c r="A662" s="79" t="s">
        <v>1181</v>
      </c>
      <c r="B662" s="79" t="s">
        <v>1182</v>
      </c>
      <c r="C662" s="79" t="s">
        <v>1251</v>
      </c>
      <c r="D662" s="79" t="s">
        <v>1252</v>
      </c>
      <c r="E662" s="79" t="s">
        <v>1253</v>
      </c>
      <c r="F662" s="79" t="s">
        <v>1254</v>
      </c>
      <c r="G662" s="79" t="s">
        <v>1265</v>
      </c>
      <c r="H662" s="79" t="s">
        <v>1266</v>
      </c>
      <c r="I662" s="79" t="s">
        <v>1524</v>
      </c>
      <c r="J662" s="80">
        <v>0</v>
      </c>
      <c r="K662" s="80">
        <v>0</v>
      </c>
      <c r="L662" s="80">
        <v>15213946823</v>
      </c>
      <c r="M662" s="80">
        <v>0</v>
      </c>
      <c r="N662" s="95">
        <v>15213946823</v>
      </c>
      <c r="O662" s="80">
        <v>0</v>
      </c>
      <c r="P662" s="119" t="s">
        <v>1569</v>
      </c>
    </row>
    <row r="663" spans="1:16" x14ac:dyDescent="0.45">
      <c r="A663" s="79" t="s">
        <v>1181</v>
      </c>
      <c r="B663" s="79" t="s">
        <v>1182</v>
      </c>
      <c r="C663" s="79" t="s">
        <v>1251</v>
      </c>
      <c r="D663" s="79" t="s">
        <v>1252</v>
      </c>
      <c r="E663" s="79" t="s">
        <v>1253</v>
      </c>
      <c r="F663" s="79" t="s">
        <v>1254</v>
      </c>
      <c r="G663" s="79" t="s">
        <v>1267</v>
      </c>
      <c r="H663" s="79" t="s">
        <v>1268</v>
      </c>
      <c r="I663" s="79" t="s">
        <v>1525</v>
      </c>
      <c r="J663" s="80">
        <v>0</v>
      </c>
      <c r="K663" s="80">
        <v>0</v>
      </c>
      <c r="L663" s="80">
        <v>2902016955</v>
      </c>
      <c r="M663" s="80">
        <v>2902016955</v>
      </c>
      <c r="N663" s="95">
        <v>0</v>
      </c>
      <c r="O663" s="80">
        <v>0</v>
      </c>
      <c r="P663" s="119" t="s">
        <v>1569</v>
      </c>
    </row>
    <row r="664" spans="1:16" x14ac:dyDescent="0.45">
      <c r="A664" s="79" t="s">
        <v>1181</v>
      </c>
      <c r="B664" s="79" t="s">
        <v>1182</v>
      </c>
      <c r="C664" s="79" t="s">
        <v>1251</v>
      </c>
      <c r="D664" s="79" t="s">
        <v>1252</v>
      </c>
      <c r="E664" s="79" t="s">
        <v>1253</v>
      </c>
      <c r="F664" s="79" t="s">
        <v>1254</v>
      </c>
      <c r="G664" s="79" t="s">
        <v>1269</v>
      </c>
      <c r="H664" s="79" t="s">
        <v>1270</v>
      </c>
      <c r="I664" s="79" t="s">
        <v>1526</v>
      </c>
      <c r="J664" s="80">
        <v>0</v>
      </c>
      <c r="K664" s="80">
        <v>0</v>
      </c>
      <c r="L664" s="80">
        <v>3945585819</v>
      </c>
      <c r="M664" s="80">
        <v>0</v>
      </c>
      <c r="N664" s="95">
        <v>3945585819</v>
      </c>
      <c r="O664" s="80">
        <v>0</v>
      </c>
      <c r="P664" s="119" t="s">
        <v>1569</v>
      </c>
    </row>
    <row r="665" spans="1:16" x14ac:dyDescent="0.45">
      <c r="A665" s="79" t="s">
        <v>1181</v>
      </c>
      <c r="B665" s="79" t="s">
        <v>1182</v>
      </c>
      <c r="C665" s="79" t="s">
        <v>1251</v>
      </c>
      <c r="D665" s="79" t="s">
        <v>1252</v>
      </c>
      <c r="E665" s="79" t="s">
        <v>1253</v>
      </c>
      <c r="F665" s="79" t="s">
        <v>1254</v>
      </c>
      <c r="G665" s="79" t="s">
        <v>1271</v>
      </c>
      <c r="H665" s="79" t="s">
        <v>1272</v>
      </c>
      <c r="I665" s="79" t="s">
        <v>1527</v>
      </c>
      <c r="J665" s="80">
        <v>0</v>
      </c>
      <c r="K665" s="80">
        <v>0</v>
      </c>
      <c r="L665" s="80">
        <v>3945585819</v>
      </c>
      <c r="M665" s="80">
        <v>0</v>
      </c>
      <c r="N665" s="95">
        <v>3945585819</v>
      </c>
      <c r="O665" s="80">
        <v>0</v>
      </c>
      <c r="P665" s="119" t="s">
        <v>1569</v>
      </c>
    </row>
    <row r="666" spans="1:16" x14ac:dyDescent="0.45">
      <c r="A666" s="79" t="s">
        <v>1181</v>
      </c>
      <c r="B666" s="79" t="s">
        <v>1182</v>
      </c>
      <c r="C666" s="79" t="s">
        <v>1251</v>
      </c>
      <c r="D666" s="79" t="s">
        <v>1252</v>
      </c>
      <c r="E666" s="79" t="s">
        <v>1253</v>
      </c>
      <c r="F666" s="79" t="s">
        <v>1254</v>
      </c>
      <c r="G666" s="79" t="s">
        <v>758</v>
      </c>
      <c r="H666" s="79" t="s">
        <v>759</v>
      </c>
      <c r="I666" s="79" t="s">
        <v>444</v>
      </c>
      <c r="J666" s="80">
        <v>0</v>
      </c>
      <c r="K666" s="80">
        <v>0</v>
      </c>
      <c r="L666" s="80">
        <v>20753635096</v>
      </c>
      <c r="M666" s="80">
        <v>0</v>
      </c>
      <c r="N666" s="95">
        <v>20753635096</v>
      </c>
      <c r="O666" s="80">
        <v>0</v>
      </c>
      <c r="P666" s="119" t="s">
        <v>1569</v>
      </c>
    </row>
    <row r="667" spans="1:16" x14ac:dyDescent="0.45">
      <c r="A667" s="79" t="s">
        <v>1181</v>
      </c>
      <c r="B667" s="79" t="s">
        <v>1182</v>
      </c>
      <c r="C667" s="79" t="s">
        <v>1251</v>
      </c>
      <c r="D667" s="79" t="s">
        <v>1252</v>
      </c>
      <c r="E667" s="79" t="s">
        <v>1253</v>
      </c>
      <c r="F667" s="79" t="s">
        <v>1254</v>
      </c>
      <c r="G667" s="79" t="s">
        <v>1273</v>
      </c>
      <c r="H667" s="79" t="s">
        <v>1274</v>
      </c>
      <c r="I667" s="79" t="s">
        <v>444</v>
      </c>
      <c r="J667" s="80">
        <v>0</v>
      </c>
      <c r="K667" s="80">
        <v>0</v>
      </c>
      <c r="L667" s="80">
        <v>179145071400</v>
      </c>
      <c r="M667" s="80">
        <v>0</v>
      </c>
      <c r="N667" s="95">
        <v>179145071400</v>
      </c>
      <c r="O667" s="80">
        <v>0</v>
      </c>
      <c r="P667" s="119" t="s">
        <v>1569</v>
      </c>
    </row>
    <row r="668" spans="1:16" x14ac:dyDescent="0.45">
      <c r="A668" s="79" t="s">
        <v>1181</v>
      </c>
      <c r="B668" s="79" t="s">
        <v>1182</v>
      </c>
      <c r="C668" s="79" t="s">
        <v>1251</v>
      </c>
      <c r="D668" s="79" t="s">
        <v>1252</v>
      </c>
      <c r="E668" s="79" t="s">
        <v>1275</v>
      </c>
      <c r="F668" s="79" t="s">
        <v>1276</v>
      </c>
      <c r="G668" s="79" t="s">
        <v>746</v>
      </c>
      <c r="H668" s="79" t="s">
        <v>747</v>
      </c>
      <c r="I668" s="79" t="s">
        <v>444</v>
      </c>
      <c r="J668" s="80">
        <v>0</v>
      </c>
      <c r="K668" s="80">
        <v>0</v>
      </c>
      <c r="L668" s="80">
        <v>27366713220</v>
      </c>
      <c r="M668" s="80">
        <v>27366713220</v>
      </c>
      <c r="N668" s="95">
        <v>0</v>
      </c>
      <c r="O668" s="80">
        <v>0</v>
      </c>
      <c r="P668" s="119" t="s">
        <v>1569</v>
      </c>
    </row>
    <row r="669" spans="1:16" x14ac:dyDescent="0.45">
      <c r="A669" s="79" t="s">
        <v>1181</v>
      </c>
      <c r="B669" s="79" t="s">
        <v>1182</v>
      </c>
      <c r="C669" s="79" t="s">
        <v>1251</v>
      </c>
      <c r="D669" s="79" t="s">
        <v>1252</v>
      </c>
      <c r="E669" s="79" t="s">
        <v>1275</v>
      </c>
      <c r="F669" s="79" t="s">
        <v>1276</v>
      </c>
      <c r="G669" s="79" t="s">
        <v>1255</v>
      </c>
      <c r="H669" s="79" t="s">
        <v>1256</v>
      </c>
      <c r="I669" s="79" t="s">
        <v>1520</v>
      </c>
      <c r="J669" s="80">
        <v>0</v>
      </c>
      <c r="K669" s="80">
        <v>0</v>
      </c>
      <c r="L669" s="80">
        <v>486084215904</v>
      </c>
      <c r="M669" s="80">
        <v>0</v>
      </c>
      <c r="N669" s="95">
        <v>486084215904</v>
      </c>
      <c r="O669" s="80">
        <v>0</v>
      </c>
      <c r="P669" s="119" t="s">
        <v>1569</v>
      </c>
    </row>
    <row r="670" spans="1:16" x14ac:dyDescent="0.45">
      <c r="A670" s="79" t="s">
        <v>1181</v>
      </c>
      <c r="B670" s="79" t="s">
        <v>1182</v>
      </c>
      <c r="C670" s="79" t="s">
        <v>1251</v>
      </c>
      <c r="D670" s="79" t="s">
        <v>1252</v>
      </c>
      <c r="E670" s="79" t="s">
        <v>1275</v>
      </c>
      <c r="F670" s="79" t="s">
        <v>1276</v>
      </c>
      <c r="G670" s="79" t="s">
        <v>1257</v>
      </c>
      <c r="H670" s="79" t="s">
        <v>1258</v>
      </c>
      <c r="I670" s="79" t="s">
        <v>1521</v>
      </c>
      <c r="J670" s="80">
        <v>0</v>
      </c>
      <c r="K670" s="80">
        <v>0</v>
      </c>
      <c r="L670" s="80">
        <v>468839692764</v>
      </c>
      <c r="M670" s="80">
        <v>0</v>
      </c>
      <c r="N670" s="95">
        <v>468839692764</v>
      </c>
      <c r="O670" s="80">
        <v>0</v>
      </c>
      <c r="P670" s="119" t="s">
        <v>1569</v>
      </c>
    </row>
    <row r="671" spans="1:16" x14ac:dyDescent="0.45">
      <c r="A671" s="79" t="s">
        <v>1181</v>
      </c>
      <c r="B671" s="79" t="s">
        <v>1182</v>
      </c>
      <c r="C671" s="79" t="s">
        <v>1251</v>
      </c>
      <c r="D671" s="79" t="s">
        <v>1252</v>
      </c>
      <c r="E671" s="79" t="s">
        <v>1275</v>
      </c>
      <c r="F671" s="79" t="s">
        <v>1276</v>
      </c>
      <c r="G671" s="79" t="s">
        <v>1259</v>
      </c>
      <c r="H671" s="79" t="s">
        <v>1260</v>
      </c>
      <c r="I671" s="79" t="s">
        <v>1522</v>
      </c>
      <c r="J671" s="80">
        <v>0</v>
      </c>
      <c r="K671" s="80">
        <v>0</v>
      </c>
      <c r="L671" s="80">
        <v>433555102420</v>
      </c>
      <c r="M671" s="80">
        <v>0</v>
      </c>
      <c r="N671" s="95">
        <v>433555102420</v>
      </c>
      <c r="O671" s="80">
        <v>0</v>
      </c>
      <c r="P671" s="119" t="s">
        <v>1569</v>
      </c>
    </row>
    <row r="672" spans="1:16" x14ac:dyDescent="0.45">
      <c r="A672" s="79" t="s">
        <v>1181</v>
      </c>
      <c r="B672" s="79" t="s">
        <v>1182</v>
      </c>
      <c r="C672" s="79" t="s">
        <v>1251</v>
      </c>
      <c r="D672" s="79" t="s">
        <v>1252</v>
      </c>
      <c r="E672" s="79" t="s">
        <v>1275</v>
      </c>
      <c r="F672" s="79" t="s">
        <v>1276</v>
      </c>
      <c r="G672" s="79" t="s">
        <v>1267</v>
      </c>
      <c r="H672" s="79" t="s">
        <v>1268</v>
      </c>
      <c r="I672" s="79" t="s">
        <v>1525</v>
      </c>
      <c r="J672" s="80">
        <v>0</v>
      </c>
      <c r="K672" s="80">
        <v>0</v>
      </c>
      <c r="L672" s="80">
        <v>12410939600</v>
      </c>
      <c r="M672" s="80">
        <v>12410939600</v>
      </c>
      <c r="N672" s="95">
        <v>0</v>
      </c>
      <c r="O672" s="80">
        <v>0</v>
      </c>
      <c r="P672" s="119" t="s">
        <v>1569</v>
      </c>
    </row>
    <row r="673" spans="1:16" x14ac:dyDescent="0.45">
      <c r="A673" s="79" t="s">
        <v>1181</v>
      </c>
      <c r="B673" s="79" t="s">
        <v>1182</v>
      </c>
      <c r="C673" s="79" t="s">
        <v>1251</v>
      </c>
      <c r="D673" s="79" t="s">
        <v>1252</v>
      </c>
      <c r="E673" s="79" t="s">
        <v>1275</v>
      </c>
      <c r="F673" s="79" t="s">
        <v>1276</v>
      </c>
      <c r="G673" s="79" t="s">
        <v>758</v>
      </c>
      <c r="H673" s="79" t="s">
        <v>759</v>
      </c>
      <c r="I673" s="79" t="s">
        <v>444</v>
      </c>
      <c r="J673" s="80">
        <v>0</v>
      </c>
      <c r="K673" s="80">
        <v>0</v>
      </c>
      <c r="L673" s="80">
        <v>736022500</v>
      </c>
      <c r="M673" s="80">
        <v>0</v>
      </c>
      <c r="N673" s="95">
        <v>736022500</v>
      </c>
      <c r="O673" s="80">
        <v>0</v>
      </c>
      <c r="P673" s="119" t="s">
        <v>1569</v>
      </c>
    </row>
    <row r="674" spans="1:16" x14ac:dyDescent="0.45">
      <c r="A674" s="79" t="s">
        <v>1181</v>
      </c>
      <c r="B674" s="79" t="s">
        <v>1182</v>
      </c>
      <c r="C674" s="79" t="s">
        <v>1251</v>
      </c>
      <c r="D674" s="79" t="s">
        <v>1252</v>
      </c>
      <c r="E674" s="79" t="s">
        <v>1277</v>
      </c>
      <c r="F674" s="113" t="s">
        <v>1278</v>
      </c>
      <c r="G674" s="113" t="s">
        <v>746</v>
      </c>
      <c r="H674" s="113" t="s">
        <v>747</v>
      </c>
      <c r="I674" s="113" t="s">
        <v>444</v>
      </c>
      <c r="J674" s="98">
        <v>0</v>
      </c>
      <c r="K674" s="98">
        <v>0</v>
      </c>
      <c r="L674" s="98">
        <v>411857042463</v>
      </c>
      <c r="M674" s="98">
        <v>411857042463</v>
      </c>
      <c r="N674" s="95">
        <v>0</v>
      </c>
      <c r="O674" s="80">
        <v>0</v>
      </c>
      <c r="P674" s="119" t="s">
        <v>1569</v>
      </c>
    </row>
    <row r="675" spans="1:16" x14ac:dyDescent="0.45">
      <c r="A675" s="79" t="s">
        <v>1181</v>
      </c>
      <c r="B675" s="79" t="s">
        <v>1182</v>
      </c>
      <c r="C675" s="79" t="s">
        <v>1251</v>
      </c>
      <c r="D675" s="79" t="s">
        <v>1252</v>
      </c>
      <c r="E675" s="79" t="s">
        <v>1277</v>
      </c>
      <c r="F675" s="113" t="s">
        <v>1278</v>
      </c>
      <c r="G675" s="113" t="s">
        <v>1255</v>
      </c>
      <c r="H675" s="113" t="s">
        <v>1256</v>
      </c>
      <c r="I675" s="113" t="s">
        <v>1520</v>
      </c>
      <c r="J675" s="98">
        <v>0</v>
      </c>
      <c r="K675" s="98">
        <v>0</v>
      </c>
      <c r="L675" s="98">
        <v>5680653516060</v>
      </c>
      <c r="M675" s="98">
        <v>597566077845</v>
      </c>
      <c r="N675" s="95">
        <v>5083087438215</v>
      </c>
      <c r="O675" s="80">
        <v>0</v>
      </c>
      <c r="P675" s="119" t="s">
        <v>1569</v>
      </c>
    </row>
    <row r="676" spans="1:16" x14ac:dyDescent="0.45">
      <c r="A676" s="79" t="s">
        <v>1181</v>
      </c>
      <c r="B676" s="79" t="s">
        <v>1182</v>
      </c>
      <c r="C676" s="79" t="s">
        <v>1251</v>
      </c>
      <c r="D676" s="79" t="s">
        <v>1252</v>
      </c>
      <c r="E676" s="79" t="s">
        <v>1277</v>
      </c>
      <c r="F676" s="113" t="s">
        <v>1278</v>
      </c>
      <c r="G676" s="113" t="s">
        <v>1257</v>
      </c>
      <c r="H676" s="113" t="s">
        <v>1258</v>
      </c>
      <c r="I676" s="113" t="s">
        <v>1521</v>
      </c>
      <c r="J676" s="98">
        <v>0</v>
      </c>
      <c r="K676" s="98">
        <v>0</v>
      </c>
      <c r="L676" s="98">
        <v>2361247456750</v>
      </c>
      <c r="M676" s="98">
        <v>397728933023</v>
      </c>
      <c r="N676" s="95">
        <v>1963518523727</v>
      </c>
      <c r="O676" s="80">
        <v>0</v>
      </c>
      <c r="P676" s="119" t="s">
        <v>1569</v>
      </c>
    </row>
    <row r="677" spans="1:16" x14ac:dyDescent="0.45">
      <c r="A677" s="79" t="s">
        <v>1181</v>
      </c>
      <c r="B677" s="79" t="s">
        <v>1182</v>
      </c>
      <c r="C677" s="79" t="s">
        <v>1251</v>
      </c>
      <c r="D677" s="79" t="s">
        <v>1252</v>
      </c>
      <c r="E677" s="79" t="s">
        <v>1277</v>
      </c>
      <c r="F677" s="113" t="s">
        <v>1278</v>
      </c>
      <c r="G677" s="113" t="s">
        <v>1259</v>
      </c>
      <c r="H677" s="113" t="s">
        <v>1260</v>
      </c>
      <c r="I677" s="113" t="s">
        <v>1522</v>
      </c>
      <c r="J677" s="98">
        <v>0</v>
      </c>
      <c r="K677" s="98">
        <v>0</v>
      </c>
      <c r="L677" s="98">
        <v>1211450174588</v>
      </c>
      <c r="M677" s="98">
        <v>0</v>
      </c>
      <c r="N677" s="95">
        <v>1211450174588</v>
      </c>
      <c r="O677" s="80">
        <v>0</v>
      </c>
      <c r="P677" s="119" t="s">
        <v>1569</v>
      </c>
    </row>
    <row r="678" spans="1:16" x14ac:dyDescent="0.45">
      <c r="A678" s="79" t="s">
        <v>1181</v>
      </c>
      <c r="B678" s="79" t="s">
        <v>1182</v>
      </c>
      <c r="C678" s="79" t="s">
        <v>1251</v>
      </c>
      <c r="D678" s="79" t="s">
        <v>1252</v>
      </c>
      <c r="E678" s="79" t="s">
        <v>1277</v>
      </c>
      <c r="F678" s="113" t="s">
        <v>1278</v>
      </c>
      <c r="G678" s="113" t="s">
        <v>1261</v>
      </c>
      <c r="H678" s="113" t="s">
        <v>1262</v>
      </c>
      <c r="I678" s="113" t="s">
        <v>1523</v>
      </c>
      <c r="J678" s="98">
        <v>0</v>
      </c>
      <c r="K678" s="98">
        <v>0</v>
      </c>
      <c r="L678" s="98">
        <v>20592852124</v>
      </c>
      <c r="M678" s="98">
        <v>0</v>
      </c>
      <c r="N678" s="95">
        <v>20592852124</v>
      </c>
      <c r="O678" s="80">
        <v>0</v>
      </c>
      <c r="P678" s="119" t="s">
        <v>1569</v>
      </c>
    </row>
    <row r="679" spans="1:16" x14ac:dyDescent="0.45">
      <c r="A679" s="79" t="s">
        <v>1181</v>
      </c>
      <c r="B679" s="79" t="s">
        <v>1182</v>
      </c>
      <c r="C679" s="79" t="s">
        <v>1251</v>
      </c>
      <c r="D679" s="79" t="s">
        <v>1252</v>
      </c>
      <c r="E679" s="79" t="s">
        <v>1277</v>
      </c>
      <c r="F679" s="113" t="s">
        <v>1278</v>
      </c>
      <c r="G679" s="113" t="s">
        <v>1263</v>
      </c>
      <c r="H679" s="113" t="s">
        <v>1264</v>
      </c>
      <c r="I679" s="113" t="s">
        <v>1523</v>
      </c>
      <c r="J679" s="98">
        <v>0</v>
      </c>
      <c r="K679" s="98">
        <v>0</v>
      </c>
      <c r="L679" s="98">
        <v>4118570425</v>
      </c>
      <c r="M679" s="98">
        <v>0</v>
      </c>
      <c r="N679" s="95">
        <v>4118570425</v>
      </c>
      <c r="O679" s="80">
        <v>0</v>
      </c>
      <c r="P679" s="119" t="s">
        <v>1569</v>
      </c>
    </row>
    <row r="680" spans="1:16" x14ac:dyDescent="0.45">
      <c r="A680" s="79" t="s">
        <v>1181</v>
      </c>
      <c r="B680" s="79" t="s">
        <v>1182</v>
      </c>
      <c r="C680" s="79" t="s">
        <v>1251</v>
      </c>
      <c r="D680" s="79" t="s">
        <v>1252</v>
      </c>
      <c r="E680" s="79" t="s">
        <v>1277</v>
      </c>
      <c r="F680" s="113" t="s">
        <v>1278</v>
      </c>
      <c r="G680" s="113" t="s">
        <v>1265</v>
      </c>
      <c r="H680" s="113" t="s">
        <v>1266</v>
      </c>
      <c r="I680" s="113" t="s">
        <v>1524</v>
      </c>
      <c r="J680" s="98">
        <v>0</v>
      </c>
      <c r="K680" s="98">
        <v>0</v>
      </c>
      <c r="L680" s="98">
        <v>52370044941</v>
      </c>
      <c r="M680" s="98">
        <v>0</v>
      </c>
      <c r="N680" s="95">
        <v>52370044941</v>
      </c>
      <c r="O680" s="80">
        <v>0</v>
      </c>
      <c r="P680" s="119" t="s">
        <v>1569</v>
      </c>
    </row>
    <row r="681" spans="1:16" x14ac:dyDescent="0.45">
      <c r="A681" s="79" t="s">
        <v>1181</v>
      </c>
      <c r="B681" s="79" t="s">
        <v>1182</v>
      </c>
      <c r="C681" s="79" t="s">
        <v>1251</v>
      </c>
      <c r="D681" s="79" t="s">
        <v>1252</v>
      </c>
      <c r="E681" s="79" t="s">
        <v>1277</v>
      </c>
      <c r="F681" s="113" t="s">
        <v>1278</v>
      </c>
      <c r="G681" s="113" t="s">
        <v>1267</v>
      </c>
      <c r="H681" s="113" t="s">
        <v>1268</v>
      </c>
      <c r="I681" s="113" t="s">
        <v>1525</v>
      </c>
      <c r="J681" s="98">
        <v>0</v>
      </c>
      <c r="K681" s="98">
        <v>0</v>
      </c>
      <c r="L681" s="98">
        <v>6795498295</v>
      </c>
      <c r="M681" s="98">
        <v>6795498295</v>
      </c>
      <c r="N681" s="95">
        <v>0</v>
      </c>
      <c r="O681" s="80">
        <v>0</v>
      </c>
      <c r="P681" s="119" t="s">
        <v>1569</v>
      </c>
    </row>
    <row r="682" spans="1:16" x14ac:dyDescent="0.45">
      <c r="A682" s="79" t="s">
        <v>1181</v>
      </c>
      <c r="B682" s="79" t="s">
        <v>1182</v>
      </c>
      <c r="C682" s="79" t="s">
        <v>1251</v>
      </c>
      <c r="D682" s="79" t="s">
        <v>1252</v>
      </c>
      <c r="E682" s="79" t="s">
        <v>1277</v>
      </c>
      <c r="F682" s="113" t="s">
        <v>1278</v>
      </c>
      <c r="G682" s="113" t="s">
        <v>1269</v>
      </c>
      <c r="H682" s="113" t="s">
        <v>1270</v>
      </c>
      <c r="I682" s="113" t="s">
        <v>1526</v>
      </c>
      <c r="J682" s="98">
        <v>0</v>
      </c>
      <c r="K682" s="98">
        <v>0</v>
      </c>
      <c r="L682" s="98">
        <v>8237140849</v>
      </c>
      <c r="M682" s="98">
        <v>0</v>
      </c>
      <c r="N682" s="95">
        <v>8237140849</v>
      </c>
      <c r="O682" s="80">
        <v>0</v>
      </c>
      <c r="P682" s="119" t="s">
        <v>1569</v>
      </c>
    </row>
    <row r="683" spans="1:16" x14ac:dyDescent="0.45">
      <c r="A683" s="79" t="s">
        <v>1181</v>
      </c>
      <c r="B683" s="79" t="s">
        <v>1182</v>
      </c>
      <c r="C683" s="79" t="s">
        <v>1251</v>
      </c>
      <c r="D683" s="79" t="s">
        <v>1252</v>
      </c>
      <c r="E683" s="79" t="s">
        <v>1277</v>
      </c>
      <c r="F683" s="113" t="s">
        <v>1278</v>
      </c>
      <c r="G683" s="113" t="s">
        <v>1271</v>
      </c>
      <c r="H683" s="113" t="s">
        <v>1272</v>
      </c>
      <c r="I683" s="113" t="s">
        <v>1527</v>
      </c>
      <c r="J683" s="98">
        <v>0</v>
      </c>
      <c r="K683" s="98">
        <v>0</v>
      </c>
      <c r="L683" s="98">
        <v>8237140849</v>
      </c>
      <c r="M683" s="98">
        <v>0</v>
      </c>
      <c r="N683" s="95">
        <v>8237140849</v>
      </c>
      <c r="O683" s="80">
        <v>0</v>
      </c>
      <c r="P683" s="119" t="s">
        <v>1569</v>
      </c>
    </row>
    <row r="684" spans="1:16" x14ac:dyDescent="0.45">
      <c r="A684" s="79" t="s">
        <v>1181</v>
      </c>
      <c r="B684" s="79" t="s">
        <v>1182</v>
      </c>
      <c r="C684" s="79" t="s">
        <v>1251</v>
      </c>
      <c r="D684" s="79" t="s">
        <v>1252</v>
      </c>
      <c r="E684" s="79" t="s">
        <v>1277</v>
      </c>
      <c r="F684" s="113" t="s">
        <v>1278</v>
      </c>
      <c r="G684" s="113" t="s">
        <v>758</v>
      </c>
      <c r="H684" s="113" t="s">
        <v>759</v>
      </c>
      <c r="I684" s="113" t="s">
        <v>444</v>
      </c>
      <c r="J684" s="98">
        <v>0</v>
      </c>
      <c r="K684" s="98">
        <v>0</v>
      </c>
      <c r="L684" s="98">
        <v>53155378581</v>
      </c>
      <c r="M684" s="98">
        <v>0</v>
      </c>
      <c r="N684" s="95">
        <v>53155378581</v>
      </c>
      <c r="O684" s="80">
        <v>0</v>
      </c>
      <c r="P684" s="119" t="s">
        <v>1569</v>
      </c>
    </row>
    <row r="685" spans="1:16" x14ac:dyDescent="0.45">
      <c r="A685" s="79" t="s">
        <v>1181</v>
      </c>
      <c r="B685" s="79" t="s">
        <v>1182</v>
      </c>
      <c r="C685" s="79" t="s">
        <v>1251</v>
      </c>
      <c r="D685" s="79" t="s">
        <v>1252</v>
      </c>
      <c r="E685" s="79" t="s">
        <v>1277</v>
      </c>
      <c r="F685" s="113" t="s">
        <v>1278</v>
      </c>
      <c r="G685" s="113" t="s">
        <v>1273</v>
      </c>
      <c r="H685" s="113" t="s">
        <v>1274</v>
      </c>
      <c r="I685" s="113" t="s">
        <v>444</v>
      </c>
      <c r="J685" s="98">
        <v>0</v>
      </c>
      <c r="K685" s="98">
        <v>0</v>
      </c>
      <c r="L685" s="98">
        <v>7806235422</v>
      </c>
      <c r="M685" s="98">
        <v>0</v>
      </c>
      <c r="N685" s="95">
        <v>7806235422</v>
      </c>
      <c r="O685" s="80">
        <v>0</v>
      </c>
      <c r="P685" s="119" t="s">
        <v>1569</v>
      </c>
    </row>
    <row r="686" spans="1:16" x14ac:dyDescent="0.45">
      <c r="A686" s="79" t="s">
        <v>1181</v>
      </c>
      <c r="B686" s="79" t="s">
        <v>1182</v>
      </c>
      <c r="C686" s="79" t="s">
        <v>1251</v>
      </c>
      <c r="D686" s="79" t="s">
        <v>1252</v>
      </c>
      <c r="E686" s="79" t="s">
        <v>1279</v>
      </c>
      <c r="F686" s="79" t="s">
        <v>1280</v>
      </c>
      <c r="G686" s="79" t="s">
        <v>1255</v>
      </c>
      <c r="H686" s="79" t="s">
        <v>1256</v>
      </c>
      <c r="I686" s="79" t="s">
        <v>1520</v>
      </c>
      <c r="J686" s="80">
        <v>0</v>
      </c>
      <c r="K686" s="80">
        <v>0</v>
      </c>
      <c r="L686" s="80">
        <v>10168448489</v>
      </c>
      <c r="M686" s="80">
        <v>0</v>
      </c>
      <c r="N686" s="95">
        <v>10168448489</v>
      </c>
      <c r="O686" s="80">
        <v>0</v>
      </c>
      <c r="P686" s="119" t="s">
        <v>1569</v>
      </c>
    </row>
    <row r="687" spans="1:16" x14ac:dyDescent="0.45">
      <c r="A687" s="79" t="s">
        <v>1181</v>
      </c>
      <c r="B687" s="79" t="s">
        <v>1182</v>
      </c>
      <c r="C687" s="79" t="s">
        <v>1251</v>
      </c>
      <c r="D687" s="79" t="s">
        <v>1252</v>
      </c>
      <c r="E687" s="79" t="s">
        <v>1279</v>
      </c>
      <c r="F687" s="79" t="s">
        <v>1280</v>
      </c>
      <c r="G687" s="79" t="s">
        <v>1257</v>
      </c>
      <c r="H687" s="79" t="s">
        <v>1258</v>
      </c>
      <c r="I687" s="79" t="s">
        <v>1521</v>
      </c>
      <c r="J687" s="80">
        <v>0</v>
      </c>
      <c r="K687" s="80">
        <v>0</v>
      </c>
      <c r="L687" s="80">
        <v>10803417100</v>
      </c>
      <c r="M687" s="80">
        <v>0</v>
      </c>
      <c r="N687" s="95">
        <v>10803417100</v>
      </c>
      <c r="O687" s="80">
        <v>0</v>
      </c>
      <c r="P687" s="119" t="s">
        <v>1569</v>
      </c>
    </row>
    <row r="688" spans="1:16" x14ac:dyDescent="0.45">
      <c r="A688" s="79" t="s">
        <v>1181</v>
      </c>
      <c r="B688" s="79" t="s">
        <v>1182</v>
      </c>
      <c r="C688" s="79" t="s">
        <v>1251</v>
      </c>
      <c r="D688" s="79" t="s">
        <v>1252</v>
      </c>
      <c r="E688" s="79" t="s">
        <v>1279</v>
      </c>
      <c r="F688" s="79" t="s">
        <v>1280</v>
      </c>
      <c r="G688" s="79" t="s">
        <v>1259</v>
      </c>
      <c r="H688" s="79" t="s">
        <v>1260</v>
      </c>
      <c r="I688" s="79" t="s">
        <v>1522</v>
      </c>
      <c r="J688" s="80">
        <v>0</v>
      </c>
      <c r="K688" s="80">
        <v>0</v>
      </c>
      <c r="L688" s="80">
        <v>32139445290</v>
      </c>
      <c r="M688" s="80">
        <v>0</v>
      </c>
      <c r="N688" s="95">
        <v>32139445290</v>
      </c>
      <c r="O688" s="80">
        <v>0</v>
      </c>
      <c r="P688" s="119" t="s">
        <v>1569</v>
      </c>
    </row>
    <row r="689" spans="1:17" x14ac:dyDescent="0.45">
      <c r="A689" s="79" t="s">
        <v>1181</v>
      </c>
      <c r="B689" s="79" t="s">
        <v>1182</v>
      </c>
      <c r="C689" s="79" t="s">
        <v>1251</v>
      </c>
      <c r="D689" s="79" t="s">
        <v>1252</v>
      </c>
      <c r="E689" s="79" t="s">
        <v>1279</v>
      </c>
      <c r="F689" s="79" t="s">
        <v>1280</v>
      </c>
      <c r="G689" s="79" t="s">
        <v>1265</v>
      </c>
      <c r="H689" s="79" t="s">
        <v>1266</v>
      </c>
      <c r="I689" s="79" t="s">
        <v>1524</v>
      </c>
      <c r="J689" s="80">
        <v>0</v>
      </c>
      <c r="K689" s="80">
        <v>0</v>
      </c>
      <c r="L689" s="80">
        <v>191242480</v>
      </c>
      <c r="M689" s="80">
        <v>0</v>
      </c>
      <c r="N689" s="95">
        <v>191242480</v>
      </c>
      <c r="O689" s="80">
        <v>0</v>
      </c>
      <c r="P689" s="119" t="s">
        <v>1569</v>
      </c>
    </row>
    <row r="690" spans="1:17" x14ac:dyDescent="0.45">
      <c r="A690" s="79" t="s">
        <v>1181</v>
      </c>
      <c r="B690" s="79" t="s">
        <v>1182</v>
      </c>
      <c r="C690" s="79" t="s">
        <v>1251</v>
      </c>
      <c r="D690" s="79" t="s">
        <v>1252</v>
      </c>
      <c r="E690" s="79" t="s">
        <v>1279</v>
      </c>
      <c r="F690" s="79" t="s">
        <v>1280</v>
      </c>
      <c r="G690" s="79" t="s">
        <v>1267</v>
      </c>
      <c r="H690" s="79" t="s">
        <v>1268</v>
      </c>
      <c r="I690" s="79" t="s">
        <v>1525</v>
      </c>
      <c r="J690" s="80">
        <v>0</v>
      </c>
      <c r="K690" s="80">
        <v>0</v>
      </c>
      <c r="L690" s="80">
        <v>3187829930</v>
      </c>
      <c r="M690" s="80">
        <v>3187829930</v>
      </c>
      <c r="N690" s="95">
        <v>0</v>
      </c>
      <c r="O690" s="80">
        <v>0</v>
      </c>
      <c r="P690" s="119" t="s">
        <v>1569</v>
      </c>
    </row>
    <row r="691" spans="1:17" x14ac:dyDescent="0.45">
      <c r="A691" s="79" t="s">
        <v>1181</v>
      </c>
      <c r="B691" s="79" t="s">
        <v>1182</v>
      </c>
      <c r="C691" s="79" t="s">
        <v>1251</v>
      </c>
      <c r="D691" s="79" t="s">
        <v>1252</v>
      </c>
      <c r="E691" s="79" t="s">
        <v>1279</v>
      </c>
      <c r="F691" s="79" t="s">
        <v>1280</v>
      </c>
      <c r="G691" s="79" t="s">
        <v>758</v>
      </c>
      <c r="H691" s="79" t="s">
        <v>759</v>
      </c>
      <c r="I691" s="79" t="s">
        <v>444</v>
      </c>
      <c r="J691" s="80">
        <v>0</v>
      </c>
      <c r="K691" s="80">
        <v>0</v>
      </c>
      <c r="L691" s="80">
        <v>60482240</v>
      </c>
      <c r="M691" s="80">
        <v>0</v>
      </c>
      <c r="N691" s="95">
        <v>60482240</v>
      </c>
      <c r="O691" s="80">
        <v>0</v>
      </c>
      <c r="P691" s="119" t="s">
        <v>1569</v>
      </c>
    </row>
    <row r="692" spans="1:17" x14ac:dyDescent="0.45">
      <c r="A692" s="79" t="s">
        <v>1181</v>
      </c>
      <c r="B692" s="79" t="s">
        <v>1182</v>
      </c>
      <c r="C692" s="79" t="s">
        <v>1251</v>
      </c>
      <c r="D692" s="79" t="s">
        <v>1252</v>
      </c>
      <c r="E692" s="79" t="s">
        <v>1536</v>
      </c>
      <c r="F692" s="79" t="s">
        <v>1537</v>
      </c>
      <c r="G692" s="79" t="s">
        <v>1267</v>
      </c>
      <c r="H692" s="79" t="s">
        <v>1268</v>
      </c>
      <c r="I692" s="79" t="s">
        <v>1525</v>
      </c>
      <c r="J692" s="80">
        <v>0</v>
      </c>
      <c r="K692" s="80">
        <v>0</v>
      </c>
      <c r="L692" s="80">
        <v>13127907905</v>
      </c>
      <c r="M692" s="80">
        <v>13127907905</v>
      </c>
      <c r="N692" s="95">
        <v>0</v>
      </c>
      <c r="O692" s="80">
        <v>0</v>
      </c>
      <c r="P692" s="119" t="s">
        <v>1569</v>
      </c>
    </row>
    <row r="693" spans="1:17" x14ac:dyDescent="0.45">
      <c r="A693" s="79" t="s">
        <v>1181</v>
      </c>
      <c r="B693" s="79" t="s">
        <v>1182</v>
      </c>
      <c r="C693" s="79" t="s">
        <v>1251</v>
      </c>
      <c r="D693" s="79" t="s">
        <v>1252</v>
      </c>
      <c r="E693" s="79" t="s">
        <v>1281</v>
      </c>
      <c r="F693" s="79" t="s">
        <v>1282</v>
      </c>
      <c r="G693" s="79" t="s">
        <v>1255</v>
      </c>
      <c r="H693" s="79" t="s">
        <v>1256</v>
      </c>
      <c r="I693" s="79" t="s">
        <v>1520</v>
      </c>
      <c r="J693" s="80">
        <v>0</v>
      </c>
      <c r="K693" s="80">
        <v>0</v>
      </c>
      <c r="L693" s="80">
        <v>408791069191</v>
      </c>
      <c r="M693" s="80">
        <v>0</v>
      </c>
      <c r="N693" s="95">
        <v>408791069191</v>
      </c>
      <c r="O693" s="80">
        <v>0</v>
      </c>
      <c r="P693" s="119" t="s">
        <v>1569</v>
      </c>
    </row>
    <row r="694" spans="1:17" x14ac:dyDescent="0.45">
      <c r="A694" s="79" t="s">
        <v>1181</v>
      </c>
      <c r="B694" s="79" t="s">
        <v>1182</v>
      </c>
      <c r="C694" s="79" t="s">
        <v>1251</v>
      </c>
      <c r="D694" s="79" t="s">
        <v>1252</v>
      </c>
      <c r="E694" s="79" t="s">
        <v>1281</v>
      </c>
      <c r="F694" s="79" t="s">
        <v>1282</v>
      </c>
      <c r="G694" s="79" t="s">
        <v>1257</v>
      </c>
      <c r="H694" s="79" t="s">
        <v>1258</v>
      </c>
      <c r="I694" s="79" t="s">
        <v>1521</v>
      </c>
      <c r="J694" s="80">
        <v>0</v>
      </c>
      <c r="K694" s="80">
        <v>0</v>
      </c>
      <c r="L694" s="80">
        <v>348767390813</v>
      </c>
      <c r="M694" s="80">
        <v>0</v>
      </c>
      <c r="N694" s="95">
        <v>348767390813</v>
      </c>
      <c r="O694" s="80">
        <v>0</v>
      </c>
      <c r="P694" s="119" t="s">
        <v>1569</v>
      </c>
    </row>
    <row r="695" spans="1:17" x14ac:dyDescent="0.45">
      <c r="A695" s="79" t="s">
        <v>1181</v>
      </c>
      <c r="B695" s="79" t="s">
        <v>1182</v>
      </c>
      <c r="C695" s="79" t="s">
        <v>1251</v>
      </c>
      <c r="D695" s="79" t="s">
        <v>1252</v>
      </c>
      <c r="E695" s="79" t="s">
        <v>1281</v>
      </c>
      <c r="F695" s="79" t="s">
        <v>1282</v>
      </c>
      <c r="G695" s="79" t="s">
        <v>1267</v>
      </c>
      <c r="H695" s="79" t="s">
        <v>1268</v>
      </c>
      <c r="I695" s="79" t="s">
        <v>1525</v>
      </c>
      <c r="J695" s="80">
        <v>0</v>
      </c>
      <c r="K695" s="80">
        <v>0</v>
      </c>
      <c r="L695" s="80">
        <v>77063000</v>
      </c>
      <c r="M695" s="80">
        <v>77063000</v>
      </c>
      <c r="N695" s="95">
        <v>0</v>
      </c>
      <c r="O695" s="80">
        <v>0</v>
      </c>
      <c r="P695" s="119" t="s">
        <v>1569</v>
      </c>
      <c r="Q695" s="114">
        <f>SUBTOTAL(9,N656:N696)</f>
        <v>10913013714153</v>
      </c>
    </row>
    <row r="696" spans="1:17" x14ac:dyDescent="0.45">
      <c r="A696" s="79" t="s">
        <v>1181</v>
      </c>
      <c r="B696" s="79" t="s">
        <v>1182</v>
      </c>
      <c r="C696" s="79" t="s">
        <v>1251</v>
      </c>
      <c r="D696" s="79" t="s">
        <v>1252</v>
      </c>
      <c r="E696" s="79" t="s">
        <v>1281</v>
      </c>
      <c r="F696" s="79" t="s">
        <v>1282</v>
      </c>
      <c r="G696" s="79" t="s">
        <v>1283</v>
      </c>
      <c r="H696" s="79" t="s">
        <v>1284</v>
      </c>
      <c r="I696" s="79" t="s">
        <v>1528</v>
      </c>
      <c r="J696" s="80">
        <v>0</v>
      </c>
      <c r="K696" s="80">
        <v>0</v>
      </c>
      <c r="L696" s="80">
        <v>6780000000</v>
      </c>
      <c r="M696" s="80">
        <v>0</v>
      </c>
      <c r="N696" s="95">
        <v>6780000000</v>
      </c>
      <c r="O696" s="80">
        <v>0</v>
      </c>
      <c r="P696" s="119" t="s">
        <v>1569</v>
      </c>
    </row>
    <row r="697" spans="1:17" x14ac:dyDescent="0.45">
      <c r="A697" s="79" t="s">
        <v>1181</v>
      </c>
      <c r="B697" s="79" t="s">
        <v>1182</v>
      </c>
      <c r="C697" s="79" t="s">
        <v>1285</v>
      </c>
      <c r="D697" s="79" t="s">
        <v>757</v>
      </c>
      <c r="E697" s="79" t="s">
        <v>1302</v>
      </c>
      <c r="F697" s="79" t="s">
        <v>1303</v>
      </c>
      <c r="G697" s="79" t="s">
        <v>738</v>
      </c>
      <c r="H697" s="79" t="s">
        <v>739</v>
      </c>
      <c r="I697" s="79" t="s">
        <v>444</v>
      </c>
      <c r="J697" s="80">
        <v>0</v>
      </c>
      <c r="K697" s="80">
        <v>0</v>
      </c>
      <c r="L697" s="80">
        <v>36604000</v>
      </c>
      <c r="M697" s="80">
        <v>0</v>
      </c>
      <c r="N697" s="97">
        <v>36604000</v>
      </c>
      <c r="O697" s="80">
        <v>0</v>
      </c>
      <c r="P697" s="120" t="s">
        <v>1570</v>
      </c>
      <c r="Q697" s="109">
        <f>SUM(L697:L705)</f>
        <v>389053000</v>
      </c>
    </row>
    <row r="698" spans="1:17" x14ac:dyDescent="0.45">
      <c r="A698" s="79" t="s">
        <v>1181</v>
      </c>
      <c r="B698" s="79" t="s">
        <v>1182</v>
      </c>
      <c r="C698" s="79" t="s">
        <v>1285</v>
      </c>
      <c r="D698" s="79" t="s">
        <v>757</v>
      </c>
      <c r="E698" s="79" t="s">
        <v>1302</v>
      </c>
      <c r="F698" s="79" t="s">
        <v>1303</v>
      </c>
      <c r="G698" s="79" t="s">
        <v>740</v>
      </c>
      <c r="H698" s="79" t="s">
        <v>741</v>
      </c>
      <c r="I698" s="79" t="s">
        <v>444</v>
      </c>
      <c r="J698" s="80">
        <v>0</v>
      </c>
      <c r="K698" s="80">
        <v>0</v>
      </c>
      <c r="L698" s="80">
        <v>44039000</v>
      </c>
      <c r="M698" s="80">
        <v>0</v>
      </c>
      <c r="N698" s="97">
        <v>44039000</v>
      </c>
      <c r="O698" s="80">
        <v>0</v>
      </c>
      <c r="P698" s="120" t="s">
        <v>1570</v>
      </c>
    </row>
    <row r="699" spans="1:17" x14ac:dyDescent="0.45">
      <c r="A699" s="79" t="s">
        <v>1181</v>
      </c>
      <c r="B699" s="79" t="s">
        <v>1182</v>
      </c>
      <c r="C699" s="79" t="s">
        <v>1285</v>
      </c>
      <c r="D699" s="79" t="s">
        <v>757</v>
      </c>
      <c r="E699" s="79" t="s">
        <v>1302</v>
      </c>
      <c r="F699" s="79" t="s">
        <v>1303</v>
      </c>
      <c r="G699" s="79" t="s">
        <v>744</v>
      </c>
      <c r="H699" s="79" t="s">
        <v>745</v>
      </c>
      <c r="I699" s="79" t="s">
        <v>444</v>
      </c>
      <c r="J699" s="80">
        <v>0</v>
      </c>
      <c r="K699" s="80">
        <v>0</v>
      </c>
      <c r="L699" s="80">
        <v>36238000</v>
      </c>
      <c r="M699" s="80">
        <v>0</v>
      </c>
      <c r="N699" s="97">
        <v>36238000</v>
      </c>
      <c r="O699" s="80">
        <v>0</v>
      </c>
      <c r="P699" s="120" t="s">
        <v>1570</v>
      </c>
    </row>
    <row r="700" spans="1:17" x14ac:dyDescent="0.45">
      <c r="A700" s="79" t="s">
        <v>1181</v>
      </c>
      <c r="B700" s="79" t="s">
        <v>1182</v>
      </c>
      <c r="C700" s="79" t="s">
        <v>1285</v>
      </c>
      <c r="D700" s="79" t="s">
        <v>757</v>
      </c>
      <c r="E700" s="79" t="s">
        <v>1302</v>
      </c>
      <c r="F700" s="79" t="s">
        <v>1303</v>
      </c>
      <c r="G700" s="79" t="s">
        <v>746</v>
      </c>
      <c r="H700" s="79" t="s">
        <v>747</v>
      </c>
      <c r="I700" s="79" t="s">
        <v>444</v>
      </c>
      <c r="J700" s="80">
        <v>0</v>
      </c>
      <c r="K700" s="80">
        <v>0</v>
      </c>
      <c r="L700" s="80">
        <v>118847000</v>
      </c>
      <c r="M700" s="80">
        <v>0</v>
      </c>
      <c r="N700" s="97">
        <v>118847000</v>
      </c>
      <c r="O700" s="80">
        <v>0</v>
      </c>
      <c r="P700" s="120" t="s">
        <v>1570</v>
      </c>
    </row>
    <row r="701" spans="1:17" x14ac:dyDescent="0.45">
      <c r="A701" s="79" t="s">
        <v>1181</v>
      </c>
      <c r="B701" s="79" t="s">
        <v>1182</v>
      </c>
      <c r="C701" s="79" t="s">
        <v>1285</v>
      </c>
      <c r="D701" s="79" t="s">
        <v>757</v>
      </c>
      <c r="E701" s="79" t="s">
        <v>1302</v>
      </c>
      <c r="F701" s="79" t="s">
        <v>1303</v>
      </c>
      <c r="G701" s="79" t="s">
        <v>748</v>
      </c>
      <c r="H701" s="79" t="s">
        <v>749</v>
      </c>
      <c r="I701" s="79" t="s">
        <v>444</v>
      </c>
      <c r="J701" s="80">
        <v>0</v>
      </c>
      <c r="K701" s="80">
        <v>0</v>
      </c>
      <c r="L701" s="80">
        <v>31098000</v>
      </c>
      <c r="M701" s="80">
        <v>0</v>
      </c>
      <c r="N701" s="97">
        <v>31098000</v>
      </c>
      <c r="O701" s="80">
        <v>0</v>
      </c>
      <c r="P701" s="120" t="s">
        <v>1570</v>
      </c>
    </row>
    <row r="702" spans="1:17" x14ac:dyDescent="0.45">
      <c r="A702" s="79" t="s">
        <v>1181</v>
      </c>
      <c r="B702" s="79" t="s">
        <v>1182</v>
      </c>
      <c r="C702" s="79" t="s">
        <v>1285</v>
      </c>
      <c r="D702" s="79" t="s">
        <v>757</v>
      </c>
      <c r="E702" s="79" t="s">
        <v>1302</v>
      </c>
      <c r="F702" s="79" t="s">
        <v>1303</v>
      </c>
      <c r="G702" s="79" t="s">
        <v>750</v>
      </c>
      <c r="H702" s="79" t="s">
        <v>751</v>
      </c>
      <c r="I702" s="79" t="s">
        <v>444</v>
      </c>
      <c r="J702" s="80">
        <v>0</v>
      </c>
      <c r="K702" s="80">
        <v>0</v>
      </c>
      <c r="L702" s="80">
        <v>25098000</v>
      </c>
      <c r="M702" s="80">
        <v>0</v>
      </c>
      <c r="N702" s="97">
        <v>25098000</v>
      </c>
      <c r="O702" s="80">
        <v>0</v>
      </c>
      <c r="P702" s="120" t="s">
        <v>1570</v>
      </c>
      <c r="Q702" s="114">
        <f>SUBTOTAL(9,L697:L756)</f>
        <v>1131928155377</v>
      </c>
    </row>
    <row r="703" spans="1:17" x14ac:dyDescent="0.45">
      <c r="A703" s="79" t="s">
        <v>1181</v>
      </c>
      <c r="B703" s="79" t="s">
        <v>1182</v>
      </c>
      <c r="C703" s="79" t="s">
        <v>1285</v>
      </c>
      <c r="D703" s="79" t="s">
        <v>757</v>
      </c>
      <c r="E703" s="79" t="s">
        <v>1304</v>
      </c>
      <c r="F703" s="79" t="s">
        <v>1305</v>
      </c>
      <c r="G703" s="79" t="s">
        <v>740</v>
      </c>
      <c r="H703" s="79" t="s">
        <v>741</v>
      </c>
      <c r="I703" s="79" t="s">
        <v>444</v>
      </c>
      <c r="J703" s="80">
        <v>0</v>
      </c>
      <c r="K703" s="80">
        <v>0</v>
      </c>
      <c r="L703" s="80">
        <v>63549000</v>
      </c>
      <c r="M703" s="80">
        <v>0</v>
      </c>
      <c r="N703" s="97">
        <v>63549000</v>
      </c>
      <c r="O703" s="80">
        <v>0</v>
      </c>
      <c r="P703" s="120" t="s">
        <v>1570</v>
      </c>
      <c r="Q703" s="114">
        <f>Q702-M708-M716-M734-M741</f>
        <v>1119421694065</v>
      </c>
    </row>
    <row r="704" spans="1:17" x14ac:dyDescent="0.45">
      <c r="A704" s="79" t="s">
        <v>1181</v>
      </c>
      <c r="B704" s="79" t="s">
        <v>1182</v>
      </c>
      <c r="C704" s="79" t="s">
        <v>1285</v>
      </c>
      <c r="D704" s="79" t="s">
        <v>757</v>
      </c>
      <c r="E704" s="79" t="s">
        <v>1306</v>
      </c>
      <c r="F704" s="79" t="s">
        <v>1307</v>
      </c>
      <c r="G704" s="79" t="s">
        <v>740</v>
      </c>
      <c r="H704" s="79" t="s">
        <v>741</v>
      </c>
      <c r="I704" s="79" t="s">
        <v>444</v>
      </c>
      <c r="J704" s="80">
        <v>0</v>
      </c>
      <c r="K704" s="80">
        <v>0</v>
      </c>
      <c r="L704" s="80">
        <v>30443000</v>
      </c>
      <c r="M704" s="80">
        <v>0</v>
      </c>
      <c r="N704" s="97">
        <v>30443000</v>
      </c>
      <c r="O704" s="80">
        <v>0</v>
      </c>
      <c r="P704" s="120" t="s">
        <v>1570</v>
      </c>
      <c r="Q704" s="114">
        <v>1121656819143</v>
      </c>
    </row>
    <row r="705" spans="1:18" x14ac:dyDescent="0.45">
      <c r="A705" s="79" t="s">
        <v>1181</v>
      </c>
      <c r="B705" s="79" t="s">
        <v>1182</v>
      </c>
      <c r="C705" s="79" t="s">
        <v>1285</v>
      </c>
      <c r="D705" s="79" t="s">
        <v>757</v>
      </c>
      <c r="E705" s="79" t="s">
        <v>1306</v>
      </c>
      <c r="F705" s="79" t="s">
        <v>1307</v>
      </c>
      <c r="G705" s="79" t="s">
        <v>746</v>
      </c>
      <c r="H705" s="79" t="s">
        <v>747</v>
      </c>
      <c r="I705" s="79" t="s">
        <v>444</v>
      </c>
      <c r="J705" s="80">
        <v>0</v>
      </c>
      <c r="K705" s="80">
        <v>0</v>
      </c>
      <c r="L705" s="80">
        <v>3137000</v>
      </c>
      <c r="M705" s="80">
        <v>0</v>
      </c>
      <c r="N705" s="97">
        <v>3137000</v>
      </c>
      <c r="O705" s="80">
        <v>0</v>
      </c>
      <c r="P705" s="120" t="s">
        <v>1570</v>
      </c>
      <c r="Q705" s="123">
        <f>Q703-Q704</f>
        <v>-2235125078</v>
      </c>
    </row>
    <row r="706" spans="1:18" x14ac:dyDescent="0.45">
      <c r="A706" s="79" t="s">
        <v>1181</v>
      </c>
      <c r="B706" s="79" t="s">
        <v>1182</v>
      </c>
      <c r="C706" s="79" t="s">
        <v>1285</v>
      </c>
      <c r="D706" s="79" t="s">
        <v>757</v>
      </c>
      <c r="E706" s="79" t="s">
        <v>1286</v>
      </c>
      <c r="F706" s="79" t="s">
        <v>1287</v>
      </c>
      <c r="G706" s="79" t="s">
        <v>738</v>
      </c>
      <c r="H706" s="79" t="s">
        <v>739</v>
      </c>
      <c r="I706" s="79" t="s">
        <v>444</v>
      </c>
      <c r="J706" s="80">
        <v>0</v>
      </c>
      <c r="K706" s="80">
        <v>0</v>
      </c>
      <c r="L706" s="80">
        <v>327000000</v>
      </c>
      <c r="M706" s="80">
        <v>0</v>
      </c>
      <c r="N706" s="96">
        <v>327000000</v>
      </c>
      <c r="O706" s="80">
        <v>0</v>
      </c>
      <c r="P706" s="121" t="s">
        <v>1571</v>
      </c>
      <c r="R706" s="109">
        <f>SUM(L706:L721)-M708-M716</f>
        <v>895209913790</v>
      </c>
    </row>
    <row r="707" spans="1:18" x14ac:dyDescent="0.45">
      <c r="A707" s="79" t="s">
        <v>1181</v>
      </c>
      <c r="B707" s="79" t="s">
        <v>1182</v>
      </c>
      <c r="C707" s="79" t="s">
        <v>1285</v>
      </c>
      <c r="D707" s="79" t="s">
        <v>757</v>
      </c>
      <c r="E707" s="79" t="s">
        <v>1286</v>
      </c>
      <c r="F707" s="79" t="s">
        <v>1287</v>
      </c>
      <c r="G707" s="79" t="s">
        <v>744</v>
      </c>
      <c r="H707" s="79" t="s">
        <v>745</v>
      </c>
      <c r="I707" s="79" t="s">
        <v>444</v>
      </c>
      <c r="J707" s="80">
        <v>0</v>
      </c>
      <c r="K707" s="80">
        <v>0</v>
      </c>
      <c r="L707" s="80">
        <v>11299500</v>
      </c>
      <c r="M707" s="80">
        <v>0</v>
      </c>
      <c r="N707" s="96">
        <v>11299500</v>
      </c>
      <c r="O707" s="80">
        <v>0</v>
      </c>
      <c r="P707" s="121" t="s">
        <v>1571</v>
      </c>
    </row>
    <row r="708" spans="1:18" x14ac:dyDescent="0.45">
      <c r="A708" s="79" t="s">
        <v>1181</v>
      </c>
      <c r="B708" s="79" t="s">
        <v>1182</v>
      </c>
      <c r="C708" s="79" t="s">
        <v>1285</v>
      </c>
      <c r="D708" s="79" t="s">
        <v>757</v>
      </c>
      <c r="E708" s="79" t="s">
        <v>1286</v>
      </c>
      <c r="F708" s="79" t="s">
        <v>1287</v>
      </c>
      <c r="G708" s="79" t="s">
        <v>746</v>
      </c>
      <c r="H708" s="79" t="s">
        <v>747</v>
      </c>
      <c r="I708" s="79" t="s">
        <v>444</v>
      </c>
      <c r="J708" s="80">
        <v>0</v>
      </c>
      <c r="K708" s="80">
        <v>0</v>
      </c>
      <c r="L708" s="80">
        <v>110020715984</v>
      </c>
      <c r="M708" s="80">
        <v>332450000</v>
      </c>
      <c r="N708" s="96">
        <v>109688265984</v>
      </c>
      <c r="O708" s="80">
        <v>0</v>
      </c>
      <c r="P708" s="121" t="s">
        <v>1571</v>
      </c>
    </row>
    <row r="709" spans="1:18" x14ac:dyDescent="0.45">
      <c r="A709" s="79" t="s">
        <v>1181</v>
      </c>
      <c r="B709" s="79" t="s">
        <v>1182</v>
      </c>
      <c r="C709" s="79" t="s">
        <v>1285</v>
      </c>
      <c r="D709" s="79" t="s">
        <v>757</v>
      </c>
      <c r="E709" s="79" t="s">
        <v>1286</v>
      </c>
      <c r="F709" s="79" t="s">
        <v>1287</v>
      </c>
      <c r="G709" s="79" t="s">
        <v>748</v>
      </c>
      <c r="H709" s="79" t="s">
        <v>749</v>
      </c>
      <c r="I709" s="79" t="s">
        <v>444</v>
      </c>
      <c r="J709" s="80">
        <v>0</v>
      </c>
      <c r="K709" s="80">
        <v>0</v>
      </c>
      <c r="L709" s="80">
        <v>28639905120</v>
      </c>
      <c r="M709" s="80">
        <v>0</v>
      </c>
      <c r="N709" s="96">
        <v>28639905120</v>
      </c>
      <c r="O709" s="80">
        <v>0</v>
      </c>
      <c r="P709" s="121" t="s">
        <v>1571</v>
      </c>
    </row>
    <row r="710" spans="1:18" x14ac:dyDescent="0.45">
      <c r="A710" s="79" t="s">
        <v>1181</v>
      </c>
      <c r="B710" s="79" t="s">
        <v>1182</v>
      </c>
      <c r="C710" s="79" t="s">
        <v>1285</v>
      </c>
      <c r="D710" s="79" t="s">
        <v>757</v>
      </c>
      <c r="E710" s="79" t="s">
        <v>1286</v>
      </c>
      <c r="F710" s="79" t="s">
        <v>1287</v>
      </c>
      <c r="G710" s="79" t="s">
        <v>1255</v>
      </c>
      <c r="H710" s="79" t="s">
        <v>1256</v>
      </c>
      <c r="I710" s="79" t="s">
        <v>1520</v>
      </c>
      <c r="J710" s="80">
        <v>0</v>
      </c>
      <c r="K710" s="80">
        <v>0</v>
      </c>
      <c r="L710" s="80">
        <v>55756785153</v>
      </c>
      <c r="M710" s="80">
        <v>0</v>
      </c>
      <c r="N710" s="96">
        <v>55756785153</v>
      </c>
      <c r="O710" s="80">
        <v>0</v>
      </c>
      <c r="P710" s="121" t="s">
        <v>1571</v>
      </c>
    </row>
    <row r="711" spans="1:18" x14ac:dyDescent="0.45">
      <c r="A711" s="79" t="s">
        <v>1181</v>
      </c>
      <c r="B711" s="79" t="s">
        <v>1182</v>
      </c>
      <c r="C711" s="79" t="s">
        <v>1285</v>
      </c>
      <c r="D711" s="79" t="s">
        <v>757</v>
      </c>
      <c r="E711" s="79" t="s">
        <v>1286</v>
      </c>
      <c r="F711" s="79" t="s">
        <v>1287</v>
      </c>
      <c r="G711" s="79" t="s">
        <v>1257</v>
      </c>
      <c r="H711" s="79" t="s">
        <v>1258</v>
      </c>
      <c r="I711" s="79" t="s">
        <v>1521</v>
      </c>
      <c r="J711" s="80">
        <v>0</v>
      </c>
      <c r="K711" s="80">
        <v>0</v>
      </c>
      <c r="L711" s="80">
        <v>52803128888</v>
      </c>
      <c r="M711" s="80">
        <v>0</v>
      </c>
      <c r="N711" s="96">
        <v>52803128888</v>
      </c>
      <c r="O711" s="80">
        <v>0</v>
      </c>
      <c r="P711" s="121" t="s">
        <v>1571</v>
      </c>
    </row>
    <row r="712" spans="1:18" x14ac:dyDescent="0.45">
      <c r="A712" s="79" t="s">
        <v>1181</v>
      </c>
      <c r="B712" s="79" t="s">
        <v>1182</v>
      </c>
      <c r="C712" s="79" t="s">
        <v>1285</v>
      </c>
      <c r="D712" s="79" t="s">
        <v>757</v>
      </c>
      <c r="E712" s="79" t="s">
        <v>1286</v>
      </c>
      <c r="F712" s="79" t="s">
        <v>1287</v>
      </c>
      <c r="G712" s="79" t="s">
        <v>1259</v>
      </c>
      <c r="H712" s="79" t="s">
        <v>1260</v>
      </c>
      <c r="I712" s="79" t="s">
        <v>1522</v>
      </c>
      <c r="J712" s="80">
        <v>0</v>
      </c>
      <c r="K712" s="80">
        <v>0</v>
      </c>
      <c r="L712" s="80">
        <v>381218957198</v>
      </c>
      <c r="M712" s="80">
        <v>0</v>
      </c>
      <c r="N712" s="96">
        <v>381218957198</v>
      </c>
      <c r="O712" s="80">
        <v>0</v>
      </c>
      <c r="P712" s="121" t="s">
        <v>1571</v>
      </c>
    </row>
    <row r="713" spans="1:18" x14ac:dyDescent="0.45">
      <c r="A713" s="79" t="s">
        <v>1181</v>
      </c>
      <c r="B713" s="79" t="s">
        <v>1182</v>
      </c>
      <c r="C713" s="79" t="s">
        <v>1285</v>
      </c>
      <c r="D713" s="79" t="s">
        <v>757</v>
      </c>
      <c r="E713" s="79" t="s">
        <v>1286</v>
      </c>
      <c r="F713" s="79" t="s">
        <v>1287</v>
      </c>
      <c r="G713" s="79" t="s">
        <v>1261</v>
      </c>
      <c r="H713" s="79" t="s">
        <v>1262</v>
      </c>
      <c r="I713" s="79" t="s">
        <v>1523</v>
      </c>
      <c r="J713" s="80">
        <v>0</v>
      </c>
      <c r="K713" s="80">
        <v>0</v>
      </c>
      <c r="L713" s="80">
        <v>58968115239</v>
      </c>
      <c r="M713" s="80">
        <v>0</v>
      </c>
      <c r="N713" s="96">
        <v>58968115239</v>
      </c>
      <c r="O713" s="80">
        <v>0</v>
      </c>
      <c r="P713" s="121" t="s">
        <v>1571</v>
      </c>
    </row>
    <row r="714" spans="1:18" x14ac:dyDescent="0.45">
      <c r="A714" s="79" t="s">
        <v>1181</v>
      </c>
      <c r="B714" s="79" t="s">
        <v>1182</v>
      </c>
      <c r="C714" s="79" t="s">
        <v>1285</v>
      </c>
      <c r="D714" s="79" t="s">
        <v>757</v>
      </c>
      <c r="E714" s="79" t="s">
        <v>1286</v>
      </c>
      <c r="F714" s="79" t="s">
        <v>1287</v>
      </c>
      <c r="G714" s="79" t="s">
        <v>1263</v>
      </c>
      <c r="H714" s="79" t="s">
        <v>1264</v>
      </c>
      <c r="I714" s="79" t="s">
        <v>1523</v>
      </c>
      <c r="J714" s="80">
        <v>0</v>
      </c>
      <c r="K714" s="80">
        <v>0</v>
      </c>
      <c r="L714" s="80">
        <v>16109269926</v>
      </c>
      <c r="M714" s="80">
        <v>0</v>
      </c>
      <c r="N714" s="96">
        <v>16109269926</v>
      </c>
      <c r="O714" s="80">
        <v>0</v>
      </c>
      <c r="P714" s="121" t="s">
        <v>1571</v>
      </c>
      <c r="Q714" s="114">
        <f>SUBTOTAL(9,L706:L747)</f>
        <v>1085270231553</v>
      </c>
    </row>
    <row r="715" spans="1:18" x14ac:dyDescent="0.45">
      <c r="A715" s="79" t="s">
        <v>1181</v>
      </c>
      <c r="B715" s="79" t="s">
        <v>1182</v>
      </c>
      <c r="C715" s="79" t="s">
        <v>1285</v>
      </c>
      <c r="D715" s="79" t="s">
        <v>757</v>
      </c>
      <c r="E715" s="79" t="s">
        <v>1286</v>
      </c>
      <c r="F715" s="79" t="s">
        <v>1287</v>
      </c>
      <c r="G715" s="79" t="s">
        <v>1265</v>
      </c>
      <c r="H715" s="79" t="s">
        <v>1266</v>
      </c>
      <c r="I715" s="79" t="s">
        <v>1524</v>
      </c>
      <c r="J715" s="80">
        <v>0</v>
      </c>
      <c r="K715" s="80">
        <v>0</v>
      </c>
      <c r="L715" s="80">
        <v>85829798794</v>
      </c>
      <c r="M715" s="80">
        <v>0</v>
      </c>
      <c r="N715" s="96">
        <v>85829798794</v>
      </c>
      <c r="O715" s="80">
        <v>0</v>
      </c>
      <c r="P715" s="121" t="s">
        <v>1571</v>
      </c>
      <c r="Q715" s="114">
        <f>Q714-M708-M716</f>
        <v>1073012673981</v>
      </c>
    </row>
    <row r="716" spans="1:18" x14ac:dyDescent="0.45">
      <c r="A716" s="79" t="s">
        <v>1181</v>
      </c>
      <c r="B716" s="79" t="s">
        <v>1182</v>
      </c>
      <c r="C716" s="79" t="s">
        <v>1285</v>
      </c>
      <c r="D716" s="79" t="s">
        <v>757</v>
      </c>
      <c r="E716" s="79" t="s">
        <v>1286</v>
      </c>
      <c r="F716" s="79" t="s">
        <v>1287</v>
      </c>
      <c r="G716" s="79" t="s">
        <v>1267</v>
      </c>
      <c r="H716" s="79" t="s">
        <v>1268</v>
      </c>
      <c r="I716" s="79" t="s">
        <v>1525</v>
      </c>
      <c r="J716" s="80">
        <v>0</v>
      </c>
      <c r="K716" s="80">
        <v>0</v>
      </c>
      <c r="L716" s="80">
        <v>11925107572</v>
      </c>
      <c r="M716" s="80">
        <v>11925107572</v>
      </c>
      <c r="N716" s="96">
        <v>0</v>
      </c>
      <c r="O716" s="80">
        <v>0</v>
      </c>
      <c r="P716" s="121" t="s">
        <v>1571</v>
      </c>
    </row>
    <row r="717" spans="1:18" x14ac:dyDescent="0.45">
      <c r="A717" s="79" t="s">
        <v>1181</v>
      </c>
      <c r="B717" s="79" t="s">
        <v>1182</v>
      </c>
      <c r="C717" s="79" t="s">
        <v>1285</v>
      </c>
      <c r="D717" s="79" t="s">
        <v>757</v>
      </c>
      <c r="E717" s="79" t="s">
        <v>1286</v>
      </c>
      <c r="F717" s="79" t="s">
        <v>1287</v>
      </c>
      <c r="G717" s="79" t="s">
        <v>1269</v>
      </c>
      <c r="H717" s="79" t="s">
        <v>1270</v>
      </c>
      <c r="I717" s="79" t="s">
        <v>1526</v>
      </c>
      <c r="J717" s="80">
        <v>0</v>
      </c>
      <c r="K717" s="80">
        <v>0</v>
      </c>
      <c r="L717" s="80">
        <v>18258048190</v>
      </c>
      <c r="M717" s="80">
        <v>0</v>
      </c>
      <c r="N717" s="96">
        <v>18258048190</v>
      </c>
      <c r="O717" s="80">
        <v>0</v>
      </c>
      <c r="P717" s="121" t="s">
        <v>1571</v>
      </c>
    </row>
    <row r="718" spans="1:18" x14ac:dyDescent="0.45">
      <c r="A718" s="79" t="s">
        <v>1181</v>
      </c>
      <c r="B718" s="79" t="s">
        <v>1182</v>
      </c>
      <c r="C718" s="79" t="s">
        <v>1285</v>
      </c>
      <c r="D718" s="79" t="s">
        <v>757</v>
      </c>
      <c r="E718" s="79" t="s">
        <v>1286</v>
      </c>
      <c r="F718" s="79" t="s">
        <v>1287</v>
      </c>
      <c r="G718" s="79" t="s">
        <v>1271</v>
      </c>
      <c r="H718" s="79" t="s">
        <v>1272</v>
      </c>
      <c r="I718" s="79" t="s">
        <v>1527</v>
      </c>
      <c r="J718" s="80">
        <v>0</v>
      </c>
      <c r="K718" s="80">
        <v>0</v>
      </c>
      <c r="L718" s="80">
        <v>48014960588</v>
      </c>
      <c r="M718" s="80">
        <v>0</v>
      </c>
      <c r="N718" s="96">
        <v>48014960588</v>
      </c>
      <c r="O718" s="80">
        <v>0</v>
      </c>
      <c r="P718" s="121" t="s">
        <v>1571</v>
      </c>
    </row>
    <row r="719" spans="1:18" x14ac:dyDescent="0.45">
      <c r="A719" s="79" t="s">
        <v>1181</v>
      </c>
      <c r="B719" s="79" t="s">
        <v>1182</v>
      </c>
      <c r="C719" s="79" t="s">
        <v>1285</v>
      </c>
      <c r="D719" s="79" t="s">
        <v>757</v>
      </c>
      <c r="E719" s="79" t="s">
        <v>1286</v>
      </c>
      <c r="F719" s="79" t="s">
        <v>1287</v>
      </c>
      <c r="G719" s="79" t="s">
        <v>1283</v>
      </c>
      <c r="H719" s="79" t="s">
        <v>1284</v>
      </c>
      <c r="I719" s="79" t="s">
        <v>1528</v>
      </c>
      <c r="J719" s="80">
        <v>0</v>
      </c>
      <c r="K719" s="80">
        <v>0</v>
      </c>
      <c r="L719" s="80">
        <v>19942399532</v>
      </c>
      <c r="M719" s="80">
        <v>0</v>
      </c>
      <c r="N719" s="96">
        <v>19942399532</v>
      </c>
      <c r="O719" s="80">
        <v>0</v>
      </c>
      <c r="P719" s="121" t="s">
        <v>1571</v>
      </c>
    </row>
    <row r="720" spans="1:18" x14ac:dyDescent="0.45">
      <c r="A720" s="79" t="s">
        <v>1181</v>
      </c>
      <c r="B720" s="79" t="s">
        <v>1182</v>
      </c>
      <c r="C720" s="79" t="s">
        <v>1285</v>
      </c>
      <c r="D720" s="79" t="s">
        <v>757</v>
      </c>
      <c r="E720" s="79" t="s">
        <v>1286</v>
      </c>
      <c r="F720" s="79" t="s">
        <v>1287</v>
      </c>
      <c r="G720" s="79" t="s">
        <v>758</v>
      </c>
      <c r="H720" s="79" t="s">
        <v>759</v>
      </c>
      <c r="I720" s="79" t="s">
        <v>444</v>
      </c>
      <c r="J720" s="80">
        <v>0</v>
      </c>
      <c r="K720" s="80">
        <v>0</v>
      </c>
      <c r="L720" s="80">
        <v>15512568447</v>
      </c>
      <c r="M720" s="80">
        <v>0</v>
      </c>
      <c r="N720" s="96">
        <v>15512568447</v>
      </c>
      <c r="O720" s="80">
        <v>0</v>
      </c>
      <c r="P720" s="121" t="s">
        <v>1571</v>
      </c>
    </row>
    <row r="721" spans="1:18" x14ac:dyDescent="0.45">
      <c r="A721" s="79" t="s">
        <v>1181</v>
      </c>
      <c r="B721" s="79" t="s">
        <v>1182</v>
      </c>
      <c r="C721" s="79" t="s">
        <v>1285</v>
      </c>
      <c r="D721" s="79" t="s">
        <v>757</v>
      </c>
      <c r="E721" s="79" t="s">
        <v>1286</v>
      </c>
      <c r="F721" s="79" t="s">
        <v>1287</v>
      </c>
      <c r="G721" s="79" t="s">
        <v>1273</v>
      </c>
      <c r="H721" s="79" t="s">
        <v>1274</v>
      </c>
      <c r="I721" s="79" t="s">
        <v>444</v>
      </c>
      <c r="J721" s="80">
        <v>0</v>
      </c>
      <c r="K721" s="80">
        <v>0</v>
      </c>
      <c r="L721" s="80">
        <v>4129411231</v>
      </c>
      <c r="M721" s="80">
        <v>0</v>
      </c>
      <c r="N721" s="96">
        <v>4129411231</v>
      </c>
      <c r="O721" s="80">
        <v>0</v>
      </c>
      <c r="P721" s="121" t="s">
        <v>1571</v>
      </c>
    </row>
    <row r="722" spans="1:18" x14ac:dyDescent="0.45">
      <c r="A722" s="79" t="s">
        <v>1181</v>
      </c>
      <c r="B722" s="79" t="s">
        <v>1182</v>
      </c>
      <c r="C722" s="79" t="s">
        <v>1285</v>
      </c>
      <c r="D722" s="79" t="s">
        <v>757</v>
      </c>
      <c r="E722" s="79" t="s">
        <v>1288</v>
      </c>
      <c r="F722" s="79" t="s">
        <v>1289</v>
      </c>
      <c r="G722" s="79" t="s">
        <v>740</v>
      </c>
      <c r="H722" s="79" t="s">
        <v>741</v>
      </c>
      <c r="I722" s="79" t="s">
        <v>444</v>
      </c>
      <c r="J722" s="80">
        <v>0</v>
      </c>
      <c r="K722" s="80">
        <v>0</v>
      </c>
      <c r="L722" s="80">
        <v>1500000</v>
      </c>
      <c r="M722" s="80">
        <v>0</v>
      </c>
      <c r="N722" s="97">
        <v>1500000</v>
      </c>
      <c r="O722" s="80">
        <v>0</v>
      </c>
      <c r="P722" s="120" t="s">
        <v>1570</v>
      </c>
      <c r="Q722" s="109">
        <f>SUM(L722:L727)</f>
        <v>6173207639</v>
      </c>
    </row>
    <row r="723" spans="1:18" x14ac:dyDescent="0.45">
      <c r="A723" s="79" t="s">
        <v>1181</v>
      </c>
      <c r="B723" s="79" t="s">
        <v>1182</v>
      </c>
      <c r="C723" s="79" t="s">
        <v>1285</v>
      </c>
      <c r="D723" s="79" t="s">
        <v>757</v>
      </c>
      <c r="E723" s="79" t="s">
        <v>1288</v>
      </c>
      <c r="F723" s="79" t="s">
        <v>1289</v>
      </c>
      <c r="G723" s="79" t="s">
        <v>744</v>
      </c>
      <c r="H723" s="79" t="s">
        <v>745</v>
      </c>
      <c r="I723" s="79" t="s">
        <v>444</v>
      </c>
      <c r="J723" s="80">
        <v>0</v>
      </c>
      <c r="K723" s="80">
        <v>0</v>
      </c>
      <c r="L723" s="80">
        <v>6037461360</v>
      </c>
      <c r="M723" s="80">
        <v>0</v>
      </c>
      <c r="N723" s="97">
        <v>6037461360</v>
      </c>
      <c r="O723" s="80">
        <v>0</v>
      </c>
      <c r="P723" s="120" t="s">
        <v>1570</v>
      </c>
    </row>
    <row r="724" spans="1:18" x14ac:dyDescent="0.45">
      <c r="A724" s="79" t="s">
        <v>1181</v>
      </c>
      <c r="B724" s="79" t="s">
        <v>1182</v>
      </c>
      <c r="C724" s="79" t="s">
        <v>1285</v>
      </c>
      <c r="D724" s="79" t="s">
        <v>757</v>
      </c>
      <c r="E724" s="79" t="s">
        <v>1288</v>
      </c>
      <c r="F724" s="79" t="s">
        <v>1289</v>
      </c>
      <c r="G724" s="79" t="s">
        <v>746</v>
      </c>
      <c r="H724" s="79" t="s">
        <v>747</v>
      </c>
      <c r="I724" s="79" t="s">
        <v>444</v>
      </c>
      <c r="J724" s="80">
        <v>0</v>
      </c>
      <c r="K724" s="80">
        <v>0</v>
      </c>
      <c r="L724" s="80">
        <v>9204805</v>
      </c>
      <c r="M724" s="80">
        <v>0</v>
      </c>
      <c r="N724" s="97">
        <v>9204805</v>
      </c>
      <c r="O724" s="80">
        <v>0</v>
      </c>
      <c r="P724" s="120" t="s">
        <v>1570</v>
      </c>
    </row>
    <row r="725" spans="1:18" x14ac:dyDescent="0.45">
      <c r="A725" s="79" t="s">
        <v>1181</v>
      </c>
      <c r="B725" s="79" t="s">
        <v>1182</v>
      </c>
      <c r="C725" s="79" t="s">
        <v>1285</v>
      </c>
      <c r="D725" s="79" t="s">
        <v>757</v>
      </c>
      <c r="E725" s="79" t="s">
        <v>1308</v>
      </c>
      <c r="F725" s="79" t="s">
        <v>1309</v>
      </c>
      <c r="G725" s="79" t="s">
        <v>746</v>
      </c>
      <c r="H725" s="79" t="s">
        <v>747</v>
      </c>
      <c r="I725" s="79" t="s">
        <v>444</v>
      </c>
      <c r="J725" s="80">
        <v>0</v>
      </c>
      <c r="K725" s="80">
        <v>0</v>
      </c>
      <c r="L725" s="80">
        <v>26319294</v>
      </c>
      <c r="M725" s="80">
        <v>0</v>
      </c>
      <c r="N725" s="97">
        <v>26319294</v>
      </c>
      <c r="O725" s="80">
        <v>0</v>
      </c>
      <c r="P725" s="120" t="s">
        <v>1570</v>
      </c>
    </row>
    <row r="726" spans="1:18" x14ac:dyDescent="0.45">
      <c r="A726" s="79" t="s">
        <v>1181</v>
      </c>
      <c r="B726" s="79" t="s">
        <v>1182</v>
      </c>
      <c r="C726" s="79" t="s">
        <v>1285</v>
      </c>
      <c r="D726" s="79" t="s">
        <v>757</v>
      </c>
      <c r="E726" s="79" t="s">
        <v>1290</v>
      </c>
      <c r="F726" s="79" t="s">
        <v>1291</v>
      </c>
      <c r="G726" s="79" t="s">
        <v>740</v>
      </c>
      <c r="H726" s="79" t="s">
        <v>741</v>
      </c>
      <c r="I726" s="79" t="s">
        <v>444</v>
      </c>
      <c r="J726" s="80">
        <v>14589650</v>
      </c>
      <c r="K726" s="80">
        <v>0</v>
      </c>
      <c r="L726" s="80">
        <v>53602000</v>
      </c>
      <c r="M726" s="80">
        <v>0</v>
      </c>
      <c r="N726" s="99">
        <v>68191650</v>
      </c>
      <c r="O726" s="80">
        <v>0</v>
      </c>
      <c r="P726" s="120" t="s">
        <v>1570</v>
      </c>
    </row>
    <row r="727" spans="1:18" x14ac:dyDescent="0.45">
      <c r="A727" s="79" t="s">
        <v>1181</v>
      </c>
      <c r="B727" s="79" t="s">
        <v>1182</v>
      </c>
      <c r="C727" s="79" t="s">
        <v>1285</v>
      </c>
      <c r="D727" s="79" t="s">
        <v>757</v>
      </c>
      <c r="E727" s="79" t="s">
        <v>1320</v>
      </c>
      <c r="F727" s="79" t="s">
        <v>1321</v>
      </c>
      <c r="G727" s="79" t="s">
        <v>744</v>
      </c>
      <c r="H727" s="79" t="s">
        <v>745</v>
      </c>
      <c r="I727" s="79" t="s">
        <v>444</v>
      </c>
      <c r="J727" s="80">
        <v>0</v>
      </c>
      <c r="K727" s="80">
        <v>0</v>
      </c>
      <c r="L727" s="80">
        <v>45120180</v>
      </c>
      <c r="M727" s="80">
        <v>0</v>
      </c>
      <c r="N727" s="86">
        <v>45120180</v>
      </c>
      <c r="O727" s="80">
        <v>0</v>
      </c>
      <c r="P727" s="120" t="s">
        <v>1570</v>
      </c>
    </row>
    <row r="728" spans="1:18" x14ac:dyDescent="0.45">
      <c r="A728" s="79" t="s">
        <v>1181</v>
      </c>
      <c r="B728" s="79" t="s">
        <v>1182</v>
      </c>
      <c r="C728" s="79" t="s">
        <v>1285</v>
      </c>
      <c r="D728" s="79" t="s">
        <v>757</v>
      </c>
      <c r="E728" s="79" t="s">
        <v>1312</v>
      </c>
      <c r="F728" s="79" t="s">
        <v>1313</v>
      </c>
      <c r="G728" s="79" t="s">
        <v>746</v>
      </c>
      <c r="H728" s="79" t="s">
        <v>747</v>
      </c>
      <c r="I728" s="79" t="s">
        <v>444</v>
      </c>
      <c r="J728" s="80">
        <v>0</v>
      </c>
      <c r="K728" s="80">
        <v>0</v>
      </c>
      <c r="L728" s="80">
        <v>30000000</v>
      </c>
      <c r="M728" s="80">
        <v>0</v>
      </c>
      <c r="N728" s="96">
        <v>30000000</v>
      </c>
      <c r="O728" s="80">
        <v>0</v>
      </c>
      <c r="P728" s="121" t="s">
        <v>1571</v>
      </c>
      <c r="R728" s="109">
        <f>SUM(N728:N729)</f>
        <v>736012700</v>
      </c>
    </row>
    <row r="729" spans="1:18" x14ac:dyDescent="0.45">
      <c r="A729" s="79" t="s">
        <v>1181</v>
      </c>
      <c r="B729" s="79" t="s">
        <v>1182</v>
      </c>
      <c r="C729" s="79" t="s">
        <v>1285</v>
      </c>
      <c r="D729" s="79" t="s">
        <v>757</v>
      </c>
      <c r="E729" s="79" t="s">
        <v>1312</v>
      </c>
      <c r="F729" s="79" t="s">
        <v>1313</v>
      </c>
      <c r="G729" s="79" t="s">
        <v>748</v>
      </c>
      <c r="H729" s="79" t="s">
        <v>749</v>
      </c>
      <c r="I729" s="79" t="s">
        <v>444</v>
      </c>
      <c r="J729" s="80">
        <v>0</v>
      </c>
      <c r="K729" s="80">
        <v>0</v>
      </c>
      <c r="L729" s="80">
        <v>706012700</v>
      </c>
      <c r="M729" s="80">
        <v>0</v>
      </c>
      <c r="N729" s="96">
        <v>706012700</v>
      </c>
      <c r="O729" s="80">
        <v>0</v>
      </c>
      <c r="P729" s="121" t="s">
        <v>1571</v>
      </c>
    </row>
    <row r="730" spans="1:18" x14ac:dyDescent="0.45">
      <c r="A730" s="79" t="s">
        <v>1181</v>
      </c>
      <c r="B730" s="79" t="s">
        <v>1182</v>
      </c>
      <c r="C730" s="79" t="s">
        <v>1285</v>
      </c>
      <c r="D730" s="79" t="s">
        <v>757</v>
      </c>
      <c r="E730" s="79" t="s">
        <v>1310</v>
      </c>
      <c r="F730" s="79" t="s">
        <v>1311</v>
      </c>
      <c r="G730" s="79" t="s">
        <v>746</v>
      </c>
      <c r="H730" s="79" t="s">
        <v>747</v>
      </c>
      <c r="I730" s="79" t="s">
        <v>444</v>
      </c>
      <c r="J730" s="80">
        <v>0</v>
      </c>
      <c r="K730" s="80">
        <v>0</v>
      </c>
      <c r="L730" s="80">
        <v>14303053051</v>
      </c>
      <c r="M730" s="80">
        <v>0</v>
      </c>
      <c r="N730" s="86">
        <v>14303053051</v>
      </c>
      <c r="O730" s="80">
        <v>0</v>
      </c>
      <c r="P730" s="120" t="s">
        <v>1570</v>
      </c>
      <c r="Q730" s="109">
        <f>SUM(L730:L741)-M734-M741</f>
        <v>34227756661</v>
      </c>
    </row>
    <row r="731" spans="1:18" x14ac:dyDescent="0.45">
      <c r="A731" s="79" t="s">
        <v>1181</v>
      </c>
      <c r="B731" s="79" t="s">
        <v>1182</v>
      </c>
      <c r="C731" s="79" t="s">
        <v>1285</v>
      </c>
      <c r="D731" s="79" t="s">
        <v>757</v>
      </c>
      <c r="E731" s="79" t="s">
        <v>1294</v>
      </c>
      <c r="F731" s="79" t="s">
        <v>1295</v>
      </c>
      <c r="G731" s="79" t="s">
        <v>740</v>
      </c>
      <c r="H731" s="79" t="s">
        <v>741</v>
      </c>
      <c r="I731" s="79" t="s">
        <v>444</v>
      </c>
      <c r="J731" s="80">
        <v>0</v>
      </c>
      <c r="K731" s="80">
        <v>0</v>
      </c>
      <c r="L731" s="80">
        <v>11900000000</v>
      </c>
      <c r="M731" s="80">
        <v>0</v>
      </c>
      <c r="N731" s="86">
        <v>11900000000</v>
      </c>
      <c r="O731" s="80">
        <v>0</v>
      </c>
      <c r="P731" s="120" t="s">
        <v>1570</v>
      </c>
    </row>
    <row r="732" spans="1:18" x14ac:dyDescent="0.45">
      <c r="A732" s="79" t="s">
        <v>1181</v>
      </c>
      <c r="B732" s="79" t="s">
        <v>1182</v>
      </c>
      <c r="C732" s="79" t="s">
        <v>1285</v>
      </c>
      <c r="D732" s="79" t="s">
        <v>757</v>
      </c>
      <c r="E732" s="79" t="s">
        <v>1294</v>
      </c>
      <c r="F732" s="79" t="s">
        <v>1295</v>
      </c>
      <c r="G732" s="79" t="s">
        <v>746</v>
      </c>
      <c r="H732" s="79" t="s">
        <v>747</v>
      </c>
      <c r="I732" s="79" t="s">
        <v>444</v>
      </c>
      <c r="J732" s="80">
        <v>0</v>
      </c>
      <c r="K732" s="80">
        <v>0</v>
      </c>
      <c r="L732" s="80">
        <v>165000000</v>
      </c>
      <c r="M732" s="80">
        <v>0</v>
      </c>
      <c r="N732" s="86">
        <v>165000000</v>
      </c>
      <c r="O732" s="80">
        <v>0</v>
      </c>
      <c r="P732" s="120" t="s">
        <v>1570</v>
      </c>
    </row>
    <row r="733" spans="1:18" x14ac:dyDescent="0.45">
      <c r="A733" s="79" t="s">
        <v>1181</v>
      </c>
      <c r="B733" s="79" t="s">
        <v>1182</v>
      </c>
      <c r="C733" s="79" t="s">
        <v>1285</v>
      </c>
      <c r="D733" s="79" t="s">
        <v>757</v>
      </c>
      <c r="E733" s="79" t="s">
        <v>1296</v>
      </c>
      <c r="F733" s="79" t="s">
        <v>1297</v>
      </c>
      <c r="G733" s="79" t="s">
        <v>738</v>
      </c>
      <c r="H733" s="79" t="s">
        <v>739</v>
      </c>
      <c r="I733" s="79" t="s">
        <v>444</v>
      </c>
      <c r="J733" s="80">
        <v>21854000</v>
      </c>
      <c r="K733" s="80">
        <v>0</v>
      </c>
      <c r="L733" s="80">
        <v>2430375000</v>
      </c>
      <c r="M733" s="80">
        <v>0</v>
      </c>
      <c r="N733" s="99">
        <v>2452229000</v>
      </c>
      <c r="O733" s="80">
        <v>0</v>
      </c>
      <c r="P733" s="120" t="s">
        <v>1570</v>
      </c>
    </row>
    <row r="734" spans="1:18" x14ac:dyDescent="0.45">
      <c r="A734" s="79" t="s">
        <v>1181</v>
      </c>
      <c r="B734" s="79" t="s">
        <v>1182</v>
      </c>
      <c r="C734" s="79" t="s">
        <v>1285</v>
      </c>
      <c r="D734" s="79" t="s">
        <v>757</v>
      </c>
      <c r="E734" s="79" t="s">
        <v>1296</v>
      </c>
      <c r="F734" s="79" t="s">
        <v>1297</v>
      </c>
      <c r="G734" s="79" t="s">
        <v>740</v>
      </c>
      <c r="H734" s="79" t="s">
        <v>741</v>
      </c>
      <c r="I734" s="79" t="s">
        <v>444</v>
      </c>
      <c r="J734" s="80">
        <v>1237032095</v>
      </c>
      <c r="K734" s="80">
        <v>0</v>
      </c>
      <c r="L734" s="80">
        <v>5302876350</v>
      </c>
      <c r="M734" s="80">
        <v>224203740</v>
      </c>
      <c r="N734" s="99">
        <v>6315704705</v>
      </c>
      <c r="O734" s="80">
        <v>0</v>
      </c>
      <c r="P734" s="120" t="s">
        <v>1570</v>
      </c>
    </row>
    <row r="735" spans="1:18" x14ac:dyDescent="0.45">
      <c r="A735" s="79" t="s">
        <v>1181</v>
      </c>
      <c r="B735" s="79" t="s">
        <v>1182</v>
      </c>
      <c r="C735" s="79" t="s">
        <v>1285</v>
      </c>
      <c r="D735" s="79" t="s">
        <v>757</v>
      </c>
      <c r="E735" s="79" t="s">
        <v>1296</v>
      </c>
      <c r="F735" s="79" t="s">
        <v>1297</v>
      </c>
      <c r="G735" s="79" t="s">
        <v>742</v>
      </c>
      <c r="H735" s="79" t="s">
        <v>743</v>
      </c>
      <c r="I735" s="79" t="s">
        <v>444</v>
      </c>
      <c r="J735" s="80">
        <v>540000</v>
      </c>
      <c r="K735" s="80">
        <v>0</v>
      </c>
      <c r="L735" s="80">
        <v>18990000</v>
      </c>
      <c r="M735" s="80">
        <v>0</v>
      </c>
      <c r="N735" s="99">
        <v>19530000</v>
      </c>
      <c r="O735" s="80">
        <v>0</v>
      </c>
      <c r="P735" s="120" t="s">
        <v>1570</v>
      </c>
    </row>
    <row r="736" spans="1:18" x14ac:dyDescent="0.45">
      <c r="A736" s="79" t="s">
        <v>1181</v>
      </c>
      <c r="B736" s="79" t="s">
        <v>1182</v>
      </c>
      <c r="C736" s="79" t="s">
        <v>1285</v>
      </c>
      <c r="D736" s="79" t="s">
        <v>757</v>
      </c>
      <c r="E736" s="79" t="s">
        <v>1296</v>
      </c>
      <c r="F736" s="79" t="s">
        <v>1297</v>
      </c>
      <c r="G736" s="79" t="s">
        <v>744</v>
      </c>
      <c r="H736" s="79" t="s">
        <v>745</v>
      </c>
      <c r="I736" s="79" t="s">
        <v>444</v>
      </c>
      <c r="J736" s="80">
        <v>84820000</v>
      </c>
      <c r="K736" s="80">
        <v>0</v>
      </c>
      <c r="L736" s="80">
        <v>96611000</v>
      </c>
      <c r="M736" s="80">
        <v>0</v>
      </c>
      <c r="N736" s="99">
        <v>181431000</v>
      </c>
      <c r="O736" s="80">
        <v>0</v>
      </c>
      <c r="P736" s="120" t="s">
        <v>1570</v>
      </c>
    </row>
    <row r="737" spans="1:18" x14ac:dyDescent="0.45">
      <c r="A737" s="79" t="s">
        <v>1181</v>
      </c>
      <c r="B737" s="79" t="s">
        <v>1182</v>
      </c>
      <c r="C737" s="79" t="s">
        <v>1285</v>
      </c>
      <c r="D737" s="79" t="s">
        <v>757</v>
      </c>
      <c r="E737" s="79" t="s">
        <v>1296</v>
      </c>
      <c r="F737" s="79" t="s">
        <v>1297</v>
      </c>
      <c r="G737" s="79" t="s">
        <v>746</v>
      </c>
      <c r="H737" s="79" t="s">
        <v>747</v>
      </c>
      <c r="I737" s="79" t="s">
        <v>444</v>
      </c>
      <c r="J737" s="80">
        <v>852314333</v>
      </c>
      <c r="K737" s="80">
        <v>0</v>
      </c>
      <c r="L737" s="80">
        <v>197260000</v>
      </c>
      <c r="M737" s="80">
        <v>0</v>
      </c>
      <c r="N737" s="99">
        <v>1049574333</v>
      </c>
      <c r="O737" s="80">
        <v>0</v>
      </c>
      <c r="P737" s="120" t="s">
        <v>1570</v>
      </c>
    </row>
    <row r="738" spans="1:18" x14ac:dyDescent="0.45">
      <c r="A738" s="79" t="s">
        <v>1181</v>
      </c>
      <c r="B738" s="79" t="s">
        <v>1182</v>
      </c>
      <c r="C738" s="79" t="s">
        <v>1285</v>
      </c>
      <c r="D738" s="79" t="s">
        <v>757</v>
      </c>
      <c r="E738" s="79" t="s">
        <v>1296</v>
      </c>
      <c r="F738" s="79" t="s">
        <v>1297</v>
      </c>
      <c r="G738" s="79" t="s">
        <v>748</v>
      </c>
      <c r="H738" s="79" t="s">
        <v>749</v>
      </c>
      <c r="I738" s="79" t="s">
        <v>444</v>
      </c>
      <c r="J738" s="80">
        <v>7135000</v>
      </c>
      <c r="K738" s="80">
        <v>0</v>
      </c>
      <c r="L738" s="80">
        <v>9298000</v>
      </c>
      <c r="M738" s="80">
        <v>0</v>
      </c>
      <c r="N738" s="99">
        <v>16433000</v>
      </c>
      <c r="O738" s="80">
        <v>0</v>
      </c>
      <c r="P738" s="120" t="s">
        <v>1570</v>
      </c>
    </row>
    <row r="739" spans="1:18" x14ac:dyDescent="0.45">
      <c r="A739" s="79" t="s">
        <v>1181</v>
      </c>
      <c r="B739" s="79" t="s">
        <v>1182</v>
      </c>
      <c r="C739" s="79" t="s">
        <v>1285</v>
      </c>
      <c r="D739" s="79" t="s">
        <v>757</v>
      </c>
      <c r="E739" s="79" t="s">
        <v>1296</v>
      </c>
      <c r="F739" s="79" t="s">
        <v>1297</v>
      </c>
      <c r="G739" s="79" t="s">
        <v>750</v>
      </c>
      <c r="H739" s="79" t="s">
        <v>751</v>
      </c>
      <c r="I739" s="79" t="s">
        <v>444</v>
      </c>
      <c r="J739" s="80">
        <v>16840000</v>
      </c>
      <c r="K739" s="80">
        <v>0</v>
      </c>
      <c r="L739" s="80">
        <v>26997000</v>
      </c>
      <c r="M739" s="80">
        <v>0</v>
      </c>
      <c r="N739" s="99">
        <v>43837000</v>
      </c>
      <c r="O739" s="80">
        <v>0</v>
      </c>
      <c r="P739" s="120" t="s">
        <v>1570</v>
      </c>
      <c r="Q739" s="114">
        <f>SUBTOTAL(9,L697:L756)</f>
        <v>1131928155377</v>
      </c>
    </row>
    <row r="740" spans="1:18" x14ac:dyDescent="0.45">
      <c r="A740" s="79" t="s">
        <v>1181</v>
      </c>
      <c r="B740" s="79" t="s">
        <v>1182</v>
      </c>
      <c r="C740" s="79" t="s">
        <v>1285</v>
      </c>
      <c r="D740" s="79" t="s">
        <v>757</v>
      </c>
      <c r="E740" s="79" t="s">
        <v>1296</v>
      </c>
      <c r="F740" s="79" t="s">
        <v>1297</v>
      </c>
      <c r="G740" s="79" t="s">
        <v>1241</v>
      </c>
      <c r="H740" s="79" t="s">
        <v>1242</v>
      </c>
      <c r="I740" s="79" t="s">
        <v>444</v>
      </c>
      <c r="J740" s="80">
        <v>0</v>
      </c>
      <c r="K740" s="80">
        <v>0</v>
      </c>
      <c r="L740" s="80">
        <v>1500000</v>
      </c>
      <c r="M740" s="80">
        <v>0</v>
      </c>
      <c r="N740" s="99">
        <v>1500000</v>
      </c>
      <c r="O740" s="80">
        <v>0</v>
      </c>
      <c r="P740" s="120" t="s">
        <v>1570</v>
      </c>
      <c r="Q740" s="114">
        <f>Q739-M734-M741</f>
        <v>1131679251637</v>
      </c>
    </row>
    <row r="741" spans="1:18" x14ac:dyDescent="0.45">
      <c r="A741" s="79" t="s">
        <v>1181</v>
      </c>
      <c r="B741" s="79" t="s">
        <v>1182</v>
      </c>
      <c r="C741" s="79" t="s">
        <v>1285</v>
      </c>
      <c r="D741" s="79" t="s">
        <v>757</v>
      </c>
      <c r="E741" s="79" t="s">
        <v>1296</v>
      </c>
      <c r="F741" s="79" t="s">
        <v>1297</v>
      </c>
      <c r="G741" s="79" t="s">
        <v>1267</v>
      </c>
      <c r="H741" s="79" t="s">
        <v>1268</v>
      </c>
      <c r="I741" s="79" t="s">
        <v>1525</v>
      </c>
      <c r="J741" s="80">
        <v>0</v>
      </c>
      <c r="K741" s="80">
        <v>0</v>
      </c>
      <c r="L741" s="80">
        <v>24700000</v>
      </c>
      <c r="M741" s="80">
        <v>24700000</v>
      </c>
      <c r="N741" s="99">
        <v>0</v>
      </c>
      <c r="O741" s="80">
        <v>0</v>
      </c>
      <c r="P741" s="120" t="s">
        <v>1570</v>
      </c>
    </row>
    <row r="742" spans="1:18" x14ac:dyDescent="0.45">
      <c r="A742" s="79" t="s">
        <v>1181</v>
      </c>
      <c r="B742" s="79" t="s">
        <v>1182</v>
      </c>
      <c r="C742" s="79" t="s">
        <v>1285</v>
      </c>
      <c r="D742" s="79" t="s">
        <v>757</v>
      </c>
      <c r="E742" s="79" t="s">
        <v>1316</v>
      </c>
      <c r="F742" s="79" t="s">
        <v>1317</v>
      </c>
      <c r="G742" s="79" t="s">
        <v>748</v>
      </c>
      <c r="H742" s="79" t="s">
        <v>749</v>
      </c>
      <c r="I742" s="79" t="s">
        <v>444</v>
      </c>
      <c r="J742" s="80">
        <v>0</v>
      </c>
      <c r="K742" s="80">
        <v>0</v>
      </c>
      <c r="L742" s="80">
        <v>1751838748</v>
      </c>
      <c r="M742" s="80">
        <v>0</v>
      </c>
      <c r="N742" s="96">
        <v>1751838748</v>
      </c>
      <c r="O742" s="80">
        <v>0</v>
      </c>
      <c r="P742" s="121" t="s">
        <v>1571</v>
      </c>
      <c r="R742" s="109">
        <f>SUM(L742)</f>
        <v>1751838748</v>
      </c>
    </row>
    <row r="743" spans="1:18" x14ac:dyDescent="0.45">
      <c r="A743" s="79" t="s">
        <v>1181</v>
      </c>
      <c r="B743" s="79" t="s">
        <v>1182</v>
      </c>
      <c r="C743" s="79" t="s">
        <v>1285</v>
      </c>
      <c r="D743" s="79" t="s">
        <v>757</v>
      </c>
      <c r="E743" s="79" t="s">
        <v>1292</v>
      </c>
      <c r="F743" s="79" t="s">
        <v>1293</v>
      </c>
      <c r="G743" s="79" t="s">
        <v>738</v>
      </c>
      <c r="H743" s="79" t="s">
        <v>739</v>
      </c>
      <c r="I743" s="79" t="s">
        <v>444</v>
      </c>
      <c r="J743" s="80">
        <v>0</v>
      </c>
      <c r="K743" s="80">
        <v>0</v>
      </c>
      <c r="L743" s="80">
        <v>1871000</v>
      </c>
      <c r="M743" s="80">
        <v>0</v>
      </c>
      <c r="N743" s="97">
        <v>1871000</v>
      </c>
      <c r="O743" s="80">
        <v>0</v>
      </c>
      <c r="P743" s="120" t="s">
        <v>1570</v>
      </c>
      <c r="Q743" s="109">
        <f>SUM(L743:L744)</f>
        <v>127804026733</v>
      </c>
    </row>
    <row r="744" spans="1:18" x14ac:dyDescent="0.45">
      <c r="A744" s="79" t="s">
        <v>1181</v>
      </c>
      <c r="B744" s="79" t="s">
        <v>1182</v>
      </c>
      <c r="C744" s="79" t="s">
        <v>1285</v>
      </c>
      <c r="D744" s="79" t="s">
        <v>757</v>
      </c>
      <c r="E744" s="79" t="s">
        <v>1314</v>
      </c>
      <c r="F744" s="79" t="s">
        <v>1315</v>
      </c>
      <c r="G744" s="79" t="s">
        <v>744</v>
      </c>
      <c r="H744" s="79" t="s">
        <v>745</v>
      </c>
      <c r="I744" s="79" t="s">
        <v>444</v>
      </c>
      <c r="J744" s="80">
        <v>0</v>
      </c>
      <c r="K744" s="80">
        <v>0</v>
      </c>
      <c r="L744" s="80">
        <v>127802155733</v>
      </c>
      <c r="M744" s="80">
        <v>0</v>
      </c>
      <c r="N744" s="81">
        <v>127802155733</v>
      </c>
      <c r="O744" s="80">
        <v>0</v>
      </c>
      <c r="P744" s="120" t="s">
        <v>1570</v>
      </c>
    </row>
    <row r="745" spans="1:18" x14ac:dyDescent="0.45">
      <c r="A745" s="79" t="s">
        <v>1181</v>
      </c>
      <c r="B745" s="79" t="s">
        <v>1182</v>
      </c>
      <c r="C745" s="79" t="s">
        <v>1285</v>
      </c>
      <c r="D745" s="79" t="s">
        <v>757</v>
      </c>
      <c r="E745" s="79" t="s">
        <v>1298</v>
      </c>
      <c r="F745" s="79" t="s">
        <v>1299</v>
      </c>
      <c r="G745" s="79" t="s">
        <v>744</v>
      </c>
      <c r="H745" s="79" t="s">
        <v>745</v>
      </c>
      <c r="I745" s="79" t="s">
        <v>444</v>
      </c>
      <c r="J745" s="80">
        <v>0</v>
      </c>
      <c r="K745" s="80">
        <v>0</v>
      </c>
      <c r="L745" s="80">
        <v>224758333</v>
      </c>
      <c r="M745" s="80">
        <v>0</v>
      </c>
      <c r="N745" s="96">
        <v>224758333</v>
      </c>
      <c r="O745" s="80">
        <v>0</v>
      </c>
      <c r="P745" s="121" t="s">
        <v>1571</v>
      </c>
      <c r="R745" s="109">
        <f>SUM(L745:L747)</f>
        <v>6861013970</v>
      </c>
    </row>
    <row r="746" spans="1:18" x14ac:dyDescent="0.45">
      <c r="A746" s="79" t="s">
        <v>1181</v>
      </c>
      <c r="B746" s="79" t="s">
        <v>1182</v>
      </c>
      <c r="C746" s="79" t="s">
        <v>1285</v>
      </c>
      <c r="D746" s="79" t="s">
        <v>757</v>
      </c>
      <c r="E746" s="79" t="s">
        <v>1298</v>
      </c>
      <c r="F746" s="79" t="s">
        <v>1299</v>
      </c>
      <c r="G746" s="79" t="s">
        <v>746</v>
      </c>
      <c r="H746" s="79" t="s">
        <v>747</v>
      </c>
      <c r="I746" s="79" t="s">
        <v>444</v>
      </c>
      <c r="J746" s="80">
        <v>0</v>
      </c>
      <c r="K746" s="80">
        <v>0</v>
      </c>
      <c r="L746" s="80">
        <v>6055733956</v>
      </c>
      <c r="M746" s="80">
        <v>0</v>
      </c>
      <c r="N746" s="96">
        <v>6055733956</v>
      </c>
      <c r="O746" s="80">
        <v>0</v>
      </c>
      <c r="P746" s="121" t="s">
        <v>1571</v>
      </c>
    </row>
    <row r="747" spans="1:18" x14ac:dyDescent="0.45">
      <c r="A747" s="79" t="s">
        <v>1181</v>
      </c>
      <c r="B747" s="79" t="s">
        <v>1182</v>
      </c>
      <c r="C747" s="79" t="s">
        <v>1285</v>
      </c>
      <c r="D747" s="79" t="s">
        <v>757</v>
      </c>
      <c r="E747" s="79" t="s">
        <v>1298</v>
      </c>
      <c r="F747" s="79" t="s">
        <v>1299</v>
      </c>
      <c r="G747" s="79" t="s">
        <v>748</v>
      </c>
      <c r="H747" s="79" t="s">
        <v>749</v>
      </c>
      <c r="I747" s="79" t="s">
        <v>444</v>
      </c>
      <c r="J747" s="80">
        <v>0</v>
      </c>
      <c r="K747" s="80">
        <v>0</v>
      </c>
      <c r="L747" s="80">
        <v>580521681</v>
      </c>
      <c r="M747" s="80">
        <v>0</v>
      </c>
      <c r="N747" s="96">
        <v>580521681</v>
      </c>
      <c r="O747" s="80">
        <v>0</v>
      </c>
      <c r="P747" s="121" t="s">
        <v>1571</v>
      </c>
    </row>
    <row r="748" spans="1:18" x14ac:dyDescent="0.45">
      <c r="A748" s="79" t="s">
        <v>1181</v>
      </c>
      <c r="B748" s="79" t="s">
        <v>1182</v>
      </c>
      <c r="C748" s="79" t="s">
        <v>1285</v>
      </c>
      <c r="D748" s="79" t="s">
        <v>757</v>
      </c>
      <c r="E748" s="79" t="s">
        <v>1300</v>
      </c>
      <c r="F748" s="79" t="s">
        <v>1301</v>
      </c>
      <c r="G748" s="79" t="s">
        <v>738</v>
      </c>
      <c r="H748" s="79" t="s">
        <v>739</v>
      </c>
      <c r="I748" s="79" t="s">
        <v>444</v>
      </c>
      <c r="J748" s="80">
        <v>0</v>
      </c>
      <c r="K748" s="80">
        <v>0</v>
      </c>
      <c r="L748" s="80">
        <v>890000</v>
      </c>
      <c r="M748" s="80">
        <v>0</v>
      </c>
      <c r="N748" s="81">
        <v>890000</v>
      </c>
      <c r="O748" s="80">
        <v>0</v>
      </c>
      <c r="P748" s="120" t="s">
        <v>1570</v>
      </c>
      <c r="Q748" s="109">
        <f>SUM(L748:L756)</f>
        <v>46268870824</v>
      </c>
    </row>
    <row r="749" spans="1:18" x14ac:dyDescent="0.45">
      <c r="A749" s="79" t="s">
        <v>1181</v>
      </c>
      <c r="B749" s="79" t="s">
        <v>1182</v>
      </c>
      <c r="C749" s="79" t="s">
        <v>1285</v>
      </c>
      <c r="D749" s="79" t="s">
        <v>757</v>
      </c>
      <c r="E749" s="79" t="s">
        <v>1300</v>
      </c>
      <c r="F749" s="79" t="s">
        <v>1301</v>
      </c>
      <c r="G749" s="79" t="s">
        <v>740</v>
      </c>
      <c r="H749" s="79" t="s">
        <v>741</v>
      </c>
      <c r="I749" s="79" t="s">
        <v>444</v>
      </c>
      <c r="J749" s="80">
        <v>0</v>
      </c>
      <c r="K749" s="80">
        <v>0</v>
      </c>
      <c r="L749" s="80">
        <v>138075000</v>
      </c>
      <c r="M749" s="80">
        <v>0</v>
      </c>
      <c r="N749" s="81">
        <v>138075000</v>
      </c>
      <c r="O749" s="80">
        <v>0</v>
      </c>
      <c r="P749" s="120" t="s">
        <v>1570</v>
      </c>
      <c r="Q749" s="109">
        <f>Q748+Q743+Q730+Q722+Q697</f>
        <v>214862914857</v>
      </c>
      <c r="R749" s="109">
        <f>R745+R742+R728+R706</f>
        <v>904558779208</v>
      </c>
    </row>
    <row r="750" spans="1:18" x14ac:dyDescent="0.45">
      <c r="A750" s="79" t="s">
        <v>1181</v>
      </c>
      <c r="B750" s="79" t="s">
        <v>1182</v>
      </c>
      <c r="C750" s="79" t="s">
        <v>1285</v>
      </c>
      <c r="D750" s="79" t="s">
        <v>757</v>
      </c>
      <c r="E750" s="79" t="s">
        <v>1300</v>
      </c>
      <c r="F750" s="79" t="s">
        <v>1301</v>
      </c>
      <c r="G750" s="79" t="s">
        <v>744</v>
      </c>
      <c r="H750" s="79" t="s">
        <v>745</v>
      </c>
      <c r="I750" s="79" t="s">
        <v>444</v>
      </c>
      <c r="J750" s="80">
        <v>0</v>
      </c>
      <c r="K750" s="80">
        <v>0</v>
      </c>
      <c r="L750" s="80">
        <v>38620000</v>
      </c>
      <c r="M750" s="80">
        <v>0</v>
      </c>
      <c r="N750" s="81">
        <v>38620000</v>
      </c>
      <c r="O750" s="80">
        <v>0</v>
      </c>
      <c r="P750" s="120" t="s">
        <v>1570</v>
      </c>
    </row>
    <row r="751" spans="1:18" x14ac:dyDescent="0.45">
      <c r="A751" s="79" t="s">
        <v>1181</v>
      </c>
      <c r="B751" s="79" t="s">
        <v>1182</v>
      </c>
      <c r="C751" s="79" t="s">
        <v>1285</v>
      </c>
      <c r="D751" s="79" t="s">
        <v>757</v>
      </c>
      <c r="E751" s="79" t="s">
        <v>1300</v>
      </c>
      <c r="F751" s="79" t="s">
        <v>1301</v>
      </c>
      <c r="G751" s="79" t="s">
        <v>746</v>
      </c>
      <c r="H751" s="79" t="s">
        <v>747</v>
      </c>
      <c r="I751" s="79" t="s">
        <v>444</v>
      </c>
      <c r="J751" s="80">
        <v>0</v>
      </c>
      <c r="K751" s="80">
        <v>0</v>
      </c>
      <c r="L751" s="80">
        <v>11340000</v>
      </c>
      <c r="M751" s="80">
        <v>0</v>
      </c>
      <c r="N751" s="81">
        <v>11340000</v>
      </c>
      <c r="O751" s="80">
        <v>0</v>
      </c>
      <c r="P751" s="120" t="s">
        <v>1570</v>
      </c>
    </row>
    <row r="752" spans="1:18" x14ac:dyDescent="0.45">
      <c r="A752" s="79" t="s">
        <v>1181</v>
      </c>
      <c r="B752" s="79" t="s">
        <v>1182</v>
      </c>
      <c r="C752" s="79" t="s">
        <v>1285</v>
      </c>
      <c r="D752" s="79" t="s">
        <v>757</v>
      </c>
      <c r="E752" s="79" t="s">
        <v>1300</v>
      </c>
      <c r="F752" s="79" t="s">
        <v>1301</v>
      </c>
      <c r="G752" s="79" t="s">
        <v>748</v>
      </c>
      <c r="H752" s="79" t="s">
        <v>749</v>
      </c>
      <c r="I752" s="79" t="s">
        <v>444</v>
      </c>
      <c r="J752" s="80">
        <v>0</v>
      </c>
      <c r="K752" s="80">
        <v>0</v>
      </c>
      <c r="L752" s="80">
        <v>900000</v>
      </c>
      <c r="M752" s="80">
        <v>0</v>
      </c>
      <c r="N752" s="81">
        <v>900000</v>
      </c>
      <c r="O752" s="80">
        <v>0</v>
      </c>
      <c r="P752" s="120" t="s">
        <v>1570</v>
      </c>
    </row>
    <row r="753" spans="1:17" x14ac:dyDescent="0.45">
      <c r="A753" s="79" t="s">
        <v>1181</v>
      </c>
      <c r="B753" s="79" t="s">
        <v>1182</v>
      </c>
      <c r="C753" s="79" t="s">
        <v>1285</v>
      </c>
      <c r="D753" s="79" t="s">
        <v>757</v>
      </c>
      <c r="E753" s="79" t="s">
        <v>1300</v>
      </c>
      <c r="F753" s="79" t="s">
        <v>1301</v>
      </c>
      <c r="G753" s="79" t="s">
        <v>1241</v>
      </c>
      <c r="H753" s="79" t="s">
        <v>1242</v>
      </c>
      <c r="I753" s="79" t="s">
        <v>444</v>
      </c>
      <c r="J753" s="80">
        <v>0</v>
      </c>
      <c r="K753" s="80">
        <v>0</v>
      </c>
      <c r="L753" s="80">
        <v>390000</v>
      </c>
      <c r="M753" s="80">
        <v>0</v>
      </c>
      <c r="N753" s="81">
        <v>390000</v>
      </c>
      <c r="O753" s="80">
        <v>0</v>
      </c>
      <c r="P753" s="120" t="s">
        <v>1570</v>
      </c>
    </row>
    <row r="754" spans="1:17" x14ac:dyDescent="0.45">
      <c r="A754" s="79" t="s">
        <v>1181</v>
      </c>
      <c r="B754" s="79" t="s">
        <v>1182</v>
      </c>
      <c r="C754" s="79" t="s">
        <v>1285</v>
      </c>
      <c r="D754" s="79" t="s">
        <v>757</v>
      </c>
      <c r="E754" s="79" t="s">
        <v>1318</v>
      </c>
      <c r="F754" s="79" t="s">
        <v>1319</v>
      </c>
      <c r="G754" s="79" t="s">
        <v>744</v>
      </c>
      <c r="H754" s="79" t="s">
        <v>745</v>
      </c>
      <c r="I754" s="79" t="s">
        <v>444</v>
      </c>
      <c r="J754" s="80">
        <v>0</v>
      </c>
      <c r="K754" s="80">
        <v>0</v>
      </c>
      <c r="L754" s="80">
        <v>42528750824</v>
      </c>
      <c r="M754" s="80">
        <v>0</v>
      </c>
      <c r="N754" s="81">
        <v>42528750824</v>
      </c>
      <c r="O754" s="80">
        <v>0</v>
      </c>
      <c r="P754" s="120" t="s">
        <v>1570</v>
      </c>
    </row>
    <row r="755" spans="1:17" x14ac:dyDescent="0.45">
      <c r="A755" s="79" t="s">
        <v>1181</v>
      </c>
      <c r="B755" s="79" t="s">
        <v>1182</v>
      </c>
      <c r="C755" s="79" t="s">
        <v>1285</v>
      </c>
      <c r="D755" s="79" t="s">
        <v>757</v>
      </c>
      <c r="E755" s="79" t="s">
        <v>1318</v>
      </c>
      <c r="F755" s="79" t="s">
        <v>1319</v>
      </c>
      <c r="G755" s="79" t="s">
        <v>746</v>
      </c>
      <c r="H755" s="79" t="s">
        <v>747</v>
      </c>
      <c r="I755" s="79" t="s">
        <v>444</v>
      </c>
      <c r="J755" s="80">
        <v>0</v>
      </c>
      <c r="K755" s="80">
        <v>0</v>
      </c>
      <c r="L755" s="80">
        <v>31500000</v>
      </c>
      <c r="M755" s="80">
        <v>0</v>
      </c>
      <c r="N755" s="81">
        <v>31500000</v>
      </c>
      <c r="O755" s="80">
        <v>0</v>
      </c>
      <c r="P755" s="120" t="s">
        <v>1570</v>
      </c>
    </row>
    <row r="756" spans="1:17" x14ac:dyDescent="0.45">
      <c r="A756" s="79" t="s">
        <v>1181</v>
      </c>
      <c r="B756" s="79" t="s">
        <v>1182</v>
      </c>
      <c r="C756" s="79" t="s">
        <v>1285</v>
      </c>
      <c r="D756" s="79" t="s">
        <v>757</v>
      </c>
      <c r="E756" s="79" t="s">
        <v>1318</v>
      </c>
      <c r="F756" s="79" t="s">
        <v>1319</v>
      </c>
      <c r="G756" s="79" t="s">
        <v>1259</v>
      </c>
      <c r="H756" s="79" t="s">
        <v>1260</v>
      </c>
      <c r="I756" s="79" t="s">
        <v>1522</v>
      </c>
      <c r="J756" s="80">
        <v>0</v>
      </c>
      <c r="K756" s="80">
        <v>0</v>
      </c>
      <c r="L756" s="98">
        <v>3518405000</v>
      </c>
      <c r="M756" s="80">
        <v>0</v>
      </c>
      <c r="N756" s="81">
        <v>3518405000</v>
      </c>
      <c r="O756" s="80">
        <v>0</v>
      </c>
      <c r="P756" s="120" t="s">
        <v>1570</v>
      </c>
    </row>
    <row r="757" spans="1:17" x14ac:dyDescent="0.45">
      <c r="A757" s="79" t="s">
        <v>1181</v>
      </c>
      <c r="B757" s="79" t="s">
        <v>1182</v>
      </c>
      <c r="C757" s="79" t="s">
        <v>1322</v>
      </c>
      <c r="D757" s="79" t="s">
        <v>305</v>
      </c>
      <c r="E757" s="79" t="s">
        <v>1323</v>
      </c>
      <c r="F757" s="79" t="s">
        <v>1324</v>
      </c>
      <c r="G757" s="79" t="s">
        <v>738</v>
      </c>
      <c r="H757" s="79" t="s">
        <v>739</v>
      </c>
      <c r="I757" s="79" t="s">
        <v>444</v>
      </c>
      <c r="J757" s="80">
        <v>1504905311</v>
      </c>
      <c r="K757" s="80">
        <v>0</v>
      </c>
      <c r="L757" s="98">
        <v>1586011000</v>
      </c>
      <c r="M757" s="80">
        <v>0</v>
      </c>
      <c r="N757" s="100">
        <v>3090916311</v>
      </c>
      <c r="O757" s="80">
        <v>0</v>
      </c>
      <c r="P757" s="122" t="s">
        <v>1550</v>
      </c>
      <c r="Q757" s="109">
        <f>L757+L758+L759+L760+L761+L762+L763+L764+L765+L766-M764</f>
        <v>551603813770</v>
      </c>
    </row>
    <row r="758" spans="1:17" x14ac:dyDescent="0.45">
      <c r="A758" s="79" t="s">
        <v>1181</v>
      </c>
      <c r="B758" s="79" t="s">
        <v>1182</v>
      </c>
      <c r="C758" s="79" t="s">
        <v>1322</v>
      </c>
      <c r="D758" s="79" t="s">
        <v>305</v>
      </c>
      <c r="E758" s="79" t="s">
        <v>1323</v>
      </c>
      <c r="F758" s="79" t="s">
        <v>1324</v>
      </c>
      <c r="G758" s="79" t="s">
        <v>744</v>
      </c>
      <c r="H758" s="79" t="s">
        <v>745</v>
      </c>
      <c r="I758" s="79" t="s">
        <v>444</v>
      </c>
      <c r="J758" s="80">
        <v>0</v>
      </c>
      <c r="K758" s="80">
        <v>0</v>
      </c>
      <c r="L758" s="98">
        <v>160000</v>
      </c>
      <c r="M758" s="80">
        <v>0</v>
      </c>
      <c r="N758" s="100">
        <v>160000</v>
      </c>
      <c r="O758" s="80">
        <v>0</v>
      </c>
      <c r="P758" s="122" t="s">
        <v>1550</v>
      </c>
    </row>
    <row r="759" spans="1:17" x14ac:dyDescent="0.45">
      <c r="A759" s="79" t="s">
        <v>1181</v>
      </c>
      <c r="B759" s="79" t="s">
        <v>1182</v>
      </c>
      <c r="C759" s="79" t="s">
        <v>1322</v>
      </c>
      <c r="D759" s="79" t="s">
        <v>305</v>
      </c>
      <c r="E759" s="79" t="s">
        <v>1325</v>
      </c>
      <c r="F759" s="79" t="s">
        <v>1326</v>
      </c>
      <c r="G759" s="79" t="s">
        <v>738</v>
      </c>
      <c r="H759" s="79" t="s">
        <v>739</v>
      </c>
      <c r="I759" s="79" t="s">
        <v>444</v>
      </c>
      <c r="J759" s="80">
        <v>955041449</v>
      </c>
      <c r="K759" s="80">
        <v>10602463</v>
      </c>
      <c r="L759" s="98">
        <v>34172811</v>
      </c>
      <c r="M759" s="80">
        <v>0</v>
      </c>
      <c r="N759" s="100">
        <v>978611797</v>
      </c>
      <c r="O759" s="80">
        <v>0</v>
      </c>
      <c r="P759" s="122" t="s">
        <v>1550</v>
      </c>
    </row>
    <row r="760" spans="1:17" x14ac:dyDescent="0.45">
      <c r="A760" s="79" t="s">
        <v>1181</v>
      </c>
      <c r="B760" s="79" t="s">
        <v>1182</v>
      </c>
      <c r="C760" s="79" t="s">
        <v>1322</v>
      </c>
      <c r="D760" s="79" t="s">
        <v>305</v>
      </c>
      <c r="E760" s="79" t="s">
        <v>1325</v>
      </c>
      <c r="F760" s="79" t="s">
        <v>1326</v>
      </c>
      <c r="G760" s="79" t="s">
        <v>740</v>
      </c>
      <c r="H760" s="79" t="s">
        <v>741</v>
      </c>
      <c r="I760" s="79" t="s">
        <v>444</v>
      </c>
      <c r="J760" s="80">
        <v>0</v>
      </c>
      <c r="K760" s="80">
        <v>0</v>
      </c>
      <c r="L760" s="98">
        <v>696200</v>
      </c>
      <c r="M760" s="80">
        <v>0</v>
      </c>
      <c r="N760" s="100">
        <v>696200</v>
      </c>
      <c r="O760" s="80">
        <v>0</v>
      </c>
      <c r="P760" s="122" t="s">
        <v>1550</v>
      </c>
    </row>
    <row r="761" spans="1:17" x14ac:dyDescent="0.45">
      <c r="A761" s="79" t="s">
        <v>1181</v>
      </c>
      <c r="B761" s="79" t="s">
        <v>1182</v>
      </c>
      <c r="C761" s="79" t="s">
        <v>1322</v>
      </c>
      <c r="D761" s="79" t="s">
        <v>305</v>
      </c>
      <c r="E761" s="79" t="s">
        <v>1325</v>
      </c>
      <c r="F761" s="79" t="s">
        <v>1326</v>
      </c>
      <c r="G761" s="79" t="s">
        <v>746</v>
      </c>
      <c r="H761" s="79" t="s">
        <v>747</v>
      </c>
      <c r="I761" s="79" t="s">
        <v>444</v>
      </c>
      <c r="J761" s="80">
        <v>97500</v>
      </c>
      <c r="K761" s="80">
        <v>0</v>
      </c>
      <c r="L761" s="98">
        <v>17250</v>
      </c>
      <c r="M761" s="80">
        <v>0</v>
      </c>
      <c r="N761" s="100">
        <v>114750</v>
      </c>
      <c r="O761" s="80">
        <v>0</v>
      </c>
      <c r="P761" s="122" t="s">
        <v>1550</v>
      </c>
    </row>
    <row r="762" spans="1:17" x14ac:dyDescent="0.45">
      <c r="A762" s="79" t="s">
        <v>1181</v>
      </c>
      <c r="B762" s="79" t="s">
        <v>1182</v>
      </c>
      <c r="C762" s="79" t="s">
        <v>1322</v>
      </c>
      <c r="D762" s="79" t="s">
        <v>305</v>
      </c>
      <c r="E762" s="79" t="s">
        <v>1325</v>
      </c>
      <c r="F762" s="79" t="s">
        <v>1326</v>
      </c>
      <c r="G762" s="79" t="s">
        <v>1259</v>
      </c>
      <c r="H762" s="79" t="s">
        <v>1260</v>
      </c>
      <c r="I762" s="79" t="s">
        <v>1522</v>
      </c>
      <c r="J762" s="80">
        <v>0</v>
      </c>
      <c r="K762" s="80">
        <v>0</v>
      </c>
      <c r="L762" s="98">
        <v>900000</v>
      </c>
      <c r="M762" s="80">
        <v>0</v>
      </c>
      <c r="N762" s="100">
        <v>900000</v>
      </c>
      <c r="O762" s="80">
        <v>0</v>
      </c>
      <c r="P762" s="122" t="s">
        <v>1550</v>
      </c>
    </row>
    <row r="763" spans="1:17" x14ac:dyDescent="0.45">
      <c r="A763" s="79" t="s">
        <v>1181</v>
      </c>
      <c r="B763" s="79" t="s">
        <v>1182</v>
      </c>
      <c r="C763" s="79" t="s">
        <v>1322</v>
      </c>
      <c r="D763" s="79" t="s">
        <v>305</v>
      </c>
      <c r="E763" s="79" t="s">
        <v>1327</v>
      </c>
      <c r="F763" s="79" t="s">
        <v>1328</v>
      </c>
      <c r="G763" s="79" t="s">
        <v>738</v>
      </c>
      <c r="H763" s="79" t="s">
        <v>739</v>
      </c>
      <c r="I763" s="79" t="s">
        <v>444</v>
      </c>
      <c r="J763" s="80">
        <v>0</v>
      </c>
      <c r="K763" s="80">
        <v>0</v>
      </c>
      <c r="L763" s="98">
        <v>388140928544</v>
      </c>
      <c r="M763" s="80">
        <v>0</v>
      </c>
      <c r="N763" s="100">
        <v>388140928544</v>
      </c>
      <c r="O763" s="80">
        <v>0</v>
      </c>
      <c r="P763" s="122" t="s">
        <v>1550</v>
      </c>
    </row>
    <row r="764" spans="1:17" x14ac:dyDescent="0.45">
      <c r="A764" s="79" t="s">
        <v>1181</v>
      </c>
      <c r="B764" s="79" t="s">
        <v>1182</v>
      </c>
      <c r="C764" s="79" t="s">
        <v>1322</v>
      </c>
      <c r="D764" s="79" t="s">
        <v>305</v>
      </c>
      <c r="E764" s="79" t="s">
        <v>1331</v>
      </c>
      <c r="F764" s="79" t="s">
        <v>1332</v>
      </c>
      <c r="G764" s="79" t="s">
        <v>738</v>
      </c>
      <c r="H764" s="79" t="s">
        <v>739</v>
      </c>
      <c r="I764" s="79" t="s">
        <v>444</v>
      </c>
      <c r="J764" s="80">
        <v>0</v>
      </c>
      <c r="K764" s="80">
        <v>0</v>
      </c>
      <c r="L764" s="80">
        <v>1304562235</v>
      </c>
      <c r="M764" s="80">
        <v>174522280</v>
      </c>
      <c r="N764" s="100">
        <v>1130039955</v>
      </c>
      <c r="O764" s="80">
        <v>0</v>
      </c>
      <c r="P764" s="122" t="s">
        <v>1550</v>
      </c>
      <c r="Q764" s="114">
        <f>SUBTOTAL(9,L757:L766)</f>
        <v>551778336050</v>
      </c>
    </row>
    <row r="765" spans="1:17" x14ac:dyDescent="0.45">
      <c r="A765" s="79" t="s">
        <v>1181</v>
      </c>
      <c r="B765" s="79" t="s">
        <v>1182</v>
      </c>
      <c r="C765" s="79" t="s">
        <v>1322</v>
      </c>
      <c r="D765" s="79" t="s">
        <v>305</v>
      </c>
      <c r="E765" s="79" t="s">
        <v>1333</v>
      </c>
      <c r="F765" s="79" t="s">
        <v>1334</v>
      </c>
      <c r="G765" s="79" t="s">
        <v>738</v>
      </c>
      <c r="H765" s="79" t="s">
        <v>739</v>
      </c>
      <c r="I765" s="79" t="s">
        <v>444</v>
      </c>
      <c r="J765" s="80">
        <v>0</v>
      </c>
      <c r="K765" s="80">
        <v>0</v>
      </c>
      <c r="L765" s="80">
        <v>43103031673</v>
      </c>
      <c r="M765" s="80">
        <v>0</v>
      </c>
      <c r="N765" s="100">
        <v>43103031673</v>
      </c>
      <c r="O765" s="80">
        <v>0</v>
      </c>
      <c r="P765" s="122" t="s">
        <v>1550</v>
      </c>
      <c r="Q765" s="114">
        <f>Q764-M764</f>
        <v>551603813770</v>
      </c>
    </row>
    <row r="766" spans="1:17" x14ac:dyDescent="0.45">
      <c r="A766" s="79" t="s">
        <v>1181</v>
      </c>
      <c r="B766" s="79" t="s">
        <v>1182</v>
      </c>
      <c r="C766" s="79" t="s">
        <v>1322</v>
      </c>
      <c r="D766" s="79" t="s">
        <v>305</v>
      </c>
      <c r="E766" s="79" t="s">
        <v>1329</v>
      </c>
      <c r="F766" s="79" t="s">
        <v>1330</v>
      </c>
      <c r="G766" s="79" t="s">
        <v>744</v>
      </c>
      <c r="H766" s="79" t="s">
        <v>745</v>
      </c>
      <c r="I766" s="79" t="s">
        <v>444</v>
      </c>
      <c r="J766" s="80">
        <v>0</v>
      </c>
      <c r="K766" s="80">
        <v>0</v>
      </c>
      <c r="L766" s="80">
        <v>117607856337</v>
      </c>
      <c r="M766" s="80">
        <v>0</v>
      </c>
      <c r="N766" s="100">
        <v>117607856337</v>
      </c>
      <c r="O766" s="80">
        <v>0</v>
      </c>
      <c r="P766" s="122" t="s">
        <v>1550</v>
      </c>
      <c r="Q766" s="78">
        <f>SUBTOTAL(9,J757:J766)</f>
        <v>2460044260</v>
      </c>
    </row>
    <row r="767" spans="1:17" x14ac:dyDescent="0.45">
      <c r="A767" s="79" t="s">
        <v>1181</v>
      </c>
      <c r="B767" s="79" t="s">
        <v>1182</v>
      </c>
      <c r="C767" s="79" t="s">
        <v>1335</v>
      </c>
      <c r="D767" s="79" t="s">
        <v>1336</v>
      </c>
      <c r="E767" s="79" t="s">
        <v>1337</v>
      </c>
      <c r="F767" s="79" t="s">
        <v>1338</v>
      </c>
      <c r="G767" s="79" t="s">
        <v>738</v>
      </c>
      <c r="H767" s="79" t="s">
        <v>739</v>
      </c>
      <c r="I767" s="79" t="s">
        <v>444</v>
      </c>
      <c r="J767" s="80">
        <v>0</v>
      </c>
      <c r="K767" s="80">
        <v>0</v>
      </c>
      <c r="L767" s="80">
        <v>544950000</v>
      </c>
      <c r="M767" s="80">
        <v>0</v>
      </c>
      <c r="N767" s="98">
        <v>544950000</v>
      </c>
      <c r="O767" s="80">
        <v>0</v>
      </c>
      <c r="P767" s="124" t="s">
        <v>1551</v>
      </c>
    </row>
    <row r="768" spans="1:17" x14ac:dyDescent="0.45">
      <c r="A768" s="79" t="s">
        <v>1181</v>
      </c>
      <c r="B768" s="79" t="s">
        <v>1182</v>
      </c>
      <c r="C768" s="79" t="s">
        <v>1335</v>
      </c>
      <c r="D768" s="79" t="s">
        <v>1336</v>
      </c>
      <c r="E768" s="79" t="s">
        <v>1339</v>
      </c>
      <c r="F768" s="79" t="s">
        <v>1340</v>
      </c>
      <c r="G768" s="79" t="s">
        <v>738</v>
      </c>
      <c r="H768" s="79" t="s">
        <v>739</v>
      </c>
      <c r="I768" s="79" t="s">
        <v>444</v>
      </c>
      <c r="J768" s="80">
        <v>0</v>
      </c>
      <c r="K768" s="80">
        <v>0</v>
      </c>
      <c r="L768" s="80">
        <v>78334800</v>
      </c>
      <c r="M768" s="80">
        <v>0</v>
      </c>
      <c r="N768" s="98">
        <v>78334800</v>
      </c>
      <c r="O768" s="80">
        <v>0</v>
      </c>
      <c r="P768" s="124" t="s">
        <v>1551</v>
      </c>
    </row>
    <row r="769" spans="1:17" x14ac:dyDescent="0.45">
      <c r="A769" s="79" t="s">
        <v>1181</v>
      </c>
      <c r="B769" s="79" t="s">
        <v>1182</v>
      </c>
      <c r="C769" s="79" t="s">
        <v>1335</v>
      </c>
      <c r="D769" s="79" t="s">
        <v>1336</v>
      </c>
      <c r="E769" s="79" t="s">
        <v>1339</v>
      </c>
      <c r="F769" s="79" t="s">
        <v>1340</v>
      </c>
      <c r="G769" s="79" t="s">
        <v>740</v>
      </c>
      <c r="H769" s="79" t="s">
        <v>741</v>
      </c>
      <c r="I769" s="79" t="s">
        <v>444</v>
      </c>
      <c r="J769" s="80">
        <v>0</v>
      </c>
      <c r="K769" s="80">
        <v>0</v>
      </c>
      <c r="L769" s="80">
        <v>51501675</v>
      </c>
      <c r="M769" s="80">
        <v>0</v>
      </c>
      <c r="N769" s="98">
        <v>51501675</v>
      </c>
      <c r="O769" s="80">
        <v>0</v>
      </c>
      <c r="P769" s="124" t="s">
        <v>1551</v>
      </c>
    </row>
    <row r="770" spans="1:17" x14ac:dyDescent="0.45">
      <c r="A770" s="79" t="s">
        <v>1181</v>
      </c>
      <c r="B770" s="79" t="s">
        <v>1182</v>
      </c>
      <c r="C770" s="79" t="s">
        <v>1335</v>
      </c>
      <c r="D770" s="79" t="s">
        <v>1336</v>
      </c>
      <c r="E770" s="79" t="s">
        <v>1339</v>
      </c>
      <c r="F770" s="79" t="s">
        <v>1340</v>
      </c>
      <c r="G770" s="79" t="s">
        <v>744</v>
      </c>
      <c r="H770" s="79" t="s">
        <v>745</v>
      </c>
      <c r="I770" s="79" t="s">
        <v>444</v>
      </c>
      <c r="J770" s="80">
        <v>0</v>
      </c>
      <c r="K770" s="80">
        <v>0</v>
      </c>
      <c r="L770" s="80">
        <v>440000</v>
      </c>
      <c r="M770" s="80">
        <v>0</v>
      </c>
      <c r="N770" s="98">
        <v>440000</v>
      </c>
      <c r="O770" s="80">
        <v>0</v>
      </c>
      <c r="P770" s="124" t="s">
        <v>1551</v>
      </c>
    </row>
    <row r="771" spans="1:17" x14ac:dyDescent="0.45">
      <c r="A771" s="79" t="s">
        <v>1341</v>
      </c>
      <c r="B771" s="79" t="s">
        <v>1342</v>
      </c>
      <c r="C771" s="79" t="s">
        <v>1343</v>
      </c>
      <c r="D771" s="79" t="s">
        <v>1344</v>
      </c>
      <c r="E771" s="79" t="s">
        <v>1345</v>
      </c>
      <c r="F771" s="79" t="s">
        <v>1346</v>
      </c>
      <c r="G771" s="79" t="s">
        <v>481</v>
      </c>
      <c r="H771" s="79" t="s">
        <v>482</v>
      </c>
      <c r="I771" s="79" t="s">
        <v>444</v>
      </c>
      <c r="J771" s="80">
        <v>300000000</v>
      </c>
      <c r="K771" s="80">
        <v>0</v>
      </c>
      <c r="L771" s="80">
        <v>0</v>
      </c>
      <c r="M771" s="80">
        <v>300000000</v>
      </c>
      <c r="N771" s="80">
        <v>0</v>
      </c>
      <c r="O771" s="80">
        <v>0</v>
      </c>
    </row>
    <row r="772" spans="1:17" x14ac:dyDescent="0.45">
      <c r="A772" s="79" t="s">
        <v>1341</v>
      </c>
      <c r="B772" s="79" t="s">
        <v>1342</v>
      </c>
      <c r="C772" s="79" t="s">
        <v>1343</v>
      </c>
      <c r="D772" s="79" t="s">
        <v>1344</v>
      </c>
      <c r="E772" s="79" t="s">
        <v>1345</v>
      </c>
      <c r="F772" s="79" t="s">
        <v>1346</v>
      </c>
      <c r="G772" s="79" t="s">
        <v>1347</v>
      </c>
      <c r="H772" s="79" t="s">
        <v>1348</v>
      </c>
      <c r="I772" s="79" t="s">
        <v>444</v>
      </c>
      <c r="J772" s="80">
        <v>200000000</v>
      </c>
      <c r="K772" s="80">
        <v>0</v>
      </c>
      <c r="L772" s="80">
        <v>0</v>
      </c>
      <c r="M772" s="80">
        <v>200000000</v>
      </c>
      <c r="N772" s="80">
        <v>0</v>
      </c>
      <c r="O772" s="80">
        <v>0</v>
      </c>
    </row>
    <row r="773" spans="1:17" x14ac:dyDescent="0.45">
      <c r="A773" s="79" t="s">
        <v>1341</v>
      </c>
      <c r="B773" s="79" t="s">
        <v>1342</v>
      </c>
      <c r="C773" s="79" t="s">
        <v>1343</v>
      </c>
      <c r="D773" s="79" t="s">
        <v>1344</v>
      </c>
      <c r="E773" s="79" t="s">
        <v>1345</v>
      </c>
      <c r="F773" s="79" t="s">
        <v>1346</v>
      </c>
      <c r="G773" s="79" t="s">
        <v>1349</v>
      </c>
      <c r="H773" s="79" t="s">
        <v>1350</v>
      </c>
      <c r="I773" s="79" t="s">
        <v>444</v>
      </c>
      <c r="J773" s="80">
        <v>100000000</v>
      </c>
      <c r="K773" s="80">
        <v>0</v>
      </c>
      <c r="L773" s="80">
        <v>0</v>
      </c>
      <c r="M773" s="80">
        <v>100000000</v>
      </c>
      <c r="N773" s="80">
        <v>0</v>
      </c>
      <c r="O773" s="80">
        <v>0</v>
      </c>
    </row>
    <row r="774" spans="1:17" x14ac:dyDescent="0.45">
      <c r="A774" s="79" t="s">
        <v>1341</v>
      </c>
      <c r="B774" s="79" t="s">
        <v>1342</v>
      </c>
      <c r="C774" s="79" t="s">
        <v>1343</v>
      </c>
      <c r="D774" s="79" t="s">
        <v>1344</v>
      </c>
      <c r="E774" s="79" t="s">
        <v>1345</v>
      </c>
      <c r="F774" s="79" t="s">
        <v>1346</v>
      </c>
      <c r="G774" s="79" t="s">
        <v>1351</v>
      </c>
      <c r="H774" s="79" t="s">
        <v>1352</v>
      </c>
      <c r="I774" s="79" t="s">
        <v>444</v>
      </c>
      <c r="J774" s="80">
        <v>100000000</v>
      </c>
      <c r="K774" s="80">
        <v>0</v>
      </c>
      <c r="L774" s="80">
        <v>0</v>
      </c>
      <c r="M774" s="80">
        <v>100000000</v>
      </c>
      <c r="N774" s="80">
        <v>0</v>
      </c>
      <c r="O774" s="80">
        <v>0</v>
      </c>
    </row>
    <row r="775" spans="1:17" x14ac:dyDescent="0.45">
      <c r="A775" s="79" t="s">
        <v>1341</v>
      </c>
      <c r="B775" s="79" t="s">
        <v>1342</v>
      </c>
      <c r="C775" s="79" t="s">
        <v>1343</v>
      </c>
      <c r="D775" s="79" t="s">
        <v>1344</v>
      </c>
      <c r="E775" s="79" t="s">
        <v>1345</v>
      </c>
      <c r="F775" s="79" t="s">
        <v>1346</v>
      </c>
      <c r="G775" s="79" t="s">
        <v>1353</v>
      </c>
      <c r="H775" s="79" t="s">
        <v>1354</v>
      </c>
      <c r="I775" s="79" t="s">
        <v>444</v>
      </c>
      <c r="J775" s="80">
        <v>300000000</v>
      </c>
      <c r="K775" s="80">
        <v>0</v>
      </c>
      <c r="L775" s="80">
        <v>0</v>
      </c>
      <c r="M775" s="80">
        <v>300000000</v>
      </c>
      <c r="N775" s="80">
        <v>0</v>
      </c>
      <c r="O775" s="80">
        <v>0</v>
      </c>
      <c r="Q775" s="109">
        <f>SUM(L536:L770)</f>
        <v>14199096850794</v>
      </c>
    </row>
    <row r="776" spans="1:17" x14ac:dyDescent="0.45">
      <c r="A776" s="79" t="s">
        <v>1341</v>
      </c>
      <c r="B776" s="79" t="s">
        <v>1342</v>
      </c>
      <c r="C776" s="79" t="s">
        <v>1343</v>
      </c>
      <c r="D776" s="79" t="s">
        <v>1344</v>
      </c>
      <c r="E776" s="79" t="s">
        <v>1345</v>
      </c>
      <c r="F776" s="79" t="s">
        <v>1346</v>
      </c>
      <c r="G776" s="79" t="s">
        <v>1355</v>
      </c>
      <c r="H776" s="79" t="s">
        <v>1356</v>
      </c>
      <c r="I776" s="79" t="s">
        <v>444</v>
      </c>
      <c r="J776" s="80">
        <v>300000000</v>
      </c>
      <c r="K776" s="80">
        <v>0</v>
      </c>
      <c r="L776" s="80">
        <v>0</v>
      </c>
      <c r="M776" s="80">
        <v>300000000</v>
      </c>
      <c r="N776" s="80">
        <v>0</v>
      </c>
      <c r="O776" s="80">
        <v>0</v>
      </c>
      <c r="Q776" s="109">
        <f>SUM(M536:M770)</f>
        <v>1585640810527</v>
      </c>
    </row>
    <row r="777" spans="1:17" x14ac:dyDescent="0.45">
      <c r="A777" s="79" t="s">
        <v>1341</v>
      </c>
      <c r="B777" s="79" t="s">
        <v>1342</v>
      </c>
      <c r="C777" s="79" t="s">
        <v>1343</v>
      </c>
      <c r="D777" s="79" t="s">
        <v>1344</v>
      </c>
      <c r="E777" s="79" t="s">
        <v>1345</v>
      </c>
      <c r="F777" s="79" t="s">
        <v>1346</v>
      </c>
      <c r="G777" s="79" t="s">
        <v>1357</v>
      </c>
      <c r="H777" s="79" t="s">
        <v>1358</v>
      </c>
      <c r="I777" s="79" t="s">
        <v>444</v>
      </c>
      <c r="J777" s="80">
        <v>200000000</v>
      </c>
      <c r="K777" s="80">
        <v>0</v>
      </c>
      <c r="L777" s="80">
        <v>0</v>
      </c>
      <c r="M777" s="80">
        <v>200000000</v>
      </c>
      <c r="N777" s="80">
        <v>0</v>
      </c>
      <c r="O777" s="80">
        <v>0</v>
      </c>
      <c r="Q777" s="109">
        <f>Q775-Q776</f>
        <v>12613456040267</v>
      </c>
    </row>
    <row r="778" spans="1:17" x14ac:dyDescent="0.45">
      <c r="A778" s="79" t="s">
        <v>1341</v>
      </c>
      <c r="B778" s="79" t="s">
        <v>1342</v>
      </c>
      <c r="C778" s="79" t="s">
        <v>1343</v>
      </c>
      <c r="D778" s="79" t="s">
        <v>1344</v>
      </c>
      <c r="E778" s="79" t="s">
        <v>1359</v>
      </c>
      <c r="F778" s="79" t="s">
        <v>1360</v>
      </c>
      <c r="G778" s="79" t="s">
        <v>648</v>
      </c>
      <c r="H778" s="79" t="s">
        <v>649</v>
      </c>
      <c r="I778" s="79" t="s">
        <v>1474</v>
      </c>
      <c r="J778" s="80">
        <v>652500000</v>
      </c>
      <c r="K778" s="80">
        <v>0</v>
      </c>
      <c r="L778" s="80">
        <v>0</v>
      </c>
      <c r="M778" s="80">
        <v>0</v>
      </c>
      <c r="N778" s="80">
        <v>652500000</v>
      </c>
      <c r="O778" s="80">
        <v>0</v>
      </c>
      <c r="Q778" s="109">
        <f>J145</f>
        <v>2812796517765</v>
      </c>
    </row>
    <row r="779" spans="1:17" x14ac:dyDescent="0.45">
      <c r="A779" s="79" t="s">
        <v>1341</v>
      </c>
      <c r="B779" s="79" t="s">
        <v>1342</v>
      </c>
      <c r="C779" s="79" t="s">
        <v>1343</v>
      </c>
      <c r="D779" s="79" t="s">
        <v>1344</v>
      </c>
      <c r="E779" s="79" t="s">
        <v>1359</v>
      </c>
      <c r="F779" s="79" t="s">
        <v>1360</v>
      </c>
      <c r="G779" s="79" t="s">
        <v>506</v>
      </c>
      <c r="H779" s="79" t="s">
        <v>246</v>
      </c>
      <c r="I779" s="79" t="s">
        <v>1453</v>
      </c>
      <c r="J779" s="80">
        <v>962727276</v>
      </c>
      <c r="K779" s="80">
        <v>0</v>
      </c>
      <c r="L779" s="80">
        <v>1088034226</v>
      </c>
      <c r="M779" s="80">
        <v>0</v>
      </c>
      <c r="N779" s="80">
        <v>2050761502</v>
      </c>
      <c r="O779" s="80">
        <v>0</v>
      </c>
      <c r="Q779" s="109">
        <f>Q777-Q778</f>
        <v>9800659522502</v>
      </c>
    </row>
    <row r="780" spans="1:17" x14ac:dyDescent="0.45">
      <c r="A780" s="79" t="s">
        <v>1341</v>
      </c>
      <c r="B780" s="79" t="s">
        <v>1342</v>
      </c>
      <c r="C780" s="79" t="s">
        <v>1343</v>
      </c>
      <c r="D780" s="79" t="s">
        <v>1344</v>
      </c>
      <c r="E780" s="79" t="s">
        <v>1359</v>
      </c>
      <c r="F780" s="79" t="s">
        <v>1360</v>
      </c>
      <c r="G780" s="79" t="s">
        <v>1365</v>
      </c>
      <c r="H780" s="79" t="s">
        <v>1366</v>
      </c>
      <c r="I780" s="79" t="s">
        <v>1529</v>
      </c>
      <c r="J780" s="80">
        <v>300475000</v>
      </c>
      <c r="K780" s="80">
        <v>0</v>
      </c>
      <c r="L780" s="80">
        <v>0</v>
      </c>
      <c r="M780" s="80">
        <v>0</v>
      </c>
      <c r="N780" s="80">
        <v>300475000</v>
      </c>
      <c r="O780" s="80">
        <v>0</v>
      </c>
      <c r="Q780" s="109">
        <v>500000000000</v>
      </c>
    </row>
    <row r="781" spans="1:17" x14ac:dyDescent="0.45">
      <c r="A781" s="79" t="s">
        <v>1341</v>
      </c>
      <c r="B781" s="79" t="s">
        <v>1342</v>
      </c>
      <c r="C781" s="79" t="s">
        <v>1343</v>
      </c>
      <c r="D781" s="79" t="s">
        <v>1344</v>
      </c>
      <c r="E781" s="79" t="s">
        <v>1359</v>
      </c>
      <c r="F781" s="79" t="s">
        <v>1360</v>
      </c>
      <c r="G781" s="79" t="s">
        <v>568</v>
      </c>
      <c r="H781" s="79" t="s">
        <v>166</v>
      </c>
      <c r="I781" s="79" t="s">
        <v>1458</v>
      </c>
      <c r="J781" s="80">
        <v>49940513065</v>
      </c>
      <c r="K781" s="80">
        <v>0</v>
      </c>
      <c r="L781" s="80">
        <v>489411213950</v>
      </c>
      <c r="M781" s="80">
        <v>0</v>
      </c>
      <c r="N781" s="80">
        <v>539351727015</v>
      </c>
      <c r="O781" s="80">
        <v>0</v>
      </c>
      <c r="Q781" s="109">
        <f>Q779-Q780</f>
        <v>9300659522502</v>
      </c>
    </row>
    <row r="782" spans="1:17" x14ac:dyDescent="0.45">
      <c r="A782" s="79" t="s">
        <v>1341</v>
      </c>
      <c r="B782" s="79" t="s">
        <v>1342</v>
      </c>
      <c r="C782" s="79" t="s">
        <v>1343</v>
      </c>
      <c r="D782" s="79" t="s">
        <v>1344</v>
      </c>
      <c r="E782" s="79" t="s">
        <v>1359</v>
      </c>
      <c r="F782" s="79" t="s">
        <v>1360</v>
      </c>
      <c r="G782" s="79" t="s">
        <v>803</v>
      </c>
      <c r="H782" s="79" t="s">
        <v>804</v>
      </c>
      <c r="I782" s="79" t="s">
        <v>1494</v>
      </c>
      <c r="J782" s="80">
        <v>295800000</v>
      </c>
      <c r="K782" s="80">
        <v>0</v>
      </c>
      <c r="L782" s="80">
        <v>0</v>
      </c>
      <c r="M782" s="80">
        <v>244800000</v>
      </c>
      <c r="N782" s="80">
        <v>51000000</v>
      </c>
      <c r="O782" s="80">
        <v>0</v>
      </c>
    </row>
    <row r="783" spans="1:17" x14ac:dyDescent="0.45">
      <c r="A783" s="79" t="s">
        <v>1341</v>
      </c>
      <c r="B783" s="79" t="s">
        <v>1342</v>
      </c>
      <c r="C783" s="79" t="s">
        <v>1343</v>
      </c>
      <c r="D783" s="79" t="s">
        <v>1344</v>
      </c>
      <c r="E783" s="79" t="s">
        <v>1359</v>
      </c>
      <c r="F783" s="79" t="s">
        <v>1360</v>
      </c>
      <c r="G783" s="79" t="s">
        <v>615</v>
      </c>
      <c r="H783" s="79" t="s">
        <v>616</v>
      </c>
      <c r="I783" s="79" t="s">
        <v>1472</v>
      </c>
      <c r="J783" s="80">
        <v>0</v>
      </c>
      <c r="K783" s="80">
        <v>0</v>
      </c>
      <c r="L783" s="80">
        <v>94812500000</v>
      </c>
      <c r="M783" s="80">
        <v>0</v>
      </c>
      <c r="N783" s="80">
        <v>94812500000</v>
      </c>
      <c r="O783" s="80">
        <v>0</v>
      </c>
    </row>
    <row r="784" spans="1:17" x14ac:dyDescent="0.45">
      <c r="A784" s="79" t="s">
        <v>1341</v>
      </c>
      <c r="B784" s="79" t="s">
        <v>1342</v>
      </c>
      <c r="C784" s="79" t="s">
        <v>1343</v>
      </c>
      <c r="D784" s="79" t="s">
        <v>1344</v>
      </c>
      <c r="E784" s="79" t="s">
        <v>1359</v>
      </c>
      <c r="F784" s="79" t="s">
        <v>1360</v>
      </c>
      <c r="G784" s="79" t="s">
        <v>1129</v>
      </c>
      <c r="H784" s="79" t="s">
        <v>1130</v>
      </c>
      <c r="I784" s="79" t="s">
        <v>1514</v>
      </c>
      <c r="J784" s="80">
        <v>110000000</v>
      </c>
      <c r="K784" s="80">
        <v>0</v>
      </c>
      <c r="L784" s="80">
        <v>0</v>
      </c>
      <c r="M784" s="80">
        <v>0</v>
      </c>
      <c r="N784" s="80">
        <v>110000000</v>
      </c>
      <c r="O784" s="80">
        <v>0</v>
      </c>
    </row>
    <row r="785" spans="1:15" x14ac:dyDescent="0.45">
      <c r="A785" s="79" t="s">
        <v>1341</v>
      </c>
      <c r="B785" s="79" t="s">
        <v>1342</v>
      </c>
      <c r="C785" s="79" t="s">
        <v>1343</v>
      </c>
      <c r="D785" s="79" t="s">
        <v>1344</v>
      </c>
      <c r="E785" s="79" t="s">
        <v>1359</v>
      </c>
      <c r="F785" s="79" t="s">
        <v>1360</v>
      </c>
      <c r="G785" s="79" t="s">
        <v>583</v>
      </c>
      <c r="H785" s="79" t="s">
        <v>584</v>
      </c>
      <c r="I785" s="79" t="s">
        <v>1463</v>
      </c>
      <c r="J785" s="80">
        <v>2907977400</v>
      </c>
      <c r="K785" s="80">
        <v>0</v>
      </c>
      <c r="L785" s="80">
        <v>27563257800</v>
      </c>
      <c r="M785" s="80">
        <v>1622388900</v>
      </c>
      <c r="N785" s="80">
        <v>28848846300</v>
      </c>
      <c r="O785" s="80">
        <v>0</v>
      </c>
    </row>
    <row r="786" spans="1:15" x14ac:dyDescent="0.45">
      <c r="A786" s="79" t="s">
        <v>1341</v>
      </c>
      <c r="B786" s="79" t="s">
        <v>1342</v>
      </c>
      <c r="C786" s="79" t="s">
        <v>1343</v>
      </c>
      <c r="D786" s="79" t="s">
        <v>1344</v>
      </c>
      <c r="E786" s="79" t="s">
        <v>1359</v>
      </c>
      <c r="F786" s="79" t="s">
        <v>1360</v>
      </c>
      <c r="G786" s="79" t="s">
        <v>585</v>
      </c>
      <c r="H786" s="79" t="s">
        <v>586</v>
      </c>
      <c r="I786" s="79" t="s">
        <v>1464</v>
      </c>
      <c r="J786" s="80">
        <v>600000000</v>
      </c>
      <c r="K786" s="80">
        <v>0</v>
      </c>
      <c r="L786" s="80">
        <v>0</v>
      </c>
      <c r="M786" s="80">
        <v>0</v>
      </c>
      <c r="N786" s="80">
        <v>600000000</v>
      </c>
      <c r="O786" s="80">
        <v>0</v>
      </c>
    </row>
    <row r="787" spans="1:15" x14ac:dyDescent="0.45">
      <c r="A787" s="79" t="s">
        <v>1341</v>
      </c>
      <c r="B787" s="79" t="s">
        <v>1342</v>
      </c>
      <c r="C787" s="79" t="s">
        <v>1343</v>
      </c>
      <c r="D787" s="79" t="s">
        <v>1344</v>
      </c>
      <c r="E787" s="79" t="s">
        <v>1359</v>
      </c>
      <c r="F787" s="79" t="s">
        <v>1360</v>
      </c>
      <c r="G787" s="79" t="s">
        <v>587</v>
      </c>
      <c r="H787" s="79" t="s">
        <v>588</v>
      </c>
      <c r="I787" s="79" t="s">
        <v>1465</v>
      </c>
      <c r="J787" s="80">
        <v>4200000000</v>
      </c>
      <c r="K787" s="80">
        <v>0</v>
      </c>
      <c r="L787" s="80">
        <v>0</v>
      </c>
      <c r="M787" s="80">
        <v>0</v>
      </c>
      <c r="N787" s="80">
        <v>4200000000</v>
      </c>
      <c r="O787" s="80">
        <v>0</v>
      </c>
    </row>
    <row r="788" spans="1:15" x14ac:dyDescent="0.45">
      <c r="A788" s="79" t="s">
        <v>1341</v>
      </c>
      <c r="B788" s="79" t="s">
        <v>1342</v>
      </c>
      <c r="C788" s="79" t="s">
        <v>1343</v>
      </c>
      <c r="D788" s="79" t="s">
        <v>1344</v>
      </c>
      <c r="E788" s="79" t="s">
        <v>1359</v>
      </c>
      <c r="F788" s="79" t="s">
        <v>1360</v>
      </c>
      <c r="G788" s="79" t="s">
        <v>813</v>
      </c>
      <c r="H788" s="79" t="s">
        <v>814</v>
      </c>
      <c r="I788" s="79" t="s">
        <v>1499</v>
      </c>
      <c r="J788" s="80">
        <v>10120893800</v>
      </c>
      <c r="K788" s="80">
        <v>0</v>
      </c>
      <c r="L788" s="80">
        <v>0</v>
      </c>
      <c r="M788" s="80">
        <v>0</v>
      </c>
      <c r="N788" s="80">
        <v>10120893800</v>
      </c>
      <c r="O788" s="80">
        <v>0</v>
      </c>
    </row>
    <row r="789" spans="1:15" x14ac:dyDescent="0.45">
      <c r="A789" s="79" t="s">
        <v>1341</v>
      </c>
      <c r="B789" s="79" t="s">
        <v>1342</v>
      </c>
      <c r="C789" s="79" t="s">
        <v>1343</v>
      </c>
      <c r="D789" s="79" t="s">
        <v>1344</v>
      </c>
      <c r="E789" s="79" t="s">
        <v>1359</v>
      </c>
      <c r="F789" s="79" t="s">
        <v>1360</v>
      </c>
      <c r="G789" s="79" t="s">
        <v>589</v>
      </c>
      <c r="H789" s="79" t="s">
        <v>590</v>
      </c>
      <c r="I789" s="79" t="s">
        <v>1466</v>
      </c>
      <c r="J789" s="80">
        <v>34650000000</v>
      </c>
      <c r="K789" s="80">
        <v>0</v>
      </c>
      <c r="L789" s="80">
        <v>0</v>
      </c>
      <c r="M789" s="80">
        <v>24850000000</v>
      </c>
      <c r="N789" s="80">
        <v>9800000000</v>
      </c>
      <c r="O789" s="80">
        <v>0</v>
      </c>
    </row>
    <row r="790" spans="1:15" x14ac:dyDescent="0.45">
      <c r="A790" s="79" t="s">
        <v>1341</v>
      </c>
      <c r="B790" s="79" t="s">
        <v>1342</v>
      </c>
      <c r="C790" s="79" t="s">
        <v>1343</v>
      </c>
      <c r="D790" s="79" t="s">
        <v>1344</v>
      </c>
      <c r="E790" s="79" t="s">
        <v>1359</v>
      </c>
      <c r="F790" s="79" t="s">
        <v>1360</v>
      </c>
      <c r="G790" s="79" t="s">
        <v>593</v>
      </c>
      <c r="H790" s="79" t="s">
        <v>594</v>
      </c>
      <c r="I790" s="79" t="s">
        <v>1468</v>
      </c>
      <c r="J790" s="80">
        <v>2562490000</v>
      </c>
      <c r="K790" s="80">
        <v>0</v>
      </c>
      <c r="L790" s="80">
        <v>40411867786</v>
      </c>
      <c r="M790" s="80">
        <v>35132513155</v>
      </c>
      <c r="N790" s="80">
        <v>7841844631</v>
      </c>
      <c r="O790" s="80">
        <v>0</v>
      </c>
    </row>
    <row r="791" spans="1:15" x14ac:dyDescent="0.45">
      <c r="A791" s="79" t="s">
        <v>1341</v>
      </c>
      <c r="B791" s="79" t="s">
        <v>1342</v>
      </c>
      <c r="C791" s="79" t="s">
        <v>1343</v>
      </c>
      <c r="D791" s="79" t="s">
        <v>1344</v>
      </c>
      <c r="E791" s="79" t="s">
        <v>1359</v>
      </c>
      <c r="F791" s="79" t="s">
        <v>1360</v>
      </c>
      <c r="G791" s="79" t="s">
        <v>1363</v>
      </c>
      <c r="H791" s="79" t="s">
        <v>1364</v>
      </c>
      <c r="I791" s="79" t="s">
        <v>1530</v>
      </c>
      <c r="J791" s="80">
        <v>1711564390</v>
      </c>
      <c r="K791" s="80">
        <v>0</v>
      </c>
      <c r="L791" s="80">
        <v>0</v>
      </c>
      <c r="M791" s="80">
        <v>691325000</v>
      </c>
      <c r="N791" s="80">
        <v>1020239390</v>
      </c>
      <c r="O791" s="80">
        <v>0</v>
      </c>
    </row>
    <row r="792" spans="1:15" x14ac:dyDescent="0.45">
      <c r="A792" s="79" t="s">
        <v>1341</v>
      </c>
      <c r="B792" s="79" t="s">
        <v>1342</v>
      </c>
      <c r="C792" s="79" t="s">
        <v>1343</v>
      </c>
      <c r="D792" s="79" t="s">
        <v>1344</v>
      </c>
      <c r="E792" s="79" t="s">
        <v>1359</v>
      </c>
      <c r="F792" s="79" t="s">
        <v>1360</v>
      </c>
      <c r="G792" s="79" t="s">
        <v>1361</v>
      </c>
      <c r="H792" s="79" t="s">
        <v>1362</v>
      </c>
      <c r="I792" s="79" t="s">
        <v>1531</v>
      </c>
      <c r="J792" s="80">
        <v>0</v>
      </c>
      <c r="K792" s="80">
        <v>0</v>
      </c>
      <c r="L792" s="80">
        <v>2172996280</v>
      </c>
      <c r="M792" s="80">
        <v>0</v>
      </c>
      <c r="N792" s="80">
        <v>2172996280</v>
      </c>
      <c r="O792" s="80">
        <v>0</v>
      </c>
    </row>
    <row r="793" spans="1:15" x14ac:dyDescent="0.45">
      <c r="A793" s="79" t="s">
        <v>1341</v>
      </c>
      <c r="B793" s="79" t="s">
        <v>1342</v>
      </c>
      <c r="C793" s="79" t="s">
        <v>1343</v>
      </c>
      <c r="D793" s="79" t="s">
        <v>1344</v>
      </c>
      <c r="E793" s="79" t="s">
        <v>1359</v>
      </c>
      <c r="F793" s="79" t="s">
        <v>1360</v>
      </c>
      <c r="G793" s="79" t="s">
        <v>825</v>
      </c>
      <c r="H793" s="79" t="s">
        <v>826</v>
      </c>
      <c r="I793" s="79" t="s">
        <v>1505</v>
      </c>
      <c r="J793" s="80">
        <v>32400000000</v>
      </c>
      <c r="K793" s="80">
        <v>0</v>
      </c>
      <c r="L793" s="80">
        <v>0</v>
      </c>
      <c r="M793" s="80">
        <v>0</v>
      </c>
      <c r="N793" s="80">
        <v>32400000000</v>
      </c>
      <c r="O793" s="80">
        <v>0</v>
      </c>
    </row>
    <row r="794" spans="1:15" x14ac:dyDescent="0.45">
      <c r="A794" s="79" t="s">
        <v>1341</v>
      </c>
      <c r="B794" s="79" t="s">
        <v>1342</v>
      </c>
      <c r="C794" s="79" t="s">
        <v>1343</v>
      </c>
      <c r="D794" s="79" t="s">
        <v>1344</v>
      </c>
      <c r="E794" s="79" t="s">
        <v>1359</v>
      </c>
      <c r="F794" s="79" t="s">
        <v>1360</v>
      </c>
      <c r="G794" s="79" t="s">
        <v>591</v>
      </c>
      <c r="H794" s="79" t="s">
        <v>592</v>
      </c>
      <c r="I794" s="79" t="s">
        <v>1470</v>
      </c>
      <c r="J794" s="80">
        <v>1614023040</v>
      </c>
      <c r="K794" s="80">
        <v>0</v>
      </c>
      <c r="L794" s="80">
        <v>4309709400</v>
      </c>
      <c r="M794" s="80">
        <v>2027018640</v>
      </c>
      <c r="N794" s="80">
        <v>3896713800</v>
      </c>
      <c r="O794" s="80">
        <v>0</v>
      </c>
    </row>
    <row r="795" spans="1:15" x14ac:dyDescent="0.45">
      <c r="A795" s="79" t="s">
        <v>1341</v>
      </c>
      <c r="B795" s="79" t="s">
        <v>1342</v>
      </c>
      <c r="C795" s="79" t="s">
        <v>1343</v>
      </c>
      <c r="D795" s="79" t="s">
        <v>1344</v>
      </c>
      <c r="E795" s="79" t="s">
        <v>1359</v>
      </c>
      <c r="F795" s="79" t="s">
        <v>1360</v>
      </c>
      <c r="G795" s="79" t="s">
        <v>827</v>
      </c>
      <c r="H795" s="79" t="s">
        <v>828</v>
      </c>
      <c r="I795" s="79" t="s">
        <v>1506</v>
      </c>
      <c r="J795" s="80">
        <v>0</v>
      </c>
      <c r="K795" s="80">
        <v>0</v>
      </c>
      <c r="L795" s="80">
        <v>40620000000</v>
      </c>
      <c r="M795" s="80">
        <v>25620000000</v>
      </c>
      <c r="N795" s="80">
        <v>15000000000</v>
      </c>
      <c r="O795" s="80">
        <v>0</v>
      </c>
    </row>
    <row r="796" spans="1:15" x14ac:dyDescent="0.45">
      <c r="A796" s="79" t="s">
        <v>1341</v>
      </c>
      <c r="B796" s="79" t="s">
        <v>1342</v>
      </c>
      <c r="C796" s="79" t="s">
        <v>1343</v>
      </c>
      <c r="D796" s="79" t="s">
        <v>1344</v>
      </c>
      <c r="E796" s="79" t="s">
        <v>1359</v>
      </c>
      <c r="F796" s="79" t="s">
        <v>1360</v>
      </c>
      <c r="G796" s="79" t="s">
        <v>595</v>
      </c>
      <c r="H796" s="79" t="s">
        <v>596</v>
      </c>
      <c r="I796" s="79" t="s">
        <v>1471</v>
      </c>
      <c r="J796" s="80">
        <v>155130623600</v>
      </c>
      <c r="K796" s="80">
        <v>0</v>
      </c>
      <c r="L796" s="80">
        <v>61634866240</v>
      </c>
      <c r="M796" s="80">
        <v>155130623600</v>
      </c>
      <c r="N796" s="80">
        <v>61634866240</v>
      </c>
      <c r="O796" s="80">
        <v>0</v>
      </c>
    </row>
    <row r="797" spans="1:15" x14ac:dyDescent="0.45">
      <c r="A797" s="79" t="s">
        <v>1341</v>
      </c>
      <c r="B797" s="79" t="s">
        <v>1342</v>
      </c>
      <c r="C797" s="79" t="s">
        <v>1343</v>
      </c>
      <c r="D797" s="79" t="s">
        <v>1344</v>
      </c>
      <c r="E797" s="79" t="s">
        <v>1359</v>
      </c>
      <c r="F797" s="79" t="s">
        <v>1360</v>
      </c>
      <c r="G797" s="79" t="s">
        <v>597</v>
      </c>
      <c r="H797" s="79" t="s">
        <v>598</v>
      </c>
      <c r="I797" s="79" t="s">
        <v>444</v>
      </c>
      <c r="J797" s="80">
        <v>0</v>
      </c>
      <c r="K797" s="80">
        <v>0</v>
      </c>
      <c r="L797" s="80">
        <v>10335578272</v>
      </c>
      <c r="M797" s="80">
        <v>126696472</v>
      </c>
      <c r="N797" s="80">
        <v>10208881800</v>
      </c>
      <c r="O797" s="80">
        <v>0</v>
      </c>
    </row>
    <row r="798" spans="1:15" x14ac:dyDescent="0.45">
      <c r="A798" s="79" t="s">
        <v>1341</v>
      </c>
      <c r="B798" s="79" t="s">
        <v>1342</v>
      </c>
      <c r="C798" s="79" t="s">
        <v>1343</v>
      </c>
      <c r="D798" s="79" t="s">
        <v>1344</v>
      </c>
      <c r="E798" s="79" t="s">
        <v>1359</v>
      </c>
      <c r="F798" s="79" t="s">
        <v>1360</v>
      </c>
      <c r="G798" s="79" t="s">
        <v>617</v>
      </c>
      <c r="H798" s="79" t="s">
        <v>618</v>
      </c>
      <c r="I798" s="79" t="s">
        <v>444</v>
      </c>
      <c r="J798" s="80">
        <v>0</v>
      </c>
      <c r="K798" s="80">
        <v>0</v>
      </c>
      <c r="L798" s="80">
        <v>61566000000</v>
      </c>
      <c r="M798" s="80">
        <v>0</v>
      </c>
      <c r="N798" s="80">
        <v>61566000000</v>
      </c>
      <c r="O798" s="80">
        <v>0</v>
      </c>
    </row>
    <row r="799" spans="1:15" x14ac:dyDescent="0.45">
      <c r="A799" s="79" t="s">
        <v>1341</v>
      </c>
      <c r="B799" s="79" t="s">
        <v>1342</v>
      </c>
      <c r="C799" s="79" t="s">
        <v>1343</v>
      </c>
      <c r="D799" s="79" t="s">
        <v>1344</v>
      </c>
      <c r="E799" s="79" t="s">
        <v>1359</v>
      </c>
      <c r="F799" s="79" t="s">
        <v>1360</v>
      </c>
      <c r="G799" s="79" t="s">
        <v>621</v>
      </c>
      <c r="H799" s="79" t="s">
        <v>622</v>
      </c>
      <c r="I799" s="79" t="s">
        <v>444</v>
      </c>
      <c r="J799" s="80">
        <v>0</v>
      </c>
      <c r="K799" s="80">
        <v>0</v>
      </c>
      <c r="L799" s="80">
        <v>34835695648</v>
      </c>
      <c r="M799" s="80">
        <v>0</v>
      </c>
      <c r="N799" s="80">
        <v>34835695648</v>
      </c>
      <c r="O799" s="80">
        <v>0</v>
      </c>
    </row>
    <row r="800" spans="1:15" x14ac:dyDescent="0.45">
      <c r="A800" s="79" t="s">
        <v>1341</v>
      </c>
      <c r="B800" s="79" t="s">
        <v>1342</v>
      </c>
      <c r="C800" s="79" t="s">
        <v>1343</v>
      </c>
      <c r="D800" s="79" t="s">
        <v>1344</v>
      </c>
      <c r="E800" s="79" t="s">
        <v>1359</v>
      </c>
      <c r="F800" s="79" t="s">
        <v>1360</v>
      </c>
      <c r="G800" s="79" t="s">
        <v>623</v>
      </c>
      <c r="H800" s="79" t="s">
        <v>624</v>
      </c>
      <c r="I800" s="79" t="s">
        <v>444</v>
      </c>
      <c r="J800" s="80">
        <v>0</v>
      </c>
      <c r="K800" s="80">
        <v>0</v>
      </c>
      <c r="L800" s="80">
        <v>443387500000</v>
      </c>
      <c r="M800" s="80">
        <v>0</v>
      </c>
      <c r="N800" s="80">
        <v>443387500000</v>
      </c>
      <c r="O800" s="80">
        <v>0</v>
      </c>
    </row>
    <row r="801" spans="1:15" x14ac:dyDescent="0.45">
      <c r="A801" s="79" t="s">
        <v>1341</v>
      </c>
      <c r="B801" s="79" t="s">
        <v>1342</v>
      </c>
      <c r="C801" s="79" t="s">
        <v>1343</v>
      </c>
      <c r="D801" s="79" t="s">
        <v>1344</v>
      </c>
      <c r="E801" s="79" t="s">
        <v>1359</v>
      </c>
      <c r="F801" s="79" t="s">
        <v>1360</v>
      </c>
      <c r="G801" s="79" t="s">
        <v>676</v>
      </c>
      <c r="H801" s="79" t="s">
        <v>677</v>
      </c>
      <c r="I801" s="79" t="s">
        <v>444</v>
      </c>
      <c r="J801" s="80">
        <v>0</v>
      </c>
      <c r="K801" s="80">
        <v>0</v>
      </c>
      <c r="L801" s="80">
        <v>1093596000</v>
      </c>
      <c r="M801" s="80">
        <v>0</v>
      </c>
      <c r="N801" s="80">
        <v>1093596000</v>
      </c>
      <c r="O801" s="80">
        <v>0</v>
      </c>
    </row>
    <row r="802" spans="1:15" x14ac:dyDescent="0.45">
      <c r="A802" s="79" t="s">
        <v>1341</v>
      </c>
      <c r="B802" s="79" t="s">
        <v>1342</v>
      </c>
      <c r="C802" s="79" t="s">
        <v>1343</v>
      </c>
      <c r="D802" s="79" t="s">
        <v>1344</v>
      </c>
      <c r="E802" s="79" t="s">
        <v>1359</v>
      </c>
      <c r="F802" s="79" t="s">
        <v>1360</v>
      </c>
      <c r="G802" s="79" t="s">
        <v>678</v>
      </c>
      <c r="H802" s="79" t="s">
        <v>679</v>
      </c>
      <c r="I802" s="79" t="s">
        <v>444</v>
      </c>
      <c r="J802" s="80">
        <v>0</v>
      </c>
      <c r="K802" s="80">
        <v>0</v>
      </c>
      <c r="L802" s="80">
        <v>628478400</v>
      </c>
      <c r="M802" s="80">
        <v>628478400</v>
      </c>
      <c r="N802" s="80">
        <v>0</v>
      </c>
      <c r="O802" s="80">
        <v>0</v>
      </c>
    </row>
    <row r="803" spans="1:15" x14ac:dyDescent="0.45">
      <c r="A803" s="79" t="s">
        <v>1341</v>
      </c>
      <c r="B803" s="79" t="s">
        <v>1342</v>
      </c>
      <c r="C803" s="79" t="s">
        <v>1343</v>
      </c>
      <c r="D803" s="79" t="s">
        <v>1344</v>
      </c>
      <c r="E803" s="79" t="s">
        <v>1359</v>
      </c>
      <c r="F803" s="79" t="s">
        <v>1360</v>
      </c>
      <c r="G803" s="79" t="s">
        <v>511</v>
      </c>
      <c r="H803" s="79" t="s">
        <v>512</v>
      </c>
      <c r="I803" s="79" t="s">
        <v>444</v>
      </c>
      <c r="J803" s="80">
        <v>69943452600</v>
      </c>
      <c r="K803" s="80">
        <v>0</v>
      </c>
      <c r="L803" s="80">
        <v>174000000000</v>
      </c>
      <c r="M803" s="80">
        <v>0</v>
      </c>
      <c r="N803" s="80">
        <v>243943452600</v>
      </c>
      <c r="O803" s="80">
        <v>0</v>
      </c>
    </row>
    <row r="804" spans="1:15" x14ac:dyDescent="0.45">
      <c r="A804" s="79" t="s">
        <v>1341</v>
      </c>
      <c r="B804" s="79" t="s">
        <v>1342</v>
      </c>
      <c r="C804" s="79" t="s">
        <v>1343</v>
      </c>
      <c r="D804" s="79" t="s">
        <v>1344</v>
      </c>
      <c r="E804" s="79" t="s">
        <v>1359</v>
      </c>
      <c r="F804" s="79" t="s">
        <v>1360</v>
      </c>
      <c r="G804" s="79" t="s">
        <v>702</v>
      </c>
      <c r="H804" s="79" t="s">
        <v>703</v>
      </c>
      <c r="I804" s="79" t="s">
        <v>444</v>
      </c>
      <c r="J804" s="80">
        <v>0</v>
      </c>
      <c r="K804" s="80">
        <v>0</v>
      </c>
      <c r="L804" s="80">
        <v>621126400</v>
      </c>
      <c r="M804" s="80">
        <v>543485600</v>
      </c>
      <c r="N804" s="80">
        <v>77640800</v>
      </c>
      <c r="O804" s="80">
        <v>0</v>
      </c>
    </row>
    <row r="805" spans="1:15" x14ac:dyDescent="0.45">
      <c r="A805" s="79" t="s">
        <v>1341</v>
      </c>
      <c r="B805" s="79" t="s">
        <v>1342</v>
      </c>
      <c r="C805" s="79" t="s">
        <v>1343</v>
      </c>
      <c r="D805" s="79" t="s">
        <v>1344</v>
      </c>
      <c r="E805" s="79" t="s">
        <v>1359</v>
      </c>
      <c r="F805" s="79" t="s">
        <v>1360</v>
      </c>
      <c r="G805" s="79" t="s">
        <v>658</v>
      </c>
      <c r="H805" s="79" t="s">
        <v>659</v>
      </c>
      <c r="I805" s="79" t="s">
        <v>444</v>
      </c>
      <c r="J805" s="80">
        <v>0</v>
      </c>
      <c r="K805" s="80">
        <v>0</v>
      </c>
      <c r="L805" s="80">
        <v>5222677042</v>
      </c>
      <c r="M805" s="80">
        <v>4428897535</v>
      </c>
      <c r="N805" s="80">
        <v>793779507</v>
      </c>
      <c r="O805" s="80">
        <v>0</v>
      </c>
    </row>
    <row r="806" spans="1:15" x14ac:dyDescent="0.45">
      <c r="A806" s="79" t="s">
        <v>1341</v>
      </c>
      <c r="B806" s="79" t="s">
        <v>1342</v>
      </c>
      <c r="C806" s="79" t="s">
        <v>1343</v>
      </c>
      <c r="D806" s="79" t="s">
        <v>1344</v>
      </c>
      <c r="E806" s="79" t="s">
        <v>1359</v>
      </c>
      <c r="F806" s="79" t="s">
        <v>1360</v>
      </c>
      <c r="G806" s="79" t="s">
        <v>680</v>
      </c>
      <c r="H806" s="79" t="s">
        <v>681</v>
      </c>
      <c r="I806" s="79" t="s">
        <v>444</v>
      </c>
      <c r="J806" s="80">
        <v>0</v>
      </c>
      <c r="K806" s="80">
        <v>0</v>
      </c>
      <c r="L806" s="80">
        <v>300000000</v>
      </c>
      <c r="M806" s="80">
        <v>0</v>
      </c>
      <c r="N806" s="80">
        <v>300000000</v>
      </c>
      <c r="O806" s="80">
        <v>0</v>
      </c>
    </row>
    <row r="807" spans="1:15" x14ac:dyDescent="0.45">
      <c r="A807" s="79" t="s">
        <v>1341</v>
      </c>
      <c r="B807" s="79" t="s">
        <v>1342</v>
      </c>
      <c r="C807" s="79" t="s">
        <v>1343</v>
      </c>
      <c r="D807" s="79" t="s">
        <v>1344</v>
      </c>
      <c r="E807" s="79" t="s">
        <v>1359</v>
      </c>
      <c r="F807" s="79" t="s">
        <v>1360</v>
      </c>
      <c r="G807" s="79" t="s">
        <v>605</v>
      </c>
      <c r="H807" s="79" t="s">
        <v>606</v>
      </c>
      <c r="I807" s="79" t="s">
        <v>444</v>
      </c>
      <c r="J807" s="80">
        <v>0</v>
      </c>
      <c r="K807" s="80">
        <v>0</v>
      </c>
      <c r="L807" s="80">
        <v>368011250</v>
      </c>
      <c r="M807" s="80">
        <v>0</v>
      </c>
      <c r="N807" s="80">
        <v>368011250</v>
      </c>
      <c r="O807" s="80">
        <v>0</v>
      </c>
    </row>
    <row r="808" spans="1:15" x14ac:dyDescent="0.45">
      <c r="A808" s="79" t="s">
        <v>1341</v>
      </c>
      <c r="B808" s="79" t="s">
        <v>1342</v>
      </c>
      <c r="C808" s="79" t="s">
        <v>1343</v>
      </c>
      <c r="D808" s="79" t="s">
        <v>1344</v>
      </c>
      <c r="E808" s="79" t="s">
        <v>1359</v>
      </c>
      <c r="F808" s="79" t="s">
        <v>1360</v>
      </c>
      <c r="G808" s="79" t="s">
        <v>513</v>
      </c>
      <c r="H808" s="79" t="s">
        <v>514</v>
      </c>
      <c r="I808" s="79" t="s">
        <v>444</v>
      </c>
      <c r="J808" s="80">
        <v>0</v>
      </c>
      <c r="K808" s="80">
        <v>0</v>
      </c>
      <c r="L808" s="80">
        <v>420000000</v>
      </c>
      <c r="M808" s="80">
        <v>0</v>
      </c>
      <c r="N808" s="80">
        <v>420000000</v>
      </c>
      <c r="O808" s="80">
        <v>0</v>
      </c>
    </row>
    <row r="809" spans="1:15" x14ac:dyDescent="0.45">
      <c r="A809" s="79" t="s">
        <v>1341</v>
      </c>
      <c r="B809" s="79" t="s">
        <v>1342</v>
      </c>
      <c r="C809" s="79" t="s">
        <v>1343</v>
      </c>
      <c r="D809" s="79" t="s">
        <v>1344</v>
      </c>
      <c r="E809" s="79" t="s">
        <v>1359</v>
      </c>
      <c r="F809" s="79" t="s">
        <v>1360</v>
      </c>
      <c r="G809" s="79" t="s">
        <v>660</v>
      </c>
      <c r="H809" s="79" t="s">
        <v>661</v>
      </c>
      <c r="I809" s="79" t="s">
        <v>444</v>
      </c>
      <c r="J809" s="80">
        <v>0</v>
      </c>
      <c r="K809" s="80">
        <v>0</v>
      </c>
      <c r="L809" s="80">
        <v>90000000</v>
      </c>
      <c r="M809" s="80">
        <v>0</v>
      </c>
      <c r="N809" s="80">
        <v>90000000</v>
      </c>
      <c r="O809" s="80">
        <v>0</v>
      </c>
    </row>
    <row r="810" spans="1:15" x14ac:dyDescent="0.45">
      <c r="A810" s="79" t="s">
        <v>1341</v>
      </c>
      <c r="B810" s="79" t="s">
        <v>1342</v>
      </c>
      <c r="C810" s="79" t="s">
        <v>1343</v>
      </c>
      <c r="D810" s="79" t="s">
        <v>1344</v>
      </c>
      <c r="E810" s="79" t="s">
        <v>1359</v>
      </c>
      <c r="F810" s="79" t="s">
        <v>1360</v>
      </c>
      <c r="G810" s="79" t="s">
        <v>633</v>
      </c>
      <c r="H810" s="79" t="s">
        <v>634</v>
      </c>
      <c r="I810" s="79" t="s">
        <v>444</v>
      </c>
      <c r="J810" s="80">
        <v>0</v>
      </c>
      <c r="K810" s="80">
        <v>0</v>
      </c>
      <c r="L810" s="80">
        <v>34375000000</v>
      </c>
      <c r="M810" s="80">
        <v>0</v>
      </c>
      <c r="N810" s="80">
        <v>34375000000</v>
      </c>
      <c r="O810" s="80">
        <v>0</v>
      </c>
    </row>
    <row r="811" spans="1:15" x14ac:dyDescent="0.45">
      <c r="A811" s="79" t="s">
        <v>1341</v>
      </c>
      <c r="B811" s="79" t="s">
        <v>1342</v>
      </c>
      <c r="C811" s="79" t="s">
        <v>1343</v>
      </c>
      <c r="D811" s="79" t="s">
        <v>1344</v>
      </c>
      <c r="E811" s="79" t="s">
        <v>1359</v>
      </c>
      <c r="F811" s="79" t="s">
        <v>1360</v>
      </c>
      <c r="G811" s="79" t="s">
        <v>635</v>
      </c>
      <c r="H811" s="79" t="s">
        <v>636</v>
      </c>
      <c r="I811" s="79" t="s">
        <v>444</v>
      </c>
      <c r="J811" s="80">
        <v>0</v>
      </c>
      <c r="K811" s="80">
        <v>0</v>
      </c>
      <c r="L811" s="80">
        <v>67490798000</v>
      </c>
      <c r="M811" s="80">
        <v>0</v>
      </c>
      <c r="N811" s="80">
        <v>67490798000</v>
      </c>
      <c r="O811" s="80">
        <v>0</v>
      </c>
    </row>
    <row r="812" spans="1:15" x14ac:dyDescent="0.45">
      <c r="A812" s="79" t="s">
        <v>1341</v>
      </c>
      <c r="B812" s="79" t="s">
        <v>1342</v>
      </c>
      <c r="C812" s="79" t="s">
        <v>1343</v>
      </c>
      <c r="D812" s="79" t="s">
        <v>1344</v>
      </c>
      <c r="E812" s="79" t="s">
        <v>1359</v>
      </c>
      <c r="F812" s="79" t="s">
        <v>1360</v>
      </c>
      <c r="G812" s="79" t="s">
        <v>609</v>
      </c>
      <c r="H812" s="79" t="s">
        <v>610</v>
      </c>
      <c r="I812" s="79" t="s">
        <v>444</v>
      </c>
      <c r="J812" s="80">
        <v>0</v>
      </c>
      <c r="K812" s="80">
        <v>0</v>
      </c>
      <c r="L812" s="80">
        <v>237000000</v>
      </c>
      <c r="M812" s="80">
        <v>237000000</v>
      </c>
      <c r="N812" s="80">
        <v>0</v>
      </c>
      <c r="O812" s="80">
        <v>0</v>
      </c>
    </row>
    <row r="813" spans="1:15" x14ac:dyDescent="0.45">
      <c r="A813" s="79" t="s">
        <v>1341</v>
      </c>
      <c r="B813" s="79" t="s">
        <v>1342</v>
      </c>
      <c r="C813" s="79" t="s">
        <v>1343</v>
      </c>
      <c r="D813" s="79" t="s">
        <v>1344</v>
      </c>
      <c r="E813" s="79" t="s">
        <v>1359</v>
      </c>
      <c r="F813" s="79" t="s">
        <v>1360</v>
      </c>
      <c r="G813" s="79" t="s">
        <v>637</v>
      </c>
      <c r="H813" s="79" t="s">
        <v>638</v>
      </c>
      <c r="I813" s="79" t="s">
        <v>444</v>
      </c>
      <c r="J813" s="80">
        <v>0</v>
      </c>
      <c r="K813" s="80">
        <v>0</v>
      </c>
      <c r="L813" s="80">
        <v>49606200000</v>
      </c>
      <c r="M813" s="80">
        <v>0</v>
      </c>
      <c r="N813" s="80">
        <v>49606200000</v>
      </c>
      <c r="O813" s="80">
        <v>0</v>
      </c>
    </row>
    <row r="814" spans="1:15" x14ac:dyDescent="0.45">
      <c r="A814" s="79" t="s">
        <v>1341</v>
      </c>
      <c r="B814" s="79" t="s">
        <v>1342</v>
      </c>
      <c r="C814" s="79" t="s">
        <v>1343</v>
      </c>
      <c r="D814" s="79" t="s">
        <v>1344</v>
      </c>
      <c r="E814" s="79" t="s">
        <v>1359</v>
      </c>
      <c r="F814" s="79" t="s">
        <v>1360</v>
      </c>
      <c r="G814" s="79" t="s">
        <v>1367</v>
      </c>
      <c r="H814" s="79" t="s">
        <v>1368</v>
      </c>
      <c r="I814" s="79" t="s">
        <v>444</v>
      </c>
      <c r="J814" s="80">
        <v>0</v>
      </c>
      <c r="K814" s="80">
        <v>0</v>
      </c>
      <c r="L814" s="80">
        <v>420000000</v>
      </c>
      <c r="M814" s="80">
        <v>0</v>
      </c>
      <c r="N814" s="80">
        <v>420000000</v>
      </c>
      <c r="O814" s="80">
        <v>0</v>
      </c>
    </row>
    <row r="815" spans="1:15" x14ac:dyDescent="0.45">
      <c r="A815" s="79" t="s">
        <v>1341</v>
      </c>
      <c r="B815" s="79" t="s">
        <v>1342</v>
      </c>
      <c r="C815" s="79" t="s">
        <v>1343</v>
      </c>
      <c r="D815" s="79" t="s">
        <v>1344</v>
      </c>
      <c r="E815" s="79" t="s">
        <v>1359</v>
      </c>
      <c r="F815" s="79" t="s">
        <v>1360</v>
      </c>
      <c r="G815" s="79" t="s">
        <v>645</v>
      </c>
      <c r="H815" s="79" t="s">
        <v>646</v>
      </c>
      <c r="I815" s="79" t="s">
        <v>444</v>
      </c>
      <c r="J815" s="80">
        <v>0</v>
      </c>
      <c r="K815" s="80">
        <v>0</v>
      </c>
      <c r="L815" s="80">
        <v>109439936156</v>
      </c>
      <c r="M815" s="80">
        <v>0</v>
      </c>
      <c r="N815" s="80">
        <v>109439936156</v>
      </c>
      <c r="O815" s="80">
        <v>0</v>
      </c>
    </row>
    <row r="816" spans="1:15" x14ac:dyDescent="0.45">
      <c r="A816" s="79" t="s">
        <v>1341</v>
      </c>
      <c r="B816" s="79" t="s">
        <v>1342</v>
      </c>
      <c r="C816" s="79" t="s">
        <v>1343</v>
      </c>
      <c r="D816" s="79" t="s">
        <v>1344</v>
      </c>
      <c r="E816" s="79" t="s">
        <v>1359</v>
      </c>
      <c r="F816" s="79" t="s">
        <v>1360</v>
      </c>
      <c r="G816" s="79" t="s">
        <v>686</v>
      </c>
      <c r="H816" s="79" t="s">
        <v>687</v>
      </c>
      <c r="I816" s="79" t="s">
        <v>444</v>
      </c>
      <c r="J816" s="80">
        <v>0</v>
      </c>
      <c r="K816" s="80">
        <v>0</v>
      </c>
      <c r="L816" s="80">
        <v>100000000</v>
      </c>
      <c r="M816" s="80">
        <v>100000000</v>
      </c>
      <c r="N816" s="80">
        <v>0</v>
      </c>
      <c r="O816" s="80">
        <v>0</v>
      </c>
    </row>
    <row r="817" spans="1:15" x14ac:dyDescent="0.45">
      <c r="A817" s="79" t="s">
        <v>1341</v>
      </c>
      <c r="B817" s="79" t="s">
        <v>1342</v>
      </c>
      <c r="C817" s="79" t="s">
        <v>1343</v>
      </c>
      <c r="D817" s="79" t="s">
        <v>1344</v>
      </c>
      <c r="E817" s="79" t="s">
        <v>1359</v>
      </c>
      <c r="F817" s="79" t="s">
        <v>1360</v>
      </c>
      <c r="G817" s="79" t="s">
        <v>1369</v>
      </c>
      <c r="H817" s="79" t="s">
        <v>1370</v>
      </c>
      <c r="I817" s="79" t="s">
        <v>444</v>
      </c>
      <c r="J817" s="80">
        <v>0</v>
      </c>
      <c r="K817" s="80">
        <v>0</v>
      </c>
      <c r="L817" s="80">
        <v>36957800000</v>
      </c>
      <c r="M817" s="80">
        <v>0</v>
      </c>
      <c r="N817" s="80">
        <v>36957800000</v>
      </c>
      <c r="O817" s="80">
        <v>0</v>
      </c>
    </row>
    <row r="818" spans="1:15" x14ac:dyDescent="0.45">
      <c r="A818" s="79" t="s">
        <v>1341</v>
      </c>
      <c r="B818" s="79" t="s">
        <v>1342</v>
      </c>
      <c r="C818" s="79" t="s">
        <v>1343</v>
      </c>
      <c r="D818" s="79" t="s">
        <v>1344</v>
      </c>
      <c r="E818" s="79" t="s">
        <v>1359</v>
      </c>
      <c r="F818" s="79" t="s">
        <v>1360</v>
      </c>
      <c r="G818" s="79" t="s">
        <v>1371</v>
      </c>
      <c r="H818" s="79" t="s">
        <v>1372</v>
      </c>
      <c r="I818" s="79" t="s">
        <v>444</v>
      </c>
      <c r="J818" s="80">
        <v>0</v>
      </c>
      <c r="K818" s="80">
        <v>0</v>
      </c>
      <c r="L818" s="80">
        <v>134000000000</v>
      </c>
      <c r="M818" s="80">
        <v>0</v>
      </c>
      <c r="N818" s="80">
        <v>134000000000</v>
      </c>
      <c r="O818" s="80">
        <v>0</v>
      </c>
    </row>
    <row r="819" spans="1:15" x14ac:dyDescent="0.45">
      <c r="A819" s="79" t="s">
        <v>1341</v>
      </c>
      <c r="B819" s="79" t="s">
        <v>1342</v>
      </c>
      <c r="C819" s="79" t="s">
        <v>1343</v>
      </c>
      <c r="D819" s="79" t="s">
        <v>1344</v>
      </c>
      <c r="E819" s="79" t="s">
        <v>1359</v>
      </c>
      <c r="F819" s="79" t="s">
        <v>1360</v>
      </c>
      <c r="G819" s="79" t="s">
        <v>1373</v>
      </c>
      <c r="H819" s="79" t="s">
        <v>1374</v>
      </c>
      <c r="I819" s="79" t="s">
        <v>444</v>
      </c>
      <c r="J819" s="80">
        <v>0</v>
      </c>
      <c r="K819" s="80">
        <v>0</v>
      </c>
      <c r="L819" s="80">
        <v>170700000000</v>
      </c>
      <c r="M819" s="80">
        <v>0</v>
      </c>
      <c r="N819" s="80">
        <v>170700000000</v>
      </c>
      <c r="O819" s="80">
        <v>0</v>
      </c>
    </row>
    <row r="820" spans="1:15" x14ac:dyDescent="0.45">
      <c r="A820" s="79" t="s">
        <v>1341</v>
      </c>
      <c r="B820" s="79" t="s">
        <v>1342</v>
      </c>
      <c r="C820" s="79" t="s">
        <v>1343</v>
      </c>
      <c r="D820" s="79" t="s">
        <v>1344</v>
      </c>
      <c r="E820" s="79" t="s">
        <v>1359</v>
      </c>
      <c r="F820" s="79" t="s">
        <v>1360</v>
      </c>
      <c r="G820" s="79" t="s">
        <v>704</v>
      </c>
      <c r="H820" s="79" t="s">
        <v>705</v>
      </c>
      <c r="I820" s="79" t="s">
        <v>444</v>
      </c>
      <c r="J820" s="80">
        <v>0</v>
      </c>
      <c r="K820" s="80">
        <v>0</v>
      </c>
      <c r="L820" s="80">
        <v>2700000000</v>
      </c>
      <c r="M820" s="80">
        <v>0</v>
      </c>
      <c r="N820" s="80">
        <v>2700000000</v>
      </c>
      <c r="O820" s="80">
        <v>0</v>
      </c>
    </row>
    <row r="821" spans="1:15" x14ac:dyDescent="0.45">
      <c r="A821" s="79" t="s">
        <v>1341</v>
      </c>
      <c r="B821" s="79" t="s">
        <v>1342</v>
      </c>
      <c r="C821" s="79" t="s">
        <v>1343</v>
      </c>
      <c r="D821" s="79" t="s">
        <v>1344</v>
      </c>
      <c r="E821" s="79" t="s">
        <v>1359</v>
      </c>
      <c r="F821" s="79" t="s">
        <v>1360</v>
      </c>
      <c r="G821" s="79" t="s">
        <v>662</v>
      </c>
      <c r="H821" s="79" t="s">
        <v>663</v>
      </c>
      <c r="I821" s="79" t="s">
        <v>444</v>
      </c>
      <c r="J821" s="80">
        <v>0</v>
      </c>
      <c r="K821" s="80">
        <v>0</v>
      </c>
      <c r="L821" s="80">
        <v>40000000</v>
      </c>
      <c r="M821" s="80">
        <v>0</v>
      </c>
      <c r="N821" s="80">
        <v>40000000</v>
      </c>
      <c r="O821" s="80">
        <v>0</v>
      </c>
    </row>
    <row r="822" spans="1:15" x14ac:dyDescent="0.45">
      <c r="A822" s="79" t="s">
        <v>1341</v>
      </c>
      <c r="B822" s="79" t="s">
        <v>1342</v>
      </c>
      <c r="C822" s="79" t="s">
        <v>1343</v>
      </c>
      <c r="D822" s="79" t="s">
        <v>1344</v>
      </c>
      <c r="E822" s="79" t="s">
        <v>1375</v>
      </c>
      <c r="F822" s="79" t="s">
        <v>1376</v>
      </c>
      <c r="G822" s="79" t="s">
        <v>566</v>
      </c>
      <c r="H822" s="79" t="s">
        <v>567</v>
      </c>
      <c r="I822" s="79" t="s">
        <v>1457</v>
      </c>
      <c r="J822" s="80">
        <v>1882500000000</v>
      </c>
      <c r="K822" s="80">
        <v>0</v>
      </c>
      <c r="L822" s="80">
        <v>6179476550655</v>
      </c>
      <c r="M822" s="80">
        <v>6003370608100</v>
      </c>
      <c r="N822" s="80">
        <v>2058605942555</v>
      </c>
      <c r="O822" s="80">
        <v>0</v>
      </c>
    </row>
    <row r="823" spans="1:15" x14ac:dyDescent="0.45">
      <c r="A823" s="79" t="s">
        <v>1341</v>
      </c>
      <c r="B823" s="79" t="s">
        <v>1342</v>
      </c>
      <c r="C823" s="79" t="s">
        <v>1343</v>
      </c>
      <c r="D823" s="79" t="s">
        <v>1344</v>
      </c>
      <c r="E823" s="79" t="s">
        <v>1375</v>
      </c>
      <c r="F823" s="79" t="s">
        <v>1376</v>
      </c>
      <c r="G823" s="79" t="s">
        <v>568</v>
      </c>
      <c r="H823" s="79" t="s">
        <v>166</v>
      </c>
      <c r="I823" s="79" t="s">
        <v>1458</v>
      </c>
      <c r="J823" s="80">
        <v>746133937875</v>
      </c>
      <c r="K823" s="80">
        <v>0</v>
      </c>
      <c r="L823" s="80">
        <v>4269642086208</v>
      </c>
      <c r="M823" s="80">
        <v>3437581091570</v>
      </c>
      <c r="N823" s="80">
        <v>1578194932513</v>
      </c>
      <c r="O823" s="80">
        <v>0</v>
      </c>
    </row>
    <row r="824" spans="1:15" x14ac:dyDescent="0.45">
      <c r="A824" s="79" t="s">
        <v>1341</v>
      </c>
      <c r="B824" s="79" t="s">
        <v>1342</v>
      </c>
      <c r="C824" s="79" t="s">
        <v>1343</v>
      </c>
      <c r="D824" s="79" t="s">
        <v>1344</v>
      </c>
      <c r="E824" s="79" t="s">
        <v>1375</v>
      </c>
      <c r="F824" s="79" t="s">
        <v>1376</v>
      </c>
      <c r="G824" s="79" t="s">
        <v>615</v>
      </c>
      <c r="H824" s="79" t="s">
        <v>616</v>
      </c>
      <c r="I824" s="79" t="s">
        <v>1472</v>
      </c>
      <c r="J824" s="80">
        <v>108982912500</v>
      </c>
      <c r="K824" s="80">
        <v>0</v>
      </c>
      <c r="L824" s="80">
        <v>79481824000</v>
      </c>
      <c r="M824" s="80">
        <v>150668252500</v>
      </c>
      <c r="N824" s="80">
        <v>37796484000</v>
      </c>
      <c r="O824" s="80">
        <v>0</v>
      </c>
    </row>
    <row r="825" spans="1:15" x14ac:dyDescent="0.45">
      <c r="A825" s="79" t="s">
        <v>1341</v>
      </c>
      <c r="B825" s="79" t="s">
        <v>1342</v>
      </c>
      <c r="C825" s="79" t="s">
        <v>1343</v>
      </c>
      <c r="D825" s="79" t="s">
        <v>1344</v>
      </c>
      <c r="E825" s="79" t="s">
        <v>1375</v>
      </c>
      <c r="F825" s="79" t="s">
        <v>1376</v>
      </c>
      <c r="G825" s="79" t="s">
        <v>589</v>
      </c>
      <c r="H825" s="79" t="s">
        <v>590</v>
      </c>
      <c r="I825" s="79" t="s">
        <v>1466</v>
      </c>
      <c r="J825" s="80">
        <v>0</v>
      </c>
      <c r="K825" s="80">
        <v>0</v>
      </c>
      <c r="L825" s="80">
        <v>34500000000</v>
      </c>
      <c r="M825" s="80">
        <v>17250000000</v>
      </c>
      <c r="N825" s="80">
        <v>17250000000</v>
      </c>
      <c r="O825" s="80">
        <v>0</v>
      </c>
    </row>
    <row r="826" spans="1:15" x14ac:dyDescent="0.45">
      <c r="A826" s="79" t="s">
        <v>1341</v>
      </c>
      <c r="B826" s="79" t="s">
        <v>1342</v>
      </c>
      <c r="C826" s="79" t="s">
        <v>1343</v>
      </c>
      <c r="D826" s="79" t="s">
        <v>1344</v>
      </c>
      <c r="E826" s="79" t="s">
        <v>1375</v>
      </c>
      <c r="F826" s="79" t="s">
        <v>1376</v>
      </c>
      <c r="G826" s="79" t="s">
        <v>595</v>
      </c>
      <c r="H826" s="79" t="s">
        <v>596</v>
      </c>
      <c r="I826" s="79" t="s">
        <v>1471</v>
      </c>
      <c r="J826" s="80">
        <v>0</v>
      </c>
      <c r="K826" s="80">
        <v>0</v>
      </c>
      <c r="L826" s="80">
        <v>77565311800</v>
      </c>
      <c r="M826" s="80">
        <v>0</v>
      </c>
      <c r="N826" s="80">
        <v>77565311800</v>
      </c>
      <c r="O826" s="80">
        <v>0</v>
      </c>
    </row>
    <row r="827" spans="1:15" x14ac:dyDescent="0.45">
      <c r="A827" s="79" t="s">
        <v>1341</v>
      </c>
      <c r="B827" s="79" t="s">
        <v>1342</v>
      </c>
      <c r="C827" s="79" t="s">
        <v>1343</v>
      </c>
      <c r="D827" s="79" t="s">
        <v>1344</v>
      </c>
      <c r="E827" s="79" t="s">
        <v>1375</v>
      </c>
      <c r="F827" s="79" t="s">
        <v>1376</v>
      </c>
      <c r="G827" s="79" t="s">
        <v>617</v>
      </c>
      <c r="H827" s="79" t="s">
        <v>618</v>
      </c>
      <c r="I827" s="79" t="s">
        <v>444</v>
      </c>
      <c r="J827" s="80">
        <v>0</v>
      </c>
      <c r="K827" s="80">
        <v>0</v>
      </c>
      <c r="L827" s="80">
        <v>76414150000</v>
      </c>
      <c r="M827" s="80">
        <v>0</v>
      </c>
      <c r="N827" s="80">
        <v>76414150000</v>
      </c>
      <c r="O827" s="80">
        <v>0</v>
      </c>
    </row>
    <row r="828" spans="1:15" x14ac:dyDescent="0.45">
      <c r="A828" s="79" t="s">
        <v>1341</v>
      </c>
      <c r="B828" s="79" t="s">
        <v>1342</v>
      </c>
      <c r="C828" s="79" t="s">
        <v>1343</v>
      </c>
      <c r="D828" s="79" t="s">
        <v>1344</v>
      </c>
      <c r="E828" s="79" t="s">
        <v>1375</v>
      </c>
      <c r="F828" s="79" t="s">
        <v>1376</v>
      </c>
      <c r="G828" s="79" t="s">
        <v>619</v>
      </c>
      <c r="H828" s="79" t="s">
        <v>620</v>
      </c>
      <c r="I828" s="79" t="s">
        <v>444</v>
      </c>
      <c r="J828" s="80">
        <v>104821617500</v>
      </c>
      <c r="K828" s="80">
        <v>0</v>
      </c>
      <c r="L828" s="80">
        <v>147570465000</v>
      </c>
      <c r="M828" s="80">
        <v>114641617500</v>
      </c>
      <c r="N828" s="80">
        <v>137750465000</v>
      </c>
      <c r="O828" s="80">
        <v>0</v>
      </c>
    </row>
    <row r="829" spans="1:15" x14ac:dyDescent="0.45">
      <c r="A829" s="79" t="s">
        <v>1341</v>
      </c>
      <c r="B829" s="79" t="s">
        <v>1342</v>
      </c>
      <c r="C829" s="79" t="s">
        <v>1343</v>
      </c>
      <c r="D829" s="79" t="s">
        <v>1344</v>
      </c>
      <c r="E829" s="79" t="s">
        <v>1375</v>
      </c>
      <c r="F829" s="79" t="s">
        <v>1376</v>
      </c>
      <c r="G829" s="79" t="s">
        <v>623</v>
      </c>
      <c r="H829" s="79" t="s">
        <v>624</v>
      </c>
      <c r="I829" s="79" t="s">
        <v>444</v>
      </c>
      <c r="J829" s="80">
        <v>189630000000</v>
      </c>
      <c r="K829" s="80">
        <v>0</v>
      </c>
      <c r="L829" s="80">
        <v>821730000000</v>
      </c>
      <c r="M829" s="80">
        <v>579180000000</v>
      </c>
      <c r="N829" s="80">
        <v>432180000000</v>
      </c>
      <c r="O829" s="80">
        <v>0</v>
      </c>
    </row>
    <row r="830" spans="1:15" x14ac:dyDescent="0.45">
      <c r="A830" s="79" t="s">
        <v>1341</v>
      </c>
      <c r="B830" s="79" t="s">
        <v>1342</v>
      </c>
      <c r="C830" s="79" t="s">
        <v>1343</v>
      </c>
      <c r="D830" s="79" t="s">
        <v>1344</v>
      </c>
      <c r="E830" s="79" t="s">
        <v>1375</v>
      </c>
      <c r="F830" s="79" t="s">
        <v>1376</v>
      </c>
      <c r="G830" s="79" t="s">
        <v>625</v>
      </c>
      <c r="H830" s="79" t="s">
        <v>626</v>
      </c>
      <c r="I830" s="79" t="s">
        <v>444</v>
      </c>
      <c r="J830" s="80">
        <v>29496950000</v>
      </c>
      <c r="K830" s="80">
        <v>0</v>
      </c>
      <c r="L830" s="80">
        <v>124519920350</v>
      </c>
      <c r="M830" s="80">
        <v>94307150000</v>
      </c>
      <c r="N830" s="80">
        <v>59709720350</v>
      </c>
      <c r="O830" s="80">
        <v>0</v>
      </c>
    </row>
    <row r="831" spans="1:15" x14ac:dyDescent="0.45">
      <c r="A831" s="79" t="s">
        <v>1341</v>
      </c>
      <c r="B831" s="79" t="s">
        <v>1342</v>
      </c>
      <c r="C831" s="79" t="s">
        <v>1343</v>
      </c>
      <c r="D831" s="79" t="s">
        <v>1344</v>
      </c>
      <c r="E831" s="79" t="s">
        <v>1375</v>
      </c>
      <c r="F831" s="79" t="s">
        <v>1376</v>
      </c>
      <c r="G831" s="79" t="s">
        <v>627</v>
      </c>
      <c r="H831" s="79" t="s">
        <v>628</v>
      </c>
      <c r="I831" s="79" t="s">
        <v>444</v>
      </c>
      <c r="J831" s="80">
        <v>123546468750</v>
      </c>
      <c r="K831" s="80">
        <v>0</v>
      </c>
      <c r="L831" s="80">
        <v>0</v>
      </c>
      <c r="M831" s="80">
        <v>0</v>
      </c>
      <c r="N831" s="80">
        <v>123546468750</v>
      </c>
      <c r="O831" s="80">
        <v>0</v>
      </c>
    </row>
    <row r="832" spans="1:15" x14ac:dyDescent="0.45">
      <c r="A832" s="79" t="s">
        <v>1341</v>
      </c>
      <c r="B832" s="79" t="s">
        <v>1342</v>
      </c>
      <c r="C832" s="79" t="s">
        <v>1343</v>
      </c>
      <c r="D832" s="79" t="s">
        <v>1344</v>
      </c>
      <c r="E832" s="79" t="s">
        <v>1375</v>
      </c>
      <c r="F832" s="79" t="s">
        <v>1376</v>
      </c>
      <c r="G832" s="79" t="s">
        <v>629</v>
      </c>
      <c r="H832" s="79" t="s">
        <v>630</v>
      </c>
      <c r="I832" s="79" t="s">
        <v>444</v>
      </c>
      <c r="J832" s="80">
        <v>29551263000</v>
      </c>
      <c r="K832" s="80">
        <v>0</v>
      </c>
      <c r="L832" s="80">
        <v>109560805000</v>
      </c>
      <c r="M832" s="80">
        <v>76391020000</v>
      </c>
      <c r="N832" s="80">
        <v>62721048000</v>
      </c>
      <c r="O832" s="80">
        <v>0</v>
      </c>
    </row>
    <row r="833" spans="1:15" x14ac:dyDescent="0.45">
      <c r="A833" s="79" t="s">
        <v>1341</v>
      </c>
      <c r="B833" s="79" t="s">
        <v>1342</v>
      </c>
      <c r="C833" s="79" t="s">
        <v>1343</v>
      </c>
      <c r="D833" s="79" t="s">
        <v>1344</v>
      </c>
      <c r="E833" s="79" t="s">
        <v>1375</v>
      </c>
      <c r="F833" s="79" t="s">
        <v>1376</v>
      </c>
      <c r="G833" s="79" t="s">
        <v>511</v>
      </c>
      <c r="H833" s="79" t="s">
        <v>512</v>
      </c>
      <c r="I833" s="79" t="s">
        <v>444</v>
      </c>
      <c r="J833" s="80">
        <v>89110000000</v>
      </c>
      <c r="K833" s="80">
        <v>0</v>
      </c>
      <c r="L833" s="80">
        <v>0</v>
      </c>
      <c r="M833" s="80">
        <v>89110000000</v>
      </c>
      <c r="N833" s="80">
        <v>0</v>
      </c>
      <c r="O833" s="80">
        <v>0</v>
      </c>
    </row>
    <row r="834" spans="1:15" x14ac:dyDescent="0.45">
      <c r="A834" s="79" t="s">
        <v>1341</v>
      </c>
      <c r="B834" s="79" t="s">
        <v>1342</v>
      </c>
      <c r="C834" s="79" t="s">
        <v>1343</v>
      </c>
      <c r="D834" s="79" t="s">
        <v>1344</v>
      </c>
      <c r="E834" s="79" t="s">
        <v>1375</v>
      </c>
      <c r="F834" s="79" t="s">
        <v>1376</v>
      </c>
      <c r="G834" s="79" t="s">
        <v>631</v>
      </c>
      <c r="H834" s="79" t="s">
        <v>632</v>
      </c>
      <c r="I834" s="79" t="s">
        <v>444</v>
      </c>
      <c r="J834" s="80">
        <v>18922134000</v>
      </c>
      <c r="K834" s="80">
        <v>0</v>
      </c>
      <c r="L834" s="80">
        <v>67087566000</v>
      </c>
      <c r="M834" s="80">
        <v>52343046000</v>
      </c>
      <c r="N834" s="80">
        <v>33666654000</v>
      </c>
      <c r="O834" s="80">
        <v>0</v>
      </c>
    </row>
    <row r="835" spans="1:15" x14ac:dyDescent="0.45">
      <c r="A835" s="79" t="s">
        <v>1341</v>
      </c>
      <c r="B835" s="79" t="s">
        <v>1342</v>
      </c>
      <c r="C835" s="79" t="s">
        <v>1343</v>
      </c>
      <c r="D835" s="79" t="s">
        <v>1344</v>
      </c>
      <c r="E835" s="79" t="s">
        <v>1375</v>
      </c>
      <c r="F835" s="79" t="s">
        <v>1376</v>
      </c>
      <c r="G835" s="79" t="s">
        <v>633</v>
      </c>
      <c r="H835" s="79" t="s">
        <v>634</v>
      </c>
      <c r="I835" s="79" t="s">
        <v>444</v>
      </c>
      <c r="J835" s="80">
        <v>54400500000</v>
      </c>
      <c r="K835" s="80">
        <v>0</v>
      </c>
      <c r="L835" s="80">
        <v>163201500000</v>
      </c>
      <c r="M835" s="80">
        <v>163201500000</v>
      </c>
      <c r="N835" s="80">
        <v>54400500000</v>
      </c>
      <c r="O835" s="80">
        <v>0</v>
      </c>
    </row>
    <row r="836" spans="1:15" x14ac:dyDescent="0.45">
      <c r="A836" s="79" t="s">
        <v>1341</v>
      </c>
      <c r="B836" s="79" t="s">
        <v>1342</v>
      </c>
      <c r="C836" s="79" t="s">
        <v>1343</v>
      </c>
      <c r="D836" s="79" t="s">
        <v>1344</v>
      </c>
      <c r="E836" s="79" t="s">
        <v>1375</v>
      </c>
      <c r="F836" s="79" t="s">
        <v>1376</v>
      </c>
      <c r="G836" s="79" t="s">
        <v>635</v>
      </c>
      <c r="H836" s="79" t="s">
        <v>636</v>
      </c>
      <c r="I836" s="79" t="s">
        <v>444</v>
      </c>
      <c r="J836" s="80">
        <v>0</v>
      </c>
      <c r="K836" s="80">
        <v>0</v>
      </c>
      <c r="L836" s="80">
        <v>75251758500</v>
      </c>
      <c r="M836" s="80">
        <v>0</v>
      </c>
      <c r="N836" s="80">
        <v>75251758500</v>
      </c>
      <c r="O836" s="80">
        <v>0</v>
      </c>
    </row>
    <row r="837" spans="1:15" x14ac:dyDescent="0.45">
      <c r="A837" s="79" t="s">
        <v>1341</v>
      </c>
      <c r="B837" s="79" t="s">
        <v>1342</v>
      </c>
      <c r="C837" s="79" t="s">
        <v>1343</v>
      </c>
      <c r="D837" s="79" t="s">
        <v>1344</v>
      </c>
      <c r="E837" s="79" t="s">
        <v>1375</v>
      </c>
      <c r="F837" s="79" t="s">
        <v>1376</v>
      </c>
      <c r="G837" s="79" t="s">
        <v>637</v>
      </c>
      <c r="H837" s="79" t="s">
        <v>638</v>
      </c>
      <c r="I837" s="79" t="s">
        <v>444</v>
      </c>
      <c r="J837" s="80">
        <v>0</v>
      </c>
      <c r="K837" s="80">
        <v>0</v>
      </c>
      <c r="L837" s="80">
        <v>62579250000</v>
      </c>
      <c r="M837" s="80">
        <v>0</v>
      </c>
      <c r="N837" s="80">
        <v>62579250000</v>
      </c>
      <c r="O837" s="80">
        <v>0</v>
      </c>
    </row>
    <row r="838" spans="1:15" x14ac:dyDescent="0.45">
      <c r="A838" s="79" t="s">
        <v>1341</v>
      </c>
      <c r="B838" s="79" t="s">
        <v>1342</v>
      </c>
      <c r="C838" s="79" t="s">
        <v>1343</v>
      </c>
      <c r="D838" s="79" t="s">
        <v>1344</v>
      </c>
      <c r="E838" s="79" t="s">
        <v>1375</v>
      </c>
      <c r="F838" s="79" t="s">
        <v>1376</v>
      </c>
      <c r="G838" s="79" t="s">
        <v>641</v>
      </c>
      <c r="H838" s="79" t="s">
        <v>642</v>
      </c>
      <c r="I838" s="79" t="s">
        <v>444</v>
      </c>
      <c r="J838" s="80">
        <v>259240612750</v>
      </c>
      <c r="K838" s="80">
        <v>0</v>
      </c>
      <c r="L838" s="80">
        <v>0</v>
      </c>
      <c r="M838" s="80">
        <v>0</v>
      </c>
      <c r="N838" s="80">
        <v>259240612750</v>
      </c>
      <c r="O838" s="80">
        <v>0</v>
      </c>
    </row>
    <row r="839" spans="1:15" x14ac:dyDescent="0.45">
      <c r="A839" s="79" t="s">
        <v>1341</v>
      </c>
      <c r="B839" s="79" t="s">
        <v>1342</v>
      </c>
      <c r="C839" s="79" t="s">
        <v>1343</v>
      </c>
      <c r="D839" s="79" t="s">
        <v>1344</v>
      </c>
      <c r="E839" s="79" t="s">
        <v>1375</v>
      </c>
      <c r="F839" s="79" t="s">
        <v>1376</v>
      </c>
      <c r="G839" s="79" t="s">
        <v>645</v>
      </c>
      <c r="H839" s="79" t="s">
        <v>646</v>
      </c>
      <c r="I839" s="79" t="s">
        <v>444</v>
      </c>
      <c r="J839" s="80">
        <v>0</v>
      </c>
      <c r="K839" s="80">
        <v>0</v>
      </c>
      <c r="L839" s="80">
        <v>121847685000</v>
      </c>
      <c r="M839" s="80">
        <v>0</v>
      </c>
      <c r="N839" s="80">
        <v>121847685000</v>
      </c>
      <c r="O839" s="80">
        <v>0</v>
      </c>
    </row>
    <row r="840" spans="1:15" x14ac:dyDescent="0.45">
      <c r="A840" s="79" t="s">
        <v>1341</v>
      </c>
      <c r="B840" s="79" t="s">
        <v>1342</v>
      </c>
      <c r="C840" s="79" t="s">
        <v>1343</v>
      </c>
      <c r="D840" s="79" t="s">
        <v>1344</v>
      </c>
      <c r="E840" s="79" t="s">
        <v>1377</v>
      </c>
      <c r="F840" s="79" t="s">
        <v>1378</v>
      </c>
      <c r="G840" s="79" t="s">
        <v>648</v>
      </c>
      <c r="H840" s="79" t="s">
        <v>649</v>
      </c>
      <c r="I840" s="79" t="s">
        <v>1474</v>
      </c>
      <c r="J840" s="80">
        <v>0</v>
      </c>
      <c r="K840" s="80">
        <v>772690000</v>
      </c>
      <c r="L840" s="80">
        <v>0</v>
      </c>
      <c r="M840" s="80">
        <v>0</v>
      </c>
      <c r="N840" s="80">
        <v>0</v>
      </c>
      <c r="O840" s="80">
        <v>772690000</v>
      </c>
    </row>
    <row r="841" spans="1:15" x14ac:dyDescent="0.45">
      <c r="A841" s="79" t="s">
        <v>1341</v>
      </c>
      <c r="B841" s="79" t="s">
        <v>1342</v>
      </c>
      <c r="C841" s="79" t="s">
        <v>1343</v>
      </c>
      <c r="D841" s="79" t="s">
        <v>1344</v>
      </c>
      <c r="E841" s="79" t="s">
        <v>1377</v>
      </c>
      <c r="F841" s="79" t="s">
        <v>1378</v>
      </c>
      <c r="G841" s="79" t="s">
        <v>506</v>
      </c>
      <c r="H841" s="79" t="s">
        <v>246</v>
      </c>
      <c r="I841" s="79" t="s">
        <v>1453</v>
      </c>
      <c r="J841" s="80">
        <v>0</v>
      </c>
      <c r="K841" s="80">
        <v>962727276</v>
      </c>
      <c r="L841" s="80">
        <v>0</v>
      </c>
      <c r="M841" s="80">
        <v>1088034226</v>
      </c>
      <c r="N841" s="80">
        <v>0</v>
      </c>
      <c r="O841" s="80">
        <v>2050761502</v>
      </c>
    </row>
    <row r="842" spans="1:15" x14ac:dyDescent="0.45">
      <c r="A842" s="79" t="s">
        <v>1341</v>
      </c>
      <c r="B842" s="79" t="s">
        <v>1342</v>
      </c>
      <c r="C842" s="79" t="s">
        <v>1343</v>
      </c>
      <c r="D842" s="79" t="s">
        <v>1344</v>
      </c>
      <c r="E842" s="79" t="s">
        <v>1377</v>
      </c>
      <c r="F842" s="79" t="s">
        <v>1378</v>
      </c>
      <c r="G842" s="79" t="s">
        <v>566</v>
      </c>
      <c r="H842" s="79" t="s">
        <v>567</v>
      </c>
      <c r="I842" s="79" t="s">
        <v>1457</v>
      </c>
      <c r="J842" s="80">
        <v>0</v>
      </c>
      <c r="K842" s="80">
        <v>1882500000000</v>
      </c>
      <c r="L842" s="80">
        <v>6003370608100</v>
      </c>
      <c r="M842" s="80">
        <v>6179476550655</v>
      </c>
      <c r="N842" s="80">
        <v>0</v>
      </c>
      <c r="O842" s="80">
        <v>2058605942555</v>
      </c>
    </row>
    <row r="843" spans="1:15" x14ac:dyDescent="0.45">
      <c r="A843" s="79" t="s">
        <v>1341</v>
      </c>
      <c r="B843" s="79" t="s">
        <v>1342</v>
      </c>
      <c r="C843" s="79" t="s">
        <v>1343</v>
      </c>
      <c r="D843" s="79" t="s">
        <v>1344</v>
      </c>
      <c r="E843" s="79" t="s">
        <v>1377</v>
      </c>
      <c r="F843" s="79" t="s">
        <v>1378</v>
      </c>
      <c r="G843" s="79" t="s">
        <v>1365</v>
      </c>
      <c r="H843" s="79" t="s">
        <v>1366</v>
      </c>
      <c r="I843" s="79" t="s">
        <v>1529</v>
      </c>
      <c r="J843" s="80">
        <v>0</v>
      </c>
      <c r="K843" s="80">
        <v>180285000</v>
      </c>
      <c r="L843" s="80">
        <v>0</v>
      </c>
      <c r="M843" s="80">
        <v>0</v>
      </c>
      <c r="N843" s="80">
        <v>0</v>
      </c>
      <c r="O843" s="80">
        <v>180285000</v>
      </c>
    </row>
    <row r="844" spans="1:15" x14ac:dyDescent="0.45">
      <c r="A844" s="79" t="s">
        <v>1341</v>
      </c>
      <c r="B844" s="79" t="s">
        <v>1342</v>
      </c>
      <c r="C844" s="79" t="s">
        <v>1343</v>
      </c>
      <c r="D844" s="79" t="s">
        <v>1344</v>
      </c>
      <c r="E844" s="79" t="s">
        <v>1377</v>
      </c>
      <c r="F844" s="79" t="s">
        <v>1378</v>
      </c>
      <c r="G844" s="79" t="s">
        <v>568</v>
      </c>
      <c r="H844" s="79" t="s">
        <v>166</v>
      </c>
      <c r="I844" s="79" t="s">
        <v>1458</v>
      </c>
      <c r="J844" s="80">
        <v>0</v>
      </c>
      <c r="K844" s="80">
        <v>796074450940</v>
      </c>
      <c r="L844" s="80">
        <v>3437581091570</v>
      </c>
      <c r="M844" s="80">
        <v>4759053300158</v>
      </c>
      <c r="N844" s="80">
        <v>0</v>
      </c>
      <c r="O844" s="80">
        <v>2117546659528</v>
      </c>
    </row>
    <row r="845" spans="1:15" x14ac:dyDescent="0.45">
      <c r="A845" s="79" t="s">
        <v>1341</v>
      </c>
      <c r="B845" s="79" t="s">
        <v>1342</v>
      </c>
      <c r="C845" s="79" t="s">
        <v>1343</v>
      </c>
      <c r="D845" s="79" t="s">
        <v>1344</v>
      </c>
      <c r="E845" s="79" t="s">
        <v>1377</v>
      </c>
      <c r="F845" s="79" t="s">
        <v>1378</v>
      </c>
      <c r="G845" s="79" t="s">
        <v>803</v>
      </c>
      <c r="H845" s="79" t="s">
        <v>804</v>
      </c>
      <c r="I845" s="79" t="s">
        <v>1494</v>
      </c>
      <c r="J845" s="80">
        <v>0</v>
      </c>
      <c r="K845" s="80">
        <v>295800000</v>
      </c>
      <c r="L845" s="80">
        <v>244800000</v>
      </c>
      <c r="M845" s="80">
        <v>0</v>
      </c>
      <c r="N845" s="80">
        <v>0</v>
      </c>
      <c r="O845" s="80">
        <v>51000000</v>
      </c>
    </row>
    <row r="846" spans="1:15" x14ac:dyDescent="0.45">
      <c r="A846" s="79" t="s">
        <v>1341</v>
      </c>
      <c r="B846" s="79" t="s">
        <v>1342</v>
      </c>
      <c r="C846" s="79" t="s">
        <v>1343</v>
      </c>
      <c r="D846" s="79" t="s">
        <v>1344</v>
      </c>
      <c r="E846" s="79" t="s">
        <v>1377</v>
      </c>
      <c r="F846" s="79" t="s">
        <v>1378</v>
      </c>
      <c r="G846" s="79" t="s">
        <v>615</v>
      </c>
      <c r="H846" s="79" t="s">
        <v>616</v>
      </c>
      <c r="I846" s="79" t="s">
        <v>1472</v>
      </c>
      <c r="J846" s="80">
        <v>0</v>
      </c>
      <c r="K846" s="80">
        <v>108982912500</v>
      </c>
      <c r="L846" s="80">
        <v>150668252500</v>
      </c>
      <c r="M846" s="80">
        <v>174294324000</v>
      </c>
      <c r="N846" s="80">
        <v>0</v>
      </c>
      <c r="O846" s="80">
        <v>132608984000</v>
      </c>
    </row>
    <row r="847" spans="1:15" x14ac:dyDescent="0.45">
      <c r="A847" s="79" t="s">
        <v>1341</v>
      </c>
      <c r="B847" s="79" t="s">
        <v>1342</v>
      </c>
      <c r="C847" s="79" t="s">
        <v>1343</v>
      </c>
      <c r="D847" s="79" t="s">
        <v>1344</v>
      </c>
      <c r="E847" s="79" t="s">
        <v>1377</v>
      </c>
      <c r="F847" s="79" t="s">
        <v>1378</v>
      </c>
      <c r="G847" s="79" t="s">
        <v>1129</v>
      </c>
      <c r="H847" s="79" t="s">
        <v>1130</v>
      </c>
      <c r="I847" s="79" t="s">
        <v>1514</v>
      </c>
      <c r="J847" s="80">
        <v>0</v>
      </c>
      <c r="K847" s="80">
        <v>110000000</v>
      </c>
      <c r="L847" s="80">
        <v>0</v>
      </c>
      <c r="M847" s="80">
        <v>0</v>
      </c>
      <c r="N847" s="80">
        <v>0</v>
      </c>
      <c r="O847" s="80">
        <v>110000000</v>
      </c>
    </row>
    <row r="848" spans="1:15" x14ac:dyDescent="0.45">
      <c r="A848" s="79" t="s">
        <v>1341</v>
      </c>
      <c r="B848" s="79" t="s">
        <v>1342</v>
      </c>
      <c r="C848" s="79" t="s">
        <v>1343</v>
      </c>
      <c r="D848" s="79" t="s">
        <v>1344</v>
      </c>
      <c r="E848" s="79" t="s">
        <v>1377</v>
      </c>
      <c r="F848" s="79" t="s">
        <v>1378</v>
      </c>
      <c r="G848" s="79" t="s">
        <v>583</v>
      </c>
      <c r="H848" s="79" t="s">
        <v>584</v>
      </c>
      <c r="I848" s="79" t="s">
        <v>1463</v>
      </c>
      <c r="J848" s="80">
        <v>0</v>
      </c>
      <c r="K848" s="80">
        <v>2907977400</v>
      </c>
      <c r="L848" s="80">
        <v>1622388900</v>
      </c>
      <c r="M848" s="80">
        <v>27563257800</v>
      </c>
      <c r="N848" s="80">
        <v>0</v>
      </c>
      <c r="O848" s="80">
        <v>28848846300</v>
      </c>
    </row>
    <row r="849" spans="1:15" x14ac:dyDescent="0.45">
      <c r="A849" s="79" t="s">
        <v>1341</v>
      </c>
      <c r="B849" s="79" t="s">
        <v>1342</v>
      </c>
      <c r="C849" s="79" t="s">
        <v>1343</v>
      </c>
      <c r="D849" s="79" t="s">
        <v>1344</v>
      </c>
      <c r="E849" s="79" t="s">
        <v>1377</v>
      </c>
      <c r="F849" s="79" t="s">
        <v>1378</v>
      </c>
      <c r="G849" s="79" t="s">
        <v>585</v>
      </c>
      <c r="H849" s="79" t="s">
        <v>586</v>
      </c>
      <c r="I849" s="79" t="s">
        <v>1464</v>
      </c>
      <c r="J849" s="80">
        <v>0</v>
      </c>
      <c r="K849" s="80">
        <v>600000000</v>
      </c>
      <c r="L849" s="80">
        <v>0</v>
      </c>
      <c r="M849" s="80">
        <v>0</v>
      </c>
      <c r="N849" s="80">
        <v>0</v>
      </c>
      <c r="O849" s="80">
        <v>600000000</v>
      </c>
    </row>
    <row r="850" spans="1:15" x14ac:dyDescent="0.45">
      <c r="A850" s="79" t="s">
        <v>1341</v>
      </c>
      <c r="B850" s="79" t="s">
        <v>1342</v>
      </c>
      <c r="C850" s="79" t="s">
        <v>1343</v>
      </c>
      <c r="D850" s="79" t="s">
        <v>1344</v>
      </c>
      <c r="E850" s="79" t="s">
        <v>1377</v>
      </c>
      <c r="F850" s="79" t="s">
        <v>1378</v>
      </c>
      <c r="G850" s="79" t="s">
        <v>587</v>
      </c>
      <c r="H850" s="79" t="s">
        <v>588</v>
      </c>
      <c r="I850" s="79" t="s">
        <v>1465</v>
      </c>
      <c r="J850" s="80">
        <v>0</v>
      </c>
      <c r="K850" s="80">
        <v>4200000000</v>
      </c>
      <c r="L850" s="80">
        <v>0</v>
      </c>
      <c r="M850" s="80">
        <v>0</v>
      </c>
      <c r="N850" s="80">
        <v>0</v>
      </c>
      <c r="O850" s="80">
        <v>4200000000</v>
      </c>
    </row>
    <row r="851" spans="1:15" x14ac:dyDescent="0.45">
      <c r="A851" s="79" t="s">
        <v>1341</v>
      </c>
      <c r="B851" s="79" t="s">
        <v>1342</v>
      </c>
      <c r="C851" s="79" t="s">
        <v>1343</v>
      </c>
      <c r="D851" s="79" t="s">
        <v>1344</v>
      </c>
      <c r="E851" s="79" t="s">
        <v>1377</v>
      </c>
      <c r="F851" s="79" t="s">
        <v>1378</v>
      </c>
      <c r="G851" s="79" t="s">
        <v>813</v>
      </c>
      <c r="H851" s="79" t="s">
        <v>814</v>
      </c>
      <c r="I851" s="79" t="s">
        <v>1499</v>
      </c>
      <c r="J851" s="80">
        <v>0</v>
      </c>
      <c r="K851" s="80">
        <v>10120893800</v>
      </c>
      <c r="L851" s="80">
        <v>0</v>
      </c>
      <c r="M851" s="80">
        <v>0</v>
      </c>
      <c r="N851" s="80">
        <v>0</v>
      </c>
      <c r="O851" s="80">
        <v>10120893800</v>
      </c>
    </row>
    <row r="852" spans="1:15" x14ac:dyDescent="0.45">
      <c r="A852" s="79" t="s">
        <v>1341</v>
      </c>
      <c r="B852" s="79" t="s">
        <v>1342</v>
      </c>
      <c r="C852" s="79" t="s">
        <v>1343</v>
      </c>
      <c r="D852" s="79" t="s">
        <v>1344</v>
      </c>
      <c r="E852" s="79" t="s">
        <v>1377</v>
      </c>
      <c r="F852" s="79" t="s">
        <v>1378</v>
      </c>
      <c r="G852" s="79" t="s">
        <v>589</v>
      </c>
      <c r="H852" s="79" t="s">
        <v>590</v>
      </c>
      <c r="I852" s="79" t="s">
        <v>1466</v>
      </c>
      <c r="J852" s="80">
        <v>0</v>
      </c>
      <c r="K852" s="80">
        <v>34650000000</v>
      </c>
      <c r="L852" s="80">
        <v>42100000000</v>
      </c>
      <c r="M852" s="80">
        <v>34500000000</v>
      </c>
      <c r="N852" s="80">
        <v>0</v>
      </c>
      <c r="O852" s="80">
        <v>27050000000</v>
      </c>
    </row>
    <row r="853" spans="1:15" x14ac:dyDescent="0.45">
      <c r="A853" s="79" t="s">
        <v>1341</v>
      </c>
      <c r="B853" s="79" t="s">
        <v>1342</v>
      </c>
      <c r="C853" s="79" t="s">
        <v>1343</v>
      </c>
      <c r="D853" s="79" t="s">
        <v>1344</v>
      </c>
      <c r="E853" s="79" t="s">
        <v>1377</v>
      </c>
      <c r="F853" s="79" t="s">
        <v>1378</v>
      </c>
      <c r="G853" s="79" t="s">
        <v>593</v>
      </c>
      <c r="H853" s="79" t="s">
        <v>594</v>
      </c>
      <c r="I853" s="79" t="s">
        <v>1468</v>
      </c>
      <c r="J853" s="80">
        <v>0</v>
      </c>
      <c r="K853" s="80">
        <v>2562490000</v>
      </c>
      <c r="L853" s="80">
        <v>35132513155</v>
      </c>
      <c r="M853" s="80">
        <v>40411867786</v>
      </c>
      <c r="N853" s="80">
        <v>0</v>
      </c>
      <c r="O853" s="80">
        <v>7841844631</v>
      </c>
    </row>
    <row r="854" spans="1:15" x14ac:dyDescent="0.45">
      <c r="A854" s="79" t="s">
        <v>1341</v>
      </c>
      <c r="B854" s="79" t="s">
        <v>1342</v>
      </c>
      <c r="C854" s="79" t="s">
        <v>1343</v>
      </c>
      <c r="D854" s="79" t="s">
        <v>1344</v>
      </c>
      <c r="E854" s="79" t="s">
        <v>1377</v>
      </c>
      <c r="F854" s="79" t="s">
        <v>1378</v>
      </c>
      <c r="G854" s="79" t="s">
        <v>1363</v>
      </c>
      <c r="H854" s="79" t="s">
        <v>1364</v>
      </c>
      <c r="I854" s="79" t="s">
        <v>1530</v>
      </c>
      <c r="J854" s="80">
        <v>0</v>
      </c>
      <c r="K854" s="80">
        <v>1711564390</v>
      </c>
      <c r="L854" s="80">
        <v>691325000</v>
      </c>
      <c r="M854" s="80">
        <v>0</v>
      </c>
      <c r="N854" s="80">
        <v>0</v>
      </c>
      <c r="O854" s="80">
        <v>1020239390</v>
      </c>
    </row>
    <row r="855" spans="1:15" x14ac:dyDescent="0.45">
      <c r="A855" s="79" t="s">
        <v>1341</v>
      </c>
      <c r="B855" s="79" t="s">
        <v>1342</v>
      </c>
      <c r="C855" s="79" t="s">
        <v>1343</v>
      </c>
      <c r="D855" s="79" t="s">
        <v>1344</v>
      </c>
      <c r="E855" s="79" t="s">
        <v>1377</v>
      </c>
      <c r="F855" s="79" t="s">
        <v>1378</v>
      </c>
      <c r="G855" s="79" t="s">
        <v>1361</v>
      </c>
      <c r="H855" s="79" t="s">
        <v>1362</v>
      </c>
      <c r="I855" s="79" t="s">
        <v>1531</v>
      </c>
      <c r="J855" s="80">
        <v>0</v>
      </c>
      <c r="K855" s="80">
        <v>0</v>
      </c>
      <c r="L855" s="80">
        <v>0</v>
      </c>
      <c r="M855" s="80">
        <v>2172996280</v>
      </c>
      <c r="N855" s="80">
        <v>0</v>
      </c>
      <c r="O855" s="80">
        <v>2172996280</v>
      </c>
    </row>
    <row r="856" spans="1:15" x14ac:dyDescent="0.45">
      <c r="A856" s="79" t="s">
        <v>1341</v>
      </c>
      <c r="B856" s="79" t="s">
        <v>1342</v>
      </c>
      <c r="C856" s="79" t="s">
        <v>1343</v>
      </c>
      <c r="D856" s="79" t="s">
        <v>1344</v>
      </c>
      <c r="E856" s="79" t="s">
        <v>1377</v>
      </c>
      <c r="F856" s="79" t="s">
        <v>1378</v>
      </c>
      <c r="G856" s="79" t="s">
        <v>825</v>
      </c>
      <c r="H856" s="79" t="s">
        <v>826</v>
      </c>
      <c r="I856" s="79" t="s">
        <v>1505</v>
      </c>
      <c r="J856" s="80">
        <v>0</v>
      </c>
      <c r="K856" s="80">
        <v>32400000000</v>
      </c>
      <c r="L856" s="80">
        <v>0</v>
      </c>
      <c r="M856" s="80">
        <v>0</v>
      </c>
      <c r="N856" s="80">
        <v>0</v>
      </c>
      <c r="O856" s="80">
        <v>32400000000</v>
      </c>
    </row>
    <row r="857" spans="1:15" x14ac:dyDescent="0.45">
      <c r="A857" s="79" t="s">
        <v>1341</v>
      </c>
      <c r="B857" s="79" t="s">
        <v>1342</v>
      </c>
      <c r="C857" s="79" t="s">
        <v>1343</v>
      </c>
      <c r="D857" s="79" t="s">
        <v>1344</v>
      </c>
      <c r="E857" s="79" t="s">
        <v>1377</v>
      </c>
      <c r="F857" s="79" t="s">
        <v>1378</v>
      </c>
      <c r="G857" s="79" t="s">
        <v>591</v>
      </c>
      <c r="H857" s="79" t="s">
        <v>592</v>
      </c>
      <c r="I857" s="79" t="s">
        <v>1470</v>
      </c>
      <c r="J857" s="80">
        <v>0</v>
      </c>
      <c r="K857" s="80">
        <v>1614023040</v>
      </c>
      <c r="L857" s="80">
        <v>2027018640</v>
      </c>
      <c r="M857" s="80">
        <v>4309709400</v>
      </c>
      <c r="N857" s="80">
        <v>0</v>
      </c>
      <c r="O857" s="80">
        <v>3896713800</v>
      </c>
    </row>
    <row r="858" spans="1:15" x14ac:dyDescent="0.45">
      <c r="A858" s="79" t="s">
        <v>1341</v>
      </c>
      <c r="B858" s="79" t="s">
        <v>1342</v>
      </c>
      <c r="C858" s="79" t="s">
        <v>1343</v>
      </c>
      <c r="D858" s="79" t="s">
        <v>1344</v>
      </c>
      <c r="E858" s="79" t="s">
        <v>1377</v>
      </c>
      <c r="F858" s="79" t="s">
        <v>1378</v>
      </c>
      <c r="G858" s="79" t="s">
        <v>827</v>
      </c>
      <c r="H858" s="79" t="s">
        <v>828</v>
      </c>
      <c r="I858" s="79" t="s">
        <v>1506</v>
      </c>
      <c r="J858" s="80">
        <v>0</v>
      </c>
      <c r="K858" s="80">
        <v>0</v>
      </c>
      <c r="L858" s="80">
        <v>25620000000</v>
      </c>
      <c r="M858" s="80">
        <v>40620000000</v>
      </c>
      <c r="N858" s="80">
        <v>0</v>
      </c>
      <c r="O858" s="80">
        <v>15000000000</v>
      </c>
    </row>
    <row r="859" spans="1:15" x14ac:dyDescent="0.45">
      <c r="A859" s="79" t="s">
        <v>1341</v>
      </c>
      <c r="B859" s="79" t="s">
        <v>1342</v>
      </c>
      <c r="C859" s="79" t="s">
        <v>1343</v>
      </c>
      <c r="D859" s="79" t="s">
        <v>1344</v>
      </c>
      <c r="E859" s="79" t="s">
        <v>1377</v>
      </c>
      <c r="F859" s="79" t="s">
        <v>1378</v>
      </c>
      <c r="G859" s="79" t="s">
        <v>595</v>
      </c>
      <c r="H859" s="79" t="s">
        <v>596</v>
      </c>
      <c r="I859" s="79" t="s">
        <v>1471</v>
      </c>
      <c r="J859" s="80">
        <v>0</v>
      </c>
      <c r="K859" s="80">
        <v>155130623600</v>
      </c>
      <c r="L859" s="80">
        <v>155130623600</v>
      </c>
      <c r="M859" s="80">
        <v>139200178040</v>
      </c>
      <c r="N859" s="80">
        <v>0</v>
      </c>
      <c r="O859" s="80">
        <v>139200178040</v>
      </c>
    </row>
    <row r="860" spans="1:15" x14ac:dyDescent="0.45">
      <c r="A860" s="79" t="s">
        <v>1341</v>
      </c>
      <c r="B860" s="79" t="s">
        <v>1342</v>
      </c>
      <c r="C860" s="79" t="s">
        <v>1343</v>
      </c>
      <c r="D860" s="79" t="s">
        <v>1344</v>
      </c>
      <c r="E860" s="79" t="s">
        <v>1377</v>
      </c>
      <c r="F860" s="79" t="s">
        <v>1378</v>
      </c>
      <c r="G860" s="79" t="s">
        <v>597</v>
      </c>
      <c r="H860" s="79" t="s">
        <v>598</v>
      </c>
      <c r="I860" s="79" t="s">
        <v>444</v>
      </c>
      <c r="J860" s="80">
        <v>0</v>
      </c>
      <c r="K860" s="80">
        <v>0</v>
      </c>
      <c r="L860" s="80">
        <v>126696472</v>
      </c>
      <c r="M860" s="80">
        <v>10335578272</v>
      </c>
      <c r="N860" s="80">
        <v>0</v>
      </c>
      <c r="O860" s="80">
        <v>10208881800</v>
      </c>
    </row>
    <row r="861" spans="1:15" x14ac:dyDescent="0.45">
      <c r="A861" s="79" t="s">
        <v>1341</v>
      </c>
      <c r="B861" s="79" t="s">
        <v>1342</v>
      </c>
      <c r="C861" s="79" t="s">
        <v>1343</v>
      </c>
      <c r="D861" s="79" t="s">
        <v>1344</v>
      </c>
      <c r="E861" s="79" t="s">
        <v>1377</v>
      </c>
      <c r="F861" s="79" t="s">
        <v>1378</v>
      </c>
      <c r="G861" s="79" t="s">
        <v>617</v>
      </c>
      <c r="H861" s="79" t="s">
        <v>618</v>
      </c>
      <c r="I861" s="79" t="s">
        <v>444</v>
      </c>
      <c r="J861" s="80">
        <v>0</v>
      </c>
      <c r="K861" s="80">
        <v>0</v>
      </c>
      <c r="L861" s="80">
        <v>0</v>
      </c>
      <c r="M861" s="80">
        <v>137980150000</v>
      </c>
      <c r="N861" s="80">
        <v>0</v>
      </c>
      <c r="O861" s="80">
        <v>137980150000</v>
      </c>
    </row>
    <row r="862" spans="1:15" x14ac:dyDescent="0.45">
      <c r="A862" s="79" t="s">
        <v>1341</v>
      </c>
      <c r="B862" s="79" t="s">
        <v>1342</v>
      </c>
      <c r="C862" s="79" t="s">
        <v>1343</v>
      </c>
      <c r="D862" s="79" t="s">
        <v>1344</v>
      </c>
      <c r="E862" s="79" t="s">
        <v>1377</v>
      </c>
      <c r="F862" s="79" t="s">
        <v>1378</v>
      </c>
      <c r="G862" s="79" t="s">
        <v>619</v>
      </c>
      <c r="H862" s="79" t="s">
        <v>620</v>
      </c>
      <c r="I862" s="79" t="s">
        <v>444</v>
      </c>
      <c r="J862" s="80">
        <v>0</v>
      </c>
      <c r="K862" s="80">
        <v>104821617500</v>
      </c>
      <c r="L862" s="80">
        <v>114641617500</v>
      </c>
      <c r="M862" s="80">
        <v>147570465000</v>
      </c>
      <c r="N862" s="80">
        <v>0</v>
      </c>
      <c r="O862" s="80">
        <v>137750465000</v>
      </c>
    </row>
    <row r="863" spans="1:15" x14ac:dyDescent="0.45">
      <c r="A863" s="79" t="s">
        <v>1341</v>
      </c>
      <c r="B863" s="79" t="s">
        <v>1342</v>
      </c>
      <c r="C863" s="79" t="s">
        <v>1343</v>
      </c>
      <c r="D863" s="79" t="s">
        <v>1344</v>
      </c>
      <c r="E863" s="79" t="s">
        <v>1377</v>
      </c>
      <c r="F863" s="79" t="s">
        <v>1378</v>
      </c>
      <c r="G863" s="79" t="s">
        <v>621</v>
      </c>
      <c r="H863" s="79" t="s">
        <v>622</v>
      </c>
      <c r="I863" s="79" t="s">
        <v>444</v>
      </c>
      <c r="J863" s="80">
        <v>0</v>
      </c>
      <c r="K863" s="80">
        <v>0</v>
      </c>
      <c r="L863" s="80">
        <v>0</v>
      </c>
      <c r="M863" s="80">
        <v>34835695648</v>
      </c>
      <c r="N863" s="80">
        <v>0</v>
      </c>
      <c r="O863" s="80">
        <v>34835695648</v>
      </c>
    </row>
    <row r="864" spans="1:15" x14ac:dyDescent="0.45">
      <c r="A864" s="79" t="s">
        <v>1341</v>
      </c>
      <c r="B864" s="79" t="s">
        <v>1342</v>
      </c>
      <c r="C864" s="79" t="s">
        <v>1343</v>
      </c>
      <c r="D864" s="79" t="s">
        <v>1344</v>
      </c>
      <c r="E864" s="79" t="s">
        <v>1377</v>
      </c>
      <c r="F864" s="79" t="s">
        <v>1378</v>
      </c>
      <c r="G864" s="79" t="s">
        <v>623</v>
      </c>
      <c r="H864" s="79" t="s">
        <v>624</v>
      </c>
      <c r="I864" s="79" t="s">
        <v>444</v>
      </c>
      <c r="J864" s="80">
        <v>0</v>
      </c>
      <c r="K864" s="80">
        <v>189630000000</v>
      </c>
      <c r="L864" s="80">
        <v>579180000000</v>
      </c>
      <c r="M864" s="80">
        <v>1265117500000</v>
      </c>
      <c r="N864" s="80">
        <v>0</v>
      </c>
      <c r="O864" s="80">
        <v>875567500000</v>
      </c>
    </row>
    <row r="865" spans="1:15" x14ac:dyDescent="0.45">
      <c r="A865" s="79" t="s">
        <v>1341</v>
      </c>
      <c r="B865" s="79" t="s">
        <v>1342</v>
      </c>
      <c r="C865" s="79" t="s">
        <v>1343</v>
      </c>
      <c r="D865" s="79" t="s">
        <v>1344</v>
      </c>
      <c r="E865" s="79" t="s">
        <v>1377</v>
      </c>
      <c r="F865" s="79" t="s">
        <v>1378</v>
      </c>
      <c r="G865" s="79" t="s">
        <v>625</v>
      </c>
      <c r="H865" s="79" t="s">
        <v>626</v>
      </c>
      <c r="I865" s="79" t="s">
        <v>444</v>
      </c>
      <c r="J865" s="80">
        <v>0</v>
      </c>
      <c r="K865" s="80">
        <v>29496950000</v>
      </c>
      <c r="L865" s="80">
        <v>94307150000</v>
      </c>
      <c r="M865" s="80">
        <v>124519920350</v>
      </c>
      <c r="N865" s="80">
        <v>0</v>
      </c>
      <c r="O865" s="80">
        <v>59709720350</v>
      </c>
    </row>
    <row r="866" spans="1:15" x14ac:dyDescent="0.45">
      <c r="A866" s="79" t="s">
        <v>1341</v>
      </c>
      <c r="B866" s="79" t="s">
        <v>1342</v>
      </c>
      <c r="C866" s="79" t="s">
        <v>1343</v>
      </c>
      <c r="D866" s="79" t="s">
        <v>1344</v>
      </c>
      <c r="E866" s="79" t="s">
        <v>1377</v>
      </c>
      <c r="F866" s="79" t="s">
        <v>1378</v>
      </c>
      <c r="G866" s="79" t="s">
        <v>627</v>
      </c>
      <c r="H866" s="79" t="s">
        <v>628</v>
      </c>
      <c r="I866" s="79" t="s">
        <v>444</v>
      </c>
      <c r="J866" s="80">
        <v>0</v>
      </c>
      <c r="K866" s="80">
        <v>123546468750</v>
      </c>
      <c r="L866" s="80">
        <v>0</v>
      </c>
      <c r="M866" s="80">
        <v>0</v>
      </c>
      <c r="N866" s="80">
        <v>0</v>
      </c>
      <c r="O866" s="80">
        <v>123546468750</v>
      </c>
    </row>
    <row r="867" spans="1:15" x14ac:dyDescent="0.45">
      <c r="A867" s="79" t="s">
        <v>1341</v>
      </c>
      <c r="B867" s="79" t="s">
        <v>1342</v>
      </c>
      <c r="C867" s="79" t="s">
        <v>1343</v>
      </c>
      <c r="D867" s="79" t="s">
        <v>1344</v>
      </c>
      <c r="E867" s="79" t="s">
        <v>1377</v>
      </c>
      <c r="F867" s="79" t="s">
        <v>1378</v>
      </c>
      <c r="G867" s="79" t="s">
        <v>676</v>
      </c>
      <c r="H867" s="79" t="s">
        <v>677</v>
      </c>
      <c r="I867" s="79" t="s">
        <v>444</v>
      </c>
      <c r="J867" s="80">
        <v>0</v>
      </c>
      <c r="K867" s="80">
        <v>0</v>
      </c>
      <c r="L867" s="80">
        <v>0</v>
      </c>
      <c r="M867" s="80">
        <v>1093596000</v>
      </c>
      <c r="N867" s="80">
        <v>0</v>
      </c>
      <c r="O867" s="80">
        <v>1093596000</v>
      </c>
    </row>
    <row r="868" spans="1:15" x14ac:dyDescent="0.45">
      <c r="A868" s="79" t="s">
        <v>1341</v>
      </c>
      <c r="B868" s="79" t="s">
        <v>1342</v>
      </c>
      <c r="C868" s="79" t="s">
        <v>1343</v>
      </c>
      <c r="D868" s="79" t="s">
        <v>1344</v>
      </c>
      <c r="E868" s="79" t="s">
        <v>1377</v>
      </c>
      <c r="F868" s="79" t="s">
        <v>1378</v>
      </c>
      <c r="G868" s="79" t="s">
        <v>629</v>
      </c>
      <c r="H868" s="79" t="s">
        <v>630</v>
      </c>
      <c r="I868" s="79" t="s">
        <v>444</v>
      </c>
      <c r="J868" s="80">
        <v>0</v>
      </c>
      <c r="K868" s="80">
        <v>29551263000</v>
      </c>
      <c r="L868" s="80">
        <v>76391020000</v>
      </c>
      <c r="M868" s="80">
        <v>109560805000</v>
      </c>
      <c r="N868" s="80">
        <v>0</v>
      </c>
      <c r="O868" s="80">
        <v>62721048000</v>
      </c>
    </row>
    <row r="869" spans="1:15" x14ac:dyDescent="0.45">
      <c r="A869" s="79" t="s">
        <v>1341</v>
      </c>
      <c r="B869" s="79" t="s">
        <v>1342</v>
      </c>
      <c r="C869" s="79" t="s">
        <v>1343</v>
      </c>
      <c r="D869" s="79" t="s">
        <v>1344</v>
      </c>
      <c r="E869" s="79" t="s">
        <v>1377</v>
      </c>
      <c r="F869" s="79" t="s">
        <v>1378</v>
      </c>
      <c r="G869" s="79" t="s">
        <v>678</v>
      </c>
      <c r="H869" s="79" t="s">
        <v>679</v>
      </c>
      <c r="I869" s="79" t="s">
        <v>444</v>
      </c>
      <c r="J869" s="80">
        <v>0</v>
      </c>
      <c r="K869" s="80">
        <v>0</v>
      </c>
      <c r="L869" s="80">
        <v>628478400</v>
      </c>
      <c r="M869" s="80">
        <v>628478400</v>
      </c>
      <c r="N869" s="80">
        <v>0</v>
      </c>
      <c r="O869" s="80">
        <v>0</v>
      </c>
    </row>
    <row r="870" spans="1:15" x14ac:dyDescent="0.45">
      <c r="A870" s="79" t="s">
        <v>1341</v>
      </c>
      <c r="B870" s="79" t="s">
        <v>1342</v>
      </c>
      <c r="C870" s="79" t="s">
        <v>1343</v>
      </c>
      <c r="D870" s="79" t="s">
        <v>1344</v>
      </c>
      <c r="E870" s="79" t="s">
        <v>1377</v>
      </c>
      <c r="F870" s="79" t="s">
        <v>1378</v>
      </c>
      <c r="G870" s="79" t="s">
        <v>511</v>
      </c>
      <c r="H870" s="79" t="s">
        <v>512</v>
      </c>
      <c r="I870" s="79" t="s">
        <v>444</v>
      </c>
      <c r="J870" s="80">
        <v>0</v>
      </c>
      <c r="K870" s="80">
        <v>159053452600</v>
      </c>
      <c r="L870" s="80">
        <v>89110000000</v>
      </c>
      <c r="M870" s="80">
        <v>174000000000</v>
      </c>
      <c r="N870" s="80">
        <v>0</v>
      </c>
      <c r="O870" s="80">
        <v>243943452600</v>
      </c>
    </row>
    <row r="871" spans="1:15" x14ac:dyDescent="0.45">
      <c r="A871" s="79" t="s">
        <v>1341</v>
      </c>
      <c r="B871" s="79" t="s">
        <v>1342</v>
      </c>
      <c r="C871" s="79" t="s">
        <v>1343</v>
      </c>
      <c r="D871" s="79" t="s">
        <v>1344</v>
      </c>
      <c r="E871" s="79" t="s">
        <v>1377</v>
      </c>
      <c r="F871" s="79" t="s">
        <v>1378</v>
      </c>
      <c r="G871" s="79" t="s">
        <v>702</v>
      </c>
      <c r="H871" s="79" t="s">
        <v>703</v>
      </c>
      <c r="I871" s="79" t="s">
        <v>444</v>
      </c>
      <c r="J871" s="80">
        <v>0</v>
      </c>
      <c r="K871" s="80">
        <v>0</v>
      </c>
      <c r="L871" s="80">
        <v>543485600</v>
      </c>
      <c r="M871" s="80">
        <v>621126400</v>
      </c>
      <c r="N871" s="80">
        <v>0</v>
      </c>
      <c r="O871" s="80">
        <v>77640800</v>
      </c>
    </row>
    <row r="872" spans="1:15" x14ac:dyDescent="0.45">
      <c r="A872" s="79" t="s">
        <v>1341</v>
      </c>
      <c r="B872" s="79" t="s">
        <v>1342</v>
      </c>
      <c r="C872" s="79" t="s">
        <v>1343</v>
      </c>
      <c r="D872" s="79" t="s">
        <v>1344</v>
      </c>
      <c r="E872" s="79" t="s">
        <v>1377</v>
      </c>
      <c r="F872" s="79" t="s">
        <v>1378</v>
      </c>
      <c r="G872" s="79" t="s">
        <v>658</v>
      </c>
      <c r="H872" s="79" t="s">
        <v>659</v>
      </c>
      <c r="I872" s="79" t="s">
        <v>444</v>
      </c>
      <c r="J872" s="80">
        <v>0</v>
      </c>
      <c r="K872" s="80">
        <v>0</v>
      </c>
      <c r="L872" s="80">
        <v>4428897535</v>
      </c>
      <c r="M872" s="80">
        <v>5222677042</v>
      </c>
      <c r="N872" s="80">
        <v>0</v>
      </c>
      <c r="O872" s="80">
        <v>793779507</v>
      </c>
    </row>
    <row r="873" spans="1:15" x14ac:dyDescent="0.45">
      <c r="A873" s="79" t="s">
        <v>1341</v>
      </c>
      <c r="B873" s="79" t="s">
        <v>1342</v>
      </c>
      <c r="C873" s="79" t="s">
        <v>1343</v>
      </c>
      <c r="D873" s="79" t="s">
        <v>1344</v>
      </c>
      <c r="E873" s="79" t="s">
        <v>1377</v>
      </c>
      <c r="F873" s="79" t="s">
        <v>1378</v>
      </c>
      <c r="G873" s="79" t="s">
        <v>680</v>
      </c>
      <c r="H873" s="79" t="s">
        <v>681</v>
      </c>
      <c r="I873" s="79" t="s">
        <v>444</v>
      </c>
      <c r="J873" s="80">
        <v>0</v>
      </c>
      <c r="K873" s="80">
        <v>0</v>
      </c>
      <c r="L873" s="80">
        <v>0</v>
      </c>
      <c r="M873" s="80">
        <v>300000000</v>
      </c>
      <c r="N873" s="80">
        <v>0</v>
      </c>
      <c r="O873" s="80">
        <v>300000000</v>
      </c>
    </row>
    <row r="874" spans="1:15" x14ac:dyDescent="0.45">
      <c r="A874" s="79" t="s">
        <v>1341</v>
      </c>
      <c r="B874" s="79" t="s">
        <v>1342</v>
      </c>
      <c r="C874" s="79" t="s">
        <v>1343</v>
      </c>
      <c r="D874" s="79" t="s">
        <v>1344</v>
      </c>
      <c r="E874" s="79" t="s">
        <v>1377</v>
      </c>
      <c r="F874" s="79" t="s">
        <v>1378</v>
      </c>
      <c r="G874" s="79" t="s">
        <v>605</v>
      </c>
      <c r="H874" s="79" t="s">
        <v>606</v>
      </c>
      <c r="I874" s="79" t="s">
        <v>444</v>
      </c>
      <c r="J874" s="80">
        <v>0</v>
      </c>
      <c r="K874" s="80">
        <v>0</v>
      </c>
      <c r="L874" s="80">
        <v>0</v>
      </c>
      <c r="M874" s="80">
        <v>368011250</v>
      </c>
      <c r="N874" s="80">
        <v>0</v>
      </c>
      <c r="O874" s="80">
        <v>368011250</v>
      </c>
    </row>
    <row r="875" spans="1:15" x14ac:dyDescent="0.45">
      <c r="A875" s="79" t="s">
        <v>1341</v>
      </c>
      <c r="B875" s="79" t="s">
        <v>1342</v>
      </c>
      <c r="C875" s="79" t="s">
        <v>1343</v>
      </c>
      <c r="D875" s="79" t="s">
        <v>1344</v>
      </c>
      <c r="E875" s="79" t="s">
        <v>1377</v>
      </c>
      <c r="F875" s="79" t="s">
        <v>1378</v>
      </c>
      <c r="G875" s="79" t="s">
        <v>513</v>
      </c>
      <c r="H875" s="79" t="s">
        <v>514</v>
      </c>
      <c r="I875" s="79" t="s">
        <v>444</v>
      </c>
      <c r="J875" s="80">
        <v>0</v>
      </c>
      <c r="K875" s="80">
        <v>0</v>
      </c>
      <c r="L875" s="80">
        <v>0</v>
      </c>
      <c r="M875" s="80">
        <v>420000000</v>
      </c>
      <c r="N875" s="80">
        <v>0</v>
      </c>
      <c r="O875" s="80">
        <v>420000000</v>
      </c>
    </row>
    <row r="876" spans="1:15" x14ac:dyDescent="0.45">
      <c r="A876" s="79" t="s">
        <v>1341</v>
      </c>
      <c r="B876" s="79" t="s">
        <v>1342</v>
      </c>
      <c r="C876" s="79" t="s">
        <v>1343</v>
      </c>
      <c r="D876" s="79" t="s">
        <v>1344</v>
      </c>
      <c r="E876" s="79" t="s">
        <v>1377</v>
      </c>
      <c r="F876" s="79" t="s">
        <v>1378</v>
      </c>
      <c r="G876" s="79" t="s">
        <v>660</v>
      </c>
      <c r="H876" s="79" t="s">
        <v>661</v>
      </c>
      <c r="I876" s="79" t="s">
        <v>444</v>
      </c>
      <c r="J876" s="80">
        <v>0</v>
      </c>
      <c r="K876" s="80">
        <v>0</v>
      </c>
      <c r="L876" s="80">
        <v>0</v>
      </c>
      <c r="M876" s="80">
        <v>90000000</v>
      </c>
      <c r="N876" s="80">
        <v>0</v>
      </c>
      <c r="O876" s="80">
        <v>90000000</v>
      </c>
    </row>
    <row r="877" spans="1:15" x14ac:dyDescent="0.45">
      <c r="A877" s="79" t="s">
        <v>1341</v>
      </c>
      <c r="B877" s="79" t="s">
        <v>1342</v>
      </c>
      <c r="C877" s="79" t="s">
        <v>1343</v>
      </c>
      <c r="D877" s="79" t="s">
        <v>1344</v>
      </c>
      <c r="E877" s="79" t="s">
        <v>1377</v>
      </c>
      <c r="F877" s="79" t="s">
        <v>1378</v>
      </c>
      <c r="G877" s="79" t="s">
        <v>631</v>
      </c>
      <c r="H877" s="79" t="s">
        <v>632</v>
      </c>
      <c r="I877" s="79" t="s">
        <v>444</v>
      </c>
      <c r="J877" s="80">
        <v>0</v>
      </c>
      <c r="K877" s="80">
        <v>18922134000</v>
      </c>
      <c r="L877" s="80">
        <v>52343046000</v>
      </c>
      <c r="M877" s="80">
        <v>67087566000</v>
      </c>
      <c r="N877" s="80">
        <v>0</v>
      </c>
      <c r="O877" s="80">
        <v>33666654000</v>
      </c>
    </row>
    <row r="878" spans="1:15" x14ac:dyDescent="0.45">
      <c r="A878" s="79" t="s">
        <v>1341</v>
      </c>
      <c r="B878" s="79" t="s">
        <v>1342</v>
      </c>
      <c r="C878" s="79" t="s">
        <v>1343</v>
      </c>
      <c r="D878" s="79" t="s">
        <v>1344</v>
      </c>
      <c r="E878" s="79" t="s">
        <v>1377</v>
      </c>
      <c r="F878" s="79" t="s">
        <v>1378</v>
      </c>
      <c r="G878" s="79" t="s">
        <v>633</v>
      </c>
      <c r="H878" s="79" t="s">
        <v>634</v>
      </c>
      <c r="I878" s="79" t="s">
        <v>444</v>
      </c>
      <c r="J878" s="80">
        <v>0</v>
      </c>
      <c r="K878" s="80">
        <v>54400500000</v>
      </c>
      <c r="L878" s="80">
        <v>163201500000</v>
      </c>
      <c r="M878" s="80">
        <v>197576500000</v>
      </c>
      <c r="N878" s="80">
        <v>0</v>
      </c>
      <c r="O878" s="80">
        <v>88775500000</v>
      </c>
    </row>
    <row r="879" spans="1:15" x14ac:dyDescent="0.45">
      <c r="A879" s="79" t="s">
        <v>1341</v>
      </c>
      <c r="B879" s="79" t="s">
        <v>1342</v>
      </c>
      <c r="C879" s="79" t="s">
        <v>1343</v>
      </c>
      <c r="D879" s="79" t="s">
        <v>1344</v>
      </c>
      <c r="E879" s="79" t="s">
        <v>1377</v>
      </c>
      <c r="F879" s="79" t="s">
        <v>1378</v>
      </c>
      <c r="G879" s="79" t="s">
        <v>635</v>
      </c>
      <c r="H879" s="79" t="s">
        <v>636</v>
      </c>
      <c r="I879" s="79" t="s">
        <v>444</v>
      </c>
      <c r="J879" s="80">
        <v>0</v>
      </c>
      <c r="K879" s="80">
        <v>0</v>
      </c>
      <c r="L879" s="80">
        <v>0</v>
      </c>
      <c r="M879" s="80">
        <v>142742556500</v>
      </c>
      <c r="N879" s="80">
        <v>0</v>
      </c>
      <c r="O879" s="80">
        <v>142742556500</v>
      </c>
    </row>
    <row r="880" spans="1:15" x14ac:dyDescent="0.45">
      <c r="A880" s="79" t="s">
        <v>1341</v>
      </c>
      <c r="B880" s="79" t="s">
        <v>1342</v>
      </c>
      <c r="C880" s="79" t="s">
        <v>1343</v>
      </c>
      <c r="D880" s="79" t="s">
        <v>1344</v>
      </c>
      <c r="E880" s="79" t="s">
        <v>1377</v>
      </c>
      <c r="F880" s="79" t="s">
        <v>1378</v>
      </c>
      <c r="G880" s="79" t="s">
        <v>609</v>
      </c>
      <c r="H880" s="79" t="s">
        <v>610</v>
      </c>
      <c r="I880" s="79" t="s">
        <v>444</v>
      </c>
      <c r="J880" s="80">
        <v>0</v>
      </c>
      <c r="K880" s="80">
        <v>0</v>
      </c>
      <c r="L880" s="80">
        <v>237000000</v>
      </c>
      <c r="M880" s="80">
        <v>237000000</v>
      </c>
      <c r="N880" s="80">
        <v>0</v>
      </c>
      <c r="O880" s="80">
        <v>0</v>
      </c>
    </row>
    <row r="881" spans="1:15" x14ac:dyDescent="0.45">
      <c r="A881" s="79" t="s">
        <v>1341</v>
      </c>
      <c r="B881" s="79" t="s">
        <v>1342</v>
      </c>
      <c r="C881" s="79" t="s">
        <v>1343</v>
      </c>
      <c r="D881" s="79" t="s">
        <v>1344</v>
      </c>
      <c r="E881" s="79" t="s">
        <v>1377</v>
      </c>
      <c r="F881" s="79" t="s">
        <v>1378</v>
      </c>
      <c r="G881" s="79" t="s">
        <v>637</v>
      </c>
      <c r="H881" s="79" t="s">
        <v>638</v>
      </c>
      <c r="I881" s="79" t="s">
        <v>444</v>
      </c>
      <c r="J881" s="80">
        <v>0</v>
      </c>
      <c r="K881" s="80">
        <v>0</v>
      </c>
      <c r="L881" s="80">
        <v>0</v>
      </c>
      <c r="M881" s="80">
        <v>112185450000</v>
      </c>
      <c r="N881" s="80">
        <v>0</v>
      </c>
      <c r="O881" s="80">
        <v>112185450000</v>
      </c>
    </row>
    <row r="882" spans="1:15" x14ac:dyDescent="0.45">
      <c r="A882" s="79" t="s">
        <v>1341</v>
      </c>
      <c r="B882" s="79" t="s">
        <v>1342</v>
      </c>
      <c r="C882" s="79" t="s">
        <v>1343</v>
      </c>
      <c r="D882" s="79" t="s">
        <v>1344</v>
      </c>
      <c r="E882" s="79" t="s">
        <v>1377</v>
      </c>
      <c r="F882" s="79" t="s">
        <v>1378</v>
      </c>
      <c r="G882" s="79" t="s">
        <v>1367</v>
      </c>
      <c r="H882" s="79" t="s">
        <v>1368</v>
      </c>
      <c r="I882" s="79" t="s">
        <v>444</v>
      </c>
      <c r="J882" s="80">
        <v>0</v>
      </c>
      <c r="K882" s="80">
        <v>0</v>
      </c>
      <c r="L882" s="80">
        <v>0</v>
      </c>
      <c r="M882" s="80">
        <v>420000000</v>
      </c>
      <c r="N882" s="80">
        <v>0</v>
      </c>
      <c r="O882" s="80">
        <v>420000000</v>
      </c>
    </row>
    <row r="883" spans="1:15" x14ac:dyDescent="0.45">
      <c r="A883" s="79" t="s">
        <v>1341</v>
      </c>
      <c r="B883" s="79" t="s">
        <v>1342</v>
      </c>
      <c r="C883" s="79" t="s">
        <v>1343</v>
      </c>
      <c r="D883" s="79" t="s">
        <v>1344</v>
      </c>
      <c r="E883" s="79" t="s">
        <v>1377</v>
      </c>
      <c r="F883" s="79" t="s">
        <v>1378</v>
      </c>
      <c r="G883" s="79" t="s">
        <v>641</v>
      </c>
      <c r="H883" s="79" t="s">
        <v>642</v>
      </c>
      <c r="I883" s="79" t="s">
        <v>444</v>
      </c>
      <c r="J883" s="80">
        <v>0</v>
      </c>
      <c r="K883" s="80">
        <v>259240612750</v>
      </c>
      <c r="L883" s="80">
        <v>0</v>
      </c>
      <c r="M883" s="80">
        <v>0</v>
      </c>
      <c r="N883" s="80">
        <v>0</v>
      </c>
      <c r="O883" s="80">
        <v>259240612750</v>
      </c>
    </row>
    <row r="884" spans="1:15" x14ac:dyDescent="0.45">
      <c r="A884" s="79" t="s">
        <v>1341</v>
      </c>
      <c r="B884" s="79" t="s">
        <v>1342</v>
      </c>
      <c r="C884" s="79" t="s">
        <v>1343</v>
      </c>
      <c r="D884" s="79" t="s">
        <v>1344</v>
      </c>
      <c r="E884" s="79" t="s">
        <v>1377</v>
      </c>
      <c r="F884" s="79" t="s">
        <v>1378</v>
      </c>
      <c r="G884" s="79" t="s">
        <v>645</v>
      </c>
      <c r="H884" s="79" t="s">
        <v>646</v>
      </c>
      <c r="I884" s="79" t="s">
        <v>444</v>
      </c>
      <c r="J884" s="80">
        <v>0</v>
      </c>
      <c r="K884" s="80">
        <v>0</v>
      </c>
      <c r="L884" s="80">
        <v>0</v>
      </c>
      <c r="M884" s="80">
        <v>231287621156</v>
      </c>
      <c r="N884" s="80">
        <v>0</v>
      </c>
      <c r="O884" s="80">
        <v>231287621156</v>
      </c>
    </row>
    <row r="885" spans="1:15" x14ac:dyDescent="0.45">
      <c r="A885" s="79" t="s">
        <v>1341</v>
      </c>
      <c r="B885" s="79" t="s">
        <v>1342</v>
      </c>
      <c r="C885" s="79" t="s">
        <v>1343</v>
      </c>
      <c r="D885" s="79" t="s">
        <v>1344</v>
      </c>
      <c r="E885" s="79" t="s">
        <v>1377</v>
      </c>
      <c r="F885" s="79" t="s">
        <v>1378</v>
      </c>
      <c r="G885" s="79" t="s">
        <v>686</v>
      </c>
      <c r="H885" s="79" t="s">
        <v>687</v>
      </c>
      <c r="I885" s="79" t="s">
        <v>444</v>
      </c>
      <c r="J885" s="80">
        <v>0</v>
      </c>
      <c r="K885" s="80">
        <v>0</v>
      </c>
      <c r="L885" s="80">
        <v>100000000</v>
      </c>
      <c r="M885" s="80">
        <v>100000000</v>
      </c>
      <c r="N885" s="80">
        <v>0</v>
      </c>
      <c r="O885" s="80">
        <v>0</v>
      </c>
    </row>
    <row r="886" spans="1:15" x14ac:dyDescent="0.45">
      <c r="A886" s="79" t="s">
        <v>1341</v>
      </c>
      <c r="B886" s="79" t="s">
        <v>1342</v>
      </c>
      <c r="C886" s="79" t="s">
        <v>1343</v>
      </c>
      <c r="D886" s="79" t="s">
        <v>1344</v>
      </c>
      <c r="E886" s="79" t="s">
        <v>1377</v>
      </c>
      <c r="F886" s="79" t="s">
        <v>1378</v>
      </c>
      <c r="G886" s="79" t="s">
        <v>1369</v>
      </c>
      <c r="H886" s="79" t="s">
        <v>1370</v>
      </c>
      <c r="I886" s="79" t="s">
        <v>444</v>
      </c>
      <c r="J886" s="80">
        <v>0</v>
      </c>
      <c r="K886" s="80">
        <v>0</v>
      </c>
      <c r="L886" s="80">
        <v>0</v>
      </c>
      <c r="M886" s="80">
        <v>36957800000</v>
      </c>
      <c r="N886" s="80">
        <v>0</v>
      </c>
      <c r="O886" s="80">
        <v>36957800000</v>
      </c>
    </row>
    <row r="887" spans="1:15" x14ac:dyDescent="0.45">
      <c r="A887" s="79" t="s">
        <v>1341</v>
      </c>
      <c r="B887" s="79" t="s">
        <v>1342</v>
      </c>
      <c r="C887" s="79" t="s">
        <v>1343</v>
      </c>
      <c r="D887" s="79" t="s">
        <v>1344</v>
      </c>
      <c r="E887" s="79" t="s">
        <v>1377</v>
      </c>
      <c r="F887" s="79" t="s">
        <v>1378</v>
      </c>
      <c r="G887" s="79" t="s">
        <v>1371</v>
      </c>
      <c r="H887" s="79" t="s">
        <v>1372</v>
      </c>
      <c r="I887" s="79" t="s">
        <v>444</v>
      </c>
      <c r="J887" s="80">
        <v>0</v>
      </c>
      <c r="K887" s="80">
        <v>0</v>
      </c>
      <c r="L887" s="80">
        <v>0</v>
      </c>
      <c r="M887" s="80">
        <v>134000000000</v>
      </c>
      <c r="N887" s="80">
        <v>0</v>
      </c>
      <c r="O887" s="80">
        <v>134000000000</v>
      </c>
    </row>
    <row r="888" spans="1:15" x14ac:dyDescent="0.45">
      <c r="A888" s="79" t="s">
        <v>1341</v>
      </c>
      <c r="B888" s="79" t="s">
        <v>1342</v>
      </c>
      <c r="C888" s="79" t="s">
        <v>1343</v>
      </c>
      <c r="D888" s="79" t="s">
        <v>1344</v>
      </c>
      <c r="E888" s="79" t="s">
        <v>1377</v>
      </c>
      <c r="F888" s="79" t="s">
        <v>1378</v>
      </c>
      <c r="G888" s="79" t="s">
        <v>1373</v>
      </c>
      <c r="H888" s="79" t="s">
        <v>1374</v>
      </c>
      <c r="I888" s="79" t="s">
        <v>444</v>
      </c>
      <c r="J888" s="80">
        <v>0</v>
      </c>
      <c r="K888" s="80">
        <v>0</v>
      </c>
      <c r="L888" s="80">
        <v>0</v>
      </c>
      <c r="M888" s="80">
        <v>170700000000</v>
      </c>
      <c r="N888" s="80">
        <v>0</v>
      </c>
      <c r="O888" s="80">
        <v>170700000000</v>
      </c>
    </row>
    <row r="889" spans="1:15" x14ac:dyDescent="0.45">
      <c r="A889" s="79" t="s">
        <v>1341</v>
      </c>
      <c r="B889" s="79" t="s">
        <v>1342</v>
      </c>
      <c r="C889" s="79" t="s">
        <v>1343</v>
      </c>
      <c r="D889" s="79" t="s">
        <v>1344</v>
      </c>
      <c r="E889" s="79" t="s">
        <v>1377</v>
      </c>
      <c r="F889" s="79" t="s">
        <v>1378</v>
      </c>
      <c r="G889" s="79" t="s">
        <v>704</v>
      </c>
      <c r="H889" s="79" t="s">
        <v>705</v>
      </c>
      <c r="I889" s="79" t="s">
        <v>444</v>
      </c>
      <c r="J889" s="80">
        <v>0</v>
      </c>
      <c r="K889" s="80">
        <v>0</v>
      </c>
      <c r="L889" s="80">
        <v>0</v>
      </c>
      <c r="M889" s="80">
        <v>2700000000</v>
      </c>
      <c r="N889" s="80">
        <v>0</v>
      </c>
      <c r="O889" s="80">
        <v>2700000000</v>
      </c>
    </row>
    <row r="890" spans="1:15" x14ac:dyDescent="0.45">
      <c r="A890" s="79" t="s">
        <v>1341</v>
      </c>
      <c r="B890" s="79" t="s">
        <v>1342</v>
      </c>
      <c r="C890" s="79" t="s">
        <v>1343</v>
      </c>
      <c r="D890" s="79" t="s">
        <v>1344</v>
      </c>
      <c r="E890" s="79" t="s">
        <v>1377</v>
      </c>
      <c r="F890" s="79" t="s">
        <v>1378</v>
      </c>
      <c r="G890" s="79" t="s">
        <v>481</v>
      </c>
      <c r="H890" s="79" t="s">
        <v>482</v>
      </c>
      <c r="I890" s="79" t="s">
        <v>444</v>
      </c>
      <c r="J890" s="80">
        <v>0</v>
      </c>
      <c r="K890" s="80">
        <v>300000000</v>
      </c>
      <c r="L890" s="80">
        <v>300000000</v>
      </c>
      <c r="M890" s="80">
        <v>0</v>
      </c>
      <c r="N890" s="80">
        <v>0</v>
      </c>
      <c r="O890" s="80">
        <v>0</v>
      </c>
    </row>
    <row r="891" spans="1:15" x14ac:dyDescent="0.45">
      <c r="A891" s="79" t="s">
        <v>1341</v>
      </c>
      <c r="B891" s="79" t="s">
        <v>1342</v>
      </c>
      <c r="C891" s="79" t="s">
        <v>1343</v>
      </c>
      <c r="D891" s="79" t="s">
        <v>1344</v>
      </c>
      <c r="E891" s="79" t="s">
        <v>1377</v>
      </c>
      <c r="F891" s="79" t="s">
        <v>1378</v>
      </c>
      <c r="G891" s="79" t="s">
        <v>1347</v>
      </c>
      <c r="H891" s="79" t="s">
        <v>1348</v>
      </c>
      <c r="I891" s="79" t="s">
        <v>444</v>
      </c>
      <c r="J891" s="80">
        <v>0</v>
      </c>
      <c r="K891" s="80">
        <v>200000000</v>
      </c>
      <c r="L891" s="80">
        <v>200000000</v>
      </c>
      <c r="M891" s="80">
        <v>0</v>
      </c>
      <c r="N891" s="80">
        <v>0</v>
      </c>
      <c r="O891" s="80">
        <v>0</v>
      </c>
    </row>
    <row r="892" spans="1:15" x14ac:dyDescent="0.45">
      <c r="A892" s="79" t="s">
        <v>1341</v>
      </c>
      <c r="B892" s="79" t="s">
        <v>1342</v>
      </c>
      <c r="C892" s="79" t="s">
        <v>1343</v>
      </c>
      <c r="D892" s="79" t="s">
        <v>1344</v>
      </c>
      <c r="E892" s="79" t="s">
        <v>1377</v>
      </c>
      <c r="F892" s="79" t="s">
        <v>1378</v>
      </c>
      <c r="G892" s="79" t="s">
        <v>1349</v>
      </c>
      <c r="H892" s="79" t="s">
        <v>1350</v>
      </c>
      <c r="I892" s="79" t="s">
        <v>444</v>
      </c>
      <c r="J892" s="80">
        <v>0</v>
      </c>
      <c r="K892" s="80">
        <v>100000000</v>
      </c>
      <c r="L892" s="80">
        <v>100000000</v>
      </c>
      <c r="M892" s="80">
        <v>0</v>
      </c>
      <c r="N892" s="80">
        <v>0</v>
      </c>
      <c r="O892" s="80">
        <v>0</v>
      </c>
    </row>
    <row r="893" spans="1:15" x14ac:dyDescent="0.45">
      <c r="A893" s="79" t="s">
        <v>1341</v>
      </c>
      <c r="B893" s="79" t="s">
        <v>1342</v>
      </c>
      <c r="C893" s="79" t="s">
        <v>1343</v>
      </c>
      <c r="D893" s="79" t="s">
        <v>1344</v>
      </c>
      <c r="E893" s="79" t="s">
        <v>1377</v>
      </c>
      <c r="F893" s="79" t="s">
        <v>1378</v>
      </c>
      <c r="G893" s="79" t="s">
        <v>1351</v>
      </c>
      <c r="H893" s="79" t="s">
        <v>1352</v>
      </c>
      <c r="I893" s="79" t="s">
        <v>444</v>
      </c>
      <c r="J893" s="80">
        <v>0</v>
      </c>
      <c r="K893" s="80">
        <v>100000000</v>
      </c>
      <c r="L893" s="80">
        <v>100000000</v>
      </c>
      <c r="M893" s="80">
        <v>0</v>
      </c>
      <c r="N893" s="80">
        <v>0</v>
      </c>
      <c r="O893" s="80">
        <v>0</v>
      </c>
    </row>
    <row r="894" spans="1:15" x14ac:dyDescent="0.45">
      <c r="A894" s="79" t="s">
        <v>1341</v>
      </c>
      <c r="B894" s="79" t="s">
        <v>1342</v>
      </c>
      <c r="C894" s="79" t="s">
        <v>1343</v>
      </c>
      <c r="D894" s="79" t="s">
        <v>1344</v>
      </c>
      <c r="E894" s="79" t="s">
        <v>1377</v>
      </c>
      <c r="F894" s="79" t="s">
        <v>1378</v>
      </c>
      <c r="G894" s="79" t="s">
        <v>1353</v>
      </c>
      <c r="H894" s="79" t="s">
        <v>1354</v>
      </c>
      <c r="I894" s="79" t="s">
        <v>444</v>
      </c>
      <c r="J894" s="80">
        <v>0</v>
      </c>
      <c r="K894" s="80">
        <v>300000000</v>
      </c>
      <c r="L894" s="80">
        <v>300000000</v>
      </c>
      <c r="M894" s="80">
        <v>0</v>
      </c>
      <c r="N894" s="80">
        <v>0</v>
      </c>
      <c r="O894" s="80">
        <v>0</v>
      </c>
    </row>
    <row r="895" spans="1:15" x14ac:dyDescent="0.45">
      <c r="A895" s="79" t="s">
        <v>1341</v>
      </c>
      <c r="B895" s="79" t="s">
        <v>1342</v>
      </c>
      <c r="C895" s="79" t="s">
        <v>1343</v>
      </c>
      <c r="D895" s="79" t="s">
        <v>1344</v>
      </c>
      <c r="E895" s="79" t="s">
        <v>1377</v>
      </c>
      <c r="F895" s="79" t="s">
        <v>1378</v>
      </c>
      <c r="G895" s="79" t="s">
        <v>1355</v>
      </c>
      <c r="H895" s="79" t="s">
        <v>1356</v>
      </c>
      <c r="I895" s="79" t="s">
        <v>444</v>
      </c>
      <c r="J895" s="80">
        <v>0</v>
      </c>
      <c r="K895" s="80">
        <v>300000000</v>
      </c>
      <c r="L895" s="80">
        <v>300000000</v>
      </c>
      <c r="M895" s="80">
        <v>0</v>
      </c>
      <c r="N895" s="80">
        <v>0</v>
      </c>
      <c r="O895" s="80">
        <v>0</v>
      </c>
    </row>
    <row r="896" spans="1:15" x14ac:dyDescent="0.45">
      <c r="A896" s="79" t="s">
        <v>1341</v>
      </c>
      <c r="B896" s="79" t="s">
        <v>1342</v>
      </c>
      <c r="C896" s="79" t="s">
        <v>1343</v>
      </c>
      <c r="D896" s="79" t="s">
        <v>1344</v>
      </c>
      <c r="E896" s="79" t="s">
        <v>1377</v>
      </c>
      <c r="F896" s="79" t="s">
        <v>1378</v>
      </c>
      <c r="G896" s="79" t="s">
        <v>1357</v>
      </c>
      <c r="H896" s="79" t="s">
        <v>1358</v>
      </c>
      <c r="I896" s="79" t="s">
        <v>444</v>
      </c>
      <c r="J896" s="80">
        <v>0</v>
      </c>
      <c r="K896" s="80">
        <v>200000000</v>
      </c>
      <c r="L896" s="80">
        <v>200000000</v>
      </c>
      <c r="M896" s="80">
        <v>0</v>
      </c>
      <c r="N896" s="80">
        <v>0</v>
      </c>
      <c r="O896" s="80">
        <v>0</v>
      </c>
    </row>
    <row r="897" spans="1:16" x14ac:dyDescent="0.45">
      <c r="A897" s="79" t="s">
        <v>1341</v>
      </c>
      <c r="B897" s="79" t="s">
        <v>1342</v>
      </c>
      <c r="C897" s="79" t="s">
        <v>1343</v>
      </c>
      <c r="D897" s="79" t="s">
        <v>1344</v>
      </c>
      <c r="E897" s="79" t="s">
        <v>1377</v>
      </c>
      <c r="F897" s="79" t="s">
        <v>1378</v>
      </c>
      <c r="G897" s="79" t="s">
        <v>662</v>
      </c>
      <c r="H897" s="79" t="s">
        <v>663</v>
      </c>
      <c r="I897" s="79" t="s">
        <v>444</v>
      </c>
      <c r="J897" s="80">
        <v>0</v>
      </c>
      <c r="K897" s="80">
        <v>0</v>
      </c>
      <c r="L897" s="80">
        <v>0</v>
      </c>
      <c r="M897" s="80">
        <v>40000000</v>
      </c>
      <c r="N897" s="80">
        <v>0</v>
      </c>
      <c r="O897" s="80">
        <v>40000000</v>
      </c>
    </row>
    <row r="898" spans="1:16" x14ac:dyDescent="0.45">
      <c r="A898" s="79" t="s">
        <v>1341</v>
      </c>
      <c r="B898" s="79" t="s">
        <v>1342</v>
      </c>
      <c r="C898" s="79" t="s">
        <v>1379</v>
      </c>
      <c r="D898" s="79" t="s">
        <v>1380</v>
      </c>
      <c r="E898" s="79" t="s">
        <v>1381</v>
      </c>
      <c r="F898" s="79" t="s">
        <v>1382</v>
      </c>
      <c r="G898" s="79" t="s">
        <v>571</v>
      </c>
      <c r="H898" s="79" t="s">
        <v>572</v>
      </c>
      <c r="I898" s="79" t="s">
        <v>1459</v>
      </c>
      <c r="J898" s="80">
        <v>343146031878</v>
      </c>
      <c r="K898" s="80">
        <v>0</v>
      </c>
      <c r="L898" s="80">
        <v>71441066880</v>
      </c>
      <c r="M898" s="80">
        <v>414587098758</v>
      </c>
      <c r="N898" s="80">
        <v>0</v>
      </c>
      <c r="O898" s="80">
        <v>0</v>
      </c>
    </row>
    <row r="899" spans="1:16" x14ac:dyDescent="0.45">
      <c r="A899" s="79" t="s">
        <v>1341</v>
      </c>
      <c r="B899" s="79" t="s">
        <v>1342</v>
      </c>
      <c r="C899" s="79" t="s">
        <v>1379</v>
      </c>
      <c r="D899" s="79" t="s">
        <v>1380</v>
      </c>
      <c r="E899" s="79" t="s">
        <v>1381</v>
      </c>
      <c r="F899" s="79" t="s">
        <v>1382</v>
      </c>
      <c r="G899" s="79" t="s">
        <v>546</v>
      </c>
      <c r="H899" s="79" t="s">
        <v>547</v>
      </c>
      <c r="I899" s="79" t="s">
        <v>1460</v>
      </c>
      <c r="J899" s="80">
        <v>4800000000</v>
      </c>
      <c r="K899" s="80">
        <v>0</v>
      </c>
      <c r="L899" s="80">
        <v>6000000000</v>
      </c>
      <c r="M899" s="80">
        <v>10800000000</v>
      </c>
      <c r="N899" s="80">
        <v>0</v>
      </c>
      <c r="O899" s="80">
        <v>0</v>
      </c>
    </row>
    <row r="900" spans="1:16" x14ac:dyDescent="0.45">
      <c r="A900" s="79" t="s">
        <v>1341</v>
      </c>
      <c r="B900" s="79" t="s">
        <v>1342</v>
      </c>
      <c r="C900" s="79" t="s">
        <v>1379</v>
      </c>
      <c r="D900" s="79" t="s">
        <v>1380</v>
      </c>
      <c r="E900" s="79" t="s">
        <v>1381</v>
      </c>
      <c r="F900" s="79" t="s">
        <v>1382</v>
      </c>
      <c r="G900" s="79" t="s">
        <v>548</v>
      </c>
      <c r="H900" s="79" t="s">
        <v>549</v>
      </c>
      <c r="I900" s="79" t="s">
        <v>1461</v>
      </c>
      <c r="J900" s="80">
        <v>0</v>
      </c>
      <c r="K900" s="80">
        <v>0</v>
      </c>
      <c r="L900" s="80">
        <v>960000000</v>
      </c>
      <c r="M900" s="80">
        <v>960000000</v>
      </c>
      <c r="N900" s="80">
        <v>0</v>
      </c>
      <c r="O900" s="80">
        <v>0</v>
      </c>
    </row>
    <row r="901" spans="1:16" x14ac:dyDescent="0.45">
      <c r="A901" s="79" t="s">
        <v>1341</v>
      </c>
      <c r="B901" s="79" t="s">
        <v>1342</v>
      </c>
      <c r="C901" s="79" t="s">
        <v>1379</v>
      </c>
      <c r="D901" s="79" t="s">
        <v>1380</v>
      </c>
      <c r="E901" s="79" t="s">
        <v>1381</v>
      </c>
      <c r="F901" s="79" t="s">
        <v>1382</v>
      </c>
      <c r="G901" s="79" t="s">
        <v>550</v>
      </c>
      <c r="H901" s="79" t="s">
        <v>551</v>
      </c>
      <c r="I901" s="79" t="s">
        <v>444</v>
      </c>
      <c r="J901" s="80">
        <v>0</v>
      </c>
      <c r="K901" s="80">
        <v>0</v>
      </c>
      <c r="L901" s="80">
        <v>1280000000</v>
      </c>
      <c r="M901" s="80">
        <v>1280000000</v>
      </c>
      <c r="N901" s="80">
        <v>0</v>
      </c>
      <c r="O901" s="80">
        <v>0</v>
      </c>
    </row>
    <row r="902" spans="1:16" x14ac:dyDescent="0.45">
      <c r="A902" s="79" t="s">
        <v>1341</v>
      </c>
      <c r="B902" s="79" t="s">
        <v>1342</v>
      </c>
      <c r="C902" s="79" t="s">
        <v>1379</v>
      </c>
      <c r="D902" s="79" t="s">
        <v>1380</v>
      </c>
      <c r="E902" s="79" t="s">
        <v>1381</v>
      </c>
      <c r="F902" s="79" t="s">
        <v>1382</v>
      </c>
      <c r="G902" s="79" t="s">
        <v>552</v>
      </c>
      <c r="H902" s="79" t="s">
        <v>553</v>
      </c>
      <c r="I902" s="79" t="s">
        <v>444</v>
      </c>
      <c r="J902" s="80">
        <v>0</v>
      </c>
      <c r="K902" s="80">
        <v>0</v>
      </c>
      <c r="L902" s="80">
        <v>4800000000</v>
      </c>
      <c r="M902" s="80">
        <v>4800000000</v>
      </c>
      <c r="N902" s="80">
        <v>0</v>
      </c>
      <c r="O902" s="80">
        <v>0</v>
      </c>
    </row>
    <row r="903" spans="1:16" x14ac:dyDescent="0.45">
      <c r="A903" s="79" t="s">
        <v>1341</v>
      </c>
      <c r="B903" s="79" t="s">
        <v>1342</v>
      </c>
      <c r="C903" s="79" t="s">
        <v>1379</v>
      </c>
      <c r="D903" s="79" t="s">
        <v>1380</v>
      </c>
      <c r="E903" s="79" t="s">
        <v>1381</v>
      </c>
      <c r="F903" s="79" t="s">
        <v>1382</v>
      </c>
      <c r="G903" s="79" t="s">
        <v>554</v>
      </c>
      <c r="H903" s="79" t="s">
        <v>555</v>
      </c>
      <c r="I903" s="79" t="s">
        <v>444</v>
      </c>
      <c r="J903" s="80">
        <v>0</v>
      </c>
      <c r="K903" s="80">
        <v>0</v>
      </c>
      <c r="L903" s="80">
        <v>1250000000</v>
      </c>
      <c r="M903" s="80">
        <v>1250000000</v>
      </c>
      <c r="N903" s="80">
        <v>0</v>
      </c>
      <c r="O903" s="80">
        <v>0</v>
      </c>
    </row>
    <row r="904" spans="1:16" x14ac:dyDescent="0.45">
      <c r="A904" s="79" t="s">
        <v>1341</v>
      </c>
      <c r="B904" s="79" t="s">
        <v>1342</v>
      </c>
      <c r="C904" s="79" t="s">
        <v>1379</v>
      </c>
      <c r="D904" s="79" t="s">
        <v>1380</v>
      </c>
      <c r="E904" s="79" t="s">
        <v>1381</v>
      </c>
      <c r="F904" s="79" t="s">
        <v>1382</v>
      </c>
      <c r="G904" s="79" t="s">
        <v>556</v>
      </c>
      <c r="H904" s="79" t="s">
        <v>557</v>
      </c>
      <c r="I904" s="79" t="s">
        <v>444</v>
      </c>
      <c r="J904" s="80">
        <v>0</v>
      </c>
      <c r="K904" s="80">
        <v>0</v>
      </c>
      <c r="L904" s="80">
        <v>5250000000</v>
      </c>
      <c r="M904" s="80">
        <v>5250000000</v>
      </c>
      <c r="N904" s="80">
        <v>0</v>
      </c>
      <c r="O904" s="80">
        <v>0</v>
      </c>
    </row>
    <row r="905" spans="1:16" x14ac:dyDescent="0.45">
      <c r="A905" s="79" t="s">
        <v>1341</v>
      </c>
      <c r="B905" s="79" t="s">
        <v>1342</v>
      </c>
      <c r="C905" s="79" t="s">
        <v>1379</v>
      </c>
      <c r="D905" s="79" t="s">
        <v>1380</v>
      </c>
      <c r="E905" s="79" t="s">
        <v>1381</v>
      </c>
      <c r="F905" s="79" t="s">
        <v>1382</v>
      </c>
      <c r="G905" s="79" t="s">
        <v>558</v>
      </c>
      <c r="H905" s="79" t="s">
        <v>559</v>
      </c>
      <c r="I905" s="79" t="s">
        <v>444</v>
      </c>
      <c r="J905" s="80">
        <v>0</v>
      </c>
      <c r="K905" s="80">
        <v>0</v>
      </c>
      <c r="L905" s="80">
        <v>935150000</v>
      </c>
      <c r="M905" s="80">
        <v>935150000</v>
      </c>
      <c r="N905" s="80">
        <v>0</v>
      </c>
      <c r="O905" s="80">
        <v>0</v>
      </c>
    </row>
    <row r="906" spans="1:16" x14ac:dyDescent="0.45">
      <c r="A906" s="79" t="s">
        <v>1341</v>
      </c>
      <c r="B906" s="79" t="s">
        <v>1342</v>
      </c>
      <c r="C906" s="79" t="s">
        <v>1379</v>
      </c>
      <c r="D906" s="79" t="s">
        <v>1380</v>
      </c>
      <c r="E906" s="79" t="s">
        <v>1381</v>
      </c>
      <c r="F906" s="79" t="s">
        <v>1382</v>
      </c>
      <c r="G906" s="79" t="s">
        <v>560</v>
      </c>
      <c r="H906" s="79" t="s">
        <v>561</v>
      </c>
      <c r="I906" s="79" t="s">
        <v>444</v>
      </c>
      <c r="J906" s="80">
        <v>0</v>
      </c>
      <c r="K906" s="80">
        <v>0</v>
      </c>
      <c r="L906" s="80">
        <v>1000000000</v>
      </c>
      <c r="M906" s="80">
        <v>1000000000</v>
      </c>
      <c r="N906" s="80">
        <v>0</v>
      </c>
      <c r="O906" s="80">
        <v>0</v>
      </c>
    </row>
    <row r="907" spans="1:16" x14ac:dyDescent="0.45">
      <c r="A907" s="79" t="s">
        <v>1341</v>
      </c>
      <c r="B907" s="79" t="s">
        <v>1342</v>
      </c>
      <c r="C907" s="79" t="s">
        <v>1379</v>
      </c>
      <c r="D907" s="79" t="s">
        <v>1380</v>
      </c>
      <c r="E907" s="79" t="s">
        <v>1381</v>
      </c>
      <c r="F907" s="79" t="s">
        <v>1382</v>
      </c>
      <c r="G907" s="79" t="s">
        <v>562</v>
      </c>
      <c r="H907" s="79" t="s">
        <v>563</v>
      </c>
      <c r="I907" s="79" t="s">
        <v>444</v>
      </c>
      <c r="J907" s="80">
        <v>0</v>
      </c>
      <c r="K907" s="80">
        <v>0</v>
      </c>
      <c r="L907" s="80">
        <v>1000000000</v>
      </c>
      <c r="M907" s="80">
        <v>1000000000</v>
      </c>
      <c r="N907" s="80">
        <v>0</v>
      </c>
      <c r="O907" s="80">
        <v>0</v>
      </c>
    </row>
    <row r="908" spans="1:16" x14ac:dyDescent="0.45">
      <c r="A908" s="79" t="s">
        <v>1341</v>
      </c>
      <c r="B908" s="79" t="s">
        <v>1342</v>
      </c>
      <c r="C908" s="79" t="s">
        <v>1379</v>
      </c>
      <c r="D908" s="79" t="s">
        <v>1380</v>
      </c>
      <c r="E908" s="79" t="s">
        <v>1381</v>
      </c>
      <c r="F908" s="79" t="s">
        <v>1382</v>
      </c>
      <c r="G908" s="79" t="s">
        <v>515</v>
      </c>
      <c r="H908" s="79" t="s">
        <v>516</v>
      </c>
      <c r="I908" s="79" t="s">
        <v>444</v>
      </c>
      <c r="J908" s="80">
        <v>0</v>
      </c>
      <c r="K908" s="80">
        <v>0</v>
      </c>
      <c r="L908" s="80">
        <v>5000000000</v>
      </c>
      <c r="M908" s="80">
        <v>0</v>
      </c>
      <c r="N908" s="93">
        <v>5000000000</v>
      </c>
      <c r="O908" s="80">
        <v>0</v>
      </c>
      <c r="P908" s="103" t="s">
        <v>1695</v>
      </c>
    </row>
    <row r="909" spans="1:16" x14ac:dyDescent="0.45">
      <c r="A909" s="79" t="s">
        <v>1341</v>
      </c>
      <c r="B909" s="79" t="s">
        <v>1342</v>
      </c>
      <c r="C909" s="79" t="s">
        <v>1379</v>
      </c>
      <c r="D909" s="79" t="s">
        <v>1380</v>
      </c>
      <c r="E909" s="79" t="s">
        <v>1383</v>
      </c>
      <c r="F909" s="79" t="s">
        <v>1384</v>
      </c>
      <c r="G909" s="79" t="s">
        <v>465</v>
      </c>
      <c r="H909" s="79" t="s">
        <v>466</v>
      </c>
      <c r="I909" s="79" t="s">
        <v>1449</v>
      </c>
      <c r="J909" s="80">
        <v>0</v>
      </c>
      <c r="K909" s="80">
        <v>0</v>
      </c>
      <c r="L909" s="80">
        <v>8500000000000</v>
      </c>
      <c r="M909" s="80">
        <v>0</v>
      </c>
      <c r="N909" s="93">
        <v>8500000000000</v>
      </c>
      <c r="O909" s="80">
        <v>0</v>
      </c>
      <c r="P909" s="103" t="s">
        <v>1695</v>
      </c>
    </row>
    <row r="910" spans="1:16" x14ac:dyDescent="0.45">
      <c r="A910" s="79" t="s">
        <v>1341</v>
      </c>
      <c r="B910" s="79" t="s">
        <v>1342</v>
      </c>
      <c r="C910" s="79" t="s">
        <v>1379</v>
      </c>
      <c r="D910" s="79" t="s">
        <v>1380</v>
      </c>
      <c r="E910" s="79" t="s">
        <v>1385</v>
      </c>
      <c r="F910" s="79" t="s">
        <v>1386</v>
      </c>
      <c r="G910" s="79" t="s">
        <v>465</v>
      </c>
      <c r="H910" s="79" t="s">
        <v>466</v>
      </c>
      <c r="I910" s="79" t="s">
        <v>1449</v>
      </c>
      <c r="J910" s="80">
        <v>0</v>
      </c>
      <c r="K910" s="80">
        <v>0</v>
      </c>
      <c r="L910" s="80">
        <v>0</v>
      </c>
      <c r="M910" s="80">
        <v>8500000000000</v>
      </c>
      <c r="N910" s="80">
        <v>0</v>
      </c>
      <c r="O910" s="80">
        <v>8500000000000</v>
      </c>
    </row>
    <row r="911" spans="1:16" x14ac:dyDescent="0.45">
      <c r="A911" s="79" t="s">
        <v>1341</v>
      </c>
      <c r="B911" s="79" t="s">
        <v>1342</v>
      </c>
      <c r="C911" s="79" t="s">
        <v>1379</v>
      </c>
      <c r="D911" s="79" t="s">
        <v>1380</v>
      </c>
      <c r="E911" s="79" t="s">
        <v>1385</v>
      </c>
      <c r="F911" s="79" t="s">
        <v>1386</v>
      </c>
      <c r="G911" s="79" t="s">
        <v>571</v>
      </c>
      <c r="H911" s="79" t="s">
        <v>572</v>
      </c>
      <c r="I911" s="79" t="s">
        <v>1459</v>
      </c>
      <c r="J911" s="80">
        <v>0</v>
      </c>
      <c r="K911" s="80">
        <v>343146031878</v>
      </c>
      <c r="L911" s="80">
        <v>414587098758</v>
      </c>
      <c r="M911" s="80">
        <v>71441066880</v>
      </c>
      <c r="N911" s="80">
        <v>0</v>
      </c>
      <c r="O911" s="80">
        <v>0</v>
      </c>
    </row>
    <row r="912" spans="1:16" x14ac:dyDescent="0.45">
      <c r="A912" s="79" t="s">
        <v>1341</v>
      </c>
      <c r="B912" s="79" t="s">
        <v>1342</v>
      </c>
      <c r="C912" s="79" t="s">
        <v>1379</v>
      </c>
      <c r="D912" s="79" t="s">
        <v>1380</v>
      </c>
      <c r="E912" s="79" t="s">
        <v>1385</v>
      </c>
      <c r="F912" s="79" t="s">
        <v>1386</v>
      </c>
      <c r="G912" s="79" t="s">
        <v>546</v>
      </c>
      <c r="H912" s="79" t="s">
        <v>547</v>
      </c>
      <c r="I912" s="79" t="s">
        <v>1460</v>
      </c>
      <c r="J912" s="80">
        <v>0</v>
      </c>
      <c r="K912" s="80">
        <v>4800000000</v>
      </c>
      <c r="L912" s="80">
        <v>10800000000</v>
      </c>
      <c r="M912" s="80">
        <v>6000000000</v>
      </c>
      <c r="N912" s="80">
        <v>0</v>
      </c>
      <c r="O912" s="80">
        <v>0</v>
      </c>
    </row>
    <row r="913" spans="1:17" x14ac:dyDescent="0.45">
      <c r="A913" s="79" t="s">
        <v>1341</v>
      </c>
      <c r="B913" s="79" t="s">
        <v>1342</v>
      </c>
      <c r="C913" s="79" t="s">
        <v>1379</v>
      </c>
      <c r="D913" s="79" t="s">
        <v>1380</v>
      </c>
      <c r="E913" s="79" t="s">
        <v>1385</v>
      </c>
      <c r="F913" s="79" t="s">
        <v>1386</v>
      </c>
      <c r="G913" s="79" t="s">
        <v>548</v>
      </c>
      <c r="H913" s="79" t="s">
        <v>549</v>
      </c>
      <c r="I913" s="79" t="s">
        <v>1461</v>
      </c>
      <c r="J913" s="80">
        <v>0</v>
      </c>
      <c r="K913" s="80">
        <v>0</v>
      </c>
      <c r="L913" s="80">
        <v>960000000</v>
      </c>
      <c r="M913" s="80">
        <v>960000000</v>
      </c>
      <c r="N913" s="80">
        <v>0</v>
      </c>
      <c r="O913" s="80">
        <v>0</v>
      </c>
    </row>
    <row r="914" spans="1:17" x14ac:dyDescent="0.45">
      <c r="A914" s="79" t="s">
        <v>1341</v>
      </c>
      <c r="B914" s="79" t="s">
        <v>1342</v>
      </c>
      <c r="C914" s="79" t="s">
        <v>1379</v>
      </c>
      <c r="D914" s="79" t="s">
        <v>1380</v>
      </c>
      <c r="E914" s="79" t="s">
        <v>1385</v>
      </c>
      <c r="F914" s="79" t="s">
        <v>1386</v>
      </c>
      <c r="G914" s="79" t="s">
        <v>550</v>
      </c>
      <c r="H914" s="79" t="s">
        <v>551</v>
      </c>
      <c r="I914" s="79" t="s">
        <v>444</v>
      </c>
      <c r="J914" s="80">
        <v>0</v>
      </c>
      <c r="K914" s="80">
        <v>0</v>
      </c>
      <c r="L914" s="80">
        <v>1280000000</v>
      </c>
      <c r="M914" s="80">
        <v>1280000000</v>
      </c>
      <c r="N914" s="80">
        <v>0</v>
      </c>
      <c r="O914" s="80">
        <v>0</v>
      </c>
    </row>
    <row r="915" spans="1:17" x14ac:dyDescent="0.45">
      <c r="A915" s="79" t="s">
        <v>1341</v>
      </c>
      <c r="B915" s="79" t="s">
        <v>1342</v>
      </c>
      <c r="C915" s="79" t="s">
        <v>1379</v>
      </c>
      <c r="D915" s="79" t="s">
        <v>1380</v>
      </c>
      <c r="E915" s="79" t="s">
        <v>1385</v>
      </c>
      <c r="F915" s="79" t="s">
        <v>1386</v>
      </c>
      <c r="G915" s="79" t="s">
        <v>552</v>
      </c>
      <c r="H915" s="79" t="s">
        <v>553</v>
      </c>
      <c r="I915" s="79" t="s">
        <v>444</v>
      </c>
      <c r="J915" s="80">
        <v>0</v>
      </c>
      <c r="K915" s="80">
        <v>0</v>
      </c>
      <c r="L915" s="80">
        <v>4800000000</v>
      </c>
      <c r="M915" s="80">
        <v>4800000000</v>
      </c>
      <c r="N915" s="80">
        <v>0</v>
      </c>
      <c r="O915" s="80">
        <v>0</v>
      </c>
    </row>
    <row r="916" spans="1:17" x14ac:dyDescent="0.45">
      <c r="A916" s="79" t="s">
        <v>1341</v>
      </c>
      <c r="B916" s="79" t="s">
        <v>1342</v>
      </c>
      <c r="C916" s="79" t="s">
        <v>1379</v>
      </c>
      <c r="D916" s="79" t="s">
        <v>1380</v>
      </c>
      <c r="E916" s="79" t="s">
        <v>1385</v>
      </c>
      <c r="F916" s="79" t="s">
        <v>1386</v>
      </c>
      <c r="G916" s="79" t="s">
        <v>554</v>
      </c>
      <c r="H916" s="79" t="s">
        <v>555</v>
      </c>
      <c r="I916" s="79" t="s">
        <v>444</v>
      </c>
      <c r="J916" s="80">
        <v>0</v>
      </c>
      <c r="K916" s="80">
        <v>0</v>
      </c>
      <c r="L916" s="80">
        <v>1250000000</v>
      </c>
      <c r="M916" s="80">
        <v>1250000000</v>
      </c>
      <c r="N916" s="80">
        <v>0</v>
      </c>
      <c r="O916" s="80">
        <v>0</v>
      </c>
    </row>
    <row r="917" spans="1:17" x14ac:dyDescent="0.45">
      <c r="A917" s="79" t="s">
        <v>1341</v>
      </c>
      <c r="B917" s="79" t="s">
        <v>1342</v>
      </c>
      <c r="C917" s="79" t="s">
        <v>1379</v>
      </c>
      <c r="D917" s="79" t="s">
        <v>1380</v>
      </c>
      <c r="E917" s="79" t="s">
        <v>1385</v>
      </c>
      <c r="F917" s="79" t="s">
        <v>1386</v>
      </c>
      <c r="G917" s="79" t="s">
        <v>556</v>
      </c>
      <c r="H917" s="79" t="s">
        <v>557</v>
      </c>
      <c r="I917" s="79" t="s">
        <v>444</v>
      </c>
      <c r="J917" s="80">
        <v>0</v>
      </c>
      <c r="K917" s="80">
        <v>0</v>
      </c>
      <c r="L917" s="80">
        <v>5250000000</v>
      </c>
      <c r="M917" s="80">
        <v>5250000000</v>
      </c>
      <c r="N917" s="80">
        <v>0</v>
      </c>
      <c r="O917" s="80">
        <v>0</v>
      </c>
    </row>
    <row r="918" spans="1:17" x14ac:dyDescent="0.45">
      <c r="A918" s="79" t="s">
        <v>1341</v>
      </c>
      <c r="B918" s="79" t="s">
        <v>1342</v>
      </c>
      <c r="C918" s="79" t="s">
        <v>1379</v>
      </c>
      <c r="D918" s="79" t="s">
        <v>1380</v>
      </c>
      <c r="E918" s="79" t="s">
        <v>1385</v>
      </c>
      <c r="F918" s="79" t="s">
        <v>1386</v>
      </c>
      <c r="G918" s="79" t="s">
        <v>558</v>
      </c>
      <c r="H918" s="79" t="s">
        <v>559</v>
      </c>
      <c r="I918" s="79" t="s">
        <v>444</v>
      </c>
      <c r="J918" s="80">
        <v>0</v>
      </c>
      <c r="K918" s="80">
        <v>0</v>
      </c>
      <c r="L918" s="80">
        <v>935150000</v>
      </c>
      <c r="M918" s="80">
        <v>935150000</v>
      </c>
      <c r="N918" s="80">
        <v>0</v>
      </c>
      <c r="O918" s="80">
        <v>0</v>
      </c>
    </row>
    <row r="919" spans="1:17" x14ac:dyDescent="0.45">
      <c r="A919" s="79" t="s">
        <v>1341</v>
      </c>
      <c r="B919" s="79" t="s">
        <v>1342</v>
      </c>
      <c r="C919" s="79" t="s">
        <v>1379</v>
      </c>
      <c r="D919" s="79" t="s">
        <v>1380</v>
      </c>
      <c r="E919" s="79" t="s">
        <v>1385</v>
      </c>
      <c r="F919" s="79" t="s">
        <v>1386</v>
      </c>
      <c r="G919" s="79" t="s">
        <v>560</v>
      </c>
      <c r="H919" s="79" t="s">
        <v>561</v>
      </c>
      <c r="I919" s="79" t="s">
        <v>444</v>
      </c>
      <c r="J919" s="80">
        <v>0</v>
      </c>
      <c r="K919" s="80">
        <v>0</v>
      </c>
      <c r="L919" s="80">
        <v>1000000000</v>
      </c>
      <c r="M919" s="80">
        <v>1000000000</v>
      </c>
      <c r="N919" s="80">
        <v>0</v>
      </c>
      <c r="O919" s="80">
        <v>0</v>
      </c>
    </row>
    <row r="920" spans="1:17" x14ac:dyDescent="0.45">
      <c r="A920" s="79" t="s">
        <v>1341</v>
      </c>
      <c r="B920" s="79" t="s">
        <v>1342</v>
      </c>
      <c r="C920" s="79" t="s">
        <v>1379</v>
      </c>
      <c r="D920" s="79" t="s">
        <v>1380</v>
      </c>
      <c r="E920" s="79" t="s">
        <v>1385</v>
      </c>
      <c r="F920" s="79" t="s">
        <v>1386</v>
      </c>
      <c r="G920" s="79" t="s">
        <v>562</v>
      </c>
      <c r="H920" s="79" t="s">
        <v>563</v>
      </c>
      <c r="I920" s="79" t="s">
        <v>444</v>
      </c>
      <c r="J920" s="80">
        <v>0</v>
      </c>
      <c r="K920" s="80">
        <v>0</v>
      </c>
      <c r="L920" s="80">
        <v>1000000000</v>
      </c>
      <c r="M920" s="80">
        <v>1000000000</v>
      </c>
      <c r="N920" s="80">
        <v>0</v>
      </c>
      <c r="O920" s="80">
        <v>0</v>
      </c>
    </row>
    <row r="921" spans="1:17" x14ac:dyDescent="0.45">
      <c r="A921" s="79" t="s">
        <v>1341</v>
      </c>
      <c r="B921" s="79" t="s">
        <v>1342</v>
      </c>
      <c r="C921" s="79" t="s">
        <v>1379</v>
      </c>
      <c r="D921" s="79" t="s">
        <v>1380</v>
      </c>
      <c r="E921" s="79" t="s">
        <v>1385</v>
      </c>
      <c r="F921" s="79" t="s">
        <v>1386</v>
      </c>
      <c r="G921" s="79" t="s">
        <v>515</v>
      </c>
      <c r="H921" s="79" t="s">
        <v>516</v>
      </c>
      <c r="I921" s="79" t="s">
        <v>444</v>
      </c>
      <c r="J921" s="80">
        <v>0</v>
      </c>
      <c r="K921" s="80">
        <v>0</v>
      </c>
      <c r="L921" s="80">
        <v>0</v>
      </c>
      <c r="M921" s="80">
        <v>5000000000</v>
      </c>
      <c r="N921" s="80">
        <v>0</v>
      </c>
      <c r="O921" s="80">
        <v>5000000000</v>
      </c>
    </row>
    <row r="922" spans="1:17" x14ac:dyDescent="0.45">
      <c r="A922" s="79" t="s">
        <v>1341</v>
      </c>
      <c r="B922" s="79" t="s">
        <v>1342</v>
      </c>
      <c r="C922" s="79" t="s">
        <v>1387</v>
      </c>
      <c r="D922" s="79" t="s">
        <v>1388</v>
      </c>
      <c r="E922" s="79" t="s">
        <v>1389</v>
      </c>
      <c r="F922" s="79" t="s">
        <v>1388</v>
      </c>
      <c r="G922" s="79" t="s">
        <v>444</v>
      </c>
      <c r="H922" s="79" t="s">
        <v>444</v>
      </c>
      <c r="I922" s="79" t="s">
        <v>444</v>
      </c>
      <c r="J922" s="80">
        <v>14998250654726</v>
      </c>
      <c r="K922" s="80">
        <v>14998250654726</v>
      </c>
      <c r="L922" s="80">
        <v>0</v>
      </c>
      <c r="M922" s="80">
        <v>0</v>
      </c>
      <c r="N922" s="80">
        <v>0</v>
      </c>
      <c r="O922" s="80">
        <v>0</v>
      </c>
    </row>
    <row r="923" spans="1:17" x14ac:dyDescent="0.45">
      <c r="Q923" s="109">
        <f>Q655-M638-M641</f>
        <v>8656132674</v>
      </c>
    </row>
    <row r="924" spans="1:17" x14ac:dyDescent="0.45">
      <c r="Q924" s="109">
        <f>Q766-K759</f>
        <v>2449441797</v>
      </c>
    </row>
    <row r="926" spans="1:17" x14ac:dyDescent="0.45">
      <c r="L926" s="114"/>
      <c r="N926" s="115"/>
    </row>
    <row r="927" spans="1:17" x14ac:dyDescent="0.45">
      <c r="N927" s="115"/>
    </row>
    <row r="928" spans="1:17" x14ac:dyDescent="0.45">
      <c r="L928" s="123"/>
      <c r="N928" s="115"/>
    </row>
  </sheetData>
  <autoFilter ref="A1:R924" xr:uid="{93CD2743-40EB-4B04-8B32-6EA080C0238B}"/>
  <mergeCells count="1">
    <mergeCell ref="Q153:R153"/>
  </mergeCells>
  <pageMargins left="0.70866141732283472" right="0.70866141732283472" top="0.74803149606299213" bottom="0.74803149606299213" header="0.31496062992125984" footer="0.31496062992125984"/>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826FF-572D-4B7B-9000-7A00983528BD}">
  <sheetPr>
    <tabColor rgb="FFFFFF00"/>
    <pageSetUpPr fitToPage="1"/>
  </sheetPr>
  <dimension ref="A1:L49"/>
  <sheetViews>
    <sheetView rightToLeft="1" tabSelected="1" view="pageBreakPreview" zoomScale="112" zoomScaleNormal="70" zoomScaleSheetLayoutView="112" zoomScalePageLayoutView="55" workbookViewId="0">
      <selection activeCell="J22" sqref="J22"/>
    </sheetView>
  </sheetViews>
  <sheetFormatPr defaultColWidth="8.7109375" defaultRowHeight="150" customHeight="1" x14ac:dyDescent="0.25"/>
  <cols>
    <col min="1" max="1" width="27.28515625" style="235" customWidth="1"/>
    <col min="2" max="2" width="0.85546875" style="235" customWidth="1"/>
    <col min="3" max="3" width="14" style="712" customWidth="1"/>
    <col min="4" max="4" width="0.85546875" style="282" customWidth="1"/>
    <col min="5" max="5" width="14" style="712" customWidth="1"/>
    <col min="6" max="6" width="0.7109375" style="282" customWidth="1"/>
    <col min="7" max="7" width="13.28515625" style="712" customWidth="1"/>
    <col min="8" max="8" width="0.7109375" style="282" customWidth="1"/>
    <col min="9" max="9" width="14.28515625" style="712" customWidth="1"/>
    <col min="10" max="10" width="0.7109375" style="282" customWidth="1"/>
    <col min="11" max="11" width="4.28515625" style="216" customWidth="1"/>
    <col min="12" max="12" width="4.5703125" style="216" customWidth="1"/>
    <col min="13" max="16384" width="8.7109375" style="216"/>
  </cols>
  <sheetData>
    <row r="1" spans="1:12" s="206" customFormat="1" ht="19.5" customHeight="1" x14ac:dyDescent="0.25">
      <c r="A1" s="1240" t="str">
        <f>'[10]1'!A1:H1</f>
        <v>شرکت پالایش میعانات گازی آدیش جنوبی (سهامي خاص) - قبل از بهره برداری</v>
      </c>
      <c r="B1" s="1240"/>
      <c r="C1" s="1240"/>
      <c r="D1" s="1240"/>
      <c r="E1" s="1240"/>
      <c r="F1" s="1240"/>
      <c r="G1" s="1240"/>
      <c r="H1" s="1240"/>
      <c r="I1" s="1240"/>
      <c r="J1" s="320"/>
    </row>
    <row r="2" spans="1:12" s="206" customFormat="1" ht="19.5" customHeight="1" x14ac:dyDescent="0.25">
      <c r="A2" s="1240" t="str">
        <f>'[10]5'!A2:H2</f>
        <v xml:space="preserve">یادداشت های توضیحی صورت های مالی </v>
      </c>
      <c r="B2" s="1240"/>
      <c r="C2" s="1240"/>
      <c r="D2" s="1240"/>
      <c r="E2" s="1240"/>
      <c r="F2" s="1240"/>
      <c r="G2" s="1240"/>
      <c r="H2" s="1240"/>
      <c r="I2" s="1240"/>
      <c r="J2" s="320"/>
    </row>
    <row r="3" spans="1:12" s="206" customFormat="1" ht="19.5" customHeight="1" x14ac:dyDescent="0.25">
      <c r="A3" s="1240" t="str">
        <f>'12'!A3:AX3</f>
        <v>سال مالی منتهی به 29 اسفندماه 1400</v>
      </c>
      <c r="B3" s="1240"/>
      <c r="C3" s="1240"/>
      <c r="D3" s="1240"/>
      <c r="E3" s="1240"/>
      <c r="F3" s="1240"/>
      <c r="G3" s="1240"/>
      <c r="H3" s="1240"/>
      <c r="I3" s="1240"/>
      <c r="J3" s="320"/>
    </row>
    <row r="4" spans="1:12" s="564" customFormat="1" ht="17.25" customHeight="1" x14ac:dyDescent="0.25">
      <c r="A4" s="704"/>
      <c r="B4" s="373"/>
      <c r="C4" s="709"/>
      <c r="D4" s="265"/>
      <c r="E4" s="709"/>
      <c r="F4" s="265"/>
      <c r="G4" s="709"/>
      <c r="H4" s="265"/>
      <c r="I4" s="709"/>
      <c r="J4" s="373"/>
      <c r="K4" s="373"/>
      <c r="L4" s="373"/>
    </row>
    <row r="5" spans="1:12" s="704" customFormat="1" ht="23.25" customHeight="1" x14ac:dyDescent="0.25">
      <c r="A5" s="1285" t="s">
        <v>2396</v>
      </c>
      <c r="B5" s="1285"/>
      <c r="C5" s="1285"/>
      <c r="D5" s="1285"/>
      <c r="E5" s="1285"/>
      <c r="F5" s="1285"/>
      <c r="G5" s="1285"/>
      <c r="H5" s="1285"/>
      <c r="I5" s="1285"/>
      <c r="J5" s="705"/>
      <c r="K5" s="705"/>
      <c r="L5" s="896"/>
    </row>
    <row r="6" spans="1:12" s="564" customFormat="1" ht="17.25" customHeight="1" x14ac:dyDescent="0.25">
      <c r="A6" s="705"/>
      <c r="B6" s="378"/>
      <c r="C6" s="699"/>
      <c r="D6" s="378"/>
      <c r="E6" s="699"/>
      <c r="F6" s="378"/>
      <c r="G6" s="711"/>
      <c r="H6" s="378"/>
      <c r="I6" s="711"/>
      <c r="J6" s="378"/>
      <c r="K6" s="378"/>
      <c r="L6" s="373"/>
    </row>
    <row r="7" spans="1:12" s="704" customFormat="1" ht="35.25" customHeight="1" x14ac:dyDescent="0.25">
      <c r="A7" s="1285" t="s">
        <v>2390</v>
      </c>
      <c r="B7" s="1285"/>
      <c r="C7" s="1285"/>
      <c r="D7" s="1285"/>
      <c r="E7" s="1285"/>
      <c r="F7" s="1285"/>
      <c r="G7" s="1285"/>
      <c r="H7" s="1285"/>
      <c r="I7" s="1285"/>
      <c r="J7" s="705"/>
      <c r="K7" s="705"/>
      <c r="L7" s="896"/>
    </row>
    <row r="8" spans="1:12" s="564" customFormat="1" ht="17.25" customHeight="1" x14ac:dyDescent="0.25">
      <c r="A8" s="705"/>
      <c r="B8" s="378"/>
      <c r="C8" s="699"/>
      <c r="D8" s="378"/>
      <c r="E8" s="699"/>
      <c r="F8" s="378"/>
      <c r="G8" s="711"/>
      <c r="H8" s="378"/>
      <c r="I8" s="711"/>
      <c r="J8" s="378"/>
      <c r="K8" s="378"/>
      <c r="L8" s="373"/>
    </row>
    <row r="9" spans="1:12" s="704" customFormat="1" ht="55.5" customHeight="1" x14ac:dyDescent="0.25">
      <c r="A9" s="1285" t="s">
        <v>2391</v>
      </c>
      <c r="B9" s="1285"/>
      <c r="C9" s="1285"/>
      <c r="D9" s="1285"/>
      <c r="E9" s="1285"/>
      <c r="F9" s="1285"/>
      <c r="G9" s="1285"/>
      <c r="H9" s="1285"/>
      <c r="I9" s="1285"/>
      <c r="J9" s="705"/>
      <c r="K9" s="705"/>
      <c r="L9" s="896"/>
    </row>
    <row r="10" spans="1:12" s="564" customFormat="1" ht="17.25" customHeight="1" x14ac:dyDescent="0.25">
      <c r="A10" s="705"/>
      <c r="B10" s="378"/>
      <c r="C10" s="699"/>
      <c r="D10" s="378"/>
      <c r="E10" s="699"/>
      <c r="F10" s="378"/>
      <c r="G10" s="711"/>
      <c r="H10" s="378"/>
      <c r="I10" s="699"/>
      <c r="J10" s="378"/>
      <c r="K10" s="378"/>
      <c r="L10" s="373"/>
    </row>
    <row r="11" spans="1:12" s="705" customFormat="1" ht="32.25" customHeight="1" x14ac:dyDescent="0.25">
      <c r="A11" s="1285" t="s">
        <v>2392</v>
      </c>
      <c r="B11" s="1285"/>
      <c r="C11" s="1285"/>
      <c r="D11" s="1285"/>
      <c r="E11" s="1285"/>
      <c r="F11" s="1285"/>
      <c r="G11" s="1285"/>
      <c r="H11" s="1285"/>
      <c r="I11" s="1285"/>
      <c r="J11" s="897"/>
      <c r="K11" s="897"/>
      <c r="L11" s="898"/>
    </row>
    <row r="12" spans="1:12" s="565" customFormat="1" ht="21" customHeight="1" x14ac:dyDescent="0.25">
      <c r="A12" s="706"/>
      <c r="B12" s="323"/>
      <c r="C12" s="1284" t="s">
        <v>2446</v>
      </c>
      <c r="D12" s="1284"/>
      <c r="E12" s="1284"/>
      <c r="F12" s="569"/>
      <c r="G12" s="701"/>
      <c r="H12" s="569"/>
      <c r="I12" s="701"/>
      <c r="J12" s="323"/>
      <c r="K12" s="323"/>
      <c r="L12" s="378"/>
    </row>
    <row r="13" spans="1:12" s="565" customFormat="1" ht="21" customHeight="1" x14ac:dyDescent="0.25">
      <c r="A13" s="707" t="s">
        <v>75</v>
      </c>
      <c r="B13" s="397"/>
      <c r="C13" s="710" t="s">
        <v>2447</v>
      </c>
      <c r="D13" s="265"/>
      <c r="E13" s="710" t="s">
        <v>2448</v>
      </c>
      <c r="F13" s="367"/>
      <c r="G13" s="710" t="s">
        <v>1391</v>
      </c>
      <c r="H13" s="265"/>
      <c r="I13" s="710" t="s">
        <v>2387</v>
      </c>
      <c r="J13" s="397"/>
      <c r="K13" s="378"/>
      <c r="L13" s="378"/>
    </row>
    <row r="14" spans="1:12" s="565" customFormat="1" ht="21" customHeight="1" x14ac:dyDescent="0.25">
      <c r="A14" s="708"/>
      <c r="B14" s="397"/>
      <c r="C14" s="701" t="s">
        <v>7</v>
      </c>
      <c r="D14" s="265"/>
      <c r="E14" s="701" t="s">
        <v>7</v>
      </c>
      <c r="F14" s="367"/>
      <c r="G14" s="701" t="s">
        <v>7</v>
      </c>
      <c r="H14" s="265"/>
      <c r="I14" s="701" t="s">
        <v>7</v>
      </c>
      <c r="J14" s="397"/>
      <c r="K14" s="378"/>
      <c r="L14" s="378"/>
    </row>
    <row r="15" spans="1:12" s="565" customFormat="1" ht="16.5" customHeight="1" x14ac:dyDescent="0.25">
      <c r="A15" s="708" t="s">
        <v>1256</v>
      </c>
      <c r="B15" s="564"/>
      <c r="C15" s="1115">
        <v>10075425000000</v>
      </c>
      <c r="D15" s="1116"/>
      <c r="E15" s="1117">
        <f t="shared" ref="E15:E37" si="0">C15*$E$40/$C$38</f>
        <v>977036000000</v>
      </c>
      <c r="F15" s="1066"/>
      <c r="G15" s="1115">
        <v>6000992000000</v>
      </c>
      <c r="H15" s="1116"/>
      <c r="I15" s="1118">
        <f>C15+E15+G15</f>
        <v>17053453000000</v>
      </c>
      <c r="J15" s="397"/>
      <c r="L15" s="378"/>
    </row>
    <row r="16" spans="1:12" s="565" customFormat="1" ht="16.5" customHeight="1" x14ac:dyDescent="0.25">
      <c r="A16" s="708" t="s">
        <v>1258</v>
      </c>
      <c r="B16" s="564"/>
      <c r="C16" s="1115">
        <v>2849748000000</v>
      </c>
      <c r="D16" s="1116"/>
      <c r="E16" s="1117">
        <f t="shared" si="0"/>
        <v>276346000000</v>
      </c>
      <c r="F16" s="1066"/>
      <c r="G16" s="1115">
        <v>2803133000000</v>
      </c>
      <c r="H16" s="1116"/>
      <c r="I16" s="1118">
        <f t="shared" ref="I16:I37" si="1">C16+E16+G16</f>
        <v>5929227000000</v>
      </c>
      <c r="J16" s="397"/>
      <c r="L16" s="378"/>
    </row>
    <row r="17" spans="1:12" s="565" customFormat="1" ht="16.5" customHeight="1" x14ac:dyDescent="0.25">
      <c r="A17" s="708" t="s">
        <v>1935</v>
      </c>
      <c r="B17" s="564"/>
      <c r="C17" s="1115">
        <v>3434000000</v>
      </c>
      <c r="D17" s="1116"/>
      <c r="E17" s="1117">
        <f t="shared" si="0"/>
        <v>333000000</v>
      </c>
      <c r="F17" s="1066"/>
      <c r="G17" s="1115">
        <v>0</v>
      </c>
      <c r="H17" s="1116"/>
      <c r="I17" s="1118">
        <f t="shared" si="1"/>
        <v>3767000000</v>
      </c>
      <c r="J17" s="397"/>
      <c r="L17" s="378"/>
    </row>
    <row r="18" spans="1:12" s="565" customFormat="1" ht="16.5" customHeight="1" x14ac:dyDescent="0.25">
      <c r="A18" s="708" t="s">
        <v>1937</v>
      </c>
      <c r="B18" s="564"/>
      <c r="C18" s="1115">
        <v>2212000000</v>
      </c>
      <c r="D18" s="1116"/>
      <c r="E18" s="1117">
        <f t="shared" si="0"/>
        <v>215000000</v>
      </c>
      <c r="F18" s="1066"/>
      <c r="G18" s="1115">
        <v>0</v>
      </c>
      <c r="H18" s="1116"/>
      <c r="I18" s="1118">
        <f t="shared" si="1"/>
        <v>2427000000</v>
      </c>
      <c r="J18" s="397"/>
      <c r="L18" s="378"/>
    </row>
    <row r="19" spans="1:12" s="565" customFormat="1" ht="16.5" customHeight="1" x14ac:dyDescent="0.25">
      <c r="A19" s="708" t="s">
        <v>1260</v>
      </c>
      <c r="B19" s="564"/>
      <c r="C19" s="1115">
        <v>5230085000000</v>
      </c>
      <c r="D19" s="1116"/>
      <c r="E19" s="1117">
        <f t="shared" si="0"/>
        <v>507173000000</v>
      </c>
      <c r="F19" s="1066"/>
      <c r="G19" s="1115">
        <v>1710777000000</v>
      </c>
      <c r="H19" s="1116"/>
      <c r="I19" s="1118">
        <f t="shared" si="1"/>
        <v>7448035000000</v>
      </c>
      <c r="J19" s="397"/>
      <c r="L19" s="378"/>
    </row>
    <row r="20" spans="1:12" s="565" customFormat="1" ht="16.5" customHeight="1" x14ac:dyDescent="0.25">
      <c r="A20" s="708" t="s">
        <v>1262</v>
      </c>
      <c r="B20" s="564"/>
      <c r="C20" s="1115">
        <v>16248000000</v>
      </c>
      <c r="D20" s="1116"/>
      <c r="E20" s="1117">
        <f t="shared" si="0"/>
        <v>1576000000</v>
      </c>
      <c r="F20" s="1066"/>
      <c r="G20" s="1115">
        <v>31443000000</v>
      </c>
      <c r="H20" s="1116"/>
      <c r="I20" s="1118">
        <f t="shared" si="1"/>
        <v>49267000000</v>
      </c>
      <c r="J20" s="397"/>
      <c r="L20" s="378"/>
    </row>
    <row r="21" spans="1:12" s="565" customFormat="1" ht="16.5" customHeight="1" x14ac:dyDescent="0.25">
      <c r="A21" s="708" t="s">
        <v>1264</v>
      </c>
      <c r="B21" s="564"/>
      <c r="C21" s="1115">
        <v>8406000000</v>
      </c>
      <c r="D21" s="1116"/>
      <c r="E21" s="1117">
        <f t="shared" si="0"/>
        <v>815000000</v>
      </c>
      <c r="F21" s="1066"/>
      <c r="G21" s="1115">
        <v>6091000000</v>
      </c>
      <c r="H21" s="1116"/>
      <c r="I21" s="1118">
        <f t="shared" si="1"/>
        <v>15312000000</v>
      </c>
      <c r="J21" s="397"/>
      <c r="L21" s="378"/>
    </row>
    <row r="22" spans="1:12" s="565" customFormat="1" ht="16.5" customHeight="1" x14ac:dyDescent="0.25">
      <c r="A22" s="708" t="s">
        <v>1939</v>
      </c>
      <c r="B22" s="564"/>
      <c r="C22" s="1115">
        <v>75915000000</v>
      </c>
      <c r="D22" s="1116"/>
      <c r="E22" s="1117">
        <f t="shared" si="0"/>
        <v>7362000000</v>
      </c>
      <c r="F22" s="1066"/>
      <c r="G22" s="1115">
        <v>0</v>
      </c>
      <c r="H22" s="1116"/>
      <c r="I22" s="1118">
        <f t="shared" si="1"/>
        <v>83277000000</v>
      </c>
      <c r="J22" s="397"/>
      <c r="L22" s="378"/>
    </row>
    <row r="23" spans="1:12" s="565" customFormat="1" ht="16.5" customHeight="1" x14ac:dyDescent="0.25">
      <c r="A23" s="708" t="s">
        <v>1266</v>
      </c>
      <c r="B23" s="564"/>
      <c r="C23" s="1115">
        <v>1110825000000</v>
      </c>
      <c r="D23" s="1116"/>
      <c r="E23" s="1117">
        <f t="shared" si="0"/>
        <v>107719000000</v>
      </c>
      <c r="F23" s="1066"/>
      <c r="G23" s="1115">
        <v>67775000000</v>
      </c>
      <c r="H23" s="1116"/>
      <c r="I23" s="1118">
        <f t="shared" si="1"/>
        <v>1286319000000</v>
      </c>
      <c r="J23" s="397"/>
      <c r="L23" s="378"/>
    </row>
    <row r="24" spans="1:12" s="565" customFormat="1" ht="16.5" customHeight="1" x14ac:dyDescent="0.25">
      <c r="A24" s="708" t="s">
        <v>1268</v>
      </c>
      <c r="B24" s="564"/>
      <c r="C24" s="1115">
        <v>5968000000</v>
      </c>
      <c r="D24" s="1116"/>
      <c r="E24" s="1117">
        <f t="shared" si="0"/>
        <v>579000000</v>
      </c>
      <c r="F24" s="1066"/>
      <c r="G24" s="1115">
        <v>0</v>
      </c>
      <c r="H24" s="1116"/>
      <c r="I24" s="1118">
        <f t="shared" si="1"/>
        <v>6547000000</v>
      </c>
      <c r="J24" s="397"/>
      <c r="L24" s="378"/>
    </row>
    <row r="25" spans="1:12" s="565" customFormat="1" ht="16.5" customHeight="1" x14ac:dyDescent="0.25">
      <c r="A25" s="708" t="s">
        <v>2617</v>
      </c>
      <c r="B25" s="564"/>
      <c r="C25" s="1115">
        <v>22691000000</v>
      </c>
      <c r="D25" s="1116"/>
      <c r="E25" s="1117">
        <f t="shared" si="0"/>
        <v>2200000000</v>
      </c>
      <c r="F25" s="1066"/>
      <c r="G25" s="1115">
        <v>12183000000</v>
      </c>
      <c r="H25" s="1116"/>
      <c r="I25" s="1118">
        <f t="shared" si="1"/>
        <v>37074000000</v>
      </c>
      <c r="J25" s="397"/>
      <c r="L25" s="378"/>
    </row>
    <row r="26" spans="1:12" s="565" customFormat="1" ht="16.5" customHeight="1" x14ac:dyDescent="0.25">
      <c r="A26" s="708" t="s">
        <v>1941</v>
      </c>
      <c r="B26" s="564"/>
      <c r="C26" s="1115">
        <v>384000000</v>
      </c>
      <c r="D26" s="1116"/>
      <c r="E26" s="1117">
        <f t="shared" si="0"/>
        <v>37000000</v>
      </c>
      <c r="F26" s="1066"/>
      <c r="G26" s="1115">
        <v>0</v>
      </c>
      <c r="H26" s="1116"/>
      <c r="I26" s="1118">
        <f t="shared" si="1"/>
        <v>421000000</v>
      </c>
      <c r="J26" s="397"/>
      <c r="L26" s="378"/>
    </row>
    <row r="27" spans="1:12" s="565" customFormat="1" ht="16.5" customHeight="1" x14ac:dyDescent="0.25">
      <c r="A27" s="708" t="s">
        <v>1943</v>
      </c>
      <c r="B27" s="564"/>
      <c r="C27" s="1115">
        <v>36000000</v>
      </c>
      <c r="D27" s="1116"/>
      <c r="E27" s="1117">
        <f t="shared" si="0"/>
        <v>3000000</v>
      </c>
      <c r="F27" s="1066"/>
      <c r="G27" s="1115">
        <v>0</v>
      </c>
      <c r="H27" s="1116"/>
      <c r="I27" s="1118">
        <f t="shared" si="1"/>
        <v>39000000</v>
      </c>
      <c r="J27" s="397"/>
      <c r="L27" s="378"/>
    </row>
    <row r="28" spans="1:12" s="565" customFormat="1" ht="16.5" customHeight="1" x14ac:dyDescent="0.25">
      <c r="A28" s="708" t="s">
        <v>1272</v>
      </c>
      <c r="B28" s="564"/>
      <c r="C28" s="1115">
        <v>12810000000</v>
      </c>
      <c r="D28" s="1116"/>
      <c r="E28" s="1117">
        <f t="shared" si="0"/>
        <v>1242000000</v>
      </c>
      <c r="F28" s="1066"/>
      <c r="G28" s="1115">
        <v>12183000000</v>
      </c>
      <c r="H28" s="1116"/>
      <c r="I28" s="1118">
        <f t="shared" si="1"/>
        <v>26235000000</v>
      </c>
      <c r="J28" s="397"/>
      <c r="L28" s="378"/>
    </row>
    <row r="29" spans="1:12" s="565" customFormat="1" ht="16.5" customHeight="1" x14ac:dyDescent="0.25">
      <c r="A29" s="708" t="s">
        <v>1284</v>
      </c>
      <c r="B29" s="564"/>
      <c r="C29" s="1115">
        <v>0</v>
      </c>
      <c r="D29" s="1116"/>
      <c r="E29" s="1117">
        <f t="shared" si="0"/>
        <v>0</v>
      </c>
      <c r="F29" s="1066"/>
      <c r="G29" s="1115">
        <v>6780000000</v>
      </c>
      <c r="H29" s="1116"/>
      <c r="I29" s="1118">
        <f t="shared" si="1"/>
        <v>6780000000</v>
      </c>
      <c r="J29" s="397"/>
      <c r="L29" s="378"/>
    </row>
    <row r="30" spans="1:12" s="565" customFormat="1" ht="16.5" customHeight="1" x14ac:dyDescent="0.25">
      <c r="A30" s="708" t="s">
        <v>1945</v>
      </c>
      <c r="B30" s="564"/>
      <c r="C30" s="1115">
        <v>89371000000</v>
      </c>
      <c r="D30" s="1116"/>
      <c r="E30" s="1117">
        <f t="shared" si="0"/>
        <v>8666000000</v>
      </c>
      <c r="F30" s="1066"/>
      <c r="G30" s="1115">
        <v>0</v>
      </c>
      <c r="H30" s="1116"/>
      <c r="I30" s="1118">
        <f t="shared" si="1"/>
        <v>98037000000</v>
      </c>
      <c r="J30" s="397"/>
      <c r="L30" s="378"/>
    </row>
    <row r="31" spans="1:12" s="565" customFormat="1" ht="16.5" customHeight="1" x14ac:dyDescent="0.25">
      <c r="A31" s="708" t="s">
        <v>1947</v>
      </c>
      <c r="B31" s="564"/>
      <c r="C31" s="1115">
        <v>480000000</v>
      </c>
      <c r="D31" s="1116"/>
      <c r="E31" s="1117">
        <f t="shared" si="0"/>
        <v>47000000</v>
      </c>
      <c r="F31" s="1066"/>
      <c r="G31" s="1115">
        <v>0</v>
      </c>
      <c r="H31" s="1116"/>
      <c r="I31" s="1118">
        <f t="shared" si="1"/>
        <v>527000000</v>
      </c>
      <c r="J31" s="397"/>
      <c r="L31" s="378"/>
    </row>
    <row r="32" spans="1:12" s="565" customFormat="1" ht="16.5" customHeight="1" x14ac:dyDescent="0.25">
      <c r="A32" s="708" t="s">
        <v>759</v>
      </c>
      <c r="B32" s="564"/>
      <c r="C32" s="1115">
        <v>226114000000</v>
      </c>
      <c r="D32" s="1116"/>
      <c r="E32" s="1117">
        <f t="shared" si="0"/>
        <v>21927000000</v>
      </c>
      <c r="F32" s="1066"/>
      <c r="G32" s="1115">
        <v>74706000000</v>
      </c>
      <c r="H32" s="1116"/>
      <c r="I32" s="1118">
        <f t="shared" si="1"/>
        <v>322747000000</v>
      </c>
      <c r="J32" s="397"/>
      <c r="L32" s="378"/>
    </row>
    <row r="33" spans="1:12" s="565" customFormat="1" ht="16.5" customHeight="1" x14ac:dyDescent="0.25">
      <c r="A33" s="708" t="s">
        <v>1274</v>
      </c>
      <c r="B33" s="564"/>
      <c r="C33" s="1115">
        <v>0</v>
      </c>
      <c r="D33" s="1116"/>
      <c r="E33" s="1117">
        <f t="shared" si="0"/>
        <v>0</v>
      </c>
      <c r="F33" s="1066"/>
      <c r="G33" s="1115">
        <v>186951000000</v>
      </c>
      <c r="H33" s="1116"/>
      <c r="I33" s="1118">
        <f t="shared" si="1"/>
        <v>186951000000</v>
      </c>
      <c r="J33" s="397"/>
      <c r="L33" s="378"/>
    </row>
    <row r="34" spans="1:12" s="565" customFormat="1" ht="16.5" customHeight="1" x14ac:dyDescent="0.25">
      <c r="A34" s="708" t="s">
        <v>1949</v>
      </c>
      <c r="B34" s="564"/>
      <c r="C34" s="1115">
        <v>40932000000</v>
      </c>
      <c r="D34" s="1116"/>
      <c r="E34" s="1117">
        <f t="shared" si="0"/>
        <v>3969000000</v>
      </c>
      <c r="F34" s="1066"/>
      <c r="G34" s="1115">
        <v>0</v>
      </c>
      <c r="H34" s="1116"/>
      <c r="I34" s="1118">
        <f t="shared" si="1"/>
        <v>44901000000</v>
      </c>
      <c r="J34" s="397"/>
      <c r="L34" s="378"/>
    </row>
    <row r="35" spans="1:12" s="565" customFormat="1" ht="16.5" customHeight="1" x14ac:dyDescent="0.25">
      <c r="A35" s="708" t="s">
        <v>1951</v>
      </c>
      <c r="B35" s="564"/>
      <c r="C35" s="1115">
        <v>616000000</v>
      </c>
      <c r="D35" s="1116"/>
      <c r="E35" s="1117">
        <f t="shared" si="0"/>
        <v>60000000</v>
      </c>
      <c r="F35" s="1066"/>
      <c r="G35" s="1115">
        <v>0</v>
      </c>
      <c r="H35" s="1116"/>
      <c r="I35" s="1118">
        <f t="shared" si="1"/>
        <v>676000000</v>
      </c>
      <c r="J35" s="397"/>
      <c r="L35" s="378"/>
    </row>
    <row r="36" spans="1:12" s="565" customFormat="1" ht="16.5" customHeight="1" x14ac:dyDescent="0.25">
      <c r="A36" s="708" t="s">
        <v>1953</v>
      </c>
      <c r="B36" s="564"/>
      <c r="C36" s="1115">
        <v>17811000000</v>
      </c>
      <c r="D36" s="1116"/>
      <c r="E36" s="1117">
        <f t="shared" si="0"/>
        <v>1727000000</v>
      </c>
      <c r="F36" s="1066"/>
      <c r="G36" s="1115">
        <v>0</v>
      </c>
      <c r="H36" s="1116"/>
      <c r="I36" s="1118">
        <f t="shared" si="1"/>
        <v>19538000000</v>
      </c>
      <c r="J36" s="397"/>
      <c r="L36" s="378"/>
    </row>
    <row r="37" spans="1:12" s="565" customFormat="1" ht="16.5" customHeight="1" x14ac:dyDescent="0.25">
      <c r="A37" s="708" t="s">
        <v>1955</v>
      </c>
      <c r="B37" s="564"/>
      <c r="C37" s="1115">
        <v>8184000000</v>
      </c>
      <c r="D37" s="1116"/>
      <c r="E37" s="1117">
        <f t="shared" si="0"/>
        <v>794000000</v>
      </c>
      <c r="F37" s="1066"/>
      <c r="G37" s="1115">
        <v>0</v>
      </c>
      <c r="H37" s="1116"/>
      <c r="I37" s="1118">
        <f t="shared" si="1"/>
        <v>8978000000</v>
      </c>
      <c r="J37" s="397"/>
      <c r="L37" s="378"/>
    </row>
    <row r="38" spans="1:12" s="565" customFormat="1" ht="21" customHeight="1" thickBot="1" x14ac:dyDescent="0.3">
      <c r="A38" s="705"/>
      <c r="B38" s="397"/>
      <c r="C38" s="1119">
        <f>SUM(C15:C37)</f>
        <v>19797695000000</v>
      </c>
      <c r="D38" s="1120"/>
      <c r="E38" s="1119">
        <f>SUM(E15:E37)</f>
        <v>1919826000000</v>
      </c>
      <c r="F38" s="1121"/>
      <c r="G38" s="1119">
        <f>SUM(G15:G37)</f>
        <v>10913014000000</v>
      </c>
      <c r="H38" s="1120"/>
      <c r="I38" s="1122">
        <f>SUM(I15:I37)</f>
        <v>32630535000000</v>
      </c>
      <c r="J38" s="397"/>
      <c r="L38" s="378"/>
    </row>
    <row r="39" spans="1:12" s="565" customFormat="1" ht="21" customHeight="1" thickTop="1" x14ac:dyDescent="0.25">
      <c r="A39" s="705"/>
      <c r="B39" s="397"/>
      <c r="C39" s="703"/>
      <c r="D39" s="257"/>
      <c r="E39" s="699"/>
      <c r="F39" s="257"/>
      <c r="G39" s="699"/>
      <c r="H39" s="257"/>
      <c r="I39" s="699"/>
      <c r="J39" s="397"/>
      <c r="K39" s="378"/>
      <c r="L39" s="378"/>
    </row>
    <row r="40" spans="1:12" s="565" customFormat="1" ht="21" customHeight="1" x14ac:dyDescent="0.25">
      <c r="A40" s="705"/>
      <c r="B40" s="397"/>
      <c r="C40" s="699"/>
      <c r="D40" s="257"/>
      <c r="E40" s="713">
        <v>1919825228438</v>
      </c>
      <c r="F40" s="257"/>
      <c r="G40" s="699"/>
      <c r="H40" s="257"/>
      <c r="I40" s="699"/>
      <c r="J40" s="397"/>
      <c r="K40" s="378"/>
      <c r="L40" s="378"/>
    </row>
    <row r="41" spans="1:12" ht="15" x14ac:dyDescent="0.25"/>
    <row r="42" spans="1:12" ht="15" x14ac:dyDescent="0.25"/>
    <row r="43" spans="1:12" ht="15" x14ac:dyDescent="0.25"/>
    <row r="44" spans="1:12" ht="15" x14ac:dyDescent="0.25"/>
    <row r="45" spans="1:12" ht="15" x14ac:dyDescent="0.25"/>
    <row r="46" spans="1:12" ht="15" x14ac:dyDescent="0.25"/>
    <row r="47" spans="1:12" ht="15" x14ac:dyDescent="0.25"/>
    <row r="48" spans="1:12" ht="15" x14ac:dyDescent="0.25"/>
    <row r="49" spans="3:12" s="235" customFormat="1" ht="15" x14ac:dyDescent="0.25">
      <c r="C49" s="712"/>
      <c r="D49" s="282"/>
      <c r="E49" s="712"/>
      <c r="F49" s="282"/>
      <c r="G49" s="712"/>
      <c r="H49" s="282"/>
      <c r="I49" s="712"/>
      <c r="J49" s="282"/>
      <c r="K49" s="216"/>
      <c r="L49" s="216"/>
    </row>
  </sheetData>
  <mergeCells count="8">
    <mergeCell ref="C12:E12"/>
    <mergeCell ref="A11:I11"/>
    <mergeCell ref="A1:I1"/>
    <mergeCell ref="A2:I2"/>
    <mergeCell ref="A3:I3"/>
    <mergeCell ref="A5:I5"/>
    <mergeCell ref="A7:I7"/>
    <mergeCell ref="A9:I9"/>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10863-F0CA-4310-9189-CBAB28CECAB1}">
  <sheetPr>
    <tabColor rgb="FFFFFF00"/>
    <pageSetUpPr fitToPage="1"/>
  </sheetPr>
  <dimension ref="A1:N25"/>
  <sheetViews>
    <sheetView rightToLeft="1" tabSelected="1" view="pageBreakPreview" zoomScaleNormal="70" zoomScaleSheetLayoutView="100" zoomScalePageLayoutView="55" workbookViewId="0">
      <selection activeCell="J22" sqref="J22"/>
    </sheetView>
  </sheetViews>
  <sheetFormatPr defaultColWidth="8.7109375" defaultRowHeight="150" customHeight="1" x14ac:dyDescent="0.25"/>
  <cols>
    <col min="1" max="1" width="27.85546875" style="235" customWidth="1"/>
    <col min="2" max="2" width="2.85546875" style="235" customWidth="1"/>
    <col min="3" max="3" width="27.85546875" style="235" customWidth="1"/>
    <col min="4" max="4" width="0.85546875" style="235" customWidth="1"/>
    <col min="5" max="5" width="27" style="282" customWidth="1"/>
    <col min="6" max="6" width="0.85546875" style="282" customWidth="1"/>
    <col min="7" max="7" width="21.5703125" style="282" customWidth="1"/>
    <col min="8" max="8" width="0.7109375" style="282" customWidth="1"/>
    <col min="9" max="9" width="21.5703125" style="282" customWidth="1"/>
    <col min="10" max="10" width="0.7109375" style="282" customWidth="1"/>
    <col min="11" max="11" width="21.5703125" style="282" customWidth="1"/>
    <col min="12" max="12" width="0.7109375" style="282" customWidth="1"/>
    <col min="13" max="13" width="4.28515625" style="216" customWidth="1"/>
    <col min="14" max="14" width="4.5703125" style="216" customWidth="1"/>
    <col min="15" max="16384" width="8.7109375" style="216"/>
  </cols>
  <sheetData>
    <row r="1" spans="1:14" s="206" customFormat="1" ht="19.5" customHeight="1" x14ac:dyDescent="0.25">
      <c r="A1" s="1240" t="str">
        <f>'[10]1'!A1:H1</f>
        <v>شرکت پالایش میعانات گازی آدیش جنوبی (سهامي خاص) - قبل از بهره برداری</v>
      </c>
      <c r="B1" s="1240"/>
      <c r="C1" s="1240"/>
      <c r="D1" s="1240"/>
      <c r="E1" s="1240"/>
      <c r="F1" s="243"/>
      <c r="G1" s="243"/>
      <c r="H1" s="243"/>
      <c r="I1" s="243"/>
      <c r="J1" s="243"/>
      <c r="K1" s="243"/>
      <c r="L1" s="320"/>
    </row>
    <row r="2" spans="1:14" s="206" customFormat="1" ht="19.5" customHeight="1" x14ac:dyDescent="0.25">
      <c r="A2" s="1240" t="str">
        <f>'[10]5'!A2:H2</f>
        <v xml:space="preserve">یادداشت های توضیحی صورت های مالی </v>
      </c>
      <c r="B2" s="1240"/>
      <c r="C2" s="1240"/>
      <c r="D2" s="1240"/>
      <c r="E2" s="1240"/>
      <c r="F2" s="243"/>
      <c r="G2" s="243"/>
      <c r="H2" s="243"/>
      <c r="I2" s="243"/>
      <c r="J2" s="243"/>
      <c r="K2" s="243"/>
      <c r="L2" s="320"/>
    </row>
    <row r="3" spans="1:14" s="206" customFormat="1" ht="19.5" customHeight="1" x14ac:dyDescent="0.25">
      <c r="A3" s="1240" t="str">
        <f>'12'!A3:AX3</f>
        <v>سال مالی منتهی به 29 اسفندماه 1400</v>
      </c>
      <c r="B3" s="1240"/>
      <c r="C3" s="1240"/>
      <c r="D3" s="1240"/>
      <c r="E3" s="1240"/>
      <c r="F3" s="243"/>
      <c r="G3" s="243"/>
      <c r="H3" s="243"/>
      <c r="I3" s="243"/>
      <c r="J3" s="243"/>
      <c r="K3" s="243"/>
      <c r="L3" s="320"/>
    </row>
    <row r="4" spans="1:14" s="564" customFormat="1" ht="21" customHeight="1" x14ac:dyDescent="0.25">
      <c r="B4" s="373"/>
      <c r="C4" s="373"/>
      <c r="D4" s="373"/>
      <c r="E4" s="265"/>
      <c r="F4" s="265"/>
      <c r="G4" s="265"/>
      <c r="H4" s="265"/>
      <c r="I4" s="265"/>
      <c r="J4" s="265"/>
      <c r="K4" s="265"/>
      <c r="L4" s="373"/>
      <c r="M4" s="373"/>
      <c r="N4" s="373"/>
    </row>
    <row r="5" spans="1:14" s="565" customFormat="1" ht="236.25" customHeight="1" x14ac:dyDescent="0.25">
      <c r="A5" s="1287" t="s">
        <v>2564</v>
      </c>
      <c r="B5" s="1287"/>
      <c r="C5" s="1287"/>
      <c r="D5" s="1287"/>
      <c r="E5" s="1287"/>
      <c r="F5" s="241"/>
      <c r="G5" s="241"/>
      <c r="H5" s="241"/>
      <c r="I5" s="241"/>
      <c r="J5" s="241"/>
      <c r="K5" s="241"/>
      <c r="L5" s="1286"/>
      <c r="M5" s="1286"/>
      <c r="N5" s="378"/>
    </row>
    <row r="6" spans="1:14" s="565" customFormat="1" ht="26.25" customHeight="1" x14ac:dyDescent="0.25">
      <c r="A6" s="566"/>
      <c r="B6" s="566"/>
      <c r="C6" s="566"/>
      <c r="D6" s="566"/>
      <c r="E6" s="570"/>
      <c r="F6" s="257"/>
      <c r="G6" s="257"/>
      <c r="H6" s="257"/>
      <c r="I6" s="257"/>
      <c r="J6" s="257"/>
      <c r="K6" s="257"/>
      <c r="L6" s="378"/>
      <c r="M6" s="378"/>
      <c r="N6" s="378"/>
    </row>
    <row r="7" spans="1:14" s="565" customFormat="1" ht="26.25" customHeight="1" x14ac:dyDescent="0.25">
      <c r="A7" s="925" t="s">
        <v>75</v>
      </c>
      <c r="B7" s="397"/>
      <c r="C7" s="210" t="s">
        <v>2128</v>
      </c>
      <c r="D7" s="397"/>
      <c r="F7" s="265"/>
      <c r="G7" s="211"/>
      <c r="H7" s="367"/>
      <c r="I7" s="211"/>
      <c r="J7" s="265"/>
      <c r="K7" s="211"/>
      <c r="L7" s="397"/>
      <c r="M7" s="378"/>
      <c r="N7" s="378"/>
    </row>
    <row r="8" spans="1:14" s="404" customFormat="1" ht="26.25" customHeight="1" x14ac:dyDescent="0.25">
      <c r="A8" s="902"/>
      <c r="B8" s="567"/>
      <c r="C8" s="211" t="s">
        <v>7</v>
      </c>
      <c r="D8" s="567"/>
      <c r="F8" s="283"/>
      <c r="G8" s="283"/>
      <c r="H8" s="283"/>
      <c r="I8" s="283"/>
      <c r="J8" s="283"/>
      <c r="K8" s="283"/>
      <c r="L8" s="391"/>
      <c r="M8" s="391"/>
      <c r="N8" s="391"/>
    </row>
    <row r="9" spans="1:14" s="565" customFormat="1" ht="26.25" customHeight="1" x14ac:dyDescent="0.25">
      <c r="A9" s="261" t="s">
        <v>1833</v>
      </c>
      <c r="B9" s="397"/>
      <c r="C9" s="1066">
        <v>792170000000</v>
      </c>
      <c r="D9" s="564"/>
      <c r="F9" s="265"/>
      <c r="G9" s="265"/>
      <c r="H9" s="367"/>
      <c r="I9" s="367"/>
      <c r="J9" s="265"/>
      <c r="K9" s="211"/>
      <c r="L9" s="397"/>
      <c r="N9" s="378"/>
    </row>
    <row r="10" spans="1:14" s="565" customFormat="1" ht="26.25" customHeight="1" x14ac:dyDescent="0.25">
      <c r="A10" s="261" t="s">
        <v>1835</v>
      </c>
      <c r="B10" s="397"/>
      <c r="C10" s="1066">
        <v>1348029000000</v>
      </c>
      <c r="D10" s="564"/>
      <c r="F10" s="265"/>
      <c r="G10" s="265"/>
      <c r="H10" s="367"/>
      <c r="I10" s="367"/>
      <c r="J10" s="265"/>
      <c r="K10" s="211"/>
      <c r="L10" s="397"/>
      <c r="N10" s="378"/>
    </row>
    <row r="11" spans="1:14" s="565" customFormat="1" ht="26.25" customHeight="1" x14ac:dyDescent="0.25">
      <c r="A11" s="261" t="s">
        <v>1837</v>
      </c>
      <c r="B11" s="397"/>
      <c r="C11" s="1066">
        <v>2837868000000</v>
      </c>
      <c r="D11" s="564"/>
      <c r="F11" s="265"/>
      <c r="G11" s="265"/>
      <c r="H11" s="367"/>
      <c r="I11" s="367"/>
      <c r="J11" s="265"/>
      <c r="K11" s="211"/>
      <c r="L11" s="397"/>
      <c r="N11" s="378"/>
    </row>
    <row r="12" spans="1:14" s="565" customFormat="1" ht="26.25" customHeight="1" x14ac:dyDescent="0.25">
      <c r="A12" s="261" t="s">
        <v>1839</v>
      </c>
      <c r="B12" s="397"/>
      <c r="C12" s="1066">
        <v>853569000000</v>
      </c>
      <c r="D12" s="564"/>
      <c r="F12" s="265"/>
      <c r="G12" s="265"/>
      <c r="H12" s="367"/>
      <c r="I12" s="367"/>
      <c r="J12" s="265"/>
      <c r="K12" s="211"/>
      <c r="L12" s="397"/>
      <c r="N12" s="378"/>
    </row>
    <row r="13" spans="1:14" s="565" customFormat="1" ht="26.25" customHeight="1" x14ac:dyDescent="0.25">
      <c r="A13" s="261" t="s">
        <v>1841</v>
      </c>
      <c r="B13" s="397"/>
      <c r="C13" s="1066">
        <v>9578401000000</v>
      </c>
      <c r="D13" s="564"/>
      <c r="F13" s="265"/>
      <c r="G13" s="265"/>
      <c r="H13" s="367"/>
      <c r="I13" s="367"/>
      <c r="J13" s="265"/>
      <c r="K13" s="211"/>
      <c r="L13" s="397"/>
      <c r="N13" s="378"/>
    </row>
    <row r="14" spans="1:14" s="565" customFormat="1" ht="26.25" customHeight="1" x14ac:dyDescent="0.25">
      <c r="A14" s="261" t="s">
        <v>1843</v>
      </c>
      <c r="B14" s="397"/>
      <c r="C14" s="1066">
        <v>28638000000</v>
      </c>
      <c r="D14" s="564"/>
      <c r="F14" s="265"/>
      <c r="G14" s="265"/>
      <c r="H14" s="367"/>
      <c r="I14" s="367"/>
      <c r="J14" s="265"/>
      <c r="K14" s="211"/>
      <c r="L14" s="397"/>
      <c r="N14" s="378"/>
    </row>
    <row r="15" spans="1:14" s="565" customFormat="1" ht="26.25" customHeight="1" thickBot="1" x14ac:dyDescent="0.3">
      <c r="B15" s="397"/>
      <c r="C15" s="1123">
        <f>SUM(C9:C14)</f>
        <v>15438675000000</v>
      </c>
      <c r="D15" s="397"/>
      <c r="F15" s="265"/>
      <c r="G15" s="265"/>
      <c r="H15" s="367"/>
      <c r="I15" s="265"/>
      <c r="J15" s="265"/>
      <c r="K15" s="367"/>
      <c r="L15" s="397"/>
      <c r="N15" s="378"/>
    </row>
    <row r="16" spans="1:14" s="404" customFormat="1" ht="26.25" customHeight="1" thickTop="1" x14ac:dyDescent="0.25">
      <c r="A16" s="568"/>
      <c r="B16" s="568"/>
      <c r="C16" s="568"/>
      <c r="D16" s="568"/>
      <c r="E16" s="292"/>
      <c r="F16" s="292"/>
      <c r="G16" s="292"/>
      <c r="H16" s="292"/>
      <c r="I16" s="292"/>
      <c r="J16" s="292"/>
      <c r="K16" s="292"/>
      <c r="L16" s="568"/>
    </row>
    <row r="17" spans="5:14" ht="15" x14ac:dyDescent="0.25"/>
    <row r="18" spans="5:14" ht="15" x14ac:dyDescent="0.25"/>
    <row r="19" spans="5:14" ht="15" x14ac:dyDescent="0.25"/>
    <row r="20" spans="5:14" ht="15" x14ac:dyDescent="0.25"/>
    <row r="21" spans="5:14" ht="15" x14ac:dyDescent="0.25"/>
    <row r="22" spans="5:14" ht="15" x14ac:dyDescent="0.25"/>
    <row r="23" spans="5:14" ht="15" x14ac:dyDescent="0.25"/>
    <row r="24" spans="5:14" ht="15" x14ac:dyDescent="0.25"/>
    <row r="25" spans="5:14" s="235" customFormat="1" ht="15" x14ac:dyDescent="0.25">
      <c r="E25" s="282"/>
      <c r="F25" s="282"/>
      <c r="G25" s="282"/>
      <c r="H25" s="282"/>
      <c r="I25" s="282"/>
      <c r="J25" s="282"/>
      <c r="K25" s="282"/>
      <c r="L25" s="282"/>
      <c r="M25" s="216"/>
      <c r="N25" s="216"/>
    </row>
  </sheetData>
  <mergeCells count="5">
    <mergeCell ref="L5:M5"/>
    <mergeCell ref="A3:E3"/>
    <mergeCell ref="A2:E2"/>
    <mergeCell ref="A1:E1"/>
    <mergeCell ref="A5:E5"/>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39250-DACD-4082-AD58-3F462E3370D2}">
  <sheetPr>
    <tabColor rgb="FFFFFF00"/>
    <pageSetUpPr fitToPage="1"/>
  </sheetPr>
  <dimension ref="A1:K104"/>
  <sheetViews>
    <sheetView rightToLeft="1" tabSelected="1" view="pageBreakPreview" topLeftCell="A10" zoomScaleNormal="70" zoomScaleSheetLayoutView="100" zoomScalePageLayoutView="55" workbookViewId="0">
      <selection activeCell="J22" sqref="J22"/>
    </sheetView>
  </sheetViews>
  <sheetFormatPr defaultColWidth="8.7109375" defaultRowHeight="150" customHeight="1" x14ac:dyDescent="0.25"/>
  <cols>
    <col min="1" max="1" width="42.140625" style="235" customWidth="1"/>
    <col min="2" max="2" width="0.7109375" style="235" customWidth="1"/>
    <col min="3" max="3" width="20.85546875" style="235" customWidth="1"/>
    <col min="4" max="4" width="0.85546875" style="235" customWidth="1"/>
    <col min="5" max="5" width="20.85546875" style="282" customWidth="1"/>
    <col min="6" max="6" width="0.85546875" style="235" customWidth="1"/>
    <col min="7" max="7" width="21.5703125" style="282" customWidth="1"/>
    <col min="8" max="8" width="0.7109375" style="282" customWidth="1"/>
    <col min="9" max="9" width="21.5703125" style="282" customWidth="1"/>
    <col min="10" max="11" width="0.7109375" style="282" customWidth="1"/>
    <col min="12" max="16384" width="8.7109375" style="216"/>
  </cols>
  <sheetData>
    <row r="1" spans="1:11" s="206" customFormat="1" ht="19.5" customHeight="1" x14ac:dyDescent="0.25">
      <c r="A1" s="1240" t="str">
        <f>'[10]1'!A1:H1</f>
        <v>شرکت پالایش میعانات گازی آدیش جنوبی (سهامي خاص) - قبل از بهره برداری</v>
      </c>
      <c r="B1" s="1240"/>
      <c r="C1" s="1240"/>
      <c r="D1" s="1240"/>
      <c r="E1" s="1240"/>
      <c r="F1" s="243"/>
      <c r="G1" s="243"/>
      <c r="H1" s="243"/>
      <c r="I1" s="243"/>
      <c r="J1" s="243"/>
      <c r="K1" s="320"/>
    </row>
    <row r="2" spans="1:11" s="206" customFormat="1" ht="19.5" customHeight="1" x14ac:dyDescent="0.25">
      <c r="A2" s="1240" t="str">
        <f>'[10]5'!A2:H2</f>
        <v xml:space="preserve">یادداشت های توضیحی صورت های مالی </v>
      </c>
      <c r="B2" s="1240"/>
      <c r="C2" s="1240"/>
      <c r="D2" s="1240"/>
      <c r="E2" s="1240"/>
      <c r="F2" s="243"/>
      <c r="G2" s="243"/>
      <c r="H2" s="243"/>
      <c r="I2" s="243"/>
      <c r="J2" s="243"/>
      <c r="K2" s="320"/>
    </row>
    <row r="3" spans="1:11" s="206" customFormat="1" ht="19.5" customHeight="1" x14ac:dyDescent="0.25">
      <c r="A3" s="1240" t="str">
        <f>'14'!A3:E3</f>
        <v>سال مالی منتهی به 29 اسفندماه 1400</v>
      </c>
      <c r="B3" s="1240"/>
      <c r="C3" s="1240"/>
      <c r="D3" s="1240"/>
      <c r="E3" s="1240"/>
      <c r="F3" s="243"/>
      <c r="G3" s="243"/>
      <c r="H3" s="243"/>
      <c r="I3" s="243"/>
      <c r="J3" s="243"/>
      <c r="K3" s="320"/>
    </row>
    <row r="4" spans="1:11" s="259" customFormat="1" ht="21" customHeight="1" x14ac:dyDescent="0.7">
      <c r="B4" s="393"/>
      <c r="C4" s="393"/>
      <c r="D4" s="393"/>
      <c r="E4" s="393"/>
      <c r="F4" s="393"/>
      <c r="G4" s="393"/>
      <c r="H4" s="393"/>
      <c r="I4" s="393"/>
      <c r="J4" s="393"/>
      <c r="K4" s="393"/>
    </row>
    <row r="5" spans="1:11" s="213" customFormat="1" ht="21" customHeight="1" x14ac:dyDescent="0.6">
      <c r="B5" s="394"/>
      <c r="C5" s="394"/>
      <c r="D5" s="394"/>
      <c r="E5" s="394"/>
      <c r="F5" s="394"/>
      <c r="G5" s="562">
        <v>1919825228438</v>
      </c>
      <c r="H5" s="394"/>
      <c r="I5" s="394"/>
      <c r="J5" s="394"/>
      <c r="K5" s="394"/>
    </row>
    <row r="6" spans="1:11" s="213" customFormat="1" ht="24.75" customHeight="1" x14ac:dyDescent="0.6">
      <c r="A6" s="1288" t="s">
        <v>2466</v>
      </c>
      <c r="B6" s="1288"/>
      <c r="C6" s="1288"/>
      <c r="D6" s="1288"/>
      <c r="E6" s="1288"/>
      <c r="F6" s="377"/>
      <c r="G6" s="377"/>
      <c r="H6" s="377"/>
      <c r="I6" s="377"/>
      <c r="J6" s="377"/>
      <c r="K6" s="378"/>
    </row>
    <row r="7" spans="1:11" s="377" customFormat="1" ht="21" customHeight="1" x14ac:dyDescent="0.6">
      <c r="A7" s="213"/>
      <c r="B7" s="394"/>
      <c r="C7" s="210" t="s">
        <v>2393</v>
      </c>
      <c r="D7" s="394"/>
      <c r="E7" s="210" t="s">
        <v>1391</v>
      </c>
      <c r="F7" s="394"/>
      <c r="H7" s="394"/>
      <c r="I7" s="394"/>
      <c r="J7" s="394"/>
      <c r="K7" s="394"/>
    </row>
    <row r="8" spans="1:11" s="213" customFormat="1" ht="21" customHeight="1" x14ac:dyDescent="0.6">
      <c r="B8" s="394"/>
      <c r="C8" s="211" t="s">
        <v>7</v>
      </c>
      <c r="D8" s="394"/>
      <c r="E8" s="211" t="s">
        <v>7</v>
      </c>
      <c r="F8" s="394"/>
      <c r="H8" s="394"/>
      <c r="I8" s="394"/>
      <c r="J8" s="394"/>
      <c r="K8" s="394"/>
    </row>
    <row r="9" spans="1:11" s="213" customFormat="1" ht="22.5" customHeight="1" x14ac:dyDescent="0.6">
      <c r="A9" s="213" t="s">
        <v>1792</v>
      </c>
      <c r="B9" s="394"/>
      <c r="C9" s="59">
        <f>SUM('تراز 1400'!$M$745:$M$746,'تراز 1400'!$M$750)</f>
        <v>353913000000</v>
      </c>
      <c r="D9" s="1124"/>
      <c r="E9" s="59">
        <v>174071000000</v>
      </c>
      <c r="F9" s="394"/>
      <c r="H9" s="394"/>
      <c r="I9" s="394"/>
      <c r="J9" s="394"/>
      <c r="K9" s="394"/>
    </row>
    <row r="10" spans="1:11" s="213" customFormat="1" ht="22.5" customHeight="1" x14ac:dyDescent="0.6">
      <c r="A10" s="213" t="s">
        <v>1295</v>
      </c>
      <c r="B10" s="394"/>
      <c r="C10" s="59">
        <f>SUM('تراز 1400'!$M$729)</f>
        <v>20400000000</v>
      </c>
      <c r="D10" s="1124"/>
      <c r="E10" s="59">
        <v>12065000000</v>
      </c>
      <c r="F10" s="394"/>
      <c r="H10" s="394"/>
      <c r="I10" s="394"/>
      <c r="J10" s="394"/>
      <c r="K10" s="394"/>
    </row>
    <row r="11" spans="1:11" s="213" customFormat="1" ht="22.5" customHeight="1" x14ac:dyDescent="0.6">
      <c r="A11" s="213" t="s">
        <v>1790</v>
      </c>
      <c r="B11" s="394"/>
      <c r="C11" s="59">
        <f>SUM('تراز 1400'!$M$723)</f>
        <v>18457000000</v>
      </c>
      <c r="D11" s="1124"/>
      <c r="E11" s="59">
        <v>6074000000</v>
      </c>
      <c r="F11" s="394"/>
      <c r="H11" s="394"/>
      <c r="I11" s="394"/>
      <c r="J11" s="394"/>
      <c r="K11" s="394"/>
    </row>
    <row r="12" spans="1:11" s="213" customFormat="1" ht="22.5" customHeight="1" x14ac:dyDescent="0.6">
      <c r="A12" s="213" t="s">
        <v>1791</v>
      </c>
      <c r="B12" s="394"/>
      <c r="C12" s="59">
        <f>SUM('تراز 1400'!$M$728)</f>
        <v>7492000000</v>
      </c>
      <c r="D12" s="1124"/>
      <c r="E12" s="59">
        <v>14303000000</v>
      </c>
      <c r="F12" s="394"/>
      <c r="H12" s="394"/>
      <c r="I12" s="394"/>
      <c r="J12" s="394"/>
      <c r="K12" s="394"/>
    </row>
    <row r="13" spans="1:11" s="213" customFormat="1" ht="22.5" customHeight="1" x14ac:dyDescent="0.6">
      <c r="A13" s="213" t="s">
        <v>1297</v>
      </c>
      <c r="B13" s="394"/>
      <c r="C13" s="59">
        <f>SUM('تراز 1400'!$M$730:$M$737)</f>
        <v>6398000000</v>
      </c>
      <c r="D13" s="1124"/>
      <c r="E13" s="59">
        <v>7860000000</v>
      </c>
      <c r="F13" s="394"/>
      <c r="H13" s="394"/>
      <c r="I13" s="394"/>
      <c r="J13" s="394"/>
      <c r="K13" s="394"/>
    </row>
    <row r="14" spans="1:11" s="213" customFormat="1" ht="22.5" customHeight="1" x14ac:dyDescent="0.6">
      <c r="A14" s="213" t="s">
        <v>1789</v>
      </c>
      <c r="B14" s="394"/>
      <c r="C14" s="59">
        <f>SUM('تراز 1400'!$M$698:$M$701,'تراز 1400'!$M$724)</f>
        <v>782000000</v>
      </c>
      <c r="D14" s="1124"/>
      <c r="E14" s="59">
        <v>445000000</v>
      </c>
      <c r="F14" s="394"/>
      <c r="H14" s="394"/>
      <c r="I14" s="394"/>
      <c r="J14" s="394"/>
      <c r="K14" s="394"/>
    </row>
    <row r="15" spans="1:11" s="213" customFormat="1" ht="22.5" customHeight="1" x14ac:dyDescent="0.6">
      <c r="A15" s="213" t="s">
        <v>232</v>
      </c>
      <c r="B15" s="394"/>
      <c r="C15" s="59">
        <f>SUM('تراز 1400'!$M$739:$M$744)</f>
        <v>366000000</v>
      </c>
      <c r="D15" s="1124"/>
      <c r="E15" s="59">
        <v>45000000</v>
      </c>
      <c r="F15" s="394"/>
      <c r="H15" s="394"/>
      <c r="I15" s="394"/>
      <c r="J15" s="394"/>
      <c r="K15" s="394"/>
    </row>
    <row r="16" spans="1:11" s="259" customFormat="1" ht="22.5" customHeight="1" thickBot="1" x14ac:dyDescent="0.75">
      <c r="B16" s="395"/>
      <c r="C16" s="1075">
        <f>SUM(C9:C15)</f>
        <v>407808000000</v>
      </c>
      <c r="D16" s="1125"/>
      <c r="E16" s="1075">
        <f>SUM(E9:E15)</f>
        <v>214863000000</v>
      </c>
      <c r="F16" s="395"/>
      <c r="H16" s="395"/>
      <c r="I16" s="395"/>
      <c r="J16" s="395"/>
      <c r="K16" s="395"/>
    </row>
    <row r="17" spans="1:11" s="213" customFormat="1" ht="21" customHeight="1" thickTop="1" x14ac:dyDescent="0.6">
      <c r="B17" s="394"/>
      <c r="C17" s="211"/>
      <c r="D17" s="394"/>
      <c r="E17" s="394"/>
      <c r="F17" s="394"/>
      <c r="G17" s="394"/>
      <c r="H17" s="394"/>
      <c r="I17" s="394"/>
      <c r="J17" s="394"/>
      <c r="K17" s="394"/>
    </row>
    <row r="18" spans="1:11" s="213" customFormat="1" ht="21" customHeight="1" x14ac:dyDescent="0.6">
      <c r="B18" s="394"/>
      <c r="C18" s="211"/>
      <c r="D18" s="394"/>
      <c r="E18" s="394"/>
      <c r="F18" s="394"/>
      <c r="G18" s="394"/>
      <c r="H18" s="394"/>
      <c r="I18" s="394"/>
      <c r="J18" s="394"/>
      <c r="K18" s="394"/>
    </row>
    <row r="19" spans="1:11" s="213" customFormat="1" ht="21" customHeight="1" x14ac:dyDescent="0.6">
      <c r="B19" s="394"/>
      <c r="C19" s="211"/>
      <c r="D19" s="394"/>
      <c r="E19" s="394"/>
      <c r="F19" s="394"/>
      <c r="G19" s="394"/>
      <c r="H19" s="394"/>
      <c r="I19" s="394"/>
      <c r="J19" s="394"/>
      <c r="K19" s="394"/>
    </row>
    <row r="20" spans="1:11" s="213" customFormat="1" ht="28.5" customHeight="1" x14ac:dyDescent="0.6">
      <c r="A20" s="1242" t="s">
        <v>2449</v>
      </c>
      <c r="B20" s="1242"/>
      <c r="C20" s="1242"/>
      <c r="D20" s="1242"/>
      <c r="E20" s="1242"/>
      <c r="F20" s="377"/>
      <c r="G20" s="377"/>
      <c r="H20" s="377"/>
      <c r="I20" s="377"/>
      <c r="J20" s="377"/>
      <c r="K20" s="378"/>
    </row>
    <row r="21" spans="1:11" s="213" customFormat="1" ht="21" customHeight="1" x14ac:dyDescent="0.6">
      <c r="A21" s="544"/>
      <c r="B21" s="394"/>
      <c r="C21" s="210" t="s">
        <v>2128</v>
      </c>
      <c r="D21" s="400"/>
      <c r="E21" s="210" t="s">
        <v>1391</v>
      </c>
      <c r="F21" s="394"/>
      <c r="H21" s="394"/>
      <c r="I21" s="394"/>
      <c r="J21" s="394"/>
      <c r="K21" s="394"/>
    </row>
    <row r="22" spans="1:11" s="213" customFormat="1" ht="21" customHeight="1" x14ac:dyDescent="0.6">
      <c r="A22" s="544"/>
      <c r="B22" s="394"/>
      <c r="C22" s="211" t="s">
        <v>7</v>
      </c>
      <c r="D22" s="400"/>
      <c r="E22" s="211" t="s">
        <v>7</v>
      </c>
      <c r="F22" s="394"/>
      <c r="H22" s="394"/>
      <c r="I22" s="394"/>
      <c r="J22" s="394"/>
      <c r="K22" s="394"/>
    </row>
    <row r="23" spans="1:11" s="213" customFormat="1" ht="22.5" customHeight="1" x14ac:dyDescent="0.6">
      <c r="A23" s="544" t="s">
        <v>2575</v>
      </c>
      <c r="B23" s="394"/>
      <c r="C23" s="59">
        <f>SUM('تراز 1400'!$M$702:$M$722)</f>
        <v>2287085000000</v>
      </c>
      <c r="D23" s="1124"/>
      <c r="E23" s="59">
        <v>895210000000</v>
      </c>
      <c r="F23" s="394"/>
      <c r="H23" s="394"/>
      <c r="I23" s="394"/>
      <c r="J23" s="394"/>
      <c r="K23" s="394"/>
    </row>
    <row r="24" spans="1:11" s="213" customFormat="1" ht="22.5" customHeight="1" x14ac:dyDescent="0.6">
      <c r="A24" s="544" t="s">
        <v>1793</v>
      </c>
      <c r="B24" s="394"/>
      <c r="C24" s="59">
        <f>SUM('تراز 1400'!$M$725:$M$727)</f>
        <v>2048000000</v>
      </c>
      <c r="D24" s="1124"/>
      <c r="E24" s="59">
        <v>736000000</v>
      </c>
      <c r="F24" s="394"/>
      <c r="H24" s="394"/>
      <c r="I24" s="394"/>
      <c r="J24" s="394"/>
      <c r="K24" s="394"/>
    </row>
    <row r="25" spans="1:11" s="259" customFormat="1" ht="22.5" customHeight="1" x14ac:dyDescent="0.7">
      <c r="A25" s="544" t="s">
        <v>2618</v>
      </c>
      <c r="B25" s="394"/>
      <c r="C25" s="59">
        <f>SUM('تراز 1400'!$M$738)</f>
        <v>27558000000</v>
      </c>
      <c r="D25" s="1124"/>
      <c r="E25" s="59">
        <v>1752000000</v>
      </c>
      <c r="F25" s="394"/>
      <c r="H25" s="394"/>
      <c r="I25" s="394"/>
      <c r="J25" s="394"/>
      <c r="K25" s="394"/>
    </row>
    <row r="26" spans="1:11" s="219" customFormat="1" ht="22.5" customHeight="1" x14ac:dyDescent="0.6">
      <c r="A26" s="378" t="s">
        <v>1299</v>
      </c>
      <c r="B26" s="394"/>
      <c r="C26" s="59">
        <f>SUM('تراز 1400'!$M$747:$M$749)</f>
        <v>5918000000</v>
      </c>
      <c r="D26" s="1124"/>
      <c r="E26" s="59">
        <v>6861000000</v>
      </c>
      <c r="F26" s="394"/>
      <c r="H26" s="394"/>
      <c r="I26" s="394"/>
      <c r="J26" s="394"/>
      <c r="K26" s="394"/>
    </row>
    <row r="27" spans="1:11" s="402" customFormat="1" ht="22.5" customHeight="1" thickBot="1" x14ac:dyDescent="0.75">
      <c r="A27" s="370"/>
      <c r="B27" s="395"/>
      <c r="C27" s="1123">
        <f>SUM(C23:C26)</f>
        <v>2322609000000</v>
      </c>
      <c r="D27" s="1125"/>
      <c r="E27" s="1123">
        <f>SUM(E23:E26)</f>
        <v>904559000000</v>
      </c>
      <c r="F27" s="395"/>
      <c r="H27" s="395"/>
      <c r="I27" s="395"/>
      <c r="J27" s="395"/>
      <c r="K27" s="395"/>
    </row>
    <row r="28" spans="1:11" s="219" customFormat="1" ht="21" customHeight="1" thickTop="1" x14ac:dyDescent="0.6">
      <c r="A28" s="397"/>
      <c r="B28" s="394"/>
      <c r="C28" s="394"/>
      <c r="D28" s="394"/>
      <c r="E28" s="394"/>
      <c r="F28" s="394"/>
      <c r="H28" s="394"/>
      <c r="I28" s="394"/>
      <c r="J28" s="394"/>
      <c r="K28" s="394"/>
    </row>
    <row r="29" spans="1:11" s="213" customFormat="1" ht="21" x14ac:dyDescent="0.6">
      <c r="A29" s="376"/>
      <c r="B29" s="376"/>
      <c r="C29" s="376"/>
      <c r="D29" s="376"/>
      <c r="E29" s="381"/>
      <c r="F29" s="257"/>
      <c r="G29" s="257"/>
      <c r="H29" s="257"/>
      <c r="I29" s="257"/>
      <c r="J29" s="257"/>
      <c r="K29" s="257"/>
    </row>
    <row r="30" spans="1:11" s="213" customFormat="1" ht="21" x14ac:dyDescent="0.6">
      <c r="A30" s="376"/>
      <c r="B30" s="376"/>
      <c r="C30" s="376"/>
      <c r="D30" s="376"/>
      <c r="E30" s="381"/>
      <c r="F30" s="257"/>
      <c r="G30" s="257"/>
      <c r="H30" s="257"/>
      <c r="I30" s="257"/>
      <c r="J30" s="257"/>
      <c r="K30" s="257"/>
    </row>
    <row r="31" spans="1:11" s="213" customFormat="1" ht="21" x14ac:dyDescent="0.6">
      <c r="A31" s="376"/>
      <c r="B31" s="376"/>
      <c r="C31" s="376"/>
      <c r="D31" s="376"/>
      <c r="E31" s="381"/>
      <c r="F31" s="257"/>
      <c r="G31" s="257"/>
      <c r="H31" s="257"/>
      <c r="I31" s="257"/>
      <c r="J31" s="257"/>
      <c r="K31" s="257"/>
    </row>
    <row r="32" spans="1:11" s="213" customFormat="1" ht="21" x14ac:dyDescent="0.6">
      <c r="A32" s="376"/>
      <c r="B32" s="376"/>
      <c r="C32" s="376"/>
      <c r="D32" s="376"/>
      <c r="E32" s="381"/>
      <c r="F32" s="257"/>
      <c r="G32" s="257"/>
      <c r="H32" s="257"/>
      <c r="I32" s="257"/>
      <c r="J32" s="257"/>
      <c r="K32" s="257"/>
    </row>
    <row r="33" spans="1:11" s="213" customFormat="1" ht="21" x14ac:dyDescent="0.6">
      <c r="A33" s="376"/>
      <c r="B33" s="376"/>
      <c r="C33" s="376"/>
      <c r="D33" s="376"/>
      <c r="E33" s="381"/>
      <c r="F33" s="257"/>
      <c r="G33" s="257"/>
      <c r="H33" s="257"/>
      <c r="I33" s="257"/>
      <c r="J33" s="257"/>
      <c r="K33" s="257"/>
    </row>
    <row r="34" spans="1:11" s="213" customFormat="1" ht="21" x14ac:dyDescent="0.6">
      <c r="A34" s="376"/>
      <c r="B34" s="376"/>
      <c r="C34" s="376"/>
      <c r="D34" s="376"/>
      <c r="E34" s="381"/>
      <c r="F34" s="257"/>
      <c r="G34" s="257"/>
      <c r="H34" s="257"/>
      <c r="I34" s="257"/>
      <c r="J34" s="257"/>
      <c r="K34" s="257"/>
    </row>
    <row r="35" spans="1:11" s="213" customFormat="1" ht="21" x14ac:dyDescent="0.6">
      <c r="A35" s="376"/>
      <c r="B35" s="376"/>
      <c r="C35" s="376"/>
      <c r="D35" s="376"/>
      <c r="E35" s="381"/>
      <c r="F35" s="257"/>
      <c r="G35" s="257"/>
      <c r="H35" s="257"/>
      <c r="I35" s="257"/>
      <c r="J35" s="257"/>
      <c r="K35" s="257"/>
    </row>
    <row r="36" spans="1:11" s="213" customFormat="1" ht="21" x14ac:dyDescent="0.6">
      <c r="A36" s="376"/>
      <c r="B36" s="376"/>
      <c r="C36" s="376"/>
      <c r="D36" s="376"/>
      <c r="E36" s="381"/>
      <c r="F36" s="257"/>
      <c r="G36" s="257"/>
      <c r="H36" s="257"/>
      <c r="I36" s="257"/>
      <c r="J36" s="257"/>
      <c r="K36" s="257"/>
    </row>
    <row r="37" spans="1:11" s="213" customFormat="1" ht="21" x14ac:dyDescent="0.6">
      <c r="A37" s="376"/>
      <c r="B37" s="376"/>
      <c r="C37" s="376"/>
      <c r="D37" s="376"/>
      <c r="E37" s="381"/>
      <c r="F37" s="257"/>
      <c r="G37" s="257"/>
      <c r="H37" s="257"/>
      <c r="I37" s="257"/>
      <c r="J37" s="257"/>
      <c r="K37" s="257"/>
    </row>
    <row r="38" spans="1:11" s="213" customFormat="1" ht="21" x14ac:dyDescent="0.6">
      <c r="A38" s="376"/>
      <c r="B38" s="376"/>
      <c r="C38" s="376"/>
      <c r="D38" s="376"/>
      <c r="E38" s="381"/>
      <c r="F38" s="257"/>
      <c r="G38" s="257"/>
      <c r="H38" s="257"/>
      <c r="I38" s="257"/>
      <c r="J38" s="257"/>
      <c r="K38" s="257"/>
    </row>
    <row r="39" spans="1:11" s="213" customFormat="1" ht="21" x14ac:dyDescent="0.6">
      <c r="A39" s="376"/>
      <c r="B39" s="376"/>
      <c r="C39" s="376"/>
      <c r="D39" s="376"/>
      <c r="E39" s="381"/>
      <c r="F39" s="257"/>
      <c r="G39" s="257"/>
      <c r="H39" s="257"/>
      <c r="I39" s="257"/>
      <c r="J39" s="257"/>
      <c r="K39" s="257"/>
    </row>
    <row r="40" spans="1:11" s="213" customFormat="1" ht="21" x14ac:dyDescent="0.6">
      <c r="A40" s="376"/>
      <c r="B40" s="376"/>
      <c r="C40" s="376"/>
      <c r="D40" s="376"/>
      <c r="E40" s="381"/>
      <c r="F40" s="257"/>
      <c r="G40" s="257"/>
      <c r="H40" s="257"/>
      <c r="I40" s="257"/>
      <c r="J40" s="257"/>
      <c r="K40" s="257"/>
    </row>
    <row r="41" spans="1:11" s="213" customFormat="1" ht="21" x14ac:dyDescent="0.6">
      <c r="A41" s="376"/>
      <c r="B41" s="376"/>
      <c r="C41" s="376"/>
      <c r="D41" s="376"/>
      <c r="E41" s="381"/>
      <c r="F41" s="257"/>
      <c r="G41" s="257"/>
      <c r="H41" s="257"/>
      <c r="I41" s="257"/>
      <c r="J41" s="257"/>
      <c r="K41" s="257"/>
    </row>
    <row r="42" spans="1:11" s="213" customFormat="1" ht="21" x14ac:dyDescent="0.6">
      <c r="A42" s="376"/>
      <c r="B42" s="376"/>
      <c r="C42" s="376"/>
      <c r="D42" s="376"/>
      <c r="E42" s="381"/>
      <c r="F42" s="257"/>
      <c r="G42" s="257"/>
      <c r="H42" s="257"/>
      <c r="I42" s="257"/>
      <c r="J42" s="257"/>
      <c r="K42" s="257"/>
    </row>
    <row r="43" spans="1:11" s="213" customFormat="1" ht="21" x14ac:dyDescent="0.6">
      <c r="A43" s="376"/>
      <c r="B43" s="376"/>
      <c r="C43" s="376"/>
      <c r="D43" s="376"/>
      <c r="E43" s="381"/>
      <c r="F43" s="257"/>
      <c r="G43" s="257"/>
      <c r="H43" s="257"/>
      <c r="I43" s="257"/>
      <c r="J43" s="257"/>
      <c r="K43" s="257"/>
    </row>
    <row r="44" spans="1:11" s="213" customFormat="1" ht="21" x14ac:dyDescent="0.6">
      <c r="A44" s="376"/>
      <c r="B44" s="376"/>
      <c r="C44" s="376"/>
      <c r="D44" s="376"/>
      <c r="E44" s="381"/>
      <c r="F44" s="257"/>
      <c r="G44" s="257"/>
      <c r="H44" s="257"/>
      <c r="I44" s="257"/>
      <c r="J44" s="257"/>
      <c r="K44" s="257"/>
    </row>
    <row r="45" spans="1:11" s="213" customFormat="1" ht="21" x14ac:dyDescent="0.6">
      <c r="A45" s="376"/>
      <c r="B45" s="376"/>
      <c r="C45" s="376"/>
      <c r="D45" s="376"/>
      <c r="E45" s="381"/>
      <c r="F45" s="257"/>
      <c r="G45" s="257"/>
      <c r="H45" s="257"/>
      <c r="I45" s="257"/>
      <c r="J45" s="257"/>
      <c r="K45" s="257"/>
    </row>
    <row r="46" spans="1:11" s="213" customFormat="1" ht="21" customHeight="1" x14ac:dyDescent="0.6">
      <c r="A46" s="376"/>
      <c r="B46" s="376"/>
      <c r="C46" s="376"/>
      <c r="D46" s="376"/>
      <c r="E46" s="381"/>
      <c r="F46" s="257"/>
      <c r="G46" s="257"/>
      <c r="H46" s="257"/>
      <c r="I46" s="257"/>
      <c r="J46" s="257"/>
      <c r="K46" s="257"/>
    </row>
    <row r="47" spans="1:11" s="213" customFormat="1" ht="21" customHeight="1" x14ac:dyDescent="0.6">
      <c r="A47" s="376"/>
      <c r="B47" s="376"/>
      <c r="C47" s="376"/>
      <c r="D47" s="376"/>
      <c r="E47" s="381"/>
      <c r="F47" s="257"/>
      <c r="G47" s="257"/>
      <c r="H47" s="257"/>
      <c r="I47" s="257"/>
      <c r="J47" s="257"/>
      <c r="K47" s="257"/>
    </row>
    <row r="48" spans="1:11" s="213" customFormat="1" ht="21" customHeight="1" x14ac:dyDescent="0.6">
      <c r="A48" s="376"/>
      <c r="B48" s="376"/>
      <c r="C48" s="376"/>
      <c r="D48" s="376"/>
      <c r="E48" s="381"/>
      <c r="F48" s="257"/>
      <c r="G48" s="257"/>
      <c r="H48" s="257"/>
      <c r="I48" s="257"/>
      <c r="J48" s="257"/>
      <c r="K48" s="257"/>
    </row>
    <row r="49" spans="1:11" s="213" customFormat="1" ht="21" customHeight="1" x14ac:dyDescent="0.6">
      <c r="A49" s="376"/>
      <c r="B49" s="376"/>
      <c r="C49" s="376"/>
      <c r="D49" s="376"/>
      <c r="E49" s="381"/>
      <c r="F49" s="257"/>
      <c r="G49" s="257"/>
      <c r="H49" s="257"/>
      <c r="I49" s="257"/>
      <c r="J49" s="257"/>
      <c r="K49" s="257"/>
    </row>
    <row r="50" spans="1:11" s="213" customFormat="1" ht="21" customHeight="1" x14ac:dyDescent="0.6">
      <c r="A50" s="376"/>
      <c r="B50" s="376"/>
      <c r="C50" s="376"/>
      <c r="D50" s="376"/>
      <c r="E50" s="381"/>
      <c r="F50" s="257"/>
      <c r="G50" s="257"/>
      <c r="H50" s="257"/>
      <c r="I50" s="257"/>
      <c r="J50" s="257"/>
      <c r="K50" s="257"/>
    </row>
    <row r="51" spans="1:11" s="213" customFormat="1" ht="21" customHeight="1" x14ac:dyDescent="0.6">
      <c r="A51" s="376"/>
      <c r="B51" s="376"/>
      <c r="C51" s="376"/>
      <c r="D51" s="376"/>
      <c r="E51" s="381"/>
      <c r="F51" s="257"/>
      <c r="G51" s="257"/>
      <c r="H51" s="257"/>
      <c r="I51" s="257"/>
      <c r="J51" s="257"/>
      <c r="K51" s="257"/>
    </row>
    <row r="52" spans="1:11" s="213" customFormat="1" ht="21" customHeight="1" x14ac:dyDescent="0.6">
      <c r="A52" s="376"/>
      <c r="B52" s="376"/>
      <c r="C52" s="376"/>
      <c r="D52" s="376"/>
      <c r="E52" s="381"/>
      <c r="F52" s="257"/>
      <c r="G52" s="257"/>
      <c r="H52" s="257"/>
      <c r="I52" s="257"/>
      <c r="J52" s="257"/>
      <c r="K52" s="257"/>
    </row>
    <row r="53" spans="1:11" s="213" customFormat="1" ht="21" customHeight="1" x14ac:dyDescent="0.6">
      <c r="A53" s="376"/>
      <c r="B53" s="376"/>
      <c r="C53" s="376"/>
      <c r="D53" s="376"/>
      <c r="E53" s="381"/>
      <c r="F53" s="257"/>
      <c r="G53" s="257"/>
      <c r="H53" s="257"/>
      <c r="I53" s="257"/>
      <c r="J53" s="257"/>
      <c r="K53" s="257"/>
    </row>
    <row r="54" spans="1:11" s="213" customFormat="1" ht="21" customHeight="1" x14ac:dyDescent="0.6">
      <c r="A54" s="376"/>
      <c r="B54" s="376"/>
      <c r="C54" s="376"/>
      <c r="D54" s="376"/>
      <c r="E54" s="381"/>
      <c r="F54" s="257"/>
      <c r="G54" s="257"/>
      <c r="H54" s="257"/>
      <c r="I54" s="257"/>
      <c r="J54" s="257"/>
      <c r="K54" s="257"/>
    </row>
    <row r="55" spans="1:11" s="213" customFormat="1" ht="21" customHeight="1" x14ac:dyDescent="0.6">
      <c r="A55" s="376"/>
      <c r="B55" s="376"/>
      <c r="C55" s="376"/>
      <c r="D55" s="376"/>
      <c r="E55" s="381"/>
      <c r="F55" s="257"/>
      <c r="G55" s="257"/>
      <c r="H55" s="257"/>
      <c r="I55" s="257"/>
      <c r="J55" s="257"/>
      <c r="K55" s="257"/>
    </row>
    <row r="56" spans="1:11" s="213" customFormat="1" ht="21" customHeight="1" x14ac:dyDescent="0.6">
      <c r="A56" s="376"/>
      <c r="B56" s="376"/>
      <c r="C56" s="376"/>
      <c r="D56" s="376"/>
      <c r="E56" s="381"/>
      <c r="F56" s="257"/>
      <c r="G56" s="257"/>
      <c r="H56" s="257"/>
      <c r="I56" s="257"/>
      <c r="J56" s="257"/>
      <c r="K56" s="257"/>
    </row>
    <row r="57" spans="1:11" s="213" customFormat="1" ht="21" customHeight="1" x14ac:dyDescent="0.6">
      <c r="A57" s="376"/>
      <c r="B57" s="376"/>
      <c r="C57" s="376"/>
      <c r="D57" s="376"/>
      <c r="E57" s="381"/>
      <c r="F57" s="257"/>
      <c r="G57" s="257"/>
      <c r="H57" s="257"/>
      <c r="I57" s="257"/>
      <c r="J57" s="257"/>
      <c r="K57" s="257"/>
    </row>
    <row r="58" spans="1:11" s="213" customFormat="1" ht="21" customHeight="1" x14ac:dyDescent="0.6">
      <c r="A58" s="376"/>
      <c r="B58" s="376"/>
      <c r="C58" s="376"/>
      <c r="D58" s="376"/>
      <c r="E58" s="381"/>
      <c r="F58" s="257"/>
      <c r="G58" s="257"/>
      <c r="H58" s="257"/>
      <c r="I58" s="257"/>
      <c r="J58" s="257"/>
      <c r="K58" s="257"/>
    </row>
    <row r="59" spans="1:11" s="213" customFormat="1" ht="21" customHeight="1" x14ac:dyDescent="0.6">
      <c r="A59" s="376"/>
      <c r="B59" s="376"/>
      <c r="C59" s="376"/>
      <c r="D59" s="376"/>
      <c r="E59" s="381"/>
      <c r="F59" s="257"/>
      <c r="G59" s="257"/>
      <c r="H59" s="257"/>
      <c r="I59" s="257"/>
      <c r="J59" s="257"/>
      <c r="K59" s="257"/>
    </row>
    <row r="60" spans="1:11" s="213" customFormat="1" ht="21" customHeight="1" x14ac:dyDescent="0.6">
      <c r="A60" s="376"/>
      <c r="B60" s="376"/>
      <c r="C60" s="376"/>
      <c r="D60" s="376"/>
      <c r="E60" s="381"/>
      <c r="F60" s="257"/>
      <c r="G60" s="257"/>
      <c r="H60" s="257"/>
      <c r="I60" s="257"/>
      <c r="J60" s="257"/>
      <c r="K60" s="257"/>
    </row>
    <row r="61" spans="1:11" s="213" customFormat="1" ht="21" customHeight="1" x14ac:dyDescent="0.6">
      <c r="A61" s="376"/>
      <c r="B61" s="376"/>
      <c r="C61" s="376"/>
      <c r="D61" s="376"/>
      <c r="E61" s="381"/>
      <c r="F61" s="257"/>
      <c r="G61" s="257"/>
      <c r="H61" s="257"/>
      <c r="I61" s="257"/>
      <c r="J61" s="257"/>
      <c r="K61" s="257"/>
    </row>
    <row r="62" spans="1:11" s="213" customFormat="1" ht="21" customHeight="1" x14ac:dyDescent="0.6">
      <c r="A62" s="376"/>
      <c r="B62" s="376"/>
      <c r="C62" s="376"/>
      <c r="D62" s="376"/>
      <c r="E62" s="381"/>
      <c r="F62" s="257"/>
      <c r="G62" s="257"/>
      <c r="H62" s="257"/>
      <c r="I62" s="257"/>
      <c r="J62" s="257"/>
      <c r="K62" s="257"/>
    </row>
    <row r="63" spans="1:11" s="213" customFormat="1" ht="21" customHeight="1" x14ac:dyDescent="0.6">
      <c r="A63" s="376"/>
      <c r="B63" s="376"/>
      <c r="C63" s="376"/>
      <c r="D63" s="376"/>
      <c r="E63" s="381"/>
      <c r="F63" s="257"/>
      <c r="G63" s="257"/>
      <c r="H63" s="257"/>
      <c r="I63" s="257"/>
      <c r="J63" s="257"/>
      <c r="K63" s="257"/>
    </row>
    <row r="64" spans="1:11" s="213" customFormat="1" ht="21" customHeight="1" x14ac:dyDescent="0.6">
      <c r="A64" s="376"/>
      <c r="B64" s="376"/>
      <c r="C64" s="376"/>
      <c r="D64" s="376"/>
      <c r="E64" s="381"/>
      <c r="F64" s="257"/>
      <c r="G64" s="257"/>
      <c r="H64" s="257"/>
      <c r="I64" s="257"/>
      <c r="J64" s="257"/>
      <c r="K64" s="257"/>
    </row>
    <row r="65" spans="1:11" s="213" customFormat="1" ht="21" customHeight="1" x14ac:dyDescent="0.6">
      <c r="A65" s="376"/>
      <c r="B65" s="376"/>
      <c r="C65" s="376"/>
      <c r="D65" s="376"/>
      <c r="E65" s="381"/>
      <c r="F65" s="257"/>
      <c r="G65" s="257"/>
      <c r="H65" s="257"/>
      <c r="I65" s="257"/>
      <c r="J65" s="257"/>
      <c r="K65" s="257"/>
    </row>
    <row r="66" spans="1:11" s="213" customFormat="1" ht="21" customHeight="1" x14ac:dyDescent="0.6">
      <c r="A66" s="376"/>
      <c r="B66" s="376"/>
      <c r="C66" s="376"/>
      <c r="D66" s="376"/>
      <c r="E66" s="381"/>
      <c r="F66" s="257"/>
      <c r="G66" s="257"/>
      <c r="H66" s="257"/>
      <c r="I66" s="257"/>
      <c r="J66" s="257"/>
      <c r="K66" s="257"/>
    </row>
    <row r="67" spans="1:11" s="213" customFormat="1" ht="21" customHeight="1" x14ac:dyDescent="0.6">
      <c r="A67" s="376"/>
      <c r="B67" s="376"/>
      <c r="C67" s="376"/>
      <c r="D67" s="376"/>
      <c r="E67" s="381"/>
      <c r="F67" s="257"/>
      <c r="G67" s="257"/>
      <c r="H67" s="257"/>
      <c r="I67" s="257"/>
      <c r="J67" s="257"/>
      <c r="K67" s="257"/>
    </row>
    <row r="68" spans="1:11" s="213" customFormat="1" ht="21" customHeight="1" x14ac:dyDescent="0.6">
      <c r="A68" s="376"/>
      <c r="B68" s="376"/>
      <c r="C68" s="376"/>
      <c r="D68" s="376"/>
      <c r="E68" s="381"/>
      <c r="F68" s="257"/>
      <c r="G68" s="257"/>
      <c r="H68" s="257"/>
      <c r="I68" s="257"/>
      <c r="J68" s="257"/>
      <c r="K68" s="257"/>
    </row>
    <row r="69" spans="1:11" s="213" customFormat="1" ht="21" customHeight="1" x14ac:dyDescent="0.6">
      <c r="A69" s="376"/>
      <c r="B69" s="376"/>
      <c r="C69" s="376"/>
      <c r="D69" s="376"/>
      <c r="E69" s="381"/>
      <c r="F69" s="257"/>
      <c r="G69" s="257"/>
      <c r="H69" s="257"/>
      <c r="I69" s="257"/>
      <c r="J69" s="257"/>
      <c r="K69" s="257"/>
    </row>
    <row r="70" spans="1:11" s="213" customFormat="1" ht="21" customHeight="1" x14ac:dyDescent="0.6">
      <c r="A70" s="376"/>
      <c r="B70" s="376"/>
      <c r="C70" s="376"/>
      <c r="D70" s="376"/>
      <c r="E70" s="381"/>
      <c r="F70" s="257"/>
      <c r="G70" s="257"/>
      <c r="H70" s="257"/>
      <c r="I70" s="257"/>
      <c r="J70" s="257"/>
      <c r="K70" s="257"/>
    </row>
    <row r="71" spans="1:11" s="213" customFormat="1" ht="21" customHeight="1" x14ac:dyDescent="0.6">
      <c r="A71" s="376"/>
      <c r="B71" s="376"/>
      <c r="C71" s="376"/>
      <c r="D71" s="376"/>
      <c r="E71" s="381"/>
      <c r="F71" s="257"/>
      <c r="G71" s="257"/>
      <c r="H71" s="257"/>
      <c r="I71" s="257"/>
      <c r="J71" s="257"/>
      <c r="K71" s="257"/>
    </row>
    <row r="72" spans="1:11" s="213" customFormat="1" ht="21" customHeight="1" x14ac:dyDescent="0.6">
      <c r="A72" s="376"/>
      <c r="B72" s="376"/>
      <c r="C72" s="376"/>
      <c r="D72" s="376"/>
      <c r="E72" s="381"/>
      <c r="F72" s="257"/>
      <c r="G72" s="257"/>
      <c r="H72" s="257"/>
      <c r="I72" s="257"/>
      <c r="J72" s="257"/>
      <c r="K72" s="257"/>
    </row>
    <row r="73" spans="1:11" s="213" customFormat="1" ht="21" customHeight="1" x14ac:dyDescent="0.6">
      <c r="A73" s="376"/>
      <c r="B73" s="376"/>
      <c r="C73" s="376"/>
      <c r="D73" s="376"/>
      <c r="E73" s="381"/>
      <c r="F73" s="257"/>
      <c r="G73" s="257"/>
      <c r="H73" s="257"/>
      <c r="I73" s="257"/>
      <c r="J73" s="257"/>
      <c r="K73" s="257"/>
    </row>
    <row r="74" spans="1:11" s="213" customFormat="1" ht="21" customHeight="1" x14ac:dyDescent="0.6">
      <c r="A74" s="376"/>
      <c r="B74" s="376"/>
      <c r="C74" s="376"/>
      <c r="D74" s="376"/>
      <c r="E74" s="381"/>
      <c r="F74" s="257"/>
      <c r="G74" s="257"/>
      <c r="H74" s="257"/>
      <c r="I74" s="257"/>
      <c r="J74" s="257"/>
      <c r="K74" s="257"/>
    </row>
    <row r="75" spans="1:11" s="213" customFormat="1" ht="21" customHeight="1" x14ac:dyDescent="0.6">
      <c r="A75" s="376"/>
      <c r="B75" s="376"/>
      <c r="C75" s="376"/>
      <c r="D75" s="376"/>
      <c r="E75" s="381"/>
      <c r="F75" s="257"/>
      <c r="G75" s="257"/>
      <c r="H75" s="257"/>
      <c r="I75" s="257"/>
      <c r="J75" s="257"/>
      <c r="K75" s="257"/>
    </row>
    <row r="76" spans="1:11" s="213" customFormat="1" ht="21" customHeight="1" x14ac:dyDescent="0.6">
      <c r="A76" s="376"/>
      <c r="B76" s="376"/>
      <c r="C76" s="376"/>
      <c r="D76" s="376"/>
      <c r="E76" s="381"/>
      <c r="F76" s="257"/>
      <c r="G76" s="257"/>
      <c r="H76" s="257"/>
      <c r="I76" s="257"/>
      <c r="J76" s="257"/>
      <c r="K76" s="257"/>
    </row>
    <row r="77" spans="1:11" s="213" customFormat="1" ht="21" customHeight="1" x14ac:dyDescent="0.6">
      <c r="A77" s="376"/>
      <c r="B77" s="376"/>
      <c r="C77" s="376"/>
      <c r="D77" s="376"/>
      <c r="E77" s="381"/>
      <c r="F77" s="257"/>
      <c r="G77" s="257"/>
      <c r="H77" s="257"/>
      <c r="I77" s="257"/>
      <c r="J77" s="257"/>
      <c r="K77" s="257"/>
    </row>
    <row r="78" spans="1:11" s="213" customFormat="1" ht="21" customHeight="1" x14ac:dyDescent="0.6">
      <c r="A78" s="376"/>
      <c r="B78" s="376"/>
      <c r="C78" s="376"/>
      <c r="D78" s="376"/>
      <c r="E78" s="381"/>
      <c r="F78" s="257"/>
      <c r="G78" s="257"/>
      <c r="H78" s="257"/>
      <c r="I78" s="257"/>
      <c r="J78" s="257"/>
      <c r="K78" s="257"/>
    </row>
    <row r="79" spans="1:11" s="213" customFormat="1" ht="21" customHeight="1" x14ac:dyDescent="0.6">
      <c r="A79" s="376"/>
      <c r="B79" s="376"/>
      <c r="C79" s="376"/>
      <c r="D79" s="376"/>
      <c r="E79" s="381"/>
      <c r="F79" s="257"/>
      <c r="G79" s="257"/>
      <c r="H79" s="257"/>
      <c r="I79" s="257"/>
      <c r="J79" s="257"/>
      <c r="K79" s="257"/>
    </row>
    <row r="80" spans="1:11" s="213" customFormat="1" ht="21" customHeight="1" x14ac:dyDescent="0.6">
      <c r="A80" s="376"/>
      <c r="B80" s="376"/>
      <c r="C80" s="376"/>
      <c r="D80" s="376"/>
      <c r="E80" s="381"/>
      <c r="F80" s="257"/>
      <c r="G80" s="257"/>
      <c r="H80" s="257"/>
      <c r="I80" s="257"/>
      <c r="J80" s="257"/>
      <c r="K80" s="257"/>
    </row>
    <row r="81" spans="1:11" s="213" customFormat="1" ht="21" customHeight="1" x14ac:dyDescent="0.6">
      <c r="A81" s="376"/>
      <c r="B81" s="376"/>
      <c r="C81" s="376"/>
      <c r="D81" s="376"/>
      <c r="E81" s="381"/>
      <c r="F81" s="257"/>
      <c r="G81" s="257"/>
      <c r="H81" s="257"/>
      <c r="I81" s="257"/>
      <c r="J81" s="257"/>
      <c r="K81" s="257"/>
    </row>
    <row r="82" spans="1:11" s="213" customFormat="1" ht="21" customHeight="1" x14ac:dyDescent="0.6">
      <c r="A82" s="376"/>
      <c r="B82" s="376"/>
      <c r="C82" s="376"/>
      <c r="D82" s="376"/>
      <c r="E82" s="381"/>
      <c r="F82" s="257"/>
      <c r="G82" s="257"/>
      <c r="H82" s="257"/>
      <c r="I82" s="257"/>
      <c r="J82" s="257"/>
      <c r="K82" s="257"/>
    </row>
    <row r="83" spans="1:11" s="213" customFormat="1" ht="21" customHeight="1" x14ac:dyDescent="0.6">
      <c r="A83" s="376"/>
      <c r="B83" s="376"/>
      <c r="C83" s="376"/>
      <c r="D83" s="376"/>
      <c r="E83" s="381"/>
      <c r="F83" s="257"/>
      <c r="G83" s="257"/>
      <c r="H83" s="257"/>
      <c r="I83" s="257"/>
      <c r="J83" s="257"/>
      <c r="K83" s="257"/>
    </row>
    <row r="84" spans="1:11" s="213" customFormat="1" ht="21" customHeight="1" x14ac:dyDescent="0.6">
      <c r="A84" s="376"/>
      <c r="B84" s="376"/>
      <c r="C84" s="376"/>
      <c r="D84" s="376"/>
      <c r="E84" s="381"/>
      <c r="F84" s="257"/>
      <c r="G84" s="257"/>
      <c r="H84" s="257"/>
      <c r="I84" s="257"/>
      <c r="J84" s="257"/>
      <c r="K84" s="257"/>
    </row>
    <row r="85" spans="1:11" s="213" customFormat="1" ht="21" customHeight="1" x14ac:dyDescent="0.6">
      <c r="A85" s="376"/>
      <c r="B85" s="376"/>
      <c r="C85" s="376"/>
      <c r="D85" s="376"/>
      <c r="E85" s="381"/>
      <c r="F85" s="257"/>
      <c r="G85" s="257"/>
      <c r="H85" s="257"/>
      <c r="I85" s="257"/>
      <c r="J85" s="257"/>
      <c r="K85" s="257"/>
    </row>
    <row r="86" spans="1:11" s="213" customFormat="1" ht="21" customHeight="1" x14ac:dyDescent="0.6">
      <c r="A86" s="376"/>
      <c r="B86" s="376"/>
      <c r="C86" s="376"/>
      <c r="D86" s="376"/>
      <c r="E86" s="381"/>
      <c r="F86" s="257"/>
      <c r="G86" s="257"/>
      <c r="H86" s="257"/>
      <c r="I86" s="257"/>
      <c r="J86" s="257"/>
      <c r="K86" s="257"/>
    </row>
    <row r="87" spans="1:11" ht="21" customHeight="1" x14ac:dyDescent="0.25">
      <c r="A87" s="387"/>
      <c r="B87" s="387"/>
      <c r="C87" s="387"/>
      <c r="D87" s="387"/>
      <c r="E87" s="388"/>
      <c r="F87" s="283"/>
      <c r="G87" s="283"/>
      <c r="H87" s="283"/>
      <c r="I87" s="283"/>
      <c r="J87" s="283"/>
      <c r="K87" s="283"/>
    </row>
    <row r="88" spans="1:11" ht="21" customHeight="1" x14ac:dyDescent="0.25">
      <c r="A88" s="387"/>
      <c r="B88" s="387"/>
      <c r="C88" s="387"/>
      <c r="D88" s="387"/>
      <c r="E88" s="388"/>
      <c r="F88" s="283"/>
      <c r="G88" s="283"/>
      <c r="H88" s="283"/>
      <c r="I88" s="283"/>
      <c r="J88" s="283"/>
      <c r="K88" s="283"/>
    </row>
    <row r="89" spans="1:11" ht="21" customHeight="1" x14ac:dyDescent="0.25">
      <c r="A89" s="387"/>
      <c r="B89" s="387"/>
      <c r="C89" s="387"/>
      <c r="D89" s="387"/>
      <c r="E89" s="388"/>
      <c r="F89" s="283"/>
      <c r="G89" s="283"/>
      <c r="H89" s="283"/>
      <c r="I89" s="283"/>
      <c r="J89" s="283"/>
      <c r="K89" s="283"/>
    </row>
    <row r="90" spans="1:11" ht="21" customHeight="1" x14ac:dyDescent="0.25">
      <c r="A90" s="387"/>
      <c r="B90" s="387"/>
      <c r="C90" s="387"/>
      <c r="D90" s="387"/>
      <c r="E90" s="388"/>
      <c r="F90" s="283"/>
      <c r="G90" s="283"/>
      <c r="H90" s="283"/>
      <c r="I90" s="283"/>
      <c r="J90" s="283"/>
      <c r="K90" s="283"/>
    </row>
    <row r="91" spans="1:11" ht="15" x14ac:dyDescent="0.25"/>
    <row r="92" spans="1:11" ht="15" x14ac:dyDescent="0.25"/>
    <row r="93" spans="1:11" ht="15" x14ac:dyDescent="0.25"/>
    <row r="94" spans="1:11" ht="15" x14ac:dyDescent="0.25"/>
    <row r="95" spans="1:11" ht="15" x14ac:dyDescent="0.25"/>
    <row r="96" spans="1:11" ht="15" x14ac:dyDescent="0.25"/>
    <row r="97" spans="5:11" ht="15" x14ac:dyDescent="0.25"/>
    <row r="98" spans="5:11" ht="15" x14ac:dyDescent="0.25"/>
    <row r="99" spans="5:11" ht="15" x14ac:dyDescent="0.25"/>
    <row r="100" spans="5:11" ht="15" x14ac:dyDescent="0.25"/>
    <row r="101" spans="5:11" ht="15" x14ac:dyDescent="0.25"/>
    <row r="102" spans="5:11" ht="15" x14ac:dyDescent="0.25"/>
    <row r="103" spans="5:11" ht="15" x14ac:dyDescent="0.25"/>
    <row r="104" spans="5:11" s="235" customFormat="1" ht="15" x14ac:dyDescent="0.25">
      <c r="E104" s="282"/>
      <c r="G104" s="282"/>
      <c r="H104" s="282"/>
      <c r="I104" s="282"/>
      <c r="J104" s="282"/>
      <c r="K104" s="282"/>
    </row>
  </sheetData>
  <mergeCells count="5">
    <mergeCell ref="A3:E3"/>
    <mergeCell ref="A2:E2"/>
    <mergeCell ref="A1:E1"/>
    <mergeCell ref="A20:E20"/>
    <mergeCell ref="A6:E6"/>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B046E-CF1C-43A3-A2E5-8BBE02EA8BD3}">
  <sheetPr>
    <tabColor rgb="FFFFFF00"/>
    <pageSetUpPr fitToPage="1"/>
  </sheetPr>
  <dimension ref="A1:K108"/>
  <sheetViews>
    <sheetView rightToLeft="1" tabSelected="1" view="pageBreakPreview" topLeftCell="A16" zoomScaleNormal="70" zoomScaleSheetLayoutView="100" zoomScalePageLayoutView="55" workbookViewId="0">
      <selection activeCell="J22" sqref="J22"/>
    </sheetView>
  </sheetViews>
  <sheetFormatPr defaultColWidth="8.7109375" defaultRowHeight="150" customHeight="1" x14ac:dyDescent="0.25"/>
  <cols>
    <col min="1" max="1" width="29.140625" style="666" bestFit="1" customWidth="1"/>
    <col min="2" max="2" width="0.7109375" style="235" customWidth="1"/>
    <col min="3" max="3" width="17.85546875" style="235" customWidth="1"/>
    <col min="4" max="4" width="0.85546875" style="235" customWidth="1"/>
    <col min="5" max="5" width="17.85546875" style="282" customWidth="1"/>
    <col min="6" max="6" width="0.85546875" style="235" customWidth="1"/>
    <col min="7" max="7" width="17.85546875" style="282" customWidth="1"/>
    <col min="8" max="8" width="0.7109375" style="282" customWidth="1"/>
    <col min="9" max="9" width="21.5703125" style="282" customWidth="1"/>
    <col min="10" max="11" width="0.7109375" style="282" customWidth="1"/>
    <col min="12" max="16384" width="8.7109375" style="216"/>
  </cols>
  <sheetData>
    <row r="1" spans="1:11" s="206" customFormat="1" ht="19.5" customHeight="1" x14ac:dyDescent="0.25">
      <c r="A1" s="1240" t="str">
        <f>'[10]1'!A1:H1</f>
        <v>شرکت پالایش میعانات گازی آدیش جنوبی (سهامي خاص) - قبل از بهره برداری</v>
      </c>
      <c r="B1" s="1240"/>
      <c r="C1" s="1240"/>
      <c r="D1" s="1240"/>
      <c r="E1" s="1240"/>
      <c r="F1" s="1240"/>
      <c r="G1" s="1240"/>
      <c r="H1" s="243"/>
      <c r="I1" s="243"/>
      <c r="J1" s="243"/>
      <c r="K1" s="320"/>
    </row>
    <row r="2" spans="1:11" s="206" customFormat="1" ht="19.5" customHeight="1" x14ac:dyDescent="0.25">
      <c r="A2" s="1240" t="str">
        <f>'[10]5'!A2:H2</f>
        <v xml:space="preserve">یادداشت های توضیحی صورت های مالی </v>
      </c>
      <c r="B2" s="1240"/>
      <c r="C2" s="1240"/>
      <c r="D2" s="1240"/>
      <c r="E2" s="1240"/>
      <c r="F2" s="1240"/>
      <c r="G2" s="1240"/>
      <c r="H2" s="243"/>
      <c r="I2" s="243"/>
      <c r="J2" s="243"/>
      <c r="K2" s="320"/>
    </row>
    <row r="3" spans="1:11" s="206" customFormat="1" ht="19.5" customHeight="1" x14ac:dyDescent="0.25">
      <c r="A3" s="1240" t="str">
        <f>'14'!A3:E3</f>
        <v>سال مالی منتهی به 29 اسفندماه 1400</v>
      </c>
      <c r="B3" s="1240"/>
      <c r="C3" s="1240"/>
      <c r="D3" s="1240"/>
      <c r="E3" s="1240"/>
      <c r="F3" s="1240"/>
      <c r="G3" s="1240"/>
      <c r="H3" s="243"/>
      <c r="I3" s="243"/>
      <c r="J3" s="243"/>
      <c r="K3" s="320"/>
    </row>
    <row r="4" spans="1:11" s="259" customFormat="1" ht="21" customHeight="1" x14ac:dyDescent="0.7">
      <c r="A4" s="1290"/>
      <c r="B4" s="1290"/>
      <c r="C4" s="1290"/>
      <c r="D4" s="1290"/>
      <c r="E4" s="1290"/>
      <c r="F4" s="1290"/>
      <c r="G4" s="1290"/>
      <c r="H4" s="393"/>
      <c r="I4" s="393"/>
      <c r="J4" s="393"/>
      <c r="K4" s="393"/>
    </row>
    <row r="5" spans="1:11" s="359" customFormat="1" ht="49.5" customHeight="1" x14ac:dyDescent="0.6">
      <c r="A5" s="1289" t="s">
        <v>2565</v>
      </c>
      <c r="B5" s="1289"/>
      <c r="C5" s="1289"/>
      <c r="D5" s="1289"/>
      <c r="E5" s="1289"/>
      <c r="F5" s="1289"/>
      <c r="G5" s="1289"/>
      <c r="H5" s="335"/>
      <c r="I5" s="335"/>
      <c r="J5" s="335"/>
      <c r="K5" s="579"/>
    </row>
    <row r="6" spans="1:11" s="219" customFormat="1" ht="21" customHeight="1" x14ac:dyDescent="0.6">
      <c r="A6" s="399"/>
      <c r="B6" s="394"/>
      <c r="C6" s="394"/>
      <c r="D6" s="394"/>
      <c r="E6" s="394"/>
      <c r="F6" s="394"/>
      <c r="G6" s="394"/>
      <c r="H6" s="394"/>
      <c r="I6" s="394"/>
      <c r="J6" s="394"/>
      <c r="K6" s="394"/>
    </row>
    <row r="7" spans="1:11" s="219" customFormat="1" ht="21" customHeight="1" x14ac:dyDescent="0.6">
      <c r="A7" s="399"/>
      <c r="B7" s="394"/>
      <c r="C7" s="654" t="s">
        <v>2128</v>
      </c>
      <c r="D7" s="688"/>
      <c r="E7" s="654" t="s">
        <v>1391</v>
      </c>
      <c r="F7" s="688"/>
      <c r="G7" s="654" t="s">
        <v>2387</v>
      </c>
      <c r="H7" s="394"/>
      <c r="J7" s="394"/>
      <c r="K7" s="394"/>
    </row>
    <row r="8" spans="1:11" s="219" customFormat="1" ht="21" customHeight="1" x14ac:dyDescent="0.6">
      <c r="A8" s="399"/>
      <c r="B8" s="394"/>
      <c r="C8" s="655" t="s">
        <v>7</v>
      </c>
      <c r="D8" s="688"/>
      <c r="E8" s="655" t="s">
        <v>7</v>
      </c>
      <c r="F8" s="688"/>
      <c r="G8" s="655" t="s">
        <v>7</v>
      </c>
      <c r="H8" s="394"/>
      <c r="J8" s="394"/>
      <c r="K8" s="394"/>
    </row>
    <row r="9" spans="1:11" s="219" customFormat="1" ht="21" customHeight="1" x14ac:dyDescent="0.6">
      <c r="A9" s="715" t="s">
        <v>739</v>
      </c>
      <c r="B9" s="714"/>
      <c r="C9" s="1105">
        <v>460000000</v>
      </c>
      <c r="D9" s="1126"/>
      <c r="E9" s="1105">
        <v>338000000</v>
      </c>
      <c r="F9" s="1126"/>
      <c r="G9" s="1105">
        <f t="shared" ref="G9:G29" si="0">C9+E9</f>
        <v>798000000</v>
      </c>
      <c r="H9" s="394"/>
      <c r="J9" s="394"/>
      <c r="K9" s="394"/>
    </row>
    <row r="10" spans="1:11" s="219" customFormat="1" ht="21" customHeight="1" x14ac:dyDescent="0.6">
      <c r="A10" s="715" t="s">
        <v>747</v>
      </c>
      <c r="B10" s="714"/>
      <c r="C10" s="1105">
        <v>246190000000</v>
      </c>
      <c r="D10" s="1126"/>
      <c r="E10" s="1105">
        <v>138328000000</v>
      </c>
      <c r="F10" s="1126"/>
      <c r="G10" s="1105">
        <f t="shared" si="0"/>
        <v>384518000000</v>
      </c>
      <c r="H10" s="394"/>
      <c r="J10" s="394"/>
      <c r="K10" s="394"/>
    </row>
    <row r="11" spans="1:11" s="219" customFormat="1" ht="21" customHeight="1" x14ac:dyDescent="0.6">
      <c r="A11" s="715" t="s">
        <v>1256</v>
      </c>
      <c r="B11" s="714"/>
      <c r="C11" s="1105">
        <v>603214000000</v>
      </c>
      <c r="D11" s="1126"/>
      <c r="E11" s="1105">
        <v>55757000000</v>
      </c>
      <c r="F11" s="1126"/>
      <c r="G11" s="1105">
        <f t="shared" si="0"/>
        <v>658971000000</v>
      </c>
      <c r="H11" s="394"/>
      <c r="J11" s="394"/>
      <c r="K11" s="394"/>
    </row>
    <row r="12" spans="1:11" s="219" customFormat="1" ht="21" customHeight="1" x14ac:dyDescent="0.6">
      <c r="A12" s="716" t="s">
        <v>1258</v>
      </c>
      <c r="B12" s="714"/>
      <c r="C12" s="1105">
        <v>155394000000</v>
      </c>
      <c r="D12" s="1126"/>
      <c r="E12" s="1105">
        <v>52803000000</v>
      </c>
      <c r="F12" s="1126"/>
      <c r="G12" s="1105">
        <f t="shared" si="0"/>
        <v>208197000000</v>
      </c>
      <c r="H12" s="394"/>
      <c r="J12" s="394"/>
      <c r="K12" s="394"/>
    </row>
    <row r="13" spans="1:11" s="219" customFormat="1" ht="21" customHeight="1" x14ac:dyDescent="0.6">
      <c r="A13" s="715" t="s">
        <v>1935</v>
      </c>
      <c r="B13" s="714"/>
      <c r="C13" s="1105">
        <v>1867000000</v>
      </c>
      <c r="D13" s="1126"/>
      <c r="E13" s="1105">
        <v>0</v>
      </c>
      <c r="F13" s="1126"/>
      <c r="G13" s="1105">
        <f t="shared" si="0"/>
        <v>1867000000</v>
      </c>
      <c r="H13" s="394"/>
      <c r="J13" s="394"/>
      <c r="K13" s="394"/>
    </row>
    <row r="14" spans="1:11" s="219" customFormat="1" ht="21" customHeight="1" x14ac:dyDescent="0.6">
      <c r="A14" s="715" t="s">
        <v>1937</v>
      </c>
      <c r="B14" s="714"/>
      <c r="C14" s="1105">
        <v>1086000000</v>
      </c>
      <c r="D14" s="1126"/>
      <c r="E14" s="1105">
        <v>0</v>
      </c>
      <c r="F14" s="1126"/>
      <c r="G14" s="1105">
        <f t="shared" si="0"/>
        <v>1086000000</v>
      </c>
      <c r="H14" s="394"/>
      <c r="J14" s="394"/>
      <c r="K14" s="394"/>
    </row>
    <row r="15" spans="1:11" s="219" customFormat="1" ht="21" customHeight="1" x14ac:dyDescent="0.6">
      <c r="A15" s="715" t="s">
        <v>1260</v>
      </c>
      <c r="B15" s="714"/>
      <c r="C15" s="1105">
        <v>731072000000</v>
      </c>
      <c r="D15" s="1126"/>
      <c r="E15" s="1105">
        <v>381219000000</v>
      </c>
      <c r="F15" s="1126"/>
      <c r="G15" s="1105">
        <f t="shared" si="0"/>
        <v>1112291000000</v>
      </c>
      <c r="H15" s="394"/>
      <c r="J15" s="394"/>
      <c r="K15" s="394"/>
    </row>
    <row r="16" spans="1:11" s="219" customFormat="1" ht="21" customHeight="1" x14ac:dyDescent="0.6">
      <c r="A16" s="716" t="s">
        <v>1262</v>
      </c>
      <c r="B16" s="714"/>
      <c r="C16" s="1105">
        <v>58285000000</v>
      </c>
      <c r="D16" s="1126"/>
      <c r="E16" s="1105">
        <v>58968000000</v>
      </c>
      <c r="F16" s="1126"/>
      <c r="G16" s="1105">
        <f t="shared" si="0"/>
        <v>117253000000</v>
      </c>
      <c r="H16" s="394"/>
      <c r="J16" s="394"/>
      <c r="K16" s="394"/>
    </row>
    <row r="17" spans="1:11" s="219" customFormat="1" ht="21" customHeight="1" x14ac:dyDescent="0.6">
      <c r="A17" s="715" t="s">
        <v>1264</v>
      </c>
      <c r="B17" s="714"/>
      <c r="C17" s="1105">
        <v>20708000000</v>
      </c>
      <c r="D17" s="1126"/>
      <c r="E17" s="1105">
        <v>16109000000</v>
      </c>
      <c r="F17" s="1126"/>
      <c r="G17" s="1105">
        <f t="shared" si="0"/>
        <v>36817000000</v>
      </c>
      <c r="H17" s="394"/>
      <c r="J17" s="394"/>
      <c r="K17" s="394"/>
    </row>
    <row r="18" spans="1:11" s="219" customFormat="1" ht="21" customHeight="1" x14ac:dyDescent="0.6">
      <c r="A18" s="715" t="s">
        <v>1939</v>
      </c>
      <c r="B18" s="714"/>
      <c r="C18" s="1105">
        <v>18561000000</v>
      </c>
      <c r="D18" s="1126"/>
      <c r="E18" s="1105">
        <v>0</v>
      </c>
      <c r="F18" s="1126"/>
      <c r="G18" s="1105">
        <f t="shared" si="0"/>
        <v>18561000000</v>
      </c>
      <c r="H18" s="394"/>
      <c r="J18" s="394"/>
      <c r="K18" s="394"/>
    </row>
    <row r="19" spans="1:11" s="219" customFormat="1" ht="21" customHeight="1" x14ac:dyDescent="0.6">
      <c r="A19" s="715" t="s">
        <v>1266</v>
      </c>
      <c r="B19" s="714"/>
      <c r="C19" s="1105">
        <v>182195000000</v>
      </c>
      <c r="D19" s="1126"/>
      <c r="E19" s="1105">
        <v>85830000000</v>
      </c>
      <c r="F19" s="1126"/>
      <c r="G19" s="1105">
        <f t="shared" si="0"/>
        <v>268025000000</v>
      </c>
      <c r="H19" s="394"/>
      <c r="J19" s="394"/>
      <c r="K19" s="394"/>
    </row>
    <row r="20" spans="1:11" s="219" customFormat="1" ht="21" customHeight="1" x14ac:dyDescent="0.6">
      <c r="A20" s="716" t="s">
        <v>1268</v>
      </c>
      <c r="B20" s="714"/>
      <c r="C20" s="1105">
        <v>2648000000</v>
      </c>
      <c r="D20" s="1126"/>
      <c r="E20" s="1105">
        <v>0</v>
      </c>
      <c r="F20" s="1126"/>
      <c r="G20" s="1105">
        <f t="shared" si="0"/>
        <v>2648000000</v>
      </c>
      <c r="H20" s="394"/>
      <c r="J20" s="394"/>
      <c r="K20" s="394"/>
    </row>
    <row r="21" spans="1:11" s="219" customFormat="1" ht="21" customHeight="1" x14ac:dyDescent="0.6">
      <c r="A21" s="715" t="s">
        <v>1270</v>
      </c>
      <c r="B21" s="714"/>
      <c r="C21" s="1105">
        <v>35382000000</v>
      </c>
      <c r="D21" s="1126"/>
      <c r="E21" s="1105">
        <v>18258000000</v>
      </c>
      <c r="F21" s="1126"/>
      <c r="G21" s="1105">
        <f t="shared" si="0"/>
        <v>53640000000</v>
      </c>
      <c r="H21" s="394"/>
      <c r="J21" s="394"/>
      <c r="K21" s="394"/>
    </row>
    <row r="22" spans="1:11" s="219" customFormat="1" ht="21" customHeight="1" x14ac:dyDescent="0.6">
      <c r="A22" s="715" t="s">
        <v>1272</v>
      </c>
      <c r="B22" s="714"/>
      <c r="C22" s="1105">
        <v>9892000000</v>
      </c>
      <c r="D22" s="1126"/>
      <c r="E22" s="1105">
        <v>48015000000</v>
      </c>
      <c r="F22" s="1126"/>
      <c r="G22" s="1105">
        <f t="shared" si="0"/>
        <v>57907000000</v>
      </c>
      <c r="H22" s="394"/>
      <c r="J22" s="394"/>
      <c r="K22" s="394"/>
    </row>
    <row r="23" spans="1:11" s="219" customFormat="1" ht="21" customHeight="1" x14ac:dyDescent="0.6">
      <c r="A23" s="715" t="s">
        <v>1284</v>
      </c>
      <c r="B23" s="714"/>
      <c r="C23" s="1105">
        <v>71652000000</v>
      </c>
      <c r="D23" s="1126"/>
      <c r="E23" s="1105">
        <v>19942000000</v>
      </c>
      <c r="F23" s="1126"/>
      <c r="G23" s="1105">
        <f t="shared" si="0"/>
        <v>91594000000</v>
      </c>
      <c r="H23" s="394"/>
      <c r="J23" s="394"/>
      <c r="K23" s="394"/>
    </row>
    <row r="24" spans="1:11" s="219" customFormat="1" ht="21" customHeight="1" x14ac:dyDescent="0.6">
      <c r="A24" s="716" t="s">
        <v>1945</v>
      </c>
      <c r="B24" s="714"/>
      <c r="C24" s="1105">
        <v>47482000000</v>
      </c>
      <c r="D24" s="1126"/>
      <c r="E24" s="1105">
        <v>0</v>
      </c>
      <c r="F24" s="1126"/>
      <c r="G24" s="1105">
        <f t="shared" si="0"/>
        <v>47482000000</v>
      </c>
      <c r="H24" s="394"/>
      <c r="J24" s="394"/>
      <c r="K24" s="394"/>
    </row>
    <row r="25" spans="1:11" s="219" customFormat="1" ht="21" customHeight="1" x14ac:dyDescent="0.6">
      <c r="A25" s="715" t="s">
        <v>759</v>
      </c>
      <c r="B25" s="714"/>
      <c r="C25" s="1105">
        <v>92341000000</v>
      </c>
      <c r="D25" s="1126"/>
      <c r="E25" s="1105">
        <v>15513000000</v>
      </c>
      <c r="F25" s="1126"/>
      <c r="G25" s="1105">
        <f t="shared" si="0"/>
        <v>107854000000</v>
      </c>
      <c r="H25" s="394"/>
      <c r="J25" s="394"/>
      <c r="K25" s="394"/>
    </row>
    <row r="26" spans="1:11" s="219" customFormat="1" ht="21" customHeight="1" x14ac:dyDescent="0.6">
      <c r="A26" s="715" t="s">
        <v>1274</v>
      </c>
      <c r="B26" s="714"/>
      <c r="C26" s="1105">
        <v>5332000000</v>
      </c>
      <c r="D26" s="1126"/>
      <c r="E26" s="1105">
        <v>4129000000</v>
      </c>
      <c r="F26" s="1126"/>
      <c r="G26" s="1105">
        <f t="shared" si="0"/>
        <v>9461000000</v>
      </c>
      <c r="H26" s="394"/>
      <c r="J26" s="394"/>
      <c r="K26" s="394"/>
    </row>
    <row r="27" spans="1:11" s="219" customFormat="1" ht="21" customHeight="1" x14ac:dyDescent="0.6">
      <c r="A27" s="715" t="s">
        <v>1949</v>
      </c>
      <c r="B27" s="714"/>
      <c r="C27" s="1105">
        <v>906000000</v>
      </c>
      <c r="D27" s="1126"/>
      <c r="E27" s="1105">
        <v>0</v>
      </c>
      <c r="F27" s="1126"/>
      <c r="G27" s="1105">
        <f t="shared" si="0"/>
        <v>906000000</v>
      </c>
      <c r="H27" s="394"/>
      <c r="J27" s="394"/>
      <c r="K27" s="394"/>
    </row>
    <row r="28" spans="1:11" s="219" customFormat="1" ht="21" customHeight="1" x14ac:dyDescent="0.6">
      <c r="A28" s="716" t="s">
        <v>1951</v>
      </c>
      <c r="B28" s="714"/>
      <c r="C28" s="1105">
        <v>1717000000</v>
      </c>
      <c r="D28" s="1126"/>
      <c r="E28" s="1105">
        <v>0</v>
      </c>
      <c r="F28" s="1126"/>
      <c r="G28" s="1105">
        <f t="shared" si="0"/>
        <v>1717000000</v>
      </c>
      <c r="H28" s="394"/>
      <c r="J28" s="394"/>
      <c r="K28" s="394"/>
    </row>
    <row r="29" spans="1:11" s="219" customFormat="1" ht="21" customHeight="1" x14ac:dyDescent="0.6">
      <c r="A29" s="715" t="s">
        <v>1955</v>
      </c>
      <c r="B29" s="714"/>
      <c r="C29" s="1105">
        <v>702000000</v>
      </c>
      <c r="D29" s="1126"/>
      <c r="E29" s="1105">
        <v>0</v>
      </c>
      <c r="F29" s="1126"/>
      <c r="G29" s="1105">
        <f t="shared" si="0"/>
        <v>702000000</v>
      </c>
      <c r="H29" s="394"/>
      <c r="J29" s="394"/>
      <c r="K29" s="394"/>
    </row>
    <row r="30" spans="1:11" s="219" customFormat="1" ht="21" customHeight="1" thickBot="1" x14ac:dyDescent="0.65">
      <c r="A30" s="399"/>
      <c r="B30" s="394"/>
      <c r="C30" s="1127">
        <f>SUM(C9:C29)</f>
        <v>2287086000000</v>
      </c>
      <c r="D30" s="1128"/>
      <c r="E30" s="1127">
        <f>SUM(E9:E29)</f>
        <v>895209000000</v>
      </c>
      <c r="F30" s="1128"/>
      <c r="G30" s="1127">
        <f>SUM(G9:G29)</f>
        <v>3182295000000</v>
      </c>
      <c r="H30" s="394"/>
      <c r="J30" s="394"/>
      <c r="K30" s="394"/>
    </row>
    <row r="31" spans="1:11" s="219" customFormat="1" ht="21" customHeight="1" thickTop="1" x14ac:dyDescent="0.6">
      <c r="A31" s="399"/>
      <c r="B31" s="394"/>
      <c r="C31" s="394"/>
      <c r="D31" s="394"/>
      <c r="E31" s="394"/>
      <c r="F31" s="394"/>
      <c r="G31" s="394"/>
      <c r="H31" s="394"/>
      <c r="I31" s="394"/>
      <c r="J31" s="394"/>
      <c r="K31" s="394"/>
    </row>
    <row r="32" spans="1:11" s="219" customFormat="1" ht="21" customHeight="1" x14ac:dyDescent="0.6">
      <c r="A32" s="399"/>
      <c r="B32" s="394"/>
      <c r="C32" s="394"/>
      <c r="D32" s="394"/>
      <c r="E32" s="394"/>
      <c r="F32" s="394"/>
      <c r="G32" s="394"/>
      <c r="H32" s="394"/>
      <c r="I32" s="394"/>
      <c r="J32" s="394"/>
      <c r="K32" s="394"/>
    </row>
    <row r="33" spans="1:11" s="213" customFormat="1" ht="21" x14ac:dyDescent="0.6">
      <c r="A33" s="717"/>
      <c r="B33" s="376"/>
      <c r="C33" s="376"/>
      <c r="D33" s="376"/>
      <c r="E33" s="381"/>
      <c r="F33" s="257"/>
      <c r="G33" s="257"/>
      <c r="H33" s="257"/>
      <c r="I33" s="257"/>
      <c r="J33" s="257"/>
      <c r="K33" s="257"/>
    </row>
    <row r="34" spans="1:11" s="213" customFormat="1" ht="21" x14ac:dyDescent="0.6">
      <c r="A34" s="717"/>
      <c r="B34" s="376"/>
      <c r="C34" s="376"/>
      <c r="D34" s="376"/>
      <c r="E34" s="381"/>
      <c r="F34" s="257"/>
      <c r="G34" s="257"/>
      <c r="H34" s="257"/>
      <c r="I34" s="257"/>
      <c r="J34" s="257"/>
      <c r="K34" s="257"/>
    </row>
    <row r="35" spans="1:11" s="213" customFormat="1" ht="21" x14ac:dyDescent="0.6">
      <c r="A35" s="717"/>
      <c r="B35" s="376"/>
      <c r="C35" s="376"/>
      <c r="D35" s="376"/>
      <c r="E35" s="381"/>
      <c r="F35" s="257"/>
      <c r="G35" s="257"/>
      <c r="H35" s="257"/>
      <c r="I35" s="257"/>
      <c r="J35" s="257"/>
      <c r="K35" s="257"/>
    </row>
    <row r="36" spans="1:11" s="213" customFormat="1" ht="21" x14ac:dyDescent="0.6">
      <c r="A36" s="717"/>
      <c r="B36" s="376"/>
      <c r="C36" s="376"/>
      <c r="D36" s="376"/>
      <c r="E36" s="381"/>
      <c r="F36" s="257"/>
      <c r="G36" s="257"/>
      <c r="H36" s="257"/>
      <c r="I36" s="257"/>
      <c r="J36" s="257"/>
      <c r="K36" s="257"/>
    </row>
    <row r="37" spans="1:11" s="213" customFormat="1" ht="21" x14ac:dyDescent="0.6">
      <c r="A37" s="717"/>
      <c r="B37" s="376"/>
      <c r="C37" s="376"/>
      <c r="D37" s="376"/>
      <c r="E37" s="381"/>
      <c r="F37" s="257"/>
      <c r="G37" s="257"/>
      <c r="H37" s="257"/>
      <c r="I37" s="257"/>
      <c r="J37" s="257"/>
      <c r="K37" s="257"/>
    </row>
    <row r="38" spans="1:11" s="213" customFormat="1" ht="21" x14ac:dyDescent="0.6">
      <c r="A38" s="717"/>
      <c r="B38" s="376"/>
      <c r="C38" s="376"/>
      <c r="D38" s="376"/>
      <c r="E38" s="381"/>
      <c r="F38" s="257"/>
      <c r="G38" s="257"/>
      <c r="H38" s="257"/>
      <c r="I38" s="257"/>
      <c r="J38" s="257"/>
      <c r="K38" s="257"/>
    </row>
    <row r="39" spans="1:11" s="213" customFormat="1" ht="21" x14ac:dyDescent="0.6">
      <c r="A39" s="717"/>
      <c r="B39" s="376"/>
      <c r="C39" s="376"/>
      <c r="D39" s="376"/>
      <c r="E39" s="381"/>
      <c r="F39" s="257"/>
      <c r="G39" s="257"/>
      <c r="H39" s="257"/>
      <c r="I39" s="257"/>
      <c r="J39" s="257"/>
      <c r="K39" s="257"/>
    </row>
    <row r="40" spans="1:11" s="213" customFormat="1" ht="21" x14ac:dyDescent="0.6">
      <c r="A40" s="717"/>
      <c r="B40" s="376"/>
      <c r="C40" s="376"/>
      <c r="D40" s="376"/>
      <c r="E40" s="381"/>
      <c r="F40" s="257"/>
      <c r="G40" s="257"/>
      <c r="H40" s="257"/>
      <c r="I40" s="257"/>
      <c r="J40" s="257"/>
      <c r="K40" s="257"/>
    </row>
    <row r="41" spans="1:11" s="213" customFormat="1" ht="21" x14ac:dyDescent="0.6">
      <c r="A41" s="717"/>
      <c r="B41" s="376"/>
      <c r="C41" s="376"/>
      <c r="D41" s="376"/>
      <c r="E41" s="381"/>
      <c r="F41" s="257"/>
      <c r="G41" s="257"/>
      <c r="H41" s="257"/>
      <c r="I41" s="257"/>
      <c r="J41" s="257"/>
      <c r="K41" s="257"/>
    </row>
    <row r="42" spans="1:11" s="213" customFormat="1" ht="21" x14ac:dyDescent="0.6">
      <c r="A42" s="717"/>
      <c r="B42" s="376"/>
      <c r="C42" s="376"/>
      <c r="D42" s="376"/>
      <c r="E42" s="381"/>
      <c r="F42" s="257"/>
      <c r="G42" s="257"/>
      <c r="H42" s="257"/>
      <c r="I42" s="257"/>
      <c r="J42" s="257"/>
      <c r="K42" s="257"/>
    </row>
    <row r="43" spans="1:11" s="213" customFormat="1" ht="21" x14ac:dyDescent="0.6">
      <c r="A43" s="717"/>
      <c r="B43" s="376"/>
      <c r="C43" s="376"/>
      <c r="D43" s="376"/>
      <c r="E43" s="381"/>
      <c r="F43" s="257"/>
      <c r="G43" s="257"/>
      <c r="H43" s="257"/>
      <c r="I43" s="257"/>
      <c r="J43" s="257"/>
      <c r="K43" s="257"/>
    </row>
    <row r="44" spans="1:11" s="213" customFormat="1" ht="21" x14ac:dyDescent="0.6">
      <c r="A44" s="717"/>
      <c r="B44" s="376"/>
      <c r="C44" s="376"/>
      <c r="D44" s="376"/>
      <c r="E44" s="381"/>
      <c r="F44" s="257"/>
      <c r="G44" s="257"/>
      <c r="H44" s="257"/>
      <c r="I44" s="257"/>
      <c r="J44" s="257"/>
      <c r="K44" s="257"/>
    </row>
    <row r="45" spans="1:11" s="213" customFormat="1" ht="21" x14ac:dyDescent="0.6">
      <c r="A45" s="717"/>
      <c r="B45" s="376"/>
      <c r="C45" s="376"/>
      <c r="D45" s="376"/>
      <c r="E45" s="381"/>
      <c r="F45" s="257"/>
      <c r="G45" s="257"/>
      <c r="H45" s="257"/>
      <c r="I45" s="257"/>
      <c r="J45" s="257"/>
      <c r="K45" s="257"/>
    </row>
    <row r="46" spans="1:11" s="213" customFormat="1" ht="21" x14ac:dyDescent="0.6">
      <c r="A46" s="717"/>
      <c r="B46" s="376"/>
      <c r="C46" s="376"/>
      <c r="D46" s="376"/>
      <c r="E46" s="381"/>
      <c r="F46" s="257"/>
      <c r="G46" s="257"/>
      <c r="H46" s="257"/>
      <c r="I46" s="257"/>
      <c r="J46" s="257"/>
      <c r="K46" s="257"/>
    </row>
    <row r="47" spans="1:11" s="213" customFormat="1" ht="21" x14ac:dyDescent="0.6">
      <c r="A47" s="717"/>
      <c r="B47" s="376"/>
      <c r="C47" s="376"/>
      <c r="D47" s="376"/>
      <c r="E47" s="381"/>
      <c r="F47" s="257"/>
      <c r="G47" s="257"/>
      <c r="H47" s="257"/>
      <c r="I47" s="257"/>
      <c r="J47" s="257"/>
      <c r="K47" s="257"/>
    </row>
    <row r="48" spans="1:11" s="213" customFormat="1" ht="21" x14ac:dyDescent="0.6">
      <c r="A48" s="717"/>
      <c r="B48" s="376"/>
      <c r="C48" s="376"/>
      <c r="D48" s="376"/>
      <c r="E48" s="381"/>
      <c r="F48" s="257"/>
      <c r="G48" s="257"/>
      <c r="H48" s="257"/>
      <c r="I48" s="257"/>
      <c r="J48" s="257"/>
      <c r="K48" s="257"/>
    </row>
    <row r="49" spans="1:11" s="213" customFormat="1" ht="21" x14ac:dyDescent="0.6">
      <c r="A49" s="717"/>
      <c r="B49" s="376"/>
      <c r="C49" s="376"/>
      <c r="D49" s="376"/>
      <c r="E49" s="381"/>
      <c r="F49" s="257"/>
      <c r="G49" s="257"/>
      <c r="H49" s="257"/>
      <c r="I49" s="257"/>
      <c r="J49" s="257"/>
      <c r="K49" s="257"/>
    </row>
    <row r="50" spans="1:11" s="213" customFormat="1" ht="21" customHeight="1" x14ac:dyDescent="0.6">
      <c r="A50" s="717"/>
      <c r="B50" s="376"/>
      <c r="C50" s="376"/>
      <c r="D50" s="376"/>
      <c r="E50" s="381"/>
      <c r="F50" s="257"/>
      <c r="G50" s="257"/>
      <c r="H50" s="257"/>
      <c r="I50" s="257"/>
      <c r="J50" s="257"/>
      <c r="K50" s="257"/>
    </row>
    <row r="51" spans="1:11" s="213" customFormat="1" ht="21" customHeight="1" x14ac:dyDescent="0.6">
      <c r="A51" s="717"/>
      <c r="B51" s="376"/>
      <c r="C51" s="376"/>
      <c r="D51" s="376"/>
      <c r="E51" s="381"/>
      <c r="F51" s="257"/>
      <c r="G51" s="257"/>
      <c r="H51" s="257"/>
      <c r="I51" s="257"/>
      <c r="J51" s="257"/>
      <c r="K51" s="257"/>
    </row>
    <row r="52" spans="1:11" s="213" customFormat="1" ht="21" customHeight="1" x14ac:dyDescent="0.6">
      <c r="A52" s="717"/>
      <c r="B52" s="376"/>
      <c r="C52" s="376"/>
      <c r="D52" s="376"/>
      <c r="E52" s="381"/>
      <c r="F52" s="257"/>
      <c r="G52" s="257"/>
      <c r="H52" s="257"/>
      <c r="I52" s="257"/>
      <c r="J52" s="257"/>
      <c r="K52" s="257"/>
    </row>
    <row r="53" spans="1:11" s="213" customFormat="1" ht="21" customHeight="1" x14ac:dyDescent="0.6">
      <c r="A53" s="717"/>
      <c r="B53" s="376"/>
      <c r="C53" s="376"/>
      <c r="D53" s="376"/>
      <c r="E53" s="381"/>
      <c r="F53" s="257"/>
      <c r="G53" s="257"/>
      <c r="H53" s="257"/>
      <c r="I53" s="257"/>
      <c r="J53" s="257"/>
      <c r="K53" s="257"/>
    </row>
    <row r="54" spans="1:11" s="213" customFormat="1" ht="21" customHeight="1" x14ac:dyDescent="0.6">
      <c r="A54" s="717"/>
      <c r="B54" s="376"/>
      <c r="C54" s="376"/>
      <c r="D54" s="376"/>
      <c r="E54" s="381"/>
      <c r="F54" s="257"/>
      <c r="G54" s="257"/>
      <c r="H54" s="257"/>
      <c r="I54" s="257"/>
      <c r="J54" s="257"/>
      <c r="K54" s="257"/>
    </row>
    <row r="55" spans="1:11" s="213" customFormat="1" ht="21" customHeight="1" x14ac:dyDescent="0.6">
      <c r="A55" s="717"/>
      <c r="B55" s="376"/>
      <c r="C55" s="376"/>
      <c r="D55" s="376"/>
      <c r="E55" s="381"/>
      <c r="F55" s="257"/>
      <c r="G55" s="257"/>
      <c r="H55" s="257"/>
      <c r="I55" s="257"/>
      <c r="J55" s="257"/>
      <c r="K55" s="257"/>
    </row>
    <row r="56" spans="1:11" s="213" customFormat="1" ht="21" customHeight="1" x14ac:dyDescent="0.6">
      <c r="A56" s="717"/>
      <c r="B56" s="376"/>
      <c r="C56" s="376"/>
      <c r="D56" s="376"/>
      <c r="E56" s="381"/>
      <c r="F56" s="257"/>
      <c r="G56" s="257"/>
      <c r="H56" s="257"/>
      <c r="I56" s="257"/>
      <c r="J56" s="257"/>
      <c r="K56" s="257"/>
    </row>
    <row r="57" spans="1:11" s="213" customFormat="1" ht="21" customHeight="1" x14ac:dyDescent="0.6">
      <c r="A57" s="717"/>
      <c r="B57" s="376"/>
      <c r="C57" s="376"/>
      <c r="D57" s="376"/>
      <c r="E57" s="381"/>
      <c r="F57" s="257"/>
      <c r="G57" s="257"/>
      <c r="H57" s="257"/>
      <c r="I57" s="257"/>
      <c r="J57" s="257"/>
      <c r="K57" s="257"/>
    </row>
    <row r="58" spans="1:11" s="213" customFormat="1" ht="21" customHeight="1" x14ac:dyDescent="0.6">
      <c r="A58" s="717"/>
      <c r="B58" s="376"/>
      <c r="C58" s="376"/>
      <c r="D58" s="376"/>
      <c r="E58" s="381"/>
      <c r="F58" s="257"/>
      <c r="G58" s="257"/>
      <c r="H58" s="257"/>
      <c r="I58" s="257"/>
      <c r="J58" s="257"/>
      <c r="K58" s="257"/>
    </row>
    <row r="59" spans="1:11" s="213" customFormat="1" ht="21" customHeight="1" x14ac:dyDescent="0.6">
      <c r="A59" s="717"/>
      <c r="B59" s="376"/>
      <c r="C59" s="376"/>
      <c r="D59" s="376"/>
      <c r="E59" s="381"/>
      <c r="F59" s="257"/>
      <c r="G59" s="257"/>
      <c r="H59" s="257"/>
      <c r="I59" s="257"/>
      <c r="J59" s="257"/>
      <c r="K59" s="257"/>
    </row>
    <row r="60" spans="1:11" s="213" customFormat="1" ht="21" customHeight="1" x14ac:dyDescent="0.6">
      <c r="A60" s="717"/>
      <c r="B60" s="376"/>
      <c r="C60" s="376"/>
      <c r="D60" s="376"/>
      <c r="E60" s="381"/>
      <c r="F60" s="257"/>
      <c r="G60" s="257"/>
      <c r="H60" s="257"/>
      <c r="I60" s="257"/>
      <c r="J60" s="257"/>
      <c r="K60" s="257"/>
    </row>
    <row r="61" spans="1:11" s="213" customFormat="1" ht="21" customHeight="1" x14ac:dyDescent="0.6">
      <c r="A61" s="717"/>
      <c r="B61" s="376"/>
      <c r="C61" s="376"/>
      <c r="D61" s="376"/>
      <c r="E61" s="381"/>
      <c r="F61" s="257"/>
      <c r="G61" s="257"/>
      <c r="H61" s="257"/>
      <c r="I61" s="257"/>
      <c r="J61" s="257"/>
      <c r="K61" s="257"/>
    </row>
    <row r="62" spans="1:11" s="213" customFormat="1" ht="21" customHeight="1" x14ac:dyDescent="0.6">
      <c r="A62" s="717"/>
      <c r="B62" s="376"/>
      <c r="C62" s="376"/>
      <c r="D62" s="376"/>
      <c r="E62" s="381"/>
      <c r="F62" s="257"/>
      <c r="G62" s="257"/>
      <c r="H62" s="257"/>
      <c r="I62" s="257"/>
      <c r="J62" s="257"/>
      <c r="K62" s="257"/>
    </row>
    <row r="63" spans="1:11" s="213" customFormat="1" ht="21" customHeight="1" x14ac:dyDescent="0.6">
      <c r="A63" s="717"/>
      <c r="B63" s="376"/>
      <c r="C63" s="376"/>
      <c r="D63" s="376"/>
      <c r="E63" s="381"/>
      <c r="F63" s="257"/>
      <c r="G63" s="257"/>
      <c r="H63" s="257"/>
      <c r="I63" s="257"/>
      <c r="J63" s="257"/>
      <c r="K63" s="257"/>
    </row>
    <row r="64" spans="1:11" s="213" customFormat="1" ht="21" customHeight="1" x14ac:dyDescent="0.6">
      <c r="A64" s="717"/>
      <c r="B64" s="376"/>
      <c r="C64" s="376"/>
      <c r="D64" s="376"/>
      <c r="E64" s="381"/>
      <c r="F64" s="257"/>
      <c r="G64" s="257"/>
      <c r="H64" s="257"/>
      <c r="I64" s="257"/>
      <c r="J64" s="257"/>
      <c r="K64" s="257"/>
    </row>
    <row r="65" spans="1:11" s="213" customFormat="1" ht="21" customHeight="1" x14ac:dyDescent="0.6">
      <c r="A65" s="717"/>
      <c r="B65" s="376"/>
      <c r="C65" s="376"/>
      <c r="D65" s="376"/>
      <c r="E65" s="381"/>
      <c r="F65" s="257"/>
      <c r="G65" s="257"/>
      <c r="H65" s="257"/>
      <c r="I65" s="257"/>
      <c r="J65" s="257"/>
      <c r="K65" s="257"/>
    </row>
    <row r="66" spans="1:11" s="213" customFormat="1" ht="21" customHeight="1" x14ac:dyDescent="0.6">
      <c r="A66" s="717"/>
      <c r="B66" s="376"/>
      <c r="C66" s="376"/>
      <c r="D66" s="376"/>
      <c r="E66" s="381"/>
      <c r="F66" s="257"/>
      <c r="G66" s="257"/>
      <c r="H66" s="257"/>
      <c r="I66" s="257"/>
      <c r="J66" s="257"/>
      <c r="K66" s="257"/>
    </row>
    <row r="67" spans="1:11" s="213" customFormat="1" ht="21" customHeight="1" x14ac:dyDescent="0.6">
      <c r="A67" s="717"/>
      <c r="B67" s="376"/>
      <c r="C67" s="376"/>
      <c r="D67" s="376"/>
      <c r="E67" s="381"/>
      <c r="F67" s="257"/>
      <c r="G67" s="257"/>
      <c r="H67" s="257"/>
      <c r="I67" s="257"/>
      <c r="J67" s="257"/>
      <c r="K67" s="257"/>
    </row>
    <row r="68" spans="1:11" s="213" customFormat="1" ht="21" customHeight="1" x14ac:dyDescent="0.6">
      <c r="A68" s="717"/>
      <c r="B68" s="376"/>
      <c r="C68" s="376"/>
      <c r="D68" s="376"/>
      <c r="E68" s="381"/>
      <c r="F68" s="257"/>
      <c r="G68" s="257"/>
      <c r="H68" s="257"/>
      <c r="I68" s="257"/>
      <c r="J68" s="257"/>
      <c r="K68" s="257"/>
    </row>
    <row r="69" spans="1:11" s="213" customFormat="1" ht="21" customHeight="1" x14ac:dyDescent="0.6">
      <c r="A69" s="717"/>
      <c r="B69" s="376"/>
      <c r="C69" s="376"/>
      <c r="D69" s="376"/>
      <c r="E69" s="381"/>
      <c r="F69" s="257"/>
      <c r="G69" s="257"/>
      <c r="H69" s="257"/>
      <c r="I69" s="257"/>
      <c r="J69" s="257"/>
      <c r="K69" s="257"/>
    </row>
    <row r="70" spans="1:11" s="213" customFormat="1" ht="21" customHeight="1" x14ac:dyDescent="0.6">
      <c r="A70" s="717"/>
      <c r="B70" s="376"/>
      <c r="C70" s="376"/>
      <c r="D70" s="376"/>
      <c r="E70" s="381"/>
      <c r="F70" s="257"/>
      <c r="G70" s="257"/>
      <c r="H70" s="257"/>
      <c r="I70" s="257"/>
      <c r="J70" s="257"/>
      <c r="K70" s="257"/>
    </row>
    <row r="71" spans="1:11" s="213" customFormat="1" ht="21" customHeight="1" x14ac:dyDescent="0.6">
      <c r="A71" s="717"/>
      <c r="B71" s="376"/>
      <c r="C71" s="376"/>
      <c r="D71" s="376"/>
      <c r="E71" s="381"/>
      <c r="F71" s="257"/>
      <c r="G71" s="257"/>
      <c r="H71" s="257"/>
      <c r="I71" s="257"/>
      <c r="J71" s="257"/>
      <c r="K71" s="257"/>
    </row>
    <row r="72" spans="1:11" s="213" customFormat="1" ht="21" customHeight="1" x14ac:dyDescent="0.6">
      <c r="A72" s="717"/>
      <c r="B72" s="376"/>
      <c r="C72" s="376"/>
      <c r="D72" s="376"/>
      <c r="E72" s="381"/>
      <c r="F72" s="257"/>
      <c r="G72" s="257"/>
      <c r="H72" s="257"/>
      <c r="I72" s="257"/>
      <c r="J72" s="257"/>
      <c r="K72" s="257"/>
    </row>
    <row r="73" spans="1:11" s="213" customFormat="1" ht="21" customHeight="1" x14ac:dyDescent="0.6">
      <c r="A73" s="717"/>
      <c r="B73" s="376"/>
      <c r="C73" s="376"/>
      <c r="D73" s="376"/>
      <c r="E73" s="381"/>
      <c r="F73" s="257"/>
      <c r="G73" s="257"/>
      <c r="H73" s="257"/>
      <c r="I73" s="257"/>
      <c r="J73" s="257"/>
      <c r="K73" s="257"/>
    </row>
    <row r="74" spans="1:11" s="213" customFormat="1" ht="21" customHeight="1" x14ac:dyDescent="0.6">
      <c r="A74" s="717"/>
      <c r="B74" s="376"/>
      <c r="C74" s="376"/>
      <c r="D74" s="376"/>
      <c r="E74" s="381"/>
      <c r="F74" s="257"/>
      <c r="G74" s="257"/>
      <c r="H74" s="257"/>
      <c r="I74" s="257"/>
      <c r="J74" s="257"/>
      <c r="K74" s="257"/>
    </row>
    <row r="75" spans="1:11" s="213" customFormat="1" ht="21" customHeight="1" x14ac:dyDescent="0.6">
      <c r="A75" s="717"/>
      <c r="B75" s="376"/>
      <c r="C75" s="376"/>
      <c r="D75" s="376"/>
      <c r="E75" s="381"/>
      <c r="F75" s="257"/>
      <c r="G75" s="257"/>
      <c r="H75" s="257"/>
      <c r="I75" s="257"/>
      <c r="J75" s="257"/>
      <c r="K75" s="257"/>
    </row>
    <row r="76" spans="1:11" s="213" customFormat="1" ht="21" customHeight="1" x14ac:dyDescent="0.6">
      <c r="A76" s="717"/>
      <c r="B76" s="376"/>
      <c r="C76" s="376"/>
      <c r="D76" s="376"/>
      <c r="E76" s="381"/>
      <c r="F76" s="257"/>
      <c r="G76" s="257"/>
      <c r="H76" s="257"/>
      <c r="I76" s="257"/>
      <c r="J76" s="257"/>
      <c r="K76" s="257"/>
    </row>
    <row r="77" spans="1:11" s="213" customFormat="1" ht="21" customHeight="1" x14ac:dyDescent="0.6">
      <c r="A77" s="717"/>
      <c r="B77" s="376"/>
      <c r="C77" s="376"/>
      <c r="D77" s="376"/>
      <c r="E77" s="381"/>
      <c r="F77" s="257"/>
      <c r="G77" s="257"/>
      <c r="H77" s="257"/>
      <c r="I77" s="257"/>
      <c r="J77" s="257"/>
      <c r="K77" s="257"/>
    </row>
    <row r="78" spans="1:11" s="213" customFormat="1" ht="21" customHeight="1" x14ac:dyDescent="0.6">
      <c r="A78" s="717"/>
      <c r="B78" s="376"/>
      <c r="C78" s="376"/>
      <c r="D78" s="376"/>
      <c r="E78" s="381"/>
      <c r="F78" s="257"/>
      <c r="G78" s="257"/>
      <c r="H78" s="257"/>
      <c r="I78" s="257"/>
      <c r="J78" s="257"/>
      <c r="K78" s="257"/>
    </row>
    <row r="79" spans="1:11" s="213" customFormat="1" ht="21" customHeight="1" x14ac:dyDescent="0.6">
      <c r="A79" s="717"/>
      <c r="B79" s="376"/>
      <c r="C79" s="376"/>
      <c r="D79" s="376"/>
      <c r="E79" s="381"/>
      <c r="F79" s="257"/>
      <c r="G79" s="257"/>
      <c r="H79" s="257"/>
      <c r="I79" s="257"/>
      <c r="J79" s="257"/>
      <c r="K79" s="257"/>
    </row>
    <row r="80" spans="1:11" s="213" customFormat="1" ht="21" customHeight="1" x14ac:dyDescent="0.6">
      <c r="A80" s="717"/>
      <c r="B80" s="376"/>
      <c r="C80" s="376"/>
      <c r="D80" s="376"/>
      <c r="E80" s="381"/>
      <c r="F80" s="257"/>
      <c r="G80" s="257"/>
      <c r="H80" s="257"/>
      <c r="I80" s="257"/>
      <c r="J80" s="257"/>
      <c r="K80" s="257"/>
    </row>
    <row r="81" spans="1:11" s="213" customFormat="1" ht="21" customHeight="1" x14ac:dyDescent="0.6">
      <c r="A81" s="717"/>
      <c r="B81" s="376"/>
      <c r="C81" s="376"/>
      <c r="D81" s="376"/>
      <c r="E81" s="381"/>
      <c r="F81" s="257"/>
      <c r="G81" s="257"/>
      <c r="H81" s="257"/>
      <c r="I81" s="257"/>
      <c r="J81" s="257"/>
      <c r="K81" s="257"/>
    </row>
    <row r="82" spans="1:11" s="213" customFormat="1" ht="21" customHeight="1" x14ac:dyDescent="0.6">
      <c r="A82" s="717"/>
      <c r="B82" s="376"/>
      <c r="C82" s="376"/>
      <c r="D82" s="376"/>
      <c r="E82" s="381"/>
      <c r="F82" s="257"/>
      <c r="G82" s="257"/>
      <c r="H82" s="257"/>
      <c r="I82" s="257"/>
      <c r="J82" s="257"/>
      <c r="K82" s="257"/>
    </row>
    <row r="83" spans="1:11" s="213" customFormat="1" ht="21" customHeight="1" x14ac:dyDescent="0.6">
      <c r="A83" s="717"/>
      <c r="B83" s="376"/>
      <c r="C83" s="376"/>
      <c r="D83" s="376"/>
      <c r="E83" s="381"/>
      <c r="F83" s="257"/>
      <c r="G83" s="257"/>
      <c r="H83" s="257"/>
      <c r="I83" s="257"/>
      <c r="J83" s="257"/>
      <c r="K83" s="257"/>
    </row>
    <row r="84" spans="1:11" s="213" customFormat="1" ht="21" customHeight="1" x14ac:dyDescent="0.6">
      <c r="A84" s="717"/>
      <c r="B84" s="376"/>
      <c r="C84" s="376"/>
      <c r="D84" s="376"/>
      <c r="E84" s="381"/>
      <c r="F84" s="257"/>
      <c r="G84" s="257"/>
      <c r="H84" s="257"/>
      <c r="I84" s="257"/>
      <c r="J84" s="257"/>
      <c r="K84" s="257"/>
    </row>
    <row r="85" spans="1:11" s="213" customFormat="1" ht="21" customHeight="1" x14ac:dyDescent="0.6">
      <c r="A85" s="717"/>
      <c r="B85" s="376"/>
      <c r="C85" s="376"/>
      <c r="D85" s="376"/>
      <c r="E85" s="381"/>
      <c r="F85" s="257"/>
      <c r="G85" s="257"/>
      <c r="H85" s="257"/>
      <c r="I85" s="257"/>
      <c r="J85" s="257"/>
      <c r="K85" s="257"/>
    </row>
    <row r="86" spans="1:11" s="213" customFormat="1" ht="21" customHeight="1" x14ac:dyDescent="0.6">
      <c r="A86" s="717"/>
      <c r="B86" s="376"/>
      <c r="C86" s="376"/>
      <c r="D86" s="376"/>
      <c r="E86" s="381"/>
      <c r="F86" s="257"/>
      <c r="G86" s="257"/>
      <c r="H86" s="257"/>
      <c r="I86" s="257"/>
      <c r="J86" s="257"/>
      <c r="K86" s="257"/>
    </row>
    <row r="87" spans="1:11" s="213" customFormat="1" ht="21" customHeight="1" x14ac:dyDescent="0.6">
      <c r="A87" s="717"/>
      <c r="B87" s="376"/>
      <c r="C87" s="376"/>
      <c r="D87" s="376"/>
      <c r="E87" s="381"/>
      <c r="F87" s="257"/>
      <c r="G87" s="257"/>
      <c r="H87" s="257"/>
      <c r="I87" s="257"/>
      <c r="J87" s="257"/>
      <c r="K87" s="257"/>
    </row>
    <row r="88" spans="1:11" s="213" customFormat="1" ht="21" customHeight="1" x14ac:dyDescent="0.6">
      <c r="A88" s="717"/>
      <c r="B88" s="376"/>
      <c r="C88" s="376"/>
      <c r="D88" s="376"/>
      <c r="E88" s="381"/>
      <c r="F88" s="257"/>
      <c r="G88" s="257"/>
      <c r="H88" s="257"/>
      <c r="I88" s="257"/>
      <c r="J88" s="257"/>
      <c r="K88" s="257"/>
    </row>
    <row r="89" spans="1:11" s="213" customFormat="1" ht="21" customHeight="1" x14ac:dyDescent="0.6">
      <c r="A89" s="717"/>
      <c r="B89" s="376"/>
      <c r="C89" s="376"/>
      <c r="D89" s="376"/>
      <c r="E89" s="381"/>
      <c r="F89" s="257"/>
      <c r="G89" s="257"/>
      <c r="H89" s="257"/>
      <c r="I89" s="257"/>
      <c r="J89" s="257"/>
      <c r="K89" s="257"/>
    </row>
    <row r="90" spans="1:11" s="213" customFormat="1" ht="21" customHeight="1" x14ac:dyDescent="0.6">
      <c r="A90" s="717"/>
      <c r="B90" s="376"/>
      <c r="C90" s="376"/>
      <c r="D90" s="376"/>
      <c r="E90" s="381"/>
      <c r="F90" s="257"/>
      <c r="G90" s="257"/>
      <c r="H90" s="257"/>
      <c r="I90" s="257"/>
      <c r="J90" s="257"/>
      <c r="K90" s="257"/>
    </row>
    <row r="91" spans="1:11" ht="21" customHeight="1" x14ac:dyDescent="0.25">
      <c r="A91" s="718"/>
      <c r="B91" s="387"/>
      <c r="C91" s="387"/>
      <c r="D91" s="387"/>
      <c r="E91" s="388"/>
      <c r="F91" s="283"/>
      <c r="G91" s="283"/>
      <c r="H91" s="283"/>
      <c r="I91" s="283"/>
      <c r="J91" s="283"/>
      <c r="K91" s="283"/>
    </row>
    <row r="92" spans="1:11" ht="21" customHeight="1" x14ac:dyDescent="0.25">
      <c r="A92" s="718"/>
      <c r="B92" s="387"/>
      <c r="C92" s="387"/>
      <c r="D92" s="387"/>
      <c r="E92" s="388"/>
      <c r="F92" s="283"/>
      <c r="G92" s="283"/>
      <c r="H92" s="283"/>
      <c r="I92" s="283"/>
      <c r="J92" s="283"/>
      <c r="K92" s="283"/>
    </row>
    <row r="93" spans="1:11" ht="21" customHeight="1" x14ac:dyDescent="0.25">
      <c r="A93" s="718"/>
      <c r="B93" s="387"/>
      <c r="C93" s="387"/>
      <c r="D93" s="387"/>
      <c r="E93" s="388"/>
      <c r="F93" s="283"/>
      <c r="G93" s="283"/>
      <c r="H93" s="283"/>
      <c r="I93" s="283"/>
      <c r="J93" s="283"/>
      <c r="K93" s="283"/>
    </row>
    <row r="94" spans="1:11" ht="21" customHeight="1" x14ac:dyDescent="0.25">
      <c r="A94" s="718"/>
      <c r="B94" s="387"/>
      <c r="C94" s="387"/>
      <c r="D94" s="387"/>
      <c r="E94" s="388"/>
      <c r="F94" s="283"/>
      <c r="G94" s="283"/>
      <c r="H94" s="283"/>
      <c r="I94" s="283"/>
      <c r="J94" s="283"/>
      <c r="K94" s="283"/>
    </row>
    <row r="95" spans="1:11" ht="15" x14ac:dyDescent="0.25"/>
    <row r="96" spans="1:11" ht="15" x14ac:dyDescent="0.25"/>
    <row r="97" spans="1:11" ht="15" x14ac:dyDescent="0.25"/>
    <row r="98" spans="1:11" ht="15" x14ac:dyDescent="0.25"/>
    <row r="99" spans="1:11" ht="15" x14ac:dyDescent="0.25"/>
    <row r="100" spans="1:11" ht="15" x14ac:dyDescent="0.25"/>
    <row r="101" spans="1:11" ht="15" x14ac:dyDescent="0.25"/>
    <row r="102" spans="1:11" ht="15" x14ac:dyDescent="0.25"/>
    <row r="103" spans="1:11" ht="15" x14ac:dyDescent="0.25"/>
    <row r="104" spans="1:11" ht="15" x14ac:dyDescent="0.25"/>
    <row r="105" spans="1:11" ht="15" x14ac:dyDescent="0.25"/>
    <row r="106" spans="1:11" ht="15" x14ac:dyDescent="0.25"/>
    <row r="107" spans="1:11" ht="15" x14ac:dyDescent="0.25"/>
    <row r="108" spans="1:11" s="235" customFormat="1" ht="15" x14ac:dyDescent="0.25">
      <c r="A108" s="666"/>
      <c r="E108" s="282"/>
      <c r="G108" s="282"/>
      <c r="H108" s="282"/>
      <c r="I108" s="282"/>
      <c r="J108" s="282"/>
      <c r="K108" s="282"/>
    </row>
  </sheetData>
  <mergeCells count="5">
    <mergeCell ref="A5:G5"/>
    <mergeCell ref="A3:G3"/>
    <mergeCell ref="A4:G4"/>
    <mergeCell ref="A2:G2"/>
    <mergeCell ref="A1:G1"/>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24845-9F1F-4AF1-B7AD-7B1F55141159}">
  <sheetPr>
    <tabColor rgb="FFFFFF00"/>
    <pageSetUpPr fitToPage="1"/>
  </sheetPr>
  <dimension ref="A1:M77"/>
  <sheetViews>
    <sheetView rightToLeft="1" tabSelected="1" view="pageBreakPreview" zoomScaleNormal="70" zoomScaleSheetLayoutView="100" zoomScalePageLayoutView="55" workbookViewId="0">
      <selection activeCell="J22" sqref="J22"/>
    </sheetView>
  </sheetViews>
  <sheetFormatPr defaultColWidth="8.7109375" defaultRowHeight="150" customHeight="1" x14ac:dyDescent="0.25"/>
  <cols>
    <col min="1" max="1" width="13.85546875" style="235" customWidth="1"/>
    <col min="2" max="2" width="0.7109375" style="235" customWidth="1"/>
    <col min="3" max="3" width="14.28515625" style="235" customWidth="1"/>
    <col min="4" max="4" width="0.85546875" style="235" customWidth="1"/>
    <col min="5" max="5" width="10.5703125" style="282" customWidth="1"/>
    <col min="6" max="6" width="0.85546875" style="235" customWidth="1"/>
    <col min="7" max="7" width="10.5703125" style="282" customWidth="1"/>
    <col min="8" max="8" width="0.7109375" style="282" customWidth="1"/>
    <col min="9" max="9" width="10.5703125" style="282" customWidth="1"/>
    <col min="10" max="10" width="0.7109375" style="282" customWidth="1"/>
    <col min="11" max="11" width="10.5703125" style="282" customWidth="1"/>
    <col min="12" max="12" width="0.85546875" style="216" customWidth="1"/>
    <col min="13" max="13" width="11.28515625" style="216" customWidth="1"/>
    <col min="14" max="14" width="0.7109375" style="216" customWidth="1"/>
    <col min="15" max="16384" width="8.7109375" style="216"/>
  </cols>
  <sheetData>
    <row r="1" spans="1:13" s="206" customFormat="1" ht="19.5" customHeight="1" x14ac:dyDescent="0.25">
      <c r="A1" s="1240" t="str">
        <f>'[10]1'!A1:H1</f>
        <v>شرکت پالایش میعانات گازی آدیش جنوبی (سهامي خاص) - قبل از بهره برداری</v>
      </c>
      <c r="B1" s="1240"/>
      <c r="C1" s="1240"/>
      <c r="D1" s="1240"/>
      <c r="E1" s="1240"/>
      <c r="F1" s="1240"/>
      <c r="G1" s="1240"/>
      <c r="H1" s="1240"/>
      <c r="I1" s="1240"/>
      <c r="J1" s="1240"/>
      <c r="K1" s="1240"/>
      <c r="L1" s="1240"/>
      <c r="M1" s="1240"/>
    </row>
    <row r="2" spans="1:13" s="206" customFormat="1" ht="19.5" customHeight="1" x14ac:dyDescent="0.25">
      <c r="A2" s="1240" t="str">
        <f>'[10]5'!A2:H2</f>
        <v xml:space="preserve">یادداشت های توضیحی صورت های مالی </v>
      </c>
      <c r="B2" s="1240"/>
      <c r="C2" s="1240"/>
      <c r="D2" s="1240"/>
      <c r="E2" s="1240"/>
      <c r="F2" s="1240"/>
      <c r="G2" s="1240"/>
      <c r="H2" s="1240"/>
      <c r="I2" s="1240"/>
      <c r="J2" s="1240"/>
      <c r="K2" s="1240"/>
      <c r="L2" s="1240"/>
      <c r="M2" s="1240"/>
    </row>
    <row r="3" spans="1:13" s="206" customFormat="1" ht="19.5" customHeight="1" x14ac:dyDescent="0.25">
      <c r="A3" s="1240" t="str">
        <f>'14'!A3:E3</f>
        <v>سال مالی منتهی به 29 اسفندماه 1400</v>
      </c>
      <c r="B3" s="1240"/>
      <c r="C3" s="1240"/>
      <c r="D3" s="1240"/>
      <c r="E3" s="1240"/>
      <c r="F3" s="1240"/>
      <c r="G3" s="1240"/>
      <c r="H3" s="1240"/>
      <c r="I3" s="1240"/>
      <c r="J3" s="1240"/>
      <c r="K3" s="1240"/>
      <c r="L3" s="1240"/>
      <c r="M3" s="1240"/>
    </row>
    <row r="4" spans="1:13" s="219" customFormat="1" ht="21" customHeight="1" x14ac:dyDescent="0.6">
      <c r="A4" s="397"/>
      <c r="B4" s="394"/>
      <c r="C4" s="394"/>
      <c r="D4" s="394"/>
      <c r="E4" s="394"/>
      <c r="F4" s="394"/>
      <c r="G4" s="394"/>
      <c r="H4" s="394"/>
      <c r="I4" s="394"/>
      <c r="J4" s="394"/>
      <c r="K4" s="394"/>
    </row>
    <row r="5" spans="1:13" s="219" customFormat="1" ht="41.25" customHeight="1" x14ac:dyDescent="0.6">
      <c r="A5" s="1242" t="s">
        <v>2394</v>
      </c>
      <c r="B5" s="1242"/>
      <c r="C5" s="1242"/>
      <c r="D5" s="1242"/>
      <c r="E5" s="1242"/>
      <c r="F5" s="1242"/>
      <c r="G5" s="1242"/>
      <c r="H5" s="1242"/>
      <c r="I5" s="1242"/>
      <c r="J5" s="1242"/>
      <c r="K5" s="1242"/>
      <c r="L5" s="1242"/>
      <c r="M5" s="1242"/>
    </row>
    <row r="6" spans="1:13" s="219" customFormat="1" ht="21" customHeight="1" x14ac:dyDescent="0.6">
      <c r="A6" s="378"/>
      <c r="B6" s="378"/>
      <c r="C6" s="378"/>
      <c r="D6" s="378"/>
      <c r="E6" s="378"/>
      <c r="F6" s="378"/>
      <c r="G6" s="378"/>
      <c r="H6" s="378"/>
      <c r="I6" s="378"/>
      <c r="J6" s="378"/>
      <c r="K6" s="378"/>
    </row>
    <row r="7" spans="1:13" s="219" customFormat="1" ht="21" customHeight="1" x14ac:dyDescent="0.6">
      <c r="A7" s="397"/>
      <c r="B7" s="394"/>
      <c r="D7" s="394"/>
      <c r="E7" s="1296" t="s">
        <v>2128</v>
      </c>
      <c r="F7" s="1296"/>
      <c r="G7" s="1296"/>
      <c r="H7" s="394"/>
      <c r="I7" s="1296" t="s">
        <v>1391</v>
      </c>
      <c r="J7" s="1296"/>
      <c r="K7" s="1296"/>
    </row>
    <row r="8" spans="1:13" s="219" customFormat="1" ht="21" customHeight="1" x14ac:dyDescent="0.6">
      <c r="A8" s="397"/>
      <c r="B8" s="394"/>
      <c r="D8" s="394"/>
      <c r="E8" s="1232" t="s">
        <v>7</v>
      </c>
      <c r="F8" s="1232"/>
      <c r="G8" s="1232"/>
      <c r="H8" s="394"/>
      <c r="I8" s="1232" t="s">
        <v>7</v>
      </c>
      <c r="J8" s="1232"/>
      <c r="K8" s="1232"/>
    </row>
    <row r="9" spans="1:13" s="219" customFormat="1" ht="21" customHeight="1" x14ac:dyDescent="0.6">
      <c r="A9" s="397" t="s">
        <v>1794</v>
      </c>
      <c r="B9" s="394"/>
      <c r="D9" s="394"/>
      <c r="E9" s="1294">
        <f>SUM('تراز 1400'!$M$751:$M$753)</f>
        <v>1939624000000</v>
      </c>
      <c r="F9" s="1294"/>
      <c r="G9" s="1294"/>
      <c r="H9" s="1124"/>
      <c r="I9" s="1292">
        <v>1622000000</v>
      </c>
      <c r="J9" s="1292"/>
      <c r="K9" s="1292"/>
    </row>
    <row r="10" spans="1:13" s="219" customFormat="1" ht="21" customHeight="1" x14ac:dyDescent="0.6">
      <c r="A10" s="397" t="s">
        <v>1328</v>
      </c>
      <c r="B10" s="394"/>
      <c r="D10" s="394"/>
      <c r="E10" s="1294">
        <f>SUM('تراز 1400'!$M$754)</f>
        <v>414200000000</v>
      </c>
      <c r="F10" s="1294"/>
      <c r="G10" s="1294"/>
      <c r="H10" s="1124"/>
      <c r="I10" s="1292">
        <v>388141000000</v>
      </c>
      <c r="J10" s="1292"/>
      <c r="K10" s="1292"/>
    </row>
    <row r="11" spans="1:13" s="219" customFormat="1" ht="21" customHeight="1" x14ac:dyDescent="0.6">
      <c r="A11" s="397" t="s">
        <v>1795</v>
      </c>
      <c r="B11" s="396"/>
      <c r="D11" s="396"/>
      <c r="E11" s="1294">
        <v>0</v>
      </c>
      <c r="F11" s="1294"/>
      <c r="G11" s="1294"/>
      <c r="H11" s="1129"/>
      <c r="I11" s="1292">
        <v>1130000000</v>
      </c>
      <c r="J11" s="1292"/>
      <c r="K11" s="1292"/>
    </row>
    <row r="12" spans="1:13" s="219" customFormat="1" ht="21" customHeight="1" x14ac:dyDescent="0.7">
      <c r="A12" s="397" t="s">
        <v>1334</v>
      </c>
      <c r="B12" s="393"/>
      <c r="D12" s="393"/>
      <c r="E12" s="1295">
        <f>SUM('تراز 1400'!$M$755)</f>
        <v>17567000000</v>
      </c>
      <c r="F12" s="1295"/>
      <c r="G12" s="1295"/>
      <c r="H12" s="1130"/>
      <c r="I12" s="1292">
        <v>43103000000</v>
      </c>
      <c r="J12" s="1292"/>
      <c r="K12" s="1292"/>
    </row>
    <row r="13" spans="1:13" s="219" customFormat="1" ht="21" customHeight="1" x14ac:dyDescent="0.6">
      <c r="A13" s="397" t="s">
        <v>1796</v>
      </c>
      <c r="B13" s="394"/>
      <c r="D13" s="394"/>
      <c r="E13" s="1294">
        <v>0</v>
      </c>
      <c r="F13" s="1294"/>
      <c r="G13" s="1294"/>
      <c r="H13" s="1124"/>
      <c r="I13" s="1292">
        <v>117608000000</v>
      </c>
      <c r="J13" s="1292"/>
      <c r="K13" s="1292"/>
    </row>
    <row r="14" spans="1:13" s="402" customFormat="1" ht="21" customHeight="1" thickBot="1" x14ac:dyDescent="0.75">
      <c r="A14" s="370"/>
      <c r="B14" s="395"/>
      <c r="D14" s="395"/>
      <c r="E14" s="1293">
        <f>SUM(E9:G13)</f>
        <v>2371391000000</v>
      </c>
      <c r="F14" s="1293"/>
      <c r="G14" s="1293"/>
      <c r="H14" s="1125"/>
      <c r="I14" s="1293">
        <f>SUM(I9:K13)</f>
        <v>551604000000</v>
      </c>
      <c r="J14" s="1293"/>
      <c r="K14" s="1293"/>
    </row>
    <row r="15" spans="1:13" s="219" customFormat="1" ht="21" customHeight="1" thickTop="1" x14ac:dyDescent="0.6">
      <c r="A15" s="397"/>
      <c r="B15" s="394"/>
      <c r="C15" s="394"/>
      <c r="D15" s="394"/>
      <c r="E15" s="394"/>
      <c r="F15" s="394"/>
      <c r="G15" s="394"/>
      <c r="H15" s="394"/>
      <c r="I15" s="394"/>
      <c r="J15" s="394"/>
      <c r="K15" s="394"/>
    </row>
    <row r="16" spans="1:13" s="219" customFormat="1" ht="70.5" customHeight="1" x14ac:dyDescent="0.6">
      <c r="A16" s="1291" t="s">
        <v>2400</v>
      </c>
      <c r="B16" s="1291"/>
      <c r="C16" s="1291"/>
      <c r="D16" s="1291"/>
      <c r="E16" s="1291"/>
      <c r="F16" s="1291"/>
      <c r="G16" s="1291"/>
      <c r="H16" s="1291"/>
      <c r="I16" s="1291"/>
      <c r="J16" s="1291"/>
      <c r="K16" s="1291"/>
      <c r="L16" s="1291"/>
      <c r="M16" s="1291"/>
    </row>
    <row r="17" spans="1:11" s="213" customFormat="1" ht="21" x14ac:dyDescent="0.6">
      <c r="A17" s="376"/>
      <c r="B17" s="376"/>
      <c r="C17" s="376"/>
      <c r="D17" s="376"/>
      <c r="E17" s="381"/>
      <c r="F17" s="257"/>
      <c r="G17" s="257"/>
      <c r="H17" s="257"/>
      <c r="I17" s="257"/>
      <c r="J17" s="257"/>
      <c r="K17" s="257"/>
    </row>
    <row r="18" spans="1:11" s="213" customFormat="1" ht="21" x14ac:dyDescent="0.6">
      <c r="A18" s="376"/>
      <c r="B18" s="376"/>
      <c r="C18" s="376"/>
      <c r="D18" s="376"/>
      <c r="E18" s="381"/>
      <c r="F18" s="257"/>
      <c r="G18" s="257"/>
      <c r="H18" s="257"/>
      <c r="I18" s="257"/>
      <c r="J18" s="257"/>
      <c r="K18" s="257"/>
    </row>
    <row r="19" spans="1:11" s="213" customFormat="1" ht="21" customHeight="1" x14ac:dyDescent="0.6">
      <c r="A19" s="376"/>
      <c r="B19" s="376"/>
      <c r="C19" s="376"/>
      <c r="D19" s="376"/>
      <c r="E19" s="381"/>
      <c r="F19" s="257"/>
      <c r="G19" s="257"/>
      <c r="H19" s="257"/>
      <c r="I19" s="257"/>
      <c r="J19" s="257"/>
      <c r="K19" s="257"/>
    </row>
    <row r="20" spans="1:11" s="213" customFormat="1" ht="21" customHeight="1" x14ac:dyDescent="0.6">
      <c r="A20" s="376"/>
      <c r="B20" s="376"/>
      <c r="C20" s="376"/>
      <c r="D20" s="376"/>
      <c r="E20" s="381"/>
      <c r="F20" s="257"/>
      <c r="G20" s="257"/>
      <c r="H20" s="257"/>
      <c r="I20" s="257"/>
      <c r="J20" s="257"/>
      <c r="K20" s="257"/>
    </row>
    <row r="21" spans="1:11" s="213" customFormat="1" ht="21" customHeight="1" x14ac:dyDescent="0.6">
      <c r="A21" s="376"/>
      <c r="B21" s="376"/>
      <c r="C21" s="376"/>
      <c r="D21" s="376"/>
      <c r="E21" s="381"/>
      <c r="F21" s="257"/>
      <c r="G21" s="257"/>
      <c r="H21" s="257"/>
      <c r="I21" s="257"/>
      <c r="J21" s="257"/>
      <c r="K21" s="257"/>
    </row>
    <row r="22" spans="1:11" s="213" customFormat="1" ht="21" customHeight="1" x14ac:dyDescent="0.6">
      <c r="A22" s="376"/>
      <c r="B22" s="376"/>
      <c r="C22" s="376"/>
      <c r="D22" s="376"/>
      <c r="E22" s="381"/>
      <c r="F22" s="257"/>
      <c r="G22" s="257"/>
      <c r="H22" s="257"/>
      <c r="I22" s="257"/>
      <c r="J22" s="257"/>
      <c r="K22" s="257"/>
    </row>
    <row r="23" spans="1:11" s="213" customFormat="1" ht="21" customHeight="1" x14ac:dyDescent="0.6">
      <c r="A23" s="376"/>
      <c r="B23" s="376"/>
      <c r="C23" s="376"/>
      <c r="D23" s="376"/>
      <c r="E23" s="381"/>
      <c r="F23" s="257"/>
      <c r="G23" s="257"/>
      <c r="H23" s="257"/>
      <c r="I23" s="257"/>
      <c r="J23" s="257"/>
      <c r="K23" s="257"/>
    </row>
    <row r="24" spans="1:11" s="213" customFormat="1" ht="21" customHeight="1" x14ac:dyDescent="0.6">
      <c r="A24" s="376"/>
      <c r="B24" s="376"/>
      <c r="C24" s="376"/>
      <c r="D24" s="376"/>
      <c r="E24" s="381"/>
      <c r="F24" s="257"/>
      <c r="G24" s="257"/>
      <c r="H24" s="257"/>
      <c r="I24" s="257"/>
      <c r="J24" s="257"/>
      <c r="K24" s="257"/>
    </row>
    <row r="25" spans="1:11" s="213" customFormat="1" ht="21" customHeight="1" x14ac:dyDescent="0.6">
      <c r="A25" s="376"/>
      <c r="B25" s="376"/>
      <c r="C25" s="376"/>
      <c r="D25" s="376"/>
      <c r="E25" s="381"/>
      <c r="F25" s="257"/>
      <c r="G25" s="257"/>
      <c r="H25" s="257"/>
      <c r="I25" s="257"/>
      <c r="J25" s="257"/>
      <c r="K25" s="257"/>
    </row>
    <row r="26" spans="1:11" s="213" customFormat="1" ht="21" customHeight="1" x14ac:dyDescent="0.6">
      <c r="A26" s="376"/>
      <c r="B26" s="376"/>
      <c r="C26" s="376"/>
      <c r="D26" s="376"/>
      <c r="E26" s="381"/>
      <c r="F26" s="257"/>
      <c r="G26" s="257"/>
      <c r="H26" s="257"/>
      <c r="I26" s="257"/>
      <c r="J26" s="257"/>
      <c r="K26" s="257"/>
    </row>
    <row r="27" spans="1:11" s="213" customFormat="1" ht="21" customHeight="1" x14ac:dyDescent="0.6">
      <c r="A27" s="376"/>
      <c r="B27" s="376"/>
      <c r="C27" s="376"/>
      <c r="D27" s="376"/>
      <c r="E27" s="381"/>
      <c r="F27" s="257"/>
      <c r="G27" s="257"/>
      <c r="H27" s="257"/>
      <c r="I27" s="257"/>
      <c r="J27" s="257"/>
      <c r="K27" s="257"/>
    </row>
    <row r="28" spans="1:11" s="213" customFormat="1" ht="21" customHeight="1" x14ac:dyDescent="0.6">
      <c r="A28" s="376"/>
      <c r="B28" s="376"/>
      <c r="C28" s="376"/>
      <c r="D28" s="376"/>
      <c r="E28" s="381"/>
      <c r="F28" s="257"/>
      <c r="G28" s="257"/>
      <c r="H28" s="257"/>
      <c r="I28" s="257"/>
      <c r="J28" s="257"/>
      <c r="K28" s="257"/>
    </row>
    <row r="29" spans="1:11" s="213" customFormat="1" ht="21" customHeight="1" x14ac:dyDescent="0.6">
      <c r="A29" s="376"/>
      <c r="B29" s="376"/>
      <c r="C29" s="376"/>
      <c r="D29" s="376"/>
      <c r="E29" s="381"/>
      <c r="F29" s="257"/>
      <c r="G29" s="257"/>
      <c r="H29" s="257"/>
      <c r="I29" s="257"/>
      <c r="J29" s="257"/>
      <c r="K29" s="257"/>
    </row>
    <row r="30" spans="1:11" s="213" customFormat="1" ht="21" customHeight="1" x14ac:dyDescent="0.6">
      <c r="A30" s="376"/>
      <c r="B30" s="376"/>
      <c r="C30" s="376"/>
      <c r="D30" s="376"/>
      <c r="E30" s="381"/>
      <c r="F30" s="257"/>
      <c r="G30" s="257"/>
      <c r="H30" s="257"/>
      <c r="I30" s="257"/>
      <c r="J30" s="257"/>
      <c r="K30" s="257"/>
    </row>
    <row r="31" spans="1:11" s="213" customFormat="1" ht="21" customHeight="1" x14ac:dyDescent="0.6">
      <c r="A31" s="376"/>
      <c r="B31" s="376"/>
      <c r="C31" s="376"/>
      <c r="D31" s="376"/>
      <c r="E31" s="381"/>
      <c r="F31" s="257"/>
      <c r="G31" s="257"/>
      <c r="H31" s="257"/>
      <c r="I31" s="257"/>
      <c r="J31" s="257"/>
      <c r="K31" s="257"/>
    </row>
    <row r="32" spans="1:11" s="213" customFormat="1" ht="21" customHeight="1" x14ac:dyDescent="0.6">
      <c r="A32" s="376"/>
      <c r="B32" s="376"/>
      <c r="C32" s="376"/>
      <c r="D32" s="376"/>
      <c r="E32" s="381"/>
      <c r="F32" s="257"/>
      <c r="G32" s="257"/>
      <c r="H32" s="257"/>
      <c r="I32" s="257"/>
      <c r="J32" s="257"/>
      <c r="K32" s="257"/>
    </row>
    <row r="33" spans="1:11" s="213" customFormat="1" ht="21" customHeight="1" x14ac:dyDescent="0.6">
      <c r="A33" s="376"/>
      <c r="B33" s="376"/>
      <c r="C33" s="376"/>
      <c r="D33" s="376"/>
      <c r="E33" s="381"/>
      <c r="F33" s="257"/>
      <c r="G33" s="257"/>
      <c r="H33" s="257"/>
      <c r="I33" s="257"/>
      <c r="J33" s="257"/>
      <c r="K33" s="257"/>
    </row>
    <row r="34" spans="1:11" s="213" customFormat="1" ht="21" customHeight="1" x14ac:dyDescent="0.6">
      <c r="A34" s="376"/>
      <c r="B34" s="376"/>
      <c r="C34" s="376"/>
      <c r="D34" s="376"/>
      <c r="E34" s="381"/>
      <c r="F34" s="257"/>
      <c r="G34" s="257"/>
      <c r="H34" s="257"/>
      <c r="I34" s="257"/>
      <c r="J34" s="257"/>
      <c r="K34" s="257"/>
    </row>
    <row r="35" spans="1:11" s="213" customFormat="1" ht="21" customHeight="1" x14ac:dyDescent="0.6">
      <c r="A35" s="376"/>
      <c r="B35" s="376"/>
      <c r="C35" s="376"/>
      <c r="D35" s="376"/>
      <c r="E35" s="381"/>
      <c r="F35" s="257"/>
      <c r="G35" s="257"/>
      <c r="H35" s="257"/>
      <c r="I35" s="257"/>
      <c r="J35" s="257"/>
      <c r="K35" s="257"/>
    </row>
    <row r="36" spans="1:11" s="213" customFormat="1" ht="21" customHeight="1" x14ac:dyDescent="0.6">
      <c r="A36" s="376"/>
      <c r="B36" s="376"/>
      <c r="C36" s="376"/>
      <c r="D36" s="376"/>
      <c r="E36" s="381"/>
      <c r="F36" s="257"/>
      <c r="G36" s="257"/>
      <c r="H36" s="257"/>
      <c r="I36" s="257"/>
      <c r="J36" s="257"/>
      <c r="K36" s="257"/>
    </row>
    <row r="37" spans="1:11" s="213" customFormat="1" ht="21" customHeight="1" x14ac:dyDescent="0.6">
      <c r="A37" s="376"/>
      <c r="B37" s="376"/>
      <c r="C37" s="376"/>
      <c r="D37" s="376"/>
      <c r="E37" s="381"/>
      <c r="F37" s="257"/>
      <c r="G37" s="257"/>
      <c r="H37" s="257"/>
      <c r="I37" s="257"/>
      <c r="J37" s="257"/>
      <c r="K37" s="257"/>
    </row>
    <row r="38" spans="1:11" s="213" customFormat="1" ht="21" customHeight="1" x14ac:dyDescent="0.6">
      <c r="A38" s="376"/>
      <c r="B38" s="376"/>
      <c r="C38" s="376"/>
      <c r="D38" s="376"/>
      <c r="E38" s="381"/>
      <c r="F38" s="257"/>
      <c r="G38" s="257"/>
      <c r="H38" s="257"/>
      <c r="I38" s="257"/>
      <c r="J38" s="257"/>
      <c r="K38" s="257"/>
    </row>
    <row r="39" spans="1:11" s="213" customFormat="1" ht="21" customHeight="1" x14ac:dyDescent="0.6">
      <c r="A39" s="376"/>
      <c r="B39" s="376"/>
      <c r="C39" s="376"/>
      <c r="D39" s="376"/>
      <c r="E39" s="381"/>
      <c r="F39" s="257"/>
      <c r="G39" s="257"/>
      <c r="H39" s="257"/>
      <c r="I39" s="257"/>
      <c r="J39" s="257"/>
      <c r="K39" s="257"/>
    </row>
    <row r="40" spans="1:11" s="213" customFormat="1" ht="21" customHeight="1" x14ac:dyDescent="0.6">
      <c r="A40" s="376"/>
      <c r="B40" s="376"/>
      <c r="C40" s="376"/>
      <c r="D40" s="376"/>
      <c r="E40" s="381"/>
      <c r="F40" s="257"/>
      <c r="G40" s="257"/>
      <c r="H40" s="257"/>
      <c r="I40" s="257"/>
      <c r="J40" s="257"/>
      <c r="K40" s="257"/>
    </row>
    <row r="41" spans="1:11" s="213" customFormat="1" ht="21" customHeight="1" x14ac:dyDescent="0.6">
      <c r="A41" s="376"/>
      <c r="B41" s="376"/>
      <c r="C41" s="376"/>
      <c r="D41" s="376"/>
      <c r="E41" s="381"/>
      <c r="F41" s="257"/>
      <c r="G41" s="257"/>
      <c r="H41" s="257"/>
      <c r="I41" s="257"/>
      <c r="J41" s="257"/>
      <c r="K41" s="257"/>
    </row>
    <row r="42" spans="1:11" s="213" customFormat="1" ht="21" customHeight="1" x14ac:dyDescent="0.6">
      <c r="A42" s="376"/>
      <c r="B42" s="376"/>
      <c r="C42" s="376"/>
      <c r="D42" s="376"/>
      <c r="E42" s="381"/>
      <c r="F42" s="257"/>
      <c r="G42" s="257"/>
      <c r="H42" s="257"/>
      <c r="I42" s="257"/>
      <c r="J42" s="257"/>
      <c r="K42" s="257"/>
    </row>
    <row r="43" spans="1:11" s="213" customFormat="1" ht="21" customHeight="1" x14ac:dyDescent="0.6">
      <c r="A43" s="376"/>
      <c r="B43" s="376"/>
      <c r="C43" s="376"/>
      <c r="D43" s="376"/>
      <c r="E43" s="381"/>
      <c r="F43" s="257"/>
      <c r="G43" s="257"/>
      <c r="H43" s="257"/>
      <c r="I43" s="257"/>
      <c r="J43" s="257"/>
      <c r="K43" s="257"/>
    </row>
    <row r="44" spans="1:11" s="213" customFormat="1" ht="21" customHeight="1" x14ac:dyDescent="0.6">
      <c r="A44" s="376"/>
      <c r="B44" s="376"/>
      <c r="C44" s="376"/>
      <c r="D44" s="376"/>
      <c r="E44" s="381"/>
      <c r="F44" s="257"/>
      <c r="G44" s="257"/>
      <c r="H44" s="257"/>
      <c r="I44" s="257"/>
      <c r="J44" s="257"/>
      <c r="K44" s="257"/>
    </row>
    <row r="45" spans="1:11" s="213" customFormat="1" ht="21" customHeight="1" x14ac:dyDescent="0.6">
      <c r="A45" s="376"/>
      <c r="B45" s="376"/>
      <c r="C45" s="376"/>
      <c r="D45" s="376"/>
      <c r="E45" s="381"/>
      <c r="F45" s="257"/>
      <c r="G45" s="257"/>
      <c r="H45" s="257"/>
      <c r="I45" s="257"/>
      <c r="J45" s="257"/>
      <c r="K45" s="257"/>
    </row>
    <row r="46" spans="1:11" s="213" customFormat="1" ht="21" customHeight="1" x14ac:dyDescent="0.6">
      <c r="A46" s="376"/>
      <c r="B46" s="376"/>
      <c r="C46" s="376"/>
      <c r="D46" s="376"/>
      <c r="E46" s="381"/>
      <c r="F46" s="257"/>
      <c r="G46" s="257"/>
      <c r="H46" s="257"/>
      <c r="I46" s="257"/>
      <c r="J46" s="257"/>
      <c r="K46" s="257"/>
    </row>
    <row r="47" spans="1:11" s="213" customFormat="1" ht="21" customHeight="1" x14ac:dyDescent="0.6">
      <c r="A47" s="376"/>
      <c r="B47" s="376"/>
      <c r="C47" s="376"/>
      <c r="D47" s="376"/>
      <c r="E47" s="381"/>
      <c r="F47" s="257"/>
      <c r="G47" s="257"/>
      <c r="H47" s="257"/>
      <c r="I47" s="257"/>
      <c r="J47" s="257"/>
      <c r="K47" s="257"/>
    </row>
    <row r="48" spans="1:11" s="213" customFormat="1" ht="21" customHeight="1" x14ac:dyDescent="0.6">
      <c r="A48" s="376"/>
      <c r="B48" s="376"/>
      <c r="C48" s="376"/>
      <c r="D48" s="376"/>
      <c r="E48" s="381"/>
      <c r="F48" s="257"/>
      <c r="G48" s="257"/>
      <c r="H48" s="257"/>
      <c r="I48" s="257"/>
      <c r="J48" s="257"/>
      <c r="K48" s="257"/>
    </row>
    <row r="49" spans="1:11" s="213" customFormat="1" ht="21" customHeight="1" x14ac:dyDescent="0.6">
      <c r="A49" s="376"/>
      <c r="B49" s="376"/>
      <c r="C49" s="376"/>
      <c r="D49" s="376"/>
      <c r="E49" s="381"/>
      <c r="F49" s="257"/>
      <c r="G49" s="257"/>
      <c r="H49" s="257"/>
      <c r="I49" s="257"/>
      <c r="J49" s="257"/>
      <c r="K49" s="257"/>
    </row>
    <row r="50" spans="1:11" s="213" customFormat="1" ht="21" customHeight="1" x14ac:dyDescent="0.6">
      <c r="A50" s="376"/>
      <c r="B50" s="376"/>
      <c r="C50" s="376"/>
      <c r="D50" s="376"/>
      <c r="E50" s="381"/>
      <c r="F50" s="257"/>
      <c r="G50" s="257"/>
      <c r="H50" s="257"/>
      <c r="I50" s="257"/>
      <c r="J50" s="257"/>
      <c r="K50" s="257"/>
    </row>
    <row r="51" spans="1:11" s="213" customFormat="1" ht="21" customHeight="1" x14ac:dyDescent="0.6">
      <c r="A51" s="376"/>
      <c r="B51" s="376"/>
      <c r="C51" s="376"/>
      <c r="D51" s="376"/>
      <c r="E51" s="381"/>
      <c r="F51" s="257"/>
      <c r="G51" s="257"/>
      <c r="H51" s="257"/>
      <c r="I51" s="257"/>
      <c r="J51" s="257"/>
      <c r="K51" s="257"/>
    </row>
    <row r="52" spans="1:11" s="213" customFormat="1" ht="21" customHeight="1" x14ac:dyDescent="0.6">
      <c r="A52" s="376"/>
      <c r="B52" s="376"/>
      <c r="C52" s="376"/>
      <c r="D52" s="376"/>
      <c r="E52" s="381"/>
      <c r="F52" s="257"/>
      <c r="G52" s="257"/>
      <c r="H52" s="257"/>
      <c r="I52" s="257"/>
      <c r="J52" s="257"/>
      <c r="K52" s="257"/>
    </row>
    <row r="53" spans="1:11" s="213" customFormat="1" ht="21" customHeight="1" x14ac:dyDescent="0.6">
      <c r="A53" s="376"/>
      <c r="B53" s="376"/>
      <c r="C53" s="376"/>
      <c r="D53" s="376"/>
      <c r="E53" s="381"/>
      <c r="F53" s="257"/>
      <c r="G53" s="257"/>
      <c r="H53" s="257"/>
      <c r="I53" s="257"/>
      <c r="J53" s="257"/>
      <c r="K53" s="257"/>
    </row>
    <row r="54" spans="1:11" s="213" customFormat="1" ht="21" customHeight="1" x14ac:dyDescent="0.6">
      <c r="A54" s="376"/>
      <c r="B54" s="376"/>
      <c r="C54" s="376"/>
      <c r="D54" s="376"/>
      <c r="E54" s="381"/>
      <c r="F54" s="257"/>
      <c r="G54" s="257"/>
      <c r="H54" s="257"/>
      <c r="I54" s="257"/>
      <c r="J54" s="257"/>
      <c r="K54" s="257"/>
    </row>
    <row r="55" spans="1:11" s="213" customFormat="1" ht="21" customHeight="1" x14ac:dyDescent="0.6">
      <c r="A55" s="376"/>
      <c r="B55" s="376"/>
      <c r="C55" s="376"/>
      <c r="D55" s="376"/>
      <c r="E55" s="381"/>
      <c r="F55" s="257"/>
      <c r="G55" s="257"/>
      <c r="H55" s="257"/>
      <c r="I55" s="257"/>
      <c r="J55" s="257"/>
      <c r="K55" s="257"/>
    </row>
    <row r="56" spans="1:11" s="213" customFormat="1" ht="21" customHeight="1" x14ac:dyDescent="0.6">
      <c r="A56" s="376"/>
      <c r="B56" s="376"/>
      <c r="C56" s="376"/>
      <c r="D56" s="376"/>
      <c r="E56" s="381"/>
      <c r="F56" s="257"/>
      <c r="G56" s="257"/>
      <c r="H56" s="257"/>
      <c r="I56" s="257"/>
      <c r="J56" s="257"/>
      <c r="K56" s="257"/>
    </row>
    <row r="57" spans="1:11" s="213" customFormat="1" ht="21" customHeight="1" x14ac:dyDescent="0.6">
      <c r="A57" s="376"/>
      <c r="B57" s="376"/>
      <c r="C57" s="376"/>
      <c r="D57" s="376"/>
      <c r="E57" s="381"/>
      <c r="F57" s="257"/>
      <c r="G57" s="257"/>
      <c r="H57" s="257"/>
      <c r="I57" s="257"/>
      <c r="J57" s="257"/>
      <c r="K57" s="257"/>
    </row>
    <row r="58" spans="1:11" s="213" customFormat="1" ht="21" customHeight="1" x14ac:dyDescent="0.6">
      <c r="A58" s="376"/>
      <c r="B58" s="376"/>
      <c r="C58" s="376"/>
      <c r="D58" s="376"/>
      <c r="E58" s="381"/>
      <c r="F58" s="257"/>
      <c r="G58" s="257"/>
      <c r="H58" s="257"/>
      <c r="I58" s="257"/>
      <c r="J58" s="257"/>
      <c r="K58" s="257"/>
    </row>
    <row r="59" spans="1:11" s="213" customFormat="1" ht="21" customHeight="1" x14ac:dyDescent="0.6">
      <c r="A59" s="376"/>
      <c r="B59" s="376"/>
      <c r="C59" s="376"/>
      <c r="D59" s="376"/>
      <c r="E59" s="381"/>
      <c r="F59" s="257"/>
      <c r="G59" s="257"/>
      <c r="H59" s="257"/>
      <c r="I59" s="257"/>
      <c r="J59" s="257"/>
      <c r="K59" s="257"/>
    </row>
    <row r="60" spans="1:11" ht="21" customHeight="1" x14ac:dyDescent="0.25">
      <c r="A60" s="387"/>
      <c r="B60" s="387"/>
      <c r="C60" s="387"/>
      <c r="D60" s="387"/>
      <c r="E60" s="388"/>
      <c r="F60" s="283"/>
      <c r="G60" s="283"/>
      <c r="H60" s="283"/>
      <c r="I60" s="283"/>
      <c r="J60" s="283"/>
      <c r="K60" s="283"/>
    </row>
    <row r="61" spans="1:11" ht="21" customHeight="1" x14ac:dyDescent="0.25">
      <c r="A61" s="387"/>
      <c r="B61" s="387"/>
      <c r="C61" s="387"/>
      <c r="D61" s="387"/>
      <c r="E61" s="388"/>
      <c r="F61" s="283"/>
      <c r="G61" s="283"/>
      <c r="H61" s="283"/>
      <c r="I61" s="283"/>
      <c r="J61" s="283"/>
      <c r="K61" s="283"/>
    </row>
    <row r="62" spans="1:11" ht="21" customHeight="1" x14ac:dyDescent="0.25">
      <c r="A62" s="387"/>
      <c r="B62" s="387"/>
      <c r="C62" s="387"/>
      <c r="D62" s="387"/>
      <c r="E62" s="388"/>
      <c r="F62" s="283"/>
      <c r="G62" s="283"/>
      <c r="H62" s="283"/>
      <c r="I62" s="283"/>
      <c r="J62" s="283"/>
      <c r="K62" s="283"/>
    </row>
    <row r="63" spans="1:11" ht="21" customHeight="1" x14ac:dyDescent="0.25">
      <c r="A63" s="387"/>
      <c r="B63" s="387"/>
      <c r="C63" s="387"/>
      <c r="D63" s="387"/>
      <c r="E63" s="388"/>
      <c r="F63" s="283"/>
      <c r="G63" s="283"/>
      <c r="H63" s="283"/>
      <c r="I63" s="283"/>
      <c r="J63" s="283"/>
      <c r="K63" s="283"/>
    </row>
    <row r="64" spans="1:11" ht="15" x14ac:dyDescent="0.25"/>
    <row r="65" spans="5:11" ht="15" x14ac:dyDescent="0.25"/>
    <row r="66" spans="5:11" ht="15" x14ac:dyDescent="0.25"/>
    <row r="67" spans="5:11" ht="15" x14ac:dyDescent="0.25"/>
    <row r="68" spans="5:11" ht="15" x14ac:dyDescent="0.25"/>
    <row r="69" spans="5:11" ht="15" x14ac:dyDescent="0.25"/>
    <row r="70" spans="5:11" ht="15" x14ac:dyDescent="0.25"/>
    <row r="71" spans="5:11" ht="15" x14ac:dyDescent="0.25"/>
    <row r="72" spans="5:11" ht="15" x14ac:dyDescent="0.25"/>
    <row r="73" spans="5:11" ht="15" x14ac:dyDescent="0.25"/>
    <row r="74" spans="5:11" ht="15" x14ac:dyDescent="0.25"/>
    <row r="75" spans="5:11" ht="15" x14ac:dyDescent="0.25"/>
    <row r="76" spans="5:11" ht="15" x14ac:dyDescent="0.25"/>
    <row r="77" spans="5:11" s="235" customFormat="1" ht="15" x14ac:dyDescent="0.25">
      <c r="E77" s="282"/>
      <c r="G77" s="282"/>
      <c r="H77" s="282"/>
      <c r="I77" s="282"/>
      <c r="J77" s="282"/>
      <c r="K77" s="282"/>
    </row>
  </sheetData>
  <mergeCells count="21">
    <mergeCell ref="A5:M5"/>
    <mergeCell ref="A1:M1"/>
    <mergeCell ref="A2:M2"/>
    <mergeCell ref="A3:M3"/>
    <mergeCell ref="I7:K7"/>
    <mergeCell ref="E7:G7"/>
    <mergeCell ref="I8:K8"/>
    <mergeCell ref="I9:K9"/>
    <mergeCell ref="I10:K10"/>
    <mergeCell ref="E10:G10"/>
    <mergeCell ref="E9:G9"/>
    <mergeCell ref="E8:G8"/>
    <mergeCell ref="A16:M16"/>
    <mergeCell ref="I11:K11"/>
    <mergeCell ref="I12:K12"/>
    <mergeCell ref="I13:K13"/>
    <mergeCell ref="I14:K14"/>
    <mergeCell ref="E14:G14"/>
    <mergeCell ref="E13:G13"/>
    <mergeCell ref="E12:G12"/>
    <mergeCell ref="E11:G11"/>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2217B-8D66-4704-B0CE-AB6A21574B52}">
  <sheetPr>
    <tabColor rgb="FFFFFF00"/>
    <pageSetUpPr fitToPage="1"/>
  </sheetPr>
  <dimension ref="A1:XFD88"/>
  <sheetViews>
    <sheetView rightToLeft="1" tabSelected="1" view="pageBreakPreview" topLeftCell="A2" zoomScale="110" zoomScaleNormal="70" zoomScaleSheetLayoutView="110" zoomScalePageLayoutView="55" workbookViewId="0">
      <selection activeCell="J22" sqref="J22"/>
    </sheetView>
  </sheetViews>
  <sheetFormatPr defaultColWidth="8.7109375" defaultRowHeight="150" customHeight="1" x14ac:dyDescent="0.25"/>
  <cols>
    <col min="1" max="1" width="21.28515625" style="292" customWidth="1"/>
    <col min="2" max="2" width="0.85546875" style="320" customWidth="1"/>
    <col min="3" max="3" width="12.42578125" style="904" customWidth="1"/>
    <col min="4" max="4" width="0.85546875" style="904" customWidth="1"/>
    <col min="5" max="5" width="12.42578125" style="904" customWidth="1"/>
    <col min="6" max="6" width="0.85546875" style="904" customWidth="1"/>
    <col min="7" max="7" width="12.42578125" style="904" customWidth="1"/>
    <col min="8" max="8" width="0.85546875" style="899" customWidth="1"/>
    <col min="9" max="9" width="12.42578125" style="904" customWidth="1"/>
    <col min="10" max="10" width="0.85546875" style="904" customWidth="1"/>
    <col min="11" max="11" width="12.42578125" style="904" customWidth="1"/>
    <col min="12" max="12" width="0.85546875" style="904" customWidth="1"/>
    <col min="13" max="13" width="12.42578125" style="904" customWidth="1"/>
    <col min="14" max="14" width="0.85546875" style="899" customWidth="1"/>
    <col min="15" max="15" width="12.42578125" style="904" customWidth="1"/>
    <col min="16" max="16" width="0.85546875" style="904" customWidth="1"/>
    <col min="17" max="17" width="12.42578125" style="904" customWidth="1"/>
    <col min="18" max="18" width="0.85546875" style="904" customWidth="1"/>
    <col min="19" max="19" width="12.42578125" style="904" customWidth="1"/>
    <col min="20" max="20" width="1" style="403" customWidth="1"/>
    <col min="21" max="16384" width="8.7109375" style="403"/>
  </cols>
  <sheetData>
    <row r="1" spans="1:19" ht="19.5" customHeight="1" x14ac:dyDescent="0.25">
      <c r="A1" s="1240" t="str">
        <f>'[10]1'!A1:H1</f>
        <v>شرکت پالایش میعانات گازی آدیش جنوبی (سهامي خاص) - قبل از بهره برداری</v>
      </c>
      <c r="B1" s="1240"/>
      <c r="C1" s="1240"/>
      <c r="D1" s="1240"/>
      <c r="E1" s="1240"/>
      <c r="F1" s="1240"/>
      <c r="G1" s="1240"/>
      <c r="H1" s="1240"/>
      <c r="I1" s="1240"/>
      <c r="J1" s="1240"/>
      <c r="K1" s="1240"/>
      <c r="L1" s="1240"/>
      <c r="M1" s="1240"/>
      <c r="N1" s="1240"/>
      <c r="O1" s="1240"/>
      <c r="P1" s="1240"/>
      <c r="Q1" s="1240"/>
      <c r="R1" s="1240"/>
      <c r="S1" s="1240"/>
    </row>
    <row r="2" spans="1:19" ht="19.5" customHeight="1" x14ac:dyDescent="0.25">
      <c r="A2" s="1240" t="str">
        <f>'[10]5'!A2:H2</f>
        <v xml:space="preserve">یادداشت های توضیحی صورت های مالی </v>
      </c>
      <c r="B2" s="1240"/>
      <c r="C2" s="1240"/>
      <c r="D2" s="1240"/>
      <c r="E2" s="1240"/>
      <c r="F2" s="1240"/>
      <c r="G2" s="1240"/>
      <c r="H2" s="1240"/>
      <c r="I2" s="1240"/>
      <c r="J2" s="1240"/>
      <c r="K2" s="1240"/>
      <c r="L2" s="1240"/>
      <c r="M2" s="1240"/>
      <c r="N2" s="1240"/>
      <c r="O2" s="1240"/>
      <c r="P2" s="1240"/>
      <c r="Q2" s="1240"/>
      <c r="R2" s="1240"/>
      <c r="S2" s="1240"/>
    </row>
    <row r="3" spans="1:19" ht="19.5" customHeight="1" x14ac:dyDescent="0.25">
      <c r="A3" s="1240" t="str">
        <f>'14'!A3:E3</f>
        <v>سال مالی منتهی به 29 اسفندماه 1400</v>
      </c>
      <c r="B3" s="1240"/>
      <c r="C3" s="1240"/>
      <c r="D3" s="1240"/>
      <c r="E3" s="1240"/>
      <c r="F3" s="1240"/>
      <c r="G3" s="1240"/>
      <c r="H3" s="1240"/>
      <c r="I3" s="1240"/>
      <c r="J3" s="1240"/>
      <c r="K3" s="1240"/>
      <c r="L3" s="1240"/>
      <c r="M3" s="1240"/>
      <c r="N3" s="1240"/>
      <c r="O3" s="1240"/>
      <c r="P3" s="1240"/>
      <c r="Q3" s="1240"/>
      <c r="R3" s="1240"/>
      <c r="S3" s="1240"/>
    </row>
    <row r="4" spans="1:19" s="261" customFormat="1" ht="21" customHeight="1" x14ac:dyDescent="0.25">
      <c r="A4" s="257"/>
      <c r="B4" s="320"/>
      <c r="C4" s="465"/>
      <c r="D4" s="465"/>
      <c r="E4" s="465"/>
      <c r="F4" s="465"/>
      <c r="G4" s="465"/>
      <c r="H4" s="899"/>
      <c r="I4" s="465"/>
      <c r="J4" s="465"/>
      <c r="K4" s="465"/>
      <c r="L4" s="465"/>
      <c r="M4" s="465"/>
      <c r="N4" s="899"/>
      <c r="O4" s="465"/>
      <c r="P4" s="465"/>
      <c r="Q4" s="465"/>
      <c r="R4" s="465"/>
      <c r="S4" s="465"/>
    </row>
    <row r="5" spans="1:19" s="261" customFormat="1" ht="23.25" x14ac:dyDescent="0.25">
      <c r="A5" s="1301" t="s">
        <v>2470</v>
      </c>
      <c r="B5" s="1301"/>
      <c r="C5" s="1301"/>
      <c r="D5" s="1301"/>
      <c r="E5" s="1301"/>
      <c r="F5" s="1301"/>
      <c r="G5" s="1301"/>
      <c r="H5" s="1301"/>
      <c r="I5" s="1301"/>
      <c r="J5" s="465"/>
      <c r="K5" s="465"/>
      <c r="L5" s="465"/>
      <c r="M5" s="465"/>
      <c r="N5" s="899"/>
      <c r="O5" s="465"/>
      <c r="P5" s="465"/>
      <c r="Q5" s="1299" t="s">
        <v>2567</v>
      </c>
      <c r="R5" s="1299"/>
      <c r="S5" s="1299"/>
    </row>
    <row r="6" spans="1:19" s="261" customFormat="1" ht="23.25" x14ac:dyDescent="0.25">
      <c r="A6" s="367"/>
      <c r="B6" s="320"/>
      <c r="C6" s="465"/>
      <c r="D6" s="465"/>
      <c r="E6" s="465"/>
      <c r="F6" s="465"/>
      <c r="G6" s="465"/>
      <c r="H6" s="899"/>
      <c r="I6" s="465"/>
      <c r="J6" s="465"/>
      <c r="K6" s="465"/>
      <c r="L6" s="465"/>
      <c r="M6" s="465"/>
      <c r="N6" s="899"/>
      <c r="O6" s="465"/>
      <c r="P6" s="465"/>
      <c r="Q6" s="1299" t="s">
        <v>55</v>
      </c>
      <c r="R6" s="1299"/>
      <c r="S6" s="1299"/>
    </row>
    <row r="7" spans="1:19" s="367" customFormat="1" ht="21.75" customHeight="1" x14ac:dyDescent="0.25">
      <c r="A7" s="1302" t="s">
        <v>75</v>
      </c>
      <c r="B7" s="320"/>
      <c r="C7" s="1300" t="s">
        <v>2468</v>
      </c>
      <c r="D7" s="1300"/>
      <c r="E7" s="1300"/>
      <c r="F7" s="1300"/>
      <c r="G7" s="1300"/>
      <c r="H7" s="899"/>
      <c r="I7" s="1300" t="s">
        <v>2469</v>
      </c>
      <c r="J7" s="1300"/>
      <c r="K7" s="1300"/>
      <c r="L7" s="1300"/>
      <c r="M7" s="1300"/>
      <c r="N7" s="899"/>
      <c r="O7" s="1300" t="s">
        <v>39</v>
      </c>
      <c r="P7" s="1300"/>
      <c r="Q7" s="1300"/>
      <c r="R7" s="1300"/>
      <c r="S7" s="1300"/>
    </row>
    <row r="8" spans="1:19" s="367" customFormat="1" ht="4.5" customHeight="1" x14ac:dyDescent="0.25">
      <c r="A8" s="1302"/>
      <c r="B8" s="320"/>
      <c r="C8" s="998"/>
      <c r="D8" s="998"/>
      <c r="E8" s="998"/>
      <c r="F8" s="998"/>
      <c r="G8" s="998"/>
      <c r="H8" s="899"/>
      <c r="I8" s="998"/>
      <c r="J8" s="998"/>
      <c r="K8" s="998"/>
      <c r="L8" s="998"/>
      <c r="M8" s="998"/>
      <c r="N8" s="899"/>
      <c r="O8" s="998"/>
      <c r="P8" s="998"/>
      <c r="Q8" s="998"/>
      <c r="R8" s="998"/>
      <c r="S8" s="998"/>
    </row>
    <row r="9" spans="1:19" s="367" customFormat="1" ht="21.75" customHeight="1" x14ac:dyDescent="0.25">
      <c r="A9" s="1302"/>
      <c r="B9" s="320"/>
      <c r="C9" s="1006" t="s">
        <v>1773</v>
      </c>
      <c r="D9" s="998"/>
      <c r="E9" s="1006" t="s">
        <v>2583</v>
      </c>
      <c r="F9" s="998"/>
      <c r="G9" s="1007" t="s">
        <v>39</v>
      </c>
      <c r="H9" s="899"/>
      <c r="I9" s="1006" t="s">
        <v>1773</v>
      </c>
      <c r="J9" s="998"/>
      <c r="K9" s="1006" t="s">
        <v>2566</v>
      </c>
      <c r="L9" s="998"/>
      <c r="M9" s="1007" t="s">
        <v>39</v>
      </c>
      <c r="N9" s="899"/>
      <c r="O9" s="1006" t="s">
        <v>1773</v>
      </c>
      <c r="P9" s="998"/>
      <c r="Q9" s="1006" t="s">
        <v>2566</v>
      </c>
      <c r="R9" s="998"/>
      <c r="S9" s="1007" t="s">
        <v>39</v>
      </c>
    </row>
    <row r="10" spans="1:19" s="1005" customFormat="1" ht="3.75" customHeight="1" x14ac:dyDescent="0.25"/>
    <row r="11" spans="1:19" s="408" customFormat="1" ht="24" customHeight="1" x14ac:dyDescent="0.25">
      <c r="A11" s="999" t="s">
        <v>149</v>
      </c>
      <c r="B11" s="1233"/>
      <c r="C11" s="1133">
        <v>237079000000</v>
      </c>
      <c r="D11" s="1131"/>
      <c r="E11" s="1000">
        <v>0</v>
      </c>
      <c r="F11" s="1132"/>
      <c r="G11" s="1133">
        <v>237079000000</v>
      </c>
      <c r="H11" s="1134"/>
      <c r="I11" s="1133">
        <v>62921000000</v>
      </c>
      <c r="J11" s="1064"/>
      <c r="K11" s="1000">
        <v>0</v>
      </c>
      <c r="L11" s="1064"/>
      <c r="M11" s="1133">
        <v>62921000000</v>
      </c>
      <c r="N11" s="1135"/>
      <c r="O11" s="1133">
        <f t="shared" ref="O11:O23" si="0">C11+I11</f>
        <v>300000000000</v>
      </c>
      <c r="P11" s="1064"/>
      <c r="Q11" s="1000">
        <f t="shared" ref="Q11:Q23" si="1">E11+K11</f>
        <v>0</v>
      </c>
      <c r="R11" s="1064"/>
      <c r="S11" s="1133">
        <f t="shared" ref="S11:S21" si="2">G11+M11</f>
        <v>300000000000</v>
      </c>
    </row>
    <row r="12" spans="1:19" s="408" customFormat="1" ht="3.75" customHeight="1" x14ac:dyDescent="0.25">
      <c r="A12" s="999"/>
      <c r="B12" s="1233"/>
      <c r="C12" s="1133"/>
      <c r="D12" s="1131"/>
      <c r="E12" s="1000"/>
      <c r="F12" s="1132"/>
      <c r="G12" s="1133"/>
      <c r="H12" s="1134"/>
      <c r="I12" s="1133"/>
      <c r="J12" s="1064"/>
      <c r="K12" s="1000"/>
      <c r="L12" s="1064"/>
      <c r="M12" s="1133"/>
      <c r="N12" s="1135"/>
      <c r="O12" s="1133"/>
      <c r="P12" s="1064"/>
      <c r="Q12" s="1000"/>
      <c r="R12" s="1064"/>
      <c r="S12" s="1133"/>
    </row>
    <row r="13" spans="1:19" s="408" customFormat="1" ht="24" customHeight="1" x14ac:dyDescent="0.25">
      <c r="A13" s="999" t="s">
        <v>1798</v>
      </c>
      <c r="B13" s="1233"/>
      <c r="C13" s="1133">
        <v>407890000000</v>
      </c>
      <c r="D13" s="1131"/>
      <c r="E13" s="1000">
        <v>0</v>
      </c>
      <c r="F13" s="1132"/>
      <c r="G13" s="1133">
        <v>407890000000</v>
      </c>
      <c r="H13" s="1134"/>
      <c r="I13" s="1133">
        <v>99500000000</v>
      </c>
      <c r="J13" s="1064"/>
      <c r="K13" s="1000">
        <v>0</v>
      </c>
      <c r="L13" s="1064"/>
      <c r="M13" s="1133">
        <v>99500000000</v>
      </c>
      <c r="N13" s="1135"/>
      <c r="O13" s="1133">
        <f t="shared" si="0"/>
        <v>507390000000</v>
      </c>
      <c r="P13" s="1064"/>
      <c r="Q13" s="1000">
        <f t="shared" si="1"/>
        <v>0</v>
      </c>
      <c r="R13" s="1064"/>
      <c r="S13" s="1133">
        <f t="shared" si="2"/>
        <v>507390000000</v>
      </c>
    </row>
    <row r="14" spans="1:19" s="408" customFormat="1" ht="3.75" customHeight="1" x14ac:dyDescent="0.25">
      <c r="A14" s="999"/>
      <c r="B14" s="1233"/>
      <c r="C14" s="1133"/>
      <c r="D14" s="1131"/>
      <c r="E14" s="1000"/>
      <c r="F14" s="1132"/>
      <c r="G14" s="1133"/>
      <c r="H14" s="1134"/>
      <c r="I14" s="1133"/>
      <c r="J14" s="1064"/>
      <c r="K14" s="1000"/>
      <c r="L14" s="1064"/>
      <c r="M14" s="1133"/>
      <c r="N14" s="1135"/>
      <c r="O14" s="1133"/>
      <c r="P14" s="1064"/>
      <c r="Q14" s="1000"/>
      <c r="R14" s="1064"/>
      <c r="S14" s="1133"/>
    </row>
    <row r="15" spans="1:19" s="408" customFormat="1" ht="24" customHeight="1" x14ac:dyDescent="0.25">
      <c r="A15" s="999" t="s">
        <v>717</v>
      </c>
      <c r="B15" s="1233"/>
      <c r="C15" s="1133">
        <v>0</v>
      </c>
      <c r="D15" s="1131"/>
      <c r="E15" s="1000">
        <v>15629399</v>
      </c>
      <c r="F15" s="1132"/>
      <c r="G15" s="1133">
        <v>3724892000000</v>
      </c>
      <c r="H15" s="1134"/>
      <c r="I15" s="1133">
        <v>0</v>
      </c>
      <c r="J15" s="1064"/>
      <c r="K15" s="1000">
        <v>5209800</v>
      </c>
      <c r="L15" s="1064"/>
      <c r="M15" s="1133">
        <v>1432695000000</v>
      </c>
      <c r="N15" s="1135"/>
      <c r="O15" s="1133">
        <f t="shared" si="0"/>
        <v>0</v>
      </c>
      <c r="P15" s="1064"/>
      <c r="Q15" s="1000">
        <f t="shared" si="1"/>
        <v>20839199</v>
      </c>
      <c r="R15" s="1064"/>
      <c r="S15" s="1133">
        <f t="shared" si="2"/>
        <v>5157587000000</v>
      </c>
    </row>
    <row r="16" spans="1:19" s="408" customFormat="1" ht="5.25" customHeight="1" x14ac:dyDescent="0.25">
      <c r="A16" s="999"/>
      <c r="B16" s="1233"/>
      <c r="C16" s="1133"/>
      <c r="D16" s="1131"/>
      <c r="E16" s="1000"/>
      <c r="F16" s="1132"/>
      <c r="G16" s="1133"/>
      <c r="H16" s="1134"/>
      <c r="I16" s="1133"/>
      <c r="J16" s="1064"/>
      <c r="K16" s="1000"/>
      <c r="L16" s="1064"/>
      <c r="M16" s="1133"/>
      <c r="N16" s="1135"/>
      <c r="O16" s="1133"/>
      <c r="P16" s="1064"/>
      <c r="Q16" s="1000"/>
      <c r="R16" s="1064"/>
      <c r="S16" s="1133"/>
    </row>
    <row r="17" spans="1:25" s="408" customFormat="1" ht="24" customHeight="1" x14ac:dyDescent="0.25">
      <c r="A17" s="999" t="s">
        <v>130</v>
      </c>
      <c r="B17" s="1233"/>
      <c r="C17" s="1133">
        <v>484299000000</v>
      </c>
      <c r="D17" s="1131"/>
      <c r="E17" s="1000">
        <v>202123487</v>
      </c>
      <c r="F17" s="1132"/>
      <c r="G17" s="1133">
        <v>48655581000000</v>
      </c>
      <c r="H17" s="1134"/>
      <c r="I17" s="1133">
        <v>530000000000</v>
      </c>
      <c r="J17" s="1064"/>
      <c r="K17" s="1000">
        <v>92171783</v>
      </c>
      <c r="L17" s="1064"/>
      <c r="M17" s="1133">
        <v>25877240000000</v>
      </c>
      <c r="N17" s="1135"/>
      <c r="O17" s="1133">
        <f t="shared" si="0"/>
        <v>1014299000000</v>
      </c>
      <c r="P17" s="1064"/>
      <c r="Q17" s="1000">
        <f t="shared" si="1"/>
        <v>294295270</v>
      </c>
      <c r="R17" s="1064"/>
      <c r="S17" s="1133">
        <f t="shared" si="2"/>
        <v>74532821000000</v>
      </c>
      <c r="Y17" s="1001">
        <f>W17</f>
        <v>0</v>
      </c>
    </row>
    <row r="18" spans="1:25" s="408" customFormat="1" ht="3.75" customHeight="1" x14ac:dyDescent="0.25">
      <c r="A18" s="999"/>
      <c r="B18" s="1233"/>
      <c r="C18" s="1133"/>
      <c r="D18" s="1131"/>
      <c r="E18" s="1000"/>
      <c r="F18" s="1132"/>
      <c r="G18" s="1133"/>
      <c r="H18" s="1134"/>
      <c r="I18" s="1133"/>
      <c r="J18" s="1064"/>
      <c r="K18" s="1000"/>
      <c r="L18" s="1064"/>
      <c r="M18" s="1133"/>
      <c r="N18" s="1135"/>
      <c r="O18" s="1133"/>
      <c r="P18" s="1064"/>
      <c r="Q18" s="1000"/>
      <c r="R18" s="1064"/>
      <c r="S18" s="1133"/>
      <c r="Y18" s="1001"/>
    </row>
    <row r="19" spans="1:25" s="408" customFormat="1" ht="24" customHeight="1" x14ac:dyDescent="0.25">
      <c r="A19" s="999" t="s">
        <v>718</v>
      </c>
      <c r="B19" s="1233"/>
      <c r="C19" s="1133">
        <v>227644000000</v>
      </c>
      <c r="D19" s="1131"/>
      <c r="E19" s="1000">
        <v>20987606</v>
      </c>
      <c r="F19" s="1132"/>
      <c r="G19" s="1133">
        <v>5229537000000</v>
      </c>
      <c r="H19" s="1134"/>
      <c r="I19" s="1133">
        <v>80084000000</v>
      </c>
      <c r="J19" s="1064"/>
      <c r="K19" s="1000">
        <v>15941176</v>
      </c>
      <c r="L19" s="1064"/>
      <c r="M19" s="1133">
        <v>4463907000000</v>
      </c>
      <c r="N19" s="1135"/>
      <c r="O19" s="1133">
        <f t="shared" si="0"/>
        <v>307728000000</v>
      </c>
      <c r="P19" s="1064"/>
      <c r="Q19" s="1000">
        <f t="shared" si="1"/>
        <v>36928782</v>
      </c>
      <c r="R19" s="1064"/>
      <c r="S19" s="1133">
        <f t="shared" si="2"/>
        <v>9693444000000</v>
      </c>
    </row>
    <row r="20" spans="1:25" s="408" customFormat="1" ht="3.75" customHeight="1" x14ac:dyDescent="0.25">
      <c r="A20" s="999"/>
      <c r="B20" s="1233"/>
      <c r="C20" s="1133"/>
      <c r="D20" s="1131"/>
      <c r="E20" s="1000"/>
      <c r="F20" s="1132"/>
      <c r="G20" s="1133"/>
      <c r="H20" s="1134"/>
      <c r="I20" s="1133"/>
      <c r="J20" s="1064"/>
      <c r="K20" s="1000"/>
      <c r="L20" s="1064"/>
      <c r="M20" s="1133"/>
      <c r="N20" s="1135"/>
      <c r="O20" s="1133"/>
      <c r="P20" s="1064"/>
      <c r="Q20" s="1000"/>
      <c r="R20" s="1064"/>
      <c r="S20" s="1133"/>
    </row>
    <row r="21" spans="1:25" s="408" customFormat="1" ht="24" customHeight="1" x14ac:dyDescent="0.25">
      <c r="A21" s="999" t="s">
        <v>1799</v>
      </c>
      <c r="B21" s="1233"/>
      <c r="C21" s="1133">
        <v>35535000000</v>
      </c>
      <c r="D21" s="1131"/>
      <c r="E21" s="1000">
        <v>0</v>
      </c>
      <c r="F21" s="1132"/>
      <c r="G21" s="1133">
        <v>35535000000</v>
      </c>
      <c r="H21" s="1134"/>
      <c r="I21" s="1133">
        <v>164465000000</v>
      </c>
      <c r="J21" s="1064"/>
      <c r="K21" s="1000">
        <v>0</v>
      </c>
      <c r="L21" s="1064"/>
      <c r="M21" s="1133">
        <v>164465000000</v>
      </c>
      <c r="N21" s="1135"/>
      <c r="O21" s="1133">
        <f t="shared" si="0"/>
        <v>200000000000</v>
      </c>
      <c r="P21" s="1064"/>
      <c r="Q21" s="1000">
        <f t="shared" si="1"/>
        <v>0</v>
      </c>
      <c r="R21" s="1064"/>
      <c r="S21" s="1133">
        <f t="shared" si="2"/>
        <v>200000000000</v>
      </c>
    </row>
    <row r="22" spans="1:25" s="408" customFormat="1" ht="5.25" customHeight="1" x14ac:dyDescent="0.25">
      <c r="A22" s="999"/>
      <c r="B22" s="1233"/>
      <c r="C22" s="1133"/>
      <c r="D22" s="1131"/>
      <c r="E22" s="1000"/>
      <c r="F22" s="1132"/>
      <c r="G22" s="1133"/>
      <c r="H22" s="1134"/>
      <c r="I22" s="1133"/>
      <c r="J22" s="1064"/>
      <c r="K22" s="1000"/>
      <c r="L22" s="1064"/>
      <c r="M22" s="1133"/>
      <c r="N22" s="1135"/>
      <c r="O22" s="1133"/>
      <c r="P22" s="1064"/>
      <c r="Q22" s="1000"/>
      <c r="R22" s="1064"/>
      <c r="S22" s="1133"/>
    </row>
    <row r="23" spans="1:25" s="408" customFormat="1" ht="24" customHeight="1" x14ac:dyDescent="0.25">
      <c r="A23" s="999" t="s">
        <v>1800</v>
      </c>
      <c r="B23" s="1233"/>
      <c r="C23" s="1133">
        <v>168437000000</v>
      </c>
      <c r="D23" s="1131"/>
      <c r="E23" s="1000">
        <v>0</v>
      </c>
      <c r="F23" s="1132"/>
      <c r="G23" s="1133">
        <v>168437000000</v>
      </c>
      <c r="H23" s="1134"/>
      <c r="I23" s="1133">
        <v>351683000000</v>
      </c>
      <c r="J23" s="1064"/>
      <c r="K23" s="1000">
        <v>0</v>
      </c>
      <c r="L23" s="1064"/>
      <c r="M23" s="1133">
        <v>351683000000</v>
      </c>
      <c r="N23" s="1135"/>
      <c r="O23" s="1133">
        <f t="shared" si="0"/>
        <v>520120000000</v>
      </c>
      <c r="P23" s="1064"/>
      <c r="Q23" s="1000">
        <f t="shared" si="1"/>
        <v>0</v>
      </c>
      <c r="R23" s="1064"/>
      <c r="S23" s="1133">
        <f>G23+M23-1</f>
        <v>520120000000</v>
      </c>
    </row>
    <row r="24" spans="1:25" s="1005" customFormat="1" ht="4.5" customHeight="1" x14ac:dyDescent="0.25">
      <c r="C24" s="1136"/>
      <c r="G24" s="1136"/>
      <c r="H24" s="1136"/>
      <c r="I24" s="1136"/>
      <c r="M24" s="1136"/>
      <c r="N24" s="1136"/>
      <c r="O24" s="1136"/>
      <c r="S24" s="1136"/>
    </row>
    <row r="25" spans="1:25" s="997" customFormat="1" ht="21.75" customHeight="1" x14ac:dyDescent="0.25">
      <c r="A25" s="999" t="s">
        <v>2619</v>
      </c>
      <c r="B25" s="996"/>
      <c r="C25" s="1137">
        <f>SUM(C11:C23)</f>
        <v>1560884000000</v>
      </c>
      <c r="D25" s="1002"/>
      <c r="E25" s="1003">
        <f>SUM(E11:E23)</f>
        <v>238740492</v>
      </c>
      <c r="F25" s="1000"/>
      <c r="G25" s="1137">
        <f>SUM(G11:G23)</f>
        <v>58458951000000</v>
      </c>
      <c r="H25" s="1135"/>
      <c r="I25" s="1137">
        <f>SUM(I11:I23)</f>
        <v>1288653000000</v>
      </c>
      <c r="J25" s="1002"/>
      <c r="K25" s="1003">
        <f>SUM(K11:K23)</f>
        <v>113322759</v>
      </c>
      <c r="L25" s="1002"/>
      <c r="M25" s="1137">
        <f>SUM(M11:M23)</f>
        <v>32452411000000</v>
      </c>
      <c r="N25" s="1135"/>
      <c r="O25" s="1137">
        <f>SUM(O11:O23)</f>
        <v>2849537000000</v>
      </c>
      <c r="P25" s="1002"/>
      <c r="Q25" s="1003">
        <f>SUM(Q11:Q23)</f>
        <v>352063251</v>
      </c>
      <c r="R25" s="1002"/>
      <c r="S25" s="1137">
        <f>SUM(S11:S23)</f>
        <v>90911362000000</v>
      </c>
    </row>
    <row r="26" spans="1:25" s="1005" customFormat="1" ht="6" customHeight="1" x14ac:dyDescent="0.25">
      <c r="C26" s="1136"/>
      <c r="G26" s="1136"/>
      <c r="H26" s="1136"/>
      <c r="I26" s="1136"/>
      <c r="M26" s="1136"/>
      <c r="N26" s="1136"/>
      <c r="O26" s="1136"/>
      <c r="S26" s="1136"/>
    </row>
    <row r="27" spans="1:25" s="408" customFormat="1" ht="24" customHeight="1" x14ac:dyDescent="0.25">
      <c r="A27" s="999" t="s">
        <v>1801</v>
      </c>
      <c r="B27" s="996"/>
      <c r="C27" s="1133">
        <v>673318000000</v>
      </c>
      <c r="D27" s="1064"/>
      <c r="E27" s="1000">
        <v>0</v>
      </c>
      <c r="F27" s="1000"/>
      <c r="G27" s="1133">
        <v>673318000000</v>
      </c>
      <c r="H27" s="1135"/>
      <c r="I27" s="1133">
        <v>377181000000</v>
      </c>
      <c r="J27" s="1064"/>
      <c r="K27" s="1000">
        <v>0</v>
      </c>
      <c r="L27" s="1064"/>
      <c r="M27" s="1133">
        <v>377181000000</v>
      </c>
      <c r="N27" s="1135"/>
      <c r="O27" s="1133">
        <f>C27+I27</f>
        <v>1050499000000</v>
      </c>
      <c r="P27" s="1064"/>
      <c r="Q27" s="1000">
        <f>E27+K27</f>
        <v>0</v>
      </c>
      <c r="R27" s="1064"/>
      <c r="S27" s="1133">
        <f>G27+M27</f>
        <v>1050499000000</v>
      </c>
    </row>
    <row r="28" spans="1:25" s="408" customFormat="1" ht="5.25" customHeight="1" x14ac:dyDescent="0.25">
      <c r="A28" s="999"/>
      <c r="B28" s="996"/>
      <c r="C28" s="1133"/>
      <c r="D28" s="1064"/>
      <c r="E28" s="1000"/>
      <c r="F28" s="1000"/>
      <c r="G28" s="1133"/>
      <c r="H28" s="1135"/>
      <c r="I28" s="1133"/>
      <c r="J28" s="1064"/>
      <c r="K28" s="1000"/>
      <c r="L28" s="1064"/>
      <c r="M28" s="1133"/>
      <c r="N28" s="1135"/>
      <c r="O28" s="1133"/>
      <c r="P28" s="1064"/>
      <c r="Q28" s="1000"/>
      <c r="R28" s="1064"/>
      <c r="S28" s="1133"/>
    </row>
    <row r="29" spans="1:25" s="408" customFormat="1" ht="24" customHeight="1" x14ac:dyDescent="0.25">
      <c r="A29" s="999" t="s">
        <v>2467</v>
      </c>
      <c r="B29" s="996"/>
      <c r="C29" s="1133">
        <v>2353463000000</v>
      </c>
      <c r="D29" s="1064"/>
      <c r="E29" s="1000">
        <v>0</v>
      </c>
      <c r="F29" s="1000"/>
      <c r="G29" s="1133">
        <v>2353463000000</v>
      </c>
      <c r="H29" s="1135"/>
      <c r="I29" s="1133">
        <v>1221427000000</v>
      </c>
      <c r="J29" s="1064"/>
      <c r="K29" s="1000">
        <v>0</v>
      </c>
      <c r="L29" s="1064"/>
      <c r="M29" s="1133">
        <v>1221427000000</v>
      </c>
      <c r="N29" s="1135"/>
      <c r="O29" s="1133">
        <f>C29+I29</f>
        <v>3574890000000</v>
      </c>
      <c r="P29" s="1064"/>
      <c r="Q29" s="1000">
        <f>E29+K29</f>
        <v>0</v>
      </c>
      <c r="R29" s="1064"/>
      <c r="S29" s="1133">
        <f>G29+M29+1</f>
        <v>3574890000000</v>
      </c>
    </row>
    <row r="30" spans="1:25" s="1005" customFormat="1" ht="6" customHeight="1" x14ac:dyDescent="0.25">
      <c r="C30" s="1136"/>
      <c r="G30" s="1136"/>
      <c r="H30" s="1136"/>
      <c r="I30" s="1136"/>
      <c r="M30" s="1136"/>
      <c r="N30" s="1136"/>
      <c r="O30" s="1136"/>
      <c r="S30" s="1136"/>
    </row>
    <row r="31" spans="1:25" s="997" customFormat="1" ht="21.75" customHeight="1" thickBot="1" x14ac:dyDescent="0.3">
      <c r="A31" s="1000" t="s">
        <v>1802</v>
      </c>
      <c r="B31" s="996"/>
      <c r="C31" s="1138">
        <f>C25+C27+C29</f>
        <v>4587665000000</v>
      </c>
      <c r="D31" s="1002"/>
      <c r="E31" s="1004">
        <f>SUM(E25:E29)</f>
        <v>238740492</v>
      </c>
      <c r="F31" s="1000"/>
      <c r="G31" s="1138">
        <f>G25+G27+G29</f>
        <v>61485732000000</v>
      </c>
      <c r="H31" s="1135"/>
      <c r="I31" s="1138">
        <f>I25+I27+I29</f>
        <v>2887261000000</v>
      </c>
      <c r="J31" s="1002"/>
      <c r="K31" s="1004">
        <f>K25+K27+K29</f>
        <v>113322759</v>
      </c>
      <c r="L31" s="1002"/>
      <c r="M31" s="1138">
        <f>M25+M27+M29</f>
        <v>34051019000000</v>
      </c>
      <c r="N31" s="1135"/>
      <c r="O31" s="1138">
        <f>O25+O27+O29</f>
        <v>7474926000000</v>
      </c>
      <c r="P31" s="1002"/>
      <c r="Q31" s="1004">
        <f>Q25+Q27+Q29</f>
        <v>352063251</v>
      </c>
      <c r="R31" s="1002"/>
      <c r="S31" s="1138">
        <f>S25+S27+S29</f>
        <v>95536751000000</v>
      </c>
    </row>
    <row r="32" spans="1:25" s="261" customFormat="1" ht="15.75" customHeight="1" thickTop="1" x14ac:dyDescent="0.25">
      <c r="B32" s="320"/>
      <c r="C32" s="465"/>
      <c r="D32" s="465"/>
      <c r="E32" s="465"/>
      <c r="F32" s="465"/>
      <c r="G32" s="465"/>
      <c r="H32" s="899"/>
      <c r="I32" s="465"/>
      <c r="J32" s="465"/>
      <c r="K32" s="465"/>
      <c r="L32" s="465"/>
      <c r="M32" s="465"/>
      <c r="N32" s="899"/>
      <c r="O32" s="465"/>
      <c r="P32" s="465"/>
      <c r="Q32" s="465"/>
      <c r="R32" s="465"/>
      <c r="S32" s="465"/>
    </row>
    <row r="33" spans="1:16384" s="408" customFormat="1" ht="23.25" customHeight="1" x14ac:dyDescent="0.25">
      <c r="A33" s="1303" t="s">
        <v>2471</v>
      </c>
      <c r="B33" s="1303"/>
      <c r="C33" s="1303"/>
      <c r="D33" s="1303"/>
      <c r="E33" s="1303"/>
      <c r="F33" s="1303"/>
      <c r="G33" s="1303"/>
      <c r="H33" s="1303"/>
      <c r="I33" s="1303"/>
      <c r="J33" s="1303"/>
      <c r="K33" s="1303"/>
      <c r="L33" s="1303"/>
      <c r="M33" s="1303"/>
      <c r="N33" s="1303"/>
      <c r="O33" s="1303"/>
      <c r="P33" s="1303"/>
      <c r="Q33" s="1303"/>
      <c r="R33" s="1303"/>
      <c r="S33" s="1303"/>
    </row>
    <row r="34" spans="1:16384" s="408" customFormat="1" ht="86.25" customHeight="1" x14ac:dyDescent="0.25">
      <c r="A34" s="1267" t="s">
        <v>2584</v>
      </c>
      <c r="B34" s="1267"/>
      <c r="C34" s="1267"/>
      <c r="D34" s="1267"/>
      <c r="E34" s="1267"/>
      <c r="F34" s="1267"/>
      <c r="G34" s="1267"/>
      <c r="H34" s="1267"/>
      <c r="I34" s="1267"/>
      <c r="J34" s="1267"/>
      <c r="K34" s="1267"/>
      <c r="L34" s="1267"/>
      <c r="M34" s="1267"/>
      <c r="N34" s="1267"/>
      <c r="O34" s="1267"/>
      <c r="P34" s="1267"/>
      <c r="Q34" s="1267"/>
      <c r="R34" s="1267"/>
      <c r="S34" s="1267"/>
      <c r="T34" s="1298"/>
      <c r="U34" s="1298"/>
      <c r="V34" s="1298"/>
      <c r="W34" s="1298"/>
      <c r="X34" s="1298"/>
      <c r="Y34" s="1298"/>
      <c r="Z34" s="1298"/>
      <c r="AA34" s="1298"/>
      <c r="AB34" s="1298"/>
      <c r="AC34" s="1298"/>
      <c r="AD34" s="1298"/>
      <c r="AE34" s="1298"/>
      <c r="AF34" s="1298"/>
      <c r="AG34" s="1298"/>
      <c r="AH34" s="1298"/>
      <c r="AI34" s="1298"/>
      <c r="AJ34" s="1298"/>
      <c r="AK34" s="1298"/>
      <c r="AL34" s="1298"/>
      <c r="AM34" s="1298"/>
      <c r="AN34" s="1298"/>
      <c r="AO34" s="1298"/>
      <c r="AP34" s="1298"/>
      <c r="AQ34" s="1298"/>
      <c r="AR34" s="1298"/>
      <c r="AS34" s="1298"/>
      <c r="AT34" s="1298"/>
      <c r="AU34" s="1298"/>
      <c r="AV34" s="1298"/>
      <c r="AW34" s="1298"/>
      <c r="AX34" s="1298"/>
      <c r="AY34" s="1298"/>
      <c r="AZ34" s="1298"/>
      <c r="BA34" s="1298"/>
      <c r="BB34" s="1298"/>
      <c r="BC34" s="1298"/>
      <c r="BD34" s="1298"/>
      <c r="BE34" s="1298"/>
      <c r="BF34" s="1298"/>
      <c r="BG34" s="1298"/>
      <c r="BH34" s="1298"/>
      <c r="BI34" s="1298"/>
      <c r="BJ34" s="1298"/>
      <c r="BK34" s="1298"/>
      <c r="BL34" s="1298"/>
      <c r="BM34" s="1298"/>
      <c r="BN34" s="1298"/>
      <c r="BO34" s="1298"/>
      <c r="BP34" s="1298"/>
      <c r="BQ34" s="1298"/>
      <c r="BR34" s="1298"/>
      <c r="BS34" s="1298"/>
      <c r="BT34" s="1298"/>
      <c r="BU34" s="1298"/>
      <c r="BV34" s="1298"/>
      <c r="BW34" s="1298"/>
      <c r="BX34" s="1298"/>
      <c r="BY34" s="1298"/>
      <c r="BZ34" s="1298"/>
      <c r="CA34" s="1298"/>
      <c r="CB34" s="1298"/>
      <c r="CC34" s="1298"/>
      <c r="CD34" s="1298"/>
      <c r="CE34" s="1298"/>
      <c r="CF34" s="1298"/>
      <c r="CG34" s="1298"/>
      <c r="CH34" s="1298"/>
      <c r="CI34" s="1298"/>
      <c r="CJ34" s="1298"/>
      <c r="CK34" s="1298"/>
      <c r="CL34" s="1298"/>
      <c r="CM34" s="1298"/>
      <c r="CN34" s="1298"/>
      <c r="CO34" s="1298"/>
      <c r="CP34" s="1298"/>
      <c r="CQ34" s="1298"/>
      <c r="CR34" s="1298"/>
      <c r="CS34" s="1298"/>
      <c r="CT34" s="1298"/>
      <c r="CU34" s="1298"/>
      <c r="CV34" s="1298"/>
      <c r="CW34" s="1298"/>
      <c r="CX34" s="1298"/>
      <c r="CY34" s="1298"/>
      <c r="CZ34" s="1298"/>
      <c r="DA34" s="1298"/>
      <c r="DB34" s="1298"/>
      <c r="DC34" s="1298"/>
      <c r="DD34" s="1298"/>
      <c r="DE34" s="1298"/>
      <c r="DF34" s="1298"/>
      <c r="DG34" s="1298"/>
      <c r="DH34" s="1298"/>
      <c r="DI34" s="1298"/>
      <c r="DJ34" s="1298"/>
      <c r="DK34" s="1298"/>
      <c r="DL34" s="1298"/>
      <c r="DM34" s="1298"/>
      <c r="DN34" s="1298"/>
      <c r="DO34" s="1298"/>
      <c r="DP34" s="1298"/>
      <c r="DQ34" s="1298"/>
      <c r="DR34" s="1298"/>
      <c r="DS34" s="1298"/>
      <c r="DT34" s="1298"/>
      <c r="DU34" s="1298"/>
      <c r="DV34" s="1298"/>
      <c r="DW34" s="1298"/>
      <c r="DX34" s="1298"/>
      <c r="DY34" s="1298"/>
      <c r="DZ34" s="1298"/>
      <c r="EA34" s="1298"/>
      <c r="EB34" s="1298"/>
      <c r="EC34" s="1298"/>
      <c r="ED34" s="1298"/>
      <c r="EE34" s="1298"/>
      <c r="EF34" s="1298"/>
      <c r="EG34" s="1298"/>
      <c r="EH34" s="1298"/>
      <c r="EI34" s="1298"/>
      <c r="EJ34" s="1298"/>
      <c r="EK34" s="1298"/>
      <c r="EL34" s="1298"/>
      <c r="EM34" s="1298"/>
      <c r="EN34" s="1298"/>
      <c r="EO34" s="1298"/>
      <c r="EP34" s="1298"/>
      <c r="EQ34" s="1298"/>
      <c r="ER34" s="1298"/>
      <c r="ES34" s="1298"/>
      <c r="ET34" s="1298"/>
      <c r="EU34" s="1298"/>
      <c r="EV34" s="1298"/>
      <c r="EW34" s="1298"/>
      <c r="EX34" s="1298"/>
      <c r="EY34" s="1298"/>
      <c r="EZ34" s="1298"/>
      <c r="FA34" s="1298"/>
      <c r="FB34" s="1298"/>
      <c r="FC34" s="1298"/>
      <c r="FD34" s="1298"/>
      <c r="FE34" s="1298"/>
      <c r="FF34" s="1298"/>
      <c r="FG34" s="1298"/>
      <c r="FH34" s="1298"/>
      <c r="FI34" s="1298"/>
      <c r="FJ34" s="1298"/>
      <c r="FK34" s="1298"/>
      <c r="FL34" s="1298"/>
      <c r="FM34" s="1298"/>
      <c r="FN34" s="1298"/>
      <c r="FO34" s="1298"/>
      <c r="FP34" s="1298"/>
      <c r="FQ34" s="1298"/>
      <c r="FR34" s="1298"/>
      <c r="FS34" s="1298"/>
      <c r="FT34" s="1298"/>
      <c r="FU34" s="1298"/>
      <c r="FV34" s="1298"/>
      <c r="FW34" s="1298"/>
      <c r="FX34" s="1298"/>
      <c r="FY34" s="1298"/>
      <c r="FZ34" s="1298"/>
      <c r="GA34" s="1298"/>
      <c r="GB34" s="1298"/>
      <c r="GC34" s="1298"/>
      <c r="GD34" s="1298"/>
      <c r="GE34" s="1298"/>
      <c r="GF34" s="1298"/>
      <c r="GG34" s="1298"/>
      <c r="GH34" s="1298"/>
      <c r="GI34" s="1298"/>
      <c r="GJ34" s="1298"/>
      <c r="GK34" s="1298"/>
      <c r="GL34" s="1298"/>
      <c r="GM34" s="1298"/>
      <c r="GN34" s="1298"/>
      <c r="GO34" s="1298"/>
      <c r="GP34" s="1298"/>
      <c r="GQ34" s="1298"/>
      <c r="GR34" s="1298"/>
      <c r="GS34" s="1298"/>
      <c r="GT34" s="1298"/>
      <c r="GU34" s="1298"/>
      <c r="GV34" s="1298"/>
      <c r="GW34" s="1298"/>
      <c r="GX34" s="1298"/>
      <c r="GY34" s="1298"/>
      <c r="GZ34" s="1298"/>
      <c r="HA34" s="1298"/>
      <c r="HB34" s="1298"/>
      <c r="HC34" s="1298"/>
      <c r="HD34" s="1298"/>
      <c r="HE34" s="1298"/>
      <c r="HF34" s="1298"/>
      <c r="HG34" s="1298"/>
      <c r="HH34" s="1298"/>
      <c r="HI34" s="1298"/>
      <c r="HJ34" s="1298"/>
      <c r="HK34" s="1298"/>
      <c r="HL34" s="1298"/>
      <c r="HM34" s="1298"/>
      <c r="HN34" s="1298"/>
      <c r="HO34" s="1298"/>
      <c r="HP34" s="1298"/>
      <c r="HQ34" s="1298"/>
      <c r="HR34" s="1298"/>
      <c r="HS34" s="1298"/>
      <c r="HT34" s="1298"/>
      <c r="HU34" s="1298"/>
      <c r="HV34" s="1298"/>
      <c r="HW34" s="1298"/>
      <c r="HX34" s="1298"/>
      <c r="HY34" s="1298"/>
      <c r="HZ34" s="1298"/>
      <c r="IA34" s="1298"/>
      <c r="IB34" s="1298"/>
      <c r="IC34" s="1298"/>
      <c r="ID34" s="1298"/>
      <c r="IE34" s="1298"/>
      <c r="IF34" s="1298"/>
      <c r="IG34" s="1298"/>
      <c r="IH34" s="1298"/>
      <c r="II34" s="1298"/>
      <c r="IJ34" s="1298"/>
      <c r="IK34" s="1298"/>
      <c r="IL34" s="1298"/>
      <c r="IM34" s="1298"/>
      <c r="IN34" s="1298"/>
      <c r="IO34" s="1298"/>
      <c r="IP34" s="1298"/>
      <c r="IQ34" s="1298"/>
      <c r="IR34" s="1298"/>
      <c r="IS34" s="1298"/>
      <c r="IT34" s="1298"/>
      <c r="IU34" s="1298"/>
      <c r="IV34" s="1298"/>
      <c r="IW34" s="1298"/>
      <c r="IX34" s="1298"/>
      <c r="IY34" s="1298"/>
      <c r="IZ34" s="1298"/>
      <c r="JA34" s="1298"/>
      <c r="JB34" s="1298"/>
      <c r="JC34" s="1298"/>
      <c r="JD34" s="1298"/>
      <c r="JE34" s="1298"/>
      <c r="JF34" s="1298"/>
      <c r="JG34" s="1298"/>
      <c r="JH34" s="1298"/>
      <c r="JI34" s="1298"/>
      <c r="JJ34" s="1298"/>
      <c r="JK34" s="1298"/>
      <c r="JL34" s="1298"/>
      <c r="JM34" s="1298"/>
      <c r="JN34" s="1298"/>
      <c r="JO34" s="1298"/>
      <c r="JP34" s="1298"/>
      <c r="JQ34" s="1298"/>
      <c r="JR34" s="1298"/>
      <c r="JS34" s="1298"/>
      <c r="JT34" s="1298"/>
      <c r="JU34" s="1298"/>
      <c r="JV34" s="1298"/>
      <c r="JW34" s="1298"/>
      <c r="JX34" s="1298"/>
      <c r="JY34" s="1298"/>
      <c r="JZ34" s="1298"/>
      <c r="KA34" s="1298"/>
      <c r="KB34" s="1298"/>
      <c r="KC34" s="1298"/>
      <c r="KD34" s="1298"/>
      <c r="KE34" s="1298"/>
      <c r="KF34" s="1298"/>
      <c r="KG34" s="1298"/>
      <c r="KH34" s="1298"/>
      <c r="KI34" s="1298"/>
      <c r="KJ34" s="1298"/>
      <c r="KK34" s="1298"/>
      <c r="KL34" s="1298"/>
      <c r="KM34" s="1298"/>
      <c r="KN34" s="1298"/>
      <c r="KO34" s="1298"/>
      <c r="KP34" s="1298"/>
      <c r="KQ34" s="1298"/>
      <c r="KR34" s="1298"/>
      <c r="KS34" s="1298"/>
      <c r="KT34" s="1298"/>
      <c r="KU34" s="1298"/>
      <c r="KV34" s="1298"/>
      <c r="KW34" s="1298"/>
      <c r="KX34" s="1298"/>
      <c r="KY34" s="1298"/>
      <c r="KZ34" s="1298"/>
      <c r="LA34" s="1298"/>
      <c r="LB34" s="1298"/>
      <c r="LC34" s="1298"/>
      <c r="LD34" s="1298"/>
      <c r="LE34" s="1298"/>
      <c r="LF34" s="1298"/>
      <c r="LG34" s="1298"/>
      <c r="LH34" s="1298"/>
      <c r="LI34" s="1298"/>
      <c r="LJ34" s="1298"/>
      <c r="LK34" s="1298"/>
      <c r="LL34" s="1298"/>
      <c r="LM34" s="1298"/>
      <c r="LN34" s="1298"/>
      <c r="LO34" s="1298"/>
      <c r="LP34" s="1298"/>
      <c r="LQ34" s="1298"/>
      <c r="LR34" s="1298"/>
      <c r="LS34" s="1298"/>
      <c r="LT34" s="1298"/>
      <c r="LU34" s="1298"/>
      <c r="LV34" s="1298"/>
      <c r="LW34" s="1298"/>
      <c r="LX34" s="1298"/>
      <c r="LY34" s="1298"/>
      <c r="LZ34" s="1298"/>
      <c r="MA34" s="1298"/>
      <c r="MB34" s="1298"/>
      <c r="MC34" s="1298"/>
      <c r="MD34" s="1298"/>
      <c r="ME34" s="1298"/>
      <c r="MF34" s="1298"/>
      <c r="MG34" s="1298"/>
      <c r="MH34" s="1298"/>
      <c r="MI34" s="1298"/>
      <c r="MJ34" s="1298"/>
      <c r="MK34" s="1298"/>
      <c r="ML34" s="1298"/>
      <c r="MM34" s="1298"/>
      <c r="MN34" s="1298"/>
      <c r="MO34" s="1298"/>
      <c r="MP34" s="1298"/>
      <c r="MQ34" s="1298"/>
      <c r="MR34" s="1298"/>
      <c r="MS34" s="1298"/>
      <c r="MT34" s="1298"/>
      <c r="MU34" s="1298"/>
      <c r="MV34" s="1298"/>
      <c r="MW34" s="1298"/>
      <c r="MX34" s="1298"/>
      <c r="MY34" s="1298"/>
      <c r="MZ34" s="1298"/>
      <c r="NA34" s="1298"/>
      <c r="NB34" s="1298"/>
      <c r="NC34" s="1298"/>
      <c r="ND34" s="1298"/>
      <c r="NE34" s="1298"/>
      <c r="NF34" s="1298"/>
      <c r="NG34" s="1298"/>
      <c r="NH34" s="1298"/>
      <c r="NI34" s="1298"/>
      <c r="NJ34" s="1298"/>
      <c r="NK34" s="1298"/>
      <c r="NL34" s="1298"/>
      <c r="NM34" s="1298"/>
      <c r="NN34" s="1298"/>
      <c r="NO34" s="1298"/>
      <c r="NP34" s="1298"/>
      <c r="NQ34" s="1298"/>
      <c r="NR34" s="1298"/>
      <c r="NS34" s="1298"/>
      <c r="NT34" s="1298"/>
      <c r="NU34" s="1298"/>
      <c r="NV34" s="1298"/>
      <c r="NW34" s="1298"/>
      <c r="NX34" s="1298"/>
      <c r="NY34" s="1298"/>
      <c r="NZ34" s="1298"/>
      <c r="OA34" s="1298"/>
      <c r="OB34" s="1298"/>
      <c r="OC34" s="1298"/>
      <c r="OD34" s="1298"/>
      <c r="OE34" s="1298"/>
      <c r="OF34" s="1298"/>
      <c r="OG34" s="1298"/>
      <c r="OH34" s="1298"/>
      <c r="OI34" s="1298"/>
      <c r="OJ34" s="1298"/>
      <c r="OK34" s="1298"/>
      <c r="OL34" s="1298"/>
      <c r="OM34" s="1298"/>
      <c r="ON34" s="1298"/>
      <c r="OO34" s="1298"/>
      <c r="OP34" s="1298"/>
      <c r="OQ34" s="1298"/>
      <c r="OR34" s="1298"/>
      <c r="OS34" s="1298"/>
      <c r="OT34" s="1298"/>
      <c r="OU34" s="1298"/>
      <c r="OV34" s="1298"/>
      <c r="OW34" s="1298"/>
      <c r="OX34" s="1298"/>
      <c r="OY34" s="1298"/>
      <c r="OZ34" s="1298"/>
      <c r="PA34" s="1298"/>
      <c r="PB34" s="1298"/>
      <c r="PC34" s="1298"/>
      <c r="PD34" s="1298"/>
      <c r="PE34" s="1298"/>
      <c r="PF34" s="1298"/>
      <c r="PG34" s="1298"/>
      <c r="PH34" s="1298"/>
      <c r="PI34" s="1298"/>
      <c r="PJ34" s="1298"/>
      <c r="PK34" s="1298"/>
      <c r="PL34" s="1298"/>
      <c r="PM34" s="1298"/>
      <c r="PN34" s="1298"/>
      <c r="PO34" s="1298"/>
      <c r="PP34" s="1298"/>
      <c r="PQ34" s="1298"/>
      <c r="PR34" s="1298"/>
      <c r="PS34" s="1298"/>
      <c r="PT34" s="1298"/>
      <c r="PU34" s="1298"/>
      <c r="PV34" s="1298"/>
      <c r="PW34" s="1298"/>
      <c r="PX34" s="1298"/>
      <c r="PY34" s="1298"/>
      <c r="PZ34" s="1298"/>
      <c r="QA34" s="1298"/>
      <c r="QB34" s="1298"/>
      <c r="QC34" s="1298"/>
      <c r="QD34" s="1298"/>
      <c r="QE34" s="1298"/>
      <c r="QF34" s="1298"/>
      <c r="QG34" s="1298"/>
      <c r="QH34" s="1298"/>
      <c r="QI34" s="1298"/>
      <c r="QJ34" s="1298"/>
      <c r="QK34" s="1298"/>
      <c r="QL34" s="1298"/>
      <c r="QM34" s="1298"/>
      <c r="QN34" s="1298"/>
      <c r="QO34" s="1298"/>
      <c r="QP34" s="1298"/>
      <c r="QQ34" s="1298"/>
      <c r="QR34" s="1298"/>
      <c r="QS34" s="1298"/>
      <c r="QT34" s="1298"/>
      <c r="QU34" s="1298"/>
      <c r="QV34" s="1298"/>
      <c r="QW34" s="1298"/>
      <c r="QX34" s="1298"/>
      <c r="QY34" s="1298"/>
      <c r="QZ34" s="1298"/>
      <c r="RA34" s="1298"/>
      <c r="RB34" s="1298"/>
      <c r="RC34" s="1298"/>
      <c r="RD34" s="1298"/>
      <c r="RE34" s="1298"/>
      <c r="RF34" s="1298"/>
      <c r="RG34" s="1298"/>
      <c r="RH34" s="1298"/>
      <c r="RI34" s="1298"/>
      <c r="RJ34" s="1298"/>
      <c r="RK34" s="1298"/>
      <c r="RL34" s="1298"/>
      <c r="RM34" s="1298"/>
      <c r="RN34" s="1298"/>
      <c r="RO34" s="1298"/>
      <c r="RP34" s="1298"/>
      <c r="RQ34" s="1298"/>
      <c r="RR34" s="1298"/>
      <c r="RS34" s="1298"/>
      <c r="RT34" s="1298"/>
      <c r="RU34" s="1298"/>
      <c r="RV34" s="1298"/>
      <c r="RW34" s="1298"/>
      <c r="RX34" s="1298"/>
      <c r="RY34" s="1298"/>
      <c r="RZ34" s="1298"/>
      <c r="SA34" s="1298"/>
      <c r="SB34" s="1298"/>
      <c r="SC34" s="1298"/>
      <c r="SD34" s="1298"/>
      <c r="SE34" s="1298"/>
      <c r="SF34" s="1298"/>
      <c r="SG34" s="1298"/>
      <c r="SH34" s="1298"/>
      <c r="SI34" s="1298"/>
      <c r="SJ34" s="1298"/>
      <c r="SK34" s="1298"/>
      <c r="SL34" s="1298"/>
      <c r="SM34" s="1298"/>
      <c r="SN34" s="1298"/>
      <c r="SO34" s="1298"/>
      <c r="SP34" s="1298"/>
      <c r="SQ34" s="1298"/>
      <c r="SR34" s="1298"/>
      <c r="SS34" s="1298"/>
      <c r="ST34" s="1298"/>
      <c r="SU34" s="1298"/>
      <c r="SV34" s="1298"/>
      <c r="SW34" s="1298"/>
      <c r="SX34" s="1298"/>
      <c r="SY34" s="1298"/>
      <c r="SZ34" s="1298"/>
      <c r="TA34" s="1298"/>
      <c r="TB34" s="1298"/>
      <c r="TC34" s="1298"/>
      <c r="TD34" s="1298"/>
      <c r="TE34" s="1298"/>
      <c r="TF34" s="1298"/>
      <c r="TG34" s="1298"/>
      <c r="TH34" s="1298"/>
      <c r="TI34" s="1298"/>
      <c r="TJ34" s="1298"/>
      <c r="TK34" s="1298"/>
      <c r="TL34" s="1298"/>
      <c r="TM34" s="1298"/>
      <c r="TN34" s="1298"/>
      <c r="TO34" s="1298"/>
      <c r="TP34" s="1298"/>
      <c r="TQ34" s="1298"/>
      <c r="TR34" s="1298"/>
      <c r="TS34" s="1298"/>
      <c r="TT34" s="1298"/>
      <c r="TU34" s="1298"/>
      <c r="TV34" s="1298"/>
      <c r="TW34" s="1298"/>
      <c r="TX34" s="1298"/>
      <c r="TY34" s="1298"/>
      <c r="TZ34" s="1298"/>
      <c r="UA34" s="1298"/>
      <c r="UB34" s="1298"/>
      <c r="UC34" s="1298"/>
      <c r="UD34" s="1298"/>
      <c r="UE34" s="1298"/>
      <c r="UF34" s="1298"/>
      <c r="UG34" s="1298"/>
      <c r="UH34" s="1298"/>
      <c r="UI34" s="1298"/>
      <c r="UJ34" s="1298"/>
      <c r="UK34" s="1298"/>
      <c r="UL34" s="1298"/>
      <c r="UM34" s="1298"/>
      <c r="UN34" s="1298"/>
      <c r="UO34" s="1298"/>
      <c r="UP34" s="1298"/>
      <c r="UQ34" s="1298"/>
      <c r="UR34" s="1298"/>
      <c r="US34" s="1298"/>
      <c r="UT34" s="1298"/>
      <c r="UU34" s="1298"/>
      <c r="UV34" s="1298"/>
      <c r="UW34" s="1298"/>
      <c r="UX34" s="1298"/>
      <c r="UY34" s="1298"/>
      <c r="UZ34" s="1298"/>
      <c r="VA34" s="1298"/>
      <c r="VB34" s="1298"/>
      <c r="VC34" s="1298"/>
      <c r="VD34" s="1298"/>
      <c r="VE34" s="1298"/>
      <c r="VF34" s="1298"/>
      <c r="VG34" s="1298"/>
      <c r="VH34" s="1298"/>
      <c r="VI34" s="1298"/>
      <c r="VJ34" s="1298"/>
      <c r="VK34" s="1298"/>
      <c r="VL34" s="1298"/>
      <c r="VM34" s="1298"/>
      <c r="VN34" s="1298"/>
      <c r="VO34" s="1298"/>
      <c r="VP34" s="1298"/>
      <c r="VQ34" s="1298"/>
      <c r="VR34" s="1298"/>
      <c r="VS34" s="1298"/>
      <c r="VT34" s="1298"/>
      <c r="VU34" s="1298"/>
      <c r="VV34" s="1298"/>
      <c r="VW34" s="1298"/>
      <c r="VX34" s="1298"/>
      <c r="VY34" s="1298"/>
      <c r="VZ34" s="1298"/>
      <c r="WA34" s="1298"/>
      <c r="WB34" s="1298"/>
      <c r="WC34" s="1298"/>
      <c r="WD34" s="1298"/>
      <c r="WE34" s="1298"/>
      <c r="WF34" s="1298"/>
      <c r="WG34" s="1298"/>
      <c r="WH34" s="1298"/>
      <c r="WI34" s="1298"/>
      <c r="WJ34" s="1298"/>
      <c r="WK34" s="1298"/>
      <c r="WL34" s="1298"/>
      <c r="WM34" s="1298"/>
      <c r="WN34" s="1298"/>
      <c r="WO34" s="1298"/>
      <c r="WP34" s="1298"/>
      <c r="WQ34" s="1298"/>
      <c r="WR34" s="1298"/>
      <c r="WS34" s="1298"/>
      <c r="WT34" s="1298"/>
      <c r="WU34" s="1298"/>
      <c r="WV34" s="1298"/>
      <c r="WW34" s="1298"/>
      <c r="WX34" s="1298"/>
      <c r="WY34" s="1298"/>
      <c r="WZ34" s="1298"/>
      <c r="XA34" s="1298"/>
      <c r="XB34" s="1298"/>
      <c r="XC34" s="1298"/>
      <c r="XD34" s="1298"/>
      <c r="XE34" s="1298"/>
      <c r="XF34" s="1298"/>
      <c r="XG34" s="1298"/>
      <c r="XH34" s="1298"/>
      <c r="XI34" s="1298"/>
      <c r="XJ34" s="1298"/>
      <c r="XK34" s="1298"/>
      <c r="XL34" s="1298"/>
      <c r="XM34" s="1298"/>
      <c r="XN34" s="1298"/>
      <c r="XO34" s="1298"/>
      <c r="XP34" s="1298"/>
      <c r="XQ34" s="1298"/>
      <c r="XR34" s="1298"/>
      <c r="XS34" s="1298"/>
      <c r="XT34" s="1298"/>
      <c r="XU34" s="1298"/>
      <c r="XV34" s="1298"/>
      <c r="XW34" s="1298"/>
      <c r="XX34" s="1298"/>
      <c r="XY34" s="1298"/>
      <c r="XZ34" s="1298"/>
      <c r="YA34" s="1298"/>
      <c r="YB34" s="1298"/>
      <c r="YC34" s="1298"/>
      <c r="YD34" s="1298"/>
      <c r="YE34" s="1298"/>
      <c r="YF34" s="1298"/>
      <c r="YG34" s="1298"/>
      <c r="YH34" s="1298"/>
      <c r="YI34" s="1298"/>
      <c r="YJ34" s="1298"/>
      <c r="YK34" s="1298"/>
      <c r="YL34" s="1298"/>
      <c r="YM34" s="1298"/>
      <c r="YN34" s="1298"/>
      <c r="YO34" s="1298"/>
      <c r="YP34" s="1298"/>
      <c r="YQ34" s="1298"/>
      <c r="YR34" s="1298"/>
      <c r="YS34" s="1298"/>
      <c r="YT34" s="1298"/>
      <c r="YU34" s="1298"/>
      <c r="YV34" s="1298"/>
      <c r="YW34" s="1298"/>
      <c r="YX34" s="1298"/>
      <c r="YY34" s="1298"/>
      <c r="YZ34" s="1298"/>
      <c r="ZA34" s="1298"/>
      <c r="ZB34" s="1298"/>
      <c r="ZC34" s="1298"/>
      <c r="ZD34" s="1298"/>
      <c r="ZE34" s="1298"/>
      <c r="ZF34" s="1298"/>
      <c r="ZG34" s="1298"/>
      <c r="ZH34" s="1298"/>
      <c r="ZI34" s="1298"/>
      <c r="ZJ34" s="1298"/>
      <c r="ZK34" s="1298"/>
      <c r="ZL34" s="1298"/>
      <c r="ZM34" s="1298"/>
      <c r="ZN34" s="1298"/>
      <c r="ZO34" s="1298"/>
      <c r="ZP34" s="1298"/>
      <c r="ZQ34" s="1298"/>
      <c r="ZR34" s="1298"/>
      <c r="ZS34" s="1298"/>
      <c r="ZT34" s="1298"/>
      <c r="ZU34" s="1298"/>
      <c r="ZV34" s="1298"/>
      <c r="ZW34" s="1298"/>
      <c r="ZX34" s="1298"/>
      <c r="ZY34" s="1298"/>
      <c r="ZZ34" s="1298"/>
      <c r="AAA34" s="1298"/>
      <c r="AAB34" s="1298"/>
      <c r="AAC34" s="1298"/>
      <c r="AAD34" s="1298"/>
      <c r="AAE34" s="1298"/>
      <c r="AAF34" s="1298"/>
      <c r="AAG34" s="1298"/>
      <c r="AAH34" s="1298"/>
      <c r="AAI34" s="1298"/>
      <c r="AAJ34" s="1298"/>
      <c r="AAK34" s="1298"/>
      <c r="AAL34" s="1298"/>
      <c r="AAM34" s="1298"/>
      <c r="AAN34" s="1298"/>
      <c r="AAO34" s="1298"/>
      <c r="AAP34" s="1298"/>
      <c r="AAQ34" s="1298"/>
      <c r="AAR34" s="1298"/>
      <c r="AAS34" s="1298"/>
      <c r="AAT34" s="1298"/>
      <c r="AAU34" s="1298"/>
      <c r="AAV34" s="1298"/>
      <c r="AAW34" s="1298"/>
      <c r="AAX34" s="1298"/>
      <c r="AAY34" s="1298"/>
      <c r="AAZ34" s="1298"/>
      <c r="ABA34" s="1298"/>
      <c r="ABB34" s="1298"/>
      <c r="ABC34" s="1298"/>
      <c r="ABD34" s="1298"/>
      <c r="ABE34" s="1298"/>
      <c r="ABF34" s="1298"/>
      <c r="ABG34" s="1298"/>
      <c r="ABH34" s="1298"/>
      <c r="ABI34" s="1298"/>
      <c r="ABJ34" s="1298"/>
      <c r="ABK34" s="1298"/>
      <c r="ABL34" s="1298"/>
      <c r="ABM34" s="1298"/>
      <c r="ABN34" s="1298"/>
      <c r="ABO34" s="1298"/>
      <c r="ABP34" s="1298"/>
      <c r="ABQ34" s="1298"/>
      <c r="ABR34" s="1298"/>
      <c r="ABS34" s="1298"/>
      <c r="ABT34" s="1298"/>
      <c r="ABU34" s="1298"/>
      <c r="ABV34" s="1298"/>
      <c r="ABW34" s="1298"/>
      <c r="ABX34" s="1298"/>
      <c r="ABY34" s="1298"/>
      <c r="ABZ34" s="1298"/>
      <c r="ACA34" s="1298"/>
      <c r="ACB34" s="1298"/>
      <c r="ACC34" s="1298"/>
      <c r="ACD34" s="1298"/>
      <c r="ACE34" s="1298"/>
      <c r="ACF34" s="1298"/>
      <c r="ACG34" s="1298"/>
      <c r="ACH34" s="1298"/>
      <c r="ACI34" s="1298"/>
      <c r="ACJ34" s="1298"/>
      <c r="ACK34" s="1298"/>
      <c r="ACL34" s="1298"/>
      <c r="ACM34" s="1298"/>
      <c r="ACN34" s="1298"/>
      <c r="ACO34" s="1298"/>
      <c r="ACP34" s="1298"/>
      <c r="ACQ34" s="1298"/>
      <c r="ACR34" s="1298"/>
      <c r="ACS34" s="1298"/>
      <c r="ACT34" s="1298"/>
      <c r="ACU34" s="1298"/>
      <c r="ACV34" s="1298"/>
      <c r="ACW34" s="1298"/>
      <c r="ACX34" s="1298"/>
      <c r="ACY34" s="1298"/>
      <c r="ACZ34" s="1298"/>
      <c r="ADA34" s="1298"/>
      <c r="ADB34" s="1298"/>
      <c r="ADC34" s="1298"/>
      <c r="ADD34" s="1298"/>
      <c r="ADE34" s="1298"/>
      <c r="ADF34" s="1298"/>
      <c r="ADG34" s="1298"/>
      <c r="ADH34" s="1298"/>
      <c r="ADI34" s="1298"/>
      <c r="ADJ34" s="1298"/>
      <c r="ADK34" s="1298"/>
      <c r="ADL34" s="1298"/>
      <c r="ADM34" s="1298"/>
      <c r="ADN34" s="1298"/>
      <c r="ADO34" s="1298"/>
      <c r="ADP34" s="1298"/>
      <c r="ADQ34" s="1298"/>
      <c r="ADR34" s="1298"/>
      <c r="ADS34" s="1298"/>
      <c r="ADT34" s="1298"/>
      <c r="ADU34" s="1298"/>
      <c r="ADV34" s="1298"/>
      <c r="ADW34" s="1298"/>
      <c r="ADX34" s="1298"/>
      <c r="ADY34" s="1298"/>
      <c r="ADZ34" s="1298"/>
      <c r="AEA34" s="1298"/>
      <c r="AEB34" s="1298"/>
      <c r="AEC34" s="1298"/>
      <c r="AED34" s="1298"/>
      <c r="AEE34" s="1298"/>
      <c r="AEF34" s="1298"/>
      <c r="AEG34" s="1298"/>
      <c r="AEH34" s="1298"/>
      <c r="AEI34" s="1298"/>
      <c r="AEJ34" s="1298"/>
      <c r="AEK34" s="1298"/>
      <c r="AEL34" s="1298"/>
      <c r="AEM34" s="1298"/>
      <c r="AEN34" s="1298"/>
      <c r="AEO34" s="1298"/>
      <c r="AEP34" s="1298"/>
      <c r="AEQ34" s="1298"/>
      <c r="AER34" s="1298"/>
      <c r="AES34" s="1298"/>
      <c r="AET34" s="1298"/>
      <c r="AEU34" s="1298"/>
      <c r="AEV34" s="1298"/>
      <c r="AEW34" s="1298"/>
      <c r="AEX34" s="1298"/>
      <c r="AEY34" s="1298"/>
      <c r="AEZ34" s="1298"/>
      <c r="AFA34" s="1298"/>
      <c r="AFB34" s="1298"/>
      <c r="AFC34" s="1298"/>
      <c r="AFD34" s="1298"/>
      <c r="AFE34" s="1298"/>
      <c r="AFF34" s="1298"/>
      <c r="AFG34" s="1298"/>
      <c r="AFH34" s="1298"/>
      <c r="AFI34" s="1298"/>
      <c r="AFJ34" s="1298"/>
      <c r="AFK34" s="1298"/>
      <c r="AFL34" s="1298"/>
      <c r="AFM34" s="1298"/>
      <c r="AFN34" s="1298"/>
      <c r="AFO34" s="1298"/>
      <c r="AFP34" s="1298"/>
      <c r="AFQ34" s="1298"/>
      <c r="AFR34" s="1298"/>
      <c r="AFS34" s="1298"/>
      <c r="AFT34" s="1298"/>
      <c r="AFU34" s="1298"/>
      <c r="AFV34" s="1298"/>
      <c r="AFW34" s="1298"/>
      <c r="AFX34" s="1298"/>
      <c r="AFY34" s="1298"/>
      <c r="AFZ34" s="1298"/>
      <c r="AGA34" s="1298"/>
      <c r="AGB34" s="1298"/>
      <c r="AGC34" s="1298"/>
      <c r="AGD34" s="1298"/>
      <c r="AGE34" s="1298"/>
      <c r="AGF34" s="1298"/>
      <c r="AGG34" s="1298"/>
      <c r="AGH34" s="1298"/>
      <c r="AGI34" s="1298"/>
      <c r="AGJ34" s="1298"/>
      <c r="AGK34" s="1298"/>
      <c r="AGL34" s="1298"/>
      <c r="AGM34" s="1298"/>
      <c r="AGN34" s="1298"/>
      <c r="AGO34" s="1298"/>
      <c r="AGP34" s="1298"/>
      <c r="AGQ34" s="1298"/>
      <c r="AGR34" s="1298"/>
      <c r="AGS34" s="1298"/>
      <c r="AGT34" s="1298"/>
      <c r="AGU34" s="1298"/>
      <c r="AGV34" s="1298"/>
      <c r="AGW34" s="1298"/>
      <c r="AGX34" s="1298"/>
      <c r="AGY34" s="1298"/>
      <c r="AGZ34" s="1298"/>
      <c r="AHA34" s="1298"/>
      <c r="AHB34" s="1298"/>
      <c r="AHC34" s="1298"/>
      <c r="AHD34" s="1298"/>
      <c r="AHE34" s="1298"/>
      <c r="AHF34" s="1298"/>
      <c r="AHG34" s="1298"/>
      <c r="AHH34" s="1298"/>
      <c r="AHI34" s="1298"/>
      <c r="AHJ34" s="1298"/>
      <c r="AHK34" s="1298"/>
      <c r="AHL34" s="1298"/>
      <c r="AHM34" s="1298"/>
      <c r="AHN34" s="1298"/>
      <c r="AHO34" s="1298"/>
      <c r="AHP34" s="1298"/>
      <c r="AHQ34" s="1298"/>
      <c r="AHR34" s="1298"/>
      <c r="AHS34" s="1298"/>
      <c r="AHT34" s="1298"/>
      <c r="AHU34" s="1298"/>
      <c r="AHV34" s="1298"/>
      <c r="AHW34" s="1298"/>
      <c r="AHX34" s="1298"/>
      <c r="AHY34" s="1298"/>
      <c r="AHZ34" s="1298"/>
      <c r="AIA34" s="1298"/>
      <c r="AIB34" s="1298"/>
      <c r="AIC34" s="1298"/>
      <c r="AID34" s="1298"/>
      <c r="AIE34" s="1298"/>
      <c r="AIF34" s="1298"/>
      <c r="AIG34" s="1298"/>
      <c r="AIH34" s="1298"/>
      <c r="AII34" s="1298"/>
      <c r="AIJ34" s="1298"/>
      <c r="AIK34" s="1298"/>
      <c r="AIL34" s="1298"/>
      <c r="AIM34" s="1298"/>
      <c r="AIN34" s="1298"/>
      <c r="AIO34" s="1298"/>
      <c r="AIP34" s="1298"/>
      <c r="AIQ34" s="1298"/>
      <c r="AIR34" s="1298"/>
      <c r="AIS34" s="1298"/>
      <c r="AIT34" s="1298"/>
      <c r="AIU34" s="1298"/>
      <c r="AIV34" s="1298"/>
      <c r="AIW34" s="1298"/>
      <c r="AIX34" s="1298"/>
      <c r="AIY34" s="1298"/>
      <c r="AIZ34" s="1298"/>
      <c r="AJA34" s="1298"/>
      <c r="AJB34" s="1298"/>
      <c r="AJC34" s="1298"/>
      <c r="AJD34" s="1298"/>
      <c r="AJE34" s="1298"/>
      <c r="AJF34" s="1298"/>
      <c r="AJG34" s="1298"/>
      <c r="AJH34" s="1298"/>
      <c r="AJI34" s="1298"/>
      <c r="AJJ34" s="1298"/>
      <c r="AJK34" s="1298"/>
      <c r="AJL34" s="1298"/>
      <c r="AJM34" s="1298"/>
      <c r="AJN34" s="1298"/>
      <c r="AJO34" s="1298"/>
      <c r="AJP34" s="1298"/>
      <c r="AJQ34" s="1298"/>
      <c r="AJR34" s="1298"/>
      <c r="AJS34" s="1298"/>
      <c r="AJT34" s="1298"/>
      <c r="AJU34" s="1298"/>
      <c r="AJV34" s="1298"/>
      <c r="AJW34" s="1298"/>
      <c r="AJX34" s="1298"/>
      <c r="AJY34" s="1298"/>
      <c r="AJZ34" s="1298"/>
      <c r="AKA34" s="1298"/>
      <c r="AKB34" s="1298"/>
      <c r="AKC34" s="1298"/>
      <c r="AKD34" s="1298"/>
      <c r="AKE34" s="1298"/>
      <c r="AKF34" s="1298"/>
      <c r="AKG34" s="1298"/>
      <c r="AKH34" s="1298"/>
      <c r="AKI34" s="1298"/>
      <c r="AKJ34" s="1298"/>
      <c r="AKK34" s="1298"/>
      <c r="AKL34" s="1298"/>
      <c r="AKM34" s="1298"/>
      <c r="AKN34" s="1298"/>
      <c r="AKO34" s="1298"/>
      <c r="AKP34" s="1298"/>
      <c r="AKQ34" s="1298"/>
      <c r="AKR34" s="1298"/>
      <c r="AKS34" s="1298"/>
      <c r="AKT34" s="1298"/>
      <c r="AKU34" s="1298"/>
      <c r="AKV34" s="1298"/>
      <c r="AKW34" s="1298"/>
      <c r="AKX34" s="1298"/>
      <c r="AKY34" s="1298"/>
      <c r="AKZ34" s="1298"/>
      <c r="ALA34" s="1298"/>
      <c r="ALB34" s="1298"/>
      <c r="ALC34" s="1298"/>
      <c r="ALD34" s="1298"/>
      <c r="ALE34" s="1298"/>
      <c r="ALF34" s="1298"/>
      <c r="ALG34" s="1298"/>
      <c r="ALH34" s="1298"/>
      <c r="ALI34" s="1298"/>
      <c r="ALJ34" s="1298"/>
      <c r="ALK34" s="1298"/>
      <c r="ALL34" s="1298"/>
      <c r="ALM34" s="1298"/>
      <c r="ALN34" s="1298"/>
      <c r="ALO34" s="1298"/>
      <c r="ALP34" s="1298"/>
      <c r="ALQ34" s="1298"/>
      <c r="ALR34" s="1298"/>
      <c r="ALS34" s="1298"/>
      <c r="ALT34" s="1298"/>
      <c r="ALU34" s="1298"/>
      <c r="ALV34" s="1298"/>
      <c r="ALW34" s="1298"/>
      <c r="ALX34" s="1298"/>
      <c r="ALY34" s="1298"/>
      <c r="ALZ34" s="1298"/>
      <c r="AMA34" s="1298"/>
      <c r="AMB34" s="1298"/>
      <c r="AMC34" s="1298"/>
      <c r="AMD34" s="1298"/>
      <c r="AME34" s="1298"/>
      <c r="AMF34" s="1298"/>
      <c r="AMG34" s="1298"/>
      <c r="AMH34" s="1298"/>
      <c r="AMI34" s="1298"/>
      <c r="AMJ34" s="1298"/>
      <c r="AMK34" s="1298"/>
      <c r="AML34" s="1298"/>
      <c r="AMM34" s="1298"/>
      <c r="AMN34" s="1298"/>
      <c r="AMO34" s="1298"/>
      <c r="AMP34" s="1298"/>
      <c r="AMQ34" s="1298"/>
      <c r="AMR34" s="1298"/>
      <c r="AMS34" s="1298"/>
      <c r="AMT34" s="1298"/>
      <c r="AMU34" s="1298"/>
      <c r="AMV34" s="1298"/>
      <c r="AMW34" s="1298"/>
      <c r="AMX34" s="1298"/>
      <c r="AMY34" s="1298"/>
      <c r="AMZ34" s="1298"/>
      <c r="ANA34" s="1298"/>
      <c r="ANB34" s="1298"/>
      <c r="ANC34" s="1298"/>
      <c r="AND34" s="1298"/>
      <c r="ANE34" s="1298"/>
      <c r="ANF34" s="1298"/>
      <c r="ANG34" s="1298"/>
      <c r="ANH34" s="1298"/>
      <c r="ANI34" s="1298"/>
      <c r="ANJ34" s="1298"/>
      <c r="ANK34" s="1298"/>
      <c r="ANL34" s="1298"/>
      <c r="ANM34" s="1298"/>
      <c r="ANN34" s="1298"/>
      <c r="ANO34" s="1298"/>
      <c r="ANP34" s="1298"/>
      <c r="ANQ34" s="1298"/>
      <c r="ANR34" s="1298"/>
      <c r="ANS34" s="1298"/>
      <c r="ANT34" s="1298"/>
      <c r="ANU34" s="1298"/>
      <c r="ANV34" s="1298"/>
      <c r="ANW34" s="1298"/>
      <c r="ANX34" s="1298"/>
      <c r="ANY34" s="1298"/>
      <c r="ANZ34" s="1298"/>
      <c r="AOA34" s="1298"/>
      <c r="AOB34" s="1298"/>
      <c r="AOC34" s="1298"/>
      <c r="AOD34" s="1298"/>
      <c r="AOE34" s="1298"/>
      <c r="AOF34" s="1298"/>
      <c r="AOG34" s="1298"/>
      <c r="AOH34" s="1298"/>
      <c r="AOI34" s="1298"/>
      <c r="AOJ34" s="1298"/>
      <c r="AOK34" s="1298"/>
      <c r="AOL34" s="1298"/>
      <c r="AOM34" s="1298"/>
      <c r="AON34" s="1298"/>
      <c r="AOO34" s="1298"/>
      <c r="AOP34" s="1298"/>
      <c r="AOQ34" s="1298"/>
      <c r="AOR34" s="1298"/>
      <c r="AOS34" s="1298"/>
      <c r="AOT34" s="1298"/>
      <c r="AOU34" s="1298"/>
      <c r="AOV34" s="1298"/>
      <c r="AOW34" s="1298"/>
      <c r="AOX34" s="1298"/>
      <c r="AOY34" s="1298"/>
      <c r="AOZ34" s="1298"/>
      <c r="APA34" s="1298"/>
      <c r="APB34" s="1298"/>
      <c r="APC34" s="1298"/>
      <c r="APD34" s="1298"/>
      <c r="APE34" s="1298"/>
      <c r="APF34" s="1298"/>
      <c r="APG34" s="1298"/>
      <c r="APH34" s="1298"/>
      <c r="API34" s="1298"/>
      <c r="APJ34" s="1298"/>
      <c r="APK34" s="1298"/>
      <c r="APL34" s="1298"/>
      <c r="APM34" s="1298"/>
      <c r="APN34" s="1298"/>
      <c r="APO34" s="1298"/>
      <c r="APP34" s="1298"/>
      <c r="APQ34" s="1298"/>
      <c r="APR34" s="1298"/>
      <c r="APS34" s="1298"/>
      <c r="APT34" s="1298"/>
      <c r="APU34" s="1298"/>
      <c r="APV34" s="1298"/>
      <c r="APW34" s="1298"/>
      <c r="APX34" s="1298"/>
      <c r="APY34" s="1298"/>
      <c r="APZ34" s="1298"/>
      <c r="AQA34" s="1298"/>
      <c r="AQB34" s="1298"/>
      <c r="AQC34" s="1298"/>
      <c r="AQD34" s="1298"/>
      <c r="AQE34" s="1298"/>
      <c r="AQF34" s="1298"/>
      <c r="AQG34" s="1298"/>
      <c r="AQH34" s="1298"/>
      <c r="AQI34" s="1298"/>
      <c r="AQJ34" s="1298"/>
      <c r="AQK34" s="1298"/>
      <c r="AQL34" s="1298"/>
      <c r="AQM34" s="1298"/>
      <c r="AQN34" s="1298"/>
      <c r="AQO34" s="1298"/>
      <c r="AQP34" s="1298"/>
      <c r="AQQ34" s="1298"/>
      <c r="AQR34" s="1298"/>
      <c r="AQS34" s="1298"/>
      <c r="AQT34" s="1298"/>
      <c r="AQU34" s="1298"/>
      <c r="AQV34" s="1298"/>
      <c r="AQW34" s="1298"/>
      <c r="AQX34" s="1298"/>
      <c r="AQY34" s="1298"/>
      <c r="AQZ34" s="1298"/>
      <c r="ARA34" s="1298"/>
      <c r="ARB34" s="1298"/>
      <c r="ARC34" s="1298"/>
      <c r="ARD34" s="1298"/>
      <c r="ARE34" s="1298"/>
      <c r="ARF34" s="1298"/>
      <c r="ARG34" s="1298"/>
      <c r="ARH34" s="1298"/>
      <c r="ARI34" s="1298"/>
      <c r="ARJ34" s="1298"/>
      <c r="ARK34" s="1298"/>
      <c r="ARL34" s="1298"/>
      <c r="ARM34" s="1298"/>
      <c r="ARN34" s="1298"/>
      <c r="ARO34" s="1298"/>
      <c r="ARP34" s="1298"/>
      <c r="ARQ34" s="1298"/>
      <c r="ARR34" s="1298"/>
      <c r="ARS34" s="1298"/>
      <c r="ART34" s="1298"/>
      <c r="ARU34" s="1298"/>
      <c r="ARV34" s="1298"/>
      <c r="ARW34" s="1298"/>
      <c r="ARX34" s="1298"/>
      <c r="ARY34" s="1298"/>
      <c r="ARZ34" s="1298"/>
      <c r="ASA34" s="1298"/>
      <c r="ASB34" s="1298"/>
      <c r="ASC34" s="1298"/>
      <c r="ASD34" s="1298"/>
      <c r="ASE34" s="1298"/>
      <c r="ASF34" s="1298"/>
      <c r="ASG34" s="1298"/>
      <c r="ASH34" s="1298"/>
      <c r="ASI34" s="1298"/>
      <c r="ASJ34" s="1298"/>
      <c r="ASK34" s="1298"/>
      <c r="ASL34" s="1298"/>
      <c r="ASM34" s="1298"/>
      <c r="ASN34" s="1298"/>
      <c r="ASO34" s="1298"/>
      <c r="ASP34" s="1298"/>
      <c r="ASQ34" s="1298"/>
      <c r="ASR34" s="1298"/>
      <c r="ASS34" s="1298"/>
      <c r="AST34" s="1298"/>
      <c r="ASU34" s="1298"/>
      <c r="ASV34" s="1298"/>
      <c r="ASW34" s="1298"/>
      <c r="ASX34" s="1298"/>
      <c r="ASY34" s="1298"/>
      <c r="ASZ34" s="1298"/>
      <c r="ATA34" s="1298"/>
      <c r="ATB34" s="1298"/>
      <c r="ATC34" s="1298"/>
      <c r="ATD34" s="1298"/>
      <c r="ATE34" s="1298"/>
      <c r="ATF34" s="1298"/>
      <c r="ATG34" s="1298"/>
      <c r="ATH34" s="1298"/>
      <c r="ATI34" s="1298"/>
      <c r="ATJ34" s="1298"/>
      <c r="ATK34" s="1298"/>
      <c r="ATL34" s="1298"/>
      <c r="ATM34" s="1298"/>
      <c r="ATN34" s="1298"/>
      <c r="ATO34" s="1298"/>
      <c r="ATP34" s="1298"/>
      <c r="ATQ34" s="1298"/>
      <c r="ATR34" s="1298"/>
      <c r="ATS34" s="1298"/>
      <c r="ATT34" s="1298"/>
      <c r="ATU34" s="1298"/>
      <c r="ATV34" s="1298"/>
      <c r="ATW34" s="1298"/>
      <c r="ATX34" s="1298"/>
      <c r="ATY34" s="1298"/>
      <c r="ATZ34" s="1298"/>
      <c r="AUA34" s="1298"/>
      <c r="AUB34" s="1298"/>
      <c r="AUC34" s="1298"/>
      <c r="AUD34" s="1298"/>
      <c r="AUE34" s="1298"/>
      <c r="AUF34" s="1298"/>
      <c r="AUG34" s="1298"/>
      <c r="AUH34" s="1298"/>
      <c r="AUI34" s="1298"/>
      <c r="AUJ34" s="1298"/>
      <c r="AUK34" s="1298"/>
      <c r="AUL34" s="1298"/>
      <c r="AUM34" s="1298"/>
      <c r="AUN34" s="1298"/>
      <c r="AUO34" s="1298"/>
      <c r="AUP34" s="1298"/>
      <c r="AUQ34" s="1298"/>
      <c r="AUR34" s="1298"/>
      <c r="AUS34" s="1298"/>
      <c r="AUT34" s="1298"/>
      <c r="AUU34" s="1298"/>
      <c r="AUV34" s="1298"/>
      <c r="AUW34" s="1298"/>
      <c r="AUX34" s="1298"/>
      <c r="AUY34" s="1298"/>
      <c r="AUZ34" s="1298"/>
      <c r="AVA34" s="1298"/>
      <c r="AVB34" s="1298"/>
      <c r="AVC34" s="1298"/>
      <c r="AVD34" s="1298"/>
      <c r="AVE34" s="1298"/>
      <c r="AVF34" s="1298"/>
      <c r="AVG34" s="1298"/>
      <c r="AVH34" s="1298"/>
      <c r="AVI34" s="1298"/>
      <c r="AVJ34" s="1298"/>
      <c r="AVK34" s="1298"/>
      <c r="AVL34" s="1298"/>
      <c r="AVM34" s="1298"/>
      <c r="AVN34" s="1298"/>
      <c r="AVO34" s="1298"/>
      <c r="AVP34" s="1298"/>
      <c r="AVQ34" s="1298"/>
      <c r="AVR34" s="1298"/>
      <c r="AVS34" s="1298"/>
      <c r="AVT34" s="1298"/>
      <c r="AVU34" s="1298"/>
      <c r="AVV34" s="1298"/>
      <c r="AVW34" s="1298"/>
      <c r="AVX34" s="1298"/>
      <c r="AVY34" s="1298"/>
      <c r="AVZ34" s="1298"/>
      <c r="AWA34" s="1298"/>
      <c r="AWB34" s="1298"/>
      <c r="AWC34" s="1298"/>
      <c r="AWD34" s="1298"/>
      <c r="AWE34" s="1298"/>
      <c r="AWF34" s="1298"/>
      <c r="AWG34" s="1298"/>
      <c r="AWH34" s="1298"/>
      <c r="AWI34" s="1298"/>
      <c r="AWJ34" s="1298"/>
      <c r="AWK34" s="1298"/>
      <c r="AWL34" s="1298"/>
      <c r="AWM34" s="1298"/>
      <c r="AWN34" s="1298"/>
      <c r="AWO34" s="1298"/>
      <c r="AWP34" s="1298"/>
      <c r="AWQ34" s="1298"/>
      <c r="AWR34" s="1298"/>
      <c r="AWS34" s="1298"/>
      <c r="AWT34" s="1298"/>
      <c r="AWU34" s="1298"/>
      <c r="AWV34" s="1298"/>
      <c r="AWW34" s="1298"/>
      <c r="AWX34" s="1298"/>
      <c r="AWY34" s="1298"/>
      <c r="AWZ34" s="1298"/>
      <c r="AXA34" s="1298"/>
      <c r="AXB34" s="1298"/>
      <c r="AXC34" s="1298"/>
      <c r="AXD34" s="1298"/>
      <c r="AXE34" s="1298"/>
      <c r="AXF34" s="1298"/>
      <c r="AXG34" s="1298"/>
      <c r="AXH34" s="1298"/>
      <c r="AXI34" s="1298"/>
      <c r="AXJ34" s="1298"/>
      <c r="AXK34" s="1298"/>
      <c r="AXL34" s="1298"/>
      <c r="AXM34" s="1298"/>
      <c r="AXN34" s="1298"/>
      <c r="AXO34" s="1298"/>
      <c r="AXP34" s="1298"/>
      <c r="AXQ34" s="1298"/>
      <c r="AXR34" s="1298"/>
      <c r="AXS34" s="1298"/>
      <c r="AXT34" s="1298"/>
      <c r="AXU34" s="1298"/>
      <c r="AXV34" s="1298"/>
      <c r="AXW34" s="1298"/>
      <c r="AXX34" s="1298"/>
      <c r="AXY34" s="1298"/>
      <c r="AXZ34" s="1298"/>
      <c r="AYA34" s="1298"/>
      <c r="AYB34" s="1298"/>
      <c r="AYC34" s="1298"/>
      <c r="AYD34" s="1298"/>
      <c r="AYE34" s="1298"/>
      <c r="AYF34" s="1298"/>
      <c r="AYG34" s="1298"/>
      <c r="AYH34" s="1298"/>
      <c r="AYI34" s="1298"/>
      <c r="AYJ34" s="1298"/>
      <c r="AYK34" s="1298"/>
      <c r="AYL34" s="1298"/>
      <c r="AYM34" s="1298"/>
      <c r="AYN34" s="1298"/>
      <c r="AYO34" s="1298"/>
      <c r="AYP34" s="1298"/>
      <c r="AYQ34" s="1298"/>
      <c r="AYR34" s="1298"/>
      <c r="AYS34" s="1298"/>
      <c r="AYT34" s="1298"/>
      <c r="AYU34" s="1298"/>
      <c r="AYV34" s="1298"/>
      <c r="AYW34" s="1298"/>
      <c r="AYX34" s="1298"/>
      <c r="AYY34" s="1298"/>
      <c r="AYZ34" s="1298"/>
      <c r="AZA34" s="1298"/>
      <c r="AZB34" s="1298"/>
      <c r="AZC34" s="1298"/>
      <c r="AZD34" s="1298"/>
      <c r="AZE34" s="1298"/>
      <c r="AZF34" s="1298"/>
      <c r="AZG34" s="1298"/>
      <c r="AZH34" s="1298"/>
      <c r="AZI34" s="1298"/>
      <c r="AZJ34" s="1298"/>
      <c r="AZK34" s="1298"/>
      <c r="AZL34" s="1298"/>
      <c r="AZM34" s="1298"/>
      <c r="AZN34" s="1298"/>
      <c r="AZO34" s="1298"/>
      <c r="AZP34" s="1298"/>
      <c r="AZQ34" s="1298"/>
      <c r="AZR34" s="1298"/>
      <c r="AZS34" s="1298"/>
      <c r="AZT34" s="1298"/>
      <c r="AZU34" s="1298"/>
      <c r="AZV34" s="1298"/>
      <c r="AZW34" s="1298"/>
      <c r="AZX34" s="1298"/>
      <c r="AZY34" s="1298"/>
      <c r="AZZ34" s="1298"/>
      <c r="BAA34" s="1298"/>
      <c r="BAB34" s="1298"/>
      <c r="BAC34" s="1298"/>
      <c r="BAD34" s="1298"/>
      <c r="BAE34" s="1298"/>
      <c r="BAF34" s="1298"/>
      <c r="BAG34" s="1298"/>
      <c r="BAH34" s="1298"/>
      <c r="BAI34" s="1298"/>
      <c r="BAJ34" s="1298"/>
      <c r="BAK34" s="1298"/>
      <c r="BAL34" s="1298"/>
      <c r="BAM34" s="1298"/>
      <c r="BAN34" s="1298"/>
      <c r="BAO34" s="1298"/>
      <c r="BAP34" s="1298"/>
      <c r="BAQ34" s="1298"/>
      <c r="BAR34" s="1298"/>
      <c r="BAS34" s="1298"/>
      <c r="BAT34" s="1298"/>
      <c r="BAU34" s="1298"/>
      <c r="BAV34" s="1298"/>
      <c r="BAW34" s="1298"/>
      <c r="BAX34" s="1298"/>
      <c r="BAY34" s="1298"/>
      <c r="BAZ34" s="1298"/>
      <c r="BBA34" s="1298"/>
      <c r="BBB34" s="1298"/>
      <c r="BBC34" s="1298"/>
      <c r="BBD34" s="1298"/>
      <c r="BBE34" s="1298"/>
      <c r="BBF34" s="1298"/>
      <c r="BBG34" s="1298"/>
      <c r="BBH34" s="1298"/>
      <c r="BBI34" s="1298"/>
      <c r="BBJ34" s="1298"/>
      <c r="BBK34" s="1298"/>
      <c r="BBL34" s="1298"/>
      <c r="BBM34" s="1298"/>
      <c r="BBN34" s="1298"/>
      <c r="BBO34" s="1298"/>
      <c r="BBP34" s="1298"/>
      <c r="BBQ34" s="1298"/>
      <c r="BBR34" s="1298"/>
      <c r="BBS34" s="1298"/>
      <c r="BBT34" s="1298"/>
      <c r="BBU34" s="1298"/>
      <c r="BBV34" s="1298"/>
      <c r="BBW34" s="1298"/>
      <c r="BBX34" s="1298"/>
      <c r="BBY34" s="1298"/>
      <c r="BBZ34" s="1298"/>
      <c r="BCA34" s="1298"/>
      <c r="BCB34" s="1298"/>
      <c r="BCC34" s="1298"/>
      <c r="BCD34" s="1298"/>
      <c r="BCE34" s="1298"/>
      <c r="BCF34" s="1298"/>
      <c r="BCG34" s="1298"/>
      <c r="BCH34" s="1298"/>
      <c r="BCI34" s="1298"/>
      <c r="BCJ34" s="1298"/>
      <c r="BCK34" s="1298"/>
      <c r="BCL34" s="1298"/>
      <c r="BCM34" s="1298"/>
      <c r="BCN34" s="1298"/>
      <c r="BCO34" s="1298"/>
      <c r="BCP34" s="1298"/>
      <c r="BCQ34" s="1298"/>
      <c r="BCR34" s="1298"/>
      <c r="BCS34" s="1298"/>
      <c r="BCT34" s="1298"/>
      <c r="BCU34" s="1298"/>
      <c r="BCV34" s="1298"/>
      <c r="BCW34" s="1298"/>
      <c r="BCX34" s="1298"/>
      <c r="BCY34" s="1298"/>
      <c r="BCZ34" s="1298"/>
      <c r="BDA34" s="1298"/>
      <c r="BDB34" s="1298"/>
      <c r="BDC34" s="1298"/>
      <c r="BDD34" s="1298"/>
      <c r="BDE34" s="1298"/>
      <c r="BDF34" s="1298"/>
      <c r="BDG34" s="1298"/>
      <c r="BDH34" s="1298"/>
      <c r="BDI34" s="1298"/>
      <c r="BDJ34" s="1298"/>
      <c r="BDK34" s="1298"/>
      <c r="BDL34" s="1298"/>
      <c r="BDM34" s="1298"/>
      <c r="BDN34" s="1298"/>
      <c r="BDO34" s="1298"/>
      <c r="BDP34" s="1298"/>
      <c r="BDQ34" s="1298"/>
      <c r="BDR34" s="1298"/>
      <c r="BDS34" s="1298"/>
      <c r="BDT34" s="1298"/>
      <c r="BDU34" s="1298"/>
      <c r="BDV34" s="1298"/>
      <c r="BDW34" s="1298"/>
      <c r="BDX34" s="1298"/>
      <c r="BDY34" s="1298"/>
      <c r="BDZ34" s="1298"/>
      <c r="BEA34" s="1298"/>
      <c r="BEB34" s="1298"/>
      <c r="BEC34" s="1298"/>
      <c r="BED34" s="1298"/>
      <c r="BEE34" s="1298"/>
      <c r="BEF34" s="1298"/>
      <c r="BEG34" s="1298"/>
      <c r="BEH34" s="1298"/>
      <c r="BEI34" s="1298"/>
      <c r="BEJ34" s="1298"/>
      <c r="BEK34" s="1298"/>
      <c r="BEL34" s="1298"/>
      <c r="BEM34" s="1298"/>
      <c r="BEN34" s="1298"/>
      <c r="BEO34" s="1298"/>
      <c r="BEP34" s="1298"/>
      <c r="BEQ34" s="1298"/>
      <c r="BER34" s="1298"/>
      <c r="BES34" s="1298"/>
      <c r="BET34" s="1298"/>
      <c r="BEU34" s="1298"/>
      <c r="BEV34" s="1298"/>
      <c r="BEW34" s="1298"/>
      <c r="BEX34" s="1298"/>
      <c r="BEY34" s="1298"/>
      <c r="BEZ34" s="1298"/>
      <c r="BFA34" s="1298"/>
      <c r="BFB34" s="1298"/>
      <c r="BFC34" s="1298"/>
      <c r="BFD34" s="1298"/>
      <c r="BFE34" s="1298"/>
      <c r="BFF34" s="1298"/>
      <c r="BFG34" s="1298"/>
      <c r="BFH34" s="1298"/>
      <c r="BFI34" s="1298"/>
      <c r="BFJ34" s="1298"/>
      <c r="BFK34" s="1298"/>
      <c r="BFL34" s="1298"/>
      <c r="BFM34" s="1298"/>
      <c r="BFN34" s="1298"/>
      <c r="BFO34" s="1298"/>
      <c r="BFP34" s="1298"/>
      <c r="BFQ34" s="1298"/>
      <c r="BFR34" s="1298"/>
      <c r="BFS34" s="1298"/>
      <c r="BFT34" s="1298"/>
      <c r="BFU34" s="1298"/>
      <c r="BFV34" s="1298"/>
      <c r="BFW34" s="1298"/>
      <c r="BFX34" s="1298"/>
      <c r="BFY34" s="1298"/>
      <c r="BFZ34" s="1298"/>
      <c r="BGA34" s="1298"/>
      <c r="BGB34" s="1298"/>
      <c r="BGC34" s="1298"/>
      <c r="BGD34" s="1298"/>
      <c r="BGE34" s="1298"/>
      <c r="BGF34" s="1298"/>
      <c r="BGG34" s="1298"/>
      <c r="BGH34" s="1298"/>
      <c r="BGI34" s="1298"/>
      <c r="BGJ34" s="1298"/>
      <c r="BGK34" s="1298"/>
      <c r="BGL34" s="1298"/>
      <c r="BGM34" s="1298"/>
      <c r="BGN34" s="1298"/>
      <c r="BGO34" s="1298"/>
      <c r="BGP34" s="1298"/>
      <c r="BGQ34" s="1298"/>
      <c r="BGR34" s="1298"/>
      <c r="BGS34" s="1298"/>
      <c r="BGT34" s="1298"/>
      <c r="BGU34" s="1298"/>
      <c r="BGV34" s="1298"/>
      <c r="BGW34" s="1298"/>
      <c r="BGX34" s="1298"/>
      <c r="BGY34" s="1298"/>
      <c r="BGZ34" s="1298"/>
      <c r="BHA34" s="1298"/>
      <c r="BHB34" s="1298"/>
      <c r="BHC34" s="1298"/>
      <c r="BHD34" s="1298"/>
      <c r="BHE34" s="1298"/>
      <c r="BHF34" s="1298"/>
      <c r="BHG34" s="1298"/>
      <c r="BHH34" s="1298"/>
      <c r="BHI34" s="1298"/>
      <c r="BHJ34" s="1298"/>
      <c r="BHK34" s="1298"/>
      <c r="BHL34" s="1298"/>
      <c r="BHM34" s="1298"/>
      <c r="BHN34" s="1298"/>
      <c r="BHO34" s="1298"/>
      <c r="BHP34" s="1298"/>
      <c r="BHQ34" s="1298"/>
      <c r="BHR34" s="1298"/>
      <c r="BHS34" s="1298"/>
      <c r="BHT34" s="1298"/>
      <c r="BHU34" s="1298"/>
      <c r="BHV34" s="1298"/>
      <c r="BHW34" s="1298"/>
      <c r="BHX34" s="1298"/>
      <c r="BHY34" s="1298"/>
      <c r="BHZ34" s="1298"/>
      <c r="BIA34" s="1298"/>
      <c r="BIB34" s="1298"/>
      <c r="BIC34" s="1298"/>
      <c r="BID34" s="1298"/>
      <c r="BIE34" s="1298"/>
      <c r="BIF34" s="1298"/>
      <c r="BIG34" s="1298"/>
      <c r="BIH34" s="1298"/>
      <c r="BII34" s="1298"/>
      <c r="BIJ34" s="1298"/>
      <c r="BIK34" s="1298"/>
      <c r="BIL34" s="1298"/>
      <c r="BIM34" s="1298"/>
      <c r="BIN34" s="1298"/>
      <c r="BIO34" s="1298"/>
      <c r="BIP34" s="1298"/>
      <c r="BIQ34" s="1298"/>
      <c r="BIR34" s="1298"/>
      <c r="BIS34" s="1298"/>
      <c r="BIT34" s="1298"/>
      <c r="BIU34" s="1298"/>
      <c r="BIV34" s="1298"/>
      <c r="BIW34" s="1298"/>
      <c r="BIX34" s="1298"/>
      <c r="BIY34" s="1298"/>
      <c r="BIZ34" s="1298"/>
      <c r="BJA34" s="1298"/>
      <c r="BJB34" s="1298"/>
      <c r="BJC34" s="1298"/>
      <c r="BJD34" s="1298"/>
      <c r="BJE34" s="1298"/>
      <c r="BJF34" s="1298"/>
      <c r="BJG34" s="1298"/>
      <c r="BJH34" s="1298"/>
      <c r="BJI34" s="1298"/>
      <c r="BJJ34" s="1298"/>
      <c r="BJK34" s="1298"/>
      <c r="BJL34" s="1298"/>
      <c r="BJM34" s="1298"/>
      <c r="BJN34" s="1298"/>
      <c r="BJO34" s="1298"/>
      <c r="BJP34" s="1298"/>
      <c r="BJQ34" s="1298"/>
      <c r="BJR34" s="1298"/>
      <c r="BJS34" s="1298"/>
      <c r="BJT34" s="1298"/>
      <c r="BJU34" s="1298"/>
      <c r="BJV34" s="1298"/>
      <c r="BJW34" s="1298"/>
      <c r="BJX34" s="1298"/>
      <c r="BJY34" s="1298"/>
      <c r="BJZ34" s="1298"/>
      <c r="BKA34" s="1298"/>
      <c r="BKB34" s="1298"/>
      <c r="BKC34" s="1298"/>
      <c r="BKD34" s="1298"/>
      <c r="BKE34" s="1298"/>
      <c r="BKF34" s="1298"/>
      <c r="BKG34" s="1298"/>
      <c r="BKH34" s="1298"/>
      <c r="BKI34" s="1298"/>
      <c r="BKJ34" s="1298"/>
      <c r="BKK34" s="1298"/>
      <c r="BKL34" s="1298"/>
      <c r="BKM34" s="1298"/>
      <c r="BKN34" s="1298"/>
      <c r="BKO34" s="1298"/>
      <c r="BKP34" s="1298"/>
      <c r="BKQ34" s="1298"/>
      <c r="BKR34" s="1298"/>
      <c r="BKS34" s="1298"/>
      <c r="BKT34" s="1298"/>
      <c r="BKU34" s="1298"/>
      <c r="BKV34" s="1298"/>
      <c r="BKW34" s="1298"/>
      <c r="BKX34" s="1298"/>
      <c r="BKY34" s="1298"/>
      <c r="BKZ34" s="1298"/>
      <c r="BLA34" s="1298"/>
      <c r="BLB34" s="1298"/>
      <c r="BLC34" s="1298"/>
      <c r="BLD34" s="1298"/>
      <c r="BLE34" s="1298"/>
      <c r="BLF34" s="1298"/>
      <c r="BLG34" s="1298"/>
      <c r="BLH34" s="1298"/>
      <c r="BLI34" s="1298"/>
      <c r="BLJ34" s="1298"/>
      <c r="BLK34" s="1298"/>
      <c r="BLL34" s="1298"/>
      <c r="BLM34" s="1298"/>
      <c r="BLN34" s="1298"/>
      <c r="BLO34" s="1298"/>
      <c r="BLP34" s="1298"/>
      <c r="BLQ34" s="1298"/>
      <c r="BLR34" s="1298"/>
      <c r="BLS34" s="1298"/>
      <c r="BLT34" s="1298"/>
      <c r="BLU34" s="1298"/>
      <c r="BLV34" s="1298"/>
      <c r="BLW34" s="1298"/>
      <c r="BLX34" s="1298"/>
      <c r="BLY34" s="1298"/>
      <c r="BLZ34" s="1298"/>
      <c r="BMA34" s="1298"/>
      <c r="BMB34" s="1298"/>
      <c r="BMC34" s="1298"/>
      <c r="BMD34" s="1298"/>
      <c r="BME34" s="1298"/>
      <c r="BMF34" s="1298"/>
      <c r="BMG34" s="1298"/>
      <c r="BMH34" s="1298"/>
      <c r="BMI34" s="1298"/>
      <c r="BMJ34" s="1298"/>
      <c r="BMK34" s="1298"/>
      <c r="BML34" s="1298"/>
      <c r="BMM34" s="1298"/>
      <c r="BMN34" s="1298"/>
      <c r="BMO34" s="1298"/>
      <c r="BMP34" s="1298"/>
      <c r="BMQ34" s="1298"/>
      <c r="BMR34" s="1298"/>
      <c r="BMS34" s="1298"/>
      <c r="BMT34" s="1298"/>
      <c r="BMU34" s="1298"/>
      <c r="BMV34" s="1298"/>
      <c r="BMW34" s="1298"/>
      <c r="BMX34" s="1298"/>
      <c r="BMY34" s="1298"/>
      <c r="BMZ34" s="1298"/>
      <c r="BNA34" s="1298"/>
      <c r="BNB34" s="1298"/>
      <c r="BNC34" s="1298"/>
      <c r="BND34" s="1298"/>
      <c r="BNE34" s="1298"/>
      <c r="BNF34" s="1298"/>
      <c r="BNG34" s="1298"/>
      <c r="BNH34" s="1298"/>
      <c r="BNI34" s="1298"/>
      <c r="BNJ34" s="1298"/>
      <c r="BNK34" s="1298"/>
      <c r="BNL34" s="1298"/>
      <c r="BNM34" s="1298"/>
      <c r="BNN34" s="1298"/>
      <c r="BNO34" s="1298"/>
      <c r="BNP34" s="1298"/>
      <c r="BNQ34" s="1298"/>
      <c r="BNR34" s="1298"/>
      <c r="BNS34" s="1298"/>
      <c r="BNT34" s="1298"/>
      <c r="BNU34" s="1298"/>
      <c r="BNV34" s="1298"/>
      <c r="BNW34" s="1298"/>
      <c r="BNX34" s="1298"/>
      <c r="BNY34" s="1298"/>
      <c r="BNZ34" s="1298"/>
      <c r="BOA34" s="1298"/>
      <c r="BOB34" s="1298"/>
      <c r="BOC34" s="1298"/>
      <c r="BOD34" s="1298"/>
      <c r="BOE34" s="1298"/>
      <c r="BOF34" s="1298"/>
      <c r="BOG34" s="1298"/>
      <c r="BOH34" s="1298"/>
      <c r="BOI34" s="1298"/>
      <c r="BOJ34" s="1298"/>
      <c r="BOK34" s="1298"/>
      <c r="BOL34" s="1298"/>
      <c r="BOM34" s="1298"/>
      <c r="BON34" s="1298"/>
      <c r="BOO34" s="1298"/>
      <c r="BOP34" s="1298"/>
      <c r="BOQ34" s="1298"/>
      <c r="BOR34" s="1298"/>
      <c r="BOS34" s="1298"/>
      <c r="BOT34" s="1298"/>
      <c r="BOU34" s="1298"/>
      <c r="BOV34" s="1298"/>
      <c r="BOW34" s="1298"/>
      <c r="BOX34" s="1298"/>
      <c r="BOY34" s="1298"/>
      <c r="BOZ34" s="1298"/>
      <c r="BPA34" s="1298"/>
      <c r="BPB34" s="1298"/>
      <c r="BPC34" s="1298"/>
      <c r="BPD34" s="1298"/>
      <c r="BPE34" s="1298"/>
      <c r="BPF34" s="1298"/>
      <c r="BPG34" s="1298"/>
      <c r="BPH34" s="1298"/>
      <c r="BPI34" s="1298"/>
      <c r="BPJ34" s="1298"/>
      <c r="BPK34" s="1298"/>
      <c r="BPL34" s="1298"/>
      <c r="BPM34" s="1298"/>
      <c r="BPN34" s="1298"/>
      <c r="BPO34" s="1298"/>
      <c r="BPP34" s="1298"/>
      <c r="BPQ34" s="1298"/>
      <c r="BPR34" s="1298"/>
      <c r="BPS34" s="1298"/>
      <c r="BPT34" s="1298"/>
      <c r="BPU34" s="1298"/>
      <c r="BPV34" s="1298"/>
      <c r="BPW34" s="1298"/>
      <c r="BPX34" s="1298"/>
      <c r="BPY34" s="1298"/>
      <c r="BPZ34" s="1298"/>
      <c r="BQA34" s="1298"/>
      <c r="BQB34" s="1298"/>
      <c r="BQC34" s="1298"/>
      <c r="BQD34" s="1298"/>
      <c r="BQE34" s="1298"/>
      <c r="BQF34" s="1298"/>
      <c r="BQG34" s="1298"/>
      <c r="BQH34" s="1298"/>
      <c r="BQI34" s="1298"/>
      <c r="BQJ34" s="1298"/>
      <c r="BQK34" s="1298"/>
      <c r="BQL34" s="1298"/>
      <c r="BQM34" s="1298"/>
      <c r="BQN34" s="1298"/>
      <c r="BQO34" s="1298"/>
      <c r="BQP34" s="1298"/>
      <c r="BQQ34" s="1298"/>
      <c r="BQR34" s="1298"/>
      <c r="BQS34" s="1298"/>
      <c r="BQT34" s="1298"/>
      <c r="BQU34" s="1298"/>
      <c r="BQV34" s="1298"/>
      <c r="BQW34" s="1298"/>
      <c r="BQX34" s="1298"/>
      <c r="BQY34" s="1298"/>
      <c r="BQZ34" s="1298"/>
      <c r="BRA34" s="1298"/>
      <c r="BRB34" s="1298"/>
      <c r="BRC34" s="1298"/>
      <c r="BRD34" s="1298"/>
      <c r="BRE34" s="1298"/>
      <c r="BRF34" s="1298"/>
      <c r="BRG34" s="1298"/>
      <c r="BRH34" s="1298"/>
      <c r="BRI34" s="1298"/>
      <c r="BRJ34" s="1298"/>
      <c r="BRK34" s="1298"/>
      <c r="BRL34" s="1298"/>
      <c r="BRM34" s="1298"/>
      <c r="BRN34" s="1298"/>
      <c r="BRO34" s="1298"/>
      <c r="BRP34" s="1298"/>
      <c r="BRQ34" s="1298"/>
      <c r="BRR34" s="1298"/>
      <c r="BRS34" s="1298"/>
      <c r="BRT34" s="1298"/>
      <c r="BRU34" s="1298"/>
      <c r="BRV34" s="1298"/>
      <c r="BRW34" s="1298"/>
      <c r="BRX34" s="1298"/>
      <c r="BRY34" s="1298"/>
      <c r="BRZ34" s="1298"/>
      <c r="BSA34" s="1298"/>
      <c r="BSB34" s="1298"/>
      <c r="BSC34" s="1298"/>
      <c r="BSD34" s="1298"/>
      <c r="BSE34" s="1298"/>
      <c r="BSF34" s="1298"/>
      <c r="BSG34" s="1298"/>
      <c r="BSH34" s="1298"/>
      <c r="BSI34" s="1298"/>
      <c r="BSJ34" s="1298"/>
      <c r="BSK34" s="1298"/>
      <c r="BSL34" s="1298"/>
      <c r="BSM34" s="1298"/>
      <c r="BSN34" s="1298"/>
      <c r="BSO34" s="1298"/>
      <c r="BSP34" s="1298"/>
      <c r="BSQ34" s="1298"/>
      <c r="BSR34" s="1298"/>
      <c r="BSS34" s="1298"/>
      <c r="BST34" s="1298"/>
      <c r="BSU34" s="1298"/>
      <c r="BSV34" s="1298"/>
      <c r="BSW34" s="1298"/>
      <c r="BSX34" s="1298"/>
      <c r="BSY34" s="1298"/>
      <c r="BSZ34" s="1298"/>
      <c r="BTA34" s="1298"/>
      <c r="BTB34" s="1298"/>
      <c r="BTC34" s="1298"/>
      <c r="BTD34" s="1298"/>
      <c r="BTE34" s="1298"/>
      <c r="BTF34" s="1298"/>
      <c r="BTG34" s="1298"/>
      <c r="BTH34" s="1298"/>
      <c r="BTI34" s="1298"/>
      <c r="BTJ34" s="1298"/>
      <c r="BTK34" s="1298"/>
      <c r="BTL34" s="1298"/>
      <c r="BTM34" s="1298"/>
      <c r="BTN34" s="1298"/>
      <c r="BTO34" s="1298"/>
      <c r="BTP34" s="1298"/>
      <c r="BTQ34" s="1298"/>
      <c r="BTR34" s="1298"/>
      <c r="BTS34" s="1298"/>
      <c r="BTT34" s="1298"/>
      <c r="BTU34" s="1298"/>
      <c r="BTV34" s="1298"/>
      <c r="BTW34" s="1298"/>
      <c r="BTX34" s="1298"/>
      <c r="BTY34" s="1298"/>
      <c r="BTZ34" s="1298"/>
      <c r="BUA34" s="1298"/>
      <c r="BUB34" s="1298"/>
      <c r="BUC34" s="1298"/>
      <c r="BUD34" s="1298"/>
      <c r="BUE34" s="1298"/>
      <c r="BUF34" s="1298"/>
      <c r="BUG34" s="1298"/>
      <c r="BUH34" s="1298"/>
      <c r="BUI34" s="1298"/>
      <c r="BUJ34" s="1298"/>
      <c r="BUK34" s="1298"/>
      <c r="BUL34" s="1298"/>
      <c r="BUM34" s="1298"/>
      <c r="BUN34" s="1298"/>
      <c r="BUO34" s="1298"/>
      <c r="BUP34" s="1298"/>
      <c r="BUQ34" s="1298"/>
      <c r="BUR34" s="1298"/>
      <c r="BUS34" s="1298"/>
      <c r="BUT34" s="1298"/>
      <c r="BUU34" s="1298"/>
      <c r="BUV34" s="1298"/>
      <c r="BUW34" s="1298"/>
      <c r="BUX34" s="1298"/>
      <c r="BUY34" s="1298"/>
      <c r="BUZ34" s="1298"/>
      <c r="BVA34" s="1298"/>
      <c r="BVB34" s="1298"/>
      <c r="BVC34" s="1298"/>
      <c r="BVD34" s="1298"/>
      <c r="BVE34" s="1298"/>
      <c r="BVF34" s="1298"/>
      <c r="BVG34" s="1298"/>
      <c r="BVH34" s="1298"/>
      <c r="BVI34" s="1298"/>
      <c r="BVJ34" s="1298"/>
      <c r="BVK34" s="1298"/>
      <c r="BVL34" s="1298"/>
      <c r="BVM34" s="1298"/>
      <c r="BVN34" s="1298"/>
      <c r="BVO34" s="1298"/>
      <c r="BVP34" s="1298"/>
      <c r="BVQ34" s="1298"/>
      <c r="BVR34" s="1298"/>
      <c r="BVS34" s="1298"/>
      <c r="BVT34" s="1298"/>
      <c r="BVU34" s="1298"/>
      <c r="BVV34" s="1298"/>
      <c r="BVW34" s="1298"/>
      <c r="BVX34" s="1298"/>
      <c r="BVY34" s="1298"/>
      <c r="BVZ34" s="1298"/>
      <c r="BWA34" s="1298"/>
      <c r="BWB34" s="1298"/>
      <c r="BWC34" s="1298"/>
      <c r="BWD34" s="1298"/>
      <c r="BWE34" s="1298"/>
      <c r="BWF34" s="1298"/>
      <c r="BWG34" s="1298"/>
      <c r="BWH34" s="1298"/>
      <c r="BWI34" s="1298"/>
      <c r="BWJ34" s="1298"/>
      <c r="BWK34" s="1298"/>
      <c r="BWL34" s="1298"/>
      <c r="BWM34" s="1298"/>
      <c r="BWN34" s="1298"/>
      <c r="BWO34" s="1298"/>
      <c r="BWP34" s="1298"/>
      <c r="BWQ34" s="1298"/>
      <c r="BWR34" s="1298"/>
      <c r="BWS34" s="1298"/>
      <c r="BWT34" s="1298"/>
      <c r="BWU34" s="1298"/>
      <c r="BWV34" s="1298"/>
      <c r="BWW34" s="1298"/>
      <c r="BWX34" s="1298"/>
      <c r="BWY34" s="1298"/>
      <c r="BWZ34" s="1298"/>
      <c r="BXA34" s="1298"/>
      <c r="BXB34" s="1298"/>
      <c r="BXC34" s="1298"/>
      <c r="BXD34" s="1298"/>
      <c r="BXE34" s="1298"/>
      <c r="BXF34" s="1298"/>
      <c r="BXG34" s="1298"/>
      <c r="BXH34" s="1298"/>
      <c r="BXI34" s="1298"/>
      <c r="BXJ34" s="1298"/>
      <c r="BXK34" s="1298"/>
      <c r="BXL34" s="1298"/>
      <c r="BXM34" s="1298"/>
      <c r="BXN34" s="1298"/>
      <c r="BXO34" s="1298"/>
      <c r="BXP34" s="1298"/>
      <c r="BXQ34" s="1298"/>
      <c r="BXR34" s="1298"/>
      <c r="BXS34" s="1298"/>
      <c r="BXT34" s="1298"/>
      <c r="BXU34" s="1298"/>
      <c r="BXV34" s="1298"/>
      <c r="BXW34" s="1298"/>
      <c r="BXX34" s="1298"/>
      <c r="BXY34" s="1298"/>
      <c r="BXZ34" s="1298"/>
      <c r="BYA34" s="1298"/>
      <c r="BYB34" s="1298"/>
      <c r="BYC34" s="1298"/>
      <c r="BYD34" s="1298"/>
      <c r="BYE34" s="1298"/>
      <c r="BYF34" s="1298"/>
      <c r="BYG34" s="1298"/>
      <c r="BYH34" s="1298"/>
      <c r="BYI34" s="1298"/>
      <c r="BYJ34" s="1298"/>
      <c r="BYK34" s="1298"/>
      <c r="BYL34" s="1298"/>
      <c r="BYM34" s="1298"/>
      <c r="BYN34" s="1298"/>
      <c r="BYO34" s="1298"/>
      <c r="BYP34" s="1298"/>
      <c r="BYQ34" s="1298"/>
      <c r="BYR34" s="1298"/>
      <c r="BYS34" s="1298"/>
      <c r="BYT34" s="1298"/>
      <c r="BYU34" s="1298"/>
      <c r="BYV34" s="1298"/>
      <c r="BYW34" s="1298"/>
      <c r="BYX34" s="1298"/>
      <c r="BYY34" s="1298"/>
      <c r="BYZ34" s="1298"/>
      <c r="BZA34" s="1298"/>
      <c r="BZB34" s="1298"/>
      <c r="BZC34" s="1298"/>
      <c r="BZD34" s="1298"/>
      <c r="BZE34" s="1298"/>
      <c r="BZF34" s="1298"/>
      <c r="BZG34" s="1298"/>
      <c r="BZH34" s="1298"/>
      <c r="BZI34" s="1298"/>
      <c r="BZJ34" s="1298"/>
      <c r="BZK34" s="1298"/>
      <c r="BZL34" s="1298"/>
      <c r="BZM34" s="1298"/>
      <c r="BZN34" s="1298"/>
      <c r="BZO34" s="1298"/>
      <c r="BZP34" s="1298"/>
      <c r="BZQ34" s="1298"/>
      <c r="BZR34" s="1298"/>
      <c r="BZS34" s="1298"/>
      <c r="BZT34" s="1298"/>
      <c r="BZU34" s="1298"/>
      <c r="BZV34" s="1298"/>
      <c r="BZW34" s="1298"/>
      <c r="BZX34" s="1298"/>
      <c r="BZY34" s="1298"/>
      <c r="BZZ34" s="1298"/>
      <c r="CAA34" s="1298"/>
      <c r="CAB34" s="1298"/>
      <c r="CAC34" s="1298"/>
      <c r="CAD34" s="1298"/>
      <c r="CAE34" s="1298"/>
      <c r="CAF34" s="1298"/>
      <c r="CAG34" s="1298"/>
      <c r="CAH34" s="1298"/>
      <c r="CAI34" s="1298"/>
      <c r="CAJ34" s="1298"/>
      <c r="CAK34" s="1298"/>
      <c r="CAL34" s="1298"/>
      <c r="CAM34" s="1298"/>
      <c r="CAN34" s="1298"/>
      <c r="CAO34" s="1298"/>
      <c r="CAP34" s="1298"/>
      <c r="CAQ34" s="1298"/>
      <c r="CAR34" s="1298"/>
      <c r="CAS34" s="1298"/>
      <c r="CAT34" s="1298"/>
      <c r="CAU34" s="1298"/>
      <c r="CAV34" s="1298"/>
      <c r="CAW34" s="1298"/>
      <c r="CAX34" s="1298"/>
      <c r="CAY34" s="1298"/>
      <c r="CAZ34" s="1298"/>
      <c r="CBA34" s="1298"/>
      <c r="CBB34" s="1298"/>
      <c r="CBC34" s="1298"/>
      <c r="CBD34" s="1298"/>
      <c r="CBE34" s="1298"/>
      <c r="CBF34" s="1298"/>
      <c r="CBG34" s="1298"/>
      <c r="CBH34" s="1298"/>
      <c r="CBI34" s="1298"/>
      <c r="CBJ34" s="1298"/>
      <c r="CBK34" s="1298"/>
      <c r="CBL34" s="1298"/>
      <c r="CBM34" s="1298"/>
      <c r="CBN34" s="1298"/>
      <c r="CBO34" s="1298"/>
      <c r="CBP34" s="1298"/>
      <c r="CBQ34" s="1298"/>
      <c r="CBR34" s="1298"/>
      <c r="CBS34" s="1298"/>
      <c r="CBT34" s="1298"/>
      <c r="CBU34" s="1298"/>
      <c r="CBV34" s="1298"/>
      <c r="CBW34" s="1298"/>
      <c r="CBX34" s="1298"/>
      <c r="CBY34" s="1298"/>
      <c r="CBZ34" s="1298"/>
      <c r="CCA34" s="1298"/>
      <c r="CCB34" s="1298"/>
      <c r="CCC34" s="1298"/>
      <c r="CCD34" s="1298"/>
      <c r="CCE34" s="1298"/>
      <c r="CCF34" s="1298"/>
      <c r="CCG34" s="1298"/>
      <c r="CCH34" s="1298"/>
      <c r="CCI34" s="1298"/>
      <c r="CCJ34" s="1298"/>
      <c r="CCK34" s="1298"/>
      <c r="CCL34" s="1298"/>
      <c r="CCM34" s="1298"/>
      <c r="CCN34" s="1298"/>
      <c r="CCO34" s="1298"/>
      <c r="CCP34" s="1298"/>
      <c r="CCQ34" s="1298"/>
      <c r="CCR34" s="1298"/>
      <c r="CCS34" s="1298"/>
      <c r="CCT34" s="1298"/>
      <c r="CCU34" s="1298"/>
      <c r="CCV34" s="1298"/>
      <c r="CCW34" s="1298"/>
      <c r="CCX34" s="1298"/>
      <c r="CCY34" s="1298"/>
      <c r="CCZ34" s="1298"/>
      <c r="CDA34" s="1298"/>
      <c r="CDB34" s="1298"/>
      <c r="CDC34" s="1298"/>
      <c r="CDD34" s="1298"/>
      <c r="CDE34" s="1298"/>
      <c r="CDF34" s="1298"/>
      <c r="CDG34" s="1298"/>
      <c r="CDH34" s="1298"/>
      <c r="CDI34" s="1298"/>
      <c r="CDJ34" s="1298"/>
      <c r="CDK34" s="1298"/>
      <c r="CDL34" s="1298"/>
      <c r="CDM34" s="1298"/>
      <c r="CDN34" s="1298"/>
      <c r="CDO34" s="1298"/>
      <c r="CDP34" s="1298"/>
      <c r="CDQ34" s="1298"/>
      <c r="CDR34" s="1298"/>
      <c r="CDS34" s="1298"/>
      <c r="CDT34" s="1298"/>
      <c r="CDU34" s="1298"/>
      <c r="CDV34" s="1298"/>
      <c r="CDW34" s="1298"/>
      <c r="CDX34" s="1298"/>
      <c r="CDY34" s="1298"/>
      <c r="CDZ34" s="1298"/>
      <c r="CEA34" s="1298"/>
      <c r="CEB34" s="1298"/>
      <c r="CEC34" s="1298"/>
      <c r="CED34" s="1298"/>
      <c r="CEE34" s="1298"/>
      <c r="CEF34" s="1298"/>
      <c r="CEG34" s="1298"/>
      <c r="CEH34" s="1298"/>
      <c r="CEI34" s="1298"/>
      <c r="CEJ34" s="1298"/>
      <c r="CEK34" s="1298"/>
      <c r="CEL34" s="1298"/>
      <c r="CEM34" s="1298"/>
      <c r="CEN34" s="1298"/>
      <c r="CEO34" s="1298"/>
      <c r="CEP34" s="1298"/>
      <c r="CEQ34" s="1298"/>
      <c r="CER34" s="1298"/>
      <c r="CES34" s="1298"/>
      <c r="CET34" s="1298"/>
      <c r="CEU34" s="1298"/>
      <c r="CEV34" s="1298"/>
      <c r="CEW34" s="1298"/>
      <c r="CEX34" s="1298"/>
      <c r="CEY34" s="1298"/>
      <c r="CEZ34" s="1298"/>
      <c r="CFA34" s="1298"/>
      <c r="CFB34" s="1298"/>
      <c r="CFC34" s="1298"/>
      <c r="CFD34" s="1298"/>
      <c r="CFE34" s="1298"/>
      <c r="CFF34" s="1298"/>
      <c r="CFG34" s="1298"/>
      <c r="CFH34" s="1298"/>
      <c r="CFI34" s="1298"/>
      <c r="CFJ34" s="1298"/>
      <c r="CFK34" s="1298"/>
      <c r="CFL34" s="1298"/>
      <c r="CFM34" s="1298"/>
      <c r="CFN34" s="1298"/>
      <c r="CFO34" s="1298"/>
      <c r="CFP34" s="1298"/>
      <c r="CFQ34" s="1298"/>
      <c r="CFR34" s="1298"/>
      <c r="CFS34" s="1298"/>
      <c r="CFT34" s="1298"/>
      <c r="CFU34" s="1298"/>
      <c r="CFV34" s="1298"/>
      <c r="CFW34" s="1298"/>
      <c r="CFX34" s="1298"/>
      <c r="CFY34" s="1298"/>
      <c r="CFZ34" s="1298"/>
      <c r="CGA34" s="1298"/>
      <c r="CGB34" s="1298"/>
      <c r="CGC34" s="1298"/>
      <c r="CGD34" s="1298"/>
      <c r="CGE34" s="1298"/>
      <c r="CGF34" s="1298"/>
      <c r="CGG34" s="1298"/>
      <c r="CGH34" s="1298"/>
      <c r="CGI34" s="1298"/>
      <c r="CGJ34" s="1298"/>
      <c r="CGK34" s="1298"/>
      <c r="CGL34" s="1298"/>
      <c r="CGM34" s="1298"/>
      <c r="CGN34" s="1298"/>
      <c r="CGO34" s="1298"/>
      <c r="CGP34" s="1298"/>
      <c r="CGQ34" s="1298"/>
      <c r="CGR34" s="1298"/>
      <c r="CGS34" s="1298"/>
      <c r="CGT34" s="1298"/>
      <c r="CGU34" s="1298"/>
      <c r="CGV34" s="1298"/>
      <c r="CGW34" s="1298"/>
      <c r="CGX34" s="1298"/>
      <c r="CGY34" s="1298"/>
      <c r="CGZ34" s="1298"/>
      <c r="CHA34" s="1298"/>
      <c r="CHB34" s="1298"/>
      <c r="CHC34" s="1298"/>
      <c r="CHD34" s="1298"/>
      <c r="CHE34" s="1298"/>
      <c r="CHF34" s="1298"/>
      <c r="CHG34" s="1298"/>
      <c r="CHH34" s="1298"/>
      <c r="CHI34" s="1298"/>
      <c r="CHJ34" s="1298"/>
      <c r="CHK34" s="1298"/>
      <c r="CHL34" s="1298"/>
      <c r="CHM34" s="1298"/>
      <c r="CHN34" s="1298"/>
      <c r="CHO34" s="1298"/>
      <c r="CHP34" s="1298"/>
      <c r="CHQ34" s="1298"/>
      <c r="CHR34" s="1298"/>
      <c r="CHS34" s="1298"/>
      <c r="CHT34" s="1298"/>
      <c r="CHU34" s="1298"/>
      <c r="CHV34" s="1298"/>
      <c r="CHW34" s="1298"/>
      <c r="CHX34" s="1298"/>
      <c r="CHY34" s="1298"/>
      <c r="CHZ34" s="1298"/>
      <c r="CIA34" s="1298"/>
      <c r="CIB34" s="1298"/>
      <c r="CIC34" s="1298"/>
      <c r="CID34" s="1298"/>
      <c r="CIE34" s="1298"/>
      <c r="CIF34" s="1298"/>
      <c r="CIG34" s="1298"/>
      <c r="CIH34" s="1298"/>
      <c r="CII34" s="1298"/>
      <c r="CIJ34" s="1298"/>
      <c r="CIK34" s="1298"/>
      <c r="CIL34" s="1298"/>
      <c r="CIM34" s="1298"/>
      <c r="CIN34" s="1298"/>
      <c r="CIO34" s="1298"/>
      <c r="CIP34" s="1298"/>
      <c r="CIQ34" s="1298"/>
      <c r="CIR34" s="1298"/>
      <c r="CIS34" s="1298"/>
      <c r="CIT34" s="1298"/>
      <c r="CIU34" s="1298"/>
      <c r="CIV34" s="1298"/>
      <c r="CIW34" s="1298"/>
      <c r="CIX34" s="1298"/>
      <c r="CIY34" s="1298"/>
      <c r="CIZ34" s="1298"/>
      <c r="CJA34" s="1298"/>
      <c r="CJB34" s="1298"/>
      <c r="CJC34" s="1298"/>
      <c r="CJD34" s="1298"/>
      <c r="CJE34" s="1298"/>
      <c r="CJF34" s="1298"/>
      <c r="CJG34" s="1298"/>
      <c r="CJH34" s="1298"/>
      <c r="CJI34" s="1298"/>
      <c r="CJJ34" s="1298"/>
      <c r="CJK34" s="1298"/>
      <c r="CJL34" s="1298"/>
      <c r="CJM34" s="1298"/>
      <c r="CJN34" s="1298"/>
      <c r="CJO34" s="1298"/>
      <c r="CJP34" s="1298"/>
      <c r="CJQ34" s="1298"/>
      <c r="CJR34" s="1298"/>
      <c r="CJS34" s="1298"/>
      <c r="CJT34" s="1298"/>
      <c r="CJU34" s="1298"/>
      <c r="CJV34" s="1298"/>
      <c r="CJW34" s="1298"/>
      <c r="CJX34" s="1298"/>
      <c r="CJY34" s="1298"/>
      <c r="CJZ34" s="1298"/>
      <c r="CKA34" s="1298"/>
      <c r="CKB34" s="1298"/>
      <c r="CKC34" s="1298"/>
      <c r="CKD34" s="1298"/>
      <c r="CKE34" s="1298"/>
      <c r="CKF34" s="1298"/>
      <c r="CKG34" s="1298"/>
      <c r="CKH34" s="1298"/>
      <c r="CKI34" s="1298"/>
      <c r="CKJ34" s="1298"/>
      <c r="CKK34" s="1298"/>
      <c r="CKL34" s="1298"/>
      <c r="CKM34" s="1298"/>
      <c r="CKN34" s="1298"/>
      <c r="CKO34" s="1298"/>
      <c r="CKP34" s="1298"/>
      <c r="CKQ34" s="1298"/>
      <c r="CKR34" s="1298"/>
      <c r="CKS34" s="1298"/>
      <c r="CKT34" s="1298"/>
      <c r="CKU34" s="1298"/>
      <c r="CKV34" s="1298"/>
      <c r="CKW34" s="1298"/>
      <c r="CKX34" s="1298"/>
      <c r="CKY34" s="1298"/>
      <c r="CKZ34" s="1298"/>
      <c r="CLA34" s="1298"/>
      <c r="CLB34" s="1298"/>
      <c r="CLC34" s="1298"/>
      <c r="CLD34" s="1298"/>
      <c r="CLE34" s="1298"/>
      <c r="CLF34" s="1298"/>
      <c r="CLG34" s="1298"/>
      <c r="CLH34" s="1298"/>
      <c r="CLI34" s="1298"/>
      <c r="CLJ34" s="1298"/>
      <c r="CLK34" s="1298"/>
      <c r="CLL34" s="1298"/>
      <c r="CLM34" s="1298"/>
      <c r="CLN34" s="1298"/>
      <c r="CLO34" s="1298"/>
      <c r="CLP34" s="1298"/>
      <c r="CLQ34" s="1298"/>
      <c r="CLR34" s="1298"/>
      <c r="CLS34" s="1298"/>
      <c r="CLT34" s="1298"/>
      <c r="CLU34" s="1298"/>
      <c r="CLV34" s="1298"/>
      <c r="CLW34" s="1298"/>
      <c r="CLX34" s="1298"/>
      <c r="CLY34" s="1298"/>
      <c r="CLZ34" s="1298"/>
      <c r="CMA34" s="1298"/>
      <c r="CMB34" s="1298"/>
      <c r="CMC34" s="1298"/>
      <c r="CMD34" s="1298"/>
      <c r="CME34" s="1298"/>
      <c r="CMF34" s="1298"/>
      <c r="CMG34" s="1298"/>
      <c r="CMH34" s="1298"/>
      <c r="CMI34" s="1298"/>
      <c r="CMJ34" s="1298"/>
      <c r="CMK34" s="1298"/>
      <c r="CML34" s="1298"/>
      <c r="CMM34" s="1298"/>
      <c r="CMN34" s="1298"/>
      <c r="CMO34" s="1298"/>
      <c r="CMP34" s="1298"/>
      <c r="CMQ34" s="1298"/>
      <c r="CMR34" s="1298"/>
      <c r="CMS34" s="1298"/>
      <c r="CMT34" s="1298"/>
      <c r="CMU34" s="1298"/>
      <c r="CMV34" s="1298"/>
      <c r="CMW34" s="1298"/>
      <c r="CMX34" s="1298"/>
      <c r="CMY34" s="1298"/>
      <c r="CMZ34" s="1298"/>
      <c r="CNA34" s="1298"/>
      <c r="CNB34" s="1298"/>
      <c r="CNC34" s="1298"/>
      <c r="CND34" s="1298"/>
      <c r="CNE34" s="1298"/>
      <c r="CNF34" s="1298"/>
      <c r="CNG34" s="1298"/>
      <c r="CNH34" s="1298"/>
      <c r="CNI34" s="1298"/>
      <c r="CNJ34" s="1298"/>
      <c r="CNK34" s="1298"/>
      <c r="CNL34" s="1298"/>
      <c r="CNM34" s="1298"/>
      <c r="CNN34" s="1298"/>
      <c r="CNO34" s="1298"/>
      <c r="CNP34" s="1298"/>
      <c r="CNQ34" s="1298"/>
      <c r="CNR34" s="1298"/>
      <c r="CNS34" s="1298"/>
      <c r="CNT34" s="1298"/>
      <c r="CNU34" s="1298"/>
      <c r="CNV34" s="1298"/>
      <c r="CNW34" s="1298"/>
      <c r="CNX34" s="1298"/>
      <c r="CNY34" s="1298"/>
      <c r="CNZ34" s="1298"/>
      <c r="COA34" s="1298"/>
      <c r="COB34" s="1298"/>
      <c r="COC34" s="1298"/>
      <c r="COD34" s="1298"/>
      <c r="COE34" s="1298"/>
      <c r="COF34" s="1298"/>
      <c r="COG34" s="1298"/>
      <c r="COH34" s="1298"/>
      <c r="COI34" s="1298"/>
      <c r="COJ34" s="1298"/>
      <c r="COK34" s="1298"/>
      <c r="COL34" s="1298"/>
      <c r="COM34" s="1298"/>
      <c r="CON34" s="1298"/>
      <c r="COO34" s="1298"/>
      <c r="COP34" s="1298"/>
      <c r="COQ34" s="1298"/>
      <c r="COR34" s="1298"/>
      <c r="COS34" s="1298"/>
      <c r="COT34" s="1298"/>
      <c r="COU34" s="1298"/>
      <c r="COV34" s="1298"/>
      <c r="COW34" s="1298"/>
      <c r="COX34" s="1298"/>
      <c r="COY34" s="1298"/>
      <c r="COZ34" s="1298"/>
      <c r="CPA34" s="1298"/>
      <c r="CPB34" s="1298"/>
      <c r="CPC34" s="1298"/>
      <c r="CPD34" s="1298"/>
      <c r="CPE34" s="1298"/>
      <c r="CPF34" s="1298"/>
      <c r="CPG34" s="1298"/>
      <c r="CPH34" s="1298"/>
      <c r="CPI34" s="1298"/>
      <c r="CPJ34" s="1298"/>
      <c r="CPK34" s="1298"/>
      <c r="CPL34" s="1298"/>
      <c r="CPM34" s="1298"/>
      <c r="CPN34" s="1298"/>
      <c r="CPO34" s="1298"/>
      <c r="CPP34" s="1298"/>
      <c r="CPQ34" s="1298"/>
      <c r="CPR34" s="1298"/>
      <c r="CPS34" s="1298"/>
      <c r="CPT34" s="1298"/>
      <c r="CPU34" s="1298"/>
      <c r="CPV34" s="1298"/>
      <c r="CPW34" s="1298"/>
      <c r="CPX34" s="1298"/>
      <c r="CPY34" s="1298"/>
      <c r="CPZ34" s="1298"/>
      <c r="CQA34" s="1298"/>
      <c r="CQB34" s="1298"/>
      <c r="CQC34" s="1298"/>
      <c r="CQD34" s="1298"/>
      <c r="CQE34" s="1298"/>
      <c r="CQF34" s="1298"/>
      <c r="CQG34" s="1298"/>
      <c r="CQH34" s="1298"/>
      <c r="CQI34" s="1298"/>
      <c r="CQJ34" s="1298"/>
      <c r="CQK34" s="1298"/>
      <c r="CQL34" s="1298"/>
      <c r="CQM34" s="1298"/>
      <c r="CQN34" s="1298"/>
      <c r="CQO34" s="1298"/>
      <c r="CQP34" s="1298"/>
      <c r="CQQ34" s="1298"/>
      <c r="CQR34" s="1298"/>
      <c r="CQS34" s="1298"/>
      <c r="CQT34" s="1298"/>
      <c r="CQU34" s="1298"/>
      <c r="CQV34" s="1298"/>
      <c r="CQW34" s="1298"/>
      <c r="CQX34" s="1298"/>
      <c r="CQY34" s="1298"/>
      <c r="CQZ34" s="1298"/>
      <c r="CRA34" s="1298"/>
      <c r="CRB34" s="1298"/>
      <c r="CRC34" s="1298"/>
      <c r="CRD34" s="1298"/>
      <c r="CRE34" s="1298"/>
      <c r="CRF34" s="1298"/>
      <c r="CRG34" s="1298"/>
      <c r="CRH34" s="1298"/>
      <c r="CRI34" s="1298"/>
      <c r="CRJ34" s="1298"/>
      <c r="CRK34" s="1298"/>
      <c r="CRL34" s="1298"/>
      <c r="CRM34" s="1298"/>
      <c r="CRN34" s="1298"/>
      <c r="CRO34" s="1298"/>
      <c r="CRP34" s="1298"/>
      <c r="CRQ34" s="1298"/>
      <c r="CRR34" s="1298"/>
      <c r="CRS34" s="1298"/>
      <c r="CRT34" s="1298"/>
      <c r="CRU34" s="1298"/>
      <c r="CRV34" s="1298"/>
      <c r="CRW34" s="1298"/>
      <c r="CRX34" s="1298"/>
      <c r="CRY34" s="1298"/>
      <c r="CRZ34" s="1298"/>
      <c r="CSA34" s="1298"/>
      <c r="CSB34" s="1298"/>
      <c r="CSC34" s="1298"/>
      <c r="CSD34" s="1298"/>
      <c r="CSE34" s="1298"/>
      <c r="CSF34" s="1298"/>
      <c r="CSG34" s="1298"/>
      <c r="CSH34" s="1298"/>
      <c r="CSI34" s="1298"/>
      <c r="CSJ34" s="1298"/>
      <c r="CSK34" s="1298"/>
      <c r="CSL34" s="1298"/>
      <c r="CSM34" s="1298"/>
      <c r="CSN34" s="1298"/>
      <c r="CSO34" s="1298"/>
      <c r="CSP34" s="1298"/>
      <c r="CSQ34" s="1298"/>
      <c r="CSR34" s="1298"/>
      <c r="CSS34" s="1298"/>
      <c r="CST34" s="1298"/>
      <c r="CSU34" s="1298"/>
      <c r="CSV34" s="1298"/>
      <c r="CSW34" s="1298"/>
      <c r="CSX34" s="1298"/>
      <c r="CSY34" s="1298"/>
      <c r="CSZ34" s="1298"/>
      <c r="CTA34" s="1298"/>
      <c r="CTB34" s="1298"/>
      <c r="CTC34" s="1298"/>
      <c r="CTD34" s="1298"/>
      <c r="CTE34" s="1298"/>
      <c r="CTF34" s="1298"/>
      <c r="CTG34" s="1298"/>
      <c r="CTH34" s="1298"/>
      <c r="CTI34" s="1298"/>
      <c r="CTJ34" s="1298"/>
      <c r="CTK34" s="1298"/>
      <c r="CTL34" s="1298"/>
      <c r="CTM34" s="1298"/>
      <c r="CTN34" s="1298"/>
      <c r="CTO34" s="1298"/>
      <c r="CTP34" s="1298"/>
      <c r="CTQ34" s="1298"/>
      <c r="CTR34" s="1298"/>
      <c r="CTS34" s="1298"/>
      <c r="CTT34" s="1298"/>
      <c r="CTU34" s="1298"/>
      <c r="CTV34" s="1298"/>
      <c r="CTW34" s="1298"/>
      <c r="CTX34" s="1298"/>
      <c r="CTY34" s="1298"/>
      <c r="CTZ34" s="1298"/>
      <c r="CUA34" s="1298"/>
      <c r="CUB34" s="1298"/>
      <c r="CUC34" s="1298"/>
      <c r="CUD34" s="1298"/>
      <c r="CUE34" s="1298"/>
      <c r="CUF34" s="1298"/>
      <c r="CUG34" s="1298"/>
      <c r="CUH34" s="1298"/>
      <c r="CUI34" s="1298"/>
      <c r="CUJ34" s="1298"/>
      <c r="CUK34" s="1298"/>
      <c r="CUL34" s="1298"/>
      <c r="CUM34" s="1298"/>
      <c r="CUN34" s="1298"/>
      <c r="CUO34" s="1298"/>
      <c r="CUP34" s="1298"/>
      <c r="CUQ34" s="1298"/>
      <c r="CUR34" s="1298"/>
      <c r="CUS34" s="1298"/>
      <c r="CUT34" s="1298"/>
      <c r="CUU34" s="1298"/>
      <c r="CUV34" s="1298"/>
      <c r="CUW34" s="1298"/>
      <c r="CUX34" s="1298"/>
      <c r="CUY34" s="1298"/>
      <c r="CUZ34" s="1298"/>
      <c r="CVA34" s="1298"/>
      <c r="CVB34" s="1298"/>
      <c r="CVC34" s="1298"/>
      <c r="CVD34" s="1298"/>
      <c r="CVE34" s="1298"/>
      <c r="CVF34" s="1298"/>
      <c r="CVG34" s="1298"/>
      <c r="CVH34" s="1298"/>
      <c r="CVI34" s="1298"/>
      <c r="CVJ34" s="1298"/>
      <c r="CVK34" s="1298"/>
      <c r="CVL34" s="1298"/>
      <c r="CVM34" s="1298"/>
      <c r="CVN34" s="1298"/>
      <c r="CVO34" s="1298"/>
      <c r="CVP34" s="1298"/>
      <c r="CVQ34" s="1298"/>
      <c r="CVR34" s="1298"/>
      <c r="CVS34" s="1298"/>
      <c r="CVT34" s="1298"/>
      <c r="CVU34" s="1298"/>
      <c r="CVV34" s="1298"/>
      <c r="CVW34" s="1298"/>
      <c r="CVX34" s="1298"/>
      <c r="CVY34" s="1298"/>
      <c r="CVZ34" s="1298"/>
      <c r="CWA34" s="1298"/>
      <c r="CWB34" s="1298"/>
      <c r="CWC34" s="1298"/>
      <c r="CWD34" s="1298"/>
      <c r="CWE34" s="1298"/>
      <c r="CWF34" s="1298"/>
      <c r="CWG34" s="1298"/>
      <c r="CWH34" s="1298"/>
      <c r="CWI34" s="1298"/>
      <c r="CWJ34" s="1298"/>
      <c r="CWK34" s="1298"/>
      <c r="CWL34" s="1298"/>
      <c r="CWM34" s="1298"/>
      <c r="CWN34" s="1298"/>
      <c r="CWO34" s="1298"/>
      <c r="CWP34" s="1298"/>
      <c r="CWQ34" s="1298"/>
      <c r="CWR34" s="1298"/>
      <c r="CWS34" s="1298"/>
      <c r="CWT34" s="1298"/>
      <c r="CWU34" s="1298"/>
      <c r="CWV34" s="1298"/>
      <c r="CWW34" s="1298"/>
      <c r="CWX34" s="1298"/>
      <c r="CWY34" s="1298"/>
      <c r="CWZ34" s="1298"/>
      <c r="CXA34" s="1298"/>
      <c r="CXB34" s="1298"/>
      <c r="CXC34" s="1298"/>
      <c r="CXD34" s="1298"/>
      <c r="CXE34" s="1298"/>
      <c r="CXF34" s="1298"/>
      <c r="CXG34" s="1298"/>
      <c r="CXH34" s="1298"/>
      <c r="CXI34" s="1298"/>
      <c r="CXJ34" s="1298"/>
      <c r="CXK34" s="1298"/>
      <c r="CXL34" s="1298"/>
      <c r="CXM34" s="1298"/>
      <c r="CXN34" s="1298"/>
      <c r="CXO34" s="1298"/>
      <c r="CXP34" s="1298"/>
      <c r="CXQ34" s="1298"/>
      <c r="CXR34" s="1298"/>
      <c r="CXS34" s="1298"/>
      <c r="CXT34" s="1298"/>
      <c r="CXU34" s="1298"/>
      <c r="CXV34" s="1298"/>
      <c r="CXW34" s="1298"/>
      <c r="CXX34" s="1298"/>
      <c r="CXY34" s="1298"/>
      <c r="CXZ34" s="1298"/>
      <c r="CYA34" s="1298"/>
      <c r="CYB34" s="1298"/>
      <c r="CYC34" s="1298"/>
      <c r="CYD34" s="1298"/>
      <c r="CYE34" s="1298"/>
      <c r="CYF34" s="1298"/>
      <c r="CYG34" s="1298"/>
      <c r="CYH34" s="1298"/>
      <c r="CYI34" s="1298"/>
      <c r="CYJ34" s="1298"/>
      <c r="CYK34" s="1298"/>
      <c r="CYL34" s="1298"/>
      <c r="CYM34" s="1298"/>
      <c r="CYN34" s="1298"/>
      <c r="CYO34" s="1298"/>
      <c r="CYP34" s="1298"/>
      <c r="CYQ34" s="1298"/>
      <c r="CYR34" s="1298"/>
      <c r="CYS34" s="1298"/>
      <c r="CYT34" s="1298"/>
      <c r="CYU34" s="1298"/>
      <c r="CYV34" s="1298"/>
      <c r="CYW34" s="1298"/>
      <c r="CYX34" s="1298"/>
      <c r="CYY34" s="1298"/>
      <c r="CYZ34" s="1298"/>
      <c r="CZA34" s="1298"/>
      <c r="CZB34" s="1298"/>
      <c r="CZC34" s="1298"/>
      <c r="CZD34" s="1298"/>
      <c r="CZE34" s="1298"/>
      <c r="CZF34" s="1298"/>
      <c r="CZG34" s="1298"/>
      <c r="CZH34" s="1298"/>
      <c r="CZI34" s="1298"/>
      <c r="CZJ34" s="1298"/>
      <c r="CZK34" s="1298"/>
      <c r="CZL34" s="1298"/>
      <c r="CZM34" s="1298"/>
      <c r="CZN34" s="1298"/>
      <c r="CZO34" s="1298"/>
      <c r="CZP34" s="1298"/>
      <c r="CZQ34" s="1298"/>
      <c r="CZR34" s="1298"/>
      <c r="CZS34" s="1298"/>
      <c r="CZT34" s="1298"/>
      <c r="CZU34" s="1298"/>
      <c r="CZV34" s="1298"/>
      <c r="CZW34" s="1298"/>
      <c r="CZX34" s="1298"/>
      <c r="CZY34" s="1298"/>
      <c r="CZZ34" s="1298"/>
      <c r="DAA34" s="1298"/>
      <c r="DAB34" s="1298"/>
      <c r="DAC34" s="1298"/>
      <c r="DAD34" s="1298"/>
      <c r="DAE34" s="1298"/>
      <c r="DAF34" s="1298"/>
      <c r="DAG34" s="1298"/>
      <c r="DAH34" s="1298"/>
      <c r="DAI34" s="1298"/>
      <c r="DAJ34" s="1298"/>
      <c r="DAK34" s="1298"/>
      <c r="DAL34" s="1298"/>
      <c r="DAM34" s="1298"/>
      <c r="DAN34" s="1298"/>
      <c r="DAO34" s="1298"/>
      <c r="DAP34" s="1298"/>
      <c r="DAQ34" s="1298"/>
      <c r="DAR34" s="1298"/>
      <c r="DAS34" s="1298"/>
      <c r="DAT34" s="1298"/>
      <c r="DAU34" s="1298"/>
      <c r="DAV34" s="1298"/>
      <c r="DAW34" s="1298"/>
      <c r="DAX34" s="1298"/>
      <c r="DAY34" s="1298"/>
      <c r="DAZ34" s="1298"/>
      <c r="DBA34" s="1298"/>
      <c r="DBB34" s="1298"/>
      <c r="DBC34" s="1298"/>
      <c r="DBD34" s="1298"/>
      <c r="DBE34" s="1298"/>
      <c r="DBF34" s="1298"/>
      <c r="DBG34" s="1298"/>
      <c r="DBH34" s="1298"/>
      <c r="DBI34" s="1298"/>
      <c r="DBJ34" s="1298"/>
      <c r="DBK34" s="1298"/>
      <c r="DBL34" s="1298"/>
      <c r="DBM34" s="1298"/>
      <c r="DBN34" s="1298"/>
      <c r="DBO34" s="1298"/>
      <c r="DBP34" s="1298"/>
      <c r="DBQ34" s="1298"/>
      <c r="DBR34" s="1298"/>
      <c r="DBS34" s="1298"/>
      <c r="DBT34" s="1298"/>
      <c r="DBU34" s="1298"/>
      <c r="DBV34" s="1298"/>
      <c r="DBW34" s="1298"/>
      <c r="DBX34" s="1298"/>
      <c r="DBY34" s="1298"/>
      <c r="DBZ34" s="1298"/>
      <c r="DCA34" s="1298"/>
      <c r="DCB34" s="1298"/>
      <c r="DCC34" s="1298"/>
      <c r="DCD34" s="1298"/>
      <c r="DCE34" s="1298"/>
      <c r="DCF34" s="1298"/>
      <c r="DCG34" s="1298"/>
      <c r="DCH34" s="1298"/>
      <c r="DCI34" s="1298"/>
      <c r="DCJ34" s="1298"/>
      <c r="DCK34" s="1298"/>
      <c r="DCL34" s="1298"/>
      <c r="DCM34" s="1298"/>
      <c r="DCN34" s="1298"/>
      <c r="DCO34" s="1298"/>
      <c r="DCP34" s="1298"/>
      <c r="DCQ34" s="1298"/>
      <c r="DCR34" s="1298"/>
      <c r="DCS34" s="1298"/>
      <c r="DCT34" s="1298"/>
      <c r="DCU34" s="1298"/>
      <c r="DCV34" s="1298"/>
      <c r="DCW34" s="1298"/>
      <c r="DCX34" s="1298"/>
      <c r="DCY34" s="1298"/>
      <c r="DCZ34" s="1298"/>
      <c r="DDA34" s="1298"/>
      <c r="DDB34" s="1298"/>
      <c r="DDC34" s="1298"/>
      <c r="DDD34" s="1298"/>
      <c r="DDE34" s="1298"/>
      <c r="DDF34" s="1298"/>
      <c r="DDG34" s="1298"/>
      <c r="DDH34" s="1298"/>
      <c r="DDI34" s="1298"/>
      <c r="DDJ34" s="1298"/>
      <c r="DDK34" s="1298"/>
      <c r="DDL34" s="1298"/>
      <c r="DDM34" s="1298"/>
      <c r="DDN34" s="1298"/>
      <c r="DDO34" s="1298"/>
      <c r="DDP34" s="1298"/>
      <c r="DDQ34" s="1298"/>
      <c r="DDR34" s="1298"/>
      <c r="DDS34" s="1298"/>
      <c r="DDT34" s="1298"/>
      <c r="DDU34" s="1298"/>
      <c r="DDV34" s="1298"/>
      <c r="DDW34" s="1298"/>
      <c r="DDX34" s="1298"/>
      <c r="DDY34" s="1298"/>
      <c r="DDZ34" s="1298"/>
      <c r="DEA34" s="1298"/>
      <c r="DEB34" s="1298"/>
      <c r="DEC34" s="1298"/>
      <c r="DED34" s="1298"/>
      <c r="DEE34" s="1298"/>
      <c r="DEF34" s="1298"/>
      <c r="DEG34" s="1298"/>
      <c r="DEH34" s="1298"/>
      <c r="DEI34" s="1298"/>
      <c r="DEJ34" s="1298"/>
      <c r="DEK34" s="1298"/>
      <c r="DEL34" s="1298"/>
      <c r="DEM34" s="1298"/>
      <c r="DEN34" s="1298"/>
      <c r="DEO34" s="1298"/>
      <c r="DEP34" s="1298"/>
      <c r="DEQ34" s="1298"/>
      <c r="DER34" s="1298"/>
      <c r="DES34" s="1298"/>
      <c r="DET34" s="1298"/>
      <c r="DEU34" s="1298"/>
      <c r="DEV34" s="1298"/>
      <c r="DEW34" s="1298"/>
      <c r="DEX34" s="1298"/>
      <c r="DEY34" s="1298"/>
      <c r="DEZ34" s="1298"/>
      <c r="DFA34" s="1298"/>
      <c r="DFB34" s="1298"/>
      <c r="DFC34" s="1298"/>
      <c r="DFD34" s="1298"/>
      <c r="DFE34" s="1298"/>
      <c r="DFF34" s="1298"/>
      <c r="DFG34" s="1298"/>
      <c r="DFH34" s="1298"/>
      <c r="DFI34" s="1298"/>
      <c r="DFJ34" s="1298"/>
      <c r="DFK34" s="1298"/>
      <c r="DFL34" s="1298"/>
      <c r="DFM34" s="1298"/>
      <c r="DFN34" s="1298"/>
      <c r="DFO34" s="1298"/>
      <c r="DFP34" s="1298"/>
      <c r="DFQ34" s="1298"/>
      <c r="DFR34" s="1298"/>
      <c r="DFS34" s="1298"/>
      <c r="DFT34" s="1298"/>
      <c r="DFU34" s="1298"/>
      <c r="DFV34" s="1298"/>
      <c r="DFW34" s="1298"/>
      <c r="DFX34" s="1298"/>
      <c r="DFY34" s="1298"/>
      <c r="DFZ34" s="1298"/>
      <c r="DGA34" s="1298"/>
      <c r="DGB34" s="1298"/>
      <c r="DGC34" s="1298"/>
      <c r="DGD34" s="1298"/>
      <c r="DGE34" s="1298"/>
      <c r="DGF34" s="1298"/>
      <c r="DGG34" s="1298"/>
      <c r="DGH34" s="1298"/>
      <c r="DGI34" s="1298"/>
      <c r="DGJ34" s="1298"/>
      <c r="DGK34" s="1298"/>
      <c r="DGL34" s="1298"/>
      <c r="DGM34" s="1298"/>
      <c r="DGN34" s="1298"/>
      <c r="DGO34" s="1298"/>
      <c r="DGP34" s="1298"/>
      <c r="DGQ34" s="1298"/>
      <c r="DGR34" s="1298"/>
      <c r="DGS34" s="1298"/>
      <c r="DGT34" s="1298"/>
      <c r="DGU34" s="1298"/>
      <c r="DGV34" s="1298"/>
      <c r="DGW34" s="1298"/>
      <c r="DGX34" s="1298"/>
      <c r="DGY34" s="1298"/>
      <c r="DGZ34" s="1298"/>
      <c r="DHA34" s="1298"/>
      <c r="DHB34" s="1298"/>
      <c r="DHC34" s="1298"/>
      <c r="DHD34" s="1298"/>
      <c r="DHE34" s="1298"/>
      <c r="DHF34" s="1298"/>
      <c r="DHG34" s="1298"/>
      <c r="DHH34" s="1298"/>
      <c r="DHI34" s="1298"/>
      <c r="DHJ34" s="1298"/>
      <c r="DHK34" s="1298"/>
      <c r="DHL34" s="1298"/>
      <c r="DHM34" s="1298"/>
      <c r="DHN34" s="1298"/>
      <c r="DHO34" s="1298"/>
      <c r="DHP34" s="1298"/>
      <c r="DHQ34" s="1298"/>
      <c r="DHR34" s="1298"/>
      <c r="DHS34" s="1298"/>
      <c r="DHT34" s="1298"/>
      <c r="DHU34" s="1298"/>
      <c r="DHV34" s="1298"/>
      <c r="DHW34" s="1298"/>
      <c r="DHX34" s="1298"/>
      <c r="DHY34" s="1298"/>
      <c r="DHZ34" s="1298"/>
      <c r="DIA34" s="1298"/>
      <c r="DIB34" s="1298"/>
      <c r="DIC34" s="1298"/>
      <c r="DID34" s="1298"/>
      <c r="DIE34" s="1298"/>
      <c r="DIF34" s="1298"/>
      <c r="DIG34" s="1298"/>
      <c r="DIH34" s="1298"/>
      <c r="DII34" s="1298"/>
      <c r="DIJ34" s="1298"/>
      <c r="DIK34" s="1298"/>
      <c r="DIL34" s="1298"/>
      <c r="DIM34" s="1298"/>
      <c r="DIN34" s="1298"/>
      <c r="DIO34" s="1298"/>
      <c r="DIP34" s="1298"/>
      <c r="DIQ34" s="1298"/>
      <c r="DIR34" s="1298"/>
      <c r="DIS34" s="1298"/>
      <c r="DIT34" s="1298"/>
      <c r="DIU34" s="1298"/>
      <c r="DIV34" s="1298"/>
      <c r="DIW34" s="1298"/>
      <c r="DIX34" s="1298"/>
      <c r="DIY34" s="1298"/>
      <c r="DIZ34" s="1298"/>
      <c r="DJA34" s="1298"/>
      <c r="DJB34" s="1298"/>
      <c r="DJC34" s="1298"/>
      <c r="DJD34" s="1298"/>
      <c r="DJE34" s="1298"/>
      <c r="DJF34" s="1298"/>
      <c r="DJG34" s="1298"/>
      <c r="DJH34" s="1298"/>
      <c r="DJI34" s="1298"/>
      <c r="DJJ34" s="1298"/>
      <c r="DJK34" s="1298"/>
      <c r="DJL34" s="1298"/>
      <c r="DJM34" s="1298"/>
      <c r="DJN34" s="1298"/>
      <c r="DJO34" s="1298"/>
      <c r="DJP34" s="1298"/>
      <c r="DJQ34" s="1298"/>
      <c r="DJR34" s="1298"/>
      <c r="DJS34" s="1298"/>
      <c r="DJT34" s="1298"/>
      <c r="DJU34" s="1298"/>
      <c r="DJV34" s="1298"/>
      <c r="DJW34" s="1298"/>
      <c r="DJX34" s="1298"/>
      <c r="DJY34" s="1298"/>
      <c r="DJZ34" s="1298"/>
      <c r="DKA34" s="1298"/>
      <c r="DKB34" s="1298"/>
      <c r="DKC34" s="1298"/>
      <c r="DKD34" s="1298"/>
      <c r="DKE34" s="1298"/>
      <c r="DKF34" s="1298"/>
      <c r="DKG34" s="1298"/>
      <c r="DKH34" s="1298"/>
      <c r="DKI34" s="1298"/>
      <c r="DKJ34" s="1298"/>
      <c r="DKK34" s="1298"/>
      <c r="DKL34" s="1298"/>
      <c r="DKM34" s="1298"/>
      <c r="DKN34" s="1298"/>
      <c r="DKO34" s="1298"/>
      <c r="DKP34" s="1298"/>
      <c r="DKQ34" s="1298"/>
      <c r="DKR34" s="1298"/>
      <c r="DKS34" s="1298"/>
      <c r="DKT34" s="1298"/>
      <c r="DKU34" s="1298"/>
      <c r="DKV34" s="1298"/>
      <c r="DKW34" s="1298"/>
      <c r="DKX34" s="1298"/>
      <c r="DKY34" s="1298"/>
      <c r="DKZ34" s="1298"/>
      <c r="DLA34" s="1298"/>
      <c r="DLB34" s="1298"/>
      <c r="DLC34" s="1298"/>
      <c r="DLD34" s="1298"/>
      <c r="DLE34" s="1298"/>
      <c r="DLF34" s="1298"/>
      <c r="DLG34" s="1298"/>
      <c r="DLH34" s="1298"/>
      <c r="DLI34" s="1298"/>
      <c r="DLJ34" s="1298"/>
      <c r="DLK34" s="1298"/>
      <c r="DLL34" s="1298"/>
      <c r="DLM34" s="1298"/>
      <c r="DLN34" s="1298"/>
      <c r="DLO34" s="1298"/>
      <c r="DLP34" s="1298"/>
      <c r="DLQ34" s="1298"/>
      <c r="DLR34" s="1298"/>
      <c r="DLS34" s="1298"/>
      <c r="DLT34" s="1298"/>
      <c r="DLU34" s="1298"/>
      <c r="DLV34" s="1298"/>
      <c r="DLW34" s="1298"/>
      <c r="DLX34" s="1298"/>
      <c r="DLY34" s="1298"/>
      <c r="DLZ34" s="1298"/>
      <c r="DMA34" s="1298"/>
      <c r="DMB34" s="1298"/>
      <c r="DMC34" s="1298"/>
      <c r="DMD34" s="1298"/>
      <c r="DME34" s="1298"/>
      <c r="DMF34" s="1298"/>
      <c r="DMG34" s="1298"/>
      <c r="DMH34" s="1298"/>
      <c r="DMI34" s="1298"/>
      <c r="DMJ34" s="1298"/>
      <c r="DMK34" s="1298"/>
      <c r="DML34" s="1298"/>
      <c r="DMM34" s="1298"/>
      <c r="DMN34" s="1298"/>
      <c r="DMO34" s="1298"/>
      <c r="DMP34" s="1298"/>
      <c r="DMQ34" s="1298"/>
      <c r="DMR34" s="1298"/>
      <c r="DMS34" s="1298"/>
      <c r="DMT34" s="1298"/>
      <c r="DMU34" s="1298"/>
      <c r="DMV34" s="1298"/>
      <c r="DMW34" s="1298"/>
      <c r="DMX34" s="1298"/>
      <c r="DMY34" s="1298"/>
      <c r="DMZ34" s="1298"/>
      <c r="DNA34" s="1298"/>
      <c r="DNB34" s="1298"/>
      <c r="DNC34" s="1298"/>
      <c r="DND34" s="1298"/>
      <c r="DNE34" s="1298"/>
      <c r="DNF34" s="1298"/>
      <c r="DNG34" s="1298"/>
      <c r="DNH34" s="1298"/>
      <c r="DNI34" s="1298"/>
      <c r="DNJ34" s="1298"/>
      <c r="DNK34" s="1298"/>
      <c r="DNL34" s="1298"/>
      <c r="DNM34" s="1298"/>
      <c r="DNN34" s="1298"/>
      <c r="DNO34" s="1298"/>
      <c r="DNP34" s="1298"/>
      <c r="DNQ34" s="1298"/>
      <c r="DNR34" s="1298"/>
      <c r="DNS34" s="1298"/>
      <c r="DNT34" s="1298"/>
      <c r="DNU34" s="1298"/>
      <c r="DNV34" s="1298"/>
      <c r="DNW34" s="1298"/>
      <c r="DNX34" s="1298"/>
      <c r="DNY34" s="1298"/>
      <c r="DNZ34" s="1298"/>
      <c r="DOA34" s="1298"/>
      <c r="DOB34" s="1298"/>
      <c r="DOC34" s="1298"/>
      <c r="DOD34" s="1298"/>
      <c r="DOE34" s="1298"/>
      <c r="DOF34" s="1298"/>
      <c r="DOG34" s="1298"/>
      <c r="DOH34" s="1298"/>
      <c r="DOI34" s="1298"/>
      <c r="DOJ34" s="1298"/>
      <c r="DOK34" s="1298"/>
      <c r="DOL34" s="1298"/>
      <c r="DOM34" s="1298"/>
      <c r="DON34" s="1298"/>
      <c r="DOO34" s="1298"/>
      <c r="DOP34" s="1298"/>
      <c r="DOQ34" s="1298"/>
      <c r="DOR34" s="1298"/>
      <c r="DOS34" s="1298"/>
      <c r="DOT34" s="1298"/>
      <c r="DOU34" s="1298"/>
      <c r="DOV34" s="1298"/>
      <c r="DOW34" s="1298"/>
      <c r="DOX34" s="1298"/>
      <c r="DOY34" s="1298"/>
      <c r="DOZ34" s="1298"/>
      <c r="DPA34" s="1298"/>
      <c r="DPB34" s="1298"/>
      <c r="DPC34" s="1298"/>
      <c r="DPD34" s="1298"/>
      <c r="DPE34" s="1298"/>
      <c r="DPF34" s="1298"/>
      <c r="DPG34" s="1298"/>
      <c r="DPH34" s="1298"/>
      <c r="DPI34" s="1298"/>
      <c r="DPJ34" s="1298"/>
      <c r="DPK34" s="1298"/>
      <c r="DPL34" s="1298"/>
      <c r="DPM34" s="1298"/>
      <c r="DPN34" s="1298"/>
      <c r="DPO34" s="1298"/>
      <c r="DPP34" s="1298"/>
      <c r="DPQ34" s="1298"/>
      <c r="DPR34" s="1298"/>
      <c r="DPS34" s="1298"/>
      <c r="DPT34" s="1298"/>
      <c r="DPU34" s="1298"/>
      <c r="DPV34" s="1298"/>
      <c r="DPW34" s="1298"/>
      <c r="DPX34" s="1298"/>
      <c r="DPY34" s="1298"/>
      <c r="DPZ34" s="1298"/>
      <c r="DQA34" s="1298"/>
      <c r="DQB34" s="1298"/>
      <c r="DQC34" s="1298"/>
      <c r="DQD34" s="1298"/>
      <c r="DQE34" s="1298"/>
      <c r="DQF34" s="1298"/>
      <c r="DQG34" s="1298"/>
      <c r="DQH34" s="1298"/>
      <c r="DQI34" s="1298"/>
      <c r="DQJ34" s="1298"/>
      <c r="DQK34" s="1298"/>
      <c r="DQL34" s="1298"/>
      <c r="DQM34" s="1298"/>
      <c r="DQN34" s="1298"/>
      <c r="DQO34" s="1298"/>
      <c r="DQP34" s="1298"/>
      <c r="DQQ34" s="1298"/>
      <c r="DQR34" s="1298"/>
      <c r="DQS34" s="1298"/>
      <c r="DQT34" s="1298"/>
      <c r="DQU34" s="1298"/>
      <c r="DQV34" s="1298"/>
      <c r="DQW34" s="1298"/>
      <c r="DQX34" s="1298"/>
      <c r="DQY34" s="1298"/>
      <c r="DQZ34" s="1298"/>
      <c r="DRA34" s="1298"/>
      <c r="DRB34" s="1298"/>
      <c r="DRC34" s="1298"/>
      <c r="DRD34" s="1298"/>
      <c r="DRE34" s="1298"/>
      <c r="DRF34" s="1298"/>
      <c r="DRG34" s="1298"/>
      <c r="DRH34" s="1298"/>
      <c r="DRI34" s="1298"/>
      <c r="DRJ34" s="1298"/>
      <c r="DRK34" s="1298"/>
      <c r="DRL34" s="1298"/>
      <c r="DRM34" s="1298"/>
      <c r="DRN34" s="1298"/>
      <c r="DRO34" s="1298"/>
      <c r="DRP34" s="1298"/>
      <c r="DRQ34" s="1298"/>
      <c r="DRR34" s="1298"/>
      <c r="DRS34" s="1298"/>
      <c r="DRT34" s="1298"/>
      <c r="DRU34" s="1298"/>
      <c r="DRV34" s="1298"/>
      <c r="DRW34" s="1298"/>
      <c r="DRX34" s="1298"/>
      <c r="DRY34" s="1298"/>
      <c r="DRZ34" s="1298"/>
      <c r="DSA34" s="1298"/>
      <c r="DSB34" s="1298"/>
      <c r="DSC34" s="1298"/>
      <c r="DSD34" s="1298"/>
      <c r="DSE34" s="1298"/>
      <c r="DSF34" s="1298"/>
      <c r="DSG34" s="1298"/>
      <c r="DSH34" s="1298"/>
      <c r="DSI34" s="1298"/>
      <c r="DSJ34" s="1298"/>
      <c r="DSK34" s="1298"/>
      <c r="DSL34" s="1298"/>
      <c r="DSM34" s="1298"/>
      <c r="DSN34" s="1298"/>
      <c r="DSO34" s="1298"/>
      <c r="DSP34" s="1298"/>
      <c r="DSQ34" s="1298"/>
      <c r="DSR34" s="1298"/>
      <c r="DSS34" s="1298"/>
      <c r="DST34" s="1298"/>
      <c r="DSU34" s="1298"/>
      <c r="DSV34" s="1298"/>
      <c r="DSW34" s="1298"/>
      <c r="DSX34" s="1298"/>
      <c r="DSY34" s="1298"/>
      <c r="DSZ34" s="1298"/>
      <c r="DTA34" s="1298"/>
      <c r="DTB34" s="1298"/>
      <c r="DTC34" s="1298"/>
      <c r="DTD34" s="1298"/>
      <c r="DTE34" s="1298"/>
      <c r="DTF34" s="1298"/>
      <c r="DTG34" s="1298"/>
      <c r="DTH34" s="1298"/>
      <c r="DTI34" s="1298"/>
      <c r="DTJ34" s="1298"/>
      <c r="DTK34" s="1298"/>
      <c r="DTL34" s="1298"/>
      <c r="DTM34" s="1298"/>
      <c r="DTN34" s="1298"/>
      <c r="DTO34" s="1298"/>
      <c r="DTP34" s="1298"/>
      <c r="DTQ34" s="1298"/>
      <c r="DTR34" s="1298"/>
      <c r="DTS34" s="1298"/>
      <c r="DTT34" s="1298"/>
      <c r="DTU34" s="1298"/>
      <c r="DTV34" s="1298"/>
      <c r="DTW34" s="1298"/>
      <c r="DTX34" s="1298"/>
      <c r="DTY34" s="1298"/>
      <c r="DTZ34" s="1298"/>
      <c r="DUA34" s="1298"/>
      <c r="DUB34" s="1298"/>
      <c r="DUC34" s="1298"/>
      <c r="DUD34" s="1298"/>
      <c r="DUE34" s="1298"/>
      <c r="DUF34" s="1298"/>
      <c r="DUG34" s="1298"/>
      <c r="DUH34" s="1298"/>
      <c r="DUI34" s="1298"/>
      <c r="DUJ34" s="1298"/>
      <c r="DUK34" s="1298"/>
      <c r="DUL34" s="1298"/>
      <c r="DUM34" s="1298"/>
      <c r="DUN34" s="1298"/>
      <c r="DUO34" s="1298"/>
      <c r="DUP34" s="1298"/>
      <c r="DUQ34" s="1298"/>
      <c r="DUR34" s="1298"/>
      <c r="DUS34" s="1298"/>
      <c r="DUT34" s="1298"/>
      <c r="DUU34" s="1298"/>
      <c r="DUV34" s="1298"/>
      <c r="DUW34" s="1298"/>
      <c r="DUX34" s="1298"/>
      <c r="DUY34" s="1298"/>
      <c r="DUZ34" s="1298"/>
      <c r="DVA34" s="1298"/>
      <c r="DVB34" s="1298"/>
      <c r="DVC34" s="1298"/>
      <c r="DVD34" s="1298"/>
      <c r="DVE34" s="1298"/>
      <c r="DVF34" s="1298"/>
      <c r="DVG34" s="1298"/>
      <c r="DVH34" s="1298"/>
      <c r="DVI34" s="1298"/>
      <c r="DVJ34" s="1298"/>
      <c r="DVK34" s="1298"/>
      <c r="DVL34" s="1298"/>
      <c r="DVM34" s="1298"/>
      <c r="DVN34" s="1298"/>
      <c r="DVO34" s="1298"/>
      <c r="DVP34" s="1298"/>
      <c r="DVQ34" s="1298"/>
      <c r="DVR34" s="1298"/>
      <c r="DVS34" s="1298"/>
      <c r="DVT34" s="1298"/>
      <c r="DVU34" s="1298"/>
      <c r="DVV34" s="1298"/>
      <c r="DVW34" s="1298"/>
      <c r="DVX34" s="1298"/>
      <c r="DVY34" s="1298"/>
      <c r="DVZ34" s="1298"/>
      <c r="DWA34" s="1298"/>
      <c r="DWB34" s="1298"/>
      <c r="DWC34" s="1298"/>
      <c r="DWD34" s="1298"/>
      <c r="DWE34" s="1298"/>
      <c r="DWF34" s="1298"/>
      <c r="DWG34" s="1298"/>
      <c r="DWH34" s="1298"/>
      <c r="DWI34" s="1298"/>
      <c r="DWJ34" s="1298"/>
      <c r="DWK34" s="1298"/>
      <c r="DWL34" s="1298"/>
      <c r="DWM34" s="1298"/>
      <c r="DWN34" s="1298"/>
      <c r="DWO34" s="1298"/>
      <c r="DWP34" s="1298"/>
      <c r="DWQ34" s="1298"/>
      <c r="DWR34" s="1298"/>
      <c r="DWS34" s="1298"/>
      <c r="DWT34" s="1298"/>
      <c r="DWU34" s="1298"/>
      <c r="DWV34" s="1298"/>
      <c r="DWW34" s="1298"/>
      <c r="DWX34" s="1298"/>
      <c r="DWY34" s="1298"/>
      <c r="DWZ34" s="1298"/>
      <c r="DXA34" s="1298"/>
      <c r="DXB34" s="1298"/>
      <c r="DXC34" s="1298"/>
      <c r="DXD34" s="1298"/>
      <c r="DXE34" s="1298"/>
      <c r="DXF34" s="1298"/>
      <c r="DXG34" s="1298"/>
      <c r="DXH34" s="1298"/>
      <c r="DXI34" s="1298"/>
      <c r="DXJ34" s="1298"/>
      <c r="DXK34" s="1298"/>
      <c r="DXL34" s="1298"/>
      <c r="DXM34" s="1298"/>
      <c r="DXN34" s="1298"/>
      <c r="DXO34" s="1298"/>
      <c r="DXP34" s="1298"/>
      <c r="DXQ34" s="1298"/>
      <c r="DXR34" s="1298"/>
      <c r="DXS34" s="1298"/>
      <c r="DXT34" s="1298"/>
      <c r="DXU34" s="1298"/>
      <c r="DXV34" s="1298"/>
      <c r="DXW34" s="1298"/>
      <c r="DXX34" s="1298"/>
      <c r="DXY34" s="1298"/>
      <c r="DXZ34" s="1298"/>
      <c r="DYA34" s="1298"/>
      <c r="DYB34" s="1298"/>
      <c r="DYC34" s="1298"/>
      <c r="DYD34" s="1298"/>
      <c r="DYE34" s="1298"/>
      <c r="DYF34" s="1298"/>
      <c r="DYG34" s="1298"/>
      <c r="DYH34" s="1298"/>
      <c r="DYI34" s="1298"/>
      <c r="DYJ34" s="1298"/>
      <c r="DYK34" s="1298"/>
      <c r="DYL34" s="1298"/>
      <c r="DYM34" s="1298"/>
      <c r="DYN34" s="1298"/>
      <c r="DYO34" s="1298"/>
      <c r="DYP34" s="1298"/>
      <c r="DYQ34" s="1298"/>
      <c r="DYR34" s="1298"/>
      <c r="DYS34" s="1298"/>
      <c r="DYT34" s="1298"/>
      <c r="DYU34" s="1298"/>
      <c r="DYV34" s="1298"/>
      <c r="DYW34" s="1298"/>
      <c r="DYX34" s="1298"/>
      <c r="DYY34" s="1298"/>
      <c r="DYZ34" s="1298"/>
      <c r="DZA34" s="1298"/>
      <c r="DZB34" s="1298"/>
      <c r="DZC34" s="1298"/>
      <c r="DZD34" s="1298"/>
      <c r="DZE34" s="1298"/>
      <c r="DZF34" s="1298"/>
      <c r="DZG34" s="1298"/>
      <c r="DZH34" s="1298"/>
      <c r="DZI34" s="1298"/>
      <c r="DZJ34" s="1298"/>
      <c r="DZK34" s="1298"/>
      <c r="DZL34" s="1298"/>
      <c r="DZM34" s="1298"/>
      <c r="DZN34" s="1298"/>
      <c r="DZO34" s="1298"/>
      <c r="DZP34" s="1298"/>
      <c r="DZQ34" s="1298"/>
      <c r="DZR34" s="1298"/>
      <c r="DZS34" s="1298"/>
      <c r="DZT34" s="1298"/>
      <c r="DZU34" s="1298"/>
      <c r="DZV34" s="1298"/>
      <c r="DZW34" s="1298"/>
      <c r="DZX34" s="1298"/>
      <c r="DZY34" s="1298"/>
      <c r="DZZ34" s="1298"/>
      <c r="EAA34" s="1298"/>
      <c r="EAB34" s="1298"/>
      <c r="EAC34" s="1298"/>
      <c r="EAD34" s="1298"/>
      <c r="EAE34" s="1298"/>
      <c r="EAF34" s="1298"/>
      <c r="EAG34" s="1298"/>
      <c r="EAH34" s="1298"/>
      <c r="EAI34" s="1298"/>
      <c r="EAJ34" s="1298"/>
      <c r="EAK34" s="1298"/>
      <c r="EAL34" s="1298"/>
      <c r="EAM34" s="1298"/>
      <c r="EAN34" s="1298"/>
      <c r="EAO34" s="1298"/>
      <c r="EAP34" s="1298"/>
      <c r="EAQ34" s="1298"/>
      <c r="EAR34" s="1298"/>
      <c r="EAS34" s="1298"/>
      <c r="EAT34" s="1298"/>
      <c r="EAU34" s="1298"/>
      <c r="EAV34" s="1298"/>
      <c r="EAW34" s="1298"/>
      <c r="EAX34" s="1298"/>
      <c r="EAY34" s="1298"/>
      <c r="EAZ34" s="1298"/>
      <c r="EBA34" s="1298"/>
      <c r="EBB34" s="1298"/>
      <c r="EBC34" s="1298"/>
      <c r="EBD34" s="1298"/>
      <c r="EBE34" s="1298"/>
      <c r="EBF34" s="1298"/>
      <c r="EBG34" s="1298"/>
      <c r="EBH34" s="1298"/>
      <c r="EBI34" s="1298"/>
      <c r="EBJ34" s="1298"/>
      <c r="EBK34" s="1298"/>
      <c r="EBL34" s="1298"/>
      <c r="EBM34" s="1298"/>
      <c r="EBN34" s="1298"/>
      <c r="EBO34" s="1298"/>
      <c r="EBP34" s="1298"/>
      <c r="EBQ34" s="1298"/>
      <c r="EBR34" s="1298"/>
      <c r="EBS34" s="1298"/>
      <c r="EBT34" s="1298"/>
      <c r="EBU34" s="1298"/>
      <c r="EBV34" s="1298"/>
      <c r="EBW34" s="1298"/>
      <c r="EBX34" s="1298"/>
      <c r="EBY34" s="1298"/>
      <c r="EBZ34" s="1298"/>
      <c r="ECA34" s="1298"/>
      <c r="ECB34" s="1298"/>
      <c r="ECC34" s="1298"/>
      <c r="ECD34" s="1298"/>
      <c r="ECE34" s="1298"/>
      <c r="ECF34" s="1298"/>
      <c r="ECG34" s="1298"/>
      <c r="ECH34" s="1298"/>
      <c r="ECI34" s="1298"/>
      <c r="ECJ34" s="1298"/>
      <c r="ECK34" s="1298"/>
      <c r="ECL34" s="1298"/>
      <c r="ECM34" s="1298"/>
      <c r="ECN34" s="1298"/>
      <c r="ECO34" s="1298"/>
      <c r="ECP34" s="1298"/>
      <c r="ECQ34" s="1298"/>
      <c r="ECR34" s="1298"/>
      <c r="ECS34" s="1298"/>
      <c r="ECT34" s="1298"/>
      <c r="ECU34" s="1298"/>
      <c r="ECV34" s="1298"/>
      <c r="ECW34" s="1298"/>
      <c r="ECX34" s="1298"/>
      <c r="ECY34" s="1298"/>
      <c r="ECZ34" s="1298"/>
      <c r="EDA34" s="1298"/>
      <c r="EDB34" s="1298"/>
      <c r="EDC34" s="1298"/>
      <c r="EDD34" s="1298"/>
      <c r="EDE34" s="1298"/>
      <c r="EDF34" s="1298"/>
      <c r="EDG34" s="1298"/>
      <c r="EDH34" s="1298"/>
      <c r="EDI34" s="1298"/>
      <c r="EDJ34" s="1298"/>
      <c r="EDK34" s="1298"/>
      <c r="EDL34" s="1298"/>
      <c r="EDM34" s="1298"/>
      <c r="EDN34" s="1298"/>
      <c r="EDO34" s="1298"/>
      <c r="EDP34" s="1298"/>
      <c r="EDQ34" s="1298"/>
      <c r="EDR34" s="1298"/>
      <c r="EDS34" s="1298"/>
      <c r="EDT34" s="1298"/>
      <c r="EDU34" s="1298"/>
      <c r="EDV34" s="1298"/>
      <c r="EDW34" s="1298"/>
      <c r="EDX34" s="1298"/>
      <c r="EDY34" s="1298"/>
      <c r="EDZ34" s="1298"/>
      <c r="EEA34" s="1298"/>
      <c r="EEB34" s="1298"/>
      <c r="EEC34" s="1298"/>
      <c r="EED34" s="1298"/>
      <c r="EEE34" s="1298"/>
      <c r="EEF34" s="1298"/>
      <c r="EEG34" s="1298"/>
      <c r="EEH34" s="1298"/>
      <c r="EEI34" s="1298"/>
      <c r="EEJ34" s="1298"/>
      <c r="EEK34" s="1298"/>
      <c r="EEL34" s="1298"/>
      <c r="EEM34" s="1298"/>
      <c r="EEN34" s="1298"/>
      <c r="EEO34" s="1298"/>
      <c r="EEP34" s="1298"/>
      <c r="EEQ34" s="1298"/>
      <c r="EER34" s="1298"/>
      <c r="EES34" s="1298"/>
      <c r="EET34" s="1298"/>
      <c r="EEU34" s="1298"/>
      <c r="EEV34" s="1298"/>
      <c r="EEW34" s="1298"/>
      <c r="EEX34" s="1298"/>
      <c r="EEY34" s="1298"/>
      <c r="EEZ34" s="1298"/>
      <c r="EFA34" s="1298"/>
      <c r="EFB34" s="1298"/>
      <c r="EFC34" s="1298"/>
      <c r="EFD34" s="1298"/>
      <c r="EFE34" s="1298"/>
      <c r="EFF34" s="1298"/>
      <c r="EFG34" s="1298"/>
      <c r="EFH34" s="1298"/>
      <c r="EFI34" s="1298"/>
      <c r="EFJ34" s="1298"/>
      <c r="EFK34" s="1298"/>
      <c r="EFL34" s="1298"/>
      <c r="EFM34" s="1298"/>
      <c r="EFN34" s="1298"/>
      <c r="EFO34" s="1298"/>
      <c r="EFP34" s="1298"/>
      <c r="EFQ34" s="1298"/>
      <c r="EFR34" s="1298"/>
      <c r="EFS34" s="1298"/>
      <c r="EFT34" s="1298"/>
      <c r="EFU34" s="1298"/>
      <c r="EFV34" s="1298"/>
      <c r="EFW34" s="1298"/>
      <c r="EFX34" s="1298"/>
      <c r="EFY34" s="1298"/>
      <c r="EFZ34" s="1298"/>
      <c r="EGA34" s="1298"/>
      <c r="EGB34" s="1298"/>
      <c r="EGC34" s="1298"/>
      <c r="EGD34" s="1298"/>
      <c r="EGE34" s="1298"/>
      <c r="EGF34" s="1298"/>
      <c r="EGG34" s="1298"/>
      <c r="EGH34" s="1298"/>
      <c r="EGI34" s="1298"/>
      <c r="EGJ34" s="1298"/>
      <c r="EGK34" s="1298"/>
      <c r="EGL34" s="1298"/>
      <c r="EGM34" s="1298"/>
      <c r="EGN34" s="1298"/>
      <c r="EGO34" s="1298"/>
      <c r="EGP34" s="1298"/>
      <c r="EGQ34" s="1298"/>
      <c r="EGR34" s="1298"/>
      <c r="EGS34" s="1298"/>
      <c r="EGT34" s="1298"/>
      <c r="EGU34" s="1298"/>
      <c r="EGV34" s="1298"/>
      <c r="EGW34" s="1298"/>
      <c r="EGX34" s="1298"/>
      <c r="EGY34" s="1298"/>
      <c r="EGZ34" s="1298"/>
      <c r="EHA34" s="1298"/>
      <c r="EHB34" s="1298"/>
      <c r="EHC34" s="1298"/>
      <c r="EHD34" s="1298"/>
      <c r="EHE34" s="1298"/>
      <c r="EHF34" s="1298"/>
      <c r="EHG34" s="1298"/>
      <c r="EHH34" s="1298"/>
      <c r="EHI34" s="1298"/>
      <c r="EHJ34" s="1298"/>
      <c r="EHK34" s="1298"/>
      <c r="EHL34" s="1298"/>
      <c r="EHM34" s="1298"/>
      <c r="EHN34" s="1298"/>
      <c r="EHO34" s="1298"/>
      <c r="EHP34" s="1298"/>
      <c r="EHQ34" s="1298"/>
      <c r="EHR34" s="1298"/>
      <c r="EHS34" s="1298"/>
      <c r="EHT34" s="1298"/>
      <c r="EHU34" s="1298"/>
      <c r="EHV34" s="1298"/>
      <c r="EHW34" s="1298"/>
      <c r="EHX34" s="1298"/>
      <c r="EHY34" s="1298"/>
      <c r="EHZ34" s="1298"/>
      <c r="EIA34" s="1298"/>
      <c r="EIB34" s="1298"/>
      <c r="EIC34" s="1298"/>
      <c r="EID34" s="1298"/>
      <c r="EIE34" s="1298"/>
      <c r="EIF34" s="1298"/>
      <c r="EIG34" s="1298"/>
      <c r="EIH34" s="1298"/>
      <c r="EII34" s="1298"/>
      <c r="EIJ34" s="1298"/>
      <c r="EIK34" s="1298"/>
      <c r="EIL34" s="1298"/>
      <c r="EIM34" s="1298"/>
      <c r="EIN34" s="1298"/>
      <c r="EIO34" s="1298"/>
      <c r="EIP34" s="1298"/>
      <c r="EIQ34" s="1298"/>
      <c r="EIR34" s="1298"/>
      <c r="EIS34" s="1298"/>
      <c r="EIT34" s="1298"/>
      <c r="EIU34" s="1298"/>
      <c r="EIV34" s="1298"/>
      <c r="EIW34" s="1298"/>
      <c r="EIX34" s="1298"/>
      <c r="EIY34" s="1298"/>
      <c r="EIZ34" s="1298"/>
      <c r="EJA34" s="1298"/>
      <c r="EJB34" s="1298"/>
      <c r="EJC34" s="1298"/>
      <c r="EJD34" s="1298"/>
      <c r="EJE34" s="1298"/>
      <c r="EJF34" s="1298"/>
      <c r="EJG34" s="1298"/>
      <c r="EJH34" s="1298"/>
      <c r="EJI34" s="1298"/>
      <c r="EJJ34" s="1298"/>
      <c r="EJK34" s="1298"/>
      <c r="EJL34" s="1298"/>
      <c r="EJM34" s="1298"/>
      <c r="EJN34" s="1298"/>
      <c r="EJO34" s="1298"/>
      <c r="EJP34" s="1298"/>
      <c r="EJQ34" s="1298"/>
      <c r="EJR34" s="1298"/>
      <c r="EJS34" s="1298"/>
      <c r="EJT34" s="1298"/>
      <c r="EJU34" s="1298"/>
      <c r="EJV34" s="1298"/>
      <c r="EJW34" s="1298"/>
      <c r="EJX34" s="1298"/>
      <c r="EJY34" s="1298"/>
      <c r="EJZ34" s="1298"/>
      <c r="EKA34" s="1298"/>
      <c r="EKB34" s="1298"/>
      <c r="EKC34" s="1298"/>
      <c r="EKD34" s="1298"/>
      <c r="EKE34" s="1298"/>
      <c r="EKF34" s="1298"/>
      <c r="EKG34" s="1298"/>
      <c r="EKH34" s="1298"/>
      <c r="EKI34" s="1298"/>
      <c r="EKJ34" s="1298"/>
      <c r="EKK34" s="1298"/>
      <c r="EKL34" s="1298"/>
      <c r="EKM34" s="1298"/>
      <c r="EKN34" s="1298"/>
      <c r="EKO34" s="1298"/>
      <c r="EKP34" s="1298"/>
      <c r="EKQ34" s="1298"/>
      <c r="EKR34" s="1298"/>
      <c r="EKS34" s="1298"/>
      <c r="EKT34" s="1298"/>
      <c r="EKU34" s="1298"/>
      <c r="EKV34" s="1298"/>
      <c r="EKW34" s="1298"/>
      <c r="EKX34" s="1298"/>
      <c r="EKY34" s="1298"/>
      <c r="EKZ34" s="1298"/>
      <c r="ELA34" s="1298"/>
      <c r="ELB34" s="1298"/>
      <c r="ELC34" s="1298"/>
      <c r="ELD34" s="1298"/>
      <c r="ELE34" s="1298"/>
      <c r="ELF34" s="1298"/>
      <c r="ELG34" s="1298"/>
      <c r="ELH34" s="1298"/>
      <c r="ELI34" s="1298"/>
      <c r="ELJ34" s="1298"/>
      <c r="ELK34" s="1298"/>
      <c r="ELL34" s="1298"/>
      <c r="ELM34" s="1298"/>
      <c r="ELN34" s="1298"/>
      <c r="ELO34" s="1298"/>
      <c r="ELP34" s="1298"/>
      <c r="ELQ34" s="1298"/>
      <c r="ELR34" s="1298"/>
      <c r="ELS34" s="1298"/>
      <c r="ELT34" s="1298"/>
      <c r="ELU34" s="1298"/>
      <c r="ELV34" s="1298"/>
      <c r="ELW34" s="1298"/>
      <c r="ELX34" s="1298"/>
      <c r="ELY34" s="1298"/>
      <c r="ELZ34" s="1298"/>
      <c r="EMA34" s="1298"/>
      <c r="EMB34" s="1298"/>
      <c r="EMC34" s="1298"/>
      <c r="EMD34" s="1298"/>
      <c r="EME34" s="1298"/>
      <c r="EMF34" s="1298"/>
      <c r="EMG34" s="1298"/>
      <c r="EMH34" s="1298"/>
      <c r="EMI34" s="1298"/>
      <c r="EMJ34" s="1298"/>
      <c r="EMK34" s="1298"/>
      <c r="EML34" s="1298"/>
      <c r="EMM34" s="1298"/>
      <c r="EMN34" s="1298"/>
      <c r="EMO34" s="1298"/>
      <c r="EMP34" s="1298"/>
      <c r="EMQ34" s="1298"/>
      <c r="EMR34" s="1298"/>
      <c r="EMS34" s="1298"/>
      <c r="EMT34" s="1298"/>
      <c r="EMU34" s="1298"/>
      <c r="EMV34" s="1298"/>
      <c r="EMW34" s="1298"/>
      <c r="EMX34" s="1298"/>
      <c r="EMY34" s="1298"/>
      <c r="EMZ34" s="1298"/>
      <c r="ENA34" s="1298"/>
      <c r="ENB34" s="1298"/>
      <c r="ENC34" s="1298"/>
      <c r="END34" s="1298"/>
      <c r="ENE34" s="1298"/>
      <c r="ENF34" s="1298"/>
      <c r="ENG34" s="1298"/>
      <c r="ENH34" s="1298"/>
      <c r="ENI34" s="1298"/>
      <c r="ENJ34" s="1298"/>
      <c r="ENK34" s="1298"/>
      <c r="ENL34" s="1298"/>
      <c r="ENM34" s="1298"/>
      <c r="ENN34" s="1298"/>
      <c r="ENO34" s="1298"/>
      <c r="ENP34" s="1298"/>
      <c r="ENQ34" s="1298"/>
      <c r="ENR34" s="1298"/>
      <c r="ENS34" s="1298"/>
      <c r="ENT34" s="1298"/>
      <c r="ENU34" s="1298"/>
      <c r="ENV34" s="1298"/>
      <c r="ENW34" s="1298"/>
      <c r="ENX34" s="1298"/>
      <c r="ENY34" s="1298"/>
      <c r="ENZ34" s="1298"/>
      <c r="EOA34" s="1298"/>
      <c r="EOB34" s="1298"/>
      <c r="EOC34" s="1298"/>
      <c r="EOD34" s="1298"/>
      <c r="EOE34" s="1298"/>
      <c r="EOF34" s="1298"/>
      <c r="EOG34" s="1298"/>
      <c r="EOH34" s="1298"/>
      <c r="EOI34" s="1298"/>
      <c r="EOJ34" s="1298"/>
      <c r="EOK34" s="1298"/>
      <c r="EOL34" s="1298"/>
      <c r="EOM34" s="1298"/>
      <c r="EON34" s="1298"/>
      <c r="EOO34" s="1298"/>
      <c r="EOP34" s="1298"/>
      <c r="EOQ34" s="1298"/>
      <c r="EOR34" s="1298"/>
      <c r="EOS34" s="1298"/>
      <c r="EOT34" s="1298"/>
      <c r="EOU34" s="1298"/>
      <c r="EOV34" s="1298"/>
      <c r="EOW34" s="1298"/>
      <c r="EOX34" s="1298"/>
      <c r="EOY34" s="1298"/>
      <c r="EOZ34" s="1298"/>
      <c r="EPA34" s="1298"/>
      <c r="EPB34" s="1298"/>
      <c r="EPC34" s="1298"/>
      <c r="EPD34" s="1298"/>
      <c r="EPE34" s="1298"/>
      <c r="EPF34" s="1298"/>
      <c r="EPG34" s="1298"/>
      <c r="EPH34" s="1298"/>
      <c r="EPI34" s="1298"/>
      <c r="EPJ34" s="1298"/>
      <c r="EPK34" s="1298"/>
      <c r="EPL34" s="1298"/>
      <c r="EPM34" s="1298"/>
      <c r="EPN34" s="1298"/>
      <c r="EPO34" s="1298"/>
      <c r="EPP34" s="1298"/>
      <c r="EPQ34" s="1298"/>
      <c r="EPR34" s="1298"/>
      <c r="EPS34" s="1298"/>
      <c r="EPT34" s="1298"/>
      <c r="EPU34" s="1298"/>
      <c r="EPV34" s="1298"/>
      <c r="EPW34" s="1298"/>
      <c r="EPX34" s="1298"/>
      <c r="EPY34" s="1298"/>
      <c r="EPZ34" s="1298"/>
      <c r="EQA34" s="1298"/>
      <c r="EQB34" s="1298"/>
      <c r="EQC34" s="1298"/>
      <c r="EQD34" s="1298"/>
      <c r="EQE34" s="1298"/>
      <c r="EQF34" s="1298"/>
      <c r="EQG34" s="1298"/>
      <c r="EQH34" s="1298"/>
      <c r="EQI34" s="1298"/>
      <c r="EQJ34" s="1298"/>
      <c r="EQK34" s="1298"/>
      <c r="EQL34" s="1298"/>
      <c r="EQM34" s="1298"/>
      <c r="EQN34" s="1298"/>
      <c r="EQO34" s="1298"/>
      <c r="EQP34" s="1298"/>
      <c r="EQQ34" s="1298"/>
      <c r="EQR34" s="1298"/>
      <c r="EQS34" s="1298"/>
      <c r="EQT34" s="1298"/>
      <c r="EQU34" s="1298"/>
      <c r="EQV34" s="1298"/>
      <c r="EQW34" s="1298"/>
      <c r="EQX34" s="1298"/>
      <c r="EQY34" s="1298"/>
      <c r="EQZ34" s="1298"/>
      <c r="ERA34" s="1298"/>
      <c r="ERB34" s="1298"/>
      <c r="ERC34" s="1298"/>
      <c r="ERD34" s="1298"/>
      <c r="ERE34" s="1298"/>
      <c r="ERF34" s="1298"/>
      <c r="ERG34" s="1298"/>
      <c r="ERH34" s="1298"/>
      <c r="ERI34" s="1298"/>
      <c r="ERJ34" s="1298"/>
      <c r="ERK34" s="1298"/>
      <c r="ERL34" s="1298"/>
      <c r="ERM34" s="1298"/>
      <c r="ERN34" s="1298"/>
      <c r="ERO34" s="1298"/>
      <c r="ERP34" s="1298"/>
      <c r="ERQ34" s="1298"/>
      <c r="ERR34" s="1298"/>
      <c r="ERS34" s="1298"/>
      <c r="ERT34" s="1298"/>
      <c r="ERU34" s="1298"/>
      <c r="ERV34" s="1298"/>
      <c r="ERW34" s="1298"/>
      <c r="ERX34" s="1298"/>
      <c r="ERY34" s="1298"/>
      <c r="ERZ34" s="1298"/>
      <c r="ESA34" s="1298"/>
      <c r="ESB34" s="1298"/>
      <c r="ESC34" s="1298"/>
      <c r="ESD34" s="1298"/>
      <c r="ESE34" s="1298"/>
      <c r="ESF34" s="1298"/>
      <c r="ESG34" s="1298"/>
      <c r="ESH34" s="1298"/>
      <c r="ESI34" s="1298"/>
      <c r="ESJ34" s="1298"/>
      <c r="ESK34" s="1298"/>
      <c r="ESL34" s="1298"/>
      <c r="ESM34" s="1298"/>
      <c r="ESN34" s="1298"/>
      <c r="ESO34" s="1298"/>
      <c r="ESP34" s="1298"/>
      <c r="ESQ34" s="1298"/>
      <c r="ESR34" s="1298"/>
      <c r="ESS34" s="1298"/>
      <c r="EST34" s="1298"/>
      <c r="ESU34" s="1298"/>
      <c r="ESV34" s="1298"/>
      <c r="ESW34" s="1298"/>
      <c r="ESX34" s="1298"/>
      <c r="ESY34" s="1298"/>
      <c r="ESZ34" s="1298"/>
      <c r="ETA34" s="1298"/>
      <c r="ETB34" s="1298"/>
      <c r="ETC34" s="1298"/>
      <c r="ETD34" s="1298"/>
      <c r="ETE34" s="1298"/>
      <c r="ETF34" s="1298"/>
      <c r="ETG34" s="1298"/>
      <c r="ETH34" s="1298"/>
      <c r="ETI34" s="1298"/>
      <c r="ETJ34" s="1298"/>
      <c r="ETK34" s="1298"/>
      <c r="ETL34" s="1298"/>
      <c r="ETM34" s="1298"/>
      <c r="ETN34" s="1298"/>
      <c r="ETO34" s="1298"/>
      <c r="ETP34" s="1298"/>
      <c r="ETQ34" s="1298"/>
      <c r="ETR34" s="1298"/>
      <c r="ETS34" s="1298"/>
      <c r="ETT34" s="1298"/>
      <c r="ETU34" s="1298"/>
      <c r="ETV34" s="1298"/>
      <c r="ETW34" s="1298"/>
      <c r="ETX34" s="1298"/>
      <c r="ETY34" s="1298"/>
      <c r="ETZ34" s="1298"/>
      <c r="EUA34" s="1298"/>
      <c r="EUB34" s="1298"/>
      <c r="EUC34" s="1298"/>
      <c r="EUD34" s="1298"/>
      <c r="EUE34" s="1298"/>
      <c r="EUF34" s="1298"/>
      <c r="EUG34" s="1298"/>
      <c r="EUH34" s="1298"/>
      <c r="EUI34" s="1298"/>
      <c r="EUJ34" s="1298"/>
      <c r="EUK34" s="1298"/>
      <c r="EUL34" s="1298"/>
      <c r="EUM34" s="1298"/>
      <c r="EUN34" s="1298"/>
      <c r="EUO34" s="1298"/>
      <c r="EUP34" s="1298"/>
      <c r="EUQ34" s="1298"/>
      <c r="EUR34" s="1298"/>
      <c r="EUS34" s="1298"/>
      <c r="EUT34" s="1298"/>
      <c r="EUU34" s="1298"/>
      <c r="EUV34" s="1298"/>
      <c r="EUW34" s="1298"/>
      <c r="EUX34" s="1298"/>
      <c r="EUY34" s="1298"/>
      <c r="EUZ34" s="1298"/>
      <c r="EVA34" s="1298"/>
      <c r="EVB34" s="1298"/>
      <c r="EVC34" s="1298"/>
      <c r="EVD34" s="1298"/>
      <c r="EVE34" s="1298"/>
      <c r="EVF34" s="1298"/>
      <c r="EVG34" s="1298"/>
      <c r="EVH34" s="1298"/>
      <c r="EVI34" s="1298"/>
      <c r="EVJ34" s="1298"/>
      <c r="EVK34" s="1298"/>
      <c r="EVL34" s="1298"/>
      <c r="EVM34" s="1298"/>
      <c r="EVN34" s="1298"/>
      <c r="EVO34" s="1298"/>
      <c r="EVP34" s="1298"/>
      <c r="EVQ34" s="1298"/>
      <c r="EVR34" s="1298"/>
      <c r="EVS34" s="1298"/>
      <c r="EVT34" s="1298"/>
      <c r="EVU34" s="1298"/>
      <c r="EVV34" s="1298"/>
      <c r="EVW34" s="1298"/>
      <c r="EVX34" s="1298"/>
      <c r="EVY34" s="1298"/>
      <c r="EVZ34" s="1298"/>
      <c r="EWA34" s="1298"/>
      <c r="EWB34" s="1298"/>
      <c r="EWC34" s="1298"/>
      <c r="EWD34" s="1298"/>
      <c r="EWE34" s="1298"/>
      <c r="EWF34" s="1298"/>
      <c r="EWG34" s="1298"/>
      <c r="EWH34" s="1298"/>
      <c r="EWI34" s="1298"/>
      <c r="EWJ34" s="1298"/>
      <c r="EWK34" s="1298"/>
      <c r="EWL34" s="1298"/>
      <c r="EWM34" s="1298"/>
      <c r="EWN34" s="1298"/>
      <c r="EWO34" s="1298"/>
      <c r="EWP34" s="1298"/>
      <c r="EWQ34" s="1298"/>
      <c r="EWR34" s="1298"/>
      <c r="EWS34" s="1298"/>
      <c r="EWT34" s="1298"/>
      <c r="EWU34" s="1298"/>
      <c r="EWV34" s="1298"/>
      <c r="EWW34" s="1298"/>
      <c r="EWX34" s="1298"/>
      <c r="EWY34" s="1298"/>
      <c r="EWZ34" s="1298"/>
      <c r="EXA34" s="1298"/>
      <c r="EXB34" s="1298"/>
      <c r="EXC34" s="1298"/>
      <c r="EXD34" s="1298"/>
      <c r="EXE34" s="1298"/>
      <c r="EXF34" s="1298"/>
      <c r="EXG34" s="1298"/>
      <c r="EXH34" s="1298"/>
      <c r="EXI34" s="1298"/>
      <c r="EXJ34" s="1298"/>
      <c r="EXK34" s="1298"/>
      <c r="EXL34" s="1298"/>
      <c r="EXM34" s="1298"/>
      <c r="EXN34" s="1298"/>
      <c r="EXO34" s="1298"/>
      <c r="EXP34" s="1298"/>
      <c r="EXQ34" s="1298"/>
      <c r="EXR34" s="1298"/>
      <c r="EXS34" s="1298"/>
      <c r="EXT34" s="1298"/>
      <c r="EXU34" s="1298"/>
      <c r="EXV34" s="1298"/>
      <c r="EXW34" s="1298"/>
      <c r="EXX34" s="1298"/>
      <c r="EXY34" s="1298"/>
      <c r="EXZ34" s="1298"/>
      <c r="EYA34" s="1298"/>
      <c r="EYB34" s="1298"/>
      <c r="EYC34" s="1298"/>
      <c r="EYD34" s="1298"/>
      <c r="EYE34" s="1298"/>
      <c r="EYF34" s="1298"/>
      <c r="EYG34" s="1298"/>
      <c r="EYH34" s="1298"/>
      <c r="EYI34" s="1298"/>
      <c r="EYJ34" s="1298"/>
      <c r="EYK34" s="1298"/>
      <c r="EYL34" s="1298"/>
      <c r="EYM34" s="1298"/>
      <c r="EYN34" s="1298"/>
      <c r="EYO34" s="1298"/>
      <c r="EYP34" s="1298"/>
      <c r="EYQ34" s="1298"/>
      <c r="EYR34" s="1298"/>
      <c r="EYS34" s="1298"/>
      <c r="EYT34" s="1298"/>
      <c r="EYU34" s="1298"/>
      <c r="EYV34" s="1298"/>
      <c r="EYW34" s="1298"/>
      <c r="EYX34" s="1298"/>
      <c r="EYY34" s="1298"/>
      <c r="EYZ34" s="1298"/>
      <c r="EZA34" s="1298"/>
      <c r="EZB34" s="1298"/>
      <c r="EZC34" s="1298"/>
      <c r="EZD34" s="1298"/>
      <c r="EZE34" s="1298"/>
      <c r="EZF34" s="1298"/>
      <c r="EZG34" s="1298"/>
      <c r="EZH34" s="1298"/>
      <c r="EZI34" s="1298"/>
      <c r="EZJ34" s="1298"/>
      <c r="EZK34" s="1298"/>
      <c r="EZL34" s="1298"/>
      <c r="EZM34" s="1298"/>
      <c r="EZN34" s="1298"/>
      <c r="EZO34" s="1298"/>
      <c r="EZP34" s="1298"/>
      <c r="EZQ34" s="1298"/>
      <c r="EZR34" s="1298"/>
      <c r="EZS34" s="1298"/>
      <c r="EZT34" s="1298"/>
      <c r="EZU34" s="1298"/>
      <c r="EZV34" s="1298"/>
      <c r="EZW34" s="1298"/>
      <c r="EZX34" s="1298"/>
      <c r="EZY34" s="1298"/>
      <c r="EZZ34" s="1298"/>
      <c r="FAA34" s="1298"/>
      <c r="FAB34" s="1298"/>
      <c r="FAC34" s="1298"/>
      <c r="FAD34" s="1298"/>
      <c r="FAE34" s="1298"/>
      <c r="FAF34" s="1298"/>
      <c r="FAG34" s="1298"/>
      <c r="FAH34" s="1298"/>
      <c r="FAI34" s="1298"/>
      <c r="FAJ34" s="1298"/>
      <c r="FAK34" s="1298"/>
      <c r="FAL34" s="1298"/>
      <c r="FAM34" s="1298"/>
      <c r="FAN34" s="1298"/>
      <c r="FAO34" s="1298"/>
      <c r="FAP34" s="1298"/>
      <c r="FAQ34" s="1298"/>
      <c r="FAR34" s="1298"/>
      <c r="FAS34" s="1298"/>
      <c r="FAT34" s="1298"/>
      <c r="FAU34" s="1298"/>
      <c r="FAV34" s="1298"/>
      <c r="FAW34" s="1298"/>
      <c r="FAX34" s="1298"/>
      <c r="FAY34" s="1298"/>
      <c r="FAZ34" s="1298"/>
      <c r="FBA34" s="1298"/>
      <c r="FBB34" s="1298"/>
      <c r="FBC34" s="1298"/>
      <c r="FBD34" s="1298"/>
      <c r="FBE34" s="1298"/>
      <c r="FBF34" s="1298"/>
      <c r="FBG34" s="1298"/>
      <c r="FBH34" s="1298"/>
      <c r="FBI34" s="1298"/>
      <c r="FBJ34" s="1298"/>
      <c r="FBK34" s="1298"/>
      <c r="FBL34" s="1298"/>
      <c r="FBM34" s="1298"/>
      <c r="FBN34" s="1298"/>
      <c r="FBO34" s="1298"/>
      <c r="FBP34" s="1298"/>
      <c r="FBQ34" s="1298"/>
      <c r="FBR34" s="1298"/>
      <c r="FBS34" s="1298"/>
      <c r="FBT34" s="1298"/>
      <c r="FBU34" s="1298"/>
      <c r="FBV34" s="1298"/>
      <c r="FBW34" s="1298"/>
      <c r="FBX34" s="1298"/>
      <c r="FBY34" s="1298"/>
      <c r="FBZ34" s="1298"/>
      <c r="FCA34" s="1298"/>
      <c r="FCB34" s="1298"/>
      <c r="FCC34" s="1298"/>
      <c r="FCD34" s="1298"/>
      <c r="FCE34" s="1298"/>
      <c r="FCF34" s="1298"/>
      <c r="FCG34" s="1298"/>
      <c r="FCH34" s="1298"/>
      <c r="FCI34" s="1298"/>
      <c r="FCJ34" s="1298"/>
      <c r="FCK34" s="1298"/>
      <c r="FCL34" s="1298"/>
      <c r="FCM34" s="1298"/>
      <c r="FCN34" s="1298"/>
      <c r="FCO34" s="1298"/>
      <c r="FCP34" s="1298"/>
      <c r="FCQ34" s="1298"/>
      <c r="FCR34" s="1298"/>
      <c r="FCS34" s="1298"/>
      <c r="FCT34" s="1298"/>
      <c r="FCU34" s="1298"/>
      <c r="FCV34" s="1298"/>
      <c r="FCW34" s="1298"/>
      <c r="FCX34" s="1298"/>
      <c r="FCY34" s="1298"/>
      <c r="FCZ34" s="1298"/>
      <c r="FDA34" s="1298"/>
      <c r="FDB34" s="1298"/>
      <c r="FDC34" s="1298"/>
      <c r="FDD34" s="1298"/>
      <c r="FDE34" s="1298"/>
      <c r="FDF34" s="1298"/>
      <c r="FDG34" s="1298"/>
      <c r="FDH34" s="1298"/>
      <c r="FDI34" s="1298"/>
      <c r="FDJ34" s="1298"/>
      <c r="FDK34" s="1298"/>
      <c r="FDL34" s="1298"/>
      <c r="FDM34" s="1298"/>
      <c r="FDN34" s="1298"/>
      <c r="FDO34" s="1298"/>
      <c r="FDP34" s="1298"/>
      <c r="FDQ34" s="1298"/>
      <c r="FDR34" s="1298"/>
      <c r="FDS34" s="1298"/>
      <c r="FDT34" s="1298"/>
      <c r="FDU34" s="1298"/>
      <c r="FDV34" s="1298"/>
      <c r="FDW34" s="1298"/>
      <c r="FDX34" s="1298"/>
      <c r="FDY34" s="1298"/>
      <c r="FDZ34" s="1298"/>
      <c r="FEA34" s="1298"/>
      <c r="FEB34" s="1298"/>
      <c r="FEC34" s="1298"/>
      <c r="FED34" s="1298"/>
      <c r="FEE34" s="1298"/>
      <c r="FEF34" s="1298"/>
      <c r="FEG34" s="1298"/>
      <c r="FEH34" s="1298"/>
      <c r="FEI34" s="1298"/>
      <c r="FEJ34" s="1298"/>
      <c r="FEK34" s="1298"/>
      <c r="FEL34" s="1298"/>
      <c r="FEM34" s="1298"/>
      <c r="FEN34" s="1298"/>
      <c r="FEO34" s="1298"/>
      <c r="FEP34" s="1298"/>
      <c r="FEQ34" s="1298"/>
      <c r="FER34" s="1298"/>
      <c r="FES34" s="1298"/>
      <c r="FET34" s="1298"/>
      <c r="FEU34" s="1298"/>
      <c r="FEV34" s="1298"/>
      <c r="FEW34" s="1298"/>
      <c r="FEX34" s="1298"/>
      <c r="FEY34" s="1298"/>
      <c r="FEZ34" s="1298"/>
      <c r="FFA34" s="1298"/>
      <c r="FFB34" s="1298"/>
      <c r="FFC34" s="1298"/>
      <c r="FFD34" s="1298"/>
      <c r="FFE34" s="1298"/>
      <c r="FFF34" s="1298"/>
      <c r="FFG34" s="1298"/>
      <c r="FFH34" s="1298"/>
      <c r="FFI34" s="1298"/>
      <c r="FFJ34" s="1298"/>
      <c r="FFK34" s="1298"/>
      <c r="FFL34" s="1298"/>
      <c r="FFM34" s="1298"/>
      <c r="FFN34" s="1298"/>
      <c r="FFO34" s="1298"/>
      <c r="FFP34" s="1298"/>
      <c r="FFQ34" s="1298"/>
      <c r="FFR34" s="1298"/>
      <c r="FFS34" s="1298"/>
      <c r="FFT34" s="1298"/>
      <c r="FFU34" s="1298"/>
      <c r="FFV34" s="1298"/>
      <c r="FFW34" s="1298"/>
      <c r="FFX34" s="1298"/>
      <c r="FFY34" s="1298"/>
      <c r="FFZ34" s="1298"/>
      <c r="FGA34" s="1298"/>
      <c r="FGB34" s="1298"/>
      <c r="FGC34" s="1298"/>
      <c r="FGD34" s="1298"/>
      <c r="FGE34" s="1298"/>
      <c r="FGF34" s="1298"/>
      <c r="FGG34" s="1298"/>
      <c r="FGH34" s="1298"/>
      <c r="FGI34" s="1298"/>
      <c r="FGJ34" s="1298"/>
      <c r="FGK34" s="1298"/>
      <c r="FGL34" s="1298"/>
      <c r="FGM34" s="1298"/>
      <c r="FGN34" s="1298"/>
      <c r="FGO34" s="1298"/>
      <c r="FGP34" s="1298"/>
      <c r="FGQ34" s="1298"/>
      <c r="FGR34" s="1298"/>
      <c r="FGS34" s="1298"/>
      <c r="FGT34" s="1298"/>
      <c r="FGU34" s="1298"/>
      <c r="FGV34" s="1298"/>
      <c r="FGW34" s="1298"/>
      <c r="FGX34" s="1298"/>
      <c r="FGY34" s="1298"/>
      <c r="FGZ34" s="1298"/>
      <c r="FHA34" s="1298"/>
      <c r="FHB34" s="1298"/>
      <c r="FHC34" s="1298"/>
      <c r="FHD34" s="1298"/>
      <c r="FHE34" s="1298"/>
      <c r="FHF34" s="1298"/>
      <c r="FHG34" s="1298"/>
      <c r="FHH34" s="1298"/>
      <c r="FHI34" s="1298"/>
      <c r="FHJ34" s="1298"/>
      <c r="FHK34" s="1298"/>
      <c r="FHL34" s="1298"/>
      <c r="FHM34" s="1298"/>
      <c r="FHN34" s="1298"/>
      <c r="FHO34" s="1298"/>
      <c r="FHP34" s="1298"/>
      <c r="FHQ34" s="1298"/>
      <c r="FHR34" s="1298"/>
      <c r="FHS34" s="1298"/>
      <c r="FHT34" s="1298"/>
      <c r="FHU34" s="1298"/>
      <c r="FHV34" s="1298"/>
      <c r="FHW34" s="1298"/>
      <c r="FHX34" s="1298"/>
      <c r="FHY34" s="1298"/>
      <c r="FHZ34" s="1298"/>
      <c r="FIA34" s="1298"/>
      <c r="FIB34" s="1298"/>
      <c r="FIC34" s="1298"/>
      <c r="FID34" s="1298"/>
      <c r="FIE34" s="1298"/>
      <c r="FIF34" s="1298"/>
      <c r="FIG34" s="1298"/>
      <c r="FIH34" s="1298"/>
      <c r="FII34" s="1298"/>
      <c r="FIJ34" s="1298"/>
      <c r="FIK34" s="1298"/>
      <c r="FIL34" s="1298"/>
      <c r="FIM34" s="1298"/>
      <c r="FIN34" s="1298"/>
      <c r="FIO34" s="1298"/>
      <c r="FIP34" s="1298"/>
      <c r="FIQ34" s="1298"/>
      <c r="FIR34" s="1298"/>
      <c r="FIS34" s="1298"/>
      <c r="FIT34" s="1298"/>
      <c r="FIU34" s="1298"/>
      <c r="FIV34" s="1298"/>
      <c r="FIW34" s="1298"/>
      <c r="FIX34" s="1298"/>
      <c r="FIY34" s="1298"/>
      <c r="FIZ34" s="1298"/>
      <c r="FJA34" s="1298"/>
      <c r="FJB34" s="1298"/>
      <c r="FJC34" s="1298"/>
      <c r="FJD34" s="1298"/>
      <c r="FJE34" s="1298"/>
      <c r="FJF34" s="1298"/>
      <c r="FJG34" s="1298"/>
      <c r="FJH34" s="1298"/>
      <c r="FJI34" s="1298"/>
      <c r="FJJ34" s="1298"/>
      <c r="FJK34" s="1298"/>
      <c r="FJL34" s="1298"/>
      <c r="FJM34" s="1298"/>
      <c r="FJN34" s="1298"/>
      <c r="FJO34" s="1298"/>
      <c r="FJP34" s="1298"/>
      <c r="FJQ34" s="1298"/>
      <c r="FJR34" s="1298"/>
      <c r="FJS34" s="1298"/>
      <c r="FJT34" s="1298"/>
      <c r="FJU34" s="1298"/>
      <c r="FJV34" s="1298"/>
      <c r="FJW34" s="1298"/>
      <c r="FJX34" s="1298"/>
      <c r="FJY34" s="1298"/>
      <c r="FJZ34" s="1298"/>
      <c r="FKA34" s="1298"/>
      <c r="FKB34" s="1298"/>
      <c r="FKC34" s="1298"/>
      <c r="FKD34" s="1298"/>
      <c r="FKE34" s="1298"/>
      <c r="FKF34" s="1298"/>
      <c r="FKG34" s="1298"/>
      <c r="FKH34" s="1298"/>
      <c r="FKI34" s="1298"/>
      <c r="FKJ34" s="1298"/>
      <c r="FKK34" s="1298"/>
      <c r="FKL34" s="1298"/>
      <c r="FKM34" s="1298"/>
      <c r="FKN34" s="1298"/>
      <c r="FKO34" s="1298"/>
      <c r="FKP34" s="1298"/>
      <c r="FKQ34" s="1298"/>
      <c r="FKR34" s="1298"/>
      <c r="FKS34" s="1298"/>
      <c r="FKT34" s="1298"/>
      <c r="FKU34" s="1298"/>
      <c r="FKV34" s="1298"/>
      <c r="FKW34" s="1298"/>
      <c r="FKX34" s="1298"/>
      <c r="FKY34" s="1298"/>
      <c r="FKZ34" s="1298"/>
      <c r="FLA34" s="1298"/>
      <c r="FLB34" s="1298"/>
      <c r="FLC34" s="1298"/>
      <c r="FLD34" s="1298"/>
      <c r="FLE34" s="1298"/>
      <c r="FLF34" s="1298"/>
      <c r="FLG34" s="1298"/>
      <c r="FLH34" s="1298"/>
      <c r="FLI34" s="1298"/>
      <c r="FLJ34" s="1298"/>
      <c r="FLK34" s="1298"/>
      <c r="FLL34" s="1298"/>
      <c r="FLM34" s="1298"/>
      <c r="FLN34" s="1298"/>
      <c r="FLO34" s="1298"/>
      <c r="FLP34" s="1298"/>
      <c r="FLQ34" s="1298"/>
      <c r="FLR34" s="1298"/>
      <c r="FLS34" s="1298"/>
      <c r="FLT34" s="1298"/>
      <c r="FLU34" s="1298"/>
      <c r="FLV34" s="1298"/>
      <c r="FLW34" s="1298"/>
      <c r="FLX34" s="1298"/>
      <c r="FLY34" s="1298"/>
      <c r="FLZ34" s="1298"/>
      <c r="FMA34" s="1298"/>
      <c r="FMB34" s="1298"/>
      <c r="FMC34" s="1298"/>
      <c r="FMD34" s="1298"/>
      <c r="FME34" s="1298"/>
      <c r="FMF34" s="1298"/>
      <c r="FMG34" s="1298"/>
      <c r="FMH34" s="1298"/>
      <c r="FMI34" s="1298"/>
      <c r="FMJ34" s="1298"/>
      <c r="FMK34" s="1298"/>
      <c r="FML34" s="1298"/>
      <c r="FMM34" s="1298"/>
      <c r="FMN34" s="1298"/>
      <c r="FMO34" s="1298"/>
      <c r="FMP34" s="1298"/>
      <c r="FMQ34" s="1298"/>
      <c r="FMR34" s="1298"/>
      <c r="FMS34" s="1298"/>
      <c r="FMT34" s="1298"/>
      <c r="FMU34" s="1298"/>
      <c r="FMV34" s="1298"/>
      <c r="FMW34" s="1298"/>
      <c r="FMX34" s="1298"/>
      <c r="FMY34" s="1298"/>
      <c r="FMZ34" s="1298"/>
      <c r="FNA34" s="1298"/>
      <c r="FNB34" s="1298"/>
      <c r="FNC34" s="1298"/>
      <c r="FND34" s="1298"/>
      <c r="FNE34" s="1298"/>
      <c r="FNF34" s="1298"/>
      <c r="FNG34" s="1298"/>
      <c r="FNH34" s="1298"/>
      <c r="FNI34" s="1298"/>
      <c r="FNJ34" s="1298"/>
      <c r="FNK34" s="1298"/>
      <c r="FNL34" s="1298"/>
      <c r="FNM34" s="1298"/>
      <c r="FNN34" s="1298"/>
      <c r="FNO34" s="1298"/>
      <c r="FNP34" s="1298"/>
      <c r="FNQ34" s="1298"/>
      <c r="FNR34" s="1298"/>
      <c r="FNS34" s="1298"/>
      <c r="FNT34" s="1298"/>
      <c r="FNU34" s="1298"/>
      <c r="FNV34" s="1298"/>
      <c r="FNW34" s="1298"/>
      <c r="FNX34" s="1298"/>
      <c r="FNY34" s="1298"/>
      <c r="FNZ34" s="1298"/>
      <c r="FOA34" s="1298"/>
      <c r="FOB34" s="1298"/>
      <c r="FOC34" s="1298"/>
      <c r="FOD34" s="1298"/>
      <c r="FOE34" s="1298"/>
      <c r="FOF34" s="1298"/>
      <c r="FOG34" s="1298"/>
      <c r="FOH34" s="1298"/>
      <c r="FOI34" s="1298"/>
      <c r="FOJ34" s="1298"/>
      <c r="FOK34" s="1298"/>
      <c r="FOL34" s="1298"/>
      <c r="FOM34" s="1298"/>
      <c r="FON34" s="1298"/>
      <c r="FOO34" s="1298"/>
      <c r="FOP34" s="1298"/>
      <c r="FOQ34" s="1298"/>
      <c r="FOR34" s="1298"/>
      <c r="FOS34" s="1298"/>
      <c r="FOT34" s="1298"/>
      <c r="FOU34" s="1298"/>
      <c r="FOV34" s="1298"/>
      <c r="FOW34" s="1298"/>
      <c r="FOX34" s="1298"/>
      <c r="FOY34" s="1298"/>
      <c r="FOZ34" s="1298"/>
      <c r="FPA34" s="1298"/>
      <c r="FPB34" s="1298"/>
      <c r="FPC34" s="1298"/>
      <c r="FPD34" s="1298"/>
      <c r="FPE34" s="1298"/>
      <c r="FPF34" s="1298"/>
      <c r="FPG34" s="1298"/>
      <c r="FPH34" s="1298"/>
      <c r="FPI34" s="1298"/>
      <c r="FPJ34" s="1298"/>
      <c r="FPK34" s="1298"/>
      <c r="FPL34" s="1298"/>
      <c r="FPM34" s="1298"/>
      <c r="FPN34" s="1298"/>
      <c r="FPO34" s="1298"/>
      <c r="FPP34" s="1298"/>
      <c r="FPQ34" s="1298"/>
      <c r="FPR34" s="1298"/>
      <c r="FPS34" s="1298"/>
      <c r="FPT34" s="1298"/>
      <c r="FPU34" s="1298"/>
      <c r="FPV34" s="1298"/>
      <c r="FPW34" s="1298"/>
      <c r="FPX34" s="1298"/>
      <c r="FPY34" s="1298"/>
      <c r="FPZ34" s="1298"/>
      <c r="FQA34" s="1298"/>
      <c r="FQB34" s="1298"/>
      <c r="FQC34" s="1298"/>
      <c r="FQD34" s="1298"/>
      <c r="FQE34" s="1298"/>
      <c r="FQF34" s="1298"/>
      <c r="FQG34" s="1298"/>
      <c r="FQH34" s="1298"/>
      <c r="FQI34" s="1298"/>
      <c r="FQJ34" s="1298"/>
      <c r="FQK34" s="1298"/>
      <c r="FQL34" s="1298"/>
      <c r="FQM34" s="1298"/>
      <c r="FQN34" s="1298"/>
      <c r="FQO34" s="1298"/>
      <c r="FQP34" s="1298"/>
      <c r="FQQ34" s="1298"/>
      <c r="FQR34" s="1298"/>
      <c r="FQS34" s="1298"/>
      <c r="FQT34" s="1298"/>
      <c r="FQU34" s="1298"/>
      <c r="FQV34" s="1298"/>
      <c r="FQW34" s="1298"/>
      <c r="FQX34" s="1298"/>
      <c r="FQY34" s="1298"/>
      <c r="FQZ34" s="1298"/>
      <c r="FRA34" s="1298"/>
      <c r="FRB34" s="1298"/>
      <c r="FRC34" s="1298"/>
      <c r="FRD34" s="1298"/>
      <c r="FRE34" s="1298"/>
      <c r="FRF34" s="1298"/>
      <c r="FRG34" s="1298"/>
      <c r="FRH34" s="1298"/>
      <c r="FRI34" s="1298"/>
      <c r="FRJ34" s="1298"/>
      <c r="FRK34" s="1298"/>
      <c r="FRL34" s="1298"/>
      <c r="FRM34" s="1298"/>
      <c r="FRN34" s="1298"/>
      <c r="FRO34" s="1298"/>
      <c r="FRP34" s="1298"/>
      <c r="FRQ34" s="1298"/>
      <c r="FRR34" s="1298"/>
      <c r="FRS34" s="1298"/>
      <c r="FRT34" s="1298"/>
      <c r="FRU34" s="1298"/>
      <c r="FRV34" s="1298"/>
      <c r="FRW34" s="1298"/>
      <c r="FRX34" s="1298"/>
      <c r="FRY34" s="1298"/>
      <c r="FRZ34" s="1298"/>
      <c r="FSA34" s="1298"/>
      <c r="FSB34" s="1298"/>
      <c r="FSC34" s="1298"/>
      <c r="FSD34" s="1298"/>
      <c r="FSE34" s="1298"/>
      <c r="FSF34" s="1298"/>
      <c r="FSG34" s="1298"/>
      <c r="FSH34" s="1298"/>
      <c r="FSI34" s="1298"/>
      <c r="FSJ34" s="1298"/>
      <c r="FSK34" s="1298"/>
      <c r="FSL34" s="1298"/>
      <c r="FSM34" s="1298"/>
      <c r="FSN34" s="1298"/>
      <c r="FSO34" s="1298"/>
      <c r="FSP34" s="1298"/>
      <c r="FSQ34" s="1298"/>
      <c r="FSR34" s="1298"/>
      <c r="FSS34" s="1298"/>
      <c r="FST34" s="1298"/>
      <c r="FSU34" s="1298"/>
      <c r="FSV34" s="1298"/>
      <c r="FSW34" s="1298"/>
      <c r="FSX34" s="1298"/>
      <c r="FSY34" s="1298"/>
      <c r="FSZ34" s="1298"/>
      <c r="FTA34" s="1298"/>
      <c r="FTB34" s="1298"/>
      <c r="FTC34" s="1298"/>
      <c r="FTD34" s="1298"/>
      <c r="FTE34" s="1298"/>
      <c r="FTF34" s="1298"/>
      <c r="FTG34" s="1298"/>
      <c r="FTH34" s="1298"/>
      <c r="FTI34" s="1298"/>
      <c r="FTJ34" s="1298"/>
      <c r="FTK34" s="1298"/>
      <c r="FTL34" s="1298"/>
      <c r="FTM34" s="1298"/>
      <c r="FTN34" s="1298"/>
      <c r="FTO34" s="1298"/>
      <c r="FTP34" s="1298"/>
      <c r="FTQ34" s="1298"/>
      <c r="FTR34" s="1298"/>
      <c r="FTS34" s="1298"/>
      <c r="FTT34" s="1298"/>
      <c r="FTU34" s="1298"/>
      <c r="FTV34" s="1298"/>
      <c r="FTW34" s="1298"/>
      <c r="FTX34" s="1298"/>
      <c r="FTY34" s="1298"/>
      <c r="FTZ34" s="1298"/>
      <c r="FUA34" s="1298"/>
      <c r="FUB34" s="1298"/>
      <c r="FUC34" s="1298"/>
      <c r="FUD34" s="1298"/>
      <c r="FUE34" s="1298"/>
      <c r="FUF34" s="1298"/>
      <c r="FUG34" s="1298"/>
      <c r="FUH34" s="1298"/>
      <c r="FUI34" s="1298"/>
      <c r="FUJ34" s="1298"/>
      <c r="FUK34" s="1298"/>
      <c r="FUL34" s="1298"/>
      <c r="FUM34" s="1298"/>
      <c r="FUN34" s="1298"/>
      <c r="FUO34" s="1298"/>
      <c r="FUP34" s="1298"/>
      <c r="FUQ34" s="1298"/>
      <c r="FUR34" s="1298"/>
      <c r="FUS34" s="1298"/>
      <c r="FUT34" s="1298"/>
      <c r="FUU34" s="1298"/>
      <c r="FUV34" s="1298"/>
      <c r="FUW34" s="1298"/>
      <c r="FUX34" s="1298"/>
      <c r="FUY34" s="1298"/>
      <c r="FUZ34" s="1298"/>
      <c r="FVA34" s="1298"/>
      <c r="FVB34" s="1298"/>
      <c r="FVC34" s="1298"/>
      <c r="FVD34" s="1298"/>
      <c r="FVE34" s="1298"/>
      <c r="FVF34" s="1298"/>
      <c r="FVG34" s="1298"/>
      <c r="FVH34" s="1298"/>
      <c r="FVI34" s="1298"/>
      <c r="FVJ34" s="1298"/>
      <c r="FVK34" s="1298"/>
      <c r="FVL34" s="1298"/>
      <c r="FVM34" s="1298"/>
      <c r="FVN34" s="1298"/>
      <c r="FVO34" s="1298"/>
      <c r="FVP34" s="1298"/>
      <c r="FVQ34" s="1298"/>
      <c r="FVR34" s="1298"/>
      <c r="FVS34" s="1298"/>
      <c r="FVT34" s="1298"/>
      <c r="FVU34" s="1298"/>
      <c r="FVV34" s="1298"/>
      <c r="FVW34" s="1298"/>
      <c r="FVX34" s="1298"/>
      <c r="FVY34" s="1298"/>
      <c r="FVZ34" s="1298"/>
      <c r="FWA34" s="1298"/>
      <c r="FWB34" s="1298"/>
      <c r="FWC34" s="1298"/>
      <c r="FWD34" s="1298"/>
      <c r="FWE34" s="1298"/>
      <c r="FWF34" s="1298"/>
      <c r="FWG34" s="1298"/>
      <c r="FWH34" s="1298"/>
      <c r="FWI34" s="1298"/>
      <c r="FWJ34" s="1298"/>
      <c r="FWK34" s="1298"/>
      <c r="FWL34" s="1298"/>
      <c r="FWM34" s="1298"/>
      <c r="FWN34" s="1298"/>
      <c r="FWO34" s="1298"/>
      <c r="FWP34" s="1298"/>
      <c r="FWQ34" s="1298"/>
      <c r="FWR34" s="1298"/>
      <c r="FWS34" s="1298"/>
      <c r="FWT34" s="1298"/>
      <c r="FWU34" s="1298"/>
      <c r="FWV34" s="1298"/>
      <c r="FWW34" s="1298"/>
      <c r="FWX34" s="1298"/>
      <c r="FWY34" s="1298"/>
      <c r="FWZ34" s="1298"/>
      <c r="FXA34" s="1298"/>
      <c r="FXB34" s="1298"/>
      <c r="FXC34" s="1298"/>
      <c r="FXD34" s="1298"/>
      <c r="FXE34" s="1298"/>
      <c r="FXF34" s="1298"/>
      <c r="FXG34" s="1298"/>
      <c r="FXH34" s="1298"/>
      <c r="FXI34" s="1298"/>
      <c r="FXJ34" s="1298"/>
      <c r="FXK34" s="1298"/>
      <c r="FXL34" s="1298"/>
      <c r="FXM34" s="1298"/>
      <c r="FXN34" s="1298"/>
      <c r="FXO34" s="1298"/>
      <c r="FXP34" s="1298"/>
      <c r="FXQ34" s="1298"/>
      <c r="FXR34" s="1298"/>
      <c r="FXS34" s="1298"/>
      <c r="FXT34" s="1298"/>
      <c r="FXU34" s="1298"/>
      <c r="FXV34" s="1298"/>
      <c r="FXW34" s="1298"/>
      <c r="FXX34" s="1298"/>
      <c r="FXY34" s="1298"/>
      <c r="FXZ34" s="1298"/>
      <c r="FYA34" s="1298"/>
      <c r="FYB34" s="1298"/>
      <c r="FYC34" s="1298"/>
      <c r="FYD34" s="1298"/>
      <c r="FYE34" s="1298"/>
      <c r="FYF34" s="1298"/>
      <c r="FYG34" s="1298"/>
      <c r="FYH34" s="1298"/>
      <c r="FYI34" s="1298"/>
      <c r="FYJ34" s="1298"/>
      <c r="FYK34" s="1298"/>
      <c r="FYL34" s="1298"/>
      <c r="FYM34" s="1298"/>
      <c r="FYN34" s="1298"/>
      <c r="FYO34" s="1298"/>
      <c r="FYP34" s="1298"/>
      <c r="FYQ34" s="1298"/>
      <c r="FYR34" s="1298"/>
      <c r="FYS34" s="1298"/>
      <c r="FYT34" s="1298"/>
      <c r="FYU34" s="1298"/>
      <c r="FYV34" s="1298"/>
      <c r="FYW34" s="1298"/>
      <c r="FYX34" s="1298"/>
      <c r="FYY34" s="1298"/>
      <c r="FYZ34" s="1298"/>
      <c r="FZA34" s="1298"/>
      <c r="FZB34" s="1298"/>
      <c r="FZC34" s="1298"/>
      <c r="FZD34" s="1298"/>
      <c r="FZE34" s="1298"/>
      <c r="FZF34" s="1298"/>
      <c r="FZG34" s="1298"/>
      <c r="FZH34" s="1298"/>
      <c r="FZI34" s="1298"/>
      <c r="FZJ34" s="1298"/>
      <c r="FZK34" s="1298"/>
      <c r="FZL34" s="1298"/>
      <c r="FZM34" s="1298"/>
      <c r="FZN34" s="1298"/>
      <c r="FZO34" s="1298"/>
      <c r="FZP34" s="1298"/>
      <c r="FZQ34" s="1298"/>
      <c r="FZR34" s="1298"/>
      <c r="FZS34" s="1298"/>
      <c r="FZT34" s="1298"/>
      <c r="FZU34" s="1298"/>
      <c r="FZV34" s="1298"/>
      <c r="FZW34" s="1298"/>
      <c r="FZX34" s="1298"/>
      <c r="FZY34" s="1298"/>
      <c r="FZZ34" s="1298"/>
      <c r="GAA34" s="1298"/>
      <c r="GAB34" s="1298"/>
      <c r="GAC34" s="1298"/>
      <c r="GAD34" s="1298"/>
      <c r="GAE34" s="1298"/>
      <c r="GAF34" s="1298"/>
      <c r="GAG34" s="1298"/>
      <c r="GAH34" s="1298"/>
      <c r="GAI34" s="1298"/>
      <c r="GAJ34" s="1298"/>
      <c r="GAK34" s="1298"/>
      <c r="GAL34" s="1298"/>
      <c r="GAM34" s="1298"/>
      <c r="GAN34" s="1298"/>
      <c r="GAO34" s="1298"/>
      <c r="GAP34" s="1298"/>
      <c r="GAQ34" s="1298"/>
      <c r="GAR34" s="1298"/>
      <c r="GAS34" s="1298"/>
      <c r="GAT34" s="1298"/>
      <c r="GAU34" s="1298"/>
      <c r="GAV34" s="1298"/>
      <c r="GAW34" s="1298"/>
      <c r="GAX34" s="1298"/>
      <c r="GAY34" s="1298"/>
      <c r="GAZ34" s="1298"/>
      <c r="GBA34" s="1298"/>
      <c r="GBB34" s="1298"/>
      <c r="GBC34" s="1298"/>
      <c r="GBD34" s="1298"/>
      <c r="GBE34" s="1298"/>
      <c r="GBF34" s="1298"/>
      <c r="GBG34" s="1298"/>
      <c r="GBH34" s="1298"/>
      <c r="GBI34" s="1298"/>
      <c r="GBJ34" s="1298"/>
      <c r="GBK34" s="1298"/>
      <c r="GBL34" s="1298"/>
      <c r="GBM34" s="1298"/>
      <c r="GBN34" s="1298"/>
      <c r="GBO34" s="1298"/>
      <c r="GBP34" s="1298"/>
      <c r="GBQ34" s="1298"/>
      <c r="GBR34" s="1298"/>
      <c r="GBS34" s="1298"/>
      <c r="GBT34" s="1298"/>
      <c r="GBU34" s="1298"/>
      <c r="GBV34" s="1298"/>
      <c r="GBW34" s="1298"/>
      <c r="GBX34" s="1298"/>
      <c r="GBY34" s="1298"/>
      <c r="GBZ34" s="1298"/>
      <c r="GCA34" s="1298"/>
      <c r="GCB34" s="1298"/>
      <c r="GCC34" s="1298"/>
      <c r="GCD34" s="1298"/>
      <c r="GCE34" s="1298"/>
      <c r="GCF34" s="1298"/>
      <c r="GCG34" s="1298"/>
      <c r="GCH34" s="1298"/>
      <c r="GCI34" s="1298"/>
      <c r="GCJ34" s="1298"/>
      <c r="GCK34" s="1298"/>
      <c r="GCL34" s="1298"/>
      <c r="GCM34" s="1298"/>
      <c r="GCN34" s="1298"/>
      <c r="GCO34" s="1298"/>
      <c r="GCP34" s="1298"/>
      <c r="GCQ34" s="1298"/>
      <c r="GCR34" s="1298"/>
      <c r="GCS34" s="1298"/>
      <c r="GCT34" s="1298"/>
      <c r="GCU34" s="1298"/>
      <c r="GCV34" s="1298"/>
      <c r="GCW34" s="1298"/>
      <c r="GCX34" s="1298"/>
      <c r="GCY34" s="1298"/>
      <c r="GCZ34" s="1298"/>
      <c r="GDA34" s="1298"/>
      <c r="GDB34" s="1298"/>
      <c r="GDC34" s="1298"/>
      <c r="GDD34" s="1298"/>
      <c r="GDE34" s="1298"/>
      <c r="GDF34" s="1298"/>
      <c r="GDG34" s="1298"/>
      <c r="GDH34" s="1298"/>
      <c r="GDI34" s="1298"/>
      <c r="GDJ34" s="1298"/>
      <c r="GDK34" s="1298"/>
      <c r="GDL34" s="1298"/>
      <c r="GDM34" s="1298"/>
      <c r="GDN34" s="1298"/>
      <c r="GDO34" s="1298"/>
      <c r="GDP34" s="1298"/>
      <c r="GDQ34" s="1298"/>
      <c r="GDR34" s="1298"/>
      <c r="GDS34" s="1298"/>
      <c r="GDT34" s="1298"/>
      <c r="GDU34" s="1298"/>
      <c r="GDV34" s="1298"/>
      <c r="GDW34" s="1298"/>
      <c r="GDX34" s="1298"/>
      <c r="GDY34" s="1298"/>
      <c r="GDZ34" s="1298"/>
      <c r="GEA34" s="1298"/>
      <c r="GEB34" s="1298"/>
      <c r="GEC34" s="1298"/>
      <c r="GED34" s="1298"/>
      <c r="GEE34" s="1298"/>
      <c r="GEF34" s="1298"/>
      <c r="GEG34" s="1298"/>
      <c r="GEH34" s="1298"/>
      <c r="GEI34" s="1298"/>
      <c r="GEJ34" s="1298"/>
      <c r="GEK34" s="1298"/>
      <c r="GEL34" s="1298"/>
      <c r="GEM34" s="1298"/>
      <c r="GEN34" s="1298"/>
      <c r="GEO34" s="1298"/>
      <c r="GEP34" s="1298"/>
      <c r="GEQ34" s="1298"/>
      <c r="GER34" s="1298"/>
      <c r="GES34" s="1298"/>
      <c r="GET34" s="1298"/>
      <c r="GEU34" s="1298"/>
      <c r="GEV34" s="1298"/>
      <c r="GEW34" s="1298"/>
      <c r="GEX34" s="1298"/>
      <c r="GEY34" s="1298"/>
      <c r="GEZ34" s="1298"/>
      <c r="GFA34" s="1298"/>
      <c r="GFB34" s="1298"/>
      <c r="GFC34" s="1298"/>
      <c r="GFD34" s="1298"/>
      <c r="GFE34" s="1298"/>
      <c r="GFF34" s="1298"/>
      <c r="GFG34" s="1298"/>
      <c r="GFH34" s="1298"/>
      <c r="GFI34" s="1298"/>
      <c r="GFJ34" s="1298"/>
      <c r="GFK34" s="1298"/>
      <c r="GFL34" s="1298"/>
      <c r="GFM34" s="1298"/>
      <c r="GFN34" s="1298"/>
      <c r="GFO34" s="1298"/>
      <c r="GFP34" s="1298"/>
      <c r="GFQ34" s="1298"/>
      <c r="GFR34" s="1298"/>
      <c r="GFS34" s="1298"/>
      <c r="GFT34" s="1298"/>
      <c r="GFU34" s="1298"/>
      <c r="GFV34" s="1298"/>
      <c r="GFW34" s="1298"/>
      <c r="GFX34" s="1298"/>
      <c r="GFY34" s="1298"/>
      <c r="GFZ34" s="1298"/>
      <c r="GGA34" s="1298"/>
      <c r="GGB34" s="1298"/>
      <c r="GGC34" s="1298"/>
      <c r="GGD34" s="1298"/>
      <c r="GGE34" s="1298"/>
      <c r="GGF34" s="1298"/>
      <c r="GGG34" s="1298"/>
      <c r="GGH34" s="1298"/>
      <c r="GGI34" s="1298"/>
      <c r="GGJ34" s="1298"/>
      <c r="GGK34" s="1298"/>
      <c r="GGL34" s="1298"/>
      <c r="GGM34" s="1298"/>
      <c r="GGN34" s="1298"/>
      <c r="GGO34" s="1298"/>
      <c r="GGP34" s="1298"/>
      <c r="GGQ34" s="1298"/>
      <c r="GGR34" s="1298"/>
      <c r="GGS34" s="1298"/>
      <c r="GGT34" s="1298"/>
      <c r="GGU34" s="1298"/>
      <c r="GGV34" s="1298"/>
      <c r="GGW34" s="1298"/>
      <c r="GGX34" s="1298"/>
      <c r="GGY34" s="1298"/>
      <c r="GGZ34" s="1298"/>
      <c r="GHA34" s="1298"/>
      <c r="GHB34" s="1298"/>
      <c r="GHC34" s="1298"/>
      <c r="GHD34" s="1298"/>
      <c r="GHE34" s="1298"/>
      <c r="GHF34" s="1298"/>
      <c r="GHG34" s="1298"/>
      <c r="GHH34" s="1298"/>
      <c r="GHI34" s="1298"/>
      <c r="GHJ34" s="1298"/>
      <c r="GHK34" s="1298"/>
      <c r="GHL34" s="1298"/>
      <c r="GHM34" s="1298"/>
      <c r="GHN34" s="1298"/>
      <c r="GHO34" s="1298"/>
      <c r="GHP34" s="1298"/>
      <c r="GHQ34" s="1298"/>
      <c r="GHR34" s="1298"/>
      <c r="GHS34" s="1298"/>
      <c r="GHT34" s="1298"/>
      <c r="GHU34" s="1298"/>
      <c r="GHV34" s="1298"/>
      <c r="GHW34" s="1298"/>
      <c r="GHX34" s="1298"/>
      <c r="GHY34" s="1298"/>
      <c r="GHZ34" s="1298"/>
      <c r="GIA34" s="1298"/>
      <c r="GIB34" s="1298"/>
      <c r="GIC34" s="1298"/>
      <c r="GID34" s="1298"/>
      <c r="GIE34" s="1298"/>
      <c r="GIF34" s="1298"/>
      <c r="GIG34" s="1298"/>
      <c r="GIH34" s="1298"/>
      <c r="GII34" s="1298"/>
      <c r="GIJ34" s="1298"/>
      <c r="GIK34" s="1298"/>
      <c r="GIL34" s="1298"/>
      <c r="GIM34" s="1298"/>
      <c r="GIN34" s="1298"/>
      <c r="GIO34" s="1298"/>
      <c r="GIP34" s="1298"/>
      <c r="GIQ34" s="1298"/>
      <c r="GIR34" s="1298"/>
      <c r="GIS34" s="1298"/>
      <c r="GIT34" s="1298"/>
      <c r="GIU34" s="1298"/>
      <c r="GIV34" s="1298"/>
      <c r="GIW34" s="1298"/>
      <c r="GIX34" s="1298"/>
      <c r="GIY34" s="1298"/>
      <c r="GIZ34" s="1298"/>
      <c r="GJA34" s="1298"/>
      <c r="GJB34" s="1298"/>
      <c r="GJC34" s="1298"/>
      <c r="GJD34" s="1298"/>
      <c r="GJE34" s="1298"/>
      <c r="GJF34" s="1298"/>
      <c r="GJG34" s="1298"/>
      <c r="GJH34" s="1298"/>
      <c r="GJI34" s="1298"/>
      <c r="GJJ34" s="1298"/>
      <c r="GJK34" s="1298"/>
      <c r="GJL34" s="1298"/>
      <c r="GJM34" s="1298"/>
      <c r="GJN34" s="1298"/>
      <c r="GJO34" s="1298"/>
      <c r="GJP34" s="1298"/>
      <c r="GJQ34" s="1298"/>
      <c r="GJR34" s="1298"/>
      <c r="GJS34" s="1298"/>
      <c r="GJT34" s="1298"/>
      <c r="GJU34" s="1298"/>
      <c r="GJV34" s="1298"/>
      <c r="GJW34" s="1298"/>
      <c r="GJX34" s="1298"/>
      <c r="GJY34" s="1298"/>
      <c r="GJZ34" s="1298"/>
      <c r="GKA34" s="1298"/>
      <c r="GKB34" s="1298"/>
      <c r="GKC34" s="1298"/>
      <c r="GKD34" s="1298"/>
      <c r="GKE34" s="1298"/>
      <c r="GKF34" s="1298"/>
      <c r="GKG34" s="1298"/>
      <c r="GKH34" s="1298"/>
      <c r="GKI34" s="1298"/>
      <c r="GKJ34" s="1298"/>
      <c r="GKK34" s="1298"/>
      <c r="GKL34" s="1298"/>
      <c r="GKM34" s="1298"/>
      <c r="GKN34" s="1298"/>
      <c r="GKO34" s="1298"/>
      <c r="GKP34" s="1298"/>
      <c r="GKQ34" s="1298"/>
      <c r="GKR34" s="1298"/>
      <c r="GKS34" s="1298"/>
      <c r="GKT34" s="1298"/>
      <c r="GKU34" s="1298"/>
      <c r="GKV34" s="1298"/>
      <c r="GKW34" s="1298"/>
      <c r="GKX34" s="1298"/>
      <c r="GKY34" s="1298"/>
      <c r="GKZ34" s="1298"/>
      <c r="GLA34" s="1298"/>
      <c r="GLB34" s="1298"/>
      <c r="GLC34" s="1298"/>
      <c r="GLD34" s="1298"/>
      <c r="GLE34" s="1298"/>
      <c r="GLF34" s="1298"/>
      <c r="GLG34" s="1298"/>
      <c r="GLH34" s="1298"/>
      <c r="GLI34" s="1298"/>
      <c r="GLJ34" s="1298"/>
      <c r="GLK34" s="1298"/>
      <c r="GLL34" s="1298"/>
      <c r="GLM34" s="1298"/>
      <c r="GLN34" s="1298"/>
      <c r="GLO34" s="1298"/>
      <c r="GLP34" s="1298"/>
      <c r="GLQ34" s="1298"/>
      <c r="GLR34" s="1298"/>
      <c r="GLS34" s="1298"/>
      <c r="GLT34" s="1298"/>
      <c r="GLU34" s="1298"/>
      <c r="GLV34" s="1298"/>
      <c r="GLW34" s="1298"/>
      <c r="GLX34" s="1298"/>
      <c r="GLY34" s="1298"/>
      <c r="GLZ34" s="1298"/>
      <c r="GMA34" s="1298"/>
      <c r="GMB34" s="1298"/>
      <c r="GMC34" s="1298"/>
      <c r="GMD34" s="1298"/>
      <c r="GME34" s="1298"/>
      <c r="GMF34" s="1298"/>
      <c r="GMG34" s="1298"/>
      <c r="GMH34" s="1298"/>
      <c r="GMI34" s="1298"/>
      <c r="GMJ34" s="1298"/>
      <c r="GMK34" s="1298"/>
      <c r="GML34" s="1298"/>
      <c r="GMM34" s="1298"/>
      <c r="GMN34" s="1298"/>
      <c r="GMO34" s="1298"/>
      <c r="GMP34" s="1298"/>
      <c r="GMQ34" s="1298"/>
      <c r="GMR34" s="1298"/>
      <c r="GMS34" s="1298"/>
      <c r="GMT34" s="1298"/>
      <c r="GMU34" s="1298"/>
      <c r="GMV34" s="1298"/>
      <c r="GMW34" s="1298"/>
      <c r="GMX34" s="1298"/>
      <c r="GMY34" s="1298"/>
      <c r="GMZ34" s="1298"/>
      <c r="GNA34" s="1298"/>
      <c r="GNB34" s="1298"/>
      <c r="GNC34" s="1298"/>
      <c r="GND34" s="1298"/>
      <c r="GNE34" s="1298"/>
      <c r="GNF34" s="1298"/>
      <c r="GNG34" s="1298"/>
      <c r="GNH34" s="1298"/>
      <c r="GNI34" s="1298"/>
      <c r="GNJ34" s="1298"/>
      <c r="GNK34" s="1298"/>
      <c r="GNL34" s="1298"/>
      <c r="GNM34" s="1298"/>
      <c r="GNN34" s="1298"/>
      <c r="GNO34" s="1298"/>
      <c r="GNP34" s="1298"/>
      <c r="GNQ34" s="1298"/>
      <c r="GNR34" s="1298"/>
      <c r="GNS34" s="1298"/>
      <c r="GNT34" s="1298"/>
      <c r="GNU34" s="1298"/>
      <c r="GNV34" s="1298"/>
      <c r="GNW34" s="1298"/>
      <c r="GNX34" s="1298"/>
      <c r="GNY34" s="1298"/>
      <c r="GNZ34" s="1298"/>
      <c r="GOA34" s="1298"/>
      <c r="GOB34" s="1298"/>
      <c r="GOC34" s="1298"/>
      <c r="GOD34" s="1298"/>
      <c r="GOE34" s="1298"/>
      <c r="GOF34" s="1298"/>
      <c r="GOG34" s="1298"/>
      <c r="GOH34" s="1298"/>
      <c r="GOI34" s="1298"/>
      <c r="GOJ34" s="1298"/>
      <c r="GOK34" s="1298"/>
      <c r="GOL34" s="1298"/>
      <c r="GOM34" s="1298"/>
      <c r="GON34" s="1298"/>
      <c r="GOO34" s="1298"/>
      <c r="GOP34" s="1298"/>
      <c r="GOQ34" s="1298"/>
      <c r="GOR34" s="1298"/>
      <c r="GOS34" s="1298"/>
      <c r="GOT34" s="1298"/>
      <c r="GOU34" s="1298"/>
      <c r="GOV34" s="1298"/>
      <c r="GOW34" s="1298"/>
      <c r="GOX34" s="1298"/>
      <c r="GOY34" s="1298"/>
      <c r="GOZ34" s="1298"/>
      <c r="GPA34" s="1298"/>
      <c r="GPB34" s="1298"/>
      <c r="GPC34" s="1298"/>
      <c r="GPD34" s="1298"/>
      <c r="GPE34" s="1298"/>
      <c r="GPF34" s="1298"/>
      <c r="GPG34" s="1298"/>
      <c r="GPH34" s="1298"/>
      <c r="GPI34" s="1298"/>
      <c r="GPJ34" s="1298"/>
      <c r="GPK34" s="1298"/>
      <c r="GPL34" s="1298"/>
      <c r="GPM34" s="1298"/>
      <c r="GPN34" s="1298"/>
      <c r="GPO34" s="1298"/>
      <c r="GPP34" s="1298"/>
      <c r="GPQ34" s="1298"/>
      <c r="GPR34" s="1298"/>
      <c r="GPS34" s="1298"/>
      <c r="GPT34" s="1298"/>
      <c r="GPU34" s="1298"/>
      <c r="GPV34" s="1298"/>
      <c r="GPW34" s="1298"/>
      <c r="GPX34" s="1298"/>
      <c r="GPY34" s="1298"/>
      <c r="GPZ34" s="1298"/>
      <c r="GQA34" s="1298"/>
      <c r="GQB34" s="1298"/>
      <c r="GQC34" s="1298"/>
      <c r="GQD34" s="1298"/>
      <c r="GQE34" s="1298"/>
      <c r="GQF34" s="1298"/>
      <c r="GQG34" s="1298"/>
      <c r="GQH34" s="1298"/>
      <c r="GQI34" s="1298"/>
      <c r="GQJ34" s="1298"/>
      <c r="GQK34" s="1298"/>
      <c r="GQL34" s="1298"/>
      <c r="GQM34" s="1298"/>
      <c r="GQN34" s="1298"/>
      <c r="GQO34" s="1298"/>
      <c r="GQP34" s="1298"/>
      <c r="GQQ34" s="1298"/>
      <c r="GQR34" s="1298"/>
      <c r="GQS34" s="1298"/>
      <c r="GQT34" s="1298"/>
      <c r="GQU34" s="1298"/>
      <c r="GQV34" s="1298"/>
      <c r="GQW34" s="1298"/>
      <c r="GQX34" s="1298"/>
      <c r="GQY34" s="1298"/>
      <c r="GQZ34" s="1298"/>
      <c r="GRA34" s="1298"/>
      <c r="GRB34" s="1298"/>
      <c r="GRC34" s="1298"/>
      <c r="GRD34" s="1298"/>
      <c r="GRE34" s="1298"/>
      <c r="GRF34" s="1298"/>
      <c r="GRG34" s="1298"/>
      <c r="GRH34" s="1298"/>
      <c r="GRI34" s="1298"/>
      <c r="GRJ34" s="1298"/>
      <c r="GRK34" s="1298"/>
      <c r="GRL34" s="1298"/>
      <c r="GRM34" s="1298"/>
      <c r="GRN34" s="1298"/>
      <c r="GRO34" s="1298"/>
      <c r="GRP34" s="1298"/>
      <c r="GRQ34" s="1298"/>
      <c r="GRR34" s="1298"/>
      <c r="GRS34" s="1298"/>
      <c r="GRT34" s="1298"/>
      <c r="GRU34" s="1298"/>
      <c r="GRV34" s="1298"/>
      <c r="GRW34" s="1298"/>
      <c r="GRX34" s="1298"/>
      <c r="GRY34" s="1298"/>
      <c r="GRZ34" s="1298"/>
      <c r="GSA34" s="1298"/>
      <c r="GSB34" s="1298"/>
      <c r="GSC34" s="1298"/>
      <c r="GSD34" s="1298"/>
      <c r="GSE34" s="1298"/>
      <c r="GSF34" s="1298"/>
      <c r="GSG34" s="1298"/>
      <c r="GSH34" s="1298"/>
      <c r="GSI34" s="1298"/>
      <c r="GSJ34" s="1298"/>
      <c r="GSK34" s="1298"/>
      <c r="GSL34" s="1298"/>
      <c r="GSM34" s="1298"/>
      <c r="GSN34" s="1298"/>
      <c r="GSO34" s="1298"/>
      <c r="GSP34" s="1298"/>
      <c r="GSQ34" s="1298"/>
      <c r="GSR34" s="1298"/>
      <c r="GSS34" s="1298"/>
      <c r="GST34" s="1298"/>
      <c r="GSU34" s="1298"/>
      <c r="GSV34" s="1298"/>
      <c r="GSW34" s="1298"/>
      <c r="GSX34" s="1298"/>
      <c r="GSY34" s="1298"/>
      <c r="GSZ34" s="1298"/>
      <c r="GTA34" s="1298"/>
      <c r="GTB34" s="1298"/>
      <c r="GTC34" s="1298"/>
      <c r="GTD34" s="1298"/>
      <c r="GTE34" s="1298"/>
      <c r="GTF34" s="1298"/>
      <c r="GTG34" s="1298"/>
      <c r="GTH34" s="1298"/>
      <c r="GTI34" s="1298"/>
      <c r="GTJ34" s="1298"/>
      <c r="GTK34" s="1298"/>
      <c r="GTL34" s="1298"/>
      <c r="GTM34" s="1298"/>
      <c r="GTN34" s="1298"/>
      <c r="GTO34" s="1298"/>
      <c r="GTP34" s="1298"/>
      <c r="GTQ34" s="1298"/>
      <c r="GTR34" s="1298"/>
      <c r="GTS34" s="1298"/>
      <c r="GTT34" s="1298"/>
      <c r="GTU34" s="1298"/>
      <c r="GTV34" s="1298"/>
      <c r="GTW34" s="1298"/>
      <c r="GTX34" s="1298"/>
      <c r="GTY34" s="1298"/>
      <c r="GTZ34" s="1298"/>
      <c r="GUA34" s="1298"/>
      <c r="GUB34" s="1298"/>
      <c r="GUC34" s="1298"/>
      <c r="GUD34" s="1298"/>
      <c r="GUE34" s="1298"/>
      <c r="GUF34" s="1298"/>
      <c r="GUG34" s="1298"/>
      <c r="GUH34" s="1298"/>
      <c r="GUI34" s="1298"/>
      <c r="GUJ34" s="1298"/>
      <c r="GUK34" s="1298"/>
      <c r="GUL34" s="1298"/>
      <c r="GUM34" s="1298"/>
      <c r="GUN34" s="1298"/>
      <c r="GUO34" s="1298"/>
      <c r="GUP34" s="1298"/>
      <c r="GUQ34" s="1298"/>
      <c r="GUR34" s="1298"/>
      <c r="GUS34" s="1298"/>
      <c r="GUT34" s="1298"/>
      <c r="GUU34" s="1298"/>
      <c r="GUV34" s="1298"/>
      <c r="GUW34" s="1298"/>
      <c r="GUX34" s="1298"/>
      <c r="GUY34" s="1298"/>
      <c r="GUZ34" s="1298"/>
      <c r="GVA34" s="1298"/>
      <c r="GVB34" s="1298"/>
      <c r="GVC34" s="1298"/>
      <c r="GVD34" s="1298"/>
      <c r="GVE34" s="1298"/>
      <c r="GVF34" s="1298"/>
      <c r="GVG34" s="1298"/>
      <c r="GVH34" s="1298"/>
      <c r="GVI34" s="1298"/>
      <c r="GVJ34" s="1298"/>
      <c r="GVK34" s="1298"/>
      <c r="GVL34" s="1298"/>
      <c r="GVM34" s="1298"/>
      <c r="GVN34" s="1298"/>
      <c r="GVO34" s="1298"/>
      <c r="GVP34" s="1298"/>
      <c r="GVQ34" s="1298"/>
      <c r="GVR34" s="1298"/>
      <c r="GVS34" s="1298"/>
      <c r="GVT34" s="1298"/>
      <c r="GVU34" s="1298"/>
      <c r="GVV34" s="1298"/>
      <c r="GVW34" s="1298"/>
      <c r="GVX34" s="1298"/>
      <c r="GVY34" s="1298"/>
      <c r="GVZ34" s="1298"/>
      <c r="GWA34" s="1298"/>
      <c r="GWB34" s="1298"/>
      <c r="GWC34" s="1298"/>
      <c r="GWD34" s="1298"/>
      <c r="GWE34" s="1298"/>
      <c r="GWF34" s="1298"/>
      <c r="GWG34" s="1298"/>
      <c r="GWH34" s="1298"/>
      <c r="GWI34" s="1298"/>
      <c r="GWJ34" s="1298"/>
      <c r="GWK34" s="1298"/>
      <c r="GWL34" s="1298"/>
      <c r="GWM34" s="1298"/>
      <c r="GWN34" s="1298"/>
      <c r="GWO34" s="1298"/>
      <c r="GWP34" s="1298"/>
      <c r="GWQ34" s="1298"/>
      <c r="GWR34" s="1298"/>
      <c r="GWS34" s="1298"/>
      <c r="GWT34" s="1298"/>
      <c r="GWU34" s="1298"/>
      <c r="GWV34" s="1298"/>
      <c r="GWW34" s="1298"/>
      <c r="GWX34" s="1298"/>
      <c r="GWY34" s="1298"/>
      <c r="GWZ34" s="1298"/>
      <c r="GXA34" s="1298"/>
      <c r="GXB34" s="1298"/>
      <c r="GXC34" s="1298"/>
      <c r="GXD34" s="1298"/>
      <c r="GXE34" s="1298"/>
      <c r="GXF34" s="1298"/>
      <c r="GXG34" s="1298"/>
      <c r="GXH34" s="1298"/>
      <c r="GXI34" s="1298"/>
      <c r="GXJ34" s="1298"/>
      <c r="GXK34" s="1298"/>
      <c r="GXL34" s="1298"/>
      <c r="GXM34" s="1298"/>
      <c r="GXN34" s="1298"/>
      <c r="GXO34" s="1298"/>
      <c r="GXP34" s="1298"/>
      <c r="GXQ34" s="1298"/>
      <c r="GXR34" s="1298"/>
      <c r="GXS34" s="1298"/>
      <c r="GXT34" s="1298"/>
      <c r="GXU34" s="1298"/>
      <c r="GXV34" s="1298"/>
      <c r="GXW34" s="1298"/>
      <c r="GXX34" s="1298"/>
      <c r="GXY34" s="1298"/>
      <c r="GXZ34" s="1298"/>
      <c r="GYA34" s="1298"/>
      <c r="GYB34" s="1298"/>
      <c r="GYC34" s="1298"/>
      <c r="GYD34" s="1298"/>
      <c r="GYE34" s="1298"/>
      <c r="GYF34" s="1298"/>
      <c r="GYG34" s="1298"/>
      <c r="GYH34" s="1298"/>
      <c r="GYI34" s="1298"/>
      <c r="GYJ34" s="1298"/>
      <c r="GYK34" s="1298"/>
      <c r="GYL34" s="1298"/>
      <c r="GYM34" s="1298"/>
      <c r="GYN34" s="1298"/>
      <c r="GYO34" s="1298"/>
      <c r="GYP34" s="1298"/>
      <c r="GYQ34" s="1298"/>
      <c r="GYR34" s="1298"/>
      <c r="GYS34" s="1298"/>
      <c r="GYT34" s="1298"/>
      <c r="GYU34" s="1298"/>
      <c r="GYV34" s="1298"/>
      <c r="GYW34" s="1298"/>
      <c r="GYX34" s="1298"/>
      <c r="GYY34" s="1298"/>
      <c r="GYZ34" s="1298"/>
      <c r="GZA34" s="1298"/>
      <c r="GZB34" s="1298"/>
      <c r="GZC34" s="1298"/>
      <c r="GZD34" s="1298"/>
      <c r="GZE34" s="1298"/>
      <c r="GZF34" s="1298"/>
      <c r="GZG34" s="1298"/>
      <c r="GZH34" s="1298"/>
      <c r="GZI34" s="1298"/>
      <c r="GZJ34" s="1298"/>
      <c r="GZK34" s="1298"/>
      <c r="GZL34" s="1298"/>
      <c r="GZM34" s="1298"/>
      <c r="GZN34" s="1298"/>
      <c r="GZO34" s="1298"/>
      <c r="GZP34" s="1298"/>
      <c r="GZQ34" s="1298"/>
      <c r="GZR34" s="1298"/>
      <c r="GZS34" s="1298"/>
      <c r="GZT34" s="1298"/>
      <c r="GZU34" s="1298"/>
      <c r="GZV34" s="1298"/>
      <c r="GZW34" s="1298"/>
      <c r="GZX34" s="1298"/>
      <c r="GZY34" s="1298"/>
      <c r="GZZ34" s="1298"/>
      <c r="HAA34" s="1298"/>
      <c r="HAB34" s="1298"/>
      <c r="HAC34" s="1298"/>
      <c r="HAD34" s="1298"/>
      <c r="HAE34" s="1298"/>
      <c r="HAF34" s="1298"/>
      <c r="HAG34" s="1298"/>
      <c r="HAH34" s="1298"/>
      <c r="HAI34" s="1298"/>
      <c r="HAJ34" s="1298"/>
      <c r="HAK34" s="1298"/>
      <c r="HAL34" s="1298"/>
      <c r="HAM34" s="1298"/>
      <c r="HAN34" s="1298"/>
      <c r="HAO34" s="1298"/>
      <c r="HAP34" s="1298"/>
      <c r="HAQ34" s="1298"/>
      <c r="HAR34" s="1298"/>
      <c r="HAS34" s="1298"/>
      <c r="HAT34" s="1298"/>
      <c r="HAU34" s="1298"/>
      <c r="HAV34" s="1298"/>
      <c r="HAW34" s="1298"/>
      <c r="HAX34" s="1298"/>
      <c r="HAY34" s="1298"/>
      <c r="HAZ34" s="1298"/>
      <c r="HBA34" s="1298"/>
      <c r="HBB34" s="1298"/>
      <c r="HBC34" s="1298"/>
      <c r="HBD34" s="1298"/>
      <c r="HBE34" s="1298"/>
      <c r="HBF34" s="1298"/>
      <c r="HBG34" s="1298"/>
      <c r="HBH34" s="1298"/>
      <c r="HBI34" s="1298"/>
      <c r="HBJ34" s="1298"/>
      <c r="HBK34" s="1298"/>
      <c r="HBL34" s="1298"/>
      <c r="HBM34" s="1298"/>
      <c r="HBN34" s="1298"/>
      <c r="HBO34" s="1298"/>
      <c r="HBP34" s="1298"/>
      <c r="HBQ34" s="1298"/>
      <c r="HBR34" s="1298"/>
      <c r="HBS34" s="1298"/>
      <c r="HBT34" s="1298"/>
      <c r="HBU34" s="1298"/>
      <c r="HBV34" s="1298"/>
      <c r="HBW34" s="1298"/>
      <c r="HBX34" s="1298"/>
      <c r="HBY34" s="1298"/>
      <c r="HBZ34" s="1298"/>
      <c r="HCA34" s="1298"/>
      <c r="HCB34" s="1298"/>
      <c r="HCC34" s="1298"/>
      <c r="HCD34" s="1298"/>
      <c r="HCE34" s="1298"/>
      <c r="HCF34" s="1298"/>
      <c r="HCG34" s="1298"/>
      <c r="HCH34" s="1298"/>
      <c r="HCI34" s="1298"/>
      <c r="HCJ34" s="1298"/>
      <c r="HCK34" s="1298"/>
      <c r="HCL34" s="1298"/>
      <c r="HCM34" s="1298"/>
      <c r="HCN34" s="1298"/>
      <c r="HCO34" s="1298"/>
      <c r="HCP34" s="1298"/>
      <c r="HCQ34" s="1298"/>
      <c r="HCR34" s="1298"/>
      <c r="HCS34" s="1298"/>
      <c r="HCT34" s="1298"/>
      <c r="HCU34" s="1298"/>
      <c r="HCV34" s="1298"/>
      <c r="HCW34" s="1298"/>
      <c r="HCX34" s="1298"/>
      <c r="HCY34" s="1298"/>
      <c r="HCZ34" s="1298"/>
      <c r="HDA34" s="1298"/>
      <c r="HDB34" s="1298"/>
      <c r="HDC34" s="1298"/>
      <c r="HDD34" s="1298"/>
      <c r="HDE34" s="1298"/>
      <c r="HDF34" s="1298"/>
      <c r="HDG34" s="1298"/>
      <c r="HDH34" s="1298"/>
      <c r="HDI34" s="1298"/>
      <c r="HDJ34" s="1298"/>
      <c r="HDK34" s="1298"/>
      <c r="HDL34" s="1298"/>
      <c r="HDM34" s="1298"/>
      <c r="HDN34" s="1298"/>
      <c r="HDO34" s="1298"/>
      <c r="HDP34" s="1298"/>
      <c r="HDQ34" s="1298"/>
      <c r="HDR34" s="1298"/>
      <c r="HDS34" s="1298"/>
      <c r="HDT34" s="1298"/>
      <c r="HDU34" s="1298"/>
      <c r="HDV34" s="1298"/>
      <c r="HDW34" s="1298"/>
      <c r="HDX34" s="1298"/>
      <c r="HDY34" s="1298"/>
      <c r="HDZ34" s="1298"/>
      <c r="HEA34" s="1298"/>
      <c r="HEB34" s="1298"/>
      <c r="HEC34" s="1298"/>
      <c r="HED34" s="1298"/>
      <c r="HEE34" s="1298"/>
      <c r="HEF34" s="1298"/>
      <c r="HEG34" s="1298"/>
      <c r="HEH34" s="1298"/>
      <c r="HEI34" s="1298"/>
      <c r="HEJ34" s="1298"/>
      <c r="HEK34" s="1298"/>
      <c r="HEL34" s="1298"/>
      <c r="HEM34" s="1298"/>
      <c r="HEN34" s="1298"/>
      <c r="HEO34" s="1298"/>
      <c r="HEP34" s="1298"/>
      <c r="HEQ34" s="1298"/>
      <c r="HER34" s="1298"/>
      <c r="HES34" s="1298"/>
      <c r="HET34" s="1298"/>
      <c r="HEU34" s="1298"/>
      <c r="HEV34" s="1298"/>
      <c r="HEW34" s="1298"/>
      <c r="HEX34" s="1298"/>
      <c r="HEY34" s="1298"/>
      <c r="HEZ34" s="1298"/>
      <c r="HFA34" s="1298"/>
      <c r="HFB34" s="1298"/>
      <c r="HFC34" s="1298"/>
      <c r="HFD34" s="1298"/>
      <c r="HFE34" s="1298"/>
      <c r="HFF34" s="1298"/>
      <c r="HFG34" s="1298"/>
      <c r="HFH34" s="1298"/>
      <c r="HFI34" s="1298"/>
      <c r="HFJ34" s="1298"/>
      <c r="HFK34" s="1298"/>
      <c r="HFL34" s="1298"/>
      <c r="HFM34" s="1298"/>
      <c r="HFN34" s="1298"/>
      <c r="HFO34" s="1298"/>
      <c r="HFP34" s="1298"/>
      <c r="HFQ34" s="1298"/>
      <c r="HFR34" s="1298"/>
      <c r="HFS34" s="1298"/>
      <c r="HFT34" s="1298"/>
      <c r="HFU34" s="1298"/>
      <c r="HFV34" s="1298"/>
      <c r="HFW34" s="1298"/>
      <c r="HFX34" s="1298"/>
      <c r="HFY34" s="1298"/>
      <c r="HFZ34" s="1298"/>
      <c r="HGA34" s="1298"/>
      <c r="HGB34" s="1298"/>
      <c r="HGC34" s="1298"/>
      <c r="HGD34" s="1298"/>
      <c r="HGE34" s="1298"/>
      <c r="HGF34" s="1298"/>
      <c r="HGG34" s="1298"/>
      <c r="HGH34" s="1298"/>
      <c r="HGI34" s="1298"/>
      <c r="HGJ34" s="1298"/>
      <c r="HGK34" s="1298"/>
      <c r="HGL34" s="1298"/>
      <c r="HGM34" s="1298"/>
      <c r="HGN34" s="1298"/>
      <c r="HGO34" s="1298"/>
      <c r="HGP34" s="1298"/>
      <c r="HGQ34" s="1298"/>
      <c r="HGR34" s="1298"/>
      <c r="HGS34" s="1298"/>
      <c r="HGT34" s="1298"/>
      <c r="HGU34" s="1298"/>
      <c r="HGV34" s="1298"/>
      <c r="HGW34" s="1298"/>
      <c r="HGX34" s="1298"/>
      <c r="HGY34" s="1298"/>
      <c r="HGZ34" s="1298"/>
      <c r="HHA34" s="1298"/>
      <c r="HHB34" s="1298"/>
      <c r="HHC34" s="1298"/>
      <c r="HHD34" s="1298"/>
      <c r="HHE34" s="1298"/>
      <c r="HHF34" s="1298"/>
      <c r="HHG34" s="1298"/>
      <c r="HHH34" s="1298"/>
      <c r="HHI34" s="1298"/>
      <c r="HHJ34" s="1298"/>
      <c r="HHK34" s="1298"/>
      <c r="HHL34" s="1298"/>
      <c r="HHM34" s="1298"/>
      <c r="HHN34" s="1298"/>
      <c r="HHO34" s="1298"/>
      <c r="HHP34" s="1298"/>
      <c r="HHQ34" s="1298"/>
      <c r="HHR34" s="1298"/>
      <c r="HHS34" s="1298"/>
      <c r="HHT34" s="1298"/>
      <c r="HHU34" s="1298"/>
      <c r="HHV34" s="1298"/>
      <c r="HHW34" s="1298"/>
      <c r="HHX34" s="1298"/>
      <c r="HHY34" s="1298"/>
      <c r="HHZ34" s="1298"/>
      <c r="HIA34" s="1298"/>
      <c r="HIB34" s="1298"/>
      <c r="HIC34" s="1298"/>
      <c r="HID34" s="1298"/>
      <c r="HIE34" s="1298"/>
      <c r="HIF34" s="1298"/>
      <c r="HIG34" s="1298"/>
      <c r="HIH34" s="1298"/>
      <c r="HII34" s="1298"/>
      <c r="HIJ34" s="1298"/>
      <c r="HIK34" s="1298"/>
      <c r="HIL34" s="1298"/>
      <c r="HIM34" s="1298"/>
      <c r="HIN34" s="1298"/>
      <c r="HIO34" s="1298"/>
      <c r="HIP34" s="1298"/>
      <c r="HIQ34" s="1298"/>
      <c r="HIR34" s="1298"/>
      <c r="HIS34" s="1298"/>
      <c r="HIT34" s="1298"/>
      <c r="HIU34" s="1298"/>
      <c r="HIV34" s="1298"/>
      <c r="HIW34" s="1298"/>
      <c r="HIX34" s="1298"/>
      <c r="HIY34" s="1298"/>
      <c r="HIZ34" s="1298"/>
      <c r="HJA34" s="1298"/>
      <c r="HJB34" s="1298"/>
      <c r="HJC34" s="1298"/>
      <c r="HJD34" s="1298"/>
      <c r="HJE34" s="1298"/>
      <c r="HJF34" s="1298"/>
      <c r="HJG34" s="1298"/>
      <c r="HJH34" s="1298"/>
      <c r="HJI34" s="1298"/>
      <c r="HJJ34" s="1298"/>
      <c r="HJK34" s="1298"/>
      <c r="HJL34" s="1298"/>
      <c r="HJM34" s="1298"/>
      <c r="HJN34" s="1298"/>
      <c r="HJO34" s="1298"/>
      <c r="HJP34" s="1298"/>
      <c r="HJQ34" s="1298"/>
      <c r="HJR34" s="1298"/>
      <c r="HJS34" s="1298"/>
      <c r="HJT34" s="1298"/>
      <c r="HJU34" s="1298"/>
      <c r="HJV34" s="1298"/>
      <c r="HJW34" s="1298"/>
      <c r="HJX34" s="1298"/>
      <c r="HJY34" s="1298"/>
      <c r="HJZ34" s="1298"/>
      <c r="HKA34" s="1298"/>
      <c r="HKB34" s="1298"/>
      <c r="HKC34" s="1298"/>
      <c r="HKD34" s="1298"/>
      <c r="HKE34" s="1298"/>
      <c r="HKF34" s="1298"/>
      <c r="HKG34" s="1298"/>
      <c r="HKH34" s="1298"/>
      <c r="HKI34" s="1298"/>
      <c r="HKJ34" s="1298"/>
      <c r="HKK34" s="1298"/>
      <c r="HKL34" s="1298"/>
      <c r="HKM34" s="1298"/>
      <c r="HKN34" s="1298"/>
      <c r="HKO34" s="1298"/>
      <c r="HKP34" s="1298"/>
      <c r="HKQ34" s="1298"/>
      <c r="HKR34" s="1298"/>
      <c r="HKS34" s="1298"/>
      <c r="HKT34" s="1298"/>
      <c r="HKU34" s="1298"/>
      <c r="HKV34" s="1298"/>
      <c r="HKW34" s="1298"/>
      <c r="HKX34" s="1298"/>
      <c r="HKY34" s="1298"/>
      <c r="HKZ34" s="1298"/>
      <c r="HLA34" s="1298"/>
      <c r="HLB34" s="1298"/>
      <c r="HLC34" s="1298"/>
      <c r="HLD34" s="1298"/>
      <c r="HLE34" s="1298"/>
      <c r="HLF34" s="1298"/>
      <c r="HLG34" s="1298"/>
      <c r="HLH34" s="1298"/>
      <c r="HLI34" s="1298"/>
      <c r="HLJ34" s="1298"/>
      <c r="HLK34" s="1298"/>
      <c r="HLL34" s="1298"/>
      <c r="HLM34" s="1298"/>
      <c r="HLN34" s="1298"/>
      <c r="HLO34" s="1298"/>
      <c r="HLP34" s="1298"/>
      <c r="HLQ34" s="1298"/>
      <c r="HLR34" s="1298"/>
      <c r="HLS34" s="1298"/>
      <c r="HLT34" s="1298"/>
      <c r="HLU34" s="1298"/>
      <c r="HLV34" s="1298"/>
      <c r="HLW34" s="1298"/>
      <c r="HLX34" s="1298"/>
      <c r="HLY34" s="1298"/>
      <c r="HLZ34" s="1298"/>
      <c r="HMA34" s="1298"/>
      <c r="HMB34" s="1298"/>
      <c r="HMC34" s="1298"/>
      <c r="HMD34" s="1298"/>
      <c r="HME34" s="1298"/>
      <c r="HMF34" s="1298"/>
      <c r="HMG34" s="1298"/>
      <c r="HMH34" s="1298"/>
      <c r="HMI34" s="1298"/>
      <c r="HMJ34" s="1298"/>
      <c r="HMK34" s="1298"/>
      <c r="HML34" s="1298"/>
      <c r="HMM34" s="1298"/>
      <c r="HMN34" s="1298"/>
      <c r="HMO34" s="1298"/>
      <c r="HMP34" s="1298"/>
      <c r="HMQ34" s="1298"/>
      <c r="HMR34" s="1298"/>
      <c r="HMS34" s="1298"/>
      <c r="HMT34" s="1298"/>
      <c r="HMU34" s="1298"/>
      <c r="HMV34" s="1298"/>
      <c r="HMW34" s="1298"/>
      <c r="HMX34" s="1298"/>
      <c r="HMY34" s="1298"/>
      <c r="HMZ34" s="1298"/>
      <c r="HNA34" s="1298"/>
      <c r="HNB34" s="1298"/>
      <c r="HNC34" s="1298"/>
      <c r="HND34" s="1298"/>
      <c r="HNE34" s="1298"/>
      <c r="HNF34" s="1298"/>
      <c r="HNG34" s="1298"/>
      <c r="HNH34" s="1298"/>
      <c r="HNI34" s="1298"/>
      <c r="HNJ34" s="1298"/>
      <c r="HNK34" s="1298"/>
      <c r="HNL34" s="1298"/>
      <c r="HNM34" s="1298"/>
      <c r="HNN34" s="1298"/>
      <c r="HNO34" s="1298"/>
      <c r="HNP34" s="1298"/>
      <c r="HNQ34" s="1298"/>
      <c r="HNR34" s="1298"/>
      <c r="HNS34" s="1298"/>
      <c r="HNT34" s="1298"/>
      <c r="HNU34" s="1298"/>
      <c r="HNV34" s="1298"/>
      <c r="HNW34" s="1298"/>
      <c r="HNX34" s="1298"/>
      <c r="HNY34" s="1298"/>
      <c r="HNZ34" s="1298"/>
      <c r="HOA34" s="1298"/>
      <c r="HOB34" s="1298"/>
      <c r="HOC34" s="1298"/>
      <c r="HOD34" s="1298"/>
      <c r="HOE34" s="1298"/>
      <c r="HOF34" s="1298"/>
      <c r="HOG34" s="1298"/>
      <c r="HOH34" s="1298"/>
      <c r="HOI34" s="1298"/>
      <c r="HOJ34" s="1298"/>
      <c r="HOK34" s="1298"/>
      <c r="HOL34" s="1298"/>
      <c r="HOM34" s="1298"/>
      <c r="HON34" s="1298"/>
      <c r="HOO34" s="1298"/>
      <c r="HOP34" s="1298"/>
      <c r="HOQ34" s="1298"/>
      <c r="HOR34" s="1298"/>
      <c r="HOS34" s="1298"/>
      <c r="HOT34" s="1298"/>
      <c r="HOU34" s="1298"/>
      <c r="HOV34" s="1298"/>
      <c r="HOW34" s="1298"/>
      <c r="HOX34" s="1298"/>
      <c r="HOY34" s="1298"/>
      <c r="HOZ34" s="1298"/>
      <c r="HPA34" s="1298"/>
      <c r="HPB34" s="1298"/>
      <c r="HPC34" s="1298"/>
      <c r="HPD34" s="1298"/>
      <c r="HPE34" s="1298"/>
      <c r="HPF34" s="1298"/>
      <c r="HPG34" s="1298"/>
      <c r="HPH34" s="1298"/>
      <c r="HPI34" s="1298"/>
      <c r="HPJ34" s="1298"/>
      <c r="HPK34" s="1298"/>
      <c r="HPL34" s="1298"/>
      <c r="HPM34" s="1298"/>
      <c r="HPN34" s="1298"/>
      <c r="HPO34" s="1298"/>
      <c r="HPP34" s="1298"/>
      <c r="HPQ34" s="1298"/>
      <c r="HPR34" s="1298"/>
      <c r="HPS34" s="1298"/>
      <c r="HPT34" s="1298"/>
      <c r="HPU34" s="1298"/>
      <c r="HPV34" s="1298"/>
      <c r="HPW34" s="1298"/>
      <c r="HPX34" s="1298"/>
      <c r="HPY34" s="1298"/>
      <c r="HPZ34" s="1298"/>
      <c r="HQA34" s="1298"/>
      <c r="HQB34" s="1298"/>
      <c r="HQC34" s="1298"/>
      <c r="HQD34" s="1298"/>
      <c r="HQE34" s="1298"/>
      <c r="HQF34" s="1298"/>
      <c r="HQG34" s="1298"/>
      <c r="HQH34" s="1298"/>
      <c r="HQI34" s="1298"/>
      <c r="HQJ34" s="1298"/>
      <c r="HQK34" s="1298"/>
      <c r="HQL34" s="1298"/>
      <c r="HQM34" s="1298"/>
      <c r="HQN34" s="1298"/>
      <c r="HQO34" s="1298"/>
      <c r="HQP34" s="1298"/>
      <c r="HQQ34" s="1298"/>
      <c r="HQR34" s="1298"/>
      <c r="HQS34" s="1298"/>
      <c r="HQT34" s="1298"/>
      <c r="HQU34" s="1298"/>
      <c r="HQV34" s="1298"/>
      <c r="HQW34" s="1298"/>
      <c r="HQX34" s="1298"/>
      <c r="HQY34" s="1298"/>
      <c r="HQZ34" s="1298"/>
      <c r="HRA34" s="1298"/>
      <c r="HRB34" s="1298"/>
      <c r="HRC34" s="1298"/>
      <c r="HRD34" s="1298"/>
      <c r="HRE34" s="1298"/>
      <c r="HRF34" s="1298"/>
      <c r="HRG34" s="1298"/>
      <c r="HRH34" s="1298"/>
      <c r="HRI34" s="1298"/>
      <c r="HRJ34" s="1298"/>
      <c r="HRK34" s="1298"/>
      <c r="HRL34" s="1298"/>
      <c r="HRM34" s="1298"/>
      <c r="HRN34" s="1298"/>
      <c r="HRO34" s="1298"/>
      <c r="HRP34" s="1298"/>
      <c r="HRQ34" s="1298"/>
      <c r="HRR34" s="1298"/>
      <c r="HRS34" s="1298"/>
      <c r="HRT34" s="1298"/>
      <c r="HRU34" s="1298"/>
      <c r="HRV34" s="1298"/>
      <c r="HRW34" s="1298"/>
      <c r="HRX34" s="1298"/>
      <c r="HRY34" s="1298"/>
      <c r="HRZ34" s="1298"/>
      <c r="HSA34" s="1298"/>
      <c r="HSB34" s="1298"/>
      <c r="HSC34" s="1298"/>
      <c r="HSD34" s="1298"/>
      <c r="HSE34" s="1298"/>
      <c r="HSF34" s="1298"/>
      <c r="HSG34" s="1298"/>
      <c r="HSH34" s="1298"/>
      <c r="HSI34" s="1298"/>
      <c r="HSJ34" s="1298"/>
      <c r="HSK34" s="1298"/>
      <c r="HSL34" s="1298"/>
      <c r="HSM34" s="1298"/>
      <c r="HSN34" s="1298"/>
      <c r="HSO34" s="1298"/>
      <c r="HSP34" s="1298"/>
      <c r="HSQ34" s="1298"/>
      <c r="HSR34" s="1298"/>
      <c r="HSS34" s="1298"/>
      <c r="HST34" s="1298"/>
      <c r="HSU34" s="1298"/>
      <c r="HSV34" s="1298"/>
      <c r="HSW34" s="1298"/>
      <c r="HSX34" s="1298"/>
      <c r="HSY34" s="1298"/>
      <c r="HSZ34" s="1298"/>
      <c r="HTA34" s="1298"/>
      <c r="HTB34" s="1298"/>
      <c r="HTC34" s="1298"/>
      <c r="HTD34" s="1298"/>
      <c r="HTE34" s="1298"/>
      <c r="HTF34" s="1298"/>
      <c r="HTG34" s="1298"/>
      <c r="HTH34" s="1298"/>
      <c r="HTI34" s="1298"/>
      <c r="HTJ34" s="1298"/>
      <c r="HTK34" s="1298"/>
      <c r="HTL34" s="1298"/>
      <c r="HTM34" s="1298"/>
      <c r="HTN34" s="1298"/>
      <c r="HTO34" s="1298"/>
      <c r="HTP34" s="1298"/>
      <c r="HTQ34" s="1298"/>
      <c r="HTR34" s="1298"/>
      <c r="HTS34" s="1298"/>
      <c r="HTT34" s="1298"/>
      <c r="HTU34" s="1298"/>
      <c r="HTV34" s="1298"/>
      <c r="HTW34" s="1298"/>
      <c r="HTX34" s="1298"/>
      <c r="HTY34" s="1298"/>
      <c r="HTZ34" s="1298"/>
      <c r="HUA34" s="1298"/>
      <c r="HUB34" s="1298"/>
      <c r="HUC34" s="1298"/>
      <c r="HUD34" s="1298"/>
      <c r="HUE34" s="1298"/>
      <c r="HUF34" s="1298"/>
      <c r="HUG34" s="1298"/>
      <c r="HUH34" s="1298"/>
      <c r="HUI34" s="1298"/>
      <c r="HUJ34" s="1298"/>
      <c r="HUK34" s="1298"/>
      <c r="HUL34" s="1298"/>
      <c r="HUM34" s="1298"/>
      <c r="HUN34" s="1298"/>
      <c r="HUO34" s="1298"/>
      <c r="HUP34" s="1298"/>
      <c r="HUQ34" s="1298"/>
      <c r="HUR34" s="1298"/>
      <c r="HUS34" s="1298"/>
      <c r="HUT34" s="1298"/>
      <c r="HUU34" s="1298"/>
      <c r="HUV34" s="1298"/>
      <c r="HUW34" s="1298"/>
      <c r="HUX34" s="1298"/>
      <c r="HUY34" s="1298"/>
      <c r="HUZ34" s="1298"/>
      <c r="HVA34" s="1298"/>
      <c r="HVB34" s="1298"/>
      <c r="HVC34" s="1298"/>
      <c r="HVD34" s="1298"/>
      <c r="HVE34" s="1298"/>
      <c r="HVF34" s="1298"/>
      <c r="HVG34" s="1298"/>
      <c r="HVH34" s="1298"/>
      <c r="HVI34" s="1298"/>
      <c r="HVJ34" s="1298"/>
      <c r="HVK34" s="1298"/>
      <c r="HVL34" s="1298"/>
      <c r="HVM34" s="1298"/>
      <c r="HVN34" s="1298"/>
      <c r="HVO34" s="1298"/>
      <c r="HVP34" s="1298"/>
      <c r="HVQ34" s="1298"/>
      <c r="HVR34" s="1298"/>
      <c r="HVS34" s="1298"/>
      <c r="HVT34" s="1298"/>
      <c r="HVU34" s="1298"/>
      <c r="HVV34" s="1298"/>
      <c r="HVW34" s="1298"/>
      <c r="HVX34" s="1298"/>
      <c r="HVY34" s="1298"/>
      <c r="HVZ34" s="1298"/>
      <c r="HWA34" s="1298"/>
      <c r="HWB34" s="1298"/>
      <c r="HWC34" s="1298"/>
      <c r="HWD34" s="1298"/>
      <c r="HWE34" s="1298"/>
      <c r="HWF34" s="1298"/>
      <c r="HWG34" s="1298"/>
      <c r="HWH34" s="1298"/>
      <c r="HWI34" s="1298"/>
      <c r="HWJ34" s="1298"/>
      <c r="HWK34" s="1298"/>
      <c r="HWL34" s="1298"/>
      <c r="HWM34" s="1298"/>
      <c r="HWN34" s="1298"/>
      <c r="HWO34" s="1298"/>
      <c r="HWP34" s="1298"/>
      <c r="HWQ34" s="1298"/>
      <c r="HWR34" s="1298"/>
      <c r="HWS34" s="1298"/>
      <c r="HWT34" s="1298"/>
      <c r="HWU34" s="1298"/>
      <c r="HWV34" s="1298"/>
      <c r="HWW34" s="1298"/>
      <c r="HWX34" s="1298"/>
      <c r="HWY34" s="1298"/>
      <c r="HWZ34" s="1298"/>
      <c r="HXA34" s="1298"/>
      <c r="HXB34" s="1298"/>
      <c r="HXC34" s="1298"/>
      <c r="HXD34" s="1298"/>
      <c r="HXE34" s="1298"/>
      <c r="HXF34" s="1298"/>
      <c r="HXG34" s="1298"/>
      <c r="HXH34" s="1298"/>
      <c r="HXI34" s="1298"/>
      <c r="HXJ34" s="1298"/>
      <c r="HXK34" s="1298"/>
      <c r="HXL34" s="1298"/>
      <c r="HXM34" s="1298"/>
      <c r="HXN34" s="1298"/>
      <c r="HXO34" s="1298"/>
      <c r="HXP34" s="1298"/>
      <c r="HXQ34" s="1298"/>
      <c r="HXR34" s="1298"/>
      <c r="HXS34" s="1298"/>
      <c r="HXT34" s="1298"/>
      <c r="HXU34" s="1298"/>
      <c r="HXV34" s="1298"/>
      <c r="HXW34" s="1298"/>
      <c r="HXX34" s="1298"/>
      <c r="HXY34" s="1298"/>
      <c r="HXZ34" s="1298"/>
      <c r="HYA34" s="1298"/>
      <c r="HYB34" s="1298"/>
      <c r="HYC34" s="1298"/>
      <c r="HYD34" s="1298"/>
      <c r="HYE34" s="1298"/>
      <c r="HYF34" s="1298"/>
      <c r="HYG34" s="1298"/>
      <c r="HYH34" s="1298"/>
      <c r="HYI34" s="1298"/>
      <c r="HYJ34" s="1298"/>
      <c r="HYK34" s="1298"/>
      <c r="HYL34" s="1298"/>
      <c r="HYM34" s="1298"/>
      <c r="HYN34" s="1298"/>
      <c r="HYO34" s="1298"/>
      <c r="HYP34" s="1298"/>
      <c r="HYQ34" s="1298"/>
      <c r="HYR34" s="1298"/>
      <c r="HYS34" s="1298"/>
      <c r="HYT34" s="1298"/>
      <c r="HYU34" s="1298"/>
      <c r="HYV34" s="1298"/>
      <c r="HYW34" s="1298"/>
      <c r="HYX34" s="1298"/>
      <c r="HYY34" s="1298"/>
      <c r="HYZ34" s="1298"/>
      <c r="HZA34" s="1298"/>
      <c r="HZB34" s="1298"/>
      <c r="HZC34" s="1298"/>
      <c r="HZD34" s="1298"/>
      <c r="HZE34" s="1298"/>
      <c r="HZF34" s="1298"/>
      <c r="HZG34" s="1298"/>
      <c r="HZH34" s="1298"/>
      <c r="HZI34" s="1298"/>
      <c r="HZJ34" s="1298"/>
      <c r="HZK34" s="1298"/>
      <c r="HZL34" s="1298"/>
      <c r="HZM34" s="1298"/>
      <c r="HZN34" s="1298"/>
      <c r="HZO34" s="1298"/>
      <c r="HZP34" s="1298"/>
      <c r="HZQ34" s="1298"/>
      <c r="HZR34" s="1298"/>
      <c r="HZS34" s="1298"/>
      <c r="HZT34" s="1298"/>
      <c r="HZU34" s="1298"/>
      <c r="HZV34" s="1298"/>
      <c r="HZW34" s="1298"/>
      <c r="HZX34" s="1298"/>
      <c r="HZY34" s="1298"/>
      <c r="HZZ34" s="1298"/>
      <c r="IAA34" s="1298"/>
      <c r="IAB34" s="1298"/>
      <c r="IAC34" s="1298"/>
      <c r="IAD34" s="1298"/>
      <c r="IAE34" s="1298"/>
      <c r="IAF34" s="1298"/>
      <c r="IAG34" s="1298"/>
      <c r="IAH34" s="1298"/>
      <c r="IAI34" s="1298"/>
      <c r="IAJ34" s="1298"/>
      <c r="IAK34" s="1298"/>
      <c r="IAL34" s="1298"/>
      <c r="IAM34" s="1298"/>
      <c r="IAN34" s="1298"/>
      <c r="IAO34" s="1298"/>
      <c r="IAP34" s="1298"/>
      <c r="IAQ34" s="1298"/>
      <c r="IAR34" s="1298"/>
      <c r="IAS34" s="1298"/>
      <c r="IAT34" s="1298"/>
      <c r="IAU34" s="1298"/>
      <c r="IAV34" s="1298"/>
      <c r="IAW34" s="1298"/>
      <c r="IAX34" s="1298"/>
      <c r="IAY34" s="1298"/>
      <c r="IAZ34" s="1298"/>
      <c r="IBA34" s="1298"/>
      <c r="IBB34" s="1298"/>
      <c r="IBC34" s="1298"/>
      <c r="IBD34" s="1298"/>
      <c r="IBE34" s="1298"/>
      <c r="IBF34" s="1298"/>
      <c r="IBG34" s="1298"/>
      <c r="IBH34" s="1298"/>
      <c r="IBI34" s="1298"/>
      <c r="IBJ34" s="1298"/>
      <c r="IBK34" s="1298"/>
      <c r="IBL34" s="1298"/>
      <c r="IBM34" s="1298"/>
      <c r="IBN34" s="1298"/>
      <c r="IBO34" s="1298"/>
      <c r="IBP34" s="1298"/>
      <c r="IBQ34" s="1298"/>
      <c r="IBR34" s="1298"/>
      <c r="IBS34" s="1298"/>
      <c r="IBT34" s="1298"/>
      <c r="IBU34" s="1298"/>
      <c r="IBV34" s="1298"/>
      <c r="IBW34" s="1298"/>
      <c r="IBX34" s="1298"/>
      <c r="IBY34" s="1298"/>
      <c r="IBZ34" s="1298"/>
      <c r="ICA34" s="1298"/>
      <c r="ICB34" s="1298"/>
      <c r="ICC34" s="1298"/>
      <c r="ICD34" s="1298"/>
      <c r="ICE34" s="1298"/>
      <c r="ICF34" s="1298"/>
      <c r="ICG34" s="1298"/>
      <c r="ICH34" s="1298"/>
      <c r="ICI34" s="1298"/>
      <c r="ICJ34" s="1298"/>
      <c r="ICK34" s="1298"/>
      <c r="ICL34" s="1298"/>
      <c r="ICM34" s="1298"/>
      <c r="ICN34" s="1298"/>
      <c r="ICO34" s="1298"/>
      <c r="ICP34" s="1298"/>
      <c r="ICQ34" s="1298"/>
      <c r="ICR34" s="1298"/>
      <c r="ICS34" s="1298"/>
      <c r="ICT34" s="1298"/>
      <c r="ICU34" s="1298"/>
      <c r="ICV34" s="1298"/>
      <c r="ICW34" s="1298"/>
      <c r="ICX34" s="1298"/>
      <c r="ICY34" s="1298"/>
      <c r="ICZ34" s="1298"/>
      <c r="IDA34" s="1298"/>
      <c r="IDB34" s="1298"/>
      <c r="IDC34" s="1298"/>
      <c r="IDD34" s="1298"/>
      <c r="IDE34" s="1298"/>
      <c r="IDF34" s="1298"/>
      <c r="IDG34" s="1298"/>
      <c r="IDH34" s="1298"/>
      <c r="IDI34" s="1298"/>
      <c r="IDJ34" s="1298"/>
      <c r="IDK34" s="1298"/>
      <c r="IDL34" s="1298"/>
      <c r="IDM34" s="1298"/>
      <c r="IDN34" s="1298"/>
      <c r="IDO34" s="1298"/>
      <c r="IDP34" s="1298"/>
      <c r="IDQ34" s="1298"/>
      <c r="IDR34" s="1298"/>
      <c r="IDS34" s="1298"/>
      <c r="IDT34" s="1298"/>
      <c r="IDU34" s="1298"/>
      <c r="IDV34" s="1298"/>
      <c r="IDW34" s="1298"/>
      <c r="IDX34" s="1298"/>
      <c r="IDY34" s="1298"/>
      <c r="IDZ34" s="1298"/>
      <c r="IEA34" s="1298"/>
      <c r="IEB34" s="1298"/>
      <c r="IEC34" s="1298"/>
      <c r="IED34" s="1298"/>
      <c r="IEE34" s="1298"/>
      <c r="IEF34" s="1298"/>
      <c r="IEG34" s="1298"/>
      <c r="IEH34" s="1298"/>
      <c r="IEI34" s="1298"/>
      <c r="IEJ34" s="1298"/>
      <c r="IEK34" s="1298"/>
      <c r="IEL34" s="1298"/>
      <c r="IEM34" s="1298"/>
      <c r="IEN34" s="1298"/>
      <c r="IEO34" s="1298"/>
      <c r="IEP34" s="1298"/>
      <c r="IEQ34" s="1298"/>
      <c r="IER34" s="1298"/>
      <c r="IES34" s="1298"/>
      <c r="IET34" s="1298"/>
      <c r="IEU34" s="1298"/>
      <c r="IEV34" s="1298"/>
      <c r="IEW34" s="1298"/>
      <c r="IEX34" s="1298"/>
      <c r="IEY34" s="1298"/>
      <c r="IEZ34" s="1298"/>
      <c r="IFA34" s="1298"/>
      <c r="IFB34" s="1298"/>
      <c r="IFC34" s="1298"/>
      <c r="IFD34" s="1298"/>
      <c r="IFE34" s="1298"/>
      <c r="IFF34" s="1298"/>
      <c r="IFG34" s="1298"/>
      <c r="IFH34" s="1298"/>
      <c r="IFI34" s="1298"/>
      <c r="IFJ34" s="1298"/>
      <c r="IFK34" s="1298"/>
      <c r="IFL34" s="1298"/>
      <c r="IFM34" s="1298"/>
      <c r="IFN34" s="1298"/>
      <c r="IFO34" s="1298"/>
      <c r="IFP34" s="1298"/>
      <c r="IFQ34" s="1298"/>
      <c r="IFR34" s="1298"/>
      <c r="IFS34" s="1298"/>
      <c r="IFT34" s="1298"/>
      <c r="IFU34" s="1298"/>
      <c r="IFV34" s="1298"/>
      <c r="IFW34" s="1298"/>
      <c r="IFX34" s="1298"/>
      <c r="IFY34" s="1298"/>
      <c r="IFZ34" s="1298"/>
      <c r="IGA34" s="1298"/>
      <c r="IGB34" s="1298"/>
      <c r="IGC34" s="1298"/>
      <c r="IGD34" s="1298"/>
      <c r="IGE34" s="1298"/>
      <c r="IGF34" s="1298"/>
      <c r="IGG34" s="1298"/>
      <c r="IGH34" s="1298"/>
      <c r="IGI34" s="1298"/>
      <c r="IGJ34" s="1298"/>
      <c r="IGK34" s="1298"/>
      <c r="IGL34" s="1298"/>
      <c r="IGM34" s="1298"/>
      <c r="IGN34" s="1298"/>
      <c r="IGO34" s="1298"/>
      <c r="IGP34" s="1298"/>
      <c r="IGQ34" s="1298"/>
      <c r="IGR34" s="1298"/>
      <c r="IGS34" s="1298"/>
      <c r="IGT34" s="1298"/>
      <c r="IGU34" s="1298"/>
      <c r="IGV34" s="1298"/>
      <c r="IGW34" s="1298"/>
      <c r="IGX34" s="1298"/>
      <c r="IGY34" s="1298"/>
      <c r="IGZ34" s="1298"/>
      <c r="IHA34" s="1298"/>
      <c r="IHB34" s="1298"/>
      <c r="IHC34" s="1298"/>
      <c r="IHD34" s="1298"/>
      <c r="IHE34" s="1298"/>
      <c r="IHF34" s="1298"/>
      <c r="IHG34" s="1298"/>
      <c r="IHH34" s="1298"/>
      <c r="IHI34" s="1298"/>
      <c r="IHJ34" s="1298"/>
      <c r="IHK34" s="1298"/>
      <c r="IHL34" s="1298"/>
      <c r="IHM34" s="1298"/>
      <c r="IHN34" s="1298"/>
      <c r="IHO34" s="1298"/>
      <c r="IHP34" s="1298"/>
      <c r="IHQ34" s="1298"/>
      <c r="IHR34" s="1298"/>
      <c r="IHS34" s="1298"/>
      <c r="IHT34" s="1298"/>
      <c r="IHU34" s="1298"/>
      <c r="IHV34" s="1298"/>
      <c r="IHW34" s="1298"/>
      <c r="IHX34" s="1298"/>
      <c r="IHY34" s="1298"/>
      <c r="IHZ34" s="1298"/>
      <c r="IIA34" s="1298"/>
      <c r="IIB34" s="1298"/>
      <c r="IIC34" s="1298"/>
      <c r="IID34" s="1298"/>
      <c r="IIE34" s="1298"/>
      <c r="IIF34" s="1298"/>
      <c r="IIG34" s="1298"/>
      <c r="IIH34" s="1298"/>
      <c r="III34" s="1298"/>
      <c r="IIJ34" s="1298"/>
      <c r="IIK34" s="1298"/>
      <c r="IIL34" s="1298"/>
      <c r="IIM34" s="1298"/>
      <c r="IIN34" s="1298"/>
      <c r="IIO34" s="1298"/>
      <c r="IIP34" s="1298"/>
      <c r="IIQ34" s="1298"/>
      <c r="IIR34" s="1298"/>
      <c r="IIS34" s="1298"/>
      <c r="IIT34" s="1298"/>
      <c r="IIU34" s="1298"/>
      <c r="IIV34" s="1298"/>
      <c r="IIW34" s="1298"/>
      <c r="IIX34" s="1298"/>
      <c r="IIY34" s="1298"/>
      <c r="IIZ34" s="1298"/>
      <c r="IJA34" s="1298"/>
      <c r="IJB34" s="1298"/>
      <c r="IJC34" s="1298"/>
      <c r="IJD34" s="1298"/>
      <c r="IJE34" s="1298"/>
      <c r="IJF34" s="1298"/>
      <c r="IJG34" s="1298"/>
      <c r="IJH34" s="1298"/>
      <c r="IJI34" s="1298"/>
      <c r="IJJ34" s="1298"/>
      <c r="IJK34" s="1298"/>
      <c r="IJL34" s="1298"/>
      <c r="IJM34" s="1298"/>
      <c r="IJN34" s="1298"/>
      <c r="IJO34" s="1298"/>
      <c r="IJP34" s="1298"/>
      <c r="IJQ34" s="1298"/>
      <c r="IJR34" s="1298"/>
      <c r="IJS34" s="1298"/>
      <c r="IJT34" s="1298"/>
      <c r="IJU34" s="1298"/>
      <c r="IJV34" s="1298"/>
      <c r="IJW34" s="1298"/>
      <c r="IJX34" s="1298"/>
      <c r="IJY34" s="1298"/>
      <c r="IJZ34" s="1298"/>
      <c r="IKA34" s="1298"/>
      <c r="IKB34" s="1298"/>
      <c r="IKC34" s="1298"/>
      <c r="IKD34" s="1298"/>
      <c r="IKE34" s="1298"/>
      <c r="IKF34" s="1298"/>
      <c r="IKG34" s="1298"/>
      <c r="IKH34" s="1298"/>
      <c r="IKI34" s="1298"/>
      <c r="IKJ34" s="1298"/>
      <c r="IKK34" s="1298"/>
      <c r="IKL34" s="1298"/>
      <c r="IKM34" s="1298"/>
      <c r="IKN34" s="1298"/>
      <c r="IKO34" s="1298"/>
      <c r="IKP34" s="1298"/>
      <c r="IKQ34" s="1298"/>
      <c r="IKR34" s="1298"/>
      <c r="IKS34" s="1298"/>
      <c r="IKT34" s="1298"/>
      <c r="IKU34" s="1298"/>
      <c r="IKV34" s="1298"/>
      <c r="IKW34" s="1298"/>
      <c r="IKX34" s="1298"/>
      <c r="IKY34" s="1298"/>
      <c r="IKZ34" s="1298"/>
      <c r="ILA34" s="1298"/>
      <c r="ILB34" s="1298"/>
      <c r="ILC34" s="1298"/>
      <c r="ILD34" s="1298"/>
      <c r="ILE34" s="1298"/>
      <c r="ILF34" s="1298"/>
      <c r="ILG34" s="1298"/>
      <c r="ILH34" s="1298"/>
      <c r="ILI34" s="1298"/>
      <c r="ILJ34" s="1298"/>
      <c r="ILK34" s="1298"/>
      <c r="ILL34" s="1298"/>
      <c r="ILM34" s="1298"/>
      <c r="ILN34" s="1298"/>
      <c r="ILO34" s="1298"/>
      <c r="ILP34" s="1298"/>
      <c r="ILQ34" s="1298"/>
      <c r="ILR34" s="1298"/>
      <c r="ILS34" s="1298"/>
      <c r="ILT34" s="1298"/>
      <c r="ILU34" s="1298"/>
      <c r="ILV34" s="1298"/>
      <c r="ILW34" s="1298"/>
      <c r="ILX34" s="1298"/>
      <c r="ILY34" s="1298"/>
      <c r="ILZ34" s="1298"/>
      <c r="IMA34" s="1298"/>
      <c r="IMB34" s="1298"/>
      <c r="IMC34" s="1298"/>
      <c r="IMD34" s="1298"/>
      <c r="IME34" s="1298"/>
      <c r="IMF34" s="1298"/>
      <c r="IMG34" s="1298"/>
      <c r="IMH34" s="1298"/>
      <c r="IMI34" s="1298"/>
      <c r="IMJ34" s="1298"/>
      <c r="IMK34" s="1298"/>
      <c r="IML34" s="1298"/>
      <c r="IMM34" s="1298"/>
      <c r="IMN34" s="1298"/>
      <c r="IMO34" s="1298"/>
      <c r="IMP34" s="1298"/>
      <c r="IMQ34" s="1298"/>
      <c r="IMR34" s="1298"/>
      <c r="IMS34" s="1298"/>
      <c r="IMT34" s="1298"/>
      <c r="IMU34" s="1298"/>
      <c r="IMV34" s="1298"/>
      <c r="IMW34" s="1298"/>
      <c r="IMX34" s="1298"/>
      <c r="IMY34" s="1298"/>
      <c r="IMZ34" s="1298"/>
      <c r="INA34" s="1298"/>
      <c r="INB34" s="1298"/>
      <c r="INC34" s="1298"/>
      <c r="IND34" s="1298"/>
      <c r="INE34" s="1298"/>
      <c r="INF34" s="1298"/>
      <c r="ING34" s="1298"/>
      <c r="INH34" s="1298"/>
      <c r="INI34" s="1298"/>
      <c r="INJ34" s="1298"/>
      <c r="INK34" s="1298"/>
      <c r="INL34" s="1298"/>
      <c r="INM34" s="1298"/>
      <c r="INN34" s="1298"/>
      <c r="INO34" s="1298"/>
      <c r="INP34" s="1298"/>
      <c r="INQ34" s="1298"/>
      <c r="INR34" s="1298"/>
      <c r="INS34" s="1298"/>
      <c r="INT34" s="1298"/>
      <c r="INU34" s="1298"/>
      <c r="INV34" s="1298"/>
      <c r="INW34" s="1298"/>
      <c r="INX34" s="1298"/>
      <c r="INY34" s="1298"/>
      <c r="INZ34" s="1298"/>
      <c r="IOA34" s="1298"/>
      <c r="IOB34" s="1298"/>
      <c r="IOC34" s="1298"/>
      <c r="IOD34" s="1298"/>
      <c r="IOE34" s="1298"/>
      <c r="IOF34" s="1298"/>
      <c r="IOG34" s="1298"/>
      <c r="IOH34" s="1298"/>
      <c r="IOI34" s="1298"/>
      <c r="IOJ34" s="1298"/>
      <c r="IOK34" s="1298"/>
      <c r="IOL34" s="1298"/>
      <c r="IOM34" s="1298"/>
      <c r="ION34" s="1298"/>
      <c r="IOO34" s="1298"/>
      <c r="IOP34" s="1298"/>
      <c r="IOQ34" s="1298"/>
      <c r="IOR34" s="1298"/>
      <c r="IOS34" s="1298"/>
      <c r="IOT34" s="1298"/>
      <c r="IOU34" s="1298"/>
      <c r="IOV34" s="1298"/>
      <c r="IOW34" s="1298"/>
      <c r="IOX34" s="1298"/>
      <c r="IOY34" s="1298"/>
      <c r="IOZ34" s="1298"/>
      <c r="IPA34" s="1298"/>
      <c r="IPB34" s="1298"/>
      <c r="IPC34" s="1298"/>
      <c r="IPD34" s="1298"/>
      <c r="IPE34" s="1298"/>
      <c r="IPF34" s="1298"/>
      <c r="IPG34" s="1298"/>
      <c r="IPH34" s="1298"/>
      <c r="IPI34" s="1298"/>
      <c r="IPJ34" s="1298"/>
      <c r="IPK34" s="1298"/>
      <c r="IPL34" s="1298"/>
      <c r="IPM34" s="1298"/>
      <c r="IPN34" s="1298"/>
      <c r="IPO34" s="1298"/>
      <c r="IPP34" s="1298"/>
      <c r="IPQ34" s="1298"/>
      <c r="IPR34" s="1298"/>
      <c r="IPS34" s="1298"/>
      <c r="IPT34" s="1298"/>
      <c r="IPU34" s="1298"/>
      <c r="IPV34" s="1298"/>
      <c r="IPW34" s="1298"/>
      <c r="IPX34" s="1298"/>
      <c r="IPY34" s="1298"/>
      <c r="IPZ34" s="1298"/>
      <c r="IQA34" s="1298"/>
      <c r="IQB34" s="1298"/>
      <c r="IQC34" s="1298"/>
      <c r="IQD34" s="1298"/>
      <c r="IQE34" s="1298"/>
      <c r="IQF34" s="1298"/>
      <c r="IQG34" s="1298"/>
      <c r="IQH34" s="1298"/>
      <c r="IQI34" s="1298"/>
      <c r="IQJ34" s="1298"/>
      <c r="IQK34" s="1298"/>
      <c r="IQL34" s="1298"/>
      <c r="IQM34" s="1298"/>
      <c r="IQN34" s="1298"/>
      <c r="IQO34" s="1298"/>
      <c r="IQP34" s="1298"/>
      <c r="IQQ34" s="1298"/>
      <c r="IQR34" s="1298"/>
      <c r="IQS34" s="1298"/>
      <c r="IQT34" s="1298"/>
      <c r="IQU34" s="1298"/>
      <c r="IQV34" s="1298"/>
      <c r="IQW34" s="1298"/>
      <c r="IQX34" s="1298"/>
      <c r="IQY34" s="1298"/>
      <c r="IQZ34" s="1298"/>
      <c r="IRA34" s="1298"/>
      <c r="IRB34" s="1298"/>
      <c r="IRC34" s="1298"/>
      <c r="IRD34" s="1298"/>
      <c r="IRE34" s="1298"/>
      <c r="IRF34" s="1298"/>
      <c r="IRG34" s="1298"/>
      <c r="IRH34" s="1298"/>
      <c r="IRI34" s="1298"/>
      <c r="IRJ34" s="1298"/>
      <c r="IRK34" s="1298"/>
      <c r="IRL34" s="1298"/>
      <c r="IRM34" s="1298"/>
      <c r="IRN34" s="1298"/>
      <c r="IRO34" s="1298"/>
      <c r="IRP34" s="1298"/>
      <c r="IRQ34" s="1298"/>
      <c r="IRR34" s="1298"/>
      <c r="IRS34" s="1298"/>
      <c r="IRT34" s="1298"/>
      <c r="IRU34" s="1298"/>
      <c r="IRV34" s="1298"/>
      <c r="IRW34" s="1298"/>
      <c r="IRX34" s="1298"/>
      <c r="IRY34" s="1298"/>
      <c r="IRZ34" s="1298"/>
      <c r="ISA34" s="1298"/>
      <c r="ISB34" s="1298"/>
      <c r="ISC34" s="1298"/>
      <c r="ISD34" s="1298"/>
      <c r="ISE34" s="1298"/>
      <c r="ISF34" s="1298"/>
      <c r="ISG34" s="1298"/>
      <c r="ISH34" s="1298"/>
      <c r="ISI34" s="1298"/>
      <c r="ISJ34" s="1298"/>
      <c r="ISK34" s="1298"/>
      <c r="ISL34" s="1298"/>
      <c r="ISM34" s="1298"/>
      <c r="ISN34" s="1298"/>
      <c r="ISO34" s="1298"/>
      <c r="ISP34" s="1298"/>
      <c r="ISQ34" s="1298"/>
      <c r="ISR34" s="1298"/>
      <c r="ISS34" s="1298"/>
      <c r="IST34" s="1298"/>
      <c r="ISU34" s="1298"/>
      <c r="ISV34" s="1298"/>
      <c r="ISW34" s="1298"/>
      <c r="ISX34" s="1298"/>
      <c r="ISY34" s="1298"/>
      <c r="ISZ34" s="1298"/>
      <c r="ITA34" s="1298"/>
      <c r="ITB34" s="1298"/>
      <c r="ITC34" s="1298"/>
      <c r="ITD34" s="1298"/>
      <c r="ITE34" s="1298"/>
      <c r="ITF34" s="1298"/>
      <c r="ITG34" s="1298"/>
      <c r="ITH34" s="1298"/>
      <c r="ITI34" s="1298"/>
      <c r="ITJ34" s="1298"/>
      <c r="ITK34" s="1298"/>
      <c r="ITL34" s="1298"/>
      <c r="ITM34" s="1298"/>
      <c r="ITN34" s="1298"/>
      <c r="ITO34" s="1298"/>
      <c r="ITP34" s="1298"/>
      <c r="ITQ34" s="1298"/>
      <c r="ITR34" s="1298"/>
      <c r="ITS34" s="1298"/>
      <c r="ITT34" s="1298"/>
      <c r="ITU34" s="1298"/>
      <c r="ITV34" s="1298"/>
      <c r="ITW34" s="1298"/>
      <c r="ITX34" s="1298"/>
      <c r="ITY34" s="1298"/>
      <c r="ITZ34" s="1298"/>
      <c r="IUA34" s="1298"/>
      <c r="IUB34" s="1298"/>
      <c r="IUC34" s="1298"/>
      <c r="IUD34" s="1298"/>
      <c r="IUE34" s="1298"/>
      <c r="IUF34" s="1298"/>
      <c r="IUG34" s="1298"/>
      <c r="IUH34" s="1298"/>
      <c r="IUI34" s="1298"/>
      <c r="IUJ34" s="1298"/>
      <c r="IUK34" s="1298"/>
      <c r="IUL34" s="1298"/>
      <c r="IUM34" s="1298"/>
      <c r="IUN34" s="1298"/>
      <c r="IUO34" s="1298"/>
      <c r="IUP34" s="1298"/>
      <c r="IUQ34" s="1298"/>
      <c r="IUR34" s="1298"/>
      <c r="IUS34" s="1298"/>
      <c r="IUT34" s="1298"/>
      <c r="IUU34" s="1298"/>
      <c r="IUV34" s="1298"/>
      <c r="IUW34" s="1298"/>
      <c r="IUX34" s="1298"/>
      <c r="IUY34" s="1298"/>
      <c r="IUZ34" s="1298"/>
      <c r="IVA34" s="1298"/>
      <c r="IVB34" s="1298"/>
      <c r="IVC34" s="1298"/>
      <c r="IVD34" s="1298"/>
      <c r="IVE34" s="1298"/>
      <c r="IVF34" s="1298"/>
      <c r="IVG34" s="1298"/>
      <c r="IVH34" s="1298"/>
      <c r="IVI34" s="1298"/>
      <c r="IVJ34" s="1298"/>
      <c r="IVK34" s="1298"/>
      <c r="IVL34" s="1298"/>
      <c r="IVM34" s="1298"/>
      <c r="IVN34" s="1298"/>
      <c r="IVO34" s="1298"/>
      <c r="IVP34" s="1298"/>
      <c r="IVQ34" s="1298"/>
      <c r="IVR34" s="1298"/>
      <c r="IVS34" s="1298"/>
      <c r="IVT34" s="1298"/>
      <c r="IVU34" s="1298"/>
      <c r="IVV34" s="1298"/>
      <c r="IVW34" s="1298"/>
      <c r="IVX34" s="1298"/>
      <c r="IVY34" s="1298"/>
      <c r="IVZ34" s="1298"/>
      <c r="IWA34" s="1298"/>
      <c r="IWB34" s="1298"/>
      <c r="IWC34" s="1298"/>
      <c r="IWD34" s="1298"/>
      <c r="IWE34" s="1298"/>
      <c r="IWF34" s="1298"/>
      <c r="IWG34" s="1298"/>
      <c r="IWH34" s="1298"/>
      <c r="IWI34" s="1298"/>
      <c r="IWJ34" s="1298"/>
      <c r="IWK34" s="1298"/>
      <c r="IWL34" s="1298"/>
      <c r="IWM34" s="1298"/>
      <c r="IWN34" s="1298"/>
      <c r="IWO34" s="1298"/>
      <c r="IWP34" s="1298"/>
      <c r="IWQ34" s="1298"/>
      <c r="IWR34" s="1298"/>
      <c r="IWS34" s="1298"/>
      <c r="IWT34" s="1298"/>
      <c r="IWU34" s="1298"/>
      <c r="IWV34" s="1298"/>
      <c r="IWW34" s="1298"/>
      <c r="IWX34" s="1298"/>
      <c r="IWY34" s="1298"/>
      <c r="IWZ34" s="1298"/>
      <c r="IXA34" s="1298"/>
      <c r="IXB34" s="1298"/>
      <c r="IXC34" s="1298"/>
      <c r="IXD34" s="1298"/>
      <c r="IXE34" s="1298"/>
      <c r="IXF34" s="1298"/>
      <c r="IXG34" s="1298"/>
      <c r="IXH34" s="1298"/>
      <c r="IXI34" s="1298"/>
      <c r="IXJ34" s="1298"/>
      <c r="IXK34" s="1298"/>
      <c r="IXL34" s="1298"/>
      <c r="IXM34" s="1298"/>
      <c r="IXN34" s="1298"/>
      <c r="IXO34" s="1298"/>
      <c r="IXP34" s="1298"/>
      <c r="IXQ34" s="1298"/>
      <c r="IXR34" s="1298"/>
      <c r="IXS34" s="1298"/>
      <c r="IXT34" s="1298"/>
      <c r="IXU34" s="1298"/>
      <c r="IXV34" s="1298"/>
      <c r="IXW34" s="1298"/>
      <c r="IXX34" s="1298"/>
      <c r="IXY34" s="1298"/>
      <c r="IXZ34" s="1298"/>
      <c r="IYA34" s="1298"/>
      <c r="IYB34" s="1298"/>
      <c r="IYC34" s="1298"/>
      <c r="IYD34" s="1298"/>
      <c r="IYE34" s="1298"/>
      <c r="IYF34" s="1298"/>
      <c r="IYG34" s="1298"/>
      <c r="IYH34" s="1298"/>
      <c r="IYI34" s="1298"/>
      <c r="IYJ34" s="1298"/>
      <c r="IYK34" s="1298"/>
      <c r="IYL34" s="1298"/>
      <c r="IYM34" s="1298"/>
      <c r="IYN34" s="1298"/>
      <c r="IYO34" s="1298"/>
      <c r="IYP34" s="1298"/>
      <c r="IYQ34" s="1298"/>
      <c r="IYR34" s="1298"/>
      <c r="IYS34" s="1298"/>
      <c r="IYT34" s="1298"/>
      <c r="IYU34" s="1298"/>
      <c r="IYV34" s="1298"/>
      <c r="IYW34" s="1298"/>
      <c r="IYX34" s="1298"/>
      <c r="IYY34" s="1298"/>
      <c r="IYZ34" s="1298"/>
      <c r="IZA34" s="1298"/>
      <c r="IZB34" s="1298"/>
      <c r="IZC34" s="1298"/>
      <c r="IZD34" s="1298"/>
      <c r="IZE34" s="1298"/>
      <c r="IZF34" s="1298"/>
      <c r="IZG34" s="1298"/>
      <c r="IZH34" s="1298"/>
      <c r="IZI34" s="1298"/>
      <c r="IZJ34" s="1298"/>
      <c r="IZK34" s="1298"/>
      <c r="IZL34" s="1298"/>
      <c r="IZM34" s="1298"/>
      <c r="IZN34" s="1298"/>
      <c r="IZO34" s="1298"/>
      <c r="IZP34" s="1298"/>
      <c r="IZQ34" s="1298"/>
      <c r="IZR34" s="1298"/>
      <c r="IZS34" s="1298"/>
      <c r="IZT34" s="1298"/>
      <c r="IZU34" s="1298"/>
      <c r="IZV34" s="1298"/>
      <c r="IZW34" s="1298"/>
      <c r="IZX34" s="1298"/>
      <c r="IZY34" s="1298"/>
      <c r="IZZ34" s="1298"/>
      <c r="JAA34" s="1298"/>
      <c r="JAB34" s="1298"/>
      <c r="JAC34" s="1298"/>
      <c r="JAD34" s="1298"/>
      <c r="JAE34" s="1298"/>
      <c r="JAF34" s="1298"/>
      <c r="JAG34" s="1298"/>
      <c r="JAH34" s="1298"/>
      <c r="JAI34" s="1298"/>
      <c r="JAJ34" s="1298"/>
      <c r="JAK34" s="1298"/>
      <c r="JAL34" s="1298"/>
      <c r="JAM34" s="1298"/>
      <c r="JAN34" s="1298"/>
      <c r="JAO34" s="1298"/>
      <c r="JAP34" s="1298"/>
      <c r="JAQ34" s="1298"/>
      <c r="JAR34" s="1298"/>
      <c r="JAS34" s="1298"/>
      <c r="JAT34" s="1298"/>
      <c r="JAU34" s="1298"/>
      <c r="JAV34" s="1298"/>
      <c r="JAW34" s="1298"/>
      <c r="JAX34" s="1298"/>
      <c r="JAY34" s="1298"/>
      <c r="JAZ34" s="1298"/>
      <c r="JBA34" s="1298"/>
      <c r="JBB34" s="1298"/>
      <c r="JBC34" s="1298"/>
      <c r="JBD34" s="1298"/>
      <c r="JBE34" s="1298"/>
      <c r="JBF34" s="1298"/>
      <c r="JBG34" s="1298"/>
      <c r="JBH34" s="1298"/>
      <c r="JBI34" s="1298"/>
      <c r="JBJ34" s="1298"/>
      <c r="JBK34" s="1298"/>
      <c r="JBL34" s="1298"/>
      <c r="JBM34" s="1298"/>
      <c r="JBN34" s="1298"/>
      <c r="JBO34" s="1298"/>
      <c r="JBP34" s="1298"/>
      <c r="JBQ34" s="1298"/>
      <c r="JBR34" s="1298"/>
      <c r="JBS34" s="1298"/>
      <c r="JBT34" s="1298"/>
      <c r="JBU34" s="1298"/>
      <c r="JBV34" s="1298"/>
      <c r="JBW34" s="1298"/>
      <c r="JBX34" s="1298"/>
      <c r="JBY34" s="1298"/>
      <c r="JBZ34" s="1298"/>
      <c r="JCA34" s="1298"/>
      <c r="JCB34" s="1298"/>
      <c r="JCC34" s="1298"/>
      <c r="JCD34" s="1298"/>
      <c r="JCE34" s="1298"/>
      <c r="JCF34" s="1298"/>
      <c r="JCG34" s="1298"/>
      <c r="JCH34" s="1298"/>
      <c r="JCI34" s="1298"/>
      <c r="JCJ34" s="1298"/>
      <c r="JCK34" s="1298"/>
      <c r="JCL34" s="1298"/>
      <c r="JCM34" s="1298"/>
      <c r="JCN34" s="1298"/>
      <c r="JCO34" s="1298"/>
      <c r="JCP34" s="1298"/>
      <c r="JCQ34" s="1298"/>
      <c r="JCR34" s="1298"/>
      <c r="JCS34" s="1298"/>
      <c r="JCT34" s="1298"/>
      <c r="JCU34" s="1298"/>
      <c r="JCV34" s="1298"/>
      <c r="JCW34" s="1298"/>
      <c r="JCX34" s="1298"/>
      <c r="JCY34" s="1298"/>
      <c r="JCZ34" s="1298"/>
      <c r="JDA34" s="1298"/>
      <c r="JDB34" s="1298"/>
      <c r="JDC34" s="1298"/>
      <c r="JDD34" s="1298"/>
      <c r="JDE34" s="1298"/>
      <c r="JDF34" s="1298"/>
      <c r="JDG34" s="1298"/>
      <c r="JDH34" s="1298"/>
      <c r="JDI34" s="1298"/>
      <c r="JDJ34" s="1298"/>
      <c r="JDK34" s="1298"/>
      <c r="JDL34" s="1298"/>
      <c r="JDM34" s="1298"/>
      <c r="JDN34" s="1298"/>
      <c r="JDO34" s="1298"/>
      <c r="JDP34" s="1298"/>
      <c r="JDQ34" s="1298"/>
      <c r="JDR34" s="1298"/>
      <c r="JDS34" s="1298"/>
      <c r="JDT34" s="1298"/>
      <c r="JDU34" s="1298"/>
      <c r="JDV34" s="1298"/>
      <c r="JDW34" s="1298"/>
      <c r="JDX34" s="1298"/>
      <c r="JDY34" s="1298"/>
      <c r="JDZ34" s="1298"/>
      <c r="JEA34" s="1298"/>
      <c r="JEB34" s="1298"/>
      <c r="JEC34" s="1298"/>
      <c r="JED34" s="1298"/>
      <c r="JEE34" s="1298"/>
      <c r="JEF34" s="1298"/>
      <c r="JEG34" s="1298"/>
      <c r="JEH34" s="1298"/>
      <c r="JEI34" s="1298"/>
      <c r="JEJ34" s="1298"/>
      <c r="JEK34" s="1298"/>
      <c r="JEL34" s="1298"/>
      <c r="JEM34" s="1298"/>
      <c r="JEN34" s="1298"/>
      <c r="JEO34" s="1298"/>
      <c r="JEP34" s="1298"/>
      <c r="JEQ34" s="1298"/>
      <c r="JER34" s="1298"/>
      <c r="JES34" s="1298"/>
      <c r="JET34" s="1298"/>
      <c r="JEU34" s="1298"/>
      <c r="JEV34" s="1298"/>
      <c r="JEW34" s="1298"/>
      <c r="JEX34" s="1298"/>
      <c r="JEY34" s="1298"/>
      <c r="JEZ34" s="1298"/>
      <c r="JFA34" s="1298"/>
      <c r="JFB34" s="1298"/>
      <c r="JFC34" s="1298"/>
      <c r="JFD34" s="1298"/>
      <c r="JFE34" s="1298"/>
      <c r="JFF34" s="1298"/>
      <c r="JFG34" s="1298"/>
      <c r="JFH34" s="1298"/>
      <c r="JFI34" s="1298"/>
      <c r="JFJ34" s="1298"/>
      <c r="JFK34" s="1298"/>
      <c r="JFL34" s="1298"/>
      <c r="JFM34" s="1298"/>
      <c r="JFN34" s="1298"/>
      <c r="JFO34" s="1298"/>
      <c r="JFP34" s="1298"/>
      <c r="JFQ34" s="1298"/>
      <c r="JFR34" s="1298"/>
      <c r="JFS34" s="1298"/>
      <c r="JFT34" s="1298"/>
      <c r="JFU34" s="1298"/>
      <c r="JFV34" s="1298"/>
      <c r="JFW34" s="1298"/>
      <c r="JFX34" s="1298"/>
      <c r="JFY34" s="1298"/>
      <c r="JFZ34" s="1298"/>
      <c r="JGA34" s="1298"/>
      <c r="JGB34" s="1298"/>
      <c r="JGC34" s="1298"/>
      <c r="JGD34" s="1298"/>
      <c r="JGE34" s="1298"/>
      <c r="JGF34" s="1298"/>
      <c r="JGG34" s="1298"/>
      <c r="JGH34" s="1298"/>
      <c r="JGI34" s="1298"/>
      <c r="JGJ34" s="1298"/>
      <c r="JGK34" s="1298"/>
      <c r="JGL34" s="1298"/>
      <c r="JGM34" s="1298"/>
      <c r="JGN34" s="1298"/>
      <c r="JGO34" s="1298"/>
      <c r="JGP34" s="1298"/>
      <c r="JGQ34" s="1298"/>
      <c r="JGR34" s="1298"/>
      <c r="JGS34" s="1298"/>
      <c r="JGT34" s="1298"/>
      <c r="JGU34" s="1298"/>
      <c r="JGV34" s="1298"/>
      <c r="JGW34" s="1298"/>
      <c r="JGX34" s="1298"/>
      <c r="JGY34" s="1298"/>
      <c r="JGZ34" s="1298"/>
      <c r="JHA34" s="1298"/>
      <c r="JHB34" s="1298"/>
      <c r="JHC34" s="1298"/>
      <c r="JHD34" s="1298"/>
      <c r="JHE34" s="1298"/>
      <c r="JHF34" s="1298"/>
      <c r="JHG34" s="1298"/>
      <c r="JHH34" s="1298"/>
      <c r="JHI34" s="1298"/>
      <c r="JHJ34" s="1298"/>
      <c r="JHK34" s="1298"/>
      <c r="JHL34" s="1298"/>
      <c r="JHM34" s="1298"/>
      <c r="JHN34" s="1298"/>
      <c r="JHO34" s="1298"/>
      <c r="JHP34" s="1298"/>
      <c r="JHQ34" s="1298"/>
      <c r="JHR34" s="1298"/>
      <c r="JHS34" s="1298"/>
      <c r="JHT34" s="1298"/>
      <c r="JHU34" s="1298"/>
      <c r="JHV34" s="1298"/>
      <c r="JHW34" s="1298"/>
      <c r="JHX34" s="1298"/>
      <c r="JHY34" s="1298"/>
      <c r="JHZ34" s="1298"/>
      <c r="JIA34" s="1298"/>
      <c r="JIB34" s="1298"/>
      <c r="JIC34" s="1298"/>
      <c r="JID34" s="1298"/>
      <c r="JIE34" s="1298"/>
      <c r="JIF34" s="1298"/>
      <c r="JIG34" s="1298"/>
      <c r="JIH34" s="1298"/>
      <c r="JII34" s="1298"/>
      <c r="JIJ34" s="1298"/>
      <c r="JIK34" s="1298"/>
      <c r="JIL34" s="1298"/>
      <c r="JIM34" s="1298"/>
      <c r="JIN34" s="1298"/>
      <c r="JIO34" s="1298"/>
      <c r="JIP34" s="1298"/>
      <c r="JIQ34" s="1298"/>
      <c r="JIR34" s="1298"/>
      <c r="JIS34" s="1298"/>
      <c r="JIT34" s="1298"/>
      <c r="JIU34" s="1298"/>
      <c r="JIV34" s="1298"/>
      <c r="JIW34" s="1298"/>
      <c r="JIX34" s="1298"/>
      <c r="JIY34" s="1298"/>
      <c r="JIZ34" s="1298"/>
      <c r="JJA34" s="1298"/>
      <c r="JJB34" s="1298"/>
      <c r="JJC34" s="1298"/>
      <c r="JJD34" s="1298"/>
      <c r="JJE34" s="1298"/>
      <c r="JJF34" s="1298"/>
      <c r="JJG34" s="1298"/>
      <c r="JJH34" s="1298"/>
      <c r="JJI34" s="1298"/>
      <c r="JJJ34" s="1298"/>
      <c r="JJK34" s="1298"/>
      <c r="JJL34" s="1298"/>
      <c r="JJM34" s="1298"/>
      <c r="JJN34" s="1298"/>
      <c r="JJO34" s="1298"/>
      <c r="JJP34" s="1298"/>
      <c r="JJQ34" s="1298"/>
      <c r="JJR34" s="1298"/>
      <c r="JJS34" s="1298"/>
      <c r="JJT34" s="1298"/>
      <c r="JJU34" s="1298"/>
      <c r="JJV34" s="1298"/>
      <c r="JJW34" s="1298"/>
      <c r="JJX34" s="1298"/>
      <c r="JJY34" s="1298"/>
      <c r="JJZ34" s="1298"/>
      <c r="JKA34" s="1298"/>
      <c r="JKB34" s="1298"/>
      <c r="JKC34" s="1298"/>
      <c r="JKD34" s="1298"/>
      <c r="JKE34" s="1298"/>
      <c r="JKF34" s="1298"/>
      <c r="JKG34" s="1298"/>
      <c r="JKH34" s="1298"/>
      <c r="JKI34" s="1298"/>
      <c r="JKJ34" s="1298"/>
      <c r="JKK34" s="1298"/>
      <c r="JKL34" s="1298"/>
      <c r="JKM34" s="1298"/>
      <c r="JKN34" s="1298"/>
      <c r="JKO34" s="1298"/>
      <c r="JKP34" s="1298"/>
      <c r="JKQ34" s="1298"/>
      <c r="JKR34" s="1298"/>
      <c r="JKS34" s="1298"/>
      <c r="JKT34" s="1298"/>
      <c r="JKU34" s="1298"/>
      <c r="JKV34" s="1298"/>
      <c r="JKW34" s="1298"/>
      <c r="JKX34" s="1298"/>
      <c r="JKY34" s="1298"/>
      <c r="JKZ34" s="1298"/>
      <c r="JLA34" s="1298"/>
      <c r="JLB34" s="1298"/>
      <c r="JLC34" s="1298"/>
      <c r="JLD34" s="1298"/>
      <c r="JLE34" s="1298"/>
      <c r="JLF34" s="1298"/>
      <c r="JLG34" s="1298"/>
      <c r="JLH34" s="1298"/>
      <c r="JLI34" s="1298"/>
      <c r="JLJ34" s="1298"/>
      <c r="JLK34" s="1298"/>
      <c r="JLL34" s="1298"/>
      <c r="JLM34" s="1298"/>
      <c r="JLN34" s="1298"/>
      <c r="JLO34" s="1298"/>
      <c r="JLP34" s="1298"/>
      <c r="JLQ34" s="1298"/>
      <c r="JLR34" s="1298"/>
      <c r="JLS34" s="1298"/>
      <c r="JLT34" s="1298"/>
      <c r="JLU34" s="1298"/>
      <c r="JLV34" s="1298"/>
      <c r="JLW34" s="1298"/>
      <c r="JLX34" s="1298"/>
      <c r="JLY34" s="1298"/>
      <c r="JLZ34" s="1298"/>
      <c r="JMA34" s="1298"/>
      <c r="JMB34" s="1298"/>
      <c r="JMC34" s="1298"/>
      <c r="JMD34" s="1298"/>
      <c r="JME34" s="1298"/>
      <c r="JMF34" s="1298"/>
      <c r="JMG34" s="1298"/>
      <c r="JMH34" s="1298"/>
      <c r="JMI34" s="1298"/>
      <c r="JMJ34" s="1298"/>
      <c r="JMK34" s="1298"/>
      <c r="JML34" s="1298"/>
      <c r="JMM34" s="1298"/>
      <c r="JMN34" s="1298"/>
      <c r="JMO34" s="1298"/>
      <c r="JMP34" s="1298"/>
      <c r="JMQ34" s="1298"/>
      <c r="JMR34" s="1298"/>
      <c r="JMS34" s="1298"/>
      <c r="JMT34" s="1298"/>
      <c r="JMU34" s="1298"/>
      <c r="JMV34" s="1298"/>
      <c r="JMW34" s="1298"/>
      <c r="JMX34" s="1298"/>
      <c r="JMY34" s="1298"/>
      <c r="JMZ34" s="1298"/>
      <c r="JNA34" s="1298"/>
      <c r="JNB34" s="1298"/>
      <c r="JNC34" s="1298"/>
      <c r="JND34" s="1298"/>
      <c r="JNE34" s="1298"/>
      <c r="JNF34" s="1298"/>
      <c r="JNG34" s="1298"/>
      <c r="JNH34" s="1298"/>
      <c r="JNI34" s="1298"/>
      <c r="JNJ34" s="1298"/>
      <c r="JNK34" s="1298"/>
      <c r="JNL34" s="1298"/>
      <c r="JNM34" s="1298"/>
      <c r="JNN34" s="1298"/>
      <c r="JNO34" s="1298"/>
      <c r="JNP34" s="1298"/>
      <c r="JNQ34" s="1298"/>
      <c r="JNR34" s="1298"/>
      <c r="JNS34" s="1298"/>
      <c r="JNT34" s="1298"/>
      <c r="JNU34" s="1298"/>
      <c r="JNV34" s="1298"/>
      <c r="JNW34" s="1298"/>
      <c r="JNX34" s="1298"/>
      <c r="JNY34" s="1298"/>
      <c r="JNZ34" s="1298"/>
      <c r="JOA34" s="1298"/>
      <c r="JOB34" s="1298"/>
      <c r="JOC34" s="1298"/>
      <c r="JOD34" s="1298"/>
      <c r="JOE34" s="1298"/>
      <c r="JOF34" s="1298"/>
      <c r="JOG34" s="1298"/>
      <c r="JOH34" s="1298"/>
      <c r="JOI34" s="1298"/>
      <c r="JOJ34" s="1298"/>
      <c r="JOK34" s="1298"/>
      <c r="JOL34" s="1298"/>
      <c r="JOM34" s="1298"/>
      <c r="JON34" s="1298"/>
      <c r="JOO34" s="1298"/>
      <c r="JOP34" s="1298"/>
      <c r="JOQ34" s="1298"/>
      <c r="JOR34" s="1298"/>
      <c r="JOS34" s="1298"/>
      <c r="JOT34" s="1298"/>
      <c r="JOU34" s="1298"/>
      <c r="JOV34" s="1298"/>
      <c r="JOW34" s="1298"/>
      <c r="JOX34" s="1298"/>
      <c r="JOY34" s="1298"/>
      <c r="JOZ34" s="1298"/>
      <c r="JPA34" s="1298"/>
      <c r="JPB34" s="1298"/>
      <c r="JPC34" s="1298"/>
      <c r="JPD34" s="1298"/>
      <c r="JPE34" s="1298"/>
      <c r="JPF34" s="1298"/>
      <c r="JPG34" s="1298"/>
      <c r="JPH34" s="1298"/>
      <c r="JPI34" s="1298"/>
      <c r="JPJ34" s="1298"/>
      <c r="JPK34" s="1298"/>
      <c r="JPL34" s="1298"/>
      <c r="JPM34" s="1298"/>
      <c r="JPN34" s="1298"/>
      <c r="JPO34" s="1298"/>
      <c r="JPP34" s="1298"/>
      <c r="JPQ34" s="1298"/>
      <c r="JPR34" s="1298"/>
      <c r="JPS34" s="1298"/>
      <c r="JPT34" s="1298"/>
      <c r="JPU34" s="1298"/>
      <c r="JPV34" s="1298"/>
      <c r="JPW34" s="1298"/>
      <c r="JPX34" s="1298"/>
      <c r="JPY34" s="1298"/>
      <c r="JPZ34" s="1298"/>
      <c r="JQA34" s="1298"/>
      <c r="JQB34" s="1298"/>
      <c r="JQC34" s="1298"/>
      <c r="JQD34" s="1298"/>
      <c r="JQE34" s="1298"/>
      <c r="JQF34" s="1298"/>
      <c r="JQG34" s="1298"/>
      <c r="JQH34" s="1298"/>
      <c r="JQI34" s="1298"/>
      <c r="JQJ34" s="1298"/>
      <c r="JQK34" s="1298"/>
      <c r="JQL34" s="1298"/>
      <c r="JQM34" s="1298"/>
      <c r="JQN34" s="1298"/>
      <c r="JQO34" s="1298"/>
      <c r="JQP34" s="1298"/>
      <c r="JQQ34" s="1298"/>
      <c r="JQR34" s="1298"/>
      <c r="JQS34" s="1298"/>
      <c r="JQT34" s="1298"/>
      <c r="JQU34" s="1298"/>
      <c r="JQV34" s="1298"/>
      <c r="JQW34" s="1298"/>
      <c r="JQX34" s="1298"/>
      <c r="JQY34" s="1298"/>
      <c r="JQZ34" s="1298"/>
      <c r="JRA34" s="1298"/>
      <c r="JRB34" s="1298"/>
      <c r="JRC34" s="1298"/>
      <c r="JRD34" s="1298"/>
      <c r="JRE34" s="1298"/>
      <c r="JRF34" s="1298"/>
      <c r="JRG34" s="1298"/>
      <c r="JRH34" s="1298"/>
      <c r="JRI34" s="1298"/>
      <c r="JRJ34" s="1298"/>
      <c r="JRK34" s="1298"/>
      <c r="JRL34" s="1298"/>
      <c r="JRM34" s="1298"/>
      <c r="JRN34" s="1298"/>
      <c r="JRO34" s="1298"/>
      <c r="JRP34" s="1298"/>
      <c r="JRQ34" s="1298"/>
      <c r="JRR34" s="1298"/>
      <c r="JRS34" s="1298"/>
      <c r="JRT34" s="1298"/>
      <c r="JRU34" s="1298"/>
      <c r="JRV34" s="1298"/>
      <c r="JRW34" s="1298"/>
      <c r="JRX34" s="1298"/>
      <c r="JRY34" s="1298"/>
      <c r="JRZ34" s="1298"/>
      <c r="JSA34" s="1298"/>
      <c r="JSB34" s="1298"/>
      <c r="JSC34" s="1298"/>
      <c r="JSD34" s="1298"/>
      <c r="JSE34" s="1298"/>
      <c r="JSF34" s="1298"/>
      <c r="JSG34" s="1298"/>
      <c r="JSH34" s="1298"/>
      <c r="JSI34" s="1298"/>
      <c r="JSJ34" s="1298"/>
      <c r="JSK34" s="1298"/>
      <c r="JSL34" s="1298"/>
      <c r="JSM34" s="1298"/>
      <c r="JSN34" s="1298"/>
      <c r="JSO34" s="1298"/>
      <c r="JSP34" s="1298"/>
      <c r="JSQ34" s="1298"/>
      <c r="JSR34" s="1298"/>
      <c r="JSS34" s="1298"/>
      <c r="JST34" s="1298"/>
      <c r="JSU34" s="1298"/>
      <c r="JSV34" s="1298"/>
      <c r="JSW34" s="1298"/>
      <c r="JSX34" s="1298"/>
      <c r="JSY34" s="1298"/>
      <c r="JSZ34" s="1298"/>
      <c r="JTA34" s="1298"/>
      <c r="JTB34" s="1298"/>
      <c r="JTC34" s="1298"/>
      <c r="JTD34" s="1298"/>
      <c r="JTE34" s="1298"/>
      <c r="JTF34" s="1298"/>
      <c r="JTG34" s="1298"/>
      <c r="JTH34" s="1298"/>
      <c r="JTI34" s="1298"/>
      <c r="JTJ34" s="1298"/>
      <c r="JTK34" s="1298"/>
      <c r="JTL34" s="1298"/>
      <c r="JTM34" s="1298"/>
      <c r="JTN34" s="1298"/>
      <c r="JTO34" s="1298"/>
      <c r="JTP34" s="1298"/>
      <c r="JTQ34" s="1298"/>
      <c r="JTR34" s="1298"/>
      <c r="JTS34" s="1298"/>
      <c r="JTT34" s="1298"/>
      <c r="JTU34" s="1298"/>
      <c r="JTV34" s="1298"/>
      <c r="JTW34" s="1298"/>
      <c r="JTX34" s="1298"/>
      <c r="JTY34" s="1298"/>
      <c r="JTZ34" s="1298"/>
      <c r="JUA34" s="1298"/>
      <c r="JUB34" s="1298"/>
      <c r="JUC34" s="1298"/>
      <c r="JUD34" s="1298"/>
      <c r="JUE34" s="1298"/>
      <c r="JUF34" s="1298"/>
      <c r="JUG34" s="1298"/>
      <c r="JUH34" s="1298"/>
      <c r="JUI34" s="1298"/>
      <c r="JUJ34" s="1298"/>
      <c r="JUK34" s="1298"/>
      <c r="JUL34" s="1298"/>
      <c r="JUM34" s="1298"/>
      <c r="JUN34" s="1298"/>
      <c r="JUO34" s="1298"/>
      <c r="JUP34" s="1298"/>
      <c r="JUQ34" s="1298"/>
      <c r="JUR34" s="1298"/>
      <c r="JUS34" s="1298"/>
      <c r="JUT34" s="1298"/>
      <c r="JUU34" s="1298"/>
      <c r="JUV34" s="1298"/>
      <c r="JUW34" s="1298"/>
      <c r="JUX34" s="1298"/>
      <c r="JUY34" s="1298"/>
      <c r="JUZ34" s="1298"/>
      <c r="JVA34" s="1298"/>
      <c r="JVB34" s="1298"/>
      <c r="JVC34" s="1298"/>
      <c r="JVD34" s="1298"/>
      <c r="JVE34" s="1298"/>
      <c r="JVF34" s="1298"/>
      <c r="JVG34" s="1298"/>
      <c r="JVH34" s="1298"/>
      <c r="JVI34" s="1298"/>
      <c r="JVJ34" s="1298"/>
      <c r="JVK34" s="1298"/>
      <c r="JVL34" s="1298"/>
      <c r="JVM34" s="1298"/>
      <c r="JVN34" s="1298"/>
      <c r="JVO34" s="1298"/>
      <c r="JVP34" s="1298"/>
      <c r="JVQ34" s="1298"/>
      <c r="JVR34" s="1298"/>
      <c r="JVS34" s="1298"/>
      <c r="JVT34" s="1298"/>
      <c r="JVU34" s="1298"/>
      <c r="JVV34" s="1298"/>
      <c r="JVW34" s="1298"/>
      <c r="JVX34" s="1298"/>
      <c r="JVY34" s="1298"/>
      <c r="JVZ34" s="1298"/>
      <c r="JWA34" s="1298"/>
      <c r="JWB34" s="1298"/>
      <c r="JWC34" s="1298"/>
      <c r="JWD34" s="1298"/>
      <c r="JWE34" s="1298"/>
      <c r="JWF34" s="1298"/>
      <c r="JWG34" s="1298"/>
      <c r="JWH34" s="1298"/>
      <c r="JWI34" s="1298"/>
      <c r="JWJ34" s="1298"/>
      <c r="JWK34" s="1298"/>
      <c r="JWL34" s="1298"/>
      <c r="JWM34" s="1298"/>
      <c r="JWN34" s="1298"/>
      <c r="JWO34" s="1298"/>
      <c r="JWP34" s="1298"/>
      <c r="JWQ34" s="1298"/>
      <c r="JWR34" s="1298"/>
      <c r="JWS34" s="1298"/>
      <c r="JWT34" s="1298"/>
      <c r="JWU34" s="1298"/>
      <c r="JWV34" s="1298"/>
      <c r="JWW34" s="1298"/>
      <c r="JWX34" s="1298"/>
      <c r="JWY34" s="1298"/>
      <c r="JWZ34" s="1298"/>
      <c r="JXA34" s="1298"/>
      <c r="JXB34" s="1298"/>
      <c r="JXC34" s="1298"/>
      <c r="JXD34" s="1298"/>
      <c r="JXE34" s="1298"/>
      <c r="JXF34" s="1298"/>
      <c r="JXG34" s="1298"/>
      <c r="JXH34" s="1298"/>
      <c r="JXI34" s="1298"/>
      <c r="JXJ34" s="1298"/>
      <c r="JXK34" s="1298"/>
      <c r="JXL34" s="1298"/>
      <c r="JXM34" s="1298"/>
      <c r="JXN34" s="1298"/>
      <c r="JXO34" s="1298"/>
      <c r="JXP34" s="1298"/>
      <c r="JXQ34" s="1298"/>
      <c r="JXR34" s="1298"/>
      <c r="JXS34" s="1298"/>
      <c r="JXT34" s="1298"/>
      <c r="JXU34" s="1298"/>
      <c r="JXV34" s="1298"/>
      <c r="JXW34" s="1298"/>
      <c r="JXX34" s="1298"/>
      <c r="JXY34" s="1298"/>
      <c r="JXZ34" s="1298"/>
      <c r="JYA34" s="1298"/>
      <c r="JYB34" s="1298"/>
      <c r="JYC34" s="1298"/>
      <c r="JYD34" s="1298"/>
      <c r="JYE34" s="1298"/>
      <c r="JYF34" s="1298"/>
      <c r="JYG34" s="1298"/>
      <c r="JYH34" s="1298"/>
      <c r="JYI34" s="1298"/>
      <c r="JYJ34" s="1298"/>
      <c r="JYK34" s="1298"/>
      <c r="JYL34" s="1298"/>
      <c r="JYM34" s="1298"/>
      <c r="JYN34" s="1298"/>
      <c r="JYO34" s="1298"/>
      <c r="JYP34" s="1298"/>
      <c r="JYQ34" s="1298"/>
      <c r="JYR34" s="1298"/>
      <c r="JYS34" s="1298"/>
      <c r="JYT34" s="1298"/>
      <c r="JYU34" s="1298"/>
      <c r="JYV34" s="1298"/>
      <c r="JYW34" s="1298"/>
      <c r="JYX34" s="1298"/>
      <c r="JYY34" s="1298"/>
      <c r="JYZ34" s="1298"/>
      <c r="JZA34" s="1298"/>
      <c r="JZB34" s="1298"/>
      <c r="JZC34" s="1298"/>
      <c r="JZD34" s="1298"/>
      <c r="JZE34" s="1298"/>
      <c r="JZF34" s="1298"/>
      <c r="JZG34" s="1298"/>
      <c r="JZH34" s="1298"/>
      <c r="JZI34" s="1298"/>
      <c r="JZJ34" s="1298"/>
      <c r="JZK34" s="1298"/>
      <c r="JZL34" s="1298"/>
      <c r="JZM34" s="1298"/>
      <c r="JZN34" s="1298"/>
      <c r="JZO34" s="1298"/>
      <c r="JZP34" s="1298"/>
      <c r="JZQ34" s="1298"/>
      <c r="JZR34" s="1298"/>
      <c r="JZS34" s="1298"/>
      <c r="JZT34" s="1298"/>
      <c r="JZU34" s="1298"/>
      <c r="JZV34" s="1298"/>
      <c r="JZW34" s="1298"/>
      <c r="JZX34" s="1298"/>
      <c r="JZY34" s="1298"/>
      <c r="JZZ34" s="1298"/>
      <c r="KAA34" s="1298"/>
      <c r="KAB34" s="1298"/>
      <c r="KAC34" s="1298"/>
      <c r="KAD34" s="1298"/>
      <c r="KAE34" s="1298"/>
      <c r="KAF34" s="1298"/>
      <c r="KAG34" s="1298"/>
      <c r="KAH34" s="1298"/>
      <c r="KAI34" s="1298"/>
      <c r="KAJ34" s="1298"/>
      <c r="KAK34" s="1298"/>
      <c r="KAL34" s="1298"/>
      <c r="KAM34" s="1298"/>
      <c r="KAN34" s="1298"/>
      <c r="KAO34" s="1298"/>
      <c r="KAP34" s="1298"/>
      <c r="KAQ34" s="1298"/>
      <c r="KAR34" s="1298"/>
      <c r="KAS34" s="1298"/>
      <c r="KAT34" s="1298"/>
      <c r="KAU34" s="1298"/>
      <c r="KAV34" s="1298"/>
      <c r="KAW34" s="1298"/>
      <c r="KAX34" s="1298"/>
      <c r="KAY34" s="1298"/>
      <c r="KAZ34" s="1298"/>
      <c r="KBA34" s="1298"/>
      <c r="KBB34" s="1298"/>
      <c r="KBC34" s="1298"/>
      <c r="KBD34" s="1298"/>
      <c r="KBE34" s="1298"/>
      <c r="KBF34" s="1298"/>
      <c r="KBG34" s="1298"/>
      <c r="KBH34" s="1298"/>
      <c r="KBI34" s="1298"/>
      <c r="KBJ34" s="1298"/>
      <c r="KBK34" s="1298"/>
      <c r="KBL34" s="1298"/>
      <c r="KBM34" s="1298"/>
      <c r="KBN34" s="1298"/>
      <c r="KBO34" s="1298"/>
      <c r="KBP34" s="1298"/>
      <c r="KBQ34" s="1298"/>
      <c r="KBR34" s="1298"/>
      <c r="KBS34" s="1298"/>
      <c r="KBT34" s="1298"/>
      <c r="KBU34" s="1298"/>
      <c r="KBV34" s="1298"/>
      <c r="KBW34" s="1298"/>
      <c r="KBX34" s="1298"/>
      <c r="KBY34" s="1298"/>
      <c r="KBZ34" s="1298"/>
      <c r="KCA34" s="1298"/>
      <c r="KCB34" s="1298"/>
      <c r="KCC34" s="1298"/>
      <c r="KCD34" s="1298"/>
      <c r="KCE34" s="1298"/>
      <c r="KCF34" s="1298"/>
      <c r="KCG34" s="1298"/>
      <c r="KCH34" s="1298"/>
      <c r="KCI34" s="1298"/>
      <c r="KCJ34" s="1298"/>
      <c r="KCK34" s="1298"/>
      <c r="KCL34" s="1298"/>
      <c r="KCM34" s="1298"/>
      <c r="KCN34" s="1298"/>
      <c r="KCO34" s="1298"/>
      <c r="KCP34" s="1298"/>
      <c r="KCQ34" s="1298"/>
      <c r="KCR34" s="1298"/>
      <c r="KCS34" s="1298"/>
      <c r="KCT34" s="1298"/>
      <c r="KCU34" s="1298"/>
      <c r="KCV34" s="1298"/>
      <c r="KCW34" s="1298"/>
      <c r="KCX34" s="1298"/>
      <c r="KCY34" s="1298"/>
      <c r="KCZ34" s="1298"/>
      <c r="KDA34" s="1298"/>
      <c r="KDB34" s="1298"/>
      <c r="KDC34" s="1298"/>
      <c r="KDD34" s="1298"/>
      <c r="KDE34" s="1298"/>
      <c r="KDF34" s="1298"/>
      <c r="KDG34" s="1298"/>
      <c r="KDH34" s="1298"/>
      <c r="KDI34" s="1298"/>
      <c r="KDJ34" s="1298"/>
      <c r="KDK34" s="1298"/>
      <c r="KDL34" s="1298"/>
      <c r="KDM34" s="1298"/>
      <c r="KDN34" s="1298"/>
      <c r="KDO34" s="1298"/>
      <c r="KDP34" s="1298"/>
      <c r="KDQ34" s="1298"/>
      <c r="KDR34" s="1298"/>
      <c r="KDS34" s="1298"/>
      <c r="KDT34" s="1298"/>
      <c r="KDU34" s="1298"/>
      <c r="KDV34" s="1298"/>
      <c r="KDW34" s="1298"/>
      <c r="KDX34" s="1298"/>
      <c r="KDY34" s="1298"/>
      <c r="KDZ34" s="1298"/>
      <c r="KEA34" s="1298"/>
      <c r="KEB34" s="1298"/>
      <c r="KEC34" s="1298"/>
      <c r="KED34" s="1298"/>
      <c r="KEE34" s="1298"/>
      <c r="KEF34" s="1298"/>
      <c r="KEG34" s="1298"/>
      <c r="KEH34" s="1298"/>
      <c r="KEI34" s="1298"/>
      <c r="KEJ34" s="1298"/>
      <c r="KEK34" s="1298"/>
      <c r="KEL34" s="1298"/>
      <c r="KEM34" s="1298"/>
      <c r="KEN34" s="1298"/>
      <c r="KEO34" s="1298"/>
      <c r="KEP34" s="1298"/>
      <c r="KEQ34" s="1298"/>
      <c r="KER34" s="1298"/>
      <c r="KES34" s="1298"/>
      <c r="KET34" s="1298"/>
      <c r="KEU34" s="1298"/>
      <c r="KEV34" s="1298"/>
      <c r="KEW34" s="1298"/>
      <c r="KEX34" s="1298"/>
      <c r="KEY34" s="1298"/>
      <c r="KEZ34" s="1298"/>
      <c r="KFA34" s="1298"/>
      <c r="KFB34" s="1298"/>
      <c r="KFC34" s="1298"/>
      <c r="KFD34" s="1298"/>
      <c r="KFE34" s="1298"/>
      <c r="KFF34" s="1298"/>
      <c r="KFG34" s="1298"/>
      <c r="KFH34" s="1298"/>
      <c r="KFI34" s="1298"/>
      <c r="KFJ34" s="1298"/>
      <c r="KFK34" s="1298"/>
      <c r="KFL34" s="1298"/>
      <c r="KFM34" s="1298"/>
      <c r="KFN34" s="1298"/>
      <c r="KFO34" s="1298"/>
      <c r="KFP34" s="1298"/>
      <c r="KFQ34" s="1298"/>
      <c r="KFR34" s="1298"/>
      <c r="KFS34" s="1298"/>
      <c r="KFT34" s="1298"/>
      <c r="KFU34" s="1298"/>
      <c r="KFV34" s="1298"/>
      <c r="KFW34" s="1298"/>
      <c r="KFX34" s="1298"/>
      <c r="KFY34" s="1298"/>
      <c r="KFZ34" s="1298"/>
      <c r="KGA34" s="1298"/>
      <c r="KGB34" s="1298"/>
      <c r="KGC34" s="1298"/>
      <c r="KGD34" s="1298"/>
      <c r="KGE34" s="1298"/>
      <c r="KGF34" s="1298"/>
      <c r="KGG34" s="1298"/>
      <c r="KGH34" s="1298"/>
      <c r="KGI34" s="1298"/>
      <c r="KGJ34" s="1298"/>
      <c r="KGK34" s="1298"/>
      <c r="KGL34" s="1298"/>
      <c r="KGM34" s="1298"/>
      <c r="KGN34" s="1298"/>
      <c r="KGO34" s="1298"/>
      <c r="KGP34" s="1298"/>
      <c r="KGQ34" s="1298"/>
      <c r="KGR34" s="1298"/>
      <c r="KGS34" s="1298"/>
      <c r="KGT34" s="1298"/>
      <c r="KGU34" s="1298"/>
      <c r="KGV34" s="1298"/>
      <c r="KGW34" s="1298"/>
      <c r="KGX34" s="1298"/>
      <c r="KGY34" s="1298"/>
      <c r="KGZ34" s="1298"/>
      <c r="KHA34" s="1298"/>
      <c r="KHB34" s="1298"/>
      <c r="KHC34" s="1298"/>
      <c r="KHD34" s="1298"/>
      <c r="KHE34" s="1298"/>
      <c r="KHF34" s="1298"/>
      <c r="KHG34" s="1298"/>
      <c r="KHH34" s="1298"/>
      <c r="KHI34" s="1298"/>
      <c r="KHJ34" s="1298"/>
      <c r="KHK34" s="1298"/>
      <c r="KHL34" s="1298"/>
      <c r="KHM34" s="1298"/>
      <c r="KHN34" s="1298"/>
      <c r="KHO34" s="1298"/>
      <c r="KHP34" s="1298"/>
      <c r="KHQ34" s="1298"/>
      <c r="KHR34" s="1298"/>
      <c r="KHS34" s="1298"/>
      <c r="KHT34" s="1298"/>
      <c r="KHU34" s="1298"/>
      <c r="KHV34" s="1298"/>
      <c r="KHW34" s="1298"/>
      <c r="KHX34" s="1298"/>
      <c r="KHY34" s="1298"/>
      <c r="KHZ34" s="1298"/>
      <c r="KIA34" s="1298"/>
      <c r="KIB34" s="1298"/>
      <c r="KIC34" s="1298"/>
      <c r="KID34" s="1298"/>
      <c r="KIE34" s="1298"/>
      <c r="KIF34" s="1298"/>
      <c r="KIG34" s="1298"/>
      <c r="KIH34" s="1298"/>
      <c r="KII34" s="1298"/>
      <c r="KIJ34" s="1298"/>
      <c r="KIK34" s="1298"/>
      <c r="KIL34" s="1298"/>
      <c r="KIM34" s="1298"/>
      <c r="KIN34" s="1298"/>
      <c r="KIO34" s="1298"/>
      <c r="KIP34" s="1298"/>
      <c r="KIQ34" s="1298"/>
      <c r="KIR34" s="1298"/>
      <c r="KIS34" s="1298"/>
      <c r="KIT34" s="1298"/>
      <c r="KIU34" s="1298"/>
      <c r="KIV34" s="1298"/>
      <c r="KIW34" s="1298"/>
      <c r="KIX34" s="1298"/>
      <c r="KIY34" s="1298"/>
      <c r="KIZ34" s="1298"/>
      <c r="KJA34" s="1298"/>
      <c r="KJB34" s="1298"/>
      <c r="KJC34" s="1298"/>
      <c r="KJD34" s="1298"/>
      <c r="KJE34" s="1298"/>
      <c r="KJF34" s="1298"/>
      <c r="KJG34" s="1298"/>
      <c r="KJH34" s="1298"/>
      <c r="KJI34" s="1298"/>
      <c r="KJJ34" s="1298"/>
      <c r="KJK34" s="1298"/>
      <c r="KJL34" s="1298"/>
      <c r="KJM34" s="1298"/>
      <c r="KJN34" s="1298"/>
      <c r="KJO34" s="1298"/>
      <c r="KJP34" s="1298"/>
      <c r="KJQ34" s="1298"/>
      <c r="KJR34" s="1298"/>
      <c r="KJS34" s="1298"/>
      <c r="KJT34" s="1298"/>
      <c r="KJU34" s="1298"/>
      <c r="KJV34" s="1298"/>
      <c r="KJW34" s="1298"/>
      <c r="KJX34" s="1298"/>
      <c r="KJY34" s="1298"/>
      <c r="KJZ34" s="1298"/>
      <c r="KKA34" s="1298"/>
      <c r="KKB34" s="1298"/>
      <c r="KKC34" s="1298"/>
      <c r="KKD34" s="1298"/>
      <c r="KKE34" s="1298"/>
      <c r="KKF34" s="1298"/>
      <c r="KKG34" s="1298"/>
      <c r="KKH34" s="1298"/>
      <c r="KKI34" s="1298"/>
      <c r="KKJ34" s="1298"/>
      <c r="KKK34" s="1298"/>
      <c r="KKL34" s="1298"/>
      <c r="KKM34" s="1298"/>
      <c r="KKN34" s="1298"/>
      <c r="KKO34" s="1298"/>
      <c r="KKP34" s="1298"/>
      <c r="KKQ34" s="1298"/>
      <c r="KKR34" s="1298"/>
      <c r="KKS34" s="1298"/>
      <c r="KKT34" s="1298"/>
      <c r="KKU34" s="1298"/>
      <c r="KKV34" s="1298"/>
      <c r="KKW34" s="1298"/>
      <c r="KKX34" s="1298"/>
      <c r="KKY34" s="1298"/>
      <c r="KKZ34" s="1298"/>
      <c r="KLA34" s="1298"/>
      <c r="KLB34" s="1298"/>
      <c r="KLC34" s="1298"/>
      <c r="KLD34" s="1298"/>
      <c r="KLE34" s="1298"/>
      <c r="KLF34" s="1298"/>
      <c r="KLG34" s="1298"/>
      <c r="KLH34" s="1298"/>
      <c r="KLI34" s="1298"/>
      <c r="KLJ34" s="1298"/>
      <c r="KLK34" s="1298"/>
      <c r="KLL34" s="1298"/>
      <c r="KLM34" s="1298"/>
      <c r="KLN34" s="1298"/>
      <c r="KLO34" s="1298"/>
      <c r="KLP34" s="1298"/>
      <c r="KLQ34" s="1298"/>
      <c r="KLR34" s="1298"/>
      <c r="KLS34" s="1298"/>
      <c r="KLT34" s="1298"/>
      <c r="KLU34" s="1298"/>
      <c r="KLV34" s="1298"/>
      <c r="KLW34" s="1298"/>
      <c r="KLX34" s="1298"/>
      <c r="KLY34" s="1298"/>
      <c r="KLZ34" s="1298"/>
      <c r="KMA34" s="1298"/>
      <c r="KMB34" s="1298"/>
      <c r="KMC34" s="1298"/>
      <c r="KMD34" s="1298"/>
      <c r="KME34" s="1298"/>
      <c r="KMF34" s="1298"/>
      <c r="KMG34" s="1298"/>
      <c r="KMH34" s="1298"/>
      <c r="KMI34" s="1298"/>
      <c r="KMJ34" s="1298"/>
      <c r="KMK34" s="1298"/>
      <c r="KML34" s="1298"/>
      <c r="KMM34" s="1298"/>
      <c r="KMN34" s="1298"/>
      <c r="KMO34" s="1298"/>
      <c r="KMP34" s="1298"/>
      <c r="KMQ34" s="1298"/>
      <c r="KMR34" s="1298"/>
      <c r="KMS34" s="1298"/>
      <c r="KMT34" s="1298"/>
      <c r="KMU34" s="1298"/>
      <c r="KMV34" s="1298"/>
      <c r="KMW34" s="1298"/>
      <c r="KMX34" s="1298"/>
      <c r="KMY34" s="1298"/>
      <c r="KMZ34" s="1298"/>
      <c r="KNA34" s="1298"/>
      <c r="KNB34" s="1298"/>
      <c r="KNC34" s="1298"/>
      <c r="KND34" s="1298"/>
      <c r="KNE34" s="1298"/>
      <c r="KNF34" s="1298"/>
      <c r="KNG34" s="1298"/>
      <c r="KNH34" s="1298"/>
      <c r="KNI34" s="1298"/>
      <c r="KNJ34" s="1298"/>
      <c r="KNK34" s="1298"/>
      <c r="KNL34" s="1298"/>
      <c r="KNM34" s="1298"/>
      <c r="KNN34" s="1298"/>
      <c r="KNO34" s="1298"/>
      <c r="KNP34" s="1298"/>
      <c r="KNQ34" s="1298"/>
      <c r="KNR34" s="1298"/>
      <c r="KNS34" s="1298"/>
      <c r="KNT34" s="1298"/>
      <c r="KNU34" s="1298"/>
      <c r="KNV34" s="1298"/>
      <c r="KNW34" s="1298"/>
      <c r="KNX34" s="1298"/>
      <c r="KNY34" s="1298"/>
      <c r="KNZ34" s="1298"/>
      <c r="KOA34" s="1298"/>
      <c r="KOB34" s="1298"/>
      <c r="KOC34" s="1298"/>
      <c r="KOD34" s="1298"/>
      <c r="KOE34" s="1298"/>
      <c r="KOF34" s="1298"/>
      <c r="KOG34" s="1298"/>
      <c r="KOH34" s="1298"/>
      <c r="KOI34" s="1298"/>
      <c r="KOJ34" s="1298"/>
      <c r="KOK34" s="1298"/>
      <c r="KOL34" s="1298"/>
      <c r="KOM34" s="1298"/>
      <c r="KON34" s="1298"/>
      <c r="KOO34" s="1298"/>
      <c r="KOP34" s="1298"/>
      <c r="KOQ34" s="1298"/>
      <c r="KOR34" s="1298"/>
      <c r="KOS34" s="1298"/>
      <c r="KOT34" s="1298"/>
      <c r="KOU34" s="1298"/>
      <c r="KOV34" s="1298"/>
      <c r="KOW34" s="1298"/>
      <c r="KOX34" s="1298"/>
      <c r="KOY34" s="1298"/>
      <c r="KOZ34" s="1298"/>
      <c r="KPA34" s="1298"/>
      <c r="KPB34" s="1298"/>
      <c r="KPC34" s="1298"/>
      <c r="KPD34" s="1298"/>
      <c r="KPE34" s="1298"/>
      <c r="KPF34" s="1298"/>
      <c r="KPG34" s="1298"/>
      <c r="KPH34" s="1298"/>
      <c r="KPI34" s="1298"/>
      <c r="KPJ34" s="1298"/>
      <c r="KPK34" s="1298"/>
      <c r="KPL34" s="1298"/>
      <c r="KPM34" s="1298"/>
      <c r="KPN34" s="1298"/>
      <c r="KPO34" s="1298"/>
      <c r="KPP34" s="1298"/>
      <c r="KPQ34" s="1298"/>
      <c r="KPR34" s="1298"/>
      <c r="KPS34" s="1298"/>
      <c r="KPT34" s="1298"/>
      <c r="KPU34" s="1298"/>
      <c r="KPV34" s="1298"/>
      <c r="KPW34" s="1298"/>
      <c r="KPX34" s="1298"/>
      <c r="KPY34" s="1298"/>
      <c r="KPZ34" s="1298"/>
      <c r="KQA34" s="1298"/>
      <c r="KQB34" s="1298"/>
      <c r="KQC34" s="1298"/>
      <c r="KQD34" s="1298"/>
      <c r="KQE34" s="1298"/>
      <c r="KQF34" s="1298"/>
      <c r="KQG34" s="1298"/>
      <c r="KQH34" s="1298"/>
      <c r="KQI34" s="1298"/>
      <c r="KQJ34" s="1298"/>
      <c r="KQK34" s="1298"/>
      <c r="KQL34" s="1298"/>
      <c r="KQM34" s="1298"/>
      <c r="KQN34" s="1298"/>
      <c r="KQO34" s="1298"/>
      <c r="KQP34" s="1298"/>
      <c r="KQQ34" s="1298"/>
      <c r="KQR34" s="1298"/>
      <c r="KQS34" s="1298"/>
      <c r="KQT34" s="1298"/>
      <c r="KQU34" s="1298"/>
      <c r="KQV34" s="1298"/>
      <c r="KQW34" s="1298"/>
      <c r="KQX34" s="1298"/>
      <c r="KQY34" s="1298"/>
      <c r="KQZ34" s="1298"/>
      <c r="KRA34" s="1298"/>
      <c r="KRB34" s="1298"/>
      <c r="KRC34" s="1298"/>
      <c r="KRD34" s="1298"/>
      <c r="KRE34" s="1298"/>
      <c r="KRF34" s="1298"/>
      <c r="KRG34" s="1298"/>
      <c r="KRH34" s="1298"/>
      <c r="KRI34" s="1298"/>
      <c r="KRJ34" s="1298"/>
      <c r="KRK34" s="1298"/>
      <c r="KRL34" s="1298"/>
      <c r="KRM34" s="1298"/>
      <c r="KRN34" s="1298"/>
      <c r="KRO34" s="1298"/>
      <c r="KRP34" s="1298"/>
      <c r="KRQ34" s="1298"/>
      <c r="KRR34" s="1298"/>
      <c r="KRS34" s="1298"/>
      <c r="KRT34" s="1298"/>
      <c r="KRU34" s="1298"/>
      <c r="KRV34" s="1298"/>
      <c r="KRW34" s="1298"/>
      <c r="KRX34" s="1298"/>
      <c r="KRY34" s="1298"/>
      <c r="KRZ34" s="1298"/>
      <c r="KSA34" s="1298"/>
      <c r="KSB34" s="1298"/>
      <c r="KSC34" s="1298"/>
      <c r="KSD34" s="1298"/>
      <c r="KSE34" s="1298"/>
      <c r="KSF34" s="1298"/>
      <c r="KSG34" s="1298"/>
      <c r="KSH34" s="1298"/>
      <c r="KSI34" s="1298"/>
      <c r="KSJ34" s="1298"/>
      <c r="KSK34" s="1298"/>
      <c r="KSL34" s="1298"/>
      <c r="KSM34" s="1298"/>
      <c r="KSN34" s="1298"/>
      <c r="KSO34" s="1298"/>
      <c r="KSP34" s="1298"/>
      <c r="KSQ34" s="1298"/>
      <c r="KSR34" s="1298"/>
      <c r="KSS34" s="1298"/>
      <c r="KST34" s="1298"/>
      <c r="KSU34" s="1298"/>
      <c r="KSV34" s="1298"/>
      <c r="KSW34" s="1298"/>
      <c r="KSX34" s="1298"/>
      <c r="KSY34" s="1298"/>
      <c r="KSZ34" s="1298"/>
      <c r="KTA34" s="1298"/>
      <c r="KTB34" s="1298"/>
      <c r="KTC34" s="1298"/>
      <c r="KTD34" s="1298"/>
      <c r="KTE34" s="1298"/>
      <c r="KTF34" s="1298"/>
      <c r="KTG34" s="1298"/>
      <c r="KTH34" s="1298"/>
      <c r="KTI34" s="1298"/>
      <c r="KTJ34" s="1298"/>
      <c r="KTK34" s="1298"/>
      <c r="KTL34" s="1298"/>
      <c r="KTM34" s="1298"/>
      <c r="KTN34" s="1298"/>
      <c r="KTO34" s="1298"/>
      <c r="KTP34" s="1298"/>
      <c r="KTQ34" s="1298"/>
      <c r="KTR34" s="1298"/>
      <c r="KTS34" s="1298"/>
      <c r="KTT34" s="1298"/>
      <c r="KTU34" s="1298"/>
      <c r="KTV34" s="1298"/>
      <c r="KTW34" s="1298"/>
      <c r="KTX34" s="1298"/>
      <c r="KTY34" s="1298"/>
      <c r="KTZ34" s="1298"/>
      <c r="KUA34" s="1298"/>
      <c r="KUB34" s="1298"/>
      <c r="KUC34" s="1298"/>
      <c r="KUD34" s="1298"/>
      <c r="KUE34" s="1298"/>
      <c r="KUF34" s="1298"/>
      <c r="KUG34" s="1298"/>
      <c r="KUH34" s="1298"/>
      <c r="KUI34" s="1298"/>
      <c r="KUJ34" s="1298"/>
      <c r="KUK34" s="1298"/>
      <c r="KUL34" s="1298"/>
      <c r="KUM34" s="1298"/>
      <c r="KUN34" s="1298"/>
      <c r="KUO34" s="1298"/>
      <c r="KUP34" s="1298"/>
      <c r="KUQ34" s="1298"/>
      <c r="KUR34" s="1298"/>
      <c r="KUS34" s="1298"/>
      <c r="KUT34" s="1298"/>
      <c r="KUU34" s="1298"/>
      <c r="KUV34" s="1298"/>
      <c r="KUW34" s="1298"/>
      <c r="KUX34" s="1298"/>
      <c r="KUY34" s="1298"/>
      <c r="KUZ34" s="1298"/>
      <c r="KVA34" s="1298"/>
      <c r="KVB34" s="1298"/>
      <c r="KVC34" s="1298"/>
      <c r="KVD34" s="1298"/>
      <c r="KVE34" s="1298"/>
      <c r="KVF34" s="1298"/>
      <c r="KVG34" s="1298"/>
      <c r="KVH34" s="1298"/>
      <c r="KVI34" s="1298"/>
      <c r="KVJ34" s="1298"/>
      <c r="KVK34" s="1298"/>
      <c r="KVL34" s="1298"/>
      <c r="KVM34" s="1298"/>
      <c r="KVN34" s="1298"/>
      <c r="KVO34" s="1298"/>
      <c r="KVP34" s="1298"/>
      <c r="KVQ34" s="1298"/>
      <c r="KVR34" s="1298"/>
      <c r="KVS34" s="1298"/>
      <c r="KVT34" s="1298"/>
      <c r="KVU34" s="1298"/>
      <c r="KVV34" s="1298"/>
      <c r="KVW34" s="1298"/>
      <c r="KVX34" s="1298"/>
      <c r="KVY34" s="1298"/>
      <c r="KVZ34" s="1298"/>
      <c r="KWA34" s="1298"/>
      <c r="KWB34" s="1298"/>
      <c r="KWC34" s="1298"/>
      <c r="KWD34" s="1298"/>
      <c r="KWE34" s="1298"/>
      <c r="KWF34" s="1298"/>
      <c r="KWG34" s="1298"/>
      <c r="KWH34" s="1298"/>
      <c r="KWI34" s="1298"/>
      <c r="KWJ34" s="1298"/>
      <c r="KWK34" s="1298"/>
      <c r="KWL34" s="1298"/>
      <c r="KWM34" s="1298"/>
      <c r="KWN34" s="1298"/>
      <c r="KWO34" s="1298"/>
      <c r="KWP34" s="1298"/>
      <c r="KWQ34" s="1298"/>
      <c r="KWR34" s="1298"/>
      <c r="KWS34" s="1298"/>
      <c r="KWT34" s="1298"/>
      <c r="KWU34" s="1298"/>
      <c r="KWV34" s="1298"/>
      <c r="KWW34" s="1298"/>
      <c r="KWX34" s="1298"/>
      <c r="KWY34" s="1298"/>
      <c r="KWZ34" s="1298"/>
      <c r="KXA34" s="1298"/>
      <c r="KXB34" s="1298"/>
      <c r="KXC34" s="1298"/>
      <c r="KXD34" s="1298"/>
      <c r="KXE34" s="1298"/>
      <c r="KXF34" s="1298"/>
      <c r="KXG34" s="1298"/>
      <c r="KXH34" s="1298"/>
      <c r="KXI34" s="1298"/>
      <c r="KXJ34" s="1298"/>
      <c r="KXK34" s="1298"/>
      <c r="KXL34" s="1298"/>
      <c r="KXM34" s="1298"/>
      <c r="KXN34" s="1298"/>
      <c r="KXO34" s="1298"/>
      <c r="KXP34" s="1298"/>
      <c r="KXQ34" s="1298"/>
      <c r="KXR34" s="1298"/>
      <c r="KXS34" s="1298"/>
      <c r="KXT34" s="1298"/>
      <c r="KXU34" s="1298"/>
      <c r="KXV34" s="1298"/>
      <c r="KXW34" s="1298"/>
      <c r="KXX34" s="1298"/>
      <c r="KXY34" s="1298"/>
      <c r="KXZ34" s="1298"/>
      <c r="KYA34" s="1298"/>
      <c r="KYB34" s="1298"/>
      <c r="KYC34" s="1298"/>
      <c r="KYD34" s="1298"/>
      <c r="KYE34" s="1298"/>
      <c r="KYF34" s="1298"/>
      <c r="KYG34" s="1298"/>
      <c r="KYH34" s="1298"/>
      <c r="KYI34" s="1298"/>
      <c r="KYJ34" s="1298"/>
      <c r="KYK34" s="1298"/>
      <c r="KYL34" s="1298"/>
      <c r="KYM34" s="1298"/>
      <c r="KYN34" s="1298"/>
      <c r="KYO34" s="1298"/>
      <c r="KYP34" s="1298"/>
      <c r="KYQ34" s="1298"/>
      <c r="KYR34" s="1298"/>
      <c r="KYS34" s="1298"/>
      <c r="KYT34" s="1298"/>
      <c r="KYU34" s="1298"/>
      <c r="KYV34" s="1298"/>
      <c r="KYW34" s="1298"/>
      <c r="KYX34" s="1298"/>
      <c r="KYY34" s="1298"/>
      <c r="KYZ34" s="1298"/>
      <c r="KZA34" s="1298"/>
      <c r="KZB34" s="1298"/>
      <c r="KZC34" s="1298"/>
      <c r="KZD34" s="1298"/>
      <c r="KZE34" s="1298"/>
      <c r="KZF34" s="1298"/>
      <c r="KZG34" s="1298"/>
      <c r="KZH34" s="1298"/>
      <c r="KZI34" s="1298"/>
      <c r="KZJ34" s="1298"/>
      <c r="KZK34" s="1298"/>
      <c r="KZL34" s="1298"/>
      <c r="KZM34" s="1298"/>
      <c r="KZN34" s="1298"/>
      <c r="KZO34" s="1298"/>
      <c r="KZP34" s="1298"/>
      <c r="KZQ34" s="1298"/>
      <c r="KZR34" s="1298"/>
      <c r="KZS34" s="1298"/>
      <c r="KZT34" s="1298"/>
      <c r="KZU34" s="1298"/>
      <c r="KZV34" s="1298"/>
      <c r="KZW34" s="1298"/>
      <c r="KZX34" s="1298"/>
      <c r="KZY34" s="1298"/>
      <c r="KZZ34" s="1298"/>
      <c r="LAA34" s="1298"/>
      <c r="LAB34" s="1298"/>
      <c r="LAC34" s="1298"/>
      <c r="LAD34" s="1298"/>
      <c r="LAE34" s="1298"/>
      <c r="LAF34" s="1298"/>
      <c r="LAG34" s="1298"/>
      <c r="LAH34" s="1298"/>
      <c r="LAI34" s="1298"/>
      <c r="LAJ34" s="1298"/>
      <c r="LAK34" s="1298"/>
      <c r="LAL34" s="1298"/>
      <c r="LAM34" s="1298"/>
      <c r="LAN34" s="1298"/>
      <c r="LAO34" s="1298"/>
      <c r="LAP34" s="1298"/>
      <c r="LAQ34" s="1298"/>
      <c r="LAR34" s="1298"/>
      <c r="LAS34" s="1298"/>
      <c r="LAT34" s="1298"/>
      <c r="LAU34" s="1298"/>
      <c r="LAV34" s="1298"/>
      <c r="LAW34" s="1298"/>
      <c r="LAX34" s="1298"/>
      <c r="LAY34" s="1298"/>
      <c r="LAZ34" s="1298"/>
      <c r="LBA34" s="1298"/>
      <c r="LBB34" s="1298"/>
      <c r="LBC34" s="1298"/>
      <c r="LBD34" s="1298"/>
      <c r="LBE34" s="1298"/>
      <c r="LBF34" s="1298"/>
      <c r="LBG34" s="1298"/>
      <c r="LBH34" s="1298"/>
      <c r="LBI34" s="1298"/>
      <c r="LBJ34" s="1298"/>
      <c r="LBK34" s="1298"/>
      <c r="LBL34" s="1298"/>
      <c r="LBM34" s="1298"/>
      <c r="LBN34" s="1298"/>
      <c r="LBO34" s="1298"/>
      <c r="LBP34" s="1298"/>
      <c r="LBQ34" s="1298"/>
      <c r="LBR34" s="1298"/>
      <c r="LBS34" s="1298"/>
      <c r="LBT34" s="1298"/>
      <c r="LBU34" s="1298"/>
      <c r="LBV34" s="1298"/>
      <c r="LBW34" s="1298"/>
      <c r="LBX34" s="1298"/>
      <c r="LBY34" s="1298"/>
      <c r="LBZ34" s="1298"/>
      <c r="LCA34" s="1298"/>
      <c r="LCB34" s="1298"/>
      <c r="LCC34" s="1298"/>
      <c r="LCD34" s="1298"/>
      <c r="LCE34" s="1298"/>
      <c r="LCF34" s="1298"/>
      <c r="LCG34" s="1298"/>
      <c r="LCH34" s="1298"/>
      <c r="LCI34" s="1298"/>
      <c r="LCJ34" s="1298"/>
      <c r="LCK34" s="1298"/>
      <c r="LCL34" s="1298"/>
      <c r="LCM34" s="1298"/>
      <c r="LCN34" s="1298"/>
      <c r="LCO34" s="1298"/>
      <c r="LCP34" s="1298"/>
      <c r="LCQ34" s="1298"/>
      <c r="LCR34" s="1298"/>
      <c r="LCS34" s="1298"/>
      <c r="LCT34" s="1298"/>
      <c r="LCU34" s="1298"/>
      <c r="LCV34" s="1298"/>
      <c r="LCW34" s="1298"/>
      <c r="LCX34" s="1298"/>
      <c r="LCY34" s="1298"/>
      <c r="LCZ34" s="1298"/>
      <c r="LDA34" s="1298"/>
      <c r="LDB34" s="1298"/>
      <c r="LDC34" s="1298"/>
      <c r="LDD34" s="1298"/>
      <c r="LDE34" s="1298"/>
      <c r="LDF34" s="1298"/>
      <c r="LDG34" s="1298"/>
      <c r="LDH34" s="1298"/>
      <c r="LDI34" s="1298"/>
      <c r="LDJ34" s="1298"/>
      <c r="LDK34" s="1298"/>
      <c r="LDL34" s="1298"/>
      <c r="LDM34" s="1298"/>
      <c r="LDN34" s="1298"/>
      <c r="LDO34" s="1298"/>
      <c r="LDP34" s="1298"/>
      <c r="LDQ34" s="1298"/>
      <c r="LDR34" s="1298"/>
      <c r="LDS34" s="1298"/>
      <c r="LDT34" s="1298"/>
      <c r="LDU34" s="1298"/>
      <c r="LDV34" s="1298"/>
      <c r="LDW34" s="1298"/>
      <c r="LDX34" s="1298"/>
      <c r="LDY34" s="1298"/>
      <c r="LDZ34" s="1298"/>
      <c r="LEA34" s="1298"/>
      <c r="LEB34" s="1298"/>
      <c r="LEC34" s="1298"/>
      <c r="LED34" s="1298"/>
      <c r="LEE34" s="1298"/>
      <c r="LEF34" s="1298"/>
      <c r="LEG34" s="1298"/>
      <c r="LEH34" s="1298"/>
      <c r="LEI34" s="1298"/>
      <c r="LEJ34" s="1298"/>
      <c r="LEK34" s="1298"/>
      <c r="LEL34" s="1298"/>
      <c r="LEM34" s="1298"/>
      <c r="LEN34" s="1298"/>
      <c r="LEO34" s="1298"/>
      <c r="LEP34" s="1298"/>
      <c r="LEQ34" s="1298"/>
      <c r="LER34" s="1298"/>
      <c r="LES34" s="1298"/>
      <c r="LET34" s="1298"/>
      <c r="LEU34" s="1298"/>
      <c r="LEV34" s="1298"/>
      <c r="LEW34" s="1298"/>
      <c r="LEX34" s="1298"/>
      <c r="LEY34" s="1298"/>
      <c r="LEZ34" s="1298"/>
      <c r="LFA34" s="1298"/>
      <c r="LFB34" s="1298"/>
      <c r="LFC34" s="1298"/>
      <c r="LFD34" s="1298"/>
      <c r="LFE34" s="1298"/>
      <c r="LFF34" s="1298"/>
      <c r="LFG34" s="1298"/>
      <c r="LFH34" s="1298"/>
      <c r="LFI34" s="1298"/>
      <c r="LFJ34" s="1298"/>
      <c r="LFK34" s="1298"/>
      <c r="LFL34" s="1298"/>
      <c r="LFM34" s="1298"/>
      <c r="LFN34" s="1298"/>
      <c r="LFO34" s="1298"/>
      <c r="LFP34" s="1298"/>
      <c r="LFQ34" s="1298"/>
      <c r="LFR34" s="1298"/>
      <c r="LFS34" s="1298"/>
      <c r="LFT34" s="1298"/>
      <c r="LFU34" s="1298"/>
      <c r="LFV34" s="1298"/>
      <c r="LFW34" s="1298"/>
      <c r="LFX34" s="1298"/>
      <c r="LFY34" s="1298"/>
      <c r="LFZ34" s="1298"/>
      <c r="LGA34" s="1298"/>
      <c r="LGB34" s="1298"/>
      <c r="LGC34" s="1298"/>
      <c r="LGD34" s="1298"/>
      <c r="LGE34" s="1298"/>
      <c r="LGF34" s="1298"/>
      <c r="LGG34" s="1298"/>
      <c r="LGH34" s="1298"/>
      <c r="LGI34" s="1298"/>
      <c r="LGJ34" s="1298"/>
      <c r="LGK34" s="1298"/>
      <c r="LGL34" s="1298"/>
      <c r="LGM34" s="1298"/>
      <c r="LGN34" s="1298"/>
      <c r="LGO34" s="1298"/>
      <c r="LGP34" s="1298"/>
      <c r="LGQ34" s="1298"/>
      <c r="LGR34" s="1298"/>
      <c r="LGS34" s="1298"/>
      <c r="LGT34" s="1298"/>
      <c r="LGU34" s="1298"/>
      <c r="LGV34" s="1298"/>
      <c r="LGW34" s="1298"/>
      <c r="LGX34" s="1298"/>
      <c r="LGY34" s="1298"/>
      <c r="LGZ34" s="1298"/>
      <c r="LHA34" s="1298"/>
      <c r="LHB34" s="1298"/>
      <c r="LHC34" s="1298"/>
      <c r="LHD34" s="1298"/>
      <c r="LHE34" s="1298"/>
      <c r="LHF34" s="1298"/>
      <c r="LHG34" s="1298"/>
      <c r="LHH34" s="1298"/>
      <c r="LHI34" s="1298"/>
      <c r="LHJ34" s="1298"/>
      <c r="LHK34" s="1298"/>
      <c r="LHL34" s="1298"/>
      <c r="LHM34" s="1298"/>
      <c r="LHN34" s="1298"/>
      <c r="LHO34" s="1298"/>
      <c r="LHP34" s="1298"/>
      <c r="LHQ34" s="1298"/>
      <c r="LHR34" s="1298"/>
      <c r="LHS34" s="1298"/>
      <c r="LHT34" s="1298"/>
      <c r="LHU34" s="1298"/>
      <c r="LHV34" s="1298"/>
      <c r="LHW34" s="1298"/>
      <c r="LHX34" s="1298"/>
      <c r="LHY34" s="1298"/>
      <c r="LHZ34" s="1298"/>
      <c r="LIA34" s="1298"/>
      <c r="LIB34" s="1298"/>
      <c r="LIC34" s="1298"/>
      <c r="LID34" s="1298"/>
      <c r="LIE34" s="1298"/>
      <c r="LIF34" s="1298"/>
      <c r="LIG34" s="1298"/>
      <c r="LIH34" s="1298"/>
      <c r="LII34" s="1298"/>
      <c r="LIJ34" s="1298"/>
      <c r="LIK34" s="1298"/>
      <c r="LIL34" s="1298"/>
      <c r="LIM34" s="1298"/>
      <c r="LIN34" s="1298"/>
      <c r="LIO34" s="1298"/>
      <c r="LIP34" s="1298"/>
      <c r="LIQ34" s="1298"/>
      <c r="LIR34" s="1298"/>
      <c r="LIS34" s="1298"/>
      <c r="LIT34" s="1298"/>
      <c r="LIU34" s="1298"/>
      <c r="LIV34" s="1298"/>
      <c r="LIW34" s="1298"/>
      <c r="LIX34" s="1298"/>
      <c r="LIY34" s="1298"/>
      <c r="LIZ34" s="1298"/>
      <c r="LJA34" s="1298"/>
      <c r="LJB34" s="1298"/>
      <c r="LJC34" s="1298"/>
      <c r="LJD34" s="1298"/>
      <c r="LJE34" s="1298"/>
      <c r="LJF34" s="1298"/>
      <c r="LJG34" s="1298"/>
      <c r="LJH34" s="1298"/>
      <c r="LJI34" s="1298"/>
      <c r="LJJ34" s="1298"/>
      <c r="LJK34" s="1298"/>
      <c r="LJL34" s="1298"/>
      <c r="LJM34" s="1298"/>
      <c r="LJN34" s="1298"/>
      <c r="LJO34" s="1298"/>
      <c r="LJP34" s="1298"/>
      <c r="LJQ34" s="1298"/>
      <c r="LJR34" s="1298"/>
      <c r="LJS34" s="1298"/>
      <c r="LJT34" s="1298"/>
      <c r="LJU34" s="1298"/>
      <c r="LJV34" s="1298"/>
      <c r="LJW34" s="1298"/>
      <c r="LJX34" s="1298"/>
      <c r="LJY34" s="1298"/>
      <c r="LJZ34" s="1298"/>
      <c r="LKA34" s="1298"/>
      <c r="LKB34" s="1298"/>
      <c r="LKC34" s="1298"/>
      <c r="LKD34" s="1298"/>
      <c r="LKE34" s="1298"/>
      <c r="LKF34" s="1298"/>
      <c r="LKG34" s="1298"/>
      <c r="LKH34" s="1298"/>
      <c r="LKI34" s="1298"/>
      <c r="LKJ34" s="1298"/>
      <c r="LKK34" s="1298"/>
      <c r="LKL34" s="1298"/>
      <c r="LKM34" s="1298"/>
      <c r="LKN34" s="1298"/>
      <c r="LKO34" s="1298"/>
      <c r="LKP34" s="1298"/>
      <c r="LKQ34" s="1298"/>
      <c r="LKR34" s="1298"/>
      <c r="LKS34" s="1298"/>
      <c r="LKT34" s="1298"/>
      <c r="LKU34" s="1298"/>
      <c r="LKV34" s="1298"/>
      <c r="LKW34" s="1298"/>
      <c r="LKX34" s="1298"/>
      <c r="LKY34" s="1298"/>
      <c r="LKZ34" s="1298"/>
      <c r="LLA34" s="1298"/>
      <c r="LLB34" s="1298"/>
      <c r="LLC34" s="1298"/>
      <c r="LLD34" s="1298"/>
      <c r="LLE34" s="1298"/>
      <c r="LLF34" s="1298"/>
      <c r="LLG34" s="1298"/>
      <c r="LLH34" s="1298"/>
      <c r="LLI34" s="1298"/>
      <c r="LLJ34" s="1298"/>
      <c r="LLK34" s="1298"/>
      <c r="LLL34" s="1298"/>
      <c r="LLM34" s="1298"/>
      <c r="LLN34" s="1298"/>
      <c r="LLO34" s="1298"/>
      <c r="LLP34" s="1298"/>
      <c r="LLQ34" s="1298"/>
      <c r="LLR34" s="1298"/>
      <c r="LLS34" s="1298"/>
      <c r="LLT34" s="1298"/>
      <c r="LLU34" s="1298"/>
      <c r="LLV34" s="1298"/>
      <c r="LLW34" s="1298"/>
      <c r="LLX34" s="1298"/>
      <c r="LLY34" s="1298"/>
      <c r="LLZ34" s="1298"/>
      <c r="LMA34" s="1298"/>
      <c r="LMB34" s="1298"/>
      <c r="LMC34" s="1298"/>
      <c r="LMD34" s="1298"/>
      <c r="LME34" s="1298"/>
      <c r="LMF34" s="1298"/>
      <c r="LMG34" s="1298"/>
      <c r="LMH34" s="1298"/>
      <c r="LMI34" s="1298"/>
      <c r="LMJ34" s="1298"/>
      <c r="LMK34" s="1298"/>
      <c r="LML34" s="1298"/>
      <c r="LMM34" s="1298"/>
      <c r="LMN34" s="1298"/>
      <c r="LMO34" s="1298"/>
      <c r="LMP34" s="1298"/>
      <c r="LMQ34" s="1298"/>
      <c r="LMR34" s="1298"/>
      <c r="LMS34" s="1298"/>
      <c r="LMT34" s="1298"/>
      <c r="LMU34" s="1298"/>
      <c r="LMV34" s="1298"/>
      <c r="LMW34" s="1298"/>
      <c r="LMX34" s="1298"/>
      <c r="LMY34" s="1298"/>
      <c r="LMZ34" s="1298"/>
      <c r="LNA34" s="1298"/>
      <c r="LNB34" s="1298"/>
      <c r="LNC34" s="1298"/>
      <c r="LND34" s="1298"/>
      <c r="LNE34" s="1298"/>
      <c r="LNF34" s="1298"/>
      <c r="LNG34" s="1298"/>
      <c r="LNH34" s="1298"/>
      <c r="LNI34" s="1298"/>
      <c r="LNJ34" s="1298"/>
      <c r="LNK34" s="1298"/>
      <c r="LNL34" s="1298"/>
      <c r="LNM34" s="1298"/>
      <c r="LNN34" s="1298"/>
      <c r="LNO34" s="1298"/>
      <c r="LNP34" s="1298"/>
      <c r="LNQ34" s="1298"/>
      <c r="LNR34" s="1298"/>
      <c r="LNS34" s="1298"/>
      <c r="LNT34" s="1298"/>
      <c r="LNU34" s="1298"/>
      <c r="LNV34" s="1298"/>
      <c r="LNW34" s="1298"/>
      <c r="LNX34" s="1298"/>
      <c r="LNY34" s="1298"/>
      <c r="LNZ34" s="1298"/>
      <c r="LOA34" s="1298"/>
      <c r="LOB34" s="1298"/>
      <c r="LOC34" s="1298"/>
      <c r="LOD34" s="1298"/>
      <c r="LOE34" s="1298"/>
      <c r="LOF34" s="1298"/>
      <c r="LOG34" s="1298"/>
      <c r="LOH34" s="1298"/>
      <c r="LOI34" s="1298"/>
      <c r="LOJ34" s="1298"/>
      <c r="LOK34" s="1298"/>
      <c r="LOL34" s="1298"/>
      <c r="LOM34" s="1298"/>
      <c r="LON34" s="1298"/>
      <c r="LOO34" s="1298"/>
      <c r="LOP34" s="1298"/>
      <c r="LOQ34" s="1298"/>
      <c r="LOR34" s="1298"/>
      <c r="LOS34" s="1298"/>
      <c r="LOT34" s="1298"/>
      <c r="LOU34" s="1298"/>
      <c r="LOV34" s="1298"/>
      <c r="LOW34" s="1298"/>
      <c r="LOX34" s="1298"/>
      <c r="LOY34" s="1298"/>
      <c r="LOZ34" s="1298"/>
      <c r="LPA34" s="1298"/>
      <c r="LPB34" s="1298"/>
      <c r="LPC34" s="1298"/>
      <c r="LPD34" s="1298"/>
      <c r="LPE34" s="1298"/>
      <c r="LPF34" s="1298"/>
      <c r="LPG34" s="1298"/>
      <c r="LPH34" s="1298"/>
      <c r="LPI34" s="1298"/>
      <c r="LPJ34" s="1298"/>
      <c r="LPK34" s="1298"/>
      <c r="LPL34" s="1298"/>
      <c r="LPM34" s="1298"/>
      <c r="LPN34" s="1298"/>
      <c r="LPO34" s="1298"/>
      <c r="LPP34" s="1298"/>
      <c r="LPQ34" s="1298"/>
      <c r="LPR34" s="1298"/>
      <c r="LPS34" s="1298"/>
      <c r="LPT34" s="1298"/>
      <c r="LPU34" s="1298"/>
      <c r="LPV34" s="1298"/>
      <c r="LPW34" s="1298"/>
      <c r="LPX34" s="1298"/>
      <c r="LPY34" s="1298"/>
      <c r="LPZ34" s="1298"/>
      <c r="LQA34" s="1298"/>
      <c r="LQB34" s="1298"/>
      <c r="LQC34" s="1298"/>
      <c r="LQD34" s="1298"/>
      <c r="LQE34" s="1298"/>
      <c r="LQF34" s="1298"/>
      <c r="LQG34" s="1298"/>
      <c r="LQH34" s="1298"/>
      <c r="LQI34" s="1298"/>
      <c r="LQJ34" s="1298"/>
      <c r="LQK34" s="1298"/>
      <c r="LQL34" s="1298"/>
      <c r="LQM34" s="1298"/>
      <c r="LQN34" s="1298"/>
      <c r="LQO34" s="1298"/>
      <c r="LQP34" s="1298"/>
      <c r="LQQ34" s="1298"/>
      <c r="LQR34" s="1298"/>
      <c r="LQS34" s="1298"/>
      <c r="LQT34" s="1298"/>
      <c r="LQU34" s="1298"/>
      <c r="LQV34" s="1298"/>
      <c r="LQW34" s="1298"/>
      <c r="LQX34" s="1298"/>
      <c r="LQY34" s="1298"/>
      <c r="LQZ34" s="1298"/>
      <c r="LRA34" s="1298"/>
      <c r="LRB34" s="1298"/>
      <c r="LRC34" s="1298"/>
      <c r="LRD34" s="1298"/>
      <c r="LRE34" s="1298"/>
      <c r="LRF34" s="1298"/>
      <c r="LRG34" s="1298"/>
      <c r="LRH34" s="1298"/>
      <c r="LRI34" s="1298"/>
      <c r="LRJ34" s="1298"/>
      <c r="LRK34" s="1298"/>
      <c r="LRL34" s="1298"/>
      <c r="LRM34" s="1298"/>
      <c r="LRN34" s="1298"/>
      <c r="LRO34" s="1298"/>
      <c r="LRP34" s="1298"/>
      <c r="LRQ34" s="1298"/>
      <c r="LRR34" s="1298"/>
      <c r="LRS34" s="1298"/>
      <c r="LRT34" s="1298"/>
      <c r="LRU34" s="1298"/>
      <c r="LRV34" s="1298"/>
      <c r="LRW34" s="1298"/>
      <c r="LRX34" s="1298"/>
      <c r="LRY34" s="1298"/>
      <c r="LRZ34" s="1298"/>
      <c r="LSA34" s="1298"/>
      <c r="LSB34" s="1298"/>
      <c r="LSC34" s="1298"/>
      <c r="LSD34" s="1298"/>
      <c r="LSE34" s="1298"/>
      <c r="LSF34" s="1298"/>
      <c r="LSG34" s="1298"/>
      <c r="LSH34" s="1298"/>
      <c r="LSI34" s="1298"/>
      <c r="LSJ34" s="1298"/>
      <c r="LSK34" s="1298"/>
      <c r="LSL34" s="1298"/>
      <c r="LSM34" s="1298"/>
      <c r="LSN34" s="1298"/>
      <c r="LSO34" s="1298"/>
      <c r="LSP34" s="1298"/>
      <c r="LSQ34" s="1298"/>
      <c r="LSR34" s="1298"/>
      <c r="LSS34" s="1298"/>
      <c r="LST34" s="1298"/>
      <c r="LSU34" s="1298"/>
      <c r="LSV34" s="1298"/>
      <c r="LSW34" s="1298"/>
      <c r="LSX34" s="1298"/>
      <c r="LSY34" s="1298"/>
      <c r="LSZ34" s="1298"/>
      <c r="LTA34" s="1298"/>
      <c r="LTB34" s="1298"/>
      <c r="LTC34" s="1298"/>
      <c r="LTD34" s="1298"/>
      <c r="LTE34" s="1298"/>
      <c r="LTF34" s="1298"/>
      <c r="LTG34" s="1298"/>
      <c r="LTH34" s="1298"/>
      <c r="LTI34" s="1298"/>
      <c r="LTJ34" s="1298"/>
      <c r="LTK34" s="1298"/>
      <c r="LTL34" s="1298"/>
      <c r="LTM34" s="1298"/>
      <c r="LTN34" s="1298"/>
      <c r="LTO34" s="1298"/>
      <c r="LTP34" s="1298"/>
      <c r="LTQ34" s="1298"/>
      <c r="LTR34" s="1298"/>
      <c r="LTS34" s="1298"/>
      <c r="LTT34" s="1298"/>
      <c r="LTU34" s="1298"/>
      <c r="LTV34" s="1298"/>
      <c r="LTW34" s="1298"/>
      <c r="LTX34" s="1298"/>
      <c r="LTY34" s="1298"/>
      <c r="LTZ34" s="1298"/>
      <c r="LUA34" s="1298"/>
      <c r="LUB34" s="1298"/>
      <c r="LUC34" s="1298"/>
      <c r="LUD34" s="1298"/>
      <c r="LUE34" s="1298"/>
      <c r="LUF34" s="1298"/>
      <c r="LUG34" s="1298"/>
      <c r="LUH34" s="1298"/>
      <c r="LUI34" s="1298"/>
      <c r="LUJ34" s="1298"/>
      <c r="LUK34" s="1298"/>
      <c r="LUL34" s="1298"/>
      <c r="LUM34" s="1298"/>
      <c r="LUN34" s="1298"/>
      <c r="LUO34" s="1298"/>
      <c r="LUP34" s="1298"/>
      <c r="LUQ34" s="1298"/>
      <c r="LUR34" s="1298"/>
      <c r="LUS34" s="1298"/>
      <c r="LUT34" s="1298"/>
      <c r="LUU34" s="1298"/>
      <c r="LUV34" s="1298"/>
      <c r="LUW34" s="1298"/>
      <c r="LUX34" s="1298"/>
      <c r="LUY34" s="1298"/>
      <c r="LUZ34" s="1298"/>
      <c r="LVA34" s="1298"/>
      <c r="LVB34" s="1298"/>
      <c r="LVC34" s="1298"/>
      <c r="LVD34" s="1298"/>
      <c r="LVE34" s="1298"/>
      <c r="LVF34" s="1298"/>
      <c r="LVG34" s="1298"/>
      <c r="LVH34" s="1298"/>
      <c r="LVI34" s="1298"/>
      <c r="LVJ34" s="1298"/>
      <c r="LVK34" s="1298"/>
      <c r="LVL34" s="1298"/>
      <c r="LVM34" s="1298"/>
      <c r="LVN34" s="1298"/>
      <c r="LVO34" s="1298"/>
      <c r="LVP34" s="1298"/>
      <c r="LVQ34" s="1298"/>
      <c r="LVR34" s="1298"/>
      <c r="LVS34" s="1298"/>
      <c r="LVT34" s="1298"/>
      <c r="LVU34" s="1298"/>
      <c r="LVV34" s="1298"/>
      <c r="LVW34" s="1298"/>
      <c r="LVX34" s="1298"/>
      <c r="LVY34" s="1298"/>
      <c r="LVZ34" s="1298"/>
      <c r="LWA34" s="1298"/>
      <c r="LWB34" s="1298"/>
      <c r="LWC34" s="1298"/>
      <c r="LWD34" s="1298"/>
      <c r="LWE34" s="1298"/>
      <c r="LWF34" s="1298"/>
      <c r="LWG34" s="1298"/>
      <c r="LWH34" s="1298"/>
      <c r="LWI34" s="1298"/>
      <c r="LWJ34" s="1298"/>
      <c r="LWK34" s="1298"/>
      <c r="LWL34" s="1298"/>
      <c r="LWM34" s="1298"/>
      <c r="LWN34" s="1298"/>
      <c r="LWO34" s="1298"/>
      <c r="LWP34" s="1298"/>
      <c r="LWQ34" s="1298"/>
      <c r="LWR34" s="1298"/>
      <c r="LWS34" s="1298"/>
      <c r="LWT34" s="1298"/>
      <c r="LWU34" s="1298"/>
      <c r="LWV34" s="1298"/>
      <c r="LWW34" s="1298"/>
      <c r="LWX34" s="1298"/>
      <c r="LWY34" s="1298"/>
      <c r="LWZ34" s="1298"/>
      <c r="LXA34" s="1298"/>
      <c r="LXB34" s="1298"/>
      <c r="LXC34" s="1298"/>
      <c r="LXD34" s="1298"/>
      <c r="LXE34" s="1298"/>
      <c r="LXF34" s="1298"/>
      <c r="LXG34" s="1298"/>
      <c r="LXH34" s="1298"/>
      <c r="LXI34" s="1298"/>
      <c r="LXJ34" s="1298"/>
      <c r="LXK34" s="1298"/>
      <c r="LXL34" s="1298"/>
      <c r="LXM34" s="1298"/>
      <c r="LXN34" s="1298"/>
      <c r="LXO34" s="1298"/>
      <c r="LXP34" s="1298"/>
      <c r="LXQ34" s="1298"/>
      <c r="LXR34" s="1298"/>
      <c r="LXS34" s="1298"/>
      <c r="LXT34" s="1298"/>
      <c r="LXU34" s="1298"/>
      <c r="LXV34" s="1298"/>
      <c r="LXW34" s="1298"/>
      <c r="LXX34" s="1298"/>
      <c r="LXY34" s="1298"/>
      <c r="LXZ34" s="1298"/>
      <c r="LYA34" s="1298"/>
      <c r="LYB34" s="1298"/>
      <c r="LYC34" s="1298"/>
      <c r="LYD34" s="1298"/>
      <c r="LYE34" s="1298"/>
      <c r="LYF34" s="1298"/>
      <c r="LYG34" s="1298"/>
      <c r="LYH34" s="1298"/>
      <c r="LYI34" s="1298"/>
      <c r="LYJ34" s="1298"/>
      <c r="LYK34" s="1298"/>
      <c r="LYL34" s="1298"/>
      <c r="LYM34" s="1298"/>
      <c r="LYN34" s="1298"/>
      <c r="LYO34" s="1298"/>
      <c r="LYP34" s="1298"/>
      <c r="LYQ34" s="1298"/>
      <c r="LYR34" s="1298"/>
      <c r="LYS34" s="1298"/>
      <c r="LYT34" s="1298"/>
      <c r="LYU34" s="1298"/>
      <c r="LYV34" s="1298"/>
      <c r="LYW34" s="1298"/>
      <c r="LYX34" s="1298"/>
      <c r="LYY34" s="1298"/>
      <c r="LYZ34" s="1298"/>
      <c r="LZA34" s="1298"/>
      <c r="LZB34" s="1298"/>
      <c r="LZC34" s="1298"/>
      <c r="LZD34" s="1298"/>
      <c r="LZE34" s="1298"/>
      <c r="LZF34" s="1298"/>
      <c r="LZG34" s="1298"/>
      <c r="LZH34" s="1298"/>
      <c r="LZI34" s="1298"/>
      <c r="LZJ34" s="1298"/>
      <c r="LZK34" s="1298"/>
      <c r="LZL34" s="1298"/>
      <c r="LZM34" s="1298"/>
      <c r="LZN34" s="1298"/>
      <c r="LZO34" s="1298"/>
      <c r="LZP34" s="1298"/>
      <c r="LZQ34" s="1298"/>
      <c r="LZR34" s="1298"/>
      <c r="LZS34" s="1298"/>
      <c r="LZT34" s="1298"/>
      <c r="LZU34" s="1298"/>
      <c r="LZV34" s="1298"/>
      <c r="LZW34" s="1298"/>
      <c r="LZX34" s="1298"/>
      <c r="LZY34" s="1298"/>
      <c r="LZZ34" s="1298"/>
      <c r="MAA34" s="1298"/>
      <c r="MAB34" s="1298"/>
      <c r="MAC34" s="1298"/>
      <c r="MAD34" s="1298"/>
      <c r="MAE34" s="1298"/>
      <c r="MAF34" s="1298"/>
      <c r="MAG34" s="1298"/>
      <c r="MAH34" s="1298"/>
      <c r="MAI34" s="1298"/>
      <c r="MAJ34" s="1298"/>
      <c r="MAK34" s="1298"/>
      <c r="MAL34" s="1298"/>
      <c r="MAM34" s="1298"/>
      <c r="MAN34" s="1298"/>
      <c r="MAO34" s="1298"/>
      <c r="MAP34" s="1298"/>
      <c r="MAQ34" s="1298"/>
      <c r="MAR34" s="1298"/>
      <c r="MAS34" s="1298"/>
      <c r="MAT34" s="1298"/>
      <c r="MAU34" s="1298"/>
      <c r="MAV34" s="1298"/>
      <c r="MAW34" s="1298"/>
      <c r="MAX34" s="1298"/>
      <c r="MAY34" s="1298"/>
      <c r="MAZ34" s="1298"/>
      <c r="MBA34" s="1298"/>
      <c r="MBB34" s="1298"/>
      <c r="MBC34" s="1298"/>
      <c r="MBD34" s="1298"/>
      <c r="MBE34" s="1298"/>
      <c r="MBF34" s="1298"/>
      <c r="MBG34" s="1298"/>
      <c r="MBH34" s="1298"/>
      <c r="MBI34" s="1298"/>
      <c r="MBJ34" s="1298"/>
      <c r="MBK34" s="1298"/>
      <c r="MBL34" s="1298"/>
      <c r="MBM34" s="1298"/>
      <c r="MBN34" s="1298"/>
      <c r="MBO34" s="1298"/>
      <c r="MBP34" s="1298"/>
      <c r="MBQ34" s="1298"/>
      <c r="MBR34" s="1298"/>
      <c r="MBS34" s="1298"/>
      <c r="MBT34" s="1298"/>
      <c r="MBU34" s="1298"/>
      <c r="MBV34" s="1298"/>
      <c r="MBW34" s="1298"/>
      <c r="MBX34" s="1298"/>
      <c r="MBY34" s="1298"/>
      <c r="MBZ34" s="1298"/>
      <c r="MCA34" s="1298"/>
      <c r="MCB34" s="1298"/>
      <c r="MCC34" s="1298"/>
      <c r="MCD34" s="1298"/>
      <c r="MCE34" s="1298"/>
      <c r="MCF34" s="1298"/>
      <c r="MCG34" s="1298"/>
      <c r="MCH34" s="1298"/>
      <c r="MCI34" s="1298"/>
      <c r="MCJ34" s="1298"/>
      <c r="MCK34" s="1298"/>
      <c r="MCL34" s="1298"/>
      <c r="MCM34" s="1298"/>
      <c r="MCN34" s="1298"/>
      <c r="MCO34" s="1298"/>
      <c r="MCP34" s="1298"/>
      <c r="MCQ34" s="1298"/>
      <c r="MCR34" s="1298"/>
      <c r="MCS34" s="1298"/>
      <c r="MCT34" s="1298"/>
      <c r="MCU34" s="1298"/>
      <c r="MCV34" s="1298"/>
      <c r="MCW34" s="1298"/>
      <c r="MCX34" s="1298"/>
      <c r="MCY34" s="1298"/>
      <c r="MCZ34" s="1298"/>
      <c r="MDA34" s="1298"/>
      <c r="MDB34" s="1298"/>
      <c r="MDC34" s="1298"/>
      <c r="MDD34" s="1298"/>
      <c r="MDE34" s="1298"/>
      <c r="MDF34" s="1298"/>
      <c r="MDG34" s="1298"/>
      <c r="MDH34" s="1298"/>
      <c r="MDI34" s="1298"/>
      <c r="MDJ34" s="1298"/>
      <c r="MDK34" s="1298"/>
      <c r="MDL34" s="1298"/>
      <c r="MDM34" s="1298"/>
      <c r="MDN34" s="1298"/>
      <c r="MDO34" s="1298"/>
      <c r="MDP34" s="1298"/>
      <c r="MDQ34" s="1298"/>
      <c r="MDR34" s="1298"/>
      <c r="MDS34" s="1298"/>
      <c r="MDT34" s="1298"/>
      <c r="MDU34" s="1298"/>
      <c r="MDV34" s="1298"/>
      <c r="MDW34" s="1298"/>
      <c r="MDX34" s="1298"/>
      <c r="MDY34" s="1298"/>
      <c r="MDZ34" s="1298"/>
      <c r="MEA34" s="1298"/>
      <c r="MEB34" s="1298"/>
      <c r="MEC34" s="1298"/>
      <c r="MED34" s="1298"/>
      <c r="MEE34" s="1298"/>
      <c r="MEF34" s="1298"/>
      <c r="MEG34" s="1298"/>
      <c r="MEH34" s="1298"/>
      <c r="MEI34" s="1298"/>
      <c r="MEJ34" s="1298"/>
      <c r="MEK34" s="1298"/>
      <c r="MEL34" s="1298"/>
      <c r="MEM34" s="1298"/>
      <c r="MEN34" s="1298"/>
      <c r="MEO34" s="1298"/>
      <c r="MEP34" s="1298"/>
      <c r="MEQ34" s="1298"/>
      <c r="MER34" s="1298"/>
      <c r="MES34" s="1298"/>
      <c r="MET34" s="1298"/>
      <c r="MEU34" s="1298"/>
      <c r="MEV34" s="1298"/>
      <c r="MEW34" s="1298"/>
      <c r="MEX34" s="1298"/>
      <c r="MEY34" s="1298"/>
      <c r="MEZ34" s="1298"/>
      <c r="MFA34" s="1298"/>
      <c r="MFB34" s="1298"/>
      <c r="MFC34" s="1298"/>
      <c r="MFD34" s="1298"/>
      <c r="MFE34" s="1298"/>
      <c r="MFF34" s="1298"/>
      <c r="MFG34" s="1298"/>
      <c r="MFH34" s="1298"/>
      <c r="MFI34" s="1298"/>
      <c r="MFJ34" s="1298"/>
      <c r="MFK34" s="1298"/>
      <c r="MFL34" s="1298"/>
      <c r="MFM34" s="1298"/>
      <c r="MFN34" s="1298"/>
      <c r="MFO34" s="1298"/>
      <c r="MFP34" s="1298"/>
      <c r="MFQ34" s="1298"/>
      <c r="MFR34" s="1298"/>
      <c r="MFS34" s="1298"/>
      <c r="MFT34" s="1298"/>
      <c r="MFU34" s="1298"/>
      <c r="MFV34" s="1298"/>
      <c r="MFW34" s="1298"/>
      <c r="MFX34" s="1298"/>
      <c r="MFY34" s="1298"/>
      <c r="MFZ34" s="1298"/>
      <c r="MGA34" s="1298"/>
      <c r="MGB34" s="1298"/>
      <c r="MGC34" s="1298"/>
      <c r="MGD34" s="1298"/>
      <c r="MGE34" s="1298"/>
      <c r="MGF34" s="1298"/>
      <c r="MGG34" s="1298"/>
      <c r="MGH34" s="1298"/>
      <c r="MGI34" s="1298"/>
      <c r="MGJ34" s="1298"/>
      <c r="MGK34" s="1298"/>
      <c r="MGL34" s="1298"/>
      <c r="MGM34" s="1298"/>
      <c r="MGN34" s="1298"/>
      <c r="MGO34" s="1298"/>
      <c r="MGP34" s="1298"/>
      <c r="MGQ34" s="1298"/>
      <c r="MGR34" s="1298"/>
      <c r="MGS34" s="1298"/>
      <c r="MGT34" s="1298"/>
      <c r="MGU34" s="1298"/>
      <c r="MGV34" s="1298"/>
      <c r="MGW34" s="1298"/>
      <c r="MGX34" s="1298"/>
      <c r="MGY34" s="1298"/>
      <c r="MGZ34" s="1298"/>
      <c r="MHA34" s="1298"/>
      <c r="MHB34" s="1298"/>
      <c r="MHC34" s="1298"/>
      <c r="MHD34" s="1298"/>
      <c r="MHE34" s="1298"/>
      <c r="MHF34" s="1298"/>
      <c r="MHG34" s="1298"/>
      <c r="MHH34" s="1298"/>
      <c r="MHI34" s="1298"/>
      <c r="MHJ34" s="1298"/>
      <c r="MHK34" s="1298"/>
      <c r="MHL34" s="1298"/>
      <c r="MHM34" s="1298"/>
      <c r="MHN34" s="1298"/>
      <c r="MHO34" s="1298"/>
      <c r="MHP34" s="1298"/>
      <c r="MHQ34" s="1298"/>
      <c r="MHR34" s="1298"/>
      <c r="MHS34" s="1298"/>
      <c r="MHT34" s="1298"/>
      <c r="MHU34" s="1298"/>
      <c r="MHV34" s="1298"/>
      <c r="MHW34" s="1298"/>
      <c r="MHX34" s="1298"/>
      <c r="MHY34" s="1298"/>
      <c r="MHZ34" s="1298"/>
      <c r="MIA34" s="1298"/>
      <c r="MIB34" s="1298"/>
      <c r="MIC34" s="1298"/>
      <c r="MID34" s="1298"/>
      <c r="MIE34" s="1298"/>
      <c r="MIF34" s="1298"/>
      <c r="MIG34" s="1298"/>
      <c r="MIH34" s="1298"/>
      <c r="MII34" s="1298"/>
      <c r="MIJ34" s="1298"/>
      <c r="MIK34" s="1298"/>
      <c r="MIL34" s="1298"/>
      <c r="MIM34" s="1298"/>
      <c r="MIN34" s="1298"/>
      <c r="MIO34" s="1298"/>
      <c r="MIP34" s="1298"/>
      <c r="MIQ34" s="1298"/>
      <c r="MIR34" s="1298"/>
      <c r="MIS34" s="1298"/>
      <c r="MIT34" s="1298"/>
      <c r="MIU34" s="1298"/>
      <c r="MIV34" s="1298"/>
      <c r="MIW34" s="1298"/>
      <c r="MIX34" s="1298"/>
      <c r="MIY34" s="1298"/>
      <c r="MIZ34" s="1298"/>
      <c r="MJA34" s="1298"/>
      <c r="MJB34" s="1298"/>
      <c r="MJC34" s="1298"/>
      <c r="MJD34" s="1298"/>
      <c r="MJE34" s="1298"/>
      <c r="MJF34" s="1298"/>
      <c r="MJG34" s="1298"/>
      <c r="MJH34" s="1298"/>
      <c r="MJI34" s="1298"/>
      <c r="MJJ34" s="1298"/>
      <c r="MJK34" s="1298"/>
      <c r="MJL34" s="1298"/>
      <c r="MJM34" s="1298"/>
      <c r="MJN34" s="1298"/>
      <c r="MJO34" s="1298"/>
      <c r="MJP34" s="1298"/>
      <c r="MJQ34" s="1298"/>
      <c r="MJR34" s="1298"/>
      <c r="MJS34" s="1298"/>
      <c r="MJT34" s="1298"/>
      <c r="MJU34" s="1298"/>
      <c r="MJV34" s="1298"/>
      <c r="MJW34" s="1298"/>
      <c r="MJX34" s="1298"/>
      <c r="MJY34" s="1298"/>
      <c r="MJZ34" s="1298"/>
      <c r="MKA34" s="1298"/>
      <c r="MKB34" s="1298"/>
      <c r="MKC34" s="1298"/>
      <c r="MKD34" s="1298"/>
      <c r="MKE34" s="1298"/>
      <c r="MKF34" s="1298"/>
      <c r="MKG34" s="1298"/>
      <c r="MKH34" s="1298"/>
      <c r="MKI34" s="1298"/>
      <c r="MKJ34" s="1298"/>
      <c r="MKK34" s="1298"/>
      <c r="MKL34" s="1298"/>
      <c r="MKM34" s="1298"/>
      <c r="MKN34" s="1298"/>
      <c r="MKO34" s="1298"/>
      <c r="MKP34" s="1298"/>
      <c r="MKQ34" s="1298"/>
      <c r="MKR34" s="1298"/>
      <c r="MKS34" s="1298"/>
      <c r="MKT34" s="1298"/>
      <c r="MKU34" s="1298"/>
      <c r="MKV34" s="1298"/>
      <c r="MKW34" s="1298"/>
      <c r="MKX34" s="1298"/>
      <c r="MKY34" s="1298"/>
      <c r="MKZ34" s="1298"/>
      <c r="MLA34" s="1298"/>
      <c r="MLB34" s="1298"/>
      <c r="MLC34" s="1298"/>
      <c r="MLD34" s="1298"/>
      <c r="MLE34" s="1298"/>
      <c r="MLF34" s="1298"/>
      <c r="MLG34" s="1298"/>
      <c r="MLH34" s="1298"/>
      <c r="MLI34" s="1298"/>
      <c r="MLJ34" s="1298"/>
      <c r="MLK34" s="1298"/>
      <c r="MLL34" s="1298"/>
      <c r="MLM34" s="1298"/>
      <c r="MLN34" s="1298"/>
      <c r="MLO34" s="1298"/>
      <c r="MLP34" s="1298"/>
      <c r="MLQ34" s="1298"/>
      <c r="MLR34" s="1298"/>
      <c r="MLS34" s="1298"/>
      <c r="MLT34" s="1298"/>
      <c r="MLU34" s="1298"/>
      <c r="MLV34" s="1298"/>
      <c r="MLW34" s="1298"/>
      <c r="MLX34" s="1298"/>
      <c r="MLY34" s="1298"/>
      <c r="MLZ34" s="1298"/>
      <c r="MMA34" s="1298"/>
      <c r="MMB34" s="1298"/>
      <c r="MMC34" s="1298"/>
      <c r="MMD34" s="1298"/>
      <c r="MME34" s="1298"/>
      <c r="MMF34" s="1298"/>
      <c r="MMG34" s="1298"/>
      <c r="MMH34" s="1298"/>
      <c r="MMI34" s="1298"/>
      <c r="MMJ34" s="1298"/>
      <c r="MMK34" s="1298"/>
      <c r="MML34" s="1298"/>
      <c r="MMM34" s="1298"/>
      <c r="MMN34" s="1298"/>
      <c r="MMO34" s="1298"/>
      <c r="MMP34" s="1298"/>
      <c r="MMQ34" s="1298"/>
      <c r="MMR34" s="1298"/>
      <c r="MMS34" s="1298"/>
      <c r="MMT34" s="1298"/>
      <c r="MMU34" s="1298"/>
      <c r="MMV34" s="1298"/>
      <c r="MMW34" s="1298"/>
      <c r="MMX34" s="1298"/>
      <c r="MMY34" s="1298"/>
      <c r="MMZ34" s="1298"/>
      <c r="MNA34" s="1298"/>
      <c r="MNB34" s="1298"/>
      <c r="MNC34" s="1298"/>
      <c r="MND34" s="1298"/>
      <c r="MNE34" s="1298"/>
      <c r="MNF34" s="1298"/>
      <c r="MNG34" s="1298"/>
      <c r="MNH34" s="1298"/>
      <c r="MNI34" s="1298"/>
      <c r="MNJ34" s="1298"/>
      <c r="MNK34" s="1298"/>
      <c r="MNL34" s="1298"/>
      <c r="MNM34" s="1298"/>
      <c r="MNN34" s="1298"/>
      <c r="MNO34" s="1298"/>
      <c r="MNP34" s="1298"/>
      <c r="MNQ34" s="1298"/>
      <c r="MNR34" s="1298"/>
      <c r="MNS34" s="1298"/>
      <c r="MNT34" s="1298"/>
      <c r="MNU34" s="1298"/>
      <c r="MNV34" s="1298"/>
      <c r="MNW34" s="1298"/>
      <c r="MNX34" s="1298"/>
      <c r="MNY34" s="1298"/>
      <c r="MNZ34" s="1298"/>
      <c r="MOA34" s="1298"/>
      <c r="MOB34" s="1298"/>
      <c r="MOC34" s="1298"/>
      <c r="MOD34" s="1298"/>
      <c r="MOE34" s="1298"/>
      <c r="MOF34" s="1298"/>
      <c r="MOG34" s="1298"/>
      <c r="MOH34" s="1298"/>
      <c r="MOI34" s="1298"/>
      <c r="MOJ34" s="1298"/>
      <c r="MOK34" s="1298"/>
      <c r="MOL34" s="1298"/>
      <c r="MOM34" s="1298"/>
      <c r="MON34" s="1298"/>
      <c r="MOO34" s="1298"/>
      <c r="MOP34" s="1298"/>
      <c r="MOQ34" s="1298"/>
      <c r="MOR34" s="1298"/>
      <c r="MOS34" s="1298"/>
      <c r="MOT34" s="1298"/>
      <c r="MOU34" s="1298"/>
      <c r="MOV34" s="1298"/>
      <c r="MOW34" s="1298"/>
      <c r="MOX34" s="1298"/>
      <c r="MOY34" s="1298"/>
      <c r="MOZ34" s="1298"/>
      <c r="MPA34" s="1298"/>
      <c r="MPB34" s="1298"/>
      <c r="MPC34" s="1298"/>
      <c r="MPD34" s="1298"/>
      <c r="MPE34" s="1298"/>
      <c r="MPF34" s="1298"/>
      <c r="MPG34" s="1298"/>
      <c r="MPH34" s="1298"/>
      <c r="MPI34" s="1298"/>
      <c r="MPJ34" s="1298"/>
      <c r="MPK34" s="1298"/>
      <c r="MPL34" s="1298"/>
      <c r="MPM34" s="1298"/>
      <c r="MPN34" s="1298"/>
      <c r="MPO34" s="1298"/>
      <c r="MPP34" s="1298"/>
      <c r="MPQ34" s="1298"/>
      <c r="MPR34" s="1298"/>
      <c r="MPS34" s="1298"/>
      <c r="MPT34" s="1298"/>
      <c r="MPU34" s="1298"/>
      <c r="MPV34" s="1298"/>
      <c r="MPW34" s="1298"/>
      <c r="MPX34" s="1298"/>
      <c r="MPY34" s="1298"/>
      <c r="MPZ34" s="1298"/>
      <c r="MQA34" s="1298"/>
      <c r="MQB34" s="1298"/>
      <c r="MQC34" s="1298"/>
      <c r="MQD34" s="1298"/>
      <c r="MQE34" s="1298"/>
      <c r="MQF34" s="1298"/>
      <c r="MQG34" s="1298"/>
      <c r="MQH34" s="1298"/>
      <c r="MQI34" s="1298"/>
      <c r="MQJ34" s="1298"/>
      <c r="MQK34" s="1298"/>
      <c r="MQL34" s="1298"/>
      <c r="MQM34" s="1298"/>
      <c r="MQN34" s="1298"/>
      <c r="MQO34" s="1298"/>
      <c r="MQP34" s="1298"/>
      <c r="MQQ34" s="1298"/>
      <c r="MQR34" s="1298"/>
      <c r="MQS34" s="1298"/>
      <c r="MQT34" s="1298"/>
      <c r="MQU34" s="1298"/>
      <c r="MQV34" s="1298"/>
      <c r="MQW34" s="1298"/>
      <c r="MQX34" s="1298"/>
      <c r="MQY34" s="1298"/>
      <c r="MQZ34" s="1298"/>
      <c r="MRA34" s="1298"/>
      <c r="MRB34" s="1298"/>
      <c r="MRC34" s="1298"/>
      <c r="MRD34" s="1298"/>
      <c r="MRE34" s="1298"/>
      <c r="MRF34" s="1298"/>
      <c r="MRG34" s="1298"/>
      <c r="MRH34" s="1298"/>
      <c r="MRI34" s="1298"/>
      <c r="MRJ34" s="1298"/>
      <c r="MRK34" s="1298"/>
      <c r="MRL34" s="1298"/>
      <c r="MRM34" s="1298"/>
      <c r="MRN34" s="1298"/>
      <c r="MRO34" s="1298"/>
      <c r="MRP34" s="1298"/>
      <c r="MRQ34" s="1298"/>
      <c r="MRR34" s="1298"/>
      <c r="MRS34" s="1298"/>
      <c r="MRT34" s="1298"/>
      <c r="MRU34" s="1298"/>
      <c r="MRV34" s="1298"/>
      <c r="MRW34" s="1298"/>
      <c r="MRX34" s="1298"/>
      <c r="MRY34" s="1298"/>
      <c r="MRZ34" s="1298"/>
      <c r="MSA34" s="1298"/>
      <c r="MSB34" s="1298"/>
      <c r="MSC34" s="1298"/>
      <c r="MSD34" s="1298"/>
      <c r="MSE34" s="1298"/>
      <c r="MSF34" s="1298"/>
      <c r="MSG34" s="1298"/>
      <c r="MSH34" s="1298"/>
      <c r="MSI34" s="1298"/>
      <c r="MSJ34" s="1298"/>
      <c r="MSK34" s="1298"/>
      <c r="MSL34" s="1298"/>
      <c r="MSM34" s="1298"/>
      <c r="MSN34" s="1298"/>
      <c r="MSO34" s="1298"/>
      <c r="MSP34" s="1298"/>
      <c r="MSQ34" s="1298"/>
      <c r="MSR34" s="1298"/>
      <c r="MSS34" s="1298"/>
      <c r="MST34" s="1298"/>
      <c r="MSU34" s="1298"/>
      <c r="MSV34" s="1298"/>
      <c r="MSW34" s="1298"/>
      <c r="MSX34" s="1298"/>
      <c r="MSY34" s="1298"/>
      <c r="MSZ34" s="1298"/>
      <c r="MTA34" s="1298"/>
      <c r="MTB34" s="1298"/>
      <c r="MTC34" s="1298"/>
      <c r="MTD34" s="1298"/>
      <c r="MTE34" s="1298"/>
      <c r="MTF34" s="1298"/>
      <c r="MTG34" s="1298"/>
      <c r="MTH34" s="1298"/>
      <c r="MTI34" s="1298"/>
      <c r="MTJ34" s="1298"/>
      <c r="MTK34" s="1298"/>
      <c r="MTL34" s="1298"/>
      <c r="MTM34" s="1298"/>
      <c r="MTN34" s="1298"/>
      <c r="MTO34" s="1298"/>
      <c r="MTP34" s="1298"/>
      <c r="MTQ34" s="1298"/>
      <c r="MTR34" s="1298"/>
      <c r="MTS34" s="1298"/>
      <c r="MTT34" s="1298"/>
      <c r="MTU34" s="1298"/>
      <c r="MTV34" s="1298"/>
      <c r="MTW34" s="1298"/>
      <c r="MTX34" s="1298"/>
      <c r="MTY34" s="1298"/>
      <c r="MTZ34" s="1298"/>
      <c r="MUA34" s="1298"/>
      <c r="MUB34" s="1298"/>
      <c r="MUC34" s="1298"/>
      <c r="MUD34" s="1298"/>
      <c r="MUE34" s="1298"/>
      <c r="MUF34" s="1298"/>
      <c r="MUG34" s="1298"/>
      <c r="MUH34" s="1298"/>
      <c r="MUI34" s="1298"/>
      <c r="MUJ34" s="1298"/>
      <c r="MUK34" s="1298"/>
      <c r="MUL34" s="1298"/>
      <c r="MUM34" s="1298"/>
      <c r="MUN34" s="1298"/>
      <c r="MUO34" s="1298"/>
      <c r="MUP34" s="1298"/>
      <c r="MUQ34" s="1298"/>
      <c r="MUR34" s="1298"/>
      <c r="MUS34" s="1298"/>
      <c r="MUT34" s="1298"/>
      <c r="MUU34" s="1298"/>
      <c r="MUV34" s="1298"/>
      <c r="MUW34" s="1298"/>
      <c r="MUX34" s="1298"/>
      <c r="MUY34" s="1298"/>
      <c r="MUZ34" s="1298"/>
      <c r="MVA34" s="1298"/>
      <c r="MVB34" s="1298"/>
      <c r="MVC34" s="1298"/>
      <c r="MVD34" s="1298"/>
      <c r="MVE34" s="1298"/>
      <c r="MVF34" s="1298"/>
      <c r="MVG34" s="1298"/>
      <c r="MVH34" s="1298"/>
      <c r="MVI34" s="1298"/>
      <c r="MVJ34" s="1298"/>
      <c r="MVK34" s="1298"/>
      <c r="MVL34" s="1298"/>
      <c r="MVM34" s="1298"/>
      <c r="MVN34" s="1298"/>
      <c r="MVO34" s="1298"/>
      <c r="MVP34" s="1298"/>
      <c r="MVQ34" s="1298"/>
      <c r="MVR34" s="1298"/>
      <c r="MVS34" s="1298"/>
      <c r="MVT34" s="1298"/>
      <c r="MVU34" s="1298"/>
      <c r="MVV34" s="1298"/>
      <c r="MVW34" s="1298"/>
      <c r="MVX34" s="1298"/>
      <c r="MVY34" s="1298"/>
      <c r="MVZ34" s="1298"/>
      <c r="MWA34" s="1298"/>
      <c r="MWB34" s="1298"/>
      <c r="MWC34" s="1298"/>
      <c r="MWD34" s="1298"/>
      <c r="MWE34" s="1298"/>
      <c r="MWF34" s="1298"/>
      <c r="MWG34" s="1298"/>
      <c r="MWH34" s="1298"/>
      <c r="MWI34" s="1298"/>
      <c r="MWJ34" s="1298"/>
      <c r="MWK34" s="1298"/>
      <c r="MWL34" s="1298"/>
      <c r="MWM34" s="1298"/>
      <c r="MWN34" s="1298"/>
      <c r="MWO34" s="1298"/>
      <c r="MWP34" s="1298"/>
      <c r="MWQ34" s="1298"/>
      <c r="MWR34" s="1298"/>
      <c r="MWS34" s="1298"/>
      <c r="MWT34" s="1298"/>
      <c r="MWU34" s="1298"/>
      <c r="MWV34" s="1298"/>
      <c r="MWW34" s="1298"/>
      <c r="MWX34" s="1298"/>
      <c r="MWY34" s="1298"/>
      <c r="MWZ34" s="1298"/>
      <c r="MXA34" s="1298"/>
      <c r="MXB34" s="1298"/>
      <c r="MXC34" s="1298"/>
      <c r="MXD34" s="1298"/>
      <c r="MXE34" s="1298"/>
      <c r="MXF34" s="1298"/>
      <c r="MXG34" s="1298"/>
      <c r="MXH34" s="1298"/>
      <c r="MXI34" s="1298"/>
      <c r="MXJ34" s="1298"/>
      <c r="MXK34" s="1298"/>
      <c r="MXL34" s="1298"/>
      <c r="MXM34" s="1298"/>
      <c r="MXN34" s="1298"/>
      <c r="MXO34" s="1298"/>
      <c r="MXP34" s="1298"/>
      <c r="MXQ34" s="1298"/>
      <c r="MXR34" s="1298"/>
      <c r="MXS34" s="1298"/>
      <c r="MXT34" s="1298"/>
      <c r="MXU34" s="1298"/>
      <c r="MXV34" s="1298"/>
      <c r="MXW34" s="1298"/>
      <c r="MXX34" s="1298"/>
      <c r="MXY34" s="1298"/>
      <c r="MXZ34" s="1298"/>
      <c r="MYA34" s="1298"/>
      <c r="MYB34" s="1298"/>
      <c r="MYC34" s="1298"/>
      <c r="MYD34" s="1298"/>
      <c r="MYE34" s="1298"/>
      <c r="MYF34" s="1298"/>
      <c r="MYG34" s="1298"/>
      <c r="MYH34" s="1298"/>
      <c r="MYI34" s="1298"/>
      <c r="MYJ34" s="1298"/>
      <c r="MYK34" s="1298"/>
      <c r="MYL34" s="1298"/>
      <c r="MYM34" s="1298"/>
      <c r="MYN34" s="1298"/>
      <c r="MYO34" s="1298"/>
      <c r="MYP34" s="1298"/>
      <c r="MYQ34" s="1298"/>
      <c r="MYR34" s="1298"/>
      <c r="MYS34" s="1298"/>
      <c r="MYT34" s="1298"/>
      <c r="MYU34" s="1298"/>
      <c r="MYV34" s="1298"/>
      <c r="MYW34" s="1298"/>
      <c r="MYX34" s="1298"/>
      <c r="MYY34" s="1298"/>
      <c r="MYZ34" s="1298"/>
      <c r="MZA34" s="1298"/>
      <c r="MZB34" s="1298"/>
      <c r="MZC34" s="1298"/>
      <c r="MZD34" s="1298"/>
      <c r="MZE34" s="1298"/>
      <c r="MZF34" s="1298"/>
      <c r="MZG34" s="1298"/>
      <c r="MZH34" s="1298"/>
      <c r="MZI34" s="1298"/>
      <c r="MZJ34" s="1298"/>
      <c r="MZK34" s="1298"/>
      <c r="MZL34" s="1298"/>
      <c r="MZM34" s="1298"/>
      <c r="MZN34" s="1298"/>
      <c r="MZO34" s="1298"/>
      <c r="MZP34" s="1298"/>
      <c r="MZQ34" s="1298"/>
      <c r="MZR34" s="1298"/>
      <c r="MZS34" s="1298"/>
      <c r="MZT34" s="1298"/>
      <c r="MZU34" s="1298"/>
      <c r="MZV34" s="1298"/>
      <c r="MZW34" s="1298"/>
      <c r="MZX34" s="1298"/>
      <c r="MZY34" s="1298"/>
      <c r="MZZ34" s="1298"/>
      <c r="NAA34" s="1298"/>
      <c r="NAB34" s="1298"/>
      <c r="NAC34" s="1298"/>
      <c r="NAD34" s="1298"/>
      <c r="NAE34" s="1298"/>
      <c r="NAF34" s="1298"/>
      <c r="NAG34" s="1298"/>
      <c r="NAH34" s="1298"/>
      <c r="NAI34" s="1298"/>
      <c r="NAJ34" s="1298"/>
      <c r="NAK34" s="1298"/>
      <c r="NAL34" s="1298"/>
      <c r="NAM34" s="1298"/>
      <c r="NAN34" s="1298"/>
      <c r="NAO34" s="1298"/>
      <c r="NAP34" s="1298"/>
      <c r="NAQ34" s="1298"/>
      <c r="NAR34" s="1298"/>
      <c r="NAS34" s="1298"/>
      <c r="NAT34" s="1298"/>
      <c r="NAU34" s="1298"/>
      <c r="NAV34" s="1298"/>
      <c r="NAW34" s="1298"/>
      <c r="NAX34" s="1298"/>
      <c r="NAY34" s="1298"/>
      <c r="NAZ34" s="1298"/>
      <c r="NBA34" s="1298"/>
      <c r="NBB34" s="1298"/>
      <c r="NBC34" s="1298"/>
      <c r="NBD34" s="1298"/>
      <c r="NBE34" s="1298"/>
      <c r="NBF34" s="1298"/>
      <c r="NBG34" s="1298"/>
      <c r="NBH34" s="1298"/>
      <c r="NBI34" s="1298"/>
      <c r="NBJ34" s="1298"/>
      <c r="NBK34" s="1298"/>
      <c r="NBL34" s="1298"/>
      <c r="NBM34" s="1298"/>
      <c r="NBN34" s="1298"/>
      <c r="NBO34" s="1298"/>
      <c r="NBP34" s="1298"/>
      <c r="NBQ34" s="1298"/>
      <c r="NBR34" s="1298"/>
      <c r="NBS34" s="1298"/>
      <c r="NBT34" s="1298"/>
      <c r="NBU34" s="1298"/>
      <c r="NBV34" s="1298"/>
      <c r="NBW34" s="1298"/>
      <c r="NBX34" s="1298"/>
      <c r="NBY34" s="1298"/>
      <c r="NBZ34" s="1298"/>
      <c r="NCA34" s="1298"/>
      <c r="NCB34" s="1298"/>
      <c r="NCC34" s="1298"/>
      <c r="NCD34" s="1298"/>
      <c r="NCE34" s="1298"/>
      <c r="NCF34" s="1298"/>
      <c r="NCG34" s="1298"/>
      <c r="NCH34" s="1298"/>
      <c r="NCI34" s="1298"/>
      <c r="NCJ34" s="1298"/>
      <c r="NCK34" s="1298"/>
      <c r="NCL34" s="1298"/>
      <c r="NCM34" s="1298"/>
      <c r="NCN34" s="1298"/>
      <c r="NCO34" s="1298"/>
      <c r="NCP34" s="1298"/>
      <c r="NCQ34" s="1298"/>
      <c r="NCR34" s="1298"/>
      <c r="NCS34" s="1298"/>
      <c r="NCT34" s="1298"/>
      <c r="NCU34" s="1298"/>
      <c r="NCV34" s="1298"/>
      <c r="NCW34" s="1298"/>
      <c r="NCX34" s="1298"/>
      <c r="NCY34" s="1298"/>
      <c r="NCZ34" s="1298"/>
      <c r="NDA34" s="1298"/>
      <c r="NDB34" s="1298"/>
      <c r="NDC34" s="1298"/>
      <c r="NDD34" s="1298"/>
      <c r="NDE34" s="1298"/>
      <c r="NDF34" s="1298"/>
      <c r="NDG34" s="1298"/>
      <c r="NDH34" s="1298"/>
      <c r="NDI34" s="1298"/>
      <c r="NDJ34" s="1298"/>
      <c r="NDK34" s="1298"/>
      <c r="NDL34" s="1298"/>
      <c r="NDM34" s="1298"/>
      <c r="NDN34" s="1298"/>
      <c r="NDO34" s="1298"/>
      <c r="NDP34" s="1298"/>
      <c r="NDQ34" s="1298"/>
      <c r="NDR34" s="1298"/>
      <c r="NDS34" s="1298"/>
      <c r="NDT34" s="1298"/>
      <c r="NDU34" s="1298"/>
      <c r="NDV34" s="1298"/>
      <c r="NDW34" s="1298"/>
      <c r="NDX34" s="1298"/>
      <c r="NDY34" s="1298"/>
      <c r="NDZ34" s="1298"/>
      <c r="NEA34" s="1298"/>
      <c r="NEB34" s="1298"/>
      <c r="NEC34" s="1298"/>
      <c r="NED34" s="1298"/>
      <c r="NEE34" s="1298"/>
      <c r="NEF34" s="1298"/>
      <c r="NEG34" s="1298"/>
      <c r="NEH34" s="1298"/>
      <c r="NEI34" s="1298"/>
      <c r="NEJ34" s="1298"/>
      <c r="NEK34" s="1298"/>
      <c r="NEL34" s="1298"/>
      <c r="NEM34" s="1298"/>
      <c r="NEN34" s="1298"/>
      <c r="NEO34" s="1298"/>
      <c r="NEP34" s="1298"/>
      <c r="NEQ34" s="1298"/>
      <c r="NER34" s="1298"/>
      <c r="NES34" s="1298"/>
      <c r="NET34" s="1298"/>
      <c r="NEU34" s="1298"/>
      <c r="NEV34" s="1298"/>
      <c r="NEW34" s="1298"/>
      <c r="NEX34" s="1298"/>
      <c r="NEY34" s="1298"/>
      <c r="NEZ34" s="1298"/>
      <c r="NFA34" s="1298"/>
      <c r="NFB34" s="1298"/>
      <c r="NFC34" s="1298"/>
      <c r="NFD34" s="1298"/>
      <c r="NFE34" s="1298"/>
      <c r="NFF34" s="1298"/>
      <c r="NFG34" s="1298"/>
      <c r="NFH34" s="1298"/>
      <c r="NFI34" s="1298"/>
      <c r="NFJ34" s="1298"/>
      <c r="NFK34" s="1298"/>
      <c r="NFL34" s="1298"/>
      <c r="NFM34" s="1298"/>
      <c r="NFN34" s="1298"/>
      <c r="NFO34" s="1298"/>
      <c r="NFP34" s="1298"/>
      <c r="NFQ34" s="1298"/>
      <c r="NFR34" s="1298"/>
      <c r="NFS34" s="1298"/>
      <c r="NFT34" s="1298"/>
      <c r="NFU34" s="1298"/>
      <c r="NFV34" s="1298"/>
      <c r="NFW34" s="1298"/>
      <c r="NFX34" s="1298"/>
      <c r="NFY34" s="1298"/>
      <c r="NFZ34" s="1298"/>
      <c r="NGA34" s="1298"/>
      <c r="NGB34" s="1298"/>
      <c r="NGC34" s="1298"/>
      <c r="NGD34" s="1298"/>
      <c r="NGE34" s="1298"/>
      <c r="NGF34" s="1298"/>
      <c r="NGG34" s="1298"/>
      <c r="NGH34" s="1298"/>
      <c r="NGI34" s="1298"/>
      <c r="NGJ34" s="1298"/>
      <c r="NGK34" s="1298"/>
      <c r="NGL34" s="1298"/>
      <c r="NGM34" s="1298"/>
      <c r="NGN34" s="1298"/>
      <c r="NGO34" s="1298"/>
      <c r="NGP34" s="1298"/>
      <c r="NGQ34" s="1298"/>
      <c r="NGR34" s="1298"/>
      <c r="NGS34" s="1298"/>
      <c r="NGT34" s="1298"/>
      <c r="NGU34" s="1298"/>
      <c r="NGV34" s="1298"/>
      <c r="NGW34" s="1298"/>
      <c r="NGX34" s="1298"/>
      <c r="NGY34" s="1298"/>
      <c r="NGZ34" s="1298"/>
      <c r="NHA34" s="1298"/>
      <c r="NHB34" s="1298"/>
      <c r="NHC34" s="1298"/>
      <c r="NHD34" s="1298"/>
      <c r="NHE34" s="1298"/>
      <c r="NHF34" s="1298"/>
      <c r="NHG34" s="1298"/>
      <c r="NHH34" s="1298"/>
      <c r="NHI34" s="1298"/>
      <c r="NHJ34" s="1298"/>
      <c r="NHK34" s="1298"/>
      <c r="NHL34" s="1298"/>
      <c r="NHM34" s="1298"/>
      <c r="NHN34" s="1298"/>
      <c r="NHO34" s="1298"/>
      <c r="NHP34" s="1298"/>
      <c r="NHQ34" s="1298"/>
      <c r="NHR34" s="1298"/>
      <c r="NHS34" s="1298"/>
      <c r="NHT34" s="1298"/>
      <c r="NHU34" s="1298"/>
      <c r="NHV34" s="1298"/>
      <c r="NHW34" s="1298"/>
      <c r="NHX34" s="1298"/>
      <c r="NHY34" s="1298"/>
      <c r="NHZ34" s="1298"/>
      <c r="NIA34" s="1298"/>
      <c r="NIB34" s="1298"/>
      <c r="NIC34" s="1298"/>
      <c r="NID34" s="1298"/>
      <c r="NIE34" s="1298"/>
      <c r="NIF34" s="1298"/>
      <c r="NIG34" s="1298"/>
      <c r="NIH34" s="1298"/>
      <c r="NII34" s="1298"/>
      <c r="NIJ34" s="1298"/>
      <c r="NIK34" s="1298"/>
      <c r="NIL34" s="1298"/>
      <c r="NIM34" s="1298"/>
      <c r="NIN34" s="1298"/>
      <c r="NIO34" s="1298"/>
      <c r="NIP34" s="1298"/>
      <c r="NIQ34" s="1298"/>
      <c r="NIR34" s="1298"/>
      <c r="NIS34" s="1298"/>
      <c r="NIT34" s="1298"/>
      <c r="NIU34" s="1298"/>
      <c r="NIV34" s="1298"/>
      <c r="NIW34" s="1298"/>
      <c r="NIX34" s="1298"/>
      <c r="NIY34" s="1298"/>
      <c r="NIZ34" s="1298"/>
      <c r="NJA34" s="1298"/>
      <c r="NJB34" s="1298"/>
      <c r="NJC34" s="1298"/>
      <c r="NJD34" s="1298"/>
      <c r="NJE34" s="1298"/>
      <c r="NJF34" s="1298"/>
      <c r="NJG34" s="1298"/>
      <c r="NJH34" s="1298"/>
      <c r="NJI34" s="1298"/>
      <c r="NJJ34" s="1298"/>
      <c r="NJK34" s="1298"/>
      <c r="NJL34" s="1298"/>
      <c r="NJM34" s="1298"/>
      <c r="NJN34" s="1298"/>
      <c r="NJO34" s="1298"/>
      <c r="NJP34" s="1298"/>
      <c r="NJQ34" s="1298"/>
      <c r="NJR34" s="1298"/>
      <c r="NJS34" s="1298"/>
      <c r="NJT34" s="1298"/>
      <c r="NJU34" s="1298"/>
      <c r="NJV34" s="1298"/>
      <c r="NJW34" s="1298"/>
      <c r="NJX34" s="1298"/>
      <c r="NJY34" s="1298"/>
      <c r="NJZ34" s="1298"/>
      <c r="NKA34" s="1298"/>
      <c r="NKB34" s="1298"/>
      <c r="NKC34" s="1298"/>
      <c r="NKD34" s="1298"/>
      <c r="NKE34" s="1298"/>
      <c r="NKF34" s="1298"/>
      <c r="NKG34" s="1298"/>
      <c r="NKH34" s="1298"/>
      <c r="NKI34" s="1298"/>
      <c r="NKJ34" s="1298"/>
      <c r="NKK34" s="1298"/>
      <c r="NKL34" s="1298"/>
      <c r="NKM34" s="1298"/>
      <c r="NKN34" s="1298"/>
      <c r="NKO34" s="1298"/>
      <c r="NKP34" s="1298"/>
      <c r="NKQ34" s="1298"/>
      <c r="NKR34" s="1298"/>
      <c r="NKS34" s="1298"/>
      <c r="NKT34" s="1298"/>
      <c r="NKU34" s="1298"/>
      <c r="NKV34" s="1298"/>
      <c r="NKW34" s="1298"/>
      <c r="NKX34" s="1298"/>
      <c r="NKY34" s="1298"/>
      <c r="NKZ34" s="1298"/>
      <c r="NLA34" s="1298"/>
      <c r="NLB34" s="1298"/>
      <c r="NLC34" s="1298"/>
      <c r="NLD34" s="1298"/>
      <c r="NLE34" s="1298"/>
      <c r="NLF34" s="1298"/>
      <c r="NLG34" s="1298"/>
      <c r="NLH34" s="1298"/>
      <c r="NLI34" s="1298"/>
      <c r="NLJ34" s="1298"/>
      <c r="NLK34" s="1298"/>
      <c r="NLL34" s="1298"/>
      <c r="NLM34" s="1298"/>
      <c r="NLN34" s="1298"/>
      <c r="NLO34" s="1298"/>
      <c r="NLP34" s="1298"/>
      <c r="NLQ34" s="1298"/>
      <c r="NLR34" s="1298"/>
      <c r="NLS34" s="1298"/>
      <c r="NLT34" s="1298"/>
      <c r="NLU34" s="1298"/>
      <c r="NLV34" s="1298"/>
      <c r="NLW34" s="1298"/>
      <c r="NLX34" s="1298"/>
      <c r="NLY34" s="1298"/>
      <c r="NLZ34" s="1298"/>
      <c r="NMA34" s="1298"/>
      <c r="NMB34" s="1298"/>
      <c r="NMC34" s="1298"/>
      <c r="NMD34" s="1298"/>
      <c r="NME34" s="1298"/>
      <c r="NMF34" s="1298"/>
      <c r="NMG34" s="1298"/>
      <c r="NMH34" s="1298"/>
      <c r="NMI34" s="1298"/>
      <c r="NMJ34" s="1298"/>
      <c r="NMK34" s="1298"/>
      <c r="NML34" s="1298"/>
      <c r="NMM34" s="1298"/>
      <c r="NMN34" s="1298"/>
      <c r="NMO34" s="1298"/>
      <c r="NMP34" s="1298"/>
      <c r="NMQ34" s="1298"/>
      <c r="NMR34" s="1298"/>
      <c r="NMS34" s="1298"/>
      <c r="NMT34" s="1298"/>
      <c r="NMU34" s="1298"/>
      <c r="NMV34" s="1298"/>
      <c r="NMW34" s="1298"/>
      <c r="NMX34" s="1298"/>
      <c r="NMY34" s="1298"/>
      <c r="NMZ34" s="1298"/>
      <c r="NNA34" s="1298"/>
      <c r="NNB34" s="1298"/>
      <c r="NNC34" s="1298"/>
      <c r="NND34" s="1298"/>
      <c r="NNE34" s="1298"/>
      <c r="NNF34" s="1298"/>
      <c r="NNG34" s="1298"/>
      <c r="NNH34" s="1298"/>
      <c r="NNI34" s="1298"/>
      <c r="NNJ34" s="1298"/>
      <c r="NNK34" s="1298"/>
      <c r="NNL34" s="1298"/>
      <c r="NNM34" s="1298"/>
      <c r="NNN34" s="1298"/>
      <c r="NNO34" s="1298"/>
      <c r="NNP34" s="1298"/>
      <c r="NNQ34" s="1298"/>
      <c r="NNR34" s="1298"/>
      <c r="NNS34" s="1298"/>
      <c r="NNT34" s="1298"/>
      <c r="NNU34" s="1298"/>
      <c r="NNV34" s="1298"/>
      <c r="NNW34" s="1298"/>
      <c r="NNX34" s="1298"/>
      <c r="NNY34" s="1298"/>
      <c r="NNZ34" s="1298"/>
      <c r="NOA34" s="1298"/>
      <c r="NOB34" s="1298"/>
      <c r="NOC34" s="1298"/>
      <c r="NOD34" s="1298"/>
      <c r="NOE34" s="1298"/>
      <c r="NOF34" s="1298"/>
      <c r="NOG34" s="1298"/>
      <c r="NOH34" s="1298"/>
      <c r="NOI34" s="1298"/>
      <c r="NOJ34" s="1298"/>
      <c r="NOK34" s="1298"/>
      <c r="NOL34" s="1298"/>
      <c r="NOM34" s="1298"/>
      <c r="NON34" s="1298"/>
      <c r="NOO34" s="1298"/>
      <c r="NOP34" s="1298"/>
      <c r="NOQ34" s="1298"/>
      <c r="NOR34" s="1298"/>
      <c r="NOS34" s="1298"/>
      <c r="NOT34" s="1298"/>
      <c r="NOU34" s="1298"/>
      <c r="NOV34" s="1298"/>
      <c r="NOW34" s="1298"/>
      <c r="NOX34" s="1298"/>
      <c r="NOY34" s="1298"/>
      <c r="NOZ34" s="1298"/>
      <c r="NPA34" s="1298"/>
      <c r="NPB34" s="1298"/>
      <c r="NPC34" s="1298"/>
      <c r="NPD34" s="1298"/>
      <c r="NPE34" s="1298"/>
      <c r="NPF34" s="1298"/>
      <c r="NPG34" s="1298"/>
      <c r="NPH34" s="1298"/>
      <c r="NPI34" s="1298"/>
      <c r="NPJ34" s="1298"/>
      <c r="NPK34" s="1298"/>
      <c r="NPL34" s="1298"/>
      <c r="NPM34" s="1298"/>
      <c r="NPN34" s="1298"/>
      <c r="NPO34" s="1298"/>
      <c r="NPP34" s="1298"/>
      <c r="NPQ34" s="1298"/>
      <c r="NPR34" s="1298"/>
      <c r="NPS34" s="1298"/>
      <c r="NPT34" s="1298"/>
      <c r="NPU34" s="1298"/>
      <c r="NPV34" s="1298"/>
      <c r="NPW34" s="1298"/>
      <c r="NPX34" s="1298"/>
      <c r="NPY34" s="1298"/>
      <c r="NPZ34" s="1298"/>
      <c r="NQA34" s="1298"/>
      <c r="NQB34" s="1298"/>
      <c r="NQC34" s="1298"/>
      <c r="NQD34" s="1298"/>
      <c r="NQE34" s="1298"/>
      <c r="NQF34" s="1298"/>
      <c r="NQG34" s="1298"/>
      <c r="NQH34" s="1298"/>
      <c r="NQI34" s="1298"/>
      <c r="NQJ34" s="1298"/>
      <c r="NQK34" s="1298"/>
      <c r="NQL34" s="1298"/>
      <c r="NQM34" s="1298"/>
      <c r="NQN34" s="1298"/>
      <c r="NQO34" s="1298"/>
      <c r="NQP34" s="1298"/>
      <c r="NQQ34" s="1298"/>
      <c r="NQR34" s="1298"/>
      <c r="NQS34" s="1298"/>
      <c r="NQT34" s="1298"/>
      <c r="NQU34" s="1298"/>
      <c r="NQV34" s="1298"/>
      <c r="NQW34" s="1298"/>
      <c r="NQX34" s="1298"/>
      <c r="NQY34" s="1298"/>
      <c r="NQZ34" s="1298"/>
      <c r="NRA34" s="1298"/>
      <c r="NRB34" s="1298"/>
      <c r="NRC34" s="1298"/>
      <c r="NRD34" s="1298"/>
      <c r="NRE34" s="1298"/>
      <c r="NRF34" s="1298"/>
      <c r="NRG34" s="1298"/>
      <c r="NRH34" s="1298"/>
      <c r="NRI34" s="1298"/>
      <c r="NRJ34" s="1298"/>
      <c r="NRK34" s="1298"/>
      <c r="NRL34" s="1298"/>
      <c r="NRM34" s="1298"/>
      <c r="NRN34" s="1298"/>
      <c r="NRO34" s="1298"/>
      <c r="NRP34" s="1298"/>
      <c r="NRQ34" s="1298"/>
      <c r="NRR34" s="1298"/>
      <c r="NRS34" s="1298"/>
      <c r="NRT34" s="1298"/>
      <c r="NRU34" s="1298"/>
      <c r="NRV34" s="1298"/>
      <c r="NRW34" s="1298"/>
      <c r="NRX34" s="1298"/>
      <c r="NRY34" s="1298"/>
      <c r="NRZ34" s="1298"/>
      <c r="NSA34" s="1298"/>
      <c r="NSB34" s="1298"/>
      <c r="NSC34" s="1298"/>
      <c r="NSD34" s="1298"/>
      <c r="NSE34" s="1298"/>
      <c r="NSF34" s="1298"/>
      <c r="NSG34" s="1298"/>
      <c r="NSH34" s="1298"/>
      <c r="NSI34" s="1298"/>
      <c r="NSJ34" s="1298"/>
      <c r="NSK34" s="1298"/>
      <c r="NSL34" s="1298"/>
      <c r="NSM34" s="1298"/>
      <c r="NSN34" s="1298"/>
      <c r="NSO34" s="1298"/>
      <c r="NSP34" s="1298"/>
      <c r="NSQ34" s="1298"/>
      <c r="NSR34" s="1298"/>
      <c r="NSS34" s="1298"/>
      <c r="NST34" s="1298"/>
      <c r="NSU34" s="1298"/>
      <c r="NSV34" s="1298"/>
      <c r="NSW34" s="1298"/>
      <c r="NSX34" s="1298"/>
      <c r="NSY34" s="1298"/>
      <c r="NSZ34" s="1298"/>
      <c r="NTA34" s="1298"/>
      <c r="NTB34" s="1298"/>
      <c r="NTC34" s="1298"/>
      <c r="NTD34" s="1298"/>
      <c r="NTE34" s="1298"/>
      <c r="NTF34" s="1298"/>
      <c r="NTG34" s="1298"/>
      <c r="NTH34" s="1298"/>
      <c r="NTI34" s="1298"/>
      <c r="NTJ34" s="1298"/>
      <c r="NTK34" s="1298"/>
      <c r="NTL34" s="1298"/>
      <c r="NTM34" s="1298"/>
      <c r="NTN34" s="1298"/>
      <c r="NTO34" s="1298"/>
      <c r="NTP34" s="1298"/>
      <c r="NTQ34" s="1298"/>
      <c r="NTR34" s="1298"/>
      <c r="NTS34" s="1298"/>
      <c r="NTT34" s="1298"/>
      <c r="NTU34" s="1298"/>
      <c r="NTV34" s="1298"/>
      <c r="NTW34" s="1298"/>
      <c r="NTX34" s="1298"/>
      <c r="NTY34" s="1298"/>
      <c r="NTZ34" s="1298"/>
      <c r="NUA34" s="1298"/>
      <c r="NUB34" s="1298"/>
      <c r="NUC34" s="1298"/>
      <c r="NUD34" s="1298"/>
      <c r="NUE34" s="1298"/>
      <c r="NUF34" s="1298"/>
      <c r="NUG34" s="1298"/>
      <c r="NUH34" s="1298"/>
      <c r="NUI34" s="1298"/>
      <c r="NUJ34" s="1298"/>
      <c r="NUK34" s="1298"/>
      <c r="NUL34" s="1298"/>
      <c r="NUM34" s="1298"/>
      <c r="NUN34" s="1298"/>
      <c r="NUO34" s="1298"/>
      <c r="NUP34" s="1298"/>
      <c r="NUQ34" s="1298"/>
      <c r="NUR34" s="1298"/>
      <c r="NUS34" s="1298"/>
      <c r="NUT34" s="1298"/>
      <c r="NUU34" s="1298"/>
      <c r="NUV34" s="1298"/>
      <c r="NUW34" s="1298"/>
      <c r="NUX34" s="1298"/>
      <c r="NUY34" s="1298"/>
      <c r="NUZ34" s="1298"/>
      <c r="NVA34" s="1298"/>
      <c r="NVB34" s="1298"/>
      <c r="NVC34" s="1298"/>
      <c r="NVD34" s="1298"/>
      <c r="NVE34" s="1298"/>
      <c r="NVF34" s="1298"/>
      <c r="NVG34" s="1298"/>
      <c r="NVH34" s="1298"/>
      <c r="NVI34" s="1298"/>
      <c r="NVJ34" s="1298"/>
      <c r="NVK34" s="1298"/>
      <c r="NVL34" s="1298"/>
      <c r="NVM34" s="1298"/>
      <c r="NVN34" s="1298"/>
      <c r="NVO34" s="1298"/>
      <c r="NVP34" s="1298"/>
      <c r="NVQ34" s="1298"/>
      <c r="NVR34" s="1298"/>
      <c r="NVS34" s="1298"/>
      <c r="NVT34" s="1298"/>
      <c r="NVU34" s="1298"/>
      <c r="NVV34" s="1298"/>
      <c r="NVW34" s="1298"/>
      <c r="NVX34" s="1298"/>
      <c r="NVY34" s="1298"/>
      <c r="NVZ34" s="1298"/>
      <c r="NWA34" s="1298"/>
      <c r="NWB34" s="1298"/>
      <c r="NWC34" s="1298"/>
      <c r="NWD34" s="1298"/>
      <c r="NWE34" s="1298"/>
      <c r="NWF34" s="1298"/>
      <c r="NWG34" s="1298"/>
      <c r="NWH34" s="1298"/>
      <c r="NWI34" s="1298"/>
      <c r="NWJ34" s="1298"/>
      <c r="NWK34" s="1298"/>
      <c r="NWL34" s="1298"/>
      <c r="NWM34" s="1298"/>
      <c r="NWN34" s="1298"/>
      <c r="NWO34" s="1298"/>
      <c r="NWP34" s="1298"/>
      <c r="NWQ34" s="1298"/>
      <c r="NWR34" s="1298"/>
      <c r="NWS34" s="1298"/>
      <c r="NWT34" s="1298"/>
      <c r="NWU34" s="1298"/>
      <c r="NWV34" s="1298"/>
      <c r="NWW34" s="1298"/>
      <c r="NWX34" s="1298"/>
      <c r="NWY34" s="1298"/>
      <c r="NWZ34" s="1298"/>
      <c r="NXA34" s="1298"/>
      <c r="NXB34" s="1298"/>
      <c r="NXC34" s="1298"/>
      <c r="NXD34" s="1298"/>
      <c r="NXE34" s="1298"/>
      <c r="NXF34" s="1298"/>
      <c r="NXG34" s="1298"/>
      <c r="NXH34" s="1298"/>
      <c r="NXI34" s="1298"/>
      <c r="NXJ34" s="1298"/>
      <c r="NXK34" s="1298"/>
      <c r="NXL34" s="1298"/>
      <c r="NXM34" s="1298"/>
      <c r="NXN34" s="1298"/>
      <c r="NXO34" s="1298"/>
      <c r="NXP34" s="1298"/>
      <c r="NXQ34" s="1298"/>
      <c r="NXR34" s="1298"/>
      <c r="NXS34" s="1298"/>
      <c r="NXT34" s="1298"/>
      <c r="NXU34" s="1298"/>
      <c r="NXV34" s="1298"/>
      <c r="NXW34" s="1298"/>
      <c r="NXX34" s="1298"/>
      <c r="NXY34" s="1298"/>
      <c r="NXZ34" s="1298"/>
      <c r="NYA34" s="1298"/>
      <c r="NYB34" s="1298"/>
      <c r="NYC34" s="1298"/>
      <c r="NYD34" s="1298"/>
      <c r="NYE34" s="1298"/>
      <c r="NYF34" s="1298"/>
      <c r="NYG34" s="1298"/>
      <c r="NYH34" s="1298"/>
      <c r="NYI34" s="1298"/>
      <c r="NYJ34" s="1298"/>
      <c r="NYK34" s="1298"/>
      <c r="NYL34" s="1298"/>
      <c r="NYM34" s="1298"/>
      <c r="NYN34" s="1298"/>
      <c r="NYO34" s="1298"/>
      <c r="NYP34" s="1298"/>
      <c r="NYQ34" s="1298"/>
      <c r="NYR34" s="1298"/>
      <c r="NYS34" s="1298"/>
      <c r="NYT34" s="1298"/>
      <c r="NYU34" s="1298"/>
      <c r="NYV34" s="1298"/>
      <c r="NYW34" s="1298"/>
      <c r="NYX34" s="1298"/>
      <c r="NYY34" s="1298"/>
      <c r="NYZ34" s="1298"/>
      <c r="NZA34" s="1298"/>
      <c r="NZB34" s="1298"/>
      <c r="NZC34" s="1298"/>
      <c r="NZD34" s="1298"/>
      <c r="NZE34" s="1298"/>
      <c r="NZF34" s="1298"/>
      <c r="NZG34" s="1298"/>
      <c r="NZH34" s="1298"/>
      <c r="NZI34" s="1298"/>
      <c r="NZJ34" s="1298"/>
      <c r="NZK34" s="1298"/>
      <c r="NZL34" s="1298"/>
      <c r="NZM34" s="1298"/>
      <c r="NZN34" s="1298"/>
      <c r="NZO34" s="1298"/>
      <c r="NZP34" s="1298"/>
      <c r="NZQ34" s="1298"/>
      <c r="NZR34" s="1298"/>
      <c r="NZS34" s="1298"/>
      <c r="NZT34" s="1298"/>
      <c r="NZU34" s="1298"/>
      <c r="NZV34" s="1298"/>
      <c r="NZW34" s="1298"/>
      <c r="NZX34" s="1298"/>
      <c r="NZY34" s="1298"/>
      <c r="NZZ34" s="1298"/>
      <c r="OAA34" s="1298"/>
      <c r="OAB34" s="1298"/>
      <c r="OAC34" s="1298"/>
      <c r="OAD34" s="1298"/>
      <c r="OAE34" s="1298"/>
      <c r="OAF34" s="1298"/>
      <c r="OAG34" s="1298"/>
      <c r="OAH34" s="1298"/>
      <c r="OAI34" s="1298"/>
      <c r="OAJ34" s="1298"/>
      <c r="OAK34" s="1298"/>
      <c r="OAL34" s="1298"/>
      <c r="OAM34" s="1298"/>
      <c r="OAN34" s="1298"/>
      <c r="OAO34" s="1298"/>
      <c r="OAP34" s="1298"/>
      <c r="OAQ34" s="1298"/>
      <c r="OAR34" s="1298"/>
      <c r="OAS34" s="1298"/>
      <c r="OAT34" s="1298"/>
      <c r="OAU34" s="1298"/>
      <c r="OAV34" s="1298"/>
      <c r="OAW34" s="1298"/>
      <c r="OAX34" s="1298"/>
      <c r="OAY34" s="1298"/>
      <c r="OAZ34" s="1298"/>
      <c r="OBA34" s="1298"/>
      <c r="OBB34" s="1298"/>
      <c r="OBC34" s="1298"/>
      <c r="OBD34" s="1298"/>
      <c r="OBE34" s="1298"/>
      <c r="OBF34" s="1298"/>
      <c r="OBG34" s="1298"/>
      <c r="OBH34" s="1298"/>
      <c r="OBI34" s="1298"/>
      <c r="OBJ34" s="1298"/>
      <c r="OBK34" s="1298"/>
      <c r="OBL34" s="1298"/>
      <c r="OBM34" s="1298"/>
      <c r="OBN34" s="1298"/>
      <c r="OBO34" s="1298"/>
      <c r="OBP34" s="1298"/>
      <c r="OBQ34" s="1298"/>
      <c r="OBR34" s="1298"/>
      <c r="OBS34" s="1298"/>
      <c r="OBT34" s="1298"/>
      <c r="OBU34" s="1298"/>
      <c r="OBV34" s="1298"/>
      <c r="OBW34" s="1298"/>
      <c r="OBX34" s="1298"/>
      <c r="OBY34" s="1298"/>
      <c r="OBZ34" s="1298"/>
      <c r="OCA34" s="1298"/>
      <c r="OCB34" s="1298"/>
      <c r="OCC34" s="1298"/>
      <c r="OCD34" s="1298"/>
      <c r="OCE34" s="1298"/>
      <c r="OCF34" s="1298"/>
      <c r="OCG34" s="1298"/>
      <c r="OCH34" s="1298"/>
      <c r="OCI34" s="1298"/>
      <c r="OCJ34" s="1298"/>
      <c r="OCK34" s="1298"/>
      <c r="OCL34" s="1298"/>
      <c r="OCM34" s="1298"/>
      <c r="OCN34" s="1298"/>
      <c r="OCO34" s="1298"/>
      <c r="OCP34" s="1298"/>
      <c r="OCQ34" s="1298"/>
      <c r="OCR34" s="1298"/>
      <c r="OCS34" s="1298"/>
      <c r="OCT34" s="1298"/>
      <c r="OCU34" s="1298"/>
      <c r="OCV34" s="1298"/>
      <c r="OCW34" s="1298"/>
      <c r="OCX34" s="1298"/>
      <c r="OCY34" s="1298"/>
      <c r="OCZ34" s="1298"/>
      <c r="ODA34" s="1298"/>
      <c r="ODB34" s="1298"/>
      <c r="ODC34" s="1298"/>
      <c r="ODD34" s="1298"/>
      <c r="ODE34" s="1298"/>
      <c r="ODF34" s="1298"/>
      <c r="ODG34" s="1298"/>
      <c r="ODH34" s="1298"/>
      <c r="ODI34" s="1298"/>
      <c r="ODJ34" s="1298"/>
      <c r="ODK34" s="1298"/>
      <c r="ODL34" s="1298"/>
      <c r="ODM34" s="1298"/>
      <c r="ODN34" s="1298"/>
      <c r="ODO34" s="1298"/>
      <c r="ODP34" s="1298"/>
      <c r="ODQ34" s="1298"/>
      <c r="ODR34" s="1298"/>
      <c r="ODS34" s="1298"/>
      <c r="ODT34" s="1298"/>
      <c r="ODU34" s="1298"/>
      <c r="ODV34" s="1298"/>
      <c r="ODW34" s="1298"/>
      <c r="ODX34" s="1298"/>
      <c r="ODY34" s="1298"/>
      <c r="ODZ34" s="1298"/>
      <c r="OEA34" s="1298"/>
      <c r="OEB34" s="1298"/>
      <c r="OEC34" s="1298"/>
      <c r="OED34" s="1298"/>
      <c r="OEE34" s="1298"/>
      <c r="OEF34" s="1298"/>
      <c r="OEG34" s="1298"/>
      <c r="OEH34" s="1298"/>
      <c r="OEI34" s="1298"/>
      <c r="OEJ34" s="1298"/>
      <c r="OEK34" s="1298"/>
      <c r="OEL34" s="1298"/>
      <c r="OEM34" s="1298"/>
      <c r="OEN34" s="1298"/>
      <c r="OEO34" s="1298"/>
      <c r="OEP34" s="1298"/>
      <c r="OEQ34" s="1298"/>
      <c r="OER34" s="1298"/>
      <c r="OES34" s="1298"/>
      <c r="OET34" s="1298"/>
      <c r="OEU34" s="1298"/>
      <c r="OEV34" s="1298"/>
      <c r="OEW34" s="1298"/>
      <c r="OEX34" s="1298"/>
      <c r="OEY34" s="1298"/>
      <c r="OEZ34" s="1298"/>
      <c r="OFA34" s="1298"/>
      <c r="OFB34" s="1298"/>
      <c r="OFC34" s="1298"/>
      <c r="OFD34" s="1298"/>
      <c r="OFE34" s="1298"/>
      <c r="OFF34" s="1298"/>
      <c r="OFG34" s="1298"/>
      <c r="OFH34" s="1298"/>
      <c r="OFI34" s="1298"/>
      <c r="OFJ34" s="1298"/>
      <c r="OFK34" s="1298"/>
      <c r="OFL34" s="1298"/>
      <c r="OFM34" s="1298"/>
      <c r="OFN34" s="1298"/>
      <c r="OFO34" s="1298"/>
      <c r="OFP34" s="1298"/>
      <c r="OFQ34" s="1298"/>
      <c r="OFR34" s="1298"/>
      <c r="OFS34" s="1298"/>
      <c r="OFT34" s="1298"/>
      <c r="OFU34" s="1298"/>
      <c r="OFV34" s="1298"/>
      <c r="OFW34" s="1298"/>
      <c r="OFX34" s="1298"/>
      <c r="OFY34" s="1298"/>
      <c r="OFZ34" s="1298"/>
      <c r="OGA34" s="1298"/>
      <c r="OGB34" s="1298"/>
      <c r="OGC34" s="1298"/>
      <c r="OGD34" s="1298"/>
      <c r="OGE34" s="1298"/>
      <c r="OGF34" s="1298"/>
      <c r="OGG34" s="1298"/>
      <c r="OGH34" s="1298"/>
      <c r="OGI34" s="1298"/>
      <c r="OGJ34" s="1298"/>
      <c r="OGK34" s="1298"/>
      <c r="OGL34" s="1298"/>
      <c r="OGM34" s="1298"/>
      <c r="OGN34" s="1298"/>
      <c r="OGO34" s="1298"/>
      <c r="OGP34" s="1298"/>
      <c r="OGQ34" s="1298"/>
      <c r="OGR34" s="1298"/>
      <c r="OGS34" s="1298"/>
      <c r="OGT34" s="1298"/>
      <c r="OGU34" s="1298"/>
      <c r="OGV34" s="1298"/>
      <c r="OGW34" s="1298"/>
      <c r="OGX34" s="1298"/>
      <c r="OGY34" s="1298"/>
      <c r="OGZ34" s="1298"/>
      <c r="OHA34" s="1298"/>
      <c r="OHB34" s="1298"/>
      <c r="OHC34" s="1298"/>
      <c r="OHD34" s="1298"/>
      <c r="OHE34" s="1298"/>
      <c r="OHF34" s="1298"/>
      <c r="OHG34" s="1298"/>
      <c r="OHH34" s="1298"/>
      <c r="OHI34" s="1298"/>
      <c r="OHJ34" s="1298"/>
      <c r="OHK34" s="1298"/>
      <c r="OHL34" s="1298"/>
      <c r="OHM34" s="1298"/>
      <c r="OHN34" s="1298"/>
      <c r="OHO34" s="1298"/>
      <c r="OHP34" s="1298"/>
      <c r="OHQ34" s="1298"/>
      <c r="OHR34" s="1298"/>
      <c r="OHS34" s="1298"/>
      <c r="OHT34" s="1298"/>
      <c r="OHU34" s="1298"/>
      <c r="OHV34" s="1298"/>
      <c r="OHW34" s="1298"/>
      <c r="OHX34" s="1298"/>
      <c r="OHY34" s="1298"/>
      <c r="OHZ34" s="1298"/>
      <c r="OIA34" s="1298"/>
      <c r="OIB34" s="1298"/>
      <c r="OIC34" s="1298"/>
      <c r="OID34" s="1298"/>
      <c r="OIE34" s="1298"/>
      <c r="OIF34" s="1298"/>
      <c r="OIG34" s="1298"/>
      <c r="OIH34" s="1298"/>
      <c r="OII34" s="1298"/>
      <c r="OIJ34" s="1298"/>
      <c r="OIK34" s="1298"/>
      <c r="OIL34" s="1298"/>
      <c r="OIM34" s="1298"/>
      <c r="OIN34" s="1298"/>
      <c r="OIO34" s="1298"/>
      <c r="OIP34" s="1298"/>
      <c r="OIQ34" s="1298"/>
      <c r="OIR34" s="1298"/>
      <c r="OIS34" s="1298"/>
      <c r="OIT34" s="1298"/>
      <c r="OIU34" s="1298"/>
      <c r="OIV34" s="1298"/>
      <c r="OIW34" s="1298"/>
      <c r="OIX34" s="1298"/>
      <c r="OIY34" s="1298"/>
      <c r="OIZ34" s="1298"/>
      <c r="OJA34" s="1298"/>
      <c r="OJB34" s="1298"/>
      <c r="OJC34" s="1298"/>
      <c r="OJD34" s="1298"/>
      <c r="OJE34" s="1298"/>
      <c r="OJF34" s="1298"/>
      <c r="OJG34" s="1298"/>
      <c r="OJH34" s="1298"/>
      <c r="OJI34" s="1298"/>
      <c r="OJJ34" s="1298"/>
      <c r="OJK34" s="1298"/>
      <c r="OJL34" s="1298"/>
      <c r="OJM34" s="1298"/>
      <c r="OJN34" s="1298"/>
      <c r="OJO34" s="1298"/>
      <c r="OJP34" s="1298"/>
      <c r="OJQ34" s="1298"/>
      <c r="OJR34" s="1298"/>
      <c r="OJS34" s="1298"/>
      <c r="OJT34" s="1298"/>
      <c r="OJU34" s="1298"/>
      <c r="OJV34" s="1298"/>
      <c r="OJW34" s="1298"/>
      <c r="OJX34" s="1298"/>
      <c r="OJY34" s="1298"/>
      <c r="OJZ34" s="1298"/>
      <c r="OKA34" s="1298"/>
      <c r="OKB34" s="1298"/>
      <c r="OKC34" s="1298"/>
      <c r="OKD34" s="1298"/>
      <c r="OKE34" s="1298"/>
      <c r="OKF34" s="1298"/>
      <c r="OKG34" s="1298"/>
      <c r="OKH34" s="1298"/>
      <c r="OKI34" s="1298"/>
      <c r="OKJ34" s="1298"/>
      <c r="OKK34" s="1298"/>
      <c r="OKL34" s="1298"/>
      <c r="OKM34" s="1298"/>
      <c r="OKN34" s="1298"/>
      <c r="OKO34" s="1298"/>
      <c r="OKP34" s="1298"/>
      <c r="OKQ34" s="1298"/>
      <c r="OKR34" s="1298"/>
      <c r="OKS34" s="1298"/>
      <c r="OKT34" s="1298"/>
      <c r="OKU34" s="1298"/>
      <c r="OKV34" s="1298"/>
      <c r="OKW34" s="1298"/>
      <c r="OKX34" s="1298"/>
      <c r="OKY34" s="1298"/>
      <c r="OKZ34" s="1298"/>
      <c r="OLA34" s="1298"/>
      <c r="OLB34" s="1298"/>
      <c r="OLC34" s="1298"/>
      <c r="OLD34" s="1298"/>
      <c r="OLE34" s="1298"/>
      <c r="OLF34" s="1298"/>
      <c r="OLG34" s="1298"/>
      <c r="OLH34" s="1298"/>
      <c r="OLI34" s="1298"/>
      <c r="OLJ34" s="1298"/>
      <c r="OLK34" s="1298"/>
      <c r="OLL34" s="1298"/>
      <c r="OLM34" s="1298"/>
      <c r="OLN34" s="1298"/>
      <c r="OLO34" s="1298"/>
      <c r="OLP34" s="1298"/>
      <c r="OLQ34" s="1298"/>
      <c r="OLR34" s="1298"/>
      <c r="OLS34" s="1298"/>
      <c r="OLT34" s="1298"/>
      <c r="OLU34" s="1298"/>
      <c r="OLV34" s="1298"/>
      <c r="OLW34" s="1298"/>
      <c r="OLX34" s="1298"/>
      <c r="OLY34" s="1298"/>
      <c r="OLZ34" s="1298"/>
      <c r="OMA34" s="1298"/>
      <c r="OMB34" s="1298"/>
      <c r="OMC34" s="1298"/>
      <c r="OMD34" s="1298"/>
      <c r="OME34" s="1298"/>
      <c r="OMF34" s="1298"/>
      <c r="OMG34" s="1298"/>
      <c r="OMH34" s="1298"/>
      <c r="OMI34" s="1298"/>
      <c r="OMJ34" s="1298"/>
      <c r="OMK34" s="1298"/>
      <c r="OML34" s="1298"/>
      <c r="OMM34" s="1298"/>
      <c r="OMN34" s="1298"/>
      <c r="OMO34" s="1298"/>
      <c r="OMP34" s="1298"/>
      <c r="OMQ34" s="1298"/>
      <c r="OMR34" s="1298"/>
      <c r="OMS34" s="1298"/>
      <c r="OMT34" s="1298"/>
      <c r="OMU34" s="1298"/>
      <c r="OMV34" s="1298"/>
      <c r="OMW34" s="1298"/>
      <c r="OMX34" s="1298"/>
      <c r="OMY34" s="1298"/>
      <c r="OMZ34" s="1298"/>
      <c r="ONA34" s="1298"/>
      <c r="ONB34" s="1298"/>
      <c r="ONC34" s="1298"/>
      <c r="OND34" s="1298"/>
      <c r="ONE34" s="1298"/>
      <c r="ONF34" s="1298"/>
      <c r="ONG34" s="1298"/>
      <c r="ONH34" s="1298"/>
      <c r="ONI34" s="1298"/>
      <c r="ONJ34" s="1298"/>
      <c r="ONK34" s="1298"/>
      <c r="ONL34" s="1298"/>
      <c r="ONM34" s="1298"/>
      <c r="ONN34" s="1298"/>
      <c r="ONO34" s="1298"/>
      <c r="ONP34" s="1298"/>
      <c r="ONQ34" s="1298"/>
      <c r="ONR34" s="1298"/>
      <c r="ONS34" s="1298"/>
      <c r="ONT34" s="1298"/>
      <c r="ONU34" s="1298"/>
      <c r="ONV34" s="1298"/>
      <c r="ONW34" s="1298"/>
      <c r="ONX34" s="1298"/>
      <c r="ONY34" s="1298"/>
      <c r="ONZ34" s="1298"/>
      <c r="OOA34" s="1298"/>
      <c r="OOB34" s="1298"/>
      <c r="OOC34" s="1298"/>
      <c r="OOD34" s="1298"/>
      <c r="OOE34" s="1298"/>
      <c r="OOF34" s="1298"/>
      <c r="OOG34" s="1298"/>
      <c r="OOH34" s="1298"/>
      <c r="OOI34" s="1298"/>
      <c r="OOJ34" s="1298"/>
      <c r="OOK34" s="1298"/>
      <c r="OOL34" s="1298"/>
      <c r="OOM34" s="1298"/>
      <c r="OON34" s="1298"/>
      <c r="OOO34" s="1298"/>
      <c r="OOP34" s="1298"/>
      <c r="OOQ34" s="1298"/>
      <c r="OOR34" s="1298"/>
      <c r="OOS34" s="1298"/>
      <c r="OOT34" s="1298"/>
      <c r="OOU34" s="1298"/>
      <c r="OOV34" s="1298"/>
      <c r="OOW34" s="1298"/>
      <c r="OOX34" s="1298"/>
      <c r="OOY34" s="1298"/>
      <c r="OOZ34" s="1298"/>
      <c r="OPA34" s="1298"/>
      <c r="OPB34" s="1298"/>
      <c r="OPC34" s="1298"/>
      <c r="OPD34" s="1298"/>
      <c r="OPE34" s="1298"/>
      <c r="OPF34" s="1298"/>
      <c r="OPG34" s="1298"/>
      <c r="OPH34" s="1298"/>
      <c r="OPI34" s="1298"/>
      <c r="OPJ34" s="1298"/>
      <c r="OPK34" s="1298"/>
      <c r="OPL34" s="1298"/>
      <c r="OPM34" s="1298"/>
      <c r="OPN34" s="1298"/>
      <c r="OPO34" s="1298"/>
      <c r="OPP34" s="1298"/>
      <c r="OPQ34" s="1298"/>
      <c r="OPR34" s="1298"/>
      <c r="OPS34" s="1298"/>
      <c r="OPT34" s="1298"/>
      <c r="OPU34" s="1298"/>
      <c r="OPV34" s="1298"/>
      <c r="OPW34" s="1298"/>
      <c r="OPX34" s="1298"/>
      <c r="OPY34" s="1298"/>
      <c r="OPZ34" s="1298"/>
      <c r="OQA34" s="1298"/>
      <c r="OQB34" s="1298"/>
      <c r="OQC34" s="1298"/>
      <c r="OQD34" s="1298"/>
      <c r="OQE34" s="1298"/>
      <c r="OQF34" s="1298"/>
      <c r="OQG34" s="1298"/>
      <c r="OQH34" s="1298"/>
      <c r="OQI34" s="1298"/>
      <c r="OQJ34" s="1298"/>
      <c r="OQK34" s="1298"/>
      <c r="OQL34" s="1298"/>
      <c r="OQM34" s="1298"/>
      <c r="OQN34" s="1298"/>
      <c r="OQO34" s="1298"/>
      <c r="OQP34" s="1298"/>
      <c r="OQQ34" s="1298"/>
      <c r="OQR34" s="1298"/>
      <c r="OQS34" s="1298"/>
      <c r="OQT34" s="1298"/>
      <c r="OQU34" s="1298"/>
      <c r="OQV34" s="1298"/>
      <c r="OQW34" s="1298"/>
      <c r="OQX34" s="1298"/>
      <c r="OQY34" s="1298"/>
      <c r="OQZ34" s="1298"/>
      <c r="ORA34" s="1298"/>
      <c r="ORB34" s="1298"/>
      <c r="ORC34" s="1298"/>
      <c r="ORD34" s="1298"/>
      <c r="ORE34" s="1298"/>
      <c r="ORF34" s="1298"/>
      <c r="ORG34" s="1298"/>
      <c r="ORH34" s="1298"/>
      <c r="ORI34" s="1298"/>
      <c r="ORJ34" s="1298"/>
      <c r="ORK34" s="1298"/>
      <c r="ORL34" s="1298"/>
      <c r="ORM34" s="1298"/>
      <c r="ORN34" s="1298"/>
      <c r="ORO34" s="1298"/>
      <c r="ORP34" s="1298"/>
      <c r="ORQ34" s="1298"/>
      <c r="ORR34" s="1298"/>
      <c r="ORS34" s="1298"/>
      <c r="ORT34" s="1298"/>
      <c r="ORU34" s="1298"/>
      <c r="ORV34" s="1298"/>
      <c r="ORW34" s="1298"/>
      <c r="ORX34" s="1298"/>
      <c r="ORY34" s="1298"/>
      <c r="ORZ34" s="1298"/>
      <c r="OSA34" s="1298"/>
      <c r="OSB34" s="1298"/>
      <c r="OSC34" s="1298"/>
      <c r="OSD34" s="1298"/>
      <c r="OSE34" s="1298"/>
      <c r="OSF34" s="1298"/>
      <c r="OSG34" s="1298"/>
      <c r="OSH34" s="1298"/>
      <c r="OSI34" s="1298"/>
      <c r="OSJ34" s="1298"/>
      <c r="OSK34" s="1298"/>
      <c r="OSL34" s="1298"/>
      <c r="OSM34" s="1298"/>
      <c r="OSN34" s="1298"/>
      <c r="OSO34" s="1298"/>
      <c r="OSP34" s="1298"/>
      <c r="OSQ34" s="1298"/>
      <c r="OSR34" s="1298"/>
      <c r="OSS34" s="1298"/>
      <c r="OST34" s="1298"/>
      <c r="OSU34" s="1298"/>
      <c r="OSV34" s="1298"/>
      <c r="OSW34" s="1298"/>
      <c r="OSX34" s="1298"/>
      <c r="OSY34" s="1298"/>
      <c r="OSZ34" s="1298"/>
      <c r="OTA34" s="1298"/>
      <c r="OTB34" s="1298"/>
      <c r="OTC34" s="1298"/>
      <c r="OTD34" s="1298"/>
      <c r="OTE34" s="1298"/>
      <c r="OTF34" s="1298"/>
      <c r="OTG34" s="1298"/>
      <c r="OTH34" s="1298"/>
      <c r="OTI34" s="1298"/>
      <c r="OTJ34" s="1298"/>
      <c r="OTK34" s="1298"/>
      <c r="OTL34" s="1298"/>
      <c r="OTM34" s="1298"/>
      <c r="OTN34" s="1298"/>
      <c r="OTO34" s="1298"/>
      <c r="OTP34" s="1298"/>
      <c r="OTQ34" s="1298"/>
      <c r="OTR34" s="1298"/>
      <c r="OTS34" s="1298"/>
      <c r="OTT34" s="1298"/>
      <c r="OTU34" s="1298"/>
      <c r="OTV34" s="1298"/>
      <c r="OTW34" s="1298"/>
      <c r="OTX34" s="1298"/>
      <c r="OTY34" s="1298"/>
      <c r="OTZ34" s="1298"/>
      <c r="OUA34" s="1298"/>
      <c r="OUB34" s="1298"/>
      <c r="OUC34" s="1298"/>
      <c r="OUD34" s="1298"/>
      <c r="OUE34" s="1298"/>
      <c r="OUF34" s="1298"/>
      <c r="OUG34" s="1298"/>
      <c r="OUH34" s="1298"/>
      <c r="OUI34" s="1298"/>
      <c r="OUJ34" s="1298"/>
      <c r="OUK34" s="1298"/>
      <c r="OUL34" s="1298"/>
      <c r="OUM34" s="1298"/>
      <c r="OUN34" s="1298"/>
      <c r="OUO34" s="1298"/>
      <c r="OUP34" s="1298"/>
      <c r="OUQ34" s="1298"/>
      <c r="OUR34" s="1298"/>
      <c r="OUS34" s="1298"/>
      <c r="OUT34" s="1298"/>
      <c r="OUU34" s="1298"/>
      <c r="OUV34" s="1298"/>
      <c r="OUW34" s="1298"/>
      <c r="OUX34" s="1298"/>
      <c r="OUY34" s="1298"/>
      <c r="OUZ34" s="1298"/>
      <c r="OVA34" s="1298"/>
      <c r="OVB34" s="1298"/>
      <c r="OVC34" s="1298"/>
      <c r="OVD34" s="1298"/>
      <c r="OVE34" s="1298"/>
      <c r="OVF34" s="1298"/>
      <c r="OVG34" s="1298"/>
      <c r="OVH34" s="1298"/>
      <c r="OVI34" s="1298"/>
      <c r="OVJ34" s="1298"/>
      <c r="OVK34" s="1298"/>
      <c r="OVL34" s="1298"/>
      <c r="OVM34" s="1298"/>
      <c r="OVN34" s="1298"/>
      <c r="OVO34" s="1298"/>
      <c r="OVP34" s="1298"/>
      <c r="OVQ34" s="1298"/>
      <c r="OVR34" s="1298"/>
      <c r="OVS34" s="1298"/>
      <c r="OVT34" s="1298"/>
      <c r="OVU34" s="1298"/>
      <c r="OVV34" s="1298"/>
      <c r="OVW34" s="1298"/>
      <c r="OVX34" s="1298"/>
      <c r="OVY34" s="1298"/>
      <c r="OVZ34" s="1298"/>
      <c r="OWA34" s="1298"/>
      <c r="OWB34" s="1298"/>
      <c r="OWC34" s="1298"/>
      <c r="OWD34" s="1298"/>
      <c r="OWE34" s="1298"/>
      <c r="OWF34" s="1298"/>
      <c r="OWG34" s="1298"/>
      <c r="OWH34" s="1298"/>
      <c r="OWI34" s="1298"/>
      <c r="OWJ34" s="1298"/>
      <c r="OWK34" s="1298"/>
      <c r="OWL34" s="1298"/>
      <c r="OWM34" s="1298"/>
      <c r="OWN34" s="1298"/>
      <c r="OWO34" s="1298"/>
      <c r="OWP34" s="1298"/>
      <c r="OWQ34" s="1298"/>
      <c r="OWR34" s="1298"/>
      <c r="OWS34" s="1298"/>
      <c r="OWT34" s="1298"/>
      <c r="OWU34" s="1298"/>
      <c r="OWV34" s="1298"/>
      <c r="OWW34" s="1298"/>
      <c r="OWX34" s="1298"/>
      <c r="OWY34" s="1298"/>
      <c r="OWZ34" s="1298"/>
      <c r="OXA34" s="1298"/>
      <c r="OXB34" s="1298"/>
      <c r="OXC34" s="1298"/>
      <c r="OXD34" s="1298"/>
      <c r="OXE34" s="1298"/>
      <c r="OXF34" s="1298"/>
      <c r="OXG34" s="1298"/>
      <c r="OXH34" s="1298"/>
      <c r="OXI34" s="1298"/>
      <c r="OXJ34" s="1298"/>
      <c r="OXK34" s="1298"/>
      <c r="OXL34" s="1298"/>
      <c r="OXM34" s="1298"/>
      <c r="OXN34" s="1298"/>
      <c r="OXO34" s="1298"/>
      <c r="OXP34" s="1298"/>
      <c r="OXQ34" s="1298"/>
      <c r="OXR34" s="1298"/>
      <c r="OXS34" s="1298"/>
      <c r="OXT34" s="1298"/>
      <c r="OXU34" s="1298"/>
      <c r="OXV34" s="1298"/>
      <c r="OXW34" s="1298"/>
      <c r="OXX34" s="1298"/>
      <c r="OXY34" s="1298"/>
      <c r="OXZ34" s="1298"/>
      <c r="OYA34" s="1298"/>
      <c r="OYB34" s="1298"/>
      <c r="OYC34" s="1298"/>
      <c r="OYD34" s="1298"/>
      <c r="OYE34" s="1298"/>
      <c r="OYF34" s="1298"/>
      <c r="OYG34" s="1298"/>
      <c r="OYH34" s="1298"/>
      <c r="OYI34" s="1298"/>
      <c r="OYJ34" s="1298"/>
      <c r="OYK34" s="1298"/>
      <c r="OYL34" s="1298"/>
      <c r="OYM34" s="1298"/>
      <c r="OYN34" s="1298"/>
      <c r="OYO34" s="1298"/>
      <c r="OYP34" s="1298"/>
      <c r="OYQ34" s="1298"/>
      <c r="OYR34" s="1298"/>
      <c r="OYS34" s="1298"/>
      <c r="OYT34" s="1298"/>
      <c r="OYU34" s="1298"/>
      <c r="OYV34" s="1298"/>
      <c r="OYW34" s="1298"/>
      <c r="OYX34" s="1298"/>
      <c r="OYY34" s="1298"/>
      <c r="OYZ34" s="1298"/>
      <c r="OZA34" s="1298"/>
      <c r="OZB34" s="1298"/>
      <c r="OZC34" s="1298"/>
      <c r="OZD34" s="1298"/>
      <c r="OZE34" s="1298"/>
      <c r="OZF34" s="1298"/>
      <c r="OZG34" s="1298"/>
      <c r="OZH34" s="1298"/>
      <c r="OZI34" s="1298"/>
      <c r="OZJ34" s="1298"/>
      <c r="OZK34" s="1298"/>
      <c r="OZL34" s="1298"/>
      <c r="OZM34" s="1298"/>
      <c r="OZN34" s="1298"/>
      <c r="OZO34" s="1298"/>
      <c r="OZP34" s="1298"/>
      <c r="OZQ34" s="1298"/>
      <c r="OZR34" s="1298"/>
      <c r="OZS34" s="1298"/>
      <c r="OZT34" s="1298"/>
      <c r="OZU34" s="1298"/>
      <c r="OZV34" s="1298"/>
      <c r="OZW34" s="1298"/>
      <c r="OZX34" s="1298"/>
      <c r="OZY34" s="1298"/>
      <c r="OZZ34" s="1298"/>
      <c r="PAA34" s="1298"/>
      <c r="PAB34" s="1298"/>
      <c r="PAC34" s="1298"/>
      <c r="PAD34" s="1298"/>
      <c r="PAE34" s="1298"/>
      <c r="PAF34" s="1298"/>
      <c r="PAG34" s="1298"/>
      <c r="PAH34" s="1298"/>
      <c r="PAI34" s="1298"/>
      <c r="PAJ34" s="1298"/>
      <c r="PAK34" s="1298"/>
      <c r="PAL34" s="1298"/>
      <c r="PAM34" s="1298"/>
      <c r="PAN34" s="1298"/>
      <c r="PAO34" s="1298"/>
      <c r="PAP34" s="1298"/>
      <c r="PAQ34" s="1298"/>
      <c r="PAR34" s="1298"/>
      <c r="PAS34" s="1298"/>
      <c r="PAT34" s="1298"/>
      <c r="PAU34" s="1298"/>
      <c r="PAV34" s="1298"/>
      <c r="PAW34" s="1298"/>
      <c r="PAX34" s="1298"/>
      <c r="PAY34" s="1298"/>
      <c r="PAZ34" s="1298"/>
      <c r="PBA34" s="1298"/>
      <c r="PBB34" s="1298"/>
      <c r="PBC34" s="1298"/>
      <c r="PBD34" s="1298"/>
      <c r="PBE34" s="1298"/>
      <c r="PBF34" s="1298"/>
      <c r="PBG34" s="1298"/>
      <c r="PBH34" s="1298"/>
      <c r="PBI34" s="1298"/>
      <c r="PBJ34" s="1298"/>
      <c r="PBK34" s="1298"/>
      <c r="PBL34" s="1298"/>
      <c r="PBM34" s="1298"/>
      <c r="PBN34" s="1298"/>
      <c r="PBO34" s="1298"/>
      <c r="PBP34" s="1298"/>
      <c r="PBQ34" s="1298"/>
      <c r="PBR34" s="1298"/>
      <c r="PBS34" s="1298"/>
      <c r="PBT34" s="1298"/>
      <c r="PBU34" s="1298"/>
      <c r="PBV34" s="1298"/>
      <c r="PBW34" s="1298"/>
      <c r="PBX34" s="1298"/>
      <c r="PBY34" s="1298"/>
      <c r="PBZ34" s="1298"/>
      <c r="PCA34" s="1298"/>
      <c r="PCB34" s="1298"/>
      <c r="PCC34" s="1298"/>
      <c r="PCD34" s="1298"/>
      <c r="PCE34" s="1298"/>
      <c r="PCF34" s="1298"/>
      <c r="PCG34" s="1298"/>
      <c r="PCH34" s="1298"/>
      <c r="PCI34" s="1298"/>
      <c r="PCJ34" s="1298"/>
      <c r="PCK34" s="1298"/>
      <c r="PCL34" s="1298"/>
      <c r="PCM34" s="1298"/>
      <c r="PCN34" s="1298"/>
      <c r="PCO34" s="1298"/>
      <c r="PCP34" s="1298"/>
      <c r="PCQ34" s="1298"/>
      <c r="PCR34" s="1298"/>
      <c r="PCS34" s="1298"/>
      <c r="PCT34" s="1298"/>
      <c r="PCU34" s="1298"/>
      <c r="PCV34" s="1298"/>
      <c r="PCW34" s="1298"/>
      <c r="PCX34" s="1298"/>
      <c r="PCY34" s="1298"/>
      <c r="PCZ34" s="1298"/>
      <c r="PDA34" s="1298"/>
      <c r="PDB34" s="1298"/>
      <c r="PDC34" s="1298"/>
      <c r="PDD34" s="1298"/>
      <c r="PDE34" s="1298"/>
      <c r="PDF34" s="1298"/>
      <c r="PDG34" s="1298"/>
      <c r="PDH34" s="1298"/>
      <c r="PDI34" s="1298"/>
      <c r="PDJ34" s="1298"/>
      <c r="PDK34" s="1298"/>
      <c r="PDL34" s="1298"/>
      <c r="PDM34" s="1298"/>
      <c r="PDN34" s="1298"/>
      <c r="PDO34" s="1298"/>
      <c r="PDP34" s="1298"/>
      <c r="PDQ34" s="1298"/>
      <c r="PDR34" s="1298"/>
      <c r="PDS34" s="1298"/>
      <c r="PDT34" s="1298"/>
      <c r="PDU34" s="1298"/>
      <c r="PDV34" s="1298"/>
      <c r="PDW34" s="1298"/>
      <c r="PDX34" s="1298"/>
      <c r="PDY34" s="1298"/>
      <c r="PDZ34" s="1298"/>
      <c r="PEA34" s="1298"/>
      <c r="PEB34" s="1298"/>
      <c r="PEC34" s="1298"/>
      <c r="PED34" s="1298"/>
      <c r="PEE34" s="1298"/>
      <c r="PEF34" s="1298"/>
      <c r="PEG34" s="1298"/>
      <c r="PEH34" s="1298"/>
      <c r="PEI34" s="1298"/>
      <c r="PEJ34" s="1298"/>
      <c r="PEK34" s="1298"/>
      <c r="PEL34" s="1298"/>
      <c r="PEM34" s="1298"/>
      <c r="PEN34" s="1298"/>
      <c r="PEO34" s="1298"/>
      <c r="PEP34" s="1298"/>
      <c r="PEQ34" s="1298"/>
      <c r="PER34" s="1298"/>
      <c r="PES34" s="1298"/>
      <c r="PET34" s="1298"/>
      <c r="PEU34" s="1298"/>
      <c r="PEV34" s="1298"/>
      <c r="PEW34" s="1298"/>
      <c r="PEX34" s="1298"/>
      <c r="PEY34" s="1298"/>
      <c r="PEZ34" s="1298"/>
      <c r="PFA34" s="1298"/>
      <c r="PFB34" s="1298"/>
      <c r="PFC34" s="1298"/>
      <c r="PFD34" s="1298"/>
      <c r="PFE34" s="1298"/>
      <c r="PFF34" s="1298"/>
      <c r="PFG34" s="1298"/>
      <c r="PFH34" s="1298"/>
      <c r="PFI34" s="1298"/>
      <c r="PFJ34" s="1298"/>
      <c r="PFK34" s="1298"/>
      <c r="PFL34" s="1298"/>
      <c r="PFM34" s="1298"/>
      <c r="PFN34" s="1298"/>
      <c r="PFO34" s="1298"/>
      <c r="PFP34" s="1298"/>
      <c r="PFQ34" s="1298"/>
      <c r="PFR34" s="1298"/>
      <c r="PFS34" s="1298"/>
      <c r="PFT34" s="1298"/>
      <c r="PFU34" s="1298"/>
      <c r="PFV34" s="1298"/>
      <c r="PFW34" s="1298"/>
      <c r="PFX34" s="1298"/>
      <c r="PFY34" s="1298"/>
      <c r="PFZ34" s="1298"/>
      <c r="PGA34" s="1298"/>
      <c r="PGB34" s="1298"/>
      <c r="PGC34" s="1298"/>
      <c r="PGD34" s="1298"/>
      <c r="PGE34" s="1298"/>
      <c r="PGF34" s="1298"/>
      <c r="PGG34" s="1298"/>
      <c r="PGH34" s="1298"/>
      <c r="PGI34" s="1298"/>
      <c r="PGJ34" s="1298"/>
      <c r="PGK34" s="1298"/>
      <c r="PGL34" s="1298"/>
      <c r="PGM34" s="1298"/>
      <c r="PGN34" s="1298"/>
      <c r="PGO34" s="1298"/>
      <c r="PGP34" s="1298"/>
      <c r="PGQ34" s="1298"/>
      <c r="PGR34" s="1298"/>
      <c r="PGS34" s="1298"/>
      <c r="PGT34" s="1298"/>
      <c r="PGU34" s="1298"/>
      <c r="PGV34" s="1298"/>
      <c r="PGW34" s="1298"/>
      <c r="PGX34" s="1298"/>
      <c r="PGY34" s="1298"/>
      <c r="PGZ34" s="1298"/>
      <c r="PHA34" s="1298"/>
      <c r="PHB34" s="1298"/>
      <c r="PHC34" s="1298"/>
      <c r="PHD34" s="1298"/>
      <c r="PHE34" s="1298"/>
      <c r="PHF34" s="1298"/>
      <c r="PHG34" s="1298"/>
      <c r="PHH34" s="1298"/>
      <c r="PHI34" s="1298"/>
      <c r="PHJ34" s="1298"/>
      <c r="PHK34" s="1298"/>
      <c r="PHL34" s="1298"/>
      <c r="PHM34" s="1298"/>
      <c r="PHN34" s="1298"/>
      <c r="PHO34" s="1298"/>
      <c r="PHP34" s="1298"/>
      <c r="PHQ34" s="1298"/>
      <c r="PHR34" s="1298"/>
      <c r="PHS34" s="1298"/>
      <c r="PHT34" s="1298"/>
      <c r="PHU34" s="1298"/>
      <c r="PHV34" s="1298"/>
      <c r="PHW34" s="1298"/>
      <c r="PHX34" s="1298"/>
      <c r="PHY34" s="1298"/>
      <c r="PHZ34" s="1298"/>
      <c r="PIA34" s="1298"/>
      <c r="PIB34" s="1298"/>
      <c r="PIC34" s="1298"/>
      <c r="PID34" s="1298"/>
      <c r="PIE34" s="1298"/>
      <c r="PIF34" s="1298"/>
      <c r="PIG34" s="1298"/>
      <c r="PIH34" s="1298"/>
      <c r="PII34" s="1298"/>
      <c r="PIJ34" s="1298"/>
      <c r="PIK34" s="1298"/>
      <c r="PIL34" s="1298"/>
      <c r="PIM34" s="1298"/>
      <c r="PIN34" s="1298"/>
      <c r="PIO34" s="1298"/>
      <c r="PIP34" s="1298"/>
      <c r="PIQ34" s="1298"/>
      <c r="PIR34" s="1298"/>
      <c r="PIS34" s="1298"/>
      <c r="PIT34" s="1298"/>
      <c r="PIU34" s="1298"/>
      <c r="PIV34" s="1298"/>
      <c r="PIW34" s="1298"/>
      <c r="PIX34" s="1298"/>
      <c r="PIY34" s="1298"/>
      <c r="PIZ34" s="1298"/>
      <c r="PJA34" s="1298"/>
      <c r="PJB34" s="1298"/>
      <c r="PJC34" s="1298"/>
      <c r="PJD34" s="1298"/>
      <c r="PJE34" s="1298"/>
      <c r="PJF34" s="1298"/>
      <c r="PJG34" s="1298"/>
      <c r="PJH34" s="1298"/>
      <c r="PJI34" s="1298"/>
      <c r="PJJ34" s="1298"/>
      <c r="PJK34" s="1298"/>
      <c r="PJL34" s="1298"/>
      <c r="PJM34" s="1298"/>
      <c r="PJN34" s="1298"/>
      <c r="PJO34" s="1298"/>
      <c r="PJP34" s="1298"/>
      <c r="PJQ34" s="1298"/>
      <c r="PJR34" s="1298"/>
      <c r="PJS34" s="1298"/>
      <c r="PJT34" s="1298"/>
      <c r="PJU34" s="1298"/>
      <c r="PJV34" s="1298"/>
      <c r="PJW34" s="1298"/>
      <c r="PJX34" s="1298"/>
      <c r="PJY34" s="1298"/>
      <c r="PJZ34" s="1298"/>
      <c r="PKA34" s="1298"/>
      <c r="PKB34" s="1298"/>
      <c r="PKC34" s="1298"/>
      <c r="PKD34" s="1298"/>
      <c r="PKE34" s="1298"/>
      <c r="PKF34" s="1298"/>
      <c r="PKG34" s="1298"/>
      <c r="PKH34" s="1298"/>
      <c r="PKI34" s="1298"/>
      <c r="PKJ34" s="1298"/>
      <c r="PKK34" s="1298"/>
      <c r="PKL34" s="1298"/>
      <c r="PKM34" s="1298"/>
      <c r="PKN34" s="1298"/>
      <c r="PKO34" s="1298"/>
      <c r="PKP34" s="1298"/>
      <c r="PKQ34" s="1298"/>
      <c r="PKR34" s="1298"/>
      <c r="PKS34" s="1298"/>
      <c r="PKT34" s="1298"/>
      <c r="PKU34" s="1298"/>
      <c r="PKV34" s="1298"/>
      <c r="PKW34" s="1298"/>
      <c r="PKX34" s="1298"/>
      <c r="PKY34" s="1298"/>
      <c r="PKZ34" s="1298"/>
      <c r="PLA34" s="1298"/>
      <c r="PLB34" s="1298"/>
      <c r="PLC34" s="1298"/>
      <c r="PLD34" s="1298"/>
      <c r="PLE34" s="1298"/>
      <c r="PLF34" s="1298"/>
      <c r="PLG34" s="1298"/>
      <c r="PLH34" s="1298"/>
      <c r="PLI34" s="1298"/>
      <c r="PLJ34" s="1298"/>
      <c r="PLK34" s="1298"/>
      <c r="PLL34" s="1298"/>
      <c r="PLM34" s="1298"/>
      <c r="PLN34" s="1298"/>
      <c r="PLO34" s="1298"/>
      <c r="PLP34" s="1298"/>
      <c r="PLQ34" s="1298"/>
      <c r="PLR34" s="1298"/>
      <c r="PLS34" s="1298"/>
      <c r="PLT34" s="1298"/>
      <c r="PLU34" s="1298"/>
      <c r="PLV34" s="1298"/>
      <c r="PLW34" s="1298"/>
      <c r="PLX34" s="1298"/>
      <c r="PLY34" s="1298"/>
      <c r="PLZ34" s="1298"/>
      <c r="PMA34" s="1298"/>
      <c r="PMB34" s="1298"/>
      <c r="PMC34" s="1298"/>
      <c r="PMD34" s="1298"/>
      <c r="PME34" s="1298"/>
      <c r="PMF34" s="1298"/>
      <c r="PMG34" s="1298"/>
      <c r="PMH34" s="1298"/>
      <c r="PMI34" s="1298"/>
      <c r="PMJ34" s="1298"/>
      <c r="PMK34" s="1298"/>
      <c r="PML34" s="1298"/>
      <c r="PMM34" s="1298"/>
      <c r="PMN34" s="1298"/>
      <c r="PMO34" s="1298"/>
      <c r="PMP34" s="1298"/>
      <c r="PMQ34" s="1298"/>
      <c r="PMR34" s="1298"/>
      <c r="PMS34" s="1298"/>
      <c r="PMT34" s="1298"/>
      <c r="PMU34" s="1298"/>
      <c r="PMV34" s="1298"/>
      <c r="PMW34" s="1298"/>
      <c r="PMX34" s="1298"/>
      <c r="PMY34" s="1298"/>
      <c r="PMZ34" s="1298"/>
      <c r="PNA34" s="1298"/>
      <c r="PNB34" s="1298"/>
      <c r="PNC34" s="1298"/>
      <c r="PND34" s="1298"/>
      <c r="PNE34" s="1298"/>
      <c r="PNF34" s="1298"/>
      <c r="PNG34" s="1298"/>
      <c r="PNH34" s="1298"/>
      <c r="PNI34" s="1298"/>
      <c r="PNJ34" s="1298"/>
      <c r="PNK34" s="1298"/>
      <c r="PNL34" s="1298"/>
      <c r="PNM34" s="1298"/>
      <c r="PNN34" s="1298"/>
      <c r="PNO34" s="1298"/>
      <c r="PNP34" s="1298"/>
      <c r="PNQ34" s="1298"/>
      <c r="PNR34" s="1298"/>
      <c r="PNS34" s="1298"/>
      <c r="PNT34" s="1298"/>
      <c r="PNU34" s="1298"/>
      <c r="PNV34" s="1298"/>
      <c r="PNW34" s="1298"/>
      <c r="PNX34" s="1298"/>
      <c r="PNY34" s="1298"/>
      <c r="PNZ34" s="1298"/>
      <c r="POA34" s="1298"/>
      <c r="POB34" s="1298"/>
      <c r="POC34" s="1298"/>
      <c r="POD34" s="1298"/>
      <c r="POE34" s="1298"/>
      <c r="POF34" s="1298"/>
      <c r="POG34" s="1298"/>
      <c r="POH34" s="1298"/>
      <c r="POI34" s="1298"/>
      <c r="POJ34" s="1298"/>
      <c r="POK34" s="1298"/>
      <c r="POL34" s="1298"/>
      <c r="POM34" s="1298"/>
      <c r="PON34" s="1298"/>
      <c r="POO34" s="1298"/>
      <c r="POP34" s="1298"/>
      <c r="POQ34" s="1298"/>
      <c r="POR34" s="1298"/>
      <c r="POS34" s="1298"/>
      <c r="POT34" s="1298"/>
      <c r="POU34" s="1298"/>
      <c r="POV34" s="1298"/>
      <c r="POW34" s="1298"/>
      <c r="POX34" s="1298"/>
      <c r="POY34" s="1298"/>
      <c r="POZ34" s="1298"/>
      <c r="PPA34" s="1298"/>
      <c r="PPB34" s="1298"/>
      <c r="PPC34" s="1298"/>
      <c r="PPD34" s="1298"/>
      <c r="PPE34" s="1298"/>
      <c r="PPF34" s="1298"/>
      <c r="PPG34" s="1298"/>
      <c r="PPH34" s="1298"/>
      <c r="PPI34" s="1298"/>
      <c r="PPJ34" s="1298"/>
      <c r="PPK34" s="1298"/>
      <c r="PPL34" s="1298"/>
      <c r="PPM34" s="1298"/>
      <c r="PPN34" s="1298"/>
      <c r="PPO34" s="1298"/>
      <c r="PPP34" s="1298"/>
      <c r="PPQ34" s="1298"/>
      <c r="PPR34" s="1298"/>
      <c r="PPS34" s="1298"/>
      <c r="PPT34" s="1298"/>
      <c r="PPU34" s="1298"/>
      <c r="PPV34" s="1298"/>
      <c r="PPW34" s="1298"/>
      <c r="PPX34" s="1298"/>
      <c r="PPY34" s="1298"/>
      <c r="PPZ34" s="1298"/>
      <c r="PQA34" s="1298"/>
      <c r="PQB34" s="1298"/>
      <c r="PQC34" s="1298"/>
      <c r="PQD34" s="1298"/>
      <c r="PQE34" s="1298"/>
      <c r="PQF34" s="1298"/>
      <c r="PQG34" s="1298"/>
      <c r="PQH34" s="1298"/>
      <c r="PQI34" s="1298"/>
      <c r="PQJ34" s="1298"/>
      <c r="PQK34" s="1298"/>
      <c r="PQL34" s="1298"/>
      <c r="PQM34" s="1298"/>
      <c r="PQN34" s="1298"/>
      <c r="PQO34" s="1298"/>
      <c r="PQP34" s="1298"/>
      <c r="PQQ34" s="1298"/>
      <c r="PQR34" s="1298"/>
      <c r="PQS34" s="1298"/>
      <c r="PQT34" s="1298"/>
      <c r="PQU34" s="1298"/>
      <c r="PQV34" s="1298"/>
      <c r="PQW34" s="1298"/>
      <c r="PQX34" s="1298"/>
      <c r="PQY34" s="1298"/>
      <c r="PQZ34" s="1298"/>
      <c r="PRA34" s="1298"/>
      <c r="PRB34" s="1298"/>
      <c r="PRC34" s="1298"/>
      <c r="PRD34" s="1298"/>
      <c r="PRE34" s="1298"/>
      <c r="PRF34" s="1298"/>
      <c r="PRG34" s="1298"/>
      <c r="PRH34" s="1298"/>
      <c r="PRI34" s="1298"/>
      <c r="PRJ34" s="1298"/>
      <c r="PRK34" s="1298"/>
      <c r="PRL34" s="1298"/>
      <c r="PRM34" s="1298"/>
      <c r="PRN34" s="1298"/>
      <c r="PRO34" s="1298"/>
      <c r="PRP34" s="1298"/>
      <c r="PRQ34" s="1298"/>
      <c r="PRR34" s="1298"/>
      <c r="PRS34" s="1298"/>
      <c r="PRT34" s="1298"/>
      <c r="PRU34" s="1298"/>
      <c r="PRV34" s="1298"/>
      <c r="PRW34" s="1298"/>
      <c r="PRX34" s="1298"/>
      <c r="PRY34" s="1298"/>
      <c r="PRZ34" s="1298"/>
      <c r="PSA34" s="1298"/>
      <c r="PSB34" s="1298"/>
      <c r="PSC34" s="1298"/>
      <c r="PSD34" s="1298"/>
      <c r="PSE34" s="1298"/>
      <c r="PSF34" s="1298"/>
      <c r="PSG34" s="1298"/>
      <c r="PSH34" s="1298"/>
      <c r="PSI34" s="1298"/>
      <c r="PSJ34" s="1298"/>
      <c r="PSK34" s="1298"/>
      <c r="PSL34" s="1298"/>
      <c r="PSM34" s="1298"/>
      <c r="PSN34" s="1298"/>
      <c r="PSO34" s="1298"/>
      <c r="PSP34" s="1298"/>
      <c r="PSQ34" s="1298"/>
      <c r="PSR34" s="1298"/>
      <c r="PSS34" s="1298"/>
      <c r="PST34" s="1298"/>
      <c r="PSU34" s="1298"/>
      <c r="PSV34" s="1298"/>
      <c r="PSW34" s="1298"/>
      <c r="PSX34" s="1298"/>
      <c r="PSY34" s="1298"/>
      <c r="PSZ34" s="1298"/>
      <c r="PTA34" s="1298"/>
      <c r="PTB34" s="1298"/>
      <c r="PTC34" s="1298"/>
      <c r="PTD34" s="1298"/>
      <c r="PTE34" s="1298"/>
      <c r="PTF34" s="1298"/>
      <c r="PTG34" s="1298"/>
      <c r="PTH34" s="1298"/>
      <c r="PTI34" s="1298"/>
      <c r="PTJ34" s="1298"/>
      <c r="PTK34" s="1298"/>
      <c r="PTL34" s="1298"/>
      <c r="PTM34" s="1298"/>
      <c r="PTN34" s="1298"/>
      <c r="PTO34" s="1298"/>
      <c r="PTP34" s="1298"/>
      <c r="PTQ34" s="1298"/>
      <c r="PTR34" s="1298"/>
      <c r="PTS34" s="1298"/>
      <c r="PTT34" s="1298"/>
      <c r="PTU34" s="1298"/>
      <c r="PTV34" s="1298"/>
      <c r="PTW34" s="1298"/>
      <c r="PTX34" s="1298"/>
      <c r="PTY34" s="1298"/>
      <c r="PTZ34" s="1298"/>
      <c r="PUA34" s="1298"/>
      <c r="PUB34" s="1298"/>
      <c r="PUC34" s="1298"/>
      <c r="PUD34" s="1298"/>
      <c r="PUE34" s="1298"/>
      <c r="PUF34" s="1298"/>
      <c r="PUG34" s="1298"/>
      <c r="PUH34" s="1298"/>
      <c r="PUI34" s="1298"/>
      <c r="PUJ34" s="1298"/>
      <c r="PUK34" s="1298"/>
      <c r="PUL34" s="1298"/>
      <c r="PUM34" s="1298"/>
      <c r="PUN34" s="1298"/>
      <c r="PUO34" s="1298"/>
      <c r="PUP34" s="1298"/>
      <c r="PUQ34" s="1298"/>
      <c r="PUR34" s="1298"/>
      <c r="PUS34" s="1298"/>
      <c r="PUT34" s="1298"/>
      <c r="PUU34" s="1298"/>
      <c r="PUV34" s="1298"/>
      <c r="PUW34" s="1298"/>
      <c r="PUX34" s="1298"/>
      <c r="PUY34" s="1298"/>
      <c r="PUZ34" s="1298"/>
      <c r="PVA34" s="1298"/>
      <c r="PVB34" s="1298"/>
      <c r="PVC34" s="1298"/>
      <c r="PVD34" s="1298"/>
      <c r="PVE34" s="1298"/>
      <c r="PVF34" s="1298"/>
      <c r="PVG34" s="1298"/>
      <c r="PVH34" s="1298"/>
      <c r="PVI34" s="1298"/>
      <c r="PVJ34" s="1298"/>
      <c r="PVK34" s="1298"/>
      <c r="PVL34" s="1298"/>
      <c r="PVM34" s="1298"/>
      <c r="PVN34" s="1298"/>
      <c r="PVO34" s="1298"/>
      <c r="PVP34" s="1298"/>
      <c r="PVQ34" s="1298"/>
      <c r="PVR34" s="1298"/>
      <c r="PVS34" s="1298"/>
      <c r="PVT34" s="1298"/>
      <c r="PVU34" s="1298"/>
      <c r="PVV34" s="1298"/>
      <c r="PVW34" s="1298"/>
      <c r="PVX34" s="1298"/>
      <c r="PVY34" s="1298"/>
      <c r="PVZ34" s="1298"/>
      <c r="PWA34" s="1298"/>
      <c r="PWB34" s="1298"/>
      <c r="PWC34" s="1298"/>
      <c r="PWD34" s="1298"/>
      <c r="PWE34" s="1298"/>
      <c r="PWF34" s="1298"/>
      <c r="PWG34" s="1298"/>
      <c r="PWH34" s="1298"/>
      <c r="PWI34" s="1298"/>
      <c r="PWJ34" s="1298"/>
      <c r="PWK34" s="1298"/>
      <c r="PWL34" s="1298"/>
      <c r="PWM34" s="1298"/>
      <c r="PWN34" s="1298"/>
      <c r="PWO34" s="1298"/>
      <c r="PWP34" s="1298"/>
      <c r="PWQ34" s="1298"/>
      <c r="PWR34" s="1298"/>
      <c r="PWS34" s="1298"/>
      <c r="PWT34" s="1298"/>
      <c r="PWU34" s="1298"/>
      <c r="PWV34" s="1298"/>
      <c r="PWW34" s="1298"/>
      <c r="PWX34" s="1298"/>
      <c r="PWY34" s="1298"/>
      <c r="PWZ34" s="1298"/>
      <c r="PXA34" s="1298"/>
      <c r="PXB34" s="1298"/>
      <c r="PXC34" s="1298"/>
      <c r="PXD34" s="1298"/>
      <c r="PXE34" s="1298"/>
      <c r="PXF34" s="1298"/>
      <c r="PXG34" s="1298"/>
      <c r="PXH34" s="1298"/>
      <c r="PXI34" s="1298"/>
      <c r="PXJ34" s="1298"/>
      <c r="PXK34" s="1298"/>
      <c r="PXL34" s="1298"/>
      <c r="PXM34" s="1298"/>
      <c r="PXN34" s="1298"/>
      <c r="PXO34" s="1298"/>
      <c r="PXP34" s="1298"/>
      <c r="PXQ34" s="1298"/>
      <c r="PXR34" s="1298"/>
      <c r="PXS34" s="1298"/>
      <c r="PXT34" s="1298"/>
      <c r="PXU34" s="1298"/>
      <c r="PXV34" s="1298"/>
      <c r="PXW34" s="1298"/>
      <c r="PXX34" s="1298"/>
      <c r="PXY34" s="1298"/>
      <c r="PXZ34" s="1298"/>
      <c r="PYA34" s="1298"/>
      <c r="PYB34" s="1298"/>
      <c r="PYC34" s="1298"/>
      <c r="PYD34" s="1298"/>
      <c r="PYE34" s="1298"/>
      <c r="PYF34" s="1298"/>
      <c r="PYG34" s="1298"/>
      <c r="PYH34" s="1298"/>
      <c r="PYI34" s="1298"/>
      <c r="PYJ34" s="1298"/>
      <c r="PYK34" s="1298"/>
      <c r="PYL34" s="1298"/>
      <c r="PYM34" s="1298"/>
      <c r="PYN34" s="1298"/>
      <c r="PYO34" s="1298"/>
      <c r="PYP34" s="1298"/>
      <c r="PYQ34" s="1298"/>
      <c r="PYR34" s="1298"/>
      <c r="PYS34" s="1298"/>
      <c r="PYT34" s="1298"/>
      <c r="PYU34" s="1298"/>
      <c r="PYV34" s="1298"/>
      <c r="PYW34" s="1298"/>
      <c r="PYX34" s="1298"/>
      <c r="PYY34" s="1298"/>
      <c r="PYZ34" s="1298"/>
      <c r="PZA34" s="1298"/>
      <c r="PZB34" s="1298"/>
      <c r="PZC34" s="1298"/>
      <c r="PZD34" s="1298"/>
      <c r="PZE34" s="1298"/>
      <c r="PZF34" s="1298"/>
      <c r="PZG34" s="1298"/>
      <c r="PZH34" s="1298"/>
      <c r="PZI34" s="1298"/>
      <c r="PZJ34" s="1298"/>
      <c r="PZK34" s="1298"/>
      <c r="PZL34" s="1298"/>
      <c r="PZM34" s="1298"/>
      <c r="PZN34" s="1298"/>
      <c r="PZO34" s="1298"/>
      <c r="PZP34" s="1298"/>
      <c r="PZQ34" s="1298"/>
      <c r="PZR34" s="1298"/>
      <c r="PZS34" s="1298"/>
      <c r="PZT34" s="1298"/>
      <c r="PZU34" s="1298"/>
      <c r="PZV34" s="1298"/>
      <c r="PZW34" s="1298"/>
      <c r="PZX34" s="1298"/>
      <c r="PZY34" s="1298"/>
      <c r="PZZ34" s="1298"/>
      <c r="QAA34" s="1298"/>
      <c r="QAB34" s="1298"/>
      <c r="QAC34" s="1298"/>
      <c r="QAD34" s="1298"/>
      <c r="QAE34" s="1298"/>
      <c r="QAF34" s="1298"/>
      <c r="QAG34" s="1298"/>
      <c r="QAH34" s="1298"/>
      <c r="QAI34" s="1298"/>
      <c r="QAJ34" s="1298"/>
      <c r="QAK34" s="1298"/>
      <c r="QAL34" s="1298"/>
      <c r="QAM34" s="1298"/>
      <c r="QAN34" s="1298"/>
      <c r="QAO34" s="1298"/>
      <c r="QAP34" s="1298"/>
      <c r="QAQ34" s="1298"/>
      <c r="QAR34" s="1298"/>
      <c r="QAS34" s="1298"/>
      <c r="QAT34" s="1298"/>
      <c r="QAU34" s="1298"/>
      <c r="QAV34" s="1298"/>
      <c r="QAW34" s="1298"/>
      <c r="QAX34" s="1298"/>
      <c r="QAY34" s="1298"/>
      <c r="QAZ34" s="1298"/>
      <c r="QBA34" s="1298"/>
      <c r="QBB34" s="1298"/>
      <c r="QBC34" s="1298"/>
      <c r="QBD34" s="1298"/>
      <c r="QBE34" s="1298"/>
      <c r="QBF34" s="1298"/>
      <c r="QBG34" s="1298"/>
      <c r="QBH34" s="1298"/>
      <c r="QBI34" s="1298"/>
      <c r="QBJ34" s="1298"/>
      <c r="QBK34" s="1298"/>
      <c r="QBL34" s="1298"/>
      <c r="QBM34" s="1298"/>
      <c r="QBN34" s="1298"/>
      <c r="QBO34" s="1298"/>
      <c r="QBP34" s="1298"/>
      <c r="QBQ34" s="1298"/>
      <c r="QBR34" s="1298"/>
      <c r="QBS34" s="1298"/>
      <c r="QBT34" s="1298"/>
      <c r="QBU34" s="1298"/>
      <c r="QBV34" s="1298"/>
      <c r="QBW34" s="1298"/>
      <c r="QBX34" s="1298"/>
      <c r="QBY34" s="1298"/>
      <c r="QBZ34" s="1298"/>
      <c r="QCA34" s="1298"/>
      <c r="QCB34" s="1298"/>
      <c r="QCC34" s="1298"/>
      <c r="QCD34" s="1298"/>
      <c r="QCE34" s="1298"/>
      <c r="QCF34" s="1298"/>
      <c r="QCG34" s="1298"/>
      <c r="QCH34" s="1298"/>
      <c r="QCI34" s="1298"/>
      <c r="QCJ34" s="1298"/>
      <c r="QCK34" s="1298"/>
      <c r="QCL34" s="1298"/>
      <c r="QCM34" s="1298"/>
      <c r="QCN34" s="1298"/>
      <c r="QCO34" s="1298"/>
      <c r="QCP34" s="1298"/>
      <c r="QCQ34" s="1298"/>
      <c r="QCR34" s="1298"/>
      <c r="QCS34" s="1298"/>
      <c r="QCT34" s="1298"/>
      <c r="QCU34" s="1298"/>
      <c r="QCV34" s="1298"/>
      <c r="QCW34" s="1298"/>
      <c r="QCX34" s="1298"/>
      <c r="QCY34" s="1298"/>
      <c r="QCZ34" s="1298"/>
      <c r="QDA34" s="1298"/>
      <c r="QDB34" s="1298"/>
      <c r="QDC34" s="1298"/>
      <c r="QDD34" s="1298"/>
      <c r="QDE34" s="1298"/>
      <c r="QDF34" s="1298"/>
      <c r="QDG34" s="1298"/>
      <c r="QDH34" s="1298"/>
      <c r="QDI34" s="1298"/>
      <c r="QDJ34" s="1298"/>
      <c r="QDK34" s="1298"/>
      <c r="QDL34" s="1298"/>
      <c r="QDM34" s="1298"/>
      <c r="QDN34" s="1298"/>
      <c r="QDO34" s="1298"/>
      <c r="QDP34" s="1298"/>
      <c r="QDQ34" s="1298"/>
      <c r="QDR34" s="1298"/>
      <c r="QDS34" s="1298"/>
      <c r="QDT34" s="1298"/>
      <c r="QDU34" s="1298"/>
      <c r="QDV34" s="1298"/>
      <c r="QDW34" s="1298"/>
      <c r="QDX34" s="1298"/>
      <c r="QDY34" s="1298"/>
      <c r="QDZ34" s="1298"/>
      <c r="QEA34" s="1298"/>
      <c r="QEB34" s="1298"/>
      <c r="QEC34" s="1298"/>
      <c r="QED34" s="1298"/>
      <c r="QEE34" s="1298"/>
      <c r="QEF34" s="1298"/>
      <c r="QEG34" s="1298"/>
      <c r="QEH34" s="1298"/>
      <c r="QEI34" s="1298"/>
      <c r="QEJ34" s="1298"/>
      <c r="QEK34" s="1298"/>
      <c r="QEL34" s="1298"/>
      <c r="QEM34" s="1298"/>
      <c r="QEN34" s="1298"/>
      <c r="QEO34" s="1298"/>
      <c r="QEP34" s="1298"/>
      <c r="QEQ34" s="1298"/>
      <c r="QER34" s="1298"/>
      <c r="QES34" s="1298"/>
      <c r="QET34" s="1298"/>
      <c r="QEU34" s="1298"/>
      <c r="QEV34" s="1298"/>
      <c r="QEW34" s="1298"/>
      <c r="QEX34" s="1298"/>
      <c r="QEY34" s="1298"/>
      <c r="QEZ34" s="1298"/>
      <c r="QFA34" s="1298"/>
      <c r="QFB34" s="1298"/>
      <c r="QFC34" s="1298"/>
      <c r="QFD34" s="1298"/>
      <c r="QFE34" s="1298"/>
      <c r="QFF34" s="1298"/>
      <c r="QFG34" s="1298"/>
      <c r="QFH34" s="1298"/>
      <c r="QFI34" s="1298"/>
      <c r="QFJ34" s="1298"/>
      <c r="QFK34" s="1298"/>
      <c r="QFL34" s="1298"/>
      <c r="QFM34" s="1298"/>
      <c r="QFN34" s="1298"/>
      <c r="QFO34" s="1298"/>
      <c r="QFP34" s="1298"/>
      <c r="QFQ34" s="1298"/>
      <c r="QFR34" s="1298"/>
      <c r="QFS34" s="1298"/>
      <c r="QFT34" s="1298"/>
      <c r="QFU34" s="1298"/>
      <c r="QFV34" s="1298"/>
      <c r="QFW34" s="1298"/>
      <c r="QFX34" s="1298"/>
      <c r="QFY34" s="1298"/>
      <c r="QFZ34" s="1298"/>
      <c r="QGA34" s="1298"/>
      <c r="QGB34" s="1298"/>
      <c r="QGC34" s="1298"/>
      <c r="QGD34" s="1298"/>
      <c r="QGE34" s="1298"/>
      <c r="QGF34" s="1298"/>
      <c r="QGG34" s="1298"/>
      <c r="QGH34" s="1298"/>
      <c r="QGI34" s="1298"/>
      <c r="QGJ34" s="1298"/>
      <c r="QGK34" s="1298"/>
      <c r="QGL34" s="1298"/>
      <c r="QGM34" s="1298"/>
      <c r="QGN34" s="1298"/>
      <c r="QGO34" s="1298"/>
      <c r="QGP34" s="1298"/>
      <c r="QGQ34" s="1298"/>
      <c r="QGR34" s="1298"/>
      <c r="QGS34" s="1298"/>
      <c r="QGT34" s="1298"/>
      <c r="QGU34" s="1298"/>
      <c r="QGV34" s="1298"/>
      <c r="QGW34" s="1298"/>
      <c r="QGX34" s="1298"/>
      <c r="QGY34" s="1298"/>
      <c r="QGZ34" s="1298"/>
      <c r="QHA34" s="1298"/>
      <c r="QHB34" s="1298"/>
      <c r="QHC34" s="1298"/>
      <c r="QHD34" s="1298"/>
      <c r="QHE34" s="1298"/>
      <c r="QHF34" s="1298"/>
      <c r="QHG34" s="1298"/>
      <c r="QHH34" s="1298"/>
      <c r="QHI34" s="1298"/>
      <c r="QHJ34" s="1298"/>
      <c r="QHK34" s="1298"/>
      <c r="QHL34" s="1298"/>
      <c r="QHM34" s="1298"/>
      <c r="QHN34" s="1298"/>
      <c r="QHO34" s="1298"/>
      <c r="QHP34" s="1298"/>
      <c r="QHQ34" s="1298"/>
      <c r="QHR34" s="1298"/>
      <c r="QHS34" s="1298"/>
      <c r="QHT34" s="1298"/>
      <c r="QHU34" s="1298"/>
      <c r="QHV34" s="1298"/>
      <c r="QHW34" s="1298"/>
      <c r="QHX34" s="1298"/>
      <c r="QHY34" s="1298"/>
      <c r="QHZ34" s="1298"/>
      <c r="QIA34" s="1298"/>
      <c r="QIB34" s="1298"/>
      <c r="QIC34" s="1298"/>
      <c r="QID34" s="1298"/>
      <c r="QIE34" s="1298"/>
      <c r="QIF34" s="1298"/>
      <c r="QIG34" s="1298"/>
      <c r="QIH34" s="1298"/>
      <c r="QII34" s="1298"/>
      <c r="QIJ34" s="1298"/>
      <c r="QIK34" s="1298"/>
      <c r="QIL34" s="1298"/>
      <c r="QIM34" s="1298"/>
      <c r="QIN34" s="1298"/>
      <c r="QIO34" s="1298"/>
      <c r="QIP34" s="1298"/>
      <c r="QIQ34" s="1298"/>
      <c r="QIR34" s="1298"/>
      <c r="QIS34" s="1298"/>
      <c r="QIT34" s="1298"/>
      <c r="QIU34" s="1298"/>
      <c r="QIV34" s="1298"/>
      <c r="QIW34" s="1298"/>
      <c r="QIX34" s="1298"/>
      <c r="QIY34" s="1298"/>
      <c r="QIZ34" s="1298"/>
      <c r="QJA34" s="1298"/>
      <c r="QJB34" s="1298"/>
      <c r="QJC34" s="1298"/>
      <c r="QJD34" s="1298"/>
      <c r="QJE34" s="1298"/>
      <c r="QJF34" s="1298"/>
      <c r="QJG34" s="1298"/>
      <c r="QJH34" s="1298"/>
      <c r="QJI34" s="1298"/>
      <c r="QJJ34" s="1298"/>
      <c r="QJK34" s="1298"/>
      <c r="QJL34" s="1298"/>
      <c r="QJM34" s="1298"/>
      <c r="QJN34" s="1298"/>
      <c r="QJO34" s="1298"/>
      <c r="QJP34" s="1298"/>
      <c r="QJQ34" s="1298"/>
      <c r="QJR34" s="1298"/>
      <c r="QJS34" s="1298"/>
      <c r="QJT34" s="1298"/>
      <c r="QJU34" s="1298"/>
      <c r="QJV34" s="1298"/>
      <c r="QJW34" s="1298"/>
      <c r="QJX34" s="1298"/>
      <c r="QJY34" s="1298"/>
      <c r="QJZ34" s="1298"/>
      <c r="QKA34" s="1298"/>
      <c r="QKB34" s="1298"/>
      <c r="QKC34" s="1298"/>
      <c r="QKD34" s="1298"/>
      <c r="QKE34" s="1298"/>
      <c r="QKF34" s="1298"/>
      <c r="QKG34" s="1298"/>
      <c r="QKH34" s="1298"/>
      <c r="QKI34" s="1298"/>
      <c r="QKJ34" s="1298"/>
      <c r="QKK34" s="1298"/>
      <c r="QKL34" s="1298"/>
      <c r="QKM34" s="1298"/>
      <c r="QKN34" s="1298"/>
      <c r="QKO34" s="1298"/>
      <c r="QKP34" s="1298"/>
      <c r="QKQ34" s="1298"/>
      <c r="QKR34" s="1298"/>
      <c r="QKS34" s="1298"/>
      <c r="QKT34" s="1298"/>
      <c r="QKU34" s="1298"/>
      <c r="QKV34" s="1298"/>
      <c r="QKW34" s="1298"/>
      <c r="QKX34" s="1298"/>
      <c r="QKY34" s="1298"/>
      <c r="QKZ34" s="1298"/>
      <c r="QLA34" s="1298"/>
      <c r="QLB34" s="1298"/>
      <c r="QLC34" s="1298"/>
      <c r="QLD34" s="1298"/>
      <c r="QLE34" s="1298"/>
      <c r="QLF34" s="1298"/>
      <c r="QLG34" s="1298"/>
      <c r="QLH34" s="1298"/>
      <c r="QLI34" s="1298"/>
      <c r="QLJ34" s="1298"/>
      <c r="QLK34" s="1298"/>
      <c r="QLL34" s="1298"/>
      <c r="QLM34" s="1298"/>
      <c r="QLN34" s="1298"/>
      <c r="QLO34" s="1298"/>
      <c r="QLP34" s="1298"/>
      <c r="QLQ34" s="1298"/>
      <c r="QLR34" s="1298"/>
      <c r="QLS34" s="1298"/>
      <c r="QLT34" s="1298"/>
      <c r="QLU34" s="1298"/>
      <c r="QLV34" s="1298"/>
      <c r="QLW34" s="1298"/>
      <c r="QLX34" s="1298"/>
      <c r="QLY34" s="1298"/>
      <c r="QLZ34" s="1298"/>
      <c r="QMA34" s="1298"/>
      <c r="QMB34" s="1298"/>
      <c r="QMC34" s="1298"/>
      <c r="QMD34" s="1298"/>
      <c r="QME34" s="1298"/>
      <c r="QMF34" s="1298"/>
      <c r="QMG34" s="1298"/>
      <c r="QMH34" s="1298"/>
      <c r="QMI34" s="1298"/>
      <c r="QMJ34" s="1298"/>
      <c r="QMK34" s="1298"/>
      <c r="QML34" s="1298"/>
      <c r="QMM34" s="1298"/>
      <c r="QMN34" s="1298"/>
      <c r="QMO34" s="1298"/>
      <c r="QMP34" s="1298"/>
      <c r="QMQ34" s="1298"/>
      <c r="QMR34" s="1298"/>
      <c r="QMS34" s="1298"/>
      <c r="QMT34" s="1298"/>
      <c r="QMU34" s="1298"/>
      <c r="QMV34" s="1298"/>
      <c r="QMW34" s="1298"/>
      <c r="QMX34" s="1298"/>
      <c r="QMY34" s="1298"/>
      <c r="QMZ34" s="1298"/>
      <c r="QNA34" s="1298"/>
      <c r="QNB34" s="1298"/>
      <c r="QNC34" s="1298"/>
      <c r="QND34" s="1298"/>
      <c r="QNE34" s="1298"/>
      <c r="QNF34" s="1298"/>
      <c r="QNG34" s="1298"/>
      <c r="QNH34" s="1298"/>
      <c r="QNI34" s="1298"/>
      <c r="QNJ34" s="1298"/>
      <c r="QNK34" s="1298"/>
      <c r="QNL34" s="1298"/>
      <c r="QNM34" s="1298"/>
      <c r="QNN34" s="1298"/>
      <c r="QNO34" s="1298"/>
      <c r="QNP34" s="1298"/>
      <c r="QNQ34" s="1298"/>
      <c r="QNR34" s="1298"/>
      <c r="QNS34" s="1298"/>
      <c r="QNT34" s="1298"/>
      <c r="QNU34" s="1298"/>
      <c r="QNV34" s="1298"/>
      <c r="QNW34" s="1298"/>
      <c r="QNX34" s="1298"/>
      <c r="QNY34" s="1298"/>
      <c r="QNZ34" s="1298"/>
      <c r="QOA34" s="1298"/>
      <c r="QOB34" s="1298"/>
      <c r="QOC34" s="1298"/>
      <c r="QOD34" s="1298"/>
      <c r="QOE34" s="1298"/>
      <c r="QOF34" s="1298"/>
      <c r="QOG34" s="1298"/>
      <c r="QOH34" s="1298"/>
      <c r="QOI34" s="1298"/>
      <c r="QOJ34" s="1298"/>
      <c r="QOK34" s="1298"/>
      <c r="QOL34" s="1298"/>
      <c r="QOM34" s="1298"/>
      <c r="QON34" s="1298"/>
      <c r="QOO34" s="1298"/>
      <c r="QOP34" s="1298"/>
      <c r="QOQ34" s="1298"/>
      <c r="QOR34" s="1298"/>
      <c r="QOS34" s="1298"/>
      <c r="QOT34" s="1298"/>
      <c r="QOU34" s="1298"/>
      <c r="QOV34" s="1298"/>
      <c r="QOW34" s="1298"/>
      <c r="QOX34" s="1298"/>
      <c r="QOY34" s="1298"/>
      <c r="QOZ34" s="1298"/>
      <c r="QPA34" s="1298"/>
      <c r="QPB34" s="1298"/>
      <c r="QPC34" s="1298"/>
      <c r="QPD34" s="1298"/>
      <c r="QPE34" s="1298"/>
      <c r="QPF34" s="1298"/>
      <c r="QPG34" s="1298"/>
      <c r="QPH34" s="1298"/>
      <c r="QPI34" s="1298"/>
      <c r="QPJ34" s="1298"/>
      <c r="QPK34" s="1298"/>
      <c r="QPL34" s="1298"/>
      <c r="QPM34" s="1298"/>
      <c r="QPN34" s="1298"/>
      <c r="QPO34" s="1298"/>
      <c r="QPP34" s="1298"/>
      <c r="QPQ34" s="1298"/>
      <c r="QPR34" s="1298"/>
      <c r="QPS34" s="1298"/>
      <c r="QPT34" s="1298"/>
      <c r="QPU34" s="1298"/>
      <c r="QPV34" s="1298"/>
      <c r="QPW34" s="1298"/>
      <c r="QPX34" s="1298"/>
      <c r="QPY34" s="1298"/>
      <c r="QPZ34" s="1298"/>
      <c r="QQA34" s="1298"/>
      <c r="QQB34" s="1298"/>
      <c r="QQC34" s="1298"/>
      <c r="QQD34" s="1298"/>
      <c r="QQE34" s="1298"/>
      <c r="QQF34" s="1298"/>
      <c r="QQG34" s="1298"/>
      <c r="QQH34" s="1298"/>
      <c r="QQI34" s="1298"/>
      <c r="QQJ34" s="1298"/>
      <c r="QQK34" s="1298"/>
      <c r="QQL34" s="1298"/>
      <c r="QQM34" s="1298"/>
      <c r="QQN34" s="1298"/>
      <c r="QQO34" s="1298"/>
      <c r="QQP34" s="1298"/>
      <c r="QQQ34" s="1298"/>
      <c r="QQR34" s="1298"/>
      <c r="QQS34" s="1298"/>
      <c r="QQT34" s="1298"/>
      <c r="QQU34" s="1298"/>
      <c r="QQV34" s="1298"/>
      <c r="QQW34" s="1298"/>
      <c r="QQX34" s="1298"/>
      <c r="QQY34" s="1298"/>
      <c r="QQZ34" s="1298"/>
      <c r="QRA34" s="1298"/>
      <c r="QRB34" s="1298"/>
      <c r="QRC34" s="1298"/>
      <c r="QRD34" s="1298"/>
      <c r="QRE34" s="1298"/>
      <c r="QRF34" s="1298"/>
      <c r="QRG34" s="1298"/>
      <c r="QRH34" s="1298"/>
      <c r="QRI34" s="1298"/>
      <c r="QRJ34" s="1298"/>
      <c r="QRK34" s="1298"/>
      <c r="QRL34" s="1298"/>
      <c r="QRM34" s="1298"/>
      <c r="QRN34" s="1298"/>
      <c r="QRO34" s="1298"/>
      <c r="QRP34" s="1298"/>
      <c r="QRQ34" s="1298"/>
      <c r="QRR34" s="1298"/>
      <c r="QRS34" s="1298"/>
      <c r="QRT34" s="1298"/>
      <c r="QRU34" s="1298"/>
      <c r="QRV34" s="1298"/>
      <c r="QRW34" s="1298"/>
      <c r="QRX34" s="1298"/>
      <c r="QRY34" s="1298"/>
      <c r="QRZ34" s="1298"/>
      <c r="QSA34" s="1298"/>
      <c r="QSB34" s="1298"/>
      <c r="QSC34" s="1298"/>
      <c r="QSD34" s="1298"/>
      <c r="QSE34" s="1298"/>
      <c r="QSF34" s="1298"/>
      <c r="QSG34" s="1298"/>
      <c r="QSH34" s="1298"/>
      <c r="QSI34" s="1298"/>
      <c r="QSJ34" s="1298"/>
      <c r="QSK34" s="1298"/>
      <c r="QSL34" s="1298"/>
      <c r="QSM34" s="1298"/>
      <c r="QSN34" s="1298"/>
      <c r="QSO34" s="1298"/>
      <c r="QSP34" s="1298"/>
      <c r="QSQ34" s="1298"/>
      <c r="QSR34" s="1298"/>
      <c r="QSS34" s="1298"/>
      <c r="QST34" s="1298"/>
      <c r="QSU34" s="1298"/>
      <c r="QSV34" s="1298"/>
      <c r="QSW34" s="1298"/>
      <c r="QSX34" s="1298"/>
      <c r="QSY34" s="1298"/>
      <c r="QSZ34" s="1298"/>
      <c r="QTA34" s="1298"/>
      <c r="QTB34" s="1298"/>
      <c r="QTC34" s="1298"/>
      <c r="QTD34" s="1298"/>
      <c r="QTE34" s="1298"/>
      <c r="QTF34" s="1298"/>
      <c r="QTG34" s="1298"/>
      <c r="QTH34" s="1298"/>
      <c r="QTI34" s="1298"/>
      <c r="QTJ34" s="1298"/>
      <c r="QTK34" s="1298"/>
      <c r="QTL34" s="1298"/>
      <c r="QTM34" s="1298"/>
      <c r="QTN34" s="1298"/>
      <c r="QTO34" s="1298"/>
      <c r="QTP34" s="1298"/>
      <c r="QTQ34" s="1298"/>
      <c r="QTR34" s="1298"/>
      <c r="QTS34" s="1298"/>
      <c r="QTT34" s="1298"/>
      <c r="QTU34" s="1298"/>
      <c r="QTV34" s="1298"/>
      <c r="QTW34" s="1298"/>
      <c r="QTX34" s="1298"/>
      <c r="QTY34" s="1298"/>
      <c r="QTZ34" s="1298"/>
      <c r="QUA34" s="1298"/>
      <c r="QUB34" s="1298"/>
      <c r="QUC34" s="1298"/>
      <c r="QUD34" s="1298"/>
      <c r="QUE34" s="1298"/>
      <c r="QUF34" s="1298"/>
      <c r="QUG34" s="1298"/>
      <c r="QUH34" s="1298"/>
      <c r="QUI34" s="1298"/>
      <c r="QUJ34" s="1298"/>
      <c r="QUK34" s="1298"/>
      <c r="QUL34" s="1298"/>
      <c r="QUM34" s="1298"/>
      <c r="QUN34" s="1298"/>
      <c r="QUO34" s="1298"/>
      <c r="QUP34" s="1298"/>
      <c r="QUQ34" s="1298"/>
      <c r="QUR34" s="1298"/>
      <c r="QUS34" s="1298"/>
      <c r="QUT34" s="1298"/>
      <c r="QUU34" s="1298"/>
      <c r="QUV34" s="1298"/>
      <c r="QUW34" s="1298"/>
      <c r="QUX34" s="1298"/>
      <c r="QUY34" s="1298"/>
      <c r="QUZ34" s="1298"/>
      <c r="QVA34" s="1298"/>
      <c r="QVB34" s="1298"/>
      <c r="QVC34" s="1298"/>
      <c r="QVD34" s="1298"/>
      <c r="QVE34" s="1298"/>
      <c r="QVF34" s="1298"/>
      <c r="QVG34" s="1298"/>
      <c r="QVH34" s="1298"/>
      <c r="QVI34" s="1298"/>
      <c r="QVJ34" s="1298"/>
      <c r="QVK34" s="1298"/>
      <c r="QVL34" s="1298"/>
      <c r="QVM34" s="1298"/>
      <c r="QVN34" s="1298"/>
      <c r="QVO34" s="1298"/>
      <c r="QVP34" s="1298"/>
      <c r="QVQ34" s="1298"/>
      <c r="QVR34" s="1298"/>
      <c r="QVS34" s="1298"/>
      <c r="QVT34" s="1298"/>
      <c r="QVU34" s="1298"/>
      <c r="QVV34" s="1298"/>
      <c r="QVW34" s="1298"/>
      <c r="QVX34" s="1298"/>
      <c r="QVY34" s="1298"/>
      <c r="QVZ34" s="1298"/>
      <c r="QWA34" s="1298"/>
      <c r="QWB34" s="1298"/>
      <c r="QWC34" s="1298"/>
      <c r="QWD34" s="1298"/>
      <c r="QWE34" s="1298"/>
      <c r="QWF34" s="1298"/>
      <c r="QWG34" s="1298"/>
      <c r="QWH34" s="1298"/>
      <c r="QWI34" s="1298"/>
      <c r="QWJ34" s="1298"/>
      <c r="QWK34" s="1298"/>
      <c r="QWL34" s="1298"/>
      <c r="QWM34" s="1298"/>
      <c r="QWN34" s="1298"/>
      <c r="QWO34" s="1298"/>
      <c r="QWP34" s="1298"/>
      <c r="QWQ34" s="1298"/>
      <c r="QWR34" s="1298"/>
      <c r="QWS34" s="1298"/>
      <c r="QWT34" s="1298"/>
      <c r="QWU34" s="1298"/>
      <c r="QWV34" s="1298"/>
      <c r="QWW34" s="1298"/>
      <c r="QWX34" s="1298"/>
      <c r="QWY34" s="1298"/>
      <c r="QWZ34" s="1298"/>
      <c r="QXA34" s="1298"/>
      <c r="QXB34" s="1298"/>
      <c r="QXC34" s="1298"/>
      <c r="QXD34" s="1298"/>
      <c r="QXE34" s="1298"/>
      <c r="QXF34" s="1298"/>
      <c r="QXG34" s="1298"/>
      <c r="QXH34" s="1298"/>
      <c r="QXI34" s="1298"/>
      <c r="QXJ34" s="1298"/>
      <c r="QXK34" s="1298"/>
      <c r="QXL34" s="1298"/>
      <c r="QXM34" s="1298"/>
      <c r="QXN34" s="1298"/>
      <c r="QXO34" s="1298"/>
      <c r="QXP34" s="1298"/>
      <c r="QXQ34" s="1298"/>
      <c r="QXR34" s="1298"/>
      <c r="QXS34" s="1298"/>
      <c r="QXT34" s="1298"/>
      <c r="QXU34" s="1298"/>
      <c r="QXV34" s="1298"/>
      <c r="QXW34" s="1298"/>
      <c r="QXX34" s="1298"/>
      <c r="QXY34" s="1298"/>
      <c r="QXZ34" s="1298"/>
      <c r="QYA34" s="1298"/>
      <c r="QYB34" s="1298"/>
      <c r="QYC34" s="1298"/>
      <c r="QYD34" s="1298"/>
      <c r="QYE34" s="1298"/>
      <c r="QYF34" s="1298"/>
      <c r="QYG34" s="1298"/>
      <c r="QYH34" s="1298"/>
      <c r="QYI34" s="1298"/>
      <c r="QYJ34" s="1298"/>
      <c r="QYK34" s="1298"/>
      <c r="QYL34" s="1298"/>
      <c r="QYM34" s="1298"/>
      <c r="QYN34" s="1298"/>
      <c r="QYO34" s="1298"/>
      <c r="QYP34" s="1298"/>
      <c r="QYQ34" s="1298"/>
      <c r="QYR34" s="1298"/>
      <c r="QYS34" s="1298"/>
      <c r="QYT34" s="1298"/>
      <c r="QYU34" s="1298"/>
      <c r="QYV34" s="1298"/>
      <c r="QYW34" s="1298"/>
      <c r="QYX34" s="1298"/>
      <c r="QYY34" s="1298"/>
      <c r="QYZ34" s="1298"/>
      <c r="QZA34" s="1298"/>
      <c r="QZB34" s="1298"/>
      <c r="QZC34" s="1298"/>
      <c r="QZD34" s="1298"/>
      <c r="QZE34" s="1298"/>
      <c r="QZF34" s="1298"/>
      <c r="QZG34" s="1298"/>
      <c r="QZH34" s="1298"/>
      <c r="QZI34" s="1298"/>
      <c r="QZJ34" s="1298"/>
      <c r="QZK34" s="1298"/>
      <c r="QZL34" s="1298"/>
      <c r="QZM34" s="1298"/>
      <c r="QZN34" s="1298"/>
      <c r="QZO34" s="1298"/>
      <c r="QZP34" s="1298"/>
      <c r="QZQ34" s="1298"/>
      <c r="QZR34" s="1298"/>
      <c r="QZS34" s="1298"/>
      <c r="QZT34" s="1298"/>
      <c r="QZU34" s="1298"/>
      <c r="QZV34" s="1298"/>
      <c r="QZW34" s="1298"/>
      <c r="QZX34" s="1298"/>
      <c r="QZY34" s="1298"/>
      <c r="QZZ34" s="1298"/>
      <c r="RAA34" s="1298"/>
      <c r="RAB34" s="1298"/>
      <c r="RAC34" s="1298"/>
      <c r="RAD34" s="1298"/>
      <c r="RAE34" s="1298"/>
      <c r="RAF34" s="1298"/>
      <c r="RAG34" s="1298"/>
      <c r="RAH34" s="1298"/>
      <c r="RAI34" s="1298"/>
      <c r="RAJ34" s="1298"/>
      <c r="RAK34" s="1298"/>
      <c r="RAL34" s="1298"/>
      <c r="RAM34" s="1298"/>
      <c r="RAN34" s="1298"/>
      <c r="RAO34" s="1298"/>
      <c r="RAP34" s="1298"/>
      <c r="RAQ34" s="1298"/>
      <c r="RAR34" s="1298"/>
      <c r="RAS34" s="1298"/>
      <c r="RAT34" s="1298"/>
      <c r="RAU34" s="1298"/>
      <c r="RAV34" s="1298"/>
      <c r="RAW34" s="1298"/>
      <c r="RAX34" s="1298"/>
      <c r="RAY34" s="1298"/>
      <c r="RAZ34" s="1298"/>
      <c r="RBA34" s="1298"/>
      <c r="RBB34" s="1298"/>
      <c r="RBC34" s="1298"/>
      <c r="RBD34" s="1298"/>
      <c r="RBE34" s="1298"/>
      <c r="RBF34" s="1298"/>
      <c r="RBG34" s="1298"/>
      <c r="RBH34" s="1298"/>
      <c r="RBI34" s="1298"/>
      <c r="RBJ34" s="1298"/>
      <c r="RBK34" s="1298"/>
      <c r="RBL34" s="1298"/>
      <c r="RBM34" s="1298"/>
      <c r="RBN34" s="1298"/>
      <c r="RBO34" s="1298"/>
      <c r="RBP34" s="1298"/>
      <c r="RBQ34" s="1298"/>
      <c r="RBR34" s="1298"/>
      <c r="RBS34" s="1298"/>
      <c r="RBT34" s="1298"/>
      <c r="RBU34" s="1298"/>
      <c r="RBV34" s="1298"/>
      <c r="RBW34" s="1298"/>
      <c r="RBX34" s="1298"/>
      <c r="RBY34" s="1298"/>
      <c r="RBZ34" s="1298"/>
      <c r="RCA34" s="1298"/>
      <c r="RCB34" s="1298"/>
      <c r="RCC34" s="1298"/>
      <c r="RCD34" s="1298"/>
      <c r="RCE34" s="1298"/>
      <c r="RCF34" s="1298"/>
      <c r="RCG34" s="1298"/>
      <c r="RCH34" s="1298"/>
      <c r="RCI34" s="1298"/>
      <c r="RCJ34" s="1298"/>
      <c r="RCK34" s="1298"/>
      <c r="RCL34" s="1298"/>
      <c r="RCM34" s="1298"/>
      <c r="RCN34" s="1298"/>
      <c r="RCO34" s="1298"/>
      <c r="RCP34" s="1298"/>
      <c r="RCQ34" s="1298"/>
      <c r="RCR34" s="1298"/>
      <c r="RCS34" s="1298"/>
      <c r="RCT34" s="1298"/>
      <c r="RCU34" s="1298"/>
      <c r="RCV34" s="1298"/>
      <c r="RCW34" s="1298"/>
      <c r="RCX34" s="1298"/>
      <c r="RCY34" s="1298"/>
      <c r="RCZ34" s="1298"/>
      <c r="RDA34" s="1298"/>
      <c r="RDB34" s="1298"/>
      <c r="RDC34" s="1298"/>
      <c r="RDD34" s="1298"/>
      <c r="RDE34" s="1298"/>
      <c r="RDF34" s="1298"/>
      <c r="RDG34" s="1298"/>
      <c r="RDH34" s="1298"/>
      <c r="RDI34" s="1298"/>
      <c r="RDJ34" s="1298"/>
      <c r="RDK34" s="1298"/>
      <c r="RDL34" s="1298"/>
      <c r="RDM34" s="1298"/>
      <c r="RDN34" s="1298"/>
      <c r="RDO34" s="1298"/>
      <c r="RDP34" s="1298"/>
      <c r="RDQ34" s="1298"/>
      <c r="RDR34" s="1298"/>
      <c r="RDS34" s="1298"/>
      <c r="RDT34" s="1298"/>
      <c r="RDU34" s="1298"/>
      <c r="RDV34" s="1298"/>
      <c r="RDW34" s="1298"/>
      <c r="RDX34" s="1298"/>
      <c r="RDY34" s="1298"/>
      <c r="RDZ34" s="1298"/>
      <c r="REA34" s="1298"/>
      <c r="REB34" s="1298"/>
      <c r="REC34" s="1298"/>
      <c r="RED34" s="1298"/>
      <c r="REE34" s="1298"/>
      <c r="REF34" s="1298"/>
      <c r="REG34" s="1298"/>
      <c r="REH34" s="1298"/>
      <c r="REI34" s="1298"/>
      <c r="REJ34" s="1298"/>
      <c r="REK34" s="1298"/>
      <c r="REL34" s="1298"/>
      <c r="REM34" s="1298"/>
      <c r="REN34" s="1298"/>
      <c r="REO34" s="1298"/>
      <c r="REP34" s="1298"/>
      <c r="REQ34" s="1298"/>
      <c r="RER34" s="1298"/>
      <c r="RES34" s="1298"/>
      <c r="RET34" s="1298"/>
      <c r="REU34" s="1298"/>
      <c r="REV34" s="1298"/>
      <c r="REW34" s="1298"/>
      <c r="REX34" s="1298"/>
      <c r="REY34" s="1298"/>
      <c r="REZ34" s="1298"/>
      <c r="RFA34" s="1298"/>
      <c r="RFB34" s="1298"/>
      <c r="RFC34" s="1298"/>
      <c r="RFD34" s="1298"/>
      <c r="RFE34" s="1298"/>
      <c r="RFF34" s="1298"/>
      <c r="RFG34" s="1298"/>
      <c r="RFH34" s="1298"/>
      <c r="RFI34" s="1298"/>
      <c r="RFJ34" s="1298"/>
      <c r="RFK34" s="1298"/>
      <c r="RFL34" s="1298"/>
      <c r="RFM34" s="1298"/>
      <c r="RFN34" s="1298"/>
      <c r="RFO34" s="1298"/>
      <c r="RFP34" s="1298"/>
      <c r="RFQ34" s="1298"/>
      <c r="RFR34" s="1298"/>
      <c r="RFS34" s="1298"/>
      <c r="RFT34" s="1298"/>
      <c r="RFU34" s="1298"/>
      <c r="RFV34" s="1298"/>
      <c r="RFW34" s="1298"/>
      <c r="RFX34" s="1298"/>
      <c r="RFY34" s="1298"/>
      <c r="RFZ34" s="1298"/>
      <c r="RGA34" s="1298"/>
      <c r="RGB34" s="1298"/>
      <c r="RGC34" s="1298"/>
      <c r="RGD34" s="1298"/>
      <c r="RGE34" s="1298"/>
      <c r="RGF34" s="1298"/>
      <c r="RGG34" s="1298"/>
      <c r="RGH34" s="1298"/>
      <c r="RGI34" s="1298"/>
      <c r="RGJ34" s="1298"/>
      <c r="RGK34" s="1298"/>
      <c r="RGL34" s="1298"/>
      <c r="RGM34" s="1298"/>
      <c r="RGN34" s="1298"/>
      <c r="RGO34" s="1298"/>
      <c r="RGP34" s="1298"/>
      <c r="RGQ34" s="1298"/>
      <c r="RGR34" s="1298"/>
      <c r="RGS34" s="1298"/>
      <c r="RGT34" s="1298"/>
      <c r="RGU34" s="1298"/>
      <c r="RGV34" s="1298"/>
      <c r="RGW34" s="1298"/>
      <c r="RGX34" s="1298"/>
      <c r="RGY34" s="1298"/>
      <c r="RGZ34" s="1298"/>
      <c r="RHA34" s="1298"/>
      <c r="RHB34" s="1298"/>
      <c r="RHC34" s="1298"/>
      <c r="RHD34" s="1298"/>
      <c r="RHE34" s="1298"/>
      <c r="RHF34" s="1298"/>
      <c r="RHG34" s="1298"/>
      <c r="RHH34" s="1298"/>
      <c r="RHI34" s="1298"/>
      <c r="RHJ34" s="1298"/>
      <c r="RHK34" s="1298"/>
      <c r="RHL34" s="1298"/>
      <c r="RHM34" s="1298"/>
      <c r="RHN34" s="1298"/>
      <c r="RHO34" s="1298"/>
      <c r="RHP34" s="1298"/>
      <c r="RHQ34" s="1298"/>
      <c r="RHR34" s="1298"/>
      <c r="RHS34" s="1298"/>
      <c r="RHT34" s="1298"/>
      <c r="RHU34" s="1298"/>
      <c r="RHV34" s="1298"/>
      <c r="RHW34" s="1298"/>
      <c r="RHX34" s="1298"/>
      <c r="RHY34" s="1298"/>
      <c r="RHZ34" s="1298"/>
      <c r="RIA34" s="1298"/>
      <c r="RIB34" s="1298"/>
      <c r="RIC34" s="1298"/>
      <c r="RID34" s="1298"/>
      <c r="RIE34" s="1298"/>
      <c r="RIF34" s="1298"/>
      <c r="RIG34" s="1298"/>
      <c r="RIH34" s="1298"/>
      <c r="RII34" s="1298"/>
      <c r="RIJ34" s="1298"/>
      <c r="RIK34" s="1298"/>
      <c r="RIL34" s="1298"/>
      <c r="RIM34" s="1298"/>
      <c r="RIN34" s="1298"/>
      <c r="RIO34" s="1298"/>
      <c r="RIP34" s="1298"/>
      <c r="RIQ34" s="1298"/>
      <c r="RIR34" s="1298"/>
      <c r="RIS34" s="1298"/>
      <c r="RIT34" s="1298"/>
      <c r="RIU34" s="1298"/>
      <c r="RIV34" s="1298"/>
      <c r="RIW34" s="1298"/>
      <c r="RIX34" s="1298"/>
      <c r="RIY34" s="1298"/>
      <c r="RIZ34" s="1298"/>
      <c r="RJA34" s="1298"/>
      <c r="RJB34" s="1298"/>
      <c r="RJC34" s="1298"/>
      <c r="RJD34" s="1298"/>
      <c r="RJE34" s="1298"/>
      <c r="RJF34" s="1298"/>
      <c r="RJG34" s="1298"/>
      <c r="RJH34" s="1298"/>
      <c r="RJI34" s="1298"/>
      <c r="RJJ34" s="1298"/>
      <c r="RJK34" s="1298"/>
      <c r="RJL34" s="1298"/>
      <c r="RJM34" s="1298"/>
      <c r="RJN34" s="1298"/>
      <c r="RJO34" s="1298"/>
      <c r="RJP34" s="1298"/>
      <c r="RJQ34" s="1298"/>
      <c r="RJR34" s="1298"/>
      <c r="RJS34" s="1298"/>
      <c r="RJT34" s="1298"/>
      <c r="RJU34" s="1298"/>
      <c r="RJV34" s="1298"/>
      <c r="RJW34" s="1298"/>
      <c r="RJX34" s="1298"/>
      <c r="RJY34" s="1298"/>
      <c r="RJZ34" s="1298"/>
      <c r="RKA34" s="1298"/>
      <c r="RKB34" s="1298"/>
      <c r="RKC34" s="1298"/>
      <c r="RKD34" s="1298"/>
      <c r="RKE34" s="1298"/>
      <c r="RKF34" s="1298"/>
      <c r="RKG34" s="1298"/>
      <c r="RKH34" s="1298"/>
      <c r="RKI34" s="1298"/>
      <c r="RKJ34" s="1298"/>
      <c r="RKK34" s="1298"/>
      <c r="RKL34" s="1298"/>
      <c r="RKM34" s="1298"/>
      <c r="RKN34" s="1298"/>
      <c r="RKO34" s="1298"/>
      <c r="RKP34" s="1298"/>
      <c r="RKQ34" s="1298"/>
      <c r="RKR34" s="1298"/>
      <c r="RKS34" s="1298"/>
      <c r="RKT34" s="1298"/>
      <c r="RKU34" s="1298"/>
      <c r="RKV34" s="1298"/>
      <c r="RKW34" s="1298"/>
      <c r="RKX34" s="1298"/>
      <c r="RKY34" s="1298"/>
      <c r="RKZ34" s="1298"/>
      <c r="RLA34" s="1298"/>
      <c r="RLB34" s="1298"/>
      <c r="RLC34" s="1298"/>
      <c r="RLD34" s="1298"/>
      <c r="RLE34" s="1298"/>
      <c r="RLF34" s="1298"/>
      <c r="RLG34" s="1298"/>
      <c r="RLH34" s="1298"/>
      <c r="RLI34" s="1298"/>
      <c r="RLJ34" s="1298"/>
      <c r="RLK34" s="1298"/>
      <c r="RLL34" s="1298"/>
      <c r="RLM34" s="1298"/>
      <c r="RLN34" s="1298"/>
      <c r="RLO34" s="1298"/>
      <c r="RLP34" s="1298"/>
      <c r="RLQ34" s="1298"/>
      <c r="RLR34" s="1298"/>
      <c r="RLS34" s="1298"/>
      <c r="RLT34" s="1298"/>
      <c r="RLU34" s="1298"/>
      <c r="RLV34" s="1298"/>
      <c r="RLW34" s="1298"/>
      <c r="RLX34" s="1298"/>
      <c r="RLY34" s="1298"/>
      <c r="RLZ34" s="1298"/>
      <c r="RMA34" s="1298"/>
      <c r="RMB34" s="1298"/>
      <c r="RMC34" s="1298"/>
      <c r="RMD34" s="1298"/>
      <c r="RME34" s="1298"/>
      <c r="RMF34" s="1298"/>
      <c r="RMG34" s="1298"/>
      <c r="RMH34" s="1298"/>
      <c r="RMI34" s="1298"/>
      <c r="RMJ34" s="1298"/>
      <c r="RMK34" s="1298"/>
      <c r="RML34" s="1298"/>
      <c r="RMM34" s="1298"/>
      <c r="RMN34" s="1298"/>
      <c r="RMO34" s="1298"/>
      <c r="RMP34" s="1298"/>
      <c r="RMQ34" s="1298"/>
      <c r="RMR34" s="1298"/>
      <c r="RMS34" s="1298"/>
      <c r="RMT34" s="1298"/>
      <c r="RMU34" s="1298"/>
      <c r="RMV34" s="1298"/>
      <c r="RMW34" s="1298"/>
      <c r="RMX34" s="1298"/>
      <c r="RMY34" s="1298"/>
      <c r="RMZ34" s="1298"/>
      <c r="RNA34" s="1298"/>
      <c r="RNB34" s="1298"/>
      <c r="RNC34" s="1298"/>
      <c r="RND34" s="1298"/>
      <c r="RNE34" s="1298"/>
      <c r="RNF34" s="1298"/>
      <c r="RNG34" s="1298"/>
      <c r="RNH34" s="1298"/>
      <c r="RNI34" s="1298"/>
      <c r="RNJ34" s="1298"/>
      <c r="RNK34" s="1298"/>
      <c r="RNL34" s="1298"/>
      <c r="RNM34" s="1298"/>
      <c r="RNN34" s="1298"/>
      <c r="RNO34" s="1298"/>
      <c r="RNP34" s="1298"/>
      <c r="RNQ34" s="1298"/>
      <c r="RNR34" s="1298"/>
      <c r="RNS34" s="1298"/>
      <c r="RNT34" s="1298"/>
      <c r="RNU34" s="1298"/>
      <c r="RNV34" s="1298"/>
      <c r="RNW34" s="1298"/>
      <c r="RNX34" s="1298"/>
      <c r="RNY34" s="1298"/>
      <c r="RNZ34" s="1298"/>
      <c r="ROA34" s="1298"/>
      <c r="ROB34" s="1298"/>
      <c r="ROC34" s="1298"/>
      <c r="ROD34" s="1298"/>
      <c r="ROE34" s="1298"/>
      <c r="ROF34" s="1298"/>
      <c r="ROG34" s="1298"/>
      <c r="ROH34" s="1298"/>
      <c r="ROI34" s="1298"/>
      <c r="ROJ34" s="1298"/>
      <c r="ROK34" s="1298"/>
      <c r="ROL34" s="1298"/>
      <c r="ROM34" s="1298"/>
      <c r="RON34" s="1298"/>
      <c r="ROO34" s="1298"/>
      <c r="ROP34" s="1298"/>
      <c r="ROQ34" s="1298"/>
      <c r="ROR34" s="1298"/>
      <c r="ROS34" s="1298"/>
      <c r="ROT34" s="1298"/>
      <c r="ROU34" s="1298"/>
      <c r="ROV34" s="1298"/>
      <c r="ROW34" s="1298"/>
      <c r="ROX34" s="1298"/>
      <c r="ROY34" s="1298"/>
      <c r="ROZ34" s="1298"/>
      <c r="RPA34" s="1298"/>
      <c r="RPB34" s="1298"/>
      <c r="RPC34" s="1298"/>
      <c r="RPD34" s="1298"/>
      <c r="RPE34" s="1298"/>
      <c r="RPF34" s="1298"/>
      <c r="RPG34" s="1298"/>
      <c r="RPH34" s="1298"/>
      <c r="RPI34" s="1298"/>
      <c r="RPJ34" s="1298"/>
      <c r="RPK34" s="1298"/>
      <c r="RPL34" s="1298"/>
      <c r="RPM34" s="1298"/>
      <c r="RPN34" s="1298"/>
      <c r="RPO34" s="1298"/>
      <c r="RPP34" s="1298"/>
      <c r="RPQ34" s="1298"/>
      <c r="RPR34" s="1298"/>
      <c r="RPS34" s="1298"/>
      <c r="RPT34" s="1298"/>
      <c r="RPU34" s="1298"/>
      <c r="RPV34" s="1298"/>
      <c r="RPW34" s="1298"/>
      <c r="RPX34" s="1298"/>
      <c r="RPY34" s="1298"/>
      <c r="RPZ34" s="1298"/>
      <c r="RQA34" s="1298"/>
      <c r="RQB34" s="1298"/>
      <c r="RQC34" s="1298"/>
      <c r="RQD34" s="1298"/>
      <c r="RQE34" s="1298"/>
      <c r="RQF34" s="1298"/>
      <c r="RQG34" s="1298"/>
      <c r="RQH34" s="1298"/>
      <c r="RQI34" s="1298"/>
      <c r="RQJ34" s="1298"/>
      <c r="RQK34" s="1298"/>
      <c r="RQL34" s="1298"/>
      <c r="RQM34" s="1298"/>
      <c r="RQN34" s="1298"/>
      <c r="RQO34" s="1298"/>
      <c r="RQP34" s="1298"/>
      <c r="RQQ34" s="1298"/>
      <c r="RQR34" s="1298"/>
      <c r="RQS34" s="1298"/>
      <c r="RQT34" s="1298"/>
      <c r="RQU34" s="1298"/>
      <c r="RQV34" s="1298"/>
      <c r="RQW34" s="1298"/>
      <c r="RQX34" s="1298"/>
      <c r="RQY34" s="1298"/>
      <c r="RQZ34" s="1298"/>
      <c r="RRA34" s="1298"/>
      <c r="RRB34" s="1298"/>
      <c r="RRC34" s="1298"/>
      <c r="RRD34" s="1298"/>
      <c r="RRE34" s="1298"/>
      <c r="RRF34" s="1298"/>
      <c r="RRG34" s="1298"/>
      <c r="RRH34" s="1298"/>
      <c r="RRI34" s="1298"/>
      <c r="RRJ34" s="1298"/>
      <c r="RRK34" s="1298"/>
      <c r="RRL34" s="1298"/>
      <c r="RRM34" s="1298"/>
      <c r="RRN34" s="1298"/>
      <c r="RRO34" s="1298"/>
      <c r="RRP34" s="1298"/>
      <c r="RRQ34" s="1298"/>
      <c r="RRR34" s="1298"/>
      <c r="RRS34" s="1298"/>
      <c r="RRT34" s="1298"/>
      <c r="RRU34" s="1298"/>
      <c r="RRV34" s="1298"/>
      <c r="RRW34" s="1298"/>
      <c r="RRX34" s="1298"/>
      <c r="RRY34" s="1298"/>
      <c r="RRZ34" s="1298"/>
      <c r="RSA34" s="1298"/>
      <c r="RSB34" s="1298"/>
      <c r="RSC34" s="1298"/>
      <c r="RSD34" s="1298"/>
      <c r="RSE34" s="1298"/>
      <c r="RSF34" s="1298"/>
      <c r="RSG34" s="1298"/>
      <c r="RSH34" s="1298"/>
      <c r="RSI34" s="1298"/>
      <c r="RSJ34" s="1298"/>
      <c r="RSK34" s="1298"/>
      <c r="RSL34" s="1298"/>
      <c r="RSM34" s="1298"/>
      <c r="RSN34" s="1298"/>
      <c r="RSO34" s="1298"/>
      <c r="RSP34" s="1298"/>
      <c r="RSQ34" s="1298"/>
      <c r="RSR34" s="1298"/>
      <c r="RSS34" s="1298"/>
      <c r="RST34" s="1298"/>
      <c r="RSU34" s="1298"/>
      <c r="RSV34" s="1298"/>
      <c r="RSW34" s="1298"/>
      <c r="RSX34" s="1298"/>
      <c r="RSY34" s="1298"/>
      <c r="RSZ34" s="1298"/>
      <c r="RTA34" s="1298"/>
      <c r="RTB34" s="1298"/>
      <c r="RTC34" s="1298"/>
      <c r="RTD34" s="1298"/>
      <c r="RTE34" s="1298"/>
      <c r="RTF34" s="1298"/>
      <c r="RTG34" s="1298"/>
      <c r="RTH34" s="1298"/>
      <c r="RTI34" s="1298"/>
      <c r="RTJ34" s="1298"/>
      <c r="RTK34" s="1298"/>
      <c r="RTL34" s="1298"/>
      <c r="RTM34" s="1298"/>
      <c r="RTN34" s="1298"/>
      <c r="RTO34" s="1298"/>
      <c r="RTP34" s="1298"/>
      <c r="RTQ34" s="1298"/>
      <c r="RTR34" s="1298"/>
      <c r="RTS34" s="1298"/>
      <c r="RTT34" s="1298"/>
      <c r="RTU34" s="1298"/>
      <c r="RTV34" s="1298"/>
      <c r="RTW34" s="1298"/>
      <c r="RTX34" s="1298"/>
      <c r="RTY34" s="1298"/>
      <c r="RTZ34" s="1298"/>
      <c r="RUA34" s="1298"/>
      <c r="RUB34" s="1298"/>
      <c r="RUC34" s="1298"/>
      <c r="RUD34" s="1298"/>
      <c r="RUE34" s="1298"/>
      <c r="RUF34" s="1298"/>
      <c r="RUG34" s="1298"/>
      <c r="RUH34" s="1298"/>
      <c r="RUI34" s="1298"/>
      <c r="RUJ34" s="1298"/>
      <c r="RUK34" s="1298"/>
      <c r="RUL34" s="1298"/>
      <c r="RUM34" s="1298"/>
      <c r="RUN34" s="1298"/>
      <c r="RUO34" s="1298"/>
      <c r="RUP34" s="1298"/>
      <c r="RUQ34" s="1298"/>
      <c r="RUR34" s="1298"/>
      <c r="RUS34" s="1298"/>
      <c r="RUT34" s="1298"/>
      <c r="RUU34" s="1298"/>
      <c r="RUV34" s="1298"/>
      <c r="RUW34" s="1298"/>
      <c r="RUX34" s="1298"/>
      <c r="RUY34" s="1298"/>
      <c r="RUZ34" s="1298"/>
      <c r="RVA34" s="1298"/>
      <c r="RVB34" s="1298"/>
      <c r="RVC34" s="1298"/>
      <c r="RVD34" s="1298"/>
      <c r="RVE34" s="1298"/>
      <c r="RVF34" s="1298"/>
      <c r="RVG34" s="1298"/>
      <c r="RVH34" s="1298"/>
      <c r="RVI34" s="1298"/>
      <c r="RVJ34" s="1298"/>
      <c r="RVK34" s="1298"/>
      <c r="RVL34" s="1298"/>
      <c r="RVM34" s="1298"/>
      <c r="RVN34" s="1298"/>
      <c r="RVO34" s="1298"/>
      <c r="RVP34" s="1298"/>
      <c r="RVQ34" s="1298"/>
      <c r="RVR34" s="1298"/>
      <c r="RVS34" s="1298"/>
      <c r="RVT34" s="1298"/>
      <c r="RVU34" s="1298"/>
      <c r="RVV34" s="1298"/>
      <c r="RVW34" s="1298"/>
      <c r="RVX34" s="1298"/>
      <c r="RVY34" s="1298"/>
      <c r="RVZ34" s="1298"/>
      <c r="RWA34" s="1298"/>
      <c r="RWB34" s="1298"/>
      <c r="RWC34" s="1298"/>
      <c r="RWD34" s="1298"/>
      <c r="RWE34" s="1298"/>
      <c r="RWF34" s="1298"/>
      <c r="RWG34" s="1298"/>
      <c r="RWH34" s="1298"/>
      <c r="RWI34" s="1298"/>
      <c r="RWJ34" s="1298"/>
      <c r="RWK34" s="1298"/>
      <c r="RWL34" s="1298"/>
      <c r="RWM34" s="1298"/>
      <c r="RWN34" s="1298"/>
      <c r="RWO34" s="1298"/>
      <c r="RWP34" s="1298"/>
      <c r="RWQ34" s="1298"/>
      <c r="RWR34" s="1298"/>
      <c r="RWS34" s="1298"/>
      <c r="RWT34" s="1298"/>
      <c r="RWU34" s="1298"/>
      <c r="RWV34" s="1298"/>
      <c r="RWW34" s="1298"/>
      <c r="RWX34" s="1298"/>
      <c r="RWY34" s="1298"/>
      <c r="RWZ34" s="1298"/>
      <c r="RXA34" s="1298"/>
      <c r="RXB34" s="1298"/>
      <c r="RXC34" s="1298"/>
      <c r="RXD34" s="1298"/>
      <c r="RXE34" s="1298"/>
      <c r="RXF34" s="1298"/>
      <c r="RXG34" s="1298"/>
      <c r="RXH34" s="1298"/>
      <c r="RXI34" s="1298"/>
      <c r="RXJ34" s="1298"/>
      <c r="RXK34" s="1298"/>
      <c r="RXL34" s="1298"/>
      <c r="RXM34" s="1298"/>
      <c r="RXN34" s="1298"/>
      <c r="RXO34" s="1298"/>
      <c r="RXP34" s="1298"/>
      <c r="RXQ34" s="1298"/>
      <c r="RXR34" s="1298"/>
      <c r="RXS34" s="1298"/>
      <c r="RXT34" s="1298"/>
      <c r="RXU34" s="1298"/>
      <c r="RXV34" s="1298"/>
      <c r="RXW34" s="1298"/>
      <c r="RXX34" s="1298"/>
      <c r="RXY34" s="1298"/>
      <c r="RXZ34" s="1298"/>
      <c r="RYA34" s="1298"/>
      <c r="RYB34" s="1298"/>
      <c r="RYC34" s="1298"/>
      <c r="RYD34" s="1298"/>
      <c r="RYE34" s="1298"/>
      <c r="RYF34" s="1298"/>
      <c r="RYG34" s="1298"/>
      <c r="RYH34" s="1298"/>
      <c r="RYI34" s="1298"/>
      <c r="RYJ34" s="1298"/>
      <c r="RYK34" s="1298"/>
      <c r="RYL34" s="1298"/>
      <c r="RYM34" s="1298"/>
      <c r="RYN34" s="1298"/>
      <c r="RYO34" s="1298"/>
      <c r="RYP34" s="1298"/>
      <c r="RYQ34" s="1298"/>
      <c r="RYR34" s="1298"/>
      <c r="RYS34" s="1298"/>
      <c r="RYT34" s="1298"/>
      <c r="RYU34" s="1298"/>
      <c r="RYV34" s="1298"/>
      <c r="RYW34" s="1298"/>
      <c r="RYX34" s="1298"/>
      <c r="RYY34" s="1298"/>
      <c r="RYZ34" s="1298"/>
      <c r="RZA34" s="1298"/>
      <c r="RZB34" s="1298"/>
      <c r="RZC34" s="1298"/>
      <c r="RZD34" s="1298"/>
      <c r="RZE34" s="1298"/>
      <c r="RZF34" s="1298"/>
      <c r="RZG34" s="1298"/>
      <c r="RZH34" s="1298"/>
      <c r="RZI34" s="1298"/>
      <c r="RZJ34" s="1298"/>
      <c r="RZK34" s="1298"/>
      <c r="RZL34" s="1298"/>
      <c r="RZM34" s="1298"/>
      <c r="RZN34" s="1298"/>
      <c r="RZO34" s="1298"/>
      <c r="RZP34" s="1298"/>
      <c r="RZQ34" s="1298"/>
      <c r="RZR34" s="1298"/>
      <c r="RZS34" s="1298"/>
      <c r="RZT34" s="1298"/>
      <c r="RZU34" s="1298"/>
      <c r="RZV34" s="1298"/>
      <c r="RZW34" s="1298"/>
      <c r="RZX34" s="1298"/>
      <c r="RZY34" s="1298"/>
      <c r="RZZ34" s="1298"/>
      <c r="SAA34" s="1298"/>
      <c r="SAB34" s="1298"/>
      <c r="SAC34" s="1298"/>
      <c r="SAD34" s="1298"/>
      <c r="SAE34" s="1298"/>
      <c r="SAF34" s="1298"/>
      <c r="SAG34" s="1298"/>
      <c r="SAH34" s="1298"/>
      <c r="SAI34" s="1298"/>
      <c r="SAJ34" s="1298"/>
      <c r="SAK34" s="1298"/>
      <c r="SAL34" s="1298"/>
      <c r="SAM34" s="1298"/>
      <c r="SAN34" s="1298"/>
      <c r="SAO34" s="1298"/>
      <c r="SAP34" s="1298"/>
      <c r="SAQ34" s="1298"/>
      <c r="SAR34" s="1298"/>
      <c r="SAS34" s="1298"/>
      <c r="SAT34" s="1298"/>
      <c r="SAU34" s="1298"/>
      <c r="SAV34" s="1298"/>
      <c r="SAW34" s="1298"/>
      <c r="SAX34" s="1298"/>
      <c r="SAY34" s="1298"/>
      <c r="SAZ34" s="1298"/>
      <c r="SBA34" s="1298"/>
      <c r="SBB34" s="1298"/>
      <c r="SBC34" s="1298"/>
      <c r="SBD34" s="1298"/>
      <c r="SBE34" s="1298"/>
      <c r="SBF34" s="1298"/>
      <c r="SBG34" s="1298"/>
      <c r="SBH34" s="1298"/>
      <c r="SBI34" s="1298"/>
      <c r="SBJ34" s="1298"/>
      <c r="SBK34" s="1298"/>
      <c r="SBL34" s="1298"/>
      <c r="SBM34" s="1298"/>
      <c r="SBN34" s="1298"/>
      <c r="SBO34" s="1298"/>
      <c r="SBP34" s="1298"/>
      <c r="SBQ34" s="1298"/>
      <c r="SBR34" s="1298"/>
      <c r="SBS34" s="1298"/>
      <c r="SBT34" s="1298"/>
      <c r="SBU34" s="1298"/>
      <c r="SBV34" s="1298"/>
      <c r="SBW34" s="1298"/>
      <c r="SBX34" s="1298"/>
      <c r="SBY34" s="1298"/>
      <c r="SBZ34" s="1298"/>
      <c r="SCA34" s="1298"/>
      <c r="SCB34" s="1298"/>
      <c r="SCC34" s="1298"/>
      <c r="SCD34" s="1298"/>
      <c r="SCE34" s="1298"/>
      <c r="SCF34" s="1298"/>
      <c r="SCG34" s="1298"/>
      <c r="SCH34" s="1298"/>
      <c r="SCI34" s="1298"/>
      <c r="SCJ34" s="1298"/>
      <c r="SCK34" s="1298"/>
      <c r="SCL34" s="1298"/>
      <c r="SCM34" s="1298"/>
      <c r="SCN34" s="1298"/>
      <c r="SCO34" s="1298"/>
      <c r="SCP34" s="1298"/>
      <c r="SCQ34" s="1298"/>
      <c r="SCR34" s="1298"/>
      <c r="SCS34" s="1298"/>
      <c r="SCT34" s="1298"/>
      <c r="SCU34" s="1298"/>
      <c r="SCV34" s="1298"/>
      <c r="SCW34" s="1298"/>
      <c r="SCX34" s="1298"/>
      <c r="SCY34" s="1298"/>
      <c r="SCZ34" s="1298"/>
      <c r="SDA34" s="1298"/>
      <c r="SDB34" s="1298"/>
      <c r="SDC34" s="1298"/>
      <c r="SDD34" s="1298"/>
      <c r="SDE34" s="1298"/>
      <c r="SDF34" s="1298"/>
      <c r="SDG34" s="1298"/>
      <c r="SDH34" s="1298"/>
      <c r="SDI34" s="1298"/>
      <c r="SDJ34" s="1298"/>
      <c r="SDK34" s="1298"/>
      <c r="SDL34" s="1298"/>
      <c r="SDM34" s="1298"/>
      <c r="SDN34" s="1298"/>
      <c r="SDO34" s="1298"/>
      <c r="SDP34" s="1298"/>
      <c r="SDQ34" s="1298"/>
      <c r="SDR34" s="1298"/>
      <c r="SDS34" s="1298"/>
      <c r="SDT34" s="1298"/>
      <c r="SDU34" s="1298"/>
      <c r="SDV34" s="1298"/>
      <c r="SDW34" s="1298"/>
      <c r="SDX34" s="1298"/>
      <c r="SDY34" s="1298"/>
      <c r="SDZ34" s="1298"/>
      <c r="SEA34" s="1298"/>
      <c r="SEB34" s="1298"/>
      <c r="SEC34" s="1298"/>
      <c r="SED34" s="1298"/>
      <c r="SEE34" s="1298"/>
      <c r="SEF34" s="1298"/>
      <c r="SEG34" s="1298"/>
      <c r="SEH34" s="1298"/>
      <c r="SEI34" s="1298"/>
      <c r="SEJ34" s="1298"/>
      <c r="SEK34" s="1298"/>
      <c r="SEL34" s="1298"/>
      <c r="SEM34" s="1298"/>
      <c r="SEN34" s="1298"/>
      <c r="SEO34" s="1298"/>
      <c r="SEP34" s="1298"/>
      <c r="SEQ34" s="1298"/>
      <c r="SER34" s="1298"/>
      <c r="SES34" s="1298"/>
      <c r="SET34" s="1298"/>
      <c r="SEU34" s="1298"/>
      <c r="SEV34" s="1298"/>
      <c r="SEW34" s="1298"/>
      <c r="SEX34" s="1298"/>
      <c r="SEY34" s="1298"/>
      <c r="SEZ34" s="1298"/>
      <c r="SFA34" s="1298"/>
      <c r="SFB34" s="1298"/>
      <c r="SFC34" s="1298"/>
      <c r="SFD34" s="1298"/>
      <c r="SFE34" s="1298"/>
      <c r="SFF34" s="1298"/>
      <c r="SFG34" s="1298"/>
      <c r="SFH34" s="1298"/>
      <c r="SFI34" s="1298"/>
      <c r="SFJ34" s="1298"/>
      <c r="SFK34" s="1298"/>
      <c r="SFL34" s="1298"/>
      <c r="SFM34" s="1298"/>
      <c r="SFN34" s="1298"/>
      <c r="SFO34" s="1298"/>
      <c r="SFP34" s="1298"/>
      <c r="SFQ34" s="1298"/>
      <c r="SFR34" s="1298"/>
      <c r="SFS34" s="1298"/>
      <c r="SFT34" s="1298"/>
      <c r="SFU34" s="1298"/>
      <c r="SFV34" s="1298"/>
      <c r="SFW34" s="1298"/>
      <c r="SFX34" s="1298"/>
      <c r="SFY34" s="1298"/>
      <c r="SFZ34" s="1298"/>
      <c r="SGA34" s="1298"/>
      <c r="SGB34" s="1298"/>
      <c r="SGC34" s="1298"/>
      <c r="SGD34" s="1298"/>
      <c r="SGE34" s="1298"/>
      <c r="SGF34" s="1298"/>
      <c r="SGG34" s="1298"/>
      <c r="SGH34" s="1298"/>
      <c r="SGI34" s="1298"/>
      <c r="SGJ34" s="1298"/>
      <c r="SGK34" s="1298"/>
      <c r="SGL34" s="1298"/>
      <c r="SGM34" s="1298"/>
      <c r="SGN34" s="1298"/>
      <c r="SGO34" s="1298"/>
      <c r="SGP34" s="1298"/>
      <c r="SGQ34" s="1298"/>
      <c r="SGR34" s="1298"/>
      <c r="SGS34" s="1298"/>
      <c r="SGT34" s="1298"/>
      <c r="SGU34" s="1298"/>
      <c r="SGV34" s="1298"/>
      <c r="SGW34" s="1298"/>
      <c r="SGX34" s="1298"/>
      <c r="SGY34" s="1298"/>
      <c r="SGZ34" s="1298"/>
      <c r="SHA34" s="1298"/>
      <c r="SHB34" s="1298"/>
      <c r="SHC34" s="1298"/>
      <c r="SHD34" s="1298"/>
      <c r="SHE34" s="1298"/>
      <c r="SHF34" s="1298"/>
      <c r="SHG34" s="1298"/>
      <c r="SHH34" s="1298"/>
      <c r="SHI34" s="1298"/>
      <c r="SHJ34" s="1298"/>
      <c r="SHK34" s="1298"/>
      <c r="SHL34" s="1298"/>
      <c r="SHM34" s="1298"/>
      <c r="SHN34" s="1298"/>
      <c r="SHO34" s="1298"/>
      <c r="SHP34" s="1298"/>
      <c r="SHQ34" s="1298"/>
      <c r="SHR34" s="1298"/>
      <c r="SHS34" s="1298"/>
      <c r="SHT34" s="1298"/>
      <c r="SHU34" s="1298"/>
      <c r="SHV34" s="1298"/>
      <c r="SHW34" s="1298"/>
      <c r="SHX34" s="1298"/>
      <c r="SHY34" s="1298"/>
      <c r="SHZ34" s="1298"/>
      <c r="SIA34" s="1298"/>
      <c r="SIB34" s="1298"/>
      <c r="SIC34" s="1298"/>
      <c r="SID34" s="1298"/>
      <c r="SIE34" s="1298"/>
      <c r="SIF34" s="1298"/>
      <c r="SIG34" s="1298"/>
      <c r="SIH34" s="1298"/>
      <c r="SII34" s="1298"/>
      <c r="SIJ34" s="1298"/>
      <c r="SIK34" s="1298"/>
      <c r="SIL34" s="1298"/>
      <c r="SIM34" s="1298"/>
      <c r="SIN34" s="1298"/>
      <c r="SIO34" s="1298"/>
      <c r="SIP34" s="1298"/>
      <c r="SIQ34" s="1298"/>
      <c r="SIR34" s="1298"/>
      <c r="SIS34" s="1298"/>
      <c r="SIT34" s="1298"/>
      <c r="SIU34" s="1298"/>
      <c r="SIV34" s="1298"/>
      <c r="SIW34" s="1298"/>
      <c r="SIX34" s="1298"/>
      <c r="SIY34" s="1298"/>
      <c r="SIZ34" s="1298"/>
      <c r="SJA34" s="1298"/>
      <c r="SJB34" s="1298"/>
      <c r="SJC34" s="1298"/>
      <c r="SJD34" s="1298"/>
      <c r="SJE34" s="1298"/>
      <c r="SJF34" s="1298"/>
      <c r="SJG34" s="1298"/>
      <c r="SJH34" s="1298"/>
      <c r="SJI34" s="1298"/>
      <c r="SJJ34" s="1298"/>
      <c r="SJK34" s="1298"/>
      <c r="SJL34" s="1298"/>
      <c r="SJM34" s="1298"/>
      <c r="SJN34" s="1298"/>
      <c r="SJO34" s="1298"/>
      <c r="SJP34" s="1298"/>
      <c r="SJQ34" s="1298"/>
      <c r="SJR34" s="1298"/>
      <c r="SJS34" s="1298"/>
      <c r="SJT34" s="1298"/>
      <c r="SJU34" s="1298"/>
      <c r="SJV34" s="1298"/>
      <c r="SJW34" s="1298"/>
      <c r="SJX34" s="1298"/>
      <c r="SJY34" s="1298"/>
      <c r="SJZ34" s="1298"/>
      <c r="SKA34" s="1298"/>
      <c r="SKB34" s="1298"/>
      <c r="SKC34" s="1298"/>
      <c r="SKD34" s="1298"/>
      <c r="SKE34" s="1298"/>
      <c r="SKF34" s="1298"/>
      <c r="SKG34" s="1298"/>
      <c r="SKH34" s="1298"/>
      <c r="SKI34" s="1298"/>
      <c r="SKJ34" s="1298"/>
      <c r="SKK34" s="1298"/>
      <c r="SKL34" s="1298"/>
      <c r="SKM34" s="1298"/>
      <c r="SKN34" s="1298"/>
      <c r="SKO34" s="1298"/>
      <c r="SKP34" s="1298"/>
      <c r="SKQ34" s="1298"/>
      <c r="SKR34" s="1298"/>
      <c r="SKS34" s="1298"/>
      <c r="SKT34" s="1298"/>
      <c r="SKU34" s="1298"/>
      <c r="SKV34" s="1298"/>
      <c r="SKW34" s="1298"/>
      <c r="SKX34" s="1298"/>
      <c r="SKY34" s="1298"/>
      <c r="SKZ34" s="1298"/>
      <c r="SLA34" s="1298"/>
      <c r="SLB34" s="1298"/>
      <c r="SLC34" s="1298"/>
      <c r="SLD34" s="1298"/>
      <c r="SLE34" s="1298"/>
      <c r="SLF34" s="1298"/>
      <c r="SLG34" s="1298"/>
      <c r="SLH34" s="1298"/>
      <c r="SLI34" s="1298"/>
      <c r="SLJ34" s="1298"/>
      <c r="SLK34" s="1298"/>
      <c r="SLL34" s="1298"/>
      <c r="SLM34" s="1298"/>
      <c r="SLN34" s="1298"/>
      <c r="SLO34" s="1298"/>
      <c r="SLP34" s="1298"/>
      <c r="SLQ34" s="1298"/>
      <c r="SLR34" s="1298"/>
      <c r="SLS34" s="1298"/>
      <c r="SLT34" s="1298"/>
      <c r="SLU34" s="1298"/>
      <c r="SLV34" s="1298"/>
      <c r="SLW34" s="1298"/>
      <c r="SLX34" s="1298"/>
      <c r="SLY34" s="1298"/>
      <c r="SLZ34" s="1298"/>
      <c r="SMA34" s="1298"/>
      <c r="SMB34" s="1298"/>
      <c r="SMC34" s="1298"/>
      <c r="SMD34" s="1298"/>
      <c r="SME34" s="1298"/>
      <c r="SMF34" s="1298"/>
      <c r="SMG34" s="1298"/>
      <c r="SMH34" s="1298"/>
      <c r="SMI34" s="1298"/>
      <c r="SMJ34" s="1298"/>
      <c r="SMK34" s="1298"/>
      <c r="SML34" s="1298"/>
      <c r="SMM34" s="1298"/>
      <c r="SMN34" s="1298"/>
      <c r="SMO34" s="1298"/>
      <c r="SMP34" s="1298"/>
      <c r="SMQ34" s="1298"/>
      <c r="SMR34" s="1298"/>
      <c r="SMS34" s="1298"/>
      <c r="SMT34" s="1298"/>
      <c r="SMU34" s="1298"/>
      <c r="SMV34" s="1298"/>
      <c r="SMW34" s="1298"/>
      <c r="SMX34" s="1298"/>
      <c r="SMY34" s="1298"/>
      <c r="SMZ34" s="1298"/>
      <c r="SNA34" s="1298"/>
      <c r="SNB34" s="1298"/>
      <c r="SNC34" s="1298"/>
      <c r="SND34" s="1298"/>
      <c r="SNE34" s="1298"/>
      <c r="SNF34" s="1298"/>
      <c r="SNG34" s="1298"/>
      <c r="SNH34" s="1298"/>
      <c r="SNI34" s="1298"/>
      <c r="SNJ34" s="1298"/>
      <c r="SNK34" s="1298"/>
      <c r="SNL34" s="1298"/>
      <c r="SNM34" s="1298"/>
      <c r="SNN34" s="1298"/>
      <c r="SNO34" s="1298"/>
      <c r="SNP34" s="1298"/>
      <c r="SNQ34" s="1298"/>
      <c r="SNR34" s="1298"/>
      <c r="SNS34" s="1298"/>
      <c r="SNT34" s="1298"/>
      <c r="SNU34" s="1298"/>
      <c r="SNV34" s="1298"/>
      <c r="SNW34" s="1298"/>
      <c r="SNX34" s="1298"/>
      <c r="SNY34" s="1298"/>
      <c r="SNZ34" s="1298"/>
      <c r="SOA34" s="1298"/>
      <c r="SOB34" s="1298"/>
      <c r="SOC34" s="1298"/>
      <c r="SOD34" s="1298"/>
      <c r="SOE34" s="1298"/>
      <c r="SOF34" s="1298"/>
      <c r="SOG34" s="1298"/>
      <c r="SOH34" s="1298"/>
      <c r="SOI34" s="1298"/>
      <c r="SOJ34" s="1298"/>
      <c r="SOK34" s="1298"/>
      <c r="SOL34" s="1298"/>
      <c r="SOM34" s="1298"/>
      <c r="SON34" s="1298"/>
      <c r="SOO34" s="1298"/>
      <c r="SOP34" s="1298"/>
      <c r="SOQ34" s="1298"/>
      <c r="SOR34" s="1298"/>
      <c r="SOS34" s="1298"/>
      <c r="SOT34" s="1298"/>
      <c r="SOU34" s="1298"/>
      <c r="SOV34" s="1298"/>
      <c r="SOW34" s="1298"/>
      <c r="SOX34" s="1298"/>
      <c r="SOY34" s="1298"/>
      <c r="SOZ34" s="1298"/>
      <c r="SPA34" s="1298"/>
      <c r="SPB34" s="1298"/>
      <c r="SPC34" s="1298"/>
      <c r="SPD34" s="1298"/>
      <c r="SPE34" s="1298"/>
      <c r="SPF34" s="1298"/>
      <c r="SPG34" s="1298"/>
      <c r="SPH34" s="1298"/>
      <c r="SPI34" s="1298"/>
      <c r="SPJ34" s="1298"/>
      <c r="SPK34" s="1298"/>
      <c r="SPL34" s="1298"/>
      <c r="SPM34" s="1298"/>
      <c r="SPN34" s="1298"/>
      <c r="SPO34" s="1298"/>
      <c r="SPP34" s="1298"/>
      <c r="SPQ34" s="1298"/>
      <c r="SPR34" s="1298"/>
      <c r="SPS34" s="1298"/>
      <c r="SPT34" s="1298"/>
      <c r="SPU34" s="1298"/>
      <c r="SPV34" s="1298"/>
      <c r="SPW34" s="1298"/>
      <c r="SPX34" s="1298"/>
      <c r="SPY34" s="1298"/>
      <c r="SPZ34" s="1298"/>
      <c r="SQA34" s="1298"/>
      <c r="SQB34" s="1298"/>
      <c r="SQC34" s="1298"/>
      <c r="SQD34" s="1298"/>
      <c r="SQE34" s="1298"/>
      <c r="SQF34" s="1298"/>
      <c r="SQG34" s="1298"/>
      <c r="SQH34" s="1298"/>
      <c r="SQI34" s="1298"/>
      <c r="SQJ34" s="1298"/>
      <c r="SQK34" s="1298"/>
      <c r="SQL34" s="1298"/>
      <c r="SQM34" s="1298"/>
      <c r="SQN34" s="1298"/>
      <c r="SQO34" s="1298"/>
      <c r="SQP34" s="1298"/>
      <c r="SQQ34" s="1298"/>
      <c r="SQR34" s="1298"/>
      <c r="SQS34" s="1298"/>
      <c r="SQT34" s="1298"/>
      <c r="SQU34" s="1298"/>
      <c r="SQV34" s="1298"/>
      <c r="SQW34" s="1298"/>
      <c r="SQX34" s="1298"/>
      <c r="SQY34" s="1298"/>
      <c r="SQZ34" s="1298"/>
      <c r="SRA34" s="1298"/>
      <c r="SRB34" s="1298"/>
      <c r="SRC34" s="1298"/>
      <c r="SRD34" s="1298"/>
      <c r="SRE34" s="1298"/>
      <c r="SRF34" s="1298"/>
      <c r="SRG34" s="1298"/>
      <c r="SRH34" s="1298"/>
      <c r="SRI34" s="1298"/>
      <c r="SRJ34" s="1298"/>
      <c r="SRK34" s="1298"/>
      <c r="SRL34" s="1298"/>
      <c r="SRM34" s="1298"/>
      <c r="SRN34" s="1298"/>
      <c r="SRO34" s="1298"/>
      <c r="SRP34" s="1298"/>
      <c r="SRQ34" s="1298"/>
      <c r="SRR34" s="1298"/>
      <c r="SRS34" s="1298"/>
      <c r="SRT34" s="1298"/>
      <c r="SRU34" s="1298"/>
      <c r="SRV34" s="1298"/>
      <c r="SRW34" s="1298"/>
      <c r="SRX34" s="1298"/>
      <c r="SRY34" s="1298"/>
      <c r="SRZ34" s="1298"/>
      <c r="SSA34" s="1298"/>
      <c r="SSB34" s="1298"/>
      <c r="SSC34" s="1298"/>
      <c r="SSD34" s="1298"/>
      <c r="SSE34" s="1298"/>
      <c r="SSF34" s="1298"/>
      <c r="SSG34" s="1298"/>
      <c r="SSH34" s="1298"/>
      <c r="SSI34" s="1298"/>
      <c r="SSJ34" s="1298"/>
      <c r="SSK34" s="1298"/>
      <c r="SSL34" s="1298"/>
      <c r="SSM34" s="1298"/>
      <c r="SSN34" s="1298"/>
      <c r="SSO34" s="1298"/>
      <c r="SSP34" s="1298"/>
      <c r="SSQ34" s="1298"/>
      <c r="SSR34" s="1298"/>
      <c r="SSS34" s="1298"/>
      <c r="SST34" s="1298"/>
      <c r="SSU34" s="1298"/>
      <c r="SSV34" s="1298"/>
      <c r="SSW34" s="1298"/>
      <c r="SSX34" s="1298"/>
      <c r="SSY34" s="1298"/>
      <c r="SSZ34" s="1298"/>
      <c r="STA34" s="1298"/>
      <c r="STB34" s="1298"/>
      <c r="STC34" s="1298"/>
      <c r="STD34" s="1298"/>
      <c r="STE34" s="1298"/>
      <c r="STF34" s="1298"/>
      <c r="STG34" s="1298"/>
      <c r="STH34" s="1298"/>
      <c r="STI34" s="1298"/>
      <c r="STJ34" s="1298"/>
      <c r="STK34" s="1298"/>
      <c r="STL34" s="1298"/>
      <c r="STM34" s="1298"/>
      <c r="STN34" s="1298"/>
      <c r="STO34" s="1298"/>
      <c r="STP34" s="1298"/>
      <c r="STQ34" s="1298"/>
      <c r="STR34" s="1298"/>
      <c r="STS34" s="1298"/>
      <c r="STT34" s="1298"/>
      <c r="STU34" s="1298"/>
      <c r="STV34" s="1298"/>
      <c r="STW34" s="1298"/>
      <c r="STX34" s="1298"/>
      <c r="STY34" s="1298"/>
      <c r="STZ34" s="1298"/>
      <c r="SUA34" s="1298"/>
      <c r="SUB34" s="1298"/>
      <c r="SUC34" s="1298"/>
      <c r="SUD34" s="1298"/>
      <c r="SUE34" s="1298"/>
      <c r="SUF34" s="1298"/>
      <c r="SUG34" s="1298"/>
      <c r="SUH34" s="1298"/>
      <c r="SUI34" s="1298"/>
      <c r="SUJ34" s="1298"/>
      <c r="SUK34" s="1298"/>
      <c r="SUL34" s="1298"/>
      <c r="SUM34" s="1298"/>
      <c r="SUN34" s="1298"/>
      <c r="SUO34" s="1298"/>
      <c r="SUP34" s="1298"/>
      <c r="SUQ34" s="1298"/>
      <c r="SUR34" s="1298"/>
      <c r="SUS34" s="1298"/>
      <c r="SUT34" s="1298"/>
      <c r="SUU34" s="1298"/>
      <c r="SUV34" s="1298"/>
      <c r="SUW34" s="1298"/>
      <c r="SUX34" s="1298"/>
      <c r="SUY34" s="1298"/>
      <c r="SUZ34" s="1298"/>
      <c r="SVA34" s="1298"/>
      <c r="SVB34" s="1298"/>
      <c r="SVC34" s="1298"/>
      <c r="SVD34" s="1298"/>
      <c r="SVE34" s="1298"/>
      <c r="SVF34" s="1298"/>
      <c r="SVG34" s="1298"/>
      <c r="SVH34" s="1298"/>
      <c r="SVI34" s="1298"/>
      <c r="SVJ34" s="1298"/>
      <c r="SVK34" s="1298"/>
      <c r="SVL34" s="1298"/>
      <c r="SVM34" s="1298"/>
      <c r="SVN34" s="1298"/>
      <c r="SVO34" s="1298"/>
      <c r="SVP34" s="1298"/>
      <c r="SVQ34" s="1298"/>
      <c r="SVR34" s="1298"/>
      <c r="SVS34" s="1298"/>
      <c r="SVT34" s="1298"/>
      <c r="SVU34" s="1298"/>
      <c r="SVV34" s="1298"/>
      <c r="SVW34" s="1298"/>
      <c r="SVX34" s="1298"/>
      <c r="SVY34" s="1298"/>
      <c r="SVZ34" s="1298"/>
      <c r="SWA34" s="1298"/>
      <c r="SWB34" s="1298"/>
      <c r="SWC34" s="1298"/>
      <c r="SWD34" s="1298"/>
      <c r="SWE34" s="1298"/>
      <c r="SWF34" s="1298"/>
      <c r="SWG34" s="1298"/>
      <c r="SWH34" s="1298"/>
      <c r="SWI34" s="1298"/>
      <c r="SWJ34" s="1298"/>
      <c r="SWK34" s="1298"/>
      <c r="SWL34" s="1298"/>
      <c r="SWM34" s="1298"/>
      <c r="SWN34" s="1298"/>
      <c r="SWO34" s="1298"/>
      <c r="SWP34" s="1298"/>
      <c r="SWQ34" s="1298"/>
      <c r="SWR34" s="1298"/>
      <c r="SWS34" s="1298"/>
      <c r="SWT34" s="1298"/>
      <c r="SWU34" s="1298"/>
      <c r="SWV34" s="1298"/>
      <c r="SWW34" s="1298"/>
      <c r="SWX34" s="1298"/>
      <c r="SWY34" s="1298"/>
      <c r="SWZ34" s="1298"/>
      <c r="SXA34" s="1298"/>
      <c r="SXB34" s="1298"/>
      <c r="SXC34" s="1298"/>
      <c r="SXD34" s="1298"/>
      <c r="SXE34" s="1298"/>
      <c r="SXF34" s="1298"/>
      <c r="SXG34" s="1298"/>
      <c r="SXH34" s="1298"/>
      <c r="SXI34" s="1298"/>
      <c r="SXJ34" s="1298"/>
      <c r="SXK34" s="1298"/>
      <c r="SXL34" s="1298"/>
      <c r="SXM34" s="1298"/>
      <c r="SXN34" s="1298"/>
      <c r="SXO34" s="1298"/>
      <c r="SXP34" s="1298"/>
      <c r="SXQ34" s="1298"/>
      <c r="SXR34" s="1298"/>
      <c r="SXS34" s="1298"/>
      <c r="SXT34" s="1298"/>
      <c r="SXU34" s="1298"/>
      <c r="SXV34" s="1298"/>
      <c r="SXW34" s="1298"/>
      <c r="SXX34" s="1298"/>
      <c r="SXY34" s="1298"/>
      <c r="SXZ34" s="1298"/>
      <c r="SYA34" s="1298"/>
      <c r="SYB34" s="1298"/>
      <c r="SYC34" s="1298"/>
      <c r="SYD34" s="1298"/>
      <c r="SYE34" s="1298"/>
      <c r="SYF34" s="1298"/>
      <c r="SYG34" s="1298"/>
      <c r="SYH34" s="1298"/>
      <c r="SYI34" s="1298"/>
      <c r="SYJ34" s="1298"/>
      <c r="SYK34" s="1298"/>
      <c r="SYL34" s="1298"/>
      <c r="SYM34" s="1298"/>
      <c r="SYN34" s="1298"/>
      <c r="SYO34" s="1298"/>
      <c r="SYP34" s="1298"/>
      <c r="SYQ34" s="1298"/>
      <c r="SYR34" s="1298"/>
      <c r="SYS34" s="1298"/>
      <c r="SYT34" s="1298"/>
      <c r="SYU34" s="1298"/>
      <c r="SYV34" s="1298"/>
      <c r="SYW34" s="1298"/>
      <c r="SYX34" s="1298"/>
      <c r="SYY34" s="1298"/>
      <c r="SYZ34" s="1298"/>
      <c r="SZA34" s="1298"/>
      <c r="SZB34" s="1298"/>
      <c r="SZC34" s="1298"/>
      <c r="SZD34" s="1298"/>
      <c r="SZE34" s="1298"/>
      <c r="SZF34" s="1298"/>
      <c r="SZG34" s="1298"/>
      <c r="SZH34" s="1298"/>
      <c r="SZI34" s="1298"/>
      <c r="SZJ34" s="1298"/>
      <c r="SZK34" s="1298"/>
      <c r="SZL34" s="1298"/>
      <c r="SZM34" s="1298"/>
      <c r="SZN34" s="1298"/>
      <c r="SZO34" s="1298"/>
      <c r="SZP34" s="1298"/>
      <c r="SZQ34" s="1298"/>
      <c r="SZR34" s="1298"/>
      <c r="SZS34" s="1298"/>
      <c r="SZT34" s="1298"/>
      <c r="SZU34" s="1298"/>
      <c r="SZV34" s="1298"/>
      <c r="SZW34" s="1298"/>
      <c r="SZX34" s="1298"/>
      <c r="SZY34" s="1298"/>
      <c r="SZZ34" s="1298"/>
      <c r="TAA34" s="1298"/>
      <c r="TAB34" s="1298"/>
      <c r="TAC34" s="1298"/>
      <c r="TAD34" s="1298"/>
      <c r="TAE34" s="1298"/>
      <c r="TAF34" s="1298"/>
      <c r="TAG34" s="1298"/>
      <c r="TAH34" s="1298"/>
      <c r="TAI34" s="1298"/>
      <c r="TAJ34" s="1298"/>
      <c r="TAK34" s="1298"/>
      <c r="TAL34" s="1298"/>
      <c r="TAM34" s="1298"/>
      <c r="TAN34" s="1298"/>
      <c r="TAO34" s="1298"/>
      <c r="TAP34" s="1298"/>
      <c r="TAQ34" s="1298"/>
      <c r="TAR34" s="1298"/>
      <c r="TAS34" s="1298"/>
      <c r="TAT34" s="1298"/>
      <c r="TAU34" s="1298"/>
      <c r="TAV34" s="1298"/>
      <c r="TAW34" s="1298"/>
      <c r="TAX34" s="1298"/>
      <c r="TAY34" s="1298"/>
      <c r="TAZ34" s="1298"/>
      <c r="TBA34" s="1298"/>
      <c r="TBB34" s="1298"/>
      <c r="TBC34" s="1298"/>
      <c r="TBD34" s="1298"/>
      <c r="TBE34" s="1298"/>
      <c r="TBF34" s="1298"/>
      <c r="TBG34" s="1298"/>
      <c r="TBH34" s="1298"/>
      <c r="TBI34" s="1298"/>
      <c r="TBJ34" s="1298"/>
      <c r="TBK34" s="1298"/>
      <c r="TBL34" s="1298"/>
      <c r="TBM34" s="1298"/>
      <c r="TBN34" s="1298"/>
      <c r="TBO34" s="1298"/>
      <c r="TBP34" s="1298"/>
      <c r="TBQ34" s="1298"/>
      <c r="TBR34" s="1298"/>
      <c r="TBS34" s="1298"/>
      <c r="TBT34" s="1298"/>
      <c r="TBU34" s="1298"/>
      <c r="TBV34" s="1298"/>
      <c r="TBW34" s="1298"/>
      <c r="TBX34" s="1298"/>
      <c r="TBY34" s="1298"/>
      <c r="TBZ34" s="1298"/>
      <c r="TCA34" s="1298"/>
      <c r="TCB34" s="1298"/>
      <c r="TCC34" s="1298"/>
      <c r="TCD34" s="1298"/>
      <c r="TCE34" s="1298"/>
      <c r="TCF34" s="1298"/>
      <c r="TCG34" s="1298"/>
      <c r="TCH34" s="1298"/>
      <c r="TCI34" s="1298"/>
      <c r="TCJ34" s="1298"/>
      <c r="TCK34" s="1298"/>
      <c r="TCL34" s="1298"/>
      <c r="TCM34" s="1298"/>
      <c r="TCN34" s="1298"/>
      <c r="TCO34" s="1298"/>
      <c r="TCP34" s="1298"/>
      <c r="TCQ34" s="1298"/>
      <c r="TCR34" s="1298"/>
      <c r="TCS34" s="1298"/>
      <c r="TCT34" s="1298"/>
      <c r="TCU34" s="1298"/>
      <c r="TCV34" s="1298"/>
      <c r="TCW34" s="1298"/>
      <c r="TCX34" s="1298"/>
      <c r="TCY34" s="1298"/>
      <c r="TCZ34" s="1298"/>
      <c r="TDA34" s="1298"/>
      <c r="TDB34" s="1298"/>
      <c r="TDC34" s="1298"/>
      <c r="TDD34" s="1298"/>
      <c r="TDE34" s="1298"/>
      <c r="TDF34" s="1298"/>
      <c r="TDG34" s="1298"/>
      <c r="TDH34" s="1298"/>
      <c r="TDI34" s="1298"/>
      <c r="TDJ34" s="1298"/>
      <c r="TDK34" s="1298"/>
      <c r="TDL34" s="1298"/>
      <c r="TDM34" s="1298"/>
      <c r="TDN34" s="1298"/>
      <c r="TDO34" s="1298"/>
      <c r="TDP34" s="1298"/>
      <c r="TDQ34" s="1298"/>
      <c r="TDR34" s="1298"/>
      <c r="TDS34" s="1298"/>
      <c r="TDT34" s="1298"/>
      <c r="TDU34" s="1298"/>
      <c r="TDV34" s="1298"/>
      <c r="TDW34" s="1298"/>
      <c r="TDX34" s="1298"/>
      <c r="TDY34" s="1298"/>
      <c r="TDZ34" s="1298"/>
      <c r="TEA34" s="1298"/>
      <c r="TEB34" s="1298"/>
      <c r="TEC34" s="1298"/>
      <c r="TED34" s="1298"/>
      <c r="TEE34" s="1298"/>
      <c r="TEF34" s="1298"/>
      <c r="TEG34" s="1298"/>
      <c r="TEH34" s="1298"/>
      <c r="TEI34" s="1298"/>
      <c r="TEJ34" s="1298"/>
      <c r="TEK34" s="1298"/>
      <c r="TEL34" s="1298"/>
      <c r="TEM34" s="1298"/>
      <c r="TEN34" s="1298"/>
      <c r="TEO34" s="1298"/>
      <c r="TEP34" s="1298"/>
      <c r="TEQ34" s="1298"/>
      <c r="TER34" s="1298"/>
      <c r="TES34" s="1298"/>
      <c r="TET34" s="1298"/>
      <c r="TEU34" s="1298"/>
      <c r="TEV34" s="1298"/>
      <c r="TEW34" s="1298"/>
      <c r="TEX34" s="1298"/>
      <c r="TEY34" s="1298"/>
      <c r="TEZ34" s="1298"/>
      <c r="TFA34" s="1298"/>
      <c r="TFB34" s="1298"/>
      <c r="TFC34" s="1298"/>
      <c r="TFD34" s="1298"/>
      <c r="TFE34" s="1298"/>
      <c r="TFF34" s="1298"/>
      <c r="TFG34" s="1298"/>
      <c r="TFH34" s="1298"/>
      <c r="TFI34" s="1298"/>
      <c r="TFJ34" s="1298"/>
      <c r="TFK34" s="1298"/>
      <c r="TFL34" s="1298"/>
      <c r="TFM34" s="1298"/>
      <c r="TFN34" s="1298"/>
      <c r="TFO34" s="1298"/>
      <c r="TFP34" s="1298"/>
      <c r="TFQ34" s="1298"/>
      <c r="TFR34" s="1298"/>
      <c r="TFS34" s="1298"/>
      <c r="TFT34" s="1298"/>
      <c r="TFU34" s="1298"/>
      <c r="TFV34" s="1298"/>
      <c r="TFW34" s="1298"/>
      <c r="TFX34" s="1298"/>
      <c r="TFY34" s="1298"/>
      <c r="TFZ34" s="1298"/>
      <c r="TGA34" s="1298"/>
      <c r="TGB34" s="1298"/>
      <c r="TGC34" s="1298"/>
      <c r="TGD34" s="1298"/>
      <c r="TGE34" s="1298"/>
      <c r="TGF34" s="1298"/>
      <c r="TGG34" s="1298"/>
      <c r="TGH34" s="1298"/>
      <c r="TGI34" s="1298"/>
      <c r="TGJ34" s="1298"/>
      <c r="TGK34" s="1298"/>
      <c r="TGL34" s="1298"/>
      <c r="TGM34" s="1298"/>
      <c r="TGN34" s="1298"/>
      <c r="TGO34" s="1298"/>
      <c r="TGP34" s="1298"/>
      <c r="TGQ34" s="1298"/>
      <c r="TGR34" s="1298"/>
      <c r="TGS34" s="1298"/>
      <c r="TGT34" s="1298"/>
      <c r="TGU34" s="1298"/>
      <c r="TGV34" s="1298"/>
      <c r="TGW34" s="1298"/>
      <c r="TGX34" s="1298"/>
      <c r="TGY34" s="1298"/>
      <c r="TGZ34" s="1298"/>
      <c r="THA34" s="1298"/>
      <c r="THB34" s="1298"/>
      <c r="THC34" s="1298"/>
      <c r="THD34" s="1298"/>
      <c r="THE34" s="1298"/>
      <c r="THF34" s="1298"/>
      <c r="THG34" s="1298"/>
      <c r="THH34" s="1298"/>
      <c r="THI34" s="1298"/>
      <c r="THJ34" s="1298"/>
      <c r="THK34" s="1298"/>
      <c r="THL34" s="1298"/>
      <c r="THM34" s="1298"/>
      <c r="THN34" s="1298"/>
      <c r="THO34" s="1298"/>
      <c r="THP34" s="1298"/>
      <c r="THQ34" s="1298"/>
      <c r="THR34" s="1298"/>
      <c r="THS34" s="1298"/>
      <c r="THT34" s="1298"/>
      <c r="THU34" s="1298"/>
      <c r="THV34" s="1298"/>
      <c r="THW34" s="1298"/>
      <c r="THX34" s="1298"/>
      <c r="THY34" s="1298"/>
      <c r="THZ34" s="1298"/>
      <c r="TIA34" s="1298"/>
      <c r="TIB34" s="1298"/>
      <c r="TIC34" s="1298"/>
      <c r="TID34" s="1298"/>
      <c r="TIE34" s="1298"/>
      <c r="TIF34" s="1298"/>
      <c r="TIG34" s="1298"/>
      <c r="TIH34" s="1298"/>
      <c r="TII34" s="1298"/>
      <c r="TIJ34" s="1298"/>
      <c r="TIK34" s="1298"/>
      <c r="TIL34" s="1298"/>
      <c r="TIM34" s="1298"/>
      <c r="TIN34" s="1298"/>
      <c r="TIO34" s="1298"/>
      <c r="TIP34" s="1298"/>
      <c r="TIQ34" s="1298"/>
      <c r="TIR34" s="1298"/>
      <c r="TIS34" s="1298"/>
      <c r="TIT34" s="1298"/>
      <c r="TIU34" s="1298"/>
      <c r="TIV34" s="1298"/>
      <c r="TIW34" s="1298"/>
      <c r="TIX34" s="1298"/>
      <c r="TIY34" s="1298"/>
      <c r="TIZ34" s="1298"/>
      <c r="TJA34" s="1298"/>
      <c r="TJB34" s="1298"/>
      <c r="TJC34" s="1298"/>
      <c r="TJD34" s="1298"/>
      <c r="TJE34" s="1298"/>
      <c r="TJF34" s="1298"/>
      <c r="TJG34" s="1298"/>
      <c r="TJH34" s="1298"/>
      <c r="TJI34" s="1298"/>
      <c r="TJJ34" s="1298"/>
      <c r="TJK34" s="1298"/>
      <c r="TJL34" s="1298"/>
      <c r="TJM34" s="1298"/>
      <c r="TJN34" s="1298"/>
      <c r="TJO34" s="1298"/>
      <c r="TJP34" s="1298"/>
      <c r="TJQ34" s="1298"/>
      <c r="TJR34" s="1298"/>
      <c r="TJS34" s="1298"/>
      <c r="TJT34" s="1298"/>
      <c r="TJU34" s="1298"/>
      <c r="TJV34" s="1298"/>
      <c r="TJW34" s="1298"/>
      <c r="TJX34" s="1298"/>
      <c r="TJY34" s="1298"/>
      <c r="TJZ34" s="1298"/>
      <c r="TKA34" s="1298"/>
      <c r="TKB34" s="1298"/>
      <c r="TKC34" s="1298"/>
      <c r="TKD34" s="1298"/>
      <c r="TKE34" s="1298"/>
      <c r="TKF34" s="1298"/>
      <c r="TKG34" s="1298"/>
      <c r="TKH34" s="1298"/>
      <c r="TKI34" s="1298"/>
      <c r="TKJ34" s="1298"/>
      <c r="TKK34" s="1298"/>
      <c r="TKL34" s="1298"/>
      <c r="TKM34" s="1298"/>
      <c r="TKN34" s="1298"/>
      <c r="TKO34" s="1298"/>
      <c r="TKP34" s="1298"/>
      <c r="TKQ34" s="1298"/>
      <c r="TKR34" s="1298"/>
      <c r="TKS34" s="1298"/>
      <c r="TKT34" s="1298"/>
      <c r="TKU34" s="1298"/>
      <c r="TKV34" s="1298"/>
      <c r="TKW34" s="1298"/>
      <c r="TKX34" s="1298"/>
      <c r="TKY34" s="1298"/>
      <c r="TKZ34" s="1298"/>
      <c r="TLA34" s="1298"/>
      <c r="TLB34" s="1298"/>
      <c r="TLC34" s="1298"/>
      <c r="TLD34" s="1298"/>
      <c r="TLE34" s="1298"/>
      <c r="TLF34" s="1298"/>
      <c r="TLG34" s="1298"/>
      <c r="TLH34" s="1298"/>
      <c r="TLI34" s="1298"/>
      <c r="TLJ34" s="1298"/>
      <c r="TLK34" s="1298"/>
      <c r="TLL34" s="1298"/>
      <c r="TLM34" s="1298"/>
      <c r="TLN34" s="1298"/>
      <c r="TLO34" s="1298"/>
      <c r="TLP34" s="1298"/>
      <c r="TLQ34" s="1298"/>
      <c r="TLR34" s="1298"/>
      <c r="TLS34" s="1298"/>
      <c r="TLT34" s="1298"/>
      <c r="TLU34" s="1298"/>
      <c r="TLV34" s="1298"/>
      <c r="TLW34" s="1298"/>
      <c r="TLX34" s="1298"/>
      <c r="TLY34" s="1298"/>
      <c r="TLZ34" s="1298"/>
      <c r="TMA34" s="1298"/>
      <c r="TMB34" s="1298"/>
      <c r="TMC34" s="1298"/>
      <c r="TMD34" s="1298"/>
      <c r="TME34" s="1298"/>
      <c r="TMF34" s="1298"/>
      <c r="TMG34" s="1298"/>
      <c r="TMH34" s="1298"/>
      <c r="TMI34" s="1298"/>
      <c r="TMJ34" s="1298"/>
      <c r="TMK34" s="1298"/>
      <c r="TML34" s="1298"/>
      <c r="TMM34" s="1298"/>
      <c r="TMN34" s="1298"/>
      <c r="TMO34" s="1298"/>
      <c r="TMP34" s="1298"/>
      <c r="TMQ34" s="1298"/>
      <c r="TMR34" s="1298"/>
      <c r="TMS34" s="1298"/>
      <c r="TMT34" s="1298"/>
      <c r="TMU34" s="1298"/>
      <c r="TMV34" s="1298"/>
      <c r="TMW34" s="1298"/>
      <c r="TMX34" s="1298"/>
      <c r="TMY34" s="1298"/>
      <c r="TMZ34" s="1298"/>
      <c r="TNA34" s="1298"/>
      <c r="TNB34" s="1298"/>
      <c r="TNC34" s="1298"/>
      <c r="TND34" s="1298"/>
      <c r="TNE34" s="1298"/>
      <c r="TNF34" s="1298"/>
      <c r="TNG34" s="1298"/>
      <c r="TNH34" s="1298"/>
      <c r="TNI34" s="1298"/>
      <c r="TNJ34" s="1298"/>
      <c r="TNK34" s="1298"/>
      <c r="TNL34" s="1298"/>
      <c r="TNM34" s="1298"/>
      <c r="TNN34" s="1298"/>
      <c r="TNO34" s="1298"/>
      <c r="TNP34" s="1298"/>
      <c r="TNQ34" s="1298"/>
      <c r="TNR34" s="1298"/>
      <c r="TNS34" s="1298"/>
      <c r="TNT34" s="1298"/>
      <c r="TNU34" s="1298"/>
      <c r="TNV34" s="1298"/>
      <c r="TNW34" s="1298"/>
      <c r="TNX34" s="1298"/>
      <c r="TNY34" s="1298"/>
      <c r="TNZ34" s="1298"/>
      <c r="TOA34" s="1298"/>
      <c r="TOB34" s="1298"/>
      <c r="TOC34" s="1298"/>
      <c r="TOD34" s="1298"/>
      <c r="TOE34" s="1298"/>
      <c r="TOF34" s="1298"/>
      <c r="TOG34" s="1298"/>
      <c r="TOH34" s="1298"/>
      <c r="TOI34" s="1298"/>
      <c r="TOJ34" s="1298"/>
      <c r="TOK34" s="1298"/>
      <c r="TOL34" s="1298"/>
      <c r="TOM34" s="1298"/>
      <c r="TON34" s="1298"/>
      <c r="TOO34" s="1298"/>
      <c r="TOP34" s="1298"/>
      <c r="TOQ34" s="1298"/>
      <c r="TOR34" s="1298"/>
      <c r="TOS34" s="1298"/>
      <c r="TOT34" s="1298"/>
      <c r="TOU34" s="1298"/>
      <c r="TOV34" s="1298"/>
      <c r="TOW34" s="1298"/>
      <c r="TOX34" s="1298"/>
      <c r="TOY34" s="1298"/>
      <c r="TOZ34" s="1298"/>
      <c r="TPA34" s="1298"/>
      <c r="TPB34" s="1298"/>
      <c r="TPC34" s="1298"/>
      <c r="TPD34" s="1298"/>
      <c r="TPE34" s="1298"/>
      <c r="TPF34" s="1298"/>
      <c r="TPG34" s="1298"/>
      <c r="TPH34" s="1298"/>
      <c r="TPI34" s="1298"/>
      <c r="TPJ34" s="1298"/>
      <c r="TPK34" s="1298"/>
      <c r="TPL34" s="1298"/>
      <c r="TPM34" s="1298"/>
      <c r="TPN34" s="1298"/>
      <c r="TPO34" s="1298"/>
      <c r="TPP34" s="1298"/>
      <c r="TPQ34" s="1298"/>
      <c r="TPR34" s="1298"/>
      <c r="TPS34" s="1298"/>
      <c r="TPT34" s="1298"/>
      <c r="TPU34" s="1298"/>
      <c r="TPV34" s="1298"/>
      <c r="TPW34" s="1298"/>
      <c r="TPX34" s="1298"/>
      <c r="TPY34" s="1298"/>
      <c r="TPZ34" s="1298"/>
      <c r="TQA34" s="1298"/>
      <c r="TQB34" s="1298"/>
      <c r="TQC34" s="1298"/>
      <c r="TQD34" s="1298"/>
      <c r="TQE34" s="1298"/>
      <c r="TQF34" s="1298"/>
      <c r="TQG34" s="1298"/>
      <c r="TQH34" s="1298"/>
      <c r="TQI34" s="1298"/>
      <c r="TQJ34" s="1298"/>
      <c r="TQK34" s="1298"/>
      <c r="TQL34" s="1298"/>
      <c r="TQM34" s="1298"/>
      <c r="TQN34" s="1298"/>
      <c r="TQO34" s="1298"/>
      <c r="TQP34" s="1298"/>
      <c r="TQQ34" s="1298"/>
      <c r="TQR34" s="1298"/>
      <c r="TQS34" s="1298"/>
      <c r="TQT34" s="1298"/>
      <c r="TQU34" s="1298"/>
      <c r="TQV34" s="1298"/>
      <c r="TQW34" s="1298"/>
      <c r="TQX34" s="1298"/>
      <c r="TQY34" s="1298"/>
      <c r="TQZ34" s="1298"/>
      <c r="TRA34" s="1298"/>
      <c r="TRB34" s="1298"/>
      <c r="TRC34" s="1298"/>
      <c r="TRD34" s="1298"/>
      <c r="TRE34" s="1298"/>
      <c r="TRF34" s="1298"/>
      <c r="TRG34" s="1298"/>
      <c r="TRH34" s="1298"/>
      <c r="TRI34" s="1298"/>
      <c r="TRJ34" s="1298"/>
      <c r="TRK34" s="1298"/>
      <c r="TRL34" s="1298"/>
      <c r="TRM34" s="1298"/>
      <c r="TRN34" s="1298"/>
      <c r="TRO34" s="1298"/>
      <c r="TRP34" s="1298"/>
      <c r="TRQ34" s="1298"/>
      <c r="TRR34" s="1298"/>
      <c r="TRS34" s="1298"/>
      <c r="TRT34" s="1298"/>
      <c r="TRU34" s="1298"/>
      <c r="TRV34" s="1298"/>
      <c r="TRW34" s="1298"/>
      <c r="TRX34" s="1298"/>
      <c r="TRY34" s="1298"/>
      <c r="TRZ34" s="1298"/>
      <c r="TSA34" s="1298"/>
      <c r="TSB34" s="1298"/>
      <c r="TSC34" s="1298"/>
      <c r="TSD34" s="1298"/>
      <c r="TSE34" s="1298"/>
      <c r="TSF34" s="1298"/>
      <c r="TSG34" s="1298"/>
      <c r="TSH34" s="1298"/>
      <c r="TSI34" s="1298"/>
      <c r="TSJ34" s="1298"/>
      <c r="TSK34" s="1298"/>
      <c r="TSL34" s="1298"/>
      <c r="TSM34" s="1298"/>
      <c r="TSN34" s="1298"/>
      <c r="TSO34" s="1298"/>
      <c r="TSP34" s="1298"/>
      <c r="TSQ34" s="1298"/>
      <c r="TSR34" s="1298"/>
      <c r="TSS34" s="1298"/>
      <c r="TST34" s="1298"/>
      <c r="TSU34" s="1298"/>
      <c r="TSV34" s="1298"/>
      <c r="TSW34" s="1298"/>
      <c r="TSX34" s="1298"/>
      <c r="TSY34" s="1298"/>
      <c r="TSZ34" s="1298"/>
      <c r="TTA34" s="1298"/>
      <c r="TTB34" s="1298"/>
      <c r="TTC34" s="1298"/>
      <c r="TTD34" s="1298"/>
      <c r="TTE34" s="1298"/>
      <c r="TTF34" s="1298"/>
      <c r="TTG34" s="1298"/>
      <c r="TTH34" s="1298"/>
      <c r="TTI34" s="1298"/>
      <c r="TTJ34" s="1298"/>
      <c r="TTK34" s="1298"/>
      <c r="TTL34" s="1298"/>
      <c r="TTM34" s="1298"/>
      <c r="TTN34" s="1298"/>
      <c r="TTO34" s="1298"/>
      <c r="TTP34" s="1298"/>
      <c r="TTQ34" s="1298"/>
      <c r="TTR34" s="1298"/>
      <c r="TTS34" s="1298"/>
      <c r="TTT34" s="1298"/>
      <c r="TTU34" s="1298"/>
      <c r="TTV34" s="1298"/>
      <c r="TTW34" s="1298"/>
      <c r="TTX34" s="1298"/>
      <c r="TTY34" s="1298"/>
      <c r="TTZ34" s="1298"/>
      <c r="TUA34" s="1298"/>
      <c r="TUB34" s="1298"/>
      <c r="TUC34" s="1298"/>
      <c r="TUD34" s="1298"/>
      <c r="TUE34" s="1298"/>
      <c r="TUF34" s="1298"/>
      <c r="TUG34" s="1298"/>
      <c r="TUH34" s="1298"/>
      <c r="TUI34" s="1298"/>
      <c r="TUJ34" s="1298"/>
      <c r="TUK34" s="1298"/>
      <c r="TUL34" s="1298"/>
      <c r="TUM34" s="1298"/>
      <c r="TUN34" s="1298"/>
      <c r="TUO34" s="1298"/>
      <c r="TUP34" s="1298"/>
      <c r="TUQ34" s="1298"/>
      <c r="TUR34" s="1298"/>
      <c r="TUS34" s="1298"/>
      <c r="TUT34" s="1298"/>
      <c r="TUU34" s="1298"/>
      <c r="TUV34" s="1298"/>
      <c r="TUW34" s="1298"/>
      <c r="TUX34" s="1298"/>
      <c r="TUY34" s="1298"/>
      <c r="TUZ34" s="1298"/>
      <c r="TVA34" s="1298"/>
      <c r="TVB34" s="1298"/>
      <c r="TVC34" s="1298"/>
      <c r="TVD34" s="1298"/>
      <c r="TVE34" s="1298"/>
      <c r="TVF34" s="1298"/>
      <c r="TVG34" s="1298"/>
      <c r="TVH34" s="1298"/>
      <c r="TVI34" s="1298"/>
      <c r="TVJ34" s="1298"/>
      <c r="TVK34" s="1298"/>
      <c r="TVL34" s="1298"/>
      <c r="TVM34" s="1298"/>
      <c r="TVN34" s="1298"/>
      <c r="TVO34" s="1298"/>
      <c r="TVP34" s="1298"/>
      <c r="TVQ34" s="1298"/>
      <c r="TVR34" s="1298"/>
      <c r="TVS34" s="1298"/>
      <c r="TVT34" s="1298"/>
      <c r="TVU34" s="1298"/>
      <c r="TVV34" s="1298"/>
      <c r="TVW34" s="1298"/>
      <c r="TVX34" s="1298"/>
      <c r="TVY34" s="1298"/>
      <c r="TVZ34" s="1298"/>
      <c r="TWA34" s="1298"/>
      <c r="TWB34" s="1298"/>
      <c r="TWC34" s="1298"/>
      <c r="TWD34" s="1298"/>
      <c r="TWE34" s="1298"/>
      <c r="TWF34" s="1298"/>
      <c r="TWG34" s="1298"/>
      <c r="TWH34" s="1298"/>
      <c r="TWI34" s="1298"/>
      <c r="TWJ34" s="1298"/>
      <c r="TWK34" s="1298"/>
      <c r="TWL34" s="1298"/>
      <c r="TWM34" s="1298"/>
      <c r="TWN34" s="1298"/>
      <c r="TWO34" s="1298"/>
      <c r="TWP34" s="1298"/>
      <c r="TWQ34" s="1298"/>
      <c r="TWR34" s="1298"/>
      <c r="TWS34" s="1298"/>
      <c r="TWT34" s="1298"/>
      <c r="TWU34" s="1298"/>
      <c r="TWV34" s="1298"/>
      <c r="TWW34" s="1298"/>
      <c r="TWX34" s="1298"/>
      <c r="TWY34" s="1298"/>
      <c r="TWZ34" s="1298"/>
      <c r="TXA34" s="1298"/>
      <c r="TXB34" s="1298"/>
      <c r="TXC34" s="1298"/>
      <c r="TXD34" s="1298"/>
      <c r="TXE34" s="1298"/>
      <c r="TXF34" s="1298"/>
      <c r="TXG34" s="1298"/>
      <c r="TXH34" s="1298"/>
      <c r="TXI34" s="1298"/>
      <c r="TXJ34" s="1298"/>
      <c r="TXK34" s="1298"/>
      <c r="TXL34" s="1298"/>
      <c r="TXM34" s="1298"/>
      <c r="TXN34" s="1298"/>
      <c r="TXO34" s="1298"/>
      <c r="TXP34" s="1298"/>
      <c r="TXQ34" s="1298"/>
      <c r="TXR34" s="1298"/>
      <c r="TXS34" s="1298"/>
      <c r="TXT34" s="1298"/>
      <c r="TXU34" s="1298"/>
      <c r="TXV34" s="1298"/>
      <c r="TXW34" s="1298"/>
      <c r="TXX34" s="1298"/>
      <c r="TXY34" s="1298"/>
      <c r="TXZ34" s="1298"/>
      <c r="TYA34" s="1298"/>
      <c r="TYB34" s="1298"/>
      <c r="TYC34" s="1298"/>
      <c r="TYD34" s="1298"/>
      <c r="TYE34" s="1298"/>
      <c r="TYF34" s="1298"/>
      <c r="TYG34" s="1298"/>
      <c r="TYH34" s="1298"/>
      <c r="TYI34" s="1298"/>
      <c r="TYJ34" s="1298"/>
      <c r="TYK34" s="1298"/>
      <c r="TYL34" s="1298"/>
      <c r="TYM34" s="1298"/>
      <c r="TYN34" s="1298"/>
      <c r="TYO34" s="1298"/>
      <c r="TYP34" s="1298"/>
      <c r="TYQ34" s="1298"/>
      <c r="TYR34" s="1298"/>
      <c r="TYS34" s="1298"/>
      <c r="TYT34" s="1298"/>
      <c r="TYU34" s="1298"/>
      <c r="TYV34" s="1298"/>
      <c r="TYW34" s="1298"/>
      <c r="TYX34" s="1298"/>
      <c r="TYY34" s="1298"/>
      <c r="TYZ34" s="1298"/>
      <c r="TZA34" s="1298"/>
      <c r="TZB34" s="1298"/>
      <c r="TZC34" s="1298"/>
      <c r="TZD34" s="1298"/>
      <c r="TZE34" s="1298"/>
      <c r="TZF34" s="1298"/>
      <c r="TZG34" s="1298"/>
      <c r="TZH34" s="1298"/>
      <c r="TZI34" s="1298"/>
      <c r="TZJ34" s="1298"/>
      <c r="TZK34" s="1298"/>
      <c r="TZL34" s="1298"/>
      <c r="TZM34" s="1298"/>
      <c r="TZN34" s="1298"/>
      <c r="TZO34" s="1298"/>
      <c r="TZP34" s="1298"/>
      <c r="TZQ34" s="1298"/>
      <c r="TZR34" s="1298"/>
      <c r="TZS34" s="1298"/>
      <c r="TZT34" s="1298"/>
      <c r="TZU34" s="1298"/>
      <c r="TZV34" s="1298"/>
      <c r="TZW34" s="1298"/>
      <c r="TZX34" s="1298"/>
      <c r="TZY34" s="1298"/>
      <c r="TZZ34" s="1298"/>
      <c r="UAA34" s="1298"/>
      <c r="UAB34" s="1298"/>
      <c r="UAC34" s="1298"/>
      <c r="UAD34" s="1298"/>
      <c r="UAE34" s="1298"/>
      <c r="UAF34" s="1298"/>
      <c r="UAG34" s="1298"/>
      <c r="UAH34" s="1298"/>
      <c r="UAI34" s="1298"/>
      <c r="UAJ34" s="1298"/>
      <c r="UAK34" s="1298"/>
      <c r="UAL34" s="1298"/>
      <c r="UAM34" s="1298"/>
      <c r="UAN34" s="1298"/>
      <c r="UAO34" s="1298"/>
      <c r="UAP34" s="1298"/>
      <c r="UAQ34" s="1298"/>
      <c r="UAR34" s="1298"/>
      <c r="UAS34" s="1298"/>
      <c r="UAT34" s="1298"/>
      <c r="UAU34" s="1298"/>
      <c r="UAV34" s="1298"/>
      <c r="UAW34" s="1298"/>
      <c r="UAX34" s="1298"/>
      <c r="UAY34" s="1298"/>
      <c r="UAZ34" s="1298"/>
      <c r="UBA34" s="1298"/>
      <c r="UBB34" s="1298"/>
      <c r="UBC34" s="1298"/>
      <c r="UBD34" s="1298"/>
      <c r="UBE34" s="1298"/>
      <c r="UBF34" s="1298"/>
      <c r="UBG34" s="1298"/>
      <c r="UBH34" s="1298"/>
      <c r="UBI34" s="1298"/>
      <c r="UBJ34" s="1298"/>
      <c r="UBK34" s="1298"/>
      <c r="UBL34" s="1298"/>
      <c r="UBM34" s="1298"/>
      <c r="UBN34" s="1298"/>
      <c r="UBO34" s="1298"/>
      <c r="UBP34" s="1298"/>
      <c r="UBQ34" s="1298"/>
      <c r="UBR34" s="1298"/>
      <c r="UBS34" s="1298"/>
      <c r="UBT34" s="1298"/>
      <c r="UBU34" s="1298"/>
      <c r="UBV34" s="1298"/>
      <c r="UBW34" s="1298"/>
      <c r="UBX34" s="1298"/>
      <c r="UBY34" s="1298"/>
      <c r="UBZ34" s="1298"/>
      <c r="UCA34" s="1298"/>
      <c r="UCB34" s="1298"/>
      <c r="UCC34" s="1298"/>
      <c r="UCD34" s="1298"/>
      <c r="UCE34" s="1298"/>
      <c r="UCF34" s="1298"/>
      <c r="UCG34" s="1298"/>
      <c r="UCH34" s="1298"/>
      <c r="UCI34" s="1298"/>
      <c r="UCJ34" s="1298"/>
      <c r="UCK34" s="1298"/>
      <c r="UCL34" s="1298"/>
      <c r="UCM34" s="1298"/>
      <c r="UCN34" s="1298"/>
      <c r="UCO34" s="1298"/>
      <c r="UCP34" s="1298"/>
      <c r="UCQ34" s="1298"/>
      <c r="UCR34" s="1298"/>
      <c r="UCS34" s="1298"/>
      <c r="UCT34" s="1298"/>
      <c r="UCU34" s="1298"/>
      <c r="UCV34" s="1298"/>
      <c r="UCW34" s="1298"/>
      <c r="UCX34" s="1298"/>
      <c r="UCY34" s="1298"/>
      <c r="UCZ34" s="1298"/>
      <c r="UDA34" s="1298"/>
      <c r="UDB34" s="1298"/>
      <c r="UDC34" s="1298"/>
      <c r="UDD34" s="1298"/>
      <c r="UDE34" s="1298"/>
      <c r="UDF34" s="1298"/>
      <c r="UDG34" s="1298"/>
      <c r="UDH34" s="1298"/>
      <c r="UDI34" s="1298"/>
      <c r="UDJ34" s="1298"/>
      <c r="UDK34" s="1298"/>
      <c r="UDL34" s="1298"/>
      <c r="UDM34" s="1298"/>
      <c r="UDN34" s="1298"/>
      <c r="UDO34" s="1298"/>
      <c r="UDP34" s="1298"/>
      <c r="UDQ34" s="1298"/>
      <c r="UDR34" s="1298"/>
      <c r="UDS34" s="1298"/>
      <c r="UDT34" s="1298"/>
      <c r="UDU34" s="1298"/>
      <c r="UDV34" s="1298"/>
      <c r="UDW34" s="1298"/>
      <c r="UDX34" s="1298"/>
      <c r="UDY34" s="1298"/>
      <c r="UDZ34" s="1298"/>
      <c r="UEA34" s="1298"/>
      <c r="UEB34" s="1298"/>
      <c r="UEC34" s="1298"/>
      <c r="UED34" s="1298"/>
      <c r="UEE34" s="1298"/>
      <c r="UEF34" s="1298"/>
      <c r="UEG34" s="1298"/>
      <c r="UEH34" s="1298"/>
      <c r="UEI34" s="1298"/>
      <c r="UEJ34" s="1298"/>
      <c r="UEK34" s="1298"/>
      <c r="UEL34" s="1298"/>
      <c r="UEM34" s="1298"/>
      <c r="UEN34" s="1298"/>
      <c r="UEO34" s="1298"/>
      <c r="UEP34" s="1298"/>
      <c r="UEQ34" s="1298"/>
      <c r="UER34" s="1298"/>
      <c r="UES34" s="1298"/>
      <c r="UET34" s="1298"/>
      <c r="UEU34" s="1298"/>
      <c r="UEV34" s="1298"/>
      <c r="UEW34" s="1298"/>
      <c r="UEX34" s="1298"/>
      <c r="UEY34" s="1298"/>
      <c r="UEZ34" s="1298"/>
      <c r="UFA34" s="1298"/>
      <c r="UFB34" s="1298"/>
      <c r="UFC34" s="1298"/>
      <c r="UFD34" s="1298"/>
      <c r="UFE34" s="1298"/>
      <c r="UFF34" s="1298"/>
      <c r="UFG34" s="1298"/>
      <c r="UFH34" s="1298"/>
      <c r="UFI34" s="1298"/>
      <c r="UFJ34" s="1298"/>
      <c r="UFK34" s="1298"/>
      <c r="UFL34" s="1298"/>
      <c r="UFM34" s="1298"/>
      <c r="UFN34" s="1298"/>
      <c r="UFO34" s="1298"/>
      <c r="UFP34" s="1298"/>
      <c r="UFQ34" s="1298"/>
      <c r="UFR34" s="1298"/>
      <c r="UFS34" s="1298"/>
      <c r="UFT34" s="1298"/>
      <c r="UFU34" s="1298"/>
      <c r="UFV34" s="1298"/>
      <c r="UFW34" s="1298"/>
      <c r="UFX34" s="1298"/>
      <c r="UFY34" s="1298"/>
      <c r="UFZ34" s="1298"/>
      <c r="UGA34" s="1298"/>
      <c r="UGB34" s="1298"/>
      <c r="UGC34" s="1298"/>
      <c r="UGD34" s="1298"/>
      <c r="UGE34" s="1298"/>
      <c r="UGF34" s="1298"/>
      <c r="UGG34" s="1298"/>
      <c r="UGH34" s="1298"/>
      <c r="UGI34" s="1298"/>
      <c r="UGJ34" s="1298"/>
      <c r="UGK34" s="1298"/>
      <c r="UGL34" s="1298"/>
      <c r="UGM34" s="1298"/>
      <c r="UGN34" s="1298"/>
      <c r="UGO34" s="1298"/>
      <c r="UGP34" s="1298"/>
      <c r="UGQ34" s="1298"/>
      <c r="UGR34" s="1298"/>
      <c r="UGS34" s="1298"/>
      <c r="UGT34" s="1298"/>
      <c r="UGU34" s="1298"/>
      <c r="UGV34" s="1298"/>
      <c r="UGW34" s="1298"/>
      <c r="UGX34" s="1298"/>
      <c r="UGY34" s="1298"/>
      <c r="UGZ34" s="1298"/>
      <c r="UHA34" s="1298"/>
      <c r="UHB34" s="1298"/>
      <c r="UHC34" s="1298"/>
      <c r="UHD34" s="1298"/>
      <c r="UHE34" s="1298"/>
      <c r="UHF34" s="1298"/>
      <c r="UHG34" s="1298"/>
      <c r="UHH34" s="1298"/>
      <c r="UHI34" s="1298"/>
      <c r="UHJ34" s="1298"/>
      <c r="UHK34" s="1298"/>
      <c r="UHL34" s="1298"/>
      <c r="UHM34" s="1298"/>
      <c r="UHN34" s="1298"/>
      <c r="UHO34" s="1298"/>
      <c r="UHP34" s="1298"/>
      <c r="UHQ34" s="1298"/>
      <c r="UHR34" s="1298"/>
      <c r="UHS34" s="1298"/>
      <c r="UHT34" s="1298"/>
      <c r="UHU34" s="1298"/>
      <c r="UHV34" s="1298"/>
      <c r="UHW34" s="1298"/>
      <c r="UHX34" s="1298"/>
      <c r="UHY34" s="1298"/>
      <c r="UHZ34" s="1298"/>
      <c r="UIA34" s="1298"/>
      <c r="UIB34" s="1298"/>
      <c r="UIC34" s="1298"/>
      <c r="UID34" s="1298"/>
      <c r="UIE34" s="1298"/>
      <c r="UIF34" s="1298"/>
      <c r="UIG34" s="1298"/>
      <c r="UIH34" s="1298"/>
      <c r="UII34" s="1298"/>
      <c r="UIJ34" s="1298"/>
      <c r="UIK34" s="1298"/>
      <c r="UIL34" s="1298"/>
      <c r="UIM34" s="1298"/>
      <c r="UIN34" s="1298"/>
      <c r="UIO34" s="1298"/>
      <c r="UIP34" s="1298"/>
      <c r="UIQ34" s="1298"/>
      <c r="UIR34" s="1298"/>
      <c r="UIS34" s="1298"/>
      <c r="UIT34" s="1298"/>
      <c r="UIU34" s="1298"/>
      <c r="UIV34" s="1298"/>
      <c r="UIW34" s="1298"/>
      <c r="UIX34" s="1298"/>
      <c r="UIY34" s="1298"/>
      <c r="UIZ34" s="1298"/>
      <c r="UJA34" s="1298"/>
      <c r="UJB34" s="1298"/>
      <c r="UJC34" s="1298"/>
      <c r="UJD34" s="1298"/>
      <c r="UJE34" s="1298"/>
      <c r="UJF34" s="1298"/>
      <c r="UJG34" s="1298"/>
      <c r="UJH34" s="1298"/>
      <c r="UJI34" s="1298"/>
      <c r="UJJ34" s="1298"/>
      <c r="UJK34" s="1298"/>
      <c r="UJL34" s="1298"/>
      <c r="UJM34" s="1298"/>
      <c r="UJN34" s="1298"/>
      <c r="UJO34" s="1298"/>
      <c r="UJP34" s="1298"/>
      <c r="UJQ34" s="1298"/>
      <c r="UJR34" s="1298"/>
      <c r="UJS34" s="1298"/>
      <c r="UJT34" s="1298"/>
      <c r="UJU34" s="1298"/>
      <c r="UJV34" s="1298"/>
      <c r="UJW34" s="1298"/>
      <c r="UJX34" s="1298"/>
      <c r="UJY34" s="1298"/>
      <c r="UJZ34" s="1298"/>
      <c r="UKA34" s="1298"/>
      <c r="UKB34" s="1298"/>
      <c r="UKC34" s="1298"/>
      <c r="UKD34" s="1298"/>
      <c r="UKE34" s="1298"/>
      <c r="UKF34" s="1298"/>
      <c r="UKG34" s="1298"/>
      <c r="UKH34" s="1298"/>
      <c r="UKI34" s="1298"/>
      <c r="UKJ34" s="1298"/>
      <c r="UKK34" s="1298"/>
      <c r="UKL34" s="1298"/>
      <c r="UKM34" s="1298"/>
      <c r="UKN34" s="1298"/>
      <c r="UKO34" s="1298"/>
      <c r="UKP34" s="1298"/>
      <c r="UKQ34" s="1298"/>
      <c r="UKR34" s="1298"/>
      <c r="UKS34" s="1298"/>
      <c r="UKT34" s="1298"/>
      <c r="UKU34" s="1298"/>
      <c r="UKV34" s="1298"/>
      <c r="UKW34" s="1298"/>
      <c r="UKX34" s="1298"/>
      <c r="UKY34" s="1298"/>
      <c r="UKZ34" s="1298"/>
      <c r="ULA34" s="1298"/>
      <c r="ULB34" s="1298"/>
      <c r="ULC34" s="1298"/>
      <c r="ULD34" s="1298"/>
      <c r="ULE34" s="1298"/>
      <c r="ULF34" s="1298"/>
      <c r="ULG34" s="1298"/>
      <c r="ULH34" s="1298"/>
      <c r="ULI34" s="1298"/>
      <c r="ULJ34" s="1298"/>
      <c r="ULK34" s="1298"/>
      <c r="ULL34" s="1298"/>
      <c r="ULM34" s="1298"/>
      <c r="ULN34" s="1298"/>
      <c r="ULO34" s="1298"/>
      <c r="ULP34" s="1298"/>
      <c r="ULQ34" s="1298"/>
      <c r="ULR34" s="1298"/>
      <c r="ULS34" s="1298"/>
      <c r="ULT34" s="1298"/>
      <c r="ULU34" s="1298"/>
      <c r="ULV34" s="1298"/>
      <c r="ULW34" s="1298"/>
      <c r="ULX34" s="1298"/>
      <c r="ULY34" s="1298"/>
      <c r="ULZ34" s="1298"/>
      <c r="UMA34" s="1298"/>
      <c r="UMB34" s="1298"/>
      <c r="UMC34" s="1298"/>
      <c r="UMD34" s="1298"/>
      <c r="UME34" s="1298"/>
      <c r="UMF34" s="1298"/>
      <c r="UMG34" s="1298"/>
      <c r="UMH34" s="1298"/>
      <c r="UMI34" s="1298"/>
      <c r="UMJ34" s="1298"/>
      <c r="UMK34" s="1298"/>
      <c r="UML34" s="1298"/>
      <c r="UMM34" s="1298"/>
      <c r="UMN34" s="1298"/>
      <c r="UMO34" s="1298"/>
      <c r="UMP34" s="1298"/>
      <c r="UMQ34" s="1298"/>
      <c r="UMR34" s="1298"/>
      <c r="UMS34" s="1298"/>
      <c r="UMT34" s="1298"/>
      <c r="UMU34" s="1298"/>
      <c r="UMV34" s="1298"/>
      <c r="UMW34" s="1298"/>
      <c r="UMX34" s="1298"/>
      <c r="UMY34" s="1298"/>
      <c r="UMZ34" s="1298"/>
      <c r="UNA34" s="1298"/>
      <c r="UNB34" s="1298"/>
      <c r="UNC34" s="1298"/>
      <c r="UND34" s="1298"/>
      <c r="UNE34" s="1298"/>
      <c r="UNF34" s="1298"/>
      <c r="UNG34" s="1298"/>
      <c r="UNH34" s="1298"/>
      <c r="UNI34" s="1298"/>
      <c r="UNJ34" s="1298"/>
      <c r="UNK34" s="1298"/>
      <c r="UNL34" s="1298"/>
      <c r="UNM34" s="1298"/>
      <c r="UNN34" s="1298"/>
      <c r="UNO34" s="1298"/>
      <c r="UNP34" s="1298"/>
      <c r="UNQ34" s="1298"/>
      <c r="UNR34" s="1298"/>
      <c r="UNS34" s="1298"/>
      <c r="UNT34" s="1298"/>
      <c r="UNU34" s="1298"/>
      <c r="UNV34" s="1298"/>
      <c r="UNW34" s="1298"/>
      <c r="UNX34" s="1298"/>
      <c r="UNY34" s="1298"/>
      <c r="UNZ34" s="1298"/>
      <c r="UOA34" s="1298"/>
      <c r="UOB34" s="1298"/>
      <c r="UOC34" s="1298"/>
      <c r="UOD34" s="1298"/>
      <c r="UOE34" s="1298"/>
      <c r="UOF34" s="1298"/>
      <c r="UOG34" s="1298"/>
      <c r="UOH34" s="1298"/>
      <c r="UOI34" s="1298"/>
      <c r="UOJ34" s="1298"/>
      <c r="UOK34" s="1298"/>
      <c r="UOL34" s="1298"/>
      <c r="UOM34" s="1298"/>
      <c r="UON34" s="1298"/>
      <c r="UOO34" s="1298"/>
      <c r="UOP34" s="1298"/>
      <c r="UOQ34" s="1298"/>
      <c r="UOR34" s="1298"/>
      <c r="UOS34" s="1298"/>
      <c r="UOT34" s="1298"/>
      <c r="UOU34" s="1298"/>
      <c r="UOV34" s="1298"/>
      <c r="UOW34" s="1298"/>
      <c r="UOX34" s="1298"/>
      <c r="UOY34" s="1298"/>
      <c r="UOZ34" s="1298"/>
      <c r="UPA34" s="1298"/>
      <c r="UPB34" s="1298"/>
      <c r="UPC34" s="1298"/>
      <c r="UPD34" s="1298"/>
      <c r="UPE34" s="1298"/>
      <c r="UPF34" s="1298"/>
      <c r="UPG34" s="1298"/>
      <c r="UPH34" s="1298"/>
      <c r="UPI34" s="1298"/>
      <c r="UPJ34" s="1298"/>
      <c r="UPK34" s="1298"/>
      <c r="UPL34" s="1298"/>
      <c r="UPM34" s="1298"/>
      <c r="UPN34" s="1298"/>
      <c r="UPO34" s="1298"/>
      <c r="UPP34" s="1298"/>
      <c r="UPQ34" s="1298"/>
      <c r="UPR34" s="1298"/>
      <c r="UPS34" s="1298"/>
      <c r="UPT34" s="1298"/>
      <c r="UPU34" s="1298"/>
      <c r="UPV34" s="1298"/>
      <c r="UPW34" s="1298"/>
      <c r="UPX34" s="1298"/>
      <c r="UPY34" s="1298"/>
      <c r="UPZ34" s="1298"/>
      <c r="UQA34" s="1298"/>
      <c r="UQB34" s="1298"/>
      <c r="UQC34" s="1298"/>
      <c r="UQD34" s="1298"/>
      <c r="UQE34" s="1298"/>
      <c r="UQF34" s="1298"/>
      <c r="UQG34" s="1298"/>
      <c r="UQH34" s="1298"/>
      <c r="UQI34" s="1298"/>
      <c r="UQJ34" s="1298"/>
      <c r="UQK34" s="1298"/>
      <c r="UQL34" s="1298"/>
      <c r="UQM34" s="1298"/>
      <c r="UQN34" s="1298"/>
      <c r="UQO34" s="1298"/>
      <c r="UQP34" s="1298"/>
      <c r="UQQ34" s="1298"/>
      <c r="UQR34" s="1298"/>
      <c r="UQS34" s="1298"/>
      <c r="UQT34" s="1298"/>
      <c r="UQU34" s="1298"/>
      <c r="UQV34" s="1298"/>
      <c r="UQW34" s="1298"/>
      <c r="UQX34" s="1298"/>
      <c r="UQY34" s="1298"/>
      <c r="UQZ34" s="1298"/>
      <c r="URA34" s="1298"/>
      <c r="URB34" s="1298"/>
      <c r="URC34" s="1298"/>
      <c r="URD34" s="1298"/>
      <c r="URE34" s="1298"/>
      <c r="URF34" s="1298"/>
      <c r="URG34" s="1298"/>
      <c r="URH34" s="1298"/>
      <c r="URI34" s="1298"/>
      <c r="URJ34" s="1298"/>
      <c r="URK34" s="1298"/>
      <c r="URL34" s="1298"/>
      <c r="URM34" s="1298"/>
      <c r="URN34" s="1298"/>
      <c r="URO34" s="1298"/>
      <c r="URP34" s="1298"/>
      <c r="URQ34" s="1298"/>
      <c r="URR34" s="1298"/>
      <c r="URS34" s="1298"/>
      <c r="URT34" s="1298"/>
      <c r="URU34" s="1298"/>
      <c r="URV34" s="1298"/>
      <c r="URW34" s="1298"/>
      <c r="URX34" s="1298"/>
      <c r="URY34" s="1298"/>
      <c r="URZ34" s="1298"/>
      <c r="USA34" s="1298"/>
      <c r="USB34" s="1298"/>
      <c r="USC34" s="1298"/>
      <c r="USD34" s="1298"/>
      <c r="USE34" s="1298"/>
      <c r="USF34" s="1298"/>
      <c r="USG34" s="1298"/>
      <c r="USH34" s="1298"/>
      <c r="USI34" s="1298"/>
      <c r="USJ34" s="1298"/>
      <c r="USK34" s="1298"/>
      <c r="USL34" s="1298"/>
      <c r="USM34" s="1298"/>
      <c r="USN34" s="1298"/>
      <c r="USO34" s="1298"/>
      <c r="USP34" s="1298"/>
      <c r="USQ34" s="1298"/>
      <c r="USR34" s="1298"/>
      <c r="USS34" s="1298"/>
      <c r="UST34" s="1298"/>
      <c r="USU34" s="1298"/>
      <c r="USV34" s="1298"/>
      <c r="USW34" s="1298"/>
      <c r="USX34" s="1298"/>
      <c r="USY34" s="1298"/>
      <c r="USZ34" s="1298"/>
      <c r="UTA34" s="1298"/>
      <c r="UTB34" s="1298"/>
      <c r="UTC34" s="1298"/>
      <c r="UTD34" s="1298"/>
      <c r="UTE34" s="1298"/>
      <c r="UTF34" s="1298"/>
      <c r="UTG34" s="1298"/>
      <c r="UTH34" s="1298"/>
      <c r="UTI34" s="1298"/>
      <c r="UTJ34" s="1298"/>
      <c r="UTK34" s="1298"/>
      <c r="UTL34" s="1298"/>
      <c r="UTM34" s="1298"/>
      <c r="UTN34" s="1298"/>
      <c r="UTO34" s="1298"/>
      <c r="UTP34" s="1298"/>
      <c r="UTQ34" s="1298"/>
      <c r="UTR34" s="1298"/>
      <c r="UTS34" s="1298"/>
      <c r="UTT34" s="1298"/>
      <c r="UTU34" s="1298"/>
      <c r="UTV34" s="1298"/>
      <c r="UTW34" s="1298"/>
      <c r="UTX34" s="1298"/>
      <c r="UTY34" s="1298"/>
      <c r="UTZ34" s="1298"/>
      <c r="UUA34" s="1298"/>
      <c r="UUB34" s="1298"/>
      <c r="UUC34" s="1298"/>
      <c r="UUD34" s="1298"/>
      <c r="UUE34" s="1298"/>
      <c r="UUF34" s="1298"/>
      <c r="UUG34" s="1298"/>
      <c r="UUH34" s="1298"/>
      <c r="UUI34" s="1298"/>
      <c r="UUJ34" s="1298"/>
      <c r="UUK34" s="1298"/>
      <c r="UUL34" s="1298"/>
      <c r="UUM34" s="1298"/>
      <c r="UUN34" s="1298"/>
      <c r="UUO34" s="1298"/>
      <c r="UUP34" s="1298"/>
      <c r="UUQ34" s="1298"/>
      <c r="UUR34" s="1298"/>
      <c r="UUS34" s="1298"/>
      <c r="UUT34" s="1298"/>
      <c r="UUU34" s="1298"/>
      <c r="UUV34" s="1298"/>
      <c r="UUW34" s="1298"/>
      <c r="UUX34" s="1298"/>
      <c r="UUY34" s="1298"/>
      <c r="UUZ34" s="1298"/>
      <c r="UVA34" s="1298"/>
      <c r="UVB34" s="1298"/>
      <c r="UVC34" s="1298"/>
      <c r="UVD34" s="1298"/>
      <c r="UVE34" s="1298"/>
      <c r="UVF34" s="1298"/>
      <c r="UVG34" s="1298"/>
      <c r="UVH34" s="1298"/>
      <c r="UVI34" s="1298"/>
      <c r="UVJ34" s="1298"/>
      <c r="UVK34" s="1298"/>
      <c r="UVL34" s="1298"/>
      <c r="UVM34" s="1298"/>
      <c r="UVN34" s="1298"/>
      <c r="UVO34" s="1298"/>
      <c r="UVP34" s="1298"/>
      <c r="UVQ34" s="1298"/>
      <c r="UVR34" s="1298"/>
      <c r="UVS34" s="1298"/>
      <c r="UVT34" s="1298"/>
      <c r="UVU34" s="1298"/>
      <c r="UVV34" s="1298"/>
      <c r="UVW34" s="1298"/>
      <c r="UVX34" s="1298"/>
      <c r="UVY34" s="1298"/>
      <c r="UVZ34" s="1298"/>
      <c r="UWA34" s="1298"/>
      <c r="UWB34" s="1298"/>
      <c r="UWC34" s="1298"/>
      <c r="UWD34" s="1298"/>
      <c r="UWE34" s="1298"/>
      <c r="UWF34" s="1298"/>
      <c r="UWG34" s="1298"/>
      <c r="UWH34" s="1298"/>
      <c r="UWI34" s="1298"/>
      <c r="UWJ34" s="1298"/>
      <c r="UWK34" s="1298"/>
      <c r="UWL34" s="1298"/>
      <c r="UWM34" s="1298"/>
      <c r="UWN34" s="1298"/>
      <c r="UWO34" s="1298"/>
      <c r="UWP34" s="1298"/>
      <c r="UWQ34" s="1298"/>
      <c r="UWR34" s="1298"/>
      <c r="UWS34" s="1298"/>
      <c r="UWT34" s="1298"/>
      <c r="UWU34" s="1298"/>
      <c r="UWV34" s="1298"/>
      <c r="UWW34" s="1298"/>
      <c r="UWX34" s="1298"/>
      <c r="UWY34" s="1298"/>
      <c r="UWZ34" s="1298"/>
      <c r="UXA34" s="1298"/>
      <c r="UXB34" s="1298"/>
      <c r="UXC34" s="1298"/>
      <c r="UXD34" s="1298"/>
      <c r="UXE34" s="1298"/>
      <c r="UXF34" s="1298"/>
      <c r="UXG34" s="1298"/>
      <c r="UXH34" s="1298"/>
      <c r="UXI34" s="1298"/>
      <c r="UXJ34" s="1298"/>
      <c r="UXK34" s="1298"/>
      <c r="UXL34" s="1298"/>
      <c r="UXM34" s="1298"/>
      <c r="UXN34" s="1298"/>
      <c r="UXO34" s="1298"/>
      <c r="UXP34" s="1298"/>
      <c r="UXQ34" s="1298"/>
      <c r="UXR34" s="1298"/>
      <c r="UXS34" s="1298"/>
      <c r="UXT34" s="1298"/>
      <c r="UXU34" s="1298"/>
      <c r="UXV34" s="1298"/>
      <c r="UXW34" s="1298"/>
      <c r="UXX34" s="1298"/>
      <c r="UXY34" s="1298"/>
      <c r="UXZ34" s="1298"/>
      <c r="UYA34" s="1298"/>
      <c r="UYB34" s="1298"/>
      <c r="UYC34" s="1298"/>
      <c r="UYD34" s="1298"/>
      <c r="UYE34" s="1298"/>
      <c r="UYF34" s="1298"/>
      <c r="UYG34" s="1298"/>
      <c r="UYH34" s="1298"/>
      <c r="UYI34" s="1298"/>
      <c r="UYJ34" s="1298"/>
      <c r="UYK34" s="1298"/>
      <c r="UYL34" s="1298"/>
      <c r="UYM34" s="1298"/>
      <c r="UYN34" s="1298"/>
      <c r="UYO34" s="1298"/>
      <c r="UYP34" s="1298"/>
      <c r="UYQ34" s="1298"/>
      <c r="UYR34" s="1298"/>
      <c r="UYS34" s="1298"/>
      <c r="UYT34" s="1298"/>
      <c r="UYU34" s="1298"/>
      <c r="UYV34" s="1298"/>
      <c r="UYW34" s="1298"/>
      <c r="UYX34" s="1298"/>
      <c r="UYY34" s="1298"/>
      <c r="UYZ34" s="1298"/>
      <c r="UZA34" s="1298"/>
      <c r="UZB34" s="1298"/>
      <c r="UZC34" s="1298"/>
      <c r="UZD34" s="1298"/>
      <c r="UZE34" s="1298"/>
      <c r="UZF34" s="1298"/>
      <c r="UZG34" s="1298"/>
      <c r="UZH34" s="1298"/>
      <c r="UZI34" s="1298"/>
      <c r="UZJ34" s="1298"/>
      <c r="UZK34" s="1298"/>
      <c r="UZL34" s="1298"/>
      <c r="UZM34" s="1298"/>
      <c r="UZN34" s="1298"/>
      <c r="UZO34" s="1298"/>
      <c r="UZP34" s="1298"/>
      <c r="UZQ34" s="1298"/>
      <c r="UZR34" s="1298"/>
      <c r="UZS34" s="1298"/>
      <c r="UZT34" s="1298"/>
      <c r="UZU34" s="1298"/>
      <c r="UZV34" s="1298"/>
      <c r="UZW34" s="1298"/>
      <c r="UZX34" s="1298"/>
      <c r="UZY34" s="1298"/>
      <c r="UZZ34" s="1298"/>
      <c r="VAA34" s="1298"/>
      <c r="VAB34" s="1298"/>
      <c r="VAC34" s="1298"/>
      <c r="VAD34" s="1298"/>
      <c r="VAE34" s="1298"/>
      <c r="VAF34" s="1298"/>
      <c r="VAG34" s="1298"/>
      <c r="VAH34" s="1298"/>
      <c r="VAI34" s="1298"/>
      <c r="VAJ34" s="1298"/>
      <c r="VAK34" s="1298"/>
      <c r="VAL34" s="1298"/>
      <c r="VAM34" s="1298"/>
      <c r="VAN34" s="1298"/>
      <c r="VAO34" s="1298"/>
      <c r="VAP34" s="1298"/>
      <c r="VAQ34" s="1298"/>
      <c r="VAR34" s="1298"/>
      <c r="VAS34" s="1298"/>
      <c r="VAT34" s="1298"/>
      <c r="VAU34" s="1298"/>
      <c r="VAV34" s="1298"/>
      <c r="VAW34" s="1298"/>
      <c r="VAX34" s="1298"/>
      <c r="VAY34" s="1298"/>
      <c r="VAZ34" s="1298"/>
      <c r="VBA34" s="1298"/>
      <c r="VBB34" s="1298"/>
      <c r="VBC34" s="1298"/>
      <c r="VBD34" s="1298"/>
      <c r="VBE34" s="1298"/>
      <c r="VBF34" s="1298"/>
      <c r="VBG34" s="1298"/>
      <c r="VBH34" s="1298"/>
      <c r="VBI34" s="1298"/>
      <c r="VBJ34" s="1298"/>
      <c r="VBK34" s="1298"/>
      <c r="VBL34" s="1298"/>
      <c r="VBM34" s="1298"/>
      <c r="VBN34" s="1298"/>
      <c r="VBO34" s="1298"/>
      <c r="VBP34" s="1298"/>
      <c r="VBQ34" s="1298"/>
      <c r="VBR34" s="1298"/>
      <c r="VBS34" s="1298"/>
      <c r="VBT34" s="1298"/>
      <c r="VBU34" s="1298"/>
      <c r="VBV34" s="1298"/>
      <c r="VBW34" s="1298"/>
      <c r="VBX34" s="1298"/>
      <c r="VBY34" s="1298"/>
      <c r="VBZ34" s="1298"/>
      <c r="VCA34" s="1298"/>
      <c r="VCB34" s="1298"/>
      <c r="VCC34" s="1298"/>
      <c r="VCD34" s="1298"/>
      <c r="VCE34" s="1298"/>
      <c r="VCF34" s="1298"/>
      <c r="VCG34" s="1298"/>
      <c r="VCH34" s="1298"/>
      <c r="VCI34" s="1298"/>
      <c r="VCJ34" s="1298"/>
      <c r="VCK34" s="1298"/>
      <c r="VCL34" s="1298"/>
      <c r="VCM34" s="1298"/>
      <c r="VCN34" s="1298"/>
      <c r="VCO34" s="1298"/>
      <c r="VCP34" s="1298"/>
      <c r="VCQ34" s="1298"/>
      <c r="VCR34" s="1298"/>
      <c r="VCS34" s="1298"/>
      <c r="VCT34" s="1298"/>
      <c r="VCU34" s="1298"/>
      <c r="VCV34" s="1298"/>
      <c r="VCW34" s="1298"/>
      <c r="VCX34" s="1298"/>
      <c r="VCY34" s="1298"/>
      <c r="VCZ34" s="1298"/>
      <c r="VDA34" s="1298"/>
      <c r="VDB34" s="1298"/>
      <c r="VDC34" s="1298"/>
      <c r="VDD34" s="1298"/>
      <c r="VDE34" s="1298"/>
      <c r="VDF34" s="1298"/>
      <c r="VDG34" s="1298"/>
      <c r="VDH34" s="1298"/>
      <c r="VDI34" s="1298"/>
      <c r="VDJ34" s="1298"/>
      <c r="VDK34" s="1298"/>
      <c r="VDL34" s="1298"/>
      <c r="VDM34" s="1298"/>
      <c r="VDN34" s="1298"/>
      <c r="VDO34" s="1298"/>
      <c r="VDP34" s="1298"/>
      <c r="VDQ34" s="1298"/>
      <c r="VDR34" s="1298"/>
      <c r="VDS34" s="1298"/>
      <c r="VDT34" s="1298"/>
      <c r="VDU34" s="1298"/>
      <c r="VDV34" s="1298"/>
      <c r="VDW34" s="1298"/>
      <c r="VDX34" s="1298"/>
      <c r="VDY34" s="1298"/>
      <c r="VDZ34" s="1298"/>
      <c r="VEA34" s="1298"/>
      <c r="VEB34" s="1298"/>
      <c r="VEC34" s="1298"/>
      <c r="VED34" s="1298"/>
      <c r="VEE34" s="1298"/>
      <c r="VEF34" s="1298"/>
      <c r="VEG34" s="1298"/>
      <c r="VEH34" s="1298"/>
      <c r="VEI34" s="1298"/>
      <c r="VEJ34" s="1298"/>
      <c r="VEK34" s="1298"/>
      <c r="VEL34" s="1298"/>
      <c r="VEM34" s="1298"/>
      <c r="VEN34" s="1298"/>
      <c r="VEO34" s="1298"/>
      <c r="VEP34" s="1298"/>
      <c r="VEQ34" s="1298"/>
      <c r="VER34" s="1298"/>
      <c r="VES34" s="1298"/>
      <c r="VET34" s="1298"/>
      <c r="VEU34" s="1298"/>
      <c r="VEV34" s="1298"/>
      <c r="VEW34" s="1298"/>
      <c r="VEX34" s="1298"/>
      <c r="VEY34" s="1298"/>
      <c r="VEZ34" s="1298"/>
      <c r="VFA34" s="1298"/>
      <c r="VFB34" s="1298"/>
      <c r="VFC34" s="1298"/>
      <c r="VFD34" s="1298"/>
      <c r="VFE34" s="1298"/>
      <c r="VFF34" s="1298"/>
      <c r="VFG34" s="1298"/>
      <c r="VFH34" s="1298"/>
      <c r="VFI34" s="1298"/>
      <c r="VFJ34" s="1298"/>
      <c r="VFK34" s="1298"/>
      <c r="VFL34" s="1298"/>
      <c r="VFM34" s="1298"/>
      <c r="VFN34" s="1298"/>
      <c r="VFO34" s="1298"/>
      <c r="VFP34" s="1298"/>
      <c r="VFQ34" s="1298"/>
      <c r="VFR34" s="1298"/>
      <c r="VFS34" s="1298"/>
      <c r="VFT34" s="1298"/>
      <c r="VFU34" s="1298"/>
      <c r="VFV34" s="1298"/>
      <c r="VFW34" s="1298"/>
      <c r="VFX34" s="1298"/>
      <c r="VFY34" s="1298"/>
      <c r="VFZ34" s="1298"/>
      <c r="VGA34" s="1298"/>
      <c r="VGB34" s="1298"/>
      <c r="VGC34" s="1298"/>
      <c r="VGD34" s="1298"/>
      <c r="VGE34" s="1298"/>
      <c r="VGF34" s="1298"/>
      <c r="VGG34" s="1298"/>
      <c r="VGH34" s="1298"/>
      <c r="VGI34" s="1298"/>
      <c r="VGJ34" s="1298"/>
      <c r="VGK34" s="1298"/>
      <c r="VGL34" s="1298"/>
      <c r="VGM34" s="1298"/>
      <c r="VGN34" s="1298"/>
      <c r="VGO34" s="1298"/>
      <c r="VGP34" s="1298"/>
      <c r="VGQ34" s="1298"/>
      <c r="VGR34" s="1298"/>
      <c r="VGS34" s="1298"/>
      <c r="VGT34" s="1298"/>
      <c r="VGU34" s="1298"/>
      <c r="VGV34" s="1298"/>
      <c r="VGW34" s="1298"/>
      <c r="VGX34" s="1298"/>
      <c r="VGY34" s="1298"/>
      <c r="VGZ34" s="1298"/>
      <c r="VHA34" s="1298"/>
      <c r="VHB34" s="1298"/>
      <c r="VHC34" s="1298"/>
      <c r="VHD34" s="1298"/>
      <c r="VHE34" s="1298"/>
      <c r="VHF34" s="1298"/>
      <c r="VHG34" s="1298"/>
      <c r="VHH34" s="1298"/>
      <c r="VHI34" s="1298"/>
      <c r="VHJ34" s="1298"/>
      <c r="VHK34" s="1298"/>
      <c r="VHL34" s="1298"/>
      <c r="VHM34" s="1298"/>
      <c r="VHN34" s="1298"/>
      <c r="VHO34" s="1298"/>
      <c r="VHP34" s="1298"/>
      <c r="VHQ34" s="1298"/>
      <c r="VHR34" s="1298"/>
      <c r="VHS34" s="1298"/>
      <c r="VHT34" s="1298"/>
      <c r="VHU34" s="1298"/>
      <c r="VHV34" s="1298"/>
      <c r="VHW34" s="1298"/>
      <c r="VHX34" s="1298"/>
      <c r="VHY34" s="1298"/>
      <c r="VHZ34" s="1298"/>
      <c r="VIA34" s="1298"/>
      <c r="VIB34" s="1298"/>
      <c r="VIC34" s="1298"/>
      <c r="VID34" s="1298"/>
      <c r="VIE34" s="1298"/>
      <c r="VIF34" s="1298"/>
      <c r="VIG34" s="1298"/>
      <c r="VIH34" s="1298"/>
      <c r="VII34" s="1298"/>
      <c r="VIJ34" s="1298"/>
      <c r="VIK34" s="1298"/>
      <c r="VIL34" s="1298"/>
      <c r="VIM34" s="1298"/>
      <c r="VIN34" s="1298"/>
      <c r="VIO34" s="1298"/>
      <c r="VIP34" s="1298"/>
      <c r="VIQ34" s="1298"/>
      <c r="VIR34" s="1298"/>
      <c r="VIS34" s="1298"/>
      <c r="VIT34" s="1298"/>
      <c r="VIU34" s="1298"/>
      <c r="VIV34" s="1298"/>
      <c r="VIW34" s="1298"/>
      <c r="VIX34" s="1298"/>
      <c r="VIY34" s="1298"/>
      <c r="VIZ34" s="1298"/>
      <c r="VJA34" s="1298"/>
      <c r="VJB34" s="1298"/>
      <c r="VJC34" s="1298"/>
      <c r="VJD34" s="1298"/>
      <c r="VJE34" s="1298"/>
      <c r="VJF34" s="1298"/>
      <c r="VJG34" s="1298"/>
      <c r="VJH34" s="1298"/>
      <c r="VJI34" s="1298"/>
      <c r="VJJ34" s="1298"/>
      <c r="VJK34" s="1298"/>
      <c r="VJL34" s="1298"/>
      <c r="VJM34" s="1298"/>
      <c r="VJN34" s="1298"/>
      <c r="VJO34" s="1298"/>
      <c r="VJP34" s="1298"/>
      <c r="VJQ34" s="1298"/>
      <c r="VJR34" s="1298"/>
      <c r="VJS34" s="1298"/>
      <c r="VJT34" s="1298"/>
      <c r="VJU34" s="1298"/>
      <c r="VJV34" s="1298"/>
      <c r="VJW34" s="1298"/>
      <c r="VJX34" s="1298"/>
      <c r="VJY34" s="1298"/>
      <c r="VJZ34" s="1298"/>
      <c r="VKA34" s="1298"/>
      <c r="VKB34" s="1298"/>
      <c r="VKC34" s="1298"/>
      <c r="VKD34" s="1298"/>
      <c r="VKE34" s="1298"/>
      <c r="VKF34" s="1298"/>
      <c r="VKG34" s="1298"/>
      <c r="VKH34" s="1298"/>
      <c r="VKI34" s="1298"/>
      <c r="VKJ34" s="1298"/>
      <c r="VKK34" s="1298"/>
      <c r="VKL34" s="1298"/>
      <c r="VKM34" s="1298"/>
      <c r="VKN34" s="1298"/>
      <c r="VKO34" s="1298"/>
      <c r="VKP34" s="1298"/>
      <c r="VKQ34" s="1298"/>
      <c r="VKR34" s="1298"/>
      <c r="VKS34" s="1298"/>
      <c r="VKT34" s="1298"/>
      <c r="VKU34" s="1298"/>
      <c r="VKV34" s="1298"/>
      <c r="VKW34" s="1298"/>
      <c r="VKX34" s="1298"/>
      <c r="VKY34" s="1298"/>
      <c r="VKZ34" s="1298"/>
      <c r="VLA34" s="1298"/>
      <c r="VLB34" s="1298"/>
      <c r="VLC34" s="1298"/>
      <c r="VLD34" s="1298"/>
      <c r="VLE34" s="1298"/>
      <c r="VLF34" s="1298"/>
      <c r="VLG34" s="1298"/>
      <c r="VLH34" s="1298"/>
      <c r="VLI34" s="1298"/>
      <c r="VLJ34" s="1298"/>
      <c r="VLK34" s="1298"/>
      <c r="VLL34" s="1298"/>
      <c r="VLM34" s="1298"/>
      <c r="VLN34" s="1298"/>
      <c r="VLO34" s="1298"/>
      <c r="VLP34" s="1298"/>
      <c r="VLQ34" s="1298"/>
      <c r="VLR34" s="1298"/>
      <c r="VLS34" s="1298"/>
      <c r="VLT34" s="1298"/>
      <c r="VLU34" s="1298"/>
      <c r="VLV34" s="1298"/>
      <c r="VLW34" s="1298"/>
      <c r="VLX34" s="1298"/>
      <c r="VLY34" s="1298"/>
      <c r="VLZ34" s="1298"/>
      <c r="VMA34" s="1298"/>
      <c r="VMB34" s="1298"/>
      <c r="VMC34" s="1298"/>
      <c r="VMD34" s="1298"/>
      <c r="VME34" s="1298"/>
      <c r="VMF34" s="1298"/>
      <c r="VMG34" s="1298"/>
      <c r="VMH34" s="1298"/>
      <c r="VMI34" s="1298"/>
      <c r="VMJ34" s="1298"/>
      <c r="VMK34" s="1298"/>
      <c r="VML34" s="1298"/>
      <c r="VMM34" s="1298"/>
      <c r="VMN34" s="1298"/>
      <c r="VMO34" s="1298"/>
      <c r="VMP34" s="1298"/>
      <c r="VMQ34" s="1298"/>
      <c r="VMR34" s="1298"/>
      <c r="VMS34" s="1298"/>
      <c r="VMT34" s="1298"/>
      <c r="VMU34" s="1298"/>
      <c r="VMV34" s="1298"/>
      <c r="VMW34" s="1298"/>
      <c r="VMX34" s="1298"/>
      <c r="VMY34" s="1298"/>
      <c r="VMZ34" s="1298"/>
      <c r="VNA34" s="1298"/>
      <c r="VNB34" s="1298"/>
      <c r="VNC34" s="1298"/>
      <c r="VND34" s="1298"/>
      <c r="VNE34" s="1298"/>
      <c r="VNF34" s="1298"/>
      <c r="VNG34" s="1298"/>
      <c r="VNH34" s="1298"/>
      <c r="VNI34" s="1298"/>
      <c r="VNJ34" s="1298"/>
      <c r="VNK34" s="1298"/>
      <c r="VNL34" s="1298"/>
      <c r="VNM34" s="1298"/>
      <c r="VNN34" s="1298"/>
      <c r="VNO34" s="1298"/>
      <c r="VNP34" s="1298"/>
      <c r="VNQ34" s="1298"/>
      <c r="VNR34" s="1298"/>
      <c r="VNS34" s="1298"/>
      <c r="VNT34" s="1298"/>
      <c r="VNU34" s="1298"/>
      <c r="VNV34" s="1298"/>
      <c r="VNW34" s="1298"/>
      <c r="VNX34" s="1298"/>
      <c r="VNY34" s="1298"/>
      <c r="VNZ34" s="1298"/>
      <c r="VOA34" s="1298"/>
      <c r="VOB34" s="1298"/>
      <c r="VOC34" s="1298"/>
      <c r="VOD34" s="1298"/>
      <c r="VOE34" s="1298"/>
      <c r="VOF34" s="1298"/>
      <c r="VOG34" s="1298"/>
      <c r="VOH34" s="1298"/>
      <c r="VOI34" s="1298"/>
      <c r="VOJ34" s="1298"/>
      <c r="VOK34" s="1298"/>
      <c r="VOL34" s="1298"/>
      <c r="VOM34" s="1298"/>
      <c r="VON34" s="1298"/>
      <c r="VOO34" s="1298"/>
      <c r="VOP34" s="1298"/>
      <c r="VOQ34" s="1298"/>
      <c r="VOR34" s="1298"/>
      <c r="VOS34" s="1298"/>
      <c r="VOT34" s="1298"/>
      <c r="VOU34" s="1298"/>
      <c r="VOV34" s="1298"/>
      <c r="VOW34" s="1298"/>
      <c r="VOX34" s="1298"/>
      <c r="VOY34" s="1298"/>
      <c r="VOZ34" s="1298"/>
      <c r="VPA34" s="1298"/>
      <c r="VPB34" s="1298"/>
      <c r="VPC34" s="1298"/>
      <c r="VPD34" s="1298"/>
      <c r="VPE34" s="1298"/>
      <c r="VPF34" s="1298"/>
      <c r="VPG34" s="1298"/>
      <c r="VPH34" s="1298"/>
      <c r="VPI34" s="1298"/>
      <c r="VPJ34" s="1298"/>
      <c r="VPK34" s="1298"/>
      <c r="VPL34" s="1298"/>
      <c r="VPM34" s="1298"/>
      <c r="VPN34" s="1298"/>
      <c r="VPO34" s="1298"/>
      <c r="VPP34" s="1298"/>
      <c r="VPQ34" s="1298"/>
      <c r="VPR34" s="1298"/>
      <c r="VPS34" s="1298"/>
      <c r="VPT34" s="1298"/>
      <c r="VPU34" s="1298"/>
      <c r="VPV34" s="1298"/>
      <c r="VPW34" s="1298"/>
      <c r="VPX34" s="1298"/>
      <c r="VPY34" s="1298"/>
      <c r="VPZ34" s="1298"/>
      <c r="VQA34" s="1298"/>
      <c r="VQB34" s="1298"/>
      <c r="VQC34" s="1298"/>
      <c r="VQD34" s="1298"/>
      <c r="VQE34" s="1298"/>
      <c r="VQF34" s="1298"/>
      <c r="VQG34" s="1298"/>
      <c r="VQH34" s="1298"/>
      <c r="VQI34" s="1298"/>
      <c r="VQJ34" s="1298"/>
      <c r="VQK34" s="1298"/>
      <c r="VQL34" s="1298"/>
      <c r="VQM34" s="1298"/>
      <c r="VQN34" s="1298"/>
      <c r="VQO34" s="1298"/>
      <c r="VQP34" s="1298"/>
      <c r="VQQ34" s="1298"/>
      <c r="VQR34" s="1298"/>
      <c r="VQS34" s="1298"/>
      <c r="VQT34" s="1298"/>
      <c r="VQU34" s="1298"/>
      <c r="VQV34" s="1298"/>
      <c r="VQW34" s="1298"/>
      <c r="VQX34" s="1298"/>
      <c r="VQY34" s="1298"/>
      <c r="VQZ34" s="1298"/>
      <c r="VRA34" s="1298"/>
      <c r="VRB34" s="1298"/>
      <c r="VRC34" s="1298"/>
      <c r="VRD34" s="1298"/>
      <c r="VRE34" s="1298"/>
      <c r="VRF34" s="1298"/>
      <c r="VRG34" s="1298"/>
      <c r="VRH34" s="1298"/>
      <c r="VRI34" s="1298"/>
      <c r="VRJ34" s="1298"/>
      <c r="VRK34" s="1298"/>
      <c r="VRL34" s="1298"/>
      <c r="VRM34" s="1298"/>
      <c r="VRN34" s="1298"/>
      <c r="VRO34" s="1298"/>
      <c r="VRP34" s="1298"/>
      <c r="VRQ34" s="1298"/>
      <c r="VRR34" s="1298"/>
      <c r="VRS34" s="1298"/>
      <c r="VRT34" s="1298"/>
      <c r="VRU34" s="1298"/>
      <c r="VRV34" s="1298"/>
      <c r="VRW34" s="1298"/>
      <c r="VRX34" s="1298"/>
      <c r="VRY34" s="1298"/>
      <c r="VRZ34" s="1298"/>
      <c r="VSA34" s="1298"/>
      <c r="VSB34" s="1298"/>
      <c r="VSC34" s="1298"/>
      <c r="VSD34" s="1298"/>
      <c r="VSE34" s="1298"/>
      <c r="VSF34" s="1298"/>
      <c r="VSG34" s="1298"/>
      <c r="VSH34" s="1298"/>
      <c r="VSI34" s="1298"/>
      <c r="VSJ34" s="1298"/>
      <c r="VSK34" s="1298"/>
      <c r="VSL34" s="1298"/>
      <c r="VSM34" s="1298"/>
      <c r="VSN34" s="1298"/>
      <c r="VSO34" s="1298"/>
      <c r="VSP34" s="1298"/>
      <c r="VSQ34" s="1298"/>
      <c r="VSR34" s="1298"/>
      <c r="VSS34" s="1298"/>
      <c r="VST34" s="1298"/>
      <c r="VSU34" s="1298"/>
      <c r="VSV34" s="1298"/>
      <c r="VSW34" s="1298"/>
      <c r="VSX34" s="1298"/>
      <c r="VSY34" s="1298"/>
      <c r="VSZ34" s="1298"/>
      <c r="VTA34" s="1298"/>
      <c r="VTB34" s="1298"/>
      <c r="VTC34" s="1298"/>
      <c r="VTD34" s="1298"/>
      <c r="VTE34" s="1298"/>
      <c r="VTF34" s="1298"/>
      <c r="VTG34" s="1298"/>
      <c r="VTH34" s="1298"/>
      <c r="VTI34" s="1298"/>
      <c r="VTJ34" s="1298"/>
      <c r="VTK34" s="1298"/>
      <c r="VTL34" s="1298"/>
      <c r="VTM34" s="1298"/>
      <c r="VTN34" s="1298"/>
      <c r="VTO34" s="1298"/>
      <c r="VTP34" s="1298"/>
      <c r="VTQ34" s="1298"/>
      <c r="VTR34" s="1298"/>
      <c r="VTS34" s="1298"/>
      <c r="VTT34" s="1298"/>
      <c r="VTU34" s="1298"/>
      <c r="VTV34" s="1298"/>
      <c r="VTW34" s="1298"/>
      <c r="VTX34" s="1298"/>
      <c r="VTY34" s="1298"/>
      <c r="VTZ34" s="1298"/>
      <c r="VUA34" s="1298"/>
      <c r="VUB34" s="1298"/>
      <c r="VUC34" s="1298"/>
      <c r="VUD34" s="1298"/>
      <c r="VUE34" s="1298"/>
      <c r="VUF34" s="1298"/>
      <c r="VUG34" s="1298"/>
      <c r="VUH34" s="1298"/>
      <c r="VUI34" s="1298"/>
      <c r="VUJ34" s="1298"/>
      <c r="VUK34" s="1298"/>
      <c r="VUL34" s="1298"/>
      <c r="VUM34" s="1298"/>
      <c r="VUN34" s="1298"/>
      <c r="VUO34" s="1298"/>
      <c r="VUP34" s="1298"/>
      <c r="VUQ34" s="1298"/>
      <c r="VUR34" s="1298"/>
      <c r="VUS34" s="1298"/>
      <c r="VUT34" s="1298"/>
      <c r="VUU34" s="1298"/>
      <c r="VUV34" s="1298"/>
      <c r="VUW34" s="1298"/>
      <c r="VUX34" s="1298"/>
      <c r="VUY34" s="1298"/>
      <c r="VUZ34" s="1298"/>
      <c r="VVA34" s="1298"/>
      <c r="VVB34" s="1298"/>
      <c r="VVC34" s="1298"/>
      <c r="VVD34" s="1298"/>
      <c r="VVE34" s="1298"/>
      <c r="VVF34" s="1298"/>
      <c r="VVG34" s="1298"/>
      <c r="VVH34" s="1298"/>
      <c r="VVI34" s="1298"/>
      <c r="VVJ34" s="1298"/>
      <c r="VVK34" s="1298"/>
      <c r="VVL34" s="1298"/>
      <c r="VVM34" s="1298"/>
      <c r="VVN34" s="1298"/>
      <c r="VVO34" s="1298"/>
      <c r="VVP34" s="1298"/>
      <c r="VVQ34" s="1298"/>
      <c r="VVR34" s="1298"/>
      <c r="VVS34" s="1298"/>
      <c r="VVT34" s="1298"/>
      <c r="VVU34" s="1298"/>
      <c r="VVV34" s="1298"/>
      <c r="VVW34" s="1298"/>
      <c r="VVX34" s="1298"/>
      <c r="VVY34" s="1298"/>
      <c r="VVZ34" s="1298"/>
      <c r="VWA34" s="1298"/>
      <c r="VWB34" s="1298"/>
      <c r="VWC34" s="1298"/>
      <c r="VWD34" s="1298"/>
      <c r="VWE34" s="1298"/>
      <c r="VWF34" s="1298"/>
      <c r="VWG34" s="1298"/>
      <c r="VWH34" s="1298"/>
      <c r="VWI34" s="1298"/>
      <c r="VWJ34" s="1298"/>
      <c r="VWK34" s="1298"/>
      <c r="VWL34" s="1298"/>
      <c r="VWM34" s="1298"/>
      <c r="VWN34" s="1298"/>
      <c r="VWO34" s="1298"/>
      <c r="VWP34" s="1298"/>
      <c r="VWQ34" s="1298"/>
      <c r="VWR34" s="1298"/>
      <c r="VWS34" s="1298"/>
      <c r="VWT34" s="1298"/>
      <c r="VWU34" s="1298"/>
      <c r="VWV34" s="1298"/>
      <c r="VWW34" s="1298"/>
      <c r="VWX34" s="1298"/>
      <c r="VWY34" s="1298"/>
      <c r="VWZ34" s="1298"/>
      <c r="VXA34" s="1298"/>
      <c r="VXB34" s="1298"/>
      <c r="VXC34" s="1298"/>
      <c r="VXD34" s="1298"/>
      <c r="VXE34" s="1298"/>
      <c r="VXF34" s="1298"/>
      <c r="VXG34" s="1298"/>
      <c r="VXH34" s="1298"/>
      <c r="VXI34" s="1298"/>
      <c r="VXJ34" s="1298"/>
      <c r="VXK34" s="1298"/>
      <c r="VXL34" s="1298"/>
      <c r="VXM34" s="1298"/>
      <c r="VXN34" s="1298"/>
      <c r="VXO34" s="1298"/>
      <c r="VXP34" s="1298"/>
      <c r="VXQ34" s="1298"/>
      <c r="VXR34" s="1298"/>
      <c r="VXS34" s="1298"/>
      <c r="VXT34" s="1298"/>
      <c r="VXU34" s="1298"/>
      <c r="VXV34" s="1298"/>
      <c r="VXW34" s="1298"/>
      <c r="VXX34" s="1298"/>
      <c r="VXY34" s="1298"/>
      <c r="VXZ34" s="1298"/>
      <c r="VYA34" s="1298"/>
      <c r="VYB34" s="1298"/>
      <c r="VYC34" s="1298"/>
      <c r="VYD34" s="1298"/>
      <c r="VYE34" s="1298"/>
      <c r="VYF34" s="1298"/>
      <c r="VYG34" s="1298"/>
      <c r="VYH34" s="1298"/>
      <c r="VYI34" s="1298"/>
      <c r="VYJ34" s="1298"/>
      <c r="VYK34" s="1298"/>
      <c r="VYL34" s="1298"/>
      <c r="VYM34" s="1298"/>
      <c r="VYN34" s="1298"/>
      <c r="VYO34" s="1298"/>
      <c r="VYP34" s="1298"/>
      <c r="VYQ34" s="1298"/>
      <c r="VYR34" s="1298"/>
      <c r="VYS34" s="1298"/>
      <c r="VYT34" s="1298"/>
      <c r="VYU34" s="1298"/>
      <c r="VYV34" s="1298"/>
      <c r="VYW34" s="1298"/>
      <c r="VYX34" s="1298"/>
      <c r="VYY34" s="1298"/>
      <c r="VYZ34" s="1298"/>
      <c r="VZA34" s="1298"/>
      <c r="VZB34" s="1298"/>
      <c r="VZC34" s="1298"/>
      <c r="VZD34" s="1298"/>
      <c r="VZE34" s="1298"/>
      <c r="VZF34" s="1298"/>
      <c r="VZG34" s="1298"/>
      <c r="VZH34" s="1298"/>
      <c r="VZI34" s="1298"/>
      <c r="VZJ34" s="1298"/>
      <c r="VZK34" s="1298"/>
      <c r="VZL34" s="1298"/>
      <c r="VZM34" s="1298"/>
      <c r="VZN34" s="1298"/>
      <c r="VZO34" s="1298"/>
      <c r="VZP34" s="1298"/>
      <c r="VZQ34" s="1298"/>
      <c r="VZR34" s="1298"/>
      <c r="VZS34" s="1298"/>
      <c r="VZT34" s="1298"/>
      <c r="VZU34" s="1298"/>
      <c r="VZV34" s="1298"/>
      <c r="VZW34" s="1298"/>
      <c r="VZX34" s="1298"/>
      <c r="VZY34" s="1298"/>
      <c r="VZZ34" s="1298"/>
      <c r="WAA34" s="1298"/>
      <c r="WAB34" s="1298"/>
      <c r="WAC34" s="1298"/>
      <c r="WAD34" s="1298"/>
      <c r="WAE34" s="1298"/>
      <c r="WAF34" s="1298"/>
      <c r="WAG34" s="1298"/>
      <c r="WAH34" s="1298"/>
      <c r="WAI34" s="1298"/>
      <c r="WAJ34" s="1298"/>
      <c r="WAK34" s="1298"/>
      <c r="WAL34" s="1298"/>
      <c r="WAM34" s="1298"/>
      <c r="WAN34" s="1298"/>
      <c r="WAO34" s="1298"/>
      <c r="WAP34" s="1298"/>
      <c r="WAQ34" s="1298"/>
      <c r="WAR34" s="1298"/>
      <c r="WAS34" s="1298"/>
      <c r="WAT34" s="1298"/>
      <c r="WAU34" s="1298"/>
      <c r="WAV34" s="1298"/>
      <c r="WAW34" s="1298"/>
      <c r="WAX34" s="1298"/>
      <c r="WAY34" s="1298"/>
      <c r="WAZ34" s="1298"/>
      <c r="WBA34" s="1298"/>
      <c r="WBB34" s="1298"/>
      <c r="WBC34" s="1298"/>
      <c r="WBD34" s="1298"/>
      <c r="WBE34" s="1298"/>
      <c r="WBF34" s="1298"/>
      <c r="WBG34" s="1298"/>
      <c r="WBH34" s="1298"/>
      <c r="WBI34" s="1298"/>
      <c r="WBJ34" s="1298"/>
      <c r="WBK34" s="1298"/>
      <c r="WBL34" s="1298"/>
      <c r="WBM34" s="1298"/>
      <c r="WBN34" s="1298"/>
      <c r="WBO34" s="1298"/>
      <c r="WBP34" s="1298"/>
      <c r="WBQ34" s="1298"/>
      <c r="WBR34" s="1298"/>
      <c r="WBS34" s="1298"/>
      <c r="WBT34" s="1298"/>
      <c r="WBU34" s="1298"/>
      <c r="WBV34" s="1298"/>
      <c r="WBW34" s="1298"/>
      <c r="WBX34" s="1298"/>
      <c r="WBY34" s="1298"/>
      <c r="WBZ34" s="1298"/>
      <c r="WCA34" s="1298"/>
      <c r="WCB34" s="1298"/>
      <c r="WCC34" s="1298"/>
      <c r="WCD34" s="1298"/>
      <c r="WCE34" s="1298"/>
      <c r="WCF34" s="1298"/>
      <c r="WCG34" s="1298"/>
      <c r="WCH34" s="1298"/>
      <c r="WCI34" s="1298"/>
      <c r="WCJ34" s="1298"/>
      <c r="WCK34" s="1298"/>
      <c r="WCL34" s="1298"/>
      <c r="WCM34" s="1298"/>
      <c r="WCN34" s="1298"/>
      <c r="WCO34" s="1298"/>
      <c r="WCP34" s="1298"/>
      <c r="WCQ34" s="1298"/>
      <c r="WCR34" s="1298"/>
      <c r="WCS34" s="1298"/>
      <c r="WCT34" s="1298"/>
      <c r="WCU34" s="1298"/>
      <c r="WCV34" s="1298"/>
      <c r="WCW34" s="1298"/>
      <c r="WCX34" s="1298"/>
      <c r="WCY34" s="1298"/>
      <c r="WCZ34" s="1298"/>
      <c r="WDA34" s="1298"/>
      <c r="WDB34" s="1298"/>
      <c r="WDC34" s="1298"/>
      <c r="WDD34" s="1298"/>
      <c r="WDE34" s="1298"/>
      <c r="WDF34" s="1298"/>
      <c r="WDG34" s="1298"/>
      <c r="WDH34" s="1298"/>
      <c r="WDI34" s="1298"/>
      <c r="WDJ34" s="1298"/>
      <c r="WDK34" s="1298"/>
      <c r="WDL34" s="1298"/>
      <c r="WDM34" s="1298"/>
      <c r="WDN34" s="1298"/>
      <c r="WDO34" s="1298"/>
      <c r="WDP34" s="1298"/>
      <c r="WDQ34" s="1298"/>
      <c r="WDR34" s="1298"/>
      <c r="WDS34" s="1298"/>
      <c r="WDT34" s="1298"/>
      <c r="WDU34" s="1298"/>
      <c r="WDV34" s="1298"/>
      <c r="WDW34" s="1298"/>
      <c r="WDX34" s="1298"/>
      <c r="WDY34" s="1298"/>
      <c r="WDZ34" s="1298"/>
      <c r="WEA34" s="1298"/>
      <c r="WEB34" s="1298"/>
      <c r="WEC34" s="1298"/>
      <c r="WED34" s="1298"/>
      <c r="WEE34" s="1298"/>
      <c r="WEF34" s="1298"/>
      <c r="WEG34" s="1298"/>
      <c r="WEH34" s="1298"/>
      <c r="WEI34" s="1298"/>
      <c r="WEJ34" s="1298"/>
      <c r="WEK34" s="1298"/>
      <c r="WEL34" s="1298"/>
      <c r="WEM34" s="1298"/>
      <c r="WEN34" s="1298"/>
      <c r="WEO34" s="1298"/>
      <c r="WEP34" s="1298"/>
      <c r="WEQ34" s="1298"/>
      <c r="WER34" s="1298"/>
      <c r="WES34" s="1298"/>
      <c r="WET34" s="1298"/>
      <c r="WEU34" s="1298"/>
      <c r="WEV34" s="1298"/>
      <c r="WEW34" s="1298"/>
      <c r="WEX34" s="1298"/>
      <c r="WEY34" s="1298"/>
      <c r="WEZ34" s="1298"/>
      <c r="WFA34" s="1298"/>
      <c r="WFB34" s="1298"/>
      <c r="WFC34" s="1298"/>
      <c r="WFD34" s="1298"/>
      <c r="WFE34" s="1298"/>
      <c r="WFF34" s="1298"/>
      <c r="WFG34" s="1298"/>
      <c r="WFH34" s="1298"/>
      <c r="WFI34" s="1298"/>
      <c r="WFJ34" s="1298"/>
      <c r="WFK34" s="1298"/>
      <c r="WFL34" s="1298"/>
      <c r="WFM34" s="1298"/>
      <c r="WFN34" s="1298"/>
      <c r="WFO34" s="1298"/>
      <c r="WFP34" s="1298"/>
      <c r="WFQ34" s="1298"/>
      <c r="WFR34" s="1298"/>
      <c r="WFS34" s="1298"/>
      <c r="WFT34" s="1298"/>
      <c r="WFU34" s="1298"/>
      <c r="WFV34" s="1298"/>
      <c r="WFW34" s="1298"/>
      <c r="WFX34" s="1298"/>
      <c r="WFY34" s="1298"/>
      <c r="WFZ34" s="1298"/>
      <c r="WGA34" s="1298"/>
      <c r="WGB34" s="1298"/>
      <c r="WGC34" s="1298"/>
      <c r="WGD34" s="1298"/>
      <c r="WGE34" s="1298"/>
      <c r="WGF34" s="1298"/>
      <c r="WGG34" s="1298"/>
      <c r="WGH34" s="1298"/>
      <c r="WGI34" s="1298"/>
      <c r="WGJ34" s="1298"/>
      <c r="WGK34" s="1298"/>
      <c r="WGL34" s="1298"/>
      <c r="WGM34" s="1298"/>
      <c r="WGN34" s="1298"/>
      <c r="WGO34" s="1298"/>
      <c r="WGP34" s="1298"/>
      <c r="WGQ34" s="1298"/>
      <c r="WGR34" s="1298"/>
      <c r="WGS34" s="1298"/>
      <c r="WGT34" s="1298"/>
      <c r="WGU34" s="1298"/>
      <c r="WGV34" s="1298"/>
      <c r="WGW34" s="1298"/>
      <c r="WGX34" s="1298"/>
      <c r="WGY34" s="1298"/>
      <c r="WGZ34" s="1298"/>
      <c r="WHA34" s="1298"/>
      <c r="WHB34" s="1298"/>
      <c r="WHC34" s="1298"/>
      <c r="WHD34" s="1298"/>
      <c r="WHE34" s="1298"/>
      <c r="WHF34" s="1298"/>
      <c r="WHG34" s="1298"/>
      <c r="WHH34" s="1298"/>
      <c r="WHI34" s="1298"/>
      <c r="WHJ34" s="1298"/>
      <c r="WHK34" s="1298"/>
      <c r="WHL34" s="1298"/>
      <c r="WHM34" s="1298"/>
      <c r="WHN34" s="1298"/>
      <c r="WHO34" s="1298"/>
      <c r="WHP34" s="1298"/>
      <c r="WHQ34" s="1298"/>
      <c r="WHR34" s="1298"/>
      <c r="WHS34" s="1298"/>
      <c r="WHT34" s="1298"/>
      <c r="WHU34" s="1298"/>
      <c r="WHV34" s="1298"/>
      <c r="WHW34" s="1298"/>
      <c r="WHX34" s="1298"/>
      <c r="WHY34" s="1298"/>
      <c r="WHZ34" s="1298"/>
      <c r="WIA34" s="1298"/>
      <c r="WIB34" s="1298"/>
      <c r="WIC34" s="1298"/>
      <c r="WID34" s="1298"/>
      <c r="WIE34" s="1298"/>
      <c r="WIF34" s="1298"/>
      <c r="WIG34" s="1298"/>
      <c r="WIH34" s="1298"/>
      <c r="WII34" s="1298"/>
      <c r="WIJ34" s="1298"/>
      <c r="WIK34" s="1298"/>
      <c r="WIL34" s="1298"/>
      <c r="WIM34" s="1298"/>
      <c r="WIN34" s="1298"/>
      <c r="WIO34" s="1298"/>
      <c r="WIP34" s="1298"/>
      <c r="WIQ34" s="1298"/>
      <c r="WIR34" s="1298"/>
      <c r="WIS34" s="1298"/>
      <c r="WIT34" s="1298"/>
      <c r="WIU34" s="1298"/>
      <c r="WIV34" s="1298"/>
      <c r="WIW34" s="1298"/>
      <c r="WIX34" s="1298"/>
      <c r="WIY34" s="1298"/>
      <c r="WIZ34" s="1298"/>
      <c r="WJA34" s="1298"/>
      <c r="WJB34" s="1298"/>
      <c r="WJC34" s="1298"/>
      <c r="WJD34" s="1298"/>
      <c r="WJE34" s="1298"/>
      <c r="WJF34" s="1298"/>
      <c r="WJG34" s="1298"/>
      <c r="WJH34" s="1298"/>
      <c r="WJI34" s="1298"/>
      <c r="WJJ34" s="1298"/>
      <c r="WJK34" s="1298"/>
      <c r="WJL34" s="1298"/>
      <c r="WJM34" s="1298"/>
      <c r="WJN34" s="1298"/>
      <c r="WJO34" s="1298"/>
      <c r="WJP34" s="1298"/>
      <c r="WJQ34" s="1298"/>
      <c r="WJR34" s="1298"/>
      <c r="WJS34" s="1298"/>
      <c r="WJT34" s="1298"/>
      <c r="WJU34" s="1298"/>
      <c r="WJV34" s="1298"/>
      <c r="WJW34" s="1298"/>
      <c r="WJX34" s="1298"/>
      <c r="WJY34" s="1298"/>
      <c r="WJZ34" s="1298"/>
      <c r="WKA34" s="1298"/>
      <c r="WKB34" s="1298"/>
      <c r="WKC34" s="1298"/>
      <c r="WKD34" s="1298"/>
      <c r="WKE34" s="1298"/>
      <c r="WKF34" s="1298"/>
      <c r="WKG34" s="1298"/>
      <c r="WKH34" s="1298"/>
      <c r="WKI34" s="1298"/>
      <c r="WKJ34" s="1298"/>
      <c r="WKK34" s="1298"/>
      <c r="WKL34" s="1298"/>
      <c r="WKM34" s="1298"/>
      <c r="WKN34" s="1298"/>
      <c r="WKO34" s="1298"/>
      <c r="WKP34" s="1298"/>
      <c r="WKQ34" s="1298"/>
      <c r="WKR34" s="1298"/>
      <c r="WKS34" s="1298"/>
      <c r="WKT34" s="1298"/>
      <c r="WKU34" s="1298"/>
      <c r="WKV34" s="1298"/>
      <c r="WKW34" s="1298"/>
      <c r="WKX34" s="1298"/>
      <c r="WKY34" s="1298"/>
      <c r="WKZ34" s="1298"/>
      <c r="WLA34" s="1298"/>
      <c r="WLB34" s="1298"/>
      <c r="WLC34" s="1298"/>
      <c r="WLD34" s="1298"/>
      <c r="WLE34" s="1298"/>
      <c r="WLF34" s="1298"/>
      <c r="WLG34" s="1298"/>
      <c r="WLH34" s="1298"/>
      <c r="WLI34" s="1298"/>
      <c r="WLJ34" s="1298"/>
      <c r="WLK34" s="1298"/>
      <c r="WLL34" s="1298"/>
      <c r="WLM34" s="1298"/>
      <c r="WLN34" s="1298"/>
      <c r="WLO34" s="1298"/>
      <c r="WLP34" s="1298"/>
      <c r="WLQ34" s="1298"/>
      <c r="WLR34" s="1298"/>
      <c r="WLS34" s="1298"/>
      <c r="WLT34" s="1298"/>
      <c r="WLU34" s="1298"/>
      <c r="WLV34" s="1298"/>
      <c r="WLW34" s="1298"/>
      <c r="WLX34" s="1298"/>
      <c r="WLY34" s="1298"/>
      <c r="WLZ34" s="1298"/>
      <c r="WMA34" s="1298"/>
      <c r="WMB34" s="1298"/>
      <c r="WMC34" s="1298"/>
      <c r="WMD34" s="1298"/>
      <c r="WME34" s="1298"/>
      <c r="WMF34" s="1298"/>
      <c r="WMG34" s="1298"/>
      <c r="WMH34" s="1298"/>
      <c r="WMI34" s="1298"/>
      <c r="WMJ34" s="1298"/>
      <c r="WMK34" s="1298"/>
      <c r="WML34" s="1298"/>
      <c r="WMM34" s="1298"/>
      <c r="WMN34" s="1298"/>
      <c r="WMO34" s="1298"/>
      <c r="WMP34" s="1298"/>
      <c r="WMQ34" s="1298"/>
      <c r="WMR34" s="1298"/>
      <c r="WMS34" s="1298"/>
      <c r="WMT34" s="1298"/>
      <c r="WMU34" s="1298"/>
      <c r="WMV34" s="1298"/>
      <c r="WMW34" s="1298"/>
      <c r="WMX34" s="1298"/>
      <c r="WMY34" s="1298"/>
      <c r="WMZ34" s="1298"/>
      <c r="WNA34" s="1298"/>
      <c r="WNB34" s="1298"/>
      <c r="WNC34" s="1298"/>
      <c r="WND34" s="1298"/>
      <c r="WNE34" s="1298"/>
      <c r="WNF34" s="1298"/>
      <c r="WNG34" s="1298"/>
      <c r="WNH34" s="1298"/>
      <c r="WNI34" s="1298"/>
      <c r="WNJ34" s="1298"/>
      <c r="WNK34" s="1298"/>
      <c r="WNL34" s="1298"/>
      <c r="WNM34" s="1298"/>
      <c r="WNN34" s="1298"/>
      <c r="WNO34" s="1298"/>
      <c r="WNP34" s="1298"/>
      <c r="WNQ34" s="1298"/>
      <c r="WNR34" s="1298"/>
      <c r="WNS34" s="1298"/>
      <c r="WNT34" s="1298"/>
      <c r="WNU34" s="1298"/>
      <c r="WNV34" s="1298"/>
      <c r="WNW34" s="1298"/>
      <c r="WNX34" s="1298"/>
      <c r="WNY34" s="1298"/>
      <c r="WNZ34" s="1298"/>
      <c r="WOA34" s="1298"/>
      <c r="WOB34" s="1298"/>
      <c r="WOC34" s="1298"/>
      <c r="WOD34" s="1298"/>
      <c r="WOE34" s="1298"/>
      <c r="WOF34" s="1298"/>
      <c r="WOG34" s="1298"/>
      <c r="WOH34" s="1298"/>
      <c r="WOI34" s="1298"/>
      <c r="WOJ34" s="1298"/>
      <c r="WOK34" s="1298"/>
      <c r="WOL34" s="1298"/>
      <c r="WOM34" s="1298"/>
      <c r="WON34" s="1298"/>
      <c r="WOO34" s="1298"/>
      <c r="WOP34" s="1298"/>
      <c r="WOQ34" s="1298"/>
      <c r="WOR34" s="1298"/>
      <c r="WOS34" s="1298"/>
      <c r="WOT34" s="1298"/>
      <c r="WOU34" s="1298"/>
      <c r="WOV34" s="1298"/>
      <c r="WOW34" s="1298"/>
      <c r="WOX34" s="1298"/>
      <c r="WOY34" s="1298"/>
      <c r="WOZ34" s="1298"/>
      <c r="WPA34" s="1298"/>
      <c r="WPB34" s="1298"/>
      <c r="WPC34" s="1298"/>
      <c r="WPD34" s="1298"/>
      <c r="WPE34" s="1298"/>
      <c r="WPF34" s="1298"/>
      <c r="WPG34" s="1298"/>
      <c r="WPH34" s="1298"/>
      <c r="WPI34" s="1298"/>
      <c r="WPJ34" s="1298"/>
      <c r="WPK34" s="1298"/>
      <c r="WPL34" s="1298"/>
      <c r="WPM34" s="1298"/>
      <c r="WPN34" s="1298"/>
      <c r="WPO34" s="1298"/>
      <c r="WPP34" s="1298"/>
      <c r="WPQ34" s="1298"/>
      <c r="WPR34" s="1298"/>
      <c r="WPS34" s="1298"/>
      <c r="WPT34" s="1298"/>
      <c r="WPU34" s="1298"/>
      <c r="WPV34" s="1298"/>
      <c r="WPW34" s="1298"/>
      <c r="WPX34" s="1298"/>
      <c r="WPY34" s="1298"/>
      <c r="WPZ34" s="1298"/>
      <c r="WQA34" s="1298"/>
      <c r="WQB34" s="1298"/>
      <c r="WQC34" s="1298"/>
      <c r="WQD34" s="1298"/>
      <c r="WQE34" s="1298"/>
      <c r="WQF34" s="1298"/>
      <c r="WQG34" s="1298"/>
      <c r="WQH34" s="1298"/>
      <c r="WQI34" s="1298"/>
      <c r="WQJ34" s="1298"/>
      <c r="WQK34" s="1298"/>
      <c r="WQL34" s="1298"/>
      <c r="WQM34" s="1298"/>
      <c r="WQN34" s="1298"/>
      <c r="WQO34" s="1298"/>
      <c r="WQP34" s="1298"/>
      <c r="WQQ34" s="1298"/>
      <c r="WQR34" s="1298"/>
      <c r="WQS34" s="1298"/>
      <c r="WQT34" s="1298"/>
      <c r="WQU34" s="1298"/>
      <c r="WQV34" s="1298"/>
      <c r="WQW34" s="1298"/>
      <c r="WQX34" s="1298"/>
      <c r="WQY34" s="1298"/>
      <c r="WQZ34" s="1298"/>
      <c r="WRA34" s="1298"/>
      <c r="WRB34" s="1298"/>
      <c r="WRC34" s="1298"/>
      <c r="WRD34" s="1298"/>
      <c r="WRE34" s="1298"/>
      <c r="WRF34" s="1298"/>
      <c r="WRG34" s="1298"/>
      <c r="WRH34" s="1298"/>
      <c r="WRI34" s="1298"/>
      <c r="WRJ34" s="1298"/>
      <c r="WRK34" s="1298"/>
      <c r="WRL34" s="1298"/>
      <c r="WRM34" s="1298"/>
      <c r="WRN34" s="1298"/>
      <c r="WRO34" s="1298"/>
      <c r="WRP34" s="1298"/>
      <c r="WRQ34" s="1298"/>
      <c r="WRR34" s="1298"/>
      <c r="WRS34" s="1298"/>
      <c r="WRT34" s="1298"/>
      <c r="WRU34" s="1298"/>
      <c r="WRV34" s="1298"/>
      <c r="WRW34" s="1298"/>
      <c r="WRX34" s="1298"/>
      <c r="WRY34" s="1298"/>
      <c r="WRZ34" s="1298"/>
      <c r="WSA34" s="1298"/>
      <c r="WSB34" s="1298"/>
      <c r="WSC34" s="1298"/>
      <c r="WSD34" s="1298"/>
      <c r="WSE34" s="1298"/>
      <c r="WSF34" s="1298"/>
      <c r="WSG34" s="1298"/>
      <c r="WSH34" s="1298"/>
      <c r="WSI34" s="1298"/>
      <c r="WSJ34" s="1298"/>
      <c r="WSK34" s="1298"/>
      <c r="WSL34" s="1298"/>
      <c r="WSM34" s="1298"/>
      <c r="WSN34" s="1298"/>
      <c r="WSO34" s="1298"/>
      <c r="WSP34" s="1298"/>
      <c r="WSQ34" s="1298"/>
      <c r="WSR34" s="1298"/>
      <c r="WSS34" s="1298"/>
      <c r="WST34" s="1298"/>
      <c r="WSU34" s="1298"/>
      <c r="WSV34" s="1298"/>
      <c r="WSW34" s="1298"/>
      <c r="WSX34" s="1298"/>
      <c r="WSY34" s="1298"/>
      <c r="WSZ34" s="1298"/>
      <c r="WTA34" s="1298"/>
      <c r="WTB34" s="1298"/>
      <c r="WTC34" s="1298"/>
      <c r="WTD34" s="1298"/>
      <c r="WTE34" s="1298"/>
      <c r="WTF34" s="1298"/>
      <c r="WTG34" s="1298"/>
      <c r="WTH34" s="1298"/>
      <c r="WTI34" s="1298"/>
      <c r="WTJ34" s="1298"/>
      <c r="WTK34" s="1298"/>
      <c r="WTL34" s="1298"/>
      <c r="WTM34" s="1298"/>
      <c r="WTN34" s="1298"/>
      <c r="WTO34" s="1298"/>
      <c r="WTP34" s="1298"/>
      <c r="WTQ34" s="1298"/>
      <c r="WTR34" s="1298"/>
      <c r="WTS34" s="1298"/>
      <c r="WTT34" s="1298"/>
      <c r="WTU34" s="1298"/>
      <c r="WTV34" s="1298"/>
      <c r="WTW34" s="1298"/>
      <c r="WTX34" s="1298"/>
      <c r="WTY34" s="1298"/>
      <c r="WTZ34" s="1298"/>
      <c r="WUA34" s="1298"/>
      <c r="WUB34" s="1298"/>
      <c r="WUC34" s="1298"/>
      <c r="WUD34" s="1298"/>
      <c r="WUE34" s="1298"/>
      <c r="WUF34" s="1298"/>
      <c r="WUG34" s="1298"/>
      <c r="WUH34" s="1298"/>
      <c r="WUI34" s="1298"/>
      <c r="WUJ34" s="1298"/>
      <c r="WUK34" s="1298"/>
      <c r="WUL34" s="1298"/>
      <c r="WUM34" s="1298"/>
      <c r="WUN34" s="1298"/>
      <c r="WUO34" s="1298"/>
      <c r="WUP34" s="1298"/>
      <c r="WUQ34" s="1298"/>
      <c r="WUR34" s="1298"/>
      <c r="WUS34" s="1298"/>
      <c r="WUT34" s="1298"/>
      <c r="WUU34" s="1298"/>
      <c r="WUV34" s="1298"/>
      <c r="WUW34" s="1298"/>
      <c r="WUX34" s="1298"/>
      <c r="WUY34" s="1298"/>
      <c r="WUZ34" s="1298"/>
      <c r="WVA34" s="1298"/>
      <c r="WVB34" s="1298"/>
      <c r="WVC34" s="1298"/>
      <c r="WVD34" s="1298"/>
      <c r="WVE34" s="1298"/>
      <c r="WVF34" s="1298"/>
      <c r="WVG34" s="1298"/>
      <c r="WVH34" s="1298"/>
      <c r="WVI34" s="1298"/>
      <c r="WVJ34" s="1298"/>
      <c r="WVK34" s="1298"/>
      <c r="WVL34" s="1298"/>
      <c r="WVM34" s="1298"/>
      <c r="WVN34" s="1298"/>
      <c r="WVO34" s="1298"/>
      <c r="WVP34" s="1298"/>
      <c r="WVQ34" s="1298"/>
      <c r="WVR34" s="1298"/>
      <c r="WVS34" s="1298"/>
      <c r="WVT34" s="1298"/>
      <c r="WVU34" s="1298"/>
      <c r="WVV34" s="1298"/>
      <c r="WVW34" s="1298"/>
      <c r="WVX34" s="1298"/>
      <c r="WVY34" s="1298"/>
      <c r="WVZ34" s="1298"/>
      <c r="WWA34" s="1298"/>
      <c r="WWB34" s="1298"/>
      <c r="WWC34" s="1298"/>
      <c r="WWD34" s="1298"/>
      <c r="WWE34" s="1298"/>
      <c r="WWF34" s="1298"/>
      <c r="WWG34" s="1298"/>
      <c r="WWH34" s="1298"/>
      <c r="WWI34" s="1298"/>
      <c r="WWJ34" s="1298"/>
      <c r="WWK34" s="1298"/>
      <c r="WWL34" s="1298"/>
      <c r="WWM34" s="1298"/>
      <c r="WWN34" s="1298"/>
      <c r="WWO34" s="1298"/>
      <c r="WWP34" s="1298"/>
      <c r="WWQ34" s="1298"/>
      <c r="WWR34" s="1298"/>
      <c r="WWS34" s="1298"/>
      <c r="WWT34" s="1298"/>
      <c r="WWU34" s="1298"/>
      <c r="WWV34" s="1298"/>
      <c r="WWW34" s="1298"/>
      <c r="WWX34" s="1298"/>
      <c r="WWY34" s="1298"/>
      <c r="WWZ34" s="1298"/>
      <c r="WXA34" s="1298"/>
      <c r="WXB34" s="1298"/>
      <c r="WXC34" s="1298"/>
      <c r="WXD34" s="1298"/>
      <c r="WXE34" s="1298"/>
      <c r="WXF34" s="1298"/>
      <c r="WXG34" s="1298"/>
      <c r="WXH34" s="1298"/>
      <c r="WXI34" s="1298"/>
      <c r="WXJ34" s="1298"/>
      <c r="WXK34" s="1298"/>
      <c r="WXL34" s="1298"/>
      <c r="WXM34" s="1298"/>
      <c r="WXN34" s="1298"/>
      <c r="WXO34" s="1298"/>
      <c r="WXP34" s="1298"/>
      <c r="WXQ34" s="1298"/>
      <c r="WXR34" s="1298"/>
      <c r="WXS34" s="1298"/>
      <c r="WXT34" s="1298"/>
      <c r="WXU34" s="1298"/>
      <c r="WXV34" s="1298"/>
      <c r="WXW34" s="1298"/>
      <c r="WXX34" s="1298"/>
      <c r="WXY34" s="1298"/>
      <c r="WXZ34" s="1298"/>
      <c r="WYA34" s="1298"/>
      <c r="WYB34" s="1298"/>
      <c r="WYC34" s="1298"/>
      <c r="WYD34" s="1298"/>
      <c r="WYE34" s="1298"/>
      <c r="WYF34" s="1298"/>
      <c r="WYG34" s="1298"/>
      <c r="WYH34" s="1298"/>
      <c r="WYI34" s="1298"/>
      <c r="WYJ34" s="1298"/>
      <c r="WYK34" s="1298"/>
      <c r="WYL34" s="1298"/>
      <c r="WYM34" s="1298"/>
      <c r="WYN34" s="1298"/>
      <c r="WYO34" s="1298"/>
      <c r="WYP34" s="1298"/>
      <c r="WYQ34" s="1298"/>
      <c r="WYR34" s="1298"/>
      <c r="WYS34" s="1298"/>
      <c r="WYT34" s="1298"/>
      <c r="WYU34" s="1298"/>
      <c r="WYV34" s="1298"/>
      <c r="WYW34" s="1298"/>
      <c r="WYX34" s="1298"/>
      <c r="WYY34" s="1298"/>
      <c r="WYZ34" s="1298"/>
      <c r="WZA34" s="1298"/>
      <c r="WZB34" s="1298"/>
      <c r="WZC34" s="1298"/>
      <c r="WZD34" s="1298"/>
      <c r="WZE34" s="1298"/>
      <c r="WZF34" s="1298"/>
      <c r="WZG34" s="1298"/>
      <c r="WZH34" s="1298"/>
      <c r="WZI34" s="1298"/>
      <c r="WZJ34" s="1298"/>
      <c r="WZK34" s="1298"/>
      <c r="WZL34" s="1298"/>
      <c r="WZM34" s="1298"/>
      <c r="WZN34" s="1298"/>
      <c r="WZO34" s="1298"/>
      <c r="WZP34" s="1298"/>
      <c r="WZQ34" s="1298"/>
      <c r="WZR34" s="1298"/>
      <c r="WZS34" s="1298"/>
      <c r="WZT34" s="1298"/>
      <c r="WZU34" s="1298"/>
      <c r="WZV34" s="1298"/>
      <c r="WZW34" s="1298"/>
      <c r="WZX34" s="1298"/>
      <c r="WZY34" s="1298"/>
      <c r="WZZ34" s="1298"/>
      <c r="XAA34" s="1298"/>
      <c r="XAB34" s="1298"/>
      <c r="XAC34" s="1298"/>
      <c r="XAD34" s="1298"/>
      <c r="XAE34" s="1298"/>
      <c r="XAF34" s="1298"/>
      <c r="XAG34" s="1298"/>
      <c r="XAH34" s="1298"/>
      <c r="XAI34" s="1298"/>
      <c r="XAJ34" s="1298"/>
      <c r="XAK34" s="1298"/>
      <c r="XAL34" s="1298"/>
      <c r="XAM34" s="1298"/>
      <c r="XAN34" s="1298"/>
      <c r="XAO34" s="1298"/>
      <c r="XAP34" s="1298"/>
      <c r="XAQ34" s="1298"/>
      <c r="XAR34" s="1298"/>
      <c r="XAS34" s="1298"/>
      <c r="XAT34" s="1298"/>
      <c r="XAU34" s="1298"/>
      <c r="XAV34" s="1298"/>
      <c r="XAW34" s="1298"/>
      <c r="XAX34" s="1298"/>
      <c r="XAY34" s="1298"/>
      <c r="XAZ34" s="1298"/>
      <c r="XBA34" s="1298"/>
      <c r="XBB34" s="1298"/>
      <c r="XBC34" s="1298"/>
      <c r="XBD34" s="1298"/>
      <c r="XBE34" s="1298"/>
      <c r="XBF34" s="1298"/>
      <c r="XBG34" s="1298"/>
      <c r="XBH34" s="1298"/>
      <c r="XBI34" s="1298"/>
      <c r="XBJ34" s="1298"/>
      <c r="XBK34" s="1298"/>
      <c r="XBL34" s="1298"/>
      <c r="XBM34" s="1298"/>
      <c r="XBN34" s="1298"/>
      <c r="XBO34" s="1298"/>
      <c r="XBP34" s="1298"/>
      <c r="XBQ34" s="1298"/>
      <c r="XBR34" s="1298"/>
      <c r="XBS34" s="1298"/>
      <c r="XBT34" s="1298"/>
      <c r="XBU34" s="1298"/>
      <c r="XBV34" s="1298"/>
      <c r="XBW34" s="1298"/>
      <c r="XBX34" s="1298"/>
      <c r="XBY34" s="1298"/>
      <c r="XBZ34" s="1298"/>
      <c r="XCA34" s="1298"/>
      <c r="XCB34" s="1298"/>
      <c r="XCC34" s="1298"/>
      <c r="XCD34" s="1298"/>
      <c r="XCE34" s="1298"/>
      <c r="XCF34" s="1298"/>
      <c r="XCG34" s="1298"/>
      <c r="XCH34" s="1298"/>
      <c r="XCI34" s="1298"/>
      <c r="XCJ34" s="1298"/>
      <c r="XCK34" s="1298"/>
      <c r="XCL34" s="1298"/>
      <c r="XCM34" s="1298"/>
      <c r="XCN34" s="1298"/>
      <c r="XCO34" s="1298"/>
      <c r="XCP34" s="1298"/>
      <c r="XCQ34" s="1298"/>
      <c r="XCR34" s="1298"/>
      <c r="XCS34" s="1298"/>
      <c r="XCT34" s="1298"/>
      <c r="XCU34" s="1298"/>
      <c r="XCV34" s="1298"/>
      <c r="XCW34" s="1298"/>
      <c r="XCX34" s="1298"/>
      <c r="XCY34" s="1298"/>
      <c r="XCZ34" s="1298"/>
      <c r="XDA34" s="1298"/>
      <c r="XDB34" s="1298"/>
      <c r="XDC34" s="1298"/>
      <c r="XDD34" s="1298"/>
      <c r="XDE34" s="1298"/>
      <c r="XDF34" s="1298"/>
      <c r="XDG34" s="1298"/>
      <c r="XDH34" s="1298"/>
      <c r="XDI34" s="1298"/>
      <c r="XDJ34" s="1298"/>
      <c r="XDK34" s="1298"/>
      <c r="XDL34" s="1298"/>
      <c r="XDM34" s="1298"/>
      <c r="XDN34" s="1298"/>
      <c r="XDO34" s="1298"/>
      <c r="XDP34" s="1298"/>
      <c r="XDQ34" s="1298"/>
      <c r="XDR34" s="1298"/>
      <c r="XDS34" s="1298"/>
      <c r="XDT34" s="1298"/>
      <c r="XDU34" s="1298"/>
      <c r="XDV34" s="1298"/>
      <c r="XDW34" s="1298"/>
      <c r="XDX34" s="1298"/>
      <c r="XDY34" s="1298"/>
      <c r="XDZ34" s="1298"/>
      <c r="XEA34" s="1298"/>
      <c r="XEB34" s="1298"/>
      <c r="XEC34" s="1298"/>
      <c r="XED34" s="1298"/>
      <c r="XEE34" s="1298"/>
      <c r="XEF34" s="1298"/>
      <c r="XEG34" s="1298"/>
      <c r="XEH34" s="1298"/>
      <c r="XEI34" s="1298"/>
      <c r="XEJ34" s="1298"/>
      <c r="XEK34" s="1298"/>
      <c r="XEL34" s="1298"/>
      <c r="XEM34" s="1298"/>
      <c r="XEN34" s="1298"/>
      <c r="XEO34" s="1298"/>
      <c r="XEP34" s="1298"/>
      <c r="XEQ34" s="1298"/>
      <c r="XER34" s="1298"/>
      <c r="XES34" s="1298"/>
      <c r="XET34" s="1298"/>
      <c r="XEU34" s="1298"/>
      <c r="XEV34" s="1298"/>
      <c r="XEW34" s="1298"/>
      <c r="XEX34" s="1298"/>
      <c r="XEY34" s="1298"/>
      <c r="XEZ34" s="1298"/>
      <c r="XFA34" s="1298"/>
      <c r="XFB34" s="1298"/>
      <c r="XFC34" s="1298"/>
      <c r="XFD34" s="1298"/>
    </row>
    <row r="35" spans="1:16384" s="408" customFormat="1" ht="21" customHeight="1" x14ac:dyDescent="0.25">
      <c r="A35" s="1297"/>
      <c r="B35" s="1297"/>
      <c r="C35" s="1297"/>
      <c r="D35" s="1297"/>
      <c r="E35" s="1297"/>
      <c r="F35" s="1297"/>
      <c r="G35" s="1297"/>
      <c r="H35" s="1297"/>
      <c r="I35" s="1297"/>
      <c r="J35" s="1297"/>
      <c r="K35" s="1297"/>
      <c r="L35" s="1297"/>
      <c r="M35" s="1297"/>
      <c r="N35" s="1297"/>
      <c r="O35" s="1297"/>
      <c r="P35" s="1297"/>
      <c r="Q35" s="1297"/>
      <c r="R35" s="1297"/>
      <c r="S35" s="1297"/>
    </row>
    <row r="36" spans="1:16384" s="261" customFormat="1" ht="21" customHeight="1" x14ac:dyDescent="0.25">
      <c r="A36" s="570"/>
      <c r="B36" s="320"/>
      <c r="C36" s="901"/>
      <c r="D36" s="465"/>
      <c r="E36" s="465"/>
      <c r="F36" s="465"/>
      <c r="G36" s="901"/>
      <c r="H36" s="899"/>
      <c r="I36" s="901"/>
      <c r="J36" s="465"/>
      <c r="K36" s="465"/>
      <c r="L36" s="465"/>
      <c r="M36" s="465"/>
      <c r="N36" s="899"/>
      <c r="O36" s="901"/>
      <c r="P36" s="465"/>
      <c r="Q36" s="465"/>
      <c r="R36" s="465"/>
      <c r="S36" s="465"/>
    </row>
    <row r="37" spans="1:16384" s="261" customFormat="1" ht="21" customHeight="1" x14ac:dyDescent="0.25">
      <c r="A37" s="570"/>
      <c r="B37" s="320"/>
      <c r="C37" s="901"/>
      <c r="D37" s="465"/>
      <c r="E37" s="465"/>
      <c r="F37" s="465"/>
      <c r="G37" s="901"/>
      <c r="H37" s="899"/>
      <c r="I37" s="901"/>
      <c r="J37" s="465"/>
      <c r="K37" s="465"/>
      <c r="L37" s="465"/>
      <c r="M37" s="465"/>
      <c r="N37" s="899"/>
      <c r="O37" s="901"/>
      <c r="P37" s="465"/>
      <c r="Q37" s="465"/>
      <c r="R37" s="465"/>
      <c r="S37" s="465"/>
    </row>
    <row r="38" spans="1:16384" s="261" customFormat="1" ht="21" customHeight="1" x14ac:dyDescent="0.25">
      <c r="A38" s="570"/>
      <c r="B38" s="320"/>
      <c r="C38" s="901"/>
      <c r="D38" s="465"/>
      <c r="E38" s="465"/>
      <c r="F38" s="465"/>
      <c r="G38" s="901"/>
      <c r="H38" s="899"/>
      <c r="I38" s="901"/>
      <c r="J38" s="465"/>
      <c r="K38" s="465"/>
      <c r="L38" s="465"/>
      <c r="M38" s="465"/>
      <c r="N38" s="899"/>
      <c r="O38" s="901"/>
      <c r="P38" s="465"/>
      <c r="Q38" s="465"/>
      <c r="R38" s="465"/>
      <c r="S38" s="465"/>
    </row>
    <row r="39" spans="1:16384" s="261" customFormat="1" ht="21" customHeight="1" x14ac:dyDescent="0.25">
      <c r="A39" s="570"/>
      <c r="B39" s="320"/>
      <c r="C39" s="901"/>
      <c r="D39" s="465"/>
      <c r="E39" s="465"/>
      <c r="F39" s="465"/>
      <c r="G39" s="901"/>
      <c r="H39" s="899"/>
      <c r="I39" s="901"/>
      <c r="J39" s="465"/>
      <c r="K39" s="465"/>
      <c r="L39" s="465"/>
      <c r="M39" s="465"/>
      <c r="N39" s="899"/>
      <c r="O39" s="901"/>
      <c r="P39" s="465"/>
      <c r="Q39" s="465"/>
      <c r="R39" s="465"/>
      <c r="S39" s="465"/>
    </row>
    <row r="40" spans="1:16384" s="261" customFormat="1" ht="21" customHeight="1" x14ac:dyDescent="0.25">
      <c r="A40" s="570"/>
      <c r="B40" s="320"/>
      <c r="C40" s="901"/>
      <c r="D40" s="465"/>
      <c r="E40" s="465"/>
      <c r="F40" s="465"/>
      <c r="G40" s="901"/>
      <c r="H40" s="899"/>
      <c r="I40" s="901"/>
      <c r="J40" s="465"/>
      <c r="K40" s="465"/>
      <c r="L40" s="465"/>
      <c r="M40" s="465"/>
      <c r="N40" s="899"/>
      <c r="O40" s="901"/>
      <c r="P40" s="465"/>
      <c r="Q40" s="465"/>
      <c r="R40" s="465"/>
      <c r="S40" s="465"/>
    </row>
    <row r="41" spans="1:16384" s="261" customFormat="1" ht="21" customHeight="1" x14ac:dyDescent="0.25">
      <c r="A41" s="570"/>
      <c r="B41" s="320"/>
      <c r="C41" s="901"/>
      <c r="D41" s="465"/>
      <c r="E41" s="465"/>
      <c r="F41" s="465"/>
      <c r="G41" s="901"/>
      <c r="H41" s="899"/>
      <c r="I41" s="901"/>
      <c r="J41" s="465"/>
      <c r="K41" s="465"/>
      <c r="L41" s="465"/>
      <c r="M41" s="465"/>
      <c r="N41" s="899"/>
      <c r="O41" s="901"/>
      <c r="P41" s="465"/>
      <c r="Q41" s="465"/>
      <c r="R41" s="465"/>
      <c r="S41" s="465"/>
    </row>
    <row r="42" spans="1:16384" s="261" customFormat="1" ht="21" customHeight="1" x14ac:dyDescent="0.25">
      <c r="A42" s="570"/>
      <c r="B42" s="320"/>
      <c r="C42" s="901"/>
      <c r="D42" s="465"/>
      <c r="E42" s="465"/>
      <c r="F42" s="465"/>
      <c r="G42" s="901"/>
      <c r="H42" s="899"/>
      <c r="I42" s="901"/>
      <c r="J42" s="465"/>
      <c r="K42" s="465"/>
      <c r="L42" s="465"/>
      <c r="M42" s="465"/>
      <c r="N42" s="899"/>
      <c r="O42" s="901"/>
      <c r="P42" s="465"/>
      <c r="Q42" s="465"/>
      <c r="R42" s="465"/>
      <c r="S42" s="465"/>
    </row>
    <row r="43" spans="1:16384" s="261" customFormat="1" ht="21" customHeight="1" x14ac:dyDescent="0.25">
      <c r="A43" s="570"/>
      <c r="B43" s="320"/>
      <c r="C43" s="901"/>
      <c r="D43" s="465"/>
      <c r="E43" s="465"/>
      <c r="F43" s="465"/>
      <c r="G43" s="901"/>
      <c r="H43" s="899"/>
      <c r="I43" s="901"/>
      <c r="J43" s="465"/>
      <c r="K43" s="465"/>
      <c r="L43" s="465"/>
      <c r="M43" s="465"/>
      <c r="N43" s="899"/>
      <c r="O43" s="901"/>
      <c r="P43" s="465"/>
      <c r="Q43" s="465"/>
      <c r="R43" s="465"/>
      <c r="S43" s="465"/>
    </row>
    <row r="44" spans="1:16384" s="261" customFormat="1" ht="21" customHeight="1" x14ac:dyDescent="0.25">
      <c r="A44" s="570"/>
      <c r="B44" s="320"/>
      <c r="C44" s="901"/>
      <c r="D44" s="465"/>
      <c r="E44" s="465"/>
      <c r="F44" s="465"/>
      <c r="G44" s="901"/>
      <c r="H44" s="899"/>
      <c r="I44" s="901"/>
      <c r="J44" s="465"/>
      <c r="K44" s="465"/>
      <c r="L44" s="465"/>
      <c r="M44" s="465"/>
      <c r="N44" s="899"/>
      <c r="O44" s="901"/>
      <c r="P44" s="465"/>
      <c r="Q44" s="465"/>
      <c r="R44" s="465"/>
      <c r="S44" s="465"/>
    </row>
    <row r="45" spans="1:16384" s="261" customFormat="1" ht="21" customHeight="1" x14ac:dyDescent="0.25">
      <c r="A45" s="570"/>
      <c r="B45" s="320"/>
      <c r="C45" s="901"/>
      <c r="D45" s="465"/>
      <c r="E45" s="465"/>
      <c r="F45" s="465"/>
      <c r="G45" s="901"/>
      <c r="H45" s="899"/>
      <c r="I45" s="901"/>
      <c r="J45" s="465"/>
      <c r="K45" s="465"/>
      <c r="L45" s="465"/>
      <c r="M45" s="465"/>
      <c r="N45" s="899"/>
      <c r="O45" s="901"/>
      <c r="P45" s="465"/>
      <c r="Q45" s="465"/>
      <c r="R45" s="465"/>
      <c r="S45" s="465"/>
    </row>
    <row r="46" spans="1:16384" s="261" customFormat="1" ht="21" customHeight="1" x14ac:dyDescent="0.25">
      <c r="A46" s="570"/>
      <c r="B46" s="320"/>
      <c r="C46" s="901"/>
      <c r="D46" s="465"/>
      <c r="E46" s="465"/>
      <c r="F46" s="465"/>
      <c r="G46" s="901"/>
      <c r="H46" s="899"/>
      <c r="I46" s="901"/>
      <c r="J46" s="465"/>
      <c r="K46" s="465"/>
      <c r="L46" s="465"/>
      <c r="M46" s="465"/>
      <c r="N46" s="899"/>
      <c r="O46" s="901"/>
      <c r="P46" s="465"/>
      <c r="Q46" s="465"/>
      <c r="R46" s="465"/>
      <c r="S46" s="465"/>
    </row>
    <row r="47" spans="1:16384" s="261" customFormat="1" ht="21" customHeight="1" x14ac:dyDescent="0.25">
      <c r="A47" s="570"/>
      <c r="B47" s="320"/>
      <c r="C47" s="901"/>
      <c r="D47" s="465"/>
      <c r="E47" s="465"/>
      <c r="F47" s="465"/>
      <c r="G47" s="901"/>
      <c r="H47" s="899"/>
      <c r="I47" s="901"/>
      <c r="J47" s="465"/>
      <c r="K47" s="465"/>
      <c r="L47" s="465"/>
      <c r="M47" s="465"/>
      <c r="N47" s="899"/>
      <c r="O47" s="901"/>
      <c r="P47" s="465"/>
      <c r="Q47" s="465"/>
      <c r="R47" s="465"/>
      <c r="S47" s="465"/>
    </row>
    <row r="48" spans="1:16384" s="261" customFormat="1" ht="21" customHeight="1" x14ac:dyDescent="0.25">
      <c r="A48" s="570"/>
      <c r="B48" s="320"/>
      <c r="C48" s="901"/>
      <c r="D48" s="465"/>
      <c r="E48" s="465"/>
      <c r="F48" s="465"/>
      <c r="G48" s="901"/>
      <c r="H48" s="899"/>
      <c r="I48" s="901"/>
      <c r="J48" s="465"/>
      <c r="K48" s="465"/>
      <c r="L48" s="465"/>
      <c r="M48" s="465"/>
      <c r="N48" s="899"/>
      <c r="O48" s="901"/>
      <c r="P48" s="465"/>
      <c r="Q48" s="465"/>
      <c r="R48" s="465"/>
      <c r="S48" s="465"/>
    </row>
    <row r="49" spans="1:19" s="261" customFormat="1" ht="21" customHeight="1" x14ac:dyDescent="0.25">
      <c r="A49" s="570"/>
      <c r="B49" s="320"/>
      <c r="C49" s="901"/>
      <c r="D49" s="465"/>
      <c r="E49" s="465"/>
      <c r="F49" s="465"/>
      <c r="G49" s="901"/>
      <c r="H49" s="899"/>
      <c r="I49" s="901"/>
      <c r="J49" s="465"/>
      <c r="K49" s="465"/>
      <c r="L49" s="465"/>
      <c r="M49" s="465"/>
      <c r="N49" s="899"/>
      <c r="O49" s="901"/>
      <c r="P49" s="465"/>
      <c r="Q49" s="465"/>
      <c r="R49" s="465"/>
      <c r="S49" s="465"/>
    </row>
    <row r="50" spans="1:19" s="261" customFormat="1" ht="21" customHeight="1" x14ac:dyDescent="0.25">
      <c r="A50" s="570"/>
      <c r="B50" s="320"/>
      <c r="C50" s="901"/>
      <c r="D50" s="465"/>
      <c r="E50" s="465"/>
      <c r="F50" s="465"/>
      <c r="G50" s="901"/>
      <c r="H50" s="899"/>
      <c r="I50" s="901"/>
      <c r="J50" s="465"/>
      <c r="K50" s="465"/>
      <c r="L50" s="465"/>
      <c r="M50" s="465"/>
      <c r="N50" s="899"/>
      <c r="O50" s="901"/>
      <c r="P50" s="465"/>
      <c r="Q50" s="465"/>
      <c r="R50" s="465"/>
      <c r="S50" s="465"/>
    </row>
    <row r="51" spans="1:19" s="261" customFormat="1" ht="21" customHeight="1" x14ac:dyDescent="0.25">
      <c r="A51" s="570"/>
      <c r="B51" s="320"/>
      <c r="C51" s="901"/>
      <c r="D51" s="465"/>
      <c r="E51" s="465"/>
      <c r="F51" s="465"/>
      <c r="G51" s="901"/>
      <c r="H51" s="899"/>
      <c r="I51" s="901"/>
      <c r="J51" s="465"/>
      <c r="K51" s="465"/>
      <c r="L51" s="465"/>
      <c r="M51" s="465"/>
      <c r="N51" s="899"/>
      <c r="O51" s="901"/>
      <c r="P51" s="465"/>
      <c r="Q51" s="465"/>
      <c r="R51" s="465"/>
      <c r="S51" s="465"/>
    </row>
    <row r="52" spans="1:19" s="261" customFormat="1" ht="21" customHeight="1" x14ac:dyDescent="0.25">
      <c r="A52" s="570"/>
      <c r="B52" s="320"/>
      <c r="C52" s="901"/>
      <c r="D52" s="465"/>
      <c r="E52" s="465"/>
      <c r="F52" s="465"/>
      <c r="G52" s="901"/>
      <c r="H52" s="899"/>
      <c r="I52" s="901"/>
      <c r="J52" s="465"/>
      <c r="K52" s="465"/>
      <c r="L52" s="465"/>
      <c r="M52" s="465"/>
      <c r="N52" s="899"/>
      <c r="O52" s="901"/>
      <c r="P52" s="465"/>
      <c r="Q52" s="465"/>
      <c r="R52" s="465"/>
      <c r="S52" s="465"/>
    </row>
    <row r="53" spans="1:19" s="261" customFormat="1" ht="21" customHeight="1" x14ac:dyDescent="0.25">
      <c r="A53" s="570"/>
      <c r="B53" s="320"/>
      <c r="C53" s="901"/>
      <c r="D53" s="465"/>
      <c r="E53" s="465"/>
      <c r="F53" s="465"/>
      <c r="G53" s="901"/>
      <c r="H53" s="899"/>
      <c r="I53" s="901"/>
      <c r="J53" s="465"/>
      <c r="K53" s="465"/>
      <c r="L53" s="465"/>
      <c r="M53" s="465"/>
      <c r="N53" s="899"/>
      <c r="O53" s="901"/>
      <c r="P53" s="465"/>
      <c r="Q53" s="465"/>
      <c r="R53" s="465"/>
      <c r="S53" s="465"/>
    </row>
    <row r="54" spans="1:19" s="261" customFormat="1" ht="21" customHeight="1" x14ac:dyDescent="0.25">
      <c r="A54" s="570"/>
      <c r="B54" s="320"/>
      <c r="C54" s="901"/>
      <c r="D54" s="465"/>
      <c r="E54" s="465"/>
      <c r="F54" s="465"/>
      <c r="G54" s="901"/>
      <c r="H54" s="899"/>
      <c r="I54" s="901"/>
      <c r="J54" s="465"/>
      <c r="K54" s="465"/>
      <c r="L54" s="465"/>
      <c r="M54" s="465"/>
      <c r="N54" s="899"/>
      <c r="O54" s="901"/>
      <c r="P54" s="465"/>
      <c r="Q54" s="465"/>
      <c r="R54" s="465"/>
      <c r="S54" s="465"/>
    </row>
    <row r="55" spans="1:19" s="261" customFormat="1" ht="21" customHeight="1" x14ac:dyDescent="0.25">
      <c r="A55" s="570"/>
      <c r="B55" s="320"/>
      <c r="C55" s="901"/>
      <c r="D55" s="465"/>
      <c r="E55" s="465"/>
      <c r="F55" s="465"/>
      <c r="G55" s="901"/>
      <c r="H55" s="899"/>
      <c r="I55" s="901"/>
      <c r="J55" s="465"/>
      <c r="K55" s="465"/>
      <c r="L55" s="465"/>
      <c r="M55" s="465"/>
      <c r="N55" s="899"/>
      <c r="O55" s="901"/>
      <c r="P55" s="465"/>
      <c r="Q55" s="465"/>
      <c r="R55" s="465"/>
      <c r="S55" s="465"/>
    </row>
    <row r="56" spans="1:19" s="261" customFormat="1" ht="21" customHeight="1" x14ac:dyDescent="0.25">
      <c r="A56" s="570"/>
      <c r="B56" s="320"/>
      <c r="C56" s="901"/>
      <c r="D56" s="465"/>
      <c r="E56" s="465"/>
      <c r="F56" s="465"/>
      <c r="G56" s="901"/>
      <c r="H56" s="899"/>
      <c r="I56" s="901"/>
      <c r="J56" s="465"/>
      <c r="K56" s="465"/>
      <c r="L56" s="465"/>
      <c r="M56" s="465"/>
      <c r="N56" s="899"/>
      <c r="O56" s="901"/>
      <c r="P56" s="465"/>
      <c r="Q56" s="465"/>
      <c r="R56" s="465"/>
      <c r="S56" s="465"/>
    </row>
    <row r="57" spans="1:19" s="261" customFormat="1" ht="21" customHeight="1" x14ac:dyDescent="0.25">
      <c r="A57" s="570"/>
      <c r="B57" s="320"/>
      <c r="C57" s="901"/>
      <c r="D57" s="465"/>
      <c r="E57" s="465"/>
      <c r="F57" s="465"/>
      <c r="G57" s="901"/>
      <c r="H57" s="899"/>
      <c r="I57" s="901"/>
      <c r="J57" s="465"/>
      <c r="K57" s="465"/>
      <c r="L57" s="465"/>
      <c r="M57" s="465"/>
      <c r="N57" s="899"/>
      <c r="O57" s="901"/>
      <c r="P57" s="465"/>
      <c r="Q57" s="465"/>
      <c r="R57" s="465"/>
      <c r="S57" s="465"/>
    </row>
    <row r="58" spans="1:19" s="261" customFormat="1" ht="21" customHeight="1" x14ac:dyDescent="0.25">
      <c r="A58" s="570"/>
      <c r="B58" s="320"/>
      <c r="C58" s="901"/>
      <c r="D58" s="465"/>
      <c r="E58" s="465"/>
      <c r="F58" s="465"/>
      <c r="G58" s="901"/>
      <c r="H58" s="899"/>
      <c r="I58" s="901"/>
      <c r="J58" s="465"/>
      <c r="K58" s="465"/>
      <c r="L58" s="465"/>
      <c r="M58" s="465"/>
      <c r="N58" s="899"/>
      <c r="O58" s="901"/>
      <c r="P58" s="465"/>
      <c r="Q58" s="465"/>
      <c r="R58" s="465"/>
      <c r="S58" s="465"/>
    </row>
    <row r="59" spans="1:19" s="261" customFormat="1" ht="21" customHeight="1" x14ac:dyDescent="0.25">
      <c r="A59" s="570"/>
      <c r="B59" s="320"/>
      <c r="C59" s="901"/>
      <c r="D59" s="465"/>
      <c r="E59" s="465"/>
      <c r="F59" s="465"/>
      <c r="G59" s="901"/>
      <c r="H59" s="899"/>
      <c r="I59" s="901"/>
      <c r="J59" s="465"/>
      <c r="K59" s="465"/>
      <c r="L59" s="465"/>
      <c r="M59" s="465"/>
      <c r="N59" s="899"/>
      <c r="O59" s="901"/>
      <c r="P59" s="465"/>
      <c r="Q59" s="465"/>
      <c r="R59" s="465"/>
      <c r="S59" s="465"/>
    </row>
    <row r="60" spans="1:19" s="261" customFormat="1" ht="21" customHeight="1" x14ac:dyDescent="0.25">
      <c r="A60" s="570"/>
      <c r="B60" s="320"/>
      <c r="C60" s="901"/>
      <c r="D60" s="465"/>
      <c r="E60" s="465"/>
      <c r="F60" s="465"/>
      <c r="G60" s="901"/>
      <c r="H60" s="899"/>
      <c r="I60" s="901"/>
      <c r="J60" s="465"/>
      <c r="K60" s="465"/>
      <c r="L60" s="465"/>
      <c r="M60" s="465"/>
      <c r="N60" s="899"/>
      <c r="O60" s="901"/>
      <c r="P60" s="465"/>
      <c r="Q60" s="465"/>
      <c r="R60" s="465"/>
      <c r="S60" s="465"/>
    </row>
    <row r="61" spans="1:19" s="261" customFormat="1" ht="21" customHeight="1" x14ac:dyDescent="0.25">
      <c r="A61" s="570"/>
      <c r="B61" s="320"/>
      <c r="C61" s="901"/>
      <c r="D61" s="465"/>
      <c r="E61" s="465"/>
      <c r="F61" s="465"/>
      <c r="G61" s="901"/>
      <c r="H61" s="899"/>
      <c r="I61" s="901"/>
      <c r="J61" s="465"/>
      <c r="K61" s="465"/>
      <c r="L61" s="465"/>
      <c r="M61" s="465"/>
      <c r="N61" s="899"/>
      <c r="O61" s="901"/>
      <c r="P61" s="465"/>
      <c r="Q61" s="465"/>
      <c r="R61" s="465"/>
      <c r="S61" s="465"/>
    </row>
    <row r="62" spans="1:19" s="261" customFormat="1" ht="21" customHeight="1" x14ac:dyDescent="0.25">
      <c r="A62" s="570"/>
      <c r="B62" s="320"/>
      <c r="C62" s="901"/>
      <c r="D62" s="465"/>
      <c r="E62" s="465"/>
      <c r="F62" s="465"/>
      <c r="G62" s="901"/>
      <c r="H62" s="899"/>
      <c r="I62" s="901"/>
      <c r="J62" s="465"/>
      <c r="K62" s="465"/>
      <c r="L62" s="465"/>
      <c r="M62" s="465"/>
      <c r="N62" s="899"/>
      <c r="O62" s="901"/>
      <c r="P62" s="465"/>
      <c r="Q62" s="465"/>
      <c r="R62" s="465"/>
      <c r="S62" s="465"/>
    </row>
    <row r="63" spans="1:19" s="261" customFormat="1" ht="21" customHeight="1" x14ac:dyDescent="0.25">
      <c r="A63" s="570"/>
      <c r="B63" s="320"/>
      <c r="C63" s="901"/>
      <c r="D63" s="465"/>
      <c r="E63" s="465"/>
      <c r="F63" s="465"/>
      <c r="G63" s="901"/>
      <c r="H63" s="899"/>
      <c r="I63" s="901"/>
      <c r="J63" s="465"/>
      <c r="K63" s="465"/>
      <c r="L63" s="465"/>
      <c r="M63" s="465"/>
      <c r="N63" s="899"/>
      <c r="O63" s="901"/>
      <c r="P63" s="465"/>
      <c r="Q63" s="465"/>
      <c r="R63" s="465"/>
      <c r="S63" s="465"/>
    </row>
    <row r="64" spans="1:19" s="261" customFormat="1" ht="21" customHeight="1" x14ac:dyDescent="0.25">
      <c r="A64" s="570"/>
      <c r="B64" s="320"/>
      <c r="C64" s="901"/>
      <c r="D64" s="465"/>
      <c r="E64" s="465"/>
      <c r="F64" s="465"/>
      <c r="G64" s="901"/>
      <c r="H64" s="899"/>
      <c r="I64" s="901"/>
      <c r="J64" s="465"/>
      <c r="K64" s="465"/>
      <c r="L64" s="465"/>
      <c r="M64" s="465"/>
      <c r="N64" s="899"/>
      <c r="O64" s="901"/>
      <c r="P64" s="465"/>
      <c r="Q64" s="465"/>
      <c r="R64" s="465"/>
      <c r="S64" s="465"/>
    </row>
    <row r="65" spans="1:19" s="261" customFormat="1" ht="21" customHeight="1" x14ac:dyDescent="0.25">
      <c r="A65" s="570"/>
      <c r="B65" s="320"/>
      <c r="C65" s="901"/>
      <c r="D65" s="465"/>
      <c r="E65" s="465"/>
      <c r="F65" s="465"/>
      <c r="G65" s="901"/>
      <c r="H65" s="899"/>
      <c r="I65" s="901"/>
      <c r="J65" s="465"/>
      <c r="K65" s="465"/>
      <c r="L65" s="465"/>
      <c r="M65" s="465"/>
      <c r="N65" s="899"/>
      <c r="O65" s="901"/>
      <c r="P65" s="465"/>
      <c r="Q65" s="465"/>
      <c r="R65" s="465"/>
      <c r="S65" s="465"/>
    </row>
    <row r="66" spans="1:19" s="261" customFormat="1" ht="21" customHeight="1" x14ac:dyDescent="0.25">
      <c r="A66" s="570"/>
      <c r="B66" s="320"/>
      <c r="C66" s="901"/>
      <c r="D66" s="465"/>
      <c r="E66" s="465"/>
      <c r="F66" s="465"/>
      <c r="G66" s="901"/>
      <c r="H66" s="899"/>
      <c r="I66" s="901"/>
      <c r="J66" s="465"/>
      <c r="K66" s="465"/>
      <c r="L66" s="465"/>
      <c r="M66" s="465"/>
      <c r="N66" s="899"/>
      <c r="O66" s="901"/>
      <c r="P66" s="465"/>
      <c r="Q66" s="465"/>
      <c r="R66" s="465"/>
      <c r="S66" s="465"/>
    </row>
    <row r="67" spans="1:19" s="261" customFormat="1" ht="21" customHeight="1" x14ac:dyDescent="0.25">
      <c r="A67" s="570"/>
      <c r="B67" s="320"/>
      <c r="C67" s="901"/>
      <c r="D67" s="465"/>
      <c r="E67" s="465"/>
      <c r="F67" s="465"/>
      <c r="G67" s="901"/>
      <c r="H67" s="899"/>
      <c r="I67" s="901"/>
      <c r="J67" s="465"/>
      <c r="K67" s="465"/>
      <c r="L67" s="465"/>
      <c r="M67" s="465"/>
      <c r="N67" s="899"/>
      <c r="O67" s="901"/>
      <c r="P67" s="465"/>
      <c r="Q67" s="465"/>
      <c r="R67" s="465"/>
      <c r="S67" s="465"/>
    </row>
    <row r="68" spans="1:19" s="261" customFormat="1" ht="21" customHeight="1" x14ac:dyDescent="0.25">
      <c r="A68" s="570"/>
      <c r="B68" s="320"/>
      <c r="C68" s="901"/>
      <c r="D68" s="465"/>
      <c r="E68" s="465"/>
      <c r="F68" s="465"/>
      <c r="G68" s="901"/>
      <c r="H68" s="899"/>
      <c r="I68" s="901"/>
      <c r="J68" s="465"/>
      <c r="K68" s="465"/>
      <c r="L68" s="465"/>
      <c r="M68" s="465"/>
      <c r="N68" s="899"/>
      <c r="O68" s="901"/>
      <c r="P68" s="465"/>
      <c r="Q68" s="465"/>
      <c r="R68" s="465"/>
      <c r="S68" s="465"/>
    </row>
    <row r="69" spans="1:19" s="261" customFormat="1" ht="21" customHeight="1" x14ac:dyDescent="0.25">
      <c r="A69" s="570"/>
      <c r="B69" s="320"/>
      <c r="C69" s="901"/>
      <c r="D69" s="465"/>
      <c r="E69" s="465"/>
      <c r="F69" s="465"/>
      <c r="G69" s="901"/>
      <c r="H69" s="899"/>
      <c r="I69" s="901"/>
      <c r="J69" s="465"/>
      <c r="K69" s="465"/>
      <c r="L69" s="465"/>
      <c r="M69" s="465"/>
      <c r="N69" s="899"/>
      <c r="O69" s="901"/>
      <c r="P69" s="465"/>
      <c r="Q69" s="465"/>
      <c r="R69" s="465"/>
      <c r="S69" s="465"/>
    </row>
    <row r="70" spans="1:19" s="261" customFormat="1" ht="21" customHeight="1" x14ac:dyDescent="0.25">
      <c r="A70" s="570"/>
      <c r="B70" s="320"/>
      <c r="C70" s="901"/>
      <c r="D70" s="465"/>
      <c r="E70" s="465"/>
      <c r="F70" s="465"/>
      <c r="G70" s="901"/>
      <c r="H70" s="899"/>
      <c r="I70" s="901"/>
      <c r="J70" s="465"/>
      <c r="K70" s="465"/>
      <c r="L70" s="465"/>
      <c r="M70" s="465"/>
      <c r="N70" s="899"/>
      <c r="O70" s="901"/>
      <c r="P70" s="465"/>
      <c r="Q70" s="465"/>
      <c r="R70" s="465"/>
      <c r="S70" s="465"/>
    </row>
    <row r="71" spans="1:19" ht="21" customHeight="1" x14ac:dyDescent="0.25">
      <c r="A71" s="902"/>
      <c r="C71" s="903"/>
      <c r="D71" s="900"/>
      <c r="E71" s="900"/>
      <c r="F71" s="900"/>
      <c r="G71" s="903"/>
      <c r="I71" s="903"/>
      <c r="J71" s="900"/>
      <c r="K71" s="900"/>
      <c r="L71" s="900"/>
      <c r="M71" s="900"/>
      <c r="O71" s="903"/>
      <c r="P71" s="900"/>
      <c r="Q71" s="900"/>
      <c r="R71" s="900"/>
      <c r="S71" s="900"/>
    </row>
    <row r="72" spans="1:19" ht="21" customHeight="1" x14ac:dyDescent="0.25">
      <c r="A72" s="902"/>
      <c r="C72" s="903"/>
      <c r="D72" s="900"/>
      <c r="E72" s="900"/>
      <c r="F72" s="900"/>
      <c r="G72" s="903"/>
      <c r="I72" s="903"/>
      <c r="J72" s="900"/>
      <c r="K72" s="900"/>
      <c r="L72" s="900"/>
      <c r="M72" s="900"/>
      <c r="O72" s="903"/>
      <c r="P72" s="900"/>
      <c r="Q72" s="900"/>
      <c r="R72" s="900"/>
      <c r="S72" s="900"/>
    </row>
    <row r="73" spans="1:19" ht="21" customHeight="1" x14ac:dyDescent="0.25">
      <c r="A73" s="902"/>
      <c r="C73" s="903"/>
      <c r="D73" s="900"/>
      <c r="E73" s="900"/>
      <c r="F73" s="900"/>
      <c r="G73" s="903"/>
      <c r="I73" s="903"/>
      <c r="J73" s="900"/>
      <c r="K73" s="900"/>
      <c r="L73" s="900"/>
      <c r="M73" s="900"/>
      <c r="O73" s="903"/>
      <c r="P73" s="900"/>
      <c r="Q73" s="900"/>
      <c r="R73" s="900"/>
      <c r="S73" s="900"/>
    </row>
    <row r="74" spans="1:19" ht="21" customHeight="1" x14ac:dyDescent="0.25">
      <c r="A74" s="902"/>
      <c r="C74" s="903"/>
      <c r="D74" s="900"/>
      <c r="E74" s="900"/>
      <c r="F74" s="900"/>
      <c r="G74" s="903"/>
      <c r="I74" s="903"/>
      <c r="J74" s="900"/>
      <c r="K74" s="900"/>
      <c r="L74" s="900"/>
      <c r="M74" s="900"/>
      <c r="O74" s="903"/>
      <c r="P74" s="900"/>
      <c r="Q74" s="900"/>
      <c r="R74" s="900"/>
      <c r="S74" s="900"/>
    </row>
    <row r="75" spans="1:19" ht="15" customHeight="1" x14ac:dyDescent="0.25"/>
    <row r="76" spans="1:19" ht="15" customHeight="1" x14ac:dyDescent="0.25"/>
    <row r="77" spans="1:19" ht="15" customHeight="1" x14ac:dyDescent="0.25"/>
    <row r="78" spans="1:19" ht="15" customHeight="1" x14ac:dyDescent="0.25"/>
    <row r="79" spans="1:19" ht="15" customHeight="1" x14ac:dyDescent="0.25"/>
    <row r="80" spans="1:19" ht="15" customHeight="1" x14ac:dyDescent="0.25"/>
    <row r="81" spans="2:19" ht="15" customHeight="1" x14ac:dyDescent="0.25"/>
    <row r="82" spans="2:19" ht="15" customHeight="1" x14ac:dyDescent="0.25"/>
    <row r="83" spans="2:19" ht="15" customHeight="1" x14ac:dyDescent="0.25"/>
    <row r="84" spans="2:19" ht="15" customHeight="1" x14ac:dyDescent="0.25"/>
    <row r="85" spans="2:19" ht="15" customHeight="1" x14ac:dyDescent="0.25"/>
    <row r="86" spans="2:19" ht="15" customHeight="1" x14ac:dyDescent="0.25"/>
    <row r="87" spans="2:19" ht="15" customHeight="1" x14ac:dyDescent="0.25"/>
    <row r="88" spans="2:19" s="292" customFormat="1" ht="15" customHeight="1" x14ac:dyDescent="0.25">
      <c r="B88" s="320"/>
      <c r="C88" s="904"/>
      <c r="D88" s="904"/>
      <c r="E88" s="904"/>
      <c r="F88" s="904"/>
      <c r="G88" s="904"/>
      <c r="H88" s="899"/>
      <c r="I88" s="904"/>
      <c r="J88" s="904"/>
      <c r="K88" s="904"/>
      <c r="L88" s="904"/>
      <c r="M88" s="904"/>
      <c r="N88" s="899"/>
      <c r="O88" s="904"/>
      <c r="P88" s="904"/>
      <c r="Q88" s="904"/>
      <c r="R88" s="904"/>
      <c r="S88" s="904"/>
    </row>
  </sheetData>
  <mergeCells count="876">
    <mergeCell ref="A33:S33"/>
    <mergeCell ref="A34:S34"/>
    <mergeCell ref="T34:AL34"/>
    <mergeCell ref="AM34:BE34"/>
    <mergeCell ref="BF34:BX34"/>
    <mergeCell ref="BY34:CQ34"/>
    <mergeCell ref="CR34:DJ34"/>
    <mergeCell ref="DK34:EC34"/>
    <mergeCell ref="ED34:EV34"/>
    <mergeCell ref="A1:S1"/>
    <mergeCell ref="A2:S2"/>
    <mergeCell ref="A3:S3"/>
    <mergeCell ref="Q6:S6"/>
    <mergeCell ref="Q5:S5"/>
    <mergeCell ref="O7:S7"/>
    <mergeCell ref="A5:I5"/>
    <mergeCell ref="A7:A9"/>
    <mergeCell ref="C7:G7"/>
    <mergeCell ref="I7:M7"/>
    <mergeCell ref="PV34:QN34"/>
    <mergeCell ref="QO34:RG34"/>
    <mergeCell ref="RH34:RZ34"/>
    <mergeCell ref="SA34:SS34"/>
    <mergeCell ref="ST34:TL34"/>
    <mergeCell ref="EW34:FO34"/>
    <mergeCell ref="ME34:MW34"/>
    <mergeCell ref="MX34:NP34"/>
    <mergeCell ref="NQ34:OI34"/>
    <mergeCell ref="OJ34:PB34"/>
    <mergeCell ref="PC34:PU34"/>
    <mergeCell ref="IN34:JF34"/>
    <mergeCell ref="JG34:JY34"/>
    <mergeCell ref="JZ34:KR34"/>
    <mergeCell ref="KS34:LK34"/>
    <mergeCell ref="LL34:MD34"/>
    <mergeCell ref="FP34:GH34"/>
    <mergeCell ref="GI34:HA34"/>
    <mergeCell ref="HB34:HT34"/>
    <mergeCell ref="HU34:IM34"/>
    <mergeCell ref="XD34:XV34"/>
    <mergeCell ref="XW34:YO34"/>
    <mergeCell ref="YP34:ZH34"/>
    <mergeCell ref="ZI34:AAA34"/>
    <mergeCell ref="AAB34:AAT34"/>
    <mergeCell ref="TM34:UE34"/>
    <mergeCell ref="UF34:UX34"/>
    <mergeCell ref="UY34:VQ34"/>
    <mergeCell ref="VR34:WJ34"/>
    <mergeCell ref="WK34:XC34"/>
    <mergeCell ref="AEL34:AFD34"/>
    <mergeCell ref="AFE34:AFW34"/>
    <mergeCell ref="AFX34:AGP34"/>
    <mergeCell ref="AGQ34:AHI34"/>
    <mergeCell ref="AHJ34:AIB34"/>
    <mergeCell ref="AAU34:ABM34"/>
    <mergeCell ref="ABN34:ACF34"/>
    <mergeCell ref="ACG34:ACY34"/>
    <mergeCell ref="ACZ34:ADR34"/>
    <mergeCell ref="ADS34:AEK34"/>
    <mergeCell ref="ALT34:AML34"/>
    <mergeCell ref="AMM34:ANE34"/>
    <mergeCell ref="ANF34:ANX34"/>
    <mergeCell ref="ANY34:AOQ34"/>
    <mergeCell ref="AOR34:APJ34"/>
    <mergeCell ref="AIC34:AIU34"/>
    <mergeCell ref="AIV34:AJN34"/>
    <mergeCell ref="AJO34:AKG34"/>
    <mergeCell ref="AKH34:AKZ34"/>
    <mergeCell ref="ALA34:ALS34"/>
    <mergeCell ref="ATB34:ATT34"/>
    <mergeCell ref="ATU34:AUM34"/>
    <mergeCell ref="AUN34:AVF34"/>
    <mergeCell ref="AVG34:AVY34"/>
    <mergeCell ref="AVZ34:AWR34"/>
    <mergeCell ref="APK34:AQC34"/>
    <mergeCell ref="AQD34:AQV34"/>
    <mergeCell ref="AQW34:ARO34"/>
    <mergeCell ref="ARP34:ASH34"/>
    <mergeCell ref="ASI34:ATA34"/>
    <mergeCell ref="BAJ34:BBB34"/>
    <mergeCell ref="BBC34:BBU34"/>
    <mergeCell ref="BBV34:BCN34"/>
    <mergeCell ref="BCO34:BDG34"/>
    <mergeCell ref="BDH34:BDZ34"/>
    <mergeCell ref="AWS34:AXK34"/>
    <mergeCell ref="AXL34:AYD34"/>
    <mergeCell ref="AYE34:AYW34"/>
    <mergeCell ref="AYX34:AZP34"/>
    <mergeCell ref="AZQ34:BAI34"/>
    <mergeCell ref="BHR34:BIJ34"/>
    <mergeCell ref="BIK34:BJC34"/>
    <mergeCell ref="BJD34:BJV34"/>
    <mergeCell ref="BJW34:BKO34"/>
    <mergeCell ref="BKP34:BLH34"/>
    <mergeCell ref="BEA34:BES34"/>
    <mergeCell ref="BET34:BFL34"/>
    <mergeCell ref="BFM34:BGE34"/>
    <mergeCell ref="BGF34:BGX34"/>
    <mergeCell ref="BGY34:BHQ34"/>
    <mergeCell ref="BOZ34:BPR34"/>
    <mergeCell ref="BPS34:BQK34"/>
    <mergeCell ref="BQL34:BRD34"/>
    <mergeCell ref="BRE34:BRW34"/>
    <mergeCell ref="BRX34:BSP34"/>
    <mergeCell ref="BLI34:BMA34"/>
    <mergeCell ref="BMB34:BMT34"/>
    <mergeCell ref="BMU34:BNM34"/>
    <mergeCell ref="BNN34:BOF34"/>
    <mergeCell ref="BOG34:BOY34"/>
    <mergeCell ref="BWH34:BWZ34"/>
    <mergeCell ref="BXA34:BXS34"/>
    <mergeCell ref="BXT34:BYL34"/>
    <mergeCell ref="BYM34:BZE34"/>
    <mergeCell ref="BZF34:BZX34"/>
    <mergeCell ref="BSQ34:BTI34"/>
    <mergeCell ref="BTJ34:BUB34"/>
    <mergeCell ref="BUC34:BUU34"/>
    <mergeCell ref="BUV34:BVN34"/>
    <mergeCell ref="BVO34:BWG34"/>
    <mergeCell ref="CDP34:CEH34"/>
    <mergeCell ref="CEI34:CFA34"/>
    <mergeCell ref="CFB34:CFT34"/>
    <mergeCell ref="CFU34:CGM34"/>
    <mergeCell ref="CGN34:CHF34"/>
    <mergeCell ref="BZY34:CAQ34"/>
    <mergeCell ref="CAR34:CBJ34"/>
    <mergeCell ref="CBK34:CCC34"/>
    <mergeCell ref="CCD34:CCV34"/>
    <mergeCell ref="CCW34:CDO34"/>
    <mergeCell ref="CKX34:CLP34"/>
    <mergeCell ref="CLQ34:CMI34"/>
    <mergeCell ref="CMJ34:CNB34"/>
    <mergeCell ref="CNC34:CNU34"/>
    <mergeCell ref="CNV34:CON34"/>
    <mergeCell ref="CHG34:CHY34"/>
    <mergeCell ref="CHZ34:CIR34"/>
    <mergeCell ref="CIS34:CJK34"/>
    <mergeCell ref="CJL34:CKD34"/>
    <mergeCell ref="CKE34:CKW34"/>
    <mergeCell ref="CSF34:CSX34"/>
    <mergeCell ref="CSY34:CTQ34"/>
    <mergeCell ref="CTR34:CUJ34"/>
    <mergeCell ref="CUK34:CVC34"/>
    <mergeCell ref="CVD34:CVV34"/>
    <mergeCell ref="COO34:CPG34"/>
    <mergeCell ref="CPH34:CPZ34"/>
    <mergeCell ref="CQA34:CQS34"/>
    <mergeCell ref="CQT34:CRL34"/>
    <mergeCell ref="CRM34:CSE34"/>
    <mergeCell ref="CZN34:DAF34"/>
    <mergeCell ref="DAG34:DAY34"/>
    <mergeCell ref="DAZ34:DBR34"/>
    <mergeCell ref="DBS34:DCK34"/>
    <mergeCell ref="DCL34:DDD34"/>
    <mergeCell ref="CVW34:CWO34"/>
    <mergeCell ref="CWP34:CXH34"/>
    <mergeCell ref="CXI34:CYA34"/>
    <mergeCell ref="CYB34:CYT34"/>
    <mergeCell ref="CYU34:CZM34"/>
    <mergeCell ref="DGV34:DHN34"/>
    <mergeCell ref="DHO34:DIG34"/>
    <mergeCell ref="DIH34:DIZ34"/>
    <mergeCell ref="DJA34:DJS34"/>
    <mergeCell ref="DJT34:DKL34"/>
    <mergeCell ref="DDE34:DDW34"/>
    <mergeCell ref="DDX34:DEP34"/>
    <mergeCell ref="DEQ34:DFI34"/>
    <mergeCell ref="DFJ34:DGB34"/>
    <mergeCell ref="DGC34:DGU34"/>
    <mergeCell ref="DOD34:DOV34"/>
    <mergeCell ref="DOW34:DPO34"/>
    <mergeCell ref="DPP34:DQH34"/>
    <mergeCell ref="DQI34:DRA34"/>
    <mergeCell ref="DRB34:DRT34"/>
    <mergeCell ref="DKM34:DLE34"/>
    <mergeCell ref="DLF34:DLX34"/>
    <mergeCell ref="DLY34:DMQ34"/>
    <mergeCell ref="DMR34:DNJ34"/>
    <mergeCell ref="DNK34:DOC34"/>
    <mergeCell ref="DVL34:DWD34"/>
    <mergeCell ref="DWE34:DWW34"/>
    <mergeCell ref="DWX34:DXP34"/>
    <mergeCell ref="DXQ34:DYI34"/>
    <mergeCell ref="DYJ34:DZB34"/>
    <mergeCell ref="DRU34:DSM34"/>
    <mergeCell ref="DSN34:DTF34"/>
    <mergeCell ref="DTG34:DTY34"/>
    <mergeCell ref="DTZ34:DUR34"/>
    <mergeCell ref="DUS34:DVK34"/>
    <mergeCell ref="ECT34:EDL34"/>
    <mergeCell ref="EDM34:EEE34"/>
    <mergeCell ref="EEF34:EEX34"/>
    <mergeCell ref="EEY34:EFQ34"/>
    <mergeCell ref="EFR34:EGJ34"/>
    <mergeCell ref="DZC34:DZU34"/>
    <mergeCell ref="DZV34:EAN34"/>
    <mergeCell ref="EAO34:EBG34"/>
    <mergeCell ref="EBH34:EBZ34"/>
    <mergeCell ref="ECA34:ECS34"/>
    <mergeCell ref="EKB34:EKT34"/>
    <mergeCell ref="EKU34:ELM34"/>
    <mergeCell ref="ELN34:EMF34"/>
    <mergeCell ref="EMG34:EMY34"/>
    <mergeCell ref="EMZ34:ENR34"/>
    <mergeCell ref="EGK34:EHC34"/>
    <mergeCell ref="EHD34:EHV34"/>
    <mergeCell ref="EHW34:EIO34"/>
    <mergeCell ref="EIP34:EJH34"/>
    <mergeCell ref="EJI34:EKA34"/>
    <mergeCell ref="ERJ34:ESB34"/>
    <mergeCell ref="ESC34:ESU34"/>
    <mergeCell ref="ESV34:ETN34"/>
    <mergeCell ref="ETO34:EUG34"/>
    <mergeCell ref="EUH34:EUZ34"/>
    <mergeCell ref="ENS34:EOK34"/>
    <mergeCell ref="EOL34:EPD34"/>
    <mergeCell ref="EPE34:EPW34"/>
    <mergeCell ref="EPX34:EQP34"/>
    <mergeCell ref="EQQ34:ERI34"/>
    <mergeCell ref="EYR34:EZJ34"/>
    <mergeCell ref="EZK34:FAC34"/>
    <mergeCell ref="FAD34:FAV34"/>
    <mergeCell ref="FAW34:FBO34"/>
    <mergeCell ref="FBP34:FCH34"/>
    <mergeCell ref="EVA34:EVS34"/>
    <mergeCell ref="EVT34:EWL34"/>
    <mergeCell ref="EWM34:EXE34"/>
    <mergeCell ref="EXF34:EXX34"/>
    <mergeCell ref="EXY34:EYQ34"/>
    <mergeCell ref="FFZ34:FGR34"/>
    <mergeCell ref="FGS34:FHK34"/>
    <mergeCell ref="FHL34:FID34"/>
    <mergeCell ref="FIE34:FIW34"/>
    <mergeCell ref="FIX34:FJP34"/>
    <mergeCell ref="FCI34:FDA34"/>
    <mergeCell ref="FDB34:FDT34"/>
    <mergeCell ref="FDU34:FEM34"/>
    <mergeCell ref="FEN34:FFF34"/>
    <mergeCell ref="FFG34:FFY34"/>
    <mergeCell ref="FNH34:FNZ34"/>
    <mergeCell ref="FOA34:FOS34"/>
    <mergeCell ref="FOT34:FPL34"/>
    <mergeCell ref="FPM34:FQE34"/>
    <mergeCell ref="FQF34:FQX34"/>
    <mergeCell ref="FJQ34:FKI34"/>
    <mergeCell ref="FKJ34:FLB34"/>
    <mergeCell ref="FLC34:FLU34"/>
    <mergeCell ref="FLV34:FMN34"/>
    <mergeCell ref="FMO34:FNG34"/>
    <mergeCell ref="FUP34:FVH34"/>
    <mergeCell ref="FVI34:FWA34"/>
    <mergeCell ref="FWB34:FWT34"/>
    <mergeCell ref="FWU34:FXM34"/>
    <mergeCell ref="FXN34:FYF34"/>
    <mergeCell ref="FQY34:FRQ34"/>
    <mergeCell ref="FRR34:FSJ34"/>
    <mergeCell ref="FSK34:FTC34"/>
    <mergeCell ref="FTD34:FTV34"/>
    <mergeCell ref="FTW34:FUO34"/>
    <mergeCell ref="GBX34:GCP34"/>
    <mergeCell ref="GCQ34:GDI34"/>
    <mergeCell ref="GDJ34:GEB34"/>
    <mergeCell ref="GEC34:GEU34"/>
    <mergeCell ref="GEV34:GFN34"/>
    <mergeCell ref="FYG34:FYY34"/>
    <mergeCell ref="FYZ34:FZR34"/>
    <mergeCell ref="FZS34:GAK34"/>
    <mergeCell ref="GAL34:GBD34"/>
    <mergeCell ref="GBE34:GBW34"/>
    <mergeCell ref="GJF34:GJX34"/>
    <mergeCell ref="GJY34:GKQ34"/>
    <mergeCell ref="GKR34:GLJ34"/>
    <mergeCell ref="GLK34:GMC34"/>
    <mergeCell ref="GMD34:GMV34"/>
    <mergeCell ref="GFO34:GGG34"/>
    <mergeCell ref="GGH34:GGZ34"/>
    <mergeCell ref="GHA34:GHS34"/>
    <mergeCell ref="GHT34:GIL34"/>
    <mergeCell ref="GIM34:GJE34"/>
    <mergeCell ref="GQN34:GRF34"/>
    <mergeCell ref="GRG34:GRY34"/>
    <mergeCell ref="GRZ34:GSR34"/>
    <mergeCell ref="GSS34:GTK34"/>
    <mergeCell ref="GTL34:GUD34"/>
    <mergeCell ref="GMW34:GNO34"/>
    <mergeCell ref="GNP34:GOH34"/>
    <mergeCell ref="GOI34:GPA34"/>
    <mergeCell ref="GPB34:GPT34"/>
    <mergeCell ref="GPU34:GQM34"/>
    <mergeCell ref="GXV34:GYN34"/>
    <mergeCell ref="GYO34:GZG34"/>
    <mergeCell ref="GZH34:GZZ34"/>
    <mergeCell ref="HAA34:HAS34"/>
    <mergeCell ref="HAT34:HBL34"/>
    <mergeCell ref="GUE34:GUW34"/>
    <mergeCell ref="GUX34:GVP34"/>
    <mergeCell ref="GVQ34:GWI34"/>
    <mergeCell ref="GWJ34:GXB34"/>
    <mergeCell ref="GXC34:GXU34"/>
    <mergeCell ref="HFD34:HFV34"/>
    <mergeCell ref="HFW34:HGO34"/>
    <mergeCell ref="HGP34:HHH34"/>
    <mergeCell ref="HHI34:HIA34"/>
    <mergeCell ref="HIB34:HIT34"/>
    <mergeCell ref="HBM34:HCE34"/>
    <mergeCell ref="HCF34:HCX34"/>
    <mergeCell ref="HCY34:HDQ34"/>
    <mergeCell ref="HDR34:HEJ34"/>
    <mergeCell ref="HEK34:HFC34"/>
    <mergeCell ref="HML34:HND34"/>
    <mergeCell ref="HNE34:HNW34"/>
    <mergeCell ref="HNX34:HOP34"/>
    <mergeCell ref="HOQ34:HPI34"/>
    <mergeCell ref="HPJ34:HQB34"/>
    <mergeCell ref="HIU34:HJM34"/>
    <mergeCell ref="HJN34:HKF34"/>
    <mergeCell ref="HKG34:HKY34"/>
    <mergeCell ref="HKZ34:HLR34"/>
    <mergeCell ref="HLS34:HMK34"/>
    <mergeCell ref="HTT34:HUL34"/>
    <mergeCell ref="HUM34:HVE34"/>
    <mergeCell ref="HVF34:HVX34"/>
    <mergeCell ref="HVY34:HWQ34"/>
    <mergeCell ref="HWR34:HXJ34"/>
    <mergeCell ref="HQC34:HQU34"/>
    <mergeCell ref="HQV34:HRN34"/>
    <mergeCell ref="HRO34:HSG34"/>
    <mergeCell ref="HSH34:HSZ34"/>
    <mergeCell ref="HTA34:HTS34"/>
    <mergeCell ref="IBB34:IBT34"/>
    <mergeCell ref="IBU34:ICM34"/>
    <mergeCell ref="ICN34:IDF34"/>
    <mergeCell ref="IDG34:IDY34"/>
    <mergeCell ref="IDZ34:IER34"/>
    <mergeCell ref="HXK34:HYC34"/>
    <mergeCell ref="HYD34:HYV34"/>
    <mergeCell ref="HYW34:HZO34"/>
    <mergeCell ref="HZP34:IAH34"/>
    <mergeCell ref="IAI34:IBA34"/>
    <mergeCell ref="IIJ34:IJB34"/>
    <mergeCell ref="IJC34:IJU34"/>
    <mergeCell ref="IJV34:IKN34"/>
    <mergeCell ref="IKO34:ILG34"/>
    <mergeCell ref="ILH34:ILZ34"/>
    <mergeCell ref="IES34:IFK34"/>
    <mergeCell ref="IFL34:IGD34"/>
    <mergeCell ref="IGE34:IGW34"/>
    <mergeCell ref="IGX34:IHP34"/>
    <mergeCell ref="IHQ34:III34"/>
    <mergeCell ref="IPR34:IQJ34"/>
    <mergeCell ref="IQK34:IRC34"/>
    <mergeCell ref="IRD34:IRV34"/>
    <mergeCell ref="IRW34:ISO34"/>
    <mergeCell ref="ISP34:ITH34"/>
    <mergeCell ref="IMA34:IMS34"/>
    <mergeCell ref="IMT34:INL34"/>
    <mergeCell ref="INM34:IOE34"/>
    <mergeCell ref="IOF34:IOX34"/>
    <mergeCell ref="IOY34:IPQ34"/>
    <mergeCell ref="IWZ34:IXR34"/>
    <mergeCell ref="IXS34:IYK34"/>
    <mergeCell ref="IYL34:IZD34"/>
    <mergeCell ref="IZE34:IZW34"/>
    <mergeCell ref="IZX34:JAP34"/>
    <mergeCell ref="ITI34:IUA34"/>
    <mergeCell ref="IUB34:IUT34"/>
    <mergeCell ref="IUU34:IVM34"/>
    <mergeCell ref="IVN34:IWF34"/>
    <mergeCell ref="IWG34:IWY34"/>
    <mergeCell ref="JEH34:JEZ34"/>
    <mergeCell ref="JFA34:JFS34"/>
    <mergeCell ref="JFT34:JGL34"/>
    <mergeCell ref="JGM34:JHE34"/>
    <mergeCell ref="JHF34:JHX34"/>
    <mergeCell ref="JAQ34:JBI34"/>
    <mergeCell ref="JBJ34:JCB34"/>
    <mergeCell ref="JCC34:JCU34"/>
    <mergeCell ref="JCV34:JDN34"/>
    <mergeCell ref="JDO34:JEG34"/>
    <mergeCell ref="JLP34:JMH34"/>
    <mergeCell ref="JMI34:JNA34"/>
    <mergeCell ref="JNB34:JNT34"/>
    <mergeCell ref="JNU34:JOM34"/>
    <mergeCell ref="JON34:JPF34"/>
    <mergeCell ref="JHY34:JIQ34"/>
    <mergeCell ref="JIR34:JJJ34"/>
    <mergeCell ref="JJK34:JKC34"/>
    <mergeCell ref="JKD34:JKV34"/>
    <mergeCell ref="JKW34:JLO34"/>
    <mergeCell ref="JSX34:JTP34"/>
    <mergeCell ref="JTQ34:JUI34"/>
    <mergeCell ref="JUJ34:JVB34"/>
    <mergeCell ref="JVC34:JVU34"/>
    <mergeCell ref="JVV34:JWN34"/>
    <mergeCell ref="JPG34:JPY34"/>
    <mergeCell ref="JPZ34:JQR34"/>
    <mergeCell ref="JQS34:JRK34"/>
    <mergeCell ref="JRL34:JSD34"/>
    <mergeCell ref="JSE34:JSW34"/>
    <mergeCell ref="KAF34:KAX34"/>
    <mergeCell ref="KAY34:KBQ34"/>
    <mergeCell ref="KBR34:KCJ34"/>
    <mergeCell ref="KCK34:KDC34"/>
    <mergeCell ref="KDD34:KDV34"/>
    <mergeCell ref="JWO34:JXG34"/>
    <mergeCell ref="JXH34:JXZ34"/>
    <mergeCell ref="JYA34:JYS34"/>
    <mergeCell ref="JYT34:JZL34"/>
    <mergeCell ref="JZM34:KAE34"/>
    <mergeCell ref="KHN34:KIF34"/>
    <mergeCell ref="KIG34:KIY34"/>
    <mergeCell ref="KIZ34:KJR34"/>
    <mergeCell ref="KJS34:KKK34"/>
    <mergeCell ref="KKL34:KLD34"/>
    <mergeCell ref="KDW34:KEO34"/>
    <mergeCell ref="KEP34:KFH34"/>
    <mergeCell ref="KFI34:KGA34"/>
    <mergeCell ref="KGB34:KGT34"/>
    <mergeCell ref="KGU34:KHM34"/>
    <mergeCell ref="KOV34:KPN34"/>
    <mergeCell ref="KPO34:KQG34"/>
    <mergeCell ref="KQH34:KQZ34"/>
    <mergeCell ref="KRA34:KRS34"/>
    <mergeCell ref="KRT34:KSL34"/>
    <mergeCell ref="KLE34:KLW34"/>
    <mergeCell ref="KLX34:KMP34"/>
    <mergeCell ref="KMQ34:KNI34"/>
    <mergeCell ref="KNJ34:KOB34"/>
    <mergeCell ref="KOC34:KOU34"/>
    <mergeCell ref="KWD34:KWV34"/>
    <mergeCell ref="KWW34:KXO34"/>
    <mergeCell ref="KXP34:KYH34"/>
    <mergeCell ref="KYI34:KZA34"/>
    <mergeCell ref="KZB34:KZT34"/>
    <mergeCell ref="KSM34:KTE34"/>
    <mergeCell ref="KTF34:KTX34"/>
    <mergeCell ref="KTY34:KUQ34"/>
    <mergeCell ref="KUR34:KVJ34"/>
    <mergeCell ref="KVK34:KWC34"/>
    <mergeCell ref="LDL34:LED34"/>
    <mergeCell ref="LEE34:LEW34"/>
    <mergeCell ref="LEX34:LFP34"/>
    <mergeCell ref="LFQ34:LGI34"/>
    <mergeCell ref="LGJ34:LHB34"/>
    <mergeCell ref="KZU34:LAM34"/>
    <mergeCell ref="LAN34:LBF34"/>
    <mergeCell ref="LBG34:LBY34"/>
    <mergeCell ref="LBZ34:LCR34"/>
    <mergeCell ref="LCS34:LDK34"/>
    <mergeCell ref="LKT34:LLL34"/>
    <mergeCell ref="LLM34:LME34"/>
    <mergeCell ref="LMF34:LMX34"/>
    <mergeCell ref="LMY34:LNQ34"/>
    <mergeCell ref="LNR34:LOJ34"/>
    <mergeCell ref="LHC34:LHU34"/>
    <mergeCell ref="LHV34:LIN34"/>
    <mergeCell ref="LIO34:LJG34"/>
    <mergeCell ref="LJH34:LJZ34"/>
    <mergeCell ref="LKA34:LKS34"/>
    <mergeCell ref="LSB34:LST34"/>
    <mergeCell ref="LSU34:LTM34"/>
    <mergeCell ref="LTN34:LUF34"/>
    <mergeCell ref="LUG34:LUY34"/>
    <mergeCell ref="LUZ34:LVR34"/>
    <mergeCell ref="LOK34:LPC34"/>
    <mergeCell ref="LPD34:LPV34"/>
    <mergeCell ref="LPW34:LQO34"/>
    <mergeCell ref="LQP34:LRH34"/>
    <mergeCell ref="LRI34:LSA34"/>
    <mergeCell ref="LZJ34:MAB34"/>
    <mergeCell ref="MAC34:MAU34"/>
    <mergeCell ref="MAV34:MBN34"/>
    <mergeCell ref="MBO34:MCG34"/>
    <mergeCell ref="MCH34:MCZ34"/>
    <mergeCell ref="LVS34:LWK34"/>
    <mergeCell ref="LWL34:LXD34"/>
    <mergeCell ref="LXE34:LXW34"/>
    <mergeCell ref="LXX34:LYP34"/>
    <mergeCell ref="LYQ34:LZI34"/>
    <mergeCell ref="MGR34:MHJ34"/>
    <mergeCell ref="MHK34:MIC34"/>
    <mergeCell ref="MID34:MIV34"/>
    <mergeCell ref="MIW34:MJO34"/>
    <mergeCell ref="MJP34:MKH34"/>
    <mergeCell ref="MDA34:MDS34"/>
    <mergeCell ref="MDT34:MEL34"/>
    <mergeCell ref="MEM34:MFE34"/>
    <mergeCell ref="MFF34:MFX34"/>
    <mergeCell ref="MFY34:MGQ34"/>
    <mergeCell ref="MNZ34:MOR34"/>
    <mergeCell ref="MOS34:MPK34"/>
    <mergeCell ref="MPL34:MQD34"/>
    <mergeCell ref="MQE34:MQW34"/>
    <mergeCell ref="MQX34:MRP34"/>
    <mergeCell ref="MKI34:MLA34"/>
    <mergeCell ref="MLB34:MLT34"/>
    <mergeCell ref="MLU34:MMM34"/>
    <mergeCell ref="MMN34:MNF34"/>
    <mergeCell ref="MNG34:MNY34"/>
    <mergeCell ref="MVH34:MVZ34"/>
    <mergeCell ref="MWA34:MWS34"/>
    <mergeCell ref="MWT34:MXL34"/>
    <mergeCell ref="MXM34:MYE34"/>
    <mergeCell ref="MYF34:MYX34"/>
    <mergeCell ref="MRQ34:MSI34"/>
    <mergeCell ref="MSJ34:MTB34"/>
    <mergeCell ref="MTC34:MTU34"/>
    <mergeCell ref="MTV34:MUN34"/>
    <mergeCell ref="MUO34:MVG34"/>
    <mergeCell ref="NCP34:NDH34"/>
    <mergeCell ref="NDI34:NEA34"/>
    <mergeCell ref="NEB34:NET34"/>
    <mergeCell ref="NEU34:NFM34"/>
    <mergeCell ref="NFN34:NGF34"/>
    <mergeCell ref="MYY34:MZQ34"/>
    <mergeCell ref="MZR34:NAJ34"/>
    <mergeCell ref="NAK34:NBC34"/>
    <mergeCell ref="NBD34:NBV34"/>
    <mergeCell ref="NBW34:NCO34"/>
    <mergeCell ref="NJX34:NKP34"/>
    <mergeCell ref="NKQ34:NLI34"/>
    <mergeCell ref="NLJ34:NMB34"/>
    <mergeCell ref="NMC34:NMU34"/>
    <mergeCell ref="NMV34:NNN34"/>
    <mergeCell ref="NGG34:NGY34"/>
    <mergeCell ref="NGZ34:NHR34"/>
    <mergeCell ref="NHS34:NIK34"/>
    <mergeCell ref="NIL34:NJD34"/>
    <mergeCell ref="NJE34:NJW34"/>
    <mergeCell ref="NRF34:NRX34"/>
    <mergeCell ref="NRY34:NSQ34"/>
    <mergeCell ref="NSR34:NTJ34"/>
    <mergeCell ref="NTK34:NUC34"/>
    <mergeCell ref="NUD34:NUV34"/>
    <mergeCell ref="NNO34:NOG34"/>
    <mergeCell ref="NOH34:NOZ34"/>
    <mergeCell ref="NPA34:NPS34"/>
    <mergeCell ref="NPT34:NQL34"/>
    <mergeCell ref="NQM34:NRE34"/>
    <mergeCell ref="NYN34:NZF34"/>
    <mergeCell ref="NZG34:NZY34"/>
    <mergeCell ref="NZZ34:OAR34"/>
    <mergeCell ref="OAS34:OBK34"/>
    <mergeCell ref="OBL34:OCD34"/>
    <mergeCell ref="NUW34:NVO34"/>
    <mergeCell ref="NVP34:NWH34"/>
    <mergeCell ref="NWI34:NXA34"/>
    <mergeCell ref="NXB34:NXT34"/>
    <mergeCell ref="NXU34:NYM34"/>
    <mergeCell ref="OFV34:OGN34"/>
    <mergeCell ref="OGO34:OHG34"/>
    <mergeCell ref="OHH34:OHZ34"/>
    <mergeCell ref="OIA34:OIS34"/>
    <mergeCell ref="OIT34:OJL34"/>
    <mergeCell ref="OCE34:OCW34"/>
    <mergeCell ref="OCX34:ODP34"/>
    <mergeCell ref="ODQ34:OEI34"/>
    <mergeCell ref="OEJ34:OFB34"/>
    <mergeCell ref="OFC34:OFU34"/>
    <mergeCell ref="OND34:ONV34"/>
    <mergeCell ref="ONW34:OOO34"/>
    <mergeCell ref="OOP34:OPH34"/>
    <mergeCell ref="OPI34:OQA34"/>
    <mergeCell ref="OQB34:OQT34"/>
    <mergeCell ref="OJM34:OKE34"/>
    <mergeCell ref="OKF34:OKX34"/>
    <mergeCell ref="OKY34:OLQ34"/>
    <mergeCell ref="OLR34:OMJ34"/>
    <mergeCell ref="OMK34:ONC34"/>
    <mergeCell ref="OUL34:OVD34"/>
    <mergeCell ref="OVE34:OVW34"/>
    <mergeCell ref="OVX34:OWP34"/>
    <mergeCell ref="OWQ34:OXI34"/>
    <mergeCell ref="OXJ34:OYB34"/>
    <mergeCell ref="OQU34:ORM34"/>
    <mergeCell ref="ORN34:OSF34"/>
    <mergeCell ref="OSG34:OSY34"/>
    <mergeCell ref="OSZ34:OTR34"/>
    <mergeCell ref="OTS34:OUK34"/>
    <mergeCell ref="PBT34:PCL34"/>
    <mergeCell ref="PCM34:PDE34"/>
    <mergeCell ref="PDF34:PDX34"/>
    <mergeCell ref="PDY34:PEQ34"/>
    <mergeCell ref="PER34:PFJ34"/>
    <mergeCell ref="OYC34:OYU34"/>
    <mergeCell ref="OYV34:OZN34"/>
    <mergeCell ref="OZO34:PAG34"/>
    <mergeCell ref="PAH34:PAZ34"/>
    <mergeCell ref="PBA34:PBS34"/>
    <mergeCell ref="PJB34:PJT34"/>
    <mergeCell ref="PJU34:PKM34"/>
    <mergeCell ref="PKN34:PLF34"/>
    <mergeCell ref="PLG34:PLY34"/>
    <mergeCell ref="PLZ34:PMR34"/>
    <mergeCell ref="PFK34:PGC34"/>
    <mergeCell ref="PGD34:PGV34"/>
    <mergeCell ref="PGW34:PHO34"/>
    <mergeCell ref="PHP34:PIH34"/>
    <mergeCell ref="PII34:PJA34"/>
    <mergeCell ref="PQJ34:PRB34"/>
    <mergeCell ref="PRC34:PRU34"/>
    <mergeCell ref="PRV34:PSN34"/>
    <mergeCell ref="PSO34:PTG34"/>
    <mergeCell ref="PTH34:PTZ34"/>
    <mergeCell ref="PMS34:PNK34"/>
    <mergeCell ref="PNL34:POD34"/>
    <mergeCell ref="POE34:POW34"/>
    <mergeCell ref="POX34:PPP34"/>
    <mergeCell ref="PPQ34:PQI34"/>
    <mergeCell ref="PXR34:PYJ34"/>
    <mergeCell ref="PYK34:PZC34"/>
    <mergeCell ref="PZD34:PZV34"/>
    <mergeCell ref="PZW34:QAO34"/>
    <mergeCell ref="QAP34:QBH34"/>
    <mergeCell ref="PUA34:PUS34"/>
    <mergeCell ref="PUT34:PVL34"/>
    <mergeCell ref="PVM34:PWE34"/>
    <mergeCell ref="PWF34:PWX34"/>
    <mergeCell ref="PWY34:PXQ34"/>
    <mergeCell ref="QEZ34:QFR34"/>
    <mergeCell ref="QFS34:QGK34"/>
    <mergeCell ref="QGL34:QHD34"/>
    <mergeCell ref="QHE34:QHW34"/>
    <mergeCell ref="QHX34:QIP34"/>
    <mergeCell ref="QBI34:QCA34"/>
    <mergeCell ref="QCB34:QCT34"/>
    <mergeCell ref="QCU34:QDM34"/>
    <mergeCell ref="QDN34:QEF34"/>
    <mergeCell ref="QEG34:QEY34"/>
    <mergeCell ref="QMH34:QMZ34"/>
    <mergeCell ref="QNA34:QNS34"/>
    <mergeCell ref="QNT34:QOL34"/>
    <mergeCell ref="QOM34:QPE34"/>
    <mergeCell ref="QPF34:QPX34"/>
    <mergeCell ref="QIQ34:QJI34"/>
    <mergeCell ref="QJJ34:QKB34"/>
    <mergeCell ref="QKC34:QKU34"/>
    <mergeCell ref="QKV34:QLN34"/>
    <mergeCell ref="QLO34:QMG34"/>
    <mergeCell ref="QTP34:QUH34"/>
    <mergeCell ref="QUI34:QVA34"/>
    <mergeCell ref="QVB34:QVT34"/>
    <mergeCell ref="QVU34:QWM34"/>
    <mergeCell ref="QWN34:QXF34"/>
    <mergeCell ref="QPY34:QQQ34"/>
    <mergeCell ref="QQR34:QRJ34"/>
    <mergeCell ref="QRK34:QSC34"/>
    <mergeCell ref="QSD34:QSV34"/>
    <mergeCell ref="QSW34:QTO34"/>
    <mergeCell ref="RAX34:RBP34"/>
    <mergeCell ref="RBQ34:RCI34"/>
    <mergeCell ref="RCJ34:RDB34"/>
    <mergeCell ref="RDC34:RDU34"/>
    <mergeCell ref="RDV34:REN34"/>
    <mergeCell ref="QXG34:QXY34"/>
    <mergeCell ref="QXZ34:QYR34"/>
    <mergeCell ref="QYS34:QZK34"/>
    <mergeCell ref="QZL34:RAD34"/>
    <mergeCell ref="RAE34:RAW34"/>
    <mergeCell ref="RIF34:RIX34"/>
    <mergeCell ref="RIY34:RJQ34"/>
    <mergeCell ref="RJR34:RKJ34"/>
    <mergeCell ref="RKK34:RLC34"/>
    <mergeCell ref="RLD34:RLV34"/>
    <mergeCell ref="REO34:RFG34"/>
    <mergeCell ref="RFH34:RFZ34"/>
    <mergeCell ref="RGA34:RGS34"/>
    <mergeCell ref="RGT34:RHL34"/>
    <mergeCell ref="RHM34:RIE34"/>
    <mergeCell ref="RPN34:RQF34"/>
    <mergeCell ref="RQG34:RQY34"/>
    <mergeCell ref="RQZ34:RRR34"/>
    <mergeCell ref="RRS34:RSK34"/>
    <mergeCell ref="RSL34:RTD34"/>
    <mergeCell ref="RLW34:RMO34"/>
    <mergeCell ref="RMP34:RNH34"/>
    <mergeCell ref="RNI34:ROA34"/>
    <mergeCell ref="ROB34:ROT34"/>
    <mergeCell ref="ROU34:RPM34"/>
    <mergeCell ref="RWV34:RXN34"/>
    <mergeCell ref="RXO34:RYG34"/>
    <mergeCell ref="RYH34:RYZ34"/>
    <mergeCell ref="RZA34:RZS34"/>
    <mergeCell ref="RZT34:SAL34"/>
    <mergeCell ref="RTE34:RTW34"/>
    <mergeCell ref="RTX34:RUP34"/>
    <mergeCell ref="RUQ34:RVI34"/>
    <mergeCell ref="RVJ34:RWB34"/>
    <mergeCell ref="RWC34:RWU34"/>
    <mergeCell ref="SED34:SEV34"/>
    <mergeCell ref="SEW34:SFO34"/>
    <mergeCell ref="SFP34:SGH34"/>
    <mergeCell ref="SGI34:SHA34"/>
    <mergeCell ref="SHB34:SHT34"/>
    <mergeCell ref="SAM34:SBE34"/>
    <mergeCell ref="SBF34:SBX34"/>
    <mergeCell ref="SBY34:SCQ34"/>
    <mergeCell ref="SCR34:SDJ34"/>
    <mergeCell ref="SDK34:SEC34"/>
    <mergeCell ref="SLL34:SMD34"/>
    <mergeCell ref="SME34:SMW34"/>
    <mergeCell ref="SMX34:SNP34"/>
    <mergeCell ref="SNQ34:SOI34"/>
    <mergeCell ref="SOJ34:SPB34"/>
    <mergeCell ref="SHU34:SIM34"/>
    <mergeCell ref="SIN34:SJF34"/>
    <mergeCell ref="SJG34:SJY34"/>
    <mergeCell ref="SJZ34:SKR34"/>
    <mergeCell ref="SKS34:SLK34"/>
    <mergeCell ref="SST34:STL34"/>
    <mergeCell ref="STM34:SUE34"/>
    <mergeCell ref="SUF34:SUX34"/>
    <mergeCell ref="SUY34:SVQ34"/>
    <mergeCell ref="SVR34:SWJ34"/>
    <mergeCell ref="SPC34:SPU34"/>
    <mergeCell ref="SPV34:SQN34"/>
    <mergeCell ref="SQO34:SRG34"/>
    <mergeCell ref="SRH34:SRZ34"/>
    <mergeCell ref="SSA34:SSS34"/>
    <mergeCell ref="TAB34:TAT34"/>
    <mergeCell ref="TAU34:TBM34"/>
    <mergeCell ref="TBN34:TCF34"/>
    <mergeCell ref="TCG34:TCY34"/>
    <mergeCell ref="TCZ34:TDR34"/>
    <mergeCell ref="SWK34:SXC34"/>
    <mergeCell ref="SXD34:SXV34"/>
    <mergeCell ref="SXW34:SYO34"/>
    <mergeCell ref="SYP34:SZH34"/>
    <mergeCell ref="SZI34:TAA34"/>
    <mergeCell ref="THJ34:TIB34"/>
    <mergeCell ref="TIC34:TIU34"/>
    <mergeCell ref="TIV34:TJN34"/>
    <mergeCell ref="TJO34:TKG34"/>
    <mergeCell ref="TKH34:TKZ34"/>
    <mergeCell ref="TDS34:TEK34"/>
    <mergeCell ref="TEL34:TFD34"/>
    <mergeCell ref="TFE34:TFW34"/>
    <mergeCell ref="TFX34:TGP34"/>
    <mergeCell ref="TGQ34:THI34"/>
    <mergeCell ref="TOR34:TPJ34"/>
    <mergeCell ref="TPK34:TQC34"/>
    <mergeCell ref="TQD34:TQV34"/>
    <mergeCell ref="TQW34:TRO34"/>
    <mergeCell ref="TRP34:TSH34"/>
    <mergeCell ref="TLA34:TLS34"/>
    <mergeCell ref="TLT34:TML34"/>
    <mergeCell ref="TMM34:TNE34"/>
    <mergeCell ref="TNF34:TNX34"/>
    <mergeCell ref="TNY34:TOQ34"/>
    <mergeCell ref="TVZ34:TWR34"/>
    <mergeCell ref="TWS34:TXK34"/>
    <mergeCell ref="TXL34:TYD34"/>
    <mergeCell ref="TYE34:TYW34"/>
    <mergeCell ref="TYX34:TZP34"/>
    <mergeCell ref="TSI34:TTA34"/>
    <mergeCell ref="TTB34:TTT34"/>
    <mergeCell ref="TTU34:TUM34"/>
    <mergeCell ref="TUN34:TVF34"/>
    <mergeCell ref="TVG34:TVY34"/>
    <mergeCell ref="UDH34:UDZ34"/>
    <mergeCell ref="UEA34:UES34"/>
    <mergeCell ref="UET34:UFL34"/>
    <mergeCell ref="UFM34:UGE34"/>
    <mergeCell ref="UGF34:UGX34"/>
    <mergeCell ref="TZQ34:UAI34"/>
    <mergeCell ref="UAJ34:UBB34"/>
    <mergeCell ref="UBC34:UBU34"/>
    <mergeCell ref="UBV34:UCN34"/>
    <mergeCell ref="UCO34:UDG34"/>
    <mergeCell ref="UKP34:ULH34"/>
    <mergeCell ref="ULI34:UMA34"/>
    <mergeCell ref="UMB34:UMT34"/>
    <mergeCell ref="UMU34:UNM34"/>
    <mergeCell ref="UNN34:UOF34"/>
    <mergeCell ref="UGY34:UHQ34"/>
    <mergeCell ref="UHR34:UIJ34"/>
    <mergeCell ref="UIK34:UJC34"/>
    <mergeCell ref="UJD34:UJV34"/>
    <mergeCell ref="UJW34:UKO34"/>
    <mergeCell ref="URX34:USP34"/>
    <mergeCell ref="USQ34:UTI34"/>
    <mergeCell ref="UTJ34:UUB34"/>
    <mergeCell ref="UUC34:UUU34"/>
    <mergeCell ref="UUV34:UVN34"/>
    <mergeCell ref="UOG34:UOY34"/>
    <mergeCell ref="UOZ34:UPR34"/>
    <mergeCell ref="UPS34:UQK34"/>
    <mergeCell ref="UQL34:URD34"/>
    <mergeCell ref="URE34:URW34"/>
    <mergeCell ref="UZF34:UZX34"/>
    <mergeCell ref="UZY34:VAQ34"/>
    <mergeCell ref="VAR34:VBJ34"/>
    <mergeCell ref="VBK34:VCC34"/>
    <mergeCell ref="VCD34:VCV34"/>
    <mergeCell ref="UVO34:UWG34"/>
    <mergeCell ref="UWH34:UWZ34"/>
    <mergeCell ref="UXA34:UXS34"/>
    <mergeCell ref="UXT34:UYL34"/>
    <mergeCell ref="UYM34:UZE34"/>
    <mergeCell ref="VGN34:VHF34"/>
    <mergeCell ref="VHG34:VHY34"/>
    <mergeCell ref="VHZ34:VIR34"/>
    <mergeCell ref="VIS34:VJK34"/>
    <mergeCell ref="VJL34:VKD34"/>
    <mergeCell ref="VCW34:VDO34"/>
    <mergeCell ref="VDP34:VEH34"/>
    <mergeCell ref="VEI34:VFA34"/>
    <mergeCell ref="VFB34:VFT34"/>
    <mergeCell ref="VFU34:VGM34"/>
    <mergeCell ref="VNV34:VON34"/>
    <mergeCell ref="VOO34:VPG34"/>
    <mergeCell ref="VPH34:VPZ34"/>
    <mergeCell ref="VQA34:VQS34"/>
    <mergeCell ref="VQT34:VRL34"/>
    <mergeCell ref="VKE34:VKW34"/>
    <mergeCell ref="VKX34:VLP34"/>
    <mergeCell ref="VLQ34:VMI34"/>
    <mergeCell ref="VMJ34:VNB34"/>
    <mergeCell ref="VNC34:VNU34"/>
    <mergeCell ref="VVD34:VVV34"/>
    <mergeCell ref="VVW34:VWO34"/>
    <mergeCell ref="VWP34:VXH34"/>
    <mergeCell ref="VXI34:VYA34"/>
    <mergeCell ref="VYB34:VYT34"/>
    <mergeCell ref="VRM34:VSE34"/>
    <mergeCell ref="VSF34:VSX34"/>
    <mergeCell ref="VSY34:VTQ34"/>
    <mergeCell ref="VTR34:VUJ34"/>
    <mergeCell ref="VUK34:VVC34"/>
    <mergeCell ref="WIH34:WIZ34"/>
    <mergeCell ref="WJA34:WJS34"/>
    <mergeCell ref="WCL34:WDD34"/>
    <mergeCell ref="WDE34:WDW34"/>
    <mergeCell ref="WDX34:WEP34"/>
    <mergeCell ref="WEQ34:WFI34"/>
    <mergeCell ref="WFJ34:WGB34"/>
    <mergeCell ref="VYU34:VZM34"/>
    <mergeCell ref="VZN34:WAF34"/>
    <mergeCell ref="WAG34:WAY34"/>
    <mergeCell ref="WAZ34:WBR34"/>
    <mergeCell ref="WBS34:WCK34"/>
    <mergeCell ref="XEY34:XFD34"/>
    <mergeCell ref="WYJ34:WZB34"/>
    <mergeCell ref="WZC34:WZU34"/>
    <mergeCell ref="WZV34:XAN34"/>
    <mergeCell ref="XAO34:XBG34"/>
    <mergeCell ref="XBH34:XBZ34"/>
    <mergeCell ref="WUS34:WVK34"/>
    <mergeCell ref="WVL34:WWD34"/>
    <mergeCell ref="WWE34:WWW34"/>
    <mergeCell ref="WWX34:WXP34"/>
    <mergeCell ref="WXQ34:WYI34"/>
    <mergeCell ref="A35:S35"/>
    <mergeCell ref="B11:B23"/>
    <mergeCell ref="XCA34:XCS34"/>
    <mergeCell ref="XCT34:XDL34"/>
    <mergeCell ref="XDM34:XEE34"/>
    <mergeCell ref="XEF34:XEX34"/>
    <mergeCell ref="WRB34:WRT34"/>
    <mergeCell ref="WRU34:WSM34"/>
    <mergeCell ref="WSN34:WTF34"/>
    <mergeCell ref="WTG34:WTY34"/>
    <mergeCell ref="WTZ34:WUR34"/>
    <mergeCell ref="WNK34:WOC34"/>
    <mergeCell ref="WOD34:WOV34"/>
    <mergeCell ref="WOW34:WPO34"/>
    <mergeCell ref="WPP34:WQH34"/>
    <mergeCell ref="WQI34:WRA34"/>
    <mergeCell ref="WJT34:WKL34"/>
    <mergeCell ref="WKM34:WLE34"/>
    <mergeCell ref="WLF34:WLX34"/>
    <mergeCell ref="WLY34:WMQ34"/>
    <mergeCell ref="WMR34:WNJ34"/>
    <mergeCell ref="WGC34:WGU34"/>
    <mergeCell ref="WGV34:WHN34"/>
    <mergeCell ref="WHO34:WIG34"/>
  </mergeCells>
  <printOptions horizontalCentered="1"/>
  <pageMargins left="0.51181102362204722" right="0.70866141732283472" top="0.74803149606299213" bottom="0.55118110236220474" header="0.31496062992125984" footer="0.31496062992125984"/>
  <pageSetup paperSize="9" scale="85" orientation="landscape" r:id="rId1"/>
  <headerFooter>
    <oddFooter>&amp;C&amp;"B Nazanin,Regular"&amp;A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E0791-1550-4617-93F9-C8C4E6385EE6}">
  <sheetPr>
    <tabColor rgb="FF66FF66"/>
    <pageSetUpPr fitToPage="1"/>
  </sheetPr>
  <dimension ref="A1:U112"/>
  <sheetViews>
    <sheetView rightToLeft="1" tabSelected="1" view="pageBreakPreview" zoomScaleNormal="70" zoomScaleSheetLayoutView="100" workbookViewId="0">
      <selection activeCell="J22" sqref="J22"/>
    </sheetView>
  </sheetViews>
  <sheetFormatPr defaultColWidth="8.7109375" defaultRowHeight="150" customHeight="1" x14ac:dyDescent="0.25"/>
  <cols>
    <col min="1" max="1" width="13.7109375" style="291" customWidth="1"/>
    <col min="2" max="4" width="13.7109375" style="235" customWidth="1"/>
    <col min="5" max="5" width="13.7109375" style="282" customWidth="1"/>
    <col min="6" max="6" width="13.7109375" style="235" customWidth="1"/>
    <col min="7" max="8" width="13.7109375" style="282" customWidth="1"/>
    <col min="9" max="16384" width="8.7109375" style="216"/>
  </cols>
  <sheetData>
    <row r="1" spans="1:21" s="206" customFormat="1" ht="24" customHeight="1" x14ac:dyDescent="0.25">
      <c r="A1" s="1240" t="str">
        <f>'[11]1'!A1:H1</f>
        <v>شرکت پالایش میعانات گازی آدیش جنوبی (سهامي خاص) - در مرحله قبل از بهره برداری</v>
      </c>
      <c r="B1" s="1240"/>
      <c r="C1" s="1240"/>
      <c r="D1" s="1240"/>
      <c r="E1" s="1240"/>
      <c r="F1" s="1240"/>
      <c r="G1" s="1240"/>
      <c r="H1" s="1240"/>
    </row>
    <row r="2" spans="1:21" s="206" customFormat="1" ht="24" customHeight="1" x14ac:dyDescent="0.25">
      <c r="A2" s="1240" t="str">
        <f>'[11]5'!A2:H2</f>
        <v xml:space="preserve">یادداشت های توضیحی صورت های مالی </v>
      </c>
      <c r="B2" s="1240"/>
      <c r="C2" s="1240"/>
      <c r="D2" s="1240"/>
      <c r="E2" s="1240"/>
      <c r="F2" s="1240"/>
      <c r="G2" s="1240"/>
      <c r="H2" s="1240"/>
    </row>
    <row r="3" spans="1:21" s="206" customFormat="1" ht="24" customHeight="1" x14ac:dyDescent="0.25">
      <c r="A3" s="1240" t="str">
        <f>'[11]5'!A3:H3</f>
        <v>سال مالی منتهی به 29 اسفندماه 1400</v>
      </c>
      <c r="B3" s="1240"/>
      <c r="C3" s="1240"/>
      <c r="D3" s="1240"/>
      <c r="E3" s="1240"/>
      <c r="F3" s="1240"/>
      <c r="G3" s="1240"/>
      <c r="H3" s="1240"/>
    </row>
    <row r="4" spans="1:21" s="206" customFormat="1" ht="24" customHeight="1" x14ac:dyDescent="0.25">
      <c r="A4" s="320"/>
      <c r="B4" s="320"/>
      <c r="C4" s="320"/>
      <c r="D4" s="320"/>
      <c r="E4" s="320"/>
      <c r="F4" s="320"/>
      <c r="G4" s="320"/>
      <c r="H4" s="320"/>
    </row>
    <row r="5" spans="1:21" s="924" customFormat="1" ht="25.5" customHeight="1" x14ac:dyDescent="0.25">
      <c r="A5" s="373" t="s">
        <v>2522</v>
      </c>
      <c r="B5" s="344"/>
      <c r="C5" s="344"/>
      <c r="D5" s="344"/>
      <c r="E5" s="344"/>
      <c r="F5" s="344"/>
      <c r="G5" s="344"/>
      <c r="H5" s="344"/>
    </row>
    <row r="6" spans="1:21" s="924" customFormat="1" ht="25.5" customHeight="1" x14ac:dyDescent="0.25">
      <c r="A6" s="373"/>
      <c r="B6" s="344"/>
      <c r="C6" s="344"/>
      <c r="D6" s="344"/>
      <c r="E6" s="344"/>
      <c r="F6" s="344"/>
      <c r="G6" s="344"/>
      <c r="H6" s="344"/>
    </row>
    <row r="7" spans="1:21" s="259" customFormat="1" ht="25.5" customHeight="1" x14ac:dyDescent="0.7">
      <c r="A7" s="373" t="s">
        <v>2521</v>
      </c>
      <c r="B7" s="393"/>
      <c r="C7" s="393"/>
      <c r="D7" s="393"/>
      <c r="E7" s="393"/>
      <c r="F7" s="393"/>
      <c r="G7" s="393"/>
      <c r="H7" s="393"/>
      <c r="I7" s="393"/>
      <c r="J7" s="393"/>
      <c r="K7" s="393"/>
      <c r="L7" s="393"/>
      <c r="M7" s="393"/>
      <c r="N7" s="393"/>
      <c r="O7" s="393"/>
      <c r="P7" s="393"/>
      <c r="Q7" s="393"/>
      <c r="R7" s="393"/>
      <c r="S7" s="393"/>
      <c r="T7" s="393"/>
      <c r="U7" s="393"/>
    </row>
    <row r="8" spans="1:21" s="237" customFormat="1" ht="27.75" customHeight="1" x14ac:dyDescent="0.55000000000000004">
      <c r="A8" s="898" t="s">
        <v>169</v>
      </c>
      <c r="B8" s="905"/>
      <c r="C8" s="905"/>
      <c r="D8" s="905"/>
      <c r="E8" s="905"/>
      <c r="F8" s="905"/>
      <c r="G8" s="905"/>
      <c r="H8" s="905"/>
      <c r="I8" s="906"/>
      <c r="J8" s="906"/>
      <c r="K8" s="906"/>
      <c r="L8" s="906"/>
      <c r="M8" s="906"/>
      <c r="N8" s="906"/>
      <c r="O8" s="906"/>
      <c r="P8" s="906"/>
      <c r="Q8" s="906"/>
      <c r="R8" s="906"/>
      <c r="S8" s="906"/>
      <c r="T8" s="906"/>
      <c r="U8" s="906"/>
    </row>
    <row r="9" spans="1:21" s="237" customFormat="1" ht="27.75" customHeight="1" x14ac:dyDescent="0.55000000000000004">
      <c r="A9" s="898" t="s">
        <v>170</v>
      </c>
      <c r="B9" s="905"/>
      <c r="C9" s="905"/>
      <c r="D9" s="905"/>
      <c r="E9" s="905"/>
      <c r="F9" s="905"/>
      <c r="G9" s="905"/>
      <c r="H9" s="905"/>
      <c r="I9" s="906"/>
      <c r="J9" s="906"/>
      <c r="K9" s="906"/>
      <c r="L9" s="906"/>
      <c r="M9" s="906"/>
      <c r="N9" s="906"/>
      <c r="O9" s="906"/>
      <c r="P9" s="906"/>
      <c r="Q9" s="906"/>
      <c r="R9" s="906"/>
      <c r="S9" s="906"/>
      <c r="T9" s="906"/>
      <c r="U9" s="906"/>
    </row>
    <row r="10" spans="1:21" s="237" customFormat="1" ht="45" customHeight="1" x14ac:dyDescent="0.55000000000000004">
      <c r="A10" s="1255" t="s">
        <v>176</v>
      </c>
      <c r="B10" s="1255"/>
      <c r="C10" s="1255"/>
      <c r="D10" s="1255"/>
      <c r="E10" s="1255"/>
      <c r="F10" s="1255"/>
      <c r="G10" s="1255"/>
      <c r="H10" s="1255"/>
      <c r="I10" s="906"/>
      <c r="J10" s="906"/>
      <c r="K10" s="906"/>
      <c r="L10" s="906"/>
      <c r="M10" s="906"/>
      <c r="N10" s="906"/>
      <c r="O10" s="906"/>
      <c r="P10" s="906"/>
      <c r="Q10" s="906"/>
      <c r="R10" s="906"/>
      <c r="S10" s="906"/>
      <c r="T10" s="906"/>
      <c r="U10" s="906"/>
    </row>
    <row r="11" spans="1:21" s="237" customFormat="1" ht="42" customHeight="1" x14ac:dyDescent="0.55000000000000004">
      <c r="A11" s="1255" t="s">
        <v>177</v>
      </c>
      <c r="B11" s="1255"/>
      <c r="C11" s="1255"/>
      <c r="D11" s="1255"/>
      <c r="E11" s="1255"/>
      <c r="F11" s="1255"/>
      <c r="G11" s="1255"/>
      <c r="H11" s="1255"/>
      <c r="I11" s="906"/>
      <c r="J11" s="906"/>
      <c r="K11" s="906"/>
      <c r="L11" s="906"/>
      <c r="M11" s="906"/>
      <c r="N11" s="906"/>
      <c r="O11" s="906"/>
      <c r="P11" s="906"/>
      <c r="Q11" s="906"/>
      <c r="R11" s="906"/>
      <c r="S11" s="906"/>
      <c r="T11" s="906"/>
      <c r="U11" s="906"/>
    </row>
    <row r="12" spans="1:21" s="237" customFormat="1" ht="27.75" customHeight="1" x14ac:dyDescent="0.55000000000000004">
      <c r="A12" s="898" t="s">
        <v>178</v>
      </c>
      <c r="B12" s="905"/>
      <c r="C12" s="905"/>
      <c r="D12" s="905"/>
      <c r="E12" s="905"/>
      <c r="F12" s="905"/>
      <c r="G12" s="905"/>
      <c r="H12" s="905"/>
      <c r="I12" s="906"/>
      <c r="J12" s="906"/>
      <c r="K12" s="906"/>
      <c r="L12" s="906"/>
      <c r="M12" s="906"/>
      <c r="N12" s="906"/>
      <c r="O12" s="906"/>
      <c r="P12" s="906"/>
      <c r="Q12" s="906"/>
      <c r="R12" s="906"/>
      <c r="S12" s="906"/>
      <c r="T12" s="906"/>
      <c r="U12" s="906"/>
    </row>
    <row r="13" spans="1:21" s="237" customFormat="1" ht="27.75" customHeight="1" x14ac:dyDescent="0.55000000000000004">
      <c r="A13" s="898" t="s">
        <v>179</v>
      </c>
      <c r="B13" s="905"/>
      <c r="C13" s="905"/>
      <c r="D13" s="905"/>
      <c r="E13" s="905"/>
      <c r="F13" s="905"/>
      <c r="G13" s="905"/>
      <c r="H13" s="905"/>
      <c r="I13" s="906"/>
      <c r="J13" s="906"/>
      <c r="K13" s="906"/>
      <c r="L13" s="906"/>
      <c r="M13" s="906"/>
      <c r="N13" s="906"/>
      <c r="O13" s="906"/>
      <c r="P13" s="906"/>
      <c r="Q13" s="906"/>
      <c r="R13" s="906"/>
      <c r="S13" s="906"/>
      <c r="T13" s="906"/>
      <c r="U13" s="906"/>
    </row>
    <row r="14" spans="1:21" s="237" customFormat="1" ht="27.75" customHeight="1" x14ac:dyDescent="0.55000000000000004">
      <c r="A14" s="898" t="s">
        <v>180</v>
      </c>
      <c r="B14" s="905"/>
      <c r="C14" s="905"/>
      <c r="D14" s="905"/>
      <c r="E14" s="905"/>
      <c r="F14" s="905"/>
      <c r="G14" s="905"/>
      <c r="H14" s="905"/>
      <c r="I14" s="906"/>
      <c r="J14" s="906"/>
      <c r="K14" s="906"/>
      <c r="L14" s="906"/>
      <c r="M14" s="906"/>
      <c r="N14" s="906"/>
      <c r="O14" s="906"/>
      <c r="P14" s="906"/>
      <c r="Q14" s="906"/>
      <c r="R14" s="906"/>
      <c r="S14" s="906"/>
      <c r="T14" s="906"/>
      <c r="U14" s="906"/>
    </row>
    <row r="15" spans="1:21" s="237" customFormat="1" ht="27.75" customHeight="1" x14ac:dyDescent="0.55000000000000004">
      <c r="A15" s="898" t="s">
        <v>181</v>
      </c>
      <c r="B15" s="905"/>
      <c r="C15" s="905"/>
      <c r="D15" s="905"/>
      <c r="E15" s="905"/>
      <c r="F15" s="905"/>
      <c r="G15" s="905"/>
      <c r="H15" s="905"/>
      <c r="I15" s="906"/>
      <c r="J15" s="906"/>
      <c r="K15" s="906"/>
      <c r="L15" s="906"/>
      <c r="M15" s="906"/>
      <c r="N15" s="906"/>
      <c r="O15" s="906"/>
      <c r="P15" s="906"/>
      <c r="Q15" s="906"/>
      <c r="R15" s="906"/>
      <c r="S15" s="906"/>
      <c r="T15" s="906"/>
      <c r="U15" s="906"/>
    </row>
    <row r="16" spans="1:21" s="237" customFormat="1" ht="27.75" customHeight="1" x14ac:dyDescent="0.55000000000000004">
      <c r="A16" s="898" t="s">
        <v>182</v>
      </c>
      <c r="B16" s="905"/>
      <c r="C16" s="905"/>
      <c r="D16" s="905"/>
      <c r="E16" s="905"/>
      <c r="F16" s="905"/>
      <c r="G16" s="905"/>
      <c r="H16" s="905"/>
      <c r="I16" s="906"/>
      <c r="J16" s="906"/>
      <c r="K16" s="906"/>
      <c r="L16" s="906"/>
      <c r="M16" s="906"/>
      <c r="N16" s="906"/>
      <c r="O16" s="906"/>
      <c r="P16" s="906"/>
      <c r="Q16" s="906"/>
      <c r="R16" s="906"/>
      <c r="S16" s="906"/>
      <c r="T16" s="906"/>
      <c r="U16" s="906"/>
    </row>
    <row r="17" spans="1:21" s="237" customFormat="1" ht="27.75" customHeight="1" x14ac:dyDescent="0.55000000000000004">
      <c r="A17" s="898" t="s">
        <v>183</v>
      </c>
      <c r="B17" s="905"/>
      <c r="C17" s="905"/>
      <c r="D17" s="905"/>
      <c r="E17" s="905"/>
      <c r="F17" s="905"/>
      <c r="G17" s="905"/>
      <c r="H17" s="905"/>
      <c r="I17" s="906"/>
      <c r="J17" s="906"/>
      <c r="K17" s="906"/>
      <c r="L17" s="906"/>
      <c r="M17" s="906"/>
      <c r="N17" s="906"/>
      <c r="O17" s="906"/>
      <c r="P17" s="906"/>
      <c r="Q17" s="906"/>
      <c r="R17" s="906"/>
      <c r="S17" s="906"/>
      <c r="T17" s="906"/>
      <c r="U17" s="906"/>
    </row>
    <row r="18" spans="1:21" s="237" customFormat="1" ht="27.75" customHeight="1" x14ac:dyDescent="0.55000000000000004">
      <c r="A18" s="898" t="s">
        <v>184</v>
      </c>
      <c r="B18" s="905"/>
      <c r="C18" s="905"/>
      <c r="D18" s="905"/>
      <c r="E18" s="905"/>
      <c r="F18" s="905"/>
      <c r="G18" s="905"/>
      <c r="H18" s="905"/>
      <c r="I18" s="906"/>
      <c r="J18" s="906"/>
      <c r="K18" s="906"/>
      <c r="L18" s="906"/>
      <c r="M18" s="906"/>
      <c r="N18" s="906"/>
      <c r="O18" s="906"/>
      <c r="P18" s="906"/>
      <c r="Q18" s="906"/>
      <c r="R18" s="906"/>
      <c r="S18" s="906"/>
      <c r="T18" s="906"/>
      <c r="U18" s="906"/>
    </row>
    <row r="19" spans="1:21" s="908" customFormat="1" ht="41.25" customHeight="1" x14ac:dyDescent="0.25">
      <c r="A19" s="1255" t="s">
        <v>201</v>
      </c>
      <c r="B19" s="1255"/>
      <c r="C19" s="1255"/>
      <c r="D19" s="1255"/>
      <c r="E19" s="1255"/>
      <c r="F19" s="1255"/>
      <c r="G19" s="1255"/>
      <c r="H19" s="1255"/>
    </row>
    <row r="20" spans="1:21" s="237" customFormat="1" ht="27.75" customHeight="1" x14ac:dyDescent="0.55000000000000004">
      <c r="A20" s="898" t="s">
        <v>171</v>
      </c>
      <c r="B20" s="905"/>
      <c r="C20" s="905"/>
      <c r="D20" s="905"/>
      <c r="E20" s="905"/>
      <c r="F20" s="905"/>
      <c r="G20" s="905"/>
      <c r="H20" s="905"/>
      <c r="I20" s="906"/>
      <c r="J20" s="906"/>
      <c r="K20" s="906"/>
      <c r="L20" s="906"/>
      <c r="M20" s="906"/>
      <c r="N20" s="906"/>
      <c r="O20" s="906"/>
      <c r="P20" s="906"/>
      <c r="Q20" s="906"/>
      <c r="R20" s="906"/>
      <c r="S20" s="906"/>
      <c r="T20" s="906"/>
      <c r="U20" s="906"/>
    </row>
    <row r="21" spans="1:21" s="237" customFormat="1" ht="27.75" customHeight="1" x14ac:dyDescent="0.55000000000000004">
      <c r="A21" s="898" t="s">
        <v>1579</v>
      </c>
      <c r="B21" s="905"/>
      <c r="C21" s="905"/>
      <c r="D21" s="905"/>
      <c r="E21" s="905"/>
      <c r="F21" s="905"/>
      <c r="G21" s="905"/>
      <c r="H21" s="905"/>
      <c r="I21" s="906"/>
      <c r="J21" s="906"/>
      <c r="K21" s="906"/>
      <c r="L21" s="906"/>
      <c r="M21" s="906"/>
      <c r="N21" s="906"/>
      <c r="O21" s="906"/>
      <c r="P21" s="906"/>
      <c r="Q21" s="906"/>
      <c r="R21" s="906"/>
      <c r="S21" s="906"/>
      <c r="T21" s="906"/>
      <c r="U21" s="906"/>
    </row>
    <row r="22" spans="1:21" s="237" customFormat="1" ht="27.75" customHeight="1" x14ac:dyDescent="0.55000000000000004">
      <c r="A22" s="898" t="s">
        <v>185</v>
      </c>
      <c r="B22" s="905"/>
      <c r="C22" s="905"/>
      <c r="D22" s="905"/>
      <c r="E22" s="905"/>
      <c r="F22" s="905"/>
      <c r="G22" s="905"/>
      <c r="H22" s="905"/>
      <c r="I22" s="906"/>
      <c r="J22" s="906"/>
      <c r="K22" s="906"/>
      <c r="L22" s="906"/>
      <c r="M22" s="906"/>
      <c r="N22" s="906"/>
      <c r="O22" s="906"/>
      <c r="P22" s="906"/>
      <c r="Q22" s="906"/>
      <c r="R22" s="906"/>
      <c r="S22" s="906"/>
      <c r="T22" s="906"/>
      <c r="U22" s="906"/>
    </row>
    <row r="23" spans="1:21" s="237" customFormat="1" ht="27.75" customHeight="1" x14ac:dyDescent="0.55000000000000004">
      <c r="A23" s="898" t="s">
        <v>172</v>
      </c>
      <c r="B23" s="905"/>
      <c r="C23" s="905"/>
      <c r="D23" s="905"/>
      <c r="E23" s="905"/>
      <c r="F23" s="905"/>
      <c r="G23" s="905"/>
      <c r="H23" s="905"/>
      <c r="I23" s="906"/>
      <c r="J23" s="906"/>
      <c r="K23" s="906"/>
      <c r="L23" s="906"/>
      <c r="M23" s="906"/>
      <c r="N23" s="906"/>
      <c r="O23" s="906"/>
      <c r="P23" s="906"/>
      <c r="Q23" s="906"/>
      <c r="R23" s="906"/>
      <c r="S23" s="906"/>
      <c r="T23" s="906"/>
      <c r="U23" s="906"/>
    </row>
    <row r="24" spans="1:21" s="237" customFormat="1" ht="27.75" customHeight="1" x14ac:dyDescent="0.55000000000000004">
      <c r="A24" s="898" t="s">
        <v>173</v>
      </c>
      <c r="B24" s="905"/>
      <c r="C24" s="905"/>
      <c r="D24" s="905"/>
      <c r="E24" s="905"/>
      <c r="F24" s="905"/>
      <c r="G24" s="905"/>
      <c r="H24" s="905"/>
      <c r="I24" s="906"/>
      <c r="J24" s="906"/>
      <c r="K24" s="906"/>
      <c r="L24" s="906"/>
      <c r="M24" s="906"/>
      <c r="N24" s="906"/>
      <c r="O24" s="906"/>
      <c r="P24" s="906"/>
      <c r="Q24" s="906"/>
      <c r="R24" s="906"/>
      <c r="S24" s="906"/>
      <c r="T24" s="906"/>
      <c r="U24" s="906"/>
    </row>
    <row r="25" spans="1:21" s="237" customFormat="1" ht="27.75" customHeight="1" x14ac:dyDescent="0.55000000000000004">
      <c r="A25" s="898" t="s">
        <v>2620</v>
      </c>
      <c r="B25" s="905"/>
      <c r="C25" s="905"/>
      <c r="D25" s="905"/>
      <c r="E25" s="905"/>
      <c r="F25" s="905"/>
      <c r="G25" s="905"/>
      <c r="H25" s="905"/>
      <c r="I25" s="906"/>
      <c r="J25" s="906"/>
      <c r="K25" s="906"/>
      <c r="L25" s="906"/>
      <c r="M25" s="906"/>
      <c r="N25" s="906"/>
      <c r="O25" s="906"/>
      <c r="P25" s="906"/>
      <c r="Q25" s="906"/>
      <c r="R25" s="906"/>
      <c r="S25" s="906"/>
      <c r="T25" s="906"/>
      <c r="U25" s="906"/>
    </row>
    <row r="26" spans="1:21" s="237" customFormat="1" ht="27.75" customHeight="1" x14ac:dyDescent="0.55000000000000004">
      <c r="A26" s="898" t="s">
        <v>1587</v>
      </c>
      <c r="B26" s="905"/>
      <c r="C26" s="905"/>
      <c r="D26" s="905"/>
      <c r="E26" s="905"/>
      <c r="F26" s="905"/>
      <c r="G26" s="905"/>
      <c r="H26" s="905"/>
      <c r="I26" s="906"/>
      <c r="J26" s="906"/>
      <c r="K26" s="906"/>
      <c r="L26" s="906"/>
      <c r="M26" s="906"/>
      <c r="N26" s="906"/>
      <c r="O26" s="906"/>
      <c r="P26" s="906"/>
      <c r="Q26" s="906"/>
      <c r="R26" s="906"/>
      <c r="S26" s="906"/>
      <c r="T26" s="906"/>
      <c r="U26" s="906"/>
    </row>
    <row r="27" spans="1:21" s="237" customFormat="1" ht="27.75" customHeight="1" x14ac:dyDescent="0.55000000000000004">
      <c r="A27" s="898" t="s">
        <v>1586</v>
      </c>
      <c r="B27" s="905"/>
      <c r="C27" s="905"/>
      <c r="D27" s="905"/>
      <c r="E27" s="905"/>
      <c r="F27" s="905"/>
      <c r="G27" s="905"/>
      <c r="H27" s="905"/>
      <c r="I27" s="906"/>
      <c r="J27" s="906"/>
      <c r="K27" s="906"/>
      <c r="L27" s="906"/>
      <c r="M27" s="906"/>
      <c r="N27" s="906"/>
      <c r="O27" s="906"/>
      <c r="P27" s="906"/>
      <c r="Q27" s="906"/>
      <c r="R27" s="906"/>
      <c r="S27" s="906"/>
      <c r="T27" s="906"/>
      <c r="U27" s="906"/>
    </row>
    <row r="28" spans="1:21" s="237" customFormat="1" ht="27.75" customHeight="1" x14ac:dyDescent="0.55000000000000004">
      <c r="A28" s="898" t="s">
        <v>1585</v>
      </c>
      <c r="B28" s="905"/>
      <c r="C28" s="905"/>
      <c r="D28" s="905"/>
      <c r="E28" s="905"/>
      <c r="F28" s="905"/>
      <c r="G28" s="905"/>
      <c r="H28" s="905"/>
      <c r="I28" s="906"/>
      <c r="J28" s="906"/>
      <c r="K28" s="906"/>
      <c r="L28" s="906"/>
      <c r="M28" s="906"/>
      <c r="N28" s="906"/>
      <c r="O28" s="906"/>
      <c r="P28" s="906"/>
      <c r="Q28" s="906"/>
      <c r="R28" s="906"/>
      <c r="S28" s="906"/>
      <c r="T28" s="906"/>
      <c r="U28" s="906"/>
    </row>
    <row r="29" spans="1:21" s="237" customFormat="1" ht="27.75" customHeight="1" x14ac:dyDescent="0.55000000000000004">
      <c r="A29" s="905" t="s">
        <v>1584</v>
      </c>
      <c r="B29" s="905"/>
      <c r="C29" s="905"/>
      <c r="D29" s="905"/>
      <c r="E29" s="905"/>
      <c r="F29" s="905"/>
      <c r="G29" s="905"/>
      <c r="H29" s="905"/>
      <c r="I29" s="906"/>
      <c r="J29" s="906"/>
      <c r="K29" s="906"/>
      <c r="L29" s="906"/>
      <c r="M29" s="906"/>
      <c r="N29" s="906"/>
      <c r="O29" s="906"/>
      <c r="P29" s="906"/>
      <c r="Q29" s="906"/>
      <c r="R29" s="906"/>
      <c r="S29" s="906"/>
      <c r="T29" s="906"/>
      <c r="U29" s="906"/>
    </row>
    <row r="53" spans="1:12" s="213" customFormat="1" ht="21" customHeight="1" x14ac:dyDescent="0.6">
      <c r="A53" s="375"/>
      <c r="B53" s="376"/>
      <c r="C53" s="376"/>
      <c r="D53" s="376"/>
      <c r="E53" s="381"/>
      <c r="F53" s="257"/>
      <c r="G53" s="257"/>
      <c r="H53" s="257"/>
      <c r="I53" s="378"/>
      <c r="J53" s="378"/>
      <c r="K53" s="378"/>
      <c r="L53" s="378"/>
    </row>
    <row r="54" spans="1:12" s="213" customFormat="1" ht="21" customHeight="1" x14ac:dyDescent="0.6">
      <c r="A54" s="375"/>
      <c r="B54" s="376"/>
      <c r="C54" s="376"/>
      <c r="D54" s="376"/>
      <c r="E54" s="381"/>
      <c r="F54" s="257"/>
      <c r="G54" s="257"/>
      <c r="H54" s="257"/>
      <c r="I54" s="378"/>
      <c r="J54" s="378"/>
      <c r="K54" s="378"/>
      <c r="L54" s="378"/>
    </row>
    <row r="55" spans="1:12" s="213" customFormat="1" ht="21" customHeight="1" x14ac:dyDescent="0.6">
      <c r="A55" s="375"/>
      <c r="B55" s="376"/>
      <c r="C55" s="376"/>
      <c r="D55" s="376"/>
      <c r="E55" s="381"/>
      <c r="F55" s="257"/>
      <c r="G55" s="257"/>
      <c r="H55" s="257"/>
      <c r="I55" s="378"/>
      <c r="J55" s="378"/>
      <c r="K55" s="378"/>
      <c r="L55" s="378"/>
    </row>
    <row r="56" spans="1:12" s="213" customFormat="1" ht="21" customHeight="1" x14ac:dyDescent="0.6">
      <c r="A56" s="375"/>
      <c r="B56" s="376"/>
      <c r="C56" s="376"/>
      <c r="D56" s="376"/>
      <c r="E56" s="381"/>
      <c r="F56" s="257"/>
      <c r="G56" s="257"/>
      <c r="H56" s="257"/>
      <c r="I56" s="378"/>
      <c r="J56" s="378"/>
      <c r="K56" s="378"/>
      <c r="L56" s="378"/>
    </row>
    <row r="57" spans="1:12" s="213" customFormat="1" ht="21" customHeight="1" x14ac:dyDescent="0.6">
      <c r="A57" s="375"/>
      <c r="B57" s="376"/>
      <c r="C57" s="376"/>
      <c r="D57" s="376"/>
      <c r="E57" s="381"/>
      <c r="F57" s="257"/>
      <c r="G57" s="257"/>
      <c r="H57" s="257"/>
      <c r="I57" s="378"/>
      <c r="J57" s="378"/>
      <c r="K57" s="378"/>
      <c r="L57" s="378"/>
    </row>
    <row r="58" spans="1:12" s="213" customFormat="1" ht="21" customHeight="1" x14ac:dyDescent="0.6">
      <c r="A58" s="375"/>
      <c r="B58" s="376"/>
      <c r="C58" s="376"/>
      <c r="D58" s="376"/>
      <c r="E58" s="381"/>
      <c r="F58" s="257"/>
      <c r="G58" s="257"/>
      <c r="H58" s="257"/>
      <c r="I58" s="378"/>
      <c r="J58" s="378"/>
      <c r="K58" s="378"/>
      <c r="L58" s="378"/>
    </row>
    <row r="59" spans="1:12" s="213" customFormat="1" ht="21" customHeight="1" x14ac:dyDescent="0.6">
      <c r="A59" s="375"/>
      <c r="B59" s="376"/>
      <c r="C59" s="376"/>
      <c r="D59" s="376"/>
      <c r="E59" s="381"/>
      <c r="F59" s="257"/>
      <c r="G59" s="257"/>
      <c r="H59" s="257"/>
      <c r="I59" s="378"/>
      <c r="J59" s="378"/>
      <c r="K59" s="378"/>
      <c r="L59" s="378"/>
    </row>
    <row r="60" spans="1:12" s="213" customFormat="1" ht="21" customHeight="1" x14ac:dyDescent="0.6">
      <c r="A60" s="375"/>
      <c r="B60" s="376"/>
      <c r="C60" s="376"/>
      <c r="D60" s="376"/>
      <c r="E60" s="381"/>
      <c r="F60" s="257"/>
      <c r="G60" s="257"/>
      <c r="H60" s="257"/>
      <c r="I60" s="378"/>
      <c r="J60" s="378"/>
      <c r="K60" s="378"/>
      <c r="L60" s="378"/>
    </row>
    <row r="61" spans="1:12" s="213" customFormat="1" ht="21" customHeight="1" x14ac:dyDescent="0.6">
      <c r="A61" s="375"/>
      <c r="B61" s="376"/>
      <c r="C61" s="376"/>
      <c r="D61" s="376"/>
      <c r="E61" s="381"/>
      <c r="F61" s="257"/>
      <c r="G61" s="257"/>
      <c r="H61" s="257"/>
      <c r="I61" s="378"/>
      <c r="J61" s="378"/>
      <c r="K61" s="378"/>
      <c r="L61" s="378"/>
    </row>
    <row r="62" spans="1:12" s="213" customFormat="1" ht="21" customHeight="1" x14ac:dyDescent="0.6">
      <c r="A62" s="375"/>
      <c r="B62" s="376"/>
      <c r="C62" s="376"/>
      <c r="D62" s="376"/>
      <c r="E62" s="381"/>
      <c r="F62" s="257"/>
      <c r="G62" s="257"/>
      <c r="H62" s="257"/>
      <c r="I62" s="378"/>
      <c r="J62" s="378"/>
      <c r="K62" s="378"/>
      <c r="L62" s="378"/>
    </row>
    <row r="63" spans="1:12" s="213" customFormat="1" ht="21" customHeight="1" x14ac:dyDescent="0.6">
      <c r="A63" s="375"/>
      <c r="B63" s="376"/>
      <c r="C63" s="376"/>
      <c r="D63" s="376"/>
      <c r="E63" s="381"/>
      <c r="F63" s="257"/>
      <c r="G63" s="257"/>
      <c r="H63" s="257"/>
      <c r="I63" s="378"/>
      <c r="J63" s="378"/>
      <c r="K63" s="378"/>
      <c r="L63" s="378"/>
    </row>
    <row r="64" spans="1:12" s="213" customFormat="1" ht="21" customHeight="1" x14ac:dyDescent="0.6">
      <c r="A64" s="375"/>
      <c r="B64" s="376"/>
      <c r="C64" s="376"/>
      <c r="D64" s="376"/>
      <c r="E64" s="381"/>
      <c r="F64" s="257"/>
      <c r="G64" s="257"/>
      <c r="H64" s="257"/>
      <c r="I64" s="378"/>
      <c r="J64" s="378"/>
      <c r="K64" s="378"/>
      <c r="L64" s="378"/>
    </row>
    <row r="65" spans="1:12" s="213" customFormat="1" ht="21" customHeight="1" x14ac:dyDescent="0.6">
      <c r="A65" s="375"/>
      <c r="B65" s="376"/>
      <c r="C65" s="376"/>
      <c r="D65" s="376"/>
      <c r="E65" s="381"/>
      <c r="F65" s="257"/>
      <c r="G65" s="257"/>
      <c r="H65" s="257"/>
      <c r="I65" s="378"/>
      <c r="J65" s="378"/>
      <c r="K65" s="378"/>
      <c r="L65" s="378"/>
    </row>
    <row r="66" spans="1:12" s="213" customFormat="1" ht="21" customHeight="1" x14ac:dyDescent="0.6">
      <c r="A66" s="375"/>
      <c r="B66" s="376"/>
      <c r="C66" s="376"/>
      <c r="D66" s="376"/>
      <c r="E66" s="381"/>
      <c r="F66" s="257"/>
      <c r="G66" s="257"/>
      <c r="H66" s="257"/>
      <c r="I66" s="378"/>
      <c r="J66" s="378"/>
      <c r="K66" s="378"/>
      <c r="L66" s="378"/>
    </row>
    <row r="67" spans="1:12" s="213" customFormat="1" ht="21" customHeight="1" x14ac:dyDescent="0.6">
      <c r="A67" s="375"/>
      <c r="B67" s="376"/>
      <c r="C67" s="376"/>
      <c r="D67" s="376"/>
      <c r="E67" s="381"/>
      <c r="F67" s="257"/>
      <c r="G67" s="257"/>
      <c r="H67" s="257"/>
      <c r="I67" s="378"/>
      <c r="J67" s="378"/>
      <c r="K67" s="378"/>
      <c r="L67" s="378"/>
    </row>
    <row r="68" spans="1:12" s="213" customFormat="1" ht="21" customHeight="1" x14ac:dyDescent="0.6">
      <c r="A68" s="375"/>
      <c r="B68" s="376"/>
      <c r="C68" s="376"/>
      <c r="D68" s="376"/>
      <c r="E68" s="381"/>
      <c r="F68" s="257"/>
      <c r="G68" s="257"/>
      <c r="H68" s="257"/>
      <c r="I68" s="378"/>
      <c r="J68" s="378"/>
      <c r="K68" s="378"/>
      <c r="L68" s="378"/>
    </row>
    <row r="69" spans="1:12" s="213" customFormat="1" ht="21" customHeight="1" x14ac:dyDescent="0.6">
      <c r="A69" s="375"/>
      <c r="B69" s="376"/>
      <c r="C69" s="376"/>
      <c r="D69" s="376"/>
      <c r="E69" s="381"/>
      <c r="F69" s="257"/>
      <c r="G69" s="257"/>
      <c r="H69" s="257"/>
      <c r="I69" s="378"/>
      <c r="J69" s="378"/>
      <c r="K69" s="378"/>
      <c r="L69" s="378"/>
    </row>
    <row r="70" spans="1:12" s="213" customFormat="1" ht="21" customHeight="1" x14ac:dyDescent="0.6">
      <c r="A70" s="375"/>
      <c r="B70" s="376"/>
      <c r="C70" s="376"/>
      <c r="D70" s="376"/>
      <c r="E70" s="381"/>
      <c r="F70" s="257"/>
      <c r="G70" s="257"/>
      <c r="H70" s="257"/>
      <c r="I70" s="378"/>
      <c r="J70" s="378"/>
      <c r="K70" s="378"/>
      <c r="L70" s="378"/>
    </row>
    <row r="71" spans="1:12" s="213" customFormat="1" ht="21" customHeight="1" x14ac:dyDescent="0.6">
      <c r="A71" s="375"/>
      <c r="B71" s="376"/>
      <c r="C71" s="376"/>
      <c r="D71" s="376"/>
      <c r="E71" s="381"/>
      <c r="F71" s="257"/>
      <c r="G71" s="257"/>
      <c r="H71" s="257"/>
      <c r="I71" s="378"/>
      <c r="J71" s="378"/>
      <c r="K71" s="378"/>
      <c r="L71" s="378"/>
    </row>
    <row r="72" spans="1:12" s="213" customFormat="1" ht="21" customHeight="1" x14ac:dyDescent="0.6">
      <c r="A72" s="375"/>
      <c r="B72" s="376"/>
      <c r="C72" s="376"/>
      <c r="D72" s="376"/>
      <c r="E72" s="381"/>
      <c r="F72" s="257"/>
      <c r="G72" s="257"/>
      <c r="H72" s="257"/>
      <c r="I72" s="378"/>
      <c r="J72" s="378"/>
      <c r="K72" s="378"/>
      <c r="L72" s="378"/>
    </row>
    <row r="73" spans="1:12" s="213" customFormat="1" ht="21" customHeight="1" x14ac:dyDescent="0.6">
      <c r="A73" s="375"/>
      <c r="B73" s="376"/>
      <c r="C73" s="376"/>
      <c r="D73" s="376"/>
      <c r="E73" s="381"/>
      <c r="F73" s="257"/>
      <c r="G73" s="257"/>
      <c r="H73" s="257"/>
      <c r="I73" s="378"/>
      <c r="J73" s="378"/>
      <c r="K73" s="378"/>
      <c r="L73" s="378"/>
    </row>
    <row r="74" spans="1:12" s="213" customFormat="1" ht="21" customHeight="1" x14ac:dyDescent="0.6">
      <c r="A74" s="375"/>
      <c r="B74" s="376"/>
      <c r="C74" s="376"/>
      <c r="D74" s="376"/>
      <c r="E74" s="381"/>
      <c r="F74" s="257"/>
      <c r="G74" s="257"/>
      <c r="H74" s="257"/>
      <c r="I74" s="378"/>
      <c r="J74" s="378"/>
      <c r="K74" s="378"/>
      <c r="L74" s="378"/>
    </row>
    <row r="75" spans="1:12" s="213" customFormat="1" ht="21" customHeight="1" x14ac:dyDescent="0.6">
      <c r="A75" s="375"/>
      <c r="B75" s="376"/>
      <c r="C75" s="376"/>
      <c r="D75" s="376"/>
      <c r="E75" s="381"/>
      <c r="F75" s="257"/>
      <c r="G75" s="257"/>
      <c r="H75" s="257"/>
      <c r="I75" s="378"/>
      <c r="J75" s="378"/>
      <c r="K75" s="378"/>
      <c r="L75" s="378"/>
    </row>
    <row r="76" spans="1:12" s="213" customFormat="1" ht="21" customHeight="1" x14ac:dyDescent="0.6">
      <c r="A76" s="375"/>
      <c r="B76" s="376"/>
      <c r="C76" s="376"/>
      <c r="D76" s="376"/>
      <c r="E76" s="381"/>
      <c r="F76" s="257"/>
      <c r="G76" s="257"/>
      <c r="H76" s="257"/>
      <c r="I76" s="378"/>
      <c r="J76" s="378"/>
      <c r="K76" s="378"/>
      <c r="L76" s="378"/>
    </row>
    <row r="77" spans="1:12" s="213" customFormat="1" ht="21" customHeight="1" x14ac:dyDescent="0.6">
      <c r="A77" s="375"/>
      <c r="B77" s="376"/>
      <c r="C77" s="376"/>
      <c r="D77" s="376"/>
      <c r="E77" s="381"/>
      <c r="F77" s="257"/>
      <c r="G77" s="257"/>
      <c r="H77" s="257"/>
      <c r="I77" s="378"/>
      <c r="J77" s="378"/>
      <c r="K77" s="378"/>
      <c r="L77" s="378"/>
    </row>
    <row r="78" spans="1:12" s="213" customFormat="1" ht="21" customHeight="1" x14ac:dyDescent="0.6">
      <c r="A78" s="375"/>
      <c r="B78" s="376"/>
      <c r="C78" s="376"/>
      <c r="D78" s="376"/>
      <c r="E78" s="381"/>
      <c r="F78" s="257"/>
      <c r="G78" s="257"/>
      <c r="H78" s="257"/>
      <c r="I78" s="378"/>
      <c r="J78" s="378"/>
      <c r="K78" s="378"/>
      <c r="L78" s="378"/>
    </row>
    <row r="79" spans="1:12" s="213" customFormat="1" ht="21" customHeight="1" x14ac:dyDescent="0.6">
      <c r="A79" s="375"/>
      <c r="B79" s="376"/>
      <c r="C79" s="376"/>
      <c r="D79" s="376"/>
      <c r="E79" s="381"/>
      <c r="F79" s="257"/>
      <c r="G79" s="257"/>
      <c r="H79" s="257"/>
      <c r="I79" s="378"/>
      <c r="J79" s="378"/>
      <c r="K79" s="378"/>
      <c r="L79" s="378"/>
    </row>
    <row r="80" spans="1:12" s="213" customFormat="1" ht="21" customHeight="1" x14ac:dyDescent="0.6">
      <c r="A80" s="375"/>
      <c r="B80" s="376"/>
      <c r="C80" s="376"/>
      <c r="D80" s="376"/>
      <c r="E80" s="381"/>
      <c r="F80" s="257"/>
      <c r="G80" s="257"/>
      <c r="H80" s="257"/>
      <c r="I80" s="378"/>
      <c r="J80" s="378"/>
      <c r="K80" s="378"/>
      <c r="L80" s="378"/>
    </row>
    <row r="81" spans="1:12" s="213" customFormat="1" ht="21" customHeight="1" x14ac:dyDescent="0.6">
      <c r="A81" s="375"/>
      <c r="B81" s="376"/>
      <c r="C81" s="376"/>
      <c r="D81" s="376"/>
      <c r="E81" s="381"/>
      <c r="F81" s="257"/>
      <c r="G81" s="257"/>
      <c r="H81" s="257"/>
      <c r="I81" s="378"/>
      <c r="J81" s="378"/>
      <c r="K81" s="378"/>
      <c r="L81" s="378"/>
    </row>
    <row r="82" spans="1:12" s="213" customFormat="1" ht="21" customHeight="1" x14ac:dyDescent="0.6">
      <c r="A82" s="375"/>
      <c r="B82" s="376"/>
      <c r="C82" s="376"/>
      <c r="D82" s="376"/>
      <c r="E82" s="381"/>
      <c r="F82" s="257"/>
      <c r="G82" s="257"/>
      <c r="H82" s="257"/>
      <c r="I82" s="378"/>
      <c r="J82" s="378"/>
      <c r="K82" s="378"/>
      <c r="L82" s="378"/>
    </row>
    <row r="83" spans="1:12" s="213" customFormat="1" ht="21" customHeight="1" x14ac:dyDescent="0.6">
      <c r="A83" s="375"/>
      <c r="B83" s="376"/>
      <c r="C83" s="376"/>
      <c r="D83" s="376"/>
      <c r="E83" s="381"/>
      <c r="F83" s="257"/>
      <c r="G83" s="257"/>
      <c r="H83" s="257"/>
      <c r="I83" s="378"/>
      <c r="J83" s="378"/>
      <c r="K83" s="378"/>
      <c r="L83" s="378"/>
    </row>
    <row r="84" spans="1:12" s="213" customFormat="1" ht="21" customHeight="1" x14ac:dyDescent="0.6">
      <c r="A84" s="375"/>
      <c r="B84" s="376"/>
      <c r="C84" s="376"/>
      <c r="D84" s="376"/>
      <c r="E84" s="381"/>
      <c r="F84" s="257"/>
      <c r="G84" s="257"/>
      <c r="H84" s="257"/>
      <c r="I84" s="378"/>
      <c r="J84" s="378"/>
      <c r="K84" s="378"/>
      <c r="L84" s="378"/>
    </row>
    <row r="85" spans="1:12" s="213" customFormat="1" ht="21" customHeight="1" x14ac:dyDescent="0.6">
      <c r="A85" s="375"/>
      <c r="B85" s="376"/>
      <c r="C85" s="376"/>
      <c r="D85" s="376"/>
      <c r="E85" s="381"/>
      <c r="F85" s="257"/>
      <c r="G85" s="257"/>
      <c r="H85" s="257"/>
      <c r="I85" s="378"/>
      <c r="J85" s="378"/>
      <c r="K85" s="378"/>
      <c r="L85" s="378"/>
    </row>
    <row r="86" spans="1:12" s="213" customFormat="1" ht="21" customHeight="1" x14ac:dyDescent="0.6">
      <c r="A86" s="375"/>
      <c r="B86" s="376"/>
      <c r="C86" s="376"/>
      <c r="D86" s="376"/>
      <c r="E86" s="381"/>
      <c r="F86" s="257"/>
      <c r="G86" s="257"/>
      <c r="H86" s="257"/>
      <c r="I86" s="378"/>
      <c r="J86" s="378"/>
      <c r="K86" s="378"/>
      <c r="L86" s="378"/>
    </row>
    <row r="87" spans="1:12" s="213" customFormat="1" ht="21" customHeight="1" x14ac:dyDescent="0.6">
      <c r="A87" s="375"/>
      <c r="B87" s="376"/>
      <c r="C87" s="376"/>
      <c r="D87" s="376"/>
      <c r="E87" s="381"/>
      <c r="F87" s="257"/>
      <c r="G87" s="257"/>
      <c r="H87" s="257"/>
      <c r="I87" s="378"/>
      <c r="J87" s="378"/>
      <c r="K87" s="378"/>
      <c r="L87" s="378"/>
    </row>
    <row r="88" spans="1:12" s="213" customFormat="1" ht="21" customHeight="1" x14ac:dyDescent="0.6">
      <c r="A88" s="375"/>
      <c r="B88" s="376"/>
      <c r="C88" s="376"/>
      <c r="D88" s="376"/>
      <c r="E88" s="381"/>
      <c r="F88" s="257"/>
      <c r="G88" s="257"/>
      <c r="H88" s="257"/>
      <c r="I88" s="378"/>
      <c r="J88" s="378"/>
      <c r="K88" s="378"/>
      <c r="L88" s="378"/>
    </row>
    <row r="89" spans="1:12" s="213" customFormat="1" ht="21" customHeight="1" x14ac:dyDescent="0.6">
      <c r="A89" s="375"/>
      <c r="B89" s="376"/>
      <c r="C89" s="376"/>
      <c r="D89" s="376"/>
      <c r="E89" s="381"/>
      <c r="F89" s="257"/>
      <c r="G89" s="257"/>
      <c r="H89" s="257"/>
      <c r="I89" s="378"/>
      <c r="J89" s="378"/>
      <c r="K89" s="378"/>
      <c r="L89" s="378"/>
    </row>
    <row r="90" spans="1:12" s="213" customFormat="1" ht="21" customHeight="1" x14ac:dyDescent="0.6">
      <c r="A90" s="375"/>
      <c r="B90" s="376"/>
      <c r="C90" s="376"/>
      <c r="D90" s="376"/>
      <c r="E90" s="381"/>
      <c r="F90" s="257"/>
      <c r="G90" s="257"/>
      <c r="H90" s="257"/>
      <c r="I90" s="378"/>
      <c r="J90" s="378"/>
      <c r="K90" s="378"/>
      <c r="L90" s="378"/>
    </row>
    <row r="91" spans="1:12" s="213" customFormat="1" ht="21" customHeight="1" x14ac:dyDescent="0.6">
      <c r="A91" s="375"/>
      <c r="B91" s="376"/>
      <c r="C91" s="376"/>
      <c r="D91" s="376"/>
      <c r="E91" s="381"/>
      <c r="F91" s="257"/>
      <c r="G91" s="257"/>
      <c r="H91" s="257"/>
      <c r="I91" s="378"/>
      <c r="J91" s="378"/>
      <c r="K91" s="378"/>
      <c r="L91" s="378"/>
    </row>
    <row r="92" spans="1:12" s="213" customFormat="1" ht="21" customHeight="1" x14ac:dyDescent="0.6">
      <c r="A92" s="375"/>
      <c r="B92" s="376"/>
      <c r="C92" s="376"/>
      <c r="D92" s="376"/>
      <c r="E92" s="381"/>
      <c r="F92" s="257"/>
      <c r="G92" s="257"/>
      <c r="H92" s="257"/>
      <c r="I92" s="378"/>
      <c r="J92" s="378"/>
      <c r="K92" s="378"/>
      <c r="L92" s="378"/>
    </row>
    <row r="93" spans="1:12" s="213" customFormat="1" ht="21" customHeight="1" x14ac:dyDescent="0.6">
      <c r="A93" s="375"/>
      <c r="B93" s="376"/>
      <c r="C93" s="376"/>
      <c r="D93" s="376"/>
      <c r="E93" s="381"/>
      <c r="F93" s="257"/>
      <c r="G93" s="257"/>
      <c r="H93" s="257"/>
      <c r="I93" s="378"/>
      <c r="J93" s="378"/>
      <c r="K93" s="378"/>
      <c r="L93" s="378"/>
    </row>
    <row r="94" spans="1:12" s="213" customFormat="1" ht="21" customHeight="1" x14ac:dyDescent="0.6">
      <c r="A94" s="375"/>
      <c r="B94" s="376"/>
      <c r="C94" s="376"/>
      <c r="D94" s="376"/>
      <c r="E94" s="381"/>
      <c r="F94" s="257"/>
      <c r="G94" s="257"/>
      <c r="H94" s="257"/>
      <c r="I94" s="378"/>
      <c r="J94" s="378"/>
      <c r="K94" s="378"/>
      <c r="L94" s="378"/>
    </row>
    <row r="95" spans="1:12" ht="21" customHeight="1" x14ac:dyDescent="0.25">
      <c r="A95" s="719"/>
      <c r="B95" s="387"/>
      <c r="C95" s="387"/>
      <c r="D95" s="387"/>
      <c r="E95" s="388"/>
      <c r="F95" s="283"/>
      <c r="G95" s="283"/>
      <c r="H95" s="283"/>
      <c r="I95" s="391"/>
      <c r="J95" s="391"/>
      <c r="K95" s="391"/>
      <c r="L95" s="391"/>
    </row>
    <row r="96" spans="1:12" ht="21" customHeight="1" x14ac:dyDescent="0.25">
      <c r="A96" s="719"/>
      <c r="B96" s="387"/>
      <c r="C96" s="387"/>
      <c r="D96" s="387"/>
      <c r="E96" s="388"/>
      <c r="F96" s="283"/>
      <c r="G96" s="283"/>
      <c r="H96" s="283"/>
      <c r="I96" s="391"/>
      <c r="J96" s="391"/>
      <c r="K96" s="391"/>
      <c r="L96" s="391"/>
    </row>
    <row r="97" spans="1:21" ht="21" customHeight="1" x14ac:dyDescent="0.25">
      <c r="A97" s="719"/>
      <c r="B97" s="387"/>
      <c r="C97" s="387"/>
      <c r="D97" s="387"/>
      <c r="E97" s="388"/>
      <c r="F97" s="283"/>
      <c r="G97" s="283"/>
      <c r="H97" s="283"/>
      <c r="I97" s="391"/>
      <c r="J97" s="391"/>
      <c r="K97" s="391"/>
      <c r="L97" s="391"/>
    </row>
    <row r="98" spans="1:21" ht="21" customHeight="1" x14ac:dyDescent="0.25">
      <c r="A98" s="719"/>
      <c r="B98" s="387"/>
      <c r="C98" s="387"/>
      <c r="D98" s="387"/>
      <c r="E98" s="388"/>
      <c r="F98" s="283"/>
      <c r="G98" s="283"/>
      <c r="H98" s="283"/>
      <c r="I98" s="391"/>
      <c r="J98" s="391"/>
      <c r="K98" s="391"/>
      <c r="L98" s="391"/>
    </row>
    <row r="99" spans="1:21" ht="15" x14ac:dyDescent="0.25"/>
    <row r="100" spans="1:21" ht="15" x14ac:dyDescent="0.25"/>
    <row r="101" spans="1:21" ht="15" x14ac:dyDescent="0.25"/>
    <row r="102" spans="1:21" ht="15" x14ac:dyDescent="0.25"/>
    <row r="103" spans="1:21" ht="15" x14ac:dyDescent="0.25"/>
    <row r="104" spans="1:21" ht="15" x14ac:dyDescent="0.25"/>
    <row r="105" spans="1:21" ht="15" x14ac:dyDescent="0.25"/>
    <row r="106" spans="1:21" ht="15" x14ac:dyDescent="0.25"/>
    <row r="107" spans="1:21" ht="15" x14ac:dyDescent="0.25"/>
    <row r="108" spans="1:21" ht="15" x14ac:dyDescent="0.25"/>
    <row r="109" spans="1:21" ht="15" x14ac:dyDescent="0.25"/>
    <row r="110" spans="1:21" ht="15" x14ac:dyDescent="0.25"/>
    <row r="111" spans="1:21" ht="15" x14ac:dyDescent="0.25"/>
    <row r="112" spans="1:21" s="235" customFormat="1" ht="15" x14ac:dyDescent="0.25">
      <c r="A112" s="291"/>
      <c r="E112" s="282"/>
      <c r="G112" s="282"/>
      <c r="H112" s="282"/>
      <c r="I112" s="216"/>
      <c r="J112" s="216"/>
      <c r="K112" s="216"/>
      <c r="L112" s="216"/>
      <c r="M112" s="216"/>
      <c r="N112" s="216"/>
      <c r="O112" s="216"/>
      <c r="P112" s="216"/>
      <c r="Q112" s="216"/>
      <c r="R112" s="216"/>
      <c r="S112" s="216"/>
      <c r="T112" s="216"/>
      <c r="U112" s="216"/>
    </row>
  </sheetData>
  <mergeCells count="6">
    <mergeCell ref="A19:H19"/>
    <mergeCell ref="A11:H11"/>
    <mergeCell ref="A1:H1"/>
    <mergeCell ref="A2:H2"/>
    <mergeCell ref="A3:H3"/>
    <mergeCell ref="A10:H10"/>
  </mergeCells>
  <printOptions horizontalCentered="1"/>
  <pageMargins left="0.51181102362204722" right="0.70866141732283472" top="0.74803149606299213" bottom="0.55118110236220474" header="0.31496062992125984" footer="0.31496062992125984"/>
  <pageSetup paperSize="9" scale="81" orientation="portrait" r:id="rId1"/>
  <headerFooter>
    <oddFooter>&amp;C&amp;"B Nazanin,Regular"&amp;A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030FC-2F5B-41F5-BA32-5B3FC204C2BA}">
  <sheetPr>
    <tabColor rgb="FF66FF66"/>
    <pageSetUpPr fitToPage="1"/>
  </sheetPr>
  <dimension ref="A1:U89"/>
  <sheetViews>
    <sheetView rightToLeft="1" tabSelected="1" view="pageBreakPreview" topLeftCell="A16" zoomScaleNormal="70" zoomScaleSheetLayoutView="100" workbookViewId="0">
      <selection activeCell="J22" sqref="J22"/>
    </sheetView>
  </sheetViews>
  <sheetFormatPr defaultColWidth="8.7109375" defaultRowHeight="150" customHeight="1" x14ac:dyDescent="0.25"/>
  <cols>
    <col min="1" max="1" width="13.7109375" style="291" customWidth="1"/>
    <col min="2" max="4" width="13.7109375" style="235" customWidth="1"/>
    <col min="5" max="5" width="13.7109375" style="282" customWidth="1"/>
    <col min="6" max="6" width="13.7109375" style="235" customWidth="1"/>
    <col min="7" max="8" width="13.7109375" style="282" customWidth="1"/>
    <col min="9" max="16384" width="8.7109375" style="216"/>
  </cols>
  <sheetData>
    <row r="1" spans="1:21" s="206" customFormat="1" ht="25.5" customHeight="1" x14ac:dyDescent="0.25">
      <c r="A1" s="1240" t="str">
        <f>'[11]1'!A1:H1</f>
        <v>شرکت پالایش میعانات گازی آدیش جنوبی (سهامي خاص) - در مرحله قبل از بهره برداری</v>
      </c>
      <c r="B1" s="1240"/>
      <c r="C1" s="1240"/>
      <c r="D1" s="1240"/>
      <c r="E1" s="1240"/>
      <c r="F1" s="1240"/>
      <c r="G1" s="1240"/>
      <c r="H1" s="1240"/>
    </row>
    <row r="2" spans="1:21" s="206" customFormat="1" ht="25.5" customHeight="1" x14ac:dyDescent="0.25">
      <c r="A2" s="1240" t="str">
        <f>'[11]5'!A2:H2</f>
        <v xml:space="preserve">یادداشت های توضیحی صورت های مالی </v>
      </c>
      <c r="B2" s="1240"/>
      <c r="C2" s="1240"/>
      <c r="D2" s="1240"/>
      <c r="E2" s="1240"/>
      <c r="F2" s="1240"/>
      <c r="G2" s="1240"/>
      <c r="H2" s="1240"/>
    </row>
    <row r="3" spans="1:21" s="206" customFormat="1" ht="25.5" customHeight="1" x14ac:dyDescent="0.25">
      <c r="A3" s="1240" t="str">
        <f>'[11]5'!A3:H3</f>
        <v>سال مالی منتهی به 29 اسفندماه 1400</v>
      </c>
      <c r="B3" s="1240"/>
      <c r="C3" s="1240"/>
      <c r="D3" s="1240"/>
      <c r="E3" s="1240"/>
      <c r="F3" s="1240"/>
      <c r="G3" s="1240"/>
      <c r="H3" s="1240"/>
    </row>
    <row r="4" spans="1:21" s="206" customFormat="1" ht="25.5" customHeight="1" x14ac:dyDescent="0.25">
      <c r="A4" s="378"/>
      <c r="B4" s="320"/>
      <c r="C4" s="320"/>
      <c r="D4" s="320"/>
      <c r="E4" s="320"/>
      <c r="F4" s="320"/>
      <c r="G4" s="320"/>
      <c r="H4" s="320"/>
    </row>
    <row r="5" spans="1:21" s="259" customFormat="1" ht="25.5" customHeight="1" x14ac:dyDescent="0.7">
      <c r="A5" s="1304" t="s">
        <v>2560</v>
      </c>
      <c r="B5" s="1304"/>
      <c r="C5" s="1304"/>
      <c r="D5" s="393"/>
      <c r="E5" s="393"/>
      <c r="F5" s="393"/>
      <c r="G5" s="393"/>
      <c r="H5" s="393"/>
      <c r="I5" s="393"/>
      <c r="J5" s="393"/>
      <c r="K5" s="393"/>
      <c r="L5" s="393"/>
      <c r="M5" s="393"/>
      <c r="N5" s="393"/>
      <c r="O5" s="393"/>
      <c r="P5" s="393"/>
      <c r="Q5" s="393"/>
      <c r="R5" s="393"/>
      <c r="S5" s="393"/>
      <c r="T5" s="393"/>
      <c r="U5" s="393"/>
    </row>
    <row r="6" spans="1:21" s="259" customFormat="1" ht="25.5" customHeight="1" x14ac:dyDescent="0.7">
      <c r="A6" s="373"/>
      <c r="B6" s="373"/>
      <c r="C6" s="373"/>
      <c r="D6" s="393"/>
      <c r="E6" s="393"/>
      <c r="F6" s="393"/>
      <c r="G6" s="393"/>
      <c r="H6" s="393"/>
      <c r="I6" s="393"/>
      <c r="J6" s="393"/>
      <c r="K6" s="393"/>
      <c r="L6" s="393"/>
      <c r="M6" s="393"/>
      <c r="N6" s="393"/>
      <c r="O6" s="393"/>
      <c r="P6" s="393"/>
      <c r="Q6" s="393"/>
      <c r="R6" s="393"/>
      <c r="S6" s="393"/>
      <c r="T6" s="393"/>
      <c r="U6" s="393"/>
    </row>
    <row r="7" spans="1:21" s="237" customFormat="1" ht="27" customHeight="1" x14ac:dyDescent="0.55000000000000004">
      <c r="A7" s="898" t="s">
        <v>1583</v>
      </c>
      <c r="B7" s="905"/>
      <c r="C7" s="905"/>
      <c r="D7" s="905"/>
      <c r="E7" s="905"/>
      <c r="F7" s="905"/>
      <c r="G7" s="905"/>
      <c r="H7" s="905"/>
      <c r="I7" s="906"/>
      <c r="J7" s="906"/>
      <c r="K7" s="906"/>
      <c r="L7" s="906"/>
      <c r="M7" s="906"/>
      <c r="N7" s="906"/>
      <c r="O7" s="906"/>
      <c r="P7" s="906"/>
      <c r="Q7" s="906"/>
      <c r="R7" s="906"/>
      <c r="S7" s="906"/>
      <c r="T7" s="906"/>
      <c r="U7" s="906"/>
    </row>
    <row r="8" spans="1:21" s="237" customFormat="1" ht="27" customHeight="1" x14ac:dyDescent="0.55000000000000004">
      <c r="A8" s="898" t="s">
        <v>1582</v>
      </c>
      <c r="B8" s="905"/>
      <c r="C8" s="905"/>
      <c r="D8" s="905"/>
      <c r="E8" s="905"/>
      <c r="F8" s="905"/>
      <c r="G8" s="905"/>
      <c r="H8" s="905"/>
      <c r="I8" s="906"/>
      <c r="J8" s="906"/>
      <c r="K8" s="906"/>
      <c r="L8" s="906"/>
      <c r="M8" s="906"/>
      <c r="N8" s="906"/>
      <c r="O8" s="906"/>
      <c r="P8" s="906"/>
      <c r="Q8" s="906"/>
      <c r="R8" s="906"/>
      <c r="S8" s="906"/>
      <c r="T8" s="906"/>
      <c r="U8" s="906"/>
    </row>
    <row r="9" spans="1:21" s="237" customFormat="1" ht="27" customHeight="1" x14ac:dyDescent="0.55000000000000004">
      <c r="A9" s="898" t="s">
        <v>1581</v>
      </c>
      <c r="B9" s="905"/>
      <c r="C9" s="905"/>
      <c r="D9" s="905"/>
      <c r="E9" s="905"/>
      <c r="F9" s="905"/>
      <c r="G9" s="905">
        <f>C9+D9+E9</f>
        <v>0</v>
      </c>
      <c r="H9" s="905"/>
      <c r="I9" s="906"/>
      <c r="J9" s="906"/>
      <c r="K9" s="906"/>
      <c r="L9" s="906"/>
      <c r="M9" s="906"/>
      <c r="N9" s="906"/>
      <c r="O9" s="906"/>
      <c r="P9" s="906"/>
      <c r="Q9" s="906"/>
      <c r="R9" s="906"/>
      <c r="S9" s="906"/>
      <c r="T9" s="906"/>
      <c r="U9" s="906"/>
    </row>
    <row r="10" spans="1:21" s="237" customFormat="1" ht="27" customHeight="1" x14ac:dyDescent="0.55000000000000004">
      <c r="A10" s="898" t="s">
        <v>1580</v>
      </c>
      <c r="B10" s="905"/>
      <c r="C10" s="905"/>
      <c r="D10" s="905"/>
      <c r="E10" s="905"/>
      <c r="F10" s="905"/>
      <c r="G10" s="905"/>
      <c r="H10" s="905"/>
      <c r="I10" s="906"/>
      <c r="J10" s="906"/>
      <c r="K10" s="906"/>
      <c r="L10" s="906"/>
      <c r="M10" s="906"/>
      <c r="N10" s="906"/>
      <c r="O10" s="906"/>
      <c r="P10" s="906"/>
      <c r="Q10" s="906"/>
      <c r="R10" s="906"/>
      <c r="S10" s="906"/>
      <c r="T10" s="906"/>
      <c r="U10" s="906"/>
    </row>
    <row r="11" spans="1:21" s="237" customFormat="1" ht="27" customHeight="1" x14ac:dyDescent="0.55000000000000004">
      <c r="A11" s="706" t="s">
        <v>1588</v>
      </c>
      <c r="B11" s="905"/>
      <c r="C11" s="905"/>
      <c r="D11" s="905"/>
      <c r="E11" s="905"/>
      <c r="F11" s="905"/>
      <c r="G11" s="905"/>
      <c r="H11" s="905"/>
      <c r="I11" s="906"/>
      <c r="J11" s="906"/>
      <c r="K11" s="906"/>
      <c r="L11" s="906"/>
      <c r="M11" s="906"/>
      <c r="N11" s="906"/>
      <c r="O11" s="906"/>
      <c r="P11" s="906"/>
      <c r="Q11" s="906"/>
      <c r="R11" s="906"/>
      <c r="S11" s="906"/>
      <c r="T11" s="906"/>
      <c r="U11" s="906"/>
    </row>
    <row r="12" spans="1:21" s="237" customFormat="1" ht="27" customHeight="1" x14ac:dyDescent="0.55000000000000004">
      <c r="A12" s="706" t="s">
        <v>2520</v>
      </c>
      <c r="B12" s="905"/>
      <c r="C12" s="905"/>
      <c r="D12" s="905"/>
      <c r="E12" s="905"/>
      <c r="F12" s="905"/>
      <c r="G12" s="905"/>
      <c r="H12" s="905"/>
      <c r="I12" s="906"/>
      <c r="J12" s="906"/>
      <c r="K12" s="906"/>
      <c r="L12" s="906"/>
      <c r="M12" s="906"/>
      <c r="N12" s="906"/>
      <c r="O12" s="906"/>
      <c r="P12" s="906"/>
      <c r="Q12" s="906"/>
      <c r="R12" s="906"/>
      <c r="S12" s="906"/>
      <c r="T12" s="906"/>
      <c r="U12" s="906"/>
    </row>
    <row r="13" spans="1:21" s="237" customFormat="1" ht="27" customHeight="1" x14ac:dyDescent="0.55000000000000004">
      <c r="A13" s="706" t="s">
        <v>2519</v>
      </c>
      <c r="B13" s="905"/>
      <c r="C13" s="905"/>
      <c r="D13" s="905"/>
      <c r="E13" s="905"/>
      <c r="F13" s="905"/>
      <c r="G13" s="905"/>
      <c r="H13" s="905"/>
      <c r="I13" s="906"/>
      <c r="J13" s="906"/>
      <c r="K13" s="906"/>
      <c r="L13" s="906"/>
      <c r="M13" s="906"/>
      <c r="N13" s="906"/>
      <c r="O13" s="906"/>
      <c r="P13" s="906"/>
      <c r="Q13" s="906"/>
      <c r="R13" s="906"/>
      <c r="S13" s="906"/>
      <c r="T13" s="906"/>
      <c r="U13" s="906"/>
    </row>
    <row r="14" spans="1:21" s="237" customFormat="1" ht="27" customHeight="1" x14ac:dyDescent="0.55000000000000004">
      <c r="A14" s="706" t="s">
        <v>1583</v>
      </c>
      <c r="B14" s="905"/>
      <c r="C14" s="905"/>
      <c r="D14" s="905"/>
      <c r="E14" s="905"/>
      <c r="F14" s="905"/>
      <c r="G14" s="905"/>
      <c r="H14" s="905"/>
      <c r="I14" s="906"/>
      <c r="J14" s="906"/>
      <c r="K14" s="906"/>
      <c r="L14" s="906"/>
      <c r="M14" s="906"/>
      <c r="N14" s="906"/>
      <c r="O14" s="906"/>
      <c r="P14" s="906"/>
      <c r="Q14" s="906"/>
      <c r="R14" s="906"/>
      <c r="S14" s="906"/>
      <c r="T14" s="906"/>
      <c r="U14" s="906"/>
    </row>
    <row r="15" spans="1:21" s="237" customFormat="1" ht="27" customHeight="1" x14ac:dyDescent="0.55000000000000004">
      <c r="A15" s="706" t="s">
        <v>2603</v>
      </c>
      <c r="B15" s="905"/>
      <c r="C15" s="905"/>
      <c r="D15" s="905"/>
      <c r="E15" s="905"/>
      <c r="F15" s="905"/>
      <c r="G15" s="905"/>
      <c r="H15" s="905"/>
      <c r="I15" s="906"/>
      <c r="J15" s="906"/>
      <c r="K15" s="906"/>
      <c r="L15" s="906"/>
      <c r="M15" s="906"/>
      <c r="N15" s="906"/>
      <c r="O15" s="906"/>
      <c r="P15" s="906"/>
      <c r="Q15" s="906"/>
      <c r="R15" s="906"/>
      <c r="S15" s="906"/>
      <c r="T15" s="906"/>
      <c r="U15" s="906"/>
    </row>
    <row r="16" spans="1:21" s="237" customFormat="1" ht="27" customHeight="1" x14ac:dyDescent="0.55000000000000004">
      <c r="A16" s="706" t="s">
        <v>2518</v>
      </c>
      <c r="B16" s="905"/>
      <c r="C16" s="905"/>
      <c r="D16" s="905"/>
      <c r="E16" s="905"/>
      <c r="F16" s="905"/>
      <c r="G16" s="905"/>
      <c r="H16" s="905"/>
      <c r="I16" s="906"/>
      <c r="J16" s="906"/>
      <c r="K16" s="906"/>
      <c r="L16" s="906"/>
      <c r="M16" s="906"/>
      <c r="N16" s="906"/>
      <c r="O16" s="906"/>
      <c r="P16" s="906"/>
      <c r="Q16" s="906"/>
      <c r="R16" s="906"/>
      <c r="S16" s="906"/>
      <c r="T16" s="906"/>
      <c r="U16" s="906"/>
    </row>
    <row r="17" spans="1:21" s="237" customFormat="1" ht="27" customHeight="1" x14ac:dyDescent="0.55000000000000004">
      <c r="A17" s="706" t="s">
        <v>2604</v>
      </c>
      <c r="B17" s="905"/>
      <c r="C17" s="905"/>
      <c r="D17" s="905"/>
      <c r="E17" s="905"/>
      <c r="F17" s="905"/>
      <c r="G17" s="905"/>
      <c r="H17" s="905"/>
      <c r="I17" s="906"/>
      <c r="J17" s="906"/>
      <c r="K17" s="906"/>
      <c r="L17" s="906"/>
      <c r="M17" s="906"/>
      <c r="N17" s="906"/>
      <c r="O17" s="906"/>
      <c r="P17" s="906"/>
      <c r="Q17" s="906"/>
      <c r="R17" s="906"/>
      <c r="S17" s="906"/>
      <c r="T17" s="906"/>
      <c r="U17" s="906"/>
    </row>
    <row r="18" spans="1:21" s="237" customFormat="1" ht="27" customHeight="1" x14ac:dyDescent="0.55000000000000004">
      <c r="A18" s="706" t="s">
        <v>2605</v>
      </c>
      <c r="B18" s="905"/>
      <c r="C18" s="905"/>
      <c r="D18" s="905"/>
      <c r="E18" s="905"/>
      <c r="F18" s="905"/>
      <c r="G18" s="905"/>
      <c r="H18" s="905"/>
      <c r="I18" s="906"/>
      <c r="J18" s="906"/>
      <c r="K18" s="906"/>
      <c r="L18" s="906"/>
      <c r="M18" s="906"/>
      <c r="N18" s="906"/>
      <c r="O18" s="906"/>
      <c r="P18" s="906"/>
      <c r="Q18" s="906"/>
      <c r="R18" s="906"/>
      <c r="S18" s="906"/>
      <c r="T18" s="906"/>
      <c r="U18" s="906"/>
    </row>
    <row r="19" spans="1:21" s="237" customFormat="1" ht="27" customHeight="1" x14ac:dyDescent="0.55000000000000004">
      <c r="A19" s="706" t="s">
        <v>1585</v>
      </c>
      <c r="B19" s="905"/>
      <c r="C19" s="905"/>
      <c r="D19" s="905"/>
      <c r="E19" s="905"/>
      <c r="F19" s="905"/>
      <c r="G19" s="905"/>
      <c r="H19" s="905"/>
      <c r="I19" s="906"/>
      <c r="J19" s="906"/>
      <c r="K19" s="906"/>
      <c r="L19" s="906"/>
      <c r="M19" s="906"/>
      <c r="N19" s="906"/>
      <c r="O19" s="906"/>
      <c r="P19" s="906"/>
      <c r="Q19" s="906"/>
      <c r="R19" s="906"/>
      <c r="S19" s="906"/>
      <c r="T19" s="906"/>
      <c r="U19" s="906"/>
    </row>
    <row r="20" spans="1:21" s="237" customFormat="1" ht="27" customHeight="1" x14ac:dyDescent="0.55000000000000004">
      <c r="A20" s="706" t="s">
        <v>2517</v>
      </c>
      <c r="B20" s="905"/>
      <c r="C20" s="905"/>
      <c r="D20" s="905"/>
      <c r="E20" s="905"/>
      <c r="F20" s="905"/>
      <c r="G20" s="905"/>
      <c r="H20" s="905"/>
      <c r="I20" s="906"/>
      <c r="J20" s="906"/>
      <c r="K20" s="906"/>
      <c r="L20" s="906"/>
      <c r="M20" s="906"/>
      <c r="N20" s="906"/>
      <c r="O20" s="906"/>
      <c r="P20" s="906"/>
      <c r="Q20" s="906"/>
      <c r="R20" s="906"/>
      <c r="S20" s="906"/>
      <c r="T20" s="906"/>
      <c r="U20" s="906"/>
    </row>
    <row r="21" spans="1:21" s="237" customFormat="1" ht="27" customHeight="1" x14ac:dyDescent="0.55000000000000004">
      <c r="A21" s="706" t="s">
        <v>2606</v>
      </c>
      <c r="B21" s="905"/>
      <c r="C21" s="905"/>
      <c r="D21" s="905"/>
      <c r="E21" s="905"/>
      <c r="F21" s="905"/>
      <c r="G21" s="905"/>
      <c r="H21" s="905"/>
      <c r="I21" s="906"/>
      <c r="J21" s="906"/>
      <c r="K21" s="906"/>
      <c r="L21" s="906"/>
      <c r="M21" s="906"/>
      <c r="N21" s="906"/>
      <c r="O21" s="906"/>
      <c r="P21" s="906"/>
      <c r="Q21" s="906"/>
      <c r="R21" s="906"/>
      <c r="S21" s="906"/>
      <c r="T21" s="906"/>
      <c r="U21" s="906"/>
    </row>
    <row r="22" spans="1:21" s="237" customFormat="1" ht="27" customHeight="1" x14ac:dyDescent="0.55000000000000004">
      <c r="A22" s="706" t="s">
        <v>1582</v>
      </c>
      <c r="B22" s="905"/>
      <c r="C22" s="905"/>
      <c r="D22" s="905"/>
      <c r="E22" s="905"/>
      <c r="F22" s="905"/>
      <c r="G22" s="905"/>
      <c r="H22" s="905"/>
      <c r="I22" s="906"/>
      <c r="J22" s="906"/>
      <c r="K22" s="906"/>
      <c r="L22" s="906"/>
      <c r="M22" s="906"/>
      <c r="N22" s="906"/>
      <c r="O22" s="906"/>
      <c r="P22" s="906"/>
      <c r="Q22" s="906"/>
      <c r="R22" s="906"/>
      <c r="S22" s="906"/>
      <c r="T22" s="906"/>
      <c r="U22" s="906"/>
    </row>
    <row r="23" spans="1:21" s="237" customFormat="1" ht="27" customHeight="1" x14ac:dyDescent="0.55000000000000004">
      <c r="A23" s="706" t="s">
        <v>2516</v>
      </c>
      <c r="B23" s="905"/>
      <c r="C23" s="905"/>
      <c r="D23" s="905"/>
      <c r="E23" s="905"/>
      <c r="F23" s="905"/>
      <c r="G23" s="905"/>
      <c r="H23" s="905"/>
      <c r="I23" s="906"/>
      <c r="J23" s="906"/>
      <c r="K23" s="906"/>
      <c r="L23" s="906"/>
      <c r="M23" s="906"/>
      <c r="N23" s="906"/>
      <c r="O23" s="906"/>
      <c r="P23" s="906"/>
      <c r="Q23" s="906"/>
      <c r="R23" s="906"/>
      <c r="S23" s="906"/>
      <c r="T23" s="906"/>
      <c r="U23" s="906"/>
    </row>
    <row r="24" spans="1:21" s="237" customFormat="1" ht="27" customHeight="1" x14ac:dyDescent="0.55000000000000004">
      <c r="A24" s="706" t="s">
        <v>2515</v>
      </c>
      <c r="B24" s="905"/>
      <c r="C24" s="905"/>
      <c r="D24" s="905"/>
      <c r="E24" s="905"/>
      <c r="F24" s="905"/>
      <c r="G24" s="905"/>
      <c r="H24" s="905"/>
      <c r="I24" s="906"/>
      <c r="J24" s="906"/>
      <c r="K24" s="906"/>
      <c r="L24" s="906"/>
      <c r="M24" s="906"/>
      <c r="N24" s="906"/>
      <c r="O24" s="906"/>
      <c r="P24" s="906"/>
      <c r="Q24" s="906"/>
      <c r="R24" s="906"/>
      <c r="S24" s="906"/>
      <c r="T24" s="906"/>
      <c r="U24" s="906"/>
    </row>
    <row r="25" spans="1:21" s="237" customFormat="1" ht="27" customHeight="1" x14ac:dyDescent="0.55000000000000004">
      <c r="A25" s="706" t="s">
        <v>2621</v>
      </c>
      <c r="B25" s="905"/>
      <c r="C25" s="905"/>
      <c r="D25" s="905"/>
      <c r="E25" s="905"/>
      <c r="F25" s="905"/>
      <c r="G25" s="905"/>
      <c r="H25" s="905"/>
      <c r="I25" s="906"/>
      <c r="J25" s="906"/>
      <c r="K25" s="906"/>
      <c r="L25" s="906"/>
      <c r="M25" s="906"/>
      <c r="N25" s="906"/>
      <c r="O25" s="906"/>
      <c r="P25" s="906"/>
      <c r="Q25" s="906"/>
      <c r="R25" s="906"/>
      <c r="S25" s="906"/>
      <c r="T25" s="906"/>
      <c r="U25" s="906"/>
    </row>
    <row r="26" spans="1:21" s="237" customFormat="1" ht="27" customHeight="1" x14ac:dyDescent="0.55000000000000004">
      <c r="A26" s="706" t="s">
        <v>2514</v>
      </c>
      <c r="B26" s="905"/>
      <c r="C26" s="905"/>
      <c r="D26" s="905"/>
      <c r="E26" s="905"/>
      <c r="F26" s="905"/>
      <c r="G26" s="905"/>
      <c r="H26" s="905"/>
      <c r="I26" s="906"/>
      <c r="J26" s="906"/>
      <c r="K26" s="906"/>
      <c r="L26" s="906"/>
      <c r="M26" s="906"/>
      <c r="N26" s="906"/>
      <c r="O26" s="906"/>
      <c r="P26" s="906"/>
      <c r="Q26" s="906"/>
      <c r="R26" s="906"/>
      <c r="S26" s="906"/>
      <c r="T26" s="906"/>
      <c r="U26" s="906"/>
    </row>
    <row r="27" spans="1:21" s="237" customFormat="1" ht="27" customHeight="1" x14ac:dyDescent="0.55000000000000004">
      <c r="A27" s="706" t="s">
        <v>2513</v>
      </c>
      <c r="B27" s="905"/>
      <c r="C27" s="905"/>
      <c r="D27" s="905"/>
      <c r="E27" s="905"/>
      <c r="F27" s="905"/>
      <c r="G27" s="905"/>
      <c r="H27" s="905"/>
      <c r="I27" s="906"/>
      <c r="J27" s="906"/>
      <c r="K27" s="906"/>
      <c r="L27" s="906"/>
      <c r="M27" s="906"/>
      <c r="N27" s="906"/>
      <c r="O27" s="906"/>
      <c r="P27" s="906"/>
      <c r="Q27" s="906"/>
      <c r="R27" s="906"/>
      <c r="S27" s="906"/>
      <c r="T27" s="906"/>
      <c r="U27" s="906"/>
    </row>
    <row r="28" spans="1:21" s="237" customFormat="1" ht="27" customHeight="1" x14ac:dyDescent="0.55000000000000004">
      <c r="A28" s="706" t="s">
        <v>2512</v>
      </c>
      <c r="B28" s="905"/>
      <c r="C28" s="905"/>
      <c r="D28" s="905"/>
      <c r="E28" s="905"/>
      <c r="F28" s="905"/>
      <c r="G28" s="905"/>
      <c r="H28" s="905"/>
      <c r="I28" s="906"/>
      <c r="J28" s="906"/>
      <c r="K28" s="906"/>
      <c r="L28" s="906"/>
      <c r="M28" s="906"/>
      <c r="N28" s="906"/>
      <c r="O28" s="906"/>
      <c r="P28" s="906"/>
      <c r="Q28" s="906"/>
      <c r="R28" s="906"/>
      <c r="S28" s="906"/>
      <c r="T28" s="906"/>
      <c r="U28" s="906"/>
    </row>
    <row r="29" spans="1:21" s="237" customFormat="1" ht="27" customHeight="1" x14ac:dyDescent="0.55000000000000004">
      <c r="A29" s="706" t="s">
        <v>2607</v>
      </c>
      <c r="B29" s="905"/>
      <c r="C29" s="905"/>
      <c r="D29" s="905"/>
      <c r="E29" s="905"/>
      <c r="F29" s="905"/>
      <c r="G29" s="905"/>
      <c r="H29" s="905"/>
      <c r="I29" s="906"/>
      <c r="J29" s="906"/>
      <c r="K29" s="906"/>
      <c r="L29" s="906"/>
      <c r="M29" s="906"/>
      <c r="N29" s="906"/>
      <c r="O29" s="906"/>
      <c r="P29" s="906"/>
      <c r="Q29" s="906"/>
      <c r="R29" s="906"/>
      <c r="S29" s="906"/>
      <c r="T29" s="906"/>
      <c r="U29" s="906"/>
    </row>
    <row r="30" spans="1:21" s="213" customFormat="1" ht="21" customHeight="1" x14ac:dyDescent="0.6">
      <c r="A30" s="375"/>
      <c r="B30" s="376"/>
      <c r="C30" s="376"/>
      <c r="D30" s="376"/>
      <c r="E30" s="381"/>
      <c r="F30" s="257"/>
      <c r="G30" s="257"/>
      <c r="H30" s="257"/>
      <c r="I30" s="378"/>
      <c r="J30" s="378"/>
      <c r="K30" s="378"/>
      <c r="L30" s="378"/>
    </row>
    <row r="31" spans="1:21" s="213" customFormat="1" ht="21" customHeight="1" x14ac:dyDescent="0.6">
      <c r="A31" s="375"/>
      <c r="B31" s="376"/>
      <c r="C31" s="376"/>
      <c r="D31" s="376"/>
      <c r="E31" s="381"/>
      <c r="F31" s="257"/>
      <c r="G31" s="257"/>
      <c r="H31" s="257"/>
      <c r="I31" s="378"/>
      <c r="J31" s="378"/>
      <c r="K31" s="378"/>
      <c r="L31" s="378"/>
    </row>
    <row r="32" spans="1:21" s="213" customFormat="1" ht="21" customHeight="1" x14ac:dyDescent="0.6">
      <c r="A32" s="375"/>
      <c r="B32" s="376"/>
      <c r="C32" s="376"/>
      <c r="D32" s="376"/>
      <c r="E32" s="381"/>
      <c r="F32" s="257"/>
      <c r="G32" s="257"/>
      <c r="H32" s="257"/>
      <c r="I32" s="378"/>
      <c r="J32" s="378"/>
      <c r="K32" s="378"/>
      <c r="L32" s="378"/>
    </row>
    <row r="33" spans="1:12" s="213" customFormat="1" ht="21" customHeight="1" x14ac:dyDescent="0.6">
      <c r="A33" s="375"/>
      <c r="B33" s="376"/>
      <c r="C33" s="376"/>
      <c r="D33" s="376"/>
      <c r="E33" s="381"/>
      <c r="F33" s="257"/>
      <c r="G33" s="257"/>
      <c r="H33" s="257"/>
      <c r="I33" s="378"/>
      <c r="J33" s="378"/>
      <c r="K33" s="378"/>
      <c r="L33" s="378"/>
    </row>
    <row r="34" spans="1:12" s="213" customFormat="1" ht="21" customHeight="1" x14ac:dyDescent="0.6">
      <c r="A34" s="375"/>
      <c r="B34" s="376"/>
      <c r="C34" s="376"/>
      <c r="D34" s="376"/>
      <c r="E34" s="381"/>
      <c r="F34" s="257"/>
      <c r="G34" s="257"/>
      <c r="H34" s="257"/>
      <c r="I34" s="378"/>
      <c r="J34" s="378"/>
      <c r="K34" s="378"/>
      <c r="L34" s="378"/>
    </row>
    <row r="35" spans="1:12" s="213" customFormat="1" ht="21" customHeight="1" x14ac:dyDescent="0.6">
      <c r="A35" s="375"/>
      <c r="B35" s="376"/>
      <c r="C35" s="376"/>
      <c r="D35" s="376"/>
      <c r="E35" s="381"/>
      <c r="F35" s="257"/>
      <c r="G35" s="257"/>
      <c r="H35" s="257"/>
      <c r="I35" s="378"/>
      <c r="J35" s="378"/>
      <c r="K35" s="378"/>
      <c r="L35" s="378"/>
    </row>
    <row r="36" spans="1:12" s="213" customFormat="1" ht="21" customHeight="1" x14ac:dyDescent="0.6">
      <c r="A36" s="375"/>
      <c r="B36" s="376"/>
      <c r="C36" s="376"/>
      <c r="D36" s="376"/>
      <c r="E36" s="381"/>
      <c r="F36" s="257"/>
      <c r="G36" s="257"/>
      <c r="H36" s="257"/>
      <c r="I36" s="378"/>
      <c r="J36" s="378"/>
      <c r="K36" s="378"/>
      <c r="L36" s="378"/>
    </row>
    <row r="37" spans="1:12" s="213" customFormat="1" ht="21" customHeight="1" x14ac:dyDescent="0.6">
      <c r="A37" s="375"/>
      <c r="B37" s="376"/>
      <c r="C37" s="376"/>
      <c r="D37" s="376"/>
      <c r="E37" s="381"/>
      <c r="F37" s="257"/>
      <c r="G37" s="257"/>
      <c r="H37" s="257"/>
      <c r="I37" s="378"/>
      <c r="J37" s="378"/>
      <c r="K37" s="378"/>
      <c r="L37" s="378"/>
    </row>
    <row r="38" spans="1:12" s="213" customFormat="1" ht="21" customHeight="1" x14ac:dyDescent="0.6">
      <c r="A38" s="375"/>
      <c r="B38" s="376"/>
      <c r="C38" s="376"/>
      <c r="D38" s="376"/>
      <c r="E38" s="381"/>
      <c r="F38" s="257"/>
      <c r="G38" s="257"/>
      <c r="H38" s="257"/>
      <c r="I38" s="378"/>
      <c r="J38" s="378"/>
      <c r="K38" s="378"/>
      <c r="L38" s="378"/>
    </row>
    <row r="39" spans="1:12" s="213" customFormat="1" ht="21" customHeight="1" x14ac:dyDescent="0.6">
      <c r="A39" s="375"/>
      <c r="B39" s="376"/>
      <c r="C39" s="376"/>
      <c r="D39" s="376"/>
      <c r="E39" s="381"/>
      <c r="F39" s="257"/>
      <c r="G39" s="257"/>
      <c r="H39" s="257"/>
      <c r="I39" s="378"/>
      <c r="J39" s="378"/>
      <c r="K39" s="378"/>
      <c r="L39" s="378"/>
    </row>
    <row r="40" spans="1:12" s="213" customFormat="1" ht="21" customHeight="1" x14ac:dyDescent="0.6">
      <c r="A40" s="375"/>
      <c r="B40" s="376"/>
      <c r="C40" s="376"/>
      <c r="D40" s="376"/>
      <c r="E40" s="381"/>
      <c r="F40" s="257"/>
      <c r="G40" s="257"/>
      <c r="H40" s="257"/>
      <c r="I40" s="378"/>
      <c r="J40" s="378"/>
      <c r="K40" s="378"/>
      <c r="L40" s="378"/>
    </row>
    <row r="41" spans="1:12" s="213" customFormat="1" ht="21" customHeight="1" x14ac:dyDescent="0.6">
      <c r="A41" s="375"/>
      <c r="B41" s="376"/>
      <c r="C41" s="376"/>
      <c r="D41" s="376"/>
      <c r="E41" s="381"/>
      <c r="F41" s="257"/>
      <c r="G41" s="257"/>
      <c r="H41" s="257"/>
      <c r="I41" s="378"/>
      <c r="J41" s="378"/>
      <c r="K41" s="378"/>
      <c r="L41" s="378"/>
    </row>
    <row r="42" spans="1:12" s="213" customFormat="1" ht="21" customHeight="1" x14ac:dyDescent="0.6">
      <c r="A42" s="375"/>
      <c r="B42" s="376"/>
      <c r="C42" s="376"/>
      <c r="D42" s="376"/>
      <c r="E42" s="381"/>
      <c r="F42" s="257"/>
      <c r="G42" s="257"/>
      <c r="H42" s="257"/>
      <c r="I42" s="378"/>
      <c r="J42" s="378"/>
      <c r="K42" s="378"/>
      <c r="L42" s="378"/>
    </row>
    <row r="43" spans="1:12" s="213" customFormat="1" ht="21" customHeight="1" x14ac:dyDescent="0.6">
      <c r="A43" s="375"/>
      <c r="B43" s="376"/>
      <c r="C43" s="376"/>
      <c r="D43" s="376"/>
      <c r="E43" s="381"/>
      <c r="F43" s="257"/>
      <c r="G43" s="257"/>
      <c r="H43" s="257"/>
      <c r="I43" s="378"/>
      <c r="J43" s="378"/>
      <c r="K43" s="378"/>
      <c r="L43" s="378"/>
    </row>
    <row r="44" spans="1:12" s="213" customFormat="1" ht="21" customHeight="1" x14ac:dyDescent="0.6">
      <c r="A44" s="375"/>
      <c r="B44" s="376"/>
      <c r="C44" s="376"/>
      <c r="D44" s="376"/>
      <c r="E44" s="381"/>
      <c r="F44" s="257"/>
      <c r="G44" s="257"/>
      <c r="H44" s="257"/>
      <c r="I44" s="378"/>
      <c r="J44" s="378"/>
      <c r="K44" s="378"/>
      <c r="L44" s="378"/>
    </row>
    <row r="45" spans="1:12" s="213" customFormat="1" ht="21" customHeight="1" x14ac:dyDescent="0.6">
      <c r="A45" s="375"/>
      <c r="B45" s="376"/>
      <c r="C45" s="376"/>
      <c r="D45" s="376"/>
      <c r="E45" s="381"/>
      <c r="F45" s="257"/>
      <c r="G45" s="257"/>
      <c r="H45" s="257"/>
      <c r="I45" s="378"/>
      <c r="J45" s="378"/>
      <c r="K45" s="378"/>
      <c r="L45" s="378"/>
    </row>
    <row r="46" spans="1:12" s="213" customFormat="1" ht="21" customHeight="1" x14ac:dyDescent="0.6">
      <c r="A46" s="375"/>
      <c r="B46" s="376"/>
      <c r="C46" s="376"/>
      <c r="D46" s="376"/>
      <c r="E46" s="381"/>
      <c r="F46" s="257"/>
      <c r="G46" s="257"/>
      <c r="H46" s="257"/>
      <c r="I46" s="378"/>
      <c r="J46" s="378"/>
      <c r="K46" s="378"/>
      <c r="L46" s="378"/>
    </row>
    <row r="47" spans="1:12" s="213" customFormat="1" ht="21" customHeight="1" x14ac:dyDescent="0.6">
      <c r="A47" s="375"/>
      <c r="B47" s="376"/>
      <c r="C47" s="376"/>
      <c r="D47" s="376"/>
      <c r="E47" s="381"/>
      <c r="F47" s="257"/>
      <c r="G47" s="257"/>
      <c r="H47" s="257"/>
      <c r="I47" s="378"/>
      <c r="J47" s="378"/>
      <c r="K47" s="378"/>
      <c r="L47" s="378"/>
    </row>
    <row r="48" spans="1:12" s="213" customFormat="1" ht="21" customHeight="1" x14ac:dyDescent="0.6">
      <c r="A48" s="375"/>
      <c r="B48" s="376"/>
      <c r="C48" s="376"/>
      <c r="D48" s="376"/>
      <c r="E48" s="381"/>
      <c r="F48" s="257"/>
      <c r="G48" s="257"/>
      <c r="H48" s="257"/>
      <c r="I48" s="378"/>
      <c r="J48" s="378"/>
      <c r="K48" s="378"/>
      <c r="L48" s="378"/>
    </row>
    <row r="49" spans="1:12" s="213" customFormat="1" ht="21" customHeight="1" x14ac:dyDescent="0.6">
      <c r="A49" s="375"/>
      <c r="B49" s="376"/>
      <c r="C49" s="376"/>
      <c r="D49" s="376"/>
      <c r="E49" s="381"/>
      <c r="F49" s="257"/>
      <c r="G49" s="257"/>
      <c r="H49" s="257"/>
      <c r="I49" s="378"/>
      <c r="J49" s="378"/>
      <c r="K49" s="378"/>
      <c r="L49" s="378"/>
    </row>
    <row r="50" spans="1:12" s="213" customFormat="1" ht="21" customHeight="1" x14ac:dyDescent="0.6">
      <c r="A50" s="375"/>
      <c r="B50" s="376"/>
      <c r="C50" s="376"/>
      <c r="D50" s="376"/>
      <c r="E50" s="381"/>
      <c r="F50" s="257"/>
      <c r="G50" s="257"/>
      <c r="H50" s="257"/>
      <c r="I50" s="378"/>
      <c r="J50" s="378"/>
      <c r="K50" s="378"/>
      <c r="L50" s="378"/>
    </row>
    <row r="51" spans="1:12" s="213" customFormat="1" ht="21" customHeight="1" x14ac:dyDescent="0.6">
      <c r="A51" s="375"/>
      <c r="B51" s="376"/>
      <c r="C51" s="376"/>
      <c r="D51" s="376"/>
      <c r="E51" s="381"/>
      <c r="F51" s="257"/>
      <c r="G51" s="257"/>
      <c r="H51" s="257"/>
      <c r="I51" s="378"/>
      <c r="J51" s="378"/>
      <c r="K51" s="378"/>
      <c r="L51" s="378"/>
    </row>
    <row r="52" spans="1:12" s="213" customFormat="1" ht="21" customHeight="1" x14ac:dyDescent="0.6">
      <c r="A52" s="375"/>
      <c r="B52" s="376"/>
      <c r="C52" s="376"/>
      <c r="D52" s="376"/>
      <c r="E52" s="381"/>
      <c r="F52" s="257"/>
      <c r="G52" s="257"/>
      <c r="H52" s="257"/>
      <c r="I52" s="378"/>
      <c r="J52" s="378"/>
      <c r="K52" s="378"/>
      <c r="L52" s="378"/>
    </row>
    <row r="53" spans="1:12" s="213" customFormat="1" ht="21" customHeight="1" x14ac:dyDescent="0.6">
      <c r="A53" s="375"/>
      <c r="B53" s="376"/>
      <c r="C53" s="376"/>
      <c r="D53" s="376"/>
      <c r="E53" s="381"/>
      <c r="F53" s="257"/>
      <c r="G53" s="257"/>
      <c r="H53" s="257"/>
      <c r="I53" s="378"/>
      <c r="J53" s="378"/>
      <c r="K53" s="378"/>
      <c r="L53" s="378"/>
    </row>
    <row r="54" spans="1:12" s="213" customFormat="1" ht="21" customHeight="1" x14ac:dyDescent="0.6">
      <c r="A54" s="375"/>
      <c r="B54" s="376"/>
      <c r="C54" s="376"/>
      <c r="D54" s="376"/>
      <c r="E54" s="381"/>
      <c r="F54" s="257"/>
      <c r="G54" s="257"/>
      <c r="H54" s="257"/>
      <c r="I54" s="378"/>
      <c r="J54" s="378"/>
      <c r="K54" s="378"/>
      <c r="L54" s="378"/>
    </row>
    <row r="55" spans="1:12" s="213" customFormat="1" ht="21" customHeight="1" x14ac:dyDescent="0.6">
      <c r="A55" s="375"/>
      <c r="B55" s="376"/>
      <c r="C55" s="376"/>
      <c r="D55" s="376"/>
      <c r="E55" s="381"/>
      <c r="F55" s="257"/>
      <c r="G55" s="257"/>
      <c r="H55" s="257"/>
      <c r="I55" s="378"/>
      <c r="J55" s="378"/>
      <c r="K55" s="378"/>
      <c r="L55" s="378"/>
    </row>
    <row r="56" spans="1:12" s="213" customFormat="1" ht="21" customHeight="1" x14ac:dyDescent="0.6">
      <c r="A56" s="375"/>
      <c r="B56" s="376"/>
      <c r="C56" s="376"/>
      <c r="D56" s="376"/>
      <c r="E56" s="381"/>
      <c r="F56" s="257"/>
      <c r="G56" s="257"/>
      <c r="H56" s="257"/>
      <c r="I56" s="378"/>
      <c r="J56" s="378"/>
      <c r="K56" s="378"/>
      <c r="L56" s="378"/>
    </row>
    <row r="57" spans="1:12" s="213" customFormat="1" ht="21" customHeight="1" x14ac:dyDescent="0.6">
      <c r="A57" s="375"/>
      <c r="B57" s="376"/>
      <c r="C57" s="376"/>
      <c r="D57" s="376"/>
      <c r="E57" s="381"/>
      <c r="F57" s="257"/>
      <c r="G57" s="257"/>
      <c r="H57" s="257"/>
      <c r="I57" s="378"/>
      <c r="J57" s="378"/>
      <c r="K57" s="378"/>
      <c r="L57" s="378"/>
    </row>
    <row r="58" spans="1:12" s="213" customFormat="1" ht="21" customHeight="1" x14ac:dyDescent="0.6">
      <c r="A58" s="375"/>
      <c r="B58" s="376"/>
      <c r="C58" s="376"/>
      <c r="D58" s="376"/>
      <c r="E58" s="381"/>
      <c r="F58" s="257"/>
      <c r="G58" s="257"/>
      <c r="H58" s="257"/>
      <c r="I58" s="378"/>
      <c r="J58" s="378"/>
      <c r="K58" s="378"/>
      <c r="L58" s="378"/>
    </row>
    <row r="59" spans="1:12" s="213" customFormat="1" ht="21" customHeight="1" x14ac:dyDescent="0.6">
      <c r="A59" s="375"/>
      <c r="B59" s="376"/>
      <c r="C59" s="376"/>
      <c r="D59" s="376"/>
      <c r="E59" s="381"/>
      <c r="F59" s="257"/>
      <c r="G59" s="257"/>
      <c r="H59" s="257"/>
      <c r="I59" s="378"/>
      <c r="J59" s="378"/>
      <c r="K59" s="378"/>
      <c r="L59" s="378"/>
    </row>
    <row r="60" spans="1:12" s="213" customFormat="1" ht="21" customHeight="1" x14ac:dyDescent="0.6">
      <c r="A60" s="375"/>
      <c r="B60" s="376"/>
      <c r="C60" s="376"/>
      <c r="D60" s="376"/>
      <c r="E60" s="381"/>
      <c r="F60" s="257"/>
      <c r="G60" s="257"/>
      <c r="H60" s="257"/>
      <c r="I60" s="378"/>
      <c r="J60" s="378"/>
      <c r="K60" s="378"/>
      <c r="L60" s="378"/>
    </row>
    <row r="61" spans="1:12" s="213" customFormat="1" ht="21" customHeight="1" x14ac:dyDescent="0.6">
      <c r="A61" s="375"/>
      <c r="B61" s="376"/>
      <c r="C61" s="376"/>
      <c r="D61" s="376"/>
      <c r="E61" s="381"/>
      <c r="F61" s="257"/>
      <c r="G61" s="257"/>
      <c r="H61" s="257"/>
      <c r="I61" s="378"/>
      <c r="J61" s="378"/>
      <c r="K61" s="378"/>
      <c r="L61" s="378"/>
    </row>
    <row r="62" spans="1:12" s="213" customFormat="1" ht="21" customHeight="1" x14ac:dyDescent="0.6">
      <c r="A62" s="375"/>
      <c r="B62" s="376"/>
      <c r="C62" s="376"/>
      <c r="D62" s="376"/>
      <c r="E62" s="381"/>
      <c r="F62" s="257"/>
      <c r="G62" s="257"/>
      <c r="H62" s="257"/>
      <c r="I62" s="378"/>
      <c r="J62" s="378"/>
      <c r="K62" s="378"/>
      <c r="L62" s="378"/>
    </row>
    <row r="63" spans="1:12" s="213" customFormat="1" ht="21" customHeight="1" x14ac:dyDescent="0.6">
      <c r="A63" s="375"/>
      <c r="B63" s="376"/>
      <c r="C63" s="376"/>
      <c r="D63" s="376"/>
      <c r="E63" s="381"/>
      <c r="F63" s="257"/>
      <c r="G63" s="257"/>
      <c r="H63" s="257"/>
      <c r="I63" s="378"/>
      <c r="J63" s="378"/>
      <c r="K63" s="378"/>
      <c r="L63" s="378"/>
    </row>
    <row r="64" spans="1:12" s="213" customFormat="1" ht="21" customHeight="1" x14ac:dyDescent="0.6">
      <c r="A64" s="375"/>
      <c r="B64" s="376"/>
      <c r="C64" s="376"/>
      <c r="D64" s="376"/>
      <c r="E64" s="381"/>
      <c r="F64" s="257"/>
      <c r="G64" s="257"/>
      <c r="H64" s="257"/>
      <c r="I64" s="378"/>
      <c r="J64" s="378"/>
      <c r="K64" s="378"/>
      <c r="L64" s="378"/>
    </row>
    <row r="65" spans="1:12" s="213" customFormat="1" ht="21" customHeight="1" x14ac:dyDescent="0.6">
      <c r="A65" s="375"/>
      <c r="B65" s="376"/>
      <c r="C65" s="376"/>
      <c r="D65" s="376"/>
      <c r="E65" s="381"/>
      <c r="F65" s="257"/>
      <c r="G65" s="257"/>
      <c r="H65" s="257"/>
      <c r="I65" s="378"/>
      <c r="J65" s="378"/>
      <c r="K65" s="378"/>
      <c r="L65" s="378"/>
    </row>
    <row r="66" spans="1:12" s="213" customFormat="1" ht="21" customHeight="1" x14ac:dyDescent="0.6">
      <c r="A66" s="375"/>
      <c r="B66" s="376"/>
      <c r="C66" s="376"/>
      <c r="D66" s="376"/>
      <c r="E66" s="381"/>
      <c r="F66" s="257"/>
      <c r="G66" s="257"/>
      <c r="H66" s="257"/>
      <c r="I66" s="378"/>
      <c r="J66" s="378"/>
      <c r="K66" s="378"/>
      <c r="L66" s="378"/>
    </row>
    <row r="67" spans="1:12" s="213" customFormat="1" ht="21" customHeight="1" x14ac:dyDescent="0.6">
      <c r="A67" s="375"/>
      <c r="B67" s="376"/>
      <c r="C67" s="376"/>
      <c r="D67" s="376"/>
      <c r="E67" s="381"/>
      <c r="F67" s="257"/>
      <c r="G67" s="257"/>
      <c r="H67" s="257"/>
      <c r="I67" s="378"/>
      <c r="J67" s="378"/>
      <c r="K67" s="378"/>
      <c r="L67" s="378"/>
    </row>
    <row r="68" spans="1:12" s="213" customFormat="1" ht="21" customHeight="1" x14ac:dyDescent="0.6">
      <c r="A68" s="375"/>
      <c r="B68" s="376"/>
      <c r="C68" s="376"/>
      <c r="D68" s="376"/>
      <c r="E68" s="381"/>
      <c r="F68" s="257"/>
      <c r="G68" s="257"/>
      <c r="H68" s="257"/>
      <c r="I68" s="378"/>
      <c r="J68" s="378"/>
      <c r="K68" s="378"/>
      <c r="L68" s="378"/>
    </row>
    <row r="69" spans="1:12" s="213" customFormat="1" ht="21" customHeight="1" x14ac:dyDescent="0.6">
      <c r="A69" s="375"/>
      <c r="B69" s="376"/>
      <c r="C69" s="376"/>
      <c r="D69" s="376"/>
      <c r="E69" s="381"/>
      <c r="F69" s="257"/>
      <c r="G69" s="257"/>
      <c r="H69" s="257"/>
      <c r="I69" s="378"/>
      <c r="J69" s="378"/>
      <c r="K69" s="378"/>
      <c r="L69" s="378"/>
    </row>
    <row r="70" spans="1:12" s="213" customFormat="1" ht="21" customHeight="1" x14ac:dyDescent="0.6">
      <c r="A70" s="375"/>
      <c r="B70" s="376"/>
      <c r="C70" s="376"/>
      <c r="D70" s="376"/>
      <c r="E70" s="381"/>
      <c r="F70" s="257"/>
      <c r="G70" s="257"/>
      <c r="H70" s="257"/>
      <c r="I70" s="378"/>
      <c r="J70" s="378"/>
      <c r="K70" s="378"/>
      <c r="L70" s="378"/>
    </row>
    <row r="71" spans="1:12" s="213" customFormat="1" ht="21" customHeight="1" x14ac:dyDescent="0.6">
      <c r="A71" s="375"/>
      <c r="B71" s="376"/>
      <c r="C71" s="376"/>
      <c r="D71" s="376"/>
      <c r="E71" s="381"/>
      <c r="F71" s="257"/>
      <c r="G71" s="257"/>
      <c r="H71" s="257"/>
      <c r="I71" s="378"/>
      <c r="J71" s="378"/>
      <c r="K71" s="378"/>
      <c r="L71" s="378"/>
    </row>
    <row r="72" spans="1:12" ht="21" customHeight="1" x14ac:dyDescent="0.25">
      <c r="A72" s="719"/>
      <c r="B72" s="387"/>
      <c r="C72" s="387"/>
      <c r="D72" s="387"/>
      <c r="E72" s="388"/>
      <c r="F72" s="283"/>
      <c r="G72" s="283"/>
      <c r="H72" s="283"/>
      <c r="I72" s="391"/>
      <c r="J72" s="391"/>
      <c r="K72" s="391"/>
      <c r="L72" s="391"/>
    </row>
    <row r="73" spans="1:12" ht="21" customHeight="1" x14ac:dyDescent="0.25">
      <c r="A73" s="719"/>
      <c r="B73" s="387"/>
      <c r="C73" s="387"/>
      <c r="D73" s="387"/>
      <c r="E73" s="388"/>
      <c r="F73" s="283"/>
      <c r="G73" s="283"/>
      <c r="H73" s="283"/>
      <c r="I73" s="391"/>
      <c r="J73" s="391"/>
      <c r="K73" s="391"/>
      <c r="L73" s="391"/>
    </row>
    <row r="74" spans="1:12" ht="21" customHeight="1" x14ac:dyDescent="0.25">
      <c r="A74" s="719"/>
      <c r="B74" s="387"/>
      <c r="C74" s="387"/>
      <c r="D74" s="387"/>
      <c r="E74" s="388"/>
      <c r="F74" s="283"/>
      <c r="G74" s="283"/>
      <c r="H74" s="283"/>
      <c r="I74" s="391"/>
      <c r="J74" s="391"/>
      <c r="K74" s="391"/>
      <c r="L74" s="391"/>
    </row>
    <row r="75" spans="1:12" ht="21" customHeight="1" x14ac:dyDescent="0.25">
      <c r="A75" s="719"/>
      <c r="B75" s="387"/>
      <c r="C75" s="387"/>
      <c r="D75" s="387"/>
      <c r="E75" s="388"/>
      <c r="F75" s="283"/>
      <c r="G75" s="283"/>
      <c r="H75" s="283"/>
      <c r="I75" s="391"/>
      <c r="J75" s="391"/>
      <c r="K75" s="391"/>
      <c r="L75" s="391"/>
    </row>
    <row r="76" spans="1:12" ht="15" x14ac:dyDescent="0.25"/>
    <row r="77" spans="1:12" ht="15" x14ac:dyDescent="0.25"/>
    <row r="78" spans="1:12" ht="15" x14ac:dyDescent="0.25"/>
    <row r="79" spans="1:12" ht="15" x14ac:dyDescent="0.25"/>
    <row r="80" spans="1:12" ht="15" x14ac:dyDescent="0.25"/>
    <row r="81" spans="1:21" ht="15" x14ac:dyDescent="0.25"/>
    <row r="82" spans="1:21" ht="15" x14ac:dyDescent="0.25"/>
    <row r="83" spans="1:21" ht="15" x14ac:dyDescent="0.25"/>
    <row r="84" spans="1:21" ht="15" x14ac:dyDescent="0.25"/>
    <row r="85" spans="1:21" ht="15" x14ac:dyDescent="0.25"/>
    <row r="86" spans="1:21" ht="15" x14ac:dyDescent="0.25"/>
    <row r="87" spans="1:21" ht="15" x14ac:dyDescent="0.25"/>
    <row r="88" spans="1:21" ht="15" x14ac:dyDescent="0.25"/>
    <row r="89" spans="1:21" s="235" customFormat="1" ht="15" x14ac:dyDescent="0.25">
      <c r="A89" s="291"/>
      <c r="E89" s="282"/>
      <c r="G89" s="282"/>
      <c r="H89" s="282"/>
      <c r="I89" s="216"/>
      <c r="J89" s="216"/>
      <c r="K89" s="216"/>
      <c r="L89" s="216"/>
      <c r="M89" s="216"/>
      <c r="N89" s="216"/>
      <c r="O89" s="216"/>
      <c r="P89" s="216"/>
      <c r="Q89" s="216"/>
      <c r="R89" s="216"/>
      <c r="S89" s="216"/>
      <c r="T89" s="216"/>
      <c r="U89" s="216"/>
    </row>
  </sheetData>
  <mergeCells count="4">
    <mergeCell ref="A5:C5"/>
    <mergeCell ref="A1:H1"/>
    <mergeCell ref="A2:H2"/>
    <mergeCell ref="A3:H3"/>
  </mergeCells>
  <printOptions horizontalCentered="1"/>
  <pageMargins left="0.51181102362204722" right="0.70866141732283472" top="0.74803149606299213" bottom="0.55118110236220474" header="0.31496062992125984" footer="0.31496062992125984"/>
  <pageSetup paperSize="9" scale="81" orientation="portrait" r:id="rId1"/>
  <headerFooter>
    <oddFooter>&amp;C&amp;"B Nazanin,Regular"&amp;A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F5DE-0F8E-486E-B8B5-F8A6F28B4D86}">
  <sheetPr>
    <tabColor rgb="FF66FF66"/>
    <pageSetUpPr fitToPage="1"/>
  </sheetPr>
  <dimension ref="A1:W110"/>
  <sheetViews>
    <sheetView rightToLeft="1" tabSelected="1" view="pageBreakPreview" topLeftCell="A13" zoomScaleNormal="70" zoomScaleSheetLayoutView="100" workbookViewId="0">
      <selection activeCell="J22" sqref="J22"/>
    </sheetView>
  </sheetViews>
  <sheetFormatPr defaultColWidth="8.7109375" defaultRowHeight="150" customHeight="1" x14ac:dyDescent="0.25"/>
  <cols>
    <col min="1" max="1" width="37.5703125" style="291" customWidth="1"/>
    <col min="2" max="2" width="0.85546875" style="235" customWidth="1"/>
    <col min="3" max="4" width="5.5703125" style="235" customWidth="1"/>
    <col min="5" max="5" width="5.5703125" style="282" customWidth="1"/>
    <col min="6" max="6" width="5.5703125" style="235" customWidth="1"/>
    <col min="7" max="9" width="5.5703125" style="282" customWidth="1"/>
    <col min="10" max="10" width="7.28515625" style="235" customWidth="1"/>
    <col min="11" max="16384" width="8.7109375" style="216"/>
  </cols>
  <sheetData>
    <row r="1" spans="1:23" s="206" customFormat="1" ht="19.5" customHeight="1" x14ac:dyDescent="0.25">
      <c r="A1" s="1240" t="str">
        <f>'[11]1'!A1:H1</f>
        <v>شرکت پالایش میعانات گازی آدیش جنوبی (سهامي خاص) - در مرحله قبل از بهره برداری</v>
      </c>
      <c r="B1" s="1240"/>
      <c r="C1" s="1240"/>
      <c r="D1" s="1240"/>
      <c r="E1" s="1240"/>
      <c r="F1" s="1240"/>
      <c r="G1" s="1240"/>
      <c r="H1" s="1240"/>
      <c r="I1" s="1240"/>
      <c r="J1" s="1240"/>
    </row>
    <row r="2" spans="1:23" s="206" customFormat="1" ht="19.5" customHeight="1" x14ac:dyDescent="0.25">
      <c r="A2" s="1240" t="str">
        <f>'[11]5'!A2:H2</f>
        <v xml:space="preserve">یادداشت های توضیحی صورت های مالی </v>
      </c>
      <c r="B2" s="1240"/>
      <c r="C2" s="1240"/>
      <c r="D2" s="1240"/>
      <c r="E2" s="1240"/>
      <c r="F2" s="1240"/>
      <c r="G2" s="1240"/>
      <c r="H2" s="1240"/>
      <c r="I2" s="1240"/>
      <c r="J2" s="1240"/>
    </row>
    <row r="3" spans="1:23" s="206" customFormat="1" ht="19.5" customHeight="1" x14ac:dyDescent="0.25">
      <c r="A3" s="1240" t="str">
        <f>'[11]5'!A3:H3</f>
        <v>سال مالی منتهی به 29 اسفندماه 1400</v>
      </c>
      <c r="B3" s="1240"/>
      <c r="C3" s="1240"/>
      <c r="D3" s="1240"/>
      <c r="E3" s="1240"/>
      <c r="F3" s="1240"/>
      <c r="G3" s="1240"/>
      <c r="H3" s="1240"/>
      <c r="I3" s="1240"/>
      <c r="J3" s="1240"/>
    </row>
    <row r="4" spans="1:23" s="206" customFormat="1" ht="19.5" customHeight="1" x14ac:dyDescent="0.25">
      <c r="A4" s="320"/>
      <c r="B4" s="320"/>
      <c r="C4" s="320"/>
      <c r="D4" s="320"/>
      <c r="E4" s="320"/>
      <c r="F4" s="320"/>
      <c r="G4" s="320"/>
      <c r="H4" s="320"/>
      <c r="I4" s="320"/>
      <c r="J4" s="320"/>
    </row>
    <row r="5" spans="1:23" s="259" customFormat="1" ht="21" customHeight="1" x14ac:dyDescent="0.7">
      <c r="A5" s="392" t="s">
        <v>2523</v>
      </c>
      <c r="B5" s="393"/>
      <c r="C5" s="393"/>
      <c r="D5" s="393"/>
      <c r="E5" s="393"/>
      <c r="F5" s="393"/>
      <c r="G5" s="393"/>
      <c r="H5" s="393"/>
      <c r="I5" s="393"/>
      <c r="J5" s="393"/>
      <c r="K5" s="393"/>
      <c r="L5" s="393"/>
      <c r="M5" s="393"/>
      <c r="N5" s="393"/>
      <c r="O5" s="393"/>
      <c r="P5" s="393"/>
      <c r="Q5" s="393"/>
      <c r="R5" s="393"/>
      <c r="S5" s="393"/>
      <c r="T5" s="393"/>
      <c r="U5" s="393"/>
      <c r="V5" s="393"/>
      <c r="W5" s="393"/>
    </row>
    <row r="6" spans="1:23" s="259" customFormat="1" ht="16.5" customHeight="1" x14ac:dyDescent="0.7">
      <c r="A6" s="392"/>
      <c r="B6" s="393"/>
      <c r="C6" s="393"/>
      <c r="D6" s="393"/>
      <c r="E6" s="393"/>
      <c r="F6" s="393"/>
      <c r="G6" s="393"/>
      <c r="H6" s="393"/>
      <c r="I6" s="393"/>
      <c r="J6" s="393"/>
      <c r="K6" s="393"/>
      <c r="L6" s="393"/>
      <c r="M6" s="393"/>
      <c r="N6" s="393"/>
      <c r="O6" s="393"/>
      <c r="P6" s="393"/>
      <c r="Q6" s="393"/>
      <c r="R6" s="393"/>
      <c r="S6" s="393"/>
      <c r="T6" s="393"/>
      <c r="U6" s="393"/>
      <c r="V6" s="393"/>
      <c r="W6" s="393"/>
    </row>
    <row r="7" spans="1:23" s="974" customFormat="1" ht="22.5" customHeight="1" x14ac:dyDescent="0.55000000000000004">
      <c r="A7" s="898" t="s">
        <v>1620</v>
      </c>
      <c r="B7" s="905"/>
      <c r="C7" s="905"/>
      <c r="D7" s="905"/>
      <c r="E7" s="905"/>
      <c r="F7" s="905"/>
      <c r="G7" s="905"/>
      <c r="H7" s="905"/>
      <c r="I7" s="905"/>
      <c r="J7" s="905"/>
      <c r="K7" s="905"/>
      <c r="L7" s="905"/>
      <c r="M7" s="905"/>
      <c r="N7" s="905"/>
      <c r="O7" s="905"/>
      <c r="P7" s="905"/>
      <c r="Q7" s="905"/>
      <c r="R7" s="905"/>
      <c r="S7" s="905"/>
      <c r="T7" s="905"/>
      <c r="U7" s="905"/>
      <c r="V7" s="905"/>
      <c r="W7" s="905"/>
    </row>
    <row r="8" spans="1:23" s="974" customFormat="1" ht="22.5" customHeight="1" x14ac:dyDescent="0.55000000000000004">
      <c r="A8" s="898" t="s">
        <v>1621</v>
      </c>
      <c r="B8" s="905"/>
      <c r="C8" s="905"/>
      <c r="D8" s="905"/>
      <c r="E8" s="905"/>
      <c r="F8" s="905"/>
      <c r="G8" s="905"/>
      <c r="H8" s="905"/>
      <c r="I8" s="905"/>
      <c r="J8" s="905"/>
      <c r="K8" s="905"/>
      <c r="L8" s="905"/>
      <c r="M8" s="905"/>
      <c r="N8" s="905"/>
      <c r="O8" s="905"/>
      <c r="P8" s="905"/>
      <c r="Q8" s="905"/>
      <c r="R8" s="905"/>
      <c r="S8" s="905"/>
      <c r="T8" s="905"/>
      <c r="U8" s="905"/>
      <c r="V8" s="905"/>
      <c r="W8" s="905"/>
    </row>
    <row r="9" spans="1:23" s="974" customFormat="1" ht="22.5" customHeight="1" x14ac:dyDescent="0.55000000000000004">
      <c r="A9" s="898" t="s">
        <v>1622</v>
      </c>
      <c r="B9" s="905"/>
      <c r="C9" s="905"/>
      <c r="D9" s="905"/>
      <c r="E9" s="905"/>
      <c r="F9" s="905"/>
      <c r="G9" s="905"/>
      <c r="H9" s="905"/>
      <c r="I9" s="905"/>
      <c r="J9" s="905"/>
      <c r="K9" s="905"/>
      <c r="L9" s="905"/>
      <c r="M9" s="905"/>
      <c r="N9" s="905"/>
      <c r="O9" s="905"/>
      <c r="P9" s="905"/>
      <c r="Q9" s="905"/>
      <c r="R9" s="905"/>
      <c r="S9" s="905"/>
      <c r="T9" s="905"/>
      <c r="U9" s="905"/>
      <c r="V9" s="905"/>
      <c r="W9" s="905"/>
    </row>
    <row r="10" spans="1:23" s="974" customFormat="1" ht="22.5" customHeight="1" x14ac:dyDescent="0.55000000000000004">
      <c r="A10" s="898" t="s">
        <v>1623</v>
      </c>
      <c r="B10" s="905"/>
      <c r="C10" s="905"/>
      <c r="D10" s="905"/>
      <c r="E10" s="905"/>
      <c r="F10" s="905"/>
      <c r="G10" s="905"/>
      <c r="H10" s="905"/>
      <c r="I10" s="905"/>
      <c r="J10" s="905"/>
      <c r="K10" s="905"/>
      <c r="L10" s="905"/>
      <c r="M10" s="905"/>
      <c r="N10" s="905"/>
      <c r="O10" s="905"/>
      <c r="P10" s="905"/>
      <c r="Q10" s="905"/>
      <c r="R10" s="905"/>
      <c r="S10" s="905"/>
      <c r="T10" s="905"/>
      <c r="U10" s="905"/>
      <c r="V10" s="905"/>
      <c r="W10" s="905"/>
    </row>
    <row r="11" spans="1:23" s="974" customFormat="1" ht="22.5" customHeight="1" x14ac:dyDescent="0.55000000000000004">
      <c r="A11" s="898" t="s">
        <v>1624</v>
      </c>
      <c r="B11" s="905"/>
      <c r="C11" s="905"/>
      <c r="D11" s="905"/>
      <c r="E11" s="905"/>
      <c r="F11" s="905"/>
      <c r="G11" s="905"/>
      <c r="H11" s="905"/>
      <c r="I11" s="905"/>
      <c r="J11" s="905"/>
      <c r="K11" s="905"/>
      <c r="L11" s="905"/>
      <c r="M11" s="905"/>
      <c r="N11" s="905"/>
      <c r="O11" s="905"/>
      <c r="P11" s="905"/>
      <c r="Q11" s="905"/>
      <c r="R11" s="905"/>
      <c r="S11" s="905"/>
      <c r="T11" s="905"/>
      <c r="U11" s="905"/>
      <c r="V11" s="905"/>
      <c r="W11" s="905"/>
    </row>
    <row r="12" spans="1:23" s="974" customFormat="1" ht="22.5" customHeight="1" x14ac:dyDescent="0.55000000000000004">
      <c r="A12" s="898" t="s">
        <v>1625</v>
      </c>
      <c r="B12" s="905"/>
      <c r="C12" s="905"/>
      <c r="D12" s="905"/>
      <c r="E12" s="905"/>
      <c r="F12" s="905"/>
      <c r="G12" s="905"/>
      <c r="H12" s="905"/>
      <c r="I12" s="905"/>
      <c r="J12" s="905"/>
      <c r="K12" s="905"/>
      <c r="L12" s="905"/>
      <c r="M12" s="905"/>
      <c r="N12" s="905"/>
      <c r="O12" s="905"/>
      <c r="P12" s="905"/>
      <c r="Q12" s="905"/>
      <c r="R12" s="905"/>
      <c r="S12" s="905"/>
      <c r="T12" s="905"/>
      <c r="U12" s="905"/>
      <c r="V12" s="905"/>
      <c r="W12" s="905"/>
    </row>
    <row r="13" spans="1:23" s="974" customFormat="1" ht="22.5" customHeight="1" x14ac:dyDescent="0.55000000000000004">
      <c r="A13" s="898" t="s">
        <v>1626</v>
      </c>
      <c r="B13" s="905"/>
      <c r="C13" s="905"/>
      <c r="D13" s="905"/>
      <c r="E13" s="905"/>
      <c r="F13" s="905"/>
      <c r="G13" s="905"/>
      <c r="H13" s="905"/>
      <c r="I13" s="905"/>
      <c r="J13" s="905"/>
      <c r="K13" s="905"/>
      <c r="L13" s="905"/>
      <c r="M13" s="905"/>
      <c r="N13" s="905"/>
      <c r="O13" s="905"/>
      <c r="P13" s="905"/>
      <c r="Q13" s="905"/>
      <c r="R13" s="905"/>
      <c r="S13" s="905"/>
      <c r="T13" s="905"/>
      <c r="U13" s="905"/>
      <c r="V13" s="905"/>
      <c r="W13" s="905"/>
    </row>
    <row r="14" spans="1:23" s="974" customFormat="1" ht="22.5" customHeight="1" x14ac:dyDescent="0.55000000000000004">
      <c r="A14" s="898" t="s">
        <v>1627</v>
      </c>
      <c r="B14" s="905"/>
      <c r="C14" s="905"/>
      <c r="D14" s="905"/>
      <c r="E14" s="905"/>
      <c r="F14" s="905"/>
      <c r="G14" s="905"/>
      <c r="H14" s="905"/>
      <c r="I14" s="905"/>
      <c r="J14" s="905"/>
      <c r="K14" s="905"/>
      <c r="L14" s="905"/>
      <c r="M14" s="905"/>
      <c r="N14" s="905"/>
      <c r="O14" s="905"/>
      <c r="P14" s="905"/>
      <c r="Q14" s="905"/>
      <c r="R14" s="905"/>
      <c r="S14" s="905"/>
      <c r="T14" s="905"/>
      <c r="U14" s="905"/>
      <c r="V14" s="905"/>
      <c r="W14" s="905"/>
    </row>
    <row r="15" spans="1:23" s="974" customFormat="1" ht="22.5" customHeight="1" x14ac:dyDescent="0.55000000000000004">
      <c r="A15" s="898" t="s">
        <v>1628</v>
      </c>
      <c r="B15" s="905"/>
      <c r="C15" s="905"/>
      <c r="D15" s="905"/>
      <c r="E15" s="905"/>
      <c r="F15" s="905"/>
      <c r="G15" s="905"/>
      <c r="H15" s="905"/>
      <c r="I15" s="905"/>
      <c r="J15" s="905"/>
      <c r="K15" s="905"/>
      <c r="L15" s="905"/>
      <c r="M15" s="905"/>
      <c r="N15" s="905"/>
      <c r="O15" s="905"/>
      <c r="P15" s="905"/>
      <c r="Q15" s="905"/>
      <c r="R15" s="905"/>
      <c r="S15" s="905"/>
      <c r="T15" s="905"/>
      <c r="U15" s="905"/>
      <c r="V15" s="905"/>
      <c r="W15" s="905"/>
    </row>
    <row r="16" spans="1:23" s="974" customFormat="1" ht="22.5" customHeight="1" x14ac:dyDescent="0.55000000000000004">
      <c r="A16" s="898" t="s">
        <v>174</v>
      </c>
      <c r="B16" s="905"/>
      <c r="C16" s="905"/>
      <c r="D16" s="905"/>
      <c r="E16" s="905"/>
      <c r="F16" s="905"/>
      <c r="G16" s="905"/>
      <c r="H16" s="905"/>
      <c r="I16" s="905"/>
      <c r="J16" s="905"/>
      <c r="K16" s="905"/>
      <c r="L16" s="905"/>
      <c r="M16" s="905"/>
      <c r="N16" s="905"/>
      <c r="O16" s="905"/>
      <c r="P16" s="905"/>
      <c r="Q16" s="905"/>
      <c r="R16" s="905"/>
      <c r="S16" s="905"/>
      <c r="T16" s="905"/>
      <c r="U16" s="905"/>
      <c r="V16" s="905"/>
      <c r="W16" s="905"/>
    </row>
    <row r="17" spans="1:23" s="974" customFormat="1" ht="22.5" customHeight="1" x14ac:dyDescent="0.55000000000000004">
      <c r="A17" s="898" t="s">
        <v>1629</v>
      </c>
      <c r="B17" s="905"/>
      <c r="C17" s="905"/>
      <c r="D17" s="905"/>
      <c r="E17" s="905"/>
      <c r="F17" s="905"/>
      <c r="G17" s="905"/>
      <c r="H17" s="905"/>
      <c r="I17" s="905"/>
      <c r="J17" s="905"/>
      <c r="K17" s="905"/>
      <c r="L17" s="905"/>
      <c r="M17" s="905"/>
      <c r="N17" s="905"/>
      <c r="O17" s="905"/>
      <c r="P17" s="905"/>
      <c r="Q17" s="905"/>
      <c r="R17" s="905"/>
      <c r="S17" s="905"/>
      <c r="T17" s="905"/>
      <c r="U17" s="905"/>
      <c r="V17" s="905"/>
      <c r="W17" s="905"/>
    </row>
    <row r="18" spans="1:23" s="974" customFormat="1" ht="22.5" customHeight="1" x14ac:dyDescent="0.55000000000000004">
      <c r="A18" s="898" t="s">
        <v>1630</v>
      </c>
      <c r="B18" s="905"/>
      <c r="C18" s="905"/>
      <c r="D18" s="905"/>
      <c r="E18" s="905"/>
      <c r="F18" s="905"/>
      <c r="G18" s="905"/>
      <c r="H18" s="905"/>
      <c r="I18" s="905"/>
      <c r="J18" s="905"/>
      <c r="K18" s="905"/>
      <c r="L18" s="905"/>
      <c r="M18" s="905"/>
      <c r="N18" s="905"/>
      <c r="O18" s="905"/>
      <c r="P18" s="905"/>
      <c r="Q18" s="905"/>
      <c r="R18" s="905"/>
      <c r="S18" s="905"/>
      <c r="T18" s="905"/>
      <c r="U18" s="905"/>
      <c r="V18" s="905"/>
      <c r="W18" s="905"/>
    </row>
    <row r="19" spans="1:23" s="974" customFormat="1" ht="22.5" customHeight="1" x14ac:dyDescent="0.55000000000000004">
      <c r="A19" s="898" t="s">
        <v>1631</v>
      </c>
      <c r="B19" s="905"/>
      <c r="C19" s="905"/>
      <c r="D19" s="905"/>
      <c r="E19" s="905"/>
      <c r="F19" s="905"/>
      <c r="G19" s="905"/>
      <c r="H19" s="905"/>
      <c r="I19" s="905"/>
      <c r="J19" s="905"/>
      <c r="K19" s="905"/>
      <c r="L19" s="905"/>
      <c r="M19" s="905"/>
      <c r="N19" s="905"/>
      <c r="O19" s="905"/>
      <c r="P19" s="905"/>
      <c r="Q19" s="905"/>
      <c r="R19" s="905"/>
      <c r="S19" s="905"/>
      <c r="T19" s="905"/>
      <c r="U19" s="905"/>
      <c r="V19" s="905"/>
      <c r="W19" s="905"/>
    </row>
    <row r="20" spans="1:23" s="974" customFormat="1" ht="22.5" customHeight="1" x14ac:dyDescent="0.55000000000000004">
      <c r="A20" s="898" t="s">
        <v>1632</v>
      </c>
      <c r="B20" s="905"/>
      <c r="C20" s="905"/>
      <c r="D20" s="905"/>
      <c r="E20" s="905"/>
      <c r="F20" s="905"/>
      <c r="G20" s="905"/>
      <c r="H20" s="905"/>
      <c r="I20" s="905"/>
      <c r="J20" s="905"/>
      <c r="K20" s="905"/>
      <c r="L20" s="905"/>
      <c r="M20" s="905"/>
      <c r="N20" s="905"/>
      <c r="O20" s="905"/>
      <c r="P20" s="905"/>
      <c r="Q20" s="905"/>
      <c r="R20" s="905"/>
      <c r="S20" s="905"/>
      <c r="T20" s="905"/>
      <c r="U20" s="905"/>
      <c r="V20" s="905"/>
      <c r="W20" s="905"/>
    </row>
    <row r="21" spans="1:23" s="974" customFormat="1" ht="22.5" customHeight="1" x14ac:dyDescent="0.55000000000000004">
      <c r="A21" s="898" t="s">
        <v>1633</v>
      </c>
      <c r="B21" s="905"/>
      <c r="C21" s="905"/>
      <c r="D21" s="905"/>
      <c r="E21" s="905"/>
      <c r="F21" s="905"/>
      <c r="G21" s="905"/>
      <c r="H21" s="905"/>
      <c r="I21" s="905"/>
      <c r="J21" s="905"/>
      <c r="K21" s="905"/>
      <c r="L21" s="905"/>
      <c r="M21" s="905"/>
      <c r="N21" s="905"/>
      <c r="O21" s="905"/>
      <c r="P21" s="905"/>
      <c r="Q21" s="905"/>
      <c r="R21" s="905"/>
      <c r="S21" s="905"/>
      <c r="T21" s="905"/>
      <c r="U21" s="905"/>
      <c r="V21" s="905"/>
      <c r="W21" s="905"/>
    </row>
    <row r="22" spans="1:23" s="974" customFormat="1" ht="22.5" customHeight="1" x14ac:dyDescent="0.55000000000000004">
      <c r="A22" s="898" t="s">
        <v>1620</v>
      </c>
      <c r="B22" s="905"/>
      <c r="C22" s="905"/>
      <c r="D22" s="905"/>
      <c r="E22" s="905"/>
      <c r="F22" s="905"/>
      <c r="G22" s="905"/>
      <c r="H22" s="905"/>
      <c r="I22" s="905"/>
      <c r="J22" s="905"/>
      <c r="K22" s="905"/>
      <c r="L22" s="905"/>
      <c r="M22" s="905"/>
      <c r="N22" s="905"/>
      <c r="O22" s="905"/>
      <c r="P22" s="905"/>
      <c r="Q22" s="905"/>
      <c r="R22" s="905"/>
      <c r="S22" s="905"/>
      <c r="T22" s="905"/>
      <c r="U22" s="905"/>
      <c r="V22" s="905"/>
      <c r="W22" s="905"/>
    </row>
    <row r="23" spans="1:23" s="974" customFormat="1" ht="22.5" customHeight="1" x14ac:dyDescent="0.55000000000000004">
      <c r="A23" s="905" t="s">
        <v>1589</v>
      </c>
      <c r="B23" s="905"/>
      <c r="C23" s="905"/>
      <c r="D23" s="905"/>
      <c r="E23" s="905"/>
      <c r="F23" s="905"/>
      <c r="G23" s="905"/>
      <c r="H23" s="905"/>
      <c r="I23" s="905"/>
      <c r="J23" s="905"/>
      <c r="K23" s="905"/>
      <c r="L23" s="905"/>
      <c r="M23" s="905"/>
      <c r="N23" s="905"/>
      <c r="O23" s="905"/>
      <c r="P23" s="905"/>
      <c r="Q23" s="905"/>
      <c r="R23" s="905"/>
      <c r="S23" s="905"/>
      <c r="T23" s="905"/>
      <c r="U23" s="905"/>
      <c r="V23" s="905"/>
      <c r="W23" s="905"/>
    </row>
    <row r="24" spans="1:23" s="974" customFormat="1" ht="22.5" customHeight="1" x14ac:dyDescent="0.55000000000000004">
      <c r="A24" s="974" t="s">
        <v>1590</v>
      </c>
      <c r="B24" s="905"/>
      <c r="C24" s="905"/>
      <c r="D24" s="905"/>
      <c r="E24" s="905"/>
      <c r="F24" s="905"/>
      <c r="G24" s="905"/>
      <c r="H24" s="905"/>
      <c r="I24" s="905"/>
      <c r="J24" s="905"/>
      <c r="K24" s="905"/>
      <c r="L24" s="905"/>
      <c r="M24" s="905"/>
      <c r="N24" s="905"/>
      <c r="O24" s="905"/>
      <c r="P24" s="905"/>
      <c r="Q24" s="905"/>
      <c r="R24" s="905"/>
      <c r="S24" s="905"/>
      <c r="T24" s="905"/>
      <c r="U24" s="905"/>
      <c r="V24" s="905"/>
      <c r="W24" s="905"/>
    </row>
    <row r="25" spans="1:23" s="974" customFormat="1" ht="22.5" customHeight="1" x14ac:dyDescent="0.55000000000000004">
      <c r="A25" s="974" t="s">
        <v>2622</v>
      </c>
      <c r="B25" s="905"/>
      <c r="C25" s="905"/>
      <c r="D25" s="905"/>
      <c r="E25" s="905"/>
      <c r="F25" s="905"/>
      <c r="G25" s="905"/>
      <c r="H25" s="905"/>
      <c r="I25" s="905"/>
      <c r="J25" s="905"/>
      <c r="K25" s="905"/>
      <c r="L25" s="905"/>
      <c r="M25" s="905"/>
      <c r="N25" s="905"/>
      <c r="O25" s="905"/>
      <c r="P25" s="905"/>
      <c r="Q25" s="905"/>
      <c r="R25" s="905"/>
      <c r="S25" s="905"/>
      <c r="T25" s="905"/>
      <c r="U25" s="905"/>
      <c r="V25" s="905"/>
      <c r="W25" s="905"/>
    </row>
    <row r="26" spans="1:23" s="974" customFormat="1" ht="22.5" customHeight="1" x14ac:dyDescent="0.55000000000000004">
      <c r="A26" s="974" t="s">
        <v>1592</v>
      </c>
      <c r="B26" s="905"/>
      <c r="C26" s="905"/>
      <c r="D26" s="905"/>
      <c r="E26" s="905"/>
      <c r="F26" s="905"/>
      <c r="G26" s="905"/>
      <c r="H26" s="905"/>
      <c r="I26" s="905"/>
      <c r="J26" s="905"/>
      <c r="K26" s="905"/>
      <c r="L26" s="905"/>
      <c r="M26" s="905"/>
      <c r="N26" s="905"/>
      <c r="O26" s="905"/>
      <c r="P26" s="905"/>
      <c r="Q26" s="905"/>
      <c r="R26" s="905"/>
      <c r="S26" s="905"/>
      <c r="T26" s="905"/>
      <c r="U26" s="905"/>
      <c r="V26" s="905"/>
      <c r="W26" s="905"/>
    </row>
    <row r="27" spans="1:23" s="974" customFormat="1" ht="22.5" customHeight="1" x14ac:dyDescent="0.55000000000000004">
      <c r="A27" s="974" t="s">
        <v>1593</v>
      </c>
      <c r="B27" s="905"/>
      <c r="C27" s="905"/>
      <c r="D27" s="905"/>
      <c r="E27" s="905"/>
      <c r="F27" s="905"/>
      <c r="G27" s="905"/>
      <c r="H27" s="905"/>
      <c r="I27" s="905"/>
      <c r="J27" s="905"/>
      <c r="K27" s="905"/>
      <c r="L27" s="905"/>
      <c r="M27" s="905"/>
      <c r="N27" s="905"/>
      <c r="O27" s="905"/>
      <c r="P27" s="905"/>
      <c r="Q27" s="905"/>
      <c r="R27" s="905"/>
      <c r="S27" s="905"/>
      <c r="T27" s="905"/>
      <c r="U27" s="905"/>
      <c r="V27" s="905"/>
      <c r="W27" s="905"/>
    </row>
    <row r="28" spans="1:23" s="974" customFormat="1" ht="22.5" customHeight="1" x14ac:dyDescent="0.55000000000000004">
      <c r="A28" s="974" t="s">
        <v>1594</v>
      </c>
      <c r="B28" s="905"/>
      <c r="C28" s="905"/>
      <c r="D28" s="905"/>
      <c r="E28" s="905"/>
      <c r="F28" s="905"/>
      <c r="G28" s="905"/>
      <c r="H28" s="905"/>
      <c r="I28" s="905"/>
      <c r="J28" s="905"/>
      <c r="K28" s="905"/>
      <c r="L28" s="905"/>
      <c r="M28" s="905"/>
      <c r="N28" s="905"/>
      <c r="O28" s="905"/>
      <c r="P28" s="905"/>
      <c r="Q28" s="905"/>
      <c r="R28" s="905"/>
      <c r="S28" s="905"/>
      <c r="T28" s="905"/>
      <c r="U28" s="905"/>
      <c r="V28" s="905"/>
      <c r="W28" s="905"/>
    </row>
    <row r="29" spans="1:23" s="974" customFormat="1" ht="22.5" customHeight="1" x14ac:dyDescent="0.55000000000000004">
      <c r="A29" s="974" t="s">
        <v>1595</v>
      </c>
      <c r="B29" s="905"/>
      <c r="C29" s="905"/>
      <c r="D29" s="905"/>
      <c r="E29" s="905"/>
      <c r="F29" s="905"/>
      <c r="G29" s="905"/>
      <c r="H29" s="905"/>
      <c r="I29" s="905"/>
      <c r="J29" s="905"/>
      <c r="K29" s="905"/>
      <c r="L29" s="905"/>
      <c r="M29" s="905"/>
      <c r="N29" s="905"/>
      <c r="O29" s="905"/>
      <c r="P29" s="905"/>
      <c r="Q29" s="905"/>
      <c r="R29" s="905"/>
      <c r="S29" s="905"/>
      <c r="T29" s="905"/>
      <c r="U29" s="905"/>
      <c r="V29" s="905"/>
      <c r="W29" s="905"/>
    </row>
    <row r="30" spans="1:23" s="974" customFormat="1" ht="22.5" customHeight="1" x14ac:dyDescent="0.55000000000000004">
      <c r="A30" s="974" t="s">
        <v>1596</v>
      </c>
      <c r="B30" s="905"/>
      <c r="C30" s="905"/>
      <c r="D30" s="905"/>
      <c r="E30" s="905"/>
      <c r="F30" s="905"/>
      <c r="G30" s="905"/>
      <c r="H30" s="905"/>
      <c r="I30" s="905"/>
      <c r="J30" s="905"/>
      <c r="K30" s="905"/>
      <c r="L30" s="905"/>
      <c r="M30" s="905"/>
      <c r="N30" s="905"/>
      <c r="O30" s="905"/>
      <c r="P30" s="905"/>
      <c r="Q30" s="905"/>
      <c r="R30" s="905"/>
      <c r="S30" s="905"/>
      <c r="T30" s="905"/>
      <c r="U30" s="905"/>
      <c r="V30" s="905"/>
      <c r="W30" s="905"/>
    </row>
    <row r="31" spans="1:23" s="974" customFormat="1" ht="22.5" customHeight="1" x14ac:dyDescent="0.55000000000000004">
      <c r="A31" s="974" t="s">
        <v>1597</v>
      </c>
      <c r="B31" s="905"/>
      <c r="C31" s="905"/>
      <c r="D31" s="905"/>
      <c r="E31" s="905"/>
      <c r="F31" s="905"/>
      <c r="G31" s="905"/>
      <c r="H31" s="905"/>
      <c r="I31" s="905"/>
      <c r="J31" s="905"/>
      <c r="K31" s="905"/>
      <c r="L31" s="905"/>
      <c r="M31" s="905"/>
      <c r="N31" s="905"/>
      <c r="O31" s="905"/>
      <c r="P31" s="905"/>
      <c r="Q31" s="905"/>
      <c r="R31" s="905"/>
      <c r="S31" s="905"/>
      <c r="T31" s="905"/>
      <c r="U31" s="905"/>
      <c r="V31" s="905"/>
      <c r="W31" s="905"/>
    </row>
    <row r="32" spans="1:23" s="974" customFormat="1" ht="22.5" customHeight="1" x14ac:dyDescent="0.55000000000000004">
      <c r="A32" s="974" t="s">
        <v>1598</v>
      </c>
      <c r="B32" s="905"/>
      <c r="C32" s="905"/>
      <c r="D32" s="905"/>
      <c r="E32" s="905"/>
      <c r="F32" s="905"/>
      <c r="G32" s="905"/>
      <c r="H32" s="905"/>
      <c r="I32" s="905"/>
      <c r="J32" s="905"/>
      <c r="K32" s="905"/>
      <c r="L32" s="905"/>
      <c r="M32" s="905"/>
      <c r="N32" s="905"/>
      <c r="O32" s="905"/>
      <c r="P32" s="905"/>
      <c r="Q32" s="905"/>
      <c r="R32" s="905"/>
      <c r="S32" s="905"/>
      <c r="T32" s="905"/>
      <c r="U32" s="905"/>
      <c r="V32" s="905"/>
      <c r="W32" s="905"/>
    </row>
    <row r="33" spans="1:23" s="974" customFormat="1" ht="22.5" customHeight="1" x14ac:dyDescent="0.55000000000000004">
      <c r="A33" s="974" t="s">
        <v>1599</v>
      </c>
      <c r="B33" s="905"/>
      <c r="C33" s="905"/>
      <c r="D33" s="905"/>
      <c r="E33" s="905"/>
      <c r="F33" s="905"/>
      <c r="G33" s="905"/>
      <c r="H33" s="905"/>
      <c r="I33" s="905"/>
      <c r="J33" s="905"/>
      <c r="K33" s="905"/>
      <c r="L33" s="905"/>
      <c r="M33" s="905"/>
      <c r="N33" s="905"/>
      <c r="O33" s="905"/>
      <c r="P33" s="905"/>
      <c r="Q33" s="905"/>
      <c r="R33" s="905"/>
      <c r="S33" s="905"/>
      <c r="T33" s="905"/>
      <c r="U33" s="905"/>
      <c r="V33" s="905"/>
      <c r="W33" s="905"/>
    </row>
    <row r="34" spans="1:23" s="974" customFormat="1" ht="22.5" customHeight="1" x14ac:dyDescent="0.55000000000000004">
      <c r="A34" s="975" t="s">
        <v>1593</v>
      </c>
      <c r="B34" s="976"/>
      <c r="C34" s="976"/>
      <c r="D34" s="976"/>
      <c r="E34" s="976"/>
      <c r="F34" s="898"/>
      <c r="G34" s="898"/>
      <c r="H34" s="898"/>
      <c r="I34" s="898"/>
      <c r="J34" s="898"/>
      <c r="K34" s="898"/>
      <c r="L34" s="898"/>
      <c r="M34" s="898"/>
      <c r="N34" s="898"/>
    </row>
    <row r="35" spans="1:23" s="974" customFormat="1" ht="22.5" customHeight="1" x14ac:dyDescent="0.55000000000000004">
      <c r="A35" s="975" t="s">
        <v>1594</v>
      </c>
      <c r="B35" s="976"/>
      <c r="C35" s="976"/>
      <c r="D35" s="976"/>
      <c r="E35" s="976"/>
      <c r="F35" s="898"/>
      <c r="G35" s="898"/>
      <c r="H35" s="898"/>
      <c r="I35" s="898"/>
      <c r="J35" s="898"/>
      <c r="K35" s="898"/>
      <c r="L35" s="898"/>
      <c r="M35" s="898"/>
      <c r="N35" s="898"/>
    </row>
    <row r="36" spans="1:23" s="974" customFormat="1" ht="22.5" customHeight="1" x14ac:dyDescent="0.55000000000000004">
      <c r="A36" s="975" t="s">
        <v>2524</v>
      </c>
      <c r="B36" s="976"/>
      <c r="C36" s="976"/>
      <c r="D36" s="976"/>
      <c r="E36" s="976"/>
      <c r="F36" s="898"/>
      <c r="G36" s="898"/>
      <c r="H36" s="898"/>
      <c r="I36" s="898"/>
      <c r="J36" s="898"/>
      <c r="K36" s="898"/>
      <c r="L36" s="898"/>
      <c r="M36" s="898"/>
      <c r="N36" s="898"/>
    </row>
    <row r="69" spans="1:14" s="213" customFormat="1" ht="21" customHeight="1" x14ac:dyDescent="0.6">
      <c r="A69" s="375"/>
      <c r="B69" s="376"/>
      <c r="C69" s="376"/>
      <c r="D69" s="376"/>
      <c r="E69" s="381"/>
      <c r="F69" s="257"/>
      <c r="G69" s="257"/>
      <c r="H69" s="257"/>
      <c r="I69" s="257"/>
      <c r="J69" s="378"/>
      <c r="K69" s="378"/>
      <c r="L69" s="378"/>
      <c r="M69" s="378"/>
      <c r="N69" s="378"/>
    </row>
    <row r="70" spans="1:14" s="213" customFormat="1" ht="21" customHeight="1" x14ac:dyDescent="0.6">
      <c r="A70" s="375"/>
      <c r="B70" s="376"/>
      <c r="C70" s="376"/>
      <c r="D70" s="376"/>
      <c r="E70" s="381"/>
      <c r="F70" s="257"/>
      <c r="G70" s="257"/>
      <c r="H70" s="257"/>
      <c r="I70" s="257"/>
      <c r="J70" s="378"/>
      <c r="K70" s="378"/>
      <c r="L70" s="378"/>
      <c r="M70" s="378"/>
      <c r="N70" s="378"/>
    </row>
    <row r="71" spans="1:14" s="213" customFormat="1" ht="21" customHeight="1" x14ac:dyDescent="0.6">
      <c r="A71" s="375"/>
      <c r="B71" s="376"/>
      <c r="C71" s="376"/>
      <c r="D71" s="376"/>
      <c r="E71" s="381"/>
      <c r="F71" s="257"/>
      <c r="G71" s="257"/>
      <c r="H71" s="257"/>
      <c r="I71" s="257"/>
      <c r="J71" s="378"/>
      <c r="K71" s="378"/>
      <c r="L71" s="378"/>
      <c r="M71" s="378"/>
      <c r="N71" s="378"/>
    </row>
    <row r="72" spans="1:14" s="213" customFormat="1" ht="21" customHeight="1" x14ac:dyDescent="0.6">
      <c r="A72" s="375"/>
      <c r="B72" s="376"/>
      <c r="C72" s="376"/>
      <c r="D72" s="376"/>
      <c r="E72" s="381"/>
      <c r="F72" s="257"/>
      <c r="G72" s="257"/>
      <c r="H72" s="257"/>
      <c r="I72" s="257"/>
      <c r="J72" s="378"/>
      <c r="K72" s="378"/>
      <c r="L72" s="378"/>
      <c r="M72" s="378"/>
      <c r="N72" s="378"/>
    </row>
    <row r="73" spans="1:14" s="213" customFormat="1" ht="21" customHeight="1" x14ac:dyDescent="0.6">
      <c r="A73" s="375"/>
      <c r="B73" s="376"/>
      <c r="C73" s="376"/>
      <c r="D73" s="376"/>
      <c r="E73" s="381"/>
      <c r="F73" s="257"/>
      <c r="G73" s="257"/>
      <c r="H73" s="257"/>
      <c r="I73" s="257"/>
      <c r="J73" s="378"/>
      <c r="K73" s="378"/>
      <c r="L73" s="378"/>
      <c r="M73" s="378"/>
      <c r="N73" s="378"/>
    </row>
    <row r="74" spans="1:14" s="213" customFormat="1" ht="21" customHeight="1" x14ac:dyDescent="0.6">
      <c r="A74" s="375"/>
      <c r="B74" s="376"/>
      <c r="C74" s="376"/>
      <c r="D74" s="376"/>
      <c r="E74" s="381"/>
      <c r="F74" s="257"/>
      <c r="G74" s="257"/>
      <c r="H74" s="257"/>
      <c r="I74" s="257"/>
      <c r="J74" s="378"/>
      <c r="K74" s="378"/>
      <c r="L74" s="378"/>
      <c r="M74" s="378"/>
      <c r="N74" s="378"/>
    </row>
    <row r="75" spans="1:14" s="213" customFormat="1" ht="21" customHeight="1" x14ac:dyDescent="0.6">
      <c r="A75" s="375"/>
      <c r="B75" s="376"/>
      <c r="C75" s="376"/>
      <c r="D75" s="376"/>
      <c r="E75" s="381"/>
      <c r="F75" s="257"/>
      <c r="G75" s="257"/>
      <c r="H75" s="257"/>
      <c r="I75" s="257"/>
      <c r="J75" s="378"/>
      <c r="K75" s="378"/>
      <c r="L75" s="378"/>
      <c r="M75" s="378"/>
      <c r="N75" s="378"/>
    </row>
    <row r="76" spans="1:14" s="213" customFormat="1" ht="21" customHeight="1" x14ac:dyDescent="0.6">
      <c r="A76" s="375"/>
      <c r="B76" s="376"/>
      <c r="C76" s="376"/>
      <c r="D76" s="376"/>
      <c r="E76" s="381"/>
      <c r="F76" s="257"/>
      <c r="G76" s="257"/>
      <c r="H76" s="257"/>
      <c r="I76" s="257"/>
      <c r="J76" s="378"/>
      <c r="K76" s="378"/>
      <c r="L76" s="378"/>
      <c r="M76" s="378"/>
      <c r="N76" s="378"/>
    </row>
    <row r="77" spans="1:14" s="213" customFormat="1" ht="21" customHeight="1" x14ac:dyDescent="0.6">
      <c r="A77" s="375"/>
      <c r="B77" s="376"/>
      <c r="C77" s="376"/>
      <c r="D77" s="376"/>
      <c r="E77" s="381"/>
      <c r="F77" s="257"/>
      <c r="G77" s="257"/>
      <c r="H77" s="257"/>
      <c r="I77" s="257"/>
      <c r="J77" s="378"/>
      <c r="K77" s="378"/>
      <c r="L77" s="378"/>
      <c r="M77" s="378"/>
      <c r="N77" s="378"/>
    </row>
    <row r="78" spans="1:14" s="213" customFormat="1" ht="21" customHeight="1" x14ac:dyDescent="0.6">
      <c r="A78" s="375"/>
      <c r="B78" s="376"/>
      <c r="C78" s="376"/>
      <c r="D78" s="376"/>
      <c r="E78" s="381"/>
      <c r="F78" s="257"/>
      <c r="G78" s="257"/>
      <c r="H78" s="257"/>
      <c r="I78" s="257"/>
      <c r="J78" s="378"/>
      <c r="K78" s="378"/>
      <c r="L78" s="378"/>
      <c r="M78" s="378"/>
      <c r="N78" s="378"/>
    </row>
    <row r="79" spans="1:14" s="213" customFormat="1" ht="21" customHeight="1" x14ac:dyDescent="0.6">
      <c r="A79" s="375"/>
      <c r="B79" s="376"/>
      <c r="C79" s="376"/>
      <c r="D79" s="376"/>
      <c r="E79" s="381"/>
      <c r="F79" s="257"/>
      <c r="G79" s="257"/>
      <c r="H79" s="257"/>
      <c r="I79" s="257"/>
      <c r="J79" s="378"/>
      <c r="K79" s="378"/>
      <c r="L79" s="378"/>
      <c r="M79" s="378"/>
      <c r="N79" s="378"/>
    </row>
    <row r="80" spans="1:14" s="213" customFormat="1" ht="21" customHeight="1" x14ac:dyDescent="0.6">
      <c r="A80" s="375"/>
      <c r="B80" s="376"/>
      <c r="C80" s="376"/>
      <c r="D80" s="376"/>
      <c r="E80" s="381"/>
      <c r="F80" s="257"/>
      <c r="G80" s="257"/>
      <c r="H80" s="257"/>
      <c r="I80" s="257"/>
      <c r="J80" s="378"/>
      <c r="K80" s="378"/>
      <c r="L80" s="378"/>
      <c r="M80" s="378"/>
      <c r="N80" s="378"/>
    </row>
    <row r="81" spans="1:14" s="213" customFormat="1" ht="21" customHeight="1" x14ac:dyDescent="0.6">
      <c r="A81" s="375"/>
      <c r="B81" s="376"/>
      <c r="C81" s="376"/>
      <c r="D81" s="376"/>
      <c r="E81" s="381"/>
      <c r="F81" s="257"/>
      <c r="G81" s="257"/>
      <c r="H81" s="257"/>
      <c r="I81" s="257"/>
      <c r="J81" s="378"/>
      <c r="K81" s="378"/>
      <c r="L81" s="378"/>
      <c r="M81" s="378"/>
      <c r="N81" s="378"/>
    </row>
    <row r="82" spans="1:14" s="213" customFormat="1" ht="21" customHeight="1" x14ac:dyDescent="0.6">
      <c r="A82" s="375"/>
      <c r="B82" s="376"/>
      <c r="C82" s="376"/>
      <c r="D82" s="376"/>
      <c r="E82" s="381"/>
      <c r="F82" s="257"/>
      <c r="G82" s="257"/>
      <c r="H82" s="257"/>
      <c r="I82" s="257"/>
      <c r="J82" s="378"/>
      <c r="K82" s="378"/>
      <c r="L82" s="378"/>
      <c r="M82" s="378"/>
      <c r="N82" s="378"/>
    </row>
    <row r="83" spans="1:14" s="213" customFormat="1" ht="21" customHeight="1" x14ac:dyDescent="0.6">
      <c r="A83" s="375"/>
      <c r="B83" s="376"/>
      <c r="C83" s="376"/>
      <c r="D83" s="376"/>
      <c r="E83" s="381"/>
      <c r="F83" s="257"/>
      <c r="G83" s="257"/>
      <c r="H83" s="257"/>
      <c r="I83" s="257"/>
      <c r="J83" s="378"/>
      <c r="K83" s="378"/>
      <c r="L83" s="378"/>
      <c r="M83" s="378"/>
      <c r="N83" s="378"/>
    </row>
    <row r="84" spans="1:14" s="213" customFormat="1" ht="21" customHeight="1" x14ac:dyDescent="0.6">
      <c r="A84" s="375"/>
      <c r="B84" s="376"/>
      <c r="C84" s="376"/>
      <c r="D84" s="376"/>
      <c r="E84" s="381"/>
      <c r="F84" s="257"/>
      <c r="G84" s="257"/>
      <c r="H84" s="257"/>
      <c r="I84" s="257"/>
      <c r="J84" s="378"/>
      <c r="K84" s="378"/>
      <c r="L84" s="378"/>
      <c r="M84" s="378"/>
      <c r="N84" s="378"/>
    </row>
    <row r="85" spans="1:14" s="213" customFormat="1" ht="21" customHeight="1" x14ac:dyDescent="0.6">
      <c r="A85" s="375"/>
      <c r="B85" s="376"/>
      <c r="C85" s="376"/>
      <c r="D85" s="376"/>
      <c r="E85" s="381"/>
      <c r="F85" s="257"/>
      <c r="G85" s="257"/>
      <c r="H85" s="257"/>
      <c r="I85" s="257"/>
      <c r="J85" s="378"/>
      <c r="K85" s="378"/>
      <c r="L85" s="378"/>
      <c r="M85" s="378"/>
      <c r="N85" s="378"/>
    </row>
    <row r="86" spans="1:14" s="213" customFormat="1" ht="21" customHeight="1" x14ac:dyDescent="0.6">
      <c r="A86" s="375"/>
      <c r="B86" s="376"/>
      <c r="C86" s="376"/>
      <c r="D86" s="376"/>
      <c r="E86" s="381"/>
      <c r="F86" s="257"/>
      <c r="G86" s="257"/>
      <c r="H86" s="257"/>
      <c r="I86" s="257"/>
      <c r="J86" s="378"/>
      <c r="K86" s="378"/>
      <c r="L86" s="378"/>
      <c r="M86" s="378"/>
      <c r="N86" s="378"/>
    </row>
    <row r="87" spans="1:14" s="213" customFormat="1" ht="21" customHeight="1" x14ac:dyDescent="0.6">
      <c r="A87" s="375"/>
      <c r="B87" s="376"/>
      <c r="C87" s="376"/>
      <c r="D87" s="376"/>
      <c r="E87" s="381"/>
      <c r="F87" s="257"/>
      <c r="G87" s="257"/>
      <c r="H87" s="257"/>
      <c r="I87" s="257"/>
      <c r="J87" s="378"/>
      <c r="K87" s="378"/>
      <c r="L87" s="378"/>
      <c r="M87" s="378"/>
      <c r="N87" s="378"/>
    </row>
    <row r="88" spans="1:14" s="213" customFormat="1" ht="21" customHeight="1" x14ac:dyDescent="0.6">
      <c r="A88" s="375"/>
      <c r="B88" s="376"/>
      <c r="C88" s="376"/>
      <c r="D88" s="376"/>
      <c r="E88" s="381"/>
      <c r="F88" s="257"/>
      <c r="G88" s="257"/>
      <c r="H88" s="257"/>
      <c r="I88" s="257"/>
      <c r="J88" s="378"/>
      <c r="K88" s="378"/>
      <c r="L88" s="378"/>
      <c r="M88" s="378"/>
      <c r="N88" s="378"/>
    </row>
    <row r="89" spans="1:14" s="213" customFormat="1" ht="21" customHeight="1" x14ac:dyDescent="0.6">
      <c r="A89" s="375"/>
      <c r="B89" s="376"/>
      <c r="C89" s="376"/>
      <c r="D89" s="376"/>
      <c r="E89" s="381"/>
      <c r="F89" s="257"/>
      <c r="G89" s="257"/>
      <c r="H89" s="257"/>
      <c r="I89" s="257"/>
      <c r="J89" s="378"/>
      <c r="K89" s="378"/>
      <c r="L89" s="378"/>
      <c r="M89" s="378"/>
      <c r="N89" s="378"/>
    </row>
    <row r="90" spans="1:14" s="213" customFormat="1" ht="21" customHeight="1" x14ac:dyDescent="0.6">
      <c r="A90" s="375"/>
      <c r="B90" s="376"/>
      <c r="C90" s="376"/>
      <c r="D90" s="376"/>
      <c r="E90" s="381"/>
      <c r="F90" s="257"/>
      <c r="G90" s="257"/>
      <c r="H90" s="257"/>
      <c r="I90" s="257"/>
      <c r="J90" s="378"/>
      <c r="K90" s="378"/>
      <c r="L90" s="378"/>
      <c r="M90" s="378"/>
      <c r="N90" s="378"/>
    </row>
    <row r="91" spans="1:14" s="213" customFormat="1" ht="21" customHeight="1" x14ac:dyDescent="0.6">
      <c r="A91" s="375"/>
      <c r="B91" s="376"/>
      <c r="C91" s="376"/>
      <c r="D91" s="376"/>
      <c r="E91" s="381"/>
      <c r="F91" s="257"/>
      <c r="G91" s="257"/>
      <c r="H91" s="257"/>
      <c r="I91" s="257"/>
      <c r="J91" s="378"/>
      <c r="K91" s="378"/>
      <c r="L91" s="378"/>
      <c r="M91" s="378"/>
      <c r="N91" s="378"/>
    </row>
    <row r="92" spans="1:14" s="213" customFormat="1" ht="21" customHeight="1" x14ac:dyDescent="0.6">
      <c r="A92" s="375"/>
      <c r="B92" s="376"/>
      <c r="C92" s="376"/>
      <c r="D92" s="376"/>
      <c r="E92" s="381"/>
      <c r="F92" s="257"/>
      <c r="G92" s="257"/>
      <c r="H92" s="257"/>
      <c r="I92" s="257"/>
      <c r="J92" s="378"/>
      <c r="K92" s="378"/>
      <c r="L92" s="378"/>
      <c r="M92" s="378"/>
      <c r="N92" s="378"/>
    </row>
    <row r="93" spans="1:14" ht="21" customHeight="1" x14ac:dyDescent="0.25">
      <c r="A93" s="719"/>
      <c r="B93" s="387"/>
      <c r="C93" s="387"/>
      <c r="D93" s="387"/>
      <c r="E93" s="388"/>
      <c r="F93" s="283"/>
      <c r="G93" s="283"/>
      <c r="H93" s="283"/>
      <c r="I93" s="283"/>
      <c r="J93" s="391"/>
      <c r="K93" s="391"/>
      <c r="L93" s="391"/>
      <c r="M93" s="391"/>
      <c r="N93" s="391"/>
    </row>
    <row r="94" spans="1:14" ht="21" customHeight="1" x14ac:dyDescent="0.25">
      <c r="A94" s="719"/>
      <c r="B94" s="387"/>
      <c r="C94" s="387"/>
      <c r="D94" s="387"/>
      <c r="E94" s="388"/>
      <c r="F94" s="283"/>
      <c r="G94" s="283"/>
      <c r="H94" s="283"/>
      <c r="I94" s="283"/>
      <c r="J94" s="391"/>
      <c r="K94" s="391"/>
      <c r="L94" s="391"/>
      <c r="M94" s="391"/>
      <c r="N94" s="391"/>
    </row>
    <row r="95" spans="1:14" ht="21" customHeight="1" x14ac:dyDescent="0.25">
      <c r="A95" s="719"/>
      <c r="B95" s="387"/>
      <c r="C95" s="387"/>
      <c r="D95" s="387"/>
      <c r="E95" s="388"/>
      <c r="F95" s="283"/>
      <c r="G95" s="283"/>
      <c r="H95" s="283"/>
      <c r="I95" s="283"/>
      <c r="J95" s="391"/>
      <c r="K95" s="391"/>
      <c r="L95" s="391"/>
      <c r="M95" s="391"/>
      <c r="N95" s="391"/>
    </row>
    <row r="96" spans="1:14" ht="21" customHeight="1" x14ac:dyDescent="0.25">
      <c r="A96" s="719"/>
      <c r="B96" s="387"/>
      <c r="C96" s="387"/>
      <c r="D96" s="387"/>
      <c r="E96" s="388"/>
      <c r="F96" s="283"/>
      <c r="G96" s="283"/>
      <c r="H96" s="283"/>
      <c r="I96" s="283"/>
      <c r="J96" s="391"/>
      <c r="K96" s="391"/>
      <c r="L96" s="391"/>
      <c r="M96" s="391"/>
      <c r="N96" s="391"/>
    </row>
    <row r="97" spans="1:23" ht="15" x14ac:dyDescent="0.25"/>
    <row r="98" spans="1:23" ht="15" x14ac:dyDescent="0.25"/>
    <row r="99" spans="1:23" ht="15" x14ac:dyDescent="0.25"/>
    <row r="100" spans="1:23" ht="15" x14ac:dyDescent="0.25"/>
    <row r="101" spans="1:23" ht="15" x14ac:dyDescent="0.25"/>
    <row r="102" spans="1:23" ht="15" x14ac:dyDescent="0.25"/>
    <row r="103" spans="1:23" ht="15" x14ac:dyDescent="0.25"/>
    <row r="104" spans="1:23" ht="15" x14ac:dyDescent="0.25"/>
    <row r="105" spans="1:23" ht="15" x14ac:dyDescent="0.25"/>
    <row r="106" spans="1:23" ht="15" x14ac:dyDescent="0.25"/>
    <row r="107" spans="1:23" ht="15" x14ac:dyDescent="0.25"/>
    <row r="108" spans="1:23" ht="15" x14ac:dyDescent="0.25"/>
    <row r="109" spans="1:23" ht="15" x14ac:dyDescent="0.25"/>
    <row r="110" spans="1:23" s="235" customFormat="1" ht="15" x14ac:dyDescent="0.25">
      <c r="A110" s="291"/>
      <c r="E110" s="282"/>
      <c r="G110" s="282"/>
      <c r="H110" s="282"/>
      <c r="I110" s="282"/>
      <c r="K110" s="216"/>
      <c r="L110" s="216"/>
      <c r="M110" s="216"/>
      <c r="N110" s="216"/>
      <c r="O110" s="216"/>
      <c r="P110" s="216"/>
      <c r="Q110" s="216"/>
      <c r="R110" s="216"/>
      <c r="S110" s="216"/>
      <c r="T110" s="216"/>
      <c r="U110" s="216"/>
      <c r="V110" s="216"/>
      <c r="W110" s="216"/>
    </row>
  </sheetData>
  <mergeCells count="3">
    <mergeCell ref="A1:J1"/>
    <mergeCell ref="A2:J2"/>
    <mergeCell ref="A3:J3"/>
  </mergeCells>
  <printOptions horizontalCentered="1"/>
  <pageMargins left="0.51181102362204722" right="0.70866141732283472" top="0.74803149606299213" bottom="0.55118110236220474" header="0.31496062992125984" footer="0.31496062992125984"/>
  <pageSetup paperSize="9" scale="98" orientation="portrait" r:id="rId1"/>
  <headerFooter>
    <oddFooter>&amp;C&amp;"B Nazanin,Regular"&amp;A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EDE59-02CF-492C-9156-78D6974F19D8}">
  <sheetPr>
    <tabColor rgb="FF66FF66"/>
    <pageSetUpPr fitToPage="1"/>
  </sheetPr>
  <dimension ref="A1:W154"/>
  <sheetViews>
    <sheetView rightToLeft="1" tabSelected="1" view="pageBreakPreview" topLeftCell="A16" zoomScaleNormal="70" zoomScaleSheetLayoutView="100" zoomScalePageLayoutView="70" workbookViewId="0">
      <selection activeCell="J22" sqref="J22"/>
    </sheetView>
  </sheetViews>
  <sheetFormatPr defaultColWidth="8.7109375" defaultRowHeight="150" customHeight="1" x14ac:dyDescent="0.25"/>
  <cols>
    <col min="1" max="1" width="35.140625" style="235" customWidth="1"/>
    <col min="2" max="2" width="17.28515625" style="235" customWidth="1"/>
    <col min="3" max="3" width="0.85546875" style="235" customWidth="1"/>
    <col min="4" max="4" width="17.42578125" style="282" customWidth="1"/>
    <col min="5" max="5" width="0.85546875" style="235" customWidth="1"/>
    <col min="6" max="6" width="23" style="282" customWidth="1"/>
    <col min="7" max="7" width="0.7109375" style="282" customWidth="1"/>
    <col min="8" max="8" width="17.7109375" style="282" customWidth="1"/>
    <col min="9" max="9" width="25.5703125" style="235" customWidth="1"/>
    <col min="10" max="16384" width="8.7109375" style="216"/>
  </cols>
  <sheetData>
    <row r="1" spans="1:14" s="206" customFormat="1" ht="19.5" customHeight="1" x14ac:dyDescent="0.25">
      <c r="A1" s="1240" t="str">
        <f>'[11]1'!A1:H1</f>
        <v>شرکت پالایش میعانات گازی آدیش جنوبی (سهامي خاص) - در مرحله قبل از بهره برداری</v>
      </c>
      <c r="B1" s="1240"/>
      <c r="C1" s="1240"/>
      <c r="D1" s="1240"/>
      <c r="E1" s="1240"/>
      <c r="F1" s="1240"/>
      <c r="G1" s="243"/>
      <c r="H1" s="243"/>
      <c r="I1" s="243"/>
      <c r="J1" s="243"/>
    </row>
    <row r="2" spans="1:14" s="206" customFormat="1" ht="19.5" customHeight="1" x14ac:dyDescent="0.25">
      <c r="A2" s="1240" t="str">
        <f>'[11]5'!A2:H2</f>
        <v xml:space="preserve">یادداشت های توضیحی صورت های مالی </v>
      </c>
      <c r="B2" s="1240"/>
      <c r="C2" s="1240"/>
      <c r="D2" s="1240"/>
      <c r="E2" s="1240"/>
      <c r="F2" s="1240"/>
      <c r="G2" s="243"/>
      <c r="H2" s="243"/>
      <c r="I2" s="243"/>
      <c r="J2" s="243"/>
    </row>
    <row r="3" spans="1:14" s="206" customFormat="1" ht="19.5" customHeight="1" x14ac:dyDescent="0.25">
      <c r="A3" s="1240" t="str">
        <f>'[11]5'!A3:H3</f>
        <v>سال مالی منتهی به 29 اسفندماه 1400</v>
      </c>
      <c r="B3" s="1240"/>
      <c r="C3" s="1240"/>
      <c r="D3" s="1240"/>
      <c r="E3" s="1240"/>
      <c r="F3" s="1240"/>
      <c r="G3" s="243"/>
      <c r="H3" s="243"/>
      <c r="I3" s="243"/>
      <c r="J3" s="243"/>
    </row>
    <row r="4" spans="1:14" s="206" customFormat="1" ht="19.5" customHeight="1" x14ac:dyDescent="0.25">
      <c r="A4" s="320"/>
      <c r="B4" s="320"/>
      <c r="C4" s="320"/>
      <c r="D4" s="320"/>
      <c r="E4" s="320"/>
      <c r="F4" s="320"/>
      <c r="G4" s="243"/>
      <c r="H4" s="243"/>
      <c r="I4" s="243"/>
      <c r="J4" s="243"/>
    </row>
    <row r="5" spans="1:14" s="206" customFormat="1" ht="27" customHeight="1" x14ac:dyDescent="0.7">
      <c r="A5" s="392" t="s">
        <v>2561</v>
      </c>
      <c r="B5" s="320"/>
      <c r="C5" s="320"/>
      <c r="D5" s="320"/>
      <c r="E5" s="320"/>
      <c r="F5" s="320"/>
      <c r="G5" s="320"/>
      <c r="H5" s="320"/>
      <c r="I5" s="320"/>
      <c r="J5" s="243"/>
    </row>
    <row r="6" spans="1:14" s="206" customFormat="1" ht="19.5" customHeight="1" x14ac:dyDescent="0.25">
      <c r="A6" s="320"/>
      <c r="B6" s="320"/>
      <c r="C6" s="320"/>
      <c r="D6" s="320"/>
      <c r="E6" s="320"/>
      <c r="F6" s="320"/>
      <c r="G6" s="320"/>
      <c r="H6" s="320"/>
      <c r="I6" s="320"/>
      <c r="J6" s="243"/>
    </row>
    <row r="7" spans="1:14" s="974" customFormat="1" ht="24" customHeight="1" x14ac:dyDescent="0.55000000000000004">
      <c r="A7" s="975" t="s">
        <v>2525</v>
      </c>
      <c r="B7" s="976"/>
      <c r="C7" s="976"/>
      <c r="D7" s="976"/>
      <c r="E7" s="976"/>
      <c r="F7" s="898"/>
      <c r="G7" s="898"/>
      <c r="H7" s="898"/>
      <c r="I7" s="898"/>
      <c r="J7" s="898"/>
      <c r="K7" s="898"/>
      <c r="L7" s="898"/>
      <c r="M7" s="898"/>
      <c r="N7" s="898"/>
    </row>
    <row r="8" spans="1:14" s="974" customFormat="1" ht="24" customHeight="1" x14ac:dyDescent="0.55000000000000004">
      <c r="A8" s="977" t="s">
        <v>1597</v>
      </c>
      <c r="B8" s="976"/>
      <c r="C8" s="976"/>
      <c r="D8" s="976"/>
      <c r="E8" s="976"/>
      <c r="F8" s="898"/>
      <c r="G8" s="898"/>
      <c r="H8" s="898"/>
      <c r="I8" s="898"/>
      <c r="J8" s="898"/>
      <c r="K8" s="898"/>
      <c r="L8" s="898"/>
      <c r="M8" s="898"/>
      <c r="N8" s="898"/>
    </row>
    <row r="9" spans="1:14" s="974" customFormat="1" ht="24" customHeight="1" x14ac:dyDescent="0.55000000000000004">
      <c r="A9" s="977" t="s">
        <v>2526</v>
      </c>
      <c r="B9" s="976"/>
      <c r="C9" s="976"/>
      <c r="D9" s="976"/>
      <c r="E9" s="976"/>
      <c r="F9" s="898"/>
      <c r="G9" s="898"/>
      <c r="H9" s="898"/>
      <c r="I9" s="898"/>
      <c r="J9" s="898"/>
      <c r="K9" s="898"/>
      <c r="L9" s="898"/>
      <c r="M9" s="898"/>
      <c r="N9" s="898"/>
    </row>
    <row r="10" spans="1:14" s="974" customFormat="1" ht="24" customHeight="1" x14ac:dyDescent="0.55000000000000004">
      <c r="A10" s="977" t="s">
        <v>2527</v>
      </c>
      <c r="B10" s="976"/>
      <c r="C10" s="976"/>
      <c r="D10" s="976"/>
      <c r="E10" s="976"/>
      <c r="F10" s="898"/>
      <c r="G10" s="898"/>
      <c r="H10" s="898"/>
      <c r="I10" s="898"/>
      <c r="J10" s="898"/>
      <c r="K10" s="898"/>
      <c r="L10" s="898"/>
      <c r="M10" s="898"/>
      <c r="N10" s="898"/>
    </row>
    <row r="11" spans="1:14" s="974" customFormat="1" ht="24" customHeight="1" x14ac:dyDescent="0.55000000000000004">
      <c r="A11" s="977" t="s">
        <v>2528</v>
      </c>
      <c r="B11" s="976"/>
      <c r="C11" s="976"/>
      <c r="D11" s="976"/>
      <c r="E11" s="976"/>
      <c r="F11" s="898"/>
      <c r="G11" s="898"/>
      <c r="H11" s="898"/>
      <c r="I11" s="898"/>
      <c r="J11" s="898"/>
      <c r="K11" s="898"/>
      <c r="L11" s="898"/>
      <c r="M11" s="898"/>
      <c r="N11" s="898"/>
    </row>
    <row r="12" spans="1:14" s="974" customFormat="1" ht="22.5" customHeight="1" x14ac:dyDescent="0.55000000000000004">
      <c r="A12" s="975" t="s">
        <v>2529</v>
      </c>
      <c r="B12" s="976"/>
      <c r="C12" s="976"/>
      <c r="D12" s="976"/>
      <c r="E12" s="976"/>
      <c r="F12" s="898"/>
      <c r="G12" s="898"/>
      <c r="H12" s="898"/>
      <c r="I12" s="898"/>
      <c r="J12" s="898"/>
      <c r="K12" s="898"/>
      <c r="L12" s="898"/>
      <c r="M12" s="898"/>
      <c r="N12" s="898"/>
    </row>
    <row r="13" spans="1:14" s="974" customFormat="1" ht="22.5" customHeight="1" x14ac:dyDescent="0.55000000000000004">
      <c r="A13" s="975" t="s">
        <v>2530</v>
      </c>
      <c r="B13" s="976"/>
      <c r="C13" s="976"/>
      <c r="D13" s="976"/>
      <c r="E13" s="976"/>
      <c r="F13" s="898"/>
      <c r="G13" s="898"/>
      <c r="H13" s="898"/>
      <c r="I13" s="898"/>
      <c r="J13" s="898"/>
      <c r="K13" s="898"/>
      <c r="L13" s="898"/>
      <c r="M13" s="898"/>
      <c r="N13" s="898"/>
    </row>
    <row r="14" spans="1:14" s="974" customFormat="1" ht="22.5" customHeight="1" x14ac:dyDescent="0.55000000000000004">
      <c r="A14" s="975" t="s">
        <v>2531</v>
      </c>
      <c r="B14" s="976"/>
      <c r="C14" s="976"/>
      <c r="D14" s="976"/>
      <c r="E14" s="976"/>
      <c r="F14" s="898"/>
      <c r="G14" s="898"/>
      <c r="H14" s="898"/>
      <c r="I14" s="898"/>
      <c r="J14" s="898"/>
      <c r="K14" s="898"/>
      <c r="L14" s="898"/>
      <c r="M14" s="898"/>
      <c r="N14" s="898"/>
    </row>
    <row r="15" spans="1:14" s="974" customFormat="1" ht="22.5" customHeight="1" x14ac:dyDescent="0.55000000000000004">
      <c r="A15" s="975" t="s">
        <v>2532</v>
      </c>
      <c r="B15" s="976"/>
      <c r="C15" s="976"/>
      <c r="D15" s="976"/>
      <c r="E15" s="976"/>
      <c r="F15" s="898"/>
      <c r="G15" s="898"/>
      <c r="H15" s="898"/>
      <c r="I15" s="898"/>
      <c r="J15" s="898"/>
      <c r="K15" s="898"/>
      <c r="L15" s="898"/>
      <c r="M15" s="898"/>
      <c r="N15" s="898"/>
    </row>
    <row r="16" spans="1:14" s="974" customFormat="1" ht="22.5" customHeight="1" x14ac:dyDescent="0.55000000000000004">
      <c r="A16" s="975" t="s">
        <v>1590</v>
      </c>
      <c r="B16" s="976"/>
      <c r="C16" s="976"/>
      <c r="D16" s="976"/>
      <c r="E16" s="976"/>
      <c r="F16" s="898"/>
      <c r="G16" s="898"/>
      <c r="H16" s="898"/>
      <c r="I16" s="898"/>
      <c r="J16" s="898"/>
      <c r="K16" s="898"/>
      <c r="L16" s="898"/>
      <c r="M16" s="898"/>
      <c r="N16" s="898"/>
    </row>
    <row r="17" spans="1:14" s="974" customFormat="1" ht="22.5" customHeight="1" x14ac:dyDescent="0.55000000000000004">
      <c r="A17" s="975" t="s">
        <v>1591</v>
      </c>
      <c r="B17" s="976"/>
      <c r="C17" s="976"/>
      <c r="D17" s="976"/>
      <c r="E17" s="976"/>
      <c r="F17" s="898"/>
      <c r="G17" s="898"/>
      <c r="H17" s="898"/>
      <c r="I17" s="898"/>
      <c r="J17" s="898"/>
      <c r="K17" s="898"/>
      <c r="L17" s="898"/>
      <c r="M17" s="898"/>
      <c r="N17" s="898"/>
    </row>
    <row r="18" spans="1:14" s="974" customFormat="1" ht="22.5" customHeight="1" x14ac:dyDescent="0.55000000000000004">
      <c r="A18" s="975" t="s">
        <v>1592</v>
      </c>
      <c r="B18" s="976"/>
      <c r="C18" s="976"/>
      <c r="D18" s="976"/>
      <c r="E18" s="976"/>
      <c r="F18" s="898"/>
      <c r="G18" s="898"/>
      <c r="H18" s="898"/>
      <c r="I18" s="898"/>
      <c r="J18" s="898"/>
      <c r="K18" s="898"/>
      <c r="L18" s="898"/>
      <c r="M18" s="898"/>
      <c r="N18" s="898"/>
    </row>
    <row r="19" spans="1:14" s="974" customFormat="1" ht="22.5" customHeight="1" x14ac:dyDescent="0.55000000000000004">
      <c r="A19" s="975" t="s">
        <v>2533</v>
      </c>
      <c r="B19" s="976"/>
      <c r="C19" s="976"/>
      <c r="D19" s="976"/>
      <c r="E19" s="976"/>
      <c r="F19" s="898"/>
      <c r="G19" s="898"/>
      <c r="H19" s="898"/>
      <c r="I19" s="898"/>
      <c r="J19" s="898"/>
      <c r="K19" s="898"/>
      <c r="L19" s="898"/>
      <c r="M19" s="898"/>
      <c r="N19" s="898"/>
    </row>
    <row r="20" spans="1:14" s="974" customFormat="1" ht="22.5" customHeight="1" x14ac:dyDescent="0.55000000000000004">
      <c r="A20" s="975" t="s">
        <v>2534</v>
      </c>
      <c r="B20" s="976"/>
      <c r="C20" s="976"/>
      <c r="D20" s="976"/>
      <c r="E20" s="976"/>
      <c r="F20" s="898"/>
      <c r="G20" s="898"/>
      <c r="H20" s="898"/>
      <c r="I20" s="898"/>
      <c r="J20" s="898"/>
      <c r="K20" s="898"/>
      <c r="L20" s="898"/>
      <c r="M20" s="898"/>
      <c r="N20" s="898"/>
    </row>
    <row r="21" spans="1:14" s="974" customFormat="1" ht="22.5" customHeight="1" x14ac:dyDescent="0.55000000000000004">
      <c r="A21" s="975" t="s">
        <v>2535</v>
      </c>
      <c r="B21" s="976"/>
      <c r="C21" s="976"/>
      <c r="D21" s="976"/>
      <c r="E21" s="976"/>
      <c r="F21" s="898"/>
      <c r="G21" s="898"/>
      <c r="H21" s="898"/>
      <c r="I21" s="898"/>
      <c r="J21" s="898"/>
      <c r="K21" s="898"/>
      <c r="L21" s="898"/>
      <c r="M21" s="898"/>
      <c r="N21" s="898"/>
    </row>
    <row r="22" spans="1:14" s="974" customFormat="1" ht="22.5" customHeight="1" x14ac:dyDescent="0.55000000000000004">
      <c r="A22" s="975" t="s">
        <v>2536</v>
      </c>
      <c r="B22" s="976"/>
      <c r="C22" s="976"/>
      <c r="D22" s="976"/>
      <c r="E22" s="976"/>
      <c r="F22" s="898"/>
      <c r="G22" s="898"/>
      <c r="H22" s="898"/>
      <c r="I22" s="898"/>
      <c r="J22" s="898"/>
      <c r="K22" s="898"/>
      <c r="L22" s="898"/>
      <c r="M22" s="898"/>
      <c r="N22" s="898"/>
    </row>
    <row r="23" spans="1:14" s="974" customFormat="1" ht="22.5" customHeight="1" x14ac:dyDescent="0.55000000000000004">
      <c r="A23" s="977" t="s">
        <v>2537</v>
      </c>
      <c r="B23" s="976"/>
      <c r="C23" s="976"/>
      <c r="D23" s="976"/>
      <c r="E23" s="976"/>
      <c r="F23" s="898"/>
      <c r="G23" s="898"/>
      <c r="H23" s="898"/>
      <c r="I23" s="898"/>
      <c r="J23" s="898"/>
      <c r="K23" s="898"/>
      <c r="L23" s="898"/>
      <c r="M23" s="898"/>
      <c r="N23" s="898"/>
    </row>
    <row r="24" spans="1:14" s="974" customFormat="1" ht="22.5" customHeight="1" x14ac:dyDescent="0.55000000000000004">
      <c r="A24" s="977" t="s">
        <v>2538</v>
      </c>
      <c r="B24" s="976"/>
      <c r="C24" s="976"/>
      <c r="D24" s="976"/>
      <c r="E24" s="976"/>
      <c r="F24" s="898"/>
      <c r="G24" s="898"/>
      <c r="H24" s="898"/>
      <c r="I24" s="898"/>
      <c r="J24" s="898"/>
      <c r="K24" s="898"/>
      <c r="L24" s="898"/>
      <c r="M24" s="898"/>
      <c r="N24" s="898"/>
    </row>
    <row r="25" spans="1:14" s="974" customFormat="1" ht="22.5" customHeight="1" x14ac:dyDescent="0.55000000000000004">
      <c r="A25" s="977" t="s">
        <v>2623</v>
      </c>
      <c r="B25" s="976"/>
      <c r="C25" s="976"/>
      <c r="D25" s="976"/>
      <c r="E25" s="976"/>
      <c r="F25" s="898"/>
      <c r="G25" s="898"/>
      <c r="H25" s="898"/>
      <c r="I25" s="898"/>
      <c r="J25" s="898"/>
      <c r="K25" s="898"/>
      <c r="L25" s="898"/>
      <c r="M25" s="898"/>
      <c r="N25" s="898"/>
    </row>
    <row r="26" spans="1:14" s="974" customFormat="1" ht="22.5" customHeight="1" x14ac:dyDescent="0.55000000000000004">
      <c r="A26" s="1305" t="s">
        <v>2539</v>
      </c>
      <c r="B26" s="1305"/>
      <c r="C26" s="1305"/>
      <c r="D26" s="1305"/>
      <c r="E26" s="1305"/>
      <c r="F26" s="1305"/>
      <c r="G26" s="898"/>
      <c r="H26" s="898"/>
      <c r="I26" s="898"/>
      <c r="J26" s="898"/>
      <c r="K26" s="898"/>
      <c r="L26" s="898"/>
      <c r="M26" s="898"/>
      <c r="N26" s="898"/>
    </row>
    <row r="27" spans="1:14" s="974" customFormat="1" ht="22.5" customHeight="1" x14ac:dyDescent="0.55000000000000004">
      <c r="A27" s="977" t="s">
        <v>2540</v>
      </c>
      <c r="B27" s="976"/>
      <c r="C27" s="976"/>
      <c r="D27" s="976"/>
      <c r="E27" s="976"/>
      <c r="F27" s="898"/>
      <c r="G27" s="898"/>
      <c r="H27" s="898"/>
      <c r="I27" s="898"/>
      <c r="J27" s="898"/>
      <c r="K27" s="898"/>
      <c r="L27" s="898"/>
      <c r="M27" s="898"/>
      <c r="N27" s="898"/>
    </row>
    <row r="28" spans="1:14" s="974" customFormat="1" ht="22.5" customHeight="1" x14ac:dyDescent="0.55000000000000004">
      <c r="A28" s="977" t="s">
        <v>2541</v>
      </c>
      <c r="B28" s="976"/>
      <c r="C28" s="976"/>
      <c r="D28" s="976"/>
      <c r="E28" s="976"/>
      <c r="F28" s="898"/>
      <c r="G28" s="898"/>
      <c r="H28" s="898"/>
      <c r="I28" s="898"/>
      <c r="J28" s="898"/>
      <c r="K28" s="898"/>
      <c r="L28" s="898"/>
      <c r="M28" s="898"/>
      <c r="N28" s="898"/>
    </row>
    <row r="29" spans="1:14" s="974" customFormat="1" ht="22.5" customHeight="1" x14ac:dyDescent="0.55000000000000004">
      <c r="A29" s="977" t="s">
        <v>2542</v>
      </c>
      <c r="B29" s="976"/>
      <c r="C29" s="976"/>
      <c r="D29" s="976"/>
      <c r="E29" s="976"/>
      <c r="F29" s="898"/>
      <c r="G29" s="898"/>
      <c r="H29" s="898"/>
      <c r="I29" s="898"/>
      <c r="J29" s="898"/>
      <c r="K29" s="898"/>
      <c r="L29" s="898"/>
      <c r="M29" s="898"/>
      <c r="N29" s="898"/>
    </row>
    <row r="30" spans="1:14" s="974" customFormat="1" ht="22.5" customHeight="1" x14ac:dyDescent="0.55000000000000004">
      <c r="A30" s="977" t="s">
        <v>2543</v>
      </c>
      <c r="B30" s="976"/>
      <c r="C30" s="976"/>
      <c r="D30" s="976"/>
      <c r="E30" s="976"/>
      <c r="F30" s="898"/>
      <c r="G30" s="898"/>
      <c r="H30" s="898"/>
      <c r="I30" s="898"/>
      <c r="J30" s="898"/>
      <c r="K30" s="898"/>
      <c r="L30" s="898"/>
      <c r="M30" s="898"/>
      <c r="N30" s="898"/>
    </row>
    <row r="31" spans="1:14" s="974" customFormat="1" ht="22.5" customHeight="1" x14ac:dyDescent="0.55000000000000004">
      <c r="A31" s="977" t="s">
        <v>2544</v>
      </c>
      <c r="B31" s="976"/>
      <c r="C31" s="976"/>
      <c r="D31" s="976"/>
      <c r="E31" s="976"/>
      <c r="F31" s="898"/>
      <c r="G31" s="898"/>
      <c r="H31" s="898"/>
      <c r="I31" s="898"/>
      <c r="J31" s="898"/>
      <c r="K31" s="898"/>
      <c r="L31" s="898"/>
      <c r="M31" s="898"/>
      <c r="N31" s="898"/>
    </row>
    <row r="32" spans="1:14" s="974" customFormat="1" ht="22.5" customHeight="1" x14ac:dyDescent="0.55000000000000004">
      <c r="A32" s="977" t="s">
        <v>2545</v>
      </c>
      <c r="B32" s="976"/>
      <c r="C32" s="976"/>
      <c r="D32" s="976"/>
      <c r="E32" s="976"/>
      <c r="F32" s="898"/>
      <c r="G32" s="898"/>
      <c r="H32" s="898"/>
      <c r="I32" s="898"/>
      <c r="J32" s="898"/>
      <c r="K32" s="898"/>
      <c r="L32" s="898"/>
      <c r="M32" s="898"/>
      <c r="N32" s="898"/>
    </row>
    <row r="33" spans="1:23" s="974" customFormat="1" ht="22.5" customHeight="1" x14ac:dyDescent="0.55000000000000004">
      <c r="A33" s="977" t="s">
        <v>2546</v>
      </c>
      <c r="B33" s="976"/>
      <c r="C33" s="976"/>
      <c r="D33" s="976"/>
      <c r="E33" s="976"/>
      <c r="F33" s="898"/>
      <c r="G33" s="898"/>
      <c r="H33" s="898"/>
      <c r="I33" s="898"/>
      <c r="J33" s="898"/>
      <c r="K33" s="898"/>
      <c r="L33" s="898"/>
      <c r="M33" s="898"/>
      <c r="N33" s="898"/>
    </row>
    <row r="34" spans="1:23" s="974" customFormat="1" ht="22.5" customHeight="1" x14ac:dyDescent="0.55000000000000004">
      <c r="A34" s="977" t="s">
        <v>2547</v>
      </c>
      <c r="B34" s="976"/>
      <c r="C34" s="976"/>
      <c r="D34" s="976"/>
      <c r="E34" s="976"/>
      <c r="F34" s="898"/>
      <c r="G34" s="898"/>
      <c r="H34" s="898"/>
      <c r="I34" s="898"/>
      <c r="J34" s="898"/>
      <c r="K34" s="898"/>
      <c r="L34" s="898"/>
      <c r="M34" s="898"/>
      <c r="N34" s="898"/>
    </row>
    <row r="35" spans="1:23" s="974" customFormat="1" ht="22.5" customHeight="1" x14ac:dyDescent="0.55000000000000004">
      <c r="A35" s="977" t="s">
        <v>2548</v>
      </c>
      <c r="B35" s="976"/>
      <c r="C35" s="976"/>
      <c r="D35" s="976"/>
      <c r="E35" s="976"/>
      <c r="F35" s="898"/>
      <c r="G35" s="898"/>
      <c r="H35" s="898"/>
      <c r="I35" s="898"/>
      <c r="J35" s="898"/>
      <c r="K35" s="898"/>
      <c r="L35" s="898"/>
      <c r="M35" s="898"/>
      <c r="N35" s="898"/>
    </row>
    <row r="36" spans="1:23" s="974" customFormat="1" ht="22.5" customHeight="1" x14ac:dyDescent="0.55000000000000004">
      <c r="A36" s="977" t="s">
        <v>2549</v>
      </c>
      <c r="B36" s="976"/>
      <c r="C36" s="976"/>
      <c r="D36" s="976"/>
      <c r="E36" s="976"/>
      <c r="F36" s="898"/>
      <c r="G36" s="898"/>
      <c r="H36" s="898"/>
      <c r="I36" s="898"/>
      <c r="J36" s="898"/>
      <c r="K36" s="898"/>
      <c r="L36" s="898"/>
      <c r="M36" s="898"/>
      <c r="N36" s="898"/>
    </row>
    <row r="37" spans="1:23" s="974" customFormat="1" ht="22.5" customHeight="1" x14ac:dyDescent="0.55000000000000004">
      <c r="A37" s="977" t="s">
        <v>2550</v>
      </c>
      <c r="B37" s="976"/>
      <c r="C37" s="976"/>
      <c r="D37" s="976"/>
      <c r="E37" s="976"/>
      <c r="F37" s="898"/>
      <c r="G37" s="898"/>
      <c r="H37" s="898"/>
      <c r="I37" s="898"/>
      <c r="J37" s="898"/>
      <c r="K37" s="898"/>
      <c r="L37" s="898"/>
      <c r="M37" s="898"/>
      <c r="N37" s="898"/>
    </row>
    <row r="38" spans="1:23" s="974" customFormat="1" ht="22.5" customHeight="1" x14ac:dyDescent="0.55000000000000004">
      <c r="A38" s="977" t="s">
        <v>2551</v>
      </c>
      <c r="B38" s="976"/>
      <c r="C38" s="976"/>
      <c r="D38" s="976"/>
      <c r="E38" s="976"/>
      <c r="F38" s="898"/>
      <c r="G38" s="898"/>
      <c r="H38" s="898"/>
      <c r="I38" s="898"/>
      <c r="J38" s="898"/>
      <c r="K38" s="898"/>
      <c r="L38" s="898"/>
      <c r="M38" s="898"/>
      <c r="N38" s="898"/>
    </row>
    <row r="39" spans="1:23" s="974" customFormat="1" ht="20.25" customHeight="1" x14ac:dyDescent="0.55000000000000004">
      <c r="A39" s="978"/>
      <c r="B39" s="976"/>
      <c r="C39" s="976"/>
      <c r="D39" s="976"/>
      <c r="E39" s="976"/>
      <c r="F39" s="898"/>
      <c r="G39" s="898"/>
      <c r="H39" s="898"/>
      <c r="I39" s="898"/>
      <c r="J39" s="898"/>
      <c r="K39" s="898"/>
      <c r="L39" s="898"/>
      <c r="M39" s="898"/>
      <c r="N39" s="898"/>
    </row>
    <row r="40" spans="1:23" s="974" customFormat="1" ht="20.25" customHeight="1" x14ac:dyDescent="0.55000000000000004">
      <c r="A40" s="978"/>
      <c r="B40" s="976"/>
      <c r="C40" s="976"/>
      <c r="D40" s="976"/>
      <c r="E40" s="976"/>
      <c r="F40" s="898"/>
      <c r="G40" s="898"/>
      <c r="H40" s="898"/>
      <c r="I40" s="898"/>
      <c r="J40" s="898"/>
      <c r="K40" s="898"/>
      <c r="L40" s="898"/>
      <c r="M40" s="898"/>
      <c r="N40" s="898"/>
    </row>
    <row r="41" spans="1:23" s="974" customFormat="1" ht="20.25" customHeight="1" x14ac:dyDescent="0.55000000000000004">
      <c r="A41" s="978"/>
      <c r="B41" s="976"/>
      <c r="C41" s="976"/>
      <c r="D41" s="976"/>
      <c r="E41" s="976"/>
      <c r="F41" s="898"/>
      <c r="G41" s="898"/>
      <c r="H41" s="898"/>
      <c r="I41" s="898"/>
      <c r="J41" s="898"/>
      <c r="K41" s="898"/>
      <c r="L41" s="898"/>
      <c r="M41" s="898"/>
      <c r="N41" s="898"/>
    </row>
    <row r="42" spans="1:23" s="974" customFormat="1" ht="20.25" customHeight="1" x14ac:dyDescent="0.55000000000000004">
      <c r="A42" s="978"/>
      <c r="B42" s="976"/>
      <c r="C42" s="976"/>
      <c r="D42" s="976"/>
      <c r="E42" s="976"/>
      <c r="F42" s="898"/>
      <c r="G42" s="898"/>
      <c r="H42" s="898"/>
      <c r="I42" s="898"/>
      <c r="J42" s="898"/>
      <c r="K42" s="898"/>
      <c r="L42" s="898"/>
      <c r="M42" s="898"/>
      <c r="N42" s="898"/>
    </row>
    <row r="43" spans="1:23" s="974" customFormat="1" ht="20.25" customHeight="1" x14ac:dyDescent="0.55000000000000004">
      <c r="A43" s="978"/>
      <c r="B43" s="976"/>
      <c r="C43" s="976"/>
      <c r="D43" s="976"/>
      <c r="E43" s="976"/>
      <c r="F43" s="898"/>
      <c r="G43" s="898"/>
      <c r="H43" s="898"/>
      <c r="I43" s="898"/>
      <c r="J43" s="898"/>
      <c r="K43" s="898"/>
      <c r="L43" s="898"/>
      <c r="M43" s="898"/>
      <c r="N43" s="898"/>
    </row>
    <row r="44" spans="1:23" s="974" customFormat="1" ht="20.25" customHeight="1" x14ac:dyDescent="0.55000000000000004">
      <c r="A44" s="978"/>
      <c r="B44" s="976"/>
      <c r="C44" s="976"/>
      <c r="D44" s="976"/>
      <c r="E44" s="976"/>
      <c r="F44" s="898"/>
      <c r="G44" s="898"/>
      <c r="H44" s="898"/>
      <c r="I44" s="898"/>
      <c r="J44" s="898"/>
      <c r="K44" s="898"/>
      <c r="L44" s="898"/>
      <c r="M44" s="898"/>
      <c r="N44" s="898"/>
    </row>
    <row r="45" spans="1:23" s="213" customFormat="1" ht="21.75" customHeight="1" x14ac:dyDescent="0.6">
      <c r="A45" s="378"/>
      <c r="B45" s="396"/>
      <c r="C45" s="396"/>
      <c r="D45" s="396"/>
      <c r="E45" s="396"/>
      <c r="F45" s="396"/>
      <c r="G45" s="396"/>
      <c r="H45" s="396"/>
      <c r="I45" s="396"/>
      <c r="J45" s="396"/>
      <c r="K45" s="396"/>
      <c r="L45" s="396"/>
      <c r="M45" s="396"/>
      <c r="N45" s="396"/>
      <c r="O45" s="396"/>
      <c r="P45" s="396"/>
      <c r="Q45" s="396"/>
      <c r="R45" s="396"/>
      <c r="S45" s="396"/>
      <c r="T45" s="396"/>
      <c r="U45" s="396"/>
      <c r="V45" s="396"/>
      <c r="W45" s="396"/>
    </row>
    <row r="46" spans="1:23" s="213" customFormat="1" ht="12.75" customHeight="1" x14ac:dyDescent="0.6">
      <c r="A46" s="398"/>
      <c r="B46" s="396"/>
      <c r="C46" s="396"/>
      <c r="D46" s="396"/>
      <c r="E46" s="396"/>
      <c r="F46" s="396"/>
      <c r="G46" s="396"/>
      <c r="H46" s="396"/>
      <c r="I46" s="396"/>
      <c r="J46" s="396"/>
      <c r="K46" s="396"/>
      <c r="L46" s="396"/>
      <c r="M46" s="396"/>
      <c r="N46" s="396"/>
      <c r="O46" s="396"/>
      <c r="P46" s="396"/>
      <c r="Q46" s="396"/>
      <c r="R46" s="396"/>
      <c r="S46" s="396"/>
      <c r="T46" s="396"/>
      <c r="U46" s="396"/>
      <c r="V46" s="396"/>
      <c r="W46" s="396"/>
    </row>
    <row r="47" spans="1:23" s="213" customFormat="1" ht="21" customHeight="1" x14ac:dyDescent="0.7">
      <c r="A47" s="392"/>
      <c r="B47" s="393"/>
      <c r="C47" s="393"/>
      <c r="D47" s="393"/>
      <c r="E47" s="393"/>
      <c r="F47" s="393"/>
      <c r="G47" s="393"/>
      <c r="H47" s="393"/>
      <c r="I47" s="396"/>
      <c r="J47" s="393"/>
      <c r="K47" s="393"/>
      <c r="L47" s="393"/>
      <c r="M47" s="393"/>
      <c r="N47" s="393"/>
      <c r="O47" s="393"/>
      <c r="P47" s="393"/>
      <c r="Q47" s="393"/>
      <c r="R47" s="393"/>
      <c r="S47" s="393"/>
      <c r="T47" s="396"/>
      <c r="U47" s="396"/>
      <c r="V47" s="396"/>
      <c r="W47" s="396"/>
    </row>
    <row r="48" spans="1:23" s="213" customFormat="1" ht="21" customHeight="1" x14ac:dyDescent="0.7">
      <c r="A48" s="378"/>
      <c r="B48" s="396"/>
      <c r="C48" s="396"/>
      <c r="D48" s="396"/>
      <c r="E48" s="396"/>
      <c r="F48" s="396"/>
      <c r="G48" s="396"/>
      <c r="H48" s="396"/>
      <c r="I48" s="393"/>
      <c r="J48" s="396"/>
      <c r="K48" s="396"/>
      <c r="L48" s="396"/>
      <c r="M48" s="396"/>
      <c r="N48" s="396"/>
      <c r="O48" s="396"/>
      <c r="P48" s="396"/>
      <c r="Q48" s="396"/>
      <c r="R48" s="396"/>
      <c r="S48" s="396"/>
      <c r="T48" s="393"/>
      <c r="U48" s="393"/>
      <c r="V48" s="393"/>
      <c r="W48" s="393"/>
    </row>
    <row r="49" spans="1:23" s="213" customFormat="1" ht="21" customHeight="1" x14ac:dyDescent="0.6">
      <c r="A49" s="378"/>
      <c r="B49" s="396"/>
      <c r="C49" s="396"/>
      <c r="D49" s="396"/>
      <c r="E49" s="396"/>
      <c r="F49" s="396"/>
      <c r="G49" s="396"/>
      <c r="H49" s="396"/>
      <c r="I49" s="396"/>
      <c r="J49" s="396"/>
      <c r="K49" s="396"/>
      <c r="L49" s="396"/>
      <c r="M49" s="396"/>
      <c r="N49" s="396"/>
      <c r="O49" s="396"/>
      <c r="P49" s="396"/>
      <c r="Q49" s="396"/>
      <c r="R49" s="396"/>
      <c r="S49" s="396"/>
      <c r="T49" s="396"/>
      <c r="U49" s="396"/>
      <c r="V49" s="396"/>
      <c r="W49" s="396"/>
    </row>
    <row r="50" spans="1:23" s="213" customFormat="1" ht="21" customHeight="1" x14ac:dyDescent="0.6">
      <c r="A50" s="378"/>
      <c r="B50" s="396"/>
      <c r="C50" s="396"/>
      <c r="D50" s="396"/>
      <c r="E50" s="396"/>
      <c r="F50" s="396"/>
      <c r="G50" s="396"/>
      <c r="H50" s="396"/>
      <c r="I50" s="396"/>
      <c r="J50" s="396"/>
      <c r="K50" s="396"/>
      <c r="L50" s="396"/>
      <c r="M50" s="396"/>
      <c r="N50" s="396"/>
      <c r="O50" s="396"/>
      <c r="P50" s="396"/>
      <c r="Q50" s="396"/>
      <c r="R50" s="396"/>
      <c r="S50" s="396"/>
      <c r="T50" s="396"/>
      <c r="U50" s="396"/>
      <c r="V50" s="396"/>
      <c r="W50" s="396"/>
    </row>
    <row r="51" spans="1:23" s="213" customFormat="1" ht="21" customHeight="1" x14ac:dyDescent="0.6">
      <c r="A51" s="378"/>
      <c r="B51" s="396"/>
      <c r="C51" s="396"/>
      <c r="D51" s="396"/>
      <c r="E51" s="396"/>
      <c r="F51" s="396"/>
      <c r="G51" s="396"/>
      <c r="H51" s="396"/>
      <c r="I51" s="396"/>
      <c r="J51" s="396"/>
      <c r="K51" s="396"/>
      <c r="L51" s="396"/>
      <c r="M51" s="396"/>
      <c r="N51" s="396"/>
      <c r="O51" s="396"/>
      <c r="P51" s="396"/>
      <c r="Q51" s="396"/>
      <c r="R51" s="396"/>
      <c r="S51" s="396"/>
      <c r="T51" s="396"/>
      <c r="U51" s="396"/>
      <c r="V51" s="396"/>
      <c r="W51" s="396"/>
    </row>
    <row r="52" spans="1:23" s="213" customFormat="1" ht="21" customHeight="1" x14ac:dyDescent="0.6">
      <c r="A52" s="378"/>
      <c r="B52" s="396"/>
      <c r="C52" s="396"/>
      <c r="D52" s="396"/>
      <c r="E52" s="396"/>
      <c r="F52" s="396"/>
      <c r="G52" s="396"/>
      <c r="H52" s="396"/>
      <c r="I52" s="396"/>
      <c r="J52" s="396"/>
      <c r="K52" s="396"/>
      <c r="L52" s="396"/>
      <c r="M52" s="396"/>
      <c r="N52" s="396"/>
      <c r="O52" s="396"/>
      <c r="P52" s="396"/>
      <c r="Q52" s="396"/>
      <c r="R52" s="396"/>
      <c r="S52" s="396"/>
      <c r="T52" s="396"/>
      <c r="U52" s="396"/>
      <c r="V52" s="396"/>
      <c r="W52" s="396"/>
    </row>
    <row r="53" spans="1:23" s="213" customFormat="1" ht="21" customHeight="1" x14ac:dyDescent="0.6">
      <c r="A53" s="378"/>
      <c r="B53" s="396"/>
      <c r="C53" s="396"/>
      <c r="D53" s="396"/>
      <c r="E53" s="396"/>
      <c r="F53" s="396"/>
      <c r="G53" s="396"/>
      <c r="H53" s="396"/>
      <c r="I53" s="396"/>
      <c r="J53" s="396"/>
      <c r="K53" s="396"/>
      <c r="L53" s="396"/>
      <c r="M53" s="396"/>
      <c r="N53" s="396"/>
      <c r="O53" s="396"/>
      <c r="P53" s="396"/>
      <c r="Q53" s="396"/>
      <c r="R53" s="396"/>
      <c r="S53" s="396"/>
      <c r="T53" s="396"/>
      <c r="U53" s="396"/>
      <c r="V53" s="396"/>
      <c r="W53" s="396"/>
    </row>
    <row r="54" spans="1:23" s="213" customFormat="1" ht="21" customHeight="1" x14ac:dyDescent="0.6">
      <c r="A54" s="378"/>
      <c r="B54" s="396"/>
      <c r="C54" s="396"/>
      <c r="D54" s="396"/>
      <c r="E54" s="396"/>
      <c r="F54" s="396"/>
      <c r="G54" s="396"/>
      <c r="H54" s="396"/>
      <c r="I54" s="396"/>
      <c r="J54" s="396"/>
      <c r="K54" s="396"/>
      <c r="L54" s="396"/>
      <c r="M54" s="396"/>
      <c r="N54" s="396"/>
      <c r="O54" s="396"/>
      <c r="P54" s="396"/>
      <c r="Q54" s="396"/>
      <c r="R54" s="396"/>
      <c r="S54" s="396"/>
      <c r="T54" s="396"/>
      <c r="U54" s="396"/>
      <c r="V54" s="396"/>
      <c r="W54" s="396"/>
    </row>
    <row r="55" spans="1:23" s="213" customFormat="1" ht="21" customHeight="1" x14ac:dyDescent="0.6">
      <c r="A55" s="378"/>
      <c r="B55" s="396"/>
      <c r="C55" s="396"/>
      <c r="D55" s="396"/>
      <c r="E55" s="396"/>
      <c r="F55" s="396"/>
      <c r="G55" s="396"/>
      <c r="H55" s="396"/>
      <c r="I55" s="396"/>
      <c r="J55" s="396"/>
      <c r="K55" s="396"/>
      <c r="L55" s="396"/>
      <c r="M55" s="396"/>
      <c r="N55" s="396"/>
      <c r="O55" s="396"/>
      <c r="P55" s="396"/>
      <c r="Q55" s="396"/>
      <c r="R55" s="396"/>
      <c r="S55" s="396"/>
      <c r="T55" s="396"/>
      <c r="U55" s="396"/>
      <c r="V55" s="396"/>
      <c r="W55" s="396"/>
    </row>
    <row r="56" spans="1:23" s="213" customFormat="1" ht="21" customHeight="1" x14ac:dyDescent="0.6">
      <c r="A56" s="378"/>
      <c r="B56" s="396"/>
      <c r="C56" s="396"/>
      <c r="D56" s="396"/>
      <c r="E56" s="396"/>
      <c r="F56" s="396"/>
      <c r="G56" s="396"/>
      <c r="H56" s="396"/>
      <c r="I56" s="396"/>
      <c r="J56" s="396"/>
      <c r="K56" s="396"/>
      <c r="L56" s="396"/>
      <c r="M56" s="396"/>
      <c r="N56" s="396"/>
      <c r="O56" s="396"/>
      <c r="P56" s="396"/>
      <c r="Q56" s="396"/>
      <c r="R56" s="396"/>
      <c r="S56" s="396"/>
      <c r="T56" s="396"/>
      <c r="U56" s="396"/>
      <c r="V56" s="396"/>
      <c r="W56" s="396"/>
    </row>
    <row r="57" spans="1:23" s="213" customFormat="1" ht="21" customHeight="1" x14ac:dyDescent="0.6">
      <c r="A57" s="378"/>
      <c r="B57" s="396"/>
      <c r="C57" s="396"/>
      <c r="D57" s="396"/>
      <c r="E57" s="396"/>
      <c r="F57" s="396"/>
      <c r="G57" s="396"/>
      <c r="H57" s="396"/>
      <c r="I57" s="396"/>
      <c r="J57" s="396"/>
      <c r="K57" s="396"/>
      <c r="L57" s="396"/>
      <c r="M57" s="396"/>
      <c r="N57" s="396"/>
      <c r="O57" s="396"/>
      <c r="P57" s="396"/>
      <c r="Q57" s="396"/>
      <c r="R57" s="396"/>
      <c r="S57" s="396"/>
      <c r="T57" s="396"/>
      <c r="U57" s="396"/>
      <c r="V57" s="396"/>
      <c r="W57" s="396"/>
    </row>
    <row r="58" spans="1:23" s="213" customFormat="1" ht="21" customHeight="1" x14ac:dyDescent="0.6">
      <c r="A58" s="378"/>
      <c r="B58" s="396"/>
      <c r="C58" s="396"/>
      <c r="D58" s="396"/>
      <c r="E58" s="396"/>
      <c r="F58" s="396"/>
      <c r="G58" s="396"/>
      <c r="H58" s="396"/>
      <c r="I58" s="396"/>
      <c r="J58" s="396"/>
      <c r="K58" s="396"/>
      <c r="L58" s="396"/>
      <c r="M58" s="396"/>
      <c r="N58" s="396"/>
      <c r="O58" s="396"/>
      <c r="P58" s="396"/>
      <c r="Q58" s="396"/>
      <c r="R58" s="396"/>
      <c r="S58" s="396"/>
      <c r="T58" s="396"/>
      <c r="U58" s="396"/>
      <c r="V58" s="396"/>
      <c r="W58" s="396"/>
    </row>
    <row r="59" spans="1:23" s="213" customFormat="1" ht="21" customHeight="1" x14ac:dyDescent="0.6">
      <c r="A59" s="378"/>
      <c r="B59" s="396"/>
      <c r="C59" s="396"/>
      <c r="D59" s="396"/>
      <c r="E59" s="396"/>
      <c r="F59" s="396"/>
      <c r="G59" s="396"/>
      <c r="H59" s="396"/>
      <c r="I59" s="396"/>
      <c r="J59" s="396"/>
      <c r="K59" s="396"/>
      <c r="L59" s="396"/>
      <c r="M59" s="396"/>
      <c r="N59" s="396"/>
      <c r="O59" s="396"/>
      <c r="P59" s="396"/>
      <c r="Q59" s="396"/>
      <c r="R59" s="396"/>
      <c r="S59" s="396"/>
      <c r="T59" s="396"/>
      <c r="U59" s="396"/>
      <c r="V59" s="396"/>
      <c r="W59" s="396"/>
    </row>
    <row r="60" spans="1:23" s="213" customFormat="1" ht="21" customHeight="1" x14ac:dyDescent="0.6">
      <c r="A60" s="378"/>
      <c r="B60" s="396"/>
      <c r="C60" s="396"/>
      <c r="D60" s="396"/>
      <c r="E60" s="396"/>
      <c r="F60" s="396"/>
      <c r="G60" s="396"/>
      <c r="H60" s="396"/>
      <c r="I60" s="396"/>
      <c r="J60" s="396"/>
      <c r="K60" s="396"/>
      <c r="L60" s="396"/>
      <c r="M60" s="396"/>
      <c r="N60" s="396"/>
      <c r="O60" s="396"/>
      <c r="P60" s="396"/>
      <c r="Q60" s="396"/>
      <c r="R60" s="396"/>
      <c r="S60" s="396"/>
      <c r="T60" s="396"/>
      <c r="U60" s="396"/>
      <c r="V60" s="396"/>
      <c r="W60" s="396"/>
    </row>
    <row r="61" spans="1:23" s="213" customFormat="1" ht="21" customHeight="1" x14ac:dyDescent="0.6">
      <c r="A61" s="378"/>
      <c r="B61" s="396"/>
      <c r="C61" s="396"/>
      <c r="D61" s="396"/>
      <c r="E61" s="396"/>
      <c r="F61" s="396"/>
      <c r="G61" s="396"/>
      <c r="H61" s="396"/>
      <c r="I61" s="396"/>
      <c r="J61" s="396"/>
      <c r="K61" s="396"/>
      <c r="L61" s="396"/>
      <c r="M61" s="396"/>
      <c r="N61" s="396"/>
      <c r="O61" s="396"/>
      <c r="P61" s="396"/>
      <c r="Q61" s="396"/>
      <c r="R61" s="396"/>
      <c r="S61" s="396"/>
      <c r="T61" s="396"/>
      <c r="U61" s="396"/>
      <c r="V61" s="396"/>
      <c r="W61" s="396"/>
    </row>
    <row r="62" spans="1:23" s="213" customFormat="1" ht="21" customHeight="1" x14ac:dyDescent="0.6">
      <c r="A62" s="378"/>
      <c r="B62" s="396"/>
      <c r="C62" s="396"/>
      <c r="D62" s="396"/>
      <c r="E62" s="396"/>
      <c r="F62" s="396"/>
      <c r="G62" s="396"/>
      <c r="H62" s="396"/>
      <c r="I62" s="396"/>
      <c r="J62" s="396"/>
      <c r="K62" s="396"/>
      <c r="L62" s="396"/>
      <c r="M62" s="396"/>
      <c r="N62" s="396"/>
      <c r="O62" s="396"/>
      <c r="P62" s="396"/>
      <c r="Q62" s="396"/>
      <c r="R62" s="396"/>
      <c r="S62" s="396"/>
      <c r="T62" s="396"/>
      <c r="U62" s="396"/>
      <c r="V62" s="396"/>
      <c r="W62" s="396"/>
    </row>
    <row r="63" spans="1:23" s="213" customFormat="1" ht="21" customHeight="1" x14ac:dyDescent="0.6">
      <c r="A63" s="378"/>
      <c r="B63" s="396"/>
      <c r="C63" s="396"/>
      <c r="D63" s="396"/>
      <c r="E63" s="396"/>
      <c r="F63" s="396"/>
      <c r="G63" s="396"/>
      <c r="H63" s="396"/>
      <c r="I63" s="396"/>
      <c r="J63" s="396"/>
      <c r="K63" s="396"/>
      <c r="L63" s="396"/>
      <c r="M63" s="396"/>
      <c r="N63" s="396"/>
      <c r="O63" s="396"/>
      <c r="P63" s="396"/>
      <c r="Q63" s="396"/>
      <c r="R63" s="396"/>
      <c r="S63" s="396"/>
      <c r="T63" s="396"/>
      <c r="U63" s="396"/>
      <c r="V63" s="396"/>
      <c r="W63" s="396"/>
    </row>
    <row r="64" spans="1:23" s="213" customFormat="1" ht="11.25" customHeight="1" x14ac:dyDescent="0.6">
      <c r="A64" s="398"/>
      <c r="B64" s="396"/>
      <c r="C64" s="396"/>
      <c r="D64" s="396"/>
      <c r="E64" s="396"/>
      <c r="F64" s="396"/>
      <c r="G64" s="396"/>
      <c r="H64" s="396"/>
      <c r="I64" s="396"/>
      <c r="J64" s="396"/>
      <c r="K64" s="396"/>
      <c r="L64" s="396"/>
      <c r="M64" s="396"/>
      <c r="N64" s="396"/>
      <c r="O64" s="396"/>
      <c r="P64" s="396"/>
      <c r="Q64" s="396"/>
      <c r="R64" s="396"/>
      <c r="S64" s="396"/>
      <c r="T64" s="396"/>
      <c r="U64" s="396"/>
      <c r="V64" s="396"/>
      <c r="W64" s="396"/>
    </row>
    <row r="65" spans="1:23" s="213" customFormat="1" ht="21" customHeight="1" x14ac:dyDescent="0.7">
      <c r="A65" s="392"/>
      <c r="B65" s="393"/>
      <c r="C65" s="393"/>
      <c r="D65" s="393"/>
      <c r="E65" s="393"/>
      <c r="F65" s="393"/>
      <c r="G65" s="393"/>
      <c r="H65" s="393"/>
      <c r="I65" s="396"/>
      <c r="J65" s="393"/>
      <c r="K65" s="393"/>
      <c r="L65" s="393"/>
      <c r="M65" s="393"/>
      <c r="N65" s="393"/>
      <c r="O65" s="393"/>
      <c r="P65" s="393"/>
      <c r="Q65" s="393"/>
      <c r="R65" s="393"/>
      <c r="S65" s="393"/>
      <c r="T65" s="396"/>
      <c r="U65" s="396"/>
      <c r="V65" s="396"/>
      <c r="W65" s="396"/>
    </row>
    <row r="66" spans="1:23" s="213" customFormat="1" ht="21" customHeight="1" x14ac:dyDescent="0.6">
      <c r="A66" s="378"/>
      <c r="B66" s="396"/>
      <c r="C66" s="396"/>
      <c r="D66" s="396"/>
      <c r="E66" s="396"/>
      <c r="F66" s="396"/>
      <c r="G66" s="396"/>
      <c r="H66" s="396"/>
      <c r="I66" s="396"/>
      <c r="J66" s="396"/>
      <c r="K66" s="396"/>
      <c r="L66" s="396"/>
      <c r="M66" s="396"/>
      <c r="N66" s="396"/>
      <c r="O66" s="396"/>
      <c r="P66" s="396"/>
      <c r="Q66" s="396"/>
      <c r="R66" s="396"/>
      <c r="S66" s="396"/>
      <c r="T66" s="396"/>
      <c r="U66" s="396"/>
      <c r="V66" s="396"/>
      <c r="W66" s="396"/>
    </row>
    <row r="67" spans="1:23" s="213" customFormat="1" ht="21" customHeight="1" x14ac:dyDescent="0.6">
      <c r="A67" s="378"/>
      <c r="B67" s="396"/>
      <c r="C67" s="396"/>
      <c r="D67" s="396"/>
      <c r="E67" s="396"/>
      <c r="F67" s="396"/>
      <c r="G67" s="396"/>
      <c r="H67" s="396"/>
      <c r="I67" s="396"/>
      <c r="J67" s="396"/>
      <c r="K67" s="396"/>
      <c r="L67" s="396"/>
      <c r="M67" s="396"/>
      <c r="N67" s="396"/>
      <c r="O67" s="396"/>
      <c r="P67" s="396"/>
      <c r="Q67" s="396"/>
      <c r="R67" s="396"/>
      <c r="S67" s="396"/>
      <c r="T67" s="396"/>
      <c r="U67" s="396"/>
      <c r="V67" s="396"/>
      <c r="W67" s="396"/>
    </row>
    <row r="68" spans="1:23" s="213" customFormat="1" ht="21" customHeight="1" x14ac:dyDescent="0.6">
      <c r="A68" s="378"/>
      <c r="B68" s="396"/>
      <c r="C68" s="396"/>
      <c r="D68" s="396"/>
      <c r="E68" s="396"/>
      <c r="F68" s="396"/>
      <c r="G68" s="396"/>
      <c r="H68" s="396"/>
      <c r="I68" s="396"/>
      <c r="J68" s="396"/>
      <c r="K68" s="396"/>
      <c r="L68" s="396"/>
      <c r="M68" s="396"/>
      <c r="N68" s="396"/>
      <c r="O68" s="396"/>
      <c r="P68" s="396"/>
      <c r="Q68" s="396"/>
      <c r="R68" s="396"/>
      <c r="S68" s="396"/>
      <c r="T68" s="396"/>
      <c r="U68" s="396"/>
      <c r="V68" s="396"/>
      <c r="W68" s="396"/>
    </row>
    <row r="69" spans="1:23" s="213" customFormat="1" ht="21" customHeight="1" x14ac:dyDescent="0.6">
      <c r="A69" s="378"/>
      <c r="B69" s="396"/>
      <c r="C69" s="396"/>
      <c r="D69" s="396"/>
      <c r="E69" s="396"/>
      <c r="F69" s="396"/>
      <c r="G69" s="396"/>
      <c r="H69" s="396"/>
      <c r="I69" s="396"/>
      <c r="J69" s="396"/>
      <c r="K69" s="396"/>
      <c r="L69" s="396"/>
      <c r="M69" s="396"/>
      <c r="N69" s="396"/>
      <c r="O69" s="396"/>
      <c r="P69" s="396"/>
      <c r="Q69" s="396"/>
      <c r="R69" s="396"/>
      <c r="S69" s="396"/>
      <c r="T69" s="396"/>
      <c r="U69" s="396"/>
      <c r="V69" s="396"/>
      <c r="W69" s="396"/>
    </row>
    <row r="70" spans="1:23" s="213" customFormat="1" ht="21" customHeight="1" x14ac:dyDescent="0.6">
      <c r="A70" s="378"/>
      <c r="B70" s="396"/>
      <c r="C70" s="396"/>
      <c r="D70" s="396"/>
      <c r="E70" s="396"/>
      <c r="F70" s="396"/>
      <c r="G70" s="396"/>
      <c r="H70" s="396"/>
      <c r="I70" s="396"/>
      <c r="J70" s="396"/>
      <c r="K70" s="396"/>
      <c r="L70" s="396"/>
      <c r="M70" s="396"/>
      <c r="N70" s="396"/>
      <c r="O70" s="396"/>
      <c r="P70" s="396"/>
      <c r="Q70" s="396"/>
      <c r="R70" s="396"/>
      <c r="S70" s="396"/>
      <c r="T70" s="396"/>
      <c r="U70" s="396"/>
      <c r="V70" s="396"/>
      <c r="W70" s="396"/>
    </row>
    <row r="71" spans="1:23" s="213" customFormat="1" ht="21" customHeight="1" x14ac:dyDescent="0.6">
      <c r="A71" s="378"/>
      <c r="B71" s="396"/>
      <c r="C71" s="396"/>
      <c r="D71" s="396"/>
      <c r="E71" s="396"/>
      <c r="F71" s="396"/>
      <c r="G71" s="396"/>
      <c r="H71" s="396"/>
      <c r="I71" s="396"/>
      <c r="J71" s="396"/>
      <c r="K71" s="396"/>
      <c r="L71" s="396"/>
      <c r="M71" s="396"/>
      <c r="N71" s="396"/>
      <c r="O71" s="396"/>
      <c r="P71" s="396"/>
      <c r="Q71" s="396"/>
      <c r="R71" s="396"/>
      <c r="S71" s="396"/>
      <c r="T71" s="396"/>
      <c r="U71" s="396"/>
      <c r="V71" s="396"/>
      <c r="W71" s="396"/>
    </row>
    <row r="72" spans="1:23" s="213" customFormat="1" ht="21" customHeight="1" x14ac:dyDescent="0.6">
      <c r="A72" s="378"/>
      <c r="B72" s="396"/>
      <c r="C72" s="396"/>
      <c r="D72" s="396"/>
      <c r="E72" s="396"/>
      <c r="F72" s="396"/>
      <c r="G72" s="396"/>
      <c r="H72" s="396"/>
      <c r="I72" s="396"/>
      <c r="J72" s="396"/>
      <c r="K72" s="396"/>
      <c r="L72" s="396"/>
      <c r="M72" s="396"/>
      <c r="N72" s="396"/>
      <c r="O72" s="396"/>
      <c r="P72" s="396"/>
      <c r="Q72" s="396"/>
      <c r="R72" s="396"/>
      <c r="S72" s="396"/>
      <c r="T72" s="396"/>
      <c r="U72" s="396"/>
      <c r="V72" s="396"/>
      <c r="W72" s="396"/>
    </row>
    <row r="73" spans="1:23" s="213" customFormat="1" ht="21" customHeight="1" x14ac:dyDescent="0.6">
      <c r="A73" s="378"/>
      <c r="B73" s="396"/>
      <c r="C73" s="396"/>
      <c r="D73" s="396"/>
      <c r="E73" s="396"/>
      <c r="F73" s="396"/>
      <c r="G73" s="396"/>
      <c r="H73" s="396"/>
      <c r="I73" s="396"/>
      <c r="J73" s="396"/>
      <c r="K73" s="396"/>
      <c r="L73" s="396"/>
      <c r="M73" s="396"/>
      <c r="N73" s="396"/>
      <c r="O73" s="396"/>
      <c r="P73" s="396"/>
      <c r="Q73" s="396"/>
      <c r="R73" s="396"/>
      <c r="S73" s="396"/>
      <c r="T73" s="396"/>
      <c r="U73" s="396"/>
      <c r="V73" s="396"/>
      <c r="W73" s="396"/>
    </row>
    <row r="74" spans="1:23" s="213" customFormat="1" ht="21" customHeight="1" x14ac:dyDescent="0.6">
      <c r="A74" s="378"/>
      <c r="B74" s="396"/>
      <c r="C74" s="396"/>
      <c r="D74" s="396"/>
      <c r="E74" s="396"/>
      <c r="F74" s="396"/>
      <c r="G74" s="396"/>
      <c r="H74" s="396"/>
      <c r="I74" s="396"/>
      <c r="J74" s="396"/>
      <c r="K74" s="396"/>
      <c r="L74" s="396"/>
      <c r="M74" s="396"/>
      <c r="N74" s="396"/>
      <c r="O74" s="396"/>
      <c r="P74" s="396"/>
      <c r="Q74" s="396"/>
      <c r="R74" s="396"/>
      <c r="S74" s="396"/>
      <c r="T74" s="396"/>
      <c r="U74" s="396"/>
      <c r="V74" s="396"/>
      <c r="W74" s="396"/>
    </row>
    <row r="75" spans="1:23" s="213" customFormat="1" ht="21" customHeight="1" x14ac:dyDescent="0.6">
      <c r="A75" s="378"/>
      <c r="B75" s="396"/>
      <c r="C75" s="396"/>
      <c r="D75" s="396"/>
      <c r="E75" s="396"/>
      <c r="F75" s="396"/>
      <c r="G75" s="396"/>
      <c r="H75" s="396"/>
      <c r="I75" s="396"/>
      <c r="J75" s="396"/>
      <c r="K75" s="396"/>
      <c r="L75" s="396"/>
      <c r="M75" s="396"/>
      <c r="N75" s="396"/>
      <c r="O75" s="396"/>
      <c r="P75" s="396"/>
      <c r="Q75" s="396"/>
      <c r="R75" s="396"/>
      <c r="S75" s="396"/>
      <c r="T75" s="396"/>
      <c r="U75" s="396"/>
      <c r="V75" s="396"/>
      <c r="W75" s="396"/>
    </row>
    <row r="76" spans="1:23" s="213" customFormat="1" ht="21" customHeight="1" x14ac:dyDescent="0.6">
      <c r="A76" s="378"/>
      <c r="B76" s="396"/>
      <c r="C76" s="396"/>
      <c r="D76" s="396"/>
      <c r="E76" s="396"/>
      <c r="F76" s="396"/>
      <c r="G76" s="396"/>
      <c r="H76" s="396"/>
      <c r="I76" s="396"/>
      <c r="J76" s="396"/>
      <c r="K76" s="396"/>
      <c r="L76" s="396"/>
      <c r="M76" s="396"/>
      <c r="N76" s="396"/>
      <c r="O76" s="396"/>
      <c r="P76" s="396"/>
      <c r="Q76" s="396"/>
      <c r="R76" s="396"/>
      <c r="S76" s="396"/>
      <c r="T76" s="396"/>
      <c r="U76" s="396"/>
      <c r="V76" s="396"/>
      <c r="W76" s="396"/>
    </row>
    <row r="77" spans="1:23" s="213" customFormat="1" ht="21" customHeight="1" x14ac:dyDescent="0.6">
      <c r="A77" s="376"/>
      <c r="B77" s="376"/>
      <c r="C77" s="376"/>
      <c r="D77" s="381"/>
      <c r="E77" s="257"/>
      <c r="F77" s="257"/>
      <c r="G77" s="257"/>
      <c r="H77" s="257"/>
      <c r="I77" s="378"/>
      <c r="J77" s="378"/>
      <c r="K77" s="378"/>
      <c r="L77" s="378"/>
      <c r="M77" s="378"/>
      <c r="N77" s="378"/>
    </row>
    <row r="78" spans="1:23" s="213" customFormat="1" ht="21" customHeight="1" x14ac:dyDescent="0.6">
      <c r="A78" s="376"/>
      <c r="B78" s="376"/>
      <c r="C78" s="376"/>
      <c r="D78" s="381"/>
      <c r="E78" s="257"/>
      <c r="F78" s="257"/>
      <c r="G78" s="257"/>
      <c r="H78" s="257"/>
      <c r="I78" s="378"/>
      <c r="J78" s="378"/>
      <c r="K78" s="378"/>
      <c r="L78" s="378"/>
      <c r="M78" s="378"/>
      <c r="N78" s="378"/>
    </row>
    <row r="79" spans="1:23" s="213" customFormat="1" ht="21" customHeight="1" x14ac:dyDescent="0.6">
      <c r="A79" s="376"/>
      <c r="B79" s="376"/>
      <c r="C79" s="376"/>
      <c r="D79" s="381"/>
      <c r="E79" s="257"/>
      <c r="F79" s="257"/>
      <c r="G79" s="257"/>
      <c r="H79" s="257"/>
      <c r="I79" s="378"/>
      <c r="J79" s="378"/>
      <c r="K79" s="378"/>
      <c r="L79" s="378"/>
      <c r="M79" s="378"/>
      <c r="N79" s="378"/>
    </row>
    <row r="80" spans="1:23" s="213" customFormat="1" ht="21" customHeight="1" x14ac:dyDescent="0.6">
      <c r="A80" s="376"/>
      <c r="B80" s="376"/>
      <c r="C80" s="376"/>
      <c r="D80" s="381"/>
      <c r="E80" s="257"/>
      <c r="F80" s="257"/>
      <c r="G80" s="257"/>
      <c r="H80" s="257"/>
      <c r="I80" s="378"/>
      <c r="J80" s="378"/>
      <c r="K80" s="378"/>
      <c r="L80" s="378"/>
      <c r="M80" s="378"/>
      <c r="N80" s="378"/>
    </row>
    <row r="81" spans="1:14" s="213" customFormat="1" ht="21" customHeight="1" x14ac:dyDescent="0.6">
      <c r="A81" s="376"/>
      <c r="B81" s="376"/>
      <c r="C81" s="376"/>
      <c r="D81" s="381"/>
      <c r="E81" s="257"/>
      <c r="F81" s="257"/>
      <c r="G81" s="257"/>
      <c r="H81" s="257"/>
      <c r="I81" s="378"/>
      <c r="J81" s="378"/>
      <c r="K81" s="378"/>
      <c r="L81" s="378"/>
      <c r="M81" s="378"/>
      <c r="N81" s="378"/>
    </row>
    <row r="82" spans="1:14" s="213" customFormat="1" ht="21" customHeight="1" x14ac:dyDescent="0.6">
      <c r="A82" s="376"/>
      <c r="B82" s="376"/>
      <c r="C82" s="376"/>
      <c r="D82" s="381"/>
      <c r="E82" s="257"/>
      <c r="F82" s="257"/>
      <c r="G82" s="257"/>
      <c r="H82" s="257"/>
      <c r="I82" s="378"/>
      <c r="J82" s="378"/>
      <c r="K82" s="378"/>
      <c r="L82" s="378"/>
      <c r="M82" s="378"/>
      <c r="N82" s="378"/>
    </row>
    <row r="83" spans="1:14" s="213" customFormat="1" ht="21" customHeight="1" x14ac:dyDescent="0.6">
      <c r="A83" s="376"/>
      <c r="B83" s="376"/>
      <c r="C83" s="376"/>
      <c r="D83" s="381"/>
      <c r="E83" s="257"/>
      <c r="F83" s="257"/>
      <c r="G83" s="257"/>
      <c r="H83" s="257"/>
      <c r="I83" s="378"/>
      <c r="J83" s="378"/>
      <c r="K83" s="378"/>
      <c r="L83" s="378"/>
      <c r="M83" s="378"/>
      <c r="N83" s="378"/>
    </row>
    <row r="84" spans="1:14" s="213" customFormat="1" ht="21" customHeight="1" x14ac:dyDescent="0.6">
      <c r="A84" s="376"/>
      <c r="B84" s="376"/>
      <c r="C84" s="376"/>
      <c r="D84" s="381"/>
      <c r="E84" s="257"/>
      <c r="F84" s="257"/>
      <c r="G84" s="257"/>
      <c r="H84" s="257"/>
      <c r="I84" s="378"/>
      <c r="J84" s="378"/>
      <c r="K84" s="378"/>
      <c r="L84" s="378"/>
      <c r="M84" s="378"/>
      <c r="N84" s="378"/>
    </row>
    <row r="85" spans="1:14" s="213" customFormat="1" ht="21" customHeight="1" x14ac:dyDescent="0.6">
      <c r="A85" s="376"/>
      <c r="B85" s="376"/>
      <c r="C85" s="376"/>
      <c r="D85" s="381"/>
      <c r="E85" s="257"/>
      <c r="F85" s="257"/>
      <c r="G85" s="257"/>
      <c r="H85" s="257"/>
      <c r="I85" s="378"/>
      <c r="J85" s="378"/>
      <c r="K85" s="378"/>
      <c r="L85" s="378"/>
      <c r="M85" s="378"/>
      <c r="N85" s="378"/>
    </row>
    <row r="86" spans="1:14" s="213" customFormat="1" ht="21" customHeight="1" x14ac:dyDescent="0.6">
      <c r="A86" s="376"/>
      <c r="B86" s="376"/>
      <c r="C86" s="376"/>
      <c r="D86" s="381"/>
      <c r="E86" s="257"/>
      <c r="F86" s="257"/>
      <c r="G86" s="257"/>
      <c r="H86" s="257"/>
      <c r="I86" s="378"/>
      <c r="J86" s="378"/>
      <c r="K86" s="378"/>
      <c r="L86" s="378"/>
      <c r="M86" s="378"/>
      <c r="N86" s="378"/>
    </row>
    <row r="87" spans="1:14" s="213" customFormat="1" ht="21" customHeight="1" x14ac:dyDescent="0.6">
      <c r="A87" s="376"/>
      <c r="B87" s="376"/>
      <c r="C87" s="376"/>
      <c r="D87" s="381"/>
      <c r="E87" s="257"/>
      <c r="F87" s="257"/>
      <c r="G87" s="257"/>
      <c r="H87" s="257"/>
      <c r="I87" s="378"/>
      <c r="J87" s="378"/>
      <c r="K87" s="378"/>
      <c r="L87" s="378"/>
      <c r="M87" s="378"/>
      <c r="N87" s="378"/>
    </row>
    <row r="88" spans="1:14" s="213" customFormat="1" ht="21" customHeight="1" x14ac:dyDescent="0.6">
      <c r="A88" s="376"/>
      <c r="B88" s="376"/>
      <c r="C88" s="376"/>
      <c r="D88" s="381"/>
      <c r="E88" s="257"/>
      <c r="F88" s="257"/>
      <c r="G88" s="257"/>
      <c r="H88" s="257"/>
      <c r="I88" s="378"/>
      <c r="J88" s="378"/>
      <c r="K88" s="378"/>
      <c r="L88" s="378"/>
      <c r="M88" s="378"/>
      <c r="N88" s="378"/>
    </row>
    <row r="89" spans="1:14" s="213" customFormat="1" ht="21" customHeight="1" x14ac:dyDescent="0.6">
      <c r="A89" s="376"/>
      <c r="B89" s="376"/>
      <c r="C89" s="376"/>
      <c r="D89" s="381"/>
      <c r="E89" s="257"/>
      <c r="F89" s="257"/>
      <c r="G89" s="257"/>
      <c r="H89" s="257"/>
      <c r="I89" s="378"/>
      <c r="J89" s="378"/>
      <c r="K89" s="378"/>
      <c r="L89" s="378"/>
      <c r="M89" s="378"/>
      <c r="N89" s="378"/>
    </row>
    <row r="90" spans="1:14" s="213" customFormat="1" ht="21" customHeight="1" x14ac:dyDescent="0.6">
      <c r="A90" s="376"/>
      <c r="B90" s="376"/>
      <c r="C90" s="376"/>
      <c r="D90" s="381"/>
      <c r="E90" s="257"/>
      <c r="F90" s="257"/>
      <c r="G90" s="257"/>
      <c r="H90" s="257"/>
      <c r="I90" s="378"/>
      <c r="J90" s="378"/>
      <c r="K90" s="378"/>
      <c r="L90" s="378"/>
      <c r="M90" s="378"/>
      <c r="N90" s="378"/>
    </row>
    <row r="91" spans="1:14" s="213" customFormat="1" ht="21" customHeight="1" x14ac:dyDescent="0.6">
      <c r="A91" s="376"/>
      <c r="B91" s="376"/>
      <c r="C91" s="376"/>
      <c r="D91" s="381"/>
      <c r="E91" s="257"/>
      <c r="F91" s="257"/>
      <c r="G91" s="257"/>
      <c r="H91" s="257"/>
      <c r="I91" s="378"/>
      <c r="J91" s="378"/>
      <c r="K91" s="378"/>
      <c r="L91" s="378"/>
      <c r="M91" s="378"/>
      <c r="N91" s="378"/>
    </row>
    <row r="92" spans="1:14" s="213" customFormat="1" ht="21" customHeight="1" x14ac:dyDescent="0.6">
      <c r="A92" s="376"/>
      <c r="B92" s="376"/>
      <c r="C92" s="376"/>
      <c r="D92" s="381"/>
      <c r="E92" s="257"/>
      <c r="F92" s="257"/>
      <c r="G92" s="257"/>
      <c r="H92" s="257"/>
      <c r="I92" s="378"/>
      <c r="J92" s="378"/>
      <c r="K92" s="378"/>
      <c r="L92" s="378"/>
      <c r="M92" s="378"/>
      <c r="N92" s="378"/>
    </row>
    <row r="93" spans="1:14" s="213" customFormat="1" ht="21" customHeight="1" x14ac:dyDescent="0.6">
      <c r="A93" s="376"/>
      <c r="B93" s="376"/>
      <c r="C93" s="376"/>
      <c r="D93" s="381"/>
      <c r="E93" s="257"/>
      <c r="F93" s="257"/>
      <c r="G93" s="257"/>
      <c r="H93" s="257"/>
      <c r="I93" s="378"/>
      <c r="J93" s="378"/>
      <c r="K93" s="378"/>
      <c r="L93" s="378"/>
      <c r="M93" s="378"/>
      <c r="N93" s="378"/>
    </row>
    <row r="94" spans="1:14" s="213" customFormat="1" ht="21" customHeight="1" x14ac:dyDescent="0.6">
      <c r="A94" s="376"/>
      <c r="B94" s="376"/>
      <c r="C94" s="376"/>
      <c r="D94" s="381"/>
      <c r="E94" s="257"/>
      <c r="F94" s="257"/>
      <c r="G94" s="257"/>
      <c r="H94" s="257"/>
      <c r="I94" s="378"/>
      <c r="J94" s="378"/>
      <c r="K94" s="378"/>
      <c r="L94" s="378"/>
      <c r="M94" s="378"/>
      <c r="N94" s="378"/>
    </row>
    <row r="95" spans="1:14" s="213" customFormat="1" ht="21" customHeight="1" x14ac:dyDescent="0.6">
      <c r="A95" s="376"/>
      <c r="B95" s="376"/>
      <c r="C95" s="376"/>
      <c r="D95" s="381"/>
      <c r="E95" s="257"/>
      <c r="F95" s="257"/>
      <c r="G95" s="257"/>
      <c r="H95" s="257"/>
      <c r="I95" s="378"/>
      <c r="J95" s="378"/>
      <c r="K95" s="378"/>
      <c r="L95" s="378"/>
      <c r="M95" s="378"/>
      <c r="N95" s="378"/>
    </row>
    <row r="96" spans="1:14" s="213" customFormat="1" ht="21" customHeight="1" x14ac:dyDescent="0.6">
      <c r="A96" s="376"/>
      <c r="B96" s="376"/>
      <c r="C96" s="376"/>
      <c r="D96" s="381"/>
      <c r="E96" s="257"/>
      <c r="F96" s="257"/>
      <c r="G96" s="257"/>
      <c r="H96" s="257"/>
      <c r="I96" s="378"/>
      <c r="J96" s="378"/>
      <c r="K96" s="378"/>
      <c r="L96" s="378"/>
      <c r="M96" s="378"/>
      <c r="N96" s="378"/>
    </row>
    <row r="97" spans="1:14" s="213" customFormat="1" ht="21" customHeight="1" x14ac:dyDescent="0.6">
      <c r="A97" s="376"/>
      <c r="B97" s="376"/>
      <c r="C97" s="376"/>
      <c r="D97" s="381"/>
      <c r="E97" s="257"/>
      <c r="F97" s="257"/>
      <c r="G97" s="257"/>
      <c r="H97" s="257"/>
      <c r="I97" s="378"/>
      <c r="J97" s="378"/>
      <c r="K97" s="378"/>
      <c r="L97" s="378"/>
      <c r="M97" s="378"/>
      <c r="N97" s="378"/>
    </row>
    <row r="98" spans="1:14" s="213" customFormat="1" ht="21" customHeight="1" x14ac:dyDescent="0.6">
      <c r="A98" s="376"/>
      <c r="B98" s="376"/>
      <c r="C98" s="376"/>
      <c r="D98" s="381"/>
      <c r="E98" s="257"/>
      <c r="F98" s="257"/>
      <c r="G98" s="257"/>
      <c r="H98" s="257"/>
      <c r="I98" s="378"/>
      <c r="J98" s="378"/>
      <c r="K98" s="378"/>
      <c r="L98" s="378"/>
      <c r="M98" s="378"/>
      <c r="N98" s="378"/>
    </row>
    <row r="99" spans="1:14" s="213" customFormat="1" ht="21" customHeight="1" x14ac:dyDescent="0.6">
      <c r="A99" s="376"/>
      <c r="B99" s="376"/>
      <c r="C99" s="376"/>
      <c r="D99" s="381"/>
      <c r="E99" s="257"/>
      <c r="F99" s="257"/>
      <c r="G99" s="257"/>
      <c r="H99" s="257"/>
      <c r="I99" s="378"/>
      <c r="J99" s="378"/>
      <c r="K99" s="378"/>
      <c r="L99" s="378"/>
      <c r="M99" s="378"/>
      <c r="N99" s="378"/>
    </row>
    <row r="100" spans="1:14" s="213" customFormat="1" ht="21" customHeight="1" x14ac:dyDescent="0.6">
      <c r="A100" s="376"/>
      <c r="B100" s="376"/>
      <c r="C100" s="376"/>
      <c r="D100" s="381"/>
      <c r="E100" s="257"/>
      <c r="F100" s="257"/>
      <c r="G100" s="257"/>
      <c r="H100" s="257"/>
      <c r="I100" s="378"/>
      <c r="J100" s="378"/>
      <c r="K100" s="378"/>
      <c r="L100" s="378"/>
      <c r="M100" s="378"/>
      <c r="N100" s="378"/>
    </row>
    <row r="101" spans="1:14" s="213" customFormat="1" ht="21" customHeight="1" x14ac:dyDescent="0.6">
      <c r="A101" s="376"/>
      <c r="B101" s="376"/>
      <c r="C101" s="376"/>
      <c r="D101" s="381"/>
      <c r="E101" s="257"/>
      <c r="F101" s="257"/>
      <c r="G101" s="257"/>
      <c r="H101" s="257"/>
      <c r="I101" s="378"/>
      <c r="J101" s="378"/>
      <c r="K101" s="378"/>
      <c r="L101" s="378"/>
      <c r="M101" s="378"/>
      <c r="N101" s="378"/>
    </row>
    <row r="102" spans="1:14" s="213" customFormat="1" ht="21" customHeight="1" x14ac:dyDescent="0.6">
      <c r="A102" s="376"/>
      <c r="B102" s="376"/>
      <c r="C102" s="376"/>
      <c r="D102" s="381"/>
      <c r="E102" s="257"/>
      <c r="F102" s="257"/>
      <c r="G102" s="257"/>
      <c r="H102" s="257"/>
      <c r="I102" s="378"/>
      <c r="J102" s="378"/>
      <c r="K102" s="378"/>
      <c r="L102" s="378"/>
      <c r="M102" s="378"/>
      <c r="N102" s="378"/>
    </row>
    <row r="103" spans="1:14" s="213" customFormat="1" ht="21" customHeight="1" x14ac:dyDescent="0.6">
      <c r="A103" s="376"/>
      <c r="B103" s="376"/>
      <c r="C103" s="376"/>
      <c r="D103" s="381"/>
      <c r="E103" s="257"/>
      <c r="F103" s="257"/>
      <c r="G103" s="257"/>
      <c r="H103" s="257"/>
      <c r="I103" s="378"/>
      <c r="J103" s="378"/>
      <c r="K103" s="378"/>
      <c r="L103" s="378"/>
      <c r="M103" s="378"/>
      <c r="N103" s="378"/>
    </row>
    <row r="104" spans="1:14" s="213" customFormat="1" ht="21" customHeight="1" x14ac:dyDescent="0.6">
      <c r="A104" s="376"/>
      <c r="B104" s="376"/>
      <c r="C104" s="376"/>
      <c r="D104" s="381"/>
      <c r="E104" s="257"/>
      <c r="F104" s="257"/>
      <c r="G104" s="257"/>
      <c r="H104" s="257"/>
      <c r="I104" s="378"/>
      <c r="J104" s="378"/>
      <c r="K104" s="378"/>
      <c r="L104" s="378"/>
      <c r="M104" s="378"/>
      <c r="N104" s="378"/>
    </row>
    <row r="105" spans="1:14" s="213" customFormat="1" ht="21" customHeight="1" x14ac:dyDescent="0.6">
      <c r="A105" s="376"/>
      <c r="B105" s="376"/>
      <c r="C105" s="376"/>
      <c r="D105" s="381"/>
      <c r="E105" s="257"/>
      <c r="F105" s="257"/>
      <c r="G105" s="257"/>
      <c r="H105" s="257"/>
      <c r="I105" s="378"/>
      <c r="J105" s="378"/>
      <c r="K105" s="378"/>
      <c r="L105" s="378"/>
      <c r="M105" s="378"/>
      <c r="N105" s="378"/>
    </row>
    <row r="106" spans="1:14" s="213" customFormat="1" ht="21" customHeight="1" x14ac:dyDescent="0.6">
      <c r="A106" s="376"/>
      <c r="B106" s="376"/>
      <c r="C106" s="376"/>
      <c r="D106" s="381"/>
      <c r="E106" s="257"/>
      <c r="F106" s="257"/>
      <c r="G106" s="257"/>
      <c r="H106" s="257"/>
      <c r="I106" s="378"/>
      <c r="J106" s="378"/>
      <c r="K106" s="378"/>
      <c r="L106" s="378"/>
      <c r="M106" s="378"/>
      <c r="N106" s="378"/>
    </row>
    <row r="107" spans="1:14" s="213" customFormat="1" ht="21" customHeight="1" x14ac:dyDescent="0.6">
      <c r="A107" s="376"/>
      <c r="B107" s="376"/>
      <c r="C107" s="376"/>
      <c r="D107" s="381"/>
      <c r="E107" s="257"/>
      <c r="F107" s="257"/>
      <c r="G107" s="257"/>
      <c r="H107" s="257"/>
      <c r="I107" s="378"/>
      <c r="J107" s="378"/>
      <c r="K107" s="378"/>
      <c r="L107" s="378"/>
      <c r="M107" s="378"/>
      <c r="N107" s="378"/>
    </row>
    <row r="108" spans="1:14" s="213" customFormat="1" ht="21" customHeight="1" x14ac:dyDescent="0.6">
      <c r="A108" s="376"/>
      <c r="B108" s="376"/>
      <c r="C108" s="376"/>
      <c r="D108" s="381"/>
      <c r="E108" s="257"/>
      <c r="F108" s="257"/>
      <c r="G108" s="257"/>
      <c r="H108" s="257"/>
      <c r="I108" s="378"/>
      <c r="J108" s="378"/>
      <c r="K108" s="378"/>
      <c r="L108" s="378"/>
      <c r="M108" s="378"/>
      <c r="N108" s="378"/>
    </row>
    <row r="109" spans="1:14" s="213" customFormat="1" ht="21" customHeight="1" x14ac:dyDescent="0.6">
      <c r="A109" s="376"/>
      <c r="B109" s="376"/>
      <c r="C109" s="376"/>
      <c r="D109" s="381"/>
      <c r="E109" s="257"/>
      <c r="F109" s="257"/>
      <c r="G109" s="257"/>
      <c r="H109" s="257"/>
      <c r="I109" s="378"/>
      <c r="J109" s="378"/>
      <c r="K109" s="378"/>
      <c r="L109" s="378"/>
      <c r="M109" s="378"/>
      <c r="N109" s="378"/>
    </row>
    <row r="110" spans="1:14" s="213" customFormat="1" ht="21" customHeight="1" x14ac:dyDescent="0.6">
      <c r="A110" s="376"/>
      <c r="B110" s="376"/>
      <c r="C110" s="376"/>
      <c r="D110" s="381"/>
      <c r="E110" s="257"/>
      <c r="F110" s="257"/>
      <c r="G110" s="257"/>
      <c r="H110" s="257"/>
      <c r="I110" s="378"/>
      <c r="J110" s="378"/>
      <c r="K110" s="378"/>
      <c r="L110" s="378"/>
      <c r="M110" s="378"/>
      <c r="N110" s="378"/>
    </row>
    <row r="111" spans="1:14" s="213" customFormat="1" ht="21" customHeight="1" x14ac:dyDescent="0.6">
      <c r="A111" s="376"/>
      <c r="B111" s="376"/>
      <c r="C111" s="376"/>
      <c r="D111" s="381"/>
      <c r="E111" s="257"/>
      <c r="F111" s="257"/>
      <c r="G111" s="257"/>
      <c r="H111" s="257"/>
      <c r="I111" s="378"/>
      <c r="J111" s="378"/>
      <c r="K111" s="378"/>
      <c r="L111" s="378"/>
      <c r="M111" s="378"/>
      <c r="N111" s="378"/>
    </row>
    <row r="112" spans="1:14" s="213" customFormat="1" ht="21" customHeight="1" x14ac:dyDescent="0.6">
      <c r="A112" s="376"/>
      <c r="B112" s="376"/>
      <c r="C112" s="376"/>
      <c r="D112" s="381"/>
      <c r="E112" s="257"/>
      <c r="F112" s="257"/>
      <c r="G112" s="257"/>
      <c r="H112" s="257"/>
      <c r="I112" s="378"/>
      <c r="J112" s="378"/>
      <c r="K112" s="378"/>
      <c r="L112" s="378"/>
      <c r="M112" s="378"/>
      <c r="N112" s="378"/>
    </row>
    <row r="113" spans="1:14" s="213" customFormat="1" ht="21" customHeight="1" x14ac:dyDescent="0.6">
      <c r="A113" s="376"/>
      <c r="B113" s="376"/>
      <c r="C113" s="376"/>
      <c r="D113" s="381"/>
      <c r="E113" s="257"/>
      <c r="F113" s="257"/>
      <c r="G113" s="257"/>
      <c r="H113" s="257"/>
      <c r="I113" s="378"/>
      <c r="J113" s="378"/>
      <c r="K113" s="378"/>
      <c r="L113" s="378"/>
      <c r="M113" s="378"/>
      <c r="N113" s="378"/>
    </row>
    <row r="114" spans="1:14" s="213" customFormat="1" ht="21" customHeight="1" x14ac:dyDescent="0.6">
      <c r="A114" s="376"/>
      <c r="B114" s="376"/>
      <c r="C114" s="376"/>
      <c r="D114" s="381"/>
      <c r="E114" s="257"/>
      <c r="F114" s="257"/>
      <c r="G114" s="257"/>
      <c r="H114" s="257"/>
      <c r="I114" s="378"/>
      <c r="J114" s="378"/>
      <c r="K114" s="378"/>
      <c r="L114" s="378"/>
      <c r="M114" s="378"/>
      <c r="N114" s="378"/>
    </row>
    <row r="115" spans="1:14" s="213" customFormat="1" ht="21" customHeight="1" x14ac:dyDescent="0.6">
      <c r="A115" s="376"/>
      <c r="B115" s="376"/>
      <c r="C115" s="376"/>
      <c r="D115" s="381"/>
      <c r="E115" s="257"/>
      <c r="F115" s="257"/>
      <c r="G115" s="257"/>
      <c r="H115" s="257"/>
      <c r="I115" s="378"/>
      <c r="J115" s="378"/>
      <c r="K115" s="378"/>
      <c r="L115" s="378"/>
      <c r="M115" s="378"/>
      <c r="N115" s="378"/>
    </row>
    <row r="116" spans="1:14" s="213" customFormat="1" ht="21" customHeight="1" x14ac:dyDescent="0.6">
      <c r="A116" s="376"/>
      <c r="B116" s="376"/>
      <c r="C116" s="376"/>
      <c r="D116" s="381"/>
      <c r="E116" s="257"/>
      <c r="F116" s="257"/>
      <c r="G116" s="257"/>
      <c r="H116" s="257"/>
      <c r="I116" s="378"/>
      <c r="J116" s="378"/>
      <c r="K116" s="378"/>
      <c r="L116" s="378"/>
      <c r="M116" s="378"/>
      <c r="N116" s="378"/>
    </row>
    <row r="117" spans="1:14" s="213" customFormat="1" ht="21" customHeight="1" x14ac:dyDescent="0.6">
      <c r="A117" s="376"/>
      <c r="B117" s="376"/>
      <c r="C117" s="376"/>
      <c r="D117" s="381"/>
      <c r="E117" s="257"/>
      <c r="F117" s="257"/>
      <c r="G117" s="257"/>
      <c r="H117" s="257"/>
      <c r="I117" s="378"/>
      <c r="J117" s="378"/>
      <c r="K117" s="378"/>
      <c r="L117" s="378"/>
      <c r="M117" s="378"/>
      <c r="N117" s="378"/>
    </row>
    <row r="118" spans="1:14" s="213" customFormat="1" ht="21" customHeight="1" x14ac:dyDescent="0.6">
      <c r="A118" s="376"/>
      <c r="B118" s="376"/>
      <c r="C118" s="376"/>
      <c r="D118" s="381"/>
      <c r="E118" s="257"/>
      <c r="F118" s="257"/>
      <c r="G118" s="257"/>
      <c r="H118" s="257"/>
      <c r="I118" s="378"/>
      <c r="J118" s="378"/>
      <c r="K118" s="378"/>
      <c r="L118" s="378"/>
      <c r="M118" s="378"/>
      <c r="N118" s="378"/>
    </row>
    <row r="119" spans="1:14" s="213" customFormat="1" ht="21" customHeight="1" x14ac:dyDescent="0.6">
      <c r="A119" s="376"/>
      <c r="B119" s="376"/>
      <c r="C119" s="376"/>
      <c r="D119" s="381"/>
      <c r="E119" s="257"/>
      <c r="F119" s="257"/>
      <c r="G119" s="257"/>
      <c r="H119" s="257"/>
      <c r="I119" s="378"/>
      <c r="J119" s="378"/>
      <c r="K119" s="378"/>
      <c r="L119" s="378"/>
      <c r="M119" s="378"/>
      <c r="N119" s="378"/>
    </row>
    <row r="120" spans="1:14" s="213" customFormat="1" ht="21" customHeight="1" x14ac:dyDescent="0.6">
      <c r="A120" s="376"/>
      <c r="B120" s="376"/>
      <c r="C120" s="376"/>
      <c r="D120" s="381"/>
      <c r="E120" s="257"/>
      <c r="F120" s="257"/>
      <c r="G120" s="257"/>
      <c r="H120" s="257"/>
      <c r="I120" s="378"/>
      <c r="J120" s="378"/>
      <c r="K120" s="378"/>
      <c r="L120" s="378"/>
      <c r="M120" s="378"/>
      <c r="N120" s="378"/>
    </row>
    <row r="121" spans="1:14" s="213" customFormat="1" ht="21" customHeight="1" x14ac:dyDescent="0.6">
      <c r="A121" s="376"/>
      <c r="B121" s="376"/>
      <c r="C121" s="376"/>
      <c r="D121" s="381"/>
      <c r="E121" s="257"/>
      <c r="F121" s="257"/>
      <c r="G121" s="257"/>
      <c r="H121" s="257"/>
      <c r="I121" s="378"/>
      <c r="J121" s="378"/>
      <c r="K121" s="378"/>
      <c r="L121" s="378"/>
      <c r="M121" s="378"/>
      <c r="N121" s="378"/>
    </row>
    <row r="122" spans="1:14" s="213" customFormat="1" ht="21" customHeight="1" x14ac:dyDescent="0.6">
      <c r="A122" s="376"/>
      <c r="B122" s="376"/>
      <c r="C122" s="376"/>
      <c r="D122" s="381"/>
      <c r="E122" s="257"/>
      <c r="F122" s="257"/>
      <c r="G122" s="257"/>
      <c r="H122" s="257"/>
      <c r="I122" s="378"/>
      <c r="J122" s="378"/>
      <c r="K122" s="378"/>
      <c r="L122" s="378"/>
      <c r="M122" s="378"/>
      <c r="N122" s="378"/>
    </row>
    <row r="123" spans="1:14" s="213" customFormat="1" ht="21" customHeight="1" x14ac:dyDescent="0.6">
      <c r="A123" s="376"/>
      <c r="B123" s="376"/>
      <c r="C123" s="376"/>
      <c r="D123" s="381"/>
      <c r="E123" s="257"/>
      <c r="F123" s="257"/>
      <c r="G123" s="257"/>
      <c r="H123" s="257"/>
      <c r="I123" s="378"/>
      <c r="J123" s="378"/>
      <c r="K123" s="378"/>
      <c r="L123" s="378"/>
      <c r="M123" s="378"/>
      <c r="N123" s="378"/>
    </row>
    <row r="124" spans="1:14" s="213" customFormat="1" ht="21" customHeight="1" x14ac:dyDescent="0.6">
      <c r="A124" s="376"/>
      <c r="B124" s="376"/>
      <c r="C124" s="376"/>
      <c r="D124" s="381"/>
      <c r="E124" s="257"/>
      <c r="F124" s="257"/>
      <c r="G124" s="257"/>
      <c r="H124" s="257"/>
      <c r="I124" s="378"/>
      <c r="J124" s="378"/>
      <c r="K124" s="378"/>
      <c r="L124" s="378"/>
      <c r="M124" s="378"/>
      <c r="N124" s="378"/>
    </row>
    <row r="125" spans="1:14" s="213" customFormat="1" ht="21" customHeight="1" x14ac:dyDescent="0.6">
      <c r="A125" s="376"/>
      <c r="B125" s="376"/>
      <c r="C125" s="376"/>
      <c r="D125" s="381"/>
      <c r="E125" s="257"/>
      <c r="F125" s="257"/>
      <c r="G125" s="257"/>
      <c r="H125" s="257"/>
      <c r="I125" s="378"/>
      <c r="J125" s="378"/>
      <c r="K125" s="378"/>
      <c r="L125" s="378"/>
      <c r="M125" s="378"/>
      <c r="N125" s="378"/>
    </row>
    <row r="126" spans="1:14" s="213" customFormat="1" ht="21" customHeight="1" x14ac:dyDescent="0.6">
      <c r="A126" s="376"/>
      <c r="B126" s="376"/>
      <c r="C126" s="376"/>
      <c r="D126" s="381"/>
      <c r="E126" s="257"/>
      <c r="F126" s="257"/>
      <c r="G126" s="257"/>
      <c r="H126" s="257"/>
      <c r="I126" s="378"/>
      <c r="J126" s="378"/>
      <c r="K126" s="378"/>
      <c r="L126" s="378"/>
      <c r="M126" s="378"/>
      <c r="N126" s="378"/>
    </row>
    <row r="127" spans="1:14" s="213" customFormat="1" ht="21" customHeight="1" x14ac:dyDescent="0.6">
      <c r="A127" s="376"/>
      <c r="B127" s="376"/>
      <c r="C127" s="376"/>
      <c r="D127" s="381"/>
      <c r="E127" s="257"/>
      <c r="F127" s="257"/>
      <c r="G127" s="257"/>
      <c r="H127" s="257"/>
      <c r="I127" s="378"/>
      <c r="J127" s="378"/>
      <c r="K127" s="378"/>
      <c r="L127" s="378"/>
      <c r="M127" s="378"/>
      <c r="N127" s="378"/>
    </row>
    <row r="128" spans="1:14" s="213" customFormat="1" ht="21" customHeight="1" x14ac:dyDescent="0.6">
      <c r="A128" s="376"/>
      <c r="B128" s="376"/>
      <c r="C128" s="376"/>
      <c r="D128" s="381"/>
      <c r="E128" s="257"/>
      <c r="F128" s="257"/>
      <c r="G128" s="257"/>
      <c r="H128" s="257"/>
      <c r="I128" s="378"/>
      <c r="J128" s="378"/>
      <c r="K128" s="378"/>
      <c r="L128" s="378"/>
      <c r="M128" s="378"/>
      <c r="N128" s="378"/>
    </row>
    <row r="129" spans="1:14" s="213" customFormat="1" ht="21" customHeight="1" x14ac:dyDescent="0.6">
      <c r="A129" s="376"/>
      <c r="B129" s="376"/>
      <c r="C129" s="376"/>
      <c r="D129" s="381"/>
      <c r="E129" s="257"/>
      <c r="F129" s="257"/>
      <c r="G129" s="257"/>
      <c r="H129" s="257"/>
      <c r="I129" s="378"/>
      <c r="J129" s="378"/>
      <c r="K129" s="378"/>
      <c r="L129" s="378"/>
      <c r="M129" s="378"/>
      <c r="N129" s="378"/>
    </row>
    <row r="130" spans="1:14" s="213" customFormat="1" ht="21" customHeight="1" x14ac:dyDescent="0.6">
      <c r="A130" s="376"/>
      <c r="B130" s="376"/>
      <c r="C130" s="376"/>
      <c r="D130" s="381"/>
      <c r="E130" s="257"/>
      <c r="F130" s="257"/>
      <c r="G130" s="257"/>
      <c r="H130" s="257"/>
      <c r="I130" s="378"/>
      <c r="J130" s="378"/>
      <c r="K130" s="378"/>
      <c r="L130" s="378"/>
      <c r="M130" s="378"/>
      <c r="N130" s="378"/>
    </row>
    <row r="131" spans="1:14" s="213" customFormat="1" ht="21" customHeight="1" x14ac:dyDescent="0.6">
      <c r="A131" s="376"/>
      <c r="B131" s="376"/>
      <c r="C131" s="376"/>
      <c r="D131" s="381"/>
      <c r="E131" s="257"/>
      <c r="F131" s="257"/>
      <c r="G131" s="257"/>
      <c r="H131" s="257"/>
      <c r="I131" s="378"/>
      <c r="J131" s="378"/>
      <c r="K131" s="378"/>
      <c r="L131" s="378"/>
      <c r="M131" s="378"/>
      <c r="N131" s="378"/>
    </row>
    <row r="132" spans="1:14" s="213" customFormat="1" ht="21" customHeight="1" x14ac:dyDescent="0.6">
      <c r="A132" s="376"/>
      <c r="B132" s="376"/>
      <c r="C132" s="376"/>
      <c r="D132" s="381"/>
      <c r="E132" s="257"/>
      <c r="F132" s="257"/>
      <c r="G132" s="257"/>
      <c r="H132" s="257"/>
      <c r="I132" s="378"/>
      <c r="J132" s="378"/>
      <c r="K132" s="378"/>
      <c r="L132" s="378"/>
      <c r="M132" s="378"/>
      <c r="N132" s="378"/>
    </row>
    <row r="133" spans="1:14" s="213" customFormat="1" ht="21" customHeight="1" x14ac:dyDescent="0.6">
      <c r="A133" s="376"/>
      <c r="B133" s="376"/>
      <c r="C133" s="376"/>
      <c r="D133" s="381"/>
      <c r="E133" s="257"/>
      <c r="F133" s="257"/>
      <c r="G133" s="257"/>
      <c r="H133" s="257"/>
      <c r="I133" s="378"/>
      <c r="J133" s="378"/>
      <c r="K133" s="378"/>
      <c r="L133" s="378"/>
      <c r="M133" s="378"/>
      <c r="N133" s="378"/>
    </row>
    <row r="134" spans="1:14" s="213" customFormat="1" ht="21" customHeight="1" x14ac:dyDescent="0.6">
      <c r="A134" s="376"/>
      <c r="B134" s="376"/>
      <c r="C134" s="376"/>
      <c r="D134" s="381"/>
      <c r="E134" s="257"/>
      <c r="F134" s="257"/>
      <c r="G134" s="257"/>
      <c r="H134" s="257"/>
      <c r="I134" s="378"/>
      <c r="J134" s="378"/>
      <c r="K134" s="378"/>
      <c r="L134" s="378"/>
      <c r="M134" s="378"/>
      <c r="N134" s="378"/>
    </row>
    <row r="135" spans="1:14" s="213" customFormat="1" ht="21" customHeight="1" x14ac:dyDescent="0.6">
      <c r="A135" s="376"/>
      <c r="B135" s="376"/>
      <c r="C135" s="376"/>
      <c r="D135" s="381"/>
      <c r="E135" s="257"/>
      <c r="F135" s="257"/>
      <c r="G135" s="257"/>
      <c r="H135" s="257"/>
      <c r="I135" s="378"/>
      <c r="J135" s="378"/>
      <c r="K135" s="378"/>
      <c r="L135" s="378"/>
      <c r="M135" s="378"/>
      <c r="N135" s="378"/>
    </row>
    <row r="136" spans="1:14" s="213" customFormat="1" ht="21" customHeight="1" x14ac:dyDescent="0.6">
      <c r="A136" s="376"/>
      <c r="B136" s="376"/>
      <c r="C136" s="376"/>
      <c r="D136" s="381"/>
      <c r="E136" s="257"/>
      <c r="F136" s="257"/>
      <c r="G136" s="257"/>
      <c r="H136" s="257"/>
      <c r="I136" s="378"/>
      <c r="J136" s="378"/>
      <c r="K136" s="378"/>
      <c r="L136" s="378"/>
      <c r="M136" s="378"/>
      <c r="N136" s="378"/>
    </row>
    <row r="137" spans="1:14" ht="21" customHeight="1" x14ac:dyDescent="0.25">
      <c r="A137" s="387"/>
      <c r="B137" s="387"/>
      <c r="C137" s="387"/>
      <c r="D137" s="388"/>
      <c r="E137" s="283"/>
      <c r="F137" s="283"/>
      <c r="G137" s="283"/>
      <c r="H137" s="283"/>
      <c r="I137" s="391"/>
      <c r="J137" s="391"/>
      <c r="K137" s="391"/>
      <c r="L137" s="391"/>
      <c r="M137" s="391"/>
      <c r="N137" s="391"/>
    </row>
    <row r="138" spans="1:14" ht="21" customHeight="1" x14ac:dyDescent="0.25">
      <c r="A138" s="387"/>
      <c r="B138" s="387"/>
      <c r="C138" s="387"/>
      <c r="D138" s="388"/>
      <c r="E138" s="283"/>
      <c r="F138" s="283"/>
      <c r="G138" s="283"/>
      <c r="H138" s="283"/>
      <c r="I138" s="391"/>
      <c r="J138" s="391"/>
      <c r="K138" s="391"/>
      <c r="L138" s="391"/>
      <c r="M138" s="391"/>
      <c r="N138" s="391"/>
    </row>
    <row r="139" spans="1:14" ht="21" customHeight="1" x14ac:dyDescent="0.25">
      <c r="A139" s="387"/>
      <c r="B139" s="387"/>
      <c r="C139" s="387"/>
      <c r="D139" s="388"/>
      <c r="E139" s="283"/>
      <c r="F139" s="283"/>
      <c r="G139" s="283"/>
      <c r="H139" s="283"/>
      <c r="I139" s="391"/>
      <c r="J139" s="391"/>
      <c r="K139" s="391"/>
      <c r="L139" s="391"/>
      <c r="M139" s="391"/>
      <c r="N139" s="391"/>
    </row>
    <row r="140" spans="1:14" ht="21" customHeight="1" x14ac:dyDescent="0.25">
      <c r="A140" s="387"/>
      <c r="B140" s="387"/>
      <c r="C140" s="387"/>
      <c r="D140" s="388"/>
      <c r="E140" s="283"/>
      <c r="F140" s="283"/>
      <c r="G140" s="283"/>
      <c r="H140" s="283"/>
      <c r="I140" s="391"/>
      <c r="J140" s="391"/>
      <c r="K140" s="391"/>
      <c r="L140" s="391"/>
      <c r="M140" s="391"/>
      <c r="N140" s="391"/>
    </row>
    <row r="141" spans="1:14" ht="15" x14ac:dyDescent="0.25"/>
    <row r="142" spans="1:14" ht="15" x14ac:dyDescent="0.25"/>
    <row r="143" spans="1:14" ht="15" x14ac:dyDescent="0.25"/>
    <row r="144" spans="1:14" ht="15" x14ac:dyDescent="0.25"/>
    <row r="145" spans="4:23" ht="15" x14ac:dyDescent="0.25"/>
    <row r="146" spans="4:23" ht="15" x14ac:dyDescent="0.25"/>
    <row r="147" spans="4:23" ht="15" x14ac:dyDescent="0.25"/>
    <row r="148" spans="4:23" ht="15" x14ac:dyDescent="0.25"/>
    <row r="149" spans="4:23" ht="15" x14ac:dyDescent="0.25"/>
    <row r="150" spans="4:23" ht="15" x14ac:dyDescent="0.25"/>
    <row r="151" spans="4:23" ht="15" x14ac:dyDescent="0.25"/>
    <row r="152" spans="4:23" ht="15" x14ac:dyDescent="0.25"/>
    <row r="153" spans="4:23" ht="15" x14ac:dyDescent="0.25"/>
    <row r="154" spans="4:23" s="235" customFormat="1" ht="15" x14ac:dyDescent="0.25">
      <c r="D154" s="282"/>
      <c r="F154" s="282"/>
      <c r="G154" s="282"/>
      <c r="H154" s="282"/>
      <c r="J154" s="216"/>
      <c r="K154" s="216"/>
      <c r="L154" s="216"/>
      <c r="M154" s="216"/>
      <c r="N154" s="216"/>
      <c r="O154" s="216"/>
      <c r="P154" s="216"/>
      <c r="Q154" s="216"/>
      <c r="R154" s="216"/>
      <c r="S154" s="216"/>
      <c r="T154" s="216"/>
      <c r="U154" s="216"/>
      <c r="V154" s="216"/>
      <c r="W154" s="216"/>
    </row>
  </sheetData>
  <mergeCells count="4">
    <mergeCell ref="A1:F1"/>
    <mergeCell ref="A2:F2"/>
    <mergeCell ref="A3:F3"/>
    <mergeCell ref="A26:F26"/>
  </mergeCells>
  <printOptions horizontalCentered="1"/>
  <pageMargins left="0.51181102362204722" right="0.70866141732283472" top="0.74803149606299213" bottom="0.55118110236220474" header="0.31496062992125984" footer="0.31496062992125984"/>
  <pageSetup paperSize="9" scale="81" orientation="portrait" r:id="rId1"/>
  <headerFooter>
    <oddFooter>&amp;C&amp;"B Nazanin,Regular"&amp;A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C0F4D-3A2F-4274-9212-3674CB9961FE}">
  <sheetPr>
    <pageSetUpPr fitToPage="1"/>
  </sheetPr>
  <dimension ref="A1:Z39"/>
  <sheetViews>
    <sheetView rightToLeft="1" topLeftCell="A13" workbookViewId="0">
      <selection activeCell="A18" sqref="A18:G18"/>
    </sheetView>
  </sheetViews>
  <sheetFormatPr defaultColWidth="9.140625" defaultRowHeight="18" x14ac:dyDescent="0.25"/>
  <cols>
    <col min="1" max="1" width="6.7109375" style="944" customWidth="1"/>
    <col min="2" max="3" width="7.5703125" style="944" customWidth="1"/>
    <col min="4" max="4" width="31.7109375" style="944" customWidth="1"/>
    <col min="5" max="5" width="1.85546875" style="944" customWidth="1"/>
    <col min="6" max="6" width="18" style="944" customWidth="1"/>
    <col min="7" max="7" width="1.85546875" style="944" customWidth="1"/>
    <col min="8" max="8" width="19.28515625" style="944" bestFit="1" customWidth="1"/>
    <col min="9" max="9" width="1.85546875" style="944" customWidth="1"/>
    <col min="10" max="10" width="19.140625" style="944" bestFit="1" customWidth="1"/>
    <col min="11" max="11" width="1.85546875" style="944" customWidth="1"/>
    <col min="12" max="12" width="18.85546875" style="944" bestFit="1" customWidth="1"/>
    <col min="13" max="13" width="1.85546875" style="944" customWidth="1"/>
    <col min="14" max="14" width="18" style="944" customWidth="1"/>
    <col min="15" max="15" width="1.85546875" style="944" customWidth="1"/>
    <col min="16" max="16" width="18.7109375" style="944" bestFit="1" customWidth="1"/>
    <col min="17" max="17" width="1.85546875" style="944" customWidth="1"/>
    <col min="18" max="18" width="18" style="944" customWidth="1"/>
    <col min="19" max="19" width="1.85546875" style="944" customWidth="1"/>
    <col min="20" max="20" width="13.5703125" style="944" customWidth="1"/>
    <col min="21" max="21" width="1.85546875" style="944" customWidth="1"/>
    <col min="22" max="22" width="18.140625" style="944" bestFit="1" customWidth="1"/>
    <col min="23" max="23" width="19.85546875" style="944" customWidth="1"/>
    <col min="24" max="24" width="19.42578125" style="944" customWidth="1"/>
    <col min="25" max="25" width="21.42578125" style="944" customWidth="1"/>
    <col min="26" max="26" width="36.7109375" style="944" bestFit="1" customWidth="1"/>
    <col min="27" max="27" width="21.28515625" style="944" bestFit="1" customWidth="1"/>
    <col min="28" max="28" width="52.42578125" style="944" bestFit="1" customWidth="1"/>
    <col min="29" max="29" width="23.85546875" style="944" bestFit="1" customWidth="1"/>
    <col min="30" max="30" width="17" style="944" bestFit="1" customWidth="1"/>
    <col min="31" max="31" width="14.5703125" style="944" bestFit="1" customWidth="1"/>
    <col min="32" max="32" width="12.5703125" style="944" bestFit="1" customWidth="1"/>
    <col min="33" max="16384" width="9.140625" style="944"/>
  </cols>
  <sheetData>
    <row r="1" spans="2:26" ht="19.5" x14ac:dyDescent="0.25">
      <c r="D1" s="945" t="s">
        <v>2495</v>
      </c>
      <c r="E1" s="945"/>
      <c r="F1" s="945">
        <v>238326</v>
      </c>
      <c r="G1" s="960"/>
    </row>
    <row r="2" spans="2:26" ht="19.5" x14ac:dyDescent="0.25">
      <c r="D2" s="945" t="s">
        <v>2496</v>
      </c>
      <c r="E2" s="945"/>
      <c r="F2" s="945">
        <v>275000</v>
      </c>
      <c r="G2" s="960"/>
    </row>
    <row r="4" spans="2:26" ht="19.5" x14ac:dyDescent="0.25">
      <c r="B4" s="1218" t="s">
        <v>2497</v>
      </c>
      <c r="C4" s="1218"/>
      <c r="D4" s="1218"/>
      <c r="E4" s="1218"/>
      <c r="F4" s="1218"/>
      <c r="G4" s="1218"/>
      <c r="H4" s="1218"/>
      <c r="I4" s="1218"/>
      <c r="J4" s="1218"/>
      <c r="K4" s="1218"/>
      <c r="L4" s="1218"/>
      <c r="M4" s="1218"/>
      <c r="N4" s="1218"/>
      <c r="O4" s="1218"/>
      <c r="P4" s="1218"/>
      <c r="Q4" s="1218"/>
      <c r="R4" s="1218"/>
      <c r="S4" s="961"/>
      <c r="U4" s="961"/>
    </row>
    <row r="5" spans="2:26" ht="19.5" x14ac:dyDescent="0.25">
      <c r="B5" s="1218" t="s">
        <v>2498</v>
      </c>
      <c r="C5" s="1218"/>
      <c r="D5" s="1218"/>
      <c r="E5" s="1218"/>
      <c r="F5" s="1218"/>
      <c r="G5" s="1218"/>
      <c r="H5" s="1218"/>
      <c r="I5" s="1218"/>
      <c r="J5" s="1218"/>
      <c r="K5" s="1218"/>
      <c r="L5" s="1218"/>
      <c r="M5" s="1218"/>
      <c r="N5" s="1218"/>
      <c r="O5" s="1218"/>
      <c r="P5" s="1218"/>
      <c r="Q5" s="1218"/>
      <c r="R5" s="1218"/>
      <c r="S5" s="961"/>
      <c r="U5" s="961"/>
    </row>
    <row r="6" spans="2:26" x14ac:dyDescent="0.25">
      <c r="B6" s="1219" t="s">
        <v>341</v>
      </c>
      <c r="C6" s="959"/>
      <c r="D6" s="1219" t="s">
        <v>75</v>
      </c>
      <c r="E6" s="959"/>
      <c r="F6" s="1220" t="s">
        <v>2499</v>
      </c>
      <c r="G6" s="1220"/>
      <c r="H6" s="1220"/>
      <c r="I6" s="1220"/>
      <c r="J6" s="1220"/>
      <c r="K6" s="956"/>
      <c r="L6" s="1221" t="s">
        <v>2500</v>
      </c>
      <c r="M6" s="946"/>
      <c r="N6" s="1221" t="s">
        <v>2480</v>
      </c>
      <c r="O6" s="946"/>
      <c r="P6" s="1221" t="s">
        <v>2501</v>
      </c>
      <c r="Q6" s="946"/>
      <c r="R6" s="1221" t="s">
        <v>2502</v>
      </c>
      <c r="S6" s="946"/>
      <c r="U6" s="946"/>
    </row>
    <row r="7" spans="2:26" ht="54" customHeight="1" x14ac:dyDescent="0.25">
      <c r="B7" s="1219"/>
      <c r="C7" s="959"/>
      <c r="D7" s="1219"/>
      <c r="E7" s="959"/>
      <c r="F7" s="946" t="s">
        <v>2503</v>
      </c>
      <c r="G7" s="946"/>
      <c r="H7" s="946" t="s">
        <v>2504</v>
      </c>
      <c r="I7" s="946"/>
      <c r="J7" s="946" t="s">
        <v>2505</v>
      </c>
      <c r="K7" s="946"/>
      <c r="L7" s="1221"/>
      <c r="M7" s="946"/>
      <c r="N7" s="1221"/>
      <c r="O7" s="946"/>
      <c r="P7" s="1221"/>
      <c r="Q7" s="946"/>
      <c r="R7" s="1221"/>
      <c r="S7" s="946"/>
      <c r="T7" s="947"/>
      <c r="U7" s="946"/>
      <c r="W7" s="948"/>
      <c r="X7" s="948"/>
      <c r="Y7" s="948"/>
      <c r="Z7" s="948"/>
    </row>
    <row r="8" spans="2:26" x14ac:dyDescent="0.25">
      <c r="B8" s="949">
        <v>1</v>
      </c>
      <c r="C8" s="949"/>
      <c r="D8" s="950" t="s">
        <v>2484</v>
      </c>
      <c r="E8" s="950"/>
      <c r="F8" s="950">
        <f>+'[8] میلیون ریال'!D8*1000000</f>
        <v>22926893000</v>
      </c>
      <c r="G8" s="950"/>
      <c r="H8" s="950">
        <f>+'[8] میلیون ریال'!E8*1000000</f>
        <v>214151620696</v>
      </c>
      <c r="I8" s="950"/>
      <c r="J8" s="950">
        <f>+'[8] میلیون ریال'!F8*1000000</f>
        <v>237078513696</v>
      </c>
      <c r="K8" s="950"/>
      <c r="L8" s="950">
        <f>+'[8] میلیون ریال'!G8*1000000</f>
        <v>62921486304</v>
      </c>
      <c r="M8" s="950"/>
      <c r="N8" s="950">
        <f>+'[8] میلیون ریال'!H8*1000000</f>
        <v>300000000000</v>
      </c>
      <c r="O8" s="950"/>
      <c r="P8" s="950">
        <f>+'[8] میلیون ریال'!I8*1000000</f>
        <v>64913200000</v>
      </c>
      <c r="Q8" s="950"/>
      <c r="R8" s="950">
        <f>+'[8] میلیون ریال'!J8*1000000</f>
        <v>235086800000</v>
      </c>
      <c r="S8" s="950"/>
      <c r="T8" s="951"/>
      <c r="U8" s="950"/>
      <c r="W8" s="948"/>
      <c r="X8" s="948"/>
      <c r="Y8" s="948"/>
      <c r="Z8" s="948"/>
    </row>
    <row r="9" spans="2:26" x14ac:dyDescent="0.25">
      <c r="B9" s="949">
        <v>2</v>
      </c>
      <c r="C9" s="949"/>
      <c r="D9" s="950" t="s">
        <v>2485</v>
      </c>
      <c r="E9" s="950"/>
      <c r="F9" s="950">
        <f>+'[8] میلیون ریال'!D9*1000000</f>
        <v>218597000000</v>
      </c>
      <c r="G9" s="950"/>
      <c r="H9" s="950">
        <f>+'[8] میلیون ریال'!E9*1000000</f>
        <v>189293000000</v>
      </c>
      <c r="I9" s="950"/>
      <c r="J9" s="950">
        <f>+'[8] میلیون ریال'!F9*1000000</f>
        <v>407890000000</v>
      </c>
      <c r="K9" s="950"/>
      <c r="L9" s="950">
        <f>+'[8] میلیون ریال'!G9*1000000</f>
        <v>99500000000</v>
      </c>
      <c r="M9" s="950"/>
      <c r="N9" s="950">
        <f>+'[8] میلیون ریال'!H9*1000000</f>
        <v>507390000000</v>
      </c>
      <c r="O9" s="950"/>
      <c r="P9" s="950">
        <f>+'[8] میلیون ریال'!I9*1000000</f>
        <v>185739900000</v>
      </c>
      <c r="Q9" s="950"/>
      <c r="R9" s="950">
        <f>+'[8] میلیون ریال'!J9*1000000</f>
        <v>321650100000</v>
      </c>
      <c r="S9" s="950"/>
      <c r="T9" s="951"/>
      <c r="U9" s="950"/>
      <c r="W9" s="948"/>
      <c r="X9" s="948"/>
      <c r="Y9" s="948"/>
      <c r="Z9" s="948"/>
    </row>
    <row r="10" spans="2:26" x14ac:dyDescent="0.25">
      <c r="B10" s="949">
        <v>3</v>
      </c>
      <c r="C10" s="949"/>
      <c r="D10" s="950" t="s">
        <v>2486</v>
      </c>
      <c r="E10" s="950"/>
      <c r="F10" s="950">
        <f>+'[8] میلیون ریال'!D10*1000000</f>
        <v>374533000000</v>
      </c>
      <c r="G10" s="950"/>
      <c r="H10" s="950">
        <f>+'[8] میلیون ریال'!E10*1000000</f>
        <v>3350359026911</v>
      </c>
      <c r="I10" s="950"/>
      <c r="J10" s="950">
        <f>+'[8] میلیون ریال'!F10*1000000</f>
        <v>3724892026911</v>
      </c>
      <c r="K10" s="950"/>
      <c r="L10" s="950">
        <f>+'[8] میلیون ریال'!G10*1000000</f>
        <v>1432694862500</v>
      </c>
      <c r="M10" s="950"/>
      <c r="N10" s="950">
        <f>+'[8] میلیون ریال'!H10*1000000</f>
        <v>5157586889411</v>
      </c>
      <c r="O10" s="950"/>
      <c r="P10" s="950">
        <f>+'[8] میلیون ریال'!I10*1000000</f>
        <v>637929529176</v>
      </c>
      <c r="Q10" s="950"/>
      <c r="R10" s="950">
        <f>+'[8] میلیون ریال'!J10*1000000</f>
        <v>4519657360235</v>
      </c>
      <c r="S10" s="950"/>
      <c r="T10" s="951"/>
      <c r="U10" s="950"/>
      <c r="W10" s="948"/>
      <c r="X10" s="948"/>
      <c r="Y10" s="948"/>
      <c r="Z10" s="948"/>
    </row>
    <row r="11" spans="2:26" x14ac:dyDescent="0.25">
      <c r="B11" s="949">
        <v>4</v>
      </c>
      <c r="C11" s="949"/>
      <c r="D11" s="950" t="s">
        <v>2487</v>
      </c>
      <c r="E11" s="950"/>
      <c r="F11" s="950">
        <f>+'[8] میلیون ریال'!D11*1000000</f>
        <v>19269633900000</v>
      </c>
      <c r="G11" s="950"/>
      <c r="H11" s="950">
        <f>+'[8] میلیون ریال'!E11*1000000</f>
        <v>29385947252294</v>
      </c>
      <c r="I11" s="950"/>
      <c r="J11" s="950">
        <f>+'[8] میلیون ریال'!F11*1000000</f>
        <v>48655581152294</v>
      </c>
      <c r="K11" s="950"/>
      <c r="L11" s="950">
        <f>+'[8] میلیون ریال'!G11*1000000</f>
        <v>25877240337079</v>
      </c>
      <c r="M11" s="950"/>
      <c r="N11" s="950">
        <f>+'[8] میلیون ریال'!H11*1000000</f>
        <v>74532821489373</v>
      </c>
      <c r="O11" s="950"/>
      <c r="P11" s="950">
        <f>+'[8] میلیون ریال'!I11*1000000</f>
        <v>9148846805240</v>
      </c>
      <c r="Q11" s="950"/>
      <c r="R11" s="950">
        <f>+'[8] میلیون ریال'!J11*1000000</f>
        <v>65383974684133</v>
      </c>
      <c r="S11" s="950"/>
      <c r="T11" s="951"/>
      <c r="U11" s="950"/>
      <c r="W11" s="948"/>
      <c r="X11" s="948"/>
      <c r="Y11" s="948"/>
      <c r="Z11" s="948"/>
    </row>
    <row r="12" spans="2:26" x14ac:dyDescent="0.25">
      <c r="B12" s="949">
        <v>5</v>
      </c>
      <c r="C12" s="949"/>
      <c r="D12" s="950" t="s">
        <v>2488</v>
      </c>
      <c r="E12" s="950"/>
      <c r="F12" s="950">
        <f>+'[8] میلیون ریال'!D12*1000000</f>
        <v>1692377900000</v>
      </c>
      <c r="G12" s="950"/>
      <c r="H12" s="950">
        <f>+'[8] میلیون ریال'!E12*1000000</f>
        <v>3537158798593</v>
      </c>
      <c r="I12" s="950"/>
      <c r="J12" s="950">
        <f>+'[8] میلیون ریال'!F12*1000000</f>
        <v>5229536698593</v>
      </c>
      <c r="K12" s="950"/>
      <c r="L12" s="950">
        <f>+'[8] میلیون ریال'!G12*1000000</f>
        <v>4463907459192</v>
      </c>
      <c r="M12" s="950"/>
      <c r="N12" s="950">
        <f>+'[8] میلیون ریال'!H12*1000000</f>
        <v>9693444157785</v>
      </c>
      <c r="O12" s="950"/>
      <c r="P12" s="950">
        <f>+'[8] میلیون ریال'!I12*1000000</f>
        <v>1250246874584</v>
      </c>
      <c r="Q12" s="950"/>
      <c r="R12" s="950">
        <f>+'[8] میلیون ریال'!J12*1000000</f>
        <v>8443197283201</v>
      </c>
      <c r="S12" s="950"/>
      <c r="T12" s="951"/>
      <c r="U12" s="950"/>
      <c r="W12" s="948"/>
      <c r="X12" s="948"/>
      <c r="Y12" s="948"/>
      <c r="Z12" s="948"/>
    </row>
    <row r="13" spans="2:26" x14ac:dyDescent="0.25">
      <c r="B13" s="949">
        <v>8</v>
      </c>
      <c r="C13" s="949"/>
      <c r="D13" s="950" t="s">
        <v>2489</v>
      </c>
      <c r="E13" s="950"/>
      <c r="F13" s="950">
        <f>+'[8] میلیون ریال'!D13*1000000</f>
        <v>20912000000</v>
      </c>
      <c r="G13" s="950"/>
      <c r="H13" s="950">
        <f>+'[8] میلیون ریال'!E13*1000000</f>
        <v>14622611890</v>
      </c>
      <c r="I13" s="950"/>
      <c r="J13" s="950">
        <f>+'[8] میلیون ریال'!F13*1000000</f>
        <v>35534611890</v>
      </c>
      <c r="K13" s="950"/>
      <c r="L13" s="950">
        <f>+'[8] میلیون ریال'!G13*1000000</f>
        <v>164465388110</v>
      </c>
      <c r="M13" s="950"/>
      <c r="N13" s="950">
        <f>+'[8] میلیون ریال'!H13*1000000</f>
        <v>200000000000</v>
      </c>
      <c r="O13" s="950"/>
      <c r="P13" s="950">
        <f>+'[8] میلیون ریال'!I13*1000000</f>
        <v>5000000000</v>
      </c>
      <c r="Q13" s="950"/>
      <c r="R13" s="950">
        <f>+'[8] میلیون ریال'!J13*1000000</f>
        <v>195000000000</v>
      </c>
      <c r="S13" s="950"/>
      <c r="T13" s="951"/>
      <c r="U13" s="950"/>
      <c r="W13" s="948"/>
      <c r="X13" s="948"/>
      <c r="Y13" s="948"/>
      <c r="Z13" s="948"/>
    </row>
    <row r="14" spans="2:26" x14ac:dyDescent="0.25">
      <c r="B14" s="949">
        <v>9</v>
      </c>
      <c r="C14" s="949"/>
      <c r="D14" s="950" t="s">
        <v>2490</v>
      </c>
      <c r="E14" s="950"/>
      <c r="F14" s="950">
        <f>+'[8] میلیون ریال'!D14*1000000</f>
        <v>23706000000</v>
      </c>
      <c r="G14" s="950"/>
      <c r="H14" s="950">
        <f>+'[8] میلیون ریال'!E14*1000000</f>
        <v>144731232973</v>
      </c>
      <c r="I14" s="950"/>
      <c r="J14" s="950">
        <f>+'[8] میلیون ریال'!F14*1000000</f>
        <v>168437232973</v>
      </c>
      <c r="K14" s="950"/>
      <c r="L14" s="950">
        <f>+'[8] میلیون ریال'!G14*1000000</f>
        <v>351683000000</v>
      </c>
      <c r="M14" s="950"/>
      <c r="N14" s="950">
        <f>+'[8] میلیون ریال'!H14*1000000</f>
        <v>520120232973</v>
      </c>
      <c r="O14" s="950"/>
      <c r="P14" s="950">
        <f>+'[8] میلیون ریال'!I14*1000000</f>
        <v>351683000000</v>
      </c>
      <c r="Q14" s="950"/>
      <c r="R14" s="950">
        <f>+'[8] میلیون ریال'!J14*1000000</f>
        <v>168437232973</v>
      </c>
      <c r="S14" s="950"/>
      <c r="T14" s="951"/>
      <c r="U14" s="950"/>
      <c r="W14" s="948"/>
      <c r="X14" s="948"/>
      <c r="Y14" s="948"/>
      <c r="Z14" s="948"/>
    </row>
    <row r="15" spans="2:26" ht="19.5" customHeight="1" x14ac:dyDescent="0.25">
      <c r="B15" s="1222" t="s">
        <v>2491</v>
      </c>
      <c r="C15" s="1222"/>
      <c r="D15" s="1222"/>
      <c r="E15" s="952"/>
      <c r="F15" s="952">
        <f>SUM(F8:F14)</f>
        <v>21622686693000</v>
      </c>
      <c r="G15" s="952"/>
      <c r="H15" s="952">
        <f t="shared" ref="H15:P15" si="0">SUM(H8:H14)</f>
        <v>36836263543357</v>
      </c>
      <c r="I15" s="952"/>
      <c r="J15" s="952">
        <f t="shared" si="0"/>
        <v>58458950236357</v>
      </c>
      <c r="K15" s="952"/>
      <c r="L15" s="952">
        <f t="shared" si="0"/>
        <v>32452412533185</v>
      </c>
      <c r="M15" s="952"/>
      <c r="N15" s="952">
        <f t="shared" si="0"/>
        <v>90911362769542</v>
      </c>
      <c r="O15" s="952"/>
      <c r="P15" s="952">
        <f t="shared" si="0"/>
        <v>11644359309000</v>
      </c>
      <c r="Q15" s="952"/>
      <c r="R15" s="952">
        <f>SUM(R8:R14)</f>
        <v>79267003460542</v>
      </c>
      <c r="S15" s="952"/>
      <c r="T15" s="951"/>
      <c r="U15" s="952"/>
      <c r="W15" s="948"/>
      <c r="X15" s="948"/>
      <c r="Y15" s="948"/>
      <c r="Z15" s="948"/>
    </row>
    <row r="16" spans="2:26" ht="36" customHeight="1" x14ac:dyDescent="0.25">
      <c r="B16" s="949">
        <v>10</v>
      </c>
      <c r="C16" s="949"/>
      <c r="D16" s="953" t="s">
        <v>2492</v>
      </c>
      <c r="E16" s="953"/>
      <c r="F16" s="950">
        <f>+'[8] میلیون ریال'!D16*1000000</f>
        <v>535831000000</v>
      </c>
      <c r="G16" s="950"/>
      <c r="H16" s="950">
        <f>+'[8] میلیون ریال'!E16*1000000</f>
        <v>137487275409</v>
      </c>
      <c r="I16" s="950"/>
      <c r="J16" s="950">
        <f>+'[8] میلیون ریال'!F16*1000000</f>
        <v>673318275409</v>
      </c>
      <c r="K16" s="950"/>
      <c r="L16" s="950">
        <f>+'[8] میلیون ریال'!G16*1000000</f>
        <v>377180550000</v>
      </c>
      <c r="M16" s="950"/>
      <c r="N16" s="950">
        <f>+'[8] میلیون ریال'!H16*1000000</f>
        <v>1050498825409</v>
      </c>
      <c r="O16" s="950"/>
      <c r="P16" s="950">
        <f>+'[8] میلیون ریال'!I16*1000000</f>
        <v>145721183624</v>
      </c>
      <c r="Q16" s="950"/>
      <c r="R16" s="950">
        <f>+'[8] میلیون ریال'!J16*1000000</f>
        <v>904777641785</v>
      </c>
      <c r="S16" s="950"/>
      <c r="T16" s="951"/>
      <c r="U16" s="950"/>
      <c r="W16" s="948"/>
      <c r="X16" s="948"/>
      <c r="Y16" s="948"/>
      <c r="Z16" s="948"/>
    </row>
    <row r="17" spans="1:26" ht="19.5" customHeight="1" x14ac:dyDescent="0.25">
      <c r="B17" s="1222" t="s">
        <v>2506</v>
      </c>
      <c r="C17" s="1222"/>
      <c r="D17" s="1222"/>
      <c r="E17" s="952"/>
      <c r="F17" s="952">
        <f>+F16+F15</f>
        <v>22158517693000</v>
      </c>
      <c r="G17" s="952"/>
      <c r="H17" s="952">
        <f t="shared" ref="H17:R17" si="1">+H16+H15</f>
        <v>36973750818766</v>
      </c>
      <c r="I17" s="952"/>
      <c r="J17" s="952">
        <f t="shared" si="1"/>
        <v>59132268511766</v>
      </c>
      <c r="K17" s="952"/>
      <c r="L17" s="952">
        <f t="shared" si="1"/>
        <v>32829593083185</v>
      </c>
      <c r="M17" s="952"/>
      <c r="N17" s="952">
        <f t="shared" si="1"/>
        <v>91961861594951</v>
      </c>
      <c r="O17" s="952"/>
      <c r="P17" s="952">
        <f t="shared" si="1"/>
        <v>11790080492624</v>
      </c>
      <c r="Q17" s="952"/>
      <c r="R17" s="952">
        <f t="shared" si="1"/>
        <v>80171781102327</v>
      </c>
      <c r="S17" s="952"/>
      <c r="T17" s="951"/>
      <c r="U17" s="952"/>
      <c r="W17" s="948"/>
      <c r="X17" s="948"/>
      <c r="Y17" s="948"/>
      <c r="Z17" s="948"/>
    </row>
    <row r="18" spans="1:26" ht="36" customHeight="1" x14ac:dyDescent="0.25">
      <c r="B18" s="949">
        <v>10</v>
      </c>
      <c r="C18" s="949"/>
      <c r="D18" s="953" t="s">
        <v>2493</v>
      </c>
      <c r="E18" s="953"/>
      <c r="F18" s="950">
        <f>+'[8] میلیون ریال'!D18*1000000</f>
        <v>0</v>
      </c>
      <c r="G18" s="950"/>
      <c r="H18" s="950">
        <f>+'[8] میلیون ریال'!E18*1000000</f>
        <v>2353463214023</v>
      </c>
      <c r="I18" s="950"/>
      <c r="J18" s="950">
        <f>+'[8] میلیون ریال'!F18*1000000</f>
        <v>2353463214023</v>
      </c>
      <c r="K18" s="950"/>
      <c r="L18" s="950">
        <f>+'[8] میلیون ریال'!G18*1000000</f>
        <v>1221426794498</v>
      </c>
      <c r="M18" s="950"/>
      <c r="N18" s="950">
        <f>+'[8] میلیون ریال'!H18*1000000</f>
        <v>3574890008521</v>
      </c>
      <c r="O18" s="950"/>
      <c r="P18" s="950">
        <f>+'[8] میلیون ریال'!I18*1000000</f>
        <v>1375934800000</v>
      </c>
      <c r="Q18" s="950"/>
      <c r="R18" s="950">
        <f>+'[8] میلیون ریال'!J18*1000000</f>
        <v>2198955208521</v>
      </c>
      <c r="S18" s="950"/>
      <c r="T18" s="951"/>
      <c r="U18" s="950"/>
      <c r="W18" s="948"/>
      <c r="X18" s="948"/>
      <c r="Y18" s="948"/>
      <c r="Z18" s="948"/>
    </row>
    <row r="19" spans="1:26" ht="19.5" customHeight="1" x14ac:dyDescent="0.25">
      <c r="B19" s="1222" t="s">
        <v>2494</v>
      </c>
      <c r="C19" s="1222"/>
      <c r="D19" s="1222"/>
      <c r="E19" s="952"/>
      <c r="F19" s="952">
        <f>+F18+F17</f>
        <v>22158517693000</v>
      </c>
      <c r="G19" s="952"/>
      <c r="H19" s="952">
        <f t="shared" ref="H19:R19" si="2">+H18+H17</f>
        <v>39327214032789</v>
      </c>
      <c r="I19" s="952"/>
      <c r="J19" s="952">
        <f>+J18+J17</f>
        <v>61485731725789</v>
      </c>
      <c r="K19" s="952"/>
      <c r="L19" s="952">
        <f t="shared" si="2"/>
        <v>34051019877683</v>
      </c>
      <c r="M19" s="952"/>
      <c r="N19" s="952">
        <f t="shared" si="2"/>
        <v>95536751603472</v>
      </c>
      <c r="O19" s="952"/>
      <c r="P19" s="952">
        <f t="shared" si="2"/>
        <v>13166015292624</v>
      </c>
      <c r="Q19" s="952"/>
      <c r="R19" s="952">
        <f t="shared" si="2"/>
        <v>82370736310848</v>
      </c>
      <c r="S19" s="952"/>
      <c r="T19" s="951"/>
      <c r="U19" s="952"/>
      <c r="W19" s="948"/>
      <c r="X19" s="948"/>
      <c r="Y19" s="948"/>
      <c r="Z19" s="948"/>
    </row>
    <row r="20" spans="1:26" ht="36" customHeight="1" x14ac:dyDescent="0.45">
      <c r="N20" s="954"/>
      <c r="P20" s="954"/>
      <c r="W20" s="948"/>
      <c r="X20" s="948"/>
      <c r="Y20" s="948"/>
      <c r="Z20" s="948"/>
    </row>
    <row r="21" spans="1:26" x14ac:dyDescent="0.45">
      <c r="J21" s="948"/>
      <c r="K21" s="948"/>
      <c r="L21" s="955"/>
      <c r="M21" s="955"/>
      <c r="N21" s="954"/>
      <c r="O21" s="955"/>
      <c r="P21" s="954"/>
      <c r="Q21" s="955"/>
      <c r="S21" s="955"/>
      <c r="U21" s="955"/>
      <c r="W21" s="948"/>
      <c r="X21" s="948"/>
      <c r="Y21" s="948"/>
      <c r="Z21" s="948"/>
    </row>
    <row r="22" spans="1:26" x14ac:dyDescent="0.25">
      <c r="B22" s="1223" t="s">
        <v>2507</v>
      </c>
      <c r="C22" s="1223"/>
      <c r="D22" s="1223"/>
      <c r="E22" s="1223"/>
      <c r="F22" s="1223"/>
      <c r="G22" s="1223"/>
      <c r="H22" s="1223"/>
      <c r="I22" s="1223"/>
      <c r="J22" s="1223"/>
      <c r="K22" s="1223"/>
      <c r="L22" s="1223"/>
      <c r="M22" s="1223"/>
      <c r="N22" s="1223"/>
      <c r="O22" s="1223"/>
      <c r="P22" s="1223"/>
      <c r="Q22" s="1223"/>
      <c r="R22" s="1223"/>
      <c r="S22" s="1223"/>
      <c r="T22" s="1223"/>
      <c r="U22" s="1223"/>
      <c r="V22" s="1223"/>
    </row>
    <row r="23" spans="1:26" x14ac:dyDescent="0.25">
      <c r="B23" s="1219" t="s">
        <v>2477</v>
      </c>
      <c r="C23" s="959"/>
      <c r="D23" s="1219" t="s">
        <v>72</v>
      </c>
      <c r="E23" s="959"/>
      <c r="F23" s="1220" t="s">
        <v>2478</v>
      </c>
      <c r="G23" s="1220"/>
      <c r="H23" s="1220"/>
      <c r="I23" s="1220"/>
      <c r="J23" s="1220"/>
      <c r="K23" s="956"/>
      <c r="L23" s="1220" t="s">
        <v>2479</v>
      </c>
      <c r="M23" s="1220"/>
      <c r="N23" s="1220"/>
      <c r="O23" s="1220"/>
      <c r="P23" s="1220"/>
      <c r="Q23" s="956"/>
      <c r="R23" s="1220" t="s">
        <v>2480</v>
      </c>
      <c r="S23" s="1220"/>
      <c r="T23" s="1220"/>
      <c r="U23" s="1220"/>
      <c r="V23" s="1220"/>
    </row>
    <row r="24" spans="1:26" x14ac:dyDescent="0.25">
      <c r="B24" s="1219"/>
      <c r="C24" s="959"/>
      <c r="D24" s="1219"/>
      <c r="E24" s="959"/>
      <c r="F24" s="956" t="s">
        <v>2481</v>
      </c>
      <c r="G24" s="956"/>
      <c r="H24" s="957" t="s">
        <v>2482</v>
      </c>
      <c r="I24" s="957"/>
      <c r="J24" s="956" t="s">
        <v>2483</v>
      </c>
      <c r="K24" s="956"/>
      <c r="L24" s="956" t="s">
        <v>2481</v>
      </c>
      <c r="M24" s="956"/>
      <c r="N24" s="957" t="s">
        <v>2482</v>
      </c>
      <c r="O24" s="956"/>
      <c r="P24" s="956" t="s">
        <v>2483</v>
      </c>
      <c r="Q24" s="956"/>
      <c r="R24" s="956" t="s">
        <v>2481</v>
      </c>
      <c r="S24" s="956"/>
      <c r="T24" s="957" t="s">
        <v>2482</v>
      </c>
      <c r="U24" s="956"/>
      <c r="V24" s="956" t="s">
        <v>2483</v>
      </c>
    </row>
    <row r="25" spans="1:26" x14ac:dyDescent="0.25">
      <c r="A25" s="944">
        <v>0</v>
      </c>
      <c r="B25" s="949">
        <v>0</v>
      </c>
      <c r="C25" s="949"/>
      <c r="D25" s="950" t="s">
        <v>2484</v>
      </c>
      <c r="E25" s="950"/>
      <c r="F25" s="950">
        <f>+'[8] میلیون ریال'!D25*1000000</f>
        <v>237078513696</v>
      </c>
      <c r="G25" s="950"/>
      <c r="H25" s="950">
        <f>+'[8] میلیون ریال'!E25*1000</f>
        <v>0</v>
      </c>
      <c r="I25" s="950"/>
      <c r="J25" s="950">
        <f>+'[8] میلیون ریال'!F25*1000000</f>
        <v>237078513696</v>
      </c>
      <c r="K25" s="950"/>
      <c r="L25" s="950">
        <f>+'[8] میلیون ریال'!G25*1000000</f>
        <v>62921486304</v>
      </c>
      <c r="M25" s="950"/>
      <c r="N25" s="950">
        <f>+'[8] میلیون ریال'!H25*1000</f>
        <v>0</v>
      </c>
      <c r="O25" s="950"/>
      <c r="P25" s="950">
        <f>+'[8] میلیون ریال'!I25*1000000</f>
        <v>62921486304</v>
      </c>
      <c r="Q25" s="950"/>
      <c r="R25" s="950">
        <f>+'[8] میلیون ریال'!J25*1000000</f>
        <v>300000000000</v>
      </c>
      <c r="S25" s="950"/>
      <c r="T25" s="950">
        <f>+'[8] میلیون ریال'!K25*1000</f>
        <v>0</v>
      </c>
      <c r="U25" s="950"/>
      <c r="V25" s="950">
        <f>+'[8] میلیون ریال'!L25*1000000</f>
        <v>300000000000</v>
      </c>
    </row>
    <row r="26" spans="1:26" x14ac:dyDescent="0.25">
      <c r="A26" s="944">
        <v>0</v>
      </c>
      <c r="B26" s="949">
        <v>1</v>
      </c>
      <c r="C26" s="949"/>
      <c r="D26" s="950" t="s">
        <v>2485</v>
      </c>
      <c r="E26" s="950"/>
      <c r="F26" s="950">
        <f>+'[8] میلیون ریال'!D26*1000000</f>
        <v>407890000000</v>
      </c>
      <c r="G26" s="950"/>
      <c r="H26" s="950">
        <f>+'[8] میلیون ریال'!E26*1000</f>
        <v>0</v>
      </c>
      <c r="I26" s="950"/>
      <c r="J26" s="950">
        <f>+'[8] میلیون ریال'!F26*1000000</f>
        <v>407890000000</v>
      </c>
      <c r="K26" s="950"/>
      <c r="L26" s="950">
        <f>+'[8] میلیون ریال'!G26*1000000</f>
        <v>99500000000</v>
      </c>
      <c r="M26" s="950"/>
      <c r="N26" s="950">
        <f>+'[8] میلیون ریال'!H26*1000</f>
        <v>0</v>
      </c>
      <c r="O26" s="950"/>
      <c r="P26" s="950">
        <f>+'[8] میلیون ریال'!I26*1000000</f>
        <v>99500000000</v>
      </c>
      <c r="Q26" s="950"/>
      <c r="R26" s="950">
        <f>+'[8] میلیون ریال'!J26*1000000</f>
        <v>507390000000</v>
      </c>
      <c r="S26" s="950"/>
      <c r="T26" s="950">
        <f>+'[8] میلیون ریال'!K26*1000</f>
        <v>0</v>
      </c>
      <c r="U26" s="950"/>
      <c r="V26" s="950">
        <f>+'[8] میلیون ریال'!L26*1000000</f>
        <v>507390000000</v>
      </c>
    </row>
    <row r="27" spans="1:26" x14ac:dyDescent="0.25">
      <c r="A27" s="944">
        <v>0</v>
      </c>
      <c r="B27" s="949">
        <v>2</v>
      </c>
      <c r="C27" s="949"/>
      <c r="D27" s="950" t="s">
        <v>2486</v>
      </c>
      <c r="E27" s="950"/>
      <c r="F27" s="950">
        <f>+'[8] میلیون ریال'!D27*1000000</f>
        <v>0</v>
      </c>
      <c r="G27" s="950"/>
      <c r="H27" s="950">
        <f>+'[8] میلیون ریال'!E27*1000</f>
        <v>15629399</v>
      </c>
      <c r="I27" s="950"/>
      <c r="J27" s="950">
        <f>+'[8] میلیون ریال'!F27*1000000</f>
        <v>3724892026911</v>
      </c>
      <c r="K27" s="950"/>
      <c r="L27" s="950">
        <f>+'[8] میلیون ریال'!G27*1000000</f>
        <v>0</v>
      </c>
      <c r="M27" s="950"/>
      <c r="N27" s="950">
        <f>+'[8] میلیون ریال'!H27*1000</f>
        <v>5209800</v>
      </c>
      <c r="O27" s="950"/>
      <c r="P27" s="950">
        <f>+'[8] میلیون ریال'!I27*1000000</f>
        <v>1432694862500</v>
      </c>
      <c r="Q27" s="950"/>
      <c r="R27" s="950">
        <f>+'[8] میلیون ریال'!J27*1000000</f>
        <v>0</v>
      </c>
      <c r="S27" s="950"/>
      <c r="T27" s="950">
        <f>+'[8] میلیون ریال'!K27*1000</f>
        <v>20839198</v>
      </c>
      <c r="U27" s="950"/>
      <c r="V27" s="950">
        <f>+'[8] میلیون ریال'!L27*1000000</f>
        <v>5157586889411</v>
      </c>
    </row>
    <row r="28" spans="1:26" x14ac:dyDescent="0.25">
      <c r="A28" s="944">
        <v>1</v>
      </c>
      <c r="B28" s="949">
        <v>3</v>
      </c>
      <c r="C28" s="949"/>
      <c r="D28" s="950" t="s">
        <v>2487</v>
      </c>
      <c r="E28" s="950"/>
      <c r="F28" s="950">
        <f>+'[8] میلیون ریال'!D28*1000000</f>
        <v>484299000000</v>
      </c>
      <c r="G28" s="950"/>
      <c r="H28" s="950">
        <f>+'[8] میلیون ریال'!E28*1000</f>
        <v>202123487</v>
      </c>
      <c r="I28" s="950"/>
      <c r="J28" s="950">
        <f>+'[8] میلیون ریال'!F28*1000000</f>
        <v>48655581152294</v>
      </c>
      <c r="K28" s="950"/>
      <c r="L28" s="950">
        <f>+'[8] میلیون ریال'!G28*1000000</f>
        <v>530000000000</v>
      </c>
      <c r="M28" s="950"/>
      <c r="N28" s="950">
        <f>+'[8] میلیون ریال'!H28*1000</f>
        <v>92171783</v>
      </c>
      <c r="O28" s="950"/>
      <c r="P28" s="950">
        <f>+'[8] میلیون ریال'!I28*1000000</f>
        <v>25877240337079</v>
      </c>
      <c r="Q28" s="950"/>
      <c r="R28" s="950">
        <f>+'[8] میلیون ریال'!J28*1000000</f>
        <v>1014299000000</v>
      </c>
      <c r="S28" s="950"/>
      <c r="T28" s="950">
        <f>+'[8] میلیون ریال'!K28*1000</f>
        <v>294295270</v>
      </c>
      <c r="U28" s="950"/>
      <c r="V28" s="950">
        <f>+'[8] میلیون ریال'!L28*1000000</f>
        <v>74532821489373</v>
      </c>
    </row>
    <row r="29" spans="1:26" x14ac:dyDescent="0.25">
      <c r="A29" s="944">
        <v>0</v>
      </c>
      <c r="B29" s="949">
        <v>4</v>
      </c>
      <c r="C29" s="949"/>
      <c r="D29" s="950" t="s">
        <v>2488</v>
      </c>
      <c r="E29" s="950"/>
      <c r="F29" s="950">
        <f>+'[8] میلیون ریال'!D29*1000000</f>
        <v>227644461187</v>
      </c>
      <c r="G29" s="950"/>
      <c r="H29" s="950">
        <f>+'[8] میلیون ریال'!E29*1000</f>
        <v>20987606</v>
      </c>
      <c r="I29" s="950"/>
      <c r="J29" s="950">
        <f>+'[8] میلیون ریال'!F29*1000000</f>
        <v>5229536698593</v>
      </c>
      <c r="K29" s="950"/>
      <c r="L29" s="950">
        <f>+'[8] میلیون ریال'!G29*1000000</f>
        <v>80084116712</v>
      </c>
      <c r="M29" s="950"/>
      <c r="N29" s="950">
        <f>+'[8] میلیون ریال'!H29*1000</f>
        <v>15941176</v>
      </c>
      <c r="O29" s="950"/>
      <c r="P29" s="950">
        <f>+'[8] میلیون ریال'!I29*1000000</f>
        <v>4463907459192</v>
      </c>
      <c r="Q29" s="950"/>
      <c r="R29" s="950">
        <f>+'[8] میلیون ریال'!J29*1000000</f>
        <v>307728577899</v>
      </c>
      <c r="S29" s="950"/>
      <c r="T29" s="950">
        <f>+'[8] میلیون ریال'!K29*1000</f>
        <v>36928782</v>
      </c>
      <c r="U29" s="950"/>
      <c r="V29" s="950">
        <f>+'[8] میلیون ریال'!L29*1000000</f>
        <v>9693444157785</v>
      </c>
    </row>
    <row r="30" spans="1:26" x14ac:dyDescent="0.25">
      <c r="A30" s="944">
        <v>0</v>
      </c>
      <c r="B30" s="949">
        <v>5</v>
      </c>
      <c r="C30" s="949"/>
      <c r="D30" s="950" t="s">
        <v>2489</v>
      </c>
      <c r="E30" s="950"/>
      <c r="F30" s="950">
        <f>+'[8] میلیون ریال'!D30*1000000</f>
        <v>35534611890</v>
      </c>
      <c r="G30" s="950"/>
      <c r="H30" s="950">
        <f>+'[8] میلیون ریال'!E30*1000</f>
        <v>0</v>
      </c>
      <c r="I30" s="950"/>
      <c r="J30" s="950">
        <f>+'[8] میلیون ریال'!F30*1000000</f>
        <v>35534611890</v>
      </c>
      <c r="K30" s="950"/>
      <c r="L30" s="950">
        <f>+'[8] میلیون ریال'!G30*1000000</f>
        <v>164465388110</v>
      </c>
      <c r="M30" s="950"/>
      <c r="N30" s="950">
        <f>+'[8] میلیون ریال'!H30*1000</f>
        <v>0</v>
      </c>
      <c r="O30" s="950"/>
      <c r="P30" s="950">
        <f>+'[8] میلیون ریال'!I30*1000000</f>
        <v>164465388110</v>
      </c>
      <c r="Q30" s="950"/>
      <c r="R30" s="950">
        <f>+'[8] میلیون ریال'!J30*1000000</f>
        <v>200000000000</v>
      </c>
      <c r="S30" s="950"/>
      <c r="T30" s="950">
        <f>+'[8] میلیون ریال'!K30*1000</f>
        <v>0</v>
      </c>
      <c r="U30" s="950"/>
      <c r="V30" s="950">
        <f>+'[8] میلیون ریال'!L30*1000000</f>
        <v>200000000000</v>
      </c>
    </row>
    <row r="31" spans="1:26" x14ac:dyDescent="0.25">
      <c r="A31" s="944">
        <v>0</v>
      </c>
      <c r="B31" s="949">
        <v>8</v>
      </c>
      <c r="C31" s="949"/>
      <c r="D31" s="950" t="s">
        <v>2490</v>
      </c>
      <c r="E31" s="950"/>
      <c r="F31" s="950">
        <f>+'[8] میلیون ریال'!D31*1000000</f>
        <v>168437232973</v>
      </c>
      <c r="G31" s="950"/>
      <c r="H31" s="950">
        <f>+'[8] میلیون ریال'!E31*1000</f>
        <v>0</v>
      </c>
      <c r="I31" s="950"/>
      <c r="J31" s="950">
        <f>+'[8] میلیون ریال'!F31*1000000</f>
        <v>168437232973</v>
      </c>
      <c r="K31" s="950"/>
      <c r="L31" s="950">
        <f>+'[8] میلیون ریال'!G31*1000000</f>
        <v>351683000000</v>
      </c>
      <c r="M31" s="950"/>
      <c r="N31" s="950">
        <f>+'[8] میلیون ریال'!H31*1000</f>
        <v>0</v>
      </c>
      <c r="O31" s="950"/>
      <c r="P31" s="950">
        <f>+'[8] میلیون ریال'!I31*1000000</f>
        <v>351683000000</v>
      </c>
      <c r="Q31" s="950"/>
      <c r="R31" s="950">
        <f>+'[8] میلیون ریال'!J31*1000000</f>
        <v>520120232973</v>
      </c>
      <c r="S31" s="950"/>
      <c r="T31" s="950">
        <f>+'[8] میلیون ریال'!K31*1000</f>
        <v>0</v>
      </c>
      <c r="U31" s="950"/>
      <c r="V31" s="950">
        <f>+'[8] میلیون ریال'!L31*1000000</f>
        <v>520120232973</v>
      </c>
    </row>
    <row r="32" spans="1:26" ht="39" x14ac:dyDescent="0.25">
      <c r="A32" s="944">
        <v>1</v>
      </c>
      <c r="B32" s="1222" t="s">
        <v>2491</v>
      </c>
      <c r="C32" s="1222"/>
      <c r="D32" s="1222" t="s">
        <v>2491</v>
      </c>
      <c r="E32" s="952"/>
      <c r="F32" s="952">
        <f>SUM(F25:F31)</f>
        <v>1560883819746</v>
      </c>
      <c r="G32" s="952"/>
      <c r="H32" s="952">
        <f t="shared" ref="H32:V32" si="3">SUM(H25:H31)</f>
        <v>238740492</v>
      </c>
      <c r="I32" s="952"/>
      <c r="J32" s="952">
        <f t="shared" si="3"/>
        <v>58458950236357</v>
      </c>
      <c r="K32" s="952"/>
      <c r="L32" s="952">
        <f t="shared" si="3"/>
        <v>1288653991126</v>
      </c>
      <c r="M32" s="952"/>
      <c r="N32" s="952">
        <f t="shared" si="3"/>
        <v>113322759</v>
      </c>
      <c r="O32" s="952"/>
      <c r="P32" s="952">
        <f t="shared" si="3"/>
        <v>32452412533185</v>
      </c>
      <c r="Q32" s="952"/>
      <c r="R32" s="952">
        <f t="shared" si="3"/>
        <v>2849537810872</v>
      </c>
      <c r="S32" s="952"/>
      <c r="T32" s="952">
        <f t="shared" si="3"/>
        <v>352063250</v>
      </c>
      <c r="U32" s="952"/>
      <c r="V32" s="952">
        <f t="shared" si="3"/>
        <v>90911362769542</v>
      </c>
    </row>
    <row r="33" spans="1:22" x14ac:dyDescent="0.25">
      <c r="A33" s="944">
        <v>0</v>
      </c>
      <c r="B33" s="949">
        <v>6</v>
      </c>
      <c r="C33" s="949"/>
      <c r="D33" s="953" t="s">
        <v>2492</v>
      </c>
      <c r="E33" s="953"/>
      <c r="F33" s="950">
        <f>+'[8] میلیون ریال'!D33*1000000</f>
        <v>673318275409</v>
      </c>
      <c r="G33" s="950"/>
      <c r="H33" s="950">
        <f>+'[8] میلیون ریال'!E33*1000</f>
        <v>0</v>
      </c>
      <c r="I33" s="950"/>
      <c r="J33" s="950">
        <f>+'[8] میلیون ریال'!F33*1000000</f>
        <v>673318275409</v>
      </c>
      <c r="K33" s="950"/>
      <c r="L33" s="950">
        <f>+'[8] میلیون ریال'!G33*1000000</f>
        <v>377180550000</v>
      </c>
      <c r="M33" s="950"/>
      <c r="N33" s="950">
        <f>+'[8] میلیون ریال'!H33*1000</f>
        <v>0</v>
      </c>
      <c r="O33" s="950"/>
      <c r="P33" s="950">
        <f>+'[8] میلیون ریال'!I33*1000000</f>
        <v>377180550000</v>
      </c>
      <c r="Q33" s="950"/>
      <c r="R33" s="950">
        <f>+L33+F33</f>
        <v>1050498825409</v>
      </c>
      <c r="S33" s="950"/>
      <c r="T33" s="950">
        <f>+N33+H33</f>
        <v>0</v>
      </c>
      <c r="U33" s="950"/>
      <c r="V33" s="950">
        <f t="shared" ref="V33:V34" si="4">+P33+J33</f>
        <v>1050498825409</v>
      </c>
    </row>
    <row r="34" spans="1:22" x14ac:dyDescent="0.25">
      <c r="A34" s="944">
        <v>0</v>
      </c>
      <c r="B34" s="949">
        <v>10</v>
      </c>
      <c r="C34" s="949"/>
      <c r="D34" s="953" t="s">
        <v>2493</v>
      </c>
      <c r="E34" s="953"/>
      <c r="F34" s="950">
        <f>+'[8] میلیون ریال'!D34*1000000</f>
        <v>2353463214023</v>
      </c>
      <c r="G34" s="950"/>
      <c r="H34" s="950">
        <f>+'[8] میلیون ریال'!E34*1000</f>
        <v>0</v>
      </c>
      <c r="I34" s="950"/>
      <c r="J34" s="950">
        <f>+'[8] میلیون ریال'!F34*1000000</f>
        <v>2353463214023</v>
      </c>
      <c r="K34" s="950"/>
      <c r="L34" s="950">
        <f>+'[8] میلیون ریال'!G34*1000000</f>
        <v>1221426794498</v>
      </c>
      <c r="M34" s="950"/>
      <c r="N34" s="950">
        <f>+'[8] میلیون ریال'!H34*1000</f>
        <v>0</v>
      </c>
      <c r="O34" s="950"/>
      <c r="P34" s="950">
        <f>+'[8] میلیون ریال'!I34*1000000</f>
        <v>1221426794498</v>
      </c>
      <c r="Q34" s="950"/>
      <c r="R34" s="950">
        <f>+L34+F34</f>
        <v>3574890008521</v>
      </c>
      <c r="S34" s="950"/>
      <c r="T34" s="950">
        <f>+N34+H34</f>
        <v>0</v>
      </c>
      <c r="U34" s="950"/>
      <c r="V34" s="950">
        <f t="shared" si="4"/>
        <v>3574890008521</v>
      </c>
    </row>
    <row r="35" spans="1:22" ht="27" customHeight="1" x14ac:dyDescent="0.25">
      <c r="A35" s="944">
        <v>1</v>
      </c>
      <c r="B35" s="1222" t="s">
        <v>2494</v>
      </c>
      <c r="C35" s="1222"/>
      <c r="D35" s="1222" t="s">
        <v>2494</v>
      </c>
      <c r="E35" s="952"/>
      <c r="F35" s="952">
        <f>+F34+F33+F32</f>
        <v>4587665309178</v>
      </c>
      <c r="G35" s="952"/>
      <c r="H35" s="952">
        <f t="shared" ref="H35:T35" si="5">+H34+H33+H32</f>
        <v>238740492</v>
      </c>
      <c r="I35" s="952"/>
      <c r="J35" s="952">
        <f t="shared" si="5"/>
        <v>61485731725789</v>
      </c>
      <c r="K35" s="952"/>
      <c r="L35" s="952">
        <f t="shared" si="5"/>
        <v>2887261335624</v>
      </c>
      <c r="M35" s="952"/>
      <c r="N35" s="952">
        <f t="shared" si="5"/>
        <v>113322759</v>
      </c>
      <c r="O35" s="952"/>
      <c r="P35" s="952">
        <f t="shared" si="5"/>
        <v>34051019877683</v>
      </c>
      <c r="Q35" s="952"/>
      <c r="R35" s="952">
        <f t="shared" si="5"/>
        <v>7474926644802</v>
      </c>
      <c r="S35" s="952"/>
      <c r="T35" s="952">
        <f t="shared" si="5"/>
        <v>352063250</v>
      </c>
      <c r="U35" s="952"/>
      <c r="V35" s="952">
        <f>+V34+V33+V32</f>
        <v>95536751603472</v>
      </c>
    </row>
    <row r="36" spans="1:22" ht="36" customHeight="1" x14ac:dyDescent="0.25"/>
    <row r="37" spans="1:22" ht="36" customHeight="1" x14ac:dyDescent="0.25"/>
    <row r="38" spans="1:22" ht="19.5" customHeight="1" x14ac:dyDescent="0.25">
      <c r="B38" s="958"/>
      <c r="C38" s="958"/>
      <c r="D38" s="958"/>
      <c r="E38" s="958"/>
      <c r="F38" s="958"/>
      <c r="G38" s="958"/>
    </row>
    <row r="39" spans="1:22" x14ac:dyDescent="0.25">
      <c r="B39" s="958"/>
      <c r="C39" s="958"/>
      <c r="D39" s="958"/>
      <c r="E39" s="958"/>
      <c r="F39" s="958"/>
      <c r="G39" s="958"/>
    </row>
  </sheetData>
  <mergeCells count="20">
    <mergeCell ref="B32:D32"/>
    <mergeCell ref="B35:D35"/>
    <mergeCell ref="B15:D15"/>
    <mergeCell ref="B17:D17"/>
    <mergeCell ref="B19:D19"/>
    <mergeCell ref="B22:V22"/>
    <mergeCell ref="B23:B24"/>
    <mergeCell ref="D23:D24"/>
    <mergeCell ref="F23:J23"/>
    <mergeCell ref="L23:P23"/>
    <mergeCell ref="R23:V23"/>
    <mergeCell ref="B4:R4"/>
    <mergeCell ref="B5:R5"/>
    <mergeCell ref="B6:B7"/>
    <mergeCell ref="D6:D7"/>
    <mergeCell ref="F6:J6"/>
    <mergeCell ref="L6:L7"/>
    <mergeCell ref="N6:N7"/>
    <mergeCell ref="P6:P7"/>
    <mergeCell ref="R6:R7"/>
  </mergeCells>
  <printOptions horizontalCentered="1"/>
  <pageMargins left="0.51181102362204722" right="0.70866141732283472" top="0.74803149606299213" bottom="0.55118110236220474" header="0.31496062992125984" footer="0.31496062992125984"/>
  <pageSetup scale="4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C7019-CDBC-44A4-AF5D-0BDCAC81E2CE}">
  <sheetPr>
    <tabColor rgb="FF66FF66"/>
    <pageSetUpPr fitToPage="1"/>
  </sheetPr>
  <dimension ref="A1:W136"/>
  <sheetViews>
    <sheetView rightToLeft="1" tabSelected="1" view="pageBreakPreview" topLeftCell="A7" zoomScaleNormal="70" zoomScaleSheetLayoutView="100" zoomScalePageLayoutView="70" workbookViewId="0">
      <selection activeCell="J22" sqref="J22"/>
    </sheetView>
  </sheetViews>
  <sheetFormatPr defaultColWidth="8.7109375" defaultRowHeight="150" customHeight="1" x14ac:dyDescent="0.25"/>
  <cols>
    <col min="1" max="1" width="35.140625" style="291" customWidth="1"/>
    <col min="2" max="2" width="17.28515625" style="235" customWidth="1"/>
    <col min="3" max="3" width="0.85546875" style="235" customWidth="1"/>
    <col min="4" max="4" width="17.42578125" style="282" customWidth="1"/>
    <col min="5" max="5" width="0.85546875" style="235" customWidth="1"/>
    <col min="6" max="6" width="20" style="282" customWidth="1"/>
    <col min="7" max="7" width="0.7109375" style="282" customWidth="1"/>
    <col min="8" max="8" width="17.7109375" style="282" customWidth="1"/>
    <col min="9" max="9" width="25.5703125" style="235" customWidth="1"/>
    <col min="10" max="16384" width="8.7109375" style="216"/>
  </cols>
  <sheetData>
    <row r="1" spans="1:23" s="206" customFormat="1" ht="19.5" customHeight="1" x14ac:dyDescent="0.25">
      <c r="A1" s="1240" t="str">
        <f>'[11]1'!A1:H1</f>
        <v>شرکت پالایش میعانات گازی آدیش جنوبی (سهامي خاص) - در مرحله قبل از بهره برداری</v>
      </c>
      <c r="B1" s="1240"/>
      <c r="C1" s="1240"/>
      <c r="D1" s="1240"/>
      <c r="E1" s="1240"/>
      <c r="F1" s="1240"/>
      <c r="G1" s="243"/>
      <c r="H1" s="243"/>
      <c r="I1" s="243"/>
      <c r="J1" s="243"/>
    </row>
    <row r="2" spans="1:23" s="206" customFormat="1" ht="19.5" customHeight="1" x14ac:dyDescent="0.25">
      <c r="A2" s="1240" t="str">
        <f>'[11]5'!A2:H2</f>
        <v xml:space="preserve">یادداشت های توضیحی صورت های مالی </v>
      </c>
      <c r="B2" s="1240"/>
      <c r="C2" s="1240"/>
      <c r="D2" s="1240"/>
      <c r="E2" s="1240"/>
      <c r="F2" s="1240"/>
      <c r="G2" s="243"/>
      <c r="H2" s="243"/>
      <c r="I2" s="243"/>
      <c r="J2" s="243"/>
    </row>
    <row r="3" spans="1:23" s="206" customFormat="1" ht="19.5" customHeight="1" x14ac:dyDescent="0.25">
      <c r="A3" s="1240" t="str">
        <f>'[11]5'!A3:H3</f>
        <v>سال مالی منتهی به 29 اسفندماه 1400</v>
      </c>
      <c r="B3" s="1240"/>
      <c r="C3" s="1240"/>
      <c r="D3" s="1240"/>
      <c r="E3" s="1240"/>
      <c r="F3" s="1240"/>
      <c r="G3" s="243"/>
      <c r="H3" s="243"/>
      <c r="I3" s="243"/>
      <c r="J3" s="243"/>
    </row>
    <row r="4" spans="1:23" s="206" customFormat="1" ht="12.75" customHeight="1" x14ac:dyDescent="0.25">
      <c r="A4" s="979"/>
      <c r="B4" s="320"/>
      <c r="C4" s="320"/>
      <c r="D4" s="320"/>
      <c r="E4" s="320"/>
      <c r="F4" s="320"/>
      <c r="G4" s="320"/>
      <c r="H4" s="320"/>
      <c r="I4" s="320"/>
      <c r="J4" s="243"/>
    </row>
    <row r="5" spans="1:23" s="259" customFormat="1" ht="20.25" customHeight="1" x14ac:dyDescent="0.7">
      <c r="A5" s="392" t="s">
        <v>2552</v>
      </c>
      <c r="B5" s="393"/>
      <c r="C5" s="393"/>
      <c r="D5" s="393"/>
      <c r="E5" s="393"/>
      <c r="F5" s="393"/>
      <c r="G5" s="393"/>
      <c r="H5" s="393"/>
      <c r="I5" s="393"/>
      <c r="J5" s="393"/>
      <c r="K5" s="393"/>
      <c r="L5" s="393"/>
      <c r="M5" s="393"/>
      <c r="N5" s="393"/>
      <c r="O5" s="393"/>
      <c r="P5" s="393"/>
      <c r="Q5" s="393"/>
      <c r="R5" s="393"/>
      <c r="S5" s="393"/>
      <c r="T5" s="393"/>
      <c r="U5" s="393"/>
      <c r="V5" s="393"/>
      <c r="W5" s="393"/>
    </row>
    <row r="6" spans="1:23" s="259" customFormat="1" ht="16.5" customHeight="1" x14ac:dyDescent="0.7">
      <c r="A6" s="392"/>
      <c r="B6" s="393"/>
      <c r="C6" s="393"/>
      <c r="D6" s="393"/>
      <c r="E6" s="393"/>
      <c r="F6" s="393"/>
      <c r="G6" s="393"/>
      <c r="H6" s="393"/>
      <c r="I6" s="393"/>
      <c r="J6" s="393"/>
      <c r="K6" s="393"/>
      <c r="L6" s="393"/>
      <c r="M6" s="393"/>
      <c r="N6" s="393"/>
      <c r="O6" s="393"/>
      <c r="P6" s="393"/>
      <c r="Q6" s="393"/>
      <c r="R6" s="393"/>
      <c r="S6" s="393"/>
      <c r="T6" s="393"/>
      <c r="U6" s="393"/>
      <c r="V6" s="393"/>
      <c r="W6" s="393"/>
    </row>
    <row r="7" spans="1:23" s="237" customFormat="1" ht="22.5" customHeight="1" x14ac:dyDescent="0.55000000000000004">
      <c r="A7" s="905" t="s">
        <v>2553</v>
      </c>
      <c r="B7" s="907"/>
      <c r="C7" s="907"/>
      <c r="D7" s="907"/>
      <c r="E7" s="907"/>
      <c r="F7" s="907"/>
      <c r="G7" s="907"/>
      <c r="H7" s="907"/>
      <c r="I7" s="906"/>
      <c r="J7" s="906"/>
      <c r="K7" s="906"/>
      <c r="L7" s="906"/>
      <c r="M7" s="906"/>
      <c r="N7" s="906"/>
      <c r="O7" s="906"/>
      <c r="P7" s="906"/>
      <c r="Q7" s="906"/>
      <c r="R7" s="906"/>
      <c r="S7" s="906"/>
      <c r="T7" s="906"/>
      <c r="U7" s="906"/>
      <c r="V7" s="906"/>
      <c r="W7" s="906"/>
    </row>
    <row r="8" spans="1:23" s="237" customFormat="1" ht="22.5" customHeight="1" x14ac:dyDescent="0.55000000000000004">
      <c r="A8" s="898" t="s">
        <v>1611</v>
      </c>
      <c r="B8" s="906"/>
      <c r="C8" s="906"/>
      <c r="D8" s="906"/>
      <c r="E8" s="906"/>
      <c r="F8" s="906"/>
      <c r="G8" s="906"/>
      <c r="H8" s="906"/>
      <c r="I8" s="906"/>
      <c r="J8" s="906"/>
      <c r="K8" s="906"/>
      <c r="L8" s="906"/>
      <c r="M8" s="906"/>
      <c r="N8" s="906"/>
      <c r="O8" s="906"/>
      <c r="P8" s="906"/>
      <c r="Q8" s="906"/>
      <c r="R8" s="906"/>
      <c r="S8" s="906"/>
      <c r="T8" s="906"/>
      <c r="U8" s="906"/>
      <c r="V8" s="906"/>
      <c r="W8" s="906"/>
    </row>
    <row r="9" spans="1:23" s="237" customFormat="1" ht="22.5" customHeight="1" x14ac:dyDescent="0.55000000000000004">
      <c r="A9" s="898" t="s">
        <v>1612</v>
      </c>
      <c r="B9" s="906"/>
      <c r="C9" s="906"/>
      <c r="D9" s="906"/>
      <c r="E9" s="906"/>
      <c r="F9" s="906"/>
      <c r="G9" s="906"/>
      <c r="H9" s="906"/>
      <c r="I9" s="906"/>
      <c r="J9" s="906"/>
      <c r="K9" s="906"/>
      <c r="L9" s="906"/>
      <c r="M9" s="906"/>
      <c r="N9" s="906"/>
      <c r="O9" s="906"/>
      <c r="P9" s="906"/>
      <c r="Q9" s="906"/>
      <c r="R9" s="906"/>
      <c r="S9" s="906"/>
      <c r="T9" s="906"/>
      <c r="U9" s="906"/>
      <c r="V9" s="906"/>
      <c r="W9" s="906"/>
    </row>
    <row r="10" spans="1:23" s="237" customFormat="1" ht="22.5" customHeight="1" x14ac:dyDescent="0.55000000000000004">
      <c r="A10" s="898" t="s">
        <v>1613</v>
      </c>
      <c r="B10" s="906"/>
      <c r="C10" s="906"/>
      <c r="D10" s="906"/>
      <c r="E10" s="906"/>
      <c r="F10" s="906"/>
      <c r="G10" s="906"/>
      <c r="H10" s="906"/>
      <c r="I10" s="906"/>
      <c r="J10" s="906"/>
      <c r="K10" s="906"/>
      <c r="L10" s="906"/>
      <c r="M10" s="906"/>
      <c r="N10" s="906"/>
      <c r="O10" s="906"/>
      <c r="P10" s="906"/>
      <c r="Q10" s="906"/>
      <c r="R10" s="906"/>
      <c r="S10" s="906"/>
      <c r="T10" s="906"/>
      <c r="U10" s="906"/>
      <c r="V10" s="906"/>
      <c r="W10" s="906"/>
    </row>
    <row r="11" spans="1:23" s="237" customFormat="1" ht="22.5" customHeight="1" x14ac:dyDescent="0.55000000000000004">
      <c r="A11" s="898" t="s">
        <v>1614</v>
      </c>
      <c r="B11" s="906"/>
      <c r="C11" s="906"/>
      <c r="D11" s="906"/>
      <c r="E11" s="906"/>
      <c r="F11" s="906"/>
      <c r="G11" s="906"/>
      <c r="H11" s="906"/>
      <c r="I11" s="906"/>
      <c r="J11" s="906"/>
      <c r="K11" s="906"/>
      <c r="L11" s="906"/>
      <c r="M11" s="906"/>
      <c r="N11" s="906"/>
      <c r="O11" s="906"/>
      <c r="P11" s="906"/>
      <c r="Q11" s="906"/>
      <c r="R11" s="906"/>
      <c r="S11" s="906"/>
      <c r="T11" s="906"/>
      <c r="U11" s="906"/>
      <c r="V11" s="906"/>
      <c r="W11" s="906"/>
    </row>
    <row r="12" spans="1:23" s="237" customFormat="1" ht="22.5" customHeight="1" x14ac:dyDescent="0.55000000000000004">
      <c r="A12" s="898" t="s">
        <v>1615</v>
      </c>
      <c r="B12" s="906"/>
      <c r="C12" s="906"/>
      <c r="D12" s="906"/>
      <c r="E12" s="906"/>
      <c r="F12" s="906"/>
      <c r="G12" s="906"/>
      <c r="H12" s="906"/>
      <c r="I12" s="906"/>
      <c r="J12" s="906"/>
      <c r="K12" s="906"/>
      <c r="L12" s="906"/>
      <c r="M12" s="906"/>
      <c r="N12" s="906"/>
      <c r="O12" s="906"/>
      <c r="P12" s="906"/>
      <c r="Q12" s="906"/>
      <c r="R12" s="906"/>
      <c r="S12" s="906"/>
      <c r="T12" s="906"/>
      <c r="U12" s="906"/>
      <c r="V12" s="906"/>
      <c r="W12" s="906"/>
    </row>
    <row r="13" spans="1:23" s="237" customFormat="1" ht="22.5" customHeight="1" x14ac:dyDescent="0.55000000000000004">
      <c r="A13" s="898" t="s">
        <v>1616</v>
      </c>
      <c r="B13" s="906"/>
      <c r="C13" s="906"/>
      <c r="D13" s="906"/>
      <c r="E13" s="906"/>
      <c r="F13" s="906"/>
      <c r="G13" s="906"/>
      <c r="H13" s="906"/>
      <c r="I13" s="906"/>
      <c r="J13" s="906"/>
      <c r="K13" s="906"/>
      <c r="L13" s="906"/>
      <c r="M13" s="906"/>
      <c r="N13" s="906"/>
      <c r="O13" s="906"/>
      <c r="P13" s="906"/>
      <c r="Q13" s="906"/>
      <c r="R13" s="906"/>
      <c r="S13" s="906"/>
      <c r="T13" s="906"/>
      <c r="U13" s="906"/>
      <c r="V13" s="906"/>
      <c r="W13" s="906"/>
    </row>
    <row r="14" spans="1:23" s="237" customFormat="1" ht="22.5" customHeight="1" x14ac:dyDescent="0.55000000000000004">
      <c r="A14" s="898" t="s">
        <v>1617</v>
      </c>
      <c r="B14" s="906"/>
      <c r="C14" s="906"/>
      <c r="D14" s="906"/>
      <c r="E14" s="906"/>
      <c r="F14" s="906"/>
      <c r="G14" s="906"/>
      <c r="H14" s="906"/>
      <c r="I14" s="906"/>
      <c r="J14" s="906"/>
      <c r="K14" s="906"/>
      <c r="L14" s="906"/>
      <c r="M14" s="906"/>
      <c r="N14" s="906"/>
      <c r="O14" s="906"/>
      <c r="P14" s="906"/>
      <c r="Q14" s="906"/>
      <c r="R14" s="906"/>
      <c r="S14" s="906"/>
      <c r="T14" s="906"/>
      <c r="U14" s="906"/>
      <c r="V14" s="906"/>
      <c r="W14" s="906"/>
    </row>
    <row r="15" spans="1:23" s="237" customFormat="1" ht="22.5" customHeight="1" x14ac:dyDescent="0.55000000000000004">
      <c r="A15" s="898" t="s">
        <v>1618</v>
      </c>
      <c r="B15" s="906"/>
      <c r="C15" s="906"/>
      <c r="D15" s="906"/>
      <c r="E15" s="906"/>
      <c r="F15" s="906"/>
      <c r="G15" s="906"/>
      <c r="H15" s="906"/>
      <c r="I15" s="906"/>
      <c r="J15" s="906"/>
      <c r="K15" s="906"/>
      <c r="L15" s="906"/>
      <c r="M15" s="906"/>
      <c r="N15" s="906"/>
      <c r="O15" s="906"/>
      <c r="P15" s="906"/>
      <c r="Q15" s="906"/>
      <c r="R15" s="906"/>
      <c r="S15" s="906"/>
      <c r="T15" s="906"/>
      <c r="U15" s="906"/>
      <c r="V15" s="906"/>
      <c r="W15" s="906"/>
    </row>
    <row r="16" spans="1:23" s="237" customFormat="1" ht="22.5" customHeight="1" x14ac:dyDescent="0.55000000000000004">
      <c r="A16" s="898" t="s">
        <v>1619</v>
      </c>
      <c r="B16" s="906"/>
      <c r="C16" s="906"/>
      <c r="D16" s="906"/>
      <c r="E16" s="906"/>
      <c r="F16" s="906"/>
      <c r="G16" s="906"/>
      <c r="H16" s="906"/>
      <c r="I16" s="906"/>
      <c r="J16" s="906"/>
      <c r="K16" s="906"/>
      <c r="L16" s="906"/>
      <c r="M16" s="906"/>
      <c r="N16" s="906"/>
      <c r="O16" s="906"/>
      <c r="P16" s="906"/>
      <c r="Q16" s="906"/>
      <c r="R16" s="906"/>
      <c r="S16" s="906"/>
      <c r="T16" s="906"/>
      <c r="U16" s="906"/>
      <c r="V16" s="906"/>
      <c r="W16" s="906"/>
    </row>
    <row r="17" spans="1:23" s="237" customFormat="1" ht="22.5" customHeight="1" x14ac:dyDescent="0.55000000000000004">
      <c r="A17" s="898" t="s">
        <v>1600</v>
      </c>
      <c r="B17" s="906"/>
      <c r="C17" s="906"/>
      <c r="D17" s="906"/>
      <c r="E17" s="906"/>
      <c r="F17" s="906"/>
      <c r="G17" s="906"/>
      <c r="H17" s="906"/>
      <c r="I17" s="906"/>
      <c r="J17" s="906"/>
      <c r="K17" s="906"/>
      <c r="L17" s="906"/>
      <c r="M17" s="906"/>
      <c r="N17" s="906"/>
      <c r="O17" s="906"/>
      <c r="P17" s="906"/>
      <c r="Q17" s="906"/>
      <c r="R17" s="906"/>
      <c r="S17" s="906"/>
      <c r="T17" s="906"/>
      <c r="U17" s="906"/>
      <c r="V17" s="906"/>
      <c r="W17" s="906"/>
    </row>
    <row r="18" spans="1:23" s="237" customFormat="1" ht="22.5" customHeight="1" x14ac:dyDescent="0.55000000000000004">
      <c r="A18" s="898" t="s">
        <v>1610</v>
      </c>
      <c r="B18" s="906"/>
      <c r="C18" s="906"/>
      <c r="D18" s="906"/>
      <c r="E18" s="906"/>
      <c r="F18" s="906"/>
      <c r="G18" s="906"/>
      <c r="H18" s="906"/>
      <c r="I18" s="906"/>
      <c r="J18" s="906"/>
      <c r="K18" s="906"/>
      <c r="L18" s="906"/>
      <c r="M18" s="906"/>
      <c r="N18" s="906"/>
      <c r="O18" s="906"/>
      <c r="P18" s="906"/>
      <c r="Q18" s="906"/>
      <c r="R18" s="906"/>
      <c r="S18" s="906"/>
      <c r="T18" s="906"/>
      <c r="U18" s="906"/>
      <c r="V18" s="906"/>
      <c r="W18" s="906"/>
    </row>
    <row r="19" spans="1:23" s="237" customFormat="1" ht="22.5" customHeight="1" x14ac:dyDescent="0.55000000000000004">
      <c r="A19" s="898" t="s">
        <v>1601</v>
      </c>
      <c r="B19" s="906"/>
      <c r="C19" s="906"/>
      <c r="D19" s="906"/>
      <c r="E19" s="906"/>
      <c r="F19" s="906"/>
      <c r="G19" s="906"/>
      <c r="H19" s="906"/>
      <c r="I19" s="906"/>
      <c r="J19" s="906"/>
      <c r="K19" s="906"/>
      <c r="L19" s="906"/>
      <c r="M19" s="906"/>
      <c r="N19" s="906"/>
      <c r="O19" s="906"/>
      <c r="P19" s="906"/>
      <c r="Q19" s="906"/>
      <c r="R19" s="906"/>
      <c r="S19" s="906"/>
      <c r="T19" s="906"/>
      <c r="U19" s="906"/>
      <c r="V19" s="906"/>
      <c r="W19" s="906"/>
    </row>
    <row r="20" spans="1:23" s="237" customFormat="1" ht="22.5" customHeight="1" x14ac:dyDescent="0.55000000000000004">
      <c r="A20" s="898" t="s">
        <v>1602</v>
      </c>
      <c r="B20" s="906"/>
      <c r="C20" s="906"/>
      <c r="D20" s="906"/>
      <c r="E20" s="906"/>
      <c r="F20" s="906"/>
      <c r="G20" s="906"/>
      <c r="H20" s="906"/>
      <c r="I20" s="906"/>
      <c r="J20" s="906"/>
      <c r="K20" s="906"/>
      <c r="L20" s="906"/>
      <c r="M20" s="906"/>
      <c r="N20" s="906"/>
      <c r="O20" s="906"/>
      <c r="P20" s="906"/>
      <c r="Q20" s="906"/>
      <c r="R20" s="906"/>
      <c r="S20" s="906"/>
      <c r="T20" s="906"/>
      <c r="U20" s="906"/>
      <c r="V20" s="906"/>
      <c r="W20" s="906"/>
    </row>
    <row r="21" spans="1:23" s="237" customFormat="1" ht="22.5" customHeight="1" x14ac:dyDescent="0.55000000000000004">
      <c r="A21" s="898" t="s">
        <v>2554</v>
      </c>
      <c r="B21" s="906"/>
      <c r="C21" s="906"/>
      <c r="D21" s="906"/>
      <c r="E21" s="906"/>
      <c r="F21" s="906"/>
      <c r="G21" s="906"/>
      <c r="H21" s="906"/>
      <c r="I21" s="906"/>
      <c r="J21" s="906"/>
      <c r="K21" s="906"/>
      <c r="L21" s="906"/>
      <c r="M21" s="906"/>
      <c r="N21" s="906"/>
      <c r="O21" s="906"/>
      <c r="P21" s="906"/>
      <c r="Q21" s="906"/>
      <c r="R21" s="906"/>
      <c r="S21" s="906"/>
      <c r="T21" s="906"/>
      <c r="U21" s="906"/>
      <c r="V21" s="906"/>
      <c r="W21" s="906"/>
    </row>
    <row r="22" spans="1:23" s="237" customFormat="1" ht="22.5" customHeight="1" x14ac:dyDescent="0.55000000000000004">
      <c r="A22" s="898" t="s">
        <v>2555</v>
      </c>
      <c r="B22" s="906"/>
      <c r="C22" s="906"/>
      <c r="D22" s="906"/>
      <c r="E22" s="906"/>
      <c r="F22" s="906"/>
      <c r="G22" s="906"/>
      <c r="H22" s="906"/>
      <c r="I22" s="906"/>
      <c r="J22" s="906"/>
      <c r="K22" s="906"/>
      <c r="L22" s="906"/>
      <c r="M22" s="906"/>
      <c r="N22" s="906"/>
      <c r="O22" s="906"/>
      <c r="P22" s="906"/>
      <c r="Q22" s="906"/>
      <c r="R22" s="906"/>
      <c r="S22" s="906"/>
      <c r="T22" s="906"/>
      <c r="U22" s="906"/>
      <c r="V22" s="906"/>
      <c r="W22" s="906"/>
    </row>
    <row r="23" spans="1:23" s="237" customFormat="1" ht="22.5" customHeight="1" x14ac:dyDescent="0.55000000000000004">
      <c r="A23" s="898" t="s">
        <v>1603</v>
      </c>
      <c r="B23" s="906"/>
      <c r="C23" s="906"/>
      <c r="D23" s="906"/>
      <c r="E23" s="906"/>
      <c r="F23" s="906"/>
      <c r="G23" s="906"/>
      <c r="H23" s="906"/>
      <c r="I23" s="906"/>
      <c r="J23" s="906"/>
      <c r="K23" s="906"/>
      <c r="L23" s="906"/>
      <c r="M23" s="906"/>
      <c r="N23" s="906"/>
      <c r="O23" s="906"/>
      <c r="P23" s="906"/>
      <c r="Q23" s="906"/>
      <c r="R23" s="906"/>
      <c r="S23" s="906"/>
      <c r="T23" s="906"/>
      <c r="U23" s="906"/>
      <c r="V23" s="906"/>
      <c r="W23" s="906"/>
    </row>
    <row r="24" spans="1:23" s="237" customFormat="1" ht="22.5" customHeight="1" x14ac:dyDescent="0.55000000000000004">
      <c r="A24" s="898" t="s">
        <v>1604</v>
      </c>
      <c r="B24" s="906"/>
      <c r="C24" s="906"/>
      <c r="D24" s="906"/>
      <c r="E24" s="906"/>
      <c r="F24" s="906"/>
      <c r="G24" s="906"/>
      <c r="H24" s="906"/>
      <c r="I24" s="906"/>
      <c r="J24" s="906"/>
      <c r="K24" s="906"/>
      <c r="L24" s="906"/>
      <c r="M24" s="906"/>
      <c r="N24" s="906"/>
      <c r="O24" s="906"/>
      <c r="P24" s="906"/>
      <c r="Q24" s="906"/>
      <c r="R24" s="906"/>
      <c r="S24" s="906"/>
      <c r="T24" s="906"/>
      <c r="U24" s="906"/>
      <c r="V24" s="906"/>
      <c r="W24" s="906"/>
    </row>
    <row r="25" spans="1:23" s="237" customFormat="1" ht="22.5" customHeight="1" x14ac:dyDescent="0.55000000000000004">
      <c r="A25" s="898" t="s">
        <v>2624</v>
      </c>
      <c r="B25" s="906"/>
      <c r="C25" s="906"/>
      <c r="D25" s="906"/>
      <c r="E25" s="906"/>
      <c r="F25" s="906"/>
      <c r="G25" s="906"/>
      <c r="H25" s="906"/>
      <c r="I25" s="906"/>
      <c r="J25" s="906"/>
      <c r="K25" s="906"/>
      <c r="L25" s="906"/>
      <c r="M25" s="906"/>
      <c r="N25" s="906"/>
      <c r="O25" s="906"/>
      <c r="P25" s="906"/>
      <c r="Q25" s="906"/>
      <c r="R25" s="906"/>
      <c r="S25" s="906"/>
      <c r="T25" s="906"/>
      <c r="U25" s="906"/>
      <c r="V25" s="906"/>
      <c r="W25" s="906"/>
    </row>
    <row r="26" spans="1:23" s="237" customFormat="1" ht="22.5" customHeight="1" x14ac:dyDescent="0.55000000000000004">
      <c r="A26" s="898" t="s">
        <v>1605</v>
      </c>
      <c r="B26" s="906"/>
      <c r="C26" s="906"/>
      <c r="D26" s="906"/>
      <c r="E26" s="906"/>
      <c r="F26" s="906"/>
      <c r="G26" s="906"/>
      <c r="H26" s="906"/>
      <c r="I26" s="906"/>
      <c r="J26" s="906"/>
      <c r="K26" s="906"/>
      <c r="L26" s="906"/>
      <c r="M26" s="906"/>
      <c r="N26" s="906"/>
      <c r="O26" s="906"/>
      <c r="P26" s="906"/>
      <c r="Q26" s="906"/>
      <c r="R26" s="906"/>
      <c r="S26" s="906"/>
      <c r="T26" s="906"/>
      <c r="U26" s="906"/>
      <c r="V26" s="906"/>
      <c r="W26" s="906"/>
    </row>
    <row r="27" spans="1:23" s="237" customFormat="1" ht="22.5" customHeight="1" x14ac:dyDescent="0.55000000000000004">
      <c r="A27" s="898" t="s">
        <v>1606</v>
      </c>
      <c r="B27" s="906"/>
      <c r="C27" s="906"/>
      <c r="D27" s="906"/>
      <c r="E27" s="906"/>
      <c r="F27" s="906"/>
      <c r="G27" s="906"/>
      <c r="H27" s="906"/>
      <c r="I27" s="906"/>
      <c r="J27" s="906"/>
      <c r="K27" s="906"/>
      <c r="L27" s="906"/>
      <c r="M27" s="906"/>
      <c r="N27" s="906"/>
      <c r="O27" s="906"/>
      <c r="P27" s="906"/>
      <c r="Q27" s="906"/>
      <c r="R27" s="906"/>
      <c r="S27" s="906"/>
      <c r="T27" s="906"/>
      <c r="U27" s="906"/>
      <c r="V27" s="906"/>
      <c r="W27" s="906"/>
    </row>
    <row r="28" spans="1:23" s="237" customFormat="1" ht="22.5" customHeight="1" x14ac:dyDescent="0.55000000000000004">
      <c r="A28" s="898" t="s">
        <v>1607</v>
      </c>
      <c r="B28" s="906"/>
      <c r="C28" s="906"/>
      <c r="D28" s="906"/>
      <c r="E28" s="906"/>
      <c r="F28" s="906"/>
      <c r="G28" s="906"/>
      <c r="H28" s="906"/>
      <c r="I28" s="906"/>
      <c r="J28" s="906"/>
      <c r="K28" s="906"/>
      <c r="L28" s="906"/>
      <c r="M28" s="906"/>
      <c r="N28" s="906"/>
      <c r="O28" s="906"/>
      <c r="P28" s="906"/>
      <c r="Q28" s="906"/>
      <c r="R28" s="906"/>
      <c r="S28" s="906"/>
      <c r="T28" s="906"/>
      <c r="U28" s="906"/>
      <c r="V28" s="906"/>
      <c r="W28" s="906"/>
    </row>
    <row r="29" spans="1:23" s="237" customFormat="1" ht="22.5" customHeight="1" x14ac:dyDescent="0.55000000000000004">
      <c r="A29" s="898" t="s">
        <v>1608</v>
      </c>
      <c r="B29" s="906"/>
      <c r="C29" s="906"/>
      <c r="D29" s="906"/>
      <c r="E29" s="906"/>
      <c r="F29" s="906"/>
      <c r="G29" s="906"/>
      <c r="H29" s="906"/>
      <c r="I29" s="906"/>
      <c r="J29" s="906"/>
      <c r="K29" s="906"/>
      <c r="L29" s="906"/>
      <c r="M29" s="906"/>
      <c r="N29" s="906"/>
      <c r="O29" s="906"/>
      <c r="P29" s="906"/>
      <c r="Q29" s="906"/>
      <c r="R29" s="906"/>
      <c r="S29" s="906"/>
      <c r="T29" s="906"/>
      <c r="U29" s="906"/>
      <c r="V29" s="906"/>
      <c r="W29" s="906"/>
    </row>
    <row r="30" spans="1:23" s="237" customFormat="1" ht="22.5" customHeight="1" x14ac:dyDescent="0.55000000000000004">
      <c r="A30" s="898" t="s">
        <v>2556</v>
      </c>
      <c r="B30" s="906"/>
      <c r="C30" s="906"/>
      <c r="D30" s="906"/>
      <c r="E30" s="906"/>
      <c r="F30" s="906"/>
      <c r="G30" s="906">
        <f>C30+D30+E30</f>
        <v>0</v>
      </c>
      <c r="H30" s="906"/>
      <c r="I30" s="906"/>
      <c r="J30" s="906"/>
      <c r="K30" s="906"/>
      <c r="L30" s="906"/>
      <c r="M30" s="906"/>
      <c r="N30" s="906"/>
      <c r="O30" s="906"/>
      <c r="P30" s="906"/>
      <c r="Q30" s="906"/>
      <c r="R30" s="906"/>
      <c r="S30" s="906"/>
      <c r="T30" s="906"/>
      <c r="U30" s="906"/>
      <c r="V30" s="906"/>
      <c r="W30" s="906"/>
    </row>
    <row r="31" spans="1:23" s="237" customFormat="1" ht="22.5" customHeight="1" x14ac:dyDescent="0.55000000000000004">
      <c r="A31" s="898" t="s">
        <v>1609</v>
      </c>
      <c r="B31" s="906"/>
      <c r="C31" s="906"/>
      <c r="D31" s="906"/>
      <c r="E31" s="906"/>
      <c r="F31" s="906"/>
      <c r="G31" s="906"/>
      <c r="H31" s="906"/>
      <c r="I31" s="906"/>
      <c r="J31" s="906"/>
      <c r="K31" s="906"/>
      <c r="L31" s="906"/>
      <c r="M31" s="906"/>
      <c r="N31" s="906"/>
      <c r="O31" s="906"/>
      <c r="P31" s="906"/>
      <c r="Q31" s="906"/>
      <c r="R31" s="906"/>
      <c r="S31" s="906"/>
      <c r="T31" s="906"/>
      <c r="U31" s="906"/>
      <c r="V31" s="906"/>
      <c r="W31" s="906"/>
    </row>
    <row r="32" spans="1:23" s="237" customFormat="1" ht="22.5" customHeight="1" x14ac:dyDescent="0.55000000000000004">
      <c r="A32" s="898" t="s">
        <v>2608</v>
      </c>
      <c r="B32" s="906"/>
      <c r="C32" s="906"/>
      <c r="D32" s="906"/>
      <c r="E32" s="906"/>
      <c r="F32" s="906"/>
      <c r="G32" s="906"/>
      <c r="H32" s="906"/>
      <c r="I32" s="906"/>
      <c r="J32" s="906"/>
      <c r="K32" s="906"/>
      <c r="L32" s="906"/>
      <c r="M32" s="906"/>
      <c r="N32" s="906"/>
      <c r="O32" s="906"/>
      <c r="P32" s="906"/>
      <c r="Q32" s="906"/>
      <c r="R32" s="906"/>
      <c r="S32" s="906"/>
      <c r="T32" s="906"/>
      <c r="U32" s="906"/>
      <c r="V32" s="906"/>
      <c r="W32" s="906"/>
    </row>
    <row r="33" spans="1:23" s="237" customFormat="1" ht="22.5" customHeight="1" x14ac:dyDescent="0.55000000000000004">
      <c r="A33" s="898" t="s">
        <v>2609</v>
      </c>
      <c r="B33" s="906"/>
      <c r="C33" s="906"/>
      <c r="D33" s="906"/>
      <c r="E33" s="906"/>
      <c r="F33" s="906"/>
      <c r="G33" s="906"/>
      <c r="H33" s="906"/>
      <c r="I33" s="906"/>
      <c r="J33" s="906"/>
      <c r="K33" s="906"/>
      <c r="L33" s="906"/>
      <c r="M33" s="906"/>
      <c r="N33" s="906"/>
      <c r="O33" s="906"/>
      <c r="P33" s="906"/>
      <c r="Q33" s="906"/>
      <c r="R33" s="906"/>
      <c r="S33" s="906"/>
      <c r="T33" s="906"/>
      <c r="U33" s="906"/>
      <c r="V33" s="906"/>
      <c r="W33" s="906"/>
    </row>
    <row r="34" spans="1:23" s="237" customFormat="1" ht="22.5" customHeight="1" x14ac:dyDescent="0.55000000000000004">
      <c r="A34" s="898" t="s">
        <v>2610</v>
      </c>
      <c r="B34" s="906"/>
      <c r="C34" s="906"/>
      <c r="D34" s="906"/>
      <c r="E34" s="906"/>
      <c r="F34" s="906"/>
      <c r="G34" s="906"/>
      <c r="H34" s="906"/>
      <c r="I34" s="906"/>
      <c r="J34" s="906"/>
      <c r="K34" s="906"/>
      <c r="L34" s="906"/>
      <c r="M34" s="906"/>
      <c r="N34" s="906"/>
      <c r="O34" s="906"/>
      <c r="P34" s="906"/>
      <c r="Q34" s="906"/>
      <c r="R34" s="906"/>
      <c r="S34" s="906"/>
      <c r="T34" s="906"/>
      <c r="U34" s="906"/>
      <c r="V34" s="906"/>
      <c r="W34" s="906"/>
    </row>
    <row r="35" spans="1:23" s="237" customFormat="1" ht="22.5" customHeight="1" x14ac:dyDescent="0.55000000000000004">
      <c r="A35" s="898" t="s">
        <v>2611</v>
      </c>
      <c r="B35" s="906"/>
      <c r="C35" s="906"/>
      <c r="D35" s="906"/>
      <c r="E35" s="906"/>
      <c r="F35" s="906"/>
      <c r="G35" s="906"/>
      <c r="H35" s="906"/>
      <c r="I35" s="906"/>
      <c r="J35" s="906"/>
      <c r="K35" s="906"/>
      <c r="L35" s="906"/>
      <c r="M35" s="906"/>
      <c r="N35" s="906"/>
      <c r="O35" s="906"/>
      <c r="P35" s="906"/>
      <c r="Q35" s="906"/>
      <c r="R35" s="906"/>
      <c r="S35" s="906"/>
      <c r="T35" s="906"/>
      <c r="U35" s="906"/>
      <c r="V35" s="906"/>
      <c r="W35" s="906"/>
    </row>
    <row r="36" spans="1:23" s="237" customFormat="1" ht="22.5" customHeight="1" x14ac:dyDescent="0.55000000000000004">
      <c r="A36" s="898" t="s">
        <v>2612</v>
      </c>
      <c r="B36" s="906"/>
      <c r="C36" s="906"/>
      <c r="D36" s="906"/>
      <c r="E36" s="906"/>
      <c r="F36" s="906"/>
      <c r="G36" s="906"/>
      <c r="H36" s="906"/>
      <c r="I36" s="906"/>
      <c r="J36" s="906"/>
      <c r="K36" s="906"/>
      <c r="L36" s="906"/>
      <c r="M36" s="906"/>
      <c r="N36" s="906"/>
      <c r="O36" s="906"/>
      <c r="P36" s="906"/>
      <c r="Q36" s="906"/>
      <c r="R36" s="906"/>
      <c r="S36" s="906"/>
      <c r="T36" s="906"/>
      <c r="U36" s="906"/>
      <c r="V36" s="906"/>
      <c r="W36" s="906"/>
    </row>
    <row r="37" spans="1:23" s="237" customFormat="1" ht="22.5" customHeight="1" x14ac:dyDescent="0.55000000000000004">
      <c r="A37" s="898" t="s">
        <v>2613</v>
      </c>
      <c r="B37" s="906"/>
      <c r="C37" s="906"/>
      <c r="D37" s="906"/>
      <c r="E37" s="906"/>
      <c r="F37" s="906"/>
      <c r="G37" s="906"/>
      <c r="H37" s="906"/>
      <c r="I37" s="906"/>
      <c r="J37" s="906"/>
      <c r="K37" s="906"/>
      <c r="L37" s="906"/>
      <c r="M37" s="906"/>
      <c r="N37" s="906"/>
      <c r="O37" s="906"/>
      <c r="P37" s="906"/>
      <c r="Q37" s="906"/>
      <c r="R37" s="906"/>
      <c r="S37" s="906"/>
      <c r="T37" s="906"/>
      <c r="U37" s="906"/>
      <c r="V37" s="906"/>
      <c r="W37" s="906"/>
    </row>
    <row r="38" spans="1:23" s="237" customFormat="1" ht="22.5" customHeight="1" x14ac:dyDescent="0.55000000000000004">
      <c r="A38" s="898" t="s">
        <v>2557</v>
      </c>
      <c r="B38" s="906"/>
      <c r="C38" s="906"/>
      <c r="D38" s="906"/>
      <c r="E38" s="906"/>
      <c r="F38" s="906"/>
      <c r="G38" s="906"/>
      <c r="H38" s="906"/>
      <c r="I38" s="906"/>
      <c r="J38" s="906"/>
      <c r="K38" s="906"/>
      <c r="L38" s="906"/>
      <c r="M38" s="906"/>
      <c r="N38" s="906"/>
      <c r="O38" s="906"/>
      <c r="P38" s="906"/>
      <c r="Q38" s="906"/>
      <c r="R38" s="906"/>
      <c r="S38" s="906"/>
      <c r="T38" s="906"/>
      <c r="U38" s="906"/>
      <c r="V38" s="906"/>
      <c r="W38" s="906"/>
    </row>
    <row r="39" spans="1:23" s="237" customFormat="1" ht="22.5" customHeight="1" x14ac:dyDescent="0.55000000000000004">
      <c r="A39" s="898" t="s">
        <v>2614</v>
      </c>
      <c r="B39" s="906"/>
      <c r="C39" s="906"/>
      <c r="D39" s="906"/>
      <c r="E39" s="906"/>
      <c r="F39" s="906"/>
      <c r="G39" s="906"/>
      <c r="H39" s="906"/>
      <c r="I39" s="906"/>
      <c r="J39" s="906"/>
      <c r="K39" s="906"/>
      <c r="L39" s="906"/>
      <c r="M39" s="906"/>
      <c r="N39" s="906"/>
      <c r="O39" s="906"/>
      <c r="P39" s="906"/>
      <c r="Q39" s="906"/>
      <c r="R39" s="906"/>
      <c r="S39" s="906"/>
      <c r="T39" s="906"/>
      <c r="U39" s="906"/>
      <c r="V39" s="906"/>
      <c r="W39" s="906"/>
    </row>
    <row r="40" spans="1:23" s="237" customFormat="1" ht="22.5" customHeight="1" x14ac:dyDescent="0.55000000000000004">
      <c r="A40" s="898" t="s">
        <v>2558</v>
      </c>
      <c r="B40" s="906"/>
      <c r="C40" s="906"/>
      <c r="D40" s="906"/>
      <c r="E40" s="906"/>
      <c r="F40" s="906"/>
      <c r="G40" s="906"/>
      <c r="H40" s="906"/>
      <c r="I40" s="906"/>
      <c r="J40" s="906"/>
      <c r="K40" s="906"/>
      <c r="L40" s="906"/>
      <c r="M40" s="906"/>
      <c r="N40" s="906"/>
      <c r="O40" s="906"/>
      <c r="P40" s="906"/>
      <c r="Q40" s="906"/>
      <c r="R40" s="906"/>
      <c r="S40" s="906"/>
      <c r="T40" s="906"/>
      <c r="U40" s="906"/>
      <c r="V40" s="906"/>
      <c r="W40" s="906"/>
    </row>
    <row r="41" spans="1:23" s="237" customFormat="1" ht="22.5" customHeight="1" x14ac:dyDescent="0.55000000000000004">
      <c r="A41" s="898" t="s">
        <v>2615</v>
      </c>
      <c r="B41" s="906"/>
      <c r="C41" s="906"/>
      <c r="D41" s="906"/>
      <c r="E41" s="906"/>
      <c r="F41" s="906"/>
      <c r="G41" s="906"/>
      <c r="H41" s="906"/>
      <c r="I41" s="906"/>
      <c r="J41" s="906"/>
      <c r="K41" s="906"/>
      <c r="L41" s="906"/>
      <c r="M41" s="906"/>
      <c r="N41" s="906"/>
      <c r="O41" s="906"/>
      <c r="P41" s="906"/>
      <c r="Q41" s="906"/>
      <c r="R41" s="906"/>
      <c r="S41" s="906"/>
      <c r="T41" s="906"/>
      <c r="U41" s="906"/>
      <c r="V41" s="906"/>
      <c r="W41" s="906"/>
    </row>
    <row r="42" spans="1:23" s="237" customFormat="1" ht="22.5" customHeight="1" x14ac:dyDescent="0.55000000000000004">
      <c r="A42" s="898" t="s">
        <v>2559</v>
      </c>
      <c r="B42" s="906"/>
      <c r="C42" s="906"/>
      <c r="D42" s="906"/>
      <c r="E42" s="906"/>
      <c r="F42" s="906"/>
      <c r="G42" s="906"/>
      <c r="H42" s="906"/>
      <c r="I42" s="906"/>
      <c r="J42" s="906"/>
      <c r="K42" s="906"/>
      <c r="L42" s="906"/>
      <c r="M42" s="906"/>
      <c r="N42" s="906"/>
      <c r="O42" s="906"/>
      <c r="P42" s="906"/>
      <c r="Q42" s="906"/>
      <c r="R42" s="906"/>
      <c r="S42" s="906"/>
      <c r="T42" s="906"/>
      <c r="U42" s="906"/>
      <c r="V42" s="906"/>
      <c r="W42" s="906"/>
    </row>
    <row r="43" spans="1:23" s="213" customFormat="1" ht="21" customHeight="1" x14ac:dyDescent="0.6">
      <c r="A43" s="378"/>
      <c r="B43" s="396"/>
      <c r="C43" s="396"/>
      <c r="D43" s="396"/>
      <c r="E43" s="396"/>
      <c r="F43" s="396"/>
      <c r="G43" s="396"/>
      <c r="H43" s="396"/>
      <c r="I43" s="396"/>
      <c r="J43" s="396"/>
      <c r="K43" s="396"/>
      <c r="L43" s="396"/>
      <c r="M43" s="396"/>
      <c r="N43" s="396"/>
      <c r="O43" s="396"/>
      <c r="P43" s="396"/>
      <c r="Q43" s="396"/>
      <c r="R43" s="396"/>
      <c r="S43" s="396"/>
      <c r="T43" s="396"/>
      <c r="U43" s="396"/>
      <c r="V43" s="396"/>
      <c r="W43" s="396"/>
    </row>
    <row r="44" spans="1:23" s="213" customFormat="1" ht="21" customHeight="1" x14ac:dyDescent="0.6">
      <c r="A44" s="378"/>
      <c r="B44" s="396"/>
      <c r="C44" s="396"/>
      <c r="D44" s="396"/>
      <c r="E44" s="396"/>
      <c r="F44" s="396"/>
      <c r="G44" s="396"/>
      <c r="H44" s="396"/>
      <c r="I44" s="396"/>
      <c r="J44" s="396"/>
      <c r="K44" s="396"/>
      <c r="L44" s="396"/>
      <c r="M44" s="396"/>
      <c r="N44" s="396"/>
      <c r="O44" s="396"/>
      <c r="P44" s="396"/>
      <c r="Q44" s="396"/>
      <c r="R44" s="396"/>
      <c r="S44" s="396"/>
      <c r="T44" s="396"/>
      <c r="U44" s="396"/>
      <c r="V44" s="396"/>
      <c r="W44" s="396"/>
    </row>
    <row r="45" spans="1:23" s="213" customFormat="1" ht="21" customHeight="1" x14ac:dyDescent="0.6">
      <c r="A45" s="378"/>
      <c r="B45" s="396"/>
      <c r="C45" s="396"/>
      <c r="D45" s="396"/>
      <c r="E45" s="396"/>
      <c r="F45" s="396"/>
      <c r="G45" s="396"/>
      <c r="H45" s="396"/>
      <c r="I45" s="396"/>
      <c r="J45" s="396"/>
      <c r="K45" s="396"/>
      <c r="L45" s="396"/>
      <c r="M45" s="396"/>
      <c r="N45" s="396"/>
      <c r="O45" s="396"/>
      <c r="P45" s="396"/>
      <c r="Q45" s="396"/>
      <c r="R45" s="396"/>
      <c r="S45" s="396"/>
      <c r="T45" s="396"/>
      <c r="U45" s="396"/>
      <c r="V45" s="396"/>
      <c r="W45" s="396"/>
    </row>
    <row r="46" spans="1:23" s="213" customFormat="1" ht="11.25" customHeight="1" x14ac:dyDescent="0.6">
      <c r="A46" s="398"/>
      <c r="B46" s="396"/>
      <c r="C46" s="396"/>
      <c r="D46" s="396"/>
      <c r="E46" s="396"/>
      <c r="F46" s="396"/>
      <c r="G46" s="396"/>
      <c r="H46" s="396"/>
      <c r="I46" s="396"/>
      <c r="J46" s="396"/>
      <c r="K46" s="396"/>
      <c r="L46" s="396"/>
      <c r="M46" s="396"/>
      <c r="N46" s="396"/>
      <c r="O46" s="396"/>
      <c r="P46" s="396"/>
      <c r="Q46" s="396"/>
      <c r="R46" s="396"/>
      <c r="S46" s="396"/>
      <c r="T46" s="396"/>
      <c r="U46" s="396"/>
      <c r="V46" s="396"/>
      <c r="W46" s="396"/>
    </row>
    <row r="47" spans="1:23" s="213" customFormat="1" ht="21" customHeight="1" x14ac:dyDescent="0.7">
      <c r="A47" s="392"/>
      <c r="B47" s="393"/>
      <c r="C47" s="393"/>
      <c r="D47" s="393"/>
      <c r="E47" s="393"/>
      <c r="F47" s="393"/>
      <c r="G47" s="393"/>
      <c r="H47" s="393"/>
      <c r="I47" s="396"/>
      <c r="J47" s="393"/>
      <c r="K47" s="393"/>
      <c r="L47" s="393"/>
      <c r="M47" s="393"/>
      <c r="N47" s="393"/>
      <c r="O47" s="393"/>
      <c r="P47" s="393"/>
      <c r="Q47" s="393"/>
      <c r="R47" s="393"/>
      <c r="S47" s="393"/>
      <c r="T47" s="396"/>
      <c r="U47" s="396"/>
      <c r="V47" s="396"/>
      <c r="W47" s="396"/>
    </row>
    <row r="48" spans="1:23" s="213" customFormat="1" ht="21" customHeight="1" x14ac:dyDescent="0.6">
      <c r="A48" s="378"/>
      <c r="B48" s="396"/>
      <c r="C48" s="396"/>
      <c r="D48" s="396"/>
      <c r="E48" s="396"/>
      <c r="F48" s="396"/>
      <c r="G48" s="396"/>
      <c r="H48" s="396"/>
      <c r="I48" s="396"/>
      <c r="J48" s="396"/>
      <c r="K48" s="396"/>
      <c r="L48" s="396"/>
      <c r="M48" s="396"/>
      <c r="N48" s="396"/>
      <c r="O48" s="396"/>
      <c r="P48" s="396"/>
      <c r="Q48" s="396"/>
      <c r="R48" s="396"/>
      <c r="S48" s="396"/>
      <c r="T48" s="396"/>
      <c r="U48" s="396"/>
      <c r="V48" s="396"/>
      <c r="W48" s="396"/>
    </row>
    <row r="49" spans="1:23" s="213" customFormat="1" ht="21" customHeight="1" x14ac:dyDescent="0.6">
      <c r="A49" s="378"/>
      <c r="B49" s="396"/>
      <c r="C49" s="396"/>
      <c r="D49" s="396"/>
      <c r="E49" s="396"/>
      <c r="F49" s="396"/>
      <c r="G49" s="396"/>
      <c r="H49" s="396"/>
      <c r="I49" s="396"/>
      <c r="J49" s="396"/>
      <c r="K49" s="396"/>
      <c r="L49" s="396"/>
      <c r="M49" s="396"/>
      <c r="N49" s="396"/>
      <c r="O49" s="396"/>
      <c r="P49" s="396"/>
      <c r="Q49" s="396"/>
      <c r="R49" s="396"/>
      <c r="S49" s="396"/>
      <c r="T49" s="396"/>
      <c r="U49" s="396"/>
      <c r="V49" s="396"/>
      <c r="W49" s="396"/>
    </row>
    <row r="50" spans="1:23" s="213" customFormat="1" ht="21" customHeight="1" x14ac:dyDescent="0.6">
      <c r="A50" s="378"/>
      <c r="B50" s="396"/>
      <c r="C50" s="396"/>
      <c r="D50" s="396"/>
      <c r="E50" s="396"/>
      <c r="F50" s="396"/>
      <c r="G50" s="396"/>
      <c r="H50" s="396"/>
      <c r="I50" s="396"/>
      <c r="J50" s="396"/>
      <c r="K50" s="396"/>
      <c r="L50" s="396"/>
      <c r="M50" s="396"/>
      <c r="N50" s="396"/>
      <c r="O50" s="396"/>
      <c r="P50" s="396"/>
      <c r="Q50" s="396"/>
      <c r="R50" s="396"/>
      <c r="S50" s="396"/>
      <c r="T50" s="396"/>
      <c r="U50" s="396"/>
      <c r="V50" s="396"/>
      <c r="W50" s="396"/>
    </row>
    <row r="51" spans="1:23" s="213" customFormat="1" ht="21" customHeight="1" x14ac:dyDescent="0.6">
      <c r="A51" s="378"/>
      <c r="B51" s="396"/>
      <c r="C51" s="396"/>
      <c r="D51" s="396"/>
      <c r="E51" s="396"/>
      <c r="F51" s="396"/>
      <c r="G51" s="396"/>
      <c r="H51" s="396"/>
      <c r="I51" s="396"/>
      <c r="J51" s="396"/>
      <c r="K51" s="396"/>
      <c r="L51" s="396"/>
      <c r="M51" s="396"/>
      <c r="N51" s="396"/>
      <c r="O51" s="396"/>
      <c r="P51" s="396"/>
      <c r="Q51" s="396"/>
      <c r="R51" s="396"/>
      <c r="S51" s="396"/>
      <c r="T51" s="396"/>
      <c r="U51" s="396"/>
      <c r="V51" s="396"/>
      <c r="W51" s="396"/>
    </row>
    <row r="52" spans="1:23" s="213" customFormat="1" ht="21" customHeight="1" x14ac:dyDescent="0.6">
      <c r="A52" s="378"/>
      <c r="B52" s="396"/>
      <c r="C52" s="396"/>
      <c r="D52" s="396"/>
      <c r="E52" s="396"/>
      <c r="F52" s="396"/>
      <c r="G52" s="396"/>
      <c r="H52" s="396"/>
      <c r="I52" s="396"/>
      <c r="J52" s="396"/>
      <c r="K52" s="396"/>
      <c r="L52" s="396"/>
      <c r="M52" s="396"/>
      <c r="N52" s="396"/>
      <c r="O52" s="396"/>
      <c r="P52" s="396"/>
      <c r="Q52" s="396"/>
      <c r="R52" s="396"/>
      <c r="S52" s="396"/>
      <c r="T52" s="396"/>
      <c r="U52" s="396"/>
      <c r="V52" s="396"/>
      <c r="W52" s="396"/>
    </row>
    <row r="53" spans="1:23" s="213" customFormat="1" ht="21" customHeight="1" x14ac:dyDescent="0.6">
      <c r="A53" s="378"/>
      <c r="B53" s="396"/>
      <c r="C53" s="396"/>
      <c r="D53" s="396"/>
      <c r="E53" s="396"/>
      <c r="F53" s="396"/>
      <c r="G53" s="396"/>
      <c r="H53" s="396"/>
      <c r="I53" s="396"/>
      <c r="J53" s="396"/>
      <c r="K53" s="396"/>
      <c r="L53" s="396"/>
      <c r="M53" s="396"/>
      <c r="N53" s="396"/>
      <c r="O53" s="396"/>
      <c r="P53" s="396"/>
      <c r="Q53" s="396"/>
      <c r="R53" s="396"/>
      <c r="S53" s="396"/>
      <c r="T53" s="396"/>
      <c r="U53" s="396"/>
      <c r="V53" s="396"/>
      <c r="W53" s="396"/>
    </row>
    <row r="54" spans="1:23" s="213" customFormat="1" ht="21" customHeight="1" x14ac:dyDescent="0.6">
      <c r="A54" s="378"/>
      <c r="B54" s="396"/>
      <c r="C54" s="396"/>
      <c r="D54" s="396"/>
      <c r="E54" s="396"/>
      <c r="F54" s="396"/>
      <c r="G54" s="396"/>
      <c r="H54" s="396"/>
      <c r="I54" s="396"/>
      <c r="J54" s="396"/>
      <c r="K54" s="396"/>
      <c r="L54" s="396"/>
      <c r="M54" s="396"/>
      <c r="N54" s="396"/>
      <c r="O54" s="396"/>
      <c r="P54" s="396"/>
      <c r="Q54" s="396"/>
      <c r="R54" s="396"/>
      <c r="S54" s="396"/>
      <c r="T54" s="396"/>
      <c r="U54" s="396"/>
      <c r="V54" s="396"/>
      <c r="W54" s="396"/>
    </row>
    <row r="55" spans="1:23" s="213" customFormat="1" ht="21" customHeight="1" x14ac:dyDescent="0.6">
      <c r="A55" s="378"/>
      <c r="B55" s="396"/>
      <c r="C55" s="396"/>
      <c r="D55" s="396"/>
      <c r="E55" s="396"/>
      <c r="F55" s="396"/>
      <c r="G55" s="396"/>
      <c r="H55" s="396"/>
      <c r="I55" s="396"/>
      <c r="J55" s="396"/>
      <c r="K55" s="396"/>
      <c r="L55" s="396"/>
      <c r="M55" s="396"/>
      <c r="N55" s="396"/>
      <c r="O55" s="396"/>
      <c r="P55" s="396"/>
      <c r="Q55" s="396"/>
      <c r="R55" s="396"/>
      <c r="S55" s="396"/>
      <c r="T55" s="396"/>
      <c r="U55" s="396"/>
      <c r="V55" s="396"/>
      <c r="W55" s="396"/>
    </row>
    <row r="56" spans="1:23" s="213" customFormat="1" ht="21" customHeight="1" x14ac:dyDescent="0.6">
      <c r="A56" s="378"/>
      <c r="B56" s="396"/>
      <c r="C56" s="396"/>
      <c r="D56" s="396"/>
      <c r="E56" s="396"/>
      <c r="F56" s="396"/>
      <c r="G56" s="396"/>
      <c r="H56" s="396"/>
      <c r="I56" s="396"/>
      <c r="J56" s="396"/>
      <c r="K56" s="396"/>
      <c r="L56" s="396"/>
      <c r="M56" s="396"/>
      <c r="N56" s="396"/>
      <c r="O56" s="396"/>
      <c r="P56" s="396"/>
      <c r="Q56" s="396"/>
      <c r="R56" s="396"/>
      <c r="S56" s="396"/>
      <c r="T56" s="396"/>
      <c r="U56" s="396"/>
      <c r="V56" s="396"/>
      <c r="W56" s="396"/>
    </row>
    <row r="57" spans="1:23" s="213" customFormat="1" ht="21" customHeight="1" x14ac:dyDescent="0.6">
      <c r="A57" s="378"/>
      <c r="B57" s="396"/>
      <c r="C57" s="396"/>
      <c r="D57" s="396"/>
      <c r="E57" s="396"/>
      <c r="F57" s="396"/>
      <c r="G57" s="396"/>
      <c r="H57" s="396"/>
      <c r="I57" s="396"/>
      <c r="J57" s="396"/>
      <c r="K57" s="396"/>
      <c r="L57" s="396"/>
      <c r="M57" s="396"/>
      <c r="N57" s="396"/>
      <c r="O57" s="396"/>
      <c r="P57" s="396"/>
      <c r="Q57" s="396"/>
      <c r="R57" s="396"/>
      <c r="S57" s="396"/>
      <c r="T57" s="396"/>
      <c r="U57" s="396"/>
      <c r="V57" s="396"/>
      <c r="W57" s="396"/>
    </row>
    <row r="58" spans="1:23" s="213" customFormat="1" ht="21" customHeight="1" x14ac:dyDescent="0.6">
      <c r="A58" s="378"/>
      <c r="B58" s="396"/>
      <c r="C58" s="396"/>
      <c r="D58" s="396"/>
      <c r="E58" s="396"/>
      <c r="F58" s="396"/>
      <c r="G58" s="396"/>
      <c r="H58" s="396"/>
      <c r="I58" s="396"/>
      <c r="J58" s="396"/>
      <c r="K58" s="396"/>
      <c r="L58" s="396"/>
      <c r="M58" s="396"/>
      <c r="N58" s="396"/>
      <c r="O58" s="396"/>
      <c r="P58" s="396"/>
      <c r="Q58" s="396"/>
      <c r="R58" s="396"/>
      <c r="S58" s="396"/>
      <c r="T58" s="396"/>
      <c r="U58" s="396"/>
      <c r="V58" s="396"/>
      <c r="W58" s="396"/>
    </row>
    <row r="59" spans="1:23" s="213" customFormat="1" ht="21" customHeight="1" x14ac:dyDescent="0.6">
      <c r="A59" s="375"/>
      <c r="B59" s="376"/>
      <c r="C59" s="376"/>
      <c r="D59" s="381"/>
      <c r="E59" s="257"/>
      <c r="F59" s="257"/>
      <c r="G59" s="257"/>
      <c r="H59" s="257"/>
      <c r="I59" s="378"/>
      <c r="J59" s="378"/>
      <c r="K59" s="378"/>
      <c r="L59" s="378"/>
      <c r="M59" s="378"/>
      <c r="N59" s="378"/>
    </row>
    <row r="60" spans="1:23" s="213" customFormat="1" ht="21" customHeight="1" x14ac:dyDescent="0.6">
      <c r="A60" s="375"/>
      <c r="B60" s="376"/>
      <c r="C60" s="376"/>
      <c r="D60" s="381"/>
      <c r="E60" s="257"/>
      <c r="F60" s="257"/>
      <c r="G60" s="257"/>
      <c r="H60" s="257"/>
      <c r="I60" s="378"/>
      <c r="J60" s="378"/>
      <c r="K60" s="378"/>
      <c r="L60" s="378"/>
      <c r="M60" s="378"/>
      <c r="N60" s="378"/>
    </row>
    <row r="61" spans="1:23" s="213" customFormat="1" ht="21" customHeight="1" x14ac:dyDescent="0.6">
      <c r="A61" s="375"/>
      <c r="B61" s="376"/>
      <c r="C61" s="376"/>
      <c r="D61" s="381"/>
      <c r="E61" s="257"/>
      <c r="F61" s="257"/>
      <c r="G61" s="257"/>
      <c r="H61" s="257"/>
      <c r="I61" s="378"/>
      <c r="J61" s="378"/>
      <c r="K61" s="378"/>
      <c r="L61" s="378"/>
      <c r="M61" s="378"/>
      <c r="N61" s="378"/>
    </row>
    <row r="62" spans="1:23" s="213" customFormat="1" ht="21" customHeight="1" x14ac:dyDescent="0.6">
      <c r="A62" s="375"/>
      <c r="B62" s="376"/>
      <c r="C62" s="376"/>
      <c r="D62" s="381"/>
      <c r="E62" s="257"/>
      <c r="F62" s="257"/>
      <c r="G62" s="257"/>
      <c r="H62" s="257"/>
      <c r="I62" s="378"/>
      <c r="J62" s="378"/>
      <c r="K62" s="378"/>
      <c r="L62" s="378"/>
      <c r="M62" s="378"/>
      <c r="N62" s="378"/>
    </row>
    <row r="63" spans="1:23" s="213" customFormat="1" ht="21" customHeight="1" x14ac:dyDescent="0.6">
      <c r="A63" s="375"/>
      <c r="B63" s="376"/>
      <c r="C63" s="376"/>
      <c r="D63" s="381"/>
      <c r="E63" s="257"/>
      <c r="F63" s="257"/>
      <c r="G63" s="257"/>
      <c r="H63" s="257"/>
      <c r="I63" s="378"/>
      <c r="J63" s="378"/>
      <c r="K63" s="378"/>
      <c r="L63" s="378"/>
      <c r="M63" s="378"/>
      <c r="N63" s="378"/>
    </row>
    <row r="64" spans="1:23" s="213" customFormat="1" ht="21" customHeight="1" x14ac:dyDescent="0.6">
      <c r="A64" s="375"/>
      <c r="B64" s="376"/>
      <c r="C64" s="376"/>
      <c r="D64" s="381"/>
      <c r="E64" s="257"/>
      <c r="F64" s="257"/>
      <c r="G64" s="257"/>
      <c r="H64" s="257"/>
      <c r="I64" s="378"/>
      <c r="J64" s="378"/>
      <c r="K64" s="378"/>
      <c r="L64" s="378"/>
      <c r="M64" s="378"/>
      <c r="N64" s="378"/>
    </row>
    <row r="65" spans="1:14" s="213" customFormat="1" ht="21" customHeight="1" x14ac:dyDescent="0.6">
      <c r="A65" s="375"/>
      <c r="B65" s="376"/>
      <c r="C65" s="376"/>
      <c r="D65" s="381"/>
      <c r="E65" s="257"/>
      <c r="F65" s="257"/>
      <c r="G65" s="257"/>
      <c r="H65" s="257"/>
      <c r="I65" s="378"/>
      <c r="J65" s="378"/>
      <c r="K65" s="378"/>
      <c r="L65" s="378"/>
      <c r="M65" s="378"/>
      <c r="N65" s="378"/>
    </row>
    <row r="66" spans="1:14" s="213" customFormat="1" ht="21" customHeight="1" x14ac:dyDescent="0.6">
      <c r="A66" s="375"/>
      <c r="B66" s="376"/>
      <c r="C66" s="376"/>
      <c r="D66" s="381"/>
      <c r="E66" s="257"/>
      <c r="F66" s="257"/>
      <c r="G66" s="257"/>
      <c r="H66" s="257"/>
      <c r="I66" s="378"/>
      <c r="J66" s="378"/>
      <c r="K66" s="378"/>
      <c r="L66" s="378"/>
      <c r="M66" s="378"/>
      <c r="N66" s="378"/>
    </row>
    <row r="67" spans="1:14" s="213" customFormat="1" ht="21" customHeight="1" x14ac:dyDescent="0.6">
      <c r="A67" s="375"/>
      <c r="B67" s="376"/>
      <c r="C67" s="376"/>
      <c r="D67" s="381"/>
      <c r="E67" s="257"/>
      <c r="F67" s="257"/>
      <c r="G67" s="257"/>
      <c r="H67" s="257"/>
      <c r="I67" s="378"/>
      <c r="J67" s="378"/>
      <c r="K67" s="378"/>
      <c r="L67" s="378"/>
      <c r="M67" s="378"/>
      <c r="N67" s="378"/>
    </row>
    <row r="68" spans="1:14" s="213" customFormat="1" ht="21" customHeight="1" x14ac:dyDescent="0.6">
      <c r="A68" s="375"/>
      <c r="B68" s="376"/>
      <c r="C68" s="376"/>
      <c r="D68" s="381"/>
      <c r="E68" s="257"/>
      <c r="F68" s="257"/>
      <c r="G68" s="257"/>
      <c r="H68" s="257"/>
      <c r="I68" s="378"/>
      <c r="J68" s="378"/>
      <c r="K68" s="378"/>
      <c r="L68" s="378"/>
      <c r="M68" s="378"/>
      <c r="N68" s="378"/>
    </row>
    <row r="69" spans="1:14" s="213" customFormat="1" ht="21" customHeight="1" x14ac:dyDescent="0.6">
      <c r="A69" s="375"/>
      <c r="B69" s="376"/>
      <c r="C69" s="376"/>
      <c r="D69" s="381"/>
      <c r="E69" s="257"/>
      <c r="F69" s="257"/>
      <c r="G69" s="257"/>
      <c r="H69" s="257"/>
      <c r="I69" s="378"/>
      <c r="J69" s="378"/>
      <c r="K69" s="378"/>
      <c r="L69" s="378"/>
      <c r="M69" s="378"/>
      <c r="N69" s="378"/>
    </row>
    <row r="70" spans="1:14" s="213" customFormat="1" ht="21" customHeight="1" x14ac:dyDescent="0.6">
      <c r="A70" s="375"/>
      <c r="B70" s="376"/>
      <c r="C70" s="376"/>
      <c r="D70" s="381"/>
      <c r="E70" s="257"/>
      <c r="F70" s="257"/>
      <c r="G70" s="257"/>
      <c r="H70" s="257"/>
      <c r="I70" s="378"/>
      <c r="J70" s="378"/>
      <c r="K70" s="378"/>
      <c r="L70" s="378"/>
      <c r="M70" s="378"/>
      <c r="N70" s="378"/>
    </row>
    <row r="71" spans="1:14" s="213" customFormat="1" ht="21" customHeight="1" x14ac:dyDescent="0.6">
      <c r="A71" s="375"/>
      <c r="B71" s="376"/>
      <c r="C71" s="376"/>
      <c r="D71" s="381"/>
      <c r="E71" s="257"/>
      <c r="F71" s="257"/>
      <c r="G71" s="257"/>
      <c r="H71" s="257"/>
      <c r="I71" s="378"/>
      <c r="J71" s="378"/>
      <c r="K71" s="378"/>
      <c r="L71" s="378"/>
      <c r="M71" s="378"/>
      <c r="N71" s="378"/>
    </row>
    <row r="72" spans="1:14" s="213" customFormat="1" ht="21" customHeight="1" x14ac:dyDescent="0.6">
      <c r="A72" s="375"/>
      <c r="B72" s="376"/>
      <c r="C72" s="376"/>
      <c r="D72" s="381"/>
      <c r="E72" s="257"/>
      <c r="F72" s="257"/>
      <c r="G72" s="257"/>
      <c r="H72" s="257"/>
      <c r="I72" s="378"/>
      <c r="J72" s="378"/>
      <c r="K72" s="378"/>
      <c r="L72" s="378"/>
      <c r="M72" s="378"/>
      <c r="N72" s="378"/>
    </row>
    <row r="73" spans="1:14" s="213" customFormat="1" ht="21" customHeight="1" x14ac:dyDescent="0.6">
      <c r="A73" s="375"/>
      <c r="B73" s="376"/>
      <c r="C73" s="376"/>
      <c r="D73" s="381"/>
      <c r="E73" s="257"/>
      <c r="F73" s="257"/>
      <c r="G73" s="257"/>
      <c r="H73" s="257"/>
      <c r="I73" s="378"/>
      <c r="J73" s="378"/>
      <c r="K73" s="378"/>
      <c r="L73" s="378"/>
      <c r="M73" s="378"/>
      <c r="N73" s="378"/>
    </row>
    <row r="74" spans="1:14" s="213" customFormat="1" ht="21" customHeight="1" x14ac:dyDescent="0.6">
      <c r="A74" s="375"/>
      <c r="B74" s="376"/>
      <c r="C74" s="376"/>
      <c r="D74" s="381"/>
      <c r="E74" s="257"/>
      <c r="F74" s="257"/>
      <c r="G74" s="257"/>
      <c r="H74" s="257"/>
      <c r="I74" s="378"/>
      <c r="J74" s="378"/>
      <c r="K74" s="378"/>
      <c r="L74" s="378"/>
      <c r="M74" s="378"/>
      <c r="N74" s="378"/>
    </row>
    <row r="75" spans="1:14" s="213" customFormat="1" ht="21" customHeight="1" x14ac:dyDescent="0.6">
      <c r="A75" s="375"/>
      <c r="B75" s="376"/>
      <c r="C75" s="376"/>
      <c r="D75" s="381"/>
      <c r="E75" s="257"/>
      <c r="F75" s="257"/>
      <c r="G75" s="257"/>
      <c r="H75" s="257"/>
      <c r="I75" s="378"/>
      <c r="J75" s="378"/>
      <c r="K75" s="378"/>
      <c r="L75" s="378"/>
      <c r="M75" s="378"/>
      <c r="N75" s="378"/>
    </row>
    <row r="76" spans="1:14" s="213" customFormat="1" ht="21" customHeight="1" x14ac:dyDescent="0.6">
      <c r="A76" s="375"/>
      <c r="B76" s="376"/>
      <c r="C76" s="376"/>
      <c r="D76" s="381"/>
      <c r="E76" s="257"/>
      <c r="F76" s="257"/>
      <c r="G76" s="257"/>
      <c r="H76" s="257"/>
      <c r="I76" s="378"/>
      <c r="J76" s="378"/>
      <c r="K76" s="378"/>
      <c r="L76" s="378"/>
      <c r="M76" s="378"/>
      <c r="N76" s="378"/>
    </row>
    <row r="77" spans="1:14" s="213" customFormat="1" ht="21" customHeight="1" x14ac:dyDescent="0.6">
      <c r="A77" s="375"/>
      <c r="B77" s="376"/>
      <c r="C77" s="376"/>
      <c r="D77" s="381"/>
      <c r="E77" s="257"/>
      <c r="F77" s="257"/>
      <c r="G77" s="257"/>
      <c r="H77" s="257"/>
      <c r="I77" s="378"/>
      <c r="J77" s="378"/>
      <c r="K77" s="378"/>
      <c r="L77" s="378"/>
      <c r="M77" s="378"/>
      <c r="N77" s="378"/>
    </row>
    <row r="78" spans="1:14" s="213" customFormat="1" ht="21" customHeight="1" x14ac:dyDescent="0.6">
      <c r="A78" s="375"/>
      <c r="B78" s="376"/>
      <c r="C78" s="376"/>
      <c r="D78" s="381"/>
      <c r="E78" s="257"/>
      <c r="F78" s="257"/>
      <c r="G78" s="257"/>
      <c r="H78" s="257"/>
      <c r="I78" s="378"/>
      <c r="J78" s="378"/>
      <c r="K78" s="378"/>
      <c r="L78" s="378"/>
      <c r="M78" s="378"/>
      <c r="N78" s="378"/>
    </row>
    <row r="79" spans="1:14" s="213" customFormat="1" ht="21" customHeight="1" x14ac:dyDescent="0.6">
      <c r="A79" s="375"/>
      <c r="B79" s="376"/>
      <c r="C79" s="376"/>
      <c r="D79" s="381"/>
      <c r="E79" s="257"/>
      <c r="F79" s="257"/>
      <c r="G79" s="257"/>
      <c r="H79" s="257"/>
      <c r="I79" s="378"/>
      <c r="J79" s="378"/>
      <c r="K79" s="378"/>
      <c r="L79" s="378"/>
      <c r="M79" s="378"/>
      <c r="N79" s="378"/>
    </row>
    <row r="80" spans="1:14" s="213" customFormat="1" ht="21" customHeight="1" x14ac:dyDescent="0.6">
      <c r="A80" s="375"/>
      <c r="B80" s="376"/>
      <c r="C80" s="376"/>
      <c r="D80" s="381"/>
      <c r="E80" s="257"/>
      <c r="F80" s="257"/>
      <c r="G80" s="257"/>
      <c r="H80" s="257"/>
      <c r="I80" s="378"/>
      <c r="J80" s="378"/>
      <c r="K80" s="378"/>
      <c r="L80" s="378"/>
      <c r="M80" s="378"/>
      <c r="N80" s="378"/>
    </row>
    <row r="81" spans="1:14" s="213" customFormat="1" ht="21" customHeight="1" x14ac:dyDescent="0.6">
      <c r="A81" s="375"/>
      <c r="B81" s="376"/>
      <c r="C81" s="376"/>
      <c r="D81" s="381"/>
      <c r="E81" s="257"/>
      <c r="F81" s="257"/>
      <c r="G81" s="257"/>
      <c r="H81" s="257"/>
      <c r="I81" s="378"/>
      <c r="J81" s="378"/>
      <c r="K81" s="378"/>
      <c r="L81" s="378"/>
      <c r="M81" s="378"/>
      <c r="N81" s="378"/>
    </row>
    <row r="82" spans="1:14" s="213" customFormat="1" ht="21" customHeight="1" x14ac:dyDescent="0.6">
      <c r="A82" s="375"/>
      <c r="B82" s="376"/>
      <c r="C82" s="376"/>
      <c r="D82" s="381"/>
      <c r="E82" s="257"/>
      <c r="F82" s="257"/>
      <c r="G82" s="257"/>
      <c r="H82" s="257"/>
      <c r="I82" s="378"/>
      <c r="J82" s="378"/>
      <c r="K82" s="378"/>
      <c r="L82" s="378"/>
      <c r="M82" s="378"/>
      <c r="N82" s="378"/>
    </row>
    <row r="83" spans="1:14" s="213" customFormat="1" ht="21" customHeight="1" x14ac:dyDescent="0.6">
      <c r="A83" s="375"/>
      <c r="B83" s="376"/>
      <c r="C83" s="376"/>
      <c r="D83" s="381"/>
      <c r="E83" s="257"/>
      <c r="F83" s="257"/>
      <c r="G83" s="257"/>
      <c r="H83" s="257"/>
      <c r="I83" s="378"/>
      <c r="J83" s="378"/>
      <c r="K83" s="378"/>
      <c r="L83" s="378"/>
      <c r="M83" s="378"/>
      <c r="N83" s="378"/>
    </row>
    <row r="84" spans="1:14" s="213" customFormat="1" ht="21" customHeight="1" x14ac:dyDescent="0.6">
      <c r="A84" s="375"/>
      <c r="B84" s="376"/>
      <c r="C84" s="376"/>
      <c r="D84" s="381"/>
      <c r="E84" s="257"/>
      <c r="F84" s="257"/>
      <c r="G84" s="257"/>
      <c r="H84" s="257"/>
      <c r="I84" s="378"/>
      <c r="J84" s="378"/>
      <c r="K84" s="378"/>
      <c r="L84" s="378"/>
      <c r="M84" s="378"/>
      <c r="N84" s="378"/>
    </row>
    <row r="85" spans="1:14" s="213" customFormat="1" ht="21" customHeight="1" x14ac:dyDescent="0.6">
      <c r="A85" s="375"/>
      <c r="B85" s="376"/>
      <c r="C85" s="376"/>
      <c r="D85" s="381"/>
      <c r="E85" s="257"/>
      <c r="F85" s="257"/>
      <c r="G85" s="257"/>
      <c r="H85" s="257"/>
      <c r="I85" s="378"/>
      <c r="J85" s="378"/>
      <c r="K85" s="378"/>
      <c r="L85" s="378"/>
      <c r="M85" s="378"/>
      <c r="N85" s="378"/>
    </row>
    <row r="86" spans="1:14" s="213" customFormat="1" ht="21" customHeight="1" x14ac:dyDescent="0.6">
      <c r="A86" s="375"/>
      <c r="B86" s="376"/>
      <c r="C86" s="376"/>
      <c r="D86" s="381"/>
      <c r="E86" s="257"/>
      <c r="F86" s="257"/>
      <c r="G86" s="257"/>
      <c r="H86" s="257"/>
      <c r="I86" s="378"/>
      <c r="J86" s="378"/>
      <c r="K86" s="378"/>
      <c r="L86" s="378"/>
      <c r="M86" s="378"/>
      <c r="N86" s="378"/>
    </row>
    <row r="87" spans="1:14" s="213" customFormat="1" ht="21" customHeight="1" x14ac:dyDescent="0.6">
      <c r="A87" s="375"/>
      <c r="B87" s="376"/>
      <c r="C87" s="376"/>
      <c r="D87" s="381"/>
      <c r="E87" s="257"/>
      <c r="F87" s="257"/>
      <c r="G87" s="257"/>
      <c r="H87" s="257"/>
      <c r="I87" s="378"/>
      <c r="J87" s="378"/>
      <c r="K87" s="378"/>
      <c r="L87" s="378"/>
      <c r="M87" s="378"/>
      <c r="N87" s="378"/>
    </row>
    <row r="88" spans="1:14" s="213" customFormat="1" ht="21" customHeight="1" x14ac:dyDescent="0.6">
      <c r="A88" s="375"/>
      <c r="B88" s="376"/>
      <c r="C88" s="376"/>
      <c r="D88" s="381"/>
      <c r="E88" s="257"/>
      <c r="F88" s="257"/>
      <c r="G88" s="257"/>
      <c r="H88" s="257"/>
      <c r="I88" s="378"/>
      <c r="J88" s="378"/>
      <c r="K88" s="378"/>
      <c r="L88" s="378"/>
      <c r="M88" s="378"/>
      <c r="N88" s="378"/>
    </row>
    <row r="89" spans="1:14" s="213" customFormat="1" ht="21" customHeight="1" x14ac:dyDescent="0.6">
      <c r="A89" s="375"/>
      <c r="B89" s="376"/>
      <c r="C89" s="376"/>
      <c r="D89" s="381"/>
      <c r="E89" s="257"/>
      <c r="F89" s="257"/>
      <c r="G89" s="257"/>
      <c r="H89" s="257"/>
      <c r="I89" s="378"/>
      <c r="J89" s="378"/>
      <c r="K89" s="378"/>
      <c r="L89" s="378"/>
      <c r="M89" s="378"/>
      <c r="N89" s="378"/>
    </row>
    <row r="90" spans="1:14" s="213" customFormat="1" ht="21" customHeight="1" x14ac:dyDescent="0.6">
      <c r="A90" s="375"/>
      <c r="B90" s="376"/>
      <c r="C90" s="376"/>
      <c r="D90" s="381"/>
      <c r="E90" s="257"/>
      <c r="F90" s="257"/>
      <c r="G90" s="257"/>
      <c r="H90" s="257"/>
      <c r="I90" s="378"/>
      <c r="J90" s="378"/>
      <c r="K90" s="378"/>
      <c r="L90" s="378"/>
      <c r="M90" s="378"/>
      <c r="N90" s="378"/>
    </row>
    <row r="91" spans="1:14" s="213" customFormat="1" ht="21" customHeight="1" x14ac:dyDescent="0.6">
      <c r="A91" s="375"/>
      <c r="B91" s="376"/>
      <c r="C91" s="376"/>
      <c r="D91" s="381"/>
      <c r="E91" s="257"/>
      <c r="F91" s="257"/>
      <c r="G91" s="257"/>
      <c r="H91" s="257"/>
      <c r="I91" s="378"/>
      <c r="J91" s="378"/>
      <c r="K91" s="378"/>
      <c r="L91" s="378"/>
      <c r="M91" s="378"/>
      <c r="N91" s="378"/>
    </row>
    <row r="92" spans="1:14" s="213" customFormat="1" ht="21" customHeight="1" x14ac:dyDescent="0.6">
      <c r="A92" s="375"/>
      <c r="B92" s="376"/>
      <c r="C92" s="376"/>
      <c r="D92" s="381"/>
      <c r="E92" s="257"/>
      <c r="F92" s="257"/>
      <c r="G92" s="257"/>
      <c r="H92" s="257"/>
      <c r="I92" s="378"/>
      <c r="J92" s="378"/>
      <c r="K92" s="378"/>
      <c r="L92" s="378"/>
      <c r="M92" s="378"/>
      <c r="N92" s="378"/>
    </row>
    <row r="93" spans="1:14" s="213" customFormat="1" ht="21" customHeight="1" x14ac:dyDescent="0.6">
      <c r="A93" s="375"/>
      <c r="B93" s="376"/>
      <c r="C93" s="376"/>
      <c r="D93" s="381"/>
      <c r="E93" s="257"/>
      <c r="F93" s="257"/>
      <c r="G93" s="257"/>
      <c r="H93" s="257"/>
      <c r="I93" s="378"/>
      <c r="J93" s="378"/>
      <c r="K93" s="378"/>
      <c r="L93" s="378"/>
      <c r="M93" s="378"/>
      <c r="N93" s="378"/>
    </row>
    <row r="94" spans="1:14" s="213" customFormat="1" ht="21" customHeight="1" x14ac:dyDescent="0.6">
      <c r="A94" s="375"/>
      <c r="B94" s="376"/>
      <c r="C94" s="376"/>
      <c r="D94" s="381"/>
      <c r="E94" s="257"/>
      <c r="F94" s="257"/>
      <c r="G94" s="257"/>
      <c r="H94" s="257"/>
      <c r="I94" s="378"/>
      <c r="J94" s="378"/>
      <c r="K94" s="378"/>
      <c r="L94" s="378"/>
      <c r="M94" s="378"/>
      <c r="N94" s="378"/>
    </row>
    <row r="95" spans="1:14" s="213" customFormat="1" ht="21" customHeight="1" x14ac:dyDescent="0.6">
      <c r="A95" s="375"/>
      <c r="B95" s="376"/>
      <c r="C95" s="376"/>
      <c r="D95" s="381"/>
      <c r="E95" s="257"/>
      <c r="F95" s="257"/>
      <c r="G95" s="257"/>
      <c r="H95" s="257"/>
      <c r="I95" s="378"/>
      <c r="J95" s="378"/>
      <c r="K95" s="378"/>
      <c r="L95" s="378"/>
      <c r="M95" s="378"/>
      <c r="N95" s="378"/>
    </row>
    <row r="96" spans="1:14" s="213" customFormat="1" ht="21" customHeight="1" x14ac:dyDescent="0.6">
      <c r="A96" s="375"/>
      <c r="B96" s="376"/>
      <c r="C96" s="376"/>
      <c r="D96" s="381"/>
      <c r="E96" s="257"/>
      <c r="F96" s="257"/>
      <c r="G96" s="257"/>
      <c r="H96" s="257"/>
      <c r="I96" s="378"/>
      <c r="J96" s="378"/>
      <c r="K96" s="378"/>
      <c r="L96" s="378"/>
      <c r="M96" s="378"/>
      <c r="N96" s="378"/>
    </row>
    <row r="97" spans="1:14" s="213" customFormat="1" ht="21" customHeight="1" x14ac:dyDescent="0.6">
      <c r="A97" s="375"/>
      <c r="B97" s="376"/>
      <c r="C97" s="376"/>
      <c r="D97" s="381"/>
      <c r="E97" s="257"/>
      <c r="F97" s="257"/>
      <c r="G97" s="257"/>
      <c r="H97" s="257"/>
      <c r="I97" s="378"/>
      <c r="J97" s="378"/>
      <c r="K97" s="378"/>
      <c r="L97" s="378"/>
      <c r="M97" s="378"/>
      <c r="N97" s="378"/>
    </row>
    <row r="98" spans="1:14" s="213" customFormat="1" ht="21" customHeight="1" x14ac:dyDescent="0.6">
      <c r="A98" s="375"/>
      <c r="B98" s="376"/>
      <c r="C98" s="376"/>
      <c r="D98" s="381"/>
      <c r="E98" s="257"/>
      <c r="F98" s="257"/>
      <c r="G98" s="257"/>
      <c r="H98" s="257"/>
      <c r="I98" s="378"/>
      <c r="J98" s="378"/>
      <c r="K98" s="378"/>
      <c r="L98" s="378"/>
      <c r="M98" s="378"/>
      <c r="N98" s="378"/>
    </row>
    <row r="99" spans="1:14" s="213" customFormat="1" ht="21" customHeight="1" x14ac:dyDescent="0.6">
      <c r="A99" s="375"/>
      <c r="B99" s="376"/>
      <c r="C99" s="376"/>
      <c r="D99" s="381"/>
      <c r="E99" s="257"/>
      <c r="F99" s="257"/>
      <c r="G99" s="257"/>
      <c r="H99" s="257"/>
      <c r="I99" s="378"/>
      <c r="J99" s="378"/>
      <c r="K99" s="378"/>
      <c r="L99" s="378"/>
      <c r="M99" s="378"/>
      <c r="N99" s="378"/>
    </row>
    <row r="100" spans="1:14" s="213" customFormat="1" ht="21" customHeight="1" x14ac:dyDescent="0.6">
      <c r="A100" s="375"/>
      <c r="B100" s="376"/>
      <c r="C100" s="376"/>
      <c r="D100" s="381"/>
      <c r="E100" s="257"/>
      <c r="F100" s="257"/>
      <c r="G100" s="257"/>
      <c r="H100" s="257"/>
      <c r="I100" s="378"/>
      <c r="J100" s="378"/>
      <c r="K100" s="378"/>
      <c r="L100" s="378"/>
      <c r="M100" s="378"/>
      <c r="N100" s="378"/>
    </row>
    <row r="101" spans="1:14" s="213" customFormat="1" ht="21" customHeight="1" x14ac:dyDescent="0.6">
      <c r="A101" s="375"/>
      <c r="B101" s="376"/>
      <c r="C101" s="376"/>
      <c r="D101" s="381"/>
      <c r="E101" s="257"/>
      <c r="F101" s="257"/>
      <c r="G101" s="257"/>
      <c r="H101" s="257"/>
      <c r="I101" s="378"/>
      <c r="J101" s="378"/>
      <c r="K101" s="378"/>
      <c r="L101" s="378"/>
      <c r="M101" s="378"/>
      <c r="N101" s="378"/>
    </row>
    <row r="102" spans="1:14" s="213" customFormat="1" ht="21" customHeight="1" x14ac:dyDescent="0.6">
      <c r="A102" s="375"/>
      <c r="B102" s="376"/>
      <c r="C102" s="376"/>
      <c r="D102" s="381"/>
      <c r="E102" s="257"/>
      <c r="F102" s="257"/>
      <c r="G102" s="257"/>
      <c r="H102" s="257"/>
      <c r="I102" s="378"/>
      <c r="J102" s="378"/>
      <c r="K102" s="378"/>
      <c r="L102" s="378"/>
      <c r="M102" s="378"/>
      <c r="N102" s="378"/>
    </row>
    <row r="103" spans="1:14" s="213" customFormat="1" ht="21" customHeight="1" x14ac:dyDescent="0.6">
      <c r="A103" s="375"/>
      <c r="B103" s="376"/>
      <c r="C103" s="376"/>
      <c r="D103" s="381"/>
      <c r="E103" s="257"/>
      <c r="F103" s="257"/>
      <c r="G103" s="257"/>
      <c r="H103" s="257"/>
      <c r="I103" s="378"/>
      <c r="J103" s="378"/>
      <c r="K103" s="378"/>
      <c r="L103" s="378"/>
      <c r="M103" s="378"/>
      <c r="N103" s="378"/>
    </row>
    <row r="104" spans="1:14" s="213" customFormat="1" ht="21" customHeight="1" x14ac:dyDescent="0.6">
      <c r="A104" s="375"/>
      <c r="B104" s="376"/>
      <c r="C104" s="376"/>
      <c r="D104" s="381"/>
      <c r="E104" s="257"/>
      <c r="F104" s="257"/>
      <c r="G104" s="257"/>
      <c r="H104" s="257"/>
      <c r="I104" s="378"/>
      <c r="J104" s="378"/>
      <c r="K104" s="378"/>
      <c r="L104" s="378"/>
      <c r="M104" s="378"/>
      <c r="N104" s="378"/>
    </row>
    <row r="105" spans="1:14" s="213" customFormat="1" ht="21" customHeight="1" x14ac:dyDescent="0.6">
      <c r="A105" s="375"/>
      <c r="B105" s="376"/>
      <c r="C105" s="376"/>
      <c r="D105" s="381"/>
      <c r="E105" s="257"/>
      <c r="F105" s="257"/>
      <c r="G105" s="257"/>
      <c r="H105" s="257"/>
      <c r="I105" s="378"/>
      <c r="J105" s="378"/>
      <c r="K105" s="378"/>
      <c r="L105" s="378"/>
      <c r="M105" s="378"/>
      <c r="N105" s="378"/>
    </row>
    <row r="106" spans="1:14" s="213" customFormat="1" ht="21" customHeight="1" x14ac:dyDescent="0.6">
      <c r="A106" s="375"/>
      <c r="B106" s="376"/>
      <c r="C106" s="376"/>
      <c r="D106" s="381"/>
      <c r="E106" s="257"/>
      <c r="F106" s="257"/>
      <c r="G106" s="257"/>
      <c r="H106" s="257"/>
      <c r="I106" s="378"/>
      <c r="J106" s="378"/>
      <c r="K106" s="378"/>
      <c r="L106" s="378"/>
      <c r="M106" s="378"/>
      <c r="N106" s="378"/>
    </row>
    <row r="107" spans="1:14" s="213" customFormat="1" ht="21" customHeight="1" x14ac:dyDescent="0.6">
      <c r="A107" s="375"/>
      <c r="B107" s="376"/>
      <c r="C107" s="376"/>
      <c r="D107" s="381"/>
      <c r="E107" s="257"/>
      <c r="F107" s="257"/>
      <c r="G107" s="257"/>
      <c r="H107" s="257"/>
      <c r="I107" s="378"/>
      <c r="J107" s="378"/>
      <c r="K107" s="378"/>
      <c r="L107" s="378"/>
      <c r="M107" s="378"/>
      <c r="N107" s="378"/>
    </row>
    <row r="108" spans="1:14" s="213" customFormat="1" ht="21" customHeight="1" x14ac:dyDescent="0.6">
      <c r="A108" s="375"/>
      <c r="B108" s="376"/>
      <c r="C108" s="376"/>
      <c r="D108" s="381"/>
      <c r="E108" s="257"/>
      <c r="F108" s="257"/>
      <c r="G108" s="257"/>
      <c r="H108" s="257"/>
      <c r="I108" s="378"/>
      <c r="J108" s="378"/>
      <c r="K108" s="378"/>
      <c r="L108" s="378"/>
      <c r="M108" s="378"/>
      <c r="N108" s="378"/>
    </row>
    <row r="109" spans="1:14" s="213" customFormat="1" ht="21" customHeight="1" x14ac:dyDescent="0.6">
      <c r="A109" s="375"/>
      <c r="B109" s="376"/>
      <c r="C109" s="376"/>
      <c r="D109" s="381"/>
      <c r="E109" s="257"/>
      <c r="F109" s="257"/>
      <c r="G109" s="257"/>
      <c r="H109" s="257"/>
      <c r="I109" s="378"/>
      <c r="J109" s="378"/>
      <c r="K109" s="378"/>
      <c r="L109" s="378"/>
      <c r="M109" s="378"/>
      <c r="N109" s="378"/>
    </row>
    <row r="110" spans="1:14" s="213" customFormat="1" ht="21" customHeight="1" x14ac:dyDescent="0.6">
      <c r="A110" s="375"/>
      <c r="B110" s="376"/>
      <c r="C110" s="376"/>
      <c r="D110" s="381"/>
      <c r="E110" s="257"/>
      <c r="F110" s="257"/>
      <c r="G110" s="257"/>
      <c r="H110" s="257"/>
      <c r="I110" s="378"/>
      <c r="J110" s="378"/>
      <c r="K110" s="378"/>
      <c r="L110" s="378"/>
      <c r="M110" s="378"/>
      <c r="N110" s="378"/>
    </row>
    <row r="111" spans="1:14" s="213" customFormat="1" ht="21" customHeight="1" x14ac:dyDescent="0.6">
      <c r="A111" s="375"/>
      <c r="B111" s="376"/>
      <c r="C111" s="376"/>
      <c r="D111" s="381"/>
      <c r="E111" s="257"/>
      <c r="F111" s="257"/>
      <c r="G111" s="257"/>
      <c r="H111" s="257"/>
      <c r="I111" s="378"/>
      <c r="J111" s="378"/>
      <c r="K111" s="378"/>
      <c r="L111" s="378"/>
      <c r="M111" s="378"/>
      <c r="N111" s="378"/>
    </row>
    <row r="112" spans="1:14" s="213" customFormat="1" ht="21" customHeight="1" x14ac:dyDescent="0.6">
      <c r="A112" s="375"/>
      <c r="B112" s="376"/>
      <c r="C112" s="376"/>
      <c r="D112" s="381"/>
      <c r="E112" s="257"/>
      <c r="F112" s="257"/>
      <c r="G112" s="257"/>
      <c r="H112" s="257"/>
      <c r="I112" s="378"/>
      <c r="J112" s="378"/>
      <c r="K112" s="378"/>
      <c r="L112" s="378"/>
      <c r="M112" s="378"/>
      <c r="N112" s="378"/>
    </row>
    <row r="113" spans="1:14" s="213" customFormat="1" ht="21" customHeight="1" x14ac:dyDescent="0.6">
      <c r="A113" s="375"/>
      <c r="B113" s="376"/>
      <c r="C113" s="376"/>
      <c r="D113" s="381"/>
      <c r="E113" s="257"/>
      <c r="F113" s="257"/>
      <c r="G113" s="257"/>
      <c r="H113" s="257"/>
      <c r="I113" s="378"/>
      <c r="J113" s="378"/>
      <c r="K113" s="378"/>
      <c r="L113" s="378"/>
      <c r="M113" s="378"/>
      <c r="N113" s="378"/>
    </row>
    <row r="114" spans="1:14" s="213" customFormat="1" ht="21" customHeight="1" x14ac:dyDescent="0.6">
      <c r="A114" s="375"/>
      <c r="B114" s="376"/>
      <c r="C114" s="376"/>
      <c r="D114" s="381"/>
      <c r="E114" s="257"/>
      <c r="F114" s="257"/>
      <c r="G114" s="257"/>
      <c r="H114" s="257"/>
      <c r="I114" s="378"/>
      <c r="J114" s="378"/>
      <c r="K114" s="378"/>
      <c r="L114" s="378"/>
      <c r="M114" s="378"/>
      <c r="N114" s="378"/>
    </row>
    <row r="115" spans="1:14" s="213" customFormat="1" ht="21" customHeight="1" x14ac:dyDescent="0.6">
      <c r="A115" s="375"/>
      <c r="B115" s="376"/>
      <c r="C115" s="376"/>
      <c r="D115" s="381"/>
      <c r="E115" s="257"/>
      <c r="F115" s="257"/>
      <c r="G115" s="257"/>
      <c r="H115" s="257"/>
      <c r="I115" s="378"/>
      <c r="J115" s="378"/>
      <c r="K115" s="378"/>
      <c r="L115" s="378"/>
      <c r="M115" s="378"/>
      <c r="N115" s="378"/>
    </row>
    <row r="116" spans="1:14" s="213" customFormat="1" ht="21" customHeight="1" x14ac:dyDescent="0.6">
      <c r="A116" s="375"/>
      <c r="B116" s="376"/>
      <c r="C116" s="376"/>
      <c r="D116" s="381"/>
      <c r="E116" s="257"/>
      <c r="F116" s="257"/>
      <c r="G116" s="257"/>
      <c r="H116" s="257"/>
      <c r="I116" s="378"/>
      <c r="J116" s="378"/>
      <c r="K116" s="378"/>
      <c r="L116" s="378"/>
      <c r="M116" s="378"/>
      <c r="N116" s="378"/>
    </row>
    <row r="117" spans="1:14" s="213" customFormat="1" ht="21" customHeight="1" x14ac:dyDescent="0.6">
      <c r="A117" s="375"/>
      <c r="B117" s="376"/>
      <c r="C117" s="376"/>
      <c r="D117" s="381"/>
      <c r="E117" s="257"/>
      <c r="F117" s="257"/>
      <c r="G117" s="257"/>
      <c r="H117" s="257"/>
      <c r="I117" s="378"/>
      <c r="J117" s="378"/>
      <c r="K117" s="378"/>
      <c r="L117" s="378"/>
      <c r="M117" s="378"/>
      <c r="N117" s="378"/>
    </row>
    <row r="118" spans="1:14" s="213" customFormat="1" ht="21" customHeight="1" x14ac:dyDescent="0.6">
      <c r="A118" s="375"/>
      <c r="B118" s="376"/>
      <c r="C118" s="376"/>
      <c r="D118" s="381"/>
      <c r="E118" s="257"/>
      <c r="F118" s="257"/>
      <c r="G118" s="257"/>
      <c r="H118" s="257"/>
      <c r="I118" s="378"/>
      <c r="J118" s="378"/>
      <c r="K118" s="378"/>
      <c r="L118" s="378"/>
      <c r="M118" s="378"/>
      <c r="N118" s="378"/>
    </row>
    <row r="119" spans="1:14" ht="21" customHeight="1" x14ac:dyDescent="0.25">
      <c r="A119" s="719"/>
      <c r="B119" s="387"/>
      <c r="C119" s="387"/>
      <c r="D119" s="388"/>
      <c r="E119" s="283"/>
      <c r="F119" s="283"/>
      <c r="G119" s="283"/>
      <c r="H119" s="283"/>
      <c r="I119" s="391"/>
      <c r="J119" s="391"/>
      <c r="K119" s="391"/>
      <c r="L119" s="391"/>
      <c r="M119" s="391"/>
      <c r="N119" s="391"/>
    </row>
    <row r="120" spans="1:14" ht="21" customHeight="1" x14ac:dyDescent="0.25">
      <c r="A120" s="719"/>
      <c r="B120" s="387"/>
      <c r="C120" s="387"/>
      <c r="D120" s="388"/>
      <c r="E120" s="283"/>
      <c r="F120" s="283"/>
      <c r="G120" s="283"/>
      <c r="H120" s="283"/>
      <c r="I120" s="391"/>
      <c r="J120" s="391"/>
      <c r="K120" s="391"/>
      <c r="L120" s="391"/>
      <c r="M120" s="391"/>
      <c r="N120" s="391"/>
    </row>
    <row r="121" spans="1:14" ht="21" customHeight="1" x14ac:dyDescent="0.25">
      <c r="A121" s="719"/>
      <c r="B121" s="387"/>
      <c r="C121" s="387"/>
      <c r="D121" s="388"/>
      <c r="E121" s="283"/>
      <c r="F121" s="283"/>
      <c r="G121" s="283"/>
      <c r="H121" s="283"/>
      <c r="I121" s="391"/>
      <c r="J121" s="391"/>
      <c r="K121" s="391"/>
      <c r="L121" s="391"/>
      <c r="M121" s="391"/>
      <c r="N121" s="391"/>
    </row>
    <row r="122" spans="1:14" ht="21" customHeight="1" x14ac:dyDescent="0.25">
      <c r="A122" s="719"/>
      <c r="B122" s="387"/>
      <c r="C122" s="387"/>
      <c r="D122" s="388"/>
      <c r="E122" s="283"/>
      <c r="F122" s="283"/>
      <c r="G122" s="283"/>
      <c r="H122" s="283"/>
      <c r="I122" s="391"/>
      <c r="J122" s="391"/>
      <c r="K122" s="391"/>
      <c r="L122" s="391"/>
      <c r="M122" s="391"/>
      <c r="N122" s="391"/>
    </row>
    <row r="123" spans="1:14" ht="15" x14ac:dyDescent="0.25"/>
    <row r="124" spans="1:14" ht="15" x14ac:dyDescent="0.25"/>
    <row r="125" spans="1:14" ht="15" x14ac:dyDescent="0.25"/>
    <row r="126" spans="1:14" ht="15" x14ac:dyDescent="0.25"/>
    <row r="127" spans="1:14" ht="15" x14ac:dyDescent="0.25"/>
    <row r="128" spans="1:14" ht="15" x14ac:dyDescent="0.25"/>
    <row r="129" spans="1:23" ht="15" x14ac:dyDescent="0.25"/>
    <row r="130" spans="1:23" ht="15" x14ac:dyDescent="0.25"/>
    <row r="131" spans="1:23" ht="15" x14ac:dyDescent="0.25"/>
    <row r="132" spans="1:23" ht="15" x14ac:dyDescent="0.25"/>
    <row r="133" spans="1:23" ht="15" x14ac:dyDescent="0.25"/>
    <row r="134" spans="1:23" ht="15" x14ac:dyDescent="0.25"/>
    <row r="135" spans="1:23" ht="15" x14ac:dyDescent="0.25"/>
    <row r="136" spans="1:23" s="235" customFormat="1" ht="15" x14ac:dyDescent="0.25">
      <c r="A136" s="291"/>
      <c r="D136" s="282"/>
      <c r="F136" s="282"/>
      <c r="G136" s="282"/>
      <c r="H136" s="282"/>
      <c r="J136" s="216"/>
      <c r="K136" s="216"/>
      <c r="L136" s="216"/>
      <c r="M136" s="216"/>
      <c r="N136" s="216"/>
      <c r="O136" s="216"/>
      <c r="P136" s="216"/>
      <c r="Q136" s="216"/>
      <c r="R136" s="216"/>
      <c r="S136" s="216"/>
      <c r="T136" s="216"/>
      <c r="U136" s="216"/>
      <c r="V136" s="216"/>
      <c r="W136" s="216"/>
    </row>
  </sheetData>
  <mergeCells count="3">
    <mergeCell ref="A1:F1"/>
    <mergeCell ref="A2:F2"/>
    <mergeCell ref="A3:F3"/>
  </mergeCells>
  <printOptions horizontalCentered="1"/>
  <pageMargins left="0.51181102362204722" right="0.70866141732283472" top="0.74803149606299213" bottom="0.55118110236220474" header="0.31496062992125984" footer="0.31496062992125984"/>
  <pageSetup paperSize="9" scale="84" orientation="portrait" r:id="rId1"/>
  <headerFooter>
    <oddFooter>&amp;C&amp;"B Nazanin,Regular"&amp;A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0400C-C3ED-440B-9773-C8FF70E97059}">
  <sheetPr>
    <tabColor rgb="FFFFFF00"/>
    <pageSetUpPr fitToPage="1"/>
  </sheetPr>
  <dimension ref="A1:W142"/>
  <sheetViews>
    <sheetView rightToLeft="1" tabSelected="1" view="pageBreakPreview" topLeftCell="A7" zoomScaleNormal="70" zoomScaleSheetLayoutView="100" zoomScalePageLayoutView="70" workbookViewId="0">
      <selection activeCell="J22" sqref="J22"/>
    </sheetView>
  </sheetViews>
  <sheetFormatPr defaultColWidth="8.7109375" defaultRowHeight="150" customHeight="1" x14ac:dyDescent="0.25"/>
  <cols>
    <col min="1" max="1" width="24.85546875" style="235" customWidth="1"/>
    <col min="2" max="2" width="17" style="235" customWidth="1"/>
    <col min="3" max="3" width="0.85546875" style="235" customWidth="1"/>
    <col min="4" max="4" width="17" style="282" customWidth="1"/>
    <col min="5" max="5" width="0.85546875" style="235" customWidth="1"/>
    <col min="6" max="6" width="28" style="282" customWidth="1"/>
    <col min="7" max="7" width="0.7109375" style="282" customWidth="1"/>
    <col min="8" max="8" width="1.28515625" style="282" customWidth="1"/>
    <col min="9" max="9" width="1.28515625" style="235" customWidth="1"/>
    <col min="10" max="16384" width="8.7109375" style="216"/>
  </cols>
  <sheetData>
    <row r="1" spans="1:23" s="206" customFormat="1" ht="19.5" customHeight="1" x14ac:dyDescent="0.25">
      <c r="A1" s="1240" t="str">
        <f>'1'!A1:H1</f>
        <v>شرکت پالایش میعانات گازی آدیش جنوبی (سهامي خاص) - در مرحله قبل از بهره برداری</v>
      </c>
      <c r="B1" s="1240"/>
      <c r="C1" s="1240"/>
      <c r="D1" s="1240"/>
      <c r="E1" s="1240"/>
      <c r="F1" s="1240"/>
      <c r="G1" s="243"/>
      <c r="H1" s="243"/>
      <c r="I1" s="243"/>
      <c r="J1" s="243"/>
    </row>
    <row r="2" spans="1:23" s="206" customFormat="1" ht="19.5" customHeight="1" x14ac:dyDescent="0.25">
      <c r="A2" s="1240" t="str">
        <f>'5'!A2:H2</f>
        <v xml:space="preserve">یادداشت های توضیحی صورت های مالی </v>
      </c>
      <c r="B2" s="1240"/>
      <c r="C2" s="1240"/>
      <c r="D2" s="1240"/>
      <c r="E2" s="1240"/>
      <c r="F2" s="1240"/>
      <c r="G2" s="243"/>
      <c r="H2" s="243"/>
      <c r="I2" s="243"/>
      <c r="J2" s="243"/>
    </row>
    <row r="3" spans="1:23" s="206" customFormat="1" ht="19.5" customHeight="1" x14ac:dyDescent="0.25">
      <c r="A3" s="1240" t="str">
        <f>'5'!A3:H3</f>
        <v>سال مالی منتهی به 29 اسفندماه 1400</v>
      </c>
      <c r="B3" s="1240"/>
      <c r="C3" s="1240"/>
      <c r="D3" s="1240"/>
      <c r="E3" s="1240"/>
      <c r="F3" s="1240"/>
      <c r="G3" s="243"/>
      <c r="H3" s="243"/>
      <c r="I3" s="243"/>
      <c r="J3" s="243"/>
    </row>
    <row r="4" spans="1:23" s="213" customFormat="1" ht="15.75" customHeight="1" x14ac:dyDescent="0.7">
      <c r="A4" s="397"/>
      <c r="B4" s="393"/>
      <c r="C4" s="393"/>
      <c r="D4" s="393"/>
      <c r="E4" s="393"/>
      <c r="F4" s="393"/>
      <c r="G4" s="393"/>
      <c r="H4" s="393"/>
      <c r="I4" s="396"/>
      <c r="J4" s="393"/>
      <c r="K4" s="393"/>
      <c r="L4" s="393"/>
      <c r="M4" s="393"/>
      <c r="N4" s="393"/>
      <c r="O4" s="393"/>
      <c r="P4" s="393"/>
      <c r="Q4" s="393"/>
      <c r="R4" s="393"/>
      <c r="S4" s="393"/>
      <c r="T4" s="396"/>
      <c r="U4" s="396"/>
      <c r="V4" s="396"/>
      <c r="W4" s="396"/>
    </row>
    <row r="5" spans="1:23" s="313" customFormat="1" ht="21" customHeight="1" x14ac:dyDescent="0.55000000000000004">
      <c r="A5" s="907" t="s">
        <v>2450</v>
      </c>
      <c r="B5" s="907"/>
      <c r="C5" s="907"/>
      <c r="D5" s="907"/>
      <c r="E5" s="907"/>
      <c r="F5" s="907"/>
      <c r="G5" s="907"/>
      <c r="H5" s="907"/>
      <c r="I5" s="907"/>
      <c r="J5" s="907"/>
      <c r="K5" s="907"/>
      <c r="L5" s="907"/>
      <c r="M5" s="907"/>
      <c r="N5" s="907"/>
      <c r="O5" s="907"/>
      <c r="P5" s="907"/>
      <c r="Q5" s="907"/>
      <c r="R5" s="907"/>
      <c r="S5" s="907"/>
      <c r="T5" s="907"/>
      <c r="U5" s="907"/>
      <c r="V5" s="907"/>
      <c r="W5" s="907"/>
    </row>
    <row r="6" spans="1:23" s="313" customFormat="1" ht="14.25" customHeight="1" x14ac:dyDescent="0.55000000000000004">
      <c r="A6" s="905"/>
      <c r="B6" s="907"/>
      <c r="C6" s="907"/>
      <c r="D6" s="907"/>
      <c r="E6" s="907"/>
      <c r="F6" s="907"/>
      <c r="G6" s="907"/>
      <c r="H6" s="907"/>
      <c r="I6" s="907"/>
      <c r="J6" s="907"/>
      <c r="K6" s="907"/>
      <c r="L6" s="907"/>
      <c r="M6" s="907"/>
      <c r="N6" s="907"/>
      <c r="O6" s="907"/>
      <c r="P6" s="907"/>
      <c r="Q6" s="907"/>
      <c r="R6" s="907"/>
      <c r="S6" s="907"/>
      <c r="T6" s="907"/>
      <c r="U6" s="907"/>
      <c r="V6" s="907"/>
      <c r="W6" s="907"/>
    </row>
    <row r="7" spans="1:23" s="237" customFormat="1" ht="20.25" customHeight="1" x14ac:dyDescent="0.55000000000000004">
      <c r="A7" s="909" t="s">
        <v>1572</v>
      </c>
      <c r="B7" s="919"/>
      <c r="C7" s="919"/>
      <c r="D7" s="919"/>
      <c r="E7" s="919"/>
      <c r="F7" s="919"/>
      <c r="G7" s="907"/>
      <c r="H7" s="907"/>
      <c r="I7" s="907"/>
      <c r="J7" s="907"/>
      <c r="K7" s="906"/>
      <c r="L7" s="906"/>
      <c r="M7" s="906"/>
      <c r="N7" s="906"/>
      <c r="O7" s="906"/>
      <c r="P7" s="906"/>
      <c r="Q7" s="906"/>
      <c r="R7" s="906"/>
      <c r="S7" s="906"/>
      <c r="T7" s="906"/>
      <c r="U7" s="906"/>
      <c r="V7" s="906"/>
      <c r="W7" s="906"/>
    </row>
    <row r="8" spans="1:23" s="237" customFormat="1" ht="20.25" customHeight="1" x14ac:dyDescent="0.55000000000000004">
      <c r="A8" s="909" t="s">
        <v>1573</v>
      </c>
      <c r="B8" s="907"/>
      <c r="C8" s="907"/>
      <c r="D8" s="907"/>
      <c r="E8" s="907"/>
      <c r="F8" s="907"/>
      <c r="G8" s="906"/>
      <c r="H8" s="906"/>
      <c r="I8" s="906"/>
      <c r="J8" s="906"/>
      <c r="K8" s="906"/>
      <c r="L8" s="906"/>
      <c r="M8" s="906"/>
      <c r="N8" s="906"/>
      <c r="O8" s="906"/>
      <c r="P8" s="906"/>
      <c r="Q8" s="906"/>
      <c r="R8" s="906"/>
      <c r="S8" s="906"/>
      <c r="T8" s="906"/>
      <c r="U8" s="906"/>
      <c r="V8" s="906"/>
      <c r="W8" s="906"/>
    </row>
    <row r="9" spans="1:23" s="313" customFormat="1" ht="20.25" customHeight="1" x14ac:dyDescent="0.55000000000000004">
      <c r="A9" s="909" t="s">
        <v>1574</v>
      </c>
      <c r="B9" s="907"/>
      <c r="C9" s="907"/>
      <c r="D9" s="907"/>
      <c r="E9" s="907"/>
      <c r="F9" s="907"/>
      <c r="G9" s="906"/>
      <c r="H9" s="906"/>
      <c r="I9" s="906"/>
      <c r="J9" s="906"/>
      <c r="K9" s="907"/>
      <c r="L9" s="907"/>
      <c r="M9" s="907"/>
      <c r="N9" s="907"/>
      <c r="O9" s="907"/>
      <c r="P9" s="907"/>
      <c r="Q9" s="907"/>
      <c r="R9" s="907"/>
      <c r="S9" s="907"/>
      <c r="T9" s="907"/>
      <c r="U9" s="907"/>
      <c r="V9" s="907"/>
      <c r="W9" s="907"/>
    </row>
    <row r="10" spans="1:23" s="313" customFormat="1" ht="20.25" customHeight="1" x14ac:dyDescent="0.55000000000000004">
      <c r="A10" s="909" t="s">
        <v>1575</v>
      </c>
      <c r="B10" s="919"/>
      <c r="C10" s="919"/>
      <c r="D10" s="919"/>
      <c r="E10" s="919"/>
      <c r="F10" s="919"/>
      <c r="G10" s="907"/>
      <c r="H10" s="907"/>
      <c r="I10" s="907"/>
      <c r="J10" s="907"/>
      <c r="K10" s="907"/>
      <c r="L10" s="907"/>
      <c r="M10" s="907"/>
      <c r="N10" s="907"/>
      <c r="O10" s="907"/>
      <c r="P10" s="907"/>
      <c r="Q10" s="907"/>
      <c r="R10" s="907"/>
      <c r="S10" s="907"/>
      <c r="T10" s="907"/>
      <c r="U10" s="907"/>
      <c r="V10" s="907"/>
      <c r="W10" s="907"/>
    </row>
    <row r="11" spans="1:23" s="313" customFormat="1" ht="20.25" customHeight="1" x14ac:dyDescent="0.55000000000000004">
      <c r="A11" s="909" t="s">
        <v>1576</v>
      </c>
      <c r="B11" s="919"/>
      <c r="C11" s="919"/>
      <c r="D11" s="919"/>
      <c r="E11" s="919"/>
      <c r="F11" s="919"/>
      <c r="G11" s="907"/>
      <c r="H11" s="907"/>
      <c r="I11" s="907"/>
      <c r="J11" s="907"/>
      <c r="K11" s="907"/>
      <c r="L11" s="907"/>
      <c r="M11" s="907"/>
      <c r="N11" s="907"/>
      <c r="O11" s="907"/>
      <c r="P11" s="907"/>
      <c r="Q11" s="907"/>
      <c r="R11" s="907"/>
      <c r="S11" s="907"/>
      <c r="T11" s="907"/>
      <c r="U11" s="907"/>
      <c r="V11" s="907"/>
      <c r="W11" s="907"/>
    </row>
    <row r="12" spans="1:23" s="313" customFormat="1" ht="20.25" customHeight="1" x14ac:dyDescent="0.55000000000000004">
      <c r="A12" s="909" t="s">
        <v>175</v>
      </c>
      <c r="B12" s="919"/>
      <c r="C12" s="919"/>
      <c r="D12" s="919"/>
      <c r="E12" s="919"/>
      <c r="F12" s="919"/>
      <c r="G12" s="907"/>
      <c r="H12" s="907"/>
      <c r="I12" s="907"/>
      <c r="J12" s="907"/>
      <c r="K12" s="907"/>
      <c r="L12" s="907"/>
      <c r="M12" s="907"/>
      <c r="N12" s="907"/>
      <c r="O12" s="907"/>
      <c r="P12" s="907"/>
      <c r="Q12" s="907"/>
      <c r="R12" s="907"/>
      <c r="S12" s="907"/>
      <c r="T12" s="907"/>
      <c r="U12" s="907"/>
      <c r="V12" s="907"/>
      <c r="W12" s="907"/>
    </row>
    <row r="13" spans="1:23" s="313" customFormat="1" ht="20.25" customHeight="1" x14ac:dyDescent="0.55000000000000004">
      <c r="A13" s="909" t="s">
        <v>167</v>
      </c>
      <c r="B13" s="919"/>
      <c r="C13" s="919"/>
      <c r="D13" s="919"/>
      <c r="E13" s="919"/>
      <c r="F13" s="919"/>
      <c r="G13" s="907"/>
      <c r="H13" s="907"/>
      <c r="I13" s="907"/>
      <c r="J13" s="907"/>
      <c r="K13" s="907"/>
      <c r="L13" s="907"/>
      <c r="M13" s="907"/>
      <c r="N13" s="907"/>
      <c r="O13" s="907"/>
      <c r="P13" s="907"/>
      <c r="Q13" s="907"/>
      <c r="R13" s="907"/>
      <c r="S13" s="907"/>
      <c r="T13" s="907"/>
      <c r="U13" s="907"/>
      <c r="V13" s="907"/>
      <c r="W13" s="907"/>
    </row>
    <row r="14" spans="1:23" s="313" customFormat="1" ht="20.25" customHeight="1" x14ac:dyDescent="0.55000000000000004">
      <c r="A14" s="909" t="s">
        <v>168</v>
      </c>
      <c r="B14" s="919"/>
      <c r="C14" s="919"/>
      <c r="D14" s="919"/>
      <c r="E14" s="919"/>
      <c r="F14" s="919"/>
      <c r="G14" s="907"/>
      <c r="H14" s="907"/>
      <c r="I14" s="907"/>
      <c r="J14" s="907"/>
      <c r="K14" s="907"/>
      <c r="L14" s="907"/>
      <c r="M14" s="907"/>
      <c r="N14" s="907"/>
      <c r="O14" s="907"/>
      <c r="P14" s="907"/>
      <c r="Q14" s="907"/>
      <c r="R14" s="907"/>
      <c r="S14" s="907"/>
      <c r="T14" s="907"/>
      <c r="U14" s="907"/>
      <c r="V14" s="907"/>
      <c r="W14" s="907"/>
    </row>
    <row r="15" spans="1:23" s="313" customFormat="1" ht="20.25" customHeight="1" x14ac:dyDescent="0.55000000000000004">
      <c r="A15" s="909" t="s">
        <v>1577</v>
      </c>
      <c r="B15" s="919"/>
      <c r="C15" s="919"/>
      <c r="D15" s="919"/>
      <c r="E15" s="919"/>
      <c r="F15" s="919"/>
      <c r="G15" s="907"/>
      <c r="H15" s="907"/>
      <c r="I15" s="907"/>
      <c r="J15" s="907"/>
      <c r="K15" s="907"/>
      <c r="L15" s="907"/>
      <c r="M15" s="907"/>
      <c r="N15" s="907"/>
      <c r="O15" s="907"/>
      <c r="P15" s="907"/>
      <c r="Q15" s="907"/>
      <c r="R15" s="907"/>
      <c r="S15" s="907"/>
      <c r="T15" s="907"/>
      <c r="U15" s="907"/>
      <c r="V15" s="907"/>
      <c r="W15" s="907"/>
    </row>
    <row r="16" spans="1:23" s="313" customFormat="1" ht="42" customHeight="1" x14ac:dyDescent="0.55000000000000004">
      <c r="A16" s="1248" t="s">
        <v>1578</v>
      </c>
      <c r="B16" s="1248"/>
      <c r="C16" s="1248"/>
      <c r="D16" s="1248"/>
      <c r="E16" s="1248"/>
      <c r="F16" s="1248"/>
      <c r="G16" s="907"/>
      <c r="H16" s="907"/>
      <c r="I16" s="907"/>
      <c r="J16" s="907"/>
      <c r="K16" s="907"/>
      <c r="L16" s="907"/>
      <c r="M16" s="907"/>
      <c r="N16" s="907"/>
      <c r="O16" s="907"/>
      <c r="P16" s="907"/>
      <c r="Q16" s="907"/>
      <c r="R16" s="907"/>
      <c r="S16" s="907"/>
      <c r="T16" s="907"/>
      <c r="U16" s="907"/>
      <c r="V16" s="907"/>
      <c r="W16" s="907"/>
    </row>
    <row r="17" spans="1:23" s="213" customFormat="1" ht="18" customHeight="1" x14ac:dyDescent="0.7">
      <c r="A17" s="397"/>
      <c r="B17" s="393"/>
      <c r="C17" s="393"/>
      <c r="D17" s="393"/>
      <c r="E17" s="393"/>
      <c r="F17" s="393"/>
      <c r="G17" s="393"/>
      <c r="H17" s="393"/>
      <c r="I17" s="396"/>
      <c r="J17" s="393"/>
      <c r="K17" s="393"/>
      <c r="L17" s="393"/>
      <c r="M17" s="393"/>
      <c r="N17" s="393"/>
      <c r="O17" s="393"/>
      <c r="P17" s="393"/>
      <c r="Q17" s="393"/>
      <c r="R17" s="393"/>
      <c r="S17" s="393"/>
      <c r="T17" s="396"/>
      <c r="U17" s="396"/>
      <c r="V17" s="396"/>
      <c r="W17" s="396"/>
    </row>
    <row r="18" spans="1:23" s="213" customFormat="1" ht="27.75" customHeight="1" thickBot="1" x14ac:dyDescent="0.75">
      <c r="A18" s="373" t="s">
        <v>412</v>
      </c>
      <c r="B18" s="396"/>
      <c r="C18" s="396"/>
      <c r="D18" s="396"/>
      <c r="E18" s="396"/>
      <c r="F18" s="396"/>
      <c r="G18" s="396"/>
      <c r="H18" s="396"/>
      <c r="I18" s="393"/>
      <c r="J18" s="396"/>
      <c r="K18" s="396"/>
      <c r="L18" s="396"/>
      <c r="M18" s="396"/>
      <c r="N18" s="396"/>
      <c r="O18" s="396"/>
      <c r="P18" s="396"/>
      <c r="Q18" s="396"/>
      <c r="R18" s="396"/>
      <c r="S18" s="396"/>
      <c r="T18" s="393"/>
      <c r="U18" s="393"/>
      <c r="V18" s="393"/>
      <c r="W18" s="393"/>
    </row>
    <row r="19" spans="1:23" s="433" customFormat="1" ht="55.5" customHeight="1" thickTop="1" thickBot="1" x14ac:dyDescent="0.6">
      <c r="A19" s="910" t="s">
        <v>390</v>
      </c>
      <c r="B19" s="1311" t="s">
        <v>401</v>
      </c>
      <c r="C19" s="1312"/>
      <c r="D19" s="1313"/>
      <c r="E19" s="1312"/>
      <c r="F19" s="1314"/>
      <c r="G19" s="911"/>
      <c r="H19" s="911"/>
      <c r="I19" s="911"/>
      <c r="J19" s="912"/>
      <c r="K19" s="912"/>
      <c r="L19" s="912"/>
      <c r="M19" s="912"/>
      <c r="N19" s="912"/>
      <c r="O19" s="912"/>
      <c r="P19" s="912"/>
      <c r="Q19" s="912"/>
      <c r="R19" s="912"/>
      <c r="S19" s="912"/>
      <c r="T19" s="912"/>
      <c r="U19" s="912"/>
      <c r="V19" s="912"/>
      <c r="W19" s="912"/>
    </row>
    <row r="20" spans="1:23" s="408" customFormat="1" ht="23.25" customHeight="1" thickTop="1" thickBot="1" x14ac:dyDescent="0.3">
      <c r="A20" s="913" t="s">
        <v>75</v>
      </c>
      <c r="B20" s="1310" t="s">
        <v>402</v>
      </c>
      <c r="C20" s="1310"/>
      <c r="D20" s="1310"/>
      <c r="E20" s="1310"/>
      <c r="F20" s="1310"/>
      <c r="G20" s="914"/>
      <c r="H20" s="914"/>
      <c r="I20" s="914"/>
      <c r="J20" s="354"/>
      <c r="K20" s="354"/>
      <c r="L20" s="354"/>
      <c r="M20" s="354"/>
      <c r="N20" s="354"/>
      <c r="O20" s="354"/>
      <c r="P20" s="354"/>
      <c r="Q20" s="354"/>
      <c r="R20" s="354"/>
      <c r="S20" s="354"/>
      <c r="T20" s="354"/>
      <c r="U20" s="354"/>
      <c r="V20" s="354"/>
      <c r="W20" s="354"/>
    </row>
    <row r="21" spans="1:23" s="408" customFormat="1" ht="22.5" customHeight="1" thickTop="1" x14ac:dyDescent="0.25">
      <c r="A21" s="915" t="s">
        <v>391</v>
      </c>
      <c r="B21" s="1308" t="s">
        <v>403</v>
      </c>
      <c r="C21" s="1308"/>
      <c r="D21" s="1308"/>
      <c r="E21" s="1308"/>
      <c r="F21" s="1309"/>
      <c r="G21" s="686"/>
      <c r="H21" s="686"/>
      <c r="I21" s="686"/>
      <c r="J21" s="354"/>
      <c r="K21" s="354"/>
      <c r="L21" s="354"/>
      <c r="M21" s="354"/>
      <c r="N21" s="354"/>
      <c r="O21" s="354"/>
      <c r="P21" s="354"/>
      <c r="Q21" s="354"/>
      <c r="R21" s="354"/>
      <c r="S21" s="354"/>
      <c r="T21" s="354"/>
      <c r="U21" s="354"/>
      <c r="V21" s="354"/>
      <c r="W21" s="354"/>
    </row>
    <row r="22" spans="1:23" s="408" customFormat="1" ht="22.5" customHeight="1" x14ac:dyDescent="0.25">
      <c r="A22" s="916" t="s">
        <v>392</v>
      </c>
      <c r="B22" s="1306" t="s">
        <v>404</v>
      </c>
      <c r="C22" s="1306"/>
      <c r="D22" s="1306"/>
      <c r="E22" s="1306"/>
      <c r="F22" s="1307"/>
      <c r="G22" s="686"/>
      <c r="H22" s="686"/>
      <c r="I22" s="686"/>
      <c r="J22" s="354"/>
      <c r="K22" s="354"/>
      <c r="L22" s="354"/>
      <c r="M22" s="354"/>
      <c r="N22" s="354"/>
      <c r="O22" s="354"/>
      <c r="P22" s="354"/>
      <c r="Q22" s="354"/>
      <c r="R22" s="354"/>
      <c r="S22" s="354"/>
      <c r="T22" s="354"/>
      <c r="U22" s="354"/>
      <c r="V22" s="354"/>
      <c r="W22" s="354"/>
    </row>
    <row r="23" spans="1:23" s="408" customFormat="1" ht="22.5" customHeight="1" x14ac:dyDescent="0.25">
      <c r="A23" s="916" t="s">
        <v>393</v>
      </c>
      <c r="B23" s="1306" t="s">
        <v>406</v>
      </c>
      <c r="C23" s="1306"/>
      <c r="D23" s="1306"/>
      <c r="E23" s="1306"/>
      <c r="F23" s="1307"/>
      <c r="G23" s="686"/>
      <c r="H23" s="686"/>
      <c r="I23" s="686"/>
      <c r="J23" s="354"/>
      <c r="K23" s="354"/>
      <c r="L23" s="354"/>
      <c r="M23" s="354"/>
      <c r="N23" s="354"/>
      <c r="O23" s="354"/>
      <c r="P23" s="354"/>
      <c r="Q23" s="354"/>
      <c r="R23" s="354"/>
      <c r="S23" s="354"/>
      <c r="T23" s="354"/>
      <c r="U23" s="354"/>
      <c r="V23" s="354"/>
      <c r="W23" s="354"/>
    </row>
    <row r="24" spans="1:23" s="408" customFormat="1" ht="22.5" customHeight="1" x14ac:dyDescent="0.25">
      <c r="A24" s="916" t="s">
        <v>394</v>
      </c>
      <c r="B24" s="1306" t="s">
        <v>405</v>
      </c>
      <c r="C24" s="1306"/>
      <c r="D24" s="1306"/>
      <c r="E24" s="1306"/>
      <c r="F24" s="1307"/>
      <c r="G24" s="686"/>
      <c r="H24" s="686"/>
      <c r="I24" s="686"/>
      <c r="J24" s="354"/>
      <c r="K24" s="354"/>
      <c r="L24" s="354"/>
      <c r="M24" s="354"/>
      <c r="N24" s="354"/>
      <c r="O24" s="354"/>
      <c r="P24" s="354"/>
      <c r="Q24" s="354"/>
      <c r="R24" s="354"/>
      <c r="S24" s="354"/>
      <c r="T24" s="354"/>
      <c r="U24" s="354"/>
      <c r="V24" s="354"/>
      <c r="W24" s="354"/>
    </row>
    <row r="25" spans="1:23" s="408" customFormat="1" ht="22.5" customHeight="1" x14ac:dyDescent="0.25">
      <c r="A25" s="916" t="s">
        <v>2625</v>
      </c>
      <c r="B25" s="1306" t="s">
        <v>422</v>
      </c>
      <c r="C25" s="1306"/>
      <c r="D25" s="1306"/>
      <c r="E25" s="1306"/>
      <c r="F25" s="1307"/>
      <c r="G25" s="686"/>
      <c r="H25" s="686"/>
      <c r="I25" s="686"/>
      <c r="J25" s="354"/>
      <c r="K25" s="354"/>
      <c r="L25" s="354"/>
      <c r="M25" s="354"/>
      <c r="N25" s="354"/>
      <c r="O25" s="354"/>
      <c r="P25" s="354"/>
      <c r="Q25" s="354"/>
      <c r="R25" s="354"/>
      <c r="S25" s="354"/>
      <c r="T25" s="354"/>
      <c r="U25" s="354"/>
      <c r="V25" s="354"/>
      <c r="W25" s="354"/>
    </row>
    <row r="26" spans="1:23" s="408" customFormat="1" ht="22.5" customHeight="1" x14ac:dyDescent="0.25">
      <c r="A26" s="916" t="s">
        <v>395</v>
      </c>
      <c r="B26" s="1306" t="s">
        <v>407</v>
      </c>
      <c r="C26" s="1306"/>
      <c r="D26" s="1306"/>
      <c r="E26" s="1306"/>
      <c r="F26" s="1307"/>
      <c r="G26" s="686"/>
      <c r="H26" s="686"/>
      <c r="I26" s="686"/>
      <c r="J26" s="354"/>
      <c r="K26" s="354"/>
      <c r="L26" s="354"/>
      <c r="M26" s="354"/>
      <c r="N26" s="354"/>
      <c r="O26" s="354"/>
      <c r="P26" s="354"/>
      <c r="Q26" s="354"/>
      <c r="R26" s="354"/>
      <c r="S26" s="354"/>
      <c r="T26" s="354"/>
      <c r="U26" s="354"/>
      <c r="V26" s="354"/>
      <c r="W26" s="354"/>
    </row>
    <row r="27" spans="1:23" s="433" customFormat="1" ht="22.5" customHeight="1" x14ac:dyDescent="0.55000000000000004">
      <c r="A27" s="916" t="s">
        <v>396</v>
      </c>
      <c r="B27" s="1306" t="s">
        <v>408</v>
      </c>
      <c r="C27" s="1306"/>
      <c r="D27" s="1306"/>
      <c r="E27" s="1306"/>
      <c r="F27" s="1307"/>
      <c r="G27" s="686"/>
      <c r="H27" s="686"/>
      <c r="I27" s="686"/>
      <c r="J27" s="912"/>
      <c r="K27" s="912"/>
      <c r="L27" s="912"/>
      <c r="M27" s="912"/>
      <c r="N27" s="912"/>
      <c r="O27" s="912"/>
      <c r="P27" s="912"/>
      <c r="Q27" s="912"/>
      <c r="R27" s="912"/>
      <c r="S27" s="912"/>
      <c r="T27" s="912"/>
      <c r="U27" s="912"/>
      <c r="V27" s="912"/>
      <c r="W27" s="912"/>
    </row>
    <row r="28" spans="1:23" s="433" customFormat="1" ht="44.25" customHeight="1" x14ac:dyDescent="0.55000000000000004">
      <c r="A28" s="916" t="s">
        <v>397</v>
      </c>
      <c r="B28" s="1306" t="s">
        <v>409</v>
      </c>
      <c r="C28" s="1306"/>
      <c r="D28" s="1306"/>
      <c r="E28" s="1306"/>
      <c r="F28" s="1307"/>
      <c r="G28" s="686"/>
      <c r="H28" s="686"/>
      <c r="I28" s="686"/>
      <c r="J28" s="912"/>
      <c r="K28" s="912"/>
      <c r="L28" s="912"/>
      <c r="M28" s="912"/>
      <c r="N28" s="912"/>
      <c r="O28" s="912"/>
      <c r="P28" s="912"/>
      <c r="Q28" s="912"/>
      <c r="R28" s="912"/>
      <c r="S28" s="912"/>
      <c r="T28" s="912"/>
      <c r="U28" s="912"/>
      <c r="V28" s="912"/>
      <c r="W28" s="912"/>
    </row>
    <row r="29" spans="1:23" s="354" customFormat="1" ht="39.75" customHeight="1" x14ac:dyDescent="0.25">
      <c r="A29" s="917" t="s">
        <v>398</v>
      </c>
      <c r="B29" s="1306" t="s">
        <v>410</v>
      </c>
      <c r="C29" s="1306"/>
      <c r="D29" s="1306"/>
      <c r="E29" s="1306"/>
      <c r="F29" s="1307"/>
      <c r="G29" s="686"/>
      <c r="H29" s="686"/>
      <c r="I29" s="686"/>
    </row>
    <row r="30" spans="1:23" s="433" customFormat="1" ht="22.5" customHeight="1" x14ac:dyDescent="0.55000000000000004">
      <c r="A30" s="916" t="s">
        <v>399</v>
      </c>
      <c r="B30" s="1306" t="s">
        <v>411</v>
      </c>
      <c r="C30" s="1306"/>
      <c r="D30" s="1306"/>
      <c r="E30" s="1306"/>
      <c r="F30" s="1307"/>
      <c r="G30" s="686"/>
      <c r="H30" s="686"/>
      <c r="I30" s="686"/>
      <c r="J30" s="912"/>
      <c r="K30" s="912"/>
      <c r="L30" s="912"/>
      <c r="M30" s="912"/>
      <c r="N30" s="912"/>
      <c r="O30" s="912"/>
      <c r="P30" s="912"/>
      <c r="Q30" s="912"/>
      <c r="R30" s="912"/>
      <c r="S30" s="912"/>
      <c r="T30" s="912"/>
      <c r="U30" s="912"/>
      <c r="V30" s="912"/>
      <c r="W30" s="912"/>
    </row>
    <row r="31" spans="1:23" s="433" customFormat="1" ht="22.5" customHeight="1" thickBot="1" x14ac:dyDescent="0.6">
      <c r="A31" s="918" t="s">
        <v>400</v>
      </c>
      <c r="B31" s="1315" t="s">
        <v>1663</v>
      </c>
      <c r="C31" s="1315"/>
      <c r="D31" s="1315"/>
      <c r="E31" s="1315"/>
      <c r="F31" s="1316"/>
      <c r="G31" s="686"/>
      <c r="H31" s="686"/>
      <c r="I31" s="686"/>
      <c r="J31" s="912"/>
      <c r="K31" s="912"/>
      <c r="L31" s="912"/>
      <c r="M31" s="912"/>
      <c r="N31" s="912"/>
      <c r="O31" s="912"/>
      <c r="P31" s="912"/>
      <c r="Q31" s="912"/>
      <c r="R31" s="912"/>
      <c r="S31" s="912"/>
      <c r="T31" s="912"/>
      <c r="U31" s="912"/>
      <c r="V31" s="912"/>
      <c r="W31" s="912"/>
    </row>
    <row r="32" spans="1:23" s="213" customFormat="1" ht="19.5" customHeight="1" thickTop="1" x14ac:dyDescent="0.6">
      <c r="A32" s="378"/>
      <c r="B32" s="396"/>
      <c r="C32" s="396"/>
      <c r="D32" s="396"/>
      <c r="E32" s="396"/>
      <c r="F32" s="396"/>
      <c r="G32" s="396"/>
      <c r="H32" s="396"/>
      <c r="I32" s="396"/>
      <c r="J32" s="396"/>
      <c r="K32" s="396"/>
      <c r="L32" s="396"/>
      <c r="M32" s="396"/>
      <c r="N32" s="396"/>
      <c r="O32" s="396"/>
      <c r="P32" s="396"/>
      <c r="Q32" s="396"/>
      <c r="R32" s="396"/>
      <c r="S32" s="396"/>
      <c r="T32" s="396"/>
      <c r="U32" s="396"/>
      <c r="V32" s="396"/>
      <c r="W32" s="396"/>
    </row>
    <row r="33" spans="1:23" s="213" customFormat="1" ht="21.75" customHeight="1" x14ac:dyDescent="0.6">
      <c r="A33" s="378"/>
      <c r="B33" s="396"/>
      <c r="C33" s="396"/>
      <c r="D33" s="396"/>
      <c r="E33" s="396"/>
      <c r="F33" s="396"/>
      <c r="G33" s="396"/>
      <c r="H33" s="396"/>
      <c r="I33" s="396"/>
      <c r="J33" s="396"/>
      <c r="K33" s="396"/>
      <c r="L33" s="396"/>
      <c r="M33" s="396"/>
      <c r="N33" s="396"/>
      <c r="O33" s="396"/>
      <c r="P33" s="396"/>
      <c r="Q33" s="396"/>
      <c r="R33" s="396"/>
      <c r="S33" s="396"/>
      <c r="T33" s="396"/>
      <c r="U33" s="396"/>
      <c r="V33" s="396"/>
      <c r="W33" s="396"/>
    </row>
    <row r="34" spans="1:23" s="213" customFormat="1" ht="12.75" customHeight="1" x14ac:dyDescent="0.6">
      <c r="A34" s="398"/>
      <c r="B34" s="396"/>
      <c r="C34" s="396"/>
      <c r="D34" s="396"/>
      <c r="E34" s="396"/>
      <c r="F34" s="396"/>
      <c r="G34" s="396"/>
      <c r="H34" s="396"/>
      <c r="I34" s="396"/>
      <c r="J34" s="396"/>
      <c r="K34" s="396"/>
      <c r="L34" s="396"/>
      <c r="M34" s="396"/>
      <c r="N34" s="396"/>
      <c r="O34" s="396"/>
      <c r="P34" s="396"/>
      <c r="Q34" s="396"/>
      <c r="R34" s="396"/>
      <c r="S34" s="396"/>
      <c r="T34" s="396"/>
      <c r="U34" s="396"/>
      <c r="V34" s="396"/>
      <c r="W34" s="396"/>
    </row>
    <row r="35" spans="1:23" s="213" customFormat="1" ht="21" customHeight="1" x14ac:dyDescent="0.7">
      <c r="A35" s="392"/>
      <c r="B35" s="393"/>
      <c r="C35" s="393"/>
      <c r="D35" s="393"/>
      <c r="E35" s="393"/>
      <c r="F35" s="393"/>
      <c r="G35" s="393"/>
      <c r="H35" s="393"/>
      <c r="I35" s="396"/>
      <c r="J35" s="393"/>
      <c r="K35" s="393"/>
      <c r="L35" s="393"/>
      <c r="M35" s="393"/>
      <c r="N35" s="393"/>
      <c r="O35" s="393"/>
      <c r="P35" s="393"/>
      <c r="Q35" s="393"/>
      <c r="R35" s="393"/>
      <c r="S35" s="393"/>
      <c r="T35" s="396"/>
      <c r="U35" s="396"/>
      <c r="V35" s="396"/>
      <c r="W35" s="396"/>
    </row>
    <row r="36" spans="1:23" s="213" customFormat="1" ht="21" customHeight="1" x14ac:dyDescent="0.7">
      <c r="A36" s="378"/>
      <c r="B36" s="396"/>
      <c r="C36" s="396"/>
      <c r="D36" s="396"/>
      <c r="E36" s="396"/>
      <c r="F36" s="396"/>
      <c r="G36" s="396"/>
      <c r="H36" s="396"/>
      <c r="I36" s="393"/>
      <c r="J36" s="396"/>
      <c r="K36" s="396"/>
      <c r="L36" s="396"/>
      <c r="M36" s="396"/>
      <c r="N36" s="396"/>
      <c r="O36" s="396"/>
      <c r="P36" s="396"/>
      <c r="Q36" s="396"/>
      <c r="R36" s="396"/>
      <c r="S36" s="396"/>
      <c r="T36" s="393"/>
      <c r="U36" s="393"/>
      <c r="V36" s="393"/>
      <c r="W36" s="393"/>
    </row>
    <row r="37" spans="1:23" s="213" customFormat="1" ht="21" customHeight="1" x14ac:dyDescent="0.6">
      <c r="A37" s="378"/>
      <c r="B37" s="396"/>
      <c r="C37" s="396"/>
      <c r="D37" s="396"/>
      <c r="E37" s="396"/>
      <c r="F37" s="396"/>
      <c r="G37" s="396"/>
      <c r="H37" s="396"/>
      <c r="I37" s="396"/>
      <c r="J37" s="396"/>
      <c r="K37" s="396"/>
      <c r="L37" s="396"/>
      <c r="M37" s="396"/>
      <c r="N37" s="396"/>
      <c r="O37" s="396"/>
      <c r="P37" s="396"/>
      <c r="Q37" s="396"/>
      <c r="R37" s="396"/>
      <c r="S37" s="396"/>
      <c r="T37" s="396"/>
      <c r="U37" s="396"/>
      <c r="V37" s="396"/>
      <c r="W37" s="396"/>
    </row>
    <row r="38" spans="1:23" s="213" customFormat="1" ht="21" customHeight="1" x14ac:dyDescent="0.6">
      <c r="A38" s="378"/>
      <c r="B38" s="396"/>
      <c r="C38" s="396"/>
      <c r="D38" s="396"/>
      <c r="E38" s="396"/>
      <c r="F38" s="396"/>
      <c r="G38" s="396"/>
      <c r="H38" s="396"/>
      <c r="I38" s="396"/>
      <c r="J38" s="396"/>
      <c r="K38" s="396"/>
      <c r="L38" s="396"/>
      <c r="M38" s="396"/>
      <c r="N38" s="396"/>
      <c r="O38" s="396"/>
      <c r="P38" s="396"/>
      <c r="Q38" s="396"/>
      <c r="R38" s="396"/>
      <c r="S38" s="396"/>
      <c r="T38" s="396"/>
      <c r="U38" s="396"/>
      <c r="V38" s="396"/>
      <c r="W38" s="396"/>
    </row>
    <row r="39" spans="1:23" s="213" customFormat="1" ht="21" customHeight="1" x14ac:dyDescent="0.6">
      <c r="A39" s="378"/>
      <c r="B39" s="396"/>
      <c r="C39" s="396"/>
      <c r="D39" s="396"/>
      <c r="E39" s="396"/>
      <c r="F39" s="396"/>
      <c r="G39" s="396"/>
      <c r="H39" s="396"/>
      <c r="I39" s="396"/>
      <c r="J39" s="396"/>
      <c r="K39" s="396"/>
      <c r="L39" s="396"/>
      <c r="M39" s="396"/>
      <c r="N39" s="396"/>
      <c r="O39" s="396"/>
      <c r="P39" s="396"/>
      <c r="Q39" s="396"/>
      <c r="R39" s="396"/>
      <c r="S39" s="396"/>
      <c r="T39" s="396"/>
      <c r="U39" s="396"/>
      <c r="V39" s="396"/>
      <c r="W39" s="396"/>
    </row>
    <row r="40" spans="1:23" s="213" customFormat="1" ht="21" customHeight="1" x14ac:dyDescent="0.6">
      <c r="A40" s="378"/>
      <c r="B40" s="396"/>
      <c r="C40" s="396"/>
      <c r="D40" s="396"/>
      <c r="E40" s="396"/>
      <c r="F40" s="396"/>
      <c r="G40" s="396"/>
      <c r="H40" s="396"/>
      <c r="I40" s="396"/>
      <c r="J40" s="396"/>
      <c r="K40" s="396"/>
      <c r="L40" s="396"/>
      <c r="M40" s="396"/>
      <c r="N40" s="396"/>
      <c r="O40" s="396"/>
      <c r="P40" s="396"/>
      <c r="Q40" s="396"/>
      <c r="R40" s="396"/>
      <c r="S40" s="396"/>
      <c r="T40" s="396"/>
      <c r="U40" s="396"/>
      <c r="V40" s="396"/>
      <c r="W40" s="396"/>
    </row>
    <row r="41" spans="1:23" s="213" customFormat="1" ht="21" customHeight="1" x14ac:dyDescent="0.6">
      <c r="A41" s="378"/>
      <c r="B41" s="396"/>
      <c r="C41" s="396"/>
      <c r="D41" s="396"/>
      <c r="E41" s="396"/>
      <c r="F41" s="396"/>
      <c r="G41" s="396"/>
      <c r="H41" s="396"/>
      <c r="I41" s="396"/>
      <c r="J41" s="396"/>
      <c r="K41" s="396"/>
      <c r="L41" s="396"/>
      <c r="M41" s="396"/>
      <c r="N41" s="396"/>
      <c r="O41" s="396"/>
      <c r="P41" s="396"/>
      <c r="Q41" s="396"/>
      <c r="R41" s="396"/>
      <c r="S41" s="396"/>
      <c r="T41" s="396"/>
      <c r="U41" s="396"/>
      <c r="V41" s="396"/>
      <c r="W41" s="396"/>
    </row>
    <row r="42" spans="1:23" s="213" customFormat="1" ht="21" customHeight="1" x14ac:dyDescent="0.6">
      <c r="A42" s="378"/>
      <c r="B42" s="396"/>
      <c r="C42" s="396"/>
      <c r="D42" s="396"/>
      <c r="E42" s="396"/>
      <c r="F42" s="396"/>
      <c r="G42" s="396"/>
      <c r="H42" s="396"/>
      <c r="I42" s="396"/>
      <c r="J42" s="396"/>
      <c r="K42" s="396"/>
      <c r="L42" s="396"/>
      <c r="M42" s="396"/>
      <c r="N42" s="396"/>
      <c r="O42" s="396"/>
      <c r="P42" s="396"/>
      <c r="Q42" s="396"/>
      <c r="R42" s="396"/>
      <c r="S42" s="396"/>
      <c r="T42" s="396"/>
      <c r="U42" s="396"/>
      <c r="V42" s="396"/>
      <c r="W42" s="396"/>
    </row>
    <row r="43" spans="1:23" s="213" customFormat="1" ht="21" customHeight="1" x14ac:dyDescent="0.6">
      <c r="A43" s="378"/>
      <c r="B43" s="396"/>
      <c r="C43" s="396"/>
      <c r="D43" s="396"/>
      <c r="E43" s="396"/>
      <c r="F43" s="396"/>
      <c r="G43" s="396"/>
      <c r="H43" s="396"/>
      <c r="I43" s="396"/>
      <c r="J43" s="396"/>
      <c r="K43" s="396"/>
      <c r="L43" s="396"/>
      <c r="M43" s="396"/>
      <c r="N43" s="396"/>
      <c r="O43" s="396"/>
      <c r="P43" s="396"/>
      <c r="Q43" s="396"/>
      <c r="R43" s="396"/>
      <c r="S43" s="396"/>
      <c r="T43" s="396"/>
      <c r="U43" s="396"/>
      <c r="V43" s="396"/>
      <c r="W43" s="396"/>
    </row>
    <row r="44" spans="1:23" s="213" customFormat="1" ht="21" customHeight="1" x14ac:dyDescent="0.6">
      <c r="A44" s="378"/>
      <c r="B44" s="396"/>
      <c r="C44" s="396"/>
      <c r="D44" s="396"/>
      <c r="E44" s="396"/>
      <c r="F44" s="396"/>
      <c r="G44" s="396"/>
      <c r="H44" s="396"/>
      <c r="I44" s="396"/>
      <c r="J44" s="396"/>
      <c r="K44" s="396"/>
      <c r="L44" s="396"/>
      <c r="M44" s="396"/>
      <c r="N44" s="396"/>
      <c r="O44" s="396"/>
      <c r="P44" s="396"/>
      <c r="Q44" s="396"/>
      <c r="R44" s="396"/>
      <c r="S44" s="396"/>
      <c r="T44" s="396"/>
      <c r="U44" s="396"/>
      <c r="V44" s="396"/>
      <c r="W44" s="396"/>
    </row>
    <row r="45" spans="1:23" s="213" customFormat="1" ht="21" customHeight="1" x14ac:dyDescent="0.6">
      <c r="A45" s="378"/>
      <c r="B45" s="396"/>
      <c r="C45" s="396"/>
      <c r="D45" s="396"/>
      <c r="E45" s="396"/>
      <c r="F45" s="396"/>
      <c r="G45" s="396"/>
      <c r="H45" s="396"/>
      <c r="I45" s="396"/>
      <c r="J45" s="396"/>
      <c r="K45" s="396"/>
      <c r="L45" s="396"/>
      <c r="M45" s="396"/>
      <c r="N45" s="396"/>
      <c r="O45" s="396"/>
      <c r="P45" s="396"/>
      <c r="Q45" s="396"/>
      <c r="R45" s="396"/>
      <c r="S45" s="396"/>
      <c r="T45" s="396"/>
      <c r="U45" s="396"/>
      <c r="V45" s="396"/>
      <c r="W45" s="396"/>
    </row>
    <row r="46" spans="1:23" s="213" customFormat="1" ht="21" customHeight="1" x14ac:dyDescent="0.6">
      <c r="A46" s="378"/>
      <c r="B46" s="396"/>
      <c r="C46" s="396"/>
      <c r="D46" s="396"/>
      <c r="E46" s="396"/>
      <c r="F46" s="396"/>
      <c r="G46" s="396"/>
      <c r="H46" s="396"/>
      <c r="I46" s="396"/>
      <c r="J46" s="396"/>
      <c r="K46" s="396"/>
      <c r="L46" s="396"/>
      <c r="M46" s="396"/>
      <c r="N46" s="396"/>
      <c r="O46" s="396"/>
      <c r="P46" s="396"/>
      <c r="Q46" s="396"/>
      <c r="R46" s="396"/>
      <c r="S46" s="396"/>
      <c r="T46" s="396"/>
      <c r="U46" s="396"/>
      <c r="V46" s="396"/>
      <c r="W46" s="396"/>
    </row>
    <row r="47" spans="1:23" s="213" customFormat="1" ht="21" customHeight="1" x14ac:dyDescent="0.6">
      <c r="A47" s="378"/>
      <c r="B47" s="396"/>
      <c r="C47" s="396"/>
      <c r="D47" s="396"/>
      <c r="E47" s="396"/>
      <c r="F47" s="396"/>
      <c r="G47" s="396"/>
      <c r="H47" s="396"/>
      <c r="I47" s="396"/>
      <c r="J47" s="396"/>
      <c r="K47" s="396"/>
      <c r="L47" s="396"/>
      <c r="M47" s="396"/>
      <c r="N47" s="396"/>
      <c r="O47" s="396"/>
      <c r="P47" s="396"/>
      <c r="Q47" s="396"/>
      <c r="R47" s="396"/>
      <c r="S47" s="396"/>
      <c r="T47" s="396"/>
      <c r="U47" s="396"/>
      <c r="V47" s="396"/>
      <c r="W47" s="396"/>
    </row>
    <row r="48" spans="1:23" s="213" customFormat="1" ht="21" customHeight="1" x14ac:dyDescent="0.6">
      <c r="A48" s="378"/>
      <c r="B48" s="396"/>
      <c r="C48" s="396"/>
      <c r="D48" s="396"/>
      <c r="E48" s="396"/>
      <c r="F48" s="396"/>
      <c r="G48" s="396"/>
      <c r="H48" s="396"/>
      <c r="I48" s="396"/>
      <c r="J48" s="396"/>
      <c r="K48" s="396"/>
      <c r="L48" s="396"/>
      <c r="M48" s="396"/>
      <c r="N48" s="396"/>
      <c r="O48" s="396"/>
      <c r="P48" s="396"/>
      <c r="Q48" s="396"/>
      <c r="R48" s="396"/>
      <c r="S48" s="396"/>
      <c r="T48" s="396"/>
      <c r="U48" s="396"/>
      <c r="V48" s="396"/>
      <c r="W48" s="396"/>
    </row>
    <row r="49" spans="1:23" s="213" customFormat="1" ht="21" customHeight="1" x14ac:dyDescent="0.6">
      <c r="A49" s="378"/>
      <c r="B49" s="396"/>
      <c r="C49" s="396"/>
      <c r="D49" s="396"/>
      <c r="E49" s="396"/>
      <c r="F49" s="396"/>
      <c r="G49" s="396"/>
      <c r="H49" s="396"/>
      <c r="I49" s="396"/>
      <c r="J49" s="396"/>
      <c r="K49" s="396"/>
      <c r="L49" s="396"/>
      <c r="M49" s="396"/>
      <c r="N49" s="396"/>
      <c r="O49" s="396"/>
      <c r="P49" s="396"/>
      <c r="Q49" s="396"/>
      <c r="R49" s="396"/>
      <c r="S49" s="396"/>
      <c r="T49" s="396"/>
      <c r="U49" s="396"/>
      <c r="V49" s="396"/>
      <c r="W49" s="396"/>
    </row>
    <row r="50" spans="1:23" s="213" customFormat="1" ht="21" customHeight="1" x14ac:dyDescent="0.6">
      <c r="A50" s="378"/>
      <c r="B50" s="396"/>
      <c r="C50" s="396"/>
      <c r="D50" s="396"/>
      <c r="E50" s="396"/>
      <c r="F50" s="396"/>
      <c r="G50" s="396"/>
      <c r="H50" s="396"/>
      <c r="I50" s="396"/>
      <c r="J50" s="396"/>
      <c r="K50" s="396"/>
      <c r="L50" s="396"/>
      <c r="M50" s="396"/>
      <c r="N50" s="396"/>
      <c r="O50" s="396"/>
      <c r="P50" s="396"/>
      <c r="Q50" s="396"/>
      <c r="R50" s="396"/>
      <c r="S50" s="396"/>
      <c r="T50" s="396"/>
      <c r="U50" s="396"/>
      <c r="V50" s="396"/>
      <c r="W50" s="396"/>
    </row>
    <row r="51" spans="1:23" s="213" customFormat="1" ht="21" customHeight="1" x14ac:dyDescent="0.6">
      <c r="A51" s="378"/>
      <c r="B51" s="396"/>
      <c r="C51" s="396"/>
      <c r="D51" s="396"/>
      <c r="E51" s="396"/>
      <c r="F51" s="396"/>
      <c r="G51" s="396"/>
      <c r="H51" s="396"/>
      <c r="I51" s="396"/>
      <c r="J51" s="396"/>
      <c r="K51" s="396"/>
      <c r="L51" s="396"/>
      <c r="M51" s="396"/>
      <c r="N51" s="396"/>
      <c r="O51" s="396"/>
      <c r="P51" s="396"/>
      <c r="Q51" s="396"/>
      <c r="R51" s="396"/>
      <c r="S51" s="396"/>
      <c r="T51" s="396"/>
      <c r="U51" s="396"/>
      <c r="V51" s="396"/>
      <c r="W51" s="396"/>
    </row>
    <row r="52" spans="1:23" s="213" customFormat="1" ht="11.25" customHeight="1" x14ac:dyDescent="0.6">
      <c r="A52" s="398"/>
      <c r="B52" s="396"/>
      <c r="C52" s="396"/>
      <c r="D52" s="396"/>
      <c r="E52" s="396"/>
      <c r="F52" s="396"/>
      <c r="G52" s="396"/>
      <c r="H52" s="396"/>
      <c r="I52" s="396"/>
      <c r="J52" s="396"/>
      <c r="K52" s="396"/>
      <c r="L52" s="396"/>
      <c r="M52" s="396"/>
      <c r="N52" s="396"/>
      <c r="O52" s="396"/>
      <c r="P52" s="396"/>
      <c r="Q52" s="396"/>
      <c r="R52" s="396"/>
      <c r="S52" s="396"/>
      <c r="T52" s="396"/>
      <c r="U52" s="396"/>
      <c r="V52" s="396"/>
      <c r="W52" s="396"/>
    </row>
    <row r="53" spans="1:23" s="213" customFormat="1" ht="21" customHeight="1" x14ac:dyDescent="0.7">
      <c r="A53" s="392"/>
      <c r="B53" s="393"/>
      <c r="C53" s="393"/>
      <c r="D53" s="393"/>
      <c r="E53" s="393"/>
      <c r="F53" s="393"/>
      <c r="G53" s="393"/>
      <c r="H53" s="393"/>
      <c r="I53" s="396"/>
      <c r="J53" s="393"/>
      <c r="K53" s="393"/>
      <c r="L53" s="393"/>
      <c r="M53" s="393"/>
      <c r="N53" s="393"/>
      <c r="O53" s="393"/>
      <c r="P53" s="393"/>
      <c r="Q53" s="393"/>
      <c r="R53" s="393"/>
      <c r="S53" s="393"/>
      <c r="T53" s="396"/>
      <c r="U53" s="396"/>
      <c r="V53" s="396"/>
      <c r="W53" s="396"/>
    </row>
    <row r="54" spans="1:23" s="213" customFormat="1" ht="21" customHeight="1" x14ac:dyDescent="0.6">
      <c r="A54" s="378"/>
      <c r="B54" s="396"/>
      <c r="C54" s="396"/>
      <c r="D54" s="396"/>
      <c r="E54" s="396"/>
      <c r="F54" s="396"/>
      <c r="G54" s="396"/>
      <c r="H54" s="396"/>
      <c r="I54" s="396"/>
      <c r="J54" s="396"/>
      <c r="K54" s="396"/>
      <c r="L54" s="396"/>
      <c r="M54" s="396"/>
      <c r="N54" s="396"/>
      <c r="O54" s="396"/>
      <c r="P54" s="396"/>
      <c r="Q54" s="396"/>
      <c r="R54" s="396"/>
      <c r="S54" s="396"/>
      <c r="T54" s="396"/>
      <c r="U54" s="396"/>
      <c r="V54" s="396"/>
      <c r="W54" s="396"/>
    </row>
    <row r="55" spans="1:23" s="213" customFormat="1" ht="21" customHeight="1" x14ac:dyDescent="0.6">
      <c r="A55" s="378"/>
      <c r="B55" s="396"/>
      <c r="C55" s="396"/>
      <c r="D55" s="396"/>
      <c r="E55" s="396"/>
      <c r="F55" s="396"/>
      <c r="G55" s="396"/>
      <c r="H55" s="396"/>
      <c r="I55" s="396"/>
      <c r="J55" s="396"/>
      <c r="K55" s="396"/>
      <c r="L55" s="396"/>
      <c r="M55" s="396"/>
      <c r="N55" s="396"/>
      <c r="O55" s="396"/>
      <c r="P55" s="396"/>
      <c r="Q55" s="396"/>
      <c r="R55" s="396"/>
      <c r="S55" s="396"/>
      <c r="T55" s="396"/>
      <c r="U55" s="396"/>
      <c r="V55" s="396"/>
      <c r="W55" s="396"/>
    </row>
    <row r="56" spans="1:23" s="213" customFormat="1" ht="21" customHeight="1" x14ac:dyDescent="0.6">
      <c r="A56" s="378"/>
      <c r="B56" s="396"/>
      <c r="C56" s="396"/>
      <c r="D56" s="396"/>
      <c r="E56" s="396"/>
      <c r="F56" s="396"/>
      <c r="G56" s="396"/>
      <c r="H56" s="396"/>
      <c r="I56" s="396"/>
      <c r="J56" s="396"/>
      <c r="K56" s="396"/>
      <c r="L56" s="396"/>
      <c r="M56" s="396"/>
      <c r="N56" s="396"/>
      <c r="O56" s="396"/>
      <c r="P56" s="396"/>
      <c r="Q56" s="396"/>
      <c r="R56" s="396"/>
      <c r="S56" s="396"/>
      <c r="T56" s="396"/>
      <c r="U56" s="396"/>
      <c r="V56" s="396"/>
      <c r="W56" s="396"/>
    </row>
    <row r="57" spans="1:23" s="213" customFormat="1" ht="21" customHeight="1" x14ac:dyDescent="0.6">
      <c r="A57" s="378"/>
      <c r="B57" s="396"/>
      <c r="C57" s="396"/>
      <c r="D57" s="396"/>
      <c r="E57" s="396"/>
      <c r="F57" s="396"/>
      <c r="G57" s="396"/>
      <c r="H57" s="396"/>
      <c r="I57" s="396"/>
      <c r="J57" s="396"/>
      <c r="K57" s="396"/>
      <c r="L57" s="396"/>
      <c r="M57" s="396"/>
      <c r="N57" s="396"/>
      <c r="O57" s="396"/>
      <c r="P57" s="396"/>
      <c r="Q57" s="396"/>
      <c r="R57" s="396"/>
      <c r="S57" s="396"/>
      <c r="T57" s="396"/>
      <c r="U57" s="396"/>
      <c r="V57" s="396"/>
      <c r="W57" s="396"/>
    </row>
    <row r="58" spans="1:23" s="213" customFormat="1" ht="21" customHeight="1" x14ac:dyDescent="0.6">
      <c r="A58" s="378"/>
      <c r="B58" s="396"/>
      <c r="C58" s="396"/>
      <c r="D58" s="396"/>
      <c r="E58" s="396"/>
      <c r="F58" s="396"/>
      <c r="G58" s="396"/>
      <c r="H58" s="396"/>
      <c r="I58" s="396"/>
      <c r="J58" s="396"/>
      <c r="K58" s="396"/>
      <c r="L58" s="396"/>
      <c r="M58" s="396"/>
      <c r="N58" s="396"/>
      <c r="O58" s="396"/>
      <c r="P58" s="396"/>
      <c r="Q58" s="396"/>
      <c r="R58" s="396"/>
      <c r="S58" s="396"/>
      <c r="T58" s="396"/>
      <c r="U58" s="396"/>
      <c r="V58" s="396"/>
      <c r="W58" s="396"/>
    </row>
    <row r="59" spans="1:23" s="213" customFormat="1" ht="21" customHeight="1" x14ac:dyDescent="0.6">
      <c r="A59" s="378"/>
      <c r="B59" s="396"/>
      <c r="C59" s="396"/>
      <c r="D59" s="396"/>
      <c r="E59" s="396"/>
      <c r="F59" s="396"/>
      <c r="G59" s="396"/>
      <c r="H59" s="396"/>
      <c r="I59" s="396"/>
      <c r="J59" s="396"/>
      <c r="K59" s="396"/>
      <c r="L59" s="396"/>
      <c r="M59" s="396"/>
      <c r="N59" s="396"/>
      <c r="O59" s="396"/>
      <c r="P59" s="396"/>
      <c r="Q59" s="396"/>
      <c r="R59" s="396"/>
      <c r="S59" s="396"/>
      <c r="T59" s="396"/>
      <c r="U59" s="396"/>
      <c r="V59" s="396"/>
      <c r="W59" s="396"/>
    </row>
    <row r="60" spans="1:23" s="213" customFormat="1" ht="21" customHeight="1" x14ac:dyDescent="0.6">
      <c r="A60" s="378"/>
      <c r="B60" s="396"/>
      <c r="C60" s="396"/>
      <c r="D60" s="396"/>
      <c r="E60" s="396"/>
      <c r="F60" s="396"/>
      <c r="G60" s="396"/>
      <c r="H60" s="396"/>
      <c r="I60" s="396"/>
      <c r="J60" s="396"/>
      <c r="K60" s="396"/>
      <c r="L60" s="396"/>
      <c r="M60" s="396"/>
      <c r="N60" s="396"/>
      <c r="O60" s="396"/>
      <c r="P60" s="396"/>
      <c r="Q60" s="396"/>
      <c r="R60" s="396"/>
      <c r="S60" s="396"/>
      <c r="T60" s="396"/>
      <c r="U60" s="396"/>
      <c r="V60" s="396"/>
      <c r="W60" s="396"/>
    </row>
    <row r="61" spans="1:23" s="213" customFormat="1" ht="21" customHeight="1" x14ac:dyDescent="0.6">
      <c r="A61" s="378"/>
      <c r="B61" s="396"/>
      <c r="C61" s="396"/>
      <c r="D61" s="396"/>
      <c r="E61" s="396"/>
      <c r="F61" s="396"/>
      <c r="G61" s="396"/>
      <c r="H61" s="396"/>
      <c r="I61" s="396"/>
      <c r="J61" s="396"/>
      <c r="K61" s="396"/>
      <c r="L61" s="396"/>
      <c r="M61" s="396"/>
      <c r="N61" s="396"/>
      <c r="O61" s="396"/>
      <c r="P61" s="396"/>
      <c r="Q61" s="396"/>
      <c r="R61" s="396"/>
      <c r="S61" s="396"/>
      <c r="T61" s="396"/>
      <c r="U61" s="396"/>
      <c r="V61" s="396"/>
      <c r="W61" s="396"/>
    </row>
    <row r="62" spans="1:23" s="213" customFormat="1" ht="21" customHeight="1" x14ac:dyDescent="0.6">
      <c r="A62" s="378"/>
      <c r="B62" s="396"/>
      <c r="C62" s="396"/>
      <c r="D62" s="396"/>
      <c r="E62" s="396"/>
      <c r="F62" s="396"/>
      <c r="G62" s="396"/>
      <c r="H62" s="396"/>
      <c r="I62" s="396"/>
      <c r="J62" s="396"/>
      <c r="K62" s="396"/>
      <c r="L62" s="396"/>
      <c r="M62" s="396"/>
      <c r="N62" s="396"/>
      <c r="O62" s="396"/>
      <c r="P62" s="396"/>
      <c r="Q62" s="396"/>
      <c r="R62" s="396"/>
      <c r="S62" s="396"/>
      <c r="T62" s="396"/>
      <c r="U62" s="396"/>
      <c r="V62" s="396"/>
      <c r="W62" s="396"/>
    </row>
    <row r="63" spans="1:23" s="213" customFormat="1" ht="21" customHeight="1" x14ac:dyDescent="0.6">
      <c r="A63" s="378"/>
      <c r="B63" s="396"/>
      <c r="C63" s="396"/>
      <c r="D63" s="396"/>
      <c r="E63" s="396"/>
      <c r="F63" s="396"/>
      <c r="G63" s="396"/>
      <c r="H63" s="396"/>
      <c r="I63" s="396"/>
      <c r="J63" s="396"/>
      <c r="K63" s="396"/>
      <c r="L63" s="396"/>
      <c r="M63" s="396"/>
      <c r="N63" s="396"/>
      <c r="O63" s="396"/>
      <c r="P63" s="396"/>
      <c r="Q63" s="396"/>
      <c r="R63" s="396"/>
      <c r="S63" s="396"/>
      <c r="T63" s="396"/>
      <c r="U63" s="396"/>
      <c r="V63" s="396"/>
      <c r="W63" s="396"/>
    </row>
    <row r="64" spans="1:23" s="213" customFormat="1" ht="21" customHeight="1" x14ac:dyDescent="0.6">
      <c r="A64" s="378"/>
      <c r="B64" s="396"/>
      <c r="C64" s="396"/>
      <c r="D64" s="396"/>
      <c r="E64" s="396"/>
      <c r="F64" s="396"/>
      <c r="G64" s="396"/>
      <c r="H64" s="396"/>
      <c r="I64" s="396"/>
      <c r="J64" s="396"/>
      <c r="K64" s="396"/>
      <c r="L64" s="396"/>
      <c r="M64" s="396"/>
      <c r="N64" s="396"/>
      <c r="O64" s="396"/>
      <c r="P64" s="396"/>
      <c r="Q64" s="396"/>
      <c r="R64" s="396"/>
      <c r="S64" s="396"/>
      <c r="T64" s="396"/>
      <c r="U64" s="396"/>
      <c r="V64" s="396"/>
      <c r="W64" s="396"/>
    </row>
    <row r="65" spans="1:14" s="213" customFormat="1" ht="21" customHeight="1" x14ac:dyDescent="0.6">
      <c r="A65" s="376"/>
      <c r="B65" s="376"/>
      <c r="C65" s="376"/>
      <c r="D65" s="381"/>
      <c r="E65" s="257"/>
      <c r="F65" s="257"/>
      <c r="G65" s="257"/>
      <c r="H65" s="257"/>
      <c r="I65" s="378"/>
      <c r="J65" s="378"/>
      <c r="K65" s="378"/>
      <c r="L65" s="378"/>
      <c r="M65" s="378"/>
      <c r="N65" s="378"/>
    </row>
    <row r="66" spans="1:14" s="213" customFormat="1" ht="21" customHeight="1" x14ac:dyDescent="0.6">
      <c r="A66" s="376"/>
      <c r="B66" s="376"/>
      <c r="C66" s="376"/>
      <c r="D66" s="381"/>
      <c r="E66" s="257"/>
      <c r="F66" s="257"/>
      <c r="G66" s="257"/>
      <c r="H66" s="257"/>
      <c r="I66" s="378"/>
      <c r="J66" s="378"/>
      <c r="K66" s="378"/>
      <c r="L66" s="378"/>
      <c r="M66" s="378"/>
      <c r="N66" s="378"/>
    </row>
    <row r="67" spans="1:14" s="213" customFormat="1" ht="21" customHeight="1" x14ac:dyDescent="0.6">
      <c r="A67" s="376"/>
      <c r="B67" s="376"/>
      <c r="C67" s="376"/>
      <c r="D67" s="381"/>
      <c r="E67" s="257"/>
      <c r="F67" s="257"/>
      <c r="G67" s="257"/>
      <c r="H67" s="257"/>
      <c r="I67" s="378"/>
      <c r="J67" s="378"/>
      <c r="K67" s="378"/>
      <c r="L67" s="378"/>
      <c r="M67" s="378"/>
      <c r="N67" s="378"/>
    </row>
    <row r="68" spans="1:14" s="213" customFormat="1" ht="21" customHeight="1" x14ac:dyDescent="0.6">
      <c r="A68" s="376"/>
      <c r="B68" s="376"/>
      <c r="C68" s="376"/>
      <c r="D68" s="381"/>
      <c r="E68" s="257"/>
      <c r="F68" s="257"/>
      <c r="G68" s="257"/>
      <c r="H68" s="257"/>
      <c r="I68" s="378"/>
      <c r="J68" s="378"/>
      <c r="K68" s="378"/>
      <c r="L68" s="378"/>
      <c r="M68" s="378"/>
      <c r="N68" s="378"/>
    </row>
    <row r="69" spans="1:14" s="213" customFormat="1" ht="21" customHeight="1" x14ac:dyDescent="0.6">
      <c r="A69" s="376"/>
      <c r="B69" s="376"/>
      <c r="C69" s="376"/>
      <c r="D69" s="381"/>
      <c r="E69" s="257"/>
      <c r="F69" s="257"/>
      <c r="G69" s="257"/>
      <c r="H69" s="257"/>
      <c r="I69" s="378"/>
      <c r="J69" s="378"/>
      <c r="K69" s="378"/>
      <c r="L69" s="378"/>
      <c r="M69" s="378"/>
      <c r="N69" s="378"/>
    </row>
    <row r="70" spans="1:14" s="213" customFormat="1" ht="21" customHeight="1" x14ac:dyDescent="0.6">
      <c r="A70" s="376"/>
      <c r="B70" s="376"/>
      <c r="C70" s="376"/>
      <c r="D70" s="381"/>
      <c r="E70" s="257"/>
      <c r="F70" s="257"/>
      <c r="G70" s="257"/>
      <c r="H70" s="257"/>
      <c r="I70" s="378"/>
      <c r="J70" s="378"/>
      <c r="K70" s="378"/>
      <c r="L70" s="378"/>
      <c r="M70" s="378"/>
      <c r="N70" s="378"/>
    </row>
    <row r="71" spans="1:14" s="213" customFormat="1" ht="21" customHeight="1" x14ac:dyDescent="0.6">
      <c r="A71" s="376"/>
      <c r="B71" s="376"/>
      <c r="C71" s="376"/>
      <c r="D71" s="381"/>
      <c r="E71" s="257"/>
      <c r="F71" s="257"/>
      <c r="G71" s="257"/>
      <c r="H71" s="257"/>
      <c r="I71" s="378"/>
      <c r="J71" s="378"/>
      <c r="K71" s="378"/>
      <c r="L71" s="378"/>
      <c r="M71" s="378"/>
      <c r="N71" s="378"/>
    </row>
    <row r="72" spans="1:14" s="213" customFormat="1" ht="21" customHeight="1" x14ac:dyDescent="0.6">
      <c r="A72" s="376"/>
      <c r="B72" s="376"/>
      <c r="C72" s="376"/>
      <c r="D72" s="381"/>
      <c r="E72" s="257"/>
      <c r="F72" s="257"/>
      <c r="G72" s="257"/>
      <c r="H72" s="257"/>
      <c r="I72" s="378"/>
      <c r="J72" s="378"/>
      <c r="K72" s="378"/>
      <c r="L72" s="378"/>
      <c r="M72" s="378"/>
      <c r="N72" s="378"/>
    </row>
    <row r="73" spans="1:14" s="213" customFormat="1" ht="21" customHeight="1" x14ac:dyDescent="0.6">
      <c r="A73" s="376"/>
      <c r="B73" s="376"/>
      <c r="C73" s="376"/>
      <c r="D73" s="381"/>
      <c r="E73" s="257"/>
      <c r="F73" s="257"/>
      <c r="G73" s="257"/>
      <c r="H73" s="257"/>
      <c r="I73" s="378"/>
      <c r="J73" s="378"/>
      <c r="K73" s="378"/>
      <c r="L73" s="378"/>
      <c r="M73" s="378"/>
      <c r="N73" s="378"/>
    </row>
    <row r="74" spans="1:14" s="213" customFormat="1" ht="21" customHeight="1" x14ac:dyDescent="0.6">
      <c r="A74" s="376"/>
      <c r="B74" s="376"/>
      <c r="C74" s="376"/>
      <c r="D74" s="381"/>
      <c r="E74" s="257"/>
      <c r="F74" s="257"/>
      <c r="G74" s="257"/>
      <c r="H74" s="257"/>
      <c r="I74" s="378"/>
      <c r="J74" s="378"/>
      <c r="K74" s="378"/>
      <c r="L74" s="378"/>
      <c r="M74" s="378"/>
      <c r="N74" s="378"/>
    </row>
    <row r="75" spans="1:14" s="213" customFormat="1" ht="21" customHeight="1" x14ac:dyDescent="0.6">
      <c r="A75" s="376"/>
      <c r="B75" s="376"/>
      <c r="C75" s="376"/>
      <c r="D75" s="381"/>
      <c r="E75" s="257"/>
      <c r="F75" s="257"/>
      <c r="G75" s="257"/>
      <c r="H75" s="257"/>
      <c r="I75" s="378"/>
      <c r="J75" s="378"/>
      <c r="K75" s="378"/>
      <c r="L75" s="378"/>
      <c r="M75" s="378"/>
      <c r="N75" s="378"/>
    </row>
    <row r="76" spans="1:14" s="213" customFormat="1" ht="21" customHeight="1" x14ac:dyDescent="0.6">
      <c r="A76" s="376"/>
      <c r="B76" s="376"/>
      <c r="C76" s="376"/>
      <c r="D76" s="381"/>
      <c r="E76" s="257"/>
      <c r="F76" s="257"/>
      <c r="G76" s="257"/>
      <c r="H76" s="257"/>
      <c r="I76" s="378"/>
      <c r="J76" s="378"/>
      <c r="K76" s="378"/>
      <c r="L76" s="378"/>
      <c r="M76" s="378"/>
      <c r="N76" s="378"/>
    </row>
    <row r="77" spans="1:14" s="213" customFormat="1" ht="21" customHeight="1" x14ac:dyDescent="0.6">
      <c r="A77" s="376"/>
      <c r="B77" s="376"/>
      <c r="C77" s="376"/>
      <c r="D77" s="381"/>
      <c r="E77" s="257"/>
      <c r="F77" s="257"/>
      <c r="G77" s="257"/>
      <c r="H77" s="257"/>
      <c r="I77" s="378"/>
      <c r="J77" s="378"/>
      <c r="K77" s="378"/>
      <c r="L77" s="378"/>
      <c r="M77" s="378"/>
      <c r="N77" s="378"/>
    </row>
    <row r="78" spans="1:14" s="213" customFormat="1" ht="21" customHeight="1" x14ac:dyDescent="0.6">
      <c r="A78" s="376"/>
      <c r="B78" s="376"/>
      <c r="C78" s="376"/>
      <c r="D78" s="381"/>
      <c r="E78" s="257"/>
      <c r="F78" s="257"/>
      <c r="G78" s="257"/>
      <c r="H78" s="257"/>
      <c r="I78" s="378"/>
      <c r="J78" s="378"/>
      <c r="K78" s="378"/>
      <c r="L78" s="378"/>
      <c r="M78" s="378"/>
      <c r="N78" s="378"/>
    </row>
    <row r="79" spans="1:14" s="213" customFormat="1" ht="21" customHeight="1" x14ac:dyDescent="0.6">
      <c r="A79" s="376"/>
      <c r="B79" s="376"/>
      <c r="C79" s="376"/>
      <c r="D79" s="381"/>
      <c r="E79" s="257"/>
      <c r="F79" s="257"/>
      <c r="G79" s="257"/>
      <c r="H79" s="257"/>
      <c r="I79" s="378"/>
      <c r="J79" s="378"/>
      <c r="K79" s="378"/>
      <c r="L79" s="378"/>
      <c r="M79" s="378"/>
      <c r="N79" s="378"/>
    </row>
    <row r="80" spans="1:14" s="213" customFormat="1" ht="21" customHeight="1" x14ac:dyDescent="0.6">
      <c r="A80" s="376"/>
      <c r="B80" s="376"/>
      <c r="C80" s="376"/>
      <c r="D80" s="381"/>
      <c r="E80" s="257"/>
      <c r="F80" s="257"/>
      <c r="G80" s="257"/>
      <c r="H80" s="257"/>
      <c r="I80" s="378"/>
      <c r="J80" s="378"/>
      <c r="K80" s="378"/>
      <c r="L80" s="378"/>
      <c r="M80" s="378"/>
      <c r="N80" s="378"/>
    </row>
    <row r="81" spans="1:14" s="213" customFormat="1" ht="21" customHeight="1" x14ac:dyDescent="0.6">
      <c r="A81" s="376"/>
      <c r="B81" s="376"/>
      <c r="C81" s="376"/>
      <c r="D81" s="381"/>
      <c r="E81" s="257"/>
      <c r="F81" s="257"/>
      <c r="G81" s="257"/>
      <c r="H81" s="257"/>
      <c r="I81" s="378"/>
      <c r="J81" s="378"/>
      <c r="K81" s="378"/>
      <c r="L81" s="378"/>
      <c r="M81" s="378"/>
      <c r="N81" s="378"/>
    </row>
    <row r="82" spans="1:14" s="213" customFormat="1" ht="21" customHeight="1" x14ac:dyDescent="0.6">
      <c r="A82" s="376"/>
      <c r="B82" s="376"/>
      <c r="C82" s="376"/>
      <c r="D82" s="381"/>
      <c r="E82" s="257"/>
      <c r="F82" s="257"/>
      <c r="G82" s="257"/>
      <c r="H82" s="257"/>
      <c r="I82" s="378"/>
      <c r="J82" s="378"/>
      <c r="K82" s="378"/>
      <c r="L82" s="378"/>
      <c r="M82" s="378"/>
      <c r="N82" s="378"/>
    </row>
    <row r="83" spans="1:14" s="213" customFormat="1" ht="21" customHeight="1" x14ac:dyDescent="0.6">
      <c r="A83" s="376"/>
      <c r="B83" s="376"/>
      <c r="C83" s="376"/>
      <c r="D83" s="381"/>
      <c r="E83" s="257"/>
      <c r="F83" s="257"/>
      <c r="G83" s="257"/>
      <c r="H83" s="257"/>
      <c r="I83" s="378"/>
      <c r="J83" s="378"/>
      <c r="K83" s="378"/>
      <c r="L83" s="378"/>
      <c r="M83" s="378"/>
      <c r="N83" s="378"/>
    </row>
    <row r="84" spans="1:14" s="213" customFormat="1" ht="21" customHeight="1" x14ac:dyDescent="0.6">
      <c r="A84" s="376"/>
      <c r="B84" s="376"/>
      <c r="C84" s="376"/>
      <c r="D84" s="381"/>
      <c r="E84" s="257"/>
      <c r="F84" s="257"/>
      <c r="G84" s="257"/>
      <c r="H84" s="257"/>
      <c r="I84" s="378"/>
      <c r="J84" s="378"/>
      <c r="K84" s="378"/>
      <c r="L84" s="378"/>
      <c r="M84" s="378"/>
      <c r="N84" s="378"/>
    </row>
    <row r="85" spans="1:14" s="213" customFormat="1" ht="21" customHeight="1" x14ac:dyDescent="0.6">
      <c r="A85" s="376"/>
      <c r="B85" s="376"/>
      <c r="C85" s="376"/>
      <c r="D85" s="381"/>
      <c r="E85" s="257"/>
      <c r="F85" s="257"/>
      <c r="G85" s="257"/>
      <c r="H85" s="257"/>
      <c r="I85" s="378"/>
      <c r="J85" s="378"/>
      <c r="K85" s="378"/>
      <c r="L85" s="378"/>
      <c r="M85" s="378"/>
      <c r="N85" s="378"/>
    </row>
    <row r="86" spans="1:14" s="213" customFormat="1" ht="21" customHeight="1" x14ac:dyDescent="0.6">
      <c r="A86" s="376"/>
      <c r="B86" s="376"/>
      <c r="C86" s="376"/>
      <c r="D86" s="381"/>
      <c r="E86" s="257"/>
      <c r="F86" s="257"/>
      <c r="G86" s="257"/>
      <c r="H86" s="257"/>
      <c r="I86" s="378"/>
      <c r="J86" s="378"/>
      <c r="K86" s="378"/>
      <c r="L86" s="378"/>
      <c r="M86" s="378"/>
      <c r="N86" s="378"/>
    </row>
    <row r="87" spans="1:14" s="213" customFormat="1" ht="21" customHeight="1" x14ac:dyDescent="0.6">
      <c r="A87" s="376"/>
      <c r="B87" s="376"/>
      <c r="C87" s="376"/>
      <c r="D87" s="381"/>
      <c r="E87" s="257"/>
      <c r="F87" s="257"/>
      <c r="G87" s="257"/>
      <c r="H87" s="257"/>
      <c r="I87" s="378"/>
      <c r="J87" s="378"/>
      <c r="K87" s="378"/>
      <c r="L87" s="378"/>
      <c r="M87" s="378"/>
      <c r="N87" s="378"/>
    </row>
    <row r="88" spans="1:14" s="213" customFormat="1" ht="21" customHeight="1" x14ac:dyDescent="0.6">
      <c r="A88" s="376"/>
      <c r="B88" s="376"/>
      <c r="C88" s="376"/>
      <c r="D88" s="381"/>
      <c r="E88" s="257"/>
      <c r="F88" s="257"/>
      <c r="G88" s="257"/>
      <c r="H88" s="257"/>
      <c r="I88" s="378"/>
      <c r="J88" s="378"/>
      <c r="K88" s="378"/>
      <c r="L88" s="378"/>
      <c r="M88" s="378"/>
      <c r="N88" s="378"/>
    </row>
    <row r="89" spans="1:14" s="213" customFormat="1" ht="21" customHeight="1" x14ac:dyDescent="0.6">
      <c r="A89" s="376"/>
      <c r="B89" s="376"/>
      <c r="C89" s="376"/>
      <c r="D89" s="381"/>
      <c r="E89" s="257"/>
      <c r="F89" s="257"/>
      <c r="G89" s="257"/>
      <c r="H89" s="257"/>
      <c r="I89" s="378"/>
      <c r="J89" s="378"/>
      <c r="K89" s="378"/>
      <c r="L89" s="378"/>
      <c r="M89" s="378"/>
      <c r="N89" s="378"/>
    </row>
    <row r="90" spans="1:14" s="213" customFormat="1" ht="21" customHeight="1" x14ac:dyDescent="0.6">
      <c r="A90" s="376"/>
      <c r="B90" s="376"/>
      <c r="C90" s="376"/>
      <c r="D90" s="381"/>
      <c r="E90" s="257"/>
      <c r="F90" s="257"/>
      <c r="G90" s="257"/>
      <c r="H90" s="257"/>
      <c r="I90" s="378"/>
      <c r="J90" s="378"/>
      <c r="K90" s="378"/>
      <c r="L90" s="378"/>
      <c r="M90" s="378"/>
      <c r="N90" s="378"/>
    </row>
    <row r="91" spans="1:14" s="213" customFormat="1" ht="21" customHeight="1" x14ac:dyDescent="0.6">
      <c r="A91" s="376"/>
      <c r="B91" s="376"/>
      <c r="C91" s="376"/>
      <c r="D91" s="381"/>
      <c r="E91" s="257"/>
      <c r="F91" s="257"/>
      <c r="G91" s="257"/>
      <c r="H91" s="257"/>
      <c r="I91" s="378"/>
      <c r="J91" s="378"/>
      <c r="K91" s="378"/>
      <c r="L91" s="378"/>
      <c r="M91" s="378"/>
      <c r="N91" s="378"/>
    </row>
    <row r="92" spans="1:14" s="213" customFormat="1" ht="21" customHeight="1" x14ac:dyDescent="0.6">
      <c r="A92" s="376"/>
      <c r="B92" s="376"/>
      <c r="C92" s="376"/>
      <c r="D92" s="381"/>
      <c r="E92" s="257"/>
      <c r="F92" s="257"/>
      <c r="G92" s="257"/>
      <c r="H92" s="257"/>
      <c r="I92" s="378"/>
      <c r="J92" s="378"/>
      <c r="K92" s="378"/>
      <c r="L92" s="378"/>
      <c r="M92" s="378"/>
      <c r="N92" s="378"/>
    </row>
    <row r="93" spans="1:14" s="213" customFormat="1" ht="21" customHeight="1" x14ac:dyDescent="0.6">
      <c r="A93" s="376"/>
      <c r="B93" s="376"/>
      <c r="C93" s="376"/>
      <c r="D93" s="381"/>
      <c r="E93" s="257"/>
      <c r="F93" s="257"/>
      <c r="G93" s="257"/>
      <c r="H93" s="257"/>
      <c r="I93" s="378"/>
      <c r="J93" s="378"/>
      <c r="K93" s="378"/>
      <c r="L93" s="378"/>
      <c r="M93" s="378"/>
      <c r="N93" s="378"/>
    </row>
    <row r="94" spans="1:14" s="213" customFormat="1" ht="21" customHeight="1" x14ac:dyDescent="0.6">
      <c r="A94" s="376"/>
      <c r="B94" s="376"/>
      <c r="C94" s="376"/>
      <c r="D94" s="381"/>
      <c r="E94" s="257"/>
      <c r="F94" s="257"/>
      <c r="G94" s="257"/>
      <c r="H94" s="257"/>
      <c r="I94" s="378"/>
      <c r="J94" s="378"/>
      <c r="K94" s="378"/>
      <c r="L94" s="378"/>
      <c r="M94" s="378"/>
      <c r="N94" s="378"/>
    </row>
    <row r="95" spans="1:14" s="213" customFormat="1" ht="21" customHeight="1" x14ac:dyDescent="0.6">
      <c r="A95" s="376"/>
      <c r="B95" s="376"/>
      <c r="C95" s="376"/>
      <c r="D95" s="381"/>
      <c r="E95" s="257"/>
      <c r="F95" s="257"/>
      <c r="G95" s="257"/>
      <c r="H95" s="257"/>
      <c r="I95" s="378"/>
      <c r="J95" s="378"/>
      <c r="K95" s="378"/>
      <c r="L95" s="378"/>
      <c r="M95" s="378"/>
      <c r="N95" s="378"/>
    </row>
    <row r="96" spans="1:14" s="213" customFormat="1" ht="21" customHeight="1" x14ac:dyDescent="0.6">
      <c r="A96" s="376"/>
      <c r="B96" s="376"/>
      <c r="C96" s="376"/>
      <c r="D96" s="381"/>
      <c r="E96" s="257"/>
      <c r="F96" s="257"/>
      <c r="G96" s="257"/>
      <c r="H96" s="257"/>
      <c r="I96" s="378"/>
      <c r="J96" s="378"/>
      <c r="K96" s="378"/>
      <c r="L96" s="378"/>
      <c r="M96" s="378"/>
      <c r="N96" s="378"/>
    </row>
    <row r="97" spans="1:14" s="213" customFormat="1" ht="21" customHeight="1" x14ac:dyDescent="0.6">
      <c r="A97" s="376"/>
      <c r="B97" s="376"/>
      <c r="C97" s="376"/>
      <c r="D97" s="381"/>
      <c r="E97" s="257"/>
      <c r="F97" s="257"/>
      <c r="G97" s="257"/>
      <c r="H97" s="257"/>
      <c r="I97" s="378"/>
      <c r="J97" s="378"/>
      <c r="K97" s="378"/>
      <c r="L97" s="378"/>
      <c r="M97" s="378"/>
      <c r="N97" s="378"/>
    </row>
    <row r="98" spans="1:14" s="213" customFormat="1" ht="21" customHeight="1" x14ac:dyDescent="0.6">
      <c r="A98" s="376"/>
      <c r="B98" s="376"/>
      <c r="C98" s="376"/>
      <c r="D98" s="381"/>
      <c r="E98" s="257"/>
      <c r="F98" s="257"/>
      <c r="G98" s="257"/>
      <c r="H98" s="257"/>
      <c r="I98" s="378"/>
      <c r="J98" s="378"/>
      <c r="K98" s="378"/>
      <c r="L98" s="378"/>
      <c r="M98" s="378"/>
      <c r="N98" s="378"/>
    </row>
    <row r="99" spans="1:14" s="213" customFormat="1" ht="21" customHeight="1" x14ac:dyDescent="0.6">
      <c r="A99" s="376"/>
      <c r="B99" s="376"/>
      <c r="C99" s="376"/>
      <c r="D99" s="381"/>
      <c r="E99" s="257"/>
      <c r="F99" s="257"/>
      <c r="G99" s="257"/>
      <c r="H99" s="257"/>
      <c r="I99" s="378"/>
      <c r="J99" s="378"/>
      <c r="K99" s="378"/>
      <c r="L99" s="378"/>
      <c r="M99" s="378"/>
      <c r="N99" s="378"/>
    </row>
    <row r="100" spans="1:14" s="213" customFormat="1" ht="21" customHeight="1" x14ac:dyDescent="0.6">
      <c r="A100" s="376"/>
      <c r="B100" s="376"/>
      <c r="C100" s="376"/>
      <c r="D100" s="381"/>
      <c r="E100" s="257"/>
      <c r="F100" s="257"/>
      <c r="G100" s="257"/>
      <c r="H100" s="257"/>
      <c r="I100" s="378"/>
      <c r="J100" s="378"/>
      <c r="K100" s="378"/>
      <c r="L100" s="378"/>
      <c r="M100" s="378"/>
      <c r="N100" s="378"/>
    </row>
    <row r="101" spans="1:14" s="213" customFormat="1" ht="21" customHeight="1" x14ac:dyDescent="0.6">
      <c r="A101" s="376"/>
      <c r="B101" s="376"/>
      <c r="C101" s="376"/>
      <c r="D101" s="381"/>
      <c r="E101" s="257"/>
      <c r="F101" s="257"/>
      <c r="G101" s="257"/>
      <c r="H101" s="257"/>
      <c r="I101" s="378"/>
      <c r="J101" s="378"/>
      <c r="K101" s="378"/>
      <c r="L101" s="378"/>
      <c r="M101" s="378"/>
      <c r="N101" s="378"/>
    </row>
    <row r="102" spans="1:14" s="213" customFormat="1" ht="21" customHeight="1" x14ac:dyDescent="0.6">
      <c r="A102" s="376"/>
      <c r="B102" s="376"/>
      <c r="C102" s="376"/>
      <c r="D102" s="381"/>
      <c r="E102" s="257"/>
      <c r="F102" s="257"/>
      <c r="G102" s="257"/>
      <c r="H102" s="257"/>
      <c r="I102" s="378"/>
      <c r="J102" s="378"/>
      <c r="K102" s="378"/>
      <c r="L102" s="378"/>
      <c r="M102" s="378"/>
      <c r="N102" s="378"/>
    </row>
    <row r="103" spans="1:14" s="213" customFormat="1" ht="21" customHeight="1" x14ac:dyDescent="0.6">
      <c r="A103" s="376"/>
      <c r="B103" s="376"/>
      <c r="C103" s="376"/>
      <c r="D103" s="381"/>
      <c r="E103" s="257"/>
      <c r="F103" s="257"/>
      <c r="G103" s="257"/>
      <c r="H103" s="257"/>
      <c r="I103" s="378"/>
      <c r="J103" s="378"/>
      <c r="K103" s="378"/>
      <c r="L103" s="378"/>
      <c r="M103" s="378"/>
      <c r="N103" s="378"/>
    </row>
    <row r="104" spans="1:14" s="213" customFormat="1" ht="21" customHeight="1" x14ac:dyDescent="0.6">
      <c r="A104" s="376"/>
      <c r="B104" s="376"/>
      <c r="C104" s="376"/>
      <c r="D104" s="381"/>
      <c r="E104" s="257"/>
      <c r="F104" s="257"/>
      <c r="G104" s="257"/>
      <c r="H104" s="257"/>
      <c r="I104" s="378"/>
      <c r="J104" s="378"/>
      <c r="K104" s="378"/>
      <c r="L104" s="378"/>
      <c r="M104" s="378"/>
      <c r="N104" s="378"/>
    </row>
    <row r="105" spans="1:14" s="213" customFormat="1" ht="21" customHeight="1" x14ac:dyDescent="0.6">
      <c r="A105" s="376"/>
      <c r="B105" s="376"/>
      <c r="C105" s="376"/>
      <c r="D105" s="381"/>
      <c r="E105" s="257"/>
      <c r="F105" s="257"/>
      <c r="G105" s="257"/>
      <c r="H105" s="257"/>
      <c r="I105" s="378"/>
      <c r="J105" s="378"/>
      <c r="K105" s="378"/>
      <c r="L105" s="378"/>
      <c r="M105" s="378"/>
      <c r="N105" s="378"/>
    </row>
    <row r="106" spans="1:14" s="213" customFormat="1" ht="21" customHeight="1" x14ac:dyDescent="0.6">
      <c r="A106" s="376"/>
      <c r="B106" s="376"/>
      <c r="C106" s="376"/>
      <c r="D106" s="381"/>
      <c r="E106" s="257"/>
      <c r="F106" s="257"/>
      <c r="G106" s="257"/>
      <c r="H106" s="257"/>
      <c r="I106" s="378"/>
      <c r="J106" s="378"/>
      <c r="K106" s="378"/>
      <c r="L106" s="378"/>
      <c r="M106" s="378"/>
      <c r="N106" s="378"/>
    </row>
    <row r="107" spans="1:14" s="213" customFormat="1" ht="21" customHeight="1" x14ac:dyDescent="0.6">
      <c r="A107" s="376"/>
      <c r="B107" s="376"/>
      <c r="C107" s="376"/>
      <c r="D107" s="381"/>
      <c r="E107" s="257"/>
      <c r="F107" s="257"/>
      <c r="G107" s="257"/>
      <c r="H107" s="257"/>
      <c r="I107" s="378"/>
      <c r="J107" s="378"/>
      <c r="K107" s="378"/>
      <c r="L107" s="378"/>
      <c r="M107" s="378"/>
      <c r="N107" s="378"/>
    </row>
    <row r="108" spans="1:14" s="213" customFormat="1" ht="21" customHeight="1" x14ac:dyDescent="0.6">
      <c r="A108" s="376"/>
      <c r="B108" s="376"/>
      <c r="C108" s="376"/>
      <c r="D108" s="381"/>
      <c r="E108" s="257"/>
      <c r="F108" s="257"/>
      <c r="G108" s="257"/>
      <c r="H108" s="257"/>
      <c r="I108" s="378"/>
      <c r="J108" s="378"/>
      <c r="K108" s="378"/>
      <c r="L108" s="378"/>
      <c r="M108" s="378"/>
      <c r="N108" s="378"/>
    </row>
    <row r="109" spans="1:14" s="213" customFormat="1" ht="21" customHeight="1" x14ac:dyDescent="0.6">
      <c r="A109" s="376"/>
      <c r="B109" s="376"/>
      <c r="C109" s="376"/>
      <c r="D109" s="381"/>
      <c r="E109" s="257"/>
      <c r="F109" s="257"/>
      <c r="G109" s="257"/>
      <c r="H109" s="257"/>
      <c r="I109" s="378"/>
      <c r="J109" s="378"/>
      <c r="K109" s="378"/>
      <c r="L109" s="378"/>
      <c r="M109" s="378"/>
      <c r="N109" s="378"/>
    </row>
    <row r="110" spans="1:14" s="213" customFormat="1" ht="21" customHeight="1" x14ac:dyDescent="0.6">
      <c r="A110" s="376"/>
      <c r="B110" s="376"/>
      <c r="C110" s="376"/>
      <c r="D110" s="381"/>
      <c r="E110" s="257"/>
      <c r="F110" s="257"/>
      <c r="G110" s="257"/>
      <c r="H110" s="257"/>
      <c r="I110" s="378"/>
      <c r="J110" s="378"/>
      <c r="K110" s="378"/>
      <c r="L110" s="378"/>
      <c r="M110" s="378"/>
      <c r="N110" s="378"/>
    </row>
    <row r="111" spans="1:14" s="213" customFormat="1" ht="21" customHeight="1" x14ac:dyDescent="0.6">
      <c r="A111" s="376"/>
      <c r="B111" s="376"/>
      <c r="C111" s="376"/>
      <c r="D111" s="381"/>
      <c r="E111" s="257"/>
      <c r="F111" s="257"/>
      <c r="G111" s="257"/>
      <c r="H111" s="257"/>
      <c r="I111" s="378"/>
      <c r="J111" s="378"/>
      <c r="K111" s="378"/>
      <c r="L111" s="378"/>
      <c r="M111" s="378"/>
      <c r="N111" s="378"/>
    </row>
    <row r="112" spans="1:14" s="213" customFormat="1" ht="21" customHeight="1" x14ac:dyDescent="0.6">
      <c r="A112" s="376"/>
      <c r="B112" s="376"/>
      <c r="C112" s="376"/>
      <c r="D112" s="381"/>
      <c r="E112" s="257"/>
      <c r="F112" s="257"/>
      <c r="G112" s="257"/>
      <c r="H112" s="257"/>
      <c r="I112" s="378"/>
      <c r="J112" s="378"/>
      <c r="K112" s="378"/>
      <c r="L112" s="378"/>
      <c r="M112" s="378"/>
      <c r="N112" s="378"/>
    </row>
    <row r="113" spans="1:14" s="213" customFormat="1" ht="21" customHeight="1" x14ac:dyDescent="0.6">
      <c r="A113" s="376"/>
      <c r="B113" s="376"/>
      <c r="C113" s="376"/>
      <c r="D113" s="381"/>
      <c r="E113" s="257"/>
      <c r="F113" s="257"/>
      <c r="G113" s="257"/>
      <c r="H113" s="257"/>
      <c r="I113" s="378"/>
      <c r="J113" s="378"/>
      <c r="K113" s="378"/>
      <c r="L113" s="378"/>
      <c r="M113" s="378"/>
      <c r="N113" s="378"/>
    </row>
    <row r="114" spans="1:14" s="213" customFormat="1" ht="21" customHeight="1" x14ac:dyDescent="0.6">
      <c r="A114" s="376"/>
      <c r="B114" s="376"/>
      <c r="C114" s="376"/>
      <c r="D114" s="381"/>
      <c r="E114" s="257"/>
      <c r="F114" s="257"/>
      <c r="G114" s="257"/>
      <c r="H114" s="257"/>
      <c r="I114" s="378"/>
      <c r="J114" s="378"/>
      <c r="K114" s="378"/>
      <c r="L114" s="378"/>
      <c r="M114" s="378"/>
      <c r="N114" s="378"/>
    </row>
    <row r="115" spans="1:14" s="213" customFormat="1" ht="21" customHeight="1" x14ac:dyDescent="0.6">
      <c r="A115" s="376"/>
      <c r="B115" s="376"/>
      <c r="C115" s="376"/>
      <c r="D115" s="381"/>
      <c r="E115" s="257"/>
      <c r="F115" s="257"/>
      <c r="G115" s="257"/>
      <c r="H115" s="257"/>
      <c r="I115" s="378"/>
      <c r="J115" s="378"/>
      <c r="K115" s="378"/>
      <c r="L115" s="378"/>
      <c r="M115" s="378"/>
      <c r="N115" s="378"/>
    </row>
    <row r="116" spans="1:14" s="213" customFormat="1" ht="21" customHeight="1" x14ac:dyDescent="0.6">
      <c r="A116" s="376"/>
      <c r="B116" s="376"/>
      <c r="C116" s="376"/>
      <c r="D116" s="381"/>
      <c r="E116" s="257"/>
      <c r="F116" s="257"/>
      <c r="G116" s="257"/>
      <c r="H116" s="257"/>
      <c r="I116" s="378"/>
      <c r="J116" s="378"/>
      <c r="K116" s="378"/>
      <c r="L116" s="378"/>
      <c r="M116" s="378"/>
      <c r="N116" s="378"/>
    </row>
    <row r="117" spans="1:14" s="213" customFormat="1" ht="21" customHeight="1" x14ac:dyDescent="0.6">
      <c r="A117" s="376"/>
      <c r="B117" s="376"/>
      <c r="C117" s="376"/>
      <c r="D117" s="381"/>
      <c r="E117" s="257"/>
      <c r="F117" s="257"/>
      <c r="G117" s="257"/>
      <c r="H117" s="257"/>
      <c r="I117" s="378"/>
      <c r="J117" s="378"/>
      <c r="K117" s="378"/>
      <c r="L117" s="378"/>
      <c r="M117" s="378"/>
      <c r="N117" s="378"/>
    </row>
    <row r="118" spans="1:14" s="213" customFormat="1" ht="21" customHeight="1" x14ac:dyDescent="0.6">
      <c r="A118" s="376"/>
      <c r="B118" s="376"/>
      <c r="C118" s="376"/>
      <c r="D118" s="381"/>
      <c r="E118" s="257"/>
      <c r="F118" s="257"/>
      <c r="G118" s="257"/>
      <c r="H118" s="257"/>
      <c r="I118" s="378"/>
      <c r="J118" s="378"/>
      <c r="K118" s="378"/>
      <c r="L118" s="378"/>
      <c r="M118" s="378"/>
      <c r="N118" s="378"/>
    </row>
    <row r="119" spans="1:14" s="213" customFormat="1" ht="21" customHeight="1" x14ac:dyDescent="0.6">
      <c r="A119" s="376"/>
      <c r="B119" s="376"/>
      <c r="C119" s="376"/>
      <c r="D119" s="381"/>
      <c r="E119" s="257"/>
      <c r="F119" s="257"/>
      <c r="G119" s="257"/>
      <c r="H119" s="257"/>
      <c r="I119" s="378"/>
      <c r="J119" s="378"/>
      <c r="K119" s="378"/>
      <c r="L119" s="378"/>
      <c r="M119" s="378"/>
      <c r="N119" s="378"/>
    </row>
    <row r="120" spans="1:14" s="213" customFormat="1" ht="21" customHeight="1" x14ac:dyDescent="0.6">
      <c r="A120" s="376"/>
      <c r="B120" s="376"/>
      <c r="C120" s="376"/>
      <c r="D120" s="381"/>
      <c r="E120" s="257"/>
      <c r="F120" s="257"/>
      <c r="G120" s="257"/>
      <c r="H120" s="257"/>
      <c r="I120" s="378"/>
      <c r="J120" s="378"/>
      <c r="K120" s="378"/>
      <c r="L120" s="378"/>
      <c r="M120" s="378"/>
      <c r="N120" s="378"/>
    </row>
    <row r="121" spans="1:14" s="213" customFormat="1" ht="21" customHeight="1" x14ac:dyDescent="0.6">
      <c r="A121" s="376"/>
      <c r="B121" s="376"/>
      <c r="C121" s="376"/>
      <c r="D121" s="381"/>
      <c r="E121" s="257"/>
      <c r="F121" s="257"/>
      <c r="G121" s="257"/>
      <c r="H121" s="257"/>
      <c r="I121" s="378"/>
      <c r="J121" s="378"/>
      <c r="K121" s="378"/>
      <c r="L121" s="378"/>
      <c r="M121" s="378"/>
      <c r="N121" s="378"/>
    </row>
    <row r="122" spans="1:14" s="213" customFormat="1" ht="21" customHeight="1" x14ac:dyDescent="0.6">
      <c r="A122" s="376"/>
      <c r="B122" s="376"/>
      <c r="C122" s="376"/>
      <c r="D122" s="381"/>
      <c r="E122" s="257"/>
      <c r="F122" s="257"/>
      <c r="G122" s="257"/>
      <c r="H122" s="257"/>
      <c r="I122" s="378"/>
      <c r="J122" s="378"/>
      <c r="K122" s="378"/>
      <c r="L122" s="378"/>
      <c r="M122" s="378"/>
      <c r="N122" s="378"/>
    </row>
    <row r="123" spans="1:14" s="213" customFormat="1" ht="21" customHeight="1" x14ac:dyDescent="0.6">
      <c r="A123" s="376"/>
      <c r="B123" s="376"/>
      <c r="C123" s="376"/>
      <c r="D123" s="381"/>
      <c r="E123" s="257"/>
      <c r="F123" s="257"/>
      <c r="G123" s="257"/>
      <c r="H123" s="257"/>
      <c r="I123" s="378"/>
      <c r="J123" s="378"/>
      <c r="K123" s="378"/>
      <c r="L123" s="378"/>
      <c r="M123" s="378"/>
      <c r="N123" s="378"/>
    </row>
    <row r="124" spans="1:14" s="213" customFormat="1" ht="21" customHeight="1" x14ac:dyDescent="0.6">
      <c r="A124" s="376"/>
      <c r="B124" s="376"/>
      <c r="C124" s="376"/>
      <c r="D124" s="381"/>
      <c r="E124" s="257"/>
      <c r="F124" s="257"/>
      <c r="G124" s="257"/>
      <c r="H124" s="257"/>
      <c r="I124" s="378"/>
      <c r="J124" s="378"/>
      <c r="K124" s="378"/>
      <c r="L124" s="378"/>
      <c r="M124" s="378"/>
      <c r="N124" s="378"/>
    </row>
    <row r="125" spans="1:14" ht="21" customHeight="1" x14ac:dyDescent="0.25">
      <c r="A125" s="387"/>
      <c r="B125" s="387"/>
      <c r="C125" s="387"/>
      <c r="D125" s="388"/>
      <c r="E125" s="283"/>
      <c r="F125" s="283"/>
      <c r="G125" s="283"/>
      <c r="H125" s="283"/>
      <c r="I125" s="391"/>
      <c r="J125" s="391"/>
      <c r="K125" s="391"/>
      <c r="L125" s="391"/>
      <c r="M125" s="391"/>
      <c r="N125" s="391"/>
    </row>
    <row r="126" spans="1:14" ht="21" customHeight="1" x14ac:dyDescent="0.25">
      <c r="A126" s="387"/>
      <c r="B126" s="387"/>
      <c r="C126" s="387"/>
      <c r="D126" s="388"/>
      <c r="E126" s="283"/>
      <c r="F126" s="283"/>
      <c r="G126" s="283"/>
      <c r="H126" s="283"/>
      <c r="I126" s="391"/>
      <c r="J126" s="391"/>
      <c r="K126" s="391"/>
      <c r="L126" s="391"/>
      <c r="M126" s="391"/>
      <c r="N126" s="391"/>
    </row>
    <row r="127" spans="1:14" ht="21" customHeight="1" x14ac:dyDescent="0.25">
      <c r="A127" s="387"/>
      <c r="B127" s="387"/>
      <c r="C127" s="387"/>
      <c r="D127" s="388"/>
      <c r="E127" s="283"/>
      <c r="F127" s="283"/>
      <c r="G127" s="283"/>
      <c r="H127" s="283"/>
      <c r="I127" s="391"/>
      <c r="J127" s="391"/>
      <c r="K127" s="391"/>
      <c r="L127" s="391"/>
      <c r="M127" s="391"/>
      <c r="N127" s="391"/>
    </row>
    <row r="128" spans="1:14" ht="21" customHeight="1" x14ac:dyDescent="0.25">
      <c r="A128" s="387"/>
      <c r="B128" s="387"/>
      <c r="C128" s="387"/>
      <c r="D128" s="388"/>
      <c r="E128" s="283"/>
      <c r="F128" s="283"/>
      <c r="G128" s="283"/>
      <c r="H128" s="283"/>
      <c r="I128" s="391"/>
      <c r="J128" s="391"/>
      <c r="K128" s="391"/>
      <c r="L128" s="391"/>
      <c r="M128" s="391"/>
      <c r="N128" s="391"/>
    </row>
    <row r="129" spans="4:23" ht="15" x14ac:dyDescent="0.25"/>
    <row r="130" spans="4:23" ht="15" x14ac:dyDescent="0.25"/>
    <row r="131" spans="4:23" ht="15" x14ac:dyDescent="0.25"/>
    <row r="132" spans="4:23" ht="15" x14ac:dyDescent="0.25"/>
    <row r="133" spans="4:23" ht="15" x14ac:dyDescent="0.25"/>
    <row r="134" spans="4:23" ht="15" x14ac:dyDescent="0.25"/>
    <row r="135" spans="4:23" ht="15" x14ac:dyDescent="0.25"/>
    <row r="136" spans="4:23" ht="15" x14ac:dyDescent="0.25"/>
    <row r="137" spans="4:23" ht="15" x14ac:dyDescent="0.25"/>
    <row r="138" spans="4:23" ht="15" x14ac:dyDescent="0.25"/>
    <row r="139" spans="4:23" ht="15" x14ac:dyDescent="0.25"/>
    <row r="140" spans="4:23" ht="15" x14ac:dyDescent="0.25"/>
    <row r="141" spans="4:23" ht="15" x14ac:dyDescent="0.25"/>
    <row r="142" spans="4:23" s="235" customFormat="1" ht="15" x14ac:dyDescent="0.25">
      <c r="D142" s="282"/>
      <c r="F142" s="282"/>
      <c r="G142" s="282"/>
      <c r="H142" s="282"/>
      <c r="J142" s="216"/>
      <c r="K142" s="216"/>
      <c r="L142" s="216"/>
      <c r="M142" s="216"/>
      <c r="N142" s="216"/>
      <c r="O142" s="216"/>
      <c r="P142" s="216"/>
      <c r="Q142" s="216"/>
      <c r="R142" s="216"/>
      <c r="S142" s="216"/>
      <c r="T142" s="216"/>
      <c r="U142" s="216"/>
      <c r="V142" s="216"/>
      <c r="W142" s="216"/>
    </row>
  </sheetData>
  <mergeCells count="17">
    <mergeCell ref="B26:F26"/>
    <mergeCell ref="B25:F25"/>
    <mergeCell ref="B24:F24"/>
    <mergeCell ref="B23:F23"/>
    <mergeCell ref="B31:F31"/>
    <mergeCell ref="B30:F30"/>
    <mergeCell ref="B29:F29"/>
    <mergeCell ref="B28:F28"/>
    <mergeCell ref="B27:F27"/>
    <mergeCell ref="B22:F22"/>
    <mergeCell ref="B21:F21"/>
    <mergeCell ref="B20:F20"/>
    <mergeCell ref="B19:F19"/>
    <mergeCell ref="A1:F1"/>
    <mergeCell ref="A2:F2"/>
    <mergeCell ref="A3:F3"/>
    <mergeCell ref="A16:F16"/>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tabColor rgb="FFFFFF00"/>
    <pageSetUpPr fitToPage="1"/>
  </sheetPr>
  <dimension ref="A1:I30"/>
  <sheetViews>
    <sheetView rightToLeft="1" tabSelected="1" view="pageBreakPreview" topLeftCell="A4" zoomScaleNormal="70" zoomScaleSheetLayoutView="100" zoomScalePageLayoutView="85" workbookViewId="0">
      <selection activeCell="J22" sqref="J22"/>
    </sheetView>
  </sheetViews>
  <sheetFormatPr defaultColWidth="8.7109375" defaultRowHeight="27.75" customHeight="1" x14ac:dyDescent="0.25"/>
  <cols>
    <col min="1" max="1" width="39.42578125" style="666" customWidth="1"/>
    <col min="2" max="2" width="0.7109375" style="235" customWidth="1"/>
    <col min="3" max="3" width="10.85546875" style="235" customWidth="1"/>
    <col min="4" max="4" width="0.85546875" style="235" customWidth="1"/>
    <col min="5" max="5" width="16.85546875" style="282" customWidth="1"/>
    <col min="6" max="6" width="0.85546875" style="235" customWidth="1"/>
    <col min="7" max="7" width="16.85546875" style="282" customWidth="1"/>
    <col min="8" max="8" width="0.7109375" style="282" customWidth="1"/>
    <col min="9" max="9" width="1.28515625" style="235" customWidth="1"/>
    <col min="10" max="16384" width="8.7109375" style="216"/>
  </cols>
  <sheetData>
    <row r="1" spans="1:9" s="206" customFormat="1" ht="21.75" customHeight="1" x14ac:dyDescent="0.25">
      <c r="A1" s="1240" t="str">
        <f>'1'!A1:H1</f>
        <v>شرکت پالایش میعانات گازی آدیش جنوبی (سهامي خاص) - در مرحله قبل از بهره برداری</v>
      </c>
      <c r="B1" s="1240"/>
      <c r="C1" s="1240"/>
      <c r="D1" s="1240"/>
      <c r="E1" s="1240"/>
      <c r="F1" s="1240"/>
      <c r="G1" s="1240"/>
      <c r="H1" s="1240"/>
      <c r="I1" s="1240"/>
    </row>
    <row r="2" spans="1:9" s="206" customFormat="1" ht="21.75" customHeight="1" x14ac:dyDescent="0.25">
      <c r="A2" s="1240" t="str">
        <f>'5'!A2:H2</f>
        <v xml:space="preserve">یادداشت های توضیحی صورت های مالی </v>
      </c>
      <c r="B2" s="1240"/>
      <c r="C2" s="1240"/>
      <c r="D2" s="1240"/>
      <c r="E2" s="1240"/>
      <c r="F2" s="1240"/>
      <c r="G2" s="1240"/>
      <c r="H2" s="1240"/>
      <c r="I2" s="1240"/>
    </row>
    <row r="3" spans="1:9" s="206" customFormat="1" ht="21.75" customHeight="1" x14ac:dyDescent="0.25">
      <c r="A3" s="1240" t="str">
        <f>'5'!A3:H3</f>
        <v>سال مالی منتهی به 29 اسفندماه 1400</v>
      </c>
      <c r="B3" s="1240"/>
      <c r="C3" s="1240"/>
      <c r="D3" s="1240"/>
      <c r="E3" s="1240"/>
      <c r="F3" s="1240"/>
      <c r="G3" s="1240"/>
      <c r="H3" s="1240"/>
      <c r="I3" s="1240"/>
    </row>
    <row r="4" spans="1:9" s="206" customFormat="1" ht="18" customHeight="1" x14ac:dyDescent="0.25">
      <c r="A4" s="720"/>
      <c r="B4" s="320"/>
      <c r="C4" s="320"/>
      <c r="D4" s="320"/>
      <c r="E4" s="320"/>
      <c r="F4" s="320"/>
      <c r="G4" s="320"/>
      <c r="H4" s="320"/>
      <c r="I4" s="320"/>
    </row>
    <row r="5" spans="1:9" ht="26.25" customHeight="1" x14ac:dyDescent="0.25">
      <c r="A5" s="1291" t="s">
        <v>2574</v>
      </c>
      <c r="B5" s="1291"/>
      <c r="C5" s="1291"/>
      <c r="D5" s="1291"/>
      <c r="E5" s="1291"/>
      <c r="F5" s="1291"/>
      <c r="G5" s="1291"/>
      <c r="H5" s="1291"/>
      <c r="I5" s="1291"/>
    </row>
    <row r="6" spans="1:9" s="259" customFormat="1" ht="21.75" customHeight="1" x14ac:dyDescent="0.7">
      <c r="A6" s="721" t="s">
        <v>75</v>
      </c>
      <c r="B6" s="370"/>
      <c r="C6" s="293" t="s">
        <v>165</v>
      </c>
      <c r="D6" s="370"/>
      <c r="E6" s="371" t="s">
        <v>2128</v>
      </c>
      <c r="F6" s="265"/>
      <c r="G6" s="371" t="s">
        <v>1391</v>
      </c>
      <c r="H6" s="372"/>
      <c r="I6" s="304"/>
    </row>
    <row r="7" spans="1:9" s="259" customFormat="1" ht="21.75" customHeight="1" x14ac:dyDescent="0.7">
      <c r="A7" s="370"/>
      <c r="B7" s="373"/>
      <c r="C7" s="304"/>
      <c r="D7" s="304"/>
      <c r="E7" s="374" t="s">
        <v>52</v>
      </c>
      <c r="F7" s="265"/>
      <c r="G7" s="374" t="s">
        <v>52</v>
      </c>
      <c r="H7" s="374"/>
      <c r="I7" s="304"/>
    </row>
    <row r="8" spans="1:9" s="565" customFormat="1" ht="23.25" customHeight="1" x14ac:dyDescent="0.25">
      <c r="A8" s="722" t="s">
        <v>157</v>
      </c>
      <c r="B8" s="566"/>
      <c r="C8" s="575"/>
      <c r="D8" s="566"/>
      <c r="E8" s="1139">
        <v>500000000000</v>
      </c>
      <c r="F8" s="1139"/>
      <c r="G8" s="1139">
        <v>500294000000</v>
      </c>
      <c r="H8" s="576"/>
      <c r="I8" s="378"/>
    </row>
    <row r="9" spans="1:9" s="565" customFormat="1" ht="22.5" customHeight="1" x14ac:dyDescent="0.25">
      <c r="A9" s="722" t="s">
        <v>158</v>
      </c>
      <c r="B9" s="566"/>
      <c r="C9" s="578"/>
      <c r="D9" s="566"/>
      <c r="E9" s="1139">
        <f>SUM('تراز 1400'!$M$243)</f>
        <v>4000000000</v>
      </c>
      <c r="F9" s="1116"/>
      <c r="G9" s="1139">
        <v>22549000000</v>
      </c>
      <c r="H9" s="576"/>
      <c r="I9" s="378"/>
    </row>
    <row r="10" spans="1:9" s="565" customFormat="1" ht="23.25" customHeight="1" x14ac:dyDescent="0.25">
      <c r="A10" s="722" t="s">
        <v>163</v>
      </c>
      <c r="B10" s="566"/>
      <c r="C10" s="519" t="s">
        <v>1761</v>
      </c>
      <c r="D10" s="378"/>
      <c r="E10" s="1139">
        <f>'26'!I48</f>
        <v>1303883000000</v>
      </c>
      <c r="F10" s="1116"/>
      <c r="G10" s="1139">
        <v>2976879000000</v>
      </c>
      <c r="H10" s="577"/>
      <c r="I10" s="378"/>
    </row>
    <row r="11" spans="1:9" s="565" customFormat="1" ht="23.25" customHeight="1" x14ac:dyDescent="0.25">
      <c r="A11" s="722" t="s">
        <v>2419</v>
      </c>
      <c r="B11" s="566"/>
      <c r="C11" s="519" t="s">
        <v>1763</v>
      </c>
      <c r="D11" s="378"/>
      <c r="E11" s="1139">
        <f>'27'!$C$30</f>
        <v>2182989000000</v>
      </c>
      <c r="F11" s="1116"/>
      <c r="G11" s="1139">
        <v>0</v>
      </c>
      <c r="H11" s="577"/>
      <c r="I11" s="378"/>
    </row>
    <row r="12" spans="1:9" s="565" customFormat="1" ht="23.25" customHeight="1" x14ac:dyDescent="0.25">
      <c r="A12" s="722" t="s">
        <v>160</v>
      </c>
      <c r="B12" s="566"/>
      <c r="C12" s="518" t="s">
        <v>1760</v>
      </c>
      <c r="D12" s="378"/>
      <c r="E12" s="1139">
        <f>SUM('تراز 1400'!$M$171:$M$173)</f>
        <v>385293000000</v>
      </c>
      <c r="F12" s="1116"/>
      <c r="G12" s="1139">
        <v>2250000000</v>
      </c>
      <c r="H12" s="577"/>
      <c r="I12" s="378"/>
    </row>
    <row r="13" spans="1:9" s="565" customFormat="1" ht="24.75" customHeight="1" x14ac:dyDescent="0.25">
      <c r="A13" s="722" t="s">
        <v>159</v>
      </c>
      <c r="B13" s="566"/>
      <c r="C13" s="518" t="s">
        <v>1762</v>
      </c>
      <c r="D13" s="378"/>
      <c r="E13" s="1139">
        <f>'27'!C20</f>
        <v>320250000000</v>
      </c>
      <c r="F13" s="1116"/>
      <c r="G13" s="1139">
        <v>52500000000</v>
      </c>
      <c r="H13" s="577"/>
      <c r="I13" s="378"/>
    </row>
    <row r="14" spans="1:9" s="565" customFormat="1" ht="23.25" customHeight="1" x14ac:dyDescent="0.25">
      <c r="A14" s="722" t="s">
        <v>2451</v>
      </c>
      <c r="B14" s="566"/>
      <c r="C14" s="518"/>
      <c r="D14" s="378"/>
      <c r="E14" s="1139">
        <f>SUM('تراز 1400'!$M$170)</f>
        <v>1363000000</v>
      </c>
      <c r="F14" s="1116"/>
      <c r="G14" s="1139">
        <v>0</v>
      </c>
      <c r="H14" s="577"/>
      <c r="I14" s="378"/>
    </row>
    <row r="15" spans="1:9" s="259" customFormat="1" ht="24" customHeight="1" thickBot="1" x14ac:dyDescent="0.75">
      <c r="A15" s="723"/>
      <c r="B15" s="379"/>
      <c r="C15" s="379"/>
      <c r="D15" s="379"/>
      <c r="E15" s="1140">
        <f>SUM(E8:E14)</f>
        <v>4697778000000</v>
      </c>
      <c r="F15" s="1120"/>
      <c r="G15" s="1140">
        <f>SUM(G8:G14)</f>
        <v>3554472000000</v>
      </c>
      <c r="H15" s="380"/>
      <c r="I15" s="304"/>
    </row>
    <row r="16" spans="1:9" s="213" customFormat="1" ht="22.5" customHeight="1" thickTop="1" x14ac:dyDescent="0.6">
      <c r="A16" s="717"/>
      <c r="B16" s="376"/>
      <c r="C16" s="376"/>
      <c r="D16" s="376"/>
      <c r="E16" s="381"/>
      <c r="F16" s="257"/>
      <c r="G16" s="257"/>
      <c r="H16" s="257"/>
      <c r="I16" s="377"/>
    </row>
    <row r="17" spans="1:9" ht="21.75" customHeight="1" x14ac:dyDescent="0.25">
      <c r="A17" s="1317" t="s">
        <v>2568</v>
      </c>
      <c r="B17" s="1317"/>
      <c r="C17" s="1317"/>
      <c r="D17" s="1317"/>
      <c r="E17" s="1317"/>
      <c r="F17" s="1317"/>
      <c r="G17" s="1317"/>
      <c r="H17" s="1317"/>
      <c r="I17" s="1317"/>
    </row>
    <row r="18" spans="1:9" s="259" customFormat="1" ht="21.75" customHeight="1" x14ac:dyDescent="0.7">
      <c r="A18" s="721" t="s">
        <v>75</v>
      </c>
      <c r="B18" s="370"/>
      <c r="C18" s="293" t="s">
        <v>165</v>
      </c>
      <c r="D18" s="370"/>
      <c r="E18" s="371" t="s">
        <v>2128</v>
      </c>
      <c r="F18" s="265"/>
      <c r="G18" s="371" t="s">
        <v>1391</v>
      </c>
      <c r="H18" s="372"/>
      <c r="I18" s="304"/>
    </row>
    <row r="19" spans="1:9" s="259" customFormat="1" ht="21.75" customHeight="1" x14ac:dyDescent="0.7">
      <c r="A19" s="395"/>
      <c r="B19" s="373"/>
      <c r="C19" s="304"/>
      <c r="D19" s="304"/>
      <c r="E19" s="573" t="s">
        <v>52</v>
      </c>
      <c r="F19" s="265"/>
      <c r="G19" s="573" t="s">
        <v>52</v>
      </c>
      <c r="H19" s="374"/>
      <c r="I19" s="304"/>
    </row>
    <row r="20" spans="1:9" s="213" customFormat="1" ht="24" customHeight="1" x14ac:dyDescent="0.6">
      <c r="A20" s="722" t="s">
        <v>1913</v>
      </c>
      <c r="B20" s="375"/>
      <c r="C20" s="518" t="s">
        <v>2455</v>
      </c>
      <c r="D20" s="257"/>
      <c r="E20" s="1139">
        <v>326922000000</v>
      </c>
      <c r="F20" s="1116"/>
      <c r="G20" s="1139">
        <v>0</v>
      </c>
      <c r="H20" s="204"/>
      <c r="I20" s="377"/>
    </row>
    <row r="21" spans="1:9" s="213" customFormat="1" ht="24" customHeight="1" x14ac:dyDescent="0.6">
      <c r="A21" s="722" t="s">
        <v>1915</v>
      </c>
      <c r="B21" s="375"/>
      <c r="C21" s="518" t="s">
        <v>2456</v>
      </c>
      <c r="D21" s="257"/>
      <c r="E21" s="1139">
        <v>23127000000</v>
      </c>
      <c r="F21" s="1116"/>
      <c r="G21" s="1139">
        <v>0</v>
      </c>
      <c r="H21" s="204"/>
      <c r="I21" s="377"/>
    </row>
    <row r="22" spans="1:9" s="213" customFormat="1" ht="24" customHeight="1" x14ac:dyDescent="0.6">
      <c r="A22" s="722" t="s">
        <v>1917</v>
      </c>
      <c r="B22" s="375"/>
      <c r="C22" s="518" t="s">
        <v>2457</v>
      </c>
      <c r="D22" s="257"/>
      <c r="E22" s="1139">
        <v>35244000000</v>
      </c>
      <c r="F22" s="1116"/>
      <c r="G22" s="1139">
        <v>0</v>
      </c>
      <c r="H22" s="204"/>
      <c r="I22" s="377"/>
    </row>
    <row r="23" spans="1:9" s="213" customFormat="1" ht="24" customHeight="1" x14ac:dyDescent="0.6">
      <c r="A23" s="722" t="s">
        <v>2451</v>
      </c>
      <c r="B23" s="375"/>
      <c r="C23" s="518"/>
      <c r="D23" s="257"/>
      <c r="E23" s="1139">
        <v>0</v>
      </c>
      <c r="F23" s="1116"/>
      <c r="G23" s="1139">
        <v>2250000000</v>
      </c>
      <c r="H23" s="204"/>
      <c r="I23" s="377"/>
    </row>
    <row r="24" spans="1:9" ht="24" customHeight="1" thickBot="1" x14ac:dyDescent="0.5">
      <c r="A24" s="724"/>
      <c r="B24" s="387"/>
      <c r="C24" s="387"/>
      <c r="D24" s="387"/>
      <c r="E24" s="1140">
        <f>SUM(E20:E23)</f>
        <v>385293000000</v>
      </c>
      <c r="F24" s="1120"/>
      <c r="G24" s="1140">
        <f>SUM(G20:G23)</f>
        <v>2250000000</v>
      </c>
      <c r="H24" s="283"/>
      <c r="I24" s="391"/>
    </row>
    <row r="25" spans="1:9" ht="24.75" customHeight="1" thickTop="1" x14ac:dyDescent="0.25">
      <c r="A25" s="718"/>
      <c r="B25" s="387"/>
      <c r="C25" s="387"/>
      <c r="D25" s="387"/>
      <c r="E25" s="388"/>
      <c r="F25" s="283"/>
      <c r="G25" s="283"/>
      <c r="H25" s="283"/>
      <c r="I25" s="391"/>
    </row>
    <row r="26" spans="1:9" ht="58.5" customHeight="1" x14ac:dyDescent="0.25">
      <c r="A26" s="1319" t="s">
        <v>2452</v>
      </c>
      <c r="B26" s="1319"/>
      <c r="C26" s="1319"/>
      <c r="D26" s="1319"/>
      <c r="E26" s="1319"/>
      <c r="F26" s="1319"/>
      <c r="G26" s="1319"/>
      <c r="H26" s="995"/>
      <c r="I26" s="995"/>
    </row>
    <row r="27" spans="1:9" ht="45" customHeight="1" x14ac:dyDescent="0.25">
      <c r="A27" s="1319" t="s">
        <v>2453</v>
      </c>
      <c r="B27" s="1319"/>
      <c r="C27" s="1319"/>
      <c r="D27" s="1319"/>
      <c r="E27" s="1319"/>
      <c r="F27" s="1319"/>
      <c r="G27" s="1319"/>
      <c r="H27" s="995"/>
      <c r="I27" s="995"/>
    </row>
    <row r="28" spans="1:9" ht="44.25" customHeight="1" x14ac:dyDescent="0.25">
      <c r="A28" s="1319" t="s">
        <v>2454</v>
      </c>
      <c r="B28" s="1319"/>
      <c r="C28" s="1319"/>
      <c r="D28" s="1319"/>
      <c r="E28" s="1319"/>
      <c r="F28" s="1319"/>
      <c r="G28" s="1319"/>
      <c r="H28" s="995"/>
      <c r="I28" s="995"/>
    </row>
    <row r="29" spans="1:9" ht="39" customHeight="1" x14ac:dyDescent="0.25">
      <c r="A29" s="1318"/>
      <c r="B29" s="1318"/>
      <c r="C29" s="1318"/>
      <c r="D29" s="1318"/>
      <c r="E29" s="1318"/>
      <c r="F29" s="1318"/>
      <c r="G29" s="1318"/>
      <c r="H29" s="283"/>
      <c r="I29" s="391"/>
    </row>
    <row r="30" spans="1:9" ht="18.75" customHeight="1" x14ac:dyDescent="0.25"/>
  </sheetData>
  <mergeCells count="9">
    <mergeCell ref="A1:I1"/>
    <mergeCell ref="A2:I2"/>
    <mergeCell ref="A3:I3"/>
    <mergeCell ref="A17:I17"/>
    <mergeCell ref="A29:G29"/>
    <mergeCell ref="A26:G26"/>
    <mergeCell ref="A27:G27"/>
    <mergeCell ref="A28:G28"/>
    <mergeCell ref="A5:I5"/>
  </mergeCells>
  <phoneticPr fontId="59" type="noConversion"/>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ignoredErrors>
    <ignoredError sqref="C10 C11:C13" twoDigitTextYear="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16303-8B0A-43AC-ABBF-D9DF88D4C6A2}">
  <sheetPr codeName="Sheet21">
    <tabColor rgb="FFFFFF00"/>
    <pageSetUpPr fitToPage="1"/>
  </sheetPr>
  <dimension ref="A1:S135"/>
  <sheetViews>
    <sheetView rightToLeft="1" tabSelected="1" view="pageBreakPreview" topLeftCell="A25" zoomScale="110" zoomScaleNormal="70" zoomScaleSheetLayoutView="110" workbookViewId="0">
      <selection activeCell="J22" sqref="J22"/>
    </sheetView>
  </sheetViews>
  <sheetFormatPr defaultColWidth="8.7109375" defaultRowHeight="150" customHeight="1" x14ac:dyDescent="0.25"/>
  <cols>
    <col min="1" max="1" width="24.42578125" style="763" customWidth="1"/>
    <col min="2" max="2" width="0.7109375" style="235" customWidth="1"/>
    <col min="3" max="3" width="7.85546875" style="661" customWidth="1"/>
    <col min="4" max="4" width="0.7109375" style="235" customWidth="1"/>
    <col min="5" max="5" width="7.85546875" style="661" customWidth="1"/>
    <col min="6" max="6" width="0.7109375" style="235" customWidth="1"/>
    <col min="7" max="7" width="7.85546875" style="661" customWidth="1"/>
    <col min="8" max="8" width="0.7109375" style="235" customWidth="1"/>
    <col min="9" max="9" width="13.140625" style="733" customWidth="1"/>
    <col min="10" max="10" width="0.7109375" style="235" customWidth="1"/>
    <col min="11" max="11" width="7.85546875" style="733" customWidth="1"/>
    <col min="12" max="12" width="0.7109375" style="282" customWidth="1"/>
    <col min="13" max="13" width="13" style="733" customWidth="1"/>
    <col min="14" max="14" width="0.7109375" style="235" customWidth="1"/>
    <col min="15" max="15" width="16.42578125" style="284" bestFit="1" customWidth="1"/>
    <col min="16" max="16" width="13.5703125" style="502" customWidth="1"/>
    <col min="17" max="17" width="33.28515625" style="216" customWidth="1"/>
    <col min="18" max="16384" width="8.7109375" style="216"/>
  </cols>
  <sheetData>
    <row r="1" spans="1:16" s="206" customFormat="1" ht="17.25" customHeight="1" x14ac:dyDescent="0.25">
      <c r="A1" s="1240" t="str">
        <f>'1'!A1:H1</f>
        <v>شرکت پالایش میعانات گازی آدیش جنوبی (سهامي خاص) - در مرحله قبل از بهره برداری</v>
      </c>
      <c r="B1" s="1240"/>
      <c r="C1" s="1240"/>
      <c r="D1" s="1240"/>
      <c r="E1" s="1240"/>
      <c r="F1" s="1240"/>
      <c r="G1" s="1240"/>
      <c r="H1" s="1240"/>
      <c r="I1" s="1240"/>
      <c r="J1" s="1240"/>
      <c r="K1" s="1240"/>
      <c r="L1" s="1240"/>
      <c r="M1" s="1240"/>
      <c r="N1" s="1240"/>
      <c r="O1" s="308"/>
      <c r="P1" s="496"/>
    </row>
    <row r="2" spans="1:16" s="206" customFormat="1" ht="17.25" customHeight="1" x14ac:dyDescent="0.25">
      <c r="A2" s="1240" t="str">
        <f>'5'!A2:H2</f>
        <v xml:space="preserve">یادداشت های توضیحی صورت های مالی </v>
      </c>
      <c r="B2" s="1240"/>
      <c r="C2" s="1240"/>
      <c r="D2" s="1240"/>
      <c r="E2" s="1240"/>
      <c r="F2" s="1240"/>
      <c r="G2" s="1240"/>
      <c r="H2" s="1240"/>
      <c r="I2" s="1240"/>
      <c r="J2" s="1240"/>
      <c r="K2" s="1240"/>
      <c r="L2" s="1240"/>
      <c r="M2" s="1240"/>
      <c r="N2" s="1240"/>
      <c r="O2" s="308"/>
      <c r="P2" s="496"/>
    </row>
    <row r="3" spans="1:16" s="206" customFormat="1" ht="17.25" customHeight="1" x14ac:dyDescent="0.25">
      <c r="A3" s="1240" t="str">
        <f>'5'!A3:H3</f>
        <v>سال مالی منتهی به 29 اسفندماه 1400</v>
      </c>
      <c r="B3" s="1240"/>
      <c r="C3" s="1240"/>
      <c r="D3" s="1240"/>
      <c r="E3" s="1240"/>
      <c r="F3" s="1240"/>
      <c r="G3" s="1240"/>
      <c r="H3" s="1240"/>
      <c r="I3" s="1240"/>
      <c r="J3" s="1240"/>
      <c r="K3" s="1240"/>
      <c r="L3" s="1240"/>
      <c r="M3" s="1240"/>
      <c r="N3" s="1240"/>
      <c r="O3" s="308"/>
      <c r="P3" s="496"/>
    </row>
    <row r="4" spans="1:16" s="383" customFormat="1" ht="38.25" customHeight="1" x14ac:dyDescent="0.25">
      <c r="A4" s="1320" t="s">
        <v>2569</v>
      </c>
      <c r="B4" s="1320"/>
      <c r="C4" s="1320"/>
      <c r="D4" s="1320"/>
      <c r="E4" s="1320"/>
      <c r="F4" s="1320"/>
      <c r="G4" s="1320"/>
      <c r="H4" s="1320"/>
      <c r="I4" s="1320"/>
      <c r="J4" s="1320"/>
      <c r="K4" s="1320"/>
      <c r="L4" s="1320"/>
      <c r="M4" s="1320"/>
      <c r="N4" s="335"/>
      <c r="O4" s="382"/>
      <c r="P4" s="497"/>
    </row>
    <row r="5" spans="1:16" s="741" customFormat="1" ht="12.75" customHeight="1" x14ac:dyDescent="0.2">
      <c r="A5" s="756"/>
      <c r="B5" s="737"/>
      <c r="C5" s="736"/>
      <c r="D5" s="737"/>
      <c r="E5" s="736"/>
      <c r="F5" s="737"/>
      <c r="G5" s="736"/>
      <c r="H5" s="737"/>
      <c r="I5" s="738" t="s">
        <v>2128</v>
      </c>
      <c r="J5" s="737"/>
      <c r="K5" s="736"/>
      <c r="L5" s="737"/>
      <c r="M5" s="738" t="s">
        <v>1391</v>
      </c>
      <c r="N5" s="737"/>
      <c r="O5" s="739"/>
      <c r="P5" s="740"/>
    </row>
    <row r="6" spans="1:16" s="741" customFormat="1" ht="13.5" customHeight="1" x14ac:dyDescent="0.2">
      <c r="A6" s="757" t="s">
        <v>161</v>
      </c>
      <c r="B6" s="737"/>
      <c r="C6" s="1321" t="s">
        <v>378</v>
      </c>
      <c r="D6" s="1321"/>
      <c r="E6" s="1321"/>
      <c r="F6" s="1321"/>
      <c r="G6" s="1321"/>
      <c r="I6" s="742" t="s">
        <v>162</v>
      </c>
      <c r="K6" s="742" t="s">
        <v>378</v>
      </c>
      <c r="M6" s="742" t="s">
        <v>162</v>
      </c>
      <c r="O6" s="743"/>
      <c r="P6" s="498"/>
    </row>
    <row r="7" spans="1:16" s="741" customFormat="1" ht="14.25" customHeight="1" x14ac:dyDescent="0.2">
      <c r="A7" s="758"/>
      <c r="B7" s="737"/>
      <c r="C7" s="744" t="s">
        <v>2417</v>
      </c>
      <c r="D7" s="745"/>
      <c r="E7" s="744" t="s">
        <v>2418</v>
      </c>
      <c r="F7" s="745"/>
      <c r="G7" s="744" t="s">
        <v>1770</v>
      </c>
      <c r="I7" s="744" t="s">
        <v>52</v>
      </c>
      <c r="K7" s="744" t="s">
        <v>1697</v>
      </c>
      <c r="M7" s="744" t="s">
        <v>52</v>
      </c>
      <c r="O7" s="743"/>
      <c r="P7" s="498"/>
    </row>
    <row r="8" spans="1:16" s="750" customFormat="1" ht="14.25" customHeight="1" x14ac:dyDescent="0.5">
      <c r="A8" s="759" t="s">
        <v>1394</v>
      </c>
      <c r="B8" s="746"/>
      <c r="C8" s="747">
        <f t="shared" ref="C8:E43" si="0">L8</f>
        <v>0</v>
      </c>
      <c r="D8" s="746"/>
      <c r="E8" s="747">
        <f t="shared" si="0"/>
        <v>0</v>
      </c>
      <c r="F8" s="746"/>
      <c r="G8" s="747">
        <f t="shared" ref="G8:G32" si="1">P8</f>
        <v>3100928.44</v>
      </c>
      <c r="H8" s="746"/>
      <c r="I8" s="1141">
        <f>SUM('تراز 1400'!$M$126)</f>
        <v>374741000000</v>
      </c>
      <c r="J8" s="748"/>
      <c r="K8" s="749">
        <v>12411627</v>
      </c>
      <c r="L8" s="746"/>
      <c r="M8" s="1145">
        <v>1499920000000</v>
      </c>
      <c r="O8" s="751">
        <f>M8/K8</f>
        <v>120848</v>
      </c>
      <c r="P8" s="499">
        <f t="shared" ref="P8:P45" si="2">I8/O8</f>
        <v>3100928.44</v>
      </c>
    </row>
    <row r="9" spans="1:16" s="750" customFormat="1" ht="14.25" customHeight="1" x14ac:dyDescent="0.5">
      <c r="A9" s="759" t="s">
        <v>1395</v>
      </c>
      <c r="B9" s="746"/>
      <c r="C9" s="747">
        <f t="shared" si="0"/>
        <v>0</v>
      </c>
      <c r="D9" s="746"/>
      <c r="E9" s="747">
        <f t="shared" si="0"/>
        <v>0</v>
      </c>
      <c r="F9" s="746"/>
      <c r="G9" s="747">
        <f t="shared" si="1"/>
        <v>0</v>
      </c>
      <c r="H9" s="746"/>
      <c r="I9" s="1141">
        <f>SUM('تراز 1400'!$P$125)</f>
        <v>0</v>
      </c>
      <c r="J9" s="748"/>
      <c r="K9" s="749">
        <v>835786</v>
      </c>
      <c r="L9" s="746"/>
      <c r="M9" s="1145">
        <v>101922000000</v>
      </c>
      <c r="O9" s="751">
        <f>M9/K9</f>
        <v>121947</v>
      </c>
      <c r="P9" s="499">
        <f t="shared" si="2"/>
        <v>0</v>
      </c>
    </row>
    <row r="10" spans="1:16" s="750" customFormat="1" ht="14.25" customHeight="1" x14ac:dyDescent="0.5">
      <c r="A10" s="759" t="s">
        <v>1396</v>
      </c>
      <c r="B10" s="746"/>
      <c r="C10" s="747">
        <f t="shared" si="0"/>
        <v>0</v>
      </c>
      <c r="D10" s="746"/>
      <c r="E10" s="747">
        <f t="shared" si="0"/>
        <v>0</v>
      </c>
      <c r="F10" s="746"/>
      <c r="G10" s="747">
        <f t="shared" si="1"/>
        <v>470286.27</v>
      </c>
      <c r="H10" s="746"/>
      <c r="I10" s="1141">
        <f>SUM('تراز 1400'!$P$126)</f>
        <v>57350000000</v>
      </c>
      <c r="J10" s="748"/>
      <c r="K10" s="749">
        <v>3543880</v>
      </c>
      <c r="L10" s="746"/>
      <c r="M10" s="1145">
        <v>432166000000</v>
      </c>
      <c r="O10" s="751">
        <f>M10/K10</f>
        <v>121947</v>
      </c>
      <c r="P10" s="499">
        <f t="shared" si="2"/>
        <v>470286.27</v>
      </c>
    </row>
    <row r="11" spans="1:16" s="750" customFormat="1" ht="14.25" customHeight="1" x14ac:dyDescent="0.5">
      <c r="A11" s="759" t="s">
        <v>2348</v>
      </c>
      <c r="B11" s="746"/>
      <c r="C11" s="747">
        <f t="shared" si="0"/>
        <v>0</v>
      </c>
      <c r="D11" s="746"/>
      <c r="E11" s="747">
        <f t="shared" si="0"/>
        <v>0</v>
      </c>
      <c r="F11" s="746"/>
      <c r="G11" s="747">
        <f t="shared" si="1"/>
        <v>166585.72</v>
      </c>
      <c r="H11" s="746"/>
      <c r="I11" s="1141">
        <f>SUM('تراز 1400'!P127)</f>
        <v>45959000000</v>
      </c>
      <c r="J11" s="748"/>
      <c r="K11" s="749">
        <v>0</v>
      </c>
      <c r="L11" s="746"/>
      <c r="M11" s="1145">
        <v>0</v>
      </c>
      <c r="O11" s="751">
        <v>275888</v>
      </c>
      <c r="P11" s="499">
        <f t="shared" si="2"/>
        <v>166585.72</v>
      </c>
    </row>
    <row r="12" spans="1:16" s="750" customFormat="1" ht="14.25" customHeight="1" x14ac:dyDescent="0.5">
      <c r="A12" s="759" t="s">
        <v>1397</v>
      </c>
      <c r="B12" s="746"/>
      <c r="C12" s="747">
        <f t="shared" si="0"/>
        <v>0</v>
      </c>
      <c r="D12" s="746"/>
      <c r="E12" s="747">
        <f t="shared" si="0"/>
        <v>0</v>
      </c>
      <c r="F12" s="746"/>
      <c r="G12" s="747">
        <f t="shared" si="1"/>
        <v>0</v>
      </c>
      <c r="H12" s="746"/>
      <c r="I12" s="1141">
        <f>SUM('تراز 1400'!$P$128)</f>
        <v>0</v>
      </c>
      <c r="J12" s="748"/>
      <c r="K12" s="749">
        <v>367622</v>
      </c>
      <c r="L12" s="746"/>
      <c r="M12" s="1145">
        <v>43400000000</v>
      </c>
      <c r="O12" s="751">
        <f>M12/K12</f>
        <v>118056</v>
      </c>
      <c r="P12" s="499">
        <f t="shared" si="2"/>
        <v>0</v>
      </c>
    </row>
    <row r="13" spans="1:16" s="750" customFormat="1" ht="14.25" customHeight="1" x14ac:dyDescent="0.5">
      <c r="A13" s="759" t="s">
        <v>2349</v>
      </c>
      <c r="B13" s="746"/>
      <c r="C13" s="747">
        <f t="shared" si="0"/>
        <v>0</v>
      </c>
      <c r="D13" s="746"/>
      <c r="E13" s="747">
        <f t="shared" si="0"/>
        <v>0</v>
      </c>
      <c r="F13" s="746"/>
      <c r="G13" s="747">
        <f t="shared" si="1"/>
        <v>522509.13</v>
      </c>
      <c r="H13" s="746"/>
      <c r="I13" s="1141">
        <f>SUM('تراز 1400'!$P$129)</f>
        <v>144154000000</v>
      </c>
      <c r="J13" s="748"/>
      <c r="K13" s="749">
        <v>0</v>
      </c>
      <c r="L13" s="746"/>
      <c r="M13" s="1145">
        <v>0</v>
      </c>
      <c r="O13" s="751">
        <v>275888</v>
      </c>
      <c r="P13" s="499">
        <f t="shared" si="2"/>
        <v>522509.13</v>
      </c>
    </row>
    <row r="14" spans="1:16" s="750" customFormat="1" ht="14.25" customHeight="1" x14ac:dyDescent="0.5">
      <c r="A14" s="759" t="s">
        <v>2350</v>
      </c>
      <c r="B14" s="746"/>
      <c r="C14" s="747">
        <f t="shared" si="0"/>
        <v>0</v>
      </c>
      <c r="D14" s="746"/>
      <c r="E14" s="747">
        <f t="shared" si="0"/>
        <v>0</v>
      </c>
      <c r="F14" s="746"/>
      <c r="G14" s="747">
        <f t="shared" si="1"/>
        <v>145023.6</v>
      </c>
      <c r="H14" s="746"/>
      <c r="I14" s="1141">
        <f>SUM('تراز 1400'!$P$130)</f>
        <v>39600000000</v>
      </c>
      <c r="J14" s="748"/>
      <c r="K14" s="749">
        <v>0</v>
      </c>
      <c r="L14" s="746"/>
      <c r="M14" s="1145">
        <v>0</v>
      </c>
      <c r="O14" s="751">
        <v>273059</v>
      </c>
      <c r="P14" s="499">
        <f t="shared" si="2"/>
        <v>145023.6</v>
      </c>
    </row>
    <row r="15" spans="1:16" s="750" customFormat="1" ht="14.25" customHeight="1" x14ac:dyDescent="0.5">
      <c r="A15" s="759" t="s">
        <v>618</v>
      </c>
      <c r="B15" s="746"/>
      <c r="C15" s="747">
        <f t="shared" si="0"/>
        <v>0</v>
      </c>
      <c r="D15" s="746"/>
      <c r="E15" s="747">
        <f t="shared" si="0"/>
        <v>0</v>
      </c>
      <c r="F15" s="746"/>
      <c r="G15" s="747">
        <f t="shared" si="1"/>
        <v>0</v>
      </c>
      <c r="H15" s="746"/>
      <c r="I15" s="1141">
        <f>SUM('تراز 1400'!$M$129)</f>
        <v>0</v>
      </c>
      <c r="J15" s="748"/>
      <c r="K15" s="749">
        <v>449495</v>
      </c>
      <c r="L15" s="746"/>
      <c r="M15" s="1145">
        <v>133556000000</v>
      </c>
      <c r="O15" s="751">
        <f t="shared" ref="O15:O29" si="3">M15/K15</f>
        <v>297125</v>
      </c>
      <c r="P15" s="499">
        <f t="shared" si="2"/>
        <v>0</v>
      </c>
    </row>
    <row r="16" spans="1:16" s="750" customFormat="1" ht="14.25" customHeight="1" x14ac:dyDescent="0.5">
      <c r="A16" s="759" t="s">
        <v>1398</v>
      </c>
      <c r="B16" s="746"/>
      <c r="C16" s="747">
        <f t="shared" si="0"/>
        <v>0</v>
      </c>
      <c r="D16" s="746"/>
      <c r="E16" s="747">
        <f t="shared" si="0"/>
        <v>0</v>
      </c>
      <c r="F16" s="746"/>
      <c r="G16" s="747">
        <f t="shared" si="1"/>
        <v>0</v>
      </c>
      <c r="H16" s="746"/>
      <c r="I16" s="1141">
        <f>SUM('تراز 1400'!$M$130)</f>
        <v>0</v>
      </c>
      <c r="J16" s="748"/>
      <c r="K16" s="749">
        <v>756985</v>
      </c>
      <c r="L16" s="746"/>
      <c r="M16" s="1145">
        <v>90066000000</v>
      </c>
      <c r="O16" s="751">
        <f t="shared" si="3"/>
        <v>118980</v>
      </c>
      <c r="P16" s="499">
        <f t="shared" si="2"/>
        <v>0</v>
      </c>
    </row>
    <row r="17" spans="1:16" s="750" customFormat="1" ht="14.25" customHeight="1" x14ac:dyDescent="0.5">
      <c r="A17" s="759" t="s">
        <v>1400</v>
      </c>
      <c r="B17" s="746"/>
      <c r="C17" s="747">
        <f t="shared" si="0"/>
        <v>0</v>
      </c>
      <c r="D17" s="746"/>
      <c r="E17" s="747">
        <f t="shared" si="0"/>
        <v>0</v>
      </c>
      <c r="F17" s="746"/>
      <c r="G17" s="747">
        <f t="shared" si="1"/>
        <v>0</v>
      </c>
      <c r="H17" s="746"/>
      <c r="I17" s="1141">
        <f>SUM('تراز 1400'!$M$131)</f>
        <v>0</v>
      </c>
      <c r="J17" s="748"/>
      <c r="K17" s="749">
        <v>1470000</v>
      </c>
      <c r="L17" s="746"/>
      <c r="M17" s="1145">
        <v>179822000000</v>
      </c>
      <c r="O17" s="751">
        <f t="shared" si="3"/>
        <v>122328</v>
      </c>
      <c r="P17" s="499">
        <f t="shared" si="2"/>
        <v>0</v>
      </c>
    </row>
    <row r="18" spans="1:16" s="750" customFormat="1" ht="14.25" customHeight="1" x14ac:dyDescent="0.5">
      <c r="A18" s="759" t="s">
        <v>1402</v>
      </c>
      <c r="B18" s="746"/>
      <c r="C18" s="747">
        <f t="shared" si="0"/>
        <v>0</v>
      </c>
      <c r="D18" s="746"/>
      <c r="E18" s="747">
        <f t="shared" si="0"/>
        <v>0</v>
      </c>
      <c r="F18" s="746"/>
      <c r="G18" s="747">
        <f t="shared" si="1"/>
        <v>0</v>
      </c>
      <c r="H18" s="746"/>
      <c r="I18" s="1141">
        <v>0</v>
      </c>
      <c r="J18" s="748"/>
      <c r="K18" s="749">
        <v>207725</v>
      </c>
      <c r="L18" s="746"/>
      <c r="M18" s="1145">
        <v>30944000000</v>
      </c>
      <c r="O18" s="751">
        <f t="shared" si="3"/>
        <v>148966</v>
      </c>
      <c r="P18" s="499">
        <f t="shared" si="2"/>
        <v>0</v>
      </c>
    </row>
    <row r="19" spans="1:16" s="750" customFormat="1" ht="14.25" customHeight="1" x14ac:dyDescent="0.5">
      <c r="A19" s="759" t="s">
        <v>1402</v>
      </c>
      <c r="B19" s="746"/>
      <c r="C19" s="747">
        <f t="shared" si="0"/>
        <v>0</v>
      </c>
      <c r="D19" s="746"/>
      <c r="E19" s="747">
        <f t="shared" si="0"/>
        <v>0</v>
      </c>
      <c r="F19" s="746"/>
      <c r="G19" s="747">
        <f t="shared" si="1"/>
        <v>6224</v>
      </c>
      <c r="H19" s="746"/>
      <c r="I19" s="1141">
        <f>SUM('تراز 1400'!$M$132)</f>
        <v>1861000000</v>
      </c>
      <c r="J19" s="748"/>
      <c r="K19" s="749">
        <v>35635</v>
      </c>
      <c r="L19" s="746"/>
      <c r="M19" s="1145">
        <v>10655000000</v>
      </c>
      <c r="O19" s="751">
        <f t="shared" si="3"/>
        <v>299004</v>
      </c>
      <c r="P19" s="499">
        <f t="shared" si="2"/>
        <v>6224</v>
      </c>
    </row>
    <row r="20" spans="1:16" s="750" customFormat="1" ht="14.25" customHeight="1" x14ac:dyDescent="0.5">
      <c r="A20" s="759" t="s">
        <v>1403</v>
      </c>
      <c r="B20" s="746"/>
      <c r="C20" s="747">
        <f t="shared" si="0"/>
        <v>0</v>
      </c>
      <c r="D20" s="746"/>
      <c r="E20" s="747">
        <f t="shared" si="0"/>
        <v>0</v>
      </c>
      <c r="F20" s="746"/>
      <c r="G20" s="747">
        <f t="shared" si="1"/>
        <v>445213.01</v>
      </c>
      <c r="H20" s="746"/>
      <c r="I20" s="1141">
        <f>SUM('تراز 1400'!$P$134)</f>
        <v>56319000000</v>
      </c>
      <c r="J20" s="748"/>
      <c r="K20" s="749">
        <v>445212</v>
      </c>
      <c r="L20" s="746"/>
      <c r="M20" s="1145">
        <v>56319000000</v>
      </c>
      <c r="O20" s="751">
        <f t="shared" si="3"/>
        <v>126499</v>
      </c>
      <c r="P20" s="499">
        <f t="shared" si="2"/>
        <v>445213.01</v>
      </c>
    </row>
    <row r="21" spans="1:16" s="750" customFormat="1" ht="14.25" customHeight="1" x14ac:dyDescent="0.5">
      <c r="A21" s="759" t="s">
        <v>1404</v>
      </c>
      <c r="B21" s="746"/>
      <c r="C21" s="747">
        <f t="shared" si="0"/>
        <v>0</v>
      </c>
      <c r="D21" s="746"/>
      <c r="E21" s="747">
        <f t="shared" si="0"/>
        <v>0</v>
      </c>
      <c r="F21" s="746"/>
      <c r="G21" s="747">
        <f t="shared" si="1"/>
        <v>129138</v>
      </c>
      <c r="H21" s="746"/>
      <c r="I21" s="1141">
        <f>SUM('تراز 1400'!$P$135)</f>
        <v>16271000000</v>
      </c>
      <c r="J21" s="748"/>
      <c r="K21" s="749">
        <v>129138</v>
      </c>
      <c r="L21" s="746"/>
      <c r="M21" s="1145">
        <v>16271000000</v>
      </c>
      <c r="O21" s="751">
        <f t="shared" si="3"/>
        <v>125997</v>
      </c>
      <c r="P21" s="499">
        <f t="shared" si="2"/>
        <v>129138</v>
      </c>
    </row>
    <row r="22" spans="1:16" s="750" customFormat="1" ht="14.25" customHeight="1" x14ac:dyDescent="0.5">
      <c r="A22" s="759" t="s">
        <v>1405</v>
      </c>
      <c r="B22" s="746"/>
      <c r="C22" s="747">
        <f t="shared" si="0"/>
        <v>0</v>
      </c>
      <c r="D22" s="746"/>
      <c r="E22" s="747">
        <f t="shared" si="0"/>
        <v>0</v>
      </c>
      <c r="F22" s="746"/>
      <c r="G22" s="747">
        <f t="shared" si="1"/>
        <v>86104.84</v>
      </c>
      <c r="H22" s="746"/>
      <c r="I22" s="1141">
        <f>SUM('تراز 1400'!$P$136)</f>
        <v>11710000000</v>
      </c>
      <c r="J22" s="748"/>
      <c r="K22" s="749">
        <v>86105</v>
      </c>
      <c r="L22" s="746"/>
      <c r="M22" s="1145">
        <v>11710000000</v>
      </c>
      <c r="O22" s="751">
        <f t="shared" si="3"/>
        <v>135997</v>
      </c>
      <c r="P22" s="499">
        <f t="shared" si="2"/>
        <v>86104.84</v>
      </c>
    </row>
    <row r="23" spans="1:16" s="750" customFormat="1" ht="14.25" customHeight="1" x14ac:dyDescent="0.5">
      <c r="A23" s="759" t="s">
        <v>1406</v>
      </c>
      <c r="B23" s="746"/>
      <c r="C23" s="747">
        <f t="shared" si="0"/>
        <v>0</v>
      </c>
      <c r="D23" s="746"/>
      <c r="E23" s="747">
        <f t="shared" si="0"/>
        <v>0</v>
      </c>
      <c r="F23" s="746"/>
      <c r="G23" s="747">
        <f t="shared" si="1"/>
        <v>230000</v>
      </c>
      <c r="H23" s="746"/>
      <c r="I23" s="1141">
        <f>SUM('تراز 1400'!$P$137)</f>
        <v>32085000000</v>
      </c>
      <c r="J23" s="748"/>
      <c r="K23" s="749">
        <v>230000</v>
      </c>
      <c r="L23" s="746"/>
      <c r="M23" s="1145">
        <v>32085000000</v>
      </c>
      <c r="O23" s="751">
        <f t="shared" si="3"/>
        <v>139500</v>
      </c>
      <c r="P23" s="499">
        <f t="shared" si="2"/>
        <v>230000</v>
      </c>
    </row>
    <row r="24" spans="1:16" s="750" customFormat="1" ht="14.25" customHeight="1" x14ac:dyDescent="0.5">
      <c r="A24" s="759" t="s">
        <v>1401</v>
      </c>
      <c r="B24" s="746"/>
      <c r="C24" s="747">
        <f t="shared" si="0"/>
        <v>0</v>
      </c>
      <c r="D24" s="746"/>
      <c r="E24" s="747">
        <f t="shared" si="0"/>
        <v>0</v>
      </c>
      <c r="F24" s="746"/>
      <c r="G24" s="747">
        <f t="shared" si="1"/>
        <v>158112.34</v>
      </c>
      <c r="H24" s="746"/>
      <c r="I24" s="1141">
        <f>SUM('تراز 1400'!$M$134)</f>
        <v>19121000000</v>
      </c>
      <c r="J24" s="748"/>
      <c r="K24" s="749">
        <v>201029</v>
      </c>
      <c r="L24" s="746"/>
      <c r="M24" s="1145">
        <v>24311000000</v>
      </c>
      <c r="O24" s="751">
        <f t="shared" si="3"/>
        <v>120933</v>
      </c>
      <c r="P24" s="499">
        <f t="shared" si="2"/>
        <v>158112.34</v>
      </c>
    </row>
    <row r="25" spans="1:16" s="750" customFormat="1" ht="14.25" customHeight="1" x14ac:dyDescent="0.5">
      <c r="A25" s="759" t="s">
        <v>2626</v>
      </c>
      <c r="B25" s="746"/>
      <c r="C25" s="747">
        <f t="shared" si="0"/>
        <v>0</v>
      </c>
      <c r="D25" s="746"/>
      <c r="E25" s="747">
        <f t="shared" si="0"/>
        <v>0</v>
      </c>
      <c r="F25" s="746"/>
      <c r="G25" s="747">
        <f t="shared" si="1"/>
        <v>0</v>
      </c>
      <c r="H25" s="746"/>
      <c r="I25" s="1141">
        <f>SUM('تراز 1400'!$M$135)</f>
        <v>0</v>
      </c>
      <c r="J25" s="748"/>
      <c r="K25" s="749">
        <v>553257</v>
      </c>
      <c r="L25" s="746"/>
      <c r="M25" s="1145">
        <v>67357000000</v>
      </c>
      <c r="O25" s="751">
        <f t="shared" si="3"/>
        <v>121746</v>
      </c>
      <c r="P25" s="499">
        <f t="shared" si="2"/>
        <v>0</v>
      </c>
    </row>
    <row r="26" spans="1:16" s="750" customFormat="1" ht="14.25" customHeight="1" x14ac:dyDescent="0.5">
      <c r="A26" s="759" t="s">
        <v>1399</v>
      </c>
      <c r="B26" s="746"/>
      <c r="C26" s="747">
        <f t="shared" si="0"/>
        <v>0</v>
      </c>
      <c r="D26" s="746"/>
      <c r="E26" s="747">
        <f t="shared" si="0"/>
        <v>0</v>
      </c>
      <c r="F26" s="746"/>
      <c r="G26" s="747">
        <f t="shared" si="1"/>
        <v>0</v>
      </c>
      <c r="H26" s="746"/>
      <c r="I26" s="1141">
        <f>SUM('تراز 1400'!$M$136)</f>
        <v>0</v>
      </c>
      <c r="J26" s="748"/>
      <c r="K26" s="749">
        <v>122871</v>
      </c>
      <c r="L26" s="746"/>
      <c r="M26" s="1145">
        <v>14652000000</v>
      </c>
      <c r="O26" s="751">
        <f t="shared" si="3"/>
        <v>119247</v>
      </c>
      <c r="P26" s="499">
        <f t="shared" si="2"/>
        <v>0</v>
      </c>
    </row>
    <row r="27" spans="1:16" s="750" customFormat="1" ht="14.25" customHeight="1" x14ac:dyDescent="0.5">
      <c r="A27" s="759" t="s">
        <v>1407</v>
      </c>
      <c r="B27" s="746"/>
      <c r="C27" s="747">
        <f t="shared" si="0"/>
        <v>0</v>
      </c>
      <c r="D27" s="746"/>
      <c r="E27" s="747">
        <f t="shared" si="0"/>
        <v>0</v>
      </c>
      <c r="F27" s="746"/>
      <c r="G27" s="747">
        <f t="shared" si="1"/>
        <v>162500.1</v>
      </c>
      <c r="H27" s="746"/>
      <c r="I27" s="1141">
        <f>SUM('تراز 1400'!$P$138)</f>
        <v>20638000000</v>
      </c>
      <c r="J27" s="748"/>
      <c r="K27" s="749">
        <v>162500</v>
      </c>
      <c r="L27" s="746"/>
      <c r="M27" s="1145">
        <v>20638000000</v>
      </c>
      <c r="O27" s="751">
        <f t="shared" si="3"/>
        <v>127003</v>
      </c>
      <c r="P27" s="499">
        <f t="shared" si="2"/>
        <v>162500.1</v>
      </c>
    </row>
    <row r="28" spans="1:16" s="750" customFormat="1" ht="14.25" customHeight="1" x14ac:dyDescent="0.5">
      <c r="A28" s="759" t="s">
        <v>1408</v>
      </c>
      <c r="B28" s="746"/>
      <c r="C28" s="747">
        <f t="shared" si="0"/>
        <v>0</v>
      </c>
      <c r="D28" s="746"/>
      <c r="E28" s="747">
        <f t="shared" si="0"/>
        <v>0</v>
      </c>
      <c r="F28" s="746"/>
      <c r="G28" s="747">
        <f t="shared" si="1"/>
        <v>151555.48000000001</v>
      </c>
      <c r="H28" s="746"/>
      <c r="I28" s="1141">
        <f>SUM('تراز 1400'!$P$139)</f>
        <v>19248000000</v>
      </c>
      <c r="J28" s="748"/>
      <c r="K28" s="749">
        <v>151556</v>
      </c>
      <c r="L28" s="746"/>
      <c r="M28" s="1145">
        <v>19248000000</v>
      </c>
      <c r="O28" s="751">
        <f t="shared" si="3"/>
        <v>127003</v>
      </c>
      <c r="P28" s="499">
        <f t="shared" si="2"/>
        <v>151555.48000000001</v>
      </c>
    </row>
    <row r="29" spans="1:16" s="750" customFormat="1" ht="14.25" customHeight="1" x14ac:dyDescent="0.5">
      <c r="A29" s="759" t="s">
        <v>1409</v>
      </c>
      <c r="B29" s="746"/>
      <c r="C29" s="747">
        <f t="shared" si="0"/>
        <v>0</v>
      </c>
      <c r="D29" s="746"/>
      <c r="E29" s="747">
        <f t="shared" si="0"/>
        <v>0</v>
      </c>
      <c r="F29" s="746"/>
      <c r="G29" s="747">
        <f t="shared" si="1"/>
        <v>125071.05</v>
      </c>
      <c r="H29" s="746"/>
      <c r="I29" s="1141">
        <f>SUM('تراز 1400'!$P$140)</f>
        <v>17823000000</v>
      </c>
      <c r="J29" s="748"/>
      <c r="K29" s="749">
        <v>125071</v>
      </c>
      <c r="L29" s="746"/>
      <c r="M29" s="1145">
        <v>17823000000</v>
      </c>
      <c r="O29" s="751">
        <f t="shared" si="3"/>
        <v>142503</v>
      </c>
      <c r="P29" s="499">
        <f t="shared" si="2"/>
        <v>125071.05</v>
      </c>
    </row>
    <row r="30" spans="1:16" s="750" customFormat="1" ht="14.25" customHeight="1" x14ac:dyDescent="0.5">
      <c r="A30" s="759" t="s">
        <v>636</v>
      </c>
      <c r="B30" s="746"/>
      <c r="C30" s="747">
        <f t="shared" si="0"/>
        <v>0</v>
      </c>
      <c r="D30" s="746"/>
      <c r="E30" s="747">
        <f t="shared" si="0"/>
        <v>0</v>
      </c>
      <c r="F30" s="746"/>
      <c r="G30" s="747">
        <f t="shared" si="1"/>
        <v>315521.75</v>
      </c>
      <c r="H30" s="746"/>
      <c r="I30" s="1141">
        <f>SUM('تراز 1400'!$M$138)</f>
        <v>83553000000</v>
      </c>
      <c r="J30" s="748"/>
      <c r="K30" s="749">
        <v>0</v>
      </c>
      <c r="L30" s="746"/>
      <c r="M30" s="1145">
        <v>0</v>
      </c>
      <c r="O30" s="751">
        <v>264809</v>
      </c>
      <c r="P30" s="499">
        <f t="shared" si="2"/>
        <v>315521.75</v>
      </c>
    </row>
    <row r="31" spans="1:16" s="750" customFormat="1" ht="14.25" customHeight="1" x14ac:dyDescent="0.5">
      <c r="A31" s="759" t="s">
        <v>2353</v>
      </c>
      <c r="B31" s="746"/>
      <c r="C31" s="747">
        <f t="shared" si="0"/>
        <v>0</v>
      </c>
      <c r="D31" s="746"/>
      <c r="E31" s="747">
        <f t="shared" si="0"/>
        <v>0</v>
      </c>
      <c r="F31" s="746"/>
      <c r="G31" s="747">
        <f t="shared" si="1"/>
        <v>4323.9399999999996</v>
      </c>
      <c r="H31" s="746"/>
      <c r="I31" s="1141">
        <v>1145000000</v>
      </c>
      <c r="J31" s="748"/>
      <c r="K31" s="749">
        <v>0</v>
      </c>
      <c r="L31" s="746"/>
      <c r="M31" s="1145">
        <v>0</v>
      </c>
      <c r="O31" s="751">
        <v>264805</v>
      </c>
      <c r="P31" s="499">
        <f t="shared" si="2"/>
        <v>4323.9399999999996</v>
      </c>
    </row>
    <row r="32" spans="1:16" s="750" customFormat="1" ht="14.25" customHeight="1" x14ac:dyDescent="0.5">
      <c r="A32" s="759" t="s">
        <v>2354</v>
      </c>
      <c r="B32" s="746"/>
      <c r="C32" s="747">
        <f t="shared" si="0"/>
        <v>0</v>
      </c>
      <c r="D32" s="746"/>
      <c r="E32" s="747">
        <f t="shared" si="0"/>
        <v>0</v>
      </c>
      <c r="F32" s="746"/>
      <c r="G32" s="747">
        <f t="shared" si="1"/>
        <v>80445.69</v>
      </c>
      <c r="H32" s="746"/>
      <c r="I32" s="1141">
        <f>SUM('تراز 1400'!$M$139)-I31</f>
        <v>22194000000</v>
      </c>
      <c r="J32" s="748"/>
      <c r="K32" s="749">
        <v>0</v>
      </c>
      <c r="L32" s="746"/>
      <c r="M32" s="1145">
        <v>0</v>
      </c>
      <c r="O32" s="751">
        <v>275888</v>
      </c>
      <c r="P32" s="499">
        <f t="shared" si="2"/>
        <v>80445.69</v>
      </c>
    </row>
    <row r="33" spans="1:17" s="750" customFormat="1" ht="14.25" customHeight="1" x14ac:dyDescent="0.5">
      <c r="A33" s="759" t="s">
        <v>640</v>
      </c>
      <c r="B33" s="746"/>
      <c r="C33" s="747">
        <f t="shared" si="0"/>
        <v>0</v>
      </c>
      <c r="D33" s="746"/>
      <c r="E33" s="747">
        <f t="shared" si="0"/>
        <v>0</v>
      </c>
      <c r="F33" s="746"/>
      <c r="G33" s="747">
        <v>92853.99</v>
      </c>
      <c r="H33" s="746"/>
      <c r="I33" s="1141">
        <f>SUM('تراز 1400'!$M$140)</f>
        <v>27170000000</v>
      </c>
      <c r="J33" s="748"/>
      <c r="K33" s="749">
        <v>0</v>
      </c>
      <c r="L33" s="746"/>
      <c r="M33" s="1145">
        <v>0</v>
      </c>
      <c r="O33" s="751">
        <f>I33/G33</f>
        <v>292610</v>
      </c>
      <c r="P33" s="499">
        <f t="shared" si="2"/>
        <v>92853.97</v>
      </c>
    </row>
    <row r="34" spans="1:17" s="750" customFormat="1" ht="14.25" customHeight="1" x14ac:dyDescent="0.5">
      <c r="A34" s="759" t="s">
        <v>1410</v>
      </c>
      <c r="B34" s="746"/>
      <c r="C34" s="747">
        <f t="shared" si="0"/>
        <v>0</v>
      </c>
      <c r="D34" s="746"/>
      <c r="E34" s="747">
        <f t="shared" si="0"/>
        <v>0</v>
      </c>
      <c r="F34" s="746"/>
      <c r="G34" s="747">
        <f t="shared" ref="G34:G43" si="4">P34</f>
        <v>1226303.03</v>
      </c>
      <c r="H34" s="746"/>
      <c r="I34" s="1141">
        <f>SUM('تراز 1400'!$M$141)</f>
        <v>161872000000</v>
      </c>
      <c r="J34" s="748"/>
      <c r="K34" s="749">
        <v>1226304</v>
      </c>
      <c r="L34" s="746"/>
      <c r="M34" s="1145">
        <v>161872000000</v>
      </c>
      <c r="O34" s="751">
        <f>M34/K34</f>
        <v>132000</v>
      </c>
      <c r="P34" s="499">
        <f t="shared" si="2"/>
        <v>1226303.03</v>
      </c>
    </row>
    <row r="35" spans="1:17" s="750" customFormat="1" ht="14.25" customHeight="1" x14ac:dyDescent="0.5">
      <c r="A35" s="759" t="s">
        <v>1411</v>
      </c>
      <c r="B35" s="746"/>
      <c r="C35" s="747">
        <f t="shared" si="0"/>
        <v>0</v>
      </c>
      <c r="D35" s="746"/>
      <c r="E35" s="747">
        <f t="shared" si="0"/>
        <v>0</v>
      </c>
      <c r="F35" s="746"/>
      <c r="G35" s="747">
        <f t="shared" si="4"/>
        <v>82599.759999999995</v>
      </c>
      <c r="H35" s="746"/>
      <c r="I35" s="1141">
        <f>SUM('تراز 1400'!$M$142)</f>
        <v>12142000000</v>
      </c>
      <c r="J35" s="748"/>
      <c r="K35" s="749">
        <v>82600</v>
      </c>
      <c r="L35" s="746"/>
      <c r="M35" s="1145">
        <v>12142000000</v>
      </c>
      <c r="O35" s="751">
        <f>M35/K35</f>
        <v>146998</v>
      </c>
      <c r="P35" s="499">
        <f t="shared" si="2"/>
        <v>82599.759999999995</v>
      </c>
      <c r="Q35" s="750">
        <f>I48-M48</f>
        <v>-1672996000000</v>
      </c>
    </row>
    <row r="36" spans="1:17" s="750" customFormat="1" ht="14.25" customHeight="1" x14ac:dyDescent="0.5">
      <c r="A36" s="759" t="s">
        <v>646</v>
      </c>
      <c r="B36" s="746"/>
      <c r="C36" s="747">
        <f t="shared" si="0"/>
        <v>0</v>
      </c>
      <c r="D36" s="746"/>
      <c r="E36" s="747">
        <f t="shared" si="0"/>
        <v>0</v>
      </c>
      <c r="F36" s="746"/>
      <c r="G36" s="747">
        <f t="shared" si="4"/>
        <v>3651.69</v>
      </c>
      <c r="H36" s="746"/>
      <c r="I36" s="1141">
        <f>SUM('تراز 1400'!$M$143)</f>
        <v>967000000</v>
      </c>
      <c r="J36" s="748"/>
      <c r="K36" s="749">
        <v>0</v>
      </c>
      <c r="L36" s="746"/>
      <c r="M36" s="1145">
        <v>0</v>
      </c>
      <c r="O36" s="751">
        <v>264809</v>
      </c>
      <c r="P36" s="499">
        <f t="shared" si="2"/>
        <v>3651.69</v>
      </c>
    </row>
    <row r="37" spans="1:17" s="750" customFormat="1" ht="14.25" customHeight="1" x14ac:dyDescent="0.5">
      <c r="A37" s="759" t="s">
        <v>1370</v>
      </c>
      <c r="B37" s="746"/>
      <c r="C37" s="747">
        <f t="shared" si="0"/>
        <v>0</v>
      </c>
      <c r="D37" s="746"/>
      <c r="E37" s="747">
        <f t="shared" si="0"/>
        <v>0</v>
      </c>
      <c r="F37" s="746"/>
      <c r="G37" s="747">
        <f t="shared" si="4"/>
        <v>147124.91</v>
      </c>
      <c r="H37" s="746"/>
      <c r="I37" s="1141">
        <f>SUM('تراز 1400'!$M$144)</f>
        <v>38960000000</v>
      </c>
      <c r="J37" s="748"/>
      <c r="K37" s="749">
        <v>0</v>
      </c>
      <c r="L37" s="746"/>
      <c r="M37" s="1145">
        <v>0</v>
      </c>
      <c r="O37" s="751">
        <v>264809</v>
      </c>
      <c r="P37" s="499">
        <f t="shared" si="2"/>
        <v>147124.91</v>
      </c>
    </row>
    <row r="38" spans="1:17" s="750" customFormat="1" ht="14.25" customHeight="1" x14ac:dyDescent="0.5">
      <c r="A38" s="759" t="s">
        <v>2355</v>
      </c>
      <c r="B38" s="746"/>
      <c r="C38" s="747">
        <f t="shared" si="0"/>
        <v>0</v>
      </c>
      <c r="D38" s="746"/>
      <c r="E38" s="747">
        <f t="shared" si="0"/>
        <v>0</v>
      </c>
      <c r="F38" s="746"/>
      <c r="G38" s="747">
        <f t="shared" si="4"/>
        <v>492732.5</v>
      </c>
      <c r="H38" s="746"/>
      <c r="I38" s="1141">
        <f>SUM('تراز 1400'!$M$145)</f>
        <v>130480000000</v>
      </c>
      <c r="J38" s="748"/>
      <c r="K38" s="749">
        <v>0</v>
      </c>
      <c r="L38" s="746"/>
      <c r="M38" s="1145">
        <v>0</v>
      </c>
      <c r="O38" s="751">
        <v>264809</v>
      </c>
      <c r="P38" s="499">
        <f t="shared" si="2"/>
        <v>492732.5</v>
      </c>
    </row>
    <row r="39" spans="1:17" s="750" customFormat="1" ht="14.25" customHeight="1" x14ac:dyDescent="0.5">
      <c r="A39" s="759" t="s">
        <v>2356</v>
      </c>
      <c r="B39" s="746"/>
      <c r="C39" s="747">
        <f t="shared" si="0"/>
        <v>0</v>
      </c>
      <c r="D39" s="746"/>
      <c r="E39" s="747">
        <f>P39</f>
        <v>9018.15</v>
      </c>
      <c r="F39" s="746"/>
      <c r="G39" s="747">
        <v>0</v>
      </c>
      <c r="H39" s="746"/>
      <c r="I39" s="1141">
        <f>SUM('تراز 1400'!$M$146)</f>
        <v>2434000000</v>
      </c>
      <c r="J39" s="748"/>
      <c r="K39" s="749">
        <v>0</v>
      </c>
      <c r="L39" s="746"/>
      <c r="M39" s="1145">
        <v>0</v>
      </c>
      <c r="O39" s="751">
        <v>269900</v>
      </c>
      <c r="P39" s="499">
        <f>I39/O39</f>
        <v>9018.15</v>
      </c>
    </row>
    <row r="40" spans="1:17" s="750" customFormat="1" ht="14.25" customHeight="1" x14ac:dyDescent="0.5">
      <c r="A40" s="759" t="s">
        <v>1901</v>
      </c>
      <c r="B40" s="746"/>
      <c r="C40" s="747">
        <f t="shared" si="0"/>
        <v>0</v>
      </c>
      <c r="D40" s="746"/>
      <c r="E40" s="747">
        <f t="shared" si="0"/>
        <v>0</v>
      </c>
      <c r="F40" s="746"/>
      <c r="G40" s="747">
        <f t="shared" si="4"/>
        <v>332487.39</v>
      </c>
      <c r="H40" s="746"/>
      <c r="I40" s="1141">
        <f>SUM('تراز 1400'!$M$148)</f>
        <v>96949000000</v>
      </c>
      <c r="J40" s="748"/>
      <c r="K40" s="749">
        <v>0</v>
      </c>
      <c r="L40" s="746"/>
      <c r="M40" s="1145">
        <v>0</v>
      </c>
      <c r="O40" s="751">
        <v>291587</v>
      </c>
      <c r="P40" s="499">
        <f t="shared" si="2"/>
        <v>332487.39</v>
      </c>
    </row>
    <row r="41" spans="1:17" s="750" customFormat="1" ht="14.25" customHeight="1" x14ac:dyDescent="0.5">
      <c r="A41" s="759" t="s">
        <v>2351</v>
      </c>
      <c r="B41" s="746"/>
      <c r="C41" s="747">
        <f t="shared" si="0"/>
        <v>0</v>
      </c>
      <c r="D41" s="746"/>
      <c r="E41" s="747">
        <f>P41</f>
        <v>16502.41</v>
      </c>
      <c r="F41" s="746"/>
      <c r="G41" s="747">
        <v>0</v>
      </c>
      <c r="H41" s="746"/>
      <c r="I41" s="1141">
        <f>SUM('تراز 1400'!$M$149)-I43-I42</f>
        <v>4454000000</v>
      </c>
      <c r="J41" s="748"/>
      <c r="K41" s="749">
        <v>0</v>
      </c>
      <c r="L41" s="746"/>
      <c r="M41" s="1145">
        <v>0</v>
      </c>
      <c r="O41" s="751">
        <v>269900</v>
      </c>
      <c r="P41" s="499">
        <f t="shared" si="2"/>
        <v>16502.41</v>
      </c>
    </row>
    <row r="42" spans="1:17" s="750" customFormat="1" ht="14.25" customHeight="1" x14ac:dyDescent="0.5">
      <c r="A42" s="759" t="s">
        <v>2351</v>
      </c>
      <c r="B42" s="746"/>
      <c r="C42" s="747">
        <f t="shared" si="0"/>
        <v>0</v>
      </c>
      <c r="D42" s="746"/>
      <c r="E42" s="747">
        <f>P42</f>
        <v>298.82</v>
      </c>
      <c r="F42" s="746"/>
      <c r="G42" s="747">
        <v>0</v>
      </c>
      <c r="H42" s="746"/>
      <c r="I42" s="1141">
        <v>78000000</v>
      </c>
      <c r="J42" s="748"/>
      <c r="K42" s="749">
        <v>0</v>
      </c>
      <c r="L42" s="746"/>
      <c r="M42" s="1145">
        <v>0</v>
      </c>
      <c r="O42" s="751">
        <v>261028</v>
      </c>
      <c r="P42" s="499">
        <f t="shared" si="2"/>
        <v>298.82</v>
      </c>
    </row>
    <row r="43" spans="1:17" s="750" customFormat="1" ht="14.25" customHeight="1" x14ac:dyDescent="0.5">
      <c r="A43" s="759" t="s">
        <v>2352</v>
      </c>
      <c r="B43" s="746"/>
      <c r="C43" s="747">
        <f t="shared" si="0"/>
        <v>0</v>
      </c>
      <c r="D43" s="746"/>
      <c r="E43" s="747">
        <f t="shared" si="0"/>
        <v>0</v>
      </c>
      <c r="F43" s="746"/>
      <c r="G43" s="747">
        <f t="shared" si="4"/>
        <v>3998.32</v>
      </c>
      <c r="H43" s="746"/>
      <c r="I43" s="1141">
        <v>1104000000</v>
      </c>
      <c r="J43" s="748"/>
      <c r="K43" s="749">
        <v>0</v>
      </c>
      <c r="L43" s="746"/>
      <c r="M43" s="1145">
        <v>0</v>
      </c>
      <c r="O43" s="751">
        <v>276116</v>
      </c>
      <c r="P43" s="499">
        <f t="shared" si="2"/>
        <v>3998.32</v>
      </c>
    </row>
    <row r="44" spans="1:17" s="750" customFormat="1" ht="14.25" customHeight="1" x14ac:dyDescent="0.5">
      <c r="A44" s="759" t="s">
        <v>1903</v>
      </c>
      <c r="B44" s="746"/>
      <c r="C44" s="747">
        <f>P44</f>
        <v>2741918.47</v>
      </c>
      <c r="D44" s="746"/>
      <c r="E44" s="747">
        <f t="shared" ref="E44:E45" si="5">N44</f>
        <v>0</v>
      </c>
      <c r="F44" s="746"/>
      <c r="G44" s="747">
        <v>0</v>
      </c>
      <c r="H44" s="746"/>
      <c r="I44" s="1141">
        <f>SUM('تراز 1400'!$M$150)</f>
        <v>187114000000</v>
      </c>
      <c r="J44" s="748"/>
      <c r="K44" s="749">
        <v>0</v>
      </c>
      <c r="L44" s="746"/>
      <c r="M44" s="1145">
        <v>0</v>
      </c>
      <c r="O44" s="751">
        <v>68242</v>
      </c>
      <c r="P44" s="499">
        <f t="shared" si="2"/>
        <v>2741918.47</v>
      </c>
    </row>
    <row r="45" spans="1:17" s="750" customFormat="1" ht="14.25" customHeight="1" x14ac:dyDescent="0.5">
      <c r="A45" s="759" t="s">
        <v>2357</v>
      </c>
      <c r="B45" s="746"/>
      <c r="C45" s="747">
        <f>P45</f>
        <v>231445.49</v>
      </c>
      <c r="D45" s="746"/>
      <c r="E45" s="747">
        <f t="shared" si="5"/>
        <v>0</v>
      </c>
      <c r="F45" s="746"/>
      <c r="G45" s="747">
        <v>0</v>
      </c>
      <c r="H45" s="746"/>
      <c r="I45" s="1141">
        <f>SUM('تراز 1400'!$M$151)</f>
        <v>16375000000</v>
      </c>
      <c r="J45" s="748"/>
      <c r="K45" s="749">
        <v>0</v>
      </c>
      <c r="L45" s="746"/>
      <c r="M45" s="1145">
        <v>0</v>
      </c>
      <c r="O45" s="751">
        <v>70751</v>
      </c>
      <c r="P45" s="499">
        <f t="shared" si="2"/>
        <v>231445.49</v>
      </c>
    </row>
    <row r="46" spans="1:17" s="839" customFormat="1" ht="17.25" customHeight="1" x14ac:dyDescent="0.25">
      <c r="A46" s="884"/>
      <c r="B46" s="920"/>
      <c r="C46" s="753">
        <f>SUM(C8:C45)</f>
        <v>2973363.96</v>
      </c>
      <c r="D46" s="920"/>
      <c r="E46" s="753">
        <f>SUM(E8:E45)</f>
        <v>25819.38</v>
      </c>
      <c r="F46" s="920"/>
      <c r="G46" s="753">
        <f>SUM(G8:G45)</f>
        <v>8681294.9499999993</v>
      </c>
      <c r="H46" s="920"/>
      <c r="I46" s="1142">
        <f>SUM(I8:I45)</f>
        <v>1643871000000</v>
      </c>
      <c r="J46" s="879"/>
      <c r="K46" s="753">
        <f>SUM(K8:K45)</f>
        <v>23594398</v>
      </c>
      <c r="L46" s="920"/>
      <c r="M46" s="1142">
        <f>SUM(M8:M45)</f>
        <v>2976879000000</v>
      </c>
      <c r="O46" s="921"/>
      <c r="P46" s="500"/>
    </row>
    <row r="47" spans="1:17" s="839" customFormat="1" ht="17.25" customHeight="1" x14ac:dyDescent="0.25">
      <c r="A47" s="755" t="s">
        <v>2422</v>
      </c>
      <c r="B47" s="920"/>
      <c r="C47" s="754">
        <v>0</v>
      </c>
      <c r="D47" s="920"/>
      <c r="E47" s="754">
        <v>0</v>
      </c>
      <c r="F47" s="920"/>
      <c r="G47" s="754">
        <f>G57</f>
        <v>-1958927.55</v>
      </c>
      <c r="H47" s="920"/>
      <c r="I47" s="1143">
        <f>I57</f>
        <v>-339988000000</v>
      </c>
      <c r="J47" s="879"/>
      <c r="K47" s="755">
        <v>0</v>
      </c>
      <c r="L47" s="920"/>
      <c r="M47" s="1146">
        <v>0</v>
      </c>
      <c r="O47" s="921"/>
      <c r="P47" s="500"/>
    </row>
    <row r="48" spans="1:17" s="839" customFormat="1" ht="17.25" customHeight="1" thickBot="1" x14ac:dyDescent="0.3">
      <c r="A48" s="744"/>
      <c r="B48" s="470"/>
      <c r="C48" s="752">
        <f>C46+C47</f>
        <v>2973363.96</v>
      </c>
      <c r="D48" s="470"/>
      <c r="E48" s="752">
        <f>E46+E47</f>
        <v>25819.38</v>
      </c>
      <c r="F48" s="470"/>
      <c r="G48" s="752">
        <f>G46+G47</f>
        <v>6722367.4000000004</v>
      </c>
      <c r="I48" s="1144">
        <f>I46+I47</f>
        <v>1303883000000</v>
      </c>
      <c r="J48" s="879"/>
      <c r="K48" s="752">
        <f>K46+K47</f>
        <v>23594398</v>
      </c>
      <c r="M48" s="1144">
        <f>M46+M47</f>
        <v>2976879000000</v>
      </c>
      <c r="O48" s="921"/>
      <c r="P48" s="500"/>
    </row>
    <row r="49" spans="1:19" ht="12" customHeight="1" thickTop="1" x14ac:dyDescent="0.25">
      <c r="A49" s="760"/>
      <c r="B49" s="387"/>
      <c r="C49" s="725"/>
      <c r="D49" s="387"/>
      <c r="E49" s="725"/>
      <c r="F49" s="387"/>
      <c r="G49" s="725"/>
      <c r="H49" s="387"/>
      <c r="I49" s="734"/>
      <c r="J49" s="283"/>
      <c r="K49" s="730"/>
      <c r="L49" s="203"/>
      <c r="M49" s="730"/>
      <c r="N49" s="389"/>
      <c r="O49" s="390"/>
      <c r="P49" s="501"/>
      <c r="Q49" s="391"/>
      <c r="R49" s="391"/>
      <c r="S49" s="391"/>
    </row>
    <row r="50" spans="1:19" s="302" customFormat="1" ht="18.75" customHeight="1" x14ac:dyDescent="0.25">
      <c r="A50" s="761" t="s">
        <v>1394</v>
      </c>
      <c r="B50" s="301"/>
      <c r="C50" s="726"/>
      <c r="D50" s="301"/>
      <c r="E50" s="726"/>
      <c r="F50" s="301"/>
      <c r="G50" s="728">
        <v>-917871.55</v>
      </c>
      <c r="H50" s="301"/>
      <c r="I50" s="731">
        <f t="shared" ref="I50:I56" si="6">O50*G50</f>
        <v>-110922941074</v>
      </c>
      <c r="J50" s="301"/>
      <c r="K50" s="731"/>
      <c r="L50" s="625"/>
      <c r="M50" s="731"/>
      <c r="N50" s="301"/>
      <c r="O50" s="626">
        <v>120848</v>
      </c>
      <c r="P50" s="627"/>
    </row>
    <row r="51" spans="1:19" s="302" customFormat="1" ht="18.75" customHeight="1" x14ac:dyDescent="0.25">
      <c r="A51" s="761" t="s">
        <v>1396</v>
      </c>
      <c r="B51" s="301"/>
      <c r="C51" s="726"/>
      <c r="D51" s="301"/>
      <c r="E51" s="726"/>
      <c r="F51" s="301"/>
      <c r="G51" s="728">
        <v>-210561.11</v>
      </c>
      <c r="H51" s="301"/>
      <c r="I51" s="731">
        <f t="shared" si="6"/>
        <v>-25677295681</v>
      </c>
      <c r="J51" s="301"/>
      <c r="K51" s="731"/>
      <c r="L51" s="625"/>
      <c r="M51" s="731"/>
      <c r="N51" s="301"/>
      <c r="O51" s="626">
        <v>121947</v>
      </c>
      <c r="P51" s="627"/>
    </row>
    <row r="52" spans="1:19" s="302" customFormat="1" ht="18.75" customHeight="1" x14ac:dyDescent="0.25">
      <c r="A52" s="761" t="s">
        <v>2349</v>
      </c>
      <c r="B52" s="301"/>
      <c r="C52" s="726"/>
      <c r="D52" s="301"/>
      <c r="E52" s="726"/>
      <c r="F52" s="301"/>
      <c r="G52" s="728">
        <v>-478494</v>
      </c>
      <c r="H52" s="301"/>
      <c r="I52" s="731">
        <f t="shared" si="6"/>
        <v>-132010752672</v>
      </c>
      <c r="J52" s="301"/>
      <c r="K52" s="731"/>
      <c r="L52" s="625"/>
      <c r="M52" s="731"/>
      <c r="N52" s="301"/>
      <c r="O52" s="626">
        <v>275888</v>
      </c>
      <c r="P52" s="627"/>
    </row>
    <row r="53" spans="1:19" s="302" customFormat="1" ht="18.75" customHeight="1" x14ac:dyDescent="0.25">
      <c r="A53" s="761" t="s">
        <v>1401</v>
      </c>
      <c r="B53" s="301"/>
      <c r="C53" s="726"/>
      <c r="D53" s="301"/>
      <c r="E53" s="726"/>
      <c r="F53" s="301"/>
      <c r="G53" s="728">
        <v>-151771.98000000001</v>
      </c>
      <c r="H53" s="301"/>
      <c r="I53" s="731">
        <f t="shared" si="6"/>
        <v>-18354544401</v>
      </c>
      <c r="J53" s="301"/>
      <c r="K53" s="731"/>
      <c r="L53" s="625"/>
      <c r="M53" s="731"/>
      <c r="N53" s="301"/>
      <c r="O53" s="626">
        <v>120935</v>
      </c>
      <c r="P53" s="627"/>
    </row>
    <row r="54" spans="1:19" s="302" customFormat="1" ht="18.75" customHeight="1" x14ac:dyDescent="0.25">
      <c r="A54" s="761" t="s">
        <v>640</v>
      </c>
      <c r="B54" s="301"/>
      <c r="C54" s="726"/>
      <c r="D54" s="301"/>
      <c r="E54" s="726"/>
      <c r="F54" s="301"/>
      <c r="G54" s="728">
        <v>0</v>
      </c>
      <c r="H54" s="301"/>
      <c r="I54" s="731">
        <f t="shared" si="6"/>
        <v>0</v>
      </c>
      <c r="J54" s="301"/>
      <c r="K54" s="731"/>
      <c r="L54" s="625"/>
      <c r="M54" s="731"/>
      <c r="N54" s="301"/>
      <c r="O54" s="626">
        <v>0</v>
      </c>
      <c r="P54" s="627"/>
    </row>
    <row r="55" spans="1:19" s="302" customFormat="1" ht="18.75" customHeight="1" x14ac:dyDescent="0.25">
      <c r="A55" s="761" t="s">
        <v>646</v>
      </c>
      <c r="B55" s="301"/>
      <c r="C55" s="726"/>
      <c r="D55" s="301"/>
      <c r="E55" s="726"/>
      <c r="F55" s="301"/>
      <c r="G55" s="728">
        <v>-117540.91</v>
      </c>
      <c r="H55" s="301"/>
      <c r="I55" s="731">
        <f t="shared" si="6"/>
        <v>-31125890836</v>
      </c>
      <c r="J55" s="301"/>
      <c r="K55" s="731"/>
      <c r="L55" s="625"/>
      <c r="M55" s="731"/>
      <c r="N55" s="301"/>
      <c r="O55" s="626">
        <v>264809</v>
      </c>
      <c r="P55" s="627"/>
    </row>
    <row r="56" spans="1:19" s="302" customFormat="1" ht="18.75" customHeight="1" x14ac:dyDescent="0.25">
      <c r="A56" s="761" t="s">
        <v>2355</v>
      </c>
      <c r="B56" s="301"/>
      <c r="C56" s="726"/>
      <c r="D56" s="301"/>
      <c r="E56" s="726"/>
      <c r="F56" s="301"/>
      <c r="G56" s="728">
        <v>-82688</v>
      </c>
      <c r="H56" s="301"/>
      <c r="I56" s="731">
        <f t="shared" si="6"/>
        <v>-21896526592</v>
      </c>
      <c r="J56" s="301"/>
      <c r="K56" s="731"/>
      <c r="L56" s="625"/>
      <c r="M56" s="731"/>
      <c r="N56" s="301"/>
      <c r="O56" s="626">
        <v>264809</v>
      </c>
      <c r="P56" s="627"/>
    </row>
    <row r="57" spans="1:19" s="302" customFormat="1" ht="18.75" customHeight="1" x14ac:dyDescent="0.25">
      <c r="A57" s="762"/>
      <c r="B57" s="628"/>
      <c r="C57" s="727"/>
      <c r="D57" s="628"/>
      <c r="E57" s="727"/>
      <c r="F57" s="628"/>
      <c r="G57" s="729">
        <f>SUM(G50:G56)</f>
        <v>-1958927.55</v>
      </c>
      <c r="H57" s="628"/>
      <c r="I57" s="735">
        <f>SUM(I50:I56)</f>
        <v>-339987951256</v>
      </c>
      <c r="J57" s="328"/>
      <c r="K57" s="732"/>
      <c r="L57" s="328"/>
      <c r="M57" s="732"/>
      <c r="N57" s="629"/>
      <c r="O57" s="630"/>
      <c r="P57" s="631"/>
      <c r="Q57" s="629"/>
      <c r="R57" s="629"/>
      <c r="S57" s="629"/>
    </row>
    <row r="58" spans="1:19" ht="25.5" customHeight="1" x14ac:dyDescent="0.25">
      <c r="A58" s="760"/>
      <c r="B58" s="387"/>
      <c r="C58" s="725"/>
      <c r="D58" s="387"/>
      <c r="E58" s="725"/>
      <c r="F58" s="387"/>
      <c r="G58" s="725"/>
      <c r="H58" s="387"/>
      <c r="I58" s="734"/>
      <c r="J58" s="283"/>
      <c r="K58" s="730"/>
      <c r="L58" s="283"/>
      <c r="M58" s="730"/>
      <c r="N58" s="391"/>
      <c r="O58" s="390"/>
      <c r="P58" s="501"/>
      <c r="Q58" s="391"/>
      <c r="R58" s="391"/>
      <c r="S58" s="391"/>
    </row>
    <row r="59" spans="1:19" ht="25.5" customHeight="1" x14ac:dyDescent="0.25">
      <c r="A59" s="760"/>
      <c r="B59" s="387"/>
      <c r="C59" s="725"/>
      <c r="D59" s="387"/>
      <c r="E59" s="725"/>
      <c r="F59" s="387"/>
      <c r="G59" s="725"/>
      <c r="H59" s="387"/>
      <c r="I59" s="734"/>
      <c r="J59" s="283"/>
      <c r="K59" s="730"/>
      <c r="L59" s="283"/>
      <c r="M59" s="730"/>
      <c r="N59" s="391"/>
      <c r="O59" s="390"/>
      <c r="P59" s="501"/>
      <c r="Q59" s="391"/>
      <c r="R59" s="391"/>
      <c r="S59" s="391"/>
    </row>
    <row r="60" spans="1:19" ht="25.5" customHeight="1" x14ac:dyDescent="0.25">
      <c r="A60" s="760"/>
      <c r="B60" s="387"/>
      <c r="C60" s="725"/>
      <c r="D60" s="387"/>
      <c r="E60" s="725"/>
      <c r="F60" s="387"/>
      <c r="G60" s="725"/>
      <c r="H60" s="387"/>
      <c r="I60" s="734"/>
      <c r="J60" s="283"/>
      <c r="K60" s="730"/>
      <c r="L60" s="283"/>
      <c r="M60" s="730"/>
      <c r="N60" s="391"/>
      <c r="O60" s="390"/>
      <c r="P60" s="501"/>
      <c r="Q60" s="391"/>
      <c r="R60" s="391"/>
      <c r="S60" s="391"/>
    </row>
    <row r="61" spans="1:19" ht="25.5" customHeight="1" x14ac:dyDescent="0.25">
      <c r="A61" s="760"/>
      <c r="B61" s="387"/>
      <c r="C61" s="725"/>
      <c r="D61" s="387"/>
      <c r="E61" s="725"/>
      <c r="F61" s="387"/>
      <c r="G61" s="725"/>
      <c r="H61" s="387"/>
      <c r="I61" s="734"/>
      <c r="J61" s="283"/>
      <c r="K61" s="730"/>
      <c r="L61" s="283"/>
      <c r="M61" s="730"/>
      <c r="N61" s="391"/>
      <c r="O61" s="390"/>
      <c r="P61" s="501"/>
      <c r="Q61" s="391"/>
      <c r="R61" s="391"/>
      <c r="S61" s="391"/>
    </row>
    <row r="62" spans="1:19" ht="25.5" customHeight="1" x14ac:dyDescent="0.25">
      <c r="A62" s="760"/>
      <c r="B62" s="387"/>
      <c r="C62" s="725"/>
      <c r="D62" s="387"/>
      <c r="E62" s="725"/>
      <c r="F62" s="387"/>
      <c r="G62" s="725"/>
      <c r="H62" s="387"/>
      <c r="I62" s="734"/>
      <c r="J62" s="283"/>
      <c r="K62" s="730"/>
      <c r="L62" s="283"/>
      <c r="M62" s="730"/>
      <c r="N62" s="391"/>
      <c r="O62" s="390"/>
      <c r="P62" s="501"/>
      <c r="Q62" s="391"/>
      <c r="R62" s="391"/>
      <c r="S62" s="391"/>
    </row>
    <row r="63" spans="1:19" ht="21" customHeight="1" x14ac:dyDescent="0.25">
      <c r="A63" s="760"/>
      <c r="B63" s="387"/>
      <c r="C63" s="725"/>
      <c r="D63" s="387"/>
      <c r="E63" s="725"/>
      <c r="F63" s="387"/>
      <c r="G63" s="725"/>
      <c r="H63" s="387"/>
      <c r="I63" s="734"/>
      <c r="J63" s="283"/>
      <c r="K63" s="730"/>
      <c r="L63" s="283"/>
      <c r="M63" s="730"/>
      <c r="N63" s="391"/>
      <c r="O63" s="390"/>
      <c r="P63" s="501"/>
      <c r="Q63" s="391"/>
      <c r="R63" s="391"/>
      <c r="S63" s="391"/>
    </row>
    <row r="64" spans="1:19" ht="21" customHeight="1" x14ac:dyDescent="0.25">
      <c r="A64" s="760"/>
      <c r="B64" s="387"/>
      <c r="C64" s="725"/>
      <c r="D64" s="387"/>
      <c r="E64" s="725"/>
      <c r="F64" s="387"/>
      <c r="G64" s="725"/>
      <c r="H64" s="387"/>
      <c r="I64" s="734"/>
      <c r="J64" s="283"/>
      <c r="K64" s="730"/>
      <c r="L64" s="283"/>
      <c r="M64" s="730"/>
      <c r="N64" s="391"/>
      <c r="O64" s="390"/>
      <c r="P64" s="501"/>
      <c r="Q64" s="391"/>
      <c r="R64" s="391"/>
      <c r="S64" s="391"/>
    </row>
    <row r="65" spans="1:19" ht="21" customHeight="1" x14ac:dyDescent="0.25">
      <c r="A65" s="760"/>
      <c r="B65" s="387"/>
      <c r="C65" s="725"/>
      <c r="D65" s="387"/>
      <c r="E65" s="725"/>
      <c r="F65" s="387"/>
      <c r="G65" s="725"/>
      <c r="H65" s="387"/>
      <c r="I65" s="734"/>
      <c r="J65" s="283"/>
      <c r="K65" s="730"/>
      <c r="L65" s="283"/>
      <c r="M65" s="730"/>
      <c r="N65" s="391"/>
      <c r="O65" s="390"/>
      <c r="P65" s="501"/>
      <c r="Q65" s="391"/>
      <c r="R65" s="391"/>
      <c r="S65" s="391"/>
    </row>
    <row r="66" spans="1:19" ht="21" customHeight="1" x14ac:dyDescent="0.25">
      <c r="A66" s="760"/>
      <c r="B66" s="387"/>
      <c r="C66" s="725"/>
      <c r="D66" s="387"/>
      <c r="E66" s="725"/>
      <c r="F66" s="387"/>
      <c r="G66" s="725"/>
      <c r="H66" s="387"/>
      <c r="I66" s="734"/>
      <c r="J66" s="283"/>
      <c r="K66" s="730"/>
      <c r="L66" s="283"/>
      <c r="M66" s="730"/>
      <c r="N66" s="391"/>
      <c r="O66" s="390"/>
      <c r="P66" s="501"/>
      <c r="Q66" s="391"/>
      <c r="R66" s="391"/>
      <c r="S66" s="391"/>
    </row>
    <row r="67" spans="1:19" ht="21" customHeight="1" x14ac:dyDescent="0.25">
      <c r="A67" s="760"/>
      <c r="B67" s="387"/>
      <c r="C67" s="725"/>
      <c r="D67" s="387"/>
      <c r="E67" s="725"/>
      <c r="F67" s="387"/>
      <c r="G67" s="725"/>
      <c r="H67" s="387"/>
      <c r="I67" s="734"/>
      <c r="J67" s="283"/>
      <c r="K67" s="730"/>
      <c r="L67" s="283"/>
      <c r="M67" s="730"/>
      <c r="N67" s="391"/>
      <c r="O67" s="390"/>
      <c r="P67" s="501"/>
      <c r="Q67" s="391"/>
      <c r="R67" s="391"/>
      <c r="S67" s="391"/>
    </row>
    <row r="68" spans="1:19" ht="21" customHeight="1" x14ac:dyDescent="0.25">
      <c r="A68" s="760"/>
      <c r="B68" s="387"/>
      <c r="C68" s="725"/>
      <c r="D68" s="387"/>
      <c r="E68" s="725"/>
      <c r="F68" s="387"/>
      <c r="G68" s="725"/>
      <c r="H68" s="387"/>
      <c r="I68" s="734"/>
      <c r="J68" s="283"/>
      <c r="K68" s="730"/>
      <c r="L68" s="283"/>
      <c r="M68" s="730"/>
      <c r="N68" s="391"/>
      <c r="O68" s="390"/>
      <c r="P68" s="501"/>
      <c r="Q68" s="391"/>
      <c r="R68" s="391"/>
      <c r="S68" s="391"/>
    </row>
    <row r="69" spans="1:19" ht="21" customHeight="1" x14ac:dyDescent="0.25">
      <c r="A69" s="760"/>
      <c r="B69" s="387"/>
      <c r="C69" s="725"/>
      <c r="D69" s="387"/>
      <c r="E69" s="725"/>
      <c r="F69" s="387"/>
      <c r="G69" s="725"/>
      <c r="H69" s="387"/>
      <c r="I69" s="734"/>
      <c r="J69" s="283"/>
      <c r="K69" s="730"/>
      <c r="L69" s="283"/>
      <c r="M69" s="730"/>
      <c r="N69" s="391"/>
      <c r="O69" s="390"/>
      <c r="P69" s="501"/>
      <c r="Q69" s="391"/>
      <c r="R69" s="391"/>
      <c r="S69" s="391"/>
    </row>
    <row r="70" spans="1:19" ht="21" customHeight="1" x14ac:dyDescent="0.25">
      <c r="A70" s="760"/>
      <c r="B70" s="387"/>
      <c r="C70" s="725"/>
      <c r="D70" s="387"/>
      <c r="E70" s="725"/>
      <c r="F70" s="387"/>
      <c r="G70" s="725"/>
      <c r="H70" s="387"/>
      <c r="I70" s="734"/>
      <c r="J70" s="283"/>
      <c r="K70" s="730"/>
      <c r="L70" s="283"/>
      <c r="M70" s="730"/>
      <c r="N70" s="391"/>
      <c r="O70" s="390"/>
      <c r="P70" s="501"/>
      <c r="Q70" s="391"/>
      <c r="R70" s="391"/>
      <c r="S70" s="391"/>
    </row>
    <row r="71" spans="1:19" ht="21" customHeight="1" x14ac:dyDescent="0.25">
      <c r="A71" s="760"/>
      <c r="B71" s="387"/>
      <c r="C71" s="725"/>
      <c r="D71" s="387"/>
      <c r="E71" s="725"/>
      <c r="F71" s="387"/>
      <c r="G71" s="725"/>
      <c r="H71" s="387"/>
      <c r="I71" s="734"/>
      <c r="J71" s="283"/>
      <c r="K71" s="730"/>
      <c r="L71" s="283"/>
      <c r="M71" s="730"/>
      <c r="N71" s="391"/>
      <c r="O71" s="390"/>
      <c r="P71" s="501"/>
      <c r="Q71" s="391"/>
      <c r="R71" s="391"/>
      <c r="S71" s="391"/>
    </row>
    <row r="72" spans="1:19" ht="21" customHeight="1" x14ac:dyDescent="0.25">
      <c r="A72" s="760"/>
      <c r="B72" s="387"/>
      <c r="C72" s="725"/>
      <c r="D72" s="387"/>
      <c r="E72" s="725"/>
      <c r="F72" s="387"/>
      <c r="G72" s="725"/>
      <c r="H72" s="387"/>
      <c r="I72" s="734"/>
      <c r="J72" s="283"/>
      <c r="K72" s="730"/>
      <c r="L72" s="283"/>
      <c r="M72" s="730"/>
      <c r="N72" s="391"/>
      <c r="O72" s="390"/>
      <c r="P72" s="501"/>
      <c r="Q72" s="391"/>
      <c r="R72" s="391"/>
      <c r="S72" s="391"/>
    </row>
    <row r="73" spans="1:19" ht="21" customHeight="1" x14ac:dyDescent="0.25">
      <c r="A73" s="760"/>
      <c r="B73" s="387"/>
      <c r="C73" s="725"/>
      <c r="D73" s="387"/>
      <c r="E73" s="725"/>
      <c r="F73" s="387"/>
      <c r="G73" s="725"/>
      <c r="H73" s="387"/>
      <c r="I73" s="734"/>
      <c r="J73" s="283"/>
      <c r="K73" s="730"/>
      <c r="L73" s="283"/>
      <c r="M73" s="730"/>
      <c r="N73" s="391"/>
      <c r="O73" s="390"/>
      <c r="P73" s="501"/>
      <c r="Q73" s="391"/>
      <c r="R73" s="391"/>
      <c r="S73" s="391"/>
    </row>
    <row r="74" spans="1:19" ht="21" customHeight="1" x14ac:dyDescent="0.25">
      <c r="A74" s="760"/>
      <c r="B74" s="387"/>
      <c r="C74" s="725"/>
      <c r="D74" s="387"/>
      <c r="E74" s="725"/>
      <c r="F74" s="387"/>
      <c r="G74" s="725"/>
      <c r="H74" s="387"/>
      <c r="I74" s="734"/>
      <c r="J74" s="283"/>
      <c r="K74" s="730"/>
      <c r="L74" s="283"/>
      <c r="M74" s="730"/>
      <c r="N74" s="391"/>
      <c r="O74" s="390"/>
      <c r="P74" s="501"/>
      <c r="Q74" s="391"/>
      <c r="R74" s="391"/>
      <c r="S74" s="391"/>
    </row>
    <row r="75" spans="1:19" ht="21" customHeight="1" x14ac:dyDescent="0.25">
      <c r="A75" s="760"/>
      <c r="B75" s="387"/>
      <c r="C75" s="725"/>
      <c r="D75" s="387"/>
      <c r="E75" s="725"/>
      <c r="F75" s="387"/>
      <c r="G75" s="725"/>
      <c r="H75" s="387"/>
      <c r="I75" s="734"/>
      <c r="J75" s="283"/>
      <c r="K75" s="730"/>
      <c r="L75" s="283"/>
      <c r="M75" s="730"/>
      <c r="N75" s="391"/>
      <c r="O75" s="390"/>
      <c r="P75" s="501"/>
      <c r="Q75" s="391"/>
      <c r="R75" s="391"/>
      <c r="S75" s="391"/>
    </row>
    <row r="76" spans="1:19" ht="21" customHeight="1" x14ac:dyDescent="0.25">
      <c r="A76" s="760"/>
      <c r="B76" s="387"/>
      <c r="C76" s="725"/>
      <c r="D76" s="387"/>
      <c r="E76" s="725"/>
      <c r="F76" s="387"/>
      <c r="G76" s="725"/>
      <c r="H76" s="387"/>
      <c r="I76" s="734"/>
      <c r="J76" s="283"/>
      <c r="K76" s="730"/>
      <c r="L76" s="283"/>
      <c r="M76" s="730"/>
      <c r="N76" s="391"/>
      <c r="O76" s="390"/>
      <c r="P76" s="501"/>
      <c r="Q76" s="391"/>
      <c r="R76" s="391"/>
      <c r="S76" s="391"/>
    </row>
    <row r="77" spans="1:19" ht="21" customHeight="1" x14ac:dyDescent="0.25">
      <c r="A77" s="760"/>
      <c r="B77" s="387"/>
      <c r="C77" s="725"/>
      <c r="D77" s="387"/>
      <c r="E77" s="725"/>
      <c r="F77" s="387"/>
      <c r="G77" s="725"/>
      <c r="H77" s="387"/>
      <c r="I77" s="734"/>
      <c r="J77" s="283"/>
      <c r="K77" s="730"/>
      <c r="L77" s="283"/>
      <c r="M77" s="730"/>
      <c r="N77" s="391"/>
      <c r="O77" s="390"/>
      <c r="P77" s="501"/>
      <c r="Q77" s="391"/>
      <c r="R77" s="391"/>
      <c r="S77" s="391"/>
    </row>
    <row r="78" spans="1:19" ht="21" customHeight="1" x14ac:dyDescent="0.25">
      <c r="A78" s="760"/>
      <c r="B78" s="387"/>
      <c r="C78" s="725"/>
      <c r="D78" s="387"/>
      <c r="E78" s="725"/>
      <c r="F78" s="387"/>
      <c r="G78" s="725"/>
      <c r="H78" s="387"/>
      <c r="I78" s="734"/>
      <c r="J78" s="283"/>
      <c r="K78" s="730"/>
      <c r="L78" s="283"/>
      <c r="M78" s="730"/>
      <c r="N78" s="391"/>
      <c r="O78" s="390"/>
      <c r="P78" s="501"/>
      <c r="Q78" s="391"/>
      <c r="R78" s="391"/>
      <c r="S78" s="391"/>
    </row>
    <row r="79" spans="1:19" ht="21" customHeight="1" x14ac:dyDescent="0.25">
      <c r="A79" s="760"/>
      <c r="B79" s="387"/>
      <c r="C79" s="725"/>
      <c r="D79" s="387"/>
      <c r="E79" s="725"/>
      <c r="F79" s="387"/>
      <c r="G79" s="725"/>
      <c r="H79" s="387"/>
      <c r="I79" s="734"/>
      <c r="J79" s="283"/>
      <c r="K79" s="730"/>
      <c r="L79" s="283"/>
      <c r="M79" s="730"/>
      <c r="N79" s="391"/>
      <c r="O79" s="390"/>
      <c r="P79" s="501"/>
      <c r="Q79" s="391"/>
      <c r="R79" s="391"/>
      <c r="S79" s="391"/>
    </row>
    <row r="80" spans="1:19" ht="21" customHeight="1" x14ac:dyDescent="0.25">
      <c r="A80" s="760"/>
      <c r="B80" s="387"/>
      <c r="C80" s="725"/>
      <c r="D80" s="387"/>
      <c r="E80" s="725"/>
      <c r="F80" s="387"/>
      <c r="G80" s="725"/>
      <c r="H80" s="387"/>
      <c r="I80" s="734"/>
      <c r="J80" s="283"/>
      <c r="K80" s="730"/>
      <c r="L80" s="283"/>
      <c r="M80" s="730"/>
      <c r="N80" s="391"/>
      <c r="O80" s="390"/>
      <c r="P80" s="501"/>
      <c r="Q80" s="391"/>
      <c r="R80" s="391"/>
      <c r="S80" s="391"/>
    </row>
    <row r="81" spans="1:19" ht="21" customHeight="1" x14ac:dyDescent="0.25">
      <c r="A81" s="760"/>
      <c r="B81" s="387"/>
      <c r="C81" s="725"/>
      <c r="D81" s="387"/>
      <c r="E81" s="725"/>
      <c r="F81" s="387"/>
      <c r="G81" s="725"/>
      <c r="H81" s="387"/>
      <c r="I81" s="734"/>
      <c r="J81" s="283"/>
      <c r="K81" s="730"/>
      <c r="L81" s="283"/>
      <c r="M81" s="730"/>
      <c r="N81" s="391"/>
      <c r="O81" s="390"/>
      <c r="P81" s="501"/>
      <c r="Q81" s="391"/>
      <c r="R81" s="391"/>
      <c r="S81" s="391"/>
    </row>
    <row r="82" spans="1:19" ht="21" customHeight="1" x14ac:dyDescent="0.25">
      <c r="A82" s="760"/>
      <c r="B82" s="387"/>
      <c r="C82" s="725"/>
      <c r="D82" s="387"/>
      <c r="E82" s="725"/>
      <c r="F82" s="387"/>
      <c r="G82" s="725"/>
      <c r="H82" s="387"/>
      <c r="I82" s="734"/>
      <c r="J82" s="283"/>
      <c r="K82" s="730"/>
      <c r="L82" s="283"/>
      <c r="M82" s="730"/>
      <c r="N82" s="391"/>
      <c r="O82" s="390"/>
      <c r="P82" s="501"/>
      <c r="Q82" s="391"/>
      <c r="R82" s="391"/>
      <c r="S82" s="391"/>
    </row>
    <row r="83" spans="1:19" ht="21" customHeight="1" x14ac:dyDescent="0.25">
      <c r="A83" s="760"/>
      <c r="B83" s="387"/>
      <c r="C83" s="725"/>
      <c r="D83" s="387"/>
      <c r="E83" s="725"/>
      <c r="F83" s="387"/>
      <c r="G83" s="725"/>
      <c r="H83" s="387"/>
      <c r="I83" s="734"/>
      <c r="J83" s="283"/>
      <c r="K83" s="730"/>
      <c r="L83" s="283"/>
      <c r="M83" s="730"/>
      <c r="N83" s="391"/>
      <c r="O83" s="390"/>
      <c r="P83" s="501"/>
      <c r="Q83" s="391"/>
      <c r="R83" s="391"/>
      <c r="S83" s="391"/>
    </row>
    <row r="84" spans="1:19" ht="21" customHeight="1" x14ac:dyDescent="0.25">
      <c r="A84" s="760"/>
      <c r="B84" s="387"/>
      <c r="C84" s="725"/>
      <c r="D84" s="387"/>
      <c r="E84" s="725"/>
      <c r="F84" s="387"/>
      <c r="G84" s="725"/>
      <c r="H84" s="387"/>
      <c r="I84" s="734"/>
      <c r="J84" s="283"/>
      <c r="K84" s="730"/>
      <c r="L84" s="283"/>
      <c r="M84" s="730"/>
      <c r="N84" s="391"/>
      <c r="O84" s="390"/>
      <c r="P84" s="501"/>
      <c r="Q84" s="391"/>
      <c r="R84" s="391"/>
      <c r="S84" s="391"/>
    </row>
    <row r="85" spans="1:19" ht="21" customHeight="1" x14ac:dyDescent="0.25">
      <c r="A85" s="760"/>
      <c r="B85" s="387"/>
      <c r="C85" s="725"/>
      <c r="D85" s="387"/>
      <c r="E85" s="725"/>
      <c r="F85" s="387"/>
      <c r="G85" s="725"/>
      <c r="H85" s="387"/>
      <c r="I85" s="734"/>
      <c r="J85" s="283"/>
      <c r="K85" s="730"/>
      <c r="L85" s="283"/>
      <c r="M85" s="730"/>
      <c r="N85" s="391"/>
      <c r="O85" s="390"/>
      <c r="P85" s="501"/>
      <c r="Q85" s="391"/>
      <c r="R85" s="391"/>
      <c r="S85" s="391"/>
    </row>
    <row r="86" spans="1:19" ht="21" customHeight="1" x14ac:dyDescent="0.25">
      <c r="A86" s="760"/>
      <c r="B86" s="387"/>
      <c r="C86" s="725"/>
      <c r="D86" s="387"/>
      <c r="E86" s="725"/>
      <c r="F86" s="387"/>
      <c r="G86" s="725"/>
      <c r="H86" s="387"/>
      <c r="I86" s="734"/>
      <c r="J86" s="283"/>
      <c r="K86" s="730"/>
      <c r="L86" s="283"/>
      <c r="M86" s="730"/>
      <c r="N86" s="391"/>
      <c r="O86" s="390"/>
      <c r="P86" s="501"/>
      <c r="Q86" s="391"/>
      <c r="R86" s="391"/>
      <c r="S86" s="391"/>
    </row>
    <row r="87" spans="1:19" ht="21" customHeight="1" x14ac:dyDescent="0.25">
      <c r="A87" s="760"/>
      <c r="B87" s="387"/>
      <c r="C87" s="725"/>
      <c r="D87" s="387"/>
      <c r="E87" s="725"/>
      <c r="F87" s="387"/>
      <c r="G87" s="725"/>
      <c r="H87" s="387"/>
      <c r="I87" s="734"/>
      <c r="J87" s="283"/>
      <c r="K87" s="730"/>
      <c r="L87" s="283"/>
      <c r="M87" s="730"/>
      <c r="N87" s="391"/>
      <c r="O87" s="390"/>
      <c r="P87" s="501"/>
      <c r="Q87" s="391"/>
      <c r="R87" s="391"/>
      <c r="S87" s="391"/>
    </row>
    <row r="88" spans="1:19" ht="21" customHeight="1" x14ac:dyDescent="0.25">
      <c r="A88" s="760"/>
      <c r="B88" s="387"/>
      <c r="C88" s="725"/>
      <c r="D88" s="387"/>
      <c r="E88" s="725"/>
      <c r="F88" s="387"/>
      <c r="G88" s="725"/>
      <c r="H88" s="387"/>
      <c r="I88" s="734"/>
      <c r="J88" s="283"/>
      <c r="K88" s="730"/>
      <c r="L88" s="283"/>
      <c r="M88" s="730"/>
      <c r="N88" s="391"/>
      <c r="O88" s="390"/>
      <c r="P88" s="501"/>
      <c r="Q88" s="391"/>
      <c r="R88" s="391"/>
      <c r="S88" s="391"/>
    </row>
    <row r="89" spans="1:19" ht="21" customHeight="1" x14ac:dyDescent="0.25">
      <c r="A89" s="760"/>
      <c r="B89" s="387"/>
      <c r="C89" s="725"/>
      <c r="D89" s="387"/>
      <c r="E89" s="725"/>
      <c r="F89" s="387"/>
      <c r="G89" s="725"/>
      <c r="H89" s="387"/>
      <c r="I89" s="734"/>
      <c r="J89" s="283"/>
      <c r="K89" s="730"/>
      <c r="L89" s="283"/>
      <c r="M89" s="730"/>
      <c r="N89" s="391"/>
      <c r="O89" s="390"/>
      <c r="P89" s="501"/>
      <c r="Q89" s="391"/>
      <c r="R89" s="391"/>
      <c r="S89" s="391"/>
    </row>
    <row r="90" spans="1:19" ht="21" customHeight="1" x14ac:dyDescent="0.25">
      <c r="A90" s="760"/>
      <c r="B90" s="387"/>
      <c r="C90" s="725"/>
      <c r="D90" s="387"/>
      <c r="E90" s="725"/>
      <c r="F90" s="387"/>
      <c r="G90" s="725"/>
      <c r="H90" s="387"/>
      <c r="I90" s="734"/>
      <c r="J90" s="283"/>
      <c r="K90" s="730"/>
      <c r="L90" s="283"/>
      <c r="M90" s="730"/>
      <c r="N90" s="391"/>
      <c r="O90" s="390"/>
      <c r="P90" s="501"/>
      <c r="Q90" s="391"/>
      <c r="R90" s="391"/>
      <c r="S90" s="391"/>
    </row>
    <row r="91" spans="1:19" ht="21" customHeight="1" x14ac:dyDescent="0.25">
      <c r="A91" s="760"/>
      <c r="B91" s="387"/>
      <c r="C91" s="725"/>
      <c r="D91" s="387"/>
      <c r="E91" s="725"/>
      <c r="F91" s="387"/>
      <c r="G91" s="725"/>
      <c r="H91" s="387"/>
      <c r="I91" s="734"/>
      <c r="J91" s="283"/>
      <c r="K91" s="730"/>
      <c r="L91" s="283"/>
      <c r="M91" s="730"/>
      <c r="N91" s="391"/>
      <c r="O91" s="390"/>
      <c r="P91" s="501"/>
      <c r="Q91" s="391"/>
      <c r="R91" s="391"/>
      <c r="S91" s="391"/>
    </row>
    <row r="92" spans="1:19" ht="21" customHeight="1" x14ac:dyDescent="0.25">
      <c r="A92" s="760"/>
      <c r="B92" s="387"/>
      <c r="C92" s="725"/>
      <c r="D92" s="387"/>
      <c r="E92" s="725"/>
      <c r="F92" s="387"/>
      <c r="G92" s="725"/>
      <c r="H92" s="387"/>
      <c r="I92" s="734"/>
      <c r="J92" s="283"/>
      <c r="K92" s="730"/>
      <c r="L92" s="283"/>
      <c r="M92" s="730"/>
      <c r="N92" s="391"/>
      <c r="O92" s="390"/>
      <c r="P92" s="501"/>
      <c r="Q92" s="391"/>
      <c r="R92" s="391"/>
      <c r="S92" s="391"/>
    </row>
    <row r="93" spans="1:19" ht="21" customHeight="1" x14ac:dyDescent="0.25">
      <c r="A93" s="760"/>
      <c r="B93" s="387"/>
      <c r="C93" s="725"/>
      <c r="D93" s="387"/>
      <c r="E93" s="725"/>
      <c r="F93" s="387"/>
      <c r="G93" s="725"/>
      <c r="H93" s="387"/>
      <c r="I93" s="734"/>
      <c r="J93" s="283"/>
      <c r="K93" s="730"/>
      <c r="L93" s="283"/>
      <c r="M93" s="730"/>
      <c r="N93" s="391"/>
      <c r="O93" s="390"/>
      <c r="P93" s="501"/>
      <c r="Q93" s="391"/>
      <c r="R93" s="391"/>
      <c r="S93" s="391"/>
    </row>
    <row r="94" spans="1:19" ht="21" customHeight="1" x14ac:dyDescent="0.25">
      <c r="A94" s="760"/>
      <c r="B94" s="387"/>
      <c r="C94" s="725"/>
      <c r="D94" s="387"/>
      <c r="E94" s="725"/>
      <c r="F94" s="387"/>
      <c r="G94" s="725"/>
      <c r="H94" s="387"/>
      <c r="I94" s="734"/>
      <c r="J94" s="283"/>
      <c r="K94" s="730"/>
      <c r="L94" s="283"/>
      <c r="M94" s="730"/>
      <c r="N94" s="391"/>
      <c r="O94" s="390"/>
      <c r="P94" s="501"/>
      <c r="Q94" s="391"/>
      <c r="R94" s="391"/>
      <c r="S94" s="391"/>
    </row>
    <row r="95" spans="1:19" ht="21" customHeight="1" x14ac:dyDescent="0.25">
      <c r="A95" s="760"/>
      <c r="B95" s="387"/>
      <c r="C95" s="725"/>
      <c r="D95" s="387"/>
      <c r="E95" s="725"/>
      <c r="F95" s="387"/>
      <c r="G95" s="725"/>
      <c r="H95" s="387"/>
      <c r="I95" s="734"/>
      <c r="J95" s="283"/>
      <c r="K95" s="730"/>
      <c r="L95" s="283"/>
      <c r="M95" s="730"/>
      <c r="N95" s="391"/>
      <c r="O95" s="390"/>
      <c r="P95" s="501"/>
      <c r="Q95" s="391"/>
      <c r="R95" s="391"/>
      <c r="S95" s="391"/>
    </row>
    <row r="96" spans="1:19" ht="21" customHeight="1" x14ac:dyDescent="0.25">
      <c r="A96" s="760"/>
      <c r="B96" s="387"/>
      <c r="C96" s="725"/>
      <c r="D96" s="387"/>
      <c r="E96" s="725"/>
      <c r="F96" s="387"/>
      <c r="G96" s="725"/>
      <c r="H96" s="387"/>
      <c r="I96" s="734"/>
      <c r="J96" s="283"/>
      <c r="K96" s="730"/>
      <c r="L96" s="283"/>
      <c r="M96" s="730"/>
      <c r="N96" s="391"/>
      <c r="O96" s="390"/>
      <c r="P96" s="501"/>
      <c r="Q96" s="391"/>
      <c r="R96" s="391"/>
      <c r="S96" s="391"/>
    </row>
    <row r="97" spans="1:19" ht="21" customHeight="1" x14ac:dyDescent="0.25">
      <c r="A97" s="760"/>
      <c r="B97" s="387"/>
      <c r="C97" s="725"/>
      <c r="D97" s="387"/>
      <c r="E97" s="725"/>
      <c r="F97" s="387"/>
      <c r="G97" s="725"/>
      <c r="H97" s="387"/>
      <c r="I97" s="734"/>
      <c r="J97" s="283"/>
      <c r="K97" s="730"/>
      <c r="L97" s="283"/>
      <c r="M97" s="730"/>
      <c r="N97" s="391"/>
      <c r="O97" s="390"/>
      <c r="P97" s="501"/>
      <c r="Q97" s="391"/>
      <c r="R97" s="391"/>
      <c r="S97" s="391"/>
    </row>
    <row r="98" spans="1:19" ht="21" customHeight="1" x14ac:dyDescent="0.25">
      <c r="A98" s="760"/>
      <c r="B98" s="387"/>
      <c r="C98" s="725"/>
      <c r="D98" s="387"/>
      <c r="E98" s="725"/>
      <c r="F98" s="387"/>
      <c r="G98" s="725"/>
      <c r="H98" s="387"/>
      <c r="I98" s="734"/>
      <c r="J98" s="283"/>
      <c r="K98" s="730"/>
      <c r="L98" s="283"/>
      <c r="M98" s="730"/>
      <c r="N98" s="391"/>
      <c r="O98" s="390"/>
      <c r="P98" s="501"/>
      <c r="Q98" s="391"/>
      <c r="R98" s="391"/>
      <c r="S98" s="391"/>
    </row>
    <row r="99" spans="1:19" ht="21" customHeight="1" x14ac:dyDescent="0.25">
      <c r="A99" s="760"/>
      <c r="B99" s="387"/>
      <c r="C99" s="725"/>
      <c r="D99" s="387"/>
      <c r="E99" s="725"/>
      <c r="F99" s="387"/>
      <c r="G99" s="725"/>
      <c r="H99" s="387"/>
      <c r="I99" s="734"/>
      <c r="J99" s="283"/>
      <c r="K99" s="730"/>
      <c r="L99" s="283"/>
      <c r="M99" s="730"/>
      <c r="N99" s="391"/>
      <c r="O99" s="390"/>
      <c r="P99" s="501"/>
      <c r="Q99" s="391"/>
      <c r="R99" s="391"/>
      <c r="S99" s="391"/>
    </row>
    <row r="100" spans="1:19" ht="21" customHeight="1" x14ac:dyDescent="0.25">
      <c r="A100" s="760"/>
      <c r="B100" s="387"/>
      <c r="C100" s="725"/>
      <c r="D100" s="387"/>
      <c r="E100" s="725"/>
      <c r="F100" s="387"/>
      <c r="G100" s="725"/>
      <c r="H100" s="387"/>
      <c r="I100" s="734"/>
      <c r="J100" s="283"/>
      <c r="K100" s="730"/>
      <c r="L100" s="283"/>
      <c r="M100" s="730"/>
      <c r="N100" s="391"/>
      <c r="O100" s="390"/>
      <c r="P100" s="501"/>
      <c r="Q100" s="391"/>
      <c r="R100" s="391"/>
      <c r="S100" s="391"/>
    </row>
    <row r="101" spans="1:19" ht="21" customHeight="1" x14ac:dyDescent="0.25">
      <c r="A101" s="760"/>
      <c r="B101" s="387"/>
      <c r="C101" s="725"/>
      <c r="D101" s="387"/>
      <c r="E101" s="725"/>
      <c r="F101" s="387"/>
      <c r="G101" s="725"/>
      <c r="H101" s="387"/>
      <c r="I101" s="734"/>
      <c r="J101" s="283"/>
      <c r="K101" s="730"/>
      <c r="L101" s="283"/>
      <c r="M101" s="730"/>
      <c r="N101" s="391"/>
      <c r="O101" s="390"/>
      <c r="P101" s="501"/>
      <c r="Q101" s="391"/>
      <c r="R101" s="391"/>
      <c r="S101" s="391"/>
    </row>
    <row r="102" spans="1:19" ht="21" customHeight="1" x14ac:dyDescent="0.25">
      <c r="A102" s="760"/>
      <c r="B102" s="387"/>
      <c r="C102" s="725"/>
      <c r="D102" s="387"/>
      <c r="E102" s="725"/>
      <c r="F102" s="387"/>
      <c r="G102" s="725"/>
      <c r="H102" s="387"/>
      <c r="I102" s="734"/>
      <c r="J102" s="283"/>
      <c r="K102" s="730"/>
      <c r="L102" s="283"/>
      <c r="M102" s="730"/>
      <c r="N102" s="391"/>
      <c r="O102" s="390"/>
      <c r="P102" s="501"/>
      <c r="Q102" s="391"/>
      <c r="R102" s="391"/>
      <c r="S102" s="391"/>
    </row>
    <row r="103" spans="1:19" ht="21" customHeight="1" x14ac:dyDescent="0.25">
      <c r="A103" s="760"/>
      <c r="B103" s="387"/>
      <c r="C103" s="725"/>
      <c r="D103" s="387"/>
      <c r="E103" s="725"/>
      <c r="F103" s="387"/>
      <c r="G103" s="725"/>
      <c r="H103" s="387"/>
      <c r="I103" s="734"/>
      <c r="J103" s="283"/>
      <c r="K103" s="730"/>
      <c r="L103" s="283"/>
      <c r="M103" s="730"/>
      <c r="N103" s="391"/>
      <c r="O103" s="390"/>
      <c r="P103" s="501"/>
      <c r="Q103" s="391"/>
      <c r="R103" s="391"/>
      <c r="S103" s="391"/>
    </row>
    <row r="104" spans="1:19" ht="21" customHeight="1" x14ac:dyDescent="0.25">
      <c r="A104" s="760"/>
      <c r="B104" s="387"/>
      <c r="C104" s="725"/>
      <c r="D104" s="387"/>
      <c r="E104" s="725"/>
      <c r="F104" s="387"/>
      <c r="G104" s="725"/>
      <c r="H104" s="387"/>
      <c r="I104" s="734"/>
      <c r="J104" s="283"/>
      <c r="K104" s="730"/>
      <c r="L104" s="283"/>
      <c r="M104" s="730"/>
      <c r="N104" s="391"/>
      <c r="O104" s="390"/>
      <c r="P104" s="501"/>
      <c r="Q104" s="391"/>
      <c r="R104" s="391"/>
      <c r="S104" s="391"/>
    </row>
    <row r="105" spans="1:19" ht="21" customHeight="1" x14ac:dyDescent="0.25">
      <c r="A105" s="760"/>
      <c r="B105" s="387"/>
      <c r="C105" s="725"/>
      <c r="D105" s="387"/>
      <c r="E105" s="725"/>
      <c r="F105" s="387"/>
      <c r="G105" s="725"/>
      <c r="H105" s="387"/>
      <c r="I105" s="734"/>
      <c r="J105" s="283"/>
      <c r="K105" s="730"/>
      <c r="L105" s="283"/>
      <c r="M105" s="730"/>
      <c r="N105" s="391"/>
      <c r="O105" s="390"/>
      <c r="P105" s="501"/>
      <c r="Q105" s="391"/>
      <c r="R105" s="391"/>
      <c r="S105" s="391"/>
    </row>
    <row r="106" spans="1:19" ht="21" customHeight="1" x14ac:dyDescent="0.25">
      <c r="A106" s="760"/>
      <c r="B106" s="387"/>
      <c r="C106" s="725"/>
      <c r="D106" s="387"/>
      <c r="E106" s="725"/>
      <c r="F106" s="387"/>
      <c r="G106" s="725"/>
      <c r="H106" s="387"/>
      <c r="I106" s="734"/>
      <c r="J106" s="283"/>
      <c r="K106" s="730"/>
      <c r="L106" s="283"/>
      <c r="M106" s="730"/>
      <c r="N106" s="391"/>
      <c r="O106" s="390"/>
      <c r="P106" s="501"/>
      <c r="Q106" s="391"/>
      <c r="R106" s="391"/>
      <c r="S106" s="391"/>
    </row>
    <row r="107" spans="1:19" ht="21" customHeight="1" x14ac:dyDescent="0.25">
      <c r="A107" s="760"/>
      <c r="B107" s="387"/>
      <c r="C107" s="725"/>
      <c r="D107" s="387"/>
      <c r="E107" s="725"/>
      <c r="F107" s="387"/>
      <c r="G107" s="725"/>
      <c r="H107" s="387"/>
      <c r="I107" s="734"/>
      <c r="J107" s="283"/>
      <c r="K107" s="730"/>
      <c r="L107" s="283"/>
      <c r="M107" s="730"/>
      <c r="N107" s="391"/>
      <c r="O107" s="390"/>
      <c r="P107" s="501"/>
      <c r="Q107" s="391"/>
      <c r="R107" s="391"/>
      <c r="S107" s="391"/>
    </row>
    <row r="108" spans="1:19" ht="21" customHeight="1" x14ac:dyDescent="0.25">
      <c r="A108" s="760"/>
      <c r="B108" s="387"/>
      <c r="C108" s="725"/>
      <c r="D108" s="387"/>
      <c r="E108" s="725"/>
      <c r="F108" s="387"/>
      <c r="G108" s="725"/>
      <c r="H108" s="387"/>
      <c r="I108" s="734"/>
      <c r="J108" s="283"/>
      <c r="K108" s="730"/>
      <c r="L108" s="283"/>
      <c r="M108" s="730"/>
      <c r="N108" s="391"/>
      <c r="O108" s="390"/>
      <c r="P108" s="501"/>
      <c r="Q108" s="391"/>
      <c r="R108" s="391"/>
      <c r="S108" s="391"/>
    </row>
    <row r="109" spans="1:19" ht="21" customHeight="1" x14ac:dyDescent="0.25">
      <c r="A109" s="760"/>
      <c r="B109" s="387"/>
      <c r="C109" s="725"/>
      <c r="D109" s="387"/>
      <c r="E109" s="725"/>
      <c r="F109" s="387"/>
      <c r="G109" s="725"/>
      <c r="H109" s="387"/>
      <c r="I109" s="734"/>
      <c r="J109" s="283"/>
      <c r="K109" s="730"/>
      <c r="L109" s="283"/>
      <c r="M109" s="730"/>
      <c r="N109" s="391"/>
      <c r="O109" s="390"/>
      <c r="P109" s="501"/>
      <c r="Q109" s="391"/>
      <c r="R109" s="391"/>
      <c r="S109" s="391"/>
    </row>
    <row r="110" spans="1:19" ht="21" customHeight="1" x14ac:dyDescent="0.25">
      <c r="A110" s="760"/>
      <c r="B110" s="387"/>
      <c r="C110" s="725"/>
      <c r="D110" s="387"/>
      <c r="E110" s="725"/>
      <c r="F110" s="387"/>
      <c r="G110" s="725"/>
      <c r="H110" s="387"/>
      <c r="I110" s="734"/>
      <c r="J110" s="283"/>
      <c r="K110" s="730"/>
      <c r="L110" s="283"/>
      <c r="M110" s="730"/>
      <c r="N110" s="391"/>
      <c r="O110" s="390"/>
      <c r="P110" s="501"/>
      <c r="Q110" s="391"/>
      <c r="R110" s="391"/>
      <c r="S110" s="391"/>
    </row>
    <row r="111" spans="1:19" ht="21" customHeight="1" x14ac:dyDescent="0.25">
      <c r="A111" s="760"/>
      <c r="B111" s="387"/>
      <c r="C111" s="725"/>
      <c r="D111" s="387"/>
      <c r="E111" s="725"/>
      <c r="F111" s="387"/>
      <c r="G111" s="725"/>
      <c r="H111" s="387"/>
      <c r="I111" s="734"/>
      <c r="J111" s="283"/>
      <c r="K111" s="730"/>
      <c r="L111" s="283"/>
      <c r="M111" s="730"/>
      <c r="N111" s="391"/>
      <c r="O111" s="390"/>
      <c r="P111" s="501"/>
      <c r="Q111" s="391"/>
      <c r="R111" s="391"/>
      <c r="S111" s="391"/>
    </row>
    <row r="112" spans="1:19" ht="21" customHeight="1" x14ac:dyDescent="0.25">
      <c r="A112" s="760"/>
      <c r="B112" s="387"/>
      <c r="C112" s="725"/>
      <c r="D112" s="387"/>
      <c r="E112" s="725"/>
      <c r="F112" s="387"/>
      <c r="G112" s="725"/>
      <c r="H112" s="387"/>
      <c r="I112" s="734"/>
      <c r="J112" s="283"/>
      <c r="K112" s="730"/>
      <c r="L112" s="283"/>
      <c r="M112" s="730"/>
      <c r="N112" s="391"/>
      <c r="O112" s="390"/>
      <c r="P112" s="501"/>
      <c r="Q112" s="391"/>
      <c r="R112" s="391"/>
      <c r="S112" s="391"/>
    </row>
    <row r="113" spans="1:19" ht="21" customHeight="1" x14ac:dyDescent="0.25">
      <c r="A113" s="760"/>
      <c r="B113" s="387"/>
      <c r="C113" s="725"/>
      <c r="D113" s="387"/>
      <c r="E113" s="725"/>
      <c r="F113" s="387"/>
      <c r="G113" s="725"/>
      <c r="H113" s="387"/>
      <c r="I113" s="734"/>
      <c r="J113" s="283"/>
      <c r="K113" s="730"/>
      <c r="L113" s="283"/>
      <c r="M113" s="730"/>
      <c r="N113" s="391"/>
      <c r="O113" s="390"/>
      <c r="P113" s="501"/>
      <c r="Q113" s="391"/>
      <c r="R113" s="391"/>
      <c r="S113" s="391"/>
    </row>
    <row r="114" spans="1:19" ht="21" customHeight="1" x14ac:dyDescent="0.25">
      <c r="A114" s="760"/>
      <c r="B114" s="387"/>
      <c r="C114" s="725"/>
      <c r="D114" s="387"/>
      <c r="E114" s="725"/>
      <c r="F114" s="387"/>
      <c r="G114" s="725"/>
      <c r="H114" s="387"/>
      <c r="I114" s="734"/>
      <c r="J114" s="283"/>
      <c r="K114" s="730"/>
      <c r="L114" s="283"/>
      <c r="M114" s="730"/>
      <c r="N114" s="391"/>
      <c r="O114" s="390"/>
      <c r="P114" s="501"/>
      <c r="Q114" s="391"/>
      <c r="R114" s="391"/>
      <c r="S114" s="391"/>
    </row>
    <row r="115" spans="1:19" ht="21" customHeight="1" x14ac:dyDescent="0.25">
      <c r="A115" s="760"/>
      <c r="B115" s="387"/>
      <c r="C115" s="725"/>
      <c r="D115" s="387"/>
      <c r="E115" s="725"/>
      <c r="F115" s="387"/>
      <c r="G115" s="725"/>
      <c r="H115" s="387"/>
      <c r="I115" s="734"/>
      <c r="J115" s="283"/>
      <c r="K115" s="730"/>
      <c r="L115" s="283"/>
      <c r="M115" s="730"/>
      <c r="N115" s="391"/>
      <c r="O115" s="390"/>
      <c r="P115" s="501"/>
      <c r="Q115" s="391"/>
      <c r="R115" s="391"/>
      <c r="S115" s="391"/>
    </row>
    <row r="116" spans="1:19" ht="21" customHeight="1" x14ac:dyDescent="0.25">
      <c r="A116" s="760"/>
      <c r="B116" s="387"/>
      <c r="C116" s="725"/>
      <c r="D116" s="387"/>
      <c r="E116" s="725"/>
      <c r="F116" s="387"/>
      <c r="G116" s="725"/>
      <c r="H116" s="387"/>
      <c r="I116" s="734"/>
      <c r="J116" s="283"/>
      <c r="K116" s="730"/>
      <c r="L116" s="283"/>
      <c r="M116" s="730"/>
      <c r="N116" s="391"/>
      <c r="O116" s="390"/>
      <c r="P116" s="501"/>
      <c r="Q116" s="391"/>
      <c r="R116" s="391"/>
      <c r="S116" s="391"/>
    </row>
    <row r="117" spans="1:19" ht="21" customHeight="1" x14ac:dyDescent="0.25">
      <c r="A117" s="760"/>
      <c r="B117" s="387"/>
      <c r="C117" s="725"/>
      <c r="D117" s="387"/>
      <c r="E117" s="725"/>
      <c r="F117" s="387"/>
      <c r="G117" s="725"/>
      <c r="H117" s="387"/>
      <c r="I117" s="734"/>
      <c r="J117" s="283"/>
      <c r="K117" s="730"/>
      <c r="L117" s="283"/>
      <c r="M117" s="730"/>
      <c r="N117" s="391"/>
      <c r="O117" s="390"/>
      <c r="P117" s="501"/>
      <c r="Q117" s="391"/>
      <c r="R117" s="391"/>
      <c r="S117" s="391"/>
    </row>
    <row r="118" spans="1:19" ht="21" customHeight="1" x14ac:dyDescent="0.25">
      <c r="A118" s="760"/>
      <c r="B118" s="387"/>
      <c r="C118" s="725"/>
      <c r="D118" s="387"/>
      <c r="E118" s="725"/>
      <c r="F118" s="387"/>
      <c r="G118" s="725"/>
      <c r="H118" s="387"/>
      <c r="I118" s="734"/>
      <c r="J118" s="283"/>
      <c r="K118" s="730"/>
      <c r="L118" s="283"/>
      <c r="M118" s="730"/>
      <c r="N118" s="391"/>
      <c r="O118" s="390"/>
      <c r="P118" s="501"/>
      <c r="Q118" s="391"/>
      <c r="R118" s="391"/>
      <c r="S118" s="391"/>
    </row>
    <row r="119" spans="1:19" ht="21" customHeight="1" x14ac:dyDescent="0.25">
      <c r="A119" s="760"/>
      <c r="B119" s="387"/>
      <c r="C119" s="725"/>
      <c r="D119" s="387"/>
      <c r="E119" s="725"/>
      <c r="F119" s="387"/>
      <c r="G119" s="725"/>
      <c r="H119" s="387"/>
      <c r="I119" s="734"/>
      <c r="J119" s="283"/>
      <c r="K119" s="730"/>
      <c r="L119" s="283"/>
      <c r="M119" s="730"/>
      <c r="N119" s="391"/>
      <c r="O119" s="390"/>
      <c r="P119" s="501"/>
      <c r="Q119" s="391"/>
      <c r="R119" s="391"/>
      <c r="S119" s="391"/>
    </row>
    <row r="120" spans="1:19" ht="21" customHeight="1" x14ac:dyDescent="0.25">
      <c r="A120" s="760"/>
      <c r="B120" s="387"/>
      <c r="C120" s="725"/>
      <c r="D120" s="387"/>
      <c r="E120" s="725"/>
      <c r="F120" s="387"/>
      <c r="G120" s="725"/>
      <c r="H120" s="387"/>
      <c r="I120" s="734"/>
      <c r="J120" s="283"/>
      <c r="K120" s="730"/>
      <c r="L120" s="283"/>
      <c r="M120" s="730"/>
      <c r="N120" s="391"/>
      <c r="O120" s="390"/>
      <c r="P120" s="501"/>
      <c r="Q120" s="391"/>
      <c r="R120" s="391"/>
      <c r="S120" s="391"/>
    </row>
    <row r="121" spans="1:19" ht="21" customHeight="1" x14ac:dyDescent="0.25">
      <c r="A121" s="760"/>
      <c r="B121" s="387"/>
      <c r="C121" s="725"/>
      <c r="D121" s="387"/>
      <c r="E121" s="725"/>
      <c r="F121" s="387"/>
      <c r="G121" s="725"/>
      <c r="H121" s="387"/>
      <c r="I121" s="734"/>
      <c r="J121" s="283"/>
      <c r="K121" s="730"/>
      <c r="L121" s="283"/>
      <c r="M121" s="730"/>
      <c r="N121" s="391"/>
      <c r="O121" s="390"/>
      <c r="P121" s="501"/>
      <c r="Q121" s="391"/>
      <c r="R121" s="391"/>
      <c r="S121" s="391"/>
    </row>
    <row r="122" spans="1:19" ht="15" x14ac:dyDescent="0.25"/>
    <row r="123" spans="1:19" ht="15" x14ac:dyDescent="0.25"/>
    <row r="124" spans="1:19" ht="15" x14ac:dyDescent="0.25"/>
    <row r="125" spans="1:19" ht="15" x14ac:dyDescent="0.25"/>
    <row r="126" spans="1:19" ht="15" x14ac:dyDescent="0.25"/>
    <row r="127" spans="1:19" ht="15" x14ac:dyDescent="0.25"/>
    <row r="128" spans="1:19" ht="15" x14ac:dyDescent="0.25"/>
    <row r="129" ht="15" x14ac:dyDescent="0.25"/>
    <row r="130" ht="15" x14ac:dyDescent="0.25"/>
    <row r="131" ht="15" x14ac:dyDescent="0.25"/>
    <row r="132" ht="15" x14ac:dyDescent="0.25"/>
    <row r="133" ht="15" x14ac:dyDescent="0.25"/>
    <row r="134" ht="15" x14ac:dyDescent="0.25"/>
    <row r="135" ht="15" x14ac:dyDescent="0.25"/>
  </sheetData>
  <mergeCells count="5">
    <mergeCell ref="A1:N1"/>
    <mergeCell ref="A2:N2"/>
    <mergeCell ref="A3:N3"/>
    <mergeCell ref="A4:M4"/>
    <mergeCell ref="C6:G6"/>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FF00"/>
    <pageSetUpPr fitToPage="1"/>
  </sheetPr>
  <dimension ref="A1:XEM51"/>
  <sheetViews>
    <sheetView rightToLeft="1" tabSelected="1" view="pageBreakPreview" topLeftCell="A10" zoomScale="98" zoomScaleNormal="70" zoomScaleSheetLayoutView="98" workbookViewId="0">
      <selection activeCell="J22" sqref="J22"/>
    </sheetView>
  </sheetViews>
  <sheetFormatPr defaultColWidth="8.7109375" defaultRowHeight="150" customHeight="1" x14ac:dyDescent="0.25"/>
  <cols>
    <col min="1" max="1" width="26.42578125" style="666" customWidth="1"/>
    <col min="2" max="2" width="1.28515625" style="235" customWidth="1"/>
    <col min="3" max="3" width="18.28515625" style="733" customWidth="1"/>
    <col min="4" max="4" width="1" style="282" customWidth="1"/>
    <col min="5" max="5" width="18.28515625" style="733" customWidth="1"/>
    <col min="6" max="6" width="1" style="235" customWidth="1"/>
    <col min="7" max="7" width="18.28515625" style="661" customWidth="1"/>
    <col min="8" max="8" width="1" style="235" customWidth="1"/>
    <col min="9" max="9" width="14.85546875" style="661" customWidth="1"/>
    <col min="10" max="10" width="1" style="235" customWidth="1"/>
    <col min="11" max="11" width="7.42578125" style="235" customWidth="1"/>
    <col min="12" max="12" width="8.85546875" style="216" customWidth="1"/>
    <col min="13" max="16384" width="8.7109375" style="216"/>
  </cols>
  <sheetData>
    <row r="1" spans="1:16367" s="206" customFormat="1" ht="24" customHeight="1" x14ac:dyDescent="0.25">
      <c r="A1" s="1240" t="str">
        <f>'1'!A1:H1</f>
        <v>شرکت پالایش میعانات گازی آدیش جنوبی (سهامي خاص) - در مرحله قبل از بهره برداری</v>
      </c>
      <c r="B1" s="1240"/>
      <c r="C1" s="1240"/>
      <c r="D1" s="1240"/>
      <c r="E1" s="1240"/>
      <c r="F1" s="1240"/>
      <c r="G1" s="1240"/>
      <c r="H1" s="243"/>
      <c r="I1" s="243"/>
      <c r="J1" s="243"/>
      <c r="K1" s="243"/>
    </row>
    <row r="2" spans="1:16367" s="206" customFormat="1" ht="24" customHeight="1" x14ac:dyDescent="0.25">
      <c r="A2" s="1240" t="str">
        <f>'5'!A2:H2</f>
        <v xml:space="preserve">یادداشت های توضیحی صورت های مالی </v>
      </c>
      <c r="B2" s="1240"/>
      <c r="C2" s="1240"/>
      <c r="D2" s="1240"/>
      <c r="E2" s="1240"/>
      <c r="F2" s="1240"/>
      <c r="G2" s="1240"/>
      <c r="H2" s="243"/>
      <c r="I2" s="243"/>
      <c r="J2" s="243"/>
      <c r="K2" s="243"/>
    </row>
    <row r="3" spans="1:16367" s="206" customFormat="1" ht="24" customHeight="1" x14ac:dyDescent="0.25">
      <c r="A3" s="1240" t="str">
        <f>'5'!A3:H3</f>
        <v>سال مالی منتهی به 29 اسفندماه 1400</v>
      </c>
      <c r="B3" s="1240"/>
      <c r="C3" s="1240"/>
      <c r="D3" s="1240"/>
      <c r="E3" s="1240"/>
      <c r="F3" s="1240"/>
      <c r="G3" s="1240"/>
      <c r="H3" s="243"/>
      <c r="I3" s="243"/>
      <c r="J3" s="243"/>
      <c r="K3" s="243"/>
    </row>
    <row r="4" spans="1:16367" s="507" customFormat="1" ht="26.25" customHeight="1" x14ac:dyDescent="0.3">
      <c r="A4" s="1322" t="s">
        <v>2571</v>
      </c>
      <c r="B4" s="1322"/>
      <c r="C4" s="1322"/>
      <c r="D4" s="1322"/>
      <c r="E4" s="1322"/>
      <c r="F4" s="1322"/>
      <c r="G4" s="1322"/>
      <c r="H4" s="1322"/>
      <c r="I4" s="1322"/>
      <c r="J4" s="1322"/>
      <c r="K4" s="1322"/>
    </row>
    <row r="5" spans="1:16367" s="507" customFormat="1" ht="26.25" customHeight="1" x14ac:dyDescent="0.3">
      <c r="A5" s="401"/>
      <c r="B5" s="401"/>
      <c r="C5" s="401"/>
      <c r="D5" s="401"/>
      <c r="E5" s="401"/>
      <c r="F5" s="401"/>
      <c r="G5" s="401"/>
      <c r="H5" s="401"/>
      <c r="I5" s="401"/>
      <c r="J5" s="401"/>
      <c r="K5" s="401"/>
    </row>
    <row r="6" spans="1:16367" s="215" customFormat="1" ht="22.5" customHeight="1" x14ac:dyDescent="0.25">
      <c r="A6" s="766"/>
      <c r="B6" s="401"/>
      <c r="C6" s="371" t="s">
        <v>2128</v>
      </c>
      <c r="D6" s="922"/>
      <c r="E6" s="371" t="s">
        <v>1391</v>
      </c>
      <c r="H6" s="767"/>
      <c r="I6" s="768"/>
      <c r="J6" s="401"/>
      <c r="K6" s="401"/>
    </row>
    <row r="7" spans="1:16367" s="215" customFormat="1" ht="22.5" customHeight="1" x14ac:dyDescent="0.25">
      <c r="A7" s="770"/>
      <c r="B7" s="771"/>
      <c r="C7" s="307" t="s">
        <v>52</v>
      </c>
      <c r="D7" s="338"/>
      <c r="E7" s="307" t="s">
        <v>52</v>
      </c>
      <c r="H7" s="767"/>
      <c r="I7" s="768"/>
      <c r="J7" s="773"/>
      <c r="K7" s="774"/>
    </row>
    <row r="8" spans="1:16367" s="215" customFormat="1" ht="33.75" customHeight="1" x14ac:dyDescent="0.25">
      <c r="A8" s="860" t="s">
        <v>1859</v>
      </c>
      <c r="B8" s="241"/>
      <c r="C8" s="1147">
        <f>SUM('تراز 1400'!$M$106)</f>
        <v>137330000000</v>
      </c>
      <c r="D8" s="1148"/>
      <c r="E8" s="1147">
        <v>0</v>
      </c>
      <c r="H8" s="785"/>
      <c r="I8" s="786"/>
      <c r="J8" s="785"/>
      <c r="K8" s="785"/>
      <c r="P8" s="787"/>
      <c r="Q8" s="788"/>
      <c r="R8" s="788"/>
      <c r="S8" s="788"/>
      <c r="T8" s="787"/>
      <c r="U8" s="788"/>
      <c r="V8" s="788"/>
      <c r="W8" s="788"/>
      <c r="X8" s="787"/>
      <c r="Y8" s="788"/>
      <c r="Z8" s="788"/>
      <c r="AA8" s="788"/>
      <c r="AB8" s="787"/>
      <c r="AC8" s="788"/>
      <c r="AD8" s="788"/>
      <c r="AE8" s="788"/>
      <c r="AF8" s="787"/>
      <c r="AG8" s="788"/>
      <c r="AH8" s="788"/>
      <c r="AI8" s="788"/>
      <c r="AJ8" s="787"/>
      <c r="AK8" s="788"/>
      <c r="AL8" s="788"/>
      <c r="AM8" s="788"/>
      <c r="AN8" s="787"/>
      <c r="AO8" s="788"/>
      <c r="AP8" s="788"/>
      <c r="AQ8" s="788"/>
      <c r="AR8" s="787"/>
      <c r="AS8" s="788"/>
      <c r="AT8" s="788"/>
      <c r="AU8" s="788"/>
      <c r="AV8" s="787"/>
      <c r="AW8" s="788"/>
      <c r="AX8" s="788"/>
      <c r="AY8" s="788"/>
      <c r="AZ8" s="787"/>
      <c r="BA8" s="788"/>
      <c r="BB8" s="788"/>
      <c r="BC8" s="788"/>
      <c r="BD8" s="787"/>
      <c r="BE8" s="788"/>
      <c r="BF8" s="788"/>
      <c r="BG8" s="788"/>
      <c r="BH8" s="787"/>
      <c r="BI8" s="788"/>
      <c r="BJ8" s="788"/>
      <c r="BK8" s="788"/>
      <c r="BL8" s="787"/>
      <c r="BM8" s="788"/>
      <c r="BN8" s="788"/>
      <c r="BO8" s="788"/>
      <c r="BP8" s="787"/>
      <c r="BQ8" s="788"/>
      <c r="BR8" s="788"/>
      <c r="BS8" s="788"/>
      <c r="BT8" s="787"/>
      <c r="BU8" s="788"/>
      <c r="BV8" s="788"/>
      <c r="BW8" s="788"/>
      <c r="BX8" s="787"/>
      <c r="BY8" s="788"/>
      <c r="BZ8" s="788"/>
      <c r="CA8" s="788"/>
      <c r="CB8" s="787"/>
      <c r="CC8" s="788"/>
      <c r="CD8" s="788"/>
      <c r="CE8" s="788"/>
      <c r="CF8" s="787"/>
      <c r="CG8" s="788"/>
      <c r="CH8" s="788"/>
      <c r="CI8" s="788"/>
      <c r="CJ8" s="787"/>
      <c r="CK8" s="788"/>
      <c r="CL8" s="788"/>
      <c r="CM8" s="788"/>
      <c r="CN8" s="787"/>
      <c r="CO8" s="788"/>
      <c r="CP8" s="788"/>
      <c r="CQ8" s="788"/>
      <c r="CR8" s="787"/>
      <c r="CS8" s="788"/>
      <c r="CT8" s="788"/>
      <c r="CU8" s="788"/>
      <c r="CV8" s="787"/>
      <c r="CW8" s="788"/>
      <c r="CX8" s="788"/>
      <c r="CY8" s="788"/>
      <c r="CZ8" s="787"/>
      <c r="DA8" s="788"/>
      <c r="DB8" s="788"/>
      <c r="DC8" s="788"/>
      <c r="DD8" s="787"/>
      <c r="DE8" s="788"/>
      <c r="DF8" s="788"/>
      <c r="DG8" s="788"/>
      <c r="DH8" s="787"/>
      <c r="DI8" s="788"/>
      <c r="DJ8" s="788"/>
      <c r="DK8" s="788"/>
      <c r="DL8" s="787"/>
      <c r="DM8" s="788"/>
      <c r="DN8" s="788"/>
      <c r="DO8" s="788"/>
      <c r="DP8" s="787"/>
      <c r="DQ8" s="788"/>
      <c r="DR8" s="788"/>
      <c r="DS8" s="788"/>
      <c r="DT8" s="787"/>
      <c r="DU8" s="788"/>
      <c r="DV8" s="788"/>
      <c r="DW8" s="788"/>
      <c r="DX8" s="787"/>
      <c r="DY8" s="788"/>
      <c r="DZ8" s="788"/>
      <c r="EA8" s="788"/>
      <c r="EB8" s="787"/>
      <c r="EC8" s="788"/>
      <c r="ED8" s="788"/>
      <c r="EE8" s="788"/>
      <c r="EF8" s="787"/>
      <c r="EG8" s="788"/>
      <c r="EH8" s="788"/>
      <c r="EI8" s="788"/>
      <c r="EJ8" s="787"/>
      <c r="EK8" s="788"/>
      <c r="EL8" s="788"/>
      <c r="EM8" s="788"/>
      <c r="EN8" s="787"/>
      <c r="EO8" s="788"/>
      <c r="EP8" s="788"/>
      <c r="EQ8" s="788"/>
      <c r="ER8" s="787"/>
      <c r="ES8" s="788"/>
      <c r="ET8" s="788"/>
      <c r="EU8" s="788"/>
      <c r="EV8" s="787"/>
      <c r="EW8" s="788"/>
      <c r="EX8" s="788"/>
      <c r="EY8" s="788"/>
      <c r="EZ8" s="787"/>
      <c r="FA8" s="788"/>
      <c r="FB8" s="788"/>
      <c r="FC8" s="788"/>
      <c r="FD8" s="787"/>
      <c r="FE8" s="788"/>
      <c r="FF8" s="788"/>
      <c r="FG8" s="788"/>
      <c r="FH8" s="787"/>
      <c r="FI8" s="788"/>
      <c r="FJ8" s="788"/>
      <c r="FK8" s="788"/>
      <c r="FL8" s="787"/>
      <c r="FM8" s="788"/>
      <c r="FN8" s="788"/>
      <c r="FO8" s="788"/>
      <c r="FP8" s="787"/>
      <c r="FQ8" s="788"/>
      <c r="FR8" s="788"/>
      <c r="FS8" s="788"/>
      <c r="FT8" s="787"/>
      <c r="FU8" s="788"/>
      <c r="FV8" s="788"/>
      <c r="FW8" s="788"/>
      <c r="FX8" s="787"/>
      <c r="FY8" s="788"/>
      <c r="FZ8" s="788"/>
      <c r="GA8" s="788"/>
      <c r="GB8" s="787"/>
      <c r="GC8" s="788"/>
      <c r="GD8" s="788"/>
      <c r="GE8" s="788"/>
      <c r="GF8" s="787"/>
      <c r="GG8" s="788"/>
      <c r="GH8" s="788"/>
      <c r="GI8" s="788"/>
      <c r="GJ8" s="787"/>
      <c r="GK8" s="788"/>
      <c r="GL8" s="788"/>
      <c r="GM8" s="788"/>
      <c r="GN8" s="787"/>
      <c r="GO8" s="788"/>
      <c r="GP8" s="788"/>
      <c r="GQ8" s="788"/>
      <c r="GR8" s="787"/>
      <c r="GS8" s="788"/>
      <c r="GT8" s="788"/>
      <c r="GU8" s="788"/>
      <c r="GV8" s="787"/>
      <c r="GW8" s="788"/>
      <c r="GX8" s="788"/>
      <c r="GY8" s="788"/>
      <c r="GZ8" s="787"/>
      <c r="HA8" s="788"/>
      <c r="HB8" s="788"/>
      <c r="HC8" s="788"/>
      <c r="HD8" s="787"/>
      <c r="HE8" s="788"/>
      <c r="HF8" s="788"/>
      <c r="HG8" s="788"/>
      <c r="HH8" s="787"/>
      <c r="HI8" s="788"/>
      <c r="HJ8" s="788"/>
      <c r="HK8" s="788"/>
      <c r="HL8" s="787"/>
      <c r="HM8" s="788"/>
      <c r="HN8" s="788"/>
      <c r="HO8" s="788"/>
      <c r="HP8" s="787"/>
      <c r="HQ8" s="788"/>
      <c r="HR8" s="788"/>
      <c r="HS8" s="788"/>
      <c r="HT8" s="787"/>
      <c r="HU8" s="788"/>
      <c r="HV8" s="788"/>
      <c r="HW8" s="788"/>
      <c r="HX8" s="787"/>
      <c r="HY8" s="788"/>
      <c r="HZ8" s="788"/>
      <c r="IA8" s="788"/>
      <c r="IB8" s="787"/>
      <c r="IC8" s="788"/>
      <c r="ID8" s="788"/>
      <c r="IE8" s="788"/>
      <c r="IF8" s="787"/>
      <c r="IG8" s="788"/>
      <c r="IH8" s="788"/>
      <c r="II8" s="788"/>
      <c r="IJ8" s="787"/>
      <c r="IK8" s="788"/>
      <c r="IL8" s="788"/>
      <c r="IM8" s="788"/>
      <c r="IN8" s="787"/>
      <c r="IO8" s="788"/>
      <c r="IP8" s="788"/>
      <c r="IQ8" s="788"/>
      <c r="IR8" s="787"/>
      <c r="IS8" s="788"/>
      <c r="IT8" s="788"/>
      <c r="IU8" s="788"/>
      <c r="IV8" s="787"/>
      <c r="IW8" s="788"/>
      <c r="IX8" s="788"/>
      <c r="IY8" s="788"/>
      <c r="IZ8" s="787"/>
      <c r="JA8" s="788"/>
      <c r="JB8" s="788"/>
      <c r="JC8" s="788"/>
      <c r="JD8" s="787"/>
      <c r="JE8" s="788"/>
      <c r="JF8" s="788"/>
      <c r="JG8" s="788"/>
      <c r="JH8" s="787"/>
      <c r="JI8" s="788"/>
      <c r="JJ8" s="788"/>
      <c r="JK8" s="788"/>
      <c r="JL8" s="787"/>
      <c r="JM8" s="788"/>
      <c r="JN8" s="788"/>
      <c r="JO8" s="788"/>
      <c r="JP8" s="787"/>
      <c r="JQ8" s="788"/>
      <c r="JR8" s="788"/>
      <c r="JS8" s="788"/>
      <c r="JT8" s="787"/>
      <c r="JU8" s="788"/>
      <c r="JV8" s="788"/>
      <c r="JW8" s="788"/>
      <c r="JX8" s="787"/>
      <c r="JY8" s="788"/>
      <c r="JZ8" s="788"/>
      <c r="KA8" s="788"/>
      <c r="KB8" s="787"/>
      <c r="KC8" s="788"/>
      <c r="KD8" s="788"/>
      <c r="KE8" s="788"/>
      <c r="KF8" s="787"/>
      <c r="KG8" s="788"/>
      <c r="KH8" s="788"/>
      <c r="KI8" s="788"/>
      <c r="KJ8" s="787"/>
      <c r="KK8" s="788"/>
      <c r="KL8" s="788"/>
      <c r="KM8" s="788"/>
      <c r="KN8" s="787"/>
      <c r="KO8" s="788"/>
      <c r="KP8" s="788"/>
      <c r="KQ8" s="788"/>
      <c r="KR8" s="787"/>
      <c r="KS8" s="788"/>
      <c r="KT8" s="788"/>
      <c r="KU8" s="788"/>
      <c r="KV8" s="787"/>
      <c r="KW8" s="788"/>
      <c r="KX8" s="788"/>
      <c r="KY8" s="788"/>
      <c r="KZ8" s="787"/>
      <c r="LA8" s="788"/>
      <c r="LB8" s="788"/>
      <c r="LC8" s="788"/>
      <c r="LD8" s="787"/>
      <c r="LE8" s="788"/>
      <c r="LF8" s="788"/>
      <c r="LG8" s="788"/>
      <c r="LH8" s="787"/>
      <c r="LI8" s="788"/>
      <c r="LJ8" s="788"/>
      <c r="LK8" s="788"/>
      <c r="LL8" s="787"/>
      <c r="LM8" s="788"/>
      <c r="LN8" s="788"/>
      <c r="LO8" s="788"/>
      <c r="LP8" s="787"/>
      <c r="LQ8" s="788"/>
      <c r="LR8" s="788"/>
      <c r="LS8" s="788"/>
      <c r="LT8" s="787"/>
      <c r="LU8" s="788"/>
      <c r="LV8" s="788"/>
      <c r="LW8" s="788"/>
      <c r="LX8" s="787"/>
      <c r="LY8" s="788"/>
      <c r="LZ8" s="788"/>
      <c r="MA8" s="788"/>
      <c r="MB8" s="787"/>
      <c r="MC8" s="788"/>
      <c r="MD8" s="788"/>
      <c r="ME8" s="788"/>
      <c r="MF8" s="787"/>
      <c r="MG8" s="788"/>
      <c r="MH8" s="788"/>
      <c r="MI8" s="788"/>
      <c r="MJ8" s="787"/>
      <c r="MK8" s="788"/>
      <c r="ML8" s="788"/>
      <c r="MM8" s="788"/>
      <c r="MN8" s="787"/>
      <c r="MO8" s="788"/>
      <c r="MP8" s="788"/>
      <c r="MQ8" s="788"/>
      <c r="MR8" s="787"/>
      <c r="MS8" s="788"/>
      <c r="MT8" s="788"/>
      <c r="MU8" s="788"/>
      <c r="MV8" s="787"/>
      <c r="MW8" s="788"/>
      <c r="MX8" s="788"/>
      <c r="MY8" s="788"/>
      <c r="MZ8" s="787"/>
      <c r="NA8" s="788"/>
      <c r="NB8" s="788"/>
      <c r="NC8" s="788"/>
      <c r="ND8" s="787"/>
      <c r="NE8" s="788"/>
      <c r="NF8" s="788"/>
      <c r="NG8" s="788"/>
      <c r="NH8" s="787"/>
      <c r="NI8" s="788"/>
      <c r="NJ8" s="788"/>
      <c r="NK8" s="788"/>
      <c r="NL8" s="787"/>
      <c r="NM8" s="788"/>
      <c r="NN8" s="788"/>
      <c r="NO8" s="788"/>
      <c r="NP8" s="787"/>
      <c r="NQ8" s="788"/>
      <c r="NR8" s="788"/>
      <c r="NS8" s="788"/>
      <c r="NT8" s="787"/>
      <c r="NU8" s="788"/>
      <c r="NV8" s="788"/>
      <c r="NW8" s="788"/>
      <c r="NX8" s="787"/>
      <c r="NY8" s="788"/>
      <c r="NZ8" s="788"/>
      <c r="OA8" s="788"/>
      <c r="OB8" s="787"/>
      <c r="OC8" s="788"/>
      <c r="OD8" s="788"/>
      <c r="OE8" s="788"/>
      <c r="OF8" s="787"/>
      <c r="OG8" s="788"/>
      <c r="OH8" s="788"/>
      <c r="OI8" s="788"/>
      <c r="OJ8" s="787"/>
      <c r="OK8" s="788"/>
      <c r="OL8" s="788"/>
      <c r="OM8" s="788"/>
      <c r="ON8" s="787"/>
      <c r="OO8" s="788"/>
      <c r="OP8" s="788"/>
      <c r="OQ8" s="788"/>
      <c r="OR8" s="787"/>
      <c r="OS8" s="788"/>
      <c r="OT8" s="788"/>
      <c r="OU8" s="788"/>
      <c r="OV8" s="787"/>
      <c r="OW8" s="788"/>
      <c r="OX8" s="788"/>
      <c r="OY8" s="788"/>
      <c r="OZ8" s="787"/>
      <c r="PA8" s="788"/>
      <c r="PB8" s="788"/>
      <c r="PC8" s="788"/>
      <c r="PD8" s="787"/>
      <c r="PE8" s="788"/>
      <c r="PF8" s="788"/>
      <c r="PG8" s="788"/>
      <c r="PH8" s="787"/>
      <c r="PI8" s="788"/>
      <c r="PJ8" s="788"/>
      <c r="PK8" s="788"/>
      <c r="PL8" s="787"/>
      <c r="PM8" s="788"/>
      <c r="PN8" s="788"/>
      <c r="PO8" s="788"/>
      <c r="PP8" s="787"/>
      <c r="PQ8" s="788"/>
      <c r="PR8" s="788"/>
      <c r="PS8" s="788"/>
      <c r="PT8" s="787"/>
      <c r="PU8" s="788"/>
      <c r="PV8" s="788"/>
      <c r="PW8" s="788"/>
      <c r="PX8" s="787"/>
      <c r="PY8" s="788"/>
      <c r="PZ8" s="788"/>
      <c r="QA8" s="788"/>
      <c r="QB8" s="787"/>
      <c r="QC8" s="788"/>
      <c r="QD8" s="788"/>
      <c r="QE8" s="788"/>
      <c r="QF8" s="787"/>
      <c r="QG8" s="788"/>
      <c r="QH8" s="788"/>
      <c r="QI8" s="788"/>
      <c r="QJ8" s="787"/>
      <c r="QK8" s="788"/>
      <c r="QL8" s="788"/>
      <c r="QM8" s="788"/>
      <c r="QN8" s="787"/>
      <c r="QO8" s="788"/>
      <c r="QP8" s="788"/>
      <c r="QQ8" s="788"/>
      <c r="QR8" s="787"/>
      <c r="QS8" s="788"/>
      <c r="QT8" s="788"/>
      <c r="QU8" s="788"/>
      <c r="QV8" s="787"/>
      <c r="QW8" s="788"/>
      <c r="QX8" s="788"/>
      <c r="QY8" s="788"/>
      <c r="QZ8" s="787"/>
      <c r="RA8" s="788"/>
      <c r="RB8" s="788"/>
      <c r="RC8" s="788"/>
      <c r="RD8" s="787"/>
      <c r="RE8" s="788"/>
      <c r="RF8" s="788"/>
      <c r="RG8" s="788"/>
      <c r="RH8" s="787"/>
      <c r="RI8" s="788"/>
      <c r="RJ8" s="788"/>
      <c r="RK8" s="788"/>
      <c r="RL8" s="787"/>
      <c r="RM8" s="788"/>
      <c r="RN8" s="788"/>
      <c r="RO8" s="788"/>
      <c r="RP8" s="787"/>
      <c r="RQ8" s="788"/>
      <c r="RR8" s="788"/>
      <c r="RS8" s="788"/>
      <c r="RT8" s="787"/>
      <c r="RU8" s="788"/>
      <c r="RV8" s="788"/>
      <c r="RW8" s="788"/>
      <c r="RX8" s="787"/>
      <c r="RY8" s="788"/>
      <c r="RZ8" s="788"/>
      <c r="SA8" s="788"/>
      <c r="SB8" s="787"/>
      <c r="SC8" s="788"/>
      <c r="SD8" s="788"/>
      <c r="SE8" s="788"/>
      <c r="SF8" s="787"/>
      <c r="SG8" s="788"/>
      <c r="SH8" s="788"/>
      <c r="SI8" s="788"/>
      <c r="SJ8" s="787"/>
      <c r="SK8" s="788"/>
      <c r="SL8" s="788"/>
      <c r="SM8" s="788"/>
      <c r="SN8" s="787"/>
      <c r="SO8" s="788"/>
      <c r="SP8" s="788"/>
      <c r="SQ8" s="788"/>
      <c r="SR8" s="787"/>
      <c r="SS8" s="788"/>
      <c r="ST8" s="788"/>
      <c r="SU8" s="788"/>
      <c r="SV8" s="787"/>
      <c r="SW8" s="788"/>
      <c r="SX8" s="788"/>
      <c r="SY8" s="788"/>
      <c r="SZ8" s="787"/>
      <c r="TA8" s="788"/>
      <c r="TB8" s="788"/>
      <c r="TC8" s="788"/>
      <c r="TD8" s="787"/>
      <c r="TE8" s="788"/>
      <c r="TF8" s="788"/>
      <c r="TG8" s="788"/>
      <c r="TH8" s="787"/>
      <c r="TI8" s="788"/>
      <c r="TJ8" s="788"/>
      <c r="TK8" s="788"/>
      <c r="TL8" s="787"/>
      <c r="TM8" s="788"/>
      <c r="TN8" s="788"/>
      <c r="TO8" s="788"/>
      <c r="TP8" s="787"/>
      <c r="TQ8" s="788"/>
      <c r="TR8" s="788"/>
      <c r="TS8" s="788"/>
      <c r="TT8" s="787"/>
      <c r="TU8" s="788"/>
      <c r="TV8" s="788"/>
      <c r="TW8" s="788"/>
      <c r="TX8" s="787"/>
      <c r="TY8" s="788"/>
      <c r="TZ8" s="788"/>
      <c r="UA8" s="788"/>
      <c r="UB8" s="787"/>
      <c r="UC8" s="788"/>
      <c r="UD8" s="788"/>
      <c r="UE8" s="788"/>
      <c r="UF8" s="787"/>
      <c r="UG8" s="788"/>
      <c r="UH8" s="788"/>
      <c r="UI8" s="788"/>
      <c r="UJ8" s="787"/>
      <c r="UK8" s="788"/>
      <c r="UL8" s="788"/>
      <c r="UM8" s="788"/>
      <c r="UN8" s="787"/>
      <c r="UO8" s="788"/>
      <c r="UP8" s="788"/>
      <c r="UQ8" s="788"/>
      <c r="UR8" s="787"/>
      <c r="US8" s="788"/>
      <c r="UT8" s="788"/>
      <c r="UU8" s="788"/>
      <c r="UV8" s="787"/>
      <c r="UW8" s="788"/>
      <c r="UX8" s="788"/>
      <c r="UY8" s="788"/>
      <c r="UZ8" s="787"/>
      <c r="VA8" s="788"/>
      <c r="VB8" s="788"/>
      <c r="VC8" s="788"/>
      <c r="VD8" s="787"/>
      <c r="VE8" s="788"/>
      <c r="VF8" s="788"/>
      <c r="VG8" s="788"/>
      <c r="VH8" s="787"/>
      <c r="VI8" s="788"/>
      <c r="VJ8" s="788"/>
      <c r="VK8" s="788"/>
      <c r="VL8" s="787"/>
      <c r="VM8" s="788"/>
      <c r="VN8" s="788"/>
      <c r="VO8" s="788"/>
      <c r="VP8" s="787"/>
      <c r="VQ8" s="788"/>
      <c r="VR8" s="788"/>
      <c r="VS8" s="788"/>
      <c r="VT8" s="787"/>
      <c r="VU8" s="788"/>
      <c r="VV8" s="788"/>
      <c r="VW8" s="788"/>
      <c r="VX8" s="787"/>
      <c r="VY8" s="788"/>
      <c r="VZ8" s="788"/>
      <c r="WA8" s="788"/>
      <c r="WB8" s="787"/>
      <c r="WC8" s="788"/>
      <c r="WD8" s="788"/>
      <c r="WE8" s="788"/>
      <c r="WF8" s="787"/>
      <c r="WG8" s="788"/>
      <c r="WH8" s="788"/>
      <c r="WI8" s="788"/>
      <c r="WJ8" s="787"/>
      <c r="WK8" s="788"/>
      <c r="WL8" s="788"/>
      <c r="WM8" s="788"/>
      <c r="WN8" s="787"/>
      <c r="WO8" s="788"/>
      <c r="WP8" s="788"/>
      <c r="WQ8" s="788"/>
      <c r="WR8" s="787"/>
      <c r="WS8" s="788"/>
      <c r="WT8" s="788"/>
      <c r="WU8" s="788"/>
      <c r="WV8" s="787"/>
      <c r="WW8" s="788"/>
      <c r="WX8" s="788"/>
      <c r="WY8" s="788"/>
      <c r="WZ8" s="787"/>
      <c r="XA8" s="788"/>
      <c r="XB8" s="788"/>
      <c r="XC8" s="788"/>
      <c r="XD8" s="787"/>
      <c r="XE8" s="788"/>
      <c r="XF8" s="788"/>
      <c r="XG8" s="788"/>
      <c r="XH8" s="787"/>
      <c r="XI8" s="788"/>
      <c r="XJ8" s="788"/>
      <c r="XK8" s="788"/>
      <c r="XL8" s="787"/>
      <c r="XM8" s="788"/>
      <c r="XN8" s="788"/>
      <c r="XO8" s="788"/>
      <c r="XP8" s="787"/>
      <c r="XQ8" s="788"/>
      <c r="XR8" s="788"/>
      <c r="XS8" s="788"/>
      <c r="XT8" s="787"/>
      <c r="XU8" s="788"/>
      <c r="XV8" s="788"/>
      <c r="XW8" s="788"/>
      <c r="XX8" s="787"/>
      <c r="XY8" s="788"/>
      <c r="XZ8" s="788"/>
      <c r="YA8" s="788"/>
      <c r="YB8" s="787"/>
      <c r="YC8" s="788"/>
      <c r="YD8" s="788"/>
      <c r="YE8" s="788"/>
      <c r="YF8" s="787"/>
      <c r="YG8" s="788"/>
      <c r="YH8" s="788"/>
      <c r="YI8" s="788"/>
      <c r="YJ8" s="787"/>
      <c r="YK8" s="788"/>
      <c r="YL8" s="788"/>
      <c r="YM8" s="788"/>
      <c r="YN8" s="787"/>
      <c r="YO8" s="788"/>
      <c r="YP8" s="788"/>
      <c r="YQ8" s="788"/>
      <c r="YR8" s="787"/>
      <c r="YS8" s="788"/>
      <c r="YT8" s="788"/>
      <c r="YU8" s="788"/>
      <c r="YV8" s="787"/>
      <c r="YW8" s="788"/>
      <c r="YX8" s="788"/>
      <c r="YY8" s="788"/>
      <c r="YZ8" s="787"/>
      <c r="ZA8" s="788"/>
      <c r="ZB8" s="788"/>
      <c r="ZC8" s="788"/>
      <c r="ZD8" s="787"/>
      <c r="ZE8" s="788"/>
      <c r="ZF8" s="788"/>
      <c r="ZG8" s="788"/>
      <c r="ZH8" s="787"/>
      <c r="ZI8" s="788"/>
      <c r="ZJ8" s="788"/>
      <c r="ZK8" s="788"/>
      <c r="ZL8" s="787"/>
      <c r="ZM8" s="788"/>
      <c r="ZN8" s="788"/>
      <c r="ZO8" s="788"/>
      <c r="ZP8" s="787"/>
      <c r="ZQ8" s="788"/>
      <c r="ZR8" s="788"/>
      <c r="ZS8" s="788"/>
      <c r="ZT8" s="787"/>
      <c r="ZU8" s="788"/>
      <c r="ZV8" s="788"/>
      <c r="ZW8" s="788"/>
      <c r="ZX8" s="787"/>
      <c r="ZY8" s="788"/>
      <c r="ZZ8" s="788"/>
      <c r="AAA8" s="788"/>
      <c r="AAB8" s="787"/>
      <c r="AAC8" s="788"/>
      <c r="AAD8" s="788"/>
      <c r="AAE8" s="788"/>
      <c r="AAF8" s="787"/>
      <c r="AAG8" s="788"/>
      <c r="AAH8" s="788"/>
      <c r="AAI8" s="788"/>
      <c r="AAJ8" s="787"/>
      <c r="AAK8" s="788"/>
      <c r="AAL8" s="788"/>
      <c r="AAM8" s="788"/>
      <c r="AAN8" s="787"/>
      <c r="AAO8" s="788"/>
      <c r="AAP8" s="788"/>
      <c r="AAQ8" s="788"/>
      <c r="AAR8" s="787"/>
      <c r="AAS8" s="788"/>
      <c r="AAT8" s="788"/>
      <c r="AAU8" s="788"/>
      <c r="AAV8" s="787"/>
      <c r="AAW8" s="788"/>
      <c r="AAX8" s="788"/>
      <c r="AAY8" s="788"/>
      <c r="AAZ8" s="787"/>
      <c r="ABA8" s="788"/>
      <c r="ABB8" s="788"/>
      <c r="ABC8" s="788"/>
      <c r="ABD8" s="787"/>
      <c r="ABE8" s="788"/>
      <c r="ABF8" s="788"/>
      <c r="ABG8" s="788"/>
      <c r="ABH8" s="787"/>
      <c r="ABI8" s="788"/>
      <c r="ABJ8" s="788"/>
      <c r="ABK8" s="788"/>
      <c r="ABL8" s="787"/>
      <c r="ABM8" s="788"/>
      <c r="ABN8" s="788"/>
      <c r="ABO8" s="788"/>
      <c r="ABP8" s="787"/>
      <c r="ABQ8" s="788"/>
      <c r="ABR8" s="788"/>
      <c r="ABS8" s="788"/>
      <c r="ABT8" s="787"/>
      <c r="ABU8" s="788"/>
      <c r="ABV8" s="788"/>
      <c r="ABW8" s="788"/>
      <c r="ABX8" s="787"/>
      <c r="ABY8" s="788"/>
      <c r="ABZ8" s="788"/>
      <c r="ACA8" s="788"/>
      <c r="ACB8" s="787"/>
      <c r="ACC8" s="788"/>
      <c r="ACD8" s="788"/>
      <c r="ACE8" s="788"/>
      <c r="ACF8" s="787"/>
      <c r="ACG8" s="788"/>
      <c r="ACH8" s="788"/>
      <c r="ACI8" s="788"/>
      <c r="ACJ8" s="787"/>
      <c r="ACK8" s="788"/>
      <c r="ACL8" s="788"/>
      <c r="ACM8" s="788"/>
      <c r="ACN8" s="787"/>
      <c r="ACO8" s="788"/>
      <c r="ACP8" s="788"/>
      <c r="ACQ8" s="788"/>
      <c r="ACR8" s="787"/>
      <c r="ACS8" s="788"/>
      <c r="ACT8" s="788"/>
      <c r="ACU8" s="788"/>
      <c r="ACV8" s="787"/>
      <c r="ACW8" s="788"/>
      <c r="ACX8" s="788"/>
      <c r="ACY8" s="788"/>
      <c r="ACZ8" s="787"/>
      <c r="ADA8" s="788"/>
      <c r="ADB8" s="788"/>
      <c r="ADC8" s="788"/>
      <c r="ADD8" s="787"/>
      <c r="ADE8" s="788"/>
      <c r="ADF8" s="788"/>
      <c r="ADG8" s="788"/>
      <c r="ADH8" s="787"/>
      <c r="ADI8" s="788"/>
      <c r="ADJ8" s="788"/>
      <c r="ADK8" s="788"/>
      <c r="ADL8" s="787"/>
      <c r="ADM8" s="788"/>
      <c r="ADN8" s="788"/>
      <c r="ADO8" s="788"/>
      <c r="ADP8" s="787"/>
      <c r="ADQ8" s="788"/>
      <c r="ADR8" s="788"/>
      <c r="ADS8" s="788"/>
      <c r="ADT8" s="787"/>
      <c r="ADU8" s="788"/>
      <c r="ADV8" s="788"/>
      <c r="ADW8" s="788"/>
      <c r="ADX8" s="787"/>
      <c r="ADY8" s="788"/>
      <c r="ADZ8" s="788"/>
      <c r="AEA8" s="788"/>
      <c r="AEB8" s="787"/>
      <c r="AEC8" s="788"/>
      <c r="AED8" s="788"/>
      <c r="AEE8" s="788"/>
      <c r="AEF8" s="787"/>
      <c r="AEG8" s="788"/>
      <c r="AEH8" s="788"/>
      <c r="AEI8" s="788"/>
      <c r="AEJ8" s="787"/>
      <c r="AEK8" s="788"/>
      <c r="AEL8" s="788"/>
      <c r="AEM8" s="788"/>
      <c r="AEN8" s="787"/>
      <c r="AEO8" s="788"/>
      <c r="AEP8" s="788"/>
      <c r="AEQ8" s="788"/>
      <c r="AER8" s="787"/>
      <c r="AES8" s="788"/>
      <c r="AET8" s="788"/>
      <c r="AEU8" s="788"/>
      <c r="AEV8" s="787"/>
      <c r="AEW8" s="788"/>
      <c r="AEX8" s="788"/>
      <c r="AEY8" s="788"/>
      <c r="AEZ8" s="787"/>
      <c r="AFA8" s="788"/>
      <c r="AFB8" s="788"/>
      <c r="AFC8" s="788"/>
      <c r="AFD8" s="787"/>
      <c r="AFE8" s="788"/>
      <c r="AFF8" s="788"/>
      <c r="AFG8" s="788"/>
      <c r="AFH8" s="787"/>
      <c r="AFI8" s="788"/>
      <c r="AFJ8" s="788"/>
      <c r="AFK8" s="788"/>
      <c r="AFL8" s="787"/>
      <c r="AFM8" s="788"/>
      <c r="AFN8" s="788"/>
      <c r="AFO8" s="788"/>
      <c r="AFP8" s="787"/>
      <c r="AFQ8" s="788"/>
      <c r="AFR8" s="788"/>
      <c r="AFS8" s="788"/>
      <c r="AFT8" s="787"/>
      <c r="AFU8" s="788"/>
      <c r="AFV8" s="788"/>
      <c r="AFW8" s="788"/>
      <c r="AFX8" s="787"/>
      <c r="AFY8" s="788"/>
      <c r="AFZ8" s="788"/>
      <c r="AGA8" s="788"/>
      <c r="AGB8" s="787"/>
      <c r="AGC8" s="788"/>
      <c r="AGD8" s="788"/>
      <c r="AGE8" s="788"/>
      <c r="AGF8" s="787"/>
      <c r="AGG8" s="788"/>
      <c r="AGH8" s="788"/>
      <c r="AGI8" s="788"/>
      <c r="AGJ8" s="787"/>
      <c r="AGK8" s="788"/>
      <c r="AGL8" s="788"/>
      <c r="AGM8" s="788"/>
      <c r="AGN8" s="787"/>
      <c r="AGO8" s="788"/>
      <c r="AGP8" s="788"/>
      <c r="AGQ8" s="788"/>
      <c r="AGR8" s="787"/>
      <c r="AGS8" s="788"/>
      <c r="AGT8" s="788"/>
      <c r="AGU8" s="788"/>
      <c r="AGV8" s="787"/>
      <c r="AGW8" s="788"/>
      <c r="AGX8" s="788"/>
      <c r="AGY8" s="788"/>
      <c r="AGZ8" s="787"/>
      <c r="AHA8" s="788"/>
      <c r="AHB8" s="788"/>
      <c r="AHC8" s="788"/>
      <c r="AHD8" s="787"/>
      <c r="AHE8" s="788"/>
      <c r="AHF8" s="788"/>
      <c r="AHG8" s="788"/>
      <c r="AHH8" s="787"/>
      <c r="AHI8" s="788"/>
      <c r="AHJ8" s="788"/>
      <c r="AHK8" s="788"/>
      <c r="AHL8" s="787"/>
      <c r="AHM8" s="788"/>
      <c r="AHN8" s="788"/>
      <c r="AHO8" s="788"/>
      <c r="AHP8" s="787"/>
      <c r="AHQ8" s="788"/>
      <c r="AHR8" s="788"/>
      <c r="AHS8" s="788"/>
      <c r="AHT8" s="787"/>
      <c r="AHU8" s="788"/>
      <c r="AHV8" s="788"/>
      <c r="AHW8" s="788"/>
      <c r="AHX8" s="787"/>
      <c r="AHY8" s="788"/>
      <c r="AHZ8" s="788"/>
      <c r="AIA8" s="788"/>
      <c r="AIB8" s="787"/>
      <c r="AIC8" s="788"/>
      <c r="AID8" s="788"/>
      <c r="AIE8" s="788"/>
      <c r="AIF8" s="787"/>
      <c r="AIG8" s="788"/>
      <c r="AIH8" s="788"/>
      <c r="AII8" s="788"/>
      <c r="AIJ8" s="787"/>
      <c r="AIK8" s="788"/>
      <c r="AIL8" s="788"/>
      <c r="AIM8" s="788"/>
      <c r="AIN8" s="787"/>
      <c r="AIO8" s="788"/>
      <c r="AIP8" s="788"/>
      <c r="AIQ8" s="788"/>
      <c r="AIR8" s="787"/>
      <c r="AIS8" s="788"/>
      <c r="AIT8" s="788"/>
      <c r="AIU8" s="788"/>
      <c r="AIV8" s="787"/>
      <c r="AIW8" s="788"/>
      <c r="AIX8" s="788"/>
      <c r="AIY8" s="788"/>
      <c r="AIZ8" s="787"/>
      <c r="AJA8" s="788"/>
      <c r="AJB8" s="788"/>
      <c r="AJC8" s="788"/>
      <c r="AJD8" s="787"/>
      <c r="AJE8" s="788"/>
      <c r="AJF8" s="788"/>
      <c r="AJG8" s="788"/>
      <c r="AJH8" s="787"/>
      <c r="AJI8" s="788"/>
      <c r="AJJ8" s="788"/>
      <c r="AJK8" s="788"/>
      <c r="AJL8" s="787"/>
      <c r="AJM8" s="788"/>
      <c r="AJN8" s="788"/>
      <c r="AJO8" s="788"/>
      <c r="AJP8" s="787"/>
      <c r="AJQ8" s="788"/>
      <c r="AJR8" s="788"/>
      <c r="AJS8" s="788"/>
      <c r="AJT8" s="787"/>
      <c r="AJU8" s="788"/>
      <c r="AJV8" s="788"/>
      <c r="AJW8" s="788"/>
      <c r="AJX8" s="787"/>
      <c r="AJY8" s="788"/>
      <c r="AJZ8" s="788"/>
      <c r="AKA8" s="788"/>
      <c r="AKB8" s="787"/>
      <c r="AKC8" s="788"/>
      <c r="AKD8" s="788"/>
      <c r="AKE8" s="788"/>
      <c r="AKF8" s="787"/>
      <c r="AKG8" s="788"/>
      <c r="AKH8" s="788"/>
      <c r="AKI8" s="788"/>
      <c r="AKJ8" s="787"/>
      <c r="AKK8" s="788"/>
      <c r="AKL8" s="788"/>
      <c r="AKM8" s="788"/>
      <c r="AKN8" s="787"/>
      <c r="AKO8" s="788"/>
      <c r="AKP8" s="788"/>
      <c r="AKQ8" s="788"/>
      <c r="AKR8" s="787"/>
      <c r="AKS8" s="788"/>
      <c r="AKT8" s="788"/>
      <c r="AKU8" s="788"/>
      <c r="AKV8" s="787"/>
      <c r="AKW8" s="788"/>
      <c r="AKX8" s="788"/>
      <c r="AKY8" s="788"/>
      <c r="AKZ8" s="787"/>
      <c r="ALA8" s="788"/>
      <c r="ALB8" s="788"/>
      <c r="ALC8" s="788"/>
      <c r="ALD8" s="787"/>
      <c r="ALE8" s="788"/>
      <c r="ALF8" s="788"/>
      <c r="ALG8" s="788"/>
      <c r="ALH8" s="787"/>
      <c r="ALI8" s="788"/>
      <c r="ALJ8" s="788"/>
      <c r="ALK8" s="788"/>
      <c r="ALL8" s="787"/>
      <c r="ALM8" s="788"/>
      <c r="ALN8" s="788"/>
      <c r="ALO8" s="788"/>
      <c r="ALP8" s="787"/>
      <c r="ALQ8" s="788"/>
      <c r="ALR8" s="788"/>
      <c r="ALS8" s="788"/>
      <c r="ALT8" s="787"/>
      <c r="ALU8" s="788"/>
      <c r="ALV8" s="788"/>
      <c r="ALW8" s="788"/>
      <c r="ALX8" s="787"/>
      <c r="ALY8" s="788"/>
      <c r="ALZ8" s="788"/>
      <c r="AMA8" s="788"/>
      <c r="AMB8" s="787"/>
      <c r="AMC8" s="788"/>
      <c r="AMD8" s="788"/>
      <c r="AME8" s="788"/>
      <c r="AMF8" s="787"/>
      <c r="AMG8" s="788"/>
      <c r="AMH8" s="788"/>
      <c r="AMI8" s="788"/>
      <c r="AMJ8" s="787"/>
      <c r="AMK8" s="788"/>
      <c r="AML8" s="788"/>
      <c r="AMM8" s="788"/>
      <c r="AMN8" s="787"/>
      <c r="AMO8" s="788"/>
      <c r="AMP8" s="788"/>
      <c r="AMQ8" s="788"/>
      <c r="AMR8" s="787"/>
      <c r="AMS8" s="788"/>
      <c r="AMT8" s="788"/>
      <c r="AMU8" s="788"/>
      <c r="AMV8" s="787"/>
      <c r="AMW8" s="788"/>
      <c r="AMX8" s="788"/>
      <c r="AMY8" s="788"/>
      <c r="AMZ8" s="787"/>
      <c r="ANA8" s="788"/>
      <c r="ANB8" s="788"/>
      <c r="ANC8" s="788"/>
      <c r="AND8" s="787"/>
      <c r="ANE8" s="788"/>
      <c r="ANF8" s="788"/>
      <c r="ANG8" s="788"/>
      <c r="ANH8" s="787"/>
      <c r="ANI8" s="788"/>
      <c r="ANJ8" s="788"/>
      <c r="ANK8" s="788"/>
      <c r="ANL8" s="787"/>
      <c r="ANM8" s="788"/>
      <c r="ANN8" s="788"/>
      <c r="ANO8" s="788"/>
      <c r="ANP8" s="787"/>
      <c r="ANQ8" s="788"/>
      <c r="ANR8" s="788"/>
      <c r="ANS8" s="788"/>
      <c r="ANT8" s="787"/>
      <c r="ANU8" s="788"/>
      <c r="ANV8" s="788"/>
      <c r="ANW8" s="788"/>
      <c r="ANX8" s="787"/>
      <c r="ANY8" s="788"/>
      <c r="ANZ8" s="788"/>
      <c r="AOA8" s="788"/>
      <c r="AOB8" s="787"/>
      <c r="AOC8" s="788"/>
      <c r="AOD8" s="788"/>
      <c r="AOE8" s="788"/>
      <c r="AOF8" s="787"/>
      <c r="AOG8" s="788"/>
      <c r="AOH8" s="788"/>
      <c r="AOI8" s="788"/>
      <c r="AOJ8" s="787"/>
      <c r="AOK8" s="788"/>
      <c r="AOL8" s="788"/>
      <c r="AOM8" s="788"/>
      <c r="AON8" s="787"/>
      <c r="AOO8" s="788"/>
      <c r="AOP8" s="788"/>
      <c r="AOQ8" s="788"/>
      <c r="AOR8" s="787"/>
      <c r="AOS8" s="788"/>
      <c r="AOT8" s="788"/>
      <c r="AOU8" s="788"/>
      <c r="AOV8" s="787"/>
      <c r="AOW8" s="788"/>
      <c r="AOX8" s="788"/>
      <c r="AOY8" s="788"/>
      <c r="AOZ8" s="787"/>
      <c r="APA8" s="788"/>
      <c r="APB8" s="788"/>
      <c r="APC8" s="788"/>
      <c r="APD8" s="787"/>
      <c r="APE8" s="788"/>
      <c r="APF8" s="788"/>
      <c r="APG8" s="788"/>
      <c r="APH8" s="787"/>
      <c r="API8" s="788"/>
      <c r="APJ8" s="788"/>
      <c r="APK8" s="788"/>
      <c r="APL8" s="787"/>
      <c r="APM8" s="788"/>
      <c r="APN8" s="788"/>
      <c r="APO8" s="788"/>
      <c r="APP8" s="787"/>
      <c r="APQ8" s="788"/>
      <c r="APR8" s="788"/>
      <c r="APS8" s="788"/>
      <c r="APT8" s="787"/>
      <c r="APU8" s="788"/>
      <c r="APV8" s="788"/>
      <c r="APW8" s="788"/>
      <c r="APX8" s="787"/>
      <c r="APY8" s="788"/>
      <c r="APZ8" s="788"/>
      <c r="AQA8" s="788"/>
      <c r="AQB8" s="787"/>
      <c r="AQC8" s="788"/>
      <c r="AQD8" s="788"/>
      <c r="AQE8" s="788"/>
      <c r="AQF8" s="787"/>
      <c r="AQG8" s="788"/>
      <c r="AQH8" s="788"/>
      <c r="AQI8" s="788"/>
      <c r="AQJ8" s="787"/>
      <c r="AQK8" s="788"/>
      <c r="AQL8" s="788"/>
      <c r="AQM8" s="788"/>
      <c r="AQN8" s="787"/>
      <c r="AQO8" s="788"/>
      <c r="AQP8" s="788"/>
      <c r="AQQ8" s="788"/>
      <c r="AQR8" s="787"/>
      <c r="AQS8" s="788"/>
      <c r="AQT8" s="788"/>
      <c r="AQU8" s="788"/>
      <c r="AQV8" s="787"/>
      <c r="AQW8" s="788"/>
      <c r="AQX8" s="788"/>
      <c r="AQY8" s="788"/>
      <c r="AQZ8" s="787"/>
      <c r="ARA8" s="788"/>
      <c r="ARB8" s="788"/>
      <c r="ARC8" s="788"/>
      <c r="ARD8" s="787"/>
      <c r="ARE8" s="788"/>
      <c r="ARF8" s="788"/>
      <c r="ARG8" s="788"/>
      <c r="ARH8" s="787"/>
      <c r="ARI8" s="788"/>
      <c r="ARJ8" s="788"/>
      <c r="ARK8" s="788"/>
      <c r="ARL8" s="787"/>
      <c r="ARM8" s="788"/>
      <c r="ARN8" s="788"/>
      <c r="ARO8" s="788"/>
      <c r="ARP8" s="787"/>
      <c r="ARQ8" s="788"/>
      <c r="ARR8" s="788"/>
      <c r="ARS8" s="788"/>
      <c r="ART8" s="787"/>
      <c r="ARU8" s="788"/>
      <c r="ARV8" s="788"/>
      <c r="ARW8" s="788"/>
      <c r="ARX8" s="787"/>
      <c r="ARY8" s="788"/>
      <c r="ARZ8" s="788"/>
      <c r="ASA8" s="788"/>
      <c r="ASB8" s="787"/>
      <c r="ASC8" s="788"/>
      <c r="ASD8" s="788"/>
      <c r="ASE8" s="788"/>
      <c r="ASF8" s="787"/>
      <c r="ASG8" s="788"/>
      <c r="ASH8" s="788"/>
      <c r="ASI8" s="788"/>
      <c r="ASJ8" s="787"/>
      <c r="ASK8" s="788"/>
      <c r="ASL8" s="788"/>
      <c r="ASM8" s="788"/>
      <c r="ASN8" s="787"/>
      <c r="ASO8" s="788"/>
      <c r="ASP8" s="788"/>
      <c r="ASQ8" s="788"/>
      <c r="ASR8" s="787"/>
      <c r="ASS8" s="788"/>
      <c r="AST8" s="788"/>
      <c r="ASU8" s="788"/>
      <c r="ASV8" s="787"/>
      <c r="ASW8" s="788"/>
      <c r="ASX8" s="788"/>
      <c r="ASY8" s="788"/>
      <c r="ASZ8" s="787"/>
      <c r="ATA8" s="788"/>
      <c r="ATB8" s="788"/>
      <c r="ATC8" s="788"/>
      <c r="ATD8" s="787"/>
      <c r="ATE8" s="788"/>
      <c r="ATF8" s="788"/>
      <c r="ATG8" s="788"/>
      <c r="ATH8" s="787"/>
      <c r="ATI8" s="788"/>
      <c r="ATJ8" s="788"/>
      <c r="ATK8" s="788"/>
      <c r="ATL8" s="787"/>
      <c r="ATM8" s="788"/>
      <c r="ATN8" s="788"/>
      <c r="ATO8" s="788"/>
      <c r="ATP8" s="787"/>
      <c r="ATQ8" s="788"/>
      <c r="ATR8" s="788"/>
      <c r="ATS8" s="788"/>
      <c r="ATT8" s="787"/>
      <c r="ATU8" s="788"/>
      <c r="ATV8" s="788"/>
      <c r="ATW8" s="788"/>
      <c r="ATX8" s="787"/>
      <c r="ATY8" s="788"/>
      <c r="ATZ8" s="788"/>
      <c r="AUA8" s="788"/>
      <c r="AUB8" s="787"/>
      <c r="AUC8" s="788"/>
      <c r="AUD8" s="788"/>
      <c r="AUE8" s="788"/>
      <c r="AUF8" s="787"/>
      <c r="AUG8" s="788"/>
      <c r="AUH8" s="788"/>
      <c r="AUI8" s="788"/>
      <c r="AUJ8" s="787"/>
      <c r="AUK8" s="788"/>
      <c r="AUL8" s="788"/>
      <c r="AUM8" s="788"/>
      <c r="AUN8" s="787"/>
      <c r="AUO8" s="788"/>
      <c r="AUP8" s="788"/>
      <c r="AUQ8" s="788"/>
      <c r="AUR8" s="787"/>
      <c r="AUS8" s="788"/>
      <c r="AUT8" s="788"/>
      <c r="AUU8" s="788"/>
      <c r="AUV8" s="787"/>
      <c r="AUW8" s="788"/>
      <c r="AUX8" s="788"/>
      <c r="AUY8" s="788"/>
      <c r="AUZ8" s="787"/>
      <c r="AVA8" s="788"/>
      <c r="AVB8" s="788"/>
      <c r="AVC8" s="788"/>
      <c r="AVD8" s="787"/>
      <c r="AVE8" s="788"/>
      <c r="AVF8" s="788"/>
      <c r="AVG8" s="788"/>
      <c r="AVH8" s="787"/>
      <c r="AVI8" s="788"/>
      <c r="AVJ8" s="788"/>
      <c r="AVK8" s="788"/>
      <c r="AVL8" s="787"/>
      <c r="AVM8" s="788"/>
      <c r="AVN8" s="788"/>
      <c r="AVO8" s="788"/>
      <c r="AVP8" s="787"/>
      <c r="AVQ8" s="788"/>
      <c r="AVR8" s="788"/>
      <c r="AVS8" s="788"/>
      <c r="AVT8" s="787"/>
      <c r="AVU8" s="788"/>
      <c r="AVV8" s="788"/>
      <c r="AVW8" s="788"/>
      <c r="AVX8" s="787"/>
      <c r="AVY8" s="788"/>
      <c r="AVZ8" s="788"/>
      <c r="AWA8" s="788"/>
      <c r="AWB8" s="787"/>
      <c r="AWC8" s="788"/>
      <c r="AWD8" s="788"/>
      <c r="AWE8" s="788"/>
      <c r="AWF8" s="787"/>
      <c r="AWG8" s="788"/>
      <c r="AWH8" s="788"/>
      <c r="AWI8" s="788"/>
      <c r="AWJ8" s="787"/>
      <c r="AWK8" s="788"/>
      <c r="AWL8" s="788"/>
      <c r="AWM8" s="788"/>
      <c r="AWN8" s="787"/>
      <c r="AWO8" s="788"/>
      <c r="AWP8" s="788"/>
      <c r="AWQ8" s="788"/>
      <c r="AWR8" s="787"/>
      <c r="AWS8" s="788"/>
      <c r="AWT8" s="788"/>
      <c r="AWU8" s="788"/>
      <c r="AWV8" s="787"/>
      <c r="AWW8" s="788"/>
      <c r="AWX8" s="788"/>
      <c r="AWY8" s="788"/>
      <c r="AWZ8" s="787"/>
      <c r="AXA8" s="788"/>
      <c r="AXB8" s="788"/>
      <c r="AXC8" s="788"/>
      <c r="AXD8" s="787"/>
      <c r="AXE8" s="788"/>
      <c r="AXF8" s="788"/>
      <c r="AXG8" s="788"/>
      <c r="AXH8" s="787"/>
      <c r="AXI8" s="788"/>
      <c r="AXJ8" s="788"/>
      <c r="AXK8" s="788"/>
      <c r="AXL8" s="787"/>
      <c r="AXM8" s="788"/>
      <c r="AXN8" s="788"/>
      <c r="AXO8" s="788"/>
      <c r="AXP8" s="787"/>
      <c r="AXQ8" s="788"/>
      <c r="AXR8" s="788"/>
      <c r="AXS8" s="788"/>
      <c r="AXT8" s="787"/>
      <c r="AXU8" s="788"/>
      <c r="AXV8" s="788"/>
      <c r="AXW8" s="788"/>
      <c r="AXX8" s="787"/>
      <c r="AXY8" s="788"/>
      <c r="AXZ8" s="788"/>
      <c r="AYA8" s="788"/>
      <c r="AYB8" s="787"/>
      <c r="AYC8" s="788"/>
      <c r="AYD8" s="788"/>
      <c r="AYE8" s="788"/>
      <c r="AYF8" s="787"/>
      <c r="AYG8" s="788"/>
      <c r="AYH8" s="788"/>
      <c r="AYI8" s="788"/>
      <c r="AYJ8" s="787"/>
      <c r="AYK8" s="788"/>
      <c r="AYL8" s="788"/>
      <c r="AYM8" s="788"/>
      <c r="AYN8" s="787"/>
      <c r="AYO8" s="788"/>
      <c r="AYP8" s="788"/>
      <c r="AYQ8" s="788"/>
      <c r="AYR8" s="787"/>
      <c r="AYS8" s="788"/>
      <c r="AYT8" s="788"/>
      <c r="AYU8" s="788"/>
      <c r="AYV8" s="787"/>
      <c r="AYW8" s="788"/>
      <c r="AYX8" s="788"/>
      <c r="AYY8" s="788"/>
      <c r="AYZ8" s="787"/>
      <c r="AZA8" s="788"/>
      <c r="AZB8" s="788"/>
      <c r="AZC8" s="788"/>
      <c r="AZD8" s="787"/>
      <c r="AZE8" s="788"/>
      <c r="AZF8" s="788"/>
      <c r="AZG8" s="788"/>
      <c r="AZH8" s="787"/>
      <c r="AZI8" s="788"/>
      <c r="AZJ8" s="788"/>
      <c r="AZK8" s="788"/>
      <c r="AZL8" s="787"/>
      <c r="AZM8" s="788"/>
      <c r="AZN8" s="788"/>
      <c r="AZO8" s="788"/>
      <c r="AZP8" s="787"/>
      <c r="AZQ8" s="788"/>
      <c r="AZR8" s="788"/>
      <c r="AZS8" s="788"/>
      <c r="AZT8" s="787"/>
      <c r="AZU8" s="788"/>
      <c r="AZV8" s="788"/>
      <c r="AZW8" s="788"/>
      <c r="AZX8" s="787"/>
      <c r="AZY8" s="788"/>
      <c r="AZZ8" s="788"/>
      <c r="BAA8" s="788"/>
      <c r="BAB8" s="787"/>
      <c r="BAC8" s="788"/>
      <c r="BAD8" s="788"/>
      <c r="BAE8" s="788"/>
      <c r="BAF8" s="787"/>
      <c r="BAG8" s="788"/>
      <c r="BAH8" s="788"/>
      <c r="BAI8" s="788"/>
      <c r="BAJ8" s="787"/>
      <c r="BAK8" s="788"/>
      <c r="BAL8" s="788"/>
      <c r="BAM8" s="788"/>
      <c r="BAN8" s="787"/>
      <c r="BAO8" s="788"/>
      <c r="BAP8" s="788"/>
      <c r="BAQ8" s="788"/>
      <c r="BAR8" s="787"/>
      <c r="BAS8" s="788"/>
      <c r="BAT8" s="788"/>
      <c r="BAU8" s="788"/>
      <c r="BAV8" s="787"/>
      <c r="BAW8" s="788"/>
      <c r="BAX8" s="788"/>
      <c r="BAY8" s="788"/>
      <c r="BAZ8" s="787"/>
      <c r="BBA8" s="788"/>
      <c r="BBB8" s="788"/>
      <c r="BBC8" s="788"/>
      <c r="BBD8" s="787"/>
      <c r="BBE8" s="788"/>
      <c r="BBF8" s="788"/>
      <c r="BBG8" s="788"/>
      <c r="BBH8" s="787"/>
      <c r="BBI8" s="788"/>
      <c r="BBJ8" s="788"/>
      <c r="BBK8" s="788"/>
      <c r="BBL8" s="787"/>
      <c r="BBM8" s="788"/>
      <c r="BBN8" s="788"/>
      <c r="BBO8" s="788"/>
      <c r="BBP8" s="787"/>
      <c r="BBQ8" s="788"/>
      <c r="BBR8" s="788"/>
      <c r="BBS8" s="788"/>
      <c r="BBT8" s="787"/>
      <c r="BBU8" s="788"/>
      <c r="BBV8" s="788"/>
      <c r="BBW8" s="788"/>
      <c r="BBX8" s="787"/>
      <c r="BBY8" s="788"/>
      <c r="BBZ8" s="788"/>
      <c r="BCA8" s="788"/>
      <c r="BCB8" s="787"/>
      <c r="BCC8" s="788"/>
      <c r="BCD8" s="788"/>
      <c r="BCE8" s="788"/>
      <c r="BCF8" s="787"/>
      <c r="BCG8" s="788"/>
      <c r="BCH8" s="788"/>
      <c r="BCI8" s="788"/>
      <c r="BCJ8" s="787"/>
      <c r="BCK8" s="788"/>
      <c r="BCL8" s="788"/>
      <c r="BCM8" s="788"/>
      <c r="BCN8" s="787"/>
      <c r="BCO8" s="788"/>
      <c r="BCP8" s="788"/>
      <c r="BCQ8" s="788"/>
      <c r="BCR8" s="787"/>
      <c r="BCS8" s="788"/>
      <c r="BCT8" s="788"/>
      <c r="BCU8" s="788"/>
      <c r="BCV8" s="787"/>
      <c r="BCW8" s="788"/>
      <c r="BCX8" s="788"/>
      <c r="BCY8" s="788"/>
      <c r="BCZ8" s="787"/>
      <c r="BDA8" s="788"/>
      <c r="BDB8" s="788"/>
      <c r="BDC8" s="788"/>
      <c r="BDD8" s="787"/>
      <c r="BDE8" s="788"/>
      <c r="BDF8" s="788"/>
      <c r="BDG8" s="788"/>
      <c r="BDH8" s="787"/>
      <c r="BDI8" s="788"/>
      <c r="BDJ8" s="788"/>
      <c r="BDK8" s="788"/>
      <c r="BDL8" s="787"/>
      <c r="BDM8" s="788"/>
      <c r="BDN8" s="788"/>
      <c r="BDO8" s="788"/>
      <c r="BDP8" s="787"/>
      <c r="BDQ8" s="788"/>
      <c r="BDR8" s="788"/>
      <c r="BDS8" s="788"/>
      <c r="BDT8" s="787"/>
      <c r="BDU8" s="788"/>
      <c r="BDV8" s="788"/>
      <c r="BDW8" s="788"/>
      <c r="BDX8" s="787"/>
      <c r="BDY8" s="788"/>
      <c r="BDZ8" s="788"/>
      <c r="BEA8" s="788"/>
      <c r="BEB8" s="787"/>
      <c r="BEC8" s="788"/>
      <c r="BED8" s="788"/>
      <c r="BEE8" s="788"/>
      <c r="BEF8" s="787"/>
      <c r="BEG8" s="788"/>
      <c r="BEH8" s="788"/>
      <c r="BEI8" s="788"/>
      <c r="BEJ8" s="787"/>
      <c r="BEK8" s="788"/>
      <c r="BEL8" s="788"/>
      <c r="BEM8" s="788"/>
      <c r="BEN8" s="787"/>
      <c r="BEO8" s="788"/>
      <c r="BEP8" s="788"/>
      <c r="BEQ8" s="788"/>
      <c r="BER8" s="787"/>
      <c r="BES8" s="788"/>
      <c r="BET8" s="788"/>
      <c r="BEU8" s="788"/>
      <c r="BEV8" s="787"/>
      <c r="BEW8" s="788"/>
      <c r="BEX8" s="788"/>
      <c r="BEY8" s="788"/>
      <c r="BEZ8" s="787"/>
      <c r="BFA8" s="788"/>
      <c r="BFB8" s="788"/>
      <c r="BFC8" s="788"/>
      <c r="BFD8" s="787"/>
      <c r="BFE8" s="788"/>
      <c r="BFF8" s="788"/>
      <c r="BFG8" s="788"/>
      <c r="BFH8" s="787"/>
      <c r="BFI8" s="788"/>
      <c r="BFJ8" s="788"/>
      <c r="BFK8" s="788"/>
      <c r="BFL8" s="787"/>
      <c r="BFM8" s="788"/>
      <c r="BFN8" s="788"/>
      <c r="BFO8" s="788"/>
      <c r="BFP8" s="787"/>
      <c r="BFQ8" s="788"/>
      <c r="BFR8" s="788"/>
      <c r="BFS8" s="788"/>
      <c r="BFT8" s="787"/>
      <c r="BFU8" s="788"/>
      <c r="BFV8" s="788"/>
      <c r="BFW8" s="788"/>
      <c r="BFX8" s="787"/>
      <c r="BFY8" s="788"/>
      <c r="BFZ8" s="788"/>
      <c r="BGA8" s="788"/>
      <c r="BGB8" s="787"/>
      <c r="BGC8" s="788"/>
      <c r="BGD8" s="788"/>
      <c r="BGE8" s="788"/>
      <c r="BGF8" s="787"/>
      <c r="BGG8" s="788"/>
      <c r="BGH8" s="788"/>
      <c r="BGI8" s="788"/>
      <c r="BGJ8" s="787"/>
      <c r="BGK8" s="788"/>
      <c r="BGL8" s="788"/>
      <c r="BGM8" s="788"/>
      <c r="BGN8" s="787"/>
      <c r="BGO8" s="788"/>
      <c r="BGP8" s="788"/>
      <c r="BGQ8" s="788"/>
      <c r="BGR8" s="787"/>
      <c r="BGS8" s="788"/>
      <c r="BGT8" s="788"/>
      <c r="BGU8" s="788"/>
      <c r="BGV8" s="787"/>
      <c r="BGW8" s="788"/>
      <c r="BGX8" s="788"/>
      <c r="BGY8" s="788"/>
      <c r="BGZ8" s="787"/>
      <c r="BHA8" s="788"/>
      <c r="BHB8" s="788"/>
      <c r="BHC8" s="788"/>
      <c r="BHD8" s="787"/>
      <c r="BHE8" s="788"/>
      <c r="BHF8" s="788"/>
      <c r="BHG8" s="788"/>
      <c r="BHH8" s="787"/>
      <c r="BHI8" s="788"/>
      <c r="BHJ8" s="788"/>
      <c r="BHK8" s="788"/>
      <c r="BHL8" s="787"/>
      <c r="BHM8" s="788"/>
      <c r="BHN8" s="788"/>
      <c r="BHO8" s="788"/>
      <c r="BHP8" s="787"/>
      <c r="BHQ8" s="788"/>
      <c r="BHR8" s="788"/>
      <c r="BHS8" s="788"/>
      <c r="BHT8" s="787"/>
      <c r="BHU8" s="788"/>
      <c r="BHV8" s="788"/>
      <c r="BHW8" s="788"/>
      <c r="BHX8" s="787"/>
      <c r="BHY8" s="788"/>
      <c r="BHZ8" s="788"/>
      <c r="BIA8" s="788"/>
      <c r="BIB8" s="787"/>
      <c r="BIC8" s="788"/>
      <c r="BID8" s="788"/>
      <c r="BIE8" s="788"/>
      <c r="BIF8" s="787"/>
      <c r="BIG8" s="788"/>
      <c r="BIH8" s="788"/>
      <c r="BII8" s="788"/>
      <c r="BIJ8" s="787"/>
      <c r="BIK8" s="788"/>
      <c r="BIL8" s="788"/>
      <c r="BIM8" s="788"/>
      <c r="BIN8" s="787"/>
      <c r="BIO8" s="788"/>
      <c r="BIP8" s="788"/>
      <c r="BIQ8" s="788"/>
      <c r="BIR8" s="787"/>
      <c r="BIS8" s="788"/>
      <c r="BIT8" s="788"/>
      <c r="BIU8" s="788"/>
      <c r="BIV8" s="787"/>
      <c r="BIW8" s="788"/>
      <c r="BIX8" s="788"/>
      <c r="BIY8" s="788"/>
      <c r="BIZ8" s="787"/>
      <c r="BJA8" s="788"/>
      <c r="BJB8" s="788"/>
      <c r="BJC8" s="788"/>
      <c r="BJD8" s="787"/>
      <c r="BJE8" s="788"/>
      <c r="BJF8" s="788"/>
      <c r="BJG8" s="788"/>
      <c r="BJH8" s="787"/>
      <c r="BJI8" s="788"/>
      <c r="BJJ8" s="788"/>
      <c r="BJK8" s="788"/>
      <c r="BJL8" s="787"/>
      <c r="BJM8" s="788"/>
      <c r="BJN8" s="788"/>
      <c r="BJO8" s="788"/>
      <c r="BJP8" s="787"/>
      <c r="BJQ8" s="788"/>
      <c r="BJR8" s="788"/>
      <c r="BJS8" s="788"/>
      <c r="BJT8" s="787"/>
      <c r="BJU8" s="788"/>
      <c r="BJV8" s="788"/>
      <c r="BJW8" s="788"/>
      <c r="BJX8" s="787"/>
      <c r="BJY8" s="788"/>
      <c r="BJZ8" s="788"/>
      <c r="BKA8" s="788"/>
      <c r="BKB8" s="787"/>
      <c r="BKC8" s="788"/>
      <c r="BKD8" s="788"/>
      <c r="BKE8" s="788"/>
      <c r="BKF8" s="787"/>
      <c r="BKG8" s="788"/>
      <c r="BKH8" s="788"/>
      <c r="BKI8" s="788"/>
      <c r="BKJ8" s="787"/>
      <c r="BKK8" s="788"/>
      <c r="BKL8" s="788"/>
      <c r="BKM8" s="788"/>
      <c r="BKN8" s="787"/>
      <c r="BKO8" s="788"/>
      <c r="BKP8" s="788"/>
      <c r="BKQ8" s="788"/>
      <c r="BKR8" s="787"/>
      <c r="BKS8" s="788"/>
      <c r="BKT8" s="788"/>
      <c r="BKU8" s="788"/>
      <c r="BKV8" s="787"/>
      <c r="BKW8" s="788"/>
      <c r="BKX8" s="788"/>
      <c r="BKY8" s="788"/>
      <c r="BKZ8" s="787"/>
      <c r="BLA8" s="788"/>
      <c r="BLB8" s="788"/>
      <c r="BLC8" s="788"/>
      <c r="BLD8" s="787"/>
      <c r="BLE8" s="788"/>
      <c r="BLF8" s="788"/>
      <c r="BLG8" s="788"/>
      <c r="BLH8" s="787"/>
      <c r="BLI8" s="788"/>
      <c r="BLJ8" s="788"/>
      <c r="BLK8" s="788"/>
      <c r="BLL8" s="787"/>
      <c r="BLM8" s="788"/>
      <c r="BLN8" s="788"/>
      <c r="BLO8" s="788"/>
      <c r="BLP8" s="787"/>
      <c r="BLQ8" s="788"/>
      <c r="BLR8" s="788"/>
      <c r="BLS8" s="788"/>
      <c r="BLT8" s="787"/>
      <c r="BLU8" s="788"/>
      <c r="BLV8" s="788"/>
      <c r="BLW8" s="788"/>
      <c r="BLX8" s="787"/>
      <c r="BLY8" s="788"/>
      <c r="BLZ8" s="788"/>
      <c r="BMA8" s="788"/>
      <c r="BMB8" s="787"/>
      <c r="BMC8" s="788"/>
      <c r="BMD8" s="788"/>
      <c r="BME8" s="788"/>
      <c r="BMF8" s="787"/>
      <c r="BMG8" s="788"/>
      <c r="BMH8" s="788"/>
      <c r="BMI8" s="788"/>
      <c r="BMJ8" s="787"/>
      <c r="BMK8" s="788"/>
      <c r="BML8" s="788"/>
      <c r="BMM8" s="788"/>
      <c r="BMN8" s="787"/>
      <c r="BMO8" s="788"/>
      <c r="BMP8" s="788"/>
      <c r="BMQ8" s="788"/>
      <c r="BMR8" s="787"/>
      <c r="BMS8" s="788"/>
      <c r="BMT8" s="788"/>
      <c r="BMU8" s="788"/>
      <c r="BMV8" s="787"/>
      <c r="BMW8" s="788"/>
      <c r="BMX8" s="788"/>
      <c r="BMY8" s="788"/>
      <c r="BMZ8" s="787"/>
      <c r="BNA8" s="788"/>
      <c r="BNB8" s="788"/>
      <c r="BNC8" s="788"/>
      <c r="BND8" s="787"/>
      <c r="BNE8" s="788"/>
      <c r="BNF8" s="788"/>
      <c r="BNG8" s="788"/>
      <c r="BNH8" s="787"/>
      <c r="BNI8" s="788"/>
      <c r="BNJ8" s="788"/>
      <c r="BNK8" s="788"/>
      <c r="BNL8" s="787"/>
      <c r="BNM8" s="788"/>
      <c r="BNN8" s="788"/>
      <c r="BNO8" s="788"/>
      <c r="BNP8" s="787"/>
      <c r="BNQ8" s="788"/>
      <c r="BNR8" s="788"/>
      <c r="BNS8" s="788"/>
      <c r="BNT8" s="787"/>
      <c r="BNU8" s="788"/>
      <c r="BNV8" s="788"/>
      <c r="BNW8" s="788"/>
      <c r="BNX8" s="787"/>
      <c r="BNY8" s="788"/>
      <c r="BNZ8" s="788"/>
      <c r="BOA8" s="788"/>
      <c r="BOB8" s="787"/>
      <c r="BOC8" s="788"/>
      <c r="BOD8" s="788"/>
      <c r="BOE8" s="788"/>
      <c r="BOF8" s="787"/>
      <c r="BOG8" s="788"/>
      <c r="BOH8" s="788"/>
      <c r="BOI8" s="788"/>
      <c r="BOJ8" s="787"/>
      <c r="BOK8" s="788"/>
      <c r="BOL8" s="788"/>
      <c r="BOM8" s="788"/>
      <c r="BON8" s="787"/>
      <c r="BOO8" s="788"/>
      <c r="BOP8" s="788"/>
      <c r="BOQ8" s="788"/>
      <c r="BOR8" s="787"/>
      <c r="BOS8" s="788"/>
      <c r="BOT8" s="788"/>
      <c r="BOU8" s="788"/>
      <c r="BOV8" s="787"/>
      <c r="BOW8" s="788"/>
      <c r="BOX8" s="788"/>
      <c r="BOY8" s="788"/>
      <c r="BOZ8" s="787"/>
      <c r="BPA8" s="788"/>
      <c r="BPB8" s="788"/>
      <c r="BPC8" s="788"/>
      <c r="BPD8" s="787"/>
      <c r="BPE8" s="788"/>
      <c r="BPF8" s="788"/>
      <c r="BPG8" s="788"/>
      <c r="BPH8" s="787"/>
      <c r="BPI8" s="788"/>
      <c r="BPJ8" s="788"/>
      <c r="BPK8" s="788"/>
      <c r="BPL8" s="787"/>
      <c r="BPM8" s="788"/>
      <c r="BPN8" s="788"/>
      <c r="BPO8" s="788"/>
      <c r="BPP8" s="787"/>
      <c r="BPQ8" s="788"/>
      <c r="BPR8" s="788"/>
      <c r="BPS8" s="788"/>
      <c r="BPT8" s="787"/>
      <c r="BPU8" s="788"/>
      <c r="BPV8" s="788"/>
      <c r="BPW8" s="788"/>
      <c r="BPX8" s="787"/>
      <c r="BPY8" s="788"/>
      <c r="BPZ8" s="788"/>
      <c r="BQA8" s="788"/>
      <c r="BQB8" s="787"/>
      <c r="BQC8" s="788"/>
      <c r="BQD8" s="788"/>
      <c r="BQE8" s="788"/>
      <c r="BQF8" s="787"/>
      <c r="BQG8" s="788"/>
      <c r="BQH8" s="788"/>
      <c r="BQI8" s="788"/>
      <c r="BQJ8" s="787"/>
      <c r="BQK8" s="788"/>
      <c r="BQL8" s="788"/>
      <c r="BQM8" s="788"/>
      <c r="BQN8" s="787"/>
      <c r="BQO8" s="788"/>
      <c r="BQP8" s="788"/>
      <c r="BQQ8" s="788"/>
      <c r="BQR8" s="787"/>
      <c r="BQS8" s="788"/>
      <c r="BQT8" s="788"/>
      <c r="BQU8" s="788"/>
      <c r="BQV8" s="787"/>
      <c r="BQW8" s="788"/>
      <c r="BQX8" s="788"/>
      <c r="BQY8" s="788"/>
      <c r="BQZ8" s="787"/>
      <c r="BRA8" s="788"/>
      <c r="BRB8" s="788"/>
      <c r="BRC8" s="788"/>
      <c r="BRD8" s="787"/>
      <c r="BRE8" s="788"/>
      <c r="BRF8" s="788"/>
      <c r="BRG8" s="788"/>
      <c r="BRH8" s="787"/>
      <c r="BRI8" s="788"/>
      <c r="BRJ8" s="788"/>
      <c r="BRK8" s="788"/>
      <c r="BRL8" s="787"/>
      <c r="BRM8" s="788"/>
      <c r="BRN8" s="788"/>
      <c r="BRO8" s="788"/>
      <c r="BRP8" s="787"/>
      <c r="BRQ8" s="788"/>
      <c r="BRR8" s="788"/>
      <c r="BRS8" s="788"/>
      <c r="BRT8" s="787"/>
      <c r="BRU8" s="788"/>
      <c r="BRV8" s="788"/>
      <c r="BRW8" s="788"/>
      <c r="BRX8" s="787"/>
      <c r="BRY8" s="788"/>
      <c r="BRZ8" s="788"/>
      <c r="BSA8" s="788"/>
      <c r="BSB8" s="787"/>
      <c r="BSC8" s="788"/>
      <c r="BSD8" s="788"/>
      <c r="BSE8" s="788"/>
      <c r="BSF8" s="787"/>
      <c r="BSG8" s="788"/>
      <c r="BSH8" s="788"/>
      <c r="BSI8" s="788"/>
      <c r="BSJ8" s="787"/>
      <c r="BSK8" s="788"/>
      <c r="BSL8" s="788"/>
      <c r="BSM8" s="788"/>
      <c r="BSN8" s="787"/>
      <c r="BSO8" s="788"/>
      <c r="BSP8" s="788"/>
      <c r="BSQ8" s="788"/>
      <c r="BSR8" s="787"/>
      <c r="BSS8" s="788"/>
      <c r="BST8" s="788"/>
      <c r="BSU8" s="788"/>
      <c r="BSV8" s="787"/>
      <c r="BSW8" s="788"/>
      <c r="BSX8" s="788"/>
      <c r="BSY8" s="788"/>
      <c r="BSZ8" s="787"/>
      <c r="BTA8" s="788"/>
      <c r="BTB8" s="788"/>
      <c r="BTC8" s="788"/>
      <c r="BTD8" s="787"/>
      <c r="BTE8" s="788"/>
      <c r="BTF8" s="788"/>
      <c r="BTG8" s="788"/>
      <c r="BTH8" s="787"/>
      <c r="BTI8" s="788"/>
      <c r="BTJ8" s="788"/>
      <c r="BTK8" s="788"/>
      <c r="BTL8" s="787"/>
      <c r="BTM8" s="788"/>
      <c r="BTN8" s="788"/>
      <c r="BTO8" s="788"/>
      <c r="BTP8" s="787"/>
      <c r="BTQ8" s="788"/>
      <c r="BTR8" s="788"/>
      <c r="BTS8" s="788"/>
      <c r="BTT8" s="787"/>
      <c r="BTU8" s="788"/>
      <c r="BTV8" s="788"/>
      <c r="BTW8" s="788"/>
      <c r="BTX8" s="787"/>
      <c r="BTY8" s="788"/>
      <c r="BTZ8" s="788"/>
      <c r="BUA8" s="788"/>
      <c r="BUB8" s="787"/>
      <c r="BUC8" s="788"/>
      <c r="BUD8" s="788"/>
      <c r="BUE8" s="788"/>
      <c r="BUF8" s="787"/>
      <c r="BUG8" s="788"/>
      <c r="BUH8" s="788"/>
      <c r="BUI8" s="788"/>
      <c r="BUJ8" s="787"/>
      <c r="BUK8" s="788"/>
      <c r="BUL8" s="788"/>
      <c r="BUM8" s="788"/>
      <c r="BUN8" s="787"/>
      <c r="BUO8" s="788"/>
      <c r="BUP8" s="788"/>
      <c r="BUQ8" s="788"/>
      <c r="BUR8" s="787"/>
      <c r="BUS8" s="788"/>
      <c r="BUT8" s="788"/>
      <c r="BUU8" s="788"/>
      <c r="BUV8" s="787"/>
      <c r="BUW8" s="788"/>
      <c r="BUX8" s="788"/>
      <c r="BUY8" s="788"/>
      <c r="BUZ8" s="787"/>
      <c r="BVA8" s="788"/>
      <c r="BVB8" s="788"/>
      <c r="BVC8" s="788"/>
      <c r="BVD8" s="787"/>
      <c r="BVE8" s="788"/>
      <c r="BVF8" s="788"/>
      <c r="BVG8" s="788"/>
      <c r="BVH8" s="787"/>
      <c r="BVI8" s="788"/>
      <c r="BVJ8" s="788"/>
      <c r="BVK8" s="788"/>
      <c r="BVL8" s="787"/>
      <c r="BVM8" s="788"/>
      <c r="BVN8" s="788"/>
      <c r="BVO8" s="788"/>
      <c r="BVP8" s="787"/>
      <c r="BVQ8" s="788"/>
      <c r="BVR8" s="788"/>
      <c r="BVS8" s="788"/>
      <c r="BVT8" s="787"/>
      <c r="BVU8" s="788"/>
      <c r="BVV8" s="788"/>
      <c r="BVW8" s="788"/>
      <c r="BVX8" s="787"/>
      <c r="BVY8" s="788"/>
      <c r="BVZ8" s="788"/>
      <c r="BWA8" s="788"/>
      <c r="BWB8" s="787"/>
      <c r="BWC8" s="788"/>
      <c r="BWD8" s="788"/>
      <c r="BWE8" s="788"/>
      <c r="BWF8" s="787"/>
      <c r="BWG8" s="788"/>
      <c r="BWH8" s="788"/>
      <c r="BWI8" s="788"/>
      <c r="BWJ8" s="787"/>
      <c r="BWK8" s="788"/>
      <c r="BWL8" s="788"/>
      <c r="BWM8" s="788"/>
      <c r="BWN8" s="787"/>
      <c r="BWO8" s="788"/>
      <c r="BWP8" s="788"/>
      <c r="BWQ8" s="788"/>
      <c r="BWR8" s="787"/>
      <c r="BWS8" s="788"/>
      <c r="BWT8" s="788"/>
      <c r="BWU8" s="788"/>
      <c r="BWV8" s="787"/>
      <c r="BWW8" s="788"/>
      <c r="BWX8" s="788"/>
      <c r="BWY8" s="788"/>
      <c r="BWZ8" s="787"/>
      <c r="BXA8" s="788"/>
      <c r="BXB8" s="788"/>
      <c r="BXC8" s="788"/>
      <c r="BXD8" s="787"/>
      <c r="BXE8" s="788"/>
      <c r="BXF8" s="788"/>
      <c r="BXG8" s="788"/>
      <c r="BXH8" s="787"/>
      <c r="BXI8" s="788"/>
      <c r="BXJ8" s="788"/>
      <c r="BXK8" s="788"/>
      <c r="BXL8" s="787"/>
      <c r="BXM8" s="788"/>
      <c r="BXN8" s="788"/>
      <c r="BXO8" s="788"/>
      <c r="BXP8" s="787"/>
      <c r="BXQ8" s="788"/>
      <c r="BXR8" s="788"/>
      <c r="BXS8" s="788"/>
      <c r="BXT8" s="787"/>
      <c r="BXU8" s="788"/>
      <c r="BXV8" s="788"/>
      <c r="BXW8" s="788"/>
      <c r="BXX8" s="787"/>
      <c r="BXY8" s="788"/>
      <c r="BXZ8" s="788"/>
      <c r="BYA8" s="788"/>
      <c r="BYB8" s="787"/>
      <c r="BYC8" s="788"/>
      <c r="BYD8" s="788"/>
      <c r="BYE8" s="788"/>
      <c r="BYF8" s="787"/>
      <c r="BYG8" s="788"/>
      <c r="BYH8" s="788"/>
      <c r="BYI8" s="788"/>
      <c r="BYJ8" s="787"/>
      <c r="BYK8" s="788"/>
      <c r="BYL8" s="788"/>
      <c r="BYM8" s="788"/>
      <c r="BYN8" s="787"/>
      <c r="BYO8" s="788"/>
      <c r="BYP8" s="788"/>
      <c r="BYQ8" s="788"/>
      <c r="BYR8" s="787"/>
      <c r="BYS8" s="788"/>
      <c r="BYT8" s="788"/>
      <c r="BYU8" s="788"/>
      <c r="BYV8" s="787"/>
      <c r="BYW8" s="788"/>
      <c r="BYX8" s="788"/>
      <c r="BYY8" s="788"/>
      <c r="BYZ8" s="787"/>
      <c r="BZA8" s="788"/>
      <c r="BZB8" s="788"/>
      <c r="BZC8" s="788"/>
      <c r="BZD8" s="787"/>
      <c r="BZE8" s="788"/>
      <c r="BZF8" s="788"/>
      <c r="BZG8" s="788"/>
      <c r="BZH8" s="787"/>
      <c r="BZI8" s="788"/>
      <c r="BZJ8" s="788"/>
      <c r="BZK8" s="788"/>
      <c r="BZL8" s="787"/>
      <c r="BZM8" s="788"/>
      <c r="BZN8" s="788"/>
      <c r="BZO8" s="788"/>
      <c r="BZP8" s="787"/>
      <c r="BZQ8" s="788"/>
      <c r="BZR8" s="788"/>
      <c r="BZS8" s="788"/>
      <c r="BZT8" s="787"/>
      <c r="BZU8" s="788"/>
      <c r="BZV8" s="788"/>
      <c r="BZW8" s="788"/>
      <c r="BZX8" s="787"/>
      <c r="BZY8" s="788"/>
      <c r="BZZ8" s="788"/>
      <c r="CAA8" s="788"/>
      <c r="CAB8" s="787"/>
      <c r="CAC8" s="788"/>
      <c r="CAD8" s="788"/>
      <c r="CAE8" s="788"/>
      <c r="CAF8" s="787"/>
      <c r="CAG8" s="788"/>
      <c r="CAH8" s="788"/>
      <c r="CAI8" s="788"/>
      <c r="CAJ8" s="787"/>
      <c r="CAK8" s="788"/>
      <c r="CAL8" s="788"/>
      <c r="CAM8" s="788"/>
      <c r="CAN8" s="787"/>
      <c r="CAO8" s="788"/>
      <c r="CAP8" s="788"/>
      <c r="CAQ8" s="788"/>
      <c r="CAR8" s="787"/>
      <c r="CAS8" s="788"/>
      <c r="CAT8" s="788"/>
      <c r="CAU8" s="788"/>
      <c r="CAV8" s="787"/>
      <c r="CAW8" s="788"/>
      <c r="CAX8" s="788"/>
      <c r="CAY8" s="788"/>
      <c r="CAZ8" s="787"/>
      <c r="CBA8" s="788"/>
      <c r="CBB8" s="788"/>
      <c r="CBC8" s="788"/>
      <c r="CBD8" s="787"/>
      <c r="CBE8" s="788"/>
      <c r="CBF8" s="788"/>
      <c r="CBG8" s="788"/>
      <c r="CBH8" s="787"/>
      <c r="CBI8" s="788"/>
      <c r="CBJ8" s="788"/>
      <c r="CBK8" s="788"/>
      <c r="CBL8" s="787"/>
      <c r="CBM8" s="788"/>
      <c r="CBN8" s="788"/>
      <c r="CBO8" s="788"/>
      <c r="CBP8" s="787"/>
      <c r="CBQ8" s="788"/>
      <c r="CBR8" s="788"/>
      <c r="CBS8" s="788"/>
      <c r="CBT8" s="787"/>
      <c r="CBU8" s="788"/>
      <c r="CBV8" s="788"/>
      <c r="CBW8" s="788"/>
      <c r="CBX8" s="787"/>
      <c r="CBY8" s="788"/>
      <c r="CBZ8" s="788"/>
      <c r="CCA8" s="788"/>
      <c r="CCB8" s="787"/>
      <c r="CCC8" s="788"/>
      <c r="CCD8" s="788"/>
      <c r="CCE8" s="788"/>
      <c r="CCF8" s="787"/>
      <c r="CCG8" s="788"/>
      <c r="CCH8" s="788"/>
      <c r="CCI8" s="788"/>
      <c r="CCJ8" s="787"/>
      <c r="CCK8" s="788"/>
      <c r="CCL8" s="788"/>
      <c r="CCM8" s="788"/>
      <c r="CCN8" s="787"/>
      <c r="CCO8" s="788"/>
      <c r="CCP8" s="788"/>
      <c r="CCQ8" s="788"/>
      <c r="CCR8" s="787"/>
      <c r="CCS8" s="788"/>
      <c r="CCT8" s="788"/>
      <c r="CCU8" s="788"/>
      <c r="CCV8" s="787"/>
      <c r="CCW8" s="788"/>
      <c r="CCX8" s="788"/>
      <c r="CCY8" s="788"/>
      <c r="CCZ8" s="787"/>
      <c r="CDA8" s="788"/>
      <c r="CDB8" s="788"/>
      <c r="CDC8" s="788"/>
      <c r="CDD8" s="787"/>
      <c r="CDE8" s="788"/>
      <c r="CDF8" s="788"/>
      <c r="CDG8" s="788"/>
      <c r="CDH8" s="787"/>
      <c r="CDI8" s="788"/>
      <c r="CDJ8" s="788"/>
      <c r="CDK8" s="788"/>
      <c r="CDL8" s="787"/>
      <c r="CDM8" s="788"/>
      <c r="CDN8" s="788"/>
      <c r="CDO8" s="788"/>
      <c r="CDP8" s="787"/>
      <c r="CDQ8" s="788"/>
      <c r="CDR8" s="788"/>
      <c r="CDS8" s="788"/>
      <c r="CDT8" s="787"/>
      <c r="CDU8" s="788"/>
      <c r="CDV8" s="788"/>
      <c r="CDW8" s="788"/>
      <c r="CDX8" s="787"/>
      <c r="CDY8" s="788"/>
      <c r="CDZ8" s="788"/>
      <c r="CEA8" s="788"/>
      <c r="CEB8" s="787"/>
      <c r="CEC8" s="788"/>
      <c r="CED8" s="788"/>
      <c r="CEE8" s="788"/>
      <c r="CEF8" s="787"/>
      <c r="CEG8" s="788"/>
      <c r="CEH8" s="788"/>
      <c r="CEI8" s="788"/>
      <c r="CEJ8" s="787"/>
      <c r="CEK8" s="788"/>
      <c r="CEL8" s="788"/>
      <c r="CEM8" s="788"/>
      <c r="CEN8" s="787"/>
      <c r="CEO8" s="788"/>
      <c r="CEP8" s="788"/>
      <c r="CEQ8" s="788"/>
      <c r="CER8" s="787"/>
      <c r="CES8" s="788"/>
      <c r="CET8" s="788"/>
      <c r="CEU8" s="788"/>
      <c r="CEV8" s="787"/>
      <c r="CEW8" s="788"/>
      <c r="CEX8" s="788"/>
      <c r="CEY8" s="788"/>
      <c r="CEZ8" s="787"/>
      <c r="CFA8" s="788"/>
      <c r="CFB8" s="788"/>
      <c r="CFC8" s="788"/>
      <c r="CFD8" s="787"/>
      <c r="CFE8" s="788"/>
      <c r="CFF8" s="788"/>
      <c r="CFG8" s="788"/>
      <c r="CFH8" s="787"/>
      <c r="CFI8" s="788"/>
      <c r="CFJ8" s="788"/>
      <c r="CFK8" s="788"/>
      <c r="CFL8" s="787"/>
      <c r="CFM8" s="788"/>
      <c r="CFN8" s="788"/>
      <c r="CFO8" s="788"/>
      <c r="CFP8" s="787"/>
      <c r="CFQ8" s="788"/>
      <c r="CFR8" s="788"/>
      <c r="CFS8" s="788"/>
      <c r="CFT8" s="787"/>
      <c r="CFU8" s="788"/>
      <c r="CFV8" s="788"/>
      <c r="CFW8" s="788"/>
      <c r="CFX8" s="787"/>
      <c r="CFY8" s="788"/>
      <c r="CFZ8" s="788"/>
      <c r="CGA8" s="788"/>
      <c r="CGB8" s="787"/>
      <c r="CGC8" s="788"/>
      <c r="CGD8" s="788"/>
      <c r="CGE8" s="788"/>
      <c r="CGF8" s="787"/>
      <c r="CGG8" s="788"/>
      <c r="CGH8" s="788"/>
      <c r="CGI8" s="788"/>
      <c r="CGJ8" s="787"/>
      <c r="CGK8" s="788"/>
      <c r="CGL8" s="788"/>
      <c r="CGM8" s="788"/>
      <c r="CGN8" s="787"/>
      <c r="CGO8" s="788"/>
      <c r="CGP8" s="788"/>
      <c r="CGQ8" s="788"/>
      <c r="CGR8" s="787"/>
      <c r="CGS8" s="788"/>
      <c r="CGT8" s="788"/>
      <c r="CGU8" s="788"/>
      <c r="CGV8" s="787"/>
      <c r="CGW8" s="788"/>
      <c r="CGX8" s="788"/>
      <c r="CGY8" s="788"/>
      <c r="CGZ8" s="787"/>
      <c r="CHA8" s="788"/>
      <c r="CHB8" s="788"/>
      <c r="CHC8" s="788"/>
      <c r="CHD8" s="787"/>
      <c r="CHE8" s="788"/>
      <c r="CHF8" s="788"/>
      <c r="CHG8" s="788"/>
      <c r="CHH8" s="787"/>
      <c r="CHI8" s="788"/>
      <c r="CHJ8" s="788"/>
      <c r="CHK8" s="788"/>
      <c r="CHL8" s="787"/>
      <c r="CHM8" s="788"/>
      <c r="CHN8" s="788"/>
      <c r="CHO8" s="788"/>
      <c r="CHP8" s="787"/>
      <c r="CHQ8" s="788"/>
      <c r="CHR8" s="788"/>
      <c r="CHS8" s="788"/>
      <c r="CHT8" s="787"/>
      <c r="CHU8" s="788"/>
      <c r="CHV8" s="788"/>
      <c r="CHW8" s="788"/>
      <c r="CHX8" s="787"/>
      <c r="CHY8" s="788"/>
      <c r="CHZ8" s="788"/>
      <c r="CIA8" s="788"/>
      <c r="CIB8" s="787"/>
      <c r="CIC8" s="788"/>
      <c r="CID8" s="788"/>
      <c r="CIE8" s="788"/>
      <c r="CIF8" s="787"/>
      <c r="CIG8" s="788"/>
      <c r="CIH8" s="788"/>
      <c r="CII8" s="788"/>
      <c r="CIJ8" s="787"/>
      <c r="CIK8" s="788"/>
      <c r="CIL8" s="788"/>
      <c r="CIM8" s="788"/>
      <c r="CIN8" s="787"/>
      <c r="CIO8" s="788"/>
      <c r="CIP8" s="788"/>
      <c r="CIQ8" s="788"/>
      <c r="CIR8" s="787"/>
      <c r="CIS8" s="788"/>
      <c r="CIT8" s="788"/>
      <c r="CIU8" s="788"/>
      <c r="CIV8" s="787"/>
      <c r="CIW8" s="788"/>
      <c r="CIX8" s="788"/>
      <c r="CIY8" s="788"/>
      <c r="CIZ8" s="787"/>
      <c r="CJA8" s="788"/>
      <c r="CJB8" s="788"/>
      <c r="CJC8" s="788"/>
      <c r="CJD8" s="787"/>
      <c r="CJE8" s="788"/>
      <c r="CJF8" s="788"/>
      <c r="CJG8" s="788"/>
      <c r="CJH8" s="787"/>
      <c r="CJI8" s="788"/>
      <c r="CJJ8" s="788"/>
      <c r="CJK8" s="788"/>
      <c r="CJL8" s="787"/>
      <c r="CJM8" s="788"/>
      <c r="CJN8" s="788"/>
      <c r="CJO8" s="788"/>
      <c r="CJP8" s="787"/>
      <c r="CJQ8" s="788"/>
      <c r="CJR8" s="788"/>
      <c r="CJS8" s="788"/>
      <c r="CJT8" s="787"/>
      <c r="CJU8" s="788"/>
      <c r="CJV8" s="788"/>
      <c r="CJW8" s="788"/>
      <c r="CJX8" s="787"/>
      <c r="CJY8" s="788"/>
      <c r="CJZ8" s="788"/>
      <c r="CKA8" s="788"/>
      <c r="CKB8" s="787"/>
      <c r="CKC8" s="788"/>
      <c r="CKD8" s="788"/>
      <c r="CKE8" s="788"/>
      <c r="CKF8" s="787"/>
      <c r="CKG8" s="788"/>
      <c r="CKH8" s="788"/>
      <c r="CKI8" s="788"/>
      <c r="CKJ8" s="787"/>
      <c r="CKK8" s="788"/>
      <c r="CKL8" s="788"/>
      <c r="CKM8" s="788"/>
      <c r="CKN8" s="787"/>
      <c r="CKO8" s="788"/>
      <c r="CKP8" s="788"/>
      <c r="CKQ8" s="788"/>
      <c r="CKR8" s="787"/>
      <c r="CKS8" s="788"/>
      <c r="CKT8" s="788"/>
      <c r="CKU8" s="788"/>
      <c r="CKV8" s="787"/>
      <c r="CKW8" s="788"/>
      <c r="CKX8" s="788"/>
      <c r="CKY8" s="788"/>
      <c r="CKZ8" s="787"/>
      <c r="CLA8" s="788"/>
      <c r="CLB8" s="788"/>
      <c r="CLC8" s="788"/>
      <c r="CLD8" s="787"/>
      <c r="CLE8" s="788"/>
      <c r="CLF8" s="788"/>
      <c r="CLG8" s="788"/>
      <c r="CLH8" s="787"/>
      <c r="CLI8" s="788"/>
      <c r="CLJ8" s="788"/>
      <c r="CLK8" s="788"/>
      <c r="CLL8" s="787"/>
      <c r="CLM8" s="788"/>
      <c r="CLN8" s="788"/>
      <c r="CLO8" s="788"/>
      <c r="CLP8" s="787"/>
      <c r="CLQ8" s="788"/>
      <c r="CLR8" s="788"/>
      <c r="CLS8" s="788"/>
      <c r="CLT8" s="787"/>
      <c r="CLU8" s="788"/>
      <c r="CLV8" s="788"/>
      <c r="CLW8" s="788"/>
      <c r="CLX8" s="787"/>
      <c r="CLY8" s="788"/>
      <c r="CLZ8" s="788"/>
      <c r="CMA8" s="788"/>
      <c r="CMB8" s="787"/>
      <c r="CMC8" s="788"/>
      <c r="CMD8" s="788"/>
      <c r="CME8" s="788"/>
      <c r="CMF8" s="787"/>
      <c r="CMG8" s="788"/>
      <c r="CMH8" s="788"/>
      <c r="CMI8" s="788"/>
      <c r="CMJ8" s="787"/>
      <c r="CMK8" s="788"/>
      <c r="CML8" s="788"/>
      <c r="CMM8" s="788"/>
      <c r="CMN8" s="787"/>
      <c r="CMO8" s="788"/>
      <c r="CMP8" s="788"/>
      <c r="CMQ8" s="788"/>
      <c r="CMR8" s="787"/>
      <c r="CMS8" s="788"/>
      <c r="CMT8" s="788"/>
      <c r="CMU8" s="788"/>
      <c r="CMV8" s="787"/>
      <c r="CMW8" s="788"/>
      <c r="CMX8" s="788"/>
      <c r="CMY8" s="788"/>
      <c r="CMZ8" s="787"/>
      <c r="CNA8" s="788"/>
      <c r="CNB8" s="788"/>
      <c r="CNC8" s="788"/>
      <c r="CND8" s="787"/>
      <c r="CNE8" s="788"/>
      <c r="CNF8" s="788"/>
      <c r="CNG8" s="788"/>
      <c r="CNH8" s="787"/>
      <c r="CNI8" s="788"/>
      <c r="CNJ8" s="788"/>
      <c r="CNK8" s="788"/>
      <c r="CNL8" s="787"/>
      <c r="CNM8" s="788"/>
      <c r="CNN8" s="788"/>
      <c r="CNO8" s="788"/>
      <c r="CNP8" s="787"/>
      <c r="CNQ8" s="788"/>
      <c r="CNR8" s="788"/>
      <c r="CNS8" s="788"/>
      <c r="CNT8" s="787"/>
      <c r="CNU8" s="788"/>
      <c r="CNV8" s="788"/>
      <c r="CNW8" s="788"/>
      <c r="CNX8" s="787"/>
      <c r="CNY8" s="788"/>
      <c r="CNZ8" s="788"/>
      <c r="COA8" s="788"/>
      <c r="COB8" s="787"/>
      <c r="COC8" s="788"/>
      <c r="COD8" s="788"/>
      <c r="COE8" s="788"/>
      <c r="COF8" s="787"/>
      <c r="COG8" s="788"/>
      <c r="COH8" s="788"/>
      <c r="COI8" s="788"/>
      <c r="COJ8" s="787"/>
      <c r="COK8" s="788"/>
      <c r="COL8" s="788"/>
      <c r="COM8" s="788"/>
      <c r="CON8" s="787"/>
      <c r="COO8" s="788"/>
      <c r="COP8" s="788"/>
      <c r="COQ8" s="788"/>
      <c r="COR8" s="787"/>
      <c r="COS8" s="788"/>
      <c r="COT8" s="788"/>
      <c r="COU8" s="788"/>
      <c r="COV8" s="787"/>
      <c r="COW8" s="788"/>
      <c r="COX8" s="788"/>
      <c r="COY8" s="788"/>
      <c r="COZ8" s="787"/>
      <c r="CPA8" s="788"/>
      <c r="CPB8" s="788"/>
      <c r="CPC8" s="788"/>
      <c r="CPD8" s="787"/>
      <c r="CPE8" s="788"/>
      <c r="CPF8" s="788"/>
      <c r="CPG8" s="788"/>
      <c r="CPH8" s="787"/>
      <c r="CPI8" s="788"/>
      <c r="CPJ8" s="788"/>
      <c r="CPK8" s="788"/>
      <c r="CPL8" s="787"/>
      <c r="CPM8" s="788"/>
      <c r="CPN8" s="788"/>
      <c r="CPO8" s="788"/>
      <c r="CPP8" s="787"/>
      <c r="CPQ8" s="788"/>
      <c r="CPR8" s="788"/>
      <c r="CPS8" s="788"/>
      <c r="CPT8" s="787"/>
      <c r="CPU8" s="788"/>
      <c r="CPV8" s="788"/>
      <c r="CPW8" s="788"/>
      <c r="CPX8" s="787"/>
      <c r="CPY8" s="788"/>
      <c r="CPZ8" s="788"/>
      <c r="CQA8" s="788"/>
      <c r="CQB8" s="787"/>
      <c r="CQC8" s="788"/>
      <c r="CQD8" s="788"/>
      <c r="CQE8" s="788"/>
      <c r="CQF8" s="787"/>
      <c r="CQG8" s="788"/>
      <c r="CQH8" s="788"/>
      <c r="CQI8" s="788"/>
      <c r="CQJ8" s="787"/>
      <c r="CQK8" s="788"/>
      <c r="CQL8" s="788"/>
      <c r="CQM8" s="788"/>
      <c r="CQN8" s="787"/>
      <c r="CQO8" s="788"/>
      <c r="CQP8" s="788"/>
      <c r="CQQ8" s="788"/>
      <c r="CQR8" s="787"/>
      <c r="CQS8" s="788"/>
      <c r="CQT8" s="788"/>
      <c r="CQU8" s="788"/>
      <c r="CQV8" s="787"/>
      <c r="CQW8" s="788"/>
      <c r="CQX8" s="788"/>
      <c r="CQY8" s="788"/>
      <c r="CQZ8" s="787"/>
      <c r="CRA8" s="788"/>
      <c r="CRB8" s="788"/>
      <c r="CRC8" s="788"/>
      <c r="CRD8" s="787"/>
      <c r="CRE8" s="788"/>
      <c r="CRF8" s="788"/>
      <c r="CRG8" s="788"/>
      <c r="CRH8" s="787"/>
      <c r="CRI8" s="788"/>
      <c r="CRJ8" s="788"/>
      <c r="CRK8" s="788"/>
      <c r="CRL8" s="787"/>
      <c r="CRM8" s="788"/>
      <c r="CRN8" s="788"/>
      <c r="CRO8" s="788"/>
      <c r="CRP8" s="787"/>
      <c r="CRQ8" s="788"/>
      <c r="CRR8" s="788"/>
      <c r="CRS8" s="788"/>
      <c r="CRT8" s="787"/>
      <c r="CRU8" s="788"/>
      <c r="CRV8" s="788"/>
      <c r="CRW8" s="788"/>
      <c r="CRX8" s="787"/>
      <c r="CRY8" s="788"/>
      <c r="CRZ8" s="788"/>
      <c r="CSA8" s="788"/>
      <c r="CSB8" s="787"/>
      <c r="CSC8" s="788"/>
      <c r="CSD8" s="788"/>
      <c r="CSE8" s="788"/>
      <c r="CSF8" s="787"/>
      <c r="CSG8" s="788"/>
      <c r="CSH8" s="788"/>
      <c r="CSI8" s="788"/>
      <c r="CSJ8" s="787"/>
      <c r="CSK8" s="788"/>
      <c r="CSL8" s="788"/>
      <c r="CSM8" s="788"/>
      <c r="CSN8" s="787"/>
      <c r="CSO8" s="788"/>
      <c r="CSP8" s="788"/>
      <c r="CSQ8" s="788"/>
      <c r="CSR8" s="787"/>
      <c r="CSS8" s="788"/>
      <c r="CST8" s="788"/>
      <c r="CSU8" s="788"/>
      <c r="CSV8" s="787"/>
      <c r="CSW8" s="788"/>
      <c r="CSX8" s="788"/>
      <c r="CSY8" s="788"/>
      <c r="CSZ8" s="787"/>
      <c r="CTA8" s="788"/>
      <c r="CTB8" s="788"/>
      <c r="CTC8" s="788"/>
      <c r="CTD8" s="787"/>
      <c r="CTE8" s="788"/>
      <c r="CTF8" s="788"/>
      <c r="CTG8" s="788"/>
      <c r="CTH8" s="787"/>
      <c r="CTI8" s="788"/>
      <c r="CTJ8" s="788"/>
      <c r="CTK8" s="788"/>
      <c r="CTL8" s="787"/>
      <c r="CTM8" s="788"/>
      <c r="CTN8" s="788"/>
      <c r="CTO8" s="788"/>
      <c r="CTP8" s="787"/>
      <c r="CTQ8" s="788"/>
      <c r="CTR8" s="788"/>
      <c r="CTS8" s="788"/>
      <c r="CTT8" s="787"/>
      <c r="CTU8" s="788"/>
      <c r="CTV8" s="788"/>
      <c r="CTW8" s="788"/>
      <c r="CTX8" s="787"/>
      <c r="CTY8" s="788"/>
      <c r="CTZ8" s="788"/>
      <c r="CUA8" s="788"/>
      <c r="CUB8" s="787"/>
      <c r="CUC8" s="788"/>
      <c r="CUD8" s="788"/>
      <c r="CUE8" s="788"/>
      <c r="CUF8" s="787"/>
      <c r="CUG8" s="788"/>
      <c r="CUH8" s="788"/>
      <c r="CUI8" s="788"/>
      <c r="CUJ8" s="787"/>
      <c r="CUK8" s="788"/>
      <c r="CUL8" s="788"/>
      <c r="CUM8" s="788"/>
      <c r="CUN8" s="787"/>
      <c r="CUO8" s="788"/>
      <c r="CUP8" s="788"/>
      <c r="CUQ8" s="788"/>
      <c r="CUR8" s="787"/>
      <c r="CUS8" s="788"/>
      <c r="CUT8" s="788"/>
      <c r="CUU8" s="788"/>
      <c r="CUV8" s="787"/>
      <c r="CUW8" s="788"/>
      <c r="CUX8" s="788"/>
      <c r="CUY8" s="788"/>
      <c r="CUZ8" s="787"/>
      <c r="CVA8" s="788"/>
      <c r="CVB8" s="788"/>
      <c r="CVC8" s="788"/>
      <c r="CVD8" s="787"/>
      <c r="CVE8" s="788"/>
      <c r="CVF8" s="788"/>
      <c r="CVG8" s="788"/>
      <c r="CVH8" s="787"/>
      <c r="CVI8" s="788"/>
      <c r="CVJ8" s="788"/>
      <c r="CVK8" s="788"/>
      <c r="CVL8" s="787"/>
      <c r="CVM8" s="788"/>
      <c r="CVN8" s="788"/>
      <c r="CVO8" s="788"/>
      <c r="CVP8" s="787"/>
      <c r="CVQ8" s="788"/>
      <c r="CVR8" s="788"/>
      <c r="CVS8" s="788"/>
      <c r="CVT8" s="787"/>
      <c r="CVU8" s="788"/>
      <c r="CVV8" s="788"/>
      <c r="CVW8" s="788"/>
      <c r="CVX8" s="787"/>
      <c r="CVY8" s="788"/>
      <c r="CVZ8" s="788"/>
      <c r="CWA8" s="788"/>
      <c r="CWB8" s="787"/>
      <c r="CWC8" s="788"/>
      <c r="CWD8" s="788"/>
      <c r="CWE8" s="788"/>
      <c r="CWF8" s="787"/>
      <c r="CWG8" s="788"/>
      <c r="CWH8" s="788"/>
      <c r="CWI8" s="788"/>
      <c r="CWJ8" s="787"/>
      <c r="CWK8" s="788"/>
      <c r="CWL8" s="788"/>
      <c r="CWM8" s="788"/>
      <c r="CWN8" s="787"/>
      <c r="CWO8" s="788"/>
      <c r="CWP8" s="788"/>
      <c r="CWQ8" s="788"/>
      <c r="CWR8" s="787"/>
      <c r="CWS8" s="788"/>
      <c r="CWT8" s="788"/>
      <c r="CWU8" s="788"/>
      <c r="CWV8" s="787"/>
      <c r="CWW8" s="788"/>
      <c r="CWX8" s="788"/>
      <c r="CWY8" s="788"/>
      <c r="CWZ8" s="787"/>
      <c r="CXA8" s="788"/>
      <c r="CXB8" s="788"/>
      <c r="CXC8" s="788"/>
      <c r="CXD8" s="787"/>
      <c r="CXE8" s="788"/>
      <c r="CXF8" s="788"/>
      <c r="CXG8" s="788"/>
      <c r="CXH8" s="787"/>
      <c r="CXI8" s="788"/>
      <c r="CXJ8" s="788"/>
      <c r="CXK8" s="788"/>
      <c r="CXL8" s="787"/>
      <c r="CXM8" s="788"/>
      <c r="CXN8" s="788"/>
      <c r="CXO8" s="788"/>
      <c r="CXP8" s="787"/>
      <c r="CXQ8" s="788"/>
      <c r="CXR8" s="788"/>
      <c r="CXS8" s="788"/>
      <c r="CXT8" s="787"/>
      <c r="CXU8" s="788"/>
      <c r="CXV8" s="788"/>
      <c r="CXW8" s="788"/>
      <c r="CXX8" s="787"/>
      <c r="CXY8" s="788"/>
      <c r="CXZ8" s="788"/>
      <c r="CYA8" s="788"/>
      <c r="CYB8" s="787"/>
      <c r="CYC8" s="788"/>
      <c r="CYD8" s="788"/>
      <c r="CYE8" s="788"/>
      <c r="CYF8" s="787"/>
      <c r="CYG8" s="788"/>
      <c r="CYH8" s="788"/>
      <c r="CYI8" s="788"/>
      <c r="CYJ8" s="787"/>
      <c r="CYK8" s="788"/>
      <c r="CYL8" s="788"/>
      <c r="CYM8" s="788"/>
      <c r="CYN8" s="787"/>
      <c r="CYO8" s="788"/>
      <c r="CYP8" s="788"/>
      <c r="CYQ8" s="788"/>
      <c r="CYR8" s="787"/>
      <c r="CYS8" s="788"/>
      <c r="CYT8" s="788"/>
      <c r="CYU8" s="788"/>
      <c r="CYV8" s="787"/>
      <c r="CYW8" s="788"/>
      <c r="CYX8" s="788"/>
      <c r="CYY8" s="788"/>
      <c r="CYZ8" s="787"/>
      <c r="CZA8" s="788"/>
      <c r="CZB8" s="788"/>
      <c r="CZC8" s="788"/>
      <c r="CZD8" s="787"/>
      <c r="CZE8" s="788"/>
      <c r="CZF8" s="788"/>
      <c r="CZG8" s="788"/>
      <c r="CZH8" s="787"/>
      <c r="CZI8" s="788"/>
      <c r="CZJ8" s="788"/>
      <c r="CZK8" s="788"/>
      <c r="CZL8" s="787"/>
      <c r="CZM8" s="788"/>
      <c r="CZN8" s="788"/>
      <c r="CZO8" s="788"/>
      <c r="CZP8" s="787"/>
      <c r="CZQ8" s="788"/>
      <c r="CZR8" s="788"/>
      <c r="CZS8" s="788"/>
      <c r="CZT8" s="787"/>
      <c r="CZU8" s="788"/>
      <c r="CZV8" s="788"/>
      <c r="CZW8" s="788"/>
      <c r="CZX8" s="787"/>
      <c r="CZY8" s="788"/>
      <c r="CZZ8" s="788"/>
      <c r="DAA8" s="788"/>
      <c r="DAB8" s="787"/>
      <c r="DAC8" s="788"/>
      <c r="DAD8" s="788"/>
      <c r="DAE8" s="788"/>
      <c r="DAF8" s="787"/>
      <c r="DAG8" s="788"/>
      <c r="DAH8" s="788"/>
      <c r="DAI8" s="788"/>
      <c r="DAJ8" s="787"/>
      <c r="DAK8" s="788"/>
      <c r="DAL8" s="788"/>
      <c r="DAM8" s="788"/>
      <c r="DAN8" s="787"/>
      <c r="DAO8" s="788"/>
      <c r="DAP8" s="788"/>
      <c r="DAQ8" s="788"/>
      <c r="DAR8" s="787"/>
      <c r="DAS8" s="788"/>
      <c r="DAT8" s="788"/>
      <c r="DAU8" s="788"/>
      <c r="DAV8" s="787"/>
      <c r="DAW8" s="788"/>
      <c r="DAX8" s="788"/>
      <c r="DAY8" s="788"/>
      <c r="DAZ8" s="787"/>
      <c r="DBA8" s="788"/>
      <c r="DBB8" s="788"/>
      <c r="DBC8" s="788"/>
      <c r="DBD8" s="787"/>
      <c r="DBE8" s="788"/>
      <c r="DBF8" s="788"/>
      <c r="DBG8" s="788"/>
      <c r="DBH8" s="787"/>
      <c r="DBI8" s="788"/>
      <c r="DBJ8" s="788"/>
      <c r="DBK8" s="788"/>
      <c r="DBL8" s="787"/>
      <c r="DBM8" s="788"/>
      <c r="DBN8" s="788"/>
      <c r="DBO8" s="788"/>
      <c r="DBP8" s="787"/>
      <c r="DBQ8" s="788"/>
      <c r="DBR8" s="788"/>
      <c r="DBS8" s="788"/>
      <c r="DBT8" s="787"/>
      <c r="DBU8" s="788"/>
      <c r="DBV8" s="788"/>
      <c r="DBW8" s="788"/>
      <c r="DBX8" s="787"/>
      <c r="DBY8" s="788"/>
      <c r="DBZ8" s="788"/>
      <c r="DCA8" s="788"/>
      <c r="DCB8" s="787"/>
      <c r="DCC8" s="788"/>
      <c r="DCD8" s="788"/>
      <c r="DCE8" s="788"/>
      <c r="DCF8" s="787"/>
      <c r="DCG8" s="788"/>
      <c r="DCH8" s="788"/>
      <c r="DCI8" s="788"/>
      <c r="DCJ8" s="787"/>
      <c r="DCK8" s="788"/>
      <c r="DCL8" s="788"/>
      <c r="DCM8" s="788"/>
      <c r="DCN8" s="787"/>
      <c r="DCO8" s="788"/>
      <c r="DCP8" s="788"/>
      <c r="DCQ8" s="788"/>
      <c r="DCR8" s="787"/>
      <c r="DCS8" s="788"/>
      <c r="DCT8" s="788"/>
      <c r="DCU8" s="788"/>
      <c r="DCV8" s="787"/>
      <c r="DCW8" s="788"/>
      <c r="DCX8" s="788"/>
      <c r="DCY8" s="788"/>
      <c r="DCZ8" s="787"/>
      <c r="DDA8" s="788"/>
      <c r="DDB8" s="788"/>
      <c r="DDC8" s="788"/>
      <c r="DDD8" s="787"/>
      <c r="DDE8" s="788"/>
      <c r="DDF8" s="788"/>
      <c r="DDG8" s="788"/>
      <c r="DDH8" s="787"/>
      <c r="DDI8" s="788"/>
      <c r="DDJ8" s="788"/>
      <c r="DDK8" s="788"/>
      <c r="DDL8" s="787"/>
      <c r="DDM8" s="788"/>
      <c r="DDN8" s="788"/>
      <c r="DDO8" s="788"/>
      <c r="DDP8" s="787"/>
      <c r="DDQ8" s="788"/>
      <c r="DDR8" s="788"/>
      <c r="DDS8" s="788"/>
      <c r="DDT8" s="787"/>
      <c r="DDU8" s="788"/>
      <c r="DDV8" s="788"/>
      <c r="DDW8" s="788"/>
      <c r="DDX8" s="787"/>
      <c r="DDY8" s="788"/>
      <c r="DDZ8" s="788"/>
      <c r="DEA8" s="788"/>
      <c r="DEB8" s="787"/>
      <c r="DEC8" s="788"/>
      <c r="DED8" s="788"/>
      <c r="DEE8" s="788"/>
      <c r="DEF8" s="787"/>
      <c r="DEG8" s="788"/>
      <c r="DEH8" s="788"/>
      <c r="DEI8" s="788"/>
      <c r="DEJ8" s="787"/>
      <c r="DEK8" s="788"/>
      <c r="DEL8" s="788"/>
      <c r="DEM8" s="788"/>
      <c r="DEN8" s="787"/>
      <c r="DEO8" s="788"/>
      <c r="DEP8" s="788"/>
      <c r="DEQ8" s="788"/>
      <c r="DER8" s="787"/>
      <c r="DES8" s="788"/>
      <c r="DET8" s="788"/>
      <c r="DEU8" s="788"/>
      <c r="DEV8" s="787"/>
      <c r="DEW8" s="788"/>
      <c r="DEX8" s="788"/>
      <c r="DEY8" s="788"/>
      <c r="DEZ8" s="787"/>
      <c r="DFA8" s="788"/>
      <c r="DFB8" s="788"/>
      <c r="DFC8" s="788"/>
      <c r="DFD8" s="787"/>
      <c r="DFE8" s="788"/>
      <c r="DFF8" s="788"/>
      <c r="DFG8" s="788"/>
      <c r="DFH8" s="787"/>
      <c r="DFI8" s="788"/>
      <c r="DFJ8" s="788"/>
      <c r="DFK8" s="788"/>
      <c r="DFL8" s="787"/>
      <c r="DFM8" s="788"/>
      <c r="DFN8" s="788"/>
      <c r="DFO8" s="788"/>
      <c r="DFP8" s="787"/>
      <c r="DFQ8" s="788"/>
      <c r="DFR8" s="788"/>
      <c r="DFS8" s="788"/>
      <c r="DFT8" s="787"/>
      <c r="DFU8" s="788"/>
      <c r="DFV8" s="788"/>
      <c r="DFW8" s="788"/>
      <c r="DFX8" s="787"/>
      <c r="DFY8" s="788"/>
      <c r="DFZ8" s="788"/>
      <c r="DGA8" s="788"/>
      <c r="DGB8" s="787"/>
      <c r="DGC8" s="788"/>
      <c r="DGD8" s="788"/>
      <c r="DGE8" s="788"/>
      <c r="DGF8" s="787"/>
      <c r="DGG8" s="788"/>
      <c r="DGH8" s="788"/>
      <c r="DGI8" s="788"/>
      <c r="DGJ8" s="787"/>
      <c r="DGK8" s="788"/>
      <c r="DGL8" s="788"/>
      <c r="DGM8" s="788"/>
      <c r="DGN8" s="787"/>
      <c r="DGO8" s="788"/>
      <c r="DGP8" s="788"/>
      <c r="DGQ8" s="788"/>
      <c r="DGR8" s="787"/>
      <c r="DGS8" s="788"/>
      <c r="DGT8" s="788"/>
      <c r="DGU8" s="788"/>
      <c r="DGV8" s="787"/>
      <c r="DGW8" s="788"/>
      <c r="DGX8" s="788"/>
      <c r="DGY8" s="788"/>
      <c r="DGZ8" s="787"/>
      <c r="DHA8" s="788"/>
      <c r="DHB8" s="788"/>
      <c r="DHC8" s="788"/>
      <c r="DHD8" s="787"/>
      <c r="DHE8" s="788"/>
      <c r="DHF8" s="788"/>
      <c r="DHG8" s="788"/>
      <c r="DHH8" s="787"/>
      <c r="DHI8" s="788"/>
      <c r="DHJ8" s="788"/>
      <c r="DHK8" s="788"/>
      <c r="DHL8" s="787"/>
      <c r="DHM8" s="788"/>
      <c r="DHN8" s="788"/>
      <c r="DHO8" s="788"/>
      <c r="DHP8" s="787"/>
      <c r="DHQ8" s="788"/>
      <c r="DHR8" s="788"/>
      <c r="DHS8" s="788"/>
      <c r="DHT8" s="787"/>
      <c r="DHU8" s="788"/>
      <c r="DHV8" s="788"/>
      <c r="DHW8" s="788"/>
      <c r="DHX8" s="787"/>
      <c r="DHY8" s="788"/>
      <c r="DHZ8" s="788"/>
      <c r="DIA8" s="788"/>
      <c r="DIB8" s="787"/>
      <c r="DIC8" s="788"/>
      <c r="DID8" s="788"/>
      <c r="DIE8" s="788"/>
      <c r="DIF8" s="787"/>
      <c r="DIG8" s="788"/>
      <c r="DIH8" s="788"/>
      <c r="DII8" s="788"/>
      <c r="DIJ8" s="787"/>
      <c r="DIK8" s="788"/>
      <c r="DIL8" s="788"/>
      <c r="DIM8" s="788"/>
      <c r="DIN8" s="787"/>
      <c r="DIO8" s="788"/>
      <c r="DIP8" s="788"/>
      <c r="DIQ8" s="788"/>
      <c r="DIR8" s="787"/>
      <c r="DIS8" s="788"/>
      <c r="DIT8" s="788"/>
      <c r="DIU8" s="788"/>
      <c r="DIV8" s="787"/>
      <c r="DIW8" s="788"/>
      <c r="DIX8" s="788"/>
      <c r="DIY8" s="788"/>
      <c r="DIZ8" s="787"/>
      <c r="DJA8" s="788"/>
      <c r="DJB8" s="788"/>
      <c r="DJC8" s="788"/>
      <c r="DJD8" s="787"/>
      <c r="DJE8" s="788"/>
      <c r="DJF8" s="788"/>
      <c r="DJG8" s="788"/>
      <c r="DJH8" s="787"/>
      <c r="DJI8" s="788"/>
      <c r="DJJ8" s="788"/>
      <c r="DJK8" s="788"/>
      <c r="DJL8" s="787"/>
      <c r="DJM8" s="788"/>
      <c r="DJN8" s="788"/>
      <c r="DJO8" s="788"/>
      <c r="DJP8" s="787"/>
      <c r="DJQ8" s="788"/>
      <c r="DJR8" s="788"/>
      <c r="DJS8" s="788"/>
      <c r="DJT8" s="787"/>
      <c r="DJU8" s="788"/>
      <c r="DJV8" s="788"/>
      <c r="DJW8" s="788"/>
      <c r="DJX8" s="787"/>
      <c r="DJY8" s="788"/>
      <c r="DJZ8" s="788"/>
      <c r="DKA8" s="788"/>
      <c r="DKB8" s="787"/>
      <c r="DKC8" s="788"/>
      <c r="DKD8" s="788"/>
      <c r="DKE8" s="788"/>
      <c r="DKF8" s="787"/>
      <c r="DKG8" s="788"/>
      <c r="DKH8" s="788"/>
      <c r="DKI8" s="788"/>
      <c r="DKJ8" s="787"/>
      <c r="DKK8" s="788"/>
      <c r="DKL8" s="788"/>
      <c r="DKM8" s="788"/>
      <c r="DKN8" s="787"/>
      <c r="DKO8" s="788"/>
      <c r="DKP8" s="788"/>
      <c r="DKQ8" s="788"/>
      <c r="DKR8" s="787"/>
      <c r="DKS8" s="788"/>
      <c r="DKT8" s="788"/>
      <c r="DKU8" s="788"/>
      <c r="DKV8" s="787"/>
      <c r="DKW8" s="788"/>
      <c r="DKX8" s="788"/>
      <c r="DKY8" s="788"/>
      <c r="DKZ8" s="787"/>
      <c r="DLA8" s="788"/>
      <c r="DLB8" s="788"/>
      <c r="DLC8" s="788"/>
      <c r="DLD8" s="787"/>
      <c r="DLE8" s="788"/>
      <c r="DLF8" s="788"/>
      <c r="DLG8" s="788"/>
      <c r="DLH8" s="787"/>
      <c r="DLI8" s="788"/>
      <c r="DLJ8" s="788"/>
      <c r="DLK8" s="788"/>
      <c r="DLL8" s="787"/>
      <c r="DLM8" s="788"/>
      <c r="DLN8" s="788"/>
      <c r="DLO8" s="788"/>
      <c r="DLP8" s="787"/>
      <c r="DLQ8" s="788"/>
      <c r="DLR8" s="788"/>
      <c r="DLS8" s="788"/>
      <c r="DLT8" s="787"/>
      <c r="DLU8" s="788"/>
      <c r="DLV8" s="788"/>
      <c r="DLW8" s="788"/>
      <c r="DLX8" s="787"/>
      <c r="DLY8" s="788"/>
      <c r="DLZ8" s="788"/>
      <c r="DMA8" s="788"/>
      <c r="DMB8" s="787"/>
      <c r="DMC8" s="788"/>
      <c r="DMD8" s="788"/>
      <c r="DME8" s="788"/>
      <c r="DMF8" s="787"/>
      <c r="DMG8" s="788"/>
      <c r="DMH8" s="788"/>
      <c r="DMI8" s="788"/>
      <c r="DMJ8" s="787"/>
      <c r="DMK8" s="788"/>
      <c r="DML8" s="788"/>
      <c r="DMM8" s="788"/>
      <c r="DMN8" s="787"/>
      <c r="DMO8" s="788"/>
      <c r="DMP8" s="788"/>
      <c r="DMQ8" s="788"/>
      <c r="DMR8" s="787"/>
      <c r="DMS8" s="788"/>
      <c r="DMT8" s="788"/>
      <c r="DMU8" s="788"/>
      <c r="DMV8" s="787"/>
      <c r="DMW8" s="788"/>
      <c r="DMX8" s="788"/>
      <c r="DMY8" s="788"/>
      <c r="DMZ8" s="787"/>
      <c r="DNA8" s="788"/>
      <c r="DNB8" s="788"/>
      <c r="DNC8" s="788"/>
      <c r="DND8" s="787"/>
      <c r="DNE8" s="788"/>
      <c r="DNF8" s="788"/>
      <c r="DNG8" s="788"/>
      <c r="DNH8" s="787"/>
      <c r="DNI8" s="788"/>
      <c r="DNJ8" s="788"/>
      <c r="DNK8" s="788"/>
      <c r="DNL8" s="787"/>
      <c r="DNM8" s="788"/>
      <c r="DNN8" s="788"/>
      <c r="DNO8" s="788"/>
      <c r="DNP8" s="787"/>
      <c r="DNQ8" s="788"/>
      <c r="DNR8" s="788"/>
      <c r="DNS8" s="788"/>
      <c r="DNT8" s="787"/>
      <c r="DNU8" s="788"/>
      <c r="DNV8" s="788"/>
      <c r="DNW8" s="788"/>
      <c r="DNX8" s="787"/>
      <c r="DNY8" s="788"/>
      <c r="DNZ8" s="788"/>
      <c r="DOA8" s="788"/>
      <c r="DOB8" s="787"/>
      <c r="DOC8" s="788"/>
      <c r="DOD8" s="788"/>
      <c r="DOE8" s="788"/>
      <c r="DOF8" s="787"/>
      <c r="DOG8" s="788"/>
      <c r="DOH8" s="788"/>
      <c r="DOI8" s="788"/>
      <c r="DOJ8" s="787"/>
      <c r="DOK8" s="788"/>
      <c r="DOL8" s="788"/>
      <c r="DOM8" s="788"/>
      <c r="DON8" s="787"/>
      <c r="DOO8" s="788"/>
      <c r="DOP8" s="788"/>
      <c r="DOQ8" s="788"/>
      <c r="DOR8" s="787"/>
      <c r="DOS8" s="788"/>
      <c r="DOT8" s="788"/>
      <c r="DOU8" s="788"/>
      <c r="DOV8" s="787"/>
      <c r="DOW8" s="788"/>
      <c r="DOX8" s="788"/>
      <c r="DOY8" s="788"/>
      <c r="DOZ8" s="787"/>
      <c r="DPA8" s="788"/>
      <c r="DPB8" s="788"/>
      <c r="DPC8" s="788"/>
      <c r="DPD8" s="787"/>
      <c r="DPE8" s="788"/>
      <c r="DPF8" s="788"/>
      <c r="DPG8" s="788"/>
      <c r="DPH8" s="787"/>
      <c r="DPI8" s="788"/>
      <c r="DPJ8" s="788"/>
      <c r="DPK8" s="788"/>
      <c r="DPL8" s="787"/>
      <c r="DPM8" s="788"/>
      <c r="DPN8" s="788"/>
      <c r="DPO8" s="788"/>
      <c r="DPP8" s="787"/>
      <c r="DPQ8" s="788"/>
      <c r="DPR8" s="788"/>
      <c r="DPS8" s="788"/>
      <c r="DPT8" s="787"/>
      <c r="DPU8" s="788"/>
      <c r="DPV8" s="788"/>
      <c r="DPW8" s="788"/>
      <c r="DPX8" s="787"/>
      <c r="DPY8" s="788"/>
      <c r="DPZ8" s="788"/>
      <c r="DQA8" s="788"/>
      <c r="DQB8" s="787"/>
      <c r="DQC8" s="788"/>
      <c r="DQD8" s="788"/>
      <c r="DQE8" s="788"/>
      <c r="DQF8" s="787"/>
      <c r="DQG8" s="788"/>
      <c r="DQH8" s="788"/>
      <c r="DQI8" s="788"/>
      <c r="DQJ8" s="787"/>
      <c r="DQK8" s="788"/>
      <c r="DQL8" s="788"/>
      <c r="DQM8" s="788"/>
      <c r="DQN8" s="787"/>
      <c r="DQO8" s="788"/>
      <c r="DQP8" s="788"/>
      <c r="DQQ8" s="788"/>
      <c r="DQR8" s="787"/>
      <c r="DQS8" s="788"/>
      <c r="DQT8" s="788"/>
      <c r="DQU8" s="788"/>
      <c r="DQV8" s="787"/>
      <c r="DQW8" s="788"/>
      <c r="DQX8" s="788"/>
      <c r="DQY8" s="788"/>
      <c r="DQZ8" s="787"/>
      <c r="DRA8" s="788"/>
      <c r="DRB8" s="788"/>
      <c r="DRC8" s="788"/>
      <c r="DRD8" s="787"/>
      <c r="DRE8" s="788"/>
      <c r="DRF8" s="788"/>
      <c r="DRG8" s="788"/>
      <c r="DRH8" s="787"/>
      <c r="DRI8" s="788"/>
      <c r="DRJ8" s="788"/>
      <c r="DRK8" s="788"/>
      <c r="DRL8" s="787"/>
      <c r="DRM8" s="788"/>
      <c r="DRN8" s="788"/>
      <c r="DRO8" s="788"/>
      <c r="DRP8" s="787"/>
      <c r="DRQ8" s="788"/>
      <c r="DRR8" s="788"/>
      <c r="DRS8" s="788"/>
      <c r="DRT8" s="787"/>
      <c r="DRU8" s="788"/>
      <c r="DRV8" s="788"/>
      <c r="DRW8" s="788"/>
      <c r="DRX8" s="787"/>
      <c r="DRY8" s="788"/>
      <c r="DRZ8" s="788"/>
      <c r="DSA8" s="788"/>
      <c r="DSB8" s="787"/>
      <c r="DSC8" s="788"/>
      <c r="DSD8" s="788"/>
      <c r="DSE8" s="788"/>
      <c r="DSF8" s="787"/>
      <c r="DSG8" s="788"/>
      <c r="DSH8" s="788"/>
      <c r="DSI8" s="788"/>
      <c r="DSJ8" s="787"/>
      <c r="DSK8" s="788"/>
      <c r="DSL8" s="788"/>
      <c r="DSM8" s="788"/>
      <c r="DSN8" s="787"/>
      <c r="DSO8" s="788"/>
      <c r="DSP8" s="788"/>
      <c r="DSQ8" s="788"/>
      <c r="DSR8" s="787"/>
      <c r="DSS8" s="788"/>
      <c r="DST8" s="788"/>
      <c r="DSU8" s="788"/>
      <c r="DSV8" s="787"/>
      <c r="DSW8" s="788"/>
      <c r="DSX8" s="788"/>
      <c r="DSY8" s="788"/>
      <c r="DSZ8" s="787"/>
      <c r="DTA8" s="788"/>
      <c r="DTB8" s="788"/>
      <c r="DTC8" s="788"/>
      <c r="DTD8" s="787"/>
      <c r="DTE8" s="788"/>
      <c r="DTF8" s="788"/>
      <c r="DTG8" s="788"/>
      <c r="DTH8" s="787"/>
      <c r="DTI8" s="788"/>
      <c r="DTJ8" s="788"/>
      <c r="DTK8" s="788"/>
      <c r="DTL8" s="787"/>
      <c r="DTM8" s="788"/>
      <c r="DTN8" s="788"/>
      <c r="DTO8" s="788"/>
      <c r="DTP8" s="787"/>
      <c r="DTQ8" s="788"/>
      <c r="DTR8" s="788"/>
      <c r="DTS8" s="788"/>
      <c r="DTT8" s="787"/>
      <c r="DTU8" s="788"/>
      <c r="DTV8" s="788"/>
      <c r="DTW8" s="788"/>
      <c r="DTX8" s="787"/>
      <c r="DTY8" s="788"/>
      <c r="DTZ8" s="788"/>
      <c r="DUA8" s="788"/>
      <c r="DUB8" s="787"/>
      <c r="DUC8" s="788"/>
      <c r="DUD8" s="788"/>
      <c r="DUE8" s="788"/>
      <c r="DUF8" s="787"/>
      <c r="DUG8" s="788"/>
      <c r="DUH8" s="788"/>
      <c r="DUI8" s="788"/>
      <c r="DUJ8" s="787"/>
      <c r="DUK8" s="788"/>
      <c r="DUL8" s="788"/>
      <c r="DUM8" s="788"/>
      <c r="DUN8" s="787"/>
      <c r="DUO8" s="788"/>
      <c r="DUP8" s="788"/>
      <c r="DUQ8" s="788"/>
      <c r="DUR8" s="787"/>
      <c r="DUS8" s="788"/>
      <c r="DUT8" s="788"/>
      <c r="DUU8" s="788"/>
      <c r="DUV8" s="787"/>
      <c r="DUW8" s="788"/>
      <c r="DUX8" s="788"/>
      <c r="DUY8" s="788"/>
      <c r="DUZ8" s="787"/>
      <c r="DVA8" s="788"/>
      <c r="DVB8" s="788"/>
      <c r="DVC8" s="788"/>
      <c r="DVD8" s="787"/>
      <c r="DVE8" s="788"/>
      <c r="DVF8" s="788"/>
      <c r="DVG8" s="788"/>
      <c r="DVH8" s="787"/>
      <c r="DVI8" s="788"/>
      <c r="DVJ8" s="788"/>
      <c r="DVK8" s="788"/>
      <c r="DVL8" s="787"/>
      <c r="DVM8" s="788"/>
      <c r="DVN8" s="788"/>
      <c r="DVO8" s="788"/>
      <c r="DVP8" s="787"/>
      <c r="DVQ8" s="788"/>
      <c r="DVR8" s="788"/>
      <c r="DVS8" s="788"/>
      <c r="DVT8" s="787"/>
      <c r="DVU8" s="788"/>
      <c r="DVV8" s="788"/>
      <c r="DVW8" s="788"/>
      <c r="DVX8" s="787"/>
      <c r="DVY8" s="788"/>
      <c r="DVZ8" s="788"/>
      <c r="DWA8" s="788"/>
      <c r="DWB8" s="787"/>
      <c r="DWC8" s="788"/>
      <c r="DWD8" s="788"/>
      <c r="DWE8" s="788"/>
      <c r="DWF8" s="787"/>
      <c r="DWG8" s="788"/>
      <c r="DWH8" s="788"/>
      <c r="DWI8" s="788"/>
      <c r="DWJ8" s="787"/>
      <c r="DWK8" s="788"/>
      <c r="DWL8" s="788"/>
      <c r="DWM8" s="788"/>
      <c r="DWN8" s="787"/>
      <c r="DWO8" s="788"/>
      <c r="DWP8" s="788"/>
      <c r="DWQ8" s="788"/>
      <c r="DWR8" s="787"/>
      <c r="DWS8" s="788"/>
      <c r="DWT8" s="788"/>
      <c r="DWU8" s="788"/>
      <c r="DWV8" s="787"/>
      <c r="DWW8" s="788"/>
      <c r="DWX8" s="788"/>
      <c r="DWY8" s="788"/>
      <c r="DWZ8" s="787"/>
      <c r="DXA8" s="788"/>
      <c r="DXB8" s="788"/>
      <c r="DXC8" s="788"/>
      <c r="DXD8" s="787"/>
      <c r="DXE8" s="788"/>
      <c r="DXF8" s="788"/>
      <c r="DXG8" s="788"/>
      <c r="DXH8" s="787"/>
      <c r="DXI8" s="788"/>
      <c r="DXJ8" s="788"/>
      <c r="DXK8" s="788"/>
      <c r="DXL8" s="787"/>
      <c r="DXM8" s="788"/>
      <c r="DXN8" s="788"/>
      <c r="DXO8" s="788"/>
      <c r="DXP8" s="787"/>
      <c r="DXQ8" s="788"/>
      <c r="DXR8" s="788"/>
      <c r="DXS8" s="788"/>
      <c r="DXT8" s="787"/>
      <c r="DXU8" s="788"/>
      <c r="DXV8" s="788"/>
      <c r="DXW8" s="788"/>
      <c r="DXX8" s="787"/>
      <c r="DXY8" s="788"/>
      <c r="DXZ8" s="788"/>
      <c r="DYA8" s="788"/>
      <c r="DYB8" s="787"/>
      <c r="DYC8" s="788"/>
      <c r="DYD8" s="788"/>
      <c r="DYE8" s="788"/>
      <c r="DYF8" s="787"/>
      <c r="DYG8" s="788"/>
      <c r="DYH8" s="788"/>
      <c r="DYI8" s="788"/>
      <c r="DYJ8" s="787"/>
      <c r="DYK8" s="788"/>
      <c r="DYL8" s="788"/>
      <c r="DYM8" s="788"/>
      <c r="DYN8" s="787"/>
      <c r="DYO8" s="788"/>
      <c r="DYP8" s="788"/>
      <c r="DYQ8" s="788"/>
      <c r="DYR8" s="787"/>
      <c r="DYS8" s="788"/>
      <c r="DYT8" s="788"/>
      <c r="DYU8" s="788"/>
      <c r="DYV8" s="787"/>
      <c r="DYW8" s="788"/>
      <c r="DYX8" s="788"/>
      <c r="DYY8" s="788"/>
      <c r="DYZ8" s="787"/>
      <c r="DZA8" s="788"/>
      <c r="DZB8" s="788"/>
      <c r="DZC8" s="788"/>
      <c r="DZD8" s="787"/>
      <c r="DZE8" s="788"/>
      <c r="DZF8" s="788"/>
      <c r="DZG8" s="788"/>
      <c r="DZH8" s="787"/>
      <c r="DZI8" s="788"/>
      <c r="DZJ8" s="788"/>
      <c r="DZK8" s="788"/>
      <c r="DZL8" s="787"/>
      <c r="DZM8" s="788"/>
      <c r="DZN8" s="788"/>
      <c r="DZO8" s="788"/>
      <c r="DZP8" s="787"/>
      <c r="DZQ8" s="788"/>
      <c r="DZR8" s="788"/>
      <c r="DZS8" s="788"/>
      <c r="DZT8" s="787"/>
      <c r="DZU8" s="788"/>
      <c r="DZV8" s="788"/>
      <c r="DZW8" s="788"/>
      <c r="DZX8" s="787"/>
      <c r="DZY8" s="788"/>
      <c r="DZZ8" s="788"/>
      <c r="EAA8" s="788"/>
      <c r="EAB8" s="787"/>
      <c r="EAC8" s="788"/>
      <c r="EAD8" s="788"/>
      <c r="EAE8" s="788"/>
      <c r="EAF8" s="787"/>
      <c r="EAG8" s="788"/>
      <c r="EAH8" s="788"/>
      <c r="EAI8" s="788"/>
      <c r="EAJ8" s="787"/>
      <c r="EAK8" s="788"/>
      <c r="EAL8" s="788"/>
      <c r="EAM8" s="788"/>
      <c r="EAN8" s="787"/>
      <c r="EAO8" s="788"/>
      <c r="EAP8" s="788"/>
      <c r="EAQ8" s="788"/>
      <c r="EAR8" s="787"/>
      <c r="EAS8" s="788"/>
      <c r="EAT8" s="788"/>
      <c r="EAU8" s="788"/>
      <c r="EAV8" s="787"/>
      <c r="EAW8" s="788"/>
      <c r="EAX8" s="788"/>
      <c r="EAY8" s="788"/>
      <c r="EAZ8" s="787"/>
      <c r="EBA8" s="788"/>
      <c r="EBB8" s="788"/>
      <c r="EBC8" s="788"/>
      <c r="EBD8" s="787"/>
      <c r="EBE8" s="788"/>
      <c r="EBF8" s="788"/>
      <c r="EBG8" s="788"/>
      <c r="EBH8" s="787"/>
      <c r="EBI8" s="788"/>
      <c r="EBJ8" s="788"/>
      <c r="EBK8" s="788"/>
      <c r="EBL8" s="787"/>
      <c r="EBM8" s="788"/>
      <c r="EBN8" s="788"/>
      <c r="EBO8" s="788"/>
      <c r="EBP8" s="787"/>
      <c r="EBQ8" s="788"/>
      <c r="EBR8" s="788"/>
      <c r="EBS8" s="788"/>
      <c r="EBT8" s="787"/>
      <c r="EBU8" s="788"/>
      <c r="EBV8" s="788"/>
      <c r="EBW8" s="788"/>
      <c r="EBX8" s="787"/>
      <c r="EBY8" s="788"/>
      <c r="EBZ8" s="788"/>
      <c r="ECA8" s="788"/>
      <c r="ECB8" s="787"/>
      <c r="ECC8" s="788"/>
      <c r="ECD8" s="788"/>
      <c r="ECE8" s="788"/>
      <c r="ECF8" s="787"/>
      <c r="ECG8" s="788"/>
      <c r="ECH8" s="788"/>
      <c r="ECI8" s="788"/>
      <c r="ECJ8" s="787"/>
      <c r="ECK8" s="788"/>
      <c r="ECL8" s="788"/>
      <c r="ECM8" s="788"/>
      <c r="ECN8" s="787"/>
      <c r="ECO8" s="788"/>
      <c r="ECP8" s="788"/>
      <c r="ECQ8" s="788"/>
      <c r="ECR8" s="787"/>
      <c r="ECS8" s="788"/>
      <c r="ECT8" s="788"/>
      <c r="ECU8" s="788"/>
      <c r="ECV8" s="787"/>
      <c r="ECW8" s="788"/>
      <c r="ECX8" s="788"/>
      <c r="ECY8" s="788"/>
      <c r="ECZ8" s="787"/>
      <c r="EDA8" s="788"/>
      <c r="EDB8" s="788"/>
      <c r="EDC8" s="788"/>
      <c r="EDD8" s="787"/>
      <c r="EDE8" s="788"/>
      <c r="EDF8" s="788"/>
      <c r="EDG8" s="788"/>
      <c r="EDH8" s="787"/>
      <c r="EDI8" s="788"/>
      <c r="EDJ8" s="788"/>
      <c r="EDK8" s="788"/>
      <c r="EDL8" s="787"/>
      <c r="EDM8" s="788"/>
      <c r="EDN8" s="788"/>
      <c r="EDO8" s="788"/>
      <c r="EDP8" s="787"/>
      <c r="EDQ8" s="788"/>
      <c r="EDR8" s="788"/>
      <c r="EDS8" s="788"/>
      <c r="EDT8" s="787"/>
      <c r="EDU8" s="788"/>
      <c r="EDV8" s="788"/>
      <c r="EDW8" s="788"/>
      <c r="EDX8" s="787"/>
      <c r="EDY8" s="788"/>
      <c r="EDZ8" s="788"/>
      <c r="EEA8" s="788"/>
      <c r="EEB8" s="787"/>
      <c r="EEC8" s="788"/>
      <c r="EED8" s="788"/>
      <c r="EEE8" s="788"/>
      <c r="EEF8" s="787"/>
      <c r="EEG8" s="788"/>
      <c r="EEH8" s="788"/>
      <c r="EEI8" s="788"/>
      <c r="EEJ8" s="787"/>
      <c r="EEK8" s="788"/>
      <c r="EEL8" s="788"/>
      <c r="EEM8" s="788"/>
      <c r="EEN8" s="787"/>
      <c r="EEO8" s="788"/>
      <c r="EEP8" s="788"/>
      <c r="EEQ8" s="788"/>
      <c r="EER8" s="787"/>
      <c r="EES8" s="788"/>
      <c r="EET8" s="788"/>
      <c r="EEU8" s="788"/>
      <c r="EEV8" s="787"/>
      <c r="EEW8" s="788"/>
      <c r="EEX8" s="788"/>
      <c r="EEY8" s="788"/>
      <c r="EEZ8" s="787"/>
      <c r="EFA8" s="788"/>
      <c r="EFB8" s="788"/>
      <c r="EFC8" s="788"/>
      <c r="EFD8" s="787"/>
      <c r="EFE8" s="788"/>
      <c r="EFF8" s="788"/>
      <c r="EFG8" s="788"/>
      <c r="EFH8" s="787"/>
      <c r="EFI8" s="788"/>
      <c r="EFJ8" s="788"/>
      <c r="EFK8" s="788"/>
      <c r="EFL8" s="787"/>
      <c r="EFM8" s="788"/>
      <c r="EFN8" s="788"/>
      <c r="EFO8" s="788"/>
      <c r="EFP8" s="787"/>
      <c r="EFQ8" s="788"/>
      <c r="EFR8" s="788"/>
      <c r="EFS8" s="788"/>
      <c r="EFT8" s="787"/>
      <c r="EFU8" s="788"/>
      <c r="EFV8" s="788"/>
      <c r="EFW8" s="788"/>
      <c r="EFX8" s="787"/>
      <c r="EFY8" s="788"/>
      <c r="EFZ8" s="788"/>
      <c r="EGA8" s="788"/>
      <c r="EGB8" s="787"/>
      <c r="EGC8" s="788"/>
      <c r="EGD8" s="788"/>
      <c r="EGE8" s="788"/>
      <c r="EGF8" s="787"/>
      <c r="EGG8" s="788"/>
      <c r="EGH8" s="788"/>
      <c r="EGI8" s="788"/>
      <c r="EGJ8" s="787"/>
      <c r="EGK8" s="788"/>
      <c r="EGL8" s="788"/>
      <c r="EGM8" s="788"/>
      <c r="EGN8" s="787"/>
      <c r="EGO8" s="788"/>
      <c r="EGP8" s="788"/>
      <c r="EGQ8" s="788"/>
      <c r="EGR8" s="787"/>
      <c r="EGS8" s="788"/>
      <c r="EGT8" s="788"/>
      <c r="EGU8" s="788"/>
      <c r="EGV8" s="787"/>
      <c r="EGW8" s="788"/>
      <c r="EGX8" s="788"/>
      <c r="EGY8" s="788"/>
      <c r="EGZ8" s="787"/>
      <c r="EHA8" s="788"/>
      <c r="EHB8" s="788"/>
      <c r="EHC8" s="788"/>
      <c r="EHD8" s="787"/>
      <c r="EHE8" s="788"/>
      <c r="EHF8" s="788"/>
      <c r="EHG8" s="788"/>
      <c r="EHH8" s="787"/>
      <c r="EHI8" s="788"/>
      <c r="EHJ8" s="788"/>
      <c r="EHK8" s="788"/>
      <c r="EHL8" s="787"/>
      <c r="EHM8" s="788"/>
      <c r="EHN8" s="788"/>
      <c r="EHO8" s="788"/>
      <c r="EHP8" s="787"/>
      <c r="EHQ8" s="788"/>
      <c r="EHR8" s="788"/>
      <c r="EHS8" s="788"/>
      <c r="EHT8" s="787"/>
      <c r="EHU8" s="788"/>
      <c r="EHV8" s="788"/>
      <c r="EHW8" s="788"/>
      <c r="EHX8" s="787"/>
      <c r="EHY8" s="788"/>
      <c r="EHZ8" s="788"/>
      <c r="EIA8" s="788"/>
      <c r="EIB8" s="787"/>
      <c r="EIC8" s="788"/>
      <c r="EID8" s="788"/>
      <c r="EIE8" s="788"/>
      <c r="EIF8" s="787"/>
      <c r="EIG8" s="788"/>
      <c r="EIH8" s="788"/>
      <c r="EII8" s="788"/>
      <c r="EIJ8" s="787"/>
      <c r="EIK8" s="788"/>
      <c r="EIL8" s="788"/>
      <c r="EIM8" s="788"/>
      <c r="EIN8" s="787"/>
      <c r="EIO8" s="788"/>
      <c r="EIP8" s="788"/>
      <c r="EIQ8" s="788"/>
      <c r="EIR8" s="787"/>
      <c r="EIS8" s="788"/>
      <c r="EIT8" s="788"/>
      <c r="EIU8" s="788"/>
      <c r="EIV8" s="787"/>
      <c r="EIW8" s="788"/>
      <c r="EIX8" s="788"/>
      <c r="EIY8" s="788"/>
      <c r="EIZ8" s="787"/>
      <c r="EJA8" s="788"/>
      <c r="EJB8" s="788"/>
      <c r="EJC8" s="788"/>
      <c r="EJD8" s="787"/>
      <c r="EJE8" s="788"/>
      <c r="EJF8" s="788"/>
      <c r="EJG8" s="788"/>
      <c r="EJH8" s="787"/>
      <c r="EJI8" s="788"/>
      <c r="EJJ8" s="788"/>
      <c r="EJK8" s="788"/>
      <c r="EJL8" s="787"/>
      <c r="EJM8" s="788"/>
      <c r="EJN8" s="788"/>
      <c r="EJO8" s="788"/>
      <c r="EJP8" s="787"/>
      <c r="EJQ8" s="788"/>
      <c r="EJR8" s="788"/>
      <c r="EJS8" s="788"/>
      <c r="EJT8" s="787"/>
      <c r="EJU8" s="788"/>
      <c r="EJV8" s="788"/>
      <c r="EJW8" s="788"/>
      <c r="EJX8" s="787"/>
      <c r="EJY8" s="788"/>
      <c r="EJZ8" s="788"/>
      <c r="EKA8" s="788"/>
      <c r="EKB8" s="787"/>
      <c r="EKC8" s="788"/>
      <c r="EKD8" s="788"/>
      <c r="EKE8" s="788"/>
      <c r="EKF8" s="787"/>
      <c r="EKG8" s="788"/>
      <c r="EKH8" s="788"/>
      <c r="EKI8" s="788"/>
      <c r="EKJ8" s="787"/>
      <c r="EKK8" s="788"/>
      <c r="EKL8" s="788"/>
      <c r="EKM8" s="788"/>
      <c r="EKN8" s="787"/>
      <c r="EKO8" s="788"/>
      <c r="EKP8" s="788"/>
      <c r="EKQ8" s="788"/>
      <c r="EKR8" s="787"/>
      <c r="EKS8" s="788"/>
      <c r="EKT8" s="788"/>
      <c r="EKU8" s="788"/>
      <c r="EKV8" s="787"/>
      <c r="EKW8" s="788"/>
      <c r="EKX8" s="788"/>
      <c r="EKY8" s="788"/>
      <c r="EKZ8" s="787"/>
      <c r="ELA8" s="788"/>
      <c r="ELB8" s="788"/>
      <c r="ELC8" s="788"/>
      <c r="ELD8" s="787"/>
      <c r="ELE8" s="788"/>
      <c r="ELF8" s="788"/>
      <c r="ELG8" s="788"/>
      <c r="ELH8" s="787"/>
      <c r="ELI8" s="788"/>
      <c r="ELJ8" s="788"/>
      <c r="ELK8" s="788"/>
      <c r="ELL8" s="787"/>
      <c r="ELM8" s="788"/>
      <c r="ELN8" s="788"/>
      <c r="ELO8" s="788"/>
      <c r="ELP8" s="787"/>
      <c r="ELQ8" s="788"/>
      <c r="ELR8" s="788"/>
      <c r="ELS8" s="788"/>
      <c r="ELT8" s="787"/>
      <c r="ELU8" s="788"/>
      <c r="ELV8" s="788"/>
      <c r="ELW8" s="788"/>
      <c r="ELX8" s="787"/>
      <c r="ELY8" s="788"/>
      <c r="ELZ8" s="788"/>
      <c r="EMA8" s="788"/>
      <c r="EMB8" s="787"/>
      <c r="EMC8" s="788"/>
      <c r="EMD8" s="788"/>
      <c r="EME8" s="788"/>
      <c r="EMF8" s="787"/>
      <c r="EMG8" s="788"/>
      <c r="EMH8" s="788"/>
      <c r="EMI8" s="788"/>
      <c r="EMJ8" s="787"/>
      <c r="EMK8" s="788"/>
      <c r="EML8" s="788"/>
      <c r="EMM8" s="788"/>
      <c r="EMN8" s="787"/>
      <c r="EMO8" s="788"/>
      <c r="EMP8" s="788"/>
      <c r="EMQ8" s="788"/>
      <c r="EMR8" s="787"/>
      <c r="EMS8" s="788"/>
      <c r="EMT8" s="788"/>
      <c r="EMU8" s="788"/>
      <c r="EMV8" s="787"/>
      <c r="EMW8" s="788"/>
      <c r="EMX8" s="788"/>
      <c r="EMY8" s="788"/>
      <c r="EMZ8" s="787"/>
      <c r="ENA8" s="788"/>
      <c r="ENB8" s="788"/>
      <c r="ENC8" s="788"/>
      <c r="END8" s="787"/>
      <c r="ENE8" s="788"/>
      <c r="ENF8" s="788"/>
      <c r="ENG8" s="788"/>
      <c r="ENH8" s="787"/>
      <c r="ENI8" s="788"/>
      <c r="ENJ8" s="788"/>
      <c r="ENK8" s="788"/>
      <c r="ENL8" s="787"/>
      <c r="ENM8" s="788"/>
      <c r="ENN8" s="788"/>
      <c r="ENO8" s="788"/>
      <c r="ENP8" s="787"/>
      <c r="ENQ8" s="788"/>
      <c r="ENR8" s="788"/>
      <c r="ENS8" s="788"/>
      <c r="ENT8" s="787"/>
      <c r="ENU8" s="788"/>
      <c r="ENV8" s="788"/>
      <c r="ENW8" s="788"/>
      <c r="ENX8" s="787"/>
      <c r="ENY8" s="788"/>
      <c r="ENZ8" s="788"/>
      <c r="EOA8" s="788"/>
      <c r="EOB8" s="787"/>
      <c r="EOC8" s="788"/>
      <c r="EOD8" s="788"/>
      <c r="EOE8" s="788"/>
      <c r="EOF8" s="787"/>
      <c r="EOG8" s="788"/>
      <c r="EOH8" s="788"/>
      <c r="EOI8" s="788"/>
      <c r="EOJ8" s="787"/>
      <c r="EOK8" s="788"/>
      <c r="EOL8" s="788"/>
      <c r="EOM8" s="788"/>
      <c r="EON8" s="787"/>
      <c r="EOO8" s="788"/>
      <c r="EOP8" s="788"/>
      <c r="EOQ8" s="788"/>
      <c r="EOR8" s="787"/>
      <c r="EOS8" s="788"/>
      <c r="EOT8" s="788"/>
      <c r="EOU8" s="788"/>
      <c r="EOV8" s="787"/>
      <c r="EOW8" s="788"/>
      <c r="EOX8" s="788"/>
      <c r="EOY8" s="788"/>
      <c r="EOZ8" s="787"/>
      <c r="EPA8" s="788"/>
      <c r="EPB8" s="788"/>
      <c r="EPC8" s="788"/>
      <c r="EPD8" s="787"/>
      <c r="EPE8" s="788"/>
      <c r="EPF8" s="788"/>
      <c r="EPG8" s="788"/>
      <c r="EPH8" s="787"/>
      <c r="EPI8" s="788"/>
      <c r="EPJ8" s="788"/>
      <c r="EPK8" s="788"/>
      <c r="EPL8" s="787"/>
      <c r="EPM8" s="788"/>
      <c r="EPN8" s="788"/>
      <c r="EPO8" s="788"/>
      <c r="EPP8" s="787"/>
      <c r="EPQ8" s="788"/>
      <c r="EPR8" s="788"/>
      <c r="EPS8" s="788"/>
      <c r="EPT8" s="787"/>
      <c r="EPU8" s="788"/>
      <c r="EPV8" s="788"/>
      <c r="EPW8" s="788"/>
      <c r="EPX8" s="787"/>
      <c r="EPY8" s="788"/>
      <c r="EPZ8" s="788"/>
      <c r="EQA8" s="788"/>
      <c r="EQB8" s="787"/>
      <c r="EQC8" s="788"/>
      <c r="EQD8" s="788"/>
      <c r="EQE8" s="788"/>
      <c r="EQF8" s="787"/>
      <c r="EQG8" s="788"/>
      <c r="EQH8" s="788"/>
      <c r="EQI8" s="788"/>
      <c r="EQJ8" s="787"/>
      <c r="EQK8" s="788"/>
      <c r="EQL8" s="788"/>
      <c r="EQM8" s="788"/>
      <c r="EQN8" s="787"/>
      <c r="EQO8" s="788"/>
      <c r="EQP8" s="788"/>
      <c r="EQQ8" s="788"/>
      <c r="EQR8" s="787"/>
      <c r="EQS8" s="788"/>
      <c r="EQT8" s="788"/>
      <c r="EQU8" s="788"/>
      <c r="EQV8" s="787"/>
      <c r="EQW8" s="788"/>
      <c r="EQX8" s="788"/>
      <c r="EQY8" s="788"/>
      <c r="EQZ8" s="787"/>
      <c r="ERA8" s="788"/>
      <c r="ERB8" s="788"/>
      <c r="ERC8" s="788"/>
      <c r="ERD8" s="787"/>
      <c r="ERE8" s="788"/>
      <c r="ERF8" s="788"/>
      <c r="ERG8" s="788"/>
      <c r="ERH8" s="787"/>
      <c r="ERI8" s="788"/>
      <c r="ERJ8" s="788"/>
      <c r="ERK8" s="788"/>
      <c r="ERL8" s="787"/>
      <c r="ERM8" s="788"/>
      <c r="ERN8" s="788"/>
      <c r="ERO8" s="788"/>
      <c r="ERP8" s="787"/>
      <c r="ERQ8" s="788"/>
      <c r="ERR8" s="788"/>
      <c r="ERS8" s="788"/>
      <c r="ERT8" s="787"/>
      <c r="ERU8" s="788"/>
      <c r="ERV8" s="788"/>
      <c r="ERW8" s="788"/>
      <c r="ERX8" s="787"/>
      <c r="ERY8" s="788"/>
      <c r="ERZ8" s="788"/>
      <c r="ESA8" s="788"/>
      <c r="ESB8" s="787"/>
      <c r="ESC8" s="788"/>
      <c r="ESD8" s="788"/>
      <c r="ESE8" s="788"/>
      <c r="ESF8" s="787"/>
      <c r="ESG8" s="788"/>
      <c r="ESH8" s="788"/>
      <c r="ESI8" s="788"/>
      <c r="ESJ8" s="787"/>
      <c r="ESK8" s="788"/>
      <c r="ESL8" s="788"/>
      <c r="ESM8" s="788"/>
      <c r="ESN8" s="787"/>
      <c r="ESO8" s="788"/>
      <c r="ESP8" s="788"/>
      <c r="ESQ8" s="788"/>
      <c r="ESR8" s="787"/>
      <c r="ESS8" s="788"/>
      <c r="EST8" s="788"/>
      <c r="ESU8" s="788"/>
      <c r="ESV8" s="787"/>
      <c r="ESW8" s="788"/>
      <c r="ESX8" s="788"/>
      <c r="ESY8" s="788"/>
      <c r="ESZ8" s="787"/>
      <c r="ETA8" s="788"/>
      <c r="ETB8" s="788"/>
      <c r="ETC8" s="788"/>
      <c r="ETD8" s="787"/>
      <c r="ETE8" s="788"/>
      <c r="ETF8" s="788"/>
      <c r="ETG8" s="788"/>
      <c r="ETH8" s="787"/>
      <c r="ETI8" s="788"/>
      <c r="ETJ8" s="788"/>
      <c r="ETK8" s="788"/>
      <c r="ETL8" s="787"/>
      <c r="ETM8" s="788"/>
      <c r="ETN8" s="788"/>
      <c r="ETO8" s="788"/>
      <c r="ETP8" s="787"/>
      <c r="ETQ8" s="788"/>
      <c r="ETR8" s="788"/>
      <c r="ETS8" s="788"/>
      <c r="ETT8" s="787"/>
      <c r="ETU8" s="788"/>
      <c r="ETV8" s="788"/>
      <c r="ETW8" s="788"/>
      <c r="ETX8" s="787"/>
      <c r="ETY8" s="788"/>
      <c r="ETZ8" s="788"/>
      <c r="EUA8" s="788"/>
      <c r="EUB8" s="787"/>
      <c r="EUC8" s="788"/>
      <c r="EUD8" s="788"/>
      <c r="EUE8" s="788"/>
      <c r="EUF8" s="787"/>
      <c r="EUG8" s="788"/>
      <c r="EUH8" s="788"/>
      <c r="EUI8" s="788"/>
      <c r="EUJ8" s="787"/>
      <c r="EUK8" s="788"/>
      <c r="EUL8" s="788"/>
      <c r="EUM8" s="788"/>
      <c r="EUN8" s="787"/>
      <c r="EUO8" s="788"/>
      <c r="EUP8" s="788"/>
      <c r="EUQ8" s="788"/>
      <c r="EUR8" s="787"/>
      <c r="EUS8" s="788"/>
      <c r="EUT8" s="788"/>
      <c r="EUU8" s="788"/>
      <c r="EUV8" s="787"/>
      <c r="EUW8" s="788"/>
      <c r="EUX8" s="788"/>
      <c r="EUY8" s="788"/>
      <c r="EUZ8" s="787"/>
      <c r="EVA8" s="788"/>
      <c r="EVB8" s="788"/>
      <c r="EVC8" s="788"/>
      <c r="EVD8" s="787"/>
      <c r="EVE8" s="788"/>
      <c r="EVF8" s="788"/>
      <c r="EVG8" s="788"/>
      <c r="EVH8" s="787"/>
      <c r="EVI8" s="788"/>
      <c r="EVJ8" s="788"/>
      <c r="EVK8" s="788"/>
      <c r="EVL8" s="787"/>
      <c r="EVM8" s="788"/>
      <c r="EVN8" s="788"/>
      <c r="EVO8" s="788"/>
      <c r="EVP8" s="787"/>
      <c r="EVQ8" s="788"/>
      <c r="EVR8" s="788"/>
      <c r="EVS8" s="788"/>
      <c r="EVT8" s="787"/>
      <c r="EVU8" s="788"/>
      <c r="EVV8" s="788"/>
      <c r="EVW8" s="788"/>
      <c r="EVX8" s="787"/>
      <c r="EVY8" s="788"/>
      <c r="EVZ8" s="788"/>
      <c r="EWA8" s="788"/>
      <c r="EWB8" s="787"/>
      <c r="EWC8" s="788"/>
      <c r="EWD8" s="788"/>
      <c r="EWE8" s="788"/>
      <c r="EWF8" s="787"/>
      <c r="EWG8" s="788"/>
      <c r="EWH8" s="788"/>
      <c r="EWI8" s="788"/>
      <c r="EWJ8" s="787"/>
      <c r="EWK8" s="788"/>
      <c r="EWL8" s="788"/>
      <c r="EWM8" s="788"/>
      <c r="EWN8" s="787"/>
      <c r="EWO8" s="788"/>
      <c r="EWP8" s="788"/>
      <c r="EWQ8" s="788"/>
      <c r="EWR8" s="787"/>
      <c r="EWS8" s="788"/>
      <c r="EWT8" s="788"/>
      <c r="EWU8" s="788"/>
      <c r="EWV8" s="787"/>
      <c r="EWW8" s="788"/>
      <c r="EWX8" s="788"/>
      <c r="EWY8" s="788"/>
      <c r="EWZ8" s="787"/>
      <c r="EXA8" s="788"/>
      <c r="EXB8" s="788"/>
      <c r="EXC8" s="788"/>
      <c r="EXD8" s="787"/>
      <c r="EXE8" s="788"/>
      <c r="EXF8" s="788"/>
      <c r="EXG8" s="788"/>
      <c r="EXH8" s="787"/>
      <c r="EXI8" s="788"/>
      <c r="EXJ8" s="788"/>
      <c r="EXK8" s="788"/>
      <c r="EXL8" s="787"/>
      <c r="EXM8" s="788"/>
      <c r="EXN8" s="788"/>
      <c r="EXO8" s="788"/>
      <c r="EXP8" s="787"/>
      <c r="EXQ8" s="788"/>
      <c r="EXR8" s="788"/>
      <c r="EXS8" s="788"/>
      <c r="EXT8" s="787"/>
      <c r="EXU8" s="788"/>
      <c r="EXV8" s="788"/>
      <c r="EXW8" s="788"/>
      <c r="EXX8" s="787"/>
      <c r="EXY8" s="788"/>
      <c r="EXZ8" s="788"/>
      <c r="EYA8" s="788"/>
      <c r="EYB8" s="787"/>
      <c r="EYC8" s="788"/>
      <c r="EYD8" s="788"/>
      <c r="EYE8" s="788"/>
      <c r="EYF8" s="787"/>
      <c r="EYG8" s="788"/>
      <c r="EYH8" s="788"/>
      <c r="EYI8" s="788"/>
      <c r="EYJ8" s="787"/>
      <c r="EYK8" s="788"/>
      <c r="EYL8" s="788"/>
      <c r="EYM8" s="788"/>
      <c r="EYN8" s="787"/>
      <c r="EYO8" s="788"/>
      <c r="EYP8" s="788"/>
      <c r="EYQ8" s="788"/>
      <c r="EYR8" s="787"/>
      <c r="EYS8" s="788"/>
      <c r="EYT8" s="788"/>
      <c r="EYU8" s="788"/>
      <c r="EYV8" s="787"/>
      <c r="EYW8" s="788"/>
      <c r="EYX8" s="788"/>
      <c r="EYY8" s="788"/>
      <c r="EYZ8" s="787"/>
      <c r="EZA8" s="788"/>
      <c r="EZB8" s="788"/>
      <c r="EZC8" s="788"/>
      <c r="EZD8" s="787"/>
      <c r="EZE8" s="788"/>
      <c r="EZF8" s="788"/>
      <c r="EZG8" s="788"/>
      <c r="EZH8" s="787"/>
      <c r="EZI8" s="788"/>
      <c r="EZJ8" s="788"/>
      <c r="EZK8" s="788"/>
      <c r="EZL8" s="787"/>
      <c r="EZM8" s="788"/>
      <c r="EZN8" s="788"/>
      <c r="EZO8" s="788"/>
      <c r="EZP8" s="787"/>
      <c r="EZQ8" s="788"/>
      <c r="EZR8" s="788"/>
      <c r="EZS8" s="788"/>
      <c r="EZT8" s="787"/>
      <c r="EZU8" s="788"/>
      <c r="EZV8" s="788"/>
      <c r="EZW8" s="788"/>
      <c r="EZX8" s="787"/>
      <c r="EZY8" s="788"/>
      <c r="EZZ8" s="788"/>
      <c r="FAA8" s="788"/>
      <c r="FAB8" s="787"/>
      <c r="FAC8" s="788"/>
      <c r="FAD8" s="788"/>
      <c r="FAE8" s="788"/>
      <c r="FAF8" s="787"/>
      <c r="FAG8" s="788"/>
      <c r="FAH8" s="788"/>
      <c r="FAI8" s="788"/>
      <c r="FAJ8" s="787"/>
      <c r="FAK8" s="788"/>
      <c r="FAL8" s="788"/>
      <c r="FAM8" s="788"/>
      <c r="FAN8" s="787"/>
      <c r="FAO8" s="788"/>
      <c r="FAP8" s="788"/>
      <c r="FAQ8" s="788"/>
      <c r="FAR8" s="787"/>
      <c r="FAS8" s="788"/>
      <c r="FAT8" s="788"/>
      <c r="FAU8" s="788"/>
      <c r="FAV8" s="787"/>
      <c r="FAW8" s="788"/>
      <c r="FAX8" s="788"/>
      <c r="FAY8" s="788"/>
      <c r="FAZ8" s="787"/>
      <c r="FBA8" s="788"/>
      <c r="FBB8" s="788"/>
      <c r="FBC8" s="788"/>
      <c r="FBD8" s="787"/>
      <c r="FBE8" s="788"/>
      <c r="FBF8" s="788"/>
      <c r="FBG8" s="788"/>
      <c r="FBH8" s="787"/>
      <c r="FBI8" s="788"/>
      <c r="FBJ8" s="788"/>
      <c r="FBK8" s="788"/>
      <c r="FBL8" s="787"/>
      <c r="FBM8" s="788"/>
      <c r="FBN8" s="788"/>
      <c r="FBO8" s="788"/>
      <c r="FBP8" s="787"/>
      <c r="FBQ8" s="788"/>
      <c r="FBR8" s="788"/>
      <c r="FBS8" s="788"/>
      <c r="FBT8" s="787"/>
      <c r="FBU8" s="788"/>
      <c r="FBV8" s="788"/>
      <c r="FBW8" s="788"/>
      <c r="FBX8" s="787"/>
      <c r="FBY8" s="788"/>
      <c r="FBZ8" s="788"/>
      <c r="FCA8" s="788"/>
      <c r="FCB8" s="787"/>
      <c r="FCC8" s="788"/>
      <c r="FCD8" s="788"/>
      <c r="FCE8" s="788"/>
      <c r="FCF8" s="787"/>
      <c r="FCG8" s="788"/>
      <c r="FCH8" s="788"/>
      <c r="FCI8" s="788"/>
      <c r="FCJ8" s="787"/>
      <c r="FCK8" s="788"/>
      <c r="FCL8" s="788"/>
      <c r="FCM8" s="788"/>
      <c r="FCN8" s="787"/>
      <c r="FCO8" s="788"/>
      <c r="FCP8" s="788"/>
      <c r="FCQ8" s="788"/>
      <c r="FCR8" s="787"/>
      <c r="FCS8" s="788"/>
      <c r="FCT8" s="788"/>
      <c r="FCU8" s="788"/>
      <c r="FCV8" s="787"/>
      <c r="FCW8" s="788"/>
      <c r="FCX8" s="788"/>
      <c r="FCY8" s="788"/>
      <c r="FCZ8" s="787"/>
      <c r="FDA8" s="788"/>
      <c r="FDB8" s="788"/>
      <c r="FDC8" s="788"/>
      <c r="FDD8" s="787"/>
      <c r="FDE8" s="788"/>
      <c r="FDF8" s="788"/>
      <c r="FDG8" s="788"/>
      <c r="FDH8" s="787"/>
      <c r="FDI8" s="788"/>
      <c r="FDJ8" s="788"/>
      <c r="FDK8" s="788"/>
      <c r="FDL8" s="787"/>
      <c r="FDM8" s="788"/>
      <c r="FDN8" s="788"/>
      <c r="FDO8" s="788"/>
      <c r="FDP8" s="787"/>
      <c r="FDQ8" s="788"/>
      <c r="FDR8" s="788"/>
      <c r="FDS8" s="788"/>
      <c r="FDT8" s="787"/>
      <c r="FDU8" s="788"/>
      <c r="FDV8" s="788"/>
      <c r="FDW8" s="788"/>
      <c r="FDX8" s="787"/>
      <c r="FDY8" s="788"/>
      <c r="FDZ8" s="788"/>
      <c r="FEA8" s="788"/>
      <c r="FEB8" s="787"/>
      <c r="FEC8" s="788"/>
      <c r="FED8" s="788"/>
      <c r="FEE8" s="788"/>
      <c r="FEF8" s="787"/>
      <c r="FEG8" s="788"/>
      <c r="FEH8" s="788"/>
      <c r="FEI8" s="788"/>
      <c r="FEJ8" s="787"/>
      <c r="FEK8" s="788"/>
      <c r="FEL8" s="788"/>
      <c r="FEM8" s="788"/>
      <c r="FEN8" s="787"/>
      <c r="FEO8" s="788"/>
      <c r="FEP8" s="788"/>
      <c r="FEQ8" s="788"/>
      <c r="FER8" s="787"/>
      <c r="FES8" s="788"/>
      <c r="FET8" s="788"/>
      <c r="FEU8" s="788"/>
      <c r="FEV8" s="787"/>
      <c r="FEW8" s="788"/>
      <c r="FEX8" s="788"/>
      <c r="FEY8" s="788"/>
      <c r="FEZ8" s="787"/>
      <c r="FFA8" s="788"/>
      <c r="FFB8" s="788"/>
      <c r="FFC8" s="788"/>
      <c r="FFD8" s="787"/>
      <c r="FFE8" s="788"/>
      <c r="FFF8" s="788"/>
      <c r="FFG8" s="788"/>
      <c r="FFH8" s="787"/>
      <c r="FFI8" s="788"/>
      <c r="FFJ8" s="788"/>
      <c r="FFK8" s="788"/>
      <c r="FFL8" s="787"/>
      <c r="FFM8" s="788"/>
      <c r="FFN8" s="788"/>
      <c r="FFO8" s="788"/>
      <c r="FFP8" s="787"/>
      <c r="FFQ8" s="788"/>
      <c r="FFR8" s="788"/>
      <c r="FFS8" s="788"/>
      <c r="FFT8" s="787"/>
      <c r="FFU8" s="788"/>
      <c r="FFV8" s="788"/>
      <c r="FFW8" s="788"/>
      <c r="FFX8" s="787"/>
      <c r="FFY8" s="788"/>
      <c r="FFZ8" s="788"/>
      <c r="FGA8" s="788"/>
      <c r="FGB8" s="787"/>
      <c r="FGC8" s="788"/>
      <c r="FGD8" s="788"/>
      <c r="FGE8" s="788"/>
      <c r="FGF8" s="787"/>
      <c r="FGG8" s="788"/>
      <c r="FGH8" s="788"/>
      <c r="FGI8" s="788"/>
      <c r="FGJ8" s="787"/>
      <c r="FGK8" s="788"/>
      <c r="FGL8" s="788"/>
      <c r="FGM8" s="788"/>
      <c r="FGN8" s="787"/>
      <c r="FGO8" s="788"/>
      <c r="FGP8" s="788"/>
      <c r="FGQ8" s="788"/>
      <c r="FGR8" s="787"/>
      <c r="FGS8" s="788"/>
      <c r="FGT8" s="788"/>
      <c r="FGU8" s="788"/>
      <c r="FGV8" s="787"/>
      <c r="FGW8" s="788"/>
      <c r="FGX8" s="788"/>
      <c r="FGY8" s="788"/>
      <c r="FGZ8" s="787"/>
      <c r="FHA8" s="788"/>
      <c r="FHB8" s="788"/>
      <c r="FHC8" s="788"/>
      <c r="FHD8" s="787"/>
      <c r="FHE8" s="788"/>
      <c r="FHF8" s="788"/>
      <c r="FHG8" s="788"/>
      <c r="FHH8" s="787"/>
      <c r="FHI8" s="788"/>
      <c r="FHJ8" s="788"/>
      <c r="FHK8" s="788"/>
      <c r="FHL8" s="787"/>
      <c r="FHM8" s="788"/>
      <c r="FHN8" s="788"/>
      <c r="FHO8" s="788"/>
      <c r="FHP8" s="787"/>
      <c r="FHQ8" s="788"/>
      <c r="FHR8" s="788"/>
      <c r="FHS8" s="788"/>
      <c r="FHT8" s="787"/>
      <c r="FHU8" s="788"/>
      <c r="FHV8" s="788"/>
      <c r="FHW8" s="788"/>
      <c r="FHX8" s="787"/>
      <c r="FHY8" s="788"/>
      <c r="FHZ8" s="788"/>
      <c r="FIA8" s="788"/>
      <c r="FIB8" s="787"/>
      <c r="FIC8" s="788"/>
      <c r="FID8" s="788"/>
      <c r="FIE8" s="788"/>
      <c r="FIF8" s="787"/>
      <c r="FIG8" s="788"/>
      <c r="FIH8" s="788"/>
      <c r="FII8" s="788"/>
      <c r="FIJ8" s="787"/>
      <c r="FIK8" s="788"/>
      <c r="FIL8" s="788"/>
      <c r="FIM8" s="788"/>
      <c r="FIN8" s="787"/>
      <c r="FIO8" s="788"/>
      <c r="FIP8" s="788"/>
      <c r="FIQ8" s="788"/>
      <c r="FIR8" s="787"/>
      <c r="FIS8" s="788"/>
      <c r="FIT8" s="788"/>
      <c r="FIU8" s="788"/>
      <c r="FIV8" s="787"/>
      <c r="FIW8" s="788"/>
      <c r="FIX8" s="788"/>
      <c r="FIY8" s="788"/>
      <c r="FIZ8" s="787"/>
      <c r="FJA8" s="788"/>
      <c r="FJB8" s="788"/>
      <c r="FJC8" s="788"/>
      <c r="FJD8" s="787"/>
      <c r="FJE8" s="788"/>
      <c r="FJF8" s="788"/>
      <c r="FJG8" s="788"/>
      <c r="FJH8" s="787"/>
      <c r="FJI8" s="788"/>
      <c r="FJJ8" s="788"/>
      <c r="FJK8" s="788"/>
      <c r="FJL8" s="787"/>
      <c r="FJM8" s="788"/>
      <c r="FJN8" s="788"/>
      <c r="FJO8" s="788"/>
      <c r="FJP8" s="787"/>
      <c r="FJQ8" s="788"/>
      <c r="FJR8" s="788"/>
      <c r="FJS8" s="788"/>
      <c r="FJT8" s="787"/>
      <c r="FJU8" s="788"/>
      <c r="FJV8" s="788"/>
      <c r="FJW8" s="788"/>
      <c r="FJX8" s="787"/>
      <c r="FJY8" s="788"/>
      <c r="FJZ8" s="788"/>
      <c r="FKA8" s="788"/>
      <c r="FKB8" s="787"/>
      <c r="FKC8" s="788"/>
      <c r="FKD8" s="788"/>
      <c r="FKE8" s="788"/>
      <c r="FKF8" s="787"/>
      <c r="FKG8" s="788"/>
      <c r="FKH8" s="788"/>
      <c r="FKI8" s="788"/>
      <c r="FKJ8" s="787"/>
      <c r="FKK8" s="788"/>
      <c r="FKL8" s="788"/>
      <c r="FKM8" s="788"/>
      <c r="FKN8" s="787"/>
      <c r="FKO8" s="788"/>
      <c r="FKP8" s="788"/>
      <c r="FKQ8" s="788"/>
      <c r="FKR8" s="787"/>
      <c r="FKS8" s="788"/>
      <c r="FKT8" s="788"/>
      <c r="FKU8" s="788"/>
      <c r="FKV8" s="787"/>
      <c r="FKW8" s="788"/>
      <c r="FKX8" s="788"/>
      <c r="FKY8" s="788"/>
      <c r="FKZ8" s="787"/>
      <c r="FLA8" s="788"/>
      <c r="FLB8" s="788"/>
      <c r="FLC8" s="788"/>
      <c r="FLD8" s="787"/>
      <c r="FLE8" s="788"/>
      <c r="FLF8" s="788"/>
      <c r="FLG8" s="788"/>
      <c r="FLH8" s="787"/>
      <c r="FLI8" s="788"/>
      <c r="FLJ8" s="788"/>
      <c r="FLK8" s="788"/>
      <c r="FLL8" s="787"/>
      <c r="FLM8" s="788"/>
      <c r="FLN8" s="788"/>
      <c r="FLO8" s="788"/>
      <c r="FLP8" s="787"/>
      <c r="FLQ8" s="788"/>
      <c r="FLR8" s="788"/>
      <c r="FLS8" s="788"/>
      <c r="FLT8" s="787"/>
      <c r="FLU8" s="788"/>
      <c r="FLV8" s="788"/>
      <c r="FLW8" s="788"/>
      <c r="FLX8" s="787"/>
      <c r="FLY8" s="788"/>
      <c r="FLZ8" s="788"/>
      <c r="FMA8" s="788"/>
      <c r="FMB8" s="787"/>
      <c r="FMC8" s="788"/>
      <c r="FMD8" s="788"/>
      <c r="FME8" s="788"/>
      <c r="FMF8" s="787"/>
      <c r="FMG8" s="788"/>
      <c r="FMH8" s="788"/>
      <c r="FMI8" s="788"/>
      <c r="FMJ8" s="787"/>
      <c r="FMK8" s="788"/>
      <c r="FML8" s="788"/>
      <c r="FMM8" s="788"/>
      <c r="FMN8" s="787"/>
      <c r="FMO8" s="788"/>
      <c r="FMP8" s="788"/>
      <c r="FMQ8" s="788"/>
      <c r="FMR8" s="787"/>
      <c r="FMS8" s="788"/>
      <c r="FMT8" s="788"/>
      <c r="FMU8" s="788"/>
      <c r="FMV8" s="787"/>
      <c r="FMW8" s="788"/>
      <c r="FMX8" s="788"/>
      <c r="FMY8" s="788"/>
      <c r="FMZ8" s="787"/>
      <c r="FNA8" s="788"/>
      <c r="FNB8" s="788"/>
      <c r="FNC8" s="788"/>
      <c r="FND8" s="787"/>
      <c r="FNE8" s="788"/>
      <c r="FNF8" s="788"/>
      <c r="FNG8" s="788"/>
      <c r="FNH8" s="787"/>
      <c r="FNI8" s="788"/>
      <c r="FNJ8" s="788"/>
      <c r="FNK8" s="788"/>
      <c r="FNL8" s="787"/>
      <c r="FNM8" s="788"/>
      <c r="FNN8" s="788"/>
      <c r="FNO8" s="788"/>
      <c r="FNP8" s="787"/>
      <c r="FNQ8" s="788"/>
      <c r="FNR8" s="788"/>
      <c r="FNS8" s="788"/>
      <c r="FNT8" s="787"/>
      <c r="FNU8" s="788"/>
      <c r="FNV8" s="788"/>
      <c r="FNW8" s="788"/>
      <c r="FNX8" s="787"/>
      <c r="FNY8" s="788"/>
      <c r="FNZ8" s="788"/>
      <c r="FOA8" s="788"/>
      <c r="FOB8" s="787"/>
      <c r="FOC8" s="788"/>
      <c r="FOD8" s="788"/>
      <c r="FOE8" s="788"/>
      <c r="FOF8" s="787"/>
      <c r="FOG8" s="788"/>
      <c r="FOH8" s="788"/>
      <c r="FOI8" s="788"/>
      <c r="FOJ8" s="787"/>
      <c r="FOK8" s="788"/>
      <c r="FOL8" s="788"/>
      <c r="FOM8" s="788"/>
      <c r="FON8" s="787"/>
      <c r="FOO8" s="788"/>
      <c r="FOP8" s="788"/>
      <c r="FOQ8" s="788"/>
      <c r="FOR8" s="787"/>
      <c r="FOS8" s="788"/>
      <c r="FOT8" s="788"/>
      <c r="FOU8" s="788"/>
      <c r="FOV8" s="787"/>
      <c r="FOW8" s="788"/>
      <c r="FOX8" s="788"/>
      <c r="FOY8" s="788"/>
      <c r="FOZ8" s="787"/>
      <c r="FPA8" s="788"/>
      <c r="FPB8" s="788"/>
      <c r="FPC8" s="788"/>
      <c r="FPD8" s="787"/>
      <c r="FPE8" s="788"/>
      <c r="FPF8" s="788"/>
      <c r="FPG8" s="788"/>
      <c r="FPH8" s="787"/>
      <c r="FPI8" s="788"/>
      <c r="FPJ8" s="788"/>
      <c r="FPK8" s="788"/>
      <c r="FPL8" s="787"/>
      <c r="FPM8" s="788"/>
      <c r="FPN8" s="788"/>
      <c r="FPO8" s="788"/>
      <c r="FPP8" s="787"/>
      <c r="FPQ8" s="788"/>
      <c r="FPR8" s="788"/>
      <c r="FPS8" s="788"/>
      <c r="FPT8" s="787"/>
      <c r="FPU8" s="788"/>
      <c r="FPV8" s="788"/>
      <c r="FPW8" s="788"/>
      <c r="FPX8" s="787"/>
      <c r="FPY8" s="788"/>
      <c r="FPZ8" s="788"/>
      <c r="FQA8" s="788"/>
      <c r="FQB8" s="787"/>
      <c r="FQC8" s="788"/>
      <c r="FQD8" s="788"/>
      <c r="FQE8" s="788"/>
      <c r="FQF8" s="787"/>
      <c r="FQG8" s="788"/>
      <c r="FQH8" s="788"/>
      <c r="FQI8" s="788"/>
      <c r="FQJ8" s="787"/>
      <c r="FQK8" s="788"/>
      <c r="FQL8" s="788"/>
      <c r="FQM8" s="788"/>
      <c r="FQN8" s="787"/>
      <c r="FQO8" s="788"/>
      <c r="FQP8" s="788"/>
      <c r="FQQ8" s="788"/>
      <c r="FQR8" s="787"/>
      <c r="FQS8" s="788"/>
      <c r="FQT8" s="788"/>
      <c r="FQU8" s="788"/>
      <c r="FQV8" s="787"/>
      <c r="FQW8" s="788"/>
      <c r="FQX8" s="788"/>
      <c r="FQY8" s="788"/>
      <c r="FQZ8" s="787"/>
      <c r="FRA8" s="788"/>
      <c r="FRB8" s="788"/>
      <c r="FRC8" s="788"/>
      <c r="FRD8" s="787"/>
      <c r="FRE8" s="788"/>
      <c r="FRF8" s="788"/>
      <c r="FRG8" s="788"/>
      <c r="FRH8" s="787"/>
      <c r="FRI8" s="788"/>
      <c r="FRJ8" s="788"/>
      <c r="FRK8" s="788"/>
      <c r="FRL8" s="787"/>
      <c r="FRM8" s="788"/>
      <c r="FRN8" s="788"/>
      <c r="FRO8" s="788"/>
      <c r="FRP8" s="787"/>
      <c r="FRQ8" s="788"/>
      <c r="FRR8" s="788"/>
      <c r="FRS8" s="788"/>
      <c r="FRT8" s="787"/>
      <c r="FRU8" s="788"/>
      <c r="FRV8" s="788"/>
      <c r="FRW8" s="788"/>
      <c r="FRX8" s="787"/>
      <c r="FRY8" s="788"/>
      <c r="FRZ8" s="788"/>
      <c r="FSA8" s="788"/>
      <c r="FSB8" s="787"/>
      <c r="FSC8" s="788"/>
      <c r="FSD8" s="788"/>
      <c r="FSE8" s="788"/>
      <c r="FSF8" s="787"/>
      <c r="FSG8" s="788"/>
      <c r="FSH8" s="788"/>
      <c r="FSI8" s="788"/>
      <c r="FSJ8" s="787"/>
      <c r="FSK8" s="788"/>
      <c r="FSL8" s="788"/>
      <c r="FSM8" s="788"/>
      <c r="FSN8" s="787"/>
      <c r="FSO8" s="788"/>
      <c r="FSP8" s="788"/>
      <c r="FSQ8" s="788"/>
      <c r="FSR8" s="787"/>
      <c r="FSS8" s="788"/>
      <c r="FST8" s="788"/>
      <c r="FSU8" s="788"/>
      <c r="FSV8" s="787"/>
      <c r="FSW8" s="788"/>
      <c r="FSX8" s="788"/>
      <c r="FSY8" s="788"/>
      <c r="FSZ8" s="787"/>
      <c r="FTA8" s="788"/>
      <c r="FTB8" s="788"/>
      <c r="FTC8" s="788"/>
      <c r="FTD8" s="787"/>
      <c r="FTE8" s="788"/>
      <c r="FTF8" s="788"/>
      <c r="FTG8" s="788"/>
      <c r="FTH8" s="787"/>
      <c r="FTI8" s="788"/>
      <c r="FTJ8" s="788"/>
      <c r="FTK8" s="788"/>
      <c r="FTL8" s="787"/>
      <c r="FTM8" s="788"/>
      <c r="FTN8" s="788"/>
      <c r="FTO8" s="788"/>
      <c r="FTP8" s="787"/>
      <c r="FTQ8" s="788"/>
      <c r="FTR8" s="788"/>
      <c r="FTS8" s="788"/>
      <c r="FTT8" s="787"/>
      <c r="FTU8" s="788"/>
      <c r="FTV8" s="788"/>
      <c r="FTW8" s="788"/>
      <c r="FTX8" s="787"/>
      <c r="FTY8" s="788"/>
      <c r="FTZ8" s="788"/>
      <c r="FUA8" s="788"/>
      <c r="FUB8" s="787"/>
      <c r="FUC8" s="788"/>
      <c r="FUD8" s="788"/>
      <c r="FUE8" s="788"/>
      <c r="FUF8" s="787"/>
      <c r="FUG8" s="788"/>
      <c r="FUH8" s="788"/>
      <c r="FUI8" s="788"/>
      <c r="FUJ8" s="787"/>
      <c r="FUK8" s="788"/>
      <c r="FUL8" s="788"/>
      <c r="FUM8" s="788"/>
      <c r="FUN8" s="787"/>
      <c r="FUO8" s="788"/>
      <c r="FUP8" s="788"/>
      <c r="FUQ8" s="788"/>
      <c r="FUR8" s="787"/>
      <c r="FUS8" s="788"/>
      <c r="FUT8" s="788"/>
      <c r="FUU8" s="788"/>
      <c r="FUV8" s="787"/>
      <c r="FUW8" s="788"/>
      <c r="FUX8" s="788"/>
      <c r="FUY8" s="788"/>
      <c r="FUZ8" s="787"/>
      <c r="FVA8" s="788"/>
      <c r="FVB8" s="788"/>
      <c r="FVC8" s="788"/>
      <c r="FVD8" s="787"/>
      <c r="FVE8" s="788"/>
      <c r="FVF8" s="788"/>
      <c r="FVG8" s="788"/>
      <c r="FVH8" s="787"/>
      <c r="FVI8" s="788"/>
      <c r="FVJ8" s="788"/>
      <c r="FVK8" s="788"/>
      <c r="FVL8" s="787"/>
      <c r="FVM8" s="788"/>
      <c r="FVN8" s="788"/>
      <c r="FVO8" s="788"/>
      <c r="FVP8" s="787"/>
      <c r="FVQ8" s="788"/>
      <c r="FVR8" s="788"/>
      <c r="FVS8" s="788"/>
      <c r="FVT8" s="787"/>
      <c r="FVU8" s="788"/>
      <c r="FVV8" s="788"/>
      <c r="FVW8" s="788"/>
      <c r="FVX8" s="787"/>
      <c r="FVY8" s="788"/>
      <c r="FVZ8" s="788"/>
      <c r="FWA8" s="788"/>
      <c r="FWB8" s="787"/>
      <c r="FWC8" s="788"/>
      <c r="FWD8" s="788"/>
      <c r="FWE8" s="788"/>
      <c r="FWF8" s="787"/>
      <c r="FWG8" s="788"/>
      <c r="FWH8" s="788"/>
      <c r="FWI8" s="788"/>
      <c r="FWJ8" s="787"/>
      <c r="FWK8" s="788"/>
      <c r="FWL8" s="788"/>
      <c r="FWM8" s="788"/>
      <c r="FWN8" s="787"/>
      <c r="FWO8" s="788"/>
      <c r="FWP8" s="788"/>
      <c r="FWQ8" s="788"/>
      <c r="FWR8" s="787"/>
      <c r="FWS8" s="788"/>
      <c r="FWT8" s="788"/>
      <c r="FWU8" s="788"/>
      <c r="FWV8" s="787"/>
      <c r="FWW8" s="788"/>
      <c r="FWX8" s="788"/>
      <c r="FWY8" s="788"/>
      <c r="FWZ8" s="787"/>
      <c r="FXA8" s="788"/>
      <c r="FXB8" s="788"/>
      <c r="FXC8" s="788"/>
      <c r="FXD8" s="787"/>
      <c r="FXE8" s="788"/>
      <c r="FXF8" s="788"/>
      <c r="FXG8" s="788"/>
      <c r="FXH8" s="787"/>
      <c r="FXI8" s="788"/>
      <c r="FXJ8" s="788"/>
      <c r="FXK8" s="788"/>
      <c r="FXL8" s="787"/>
      <c r="FXM8" s="788"/>
      <c r="FXN8" s="788"/>
      <c r="FXO8" s="788"/>
      <c r="FXP8" s="787"/>
      <c r="FXQ8" s="788"/>
      <c r="FXR8" s="788"/>
      <c r="FXS8" s="788"/>
      <c r="FXT8" s="787"/>
      <c r="FXU8" s="788"/>
      <c r="FXV8" s="788"/>
      <c r="FXW8" s="788"/>
      <c r="FXX8" s="787"/>
      <c r="FXY8" s="788"/>
      <c r="FXZ8" s="788"/>
      <c r="FYA8" s="788"/>
      <c r="FYB8" s="787"/>
      <c r="FYC8" s="788"/>
      <c r="FYD8" s="788"/>
      <c r="FYE8" s="788"/>
      <c r="FYF8" s="787"/>
      <c r="FYG8" s="788"/>
      <c r="FYH8" s="788"/>
      <c r="FYI8" s="788"/>
      <c r="FYJ8" s="787"/>
      <c r="FYK8" s="788"/>
      <c r="FYL8" s="788"/>
      <c r="FYM8" s="788"/>
      <c r="FYN8" s="787"/>
      <c r="FYO8" s="788"/>
      <c r="FYP8" s="788"/>
      <c r="FYQ8" s="788"/>
      <c r="FYR8" s="787"/>
      <c r="FYS8" s="788"/>
      <c r="FYT8" s="788"/>
      <c r="FYU8" s="788"/>
      <c r="FYV8" s="787"/>
      <c r="FYW8" s="788"/>
      <c r="FYX8" s="788"/>
      <c r="FYY8" s="788"/>
      <c r="FYZ8" s="787"/>
      <c r="FZA8" s="788"/>
      <c r="FZB8" s="788"/>
      <c r="FZC8" s="788"/>
      <c r="FZD8" s="787"/>
      <c r="FZE8" s="788"/>
      <c r="FZF8" s="788"/>
      <c r="FZG8" s="788"/>
      <c r="FZH8" s="787"/>
      <c r="FZI8" s="788"/>
      <c r="FZJ8" s="788"/>
      <c r="FZK8" s="788"/>
      <c r="FZL8" s="787"/>
      <c r="FZM8" s="788"/>
      <c r="FZN8" s="788"/>
      <c r="FZO8" s="788"/>
      <c r="FZP8" s="787"/>
      <c r="FZQ8" s="788"/>
      <c r="FZR8" s="788"/>
      <c r="FZS8" s="788"/>
      <c r="FZT8" s="787"/>
      <c r="FZU8" s="788"/>
      <c r="FZV8" s="788"/>
      <c r="FZW8" s="788"/>
      <c r="FZX8" s="787"/>
      <c r="FZY8" s="788"/>
      <c r="FZZ8" s="788"/>
      <c r="GAA8" s="788"/>
      <c r="GAB8" s="787"/>
      <c r="GAC8" s="788"/>
      <c r="GAD8" s="788"/>
      <c r="GAE8" s="788"/>
      <c r="GAF8" s="787"/>
      <c r="GAG8" s="788"/>
      <c r="GAH8" s="788"/>
      <c r="GAI8" s="788"/>
      <c r="GAJ8" s="787"/>
      <c r="GAK8" s="788"/>
      <c r="GAL8" s="788"/>
      <c r="GAM8" s="788"/>
      <c r="GAN8" s="787"/>
      <c r="GAO8" s="788"/>
      <c r="GAP8" s="788"/>
      <c r="GAQ8" s="788"/>
      <c r="GAR8" s="787"/>
      <c r="GAS8" s="788"/>
      <c r="GAT8" s="788"/>
      <c r="GAU8" s="788"/>
      <c r="GAV8" s="787"/>
      <c r="GAW8" s="788"/>
      <c r="GAX8" s="788"/>
      <c r="GAY8" s="788"/>
      <c r="GAZ8" s="787"/>
      <c r="GBA8" s="788"/>
      <c r="GBB8" s="788"/>
      <c r="GBC8" s="788"/>
      <c r="GBD8" s="787"/>
      <c r="GBE8" s="788"/>
      <c r="GBF8" s="788"/>
      <c r="GBG8" s="788"/>
      <c r="GBH8" s="787"/>
      <c r="GBI8" s="788"/>
      <c r="GBJ8" s="788"/>
      <c r="GBK8" s="788"/>
      <c r="GBL8" s="787"/>
      <c r="GBM8" s="788"/>
      <c r="GBN8" s="788"/>
      <c r="GBO8" s="788"/>
      <c r="GBP8" s="787"/>
      <c r="GBQ8" s="788"/>
      <c r="GBR8" s="788"/>
      <c r="GBS8" s="788"/>
      <c r="GBT8" s="787"/>
      <c r="GBU8" s="788"/>
      <c r="GBV8" s="788"/>
      <c r="GBW8" s="788"/>
      <c r="GBX8" s="787"/>
      <c r="GBY8" s="788"/>
      <c r="GBZ8" s="788"/>
      <c r="GCA8" s="788"/>
      <c r="GCB8" s="787"/>
      <c r="GCC8" s="788"/>
      <c r="GCD8" s="788"/>
      <c r="GCE8" s="788"/>
      <c r="GCF8" s="787"/>
      <c r="GCG8" s="788"/>
      <c r="GCH8" s="788"/>
      <c r="GCI8" s="788"/>
      <c r="GCJ8" s="787"/>
      <c r="GCK8" s="788"/>
      <c r="GCL8" s="788"/>
      <c r="GCM8" s="788"/>
      <c r="GCN8" s="787"/>
      <c r="GCO8" s="788"/>
      <c r="GCP8" s="788"/>
      <c r="GCQ8" s="788"/>
      <c r="GCR8" s="787"/>
      <c r="GCS8" s="788"/>
      <c r="GCT8" s="788"/>
      <c r="GCU8" s="788"/>
      <c r="GCV8" s="787"/>
      <c r="GCW8" s="788"/>
      <c r="GCX8" s="788"/>
      <c r="GCY8" s="788"/>
      <c r="GCZ8" s="787"/>
      <c r="GDA8" s="788"/>
      <c r="GDB8" s="788"/>
      <c r="GDC8" s="788"/>
      <c r="GDD8" s="787"/>
      <c r="GDE8" s="788"/>
      <c r="GDF8" s="788"/>
      <c r="GDG8" s="788"/>
      <c r="GDH8" s="787"/>
      <c r="GDI8" s="788"/>
      <c r="GDJ8" s="788"/>
      <c r="GDK8" s="788"/>
      <c r="GDL8" s="787"/>
      <c r="GDM8" s="788"/>
      <c r="GDN8" s="788"/>
      <c r="GDO8" s="788"/>
      <c r="GDP8" s="787"/>
      <c r="GDQ8" s="788"/>
      <c r="GDR8" s="788"/>
      <c r="GDS8" s="788"/>
      <c r="GDT8" s="787"/>
      <c r="GDU8" s="788"/>
      <c r="GDV8" s="788"/>
      <c r="GDW8" s="788"/>
      <c r="GDX8" s="787"/>
      <c r="GDY8" s="788"/>
      <c r="GDZ8" s="788"/>
      <c r="GEA8" s="788"/>
      <c r="GEB8" s="787"/>
      <c r="GEC8" s="788"/>
      <c r="GED8" s="788"/>
      <c r="GEE8" s="788"/>
      <c r="GEF8" s="787"/>
      <c r="GEG8" s="788"/>
      <c r="GEH8" s="788"/>
      <c r="GEI8" s="788"/>
      <c r="GEJ8" s="787"/>
      <c r="GEK8" s="788"/>
      <c r="GEL8" s="788"/>
      <c r="GEM8" s="788"/>
      <c r="GEN8" s="787"/>
      <c r="GEO8" s="788"/>
      <c r="GEP8" s="788"/>
      <c r="GEQ8" s="788"/>
      <c r="GER8" s="787"/>
      <c r="GES8" s="788"/>
      <c r="GET8" s="788"/>
      <c r="GEU8" s="788"/>
      <c r="GEV8" s="787"/>
      <c r="GEW8" s="788"/>
      <c r="GEX8" s="788"/>
      <c r="GEY8" s="788"/>
      <c r="GEZ8" s="787"/>
      <c r="GFA8" s="788"/>
      <c r="GFB8" s="788"/>
      <c r="GFC8" s="788"/>
      <c r="GFD8" s="787"/>
      <c r="GFE8" s="788"/>
      <c r="GFF8" s="788"/>
      <c r="GFG8" s="788"/>
      <c r="GFH8" s="787"/>
      <c r="GFI8" s="788"/>
      <c r="GFJ8" s="788"/>
      <c r="GFK8" s="788"/>
      <c r="GFL8" s="787"/>
      <c r="GFM8" s="788"/>
      <c r="GFN8" s="788"/>
      <c r="GFO8" s="788"/>
      <c r="GFP8" s="787"/>
      <c r="GFQ8" s="788"/>
      <c r="GFR8" s="788"/>
      <c r="GFS8" s="788"/>
      <c r="GFT8" s="787"/>
      <c r="GFU8" s="788"/>
      <c r="GFV8" s="788"/>
      <c r="GFW8" s="788"/>
      <c r="GFX8" s="787"/>
      <c r="GFY8" s="788"/>
      <c r="GFZ8" s="788"/>
      <c r="GGA8" s="788"/>
      <c r="GGB8" s="787"/>
      <c r="GGC8" s="788"/>
      <c r="GGD8" s="788"/>
      <c r="GGE8" s="788"/>
      <c r="GGF8" s="787"/>
      <c r="GGG8" s="788"/>
      <c r="GGH8" s="788"/>
      <c r="GGI8" s="788"/>
      <c r="GGJ8" s="787"/>
      <c r="GGK8" s="788"/>
      <c r="GGL8" s="788"/>
      <c r="GGM8" s="788"/>
      <c r="GGN8" s="787"/>
      <c r="GGO8" s="788"/>
      <c r="GGP8" s="788"/>
      <c r="GGQ8" s="788"/>
      <c r="GGR8" s="787"/>
      <c r="GGS8" s="788"/>
      <c r="GGT8" s="788"/>
      <c r="GGU8" s="788"/>
      <c r="GGV8" s="787"/>
      <c r="GGW8" s="788"/>
      <c r="GGX8" s="788"/>
      <c r="GGY8" s="788"/>
      <c r="GGZ8" s="787"/>
      <c r="GHA8" s="788"/>
      <c r="GHB8" s="788"/>
      <c r="GHC8" s="788"/>
      <c r="GHD8" s="787"/>
      <c r="GHE8" s="788"/>
      <c r="GHF8" s="788"/>
      <c r="GHG8" s="788"/>
      <c r="GHH8" s="787"/>
      <c r="GHI8" s="788"/>
      <c r="GHJ8" s="788"/>
      <c r="GHK8" s="788"/>
      <c r="GHL8" s="787"/>
      <c r="GHM8" s="788"/>
      <c r="GHN8" s="788"/>
      <c r="GHO8" s="788"/>
      <c r="GHP8" s="787"/>
      <c r="GHQ8" s="788"/>
      <c r="GHR8" s="788"/>
      <c r="GHS8" s="788"/>
      <c r="GHT8" s="787"/>
      <c r="GHU8" s="788"/>
      <c r="GHV8" s="788"/>
      <c r="GHW8" s="788"/>
      <c r="GHX8" s="787"/>
      <c r="GHY8" s="788"/>
      <c r="GHZ8" s="788"/>
      <c r="GIA8" s="788"/>
      <c r="GIB8" s="787"/>
      <c r="GIC8" s="788"/>
      <c r="GID8" s="788"/>
      <c r="GIE8" s="788"/>
      <c r="GIF8" s="787"/>
      <c r="GIG8" s="788"/>
      <c r="GIH8" s="788"/>
      <c r="GII8" s="788"/>
      <c r="GIJ8" s="787"/>
      <c r="GIK8" s="788"/>
      <c r="GIL8" s="788"/>
      <c r="GIM8" s="788"/>
      <c r="GIN8" s="787"/>
      <c r="GIO8" s="788"/>
      <c r="GIP8" s="788"/>
      <c r="GIQ8" s="788"/>
      <c r="GIR8" s="787"/>
      <c r="GIS8" s="788"/>
      <c r="GIT8" s="788"/>
      <c r="GIU8" s="788"/>
      <c r="GIV8" s="787"/>
      <c r="GIW8" s="788"/>
      <c r="GIX8" s="788"/>
      <c r="GIY8" s="788"/>
      <c r="GIZ8" s="787"/>
      <c r="GJA8" s="788"/>
      <c r="GJB8" s="788"/>
      <c r="GJC8" s="788"/>
      <c r="GJD8" s="787"/>
      <c r="GJE8" s="788"/>
      <c r="GJF8" s="788"/>
      <c r="GJG8" s="788"/>
      <c r="GJH8" s="787"/>
      <c r="GJI8" s="788"/>
      <c r="GJJ8" s="788"/>
      <c r="GJK8" s="788"/>
      <c r="GJL8" s="787"/>
      <c r="GJM8" s="788"/>
      <c r="GJN8" s="788"/>
      <c r="GJO8" s="788"/>
      <c r="GJP8" s="787"/>
      <c r="GJQ8" s="788"/>
      <c r="GJR8" s="788"/>
      <c r="GJS8" s="788"/>
      <c r="GJT8" s="787"/>
      <c r="GJU8" s="788"/>
      <c r="GJV8" s="788"/>
      <c r="GJW8" s="788"/>
      <c r="GJX8" s="787"/>
      <c r="GJY8" s="788"/>
      <c r="GJZ8" s="788"/>
      <c r="GKA8" s="788"/>
      <c r="GKB8" s="787"/>
      <c r="GKC8" s="788"/>
      <c r="GKD8" s="788"/>
      <c r="GKE8" s="788"/>
      <c r="GKF8" s="787"/>
      <c r="GKG8" s="788"/>
      <c r="GKH8" s="788"/>
      <c r="GKI8" s="788"/>
      <c r="GKJ8" s="787"/>
      <c r="GKK8" s="788"/>
      <c r="GKL8" s="788"/>
      <c r="GKM8" s="788"/>
      <c r="GKN8" s="787"/>
      <c r="GKO8" s="788"/>
      <c r="GKP8" s="788"/>
      <c r="GKQ8" s="788"/>
      <c r="GKR8" s="787"/>
      <c r="GKS8" s="788"/>
      <c r="GKT8" s="788"/>
      <c r="GKU8" s="788"/>
      <c r="GKV8" s="787"/>
      <c r="GKW8" s="788"/>
      <c r="GKX8" s="788"/>
      <c r="GKY8" s="788"/>
      <c r="GKZ8" s="787"/>
      <c r="GLA8" s="788"/>
      <c r="GLB8" s="788"/>
      <c r="GLC8" s="788"/>
      <c r="GLD8" s="787"/>
      <c r="GLE8" s="788"/>
      <c r="GLF8" s="788"/>
      <c r="GLG8" s="788"/>
      <c r="GLH8" s="787"/>
      <c r="GLI8" s="788"/>
      <c r="GLJ8" s="788"/>
      <c r="GLK8" s="788"/>
      <c r="GLL8" s="787"/>
      <c r="GLM8" s="788"/>
      <c r="GLN8" s="788"/>
      <c r="GLO8" s="788"/>
      <c r="GLP8" s="787"/>
      <c r="GLQ8" s="788"/>
      <c r="GLR8" s="788"/>
      <c r="GLS8" s="788"/>
      <c r="GLT8" s="787"/>
      <c r="GLU8" s="788"/>
      <c r="GLV8" s="788"/>
      <c r="GLW8" s="788"/>
      <c r="GLX8" s="787"/>
      <c r="GLY8" s="788"/>
      <c r="GLZ8" s="788"/>
      <c r="GMA8" s="788"/>
      <c r="GMB8" s="787"/>
      <c r="GMC8" s="788"/>
      <c r="GMD8" s="788"/>
      <c r="GME8" s="788"/>
      <c r="GMF8" s="787"/>
      <c r="GMG8" s="788"/>
      <c r="GMH8" s="788"/>
      <c r="GMI8" s="788"/>
      <c r="GMJ8" s="787"/>
      <c r="GMK8" s="788"/>
      <c r="GML8" s="788"/>
      <c r="GMM8" s="788"/>
      <c r="GMN8" s="787"/>
      <c r="GMO8" s="788"/>
      <c r="GMP8" s="788"/>
      <c r="GMQ8" s="788"/>
      <c r="GMR8" s="787"/>
      <c r="GMS8" s="788"/>
      <c r="GMT8" s="788"/>
      <c r="GMU8" s="788"/>
      <c r="GMV8" s="787"/>
      <c r="GMW8" s="788"/>
      <c r="GMX8" s="788"/>
      <c r="GMY8" s="788"/>
      <c r="GMZ8" s="787"/>
      <c r="GNA8" s="788"/>
      <c r="GNB8" s="788"/>
      <c r="GNC8" s="788"/>
      <c r="GND8" s="787"/>
      <c r="GNE8" s="788"/>
      <c r="GNF8" s="788"/>
      <c r="GNG8" s="788"/>
      <c r="GNH8" s="787"/>
      <c r="GNI8" s="788"/>
      <c r="GNJ8" s="788"/>
      <c r="GNK8" s="788"/>
      <c r="GNL8" s="787"/>
      <c r="GNM8" s="788"/>
      <c r="GNN8" s="788"/>
      <c r="GNO8" s="788"/>
      <c r="GNP8" s="787"/>
      <c r="GNQ8" s="788"/>
      <c r="GNR8" s="788"/>
      <c r="GNS8" s="788"/>
      <c r="GNT8" s="787"/>
      <c r="GNU8" s="788"/>
      <c r="GNV8" s="788"/>
      <c r="GNW8" s="788"/>
      <c r="GNX8" s="787"/>
      <c r="GNY8" s="788"/>
      <c r="GNZ8" s="788"/>
      <c r="GOA8" s="788"/>
      <c r="GOB8" s="787"/>
      <c r="GOC8" s="788"/>
      <c r="GOD8" s="788"/>
      <c r="GOE8" s="788"/>
      <c r="GOF8" s="787"/>
      <c r="GOG8" s="788"/>
      <c r="GOH8" s="788"/>
      <c r="GOI8" s="788"/>
      <c r="GOJ8" s="787"/>
      <c r="GOK8" s="788"/>
      <c r="GOL8" s="788"/>
      <c r="GOM8" s="788"/>
      <c r="GON8" s="787"/>
      <c r="GOO8" s="788"/>
      <c r="GOP8" s="788"/>
      <c r="GOQ8" s="788"/>
      <c r="GOR8" s="787"/>
      <c r="GOS8" s="788"/>
      <c r="GOT8" s="788"/>
      <c r="GOU8" s="788"/>
      <c r="GOV8" s="787"/>
      <c r="GOW8" s="788"/>
      <c r="GOX8" s="788"/>
      <c r="GOY8" s="788"/>
      <c r="GOZ8" s="787"/>
      <c r="GPA8" s="788"/>
      <c r="GPB8" s="788"/>
      <c r="GPC8" s="788"/>
      <c r="GPD8" s="787"/>
      <c r="GPE8" s="788"/>
      <c r="GPF8" s="788"/>
      <c r="GPG8" s="788"/>
      <c r="GPH8" s="787"/>
      <c r="GPI8" s="788"/>
      <c r="GPJ8" s="788"/>
      <c r="GPK8" s="788"/>
      <c r="GPL8" s="787"/>
      <c r="GPM8" s="788"/>
      <c r="GPN8" s="788"/>
      <c r="GPO8" s="788"/>
      <c r="GPP8" s="787"/>
      <c r="GPQ8" s="788"/>
      <c r="GPR8" s="788"/>
      <c r="GPS8" s="788"/>
      <c r="GPT8" s="787"/>
      <c r="GPU8" s="788"/>
      <c r="GPV8" s="788"/>
      <c r="GPW8" s="788"/>
      <c r="GPX8" s="787"/>
      <c r="GPY8" s="788"/>
      <c r="GPZ8" s="788"/>
      <c r="GQA8" s="788"/>
      <c r="GQB8" s="787"/>
      <c r="GQC8" s="788"/>
      <c r="GQD8" s="788"/>
      <c r="GQE8" s="788"/>
      <c r="GQF8" s="787"/>
      <c r="GQG8" s="788"/>
      <c r="GQH8" s="788"/>
      <c r="GQI8" s="788"/>
      <c r="GQJ8" s="787"/>
      <c r="GQK8" s="788"/>
      <c r="GQL8" s="788"/>
      <c r="GQM8" s="788"/>
      <c r="GQN8" s="787"/>
      <c r="GQO8" s="788"/>
      <c r="GQP8" s="788"/>
      <c r="GQQ8" s="788"/>
      <c r="GQR8" s="787"/>
      <c r="GQS8" s="788"/>
      <c r="GQT8" s="788"/>
      <c r="GQU8" s="788"/>
      <c r="GQV8" s="787"/>
      <c r="GQW8" s="788"/>
      <c r="GQX8" s="788"/>
      <c r="GQY8" s="788"/>
      <c r="GQZ8" s="787"/>
      <c r="GRA8" s="788"/>
      <c r="GRB8" s="788"/>
      <c r="GRC8" s="788"/>
      <c r="GRD8" s="787"/>
      <c r="GRE8" s="788"/>
      <c r="GRF8" s="788"/>
      <c r="GRG8" s="788"/>
      <c r="GRH8" s="787"/>
      <c r="GRI8" s="788"/>
      <c r="GRJ8" s="788"/>
      <c r="GRK8" s="788"/>
      <c r="GRL8" s="787"/>
      <c r="GRM8" s="788"/>
      <c r="GRN8" s="788"/>
      <c r="GRO8" s="788"/>
      <c r="GRP8" s="787"/>
      <c r="GRQ8" s="788"/>
      <c r="GRR8" s="788"/>
      <c r="GRS8" s="788"/>
      <c r="GRT8" s="787"/>
      <c r="GRU8" s="788"/>
      <c r="GRV8" s="788"/>
      <c r="GRW8" s="788"/>
      <c r="GRX8" s="787"/>
      <c r="GRY8" s="788"/>
      <c r="GRZ8" s="788"/>
      <c r="GSA8" s="788"/>
      <c r="GSB8" s="787"/>
      <c r="GSC8" s="788"/>
      <c r="GSD8" s="788"/>
      <c r="GSE8" s="788"/>
      <c r="GSF8" s="787"/>
      <c r="GSG8" s="788"/>
      <c r="GSH8" s="788"/>
      <c r="GSI8" s="788"/>
      <c r="GSJ8" s="787"/>
      <c r="GSK8" s="788"/>
      <c r="GSL8" s="788"/>
      <c r="GSM8" s="788"/>
      <c r="GSN8" s="787"/>
      <c r="GSO8" s="788"/>
      <c r="GSP8" s="788"/>
      <c r="GSQ8" s="788"/>
      <c r="GSR8" s="787"/>
      <c r="GSS8" s="788"/>
      <c r="GST8" s="788"/>
      <c r="GSU8" s="788"/>
      <c r="GSV8" s="787"/>
      <c r="GSW8" s="788"/>
      <c r="GSX8" s="788"/>
      <c r="GSY8" s="788"/>
      <c r="GSZ8" s="787"/>
      <c r="GTA8" s="788"/>
      <c r="GTB8" s="788"/>
      <c r="GTC8" s="788"/>
      <c r="GTD8" s="787"/>
      <c r="GTE8" s="788"/>
      <c r="GTF8" s="788"/>
      <c r="GTG8" s="788"/>
      <c r="GTH8" s="787"/>
      <c r="GTI8" s="788"/>
      <c r="GTJ8" s="788"/>
      <c r="GTK8" s="788"/>
      <c r="GTL8" s="787"/>
      <c r="GTM8" s="788"/>
      <c r="GTN8" s="788"/>
      <c r="GTO8" s="788"/>
      <c r="GTP8" s="787"/>
      <c r="GTQ8" s="788"/>
      <c r="GTR8" s="788"/>
      <c r="GTS8" s="788"/>
      <c r="GTT8" s="787"/>
      <c r="GTU8" s="788"/>
      <c r="GTV8" s="788"/>
      <c r="GTW8" s="788"/>
      <c r="GTX8" s="787"/>
      <c r="GTY8" s="788"/>
      <c r="GTZ8" s="788"/>
      <c r="GUA8" s="788"/>
      <c r="GUB8" s="787"/>
      <c r="GUC8" s="788"/>
      <c r="GUD8" s="788"/>
      <c r="GUE8" s="788"/>
      <c r="GUF8" s="787"/>
      <c r="GUG8" s="788"/>
      <c r="GUH8" s="788"/>
      <c r="GUI8" s="788"/>
      <c r="GUJ8" s="787"/>
      <c r="GUK8" s="788"/>
      <c r="GUL8" s="788"/>
      <c r="GUM8" s="788"/>
      <c r="GUN8" s="787"/>
      <c r="GUO8" s="788"/>
      <c r="GUP8" s="788"/>
      <c r="GUQ8" s="788"/>
      <c r="GUR8" s="787"/>
      <c r="GUS8" s="788"/>
      <c r="GUT8" s="788"/>
      <c r="GUU8" s="788"/>
      <c r="GUV8" s="787"/>
      <c r="GUW8" s="788"/>
      <c r="GUX8" s="788"/>
      <c r="GUY8" s="788"/>
      <c r="GUZ8" s="787"/>
      <c r="GVA8" s="788"/>
      <c r="GVB8" s="788"/>
      <c r="GVC8" s="788"/>
      <c r="GVD8" s="787"/>
      <c r="GVE8" s="788"/>
      <c r="GVF8" s="788"/>
      <c r="GVG8" s="788"/>
      <c r="GVH8" s="787"/>
      <c r="GVI8" s="788"/>
      <c r="GVJ8" s="788"/>
      <c r="GVK8" s="788"/>
      <c r="GVL8" s="787"/>
      <c r="GVM8" s="788"/>
      <c r="GVN8" s="788"/>
      <c r="GVO8" s="788"/>
      <c r="GVP8" s="787"/>
      <c r="GVQ8" s="788"/>
      <c r="GVR8" s="788"/>
      <c r="GVS8" s="788"/>
      <c r="GVT8" s="787"/>
      <c r="GVU8" s="788"/>
      <c r="GVV8" s="788"/>
      <c r="GVW8" s="788"/>
      <c r="GVX8" s="787"/>
      <c r="GVY8" s="788"/>
      <c r="GVZ8" s="788"/>
      <c r="GWA8" s="788"/>
      <c r="GWB8" s="787"/>
      <c r="GWC8" s="788"/>
      <c r="GWD8" s="788"/>
      <c r="GWE8" s="788"/>
      <c r="GWF8" s="787"/>
      <c r="GWG8" s="788"/>
      <c r="GWH8" s="788"/>
      <c r="GWI8" s="788"/>
      <c r="GWJ8" s="787"/>
      <c r="GWK8" s="788"/>
      <c r="GWL8" s="788"/>
      <c r="GWM8" s="788"/>
      <c r="GWN8" s="787"/>
      <c r="GWO8" s="788"/>
      <c r="GWP8" s="788"/>
      <c r="GWQ8" s="788"/>
      <c r="GWR8" s="787"/>
      <c r="GWS8" s="788"/>
      <c r="GWT8" s="788"/>
      <c r="GWU8" s="788"/>
      <c r="GWV8" s="787"/>
      <c r="GWW8" s="788"/>
      <c r="GWX8" s="788"/>
      <c r="GWY8" s="788"/>
      <c r="GWZ8" s="787"/>
      <c r="GXA8" s="788"/>
      <c r="GXB8" s="788"/>
      <c r="GXC8" s="788"/>
      <c r="GXD8" s="787"/>
      <c r="GXE8" s="788"/>
      <c r="GXF8" s="788"/>
      <c r="GXG8" s="788"/>
      <c r="GXH8" s="787"/>
      <c r="GXI8" s="788"/>
      <c r="GXJ8" s="788"/>
      <c r="GXK8" s="788"/>
      <c r="GXL8" s="787"/>
      <c r="GXM8" s="788"/>
      <c r="GXN8" s="788"/>
      <c r="GXO8" s="788"/>
      <c r="GXP8" s="787"/>
      <c r="GXQ8" s="788"/>
      <c r="GXR8" s="788"/>
      <c r="GXS8" s="788"/>
      <c r="GXT8" s="787"/>
      <c r="GXU8" s="788"/>
      <c r="GXV8" s="788"/>
      <c r="GXW8" s="788"/>
      <c r="GXX8" s="787"/>
      <c r="GXY8" s="788"/>
      <c r="GXZ8" s="788"/>
      <c r="GYA8" s="788"/>
      <c r="GYB8" s="787"/>
      <c r="GYC8" s="788"/>
      <c r="GYD8" s="788"/>
      <c r="GYE8" s="788"/>
      <c r="GYF8" s="787"/>
      <c r="GYG8" s="788"/>
      <c r="GYH8" s="788"/>
      <c r="GYI8" s="788"/>
      <c r="GYJ8" s="787"/>
      <c r="GYK8" s="788"/>
      <c r="GYL8" s="788"/>
      <c r="GYM8" s="788"/>
      <c r="GYN8" s="787"/>
      <c r="GYO8" s="788"/>
      <c r="GYP8" s="788"/>
      <c r="GYQ8" s="788"/>
      <c r="GYR8" s="787"/>
      <c r="GYS8" s="788"/>
      <c r="GYT8" s="788"/>
      <c r="GYU8" s="788"/>
      <c r="GYV8" s="787"/>
      <c r="GYW8" s="788"/>
      <c r="GYX8" s="788"/>
      <c r="GYY8" s="788"/>
      <c r="GYZ8" s="787"/>
      <c r="GZA8" s="788"/>
      <c r="GZB8" s="788"/>
      <c r="GZC8" s="788"/>
      <c r="GZD8" s="787"/>
      <c r="GZE8" s="788"/>
      <c r="GZF8" s="788"/>
      <c r="GZG8" s="788"/>
      <c r="GZH8" s="787"/>
      <c r="GZI8" s="788"/>
      <c r="GZJ8" s="788"/>
      <c r="GZK8" s="788"/>
      <c r="GZL8" s="787"/>
      <c r="GZM8" s="788"/>
      <c r="GZN8" s="788"/>
      <c r="GZO8" s="788"/>
      <c r="GZP8" s="787"/>
      <c r="GZQ8" s="788"/>
      <c r="GZR8" s="788"/>
      <c r="GZS8" s="788"/>
      <c r="GZT8" s="787"/>
      <c r="GZU8" s="788"/>
      <c r="GZV8" s="788"/>
      <c r="GZW8" s="788"/>
      <c r="GZX8" s="787"/>
      <c r="GZY8" s="788"/>
      <c r="GZZ8" s="788"/>
      <c r="HAA8" s="788"/>
      <c r="HAB8" s="787"/>
      <c r="HAC8" s="788"/>
      <c r="HAD8" s="788"/>
      <c r="HAE8" s="788"/>
      <c r="HAF8" s="787"/>
      <c r="HAG8" s="788"/>
      <c r="HAH8" s="788"/>
      <c r="HAI8" s="788"/>
      <c r="HAJ8" s="787"/>
      <c r="HAK8" s="788"/>
      <c r="HAL8" s="788"/>
      <c r="HAM8" s="788"/>
      <c r="HAN8" s="787"/>
      <c r="HAO8" s="788"/>
      <c r="HAP8" s="788"/>
      <c r="HAQ8" s="788"/>
      <c r="HAR8" s="787"/>
      <c r="HAS8" s="788"/>
      <c r="HAT8" s="788"/>
      <c r="HAU8" s="788"/>
      <c r="HAV8" s="787"/>
      <c r="HAW8" s="788"/>
      <c r="HAX8" s="788"/>
      <c r="HAY8" s="788"/>
      <c r="HAZ8" s="787"/>
      <c r="HBA8" s="788"/>
      <c r="HBB8" s="788"/>
      <c r="HBC8" s="788"/>
      <c r="HBD8" s="787"/>
      <c r="HBE8" s="788"/>
      <c r="HBF8" s="788"/>
      <c r="HBG8" s="788"/>
      <c r="HBH8" s="787"/>
      <c r="HBI8" s="788"/>
      <c r="HBJ8" s="788"/>
      <c r="HBK8" s="788"/>
      <c r="HBL8" s="787"/>
      <c r="HBM8" s="788"/>
      <c r="HBN8" s="788"/>
      <c r="HBO8" s="788"/>
      <c r="HBP8" s="787"/>
      <c r="HBQ8" s="788"/>
      <c r="HBR8" s="788"/>
      <c r="HBS8" s="788"/>
      <c r="HBT8" s="787"/>
      <c r="HBU8" s="788"/>
      <c r="HBV8" s="788"/>
      <c r="HBW8" s="788"/>
      <c r="HBX8" s="787"/>
      <c r="HBY8" s="788"/>
      <c r="HBZ8" s="788"/>
      <c r="HCA8" s="788"/>
      <c r="HCB8" s="787"/>
      <c r="HCC8" s="788"/>
      <c r="HCD8" s="788"/>
      <c r="HCE8" s="788"/>
      <c r="HCF8" s="787"/>
      <c r="HCG8" s="788"/>
      <c r="HCH8" s="788"/>
      <c r="HCI8" s="788"/>
      <c r="HCJ8" s="787"/>
      <c r="HCK8" s="788"/>
      <c r="HCL8" s="788"/>
      <c r="HCM8" s="788"/>
      <c r="HCN8" s="787"/>
      <c r="HCO8" s="788"/>
      <c r="HCP8" s="788"/>
      <c r="HCQ8" s="788"/>
      <c r="HCR8" s="787"/>
      <c r="HCS8" s="788"/>
      <c r="HCT8" s="788"/>
      <c r="HCU8" s="788"/>
      <c r="HCV8" s="787"/>
      <c r="HCW8" s="788"/>
      <c r="HCX8" s="788"/>
      <c r="HCY8" s="788"/>
      <c r="HCZ8" s="787"/>
      <c r="HDA8" s="788"/>
      <c r="HDB8" s="788"/>
      <c r="HDC8" s="788"/>
      <c r="HDD8" s="787"/>
      <c r="HDE8" s="788"/>
      <c r="HDF8" s="788"/>
      <c r="HDG8" s="788"/>
      <c r="HDH8" s="787"/>
      <c r="HDI8" s="788"/>
      <c r="HDJ8" s="788"/>
      <c r="HDK8" s="788"/>
      <c r="HDL8" s="787"/>
      <c r="HDM8" s="788"/>
      <c r="HDN8" s="788"/>
      <c r="HDO8" s="788"/>
      <c r="HDP8" s="787"/>
      <c r="HDQ8" s="788"/>
      <c r="HDR8" s="788"/>
      <c r="HDS8" s="788"/>
      <c r="HDT8" s="787"/>
      <c r="HDU8" s="788"/>
      <c r="HDV8" s="788"/>
      <c r="HDW8" s="788"/>
      <c r="HDX8" s="787"/>
      <c r="HDY8" s="788"/>
      <c r="HDZ8" s="788"/>
      <c r="HEA8" s="788"/>
      <c r="HEB8" s="787"/>
      <c r="HEC8" s="788"/>
      <c r="HED8" s="788"/>
      <c r="HEE8" s="788"/>
      <c r="HEF8" s="787"/>
      <c r="HEG8" s="788"/>
      <c r="HEH8" s="788"/>
      <c r="HEI8" s="788"/>
      <c r="HEJ8" s="787"/>
      <c r="HEK8" s="788"/>
      <c r="HEL8" s="788"/>
      <c r="HEM8" s="788"/>
      <c r="HEN8" s="787"/>
      <c r="HEO8" s="788"/>
      <c r="HEP8" s="788"/>
      <c r="HEQ8" s="788"/>
      <c r="HER8" s="787"/>
      <c r="HES8" s="788"/>
      <c r="HET8" s="788"/>
      <c r="HEU8" s="788"/>
      <c r="HEV8" s="787"/>
      <c r="HEW8" s="788"/>
      <c r="HEX8" s="788"/>
      <c r="HEY8" s="788"/>
      <c r="HEZ8" s="787"/>
      <c r="HFA8" s="788"/>
      <c r="HFB8" s="788"/>
      <c r="HFC8" s="788"/>
      <c r="HFD8" s="787"/>
      <c r="HFE8" s="788"/>
      <c r="HFF8" s="788"/>
      <c r="HFG8" s="788"/>
      <c r="HFH8" s="787"/>
      <c r="HFI8" s="788"/>
      <c r="HFJ8" s="788"/>
      <c r="HFK8" s="788"/>
      <c r="HFL8" s="787"/>
      <c r="HFM8" s="788"/>
      <c r="HFN8" s="788"/>
      <c r="HFO8" s="788"/>
      <c r="HFP8" s="787"/>
      <c r="HFQ8" s="788"/>
      <c r="HFR8" s="788"/>
      <c r="HFS8" s="788"/>
      <c r="HFT8" s="787"/>
      <c r="HFU8" s="788"/>
      <c r="HFV8" s="788"/>
      <c r="HFW8" s="788"/>
      <c r="HFX8" s="787"/>
      <c r="HFY8" s="788"/>
      <c r="HFZ8" s="788"/>
      <c r="HGA8" s="788"/>
      <c r="HGB8" s="787"/>
      <c r="HGC8" s="788"/>
      <c r="HGD8" s="788"/>
      <c r="HGE8" s="788"/>
      <c r="HGF8" s="787"/>
      <c r="HGG8" s="788"/>
      <c r="HGH8" s="788"/>
      <c r="HGI8" s="788"/>
      <c r="HGJ8" s="787"/>
      <c r="HGK8" s="788"/>
      <c r="HGL8" s="788"/>
      <c r="HGM8" s="788"/>
      <c r="HGN8" s="787"/>
      <c r="HGO8" s="788"/>
      <c r="HGP8" s="788"/>
      <c r="HGQ8" s="788"/>
      <c r="HGR8" s="787"/>
      <c r="HGS8" s="788"/>
      <c r="HGT8" s="788"/>
      <c r="HGU8" s="788"/>
      <c r="HGV8" s="787"/>
      <c r="HGW8" s="788"/>
      <c r="HGX8" s="788"/>
      <c r="HGY8" s="788"/>
      <c r="HGZ8" s="787"/>
      <c r="HHA8" s="788"/>
      <c r="HHB8" s="788"/>
      <c r="HHC8" s="788"/>
      <c r="HHD8" s="787"/>
      <c r="HHE8" s="788"/>
      <c r="HHF8" s="788"/>
      <c r="HHG8" s="788"/>
      <c r="HHH8" s="787"/>
      <c r="HHI8" s="788"/>
      <c r="HHJ8" s="788"/>
      <c r="HHK8" s="788"/>
      <c r="HHL8" s="787"/>
      <c r="HHM8" s="788"/>
      <c r="HHN8" s="788"/>
      <c r="HHO8" s="788"/>
      <c r="HHP8" s="787"/>
      <c r="HHQ8" s="788"/>
      <c r="HHR8" s="788"/>
      <c r="HHS8" s="788"/>
      <c r="HHT8" s="787"/>
      <c r="HHU8" s="788"/>
      <c r="HHV8" s="788"/>
      <c r="HHW8" s="788"/>
      <c r="HHX8" s="787"/>
      <c r="HHY8" s="788"/>
      <c r="HHZ8" s="788"/>
      <c r="HIA8" s="788"/>
      <c r="HIB8" s="787"/>
      <c r="HIC8" s="788"/>
      <c r="HID8" s="788"/>
      <c r="HIE8" s="788"/>
      <c r="HIF8" s="787"/>
      <c r="HIG8" s="788"/>
      <c r="HIH8" s="788"/>
      <c r="HII8" s="788"/>
      <c r="HIJ8" s="787"/>
      <c r="HIK8" s="788"/>
      <c r="HIL8" s="788"/>
      <c r="HIM8" s="788"/>
      <c r="HIN8" s="787"/>
      <c r="HIO8" s="788"/>
      <c r="HIP8" s="788"/>
      <c r="HIQ8" s="788"/>
      <c r="HIR8" s="787"/>
      <c r="HIS8" s="788"/>
      <c r="HIT8" s="788"/>
      <c r="HIU8" s="788"/>
      <c r="HIV8" s="787"/>
      <c r="HIW8" s="788"/>
      <c r="HIX8" s="788"/>
      <c r="HIY8" s="788"/>
      <c r="HIZ8" s="787"/>
      <c r="HJA8" s="788"/>
      <c r="HJB8" s="788"/>
      <c r="HJC8" s="788"/>
      <c r="HJD8" s="787"/>
      <c r="HJE8" s="788"/>
      <c r="HJF8" s="788"/>
      <c r="HJG8" s="788"/>
      <c r="HJH8" s="787"/>
      <c r="HJI8" s="788"/>
      <c r="HJJ8" s="788"/>
      <c r="HJK8" s="788"/>
      <c r="HJL8" s="787"/>
      <c r="HJM8" s="788"/>
      <c r="HJN8" s="788"/>
      <c r="HJO8" s="788"/>
      <c r="HJP8" s="787"/>
      <c r="HJQ8" s="788"/>
      <c r="HJR8" s="788"/>
      <c r="HJS8" s="788"/>
      <c r="HJT8" s="787"/>
      <c r="HJU8" s="788"/>
      <c r="HJV8" s="788"/>
      <c r="HJW8" s="788"/>
      <c r="HJX8" s="787"/>
      <c r="HJY8" s="788"/>
      <c r="HJZ8" s="788"/>
      <c r="HKA8" s="788"/>
      <c r="HKB8" s="787"/>
      <c r="HKC8" s="788"/>
      <c r="HKD8" s="788"/>
      <c r="HKE8" s="788"/>
      <c r="HKF8" s="787"/>
      <c r="HKG8" s="788"/>
      <c r="HKH8" s="788"/>
      <c r="HKI8" s="788"/>
      <c r="HKJ8" s="787"/>
      <c r="HKK8" s="788"/>
      <c r="HKL8" s="788"/>
      <c r="HKM8" s="788"/>
      <c r="HKN8" s="787"/>
      <c r="HKO8" s="788"/>
      <c r="HKP8" s="788"/>
      <c r="HKQ8" s="788"/>
      <c r="HKR8" s="787"/>
      <c r="HKS8" s="788"/>
      <c r="HKT8" s="788"/>
      <c r="HKU8" s="788"/>
      <c r="HKV8" s="787"/>
      <c r="HKW8" s="788"/>
      <c r="HKX8" s="788"/>
      <c r="HKY8" s="788"/>
      <c r="HKZ8" s="787"/>
      <c r="HLA8" s="788"/>
      <c r="HLB8" s="788"/>
      <c r="HLC8" s="788"/>
      <c r="HLD8" s="787"/>
      <c r="HLE8" s="788"/>
      <c r="HLF8" s="788"/>
      <c r="HLG8" s="788"/>
      <c r="HLH8" s="787"/>
      <c r="HLI8" s="788"/>
      <c r="HLJ8" s="788"/>
      <c r="HLK8" s="788"/>
      <c r="HLL8" s="787"/>
      <c r="HLM8" s="788"/>
      <c r="HLN8" s="788"/>
      <c r="HLO8" s="788"/>
      <c r="HLP8" s="787"/>
      <c r="HLQ8" s="788"/>
      <c r="HLR8" s="788"/>
      <c r="HLS8" s="788"/>
      <c r="HLT8" s="787"/>
      <c r="HLU8" s="788"/>
      <c r="HLV8" s="788"/>
      <c r="HLW8" s="788"/>
      <c r="HLX8" s="787"/>
      <c r="HLY8" s="788"/>
      <c r="HLZ8" s="788"/>
      <c r="HMA8" s="788"/>
      <c r="HMB8" s="787"/>
      <c r="HMC8" s="788"/>
      <c r="HMD8" s="788"/>
      <c r="HME8" s="788"/>
      <c r="HMF8" s="787"/>
      <c r="HMG8" s="788"/>
      <c r="HMH8" s="788"/>
      <c r="HMI8" s="788"/>
      <c r="HMJ8" s="787"/>
      <c r="HMK8" s="788"/>
      <c r="HML8" s="788"/>
      <c r="HMM8" s="788"/>
      <c r="HMN8" s="787"/>
      <c r="HMO8" s="788"/>
      <c r="HMP8" s="788"/>
      <c r="HMQ8" s="788"/>
      <c r="HMR8" s="787"/>
      <c r="HMS8" s="788"/>
      <c r="HMT8" s="788"/>
      <c r="HMU8" s="788"/>
      <c r="HMV8" s="787"/>
      <c r="HMW8" s="788"/>
      <c r="HMX8" s="788"/>
      <c r="HMY8" s="788"/>
      <c r="HMZ8" s="787"/>
      <c r="HNA8" s="788"/>
      <c r="HNB8" s="788"/>
      <c r="HNC8" s="788"/>
      <c r="HND8" s="787"/>
      <c r="HNE8" s="788"/>
      <c r="HNF8" s="788"/>
      <c r="HNG8" s="788"/>
      <c r="HNH8" s="787"/>
      <c r="HNI8" s="788"/>
      <c r="HNJ8" s="788"/>
      <c r="HNK8" s="788"/>
      <c r="HNL8" s="787"/>
      <c r="HNM8" s="788"/>
      <c r="HNN8" s="788"/>
      <c r="HNO8" s="788"/>
      <c r="HNP8" s="787"/>
      <c r="HNQ8" s="788"/>
      <c r="HNR8" s="788"/>
      <c r="HNS8" s="788"/>
      <c r="HNT8" s="787"/>
      <c r="HNU8" s="788"/>
      <c r="HNV8" s="788"/>
      <c r="HNW8" s="788"/>
      <c r="HNX8" s="787"/>
      <c r="HNY8" s="788"/>
      <c r="HNZ8" s="788"/>
      <c r="HOA8" s="788"/>
      <c r="HOB8" s="787"/>
      <c r="HOC8" s="788"/>
      <c r="HOD8" s="788"/>
      <c r="HOE8" s="788"/>
      <c r="HOF8" s="787"/>
      <c r="HOG8" s="788"/>
      <c r="HOH8" s="788"/>
      <c r="HOI8" s="788"/>
      <c r="HOJ8" s="787"/>
      <c r="HOK8" s="788"/>
      <c r="HOL8" s="788"/>
      <c r="HOM8" s="788"/>
      <c r="HON8" s="787"/>
      <c r="HOO8" s="788"/>
      <c r="HOP8" s="788"/>
      <c r="HOQ8" s="788"/>
      <c r="HOR8" s="787"/>
      <c r="HOS8" s="788"/>
      <c r="HOT8" s="788"/>
      <c r="HOU8" s="788"/>
      <c r="HOV8" s="787"/>
      <c r="HOW8" s="788"/>
      <c r="HOX8" s="788"/>
      <c r="HOY8" s="788"/>
      <c r="HOZ8" s="787"/>
      <c r="HPA8" s="788"/>
      <c r="HPB8" s="788"/>
      <c r="HPC8" s="788"/>
      <c r="HPD8" s="787"/>
      <c r="HPE8" s="788"/>
      <c r="HPF8" s="788"/>
      <c r="HPG8" s="788"/>
      <c r="HPH8" s="787"/>
      <c r="HPI8" s="788"/>
      <c r="HPJ8" s="788"/>
      <c r="HPK8" s="788"/>
      <c r="HPL8" s="787"/>
      <c r="HPM8" s="788"/>
      <c r="HPN8" s="788"/>
      <c r="HPO8" s="788"/>
      <c r="HPP8" s="787"/>
      <c r="HPQ8" s="788"/>
      <c r="HPR8" s="788"/>
      <c r="HPS8" s="788"/>
      <c r="HPT8" s="787"/>
      <c r="HPU8" s="788"/>
      <c r="HPV8" s="788"/>
      <c r="HPW8" s="788"/>
      <c r="HPX8" s="787"/>
      <c r="HPY8" s="788"/>
      <c r="HPZ8" s="788"/>
      <c r="HQA8" s="788"/>
      <c r="HQB8" s="787"/>
      <c r="HQC8" s="788"/>
      <c r="HQD8" s="788"/>
      <c r="HQE8" s="788"/>
      <c r="HQF8" s="787"/>
      <c r="HQG8" s="788"/>
      <c r="HQH8" s="788"/>
      <c r="HQI8" s="788"/>
      <c r="HQJ8" s="787"/>
      <c r="HQK8" s="788"/>
      <c r="HQL8" s="788"/>
      <c r="HQM8" s="788"/>
      <c r="HQN8" s="787"/>
      <c r="HQO8" s="788"/>
      <c r="HQP8" s="788"/>
      <c r="HQQ8" s="788"/>
      <c r="HQR8" s="787"/>
      <c r="HQS8" s="788"/>
      <c r="HQT8" s="788"/>
      <c r="HQU8" s="788"/>
      <c r="HQV8" s="787"/>
      <c r="HQW8" s="788"/>
      <c r="HQX8" s="788"/>
      <c r="HQY8" s="788"/>
      <c r="HQZ8" s="787"/>
      <c r="HRA8" s="788"/>
      <c r="HRB8" s="788"/>
      <c r="HRC8" s="788"/>
      <c r="HRD8" s="787"/>
      <c r="HRE8" s="788"/>
      <c r="HRF8" s="788"/>
      <c r="HRG8" s="788"/>
      <c r="HRH8" s="787"/>
      <c r="HRI8" s="788"/>
      <c r="HRJ8" s="788"/>
      <c r="HRK8" s="788"/>
      <c r="HRL8" s="787"/>
      <c r="HRM8" s="788"/>
      <c r="HRN8" s="788"/>
      <c r="HRO8" s="788"/>
      <c r="HRP8" s="787"/>
      <c r="HRQ8" s="788"/>
      <c r="HRR8" s="788"/>
      <c r="HRS8" s="788"/>
      <c r="HRT8" s="787"/>
      <c r="HRU8" s="788"/>
      <c r="HRV8" s="788"/>
      <c r="HRW8" s="788"/>
      <c r="HRX8" s="787"/>
      <c r="HRY8" s="788"/>
      <c r="HRZ8" s="788"/>
      <c r="HSA8" s="788"/>
      <c r="HSB8" s="787"/>
      <c r="HSC8" s="788"/>
      <c r="HSD8" s="788"/>
      <c r="HSE8" s="788"/>
      <c r="HSF8" s="787"/>
      <c r="HSG8" s="788"/>
      <c r="HSH8" s="788"/>
      <c r="HSI8" s="788"/>
      <c r="HSJ8" s="787"/>
      <c r="HSK8" s="788"/>
      <c r="HSL8" s="788"/>
      <c r="HSM8" s="788"/>
      <c r="HSN8" s="787"/>
      <c r="HSO8" s="788"/>
      <c r="HSP8" s="788"/>
      <c r="HSQ8" s="788"/>
      <c r="HSR8" s="787"/>
      <c r="HSS8" s="788"/>
      <c r="HST8" s="788"/>
      <c r="HSU8" s="788"/>
      <c r="HSV8" s="787"/>
      <c r="HSW8" s="788"/>
      <c r="HSX8" s="788"/>
      <c r="HSY8" s="788"/>
      <c r="HSZ8" s="787"/>
      <c r="HTA8" s="788"/>
      <c r="HTB8" s="788"/>
      <c r="HTC8" s="788"/>
      <c r="HTD8" s="787"/>
      <c r="HTE8" s="788"/>
      <c r="HTF8" s="788"/>
      <c r="HTG8" s="788"/>
      <c r="HTH8" s="787"/>
      <c r="HTI8" s="788"/>
      <c r="HTJ8" s="788"/>
      <c r="HTK8" s="788"/>
      <c r="HTL8" s="787"/>
      <c r="HTM8" s="788"/>
      <c r="HTN8" s="788"/>
      <c r="HTO8" s="788"/>
      <c r="HTP8" s="787"/>
      <c r="HTQ8" s="788"/>
      <c r="HTR8" s="788"/>
      <c r="HTS8" s="788"/>
      <c r="HTT8" s="787"/>
      <c r="HTU8" s="788"/>
      <c r="HTV8" s="788"/>
      <c r="HTW8" s="788"/>
      <c r="HTX8" s="787"/>
      <c r="HTY8" s="788"/>
      <c r="HTZ8" s="788"/>
      <c r="HUA8" s="788"/>
      <c r="HUB8" s="787"/>
      <c r="HUC8" s="788"/>
      <c r="HUD8" s="788"/>
      <c r="HUE8" s="788"/>
      <c r="HUF8" s="787"/>
      <c r="HUG8" s="788"/>
      <c r="HUH8" s="788"/>
      <c r="HUI8" s="788"/>
      <c r="HUJ8" s="787"/>
      <c r="HUK8" s="788"/>
      <c r="HUL8" s="788"/>
      <c r="HUM8" s="788"/>
      <c r="HUN8" s="787"/>
      <c r="HUO8" s="788"/>
      <c r="HUP8" s="788"/>
      <c r="HUQ8" s="788"/>
      <c r="HUR8" s="787"/>
      <c r="HUS8" s="788"/>
      <c r="HUT8" s="788"/>
      <c r="HUU8" s="788"/>
      <c r="HUV8" s="787"/>
      <c r="HUW8" s="788"/>
      <c r="HUX8" s="788"/>
      <c r="HUY8" s="788"/>
      <c r="HUZ8" s="787"/>
      <c r="HVA8" s="788"/>
      <c r="HVB8" s="788"/>
      <c r="HVC8" s="788"/>
      <c r="HVD8" s="787"/>
      <c r="HVE8" s="788"/>
      <c r="HVF8" s="788"/>
      <c r="HVG8" s="788"/>
      <c r="HVH8" s="787"/>
      <c r="HVI8" s="788"/>
      <c r="HVJ8" s="788"/>
      <c r="HVK8" s="788"/>
      <c r="HVL8" s="787"/>
      <c r="HVM8" s="788"/>
      <c r="HVN8" s="788"/>
      <c r="HVO8" s="788"/>
      <c r="HVP8" s="787"/>
      <c r="HVQ8" s="788"/>
      <c r="HVR8" s="788"/>
      <c r="HVS8" s="788"/>
      <c r="HVT8" s="787"/>
      <c r="HVU8" s="788"/>
      <c r="HVV8" s="788"/>
      <c r="HVW8" s="788"/>
      <c r="HVX8" s="787"/>
      <c r="HVY8" s="788"/>
      <c r="HVZ8" s="788"/>
      <c r="HWA8" s="788"/>
      <c r="HWB8" s="787"/>
      <c r="HWC8" s="788"/>
      <c r="HWD8" s="788"/>
      <c r="HWE8" s="788"/>
      <c r="HWF8" s="787"/>
      <c r="HWG8" s="788"/>
      <c r="HWH8" s="788"/>
      <c r="HWI8" s="788"/>
      <c r="HWJ8" s="787"/>
      <c r="HWK8" s="788"/>
      <c r="HWL8" s="788"/>
      <c r="HWM8" s="788"/>
      <c r="HWN8" s="787"/>
      <c r="HWO8" s="788"/>
      <c r="HWP8" s="788"/>
      <c r="HWQ8" s="788"/>
      <c r="HWR8" s="787"/>
      <c r="HWS8" s="788"/>
      <c r="HWT8" s="788"/>
      <c r="HWU8" s="788"/>
      <c r="HWV8" s="787"/>
      <c r="HWW8" s="788"/>
      <c r="HWX8" s="788"/>
      <c r="HWY8" s="788"/>
      <c r="HWZ8" s="787"/>
      <c r="HXA8" s="788"/>
      <c r="HXB8" s="788"/>
      <c r="HXC8" s="788"/>
      <c r="HXD8" s="787"/>
      <c r="HXE8" s="788"/>
      <c r="HXF8" s="788"/>
      <c r="HXG8" s="788"/>
      <c r="HXH8" s="787"/>
      <c r="HXI8" s="788"/>
      <c r="HXJ8" s="788"/>
      <c r="HXK8" s="788"/>
      <c r="HXL8" s="787"/>
      <c r="HXM8" s="788"/>
      <c r="HXN8" s="788"/>
      <c r="HXO8" s="788"/>
      <c r="HXP8" s="787"/>
      <c r="HXQ8" s="788"/>
      <c r="HXR8" s="788"/>
      <c r="HXS8" s="788"/>
      <c r="HXT8" s="787"/>
      <c r="HXU8" s="788"/>
      <c r="HXV8" s="788"/>
      <c r="HXW8" s="788"/>
      <c r="HXX8" s="787"/>
      <c r="HXY8" s="788"/>
      <c r="HXZ8" s="788"/>
      <c r="HYA8" s="788"/>
      <c r="HYB8" s="787"/>
      <c r="HYC8" s="788"/>
      <c r="HYD8" s="788"/>
      <c r="HYE8" s="788"/>
      <c r="HYF8" s="787"/>
      <c r="HYG8" s="788"/>
      <c r="HYH8" s="788"/>
      <c r="HYI8" s="788"/>
      <c r="HYJ8" s="787"/>
      <c r="HYK8" s="788"/>
      <c r="HYL8" s="788"/>
      <c r="HYM8" s="788"/>
      <c r="HYN8" s="787"/>
      <c r="HYO8" s="788"/>
      <c r="HYP8" s="788"/>
      <c r="HYQ8" s="788"/>
      <c r="HYR8" s="787"/>
      <c r="HYS8" s="788"/>
      <c r="HYT8" s="788"/>
      <c r="HYU8" s="788"/>
      <c r="HYV8" s="787"/>
      <c r="HYW8" s="788"/>
      <c r="HYX8" s="788"/>
      <c r="HYY8" s="788"/>
      <c r="HYZ8" s="787"/>
      <c r="HZA8" s="788"/>
      <c r="HZB8" s="788"/>
      <c r="HZC8" s="788"/>
      <c r="HZD8" s="787"/>
      <c r="HZE8" s="788"/>
      <c r="HZF8" s="788"/>
      <c r="HZG8" s="788"/>
      <c r="HZH8" s="787"/>
      <c r="HZI8" s="788"/>
      <c r="HZJ8" s="788"/>
      <c r="HZK8" s="788"/>
      <c r="HZL8" s="787"/>
      <c r="HZM8" s="788"/>
      <c r="HZN8" s="788"/>
      <c r="HZO8" s="788"/>
      <c r="HZP8" s="787"/>
      <c r="HZQ8" s="788"/>
      <c r="HZR8" s="788"/>
      <c r="HZS8" s="788"/>
      <c r="HZT8" s="787"/>
      <c r="HZU8" s="788"/>
      <c r="HZV8" s="788"/>
      <c r="HZW8" s="788"/>
      <c r="HZX8" s="787"/>
      <c r="HZY8" s="788"/>
      <c r="HZZ8" s="788"/>
      <c r="IAA8" s="788"/>
      <c r="IAB8" s="787"/>
      <c r="IAC8" s="788"/>
      <c r="IAD8" s="788"/>
      <c r="IAE8" s="788"/>
      <c r="IAF8" s="787"/>
      <c r="IAG8" s="788"/>
      <c r="IAH8" s="788"/>
      <c r="IAI8" s="788"/>
      <c r="IAJ8" s="787"/>
      <c r="IAK8" s="788"/>
      <c r="IAL8" s="788"/>
      <c r="IAM8" s="788"/>
      <c r="IAN8" s="787"/>
      <c r="IAO8" s="788"/>
      <c r="IAP8" s="788"/>
      <c r="IAQ8" s="788"/>
      <c r="IAR8" s="787"/>
      <c r="IAS8" s="788"/>
      <c r="IAT8" s="788"/>
      <c r="IAU8" s="788"/>
      <c r="IAV8" s="787"/>
      <c r="IAW8" s="788"/>
      <c r="IAX8" s="788"/>
      <c r="IAY8" s="788"/>
      <c r="IAZ8" s="787"/>
      <c r="IBA8" s="788"/>
      <c r="IBB8" s="788"/>
      <c r="IBC8" s="788"/>
      <c r="IBD8" s="787"/>
      <c r="IBE8" s="788"/>
      <c r="IBF8" s="788"/>
      <c r="IBG8" s="788"/>
      <c r="IBH8" s="787"/>
      <c r="IBI8" s="788"/>
      <c r="IBJ8" s="788"/>
      <c r="IBK8" s="788"/>
      <c r="IBL8" s="787"/>
      <c r="IBM8" s="788"/>
      <c r="IBN8" s="788"/>
      <c r="IBO8" s="788"/>
      <c r="IBP8" s="787"/>
      <c r="IBQ8" s="788"/>
      <c r="IBR8" s="788"/>
      <c r="IBS8" s="788"/>
      <c r="IBT8" s="787"/>
      <c r="IBU8" s="788"/>
      <c r="IBV8" s="788"/>
      <c r="IBW8" s="788"/>
      <c r="IBX8" s="787"/>
      <c r="IBY8" s="788"/>
      <c r="IBZ8" s="788"/>
      <c r="ICA8" s="788"/>
      <c r="ICB8" s="787"/>
      <c r="ICC8" s="788"/>
      <c r="ICD8" s="788"/>
      <c r="ICE8" s="788"/>
      <c r="ICF8" s="787"/>
      <c r="ICG8" s="788"/>
      <c r="ICH8" s="788"/>
      <c r="ICI8" s="788"/>
      <c r="ICJ8" s="787"/>
      <c r="ICK8" s="788"/>
      <c r="ICL8" s="788"/>
      <c r="ICM8" s="788"/>
      <c r="ICN8" s="787"/>
      <c r="ICO8" s="788"/>
      <c r="ICP8" s="788"/>
      <c r="ICQ8" s="788"/>
      <c r="ICR8" s="787"/>
      <c r="ICS8" s="788"/>
      <c r="ICT8" s="788"/>
      <c r="ICU8" s="788"/>
      <c r="ICV8" s="787"/>
      <c r="ICW8" s="788"/>
      <c r="ICX8" s="788"/>
      <c r="ICY8" s="788"/>
      <c r="ICZ8" s="787"/>
      <c r="IDA8" s="788"/>
      <c r="IDB8" s="788"/>
      <c r="IDC8" s="788"/>
      <c r="IDD8" s="787"/>
      <c r="IDE8" s="788"/>
      <c r="IDF8" s="788"/>
      <c r="IDG8" s="788"/>
      <c r="IDH8" s="787"/>
      <c r="IDI8" s="788"/>
      <c r="IDJ8" s="788"/>
      <c r="IDK8" s="788"/>
      <c r="IDL8" s="787"/>
      <c r="IDM8" s="788"/>
      <c r="IDN8" s="788"/>
      <c r="IDO8" s="788"/>
      <c r="IDP8" s="787"/>
      <c r="IDQ8" s="788"/>
      <c r="IDR8" s="788"/>
      <c r="IDS8" s="788"/>
      <c r="IDT8" s="787"/>
      <c r="IDU8" s="788"/>
      <c r="IDV8" s="788"/>
      <c r="IDW8" s="788"/>
      <c r="IDX8" s="787"/>
      <c r="IDY8" s="788"/>
      <c r="IDZ8" s="788"/>
      <c r="IEA8" s="788"/>
      <c r="IEB8" s="787"/>
      <c r="IEC8" s="788"/>
      <c r="IED8" s="788"/>
      <c r="IEE8" s="788"/>
      <c r="IEF8" s="787"/>
      <c r="IEG8" s="788"/>
      <c r="IEH8" s="788"/>
      <c r="IEI8" s="788"/>
      <c r="IEJ8" s="787"/>
      <c r="IEK8" s="788"/>
      <c r="IEL8" s="788"/>
      <c r="IEM8" s="788"/>
      <c r="IEN8" s="787"/>
      <c r="IEO8" s="788"/>
      <c r="IEP8" s="788"/>
      <c r="IEQ8" s="788"/>
      <c r="IER8" s="787"/>
      <c r="IES8" s="788"/>
      <c r="IET8" s="788"/>
      <c r="IEU8" s="788"/>
      <c r="IEV8" s="787"/>
      <c r="IEW8" s="788"/>
      <c r="IEX8" s="788"/>
      <c r="IEY8" s="788"/>
      <c r="IEZ8" s="787"/>
      <c r="IFA8" s="788"/>
      <c r="IFB8" s="788"/>
      <c r="IFC8" s="788"/>
      <c r="IFD8" s="787"/>
      <c r="IFE8" s="788"/>
      <c r="IFF8" s="788"/>
      <c r="IFG8" s="788"/>
      <c r="IFH8" s="787"/>
      <c r="IFI8" s="788"/>
      <c r="IFJ8" s="788"/>
      <c r="IFK8" s="788"/>
      <c r="IFL8" s="787"/>
      <c r="IFM8" s="788"/>
      <c r="IFN8" s="788"/>
      <c r="IFO8" s="788"/>
      <c r="IFP8" s="787"/>
      <c r="IFQ8" s="788"/>
      <c r="IFR8" s="788"/>
      <c r="IFS8" s="788"/>
      <c r="IFT8" s="787"/>
      <c r="IFU8" s="788"/>
      <c r="IFV8" s="788"/>
      <c r="IFW8" s="788"/>
      <c r="IFX8" s="787"/>
      <c r="IFY8" s="788"/>
      <c r="IFZ8" s="788"/>
      <c r="IGA8" s="788"/>
      <c r="IGB8" s="787"/>
      <c r="IGC8" s="788"/>
      <c r="IGD8" s="788"/>
      <c r="IGE8" s="788"/>
      <c r="IGF8" s="787"/>
      <c r="IGG8" s="788"/>
      <c r="IGH8" s="788"/>
      <c r="IGI8" s="788"/>
      <c r="IGJ8" s="787"/>
      <c r="IGK8" s="788"/>
      <c r="IGL8" s="788"/>
      <c r="IGM8" s="788"/>
      <c r="IGN8" s="787"/>
      <c r="IGO8" s="788"/>
      <c r="IGP8" s="788"/>
      <c r="IGQ8" s="788"/>
      <c r="IGR8" s="787"/>
      <c r="IGS8" s="788"/>
      <c r="IGT8" s="788"/>
      <c r="IGU8" s="788"/>
      <c r="IGV8" s="787"/>
      <c r="IGW8" s="788"/>
      <c r="IGX8" s="788"/>
      <c r="IGY8" s="788"/>
      <c r="IGZ8" s="787"/>
      <c r="IHA8" s="788"/>
      <c r="IHB8" s="788"/>
      <c r="IHC8" s="788"/>
      <c r="IHD8" s="787"/>
      <c r="IHE8" s="788"/>
      <c r="IHF8" s="788"/>
      <c r="IHG8" s="788"/>
      <c r="IHH8" s="787"/>
      <c r="IHI8" s="788"/>
      <c r="IHJ8" s="788"/>
      <c r="IHK8" s="788"/>
      <c r="IHL8" s="787"/>
      <c r="IHM8" s="788"/>
      <c r="IHN8" s="788"/>
      <c r="IHO8" s="788"/>
      <c r="IHP8" s="787"/>
      <c r="IHQ8" s="788"/>
      <c r="IHR8" s="788"/>
      <c r="IHS8" s="788"/>
      <c r="IHT8" s="787"/>
      <c r="IHU8" s="788"/>
      <c r="IHV8" s="788"/>
      <c r="IHW8" s="788"/>
      <c r="IHX8" s="787"/>
      <c r="IHY8" s="788"/>
      <c r="IHZ8" s="788"/>
      <c r="IIA8" s="788"/>
      <c r="IIB8" s="787"/>
      <c r="IIC8" s="788"/>
      <c r="IID8" s="788"/>
      <c r="IIE8" s="788"/>
      <c r="IIF8" s="787"/>
      <c r="IIG8" s="788"/>
      <c r="IIH8" s="788"/>
      <c r="III8" s="788"/>
      <c r="IIJ8" s="787"/>
      <c r="IIK8" s="788"/>
      <c r="IIL8" s="788"/>
      <c r="IIM8" s="788"/>
      <c r="IIN8" s="787"/>
      <c r="IIO8" s="788"/>
      <c r="IIP8" s="788"/>
      <c r="IIQ8" s="788"/>
      <c r="IIR8" s="787"/>
      <c r="IIS8" s="788"/>
      <c r="IIT8" s="788"/>
      <c r="IIU8" s="788"/>
      <c r="IIV8" s="787"/>
      <c r="IIW8" s="788"/>
      <c r="IIX8" s="788"/>
      <c r="IIY8" s="788"/>
      <c r="IIZ8" s="787"/>
      <c r="IJA8" s="788"/>
      <c r="IJB8" s="788"/>
      <c r="IJC8" s="788"/>
      <c r="IJD8" s="787"/>
      <c r="IJE8" s="788"/>
      <c r="IJF8" s="788"/>
      <c r="IJG8" s="788"/>
      <c r="IJH8" s="787"/>
      <c r="IJI8" s="788"/>
      <c r="IJJ8" s="788"/>
      <c r="IJK8" s="788"/>
      <c r="IJL8" s="787"/>
      <c r="IJM8" s="788"/>
      <c r="IJN8" s="788"/>
      <c r="IJO8" s="788"/>
      <c r="IJP8" s="787"/>
      <c r="IJQ8" s="788"/>
      <c r="IJR8" s="788"/>
      <c r="IJS8" s="788"/>
      <c r="IJT8" s="787"/>
      <c r="IJU8" s="788"/>
      <c r="IJV8" s="788"/>
      <c r="IJW8" s="788"/>
      <c r="IJX8" s="787"/>
      <c r="IJY8" s="788"/>
      <c r="IJZ8" s="788"/>
      <c r="IKA8" s="788"/>
      <c r="IKB8" s="787"/>
      <c r="IKC8" s="788"/>
      <c r="IKD8" s="788"/>
      <c r="IKE8" s="788"/>
      <c r="IKF8" s="787"/>
      <c r="IKG8" s="788"/>
      <c r="IKH8" s="788"/>
      <c r="IKI8" s="788"/>
      <c r="IKJ8" s="787"/>
      <c r="IKK8" s="788"/>
      <c r="IKL8" s="788"/>
      <c r="IKM8" s="788"/>
      <c r="IKN8" s="787"/>
      <c r="IKO8" s="788"/>
      <c r="IKP8" s="788"/>
      <c r="IKQ8" s="788"/>
      <c r="IKR8" s="787"/>
      <c r="IKS8" s="788"/>
      <c r="IKT8" s="788"/>
      <c r="IKU8" s="788"/>
      <c r="IKV8" s="787"/>
      <c r="IKW8" s="788"/>
      <c r="IKX8" s="788"/>
      <c r="IKY8" s="788"/>
      <c r="IKZ8" s="787"/>
      <c r="ILA8" s="788"/>
      <c r="ILB8" s="788"/>
      <c r="ILC8" s="788"/>
      <c r="ILD8" s="787"/>
      <c r="ILE8" s="788"/>
      <c r="ILF8" s="788"/>
      <c r="ILG8" s="788"/>
      <c r="ILH8" s="787"/>
      <c r="ILI8" s="788"/>
      <c r="ILJ8" s="788"/>
      <c r="ILK8" s="788"/>
      <c r="ILL8" s="787"/>
      <c r="ILM8" s="788"/>
      <c r="ILN8" s="788"/>
      <c r="ILO8" s="788"/>
      <c r="ILP8" s="787"/>
      <c r="ILQ8" s="788"/>
      <c r="ILR8" s="788"/>
      <c r="ILS8" s="788"/>
      <c r="ILT8" s="787"/>
      <c r="ILU8" s="788"/>
      <c r="ILV8" s="788"/>
      <c r="ILW8" s="788"/>
      <c r="ILX8" s="787"/>
      <c r="ILY8" s="788"/>
      <c r="ILZ8" s="788"/>
      <c r="IMA8" s="788"/>
      <c r="IMB8" s="787"/>
      <c r="IMC8" s="788"/>
      <c r="IMD8" s="788"/>
      <c r="IME8" s="788"/>
      <c r="IMF8" s="787"/>
      <c r="IMG8" s="788"/>
      <c r="IMH8" s="788"/>
      <c r="IMI8" s="788"/>
      <c r="IMJ8" s="787"/>
      <c r="IMK8" s="788"/>
      <c r="IML8" s="788"/>
      <c r="IMM8" s="788"/>
      <c r="IMN8" s="787"/>
      <c r="IMO8" s="788"/>
      <c r="IMP8" s="788"/>
      <c r="IMQ8" s="788"/>
      <c r="IMR8" s="787"/>
      <c r="IMS8" s="788"/>
      <c r="IMT8" s="788"/>
      <c r="IMU8" s="788"/>
      <c r="IMV8" s="787"/>
      <c r="IMW8" s="788"/>
      <c r="IMX8" s="788"/>
      <c r="IMY8" s="788"/>
      <c r="IMZ8" s="787"/>
      <c r="INA8" s="788"/>
      <c r="INB8" s="788"/>
      <c r="INC8" s="788"/>
      <c r="IND8" s="787"/>
      <c r="INE8" s="788"/>
      <c r="INF8" s="788"/>
      <c r="ING8" s="788"/>
      <c r="INH8" s="787"/>
      <c r="INI8" s="788"/>
      <c r="INJ8" s="788"/>
      <c r="INK8" s="788"/>
      <c r="INL8" s="787"/>
      <c r="INM8" s="788"/>
      <c r="INN8" s="788"/>
      <c r="INO8" s="788"/>
      <c r="INP8" s="787"/>
      <c r="INQ8" s="788"/>
      <c r="INR8" s="788"/>
      <c r="INS8" s="788"/>
      <c r="INT8" s="787"/>
      <c r="INU8" s="788"/>
      <c r="INV8" s="788"/>
      <c r="INW8" s="788"/>
      <c r="INX8" s="787"/>
      <c r="INY8" s="788"/>
      <c r="INZ8" s="788"/>
      <c r="IOA8" s="788"/>
      <c r="IOB8" s="787"/>
      <c r="IOC8" s="788"/>
      <c r="IOD8" s="788"/>
      <c r="IOE8" s="788"/>
      <c r="IOF8" s="787"/>
      <c r="IOG8" s="788"/>
      <c r="IOH8" s="788"/>
      <c r="IOI8" s="788"/>
      <c r="IOJ8" s="787"/>
      <c r="IOK8" s="788"/>
      <c r="IOL8" s="788"/>
      <c r="IOM8" s="788"/>
      <c r="ION8" s="787"/>
      <c r="IOO8" s="788"/>
      <c r="IOP8" s="788"/>
      <c r="IOQ8" s="788"/>
      <c r="IOR8" s="787"/>
      <c r="IOS8" s="788"/>
      <c r="IOT8" s="788"/>
      <c r="IOU8" s="788"/>
      <c r="IOV8" s="787"/>
      <c r="IOW8" s="788"/>
      <c r="IOX8" s="788"/>
      <c r="IOY8" s="788"/>
      <c r="IOZ8" s="787"/>
      <c r="IPA8" s="788"/>
      <c r="IPB8" s="788"/>
      <c r="IPC8" s="788"/>
      <c r="IPD8" s="787"/>
      <c r="IPE8" s="788"/>
      <c r="IPF8" s="788"/>
      <c r="IPG8" s="788"/>
      <c r="IPH8" s="787"/>
      <c r="IPI8" s="788"/>
      <c r="IPJ8" s="788"/>
      <c r="IPK8" s="788"/>
      <c r="IPL8" s="787"/>
      <c r="IPM8" s="788"/>
      <c r="IPN8" s="788"/>
      <c r="IPO8" s="788"/>
      <c r="IPP8" s="787"/>
      <c r="IPQ8" s="788"/>
      <c r="IPR8" s="788"/>
      <c r="IPS8" s="788"/>
      <c r="IPT8" s="787"/>
      <c r="IPU8" s="788"/>
      <c r="IPV8" s="788"/>
      <c r="IPW8" s="788"/>
      <c r="IPX8" s="787"/>
      <c r="IPY8" s="788"/>
      <c r="IPZ8" s="788"/>
      <c r="IQA8" s="788"/>
      <c r="IQB8" s="787"/>
      <c r="IQC8" s="788"/>
      <c r="IQD8" s="788"/>
      <c r="IQE8" s="788"/>
      <c r="IQF8" s="787"/>
      <c r="IQG8" s="788"/>
      <c r="IQH8" s="788"/>
      <c r="IQI8" s="788"/>
      <c r="IQJ8" s="787"/>
      <c r="IQK8" s="788"/>
      <c r="IQL8" s="788"/>
      <c r="IQM8" s="788"/>
      <c r="IQN8" s="787"/>
      <c r="IQO8" s="788"/>
      <c r="IQP8" s="788"/>
      <c r="IQQ8" s="788"/>
      <c r="IQR8" s="787"/>
      <c r="IQS8" s="788"/>
      <c r="IQT8" s="788"/>
      <c r="IQU8" s="788"/>
      <c r="IQV8" s="787"/>
      <c r="IQW8" s="788"/>
      <c r="IQX8" s="788"/>
      <c r="IQY8" s="788"/>
      <c r="IQZ8" s="787"/>
      <c r="IRA8" s="788"/>
      <c r="IRB8" s="788"/>
      <c r="IRC8" s="788"/>
      <c r="IRD8" s="787"/>
      <c r="IRE8" s="788"/>
      <c r="IRF8" s="788"/>
      <c r="IRG8" s="788"/>
      <c r="IRH8" s="787"/>
      <c r="IRI8" s="788"/>
      <c r="IRJ8" s="788"/>
      <c r="IRK8" s="788"/>
      <c r="IRL8" s="787"/>
      <c r="IRM8" s="788"/>
      <c r="IRN8" s="788"/>
      <c r="IRO8" s="788"/>
      <c r="IRP8" s="787"/>
      <c r="IRQ8" s="788"/>
      <c r="IRR8" s="788"/>
      <c r="IRS8" s="788"/>
      <c r="IRT8" s="787"/>
      <c r="IRU8" s="788"/>
      <c r="IRV8" s="788"/>
      <c r="IRW8" s="788"/>
      <c r="IRX8" s="787"/>
      <c r="IRY8" s="788"/>
      <c r="IRZ8" s="788"/>
      <c r="ISA8" s="788"/>
      <c r="ISB8" s="787"/>
      <c r="ISC8" s="788"/>
      <c r="ISD8" s="788"/>
      <c r="ISE8" s="788"/>
      <c r="ISF8" s="787"/>
      <c r="ISG8" s="788"/>
      <c r="ISH8" s="788"/>
      <c r="ISI8" s="788"/>
      <c r="ISJ8" s="787"/>
      <c r="ISK8" s="788"/>
      <c r="ISL8" s="788"/>
      <c r="ISM8" s="788"/>
      <c r="ISN8" s="787"/>
      <c r="ISO8" s="788"/>
      <c r="ISP8" s="788"/>
      <c r="ISQ8" s="788"/>
      <c r="ISR8" s="787"/>
      <c r="ISS8" s="788"/>
      <c r="IST8" s="788"/>
      <c r="ISU8" s="788"/>
      <c r="ISV8" s="787"/>
      <c r="ISW8" s="788"/>
      <c r="ISX8" s="788"/>
      <c r="ISY8" s="788"/>
      <c r="ISZ8" s="787"/>
      <c r="ITA8" s="788"/>
      <c r="ITB8" s="788"/>
      <c r="ITC8" s="788"/>
      <c r="ITD8" s="787"/>
      <c r="ITE8" s="788"/>
      <c r="ITF8" s="788"/>
      <c r="ITG8" s="788"/>
      <c r="ITH8" s="787"/>
      <c r="ITI8" s="788"/>
      <c r="ITJ8" s="788"/>
      <c r="ITK8" s="788"/>
      <c r="ITL8" s="787"/>
      <c r="ITM8" s="788"/>
      <c r="ITN8" s="788"/>
      <c r="ITO8" s="788"/>
      <c r="ITP8" s="787"/>
      <c r="ITQ8" s="788"/>
      <c r="ITR8" s="788"/>
      <c r="ITS8" s="788"/>
      <c r="ITT8" s="787"/>
      <c r="ITU8" s="788"/>
      <c r="ITV8" s="788"/>
      <c r="ITW8" s="788"/>
      <c r="ITX8" s="787"/>
      <c r="ITY8" s="788"/>
      <c r="ITZ8" s="788"/>
      <c r="IUA8" s="788"/>
      <c r="IUB8" s="787"/>
      <c r="IUC8" s="788"/>
      <c r="IUD8" s="788"/>
      <c r="IUE8" s="788"/>
      <c r="IUF8" s="787"/>
      <c r="IUG8" s="788"/>
      <c r="IUH8" s="788"/>
      <c r="IUI8" s="788"/>
      <c r="IUJ8" s="787"/>
      <c r="IUK8" s="788"/>
      <c r="IUL8" s="788"/>
      <c r="IUM8" s="788"/>
      <c r="IUN8" s="787"/>
      <c r="IUO8" s="788"/>
      <c r="IUP8" s="788"/>
      <c r="IUQ8" s="788"/>
      <c r="IUR8" s="787"/>
      <c r="IUS8" s="788"/>
      <c r="IUT8" s="788"/>
      <c r="IUU8" s="788"/>
      <c r="IUV8" s="787"/>
      <c r="IUW8" s="788"/>
      <c r="IUX8" s="788"/>
      <c r="IUY8" s="788"/>
      <c r="IUZ8" s="787"/>
      <c r="IVA8" s="788"/>
      <c r="IVB8" s="788"/>
      <c r="IVC8" s="788"/>
      <c r="IVD8" s="787"/>
      <c r="IVE8" s="788"/>
      <c r="IVF8" s="788"/>
      <c r="IVG8" s="788"/>
      <c r="IVH8" s="787"/>
      <c r="IVI8" s="788"/>
      <c r="IVJ8" s="788"/>
      <c r="IVK8" s="788"/>
      <c r="IVL8" s="787"/>
      <c r="IVM8" s="788"/>
      <c r="IVN8" s="788"/>
      <c r="IVO8" s="788"/>
      <c r="IVP8" s="787"/>
      <c r="IVQ8" s="788"/>
      <c r="IVR8" s="788"/>
      <c r="IVS8" s="788"/>
      <c r="IVT8" s="787"/>
      <c r="IVU8" s="788"/>
      <c r="IVV8" s="788"/>
      <c r="IVW8" s="788"/>
      <c r="IVX8" s="787"/>
      <c r="IVY8" s="788"/>
      <c r="IVZ8" s="788"/>
      <c r="IWA8" s="788"/>
      <c r="IWB8" s="787"/>
      <c r="IWC8" s="788"/>
      <c r="IWD8" s="788"/>
      <c r="IWE8" s="788"/>
      <c r="IWF8" s="787"/>
      <c r="IWG8" s="788"/>
      <c r="IWH8" s="788"/>
      <c r="IWI8" s="788"/>
      <c r="IWJ8" s="787"/>
      <c r="IWK8" s="788"/>
      <c r="IWL8" s="788"/>
      <c r="IWM8" s="788"/>
      <c r="IWN8" s="787"/>
      <c r="IWO8" s="788"/>
      <c r="IWP8" s="788"/>
      <c r="IWQ8" s="788"/>
      <c r="IWR8" s="787"/>
      <c r="IWS8" s="788"/>
      <c r="IWT8" s="788"/>
      <c r="IWU8" s="788"/>
      <c r="IWV8" s="787"/>
      <c r="IWW8" s="788"/>
      <c r="IWX8" s="788"/>
      <c r="IWY8" s="788"/>
      <c r="IWZ8" s="787"/>
      <c r="IXA8" s="788"/>
      <c r="IXB8" s="788"/>
      <c r="IXC8" s="788"/>
      <c r="IXD8" s="787"/>
      <c r="IXE8" s="788"/>
      <c r="IXF8" s="788"/>
      <c r="IXG8" s="788"/>
      <c r="IXH8" s="787"/>
      <c r="IXI8" s="788"/>
      <c r="IXJ8" s="788"/>
      <c r="IXK8" s="788"/>
      <c r="IXL8" s="787"/>
      <c r="IXM8" s="788"/>
      <c r="IXN8" s="788"/>
      <c r="IXO8" s="788"/>
      <c r="IXP8" s="787"/>
      <c r="IXQ8" s="788"/>
      <c r="IXR8" s="788"/>
      <c r="IXS8" s="788"/>
      <c r="IXT8" s="787"/>
      <c r="IXU8" s="788"/>
      <c r="IXV8" s="788"/>
      <c r="IXW8" s="788"/>
      <c r="IXX8" s="787"/>
      <c r="IXY8" s="788"/>
      <c r="IXZ8" s="788"/>
      <c r="IYA8" s="788"/>
      <c r="IYB8" s="787"/>
      <c r="IYC8" s="788"/>
      <c r="IYD8" s="788"/>
      <c r="IYE8" s="788"/>
      <c r="IYF8" s="787"/>
      <c r="IYG8" s="788"/>
      <c r="IYH8" s="788"/>
      <c r="IYI8" s="788"/>
      <c r="IYJ8" s="787"/>
      <c r="IYK8" s="788"/>
      <c r="IYL8" s="788"/>
      <c r="IYM8" s="788"/>
      <c r="IYN8" s="787"/>
      <c r="IYO8" s="788"/>
      <c r="IYP8" s="788"/>
      <c r="IYQ8" s="788"/>
      <c r="IYR8" s="787"/>
      <c r="IYS8" s="788"/>
      <c r="IYT8" s="788"/>
      <c r="IYU8" s="788"/>
      <c r="IYV8" s="787"/>
      <c r="IYW8" s="788"/>
      <c r="IYX8" s="788"/>
      <c r="IYY8" s="788"/>
      <c r="IYZ8" s="787"/>
      <c r="IZA8" s="788"/>
      <c r="IZB8" s="788"/>
      <c r="IZC8" s="788"/>
      <c r="IZD8" s="787"/>
      <c r="IZE8" s="788"/>
      <c r="IZF8" s="788"/>
      <c r="IZG8" s="788"/>
      <c r="IZH8" s="787"/>
      <c r="IZI8" s="788"/>
      <c r="IZJ8" s="788"/>
      <c r="IZK8" s="788"/>
      <c r="IZL8" s="787"/>
      <c r="IZM8" s="788"/>
      <c r="IZN8" s="788"/>
      <c r="IZO8" s="788"/>
      <c r="IZP8" s="787"/>
      <c r="IZQ8" s="788"/>
      <c r="IZR8" s="788"/>
      <c r="IZS8" s="788"/>
      <c r="IZT8" s="787"/>
      <c r="IZU8" s="788"/>
      <c r="IZV8" s="788"/>
      <c r="IZW8" s="788"/>
      <c r="IZX8" s="787"/>
      <c r="IZY8" s="788"/>
      <c r="IZZ8" s="788"/>
      <c r="JAA8" s="788"/>
      <c r="JAB8" s="787"/>
      <c r="JAC8" s="788"/>
      <c r="JAD8" s="788"/>
      <c r="JAE8" s="788"/>
      <c r="JAF8" s="787"/>
      <c r="JAG8" s="788"/>
      <c r="JAH8" s="788"/>
      <c r="JAI8" s="788"/>
      <c r="JAJ8" s="787"/>
      <c r="JAK8" s="788"/>
      <c r="JAL8" s="788"/>
      <c r="JAM8" s="788"/>
      <c r="JAN8" s="787"/>
      <c r="JAO8" s="788"/>
      <c r="JAP8" s="788"/>
      <c r="JAQ8" s="788"/>
      <c r="JAR8" s="787"/>
      <c r="JAS8" s="788"/>
      <c r="JAT8" s="788"/>
      <c r="JAU8" s="788"/>
      <c r="JAV8" s="787"/>
      <c r="JAW8" s="788"/>
      <c r="JAX8" s="788"/>
      <c r="JAY8" s="788"/>
      <c r="JAZ8" s="787"/>
      <c r="JBA8" s="788"/>
      <c r="JBB8" s="788"/>
      <c r="JBC8" s="788"/>
      <c r="JBD8" s="787"/>
      <c r="JBE8" s="788"/>
      <c r="JBF8" s="788"/>
      <c r="JBG8" s="788"/>
      <c r="JBH8" s="787"/>
      <c r="JBI8" s="788"/>
      <c r="JBJ8" s="788"/>
      <c r="JBK8" s="788"/>
      <c r="JBL8" s="787"/>
      <c r="JBM8" s="788"/>
      <c r="JBN8" s="788"/>
      <c r="JBO8" s="788"/>
      <c r="JBP8" s="787"/>
      <c r="JBQ8" s="788"/>
      <c r="JBR8" s="788"/>
      <c r="JBS8" s="788"/>
      <c r="JBT8" s="787"/>
      <c r="JBU8" s="788"/>
      <c r="JBV8" s="788"/>
      <c r="JBW8" s="788"/>
      <c r="JBX8" s="787"/>
      <c r="JBY8" s="788"/>
      <c r="JBZ8" s="788"/>
      <c r="JCA8" s="788"/>
      <c r="JCB8" s="787"/>
      <c r="JCC8" s="788"/>
      <c r="JCD8" s="788"/>
      <c r="JCE8" s="788"/>
      <c r="JCF8" s="787"/>
      <c r="JCG8" s="788"/>
      <c r="JCH8" s="788"/>
      <c r="JCI8" s="788"/>
      <c r="JCJ8" s="787"/>
      <c r="JCK8" s="788"/>
      <c r="JCL8" s="788"/>
      <c r="JCM8" s="788"/>
      <c r="JCN8" s="787"/>
      <c r="JCO8" s="788"/>
      <c r="JCP8" s="788"/>
      <c r="JCQ8" s="788"/>
      <c r="JCR8" s="787"/>
      <c r="JCS8" s="788"/>
      <c r="JCT8" s="788"/>
      <c r="JCU8" s="788"/>
      <c r="JCV8" s="787"/>
      <c r="JCW8" s="788"/>
      <c r="JCX8" s="788"/>
      <c r="JCY8" s="788"/>
      <c r="JCZ8" s="787"/>
      <c r="JDA8" s="788"/>
      <c r="JDB8" s="788"/>
      <c r="JDC8" s="788"/>
      <c r="JDD8" s="787"/>
      <c r="JDE8" s="788"/>
      <c r="JDF8" s="788"/>
      <c r="JDG8" s="788"/>
      <c r="JDH8" s="787"/>
      <c r="JDI8" s="788"/>
      <c r="JDJ8" s="788"/>
      <c r="JDK8" s="788"/>
      <c r="JDL8" s="787"/>
      <c r="JDM8" s="788"/>
      <c r="JDN8" s="788"/>
      <c r="JDO8" s="788"/>
      <c r="JDP8" s="787"/>
      <c r="JDQ8" s="788"/>
      <c r="JDR8" s="788"/>
      <c r="JDS8" s="788"/>
      <c r="JDT8" s="787"/>
      <c r="JDU8" s="788"/>
      <c r="JDV8" s="788"/>
      <c r="JDW8" s="788"/>
      <c r="JDX8" s="787"/>
      <c r="JDY8" s="788"/>
      <c r="JDZ8" s="788"/>
      <c r="JEA8" s="788"/>
      <c r="JEB8" s="787"/>
      <c r="JEC8" s="788"/>
      <c r="JED8" s="788"/>
      <c r="JEE8" s="788"/>
      <c r="JEF8" s="787"/>
      <c r="JEG8" s="788"/>
      <c r="JEH8" s="788"/>
      <c r="JEI8" s="788"/>
      <c r="JEJ8" s="787"/>
      <c r="JEK8" s="788"/>
      <c r="JEL8" s="788"/>
      <c r="JEM8" s="788"/>
      <c r="JEN8" s="787"/>
      <c r="JEO8" s="788"/>
      <c r="JEP8" s="788"/>
      <c r="JEQ8" s="788"/>
      <c r="JER8" s="787"/>
      <c r="JES8" s="788"/>
      <c r="JET8" s="788"/>
      <c r="JEU8" s="788"/>
      <c r="JEV8" s="787"/>
      <c r="JEW8" s="788"/>
      <c r="JEX8" s="788"/>
      <c r="JEY8" s="788"/>
      <c r="JEZ8" s="787"/>
      <c r="JFA8" s="788"/>
      <c r="JFB8" s="788"/>
      <c r="JFC8" s="788"/>
      <c r="JFD8" s="787"/>
      <c r="JFE8" s="788"/>
      <c r="JFF8" s="788"/>
      <c r="JFG8" s="788"/>
      <c r="JFH8" s="787"/>
      <c r="JFI8" s="788"/>
      <c r="JFJ8" s="788"/>
      <c r="JFK8" s="788"/>
      <c r="JFL8" s="787"/>
      <c r="JFM8" s="788"/>
      <c r="JFN8" s="788"/>
      <c r="JFO8" s="788"/>
      <c r="JFP8" s="787"/>
      <c r="JFQ8" s="788"/>
      <c r="JFR8" s="788"/>
      <c r="JFS8" s="788"/>
      <c r="JFT8" s="787"/>
      <c r="JFU8" s="788"/>
      <c r="JFV8" s="788"/>
      <c r="JFW8" s="788"/>
      <c r="JFX8" s="787"/>
      <c r="JFY8" s="788"/>
      <c r="JFZ8" s="788"/>
      <c r="JGA8" s="788"/>
      <c r="JGB8" s="787"/>
      <c r="JGC8" s="788"/>
      <c r="JGD8" s="788"/>
      <c r="JGE8" s="788"/>
      <c r="JGF8" s="787"/>
      <c r="JGG8" s="788"/>
      <c r="JGH8" s="788"/>
      <c r="JGI8" s="788"/>
      <c r="JGJ8" s="787"/>
      <c r="JGK8" s="788"/>
      <c r="JGL8" s="788"/>
      <c r="JGM8" s="788"/>
      <c r="JGN8" s="787"/>
      <c r="JGO8" s="788"/>
      <c r="JGP8" s="788"/>
      <c r="JGQ8" s="788"/>
      <c r="JGR8" s="787"/>
      <c r="JGS8" s="788"/>
      <c r="JGT8" s="788"/>
      <c r="JGU8" s="788"/>
      <c r="JGV8" s="787"/>
      <c r="JGW8" s="788"/>
      <c r="JGX8" s="788"/>
      <c r="JGY8" s="788"/>
      <c r="JGZ8" s="787"/>
      <c r="JHA8" s="788"/>
      <c r="JHB8" s="788"/>
      <c r="JHC8" s="788"/>
      <c r="JHD8" s="787"/>
      <c r="JHE8" s="788"/>
      <c r="JHF8" s="788"/>
      <c r="JHG8" s="788"/>
      <c r="JHH8" s="787"/>
      <c r="JHI8" s="788"/>
      <c r="JHJ8" s="788"/>
      <c r="JHK8" s="788"/>
      <c r="JHL8" s="787"/>
      <c r="JHM8" s="788"/>
      <c r="JHN8" s="788"/>
      <c r="JHO8" s="788"/>
      <c r="JHP8" s="787"/>
      <c r="JHQ8" s="788"/>
      <c r="JHR8" s="788"/>
      <c r="JHS8" s="788"/>
      <c r="JHT8" s="787"/>
      <c r="JHU8" s="788"/>
      <c r="JHV8" s="788"/>
      <c r="JHW8" s="788"/>
      <c r="JHX8" s="787"/>
      <c r="JHY8" s="788"/>
      <c r="JHZ8" s="788"/>
      <c r="JIA8" s="788"/>
      <c r="JIB8" s="787"/>
      <c r="JIC8" s="788"/>
      <c r="JID8" s="788"/>
      <c r="JIE8" s="788"/>
      <c r="JIF8" s="787"/>
      <c r="JIG8" s="788"/>
      <c r="JIH8" s="788"/>
      <c r="JII8" s="788"/>
      <c r="JIJ8" s="787"/>
      <c r="JIK8" s="788"/>
      <c r="JIL8" s="788"/>
      <c r="JIM8" s="788"/>
      <c r="JIN8" s="787"/>
      <c r="JIO8" s="788"/>
      <c r="JIP8" s="788"/>
      <c r="JIQ8" s="788"/>
      <c r="JIR8" s="787"/>
      <c r="JIS8" s="788"/>
      <c r="JIT8" s="788"/>
      <c r="JIU8" s="788"/>
      <c r="JIV8" s="787"/>
      <c r="JIW8" s="788"/>
      <c r="JIX8" s="788"/>
      <c r="JIY8" s="788"/>
      <c r="JIZ8" s="787"/>
      <c r="JJA8" s="788"/>
      <c r="JJB8" s="788"/>
      <c r="JJC8" s="788"/>
      <c r="JJD8" s="787"/>
      <c r="JJE8" s="788"/>
      <c r="JJF8" s="788"/>
      <c r="JJG8" s="788"/>
      <c r="JJH8" s="787"/>
      <c r="JJI8" s="788"/>
      <c r="JJJ8" s="788"/>
      <c r="JJK8" s="788"/>
      <c r="JJL8" s="787"/>
      <c r="JJM8" s="788"/>
      <c r="JJN8" s="788"/>
      <c r="JJO8" s="788"/>
      <c r="JJP8" s="787"/>
      <c r="JJQ8" s="788"/>
      <c r="JJR8" s="788"/>
      <c r="JJS8" s="788"/>
      <c r="JJT8" s="787"/>
      <c r="JJU8" s="788"/>
      <c r="JJV8" s="788"/>
      <c r="JJW8" s="788"/>
      <c r="JJX8" s="787"/>
      <c r="JJY8" s="788"/>
      <c r="JJZ8" s="788"/>
      <c r="JKA8" s="788"/>
      <c r="JKB8" s="787"/>
      <c r="JKC8" s="788"/>
      <c r="JKD8" s="788"/>
      <c r="JKE8" s="788"/>
      <c r="JKF8" s="787"/>
      <c r="JKG8" s="788"/>
      <c r="JKH8" s="788"/>
      <c r="JKI8" s="788"/>
      <c r="JKJ8" s="787"/>
      <c r="JKK8" s="788"/>
      <c r="JKL8" s="788"/>
      <c r="JKM8" s="788"/>
      <c r="JKN8" s="787"/>
      <c r="JKO8" s="788"/>
      <c r="JKP8" s="788"/>
      <c r="JKQ8" s="788"/>
      <c r="JKR8" s="787"/>
      <c r="JKS8" s="788"/>
      <c r="JKT8" s="788"/>
      <c r="JKU8" s="788"/>
      <c r="JKV8" s="787"/>
      <c r="JKW8" s="788"/>
      <c r="JKX8" s="788"/>
      <c r="JKY8" s="788"/>
      <c r="JKZ8" s="787"/>
      <c r="JLA8" s="788"/>
      <c r="JLB8" s="788"/>
      <c r="JLC8" s="788"/>
      <c r="JLD8" s="787"/>
      <c r="JLE8" s="788"/>
      <c r="JLF8" s="788"/>
      <c r="JLG8" s="788"/>
      <c r="JLH8" s="787"/>
      <c r="JLI8" s="788"/>
      <c r="JLJ8" s="788"/>
      <c r="JLK8" s="788"/>
      <c r="JLL8" s="787"/>
      <c r="JLM8" s="788"/>
      <c r="JLN8" s="788"/>
      <c r="JLO8" s="788"/>
      <c r="JLP8" s="787"/>
      <c r="JLQ8" s="788"/>
      <c r="JLR8" s="788"/>
      <c r="JLS8" s="788"/>
      <c r="JLT8" s="787"/>
      <c r="JLU8" s="788"/>
      <c r="JLV8" s="788"/>
      <c r="JLW8" s="788"/>
      <c r="JLX8" s="787"/>
      <c r="JLY8" s="788"/>
      <c r="JLZ8" s="788"/>
      <c r="JMA8" s="788"/>
      <c r="JMB8" s="787"/>
      <c r="JMC8" s="788"/>
      <c r="JMD8" s="788"/>
      <c r="JME8" s="788"/>
      <c r="JMF8" s="787"/>
      <c r="JMG8" s="788"/>
      <c r="JMH8" s="788"/>
      <c r="JMI8" s="788"/>
      <c r="JMJ8" s="787"/>
      <c r="JMK8" s="788"/>
      <c r="JML8" s="788"/>
      <c r="JMM8" s="788"/>
      <c r="JMN8" s="787"/>
      <c r="JMO8" s="788"/>
      <c r="JMP8" s="788"/>
      <c r="JMQ8" s="788"/>
      <c r="JMR8" s="787"/>
      <c r="JMS8" s="788"/>
      <c r="JMT8" s="788"/>
      <c r="JMU8" s="788"/>
      <c r="JMV8" s="787"/>
      <c r="JMW8" s="788"/>
      <c r="JMX8" s="788"/>
      <c r="JMY8" s="788"/>
      <c r="JMZ8" s="787"/>
      <c r="JNA8" s="788"/>
      <c r="JNB8" s="788"/>
      <c r="JNC8" s="788"/>
      <c r="JND8" s="787"/>
      <c r="JNE8" s="788"/>
      <c r="JNF8" s="788"/>
      <c r="JNG8" s="788"/>
      <c r="JNH8" s="787"/>
      <c r="JNI8" s="788"/>
      <c r="JNJ8" s="788"/>
      <c r="JNK8" s="788"/>
      <c r="JNL8" s="787"/>
      <c r="JNM8" s="788"/>
      <c r="JNN8" s="788"/>
      <c r="JNO8" s="788"/>
      <c r="JNP8" s="787"/>
      <c r="JNQ8" s="788"/>
      <c r="JNR8" s="788"/>
      <c r="JNS8" s="788"/>
      <c r="JNT8" s="787"/>
      <c r="JNU8" s="788"/>
      <c r="JNV8" s="788"/>
      <c r="JNW8" s="788"/>
      <c r="JNX8" s="787"/>
      <c r="JNY8" s="788"/>
      <c r="JNZ8" s="788"/>
      <c r="JOA8" s="788"/>
      <c r="JOB8" s="787"/>
      <c r="JOC8" s="788"/>
      <c r="JOD8" s="788"/>
      <c r="JOE8" s="788"/>
      <c r="JOF8" s="787"/>
      <c r="JOG8" s="788"/>
      <c r="JOH8" s="788"/>
      <c r="JOI8" s="788"/>
      <c r="JOJ8" s="787"/>
      <c r="JOK8" s="788"/>
      <c r="JOL8" s="788"/>
      <c r="JOM8" s="788"/>
      <c r="JON8" s="787"/>
      <c r="JOO8" s="788"/>
      <c r="JOP8" s="788"/>
      <c r="JOQ8" s="788"/>
      <c r="JOR8" s="787"/>
      <c r="JOS8" s="788"/>
      <c r="JOT8" s="788"/>
      <c r="JOU8" s="788"/>
      <c r="JOV8" s="787"/>
      <c r="JOW8" s="788"/>
      <c r="JOX8" s="788"/>
      <c r="JOY8" s="788"/>
      <c r="JOZ8" s="787"/>
      <c r="JPA8" s="788"/>
      <c r="JPB8" s="788"/>
      <c r="JPC8" s="788"/>
      <c r="JPD8" s="787"/>
      <c r="JPE8" s="788"/>
      <c r="JPF8" s="788"/>
      <c r="JPG8" s="788"/>
      <c r="JPH8" s="787"/>
      <c r="JPI8" s="788"/>
      <c r="JPJ8" s="788"/>
      <c r="JPK8" s="788"/>
      <c r="JPL8" s="787"/>
      <c r="JPM8" s="788"/>
      <c r="JPN8" s="788"/>
      <c r="JPO8" s="788"/>
      <c r="JPP8" s="787"/>
      <c r="JPQ8" s="788"/>
      <c r="JPR8" s="788"/>
      <c r="JPS8" s="788"/>
      <c r="JPT8" s="787"/>
      <c r="JPU8" s="788"/>
      <c r="JPV8" s="788"/>
      <c r="JPW8" s="788"/>
      <c r="JPX8" s="787"/>
      <c r="JPY8" s="788"/>
      <c r="JPZ8" s="788"/>
      <c r="JQA8" s="788"/>
      <c r="JQB8" s="787"/>
      <c r="JQC8" s="788"/>
      <c r="JQD8" s="788"/>
      <c r="JQE8" s="788"/>
      <c r="JQF8" s="787"/>
      <c r="JQG8" s="788"/>
      <c r="JQH8" s="788"/>
      <c r="JQI8" s="788"/>
      <c r="JQJ8" s="787"/>
      <c r="JQK8" s="788"/>
      <c r="JQL8" s="788"/>
      <c r="JQM8" s="788"/>
      <c r="JQN8" s="787"/>
      <c r="JQO8" s="788"/>
      <c r="JQP8" s="788"/>
      <c r="JQQ8" s="788"/>
      <c r="JQR8" s="787"/>
      <c r="JQS8" s="788"/>
      <c r="JQT8" s="788"/>
      <c r="JQU8" s="788"/>
      <c r="JQV8" s="787"/>
      <c r="JQW8" s="788"/>
      <c r="JQX8" s="788"/>
      <c r="JQY8" s="788"/>
      <c r="JQZ8" s="787"/>
      <c r="JRA8" s="788"/>
      <c r="JRB8" s="788"/>
      <c r="JRC8" s="788"/>
      <c r="JRD8" s="787"/>
      <c r="JRE8" s="788"/>
      <c r="JRF8" s="788"/>
      <c r="JRG8" s="788"/>
      <c r="JRH8" s="787"/>
      <c r="JRI8" s="788"/>
      <c r="JRJ8" s="788"/>
      <c r="JRK8" s="788"/>
      <c r="JRL8" s="787"/>
      <c r="JRM8" s="788"/>
      <c r="JRN8" s="788"/>
      <c r="JRO8" s="788"/>
      <c r="JRP8" s="787"/>
      <c r="JRQ8" s="788"/>
      <c r="JRR8" s="788"/>
      <c r="JRS8" s="788"/>
      <c r="JRT8" s="787"/>
      <c r="JRU8" s="788"/>
      <c r="JRV8" s="788"/>
      <c r="JRW8" s="788"/>
      <c r="JRX8" s="787"/>
      <c r="JRY8" s="788"/>
      <c r="JRZ8" s="788"/>
      <c r="JSA8" s="788"/>
      <c r="JSB8" s="787"/>
      <c r="JSC8" s="788"/>
      <c r="JSD8" s="788"/>
      <c r="JSE8" s="788"/>
      <c r="JSF8" s="787"/>
      <c r="JSG8" s="788"/>
      <c r="JSH8" s="788"/>
      <c r="JSI8" s="788"/>
      <c r="JSJ8" s="787"/>
      <c r="JSK8" s="788"/>
      <c r="JSL8" s="788"/>
      <c r="JSM8" s="788"/>
      <c r="JSN8" s="787"/>
      <c r="JSO8" s="788"/>
      <c r="JSP8" s="788"/>
      <c r="JSQ8" s="788"/>
      <c r="JSR8" s="787"/>
      <c r="JSS8" s="788"/>
      <c r="JST8" s="788"/>
      <c r="JSU8" s="788"/>
      <c r="JSV8" s="787"/>
      <c r="JSW8" s="788"/>
      <c r="JSX8" s="788"/>
      <c r="JSY8" s="788"/>
      <c r="JSZ8" s="787"/>
      <c r="JTA8" s="788"/>
      <c r="JTB8" s="788"/>
      <c r="JTC8" s="788"/>
      <c r="JTD8" s="787"/>
      <c r="JTE8" s="788"/>
      <c r="JTF8" s="788"/>
      <c r="JTG8" s="788"/>
      <c r="JTH8" s="787"/>
      <c r="JTI8" s="788"/>
      <c r="JTJ8" s="788"/>
      <c r="JTK8" s="788"/>
      <c r="JTL8" s="787"/>
      <c r="JTM8" s="788"/>
      <c r="JTN8" s="788"/>
      <c r="JTO8" s="788"/>
      <c r="JTP8" s="787"/>
      <c r="JTQ8" s="788"/>
      <c r="JTR8" s="788"/>
      <c r="JTS8" s="788"/>
      <c r="JTT8" s="787"/>
      <c r="JTU8" s="788"/>
      <c r="JTV8" s="788"/>
      <c r="JTW8" s="788"/>
      <c r="JTX8" s="787"/>
      <c r="JTY8" s="788"/>
      <c r="JTZ8" s="788"/>
      <c r="JUA8" s="788"/>
      <c r="JUB8" s="787"/>
      <c r="JUC8" s="788"/>
      <c r="JUD8" s="788"/>
      <c r="JUE8" s="788"/>
      <c r="JUF8" s="787"/>
      <c r="JUG8" s="788"/>
      <c r="JUH8" s="788"/>
      <c r="JUI8" s="788"/>
      <c r="JUJ8" s="787"/>
      <c r="JUK8" s="788"/>
      <c r="JUL8" s="788"/>
      <c r="JUM8" s="788"/>
      <c r="JUN8" s="787"/>
      <c r="JUO8" s="788"/>
      <c r="JUP8" s="788"/>
      <c r="JUQ8" s="788"/>
      <c r="JUR8" s="787"/>
      <c r="JUS8" s="788"/>
      <c r="JUT8" s="788"/>
      <c r="JUU8" s="788"/>
      <c r="JUV8" s="787"/>
      <c r="JUW8" s="788"/>
      <c r="JUX8" s="788"/>
      <c r="JUY8" s="788"/>
      <c r="JUZ8" s="787"/>
      <c r="JVA8" s="788"/>
      <c r="JVB8" s="788"/>
      <c r="JVC8" s="788"/>
      <c r="JVD8" s="787"/>
      <c r="JVE8" s="788"/>
      <c r="JVF8" s="788"/>
      <c r="JVG8" s="788"/>
      <c r="JVH8" s="787"/>
      <c r="JVI8" s="788"/>
      <c r="JVJ8" s="788"/>
      <c r="JVK8" s="788"/>
      <c r="JVL8" s="787"/>
      <c r="JVM8" s="788"/>
      <c r="JVN8" s="788"/>
      <c r="JVO8" s="788"/>
      <c r="JVP8" s="787"/>
      <c r="JVQ8" s="788"/>
      <c r="JVR8" s="788"/>
      <c r="JVS8" s="788"/>
      <c r="JVT8" s="787"/>
      <c r="JVU8" s="788"/>
      <c r="JVV8" s="788"/>
      <c r="JVW8" s="788"/>
      <c r="JVX8" s="787"/>
      <c r="JVY8" s="788"/>
      <c r="JVZ8" s="788"/>
      <c r="JWA8" s="788"/>
      <c r="JWB8" s="787"/>
      <c r="JWC8" s="788"/>
      <c r="JWD8" s="788"/>
      <c r="JWE8" s="788"/>
      <c r="JWF8" s="787"/>
      <c r="JWG8" s="788"/>
      <c r="JWH8" s="788"/>
      <c r="JWI8" s="788"/>
      <c r="JWJ8" s="787"/>
      <c r="JWK8" s="788"/>
      <c r="JWL8" s="788"/>
      <c r="JWM8" s="788"/>
      <c r="JWN8" s="787"/>
      <c r="JWO8" s="788"/>
      <c r="JWP8" s="788"/>
      <c r="JWQ8" s="788"/>
      <c r="JWR8" s="787"/>
      <c r="JWS8" s="788"/>
      <c r="JWT8" s="788"/>
      <c r="JWU8" s="788"/>
      <c r="JWV8" s="787"/>
      <c r="JWW8" s="788"/>
      <c r="JWX8" s="788"/>
      <c r="JWY8" s="788"/>
      <c r="JWZ8" s="787"/>
      <c r="JXA8" s="788"/>
      <c r="JXB8" s="788"/>
      <c r="JXC8" s="788"/>
      <c r="JXD8" s="787"/>
      <c r="JXE8" s="788"/>
      <c r="JXF8" s="788"/>
      <c r="JXG8" s="788"/>
      <c r="JXH8" s="787"/>
      <c r="JXI8" s="788"/>
      <c r="JXJ8" s="788"/>
      <c r="JXK8" s="788"/>
      <c r="JXL8" s="787"/>
      <c r="JXM8" s="788"/>
      <c r="JXN8" s="788"/>
      <c r="JXO8" s="788"/>
      <c r="JXP8" s="787"/>
      <c r="JXQ8" s="788"/>
      <c r="JXR8" s="788"/>
      <c r="JXS8" s="788"/>
      <c r="JXT8" s="787"/>
      <c r="JXU8" s="788"/>
      <c r="JXV8" s="788"/>
      <c r="JXW8" s="788"/>
      <c r="JXX8" s="787"/>
      <c r="JXY8" s="788"/>
      <c r="JXZ8" s="788"/>
      <c r="JYA8" s="788"/>
      <c r="JYB8" s="787"/>
      <c r="JYC8" s="788"/>
      <c r="JYD8" s="788"/>
      <c r="JYE8" s="788"/>
      <c r="JYF8" s="787"/>
      <c r="JYG8" s="788"/>
      <c r="JYH8" s="788"/>
      <c r="JYI8" s="788"/>
      <c r="JYJ8" s="787"/>
      <c r="JYK8" s="788"/>
      <c r="JYL8" s="788"/>
      <c r="JYM8" s="788"/>
      <c r="JYN8" s="787"/>
      <c r="JYO8" s="788"/>
      <c r="JYP8" s="788"/>
      <c r="JYQ8" s="788"/>
      <c r="JYR8" s="787"/>
      <c r="JYS8" s="788"/>
      <c r="JYT8" s="788"/>
      <c r="JYU8" s="788"/>
      <c r="JYV8" s="787"/>
      <c r="JYW8" s="788"/>
      <c r="JYX8" s="788"/>
      <c r="JYY8" s="788"/>
      <c r="JYZ8" s="787"/>
      <c r="JZA8" s="788"/>
      <c r="JZB8" s="788"/>
      <c r="JZC8" s="788"/>
      <c r="JZD8" s="787"/>
      <c r="JZE8" s="788"/>
      <c r="JZF8" s="788"/>
      <c r="JZG8" s="788"/>
      <c r="JZH8" s="787"/>
      <c r="JZI8" s="788"/>
      <c r="JZJ8" s="788"/>
      <c r="JZK8" s="788"/>
      <c r="JZL8" s="787"/>
      <c r="JZM8" s="788"/>
      <c r="JZN8" s="788"/>
      <c r="JZO8" s="788"/>
      <c r="JZP8" s="787"/>
      <c r="JZQ8" s="788"/>
      <c r="JZR8" s="788"/>
      <c r="JZS8" s="788"/>
      <c r="JZT8" s="787"/>
      <c r="JZU8" s="788"/>
      <c r="JZV8" s="788"/>
      <c r="JZW8" s="788"/>
      <c r="JZX8" s="787"/>
      <c r="JZY8" s="788"/>
      <c r="JZZ8" s="788"/>
      <c r="KAA8" s="788"/>
      <c r="KAB8" s="787"/>
      <c r="KAC8" s="788"/>
      <c r="KAD8" s="788"/>
      <c r="KAE8" s="788"/>
      <c r="KAF8" s="787"/>
      <c r="KAG8" s="788"/>
      <c r="KAH8" s="788"/>
      <c r="KAI8" s="788"/>
      <c r="KAJ8" s="787"/>
      <c r="KAK8" s="788"/>
      <c r="KAL8" s="788"/>
      <c r="KAM8" s="788"/>
      <c r="KAN8" s="787"/>
      <c r="KAO8" s="788"/>
      <c r="KAP8" s="788"/>
      <c r="KAQ8" s="788"/>
      <c r="KAR8" s="787"/>
      <c r="KAS8" s="788"/>
      <c r="KAT8" s="788"/>
      <c r="KAU8" s="788"/>
      <c r="KAV8" s="787"/>
      <c r="KAW8" s="788"/>
      <c r="KAX8" s="788"/>
      <c r="KAY8" s="788"/>
      <c r="KAZ8" s="787"/>
      <c r="KBA8" s="788"/>
      <c r="KBB8" s="788"/>
      <c r="KBC8" s="788"/>
      <c r="KBD8" s="787"/>
      <c r="KBE8" s="788"/>
      <c r="KBF8" s="788"/>
      <c r="KBG8" s="788"/>
      <c r="KBH8" s="787"/>
      <c r="KBI8" s="788"/>
      <c r="KBJ8" s="788"/>
      <c r="KBK8" s="788"/>
      <c r="KBL8" s="787"/>
      <c r="KBM8" s="788"/>
      <c r="KBN8" s="788"/>
      <c r="KBO8" s="788"/>
      <c r="KBP8" s="787"/>
      <c r="KBQ8" s="788"/>
      <c r="KBR8" s="788"/>
      <c r="KBS8" s="788"/>
      <c r="KBT8" s="787"/>
      <c r="KBU8" s="788"/>
      <c r="KBV8" s="788"/>
      <c r="KBW8" s="788"/>
      <c r="KBX8" s="787"/>
      <c r="KBY8" s="788"/>
      <c r="KBZ8" s="788"/>
      <c r="KCA8" s="788"/>
      <c r="KCB8" s="787"/>
      <c r="KCC8" s="788"/>
      <c r="KCD8" s="788"/>
      <c r="KCE8" s="788"/>
      <c r="KCF8" s="787"/>
      <c r="KCG8" s="788"/>
      <c r="KCH8" s="788"/>
      <c r="KCI8" s="788"/>
      <c r="KCJ8" s="787"/>
      <c r="KCK8" s="788"/>
      <c r="KCL8" s="788"/>
      <c r="KCM8" s="788"/>
      <c r="KCN8" s="787"/>
      <c r="KCO8" s="788"/>
      <c r="KCP8" s="788"/>
      <c r="KCQ8" s="788"/>
      <c r="KCR8" s="787"/>
      <c r="KCS8" s="788"/>
      <c r="KCT8" s="788"/>
      <c r="KCU8" s="788"/>
      <c r="KCV8" s="787"/>
      <c r="KCW8" s="788"/>
      <c r="KCX8" s="788"/>
      <c r="KCY8" s="788"/>
      <c r="KCZ8" s="787"/>
      <c r="KDA8" s="788"/>
      <c r="KDB8" s="788"/>
      <c r="KDC8" s="788"/>
      <c r="KDD8" s="787"/>
      <c r="KDE8" s="788"/>
      <c r="KDF8" s="788"/>
      <c r="KDG8" s="788"/>
      <c r="KDH8" s="787"/>
      <c r="KDI8" s="788"/>
      <c r="KDJ8" s="788"/>
      <c r="KDK8" s="788"/>
      <c r="KDL8" s="787"/>
      <c r="KDM8" s="788"/>
      <c r="KDN8" s="788"/>
      <c r="KDO8" s="788"/>
      <c r="KDP8" s="787"/>
      <c r="KDQ8" s="788"/>
      <c r="KDR8" s="788"/>
      <c r="KDS8" s="788"/>
      <c r="KDT8" s="787"/>
      <c r="KDU8" s="788"/>
      <c r="KDV8" s="788"/>
      <c r="KDW8" s="788"/>
      <c r="KDX8" s="787"/>
      <c r="KDY8" s="788"/>
      <c r="KDZ8" s="788"/>
      <c r="KEA8" s="788"/>
      <c r="KEB8" s="787"/>
      <c r="KEC8" s="788"/>
      <c r="KED8" s="788"/>
      <c r="KEE8" s="788"/>
      <c r="KEF8" s="787"/>
      <c r="KEG8" s="788"/>
      <c r="KEH8" s="788"/>
      <c r="KEI8" s="788"/>
      <c r="KEJ8" s="787"/>
      <c r="KEK8" s="788"/>
      <c r="KEL8" s="788"/>
      <c r="KEM8" s="788"/>
      <c r="KEN8" s="787"/>
      <c r="KEO8" s="788"/>
      <c r="KEP8" s="788"/>
      <c r="KEQ8" s="788"/>
      <c r="KER8" s="787"/>
      <c r="KES8" s="788"/>
      <c r="KET8" s="788"/>
      <c r="KEU8" s="788"/>
      <c r="KEV8" s="787"/>
      <c r="KEW8" s="788"/>
      <c r="KEX8" s="788"/>
      <c r="KEY8" s="788"/>
      <c r="KEZ8" s="787"/>
      <c r="KFA8" s="788"/>
      <c r="KFB8" s="788"/>
      <c r="KFC8" s="788"/>
      <c r="KFD8" s="787"/>
      <c r="KFE8" s="788"/>
      <c r="KFF8" s="788"/>
      <c r="KFG8" s="788"/>
      <c r="KFH8" s="787"/>
      <c r="KFI8" s="788"/>
      <c r="KFJ8" s="788"/>
      <c r="KFK8" s="788"/>
      <c r="KFL8" s="787"/>
      <c r="KFM8" s="788"/>
      <c r="KFN8" s="788"/>
      <c r="KFO8" s="788"/>
      <c r="KFP8" s="787"/>
      <c r="KFQ8" s="788"/>
      <c r="KFR8" s="788"/>
      <c r="KFS8" s="788"/>
      <c r="KFT8" s="787"/>
      <c r="KFU8" s="788"/>
      <c r="KFV8" s="788"/>
      <c r="KFW8" s="788"/>
      <c r="KFX8" s="787"/>
      <c r="KFY8" s="788"/>
      <c r="KFZ8" s="788"/>
      <c r="KGA8" s="788"/>
      <c r="KGB8" s="787"/>
      <c r="KGC8" s="788"/>
      <c r="KGD8" s="788"/>
      <c r="KGE8" s="788"/>
      <c r="KGF8" s="787"/>
      <c r="KGG8" s="788"/>
      <c r="KGH8" s="788"/>
      <c r="KGI8" s="788"/>
      <c r="KGJ8" s="787"/>
      <c r="KGK8" s="788"/>
      <c r="KGL8" s="788"/>
      <c r="KGM8" s="788"/>
      <c r="KGN8" s="787"/>
      <c r="KGO8" s="788"/>
      <c r="KGP8" s="788"/>
      <c r="KGQ8" s="788"/>
      <c r="KGR8" s="787"/>
      <c r="KGS8" s="788"/>
      <c r="KGT8" s="788"/>
      <c r="KGU8" s="788"/>
      <c r="KGV8" s="787"/>
      <c r="KGW8" s="788"/>
      <c r="KGX8" s="788"/>
      <c r="KGY8" s="788"/>
      <c r="KGZ8" s="787"/>
      <c r="KHA8" s="788"/>
      <c r="KHB8" s="788"/>
      <c r="KHC8" s="788"/>
      <c r="KHD8" s="787"/>
      <c r="KHE8" s="788"/>
      <c r="KHF8" s="788"/>
      <c r="KHG8" s="788"/>
      <c r="KHH8" s="787"/>
      <c r="KHI8" s="788"/>
      <c r="KHJ8" s="788"/>
      <c r="KHK8" s="788"/>
      <c r="KHL8" s="787"/>
      <c r="KHM8" s="788"/>
      <c r="KHN8" s="788"/>
      <c r="KHO8" s="788"/>
      <c r="KHP8" s="787"/>
      <c r="KHQ8" s="788"/>
      <c r="KHR8" s="788"/>
      <c r="KHS8" s="788"/>
      <c r="KHT8" s="787"/>
      <c r="KHU8" s="788"/>
      <c r="KHV8" s="788"/>
      <c r="KHW8" s="788"/>
      <c r="KHX8" s="787"/>
      <c r="KHY8" s="788"/>
      <c r="KHZ8" s="788"/>
      <c r="KIA8" s="788"/>
      <c r="KIB8" s="787"/>
      <c r="KIC8" s="788"/>
      <c r="KID8" s="788"/>
      <c r="KIE8" s="788"/>
      <c r="KIF8" s="787"/>
      <c r="KIG8" s="788"/>
      <c r="KIH8" s="788"/>
      <c r="KII8" s="788"/>
      <c r="KIJ8" s="787"/>
      <c r="KIK8" s="788"/>
      <c r="KIL8" s="788"/>
      <c r="KIM8" s="788"/>
      <c r="KIN8" s="787"/>
      <c r="KIO8" s="788"/>
      <c r="KIP8" s="788"/>
      <c r="KIQ8" s="788"/>
      <c r="KIR8" s="787"/>
      <c r="KIS8" s="788"/>
      <c r="KIT8" s="788"/>
      <c r="KIU8" s="788"/>
      <c r="KIV8" s="787"/>
      <c r="KIW8" s="788"/>
      <c r="KIX8" s="788"/>
      <c r="KIY8" s="788"/>
      <c r="KIZ8" s="787"/>
      <c r="KJA8" s="788"/>
      <c r="KJB8" s="788"/>
      <c r="KJC8" s="788"/>
      <c r="KJD8" s="787"/>
      <c r="KJE8" s="788"/>
      <c r="KJF8" s="788"/>
      <c r="KJG8" s="788"/>
      <c r="KJH8" s="787"/>
      <c r="KJI8" s="788"/>
      <c r="KJJ8" s="788"/>
      <c r="KJK8" s="788"/>
      <c r="KJL8" s="787"/>
      <c r="KJM8" s="788"/>
      <c r="KJN8" s="788"/>
      <c r="KJO8" s="788"/>
      <c r="KJP8" s="787"/>
      <c r="KJQ8" s="788"/>
      <c r="KJR8" s="788"/>
      <c r="KJS8" s="788"/>
      <c r="KJT8" s="787"/>
      <c r="KJU8" s="788"/>
      <c r="KJV8" s="788"/>
      <c r="KJW8" s="788"/>
      <c r="KJX8" s="787"/>
      <c r="KJY8" s="788"/>
      <c r="KJZ8" s="788"/>
      <c r="KKA8" s="788"/>
      <c r="KKB8" s="787"/>
      <c r="KKC8" s="788"/>
      <c r="KKD8" s="788"/>
      <c r="KKE8" s="788"/>
      <c r="KKF8" s="787"/>
      <c r="KKG8" s="788"/>
      <c r="KKH8" s="788"/>
      <c r="KKI8" s="788"/>
      <c r="KKJ8" s="787"/>
      <c r="KKK8" s="788"/>
      <c r="KKL8" s="788"/>
      <c r="KKM8" s="788"/>
      <c r="KKN8" s="787"/>
      <c r="KKO8" s="788"/>
      <c r="KKP8" s="788"/>
      <c r="KKQ8" s="788"/>
      <c r="KKR8" s="787"/>
      <c r="KKS8" s="788"/>
      <c r="KKT8" s="788"/>
      <c r="KKU8" s="788"/>
      <c r="KKV8" s="787"/>
      <c r="KKW8" s="788"/>
      <c r="KKX8" s="788"/>
      <c r="KKY8" s="788"/>
      <c r="KKZ8" s="787"/>
      <c r="KLA8" s="788"/>
      <c r="KLB8" s="788"/>
      <c r="KLC8" s="788"/>
      <c r="KLD8" s="787"/>
      <c r="KLE8" s="788"/>
      <c r="KLF8" s="788"/>
      <c r="KLG8" s="788"/>
      <c r="KLH8" s="787"/>
      <c r="KLI8" s="788"/>
      <c r="KLJ8" s="788"/>
      <c r="KLK8" s="788"/>
      <c r="KLL8" s="787"/>
      <c r="KLM8" s="788"/>
      <c r="KLN8" s="788"/>
      <c r="KLO8" s="788"/>
      <c r="KLP8" s="787"/>
      <c r="KLQ8" s="788"/>
      <c r="KLR8" s="788"/>
      <c r="KLS8" s="788"/>
      <c r="KLT8" s="787"/>
      <c r="KLU8" s="788"/>
      <c r="KLV8" s="788"/>
      <c r="KLW8" s="788"/>
      <c r="KLX8" s="787"/>
      <c r="KLY8" s="788"/>
      <c r="KLZ8" s="788"/>
      <c r="KMA8" s="788"/>
      <c r="KMB8" s="787"/>
      <c r="KMC8" s="788"/>
      <c r="KMD8" s="788"/>
      <c r="KME8" s="788"/>
      <c r="KMF8" s="787"/>
      <c r="KMG8" s="788"/>
      <c r="KMH8" s="788"/>
      <c r="KMI8" s="788"/>
      <c r="KMJ8" s="787"/>
      <c r="KMK8" s="788"/>
      <c r="KML8" s="788"/>
      <c r="KMM8" s="788"/>
      <c r="KMN8" s="787"/>
      <c r="KMO8" s="788"/>
      <c r="KMP8" s="788"/>
      <c r="KMQ8" s="788"/>
      <c r="KMR8" s="787"/>
      <c r="KMS8" s="788"/>
      <c r="KMT8" s="788"/>
      <c r="KMU8" s="788"/>
      <c r="KMV8" s="787"/>
      <c r="KMW8" s="788"/>
      <c r="KMX8" s="788"/>
      <c r="KMY8" s="788"/>
      <c r="KMZ8" s="787"/>
      <c r="KNA8" s="788"/>
      <c r="KNB8" s="788"/>
      <c r="KNC8" s="788"/>
      <c r="KND8" s="787"/>
      <c r="KNE8" s="788"/>
      <c r="KNF8" s="788"/>
      <c r="KNG8" s="788"/>
      <c r="KNH8" s="787"/>
      <c r="KNI8" s="788"/>
      <c r="KNJ8" s="788"/>
      <c r="KNK8" s="788"/>
      <c r="KNL8" s="787"/>
      <c r="KNM8" s="788"/>
      <c r="KNN8" s="788"/>
      <c r="KNO8" s="788"/>
      <c r="KNP8" s="787"/>
      <c r="KNQ8" s="788"/>
      <c r="KNR8" s="788"/>
      <c r="KNS8" s="788"/>
      <c r="KNT8" s="787"/>
      <c r="KNU8" s="788"/>
      <c r="KNV8" s="788"/>
      <c r="KNW8" s="788"/>
      <c r="KNX8" s="787"/>
      <c r="KNY8" s="788"/>
      <c r="KNZ8" s="788"/>
      <c r="KOA8" s="788"/>
      <c r="KOB8" s="787"/>
      <c r="KOC8" s="788"/>
      <c r="KOD8" s="788"/>
      <c r="KOE8" s="788"/>
      <c r="KOF8" s="787"/>
      <c r="KOG8" s="788"/>
      <c r="KOH8" s="788"/>
      <c r="KOI8" s="788"/>
      <c r="KOJ8" s="787"/>
      <c r="KOK8" s="788"/>
      <c r="KOL8" s="788"/>
      <c r="KOM8" s="788"/>
      <c r="KON8" s="787"/>
      <c r="KOO8" s="788"/>
      <c r="KOP8" s="788"/>
      <c r="KOQ8" s="788"/>
      <c r="KOR8" s="787"/>
      <c r="KOS8" s="788"/>
      <c r="KOT8" s="788"/>
      <c r="KOU8" s="788"/>
      <c r="KOV8" s="787"/>
      <c r="KOW8" s="788"/>
      <c r="KOX8" s="788"/>
      <c r="KOY8" s="788"/>
      <c r="KOZ8" s="787"/>
      <c r="KPA8" s="788"/>
      <c r="KPB8" s="788"/>
      <c r="KPC8" s="788"/>
      <c r="KPD8" s="787"/>
      <c r="KPE8" s="788"/>
      <c r="KPF8" s="788"/>
      <c r="KPG8" s="788"/>
      <c r="KPH8" s="787"/>
      <c r="KPI8" s="788"/>
      <c r="KPJ8" s="788"/>
      <c r="KPK8" s="788"/>
      <c r="KPL8" s="787"/>
      <c r="KPM8" s="788"/>
      <c r="KPN8" s="788"/>
      <c r="KPO8" s="788"/>
      <c r="KPP8" s="787"/>
      <c r="KPQ8" s="788"/>
      <c r="KPR8" s="788"/>
      <c r="KPS8" s="788"/>
      <c r="KPT8" s="787"/>
      <c r="KPU8" s="788"/>
      <c r="KPV8" s="788"/>
      <c r="KPW8" s="788"/>
      <c r="KPX8" s="787"/>
      <c r="KPY8" s="788"/>
      <c r="KPZ8" s="788"/>
      <c r="KQA8" s="788"/>
      <c r="KQB8" s="787"/>
      <c r="KQC8" s="788"/>
      <c r="KQD8" s="788"/>
      <c r="KQE8" s="788"/>
      <c r="KQF8" s="787"/>
      <c r="KQG8" s="788"/>
      <c r="KQH8" s="788"/>
      <c r="KQI8" s="788"/>
      <c r="KQJ8" s="787"/>
      <c r="KQK8" s="788"/>
      <c r="KQL8" s="788"/>
      <c r="KQM8" s="788"/>
      <c r="KQN8" s="787"/>
      <c r="KQO8" s="788"/>
      <c r="KQP8" s="788"/>
      <c r="KQQ8" s="788"/>
      <c r="KQR8" s="787"/>
      <c r="KQS8" s="788"/>
      <c r="KQT8" s="788"/>
      <c r="KQU8" s="788"/>
      <c r="KQV8" s="787"/>
      <c r="KQW8" s="788"/>
      <c r="KQX8" s="788"/>
      <c r="KQY8" s="788"/>
      <c r="KQZ8" s="787"/>
      <c r="KRA8" s="788"/>
      <c r="KRB8" s="788"/>
      <c r="KRC8" s="788"/>
      <c r="KRD8" s="787"/>
      <c r="KRE8" s="788"/>
      <c r="KRF8" s="788"/>
      <c r="KRG8" s="788"/>
      <c r="KRH8" s="787"/>
      <c r="KRI8" s="788"/>
      <c r="KRJ8" s="788"/>
      <c r="KRK8" s="788"/>
      <c r="KRL8" s="787"/>
      <c r="KRM8" s="788"/>
      <c r="KRN8" s="788"/>
      <c r="KRO8" s="788"/>
      <c r="KRP8" s="787"/>
      <c r="KRQ8" s="788"/>
      <c r="KRR8" s="788"/>
      <c r="KRS8" s="788"/>
      <c r="KRT8" s="787"/>
      <c r="KRU8" s="788"/>
      <c r="KRV8" s="788"/>
      <c r="KRW8" s="788"/>
      <c r="KRX8" s="787"/>
      <c r="KRY8" s="788"/>
      <c r="KRZ8" s="788"/>
      <c r="KSA8" s="788"/>
      <c r="KSB8" s="787"/>
      <c r="KSC8" s="788"/>
      <c r="KSD8" s="788"/>
      <c r="KSE8" s="788"/>
      <c r="KSF8" s="787"/>
      <c r="KSG8" s="788"/>
      <c r="KSH8" s="788"/>
      <c r="KSI8" s="788"/>
      <c r="KSJ8" s="787"/>
      <c r="KSK8" s="788"/>
      <c r="KSL8" s="788"/>
      <c r="KSM8" s="788"/>
      <c r="KSN8" s="787"/>
      <c r="KSO8" s="788"/>
      <c r="KSP8" s="788"/>
      <c r="KSQ8" s="788"/>
      <c r="KSR8" s="787"/>
      <c r="KSS8" s="788"/>
      <c r="KST8" s="788"/>
      <c r="KSU8" s="788"/>
      <c r="KSV8" s="787"/>
      <c r="KSW8" s="788"/>
      <c r="KSX8" s="788"/>
      <c r="KSY8" s="788"/>
      <c r="KSZ8" s="787"/>
      <c r="KTA8" s="788"/>
      <c r="KTB8" s="788"/>
      <c r="KTC8" s="788"/>
      <c r="KTD8" s="787"/>
      <c r="KTE8" s="788"/>
      <c r="KTF8" s="788"/>
      <c r="KTG8" s="788"/>
      <c r="KTH8" s="787"/>
      <c r="KTI8" s="788"/>
      <c r="KTJ8" s="788"/>
      <c r="KTK8" s="788"/>
      <c r="KTL8" s="787"/>
      <c r="KTM8" s="788"/>
      <c r="KTN8" s="788"/>
      <c r="KTO8" s="788"/>
      <c r="KTP8" s="787"/>
      <c r="KTQ8" s="788"/>
      <c r="KTR8" s="788"/>
      <c r="KTS8" s="788"/>
      <c r="KTT8" s="787"/>
      <c r="KTU8" s="788"/>
      <c r="KTV8" s="788"/>
      <c r="KTW8" s="788"/>
      <c r="KTX8" s="787"/>
      <c r="KTY8" s="788"/>
      <c r="KTZ8" s="788"/>
      <c r="KUA8" s="788"/>
      <c r="KUB8" s="787"/>
      <c r="KUC8" s="788"/>
      <c r="KUD8" s="788"/>
      <c r="KUE8" s="788"/>
      <c r="KUF8" s="787"/>
      <c r="KUG8" s="788"/>
      <c r="KUH8" s="788"/>
      <c r="KUI8" s="788"/>
      <c r="KUJ8" s="787"/>
      <c r="KUK8" s="788"/>
      <c r="KUL8" s="788"/>
      <c r="KUM8" s="788"/>
      <c r="KUN8" s="787"/>
      <c r="KUO8" s="788"/>
      <c r="KUP8" s="788"/>
      <c r="KUQ8" s="788"/>
      <c r="KUR8" s="787"/>
      <c r="KUS8" s="788"/>
      <c r="KUT8" s="788"/>
      <c r="KUU8" s="788"/>
      <c r="KUV8" s="787"/>
      <c r="KUW8" s="788"/>
      <c r="KUX8" s="788"/>
      <c r="KUY8" s="788"/>
      <c r="KUZ8" s="787"/>
      <c r="KVA8" s="788"/>
      <c r="KVB8" s="788"/>
      <c r="KVC8" s="788"/>
      <c r="KVD8" s="787"/>
      <c r="KVE8" s="788"/>
      <c r="KVF8" s="788"/>
      <c r="KVG8" s="788"/>
      <c r="KVH8" s="787"/>
      <c r="KVI8" s="788"/>
      <c r="KVJ8" s="788"/>
      <c r="KVK8" s="788"/>
      <c r="KVL8" s="787"/>
      <c r="KVM8" s="788"/>
      <c r="KVN8" s="788"/>
      <c r="KVO8" s="788"/>
      <c r="KVP8" s="787"/>
      <c r="KVQ8" s="788"/>
      <c r="KVR8" s="788"/>
      <c r="KVS8" s="788"/>
      <c r="KVT8" s="787"/>
      <c r="KVU8" s="788"/>
      <c r="KVV8" s="788"/>
      <c r="KVW8" s="788"/>
      <c r="KVX8" s="787"/>
      <c r="KVY8" s="788"/>
      <c r="KVZ8" s="788"/>
      <c r="KWA8" s="788"/>
      <c r="KWB8" s="787"/>
      <c r="KWC8" s="788"/>
      <c r="KWD8" s="788"/>
      <c r="KWE8" s="788"/>
      <c r="KWF8" s="787"/>
      <c r="KWG8" s="788"/>
      <c r="KWH8" s="788"/>
      <c r="KWI8" s="788"/>
      <c r="KWJ8" s="787"/>
      <c r="KWK8" s="788"/>
      <c r="KWL8" s="788"/>
      <c r="KWM8" s="788"/>
      <c r="KWN8" s="787"/>
      <c r="KWO8" s="788"/>
      <c r="KWP8" s="788"/>
      <c r="KWQ8" s="788"/>
      <c r="KWR8" s="787"/>
      <c r="KWS8" s="788"/>
      <c r="KWT8" s="788"/>
      <c r="KWU8" s="788"/>
      <c r="KWV8" s="787"/>
      <c r="KWW8" s="788"/>
      <c r="KWX8" s="788"/>
      <c r="KWY8" s="788"/>
      <c r="KWZ8" s="787"/>
      <c r="KXA8" s="788"/>
      <c r="KXB8" s="788"/>
      <c r="KXC8" s="788"/>
      <c r="KXD8" s="787"/>
      <c r="KXE8" s="788"/>
      <c r="KXF8" s="788"/>
      <c r="KXG8" s="788"/>
      <c r="KXH8" s="787"/>
      <c r="KXI8" s="788"/>
      <c r="KXJ8" s="788"/>
      <c r="KXK8" s="788"/>
      <c r="KXL8" s="787"/>
      <c r="KXM8" s="788"/>
      <c r="KXN8" s="788"/>
      <c r="KXO8" s="788"/>
      <c r="KXP8" s="787"/>
      <c r="KXQ8" s="788"/>
      <c r="KXR8" s="788"/>
      <c r="KXS8" s="788"/>
      <c r="KXT8" s="787"/>
      <c r="KXU8" s="788"/>
      <c r="KXV8" s="788"/>
      <c r="KXW8" s="788"/>
      <c r="KXX8" s="787"/>
      <c r="KXY8" s="788"/>
      <c r="KXZ8" s="788"/>
      <c r="KYA8" s="788"/>
      <c r="KYB8" s="787"/>
      <c r="KYC8" s="788"/>
      <c r="KYD8" s="788"/>
      <c r="KYE8" s="788"/>
      <c r="KYF8" s="787"/>
      <c r="KYG8" s="788"/>
      <c r="KYH8" s="788"/>
      <c r="KYI8" s="788"/>
      <c r="KYJ8" s="787"/>
      <c r="KYK8" s="788"/>
      <c r="KYL8" s="788"/>
      <c r="KYM8" s="788"/>
      <c r="KYN8" s="787"/>
      <c r="KYO8" s="788"/>
      <c r="KYP8" s="788"/>
      <c r="KYQ8" s="788"/>
      <c r="KYR8" s="787"/>
      <c r="KYS8" s="788"/>
      <c r="KYT8" s="788"/>
      <c r="KYU8" s="788"/>
      <c r="KYV8" s="787"/>
      <c r="KYW8" s="788"/>
      <c r="KYX8" s="788"/>
      <c r="KYY8" s="788"/>
      <c r="KYZ8" s="787"/>
      <c r="KZA8" s="788"/>
      <c r="KZB8" s="788"/>
      <c r="KZC8" s="788"/>
      <c r="KZD8" s="787"/>
      <c r="KZE8" s="788"/>
      <c r="KZF8" s="788"/>
      <c r="KZG8" s="788"/>
      <c r="KZH8" s="787"/>
      <c r="KZI8" s="788"/>
      <c r="KZJ8" s="788"/>
      <c r="KZK8" s="788"/>
      <c r="KZL8" s="787"/>
      <c r="KZM8" s="788"/>
      <c r="KZN8" s="788"/>
      <c r="KZO8" s="788"/>
      <c r="KZP8" s="787"/>
      <c r="KZQ8" s="788"/>
      <c r="KZR8" s="788"/>
      <c r="KZS8" s="788"/>
      <c r="KZT8" s="787"/>
      <c r="KZU8" s="788"/>
      <c r="KZV8" s="788"/>
      <c r="KZW8" s="788"/>
      <c r="KZX8" s="787"/>
      <c r="KZY8" s="788"/>
      <c r="KZZ8" s="788"/>
      <c r="LAA8" s="788"/>
      <c r="LAB8" s="787"/>
      <c r="LAC8" s="788"/>
      <c r="LAD8" s="788"/>
      <c r="LAE8" s="788"/>
      <c r="LAF8" s="787"/>
      <c r="LAG8" s="788"/>
      <c r="LAH8" s="788"/>
      <c r="LAI8" s="788"/>
      <c r="LAJ8" s="787"/>
      <c r="LAK8" s="788"/>
      <c r="LAL8" s="788"/>
      <c r="LAM8" s="788"/>
      <c r="LAN8" s="787"/>
      <c r="LAO8" s="788"/>
      <c r="LAP8" s="788"/>
      <c r="LAQ8" s="788"/>
      <c r="LAR8" s="787"/>
      <c r="LAS8" s="788"/>
      <c r="LAT8" s="788"/>
      <c r="LAU8" s="788"/>
      <c r="LAV8" s="787"/>
      <c r="LAW8" s="788"/>
      <c r="LAX8" s="788"/>
      <c r="LAY8" s="788"/>
      <c r="LAZ8" s="787"/>
      <c r="LBA8" s="788"/>
      <c r="LBB8" s="788"/>
      <c r="LBC8" s="788"/>
      <c r="LBD8" s="787"/>
      <c r="LBE8" s="788"/>
      <c r="LBF8" s="788"/>
      <c r="LBG8" s="788"/>
      <c r="LBH8" s="787"/>
      <c r="LBI8" s="788"/>
      <c r="LBJ8" s="788"/>
      <c r="LBK8" s="788"/>
      <c r="LBL8" s="787"/>
      <c r="LBM8" s="788"/>
      <c r="LBN8" s="788"/>
      <c r="LBO8" s="788"/>
      <c r="LBP8" s="787"/>
      <c r="LBQ8" s="788"/>
      <c r="LBR8" s="788"/>
      <c r="LBS8" s="788"/>
      <c r="LBT8" s="787"/>
      <c r="LBU8" s="788"/>
      <c r="LBV8" s="788"/>
      <c r="LBW8" s="788"/>
      <c r="LBX8" s="787"/>
      <c r="LBY8" s="788"/>
      <c r="LBZ8" s="788"/>
      <c r="LCA8" s="788"/>
      <c r="LCB8" s="787"/>
      <c r="LCC8" s="788"/>
      <c r="LCD8" s="788"/>
      <c r="LCE8" s="788"/>
      <c r="LCF8" s="787"/>
      <c r="LCG8" s="788"/>
      <c r="LCH8" s="788"/>
      <c r="LCI8" s="788"/>
      <c r="LCJ8" s="787"/>
      <c r="LCK8" s="788"/>
      <c r="LCL8" s="788"/>
      <c r="LCM8" s="788"/>
      <c r="LCN8" s="787"/>
      <c r="LCO8" s="788"/>
      <c r="LCP8" s="788"/>
      <c r="LCQ8" s="788"/>
      <c r="LCR8" s="787"/>
      <c r="LCS8" s="788"/>
      <c r="LCT8" s="788"/>
      <c r="LCU8" s="788"/>
      <c r="LCV8" s="787"/>
      <c r="LCW8" s="788"/>
      <c r="LCX8" s="788"/>
      <c r="LCY8" s="788"/>
      <c r="LCZ8" s="787"/>
      <c r="LDA8" s="788"/>
      <c r="LDB8" s="788"/>
      <c r="LDC8" s="788"/>
      <c r="LDD8" s="787"/>
      <c r="LDE8" s="788"/>
      <c r="LDF8" s="788"/>
      <c r="LDG8" s="788"/>
      <c r="LDH8" s="787"/>
      <c r="LDI8" s="788"/>
      <c r="LDJ8" s="788"/>
      <c r="LDK8" s="788"/>
      <c r="LDL8" s="787"/>
      <c r="LDM8" s="788"/>
      <c r="LDN8" s="788"/>
      <c r="LDO8" s="788"/>
      <c r="LDP8" s="787"/>
      <c r="LDQ8" s="788"/>
      <c r="LDR8" s="788"/>
      <c r="LDS8" s="788"/>
      <c r="LDT8" s="787"/>
      <c r="LDU8" s="788"/>
      <c r="LDV8" s="788"/>
      <c r="LDW8" s="788"/>
      <c r="LDX8" s="787"/>
      <c r="LDY8" s="788"/>
      <c r="LDZ8" s="788"/>
      <c r="LEA8" s="788"/>
      <c r="LEB8" s="787"/>
      <c r="LEC8" s="788"/>
      <c r="LED8" s="788"/>
      <c r="LEE8" s="788"/>
      <c r="LEF8" s="787"/>
      <c r="LEG8" s="788"/>
      <c r="LEH8" s="788"/>
      <c r="LEI8" s="788"/>
      <c r="LEJ8" s="787"/>
      <c r="LEK8" s="788"/>
      <c r="LEL8" s="788"/>
      <c r="LEM8" s="788"/>
      <c r="LEN8" s="787"/>
      <c r="LEO8" s="788"/>
      <c r="LEP8" s="788"/>
      <c r="LEQ8" s="788"/>
      <c r="LER8" s="787"/>
      <c r="LES8" s="788"/>
      <c r="LET8" s="788"/>
      <c r="LEU8" s="788"/>
      <c r="LEV8" s="787"/>
      <c r="LEW8" s="788"/>
      <c r="LEX8" s="788"/>
      <c r="LEY8" s="788"/>
      <c r="LEZ8" s="787"/>
      <c r="LFA8" s="788"/>
      <c r="LFB8" s="788"/>
      <c r="LFC8" s="788"/>
      <c r="LFD8" s="787"/>
      <c r="LFE8" s="788"/>
      <c r="LFF8" s="788"/>
      <c r="LFG8" s="788"/>
      <c r="LFH8" s="787"/>
      <c r="LFI8" s="788"/>
      <c r="LFJ8" s="788"/>
      <c r="LFK8" s="788"/>
      <c r="LFL8" s="787"/>
      <c r="LFM8" s="788"/>
      <c r="LFN8" s="788"/>
      <c r="LFO8" s="788"/>
      <c r="LFP8" s="787"/>
      <c r="LFQ8" s="788"/>
      <c r="LFR8" s="788"/>
      <c r="LFS8" s="788"/>
      <c r="LFT8" s="787"/>
      <c r="LFU8" s="788"/>
      <c r="LFV8" s="788"/>
      <c r="LFW8" s="788"/>
      <c r="LFX8" s="787"/>
      <c r="LFY8" s="788"/>
      <c r="LFZ8" s="788"/>
      <c r="LGA8" s="788"/>
      <c r="LGB8" s="787"/>
      <c r="LGC8" s="788"/>
      <c r="LGD8" s="788"/>
      <c r="LGE8" s="788"/>
      <c r="LGF8" s="787"/>
      <c r="LGG8" s="788"/>
      <c r="LGH8" s="788"/>
      <c r="LGI8" s="788"/>
      <c r="LGJ8" s="787"/>
      <c r="LGK8" s="788"/>
      <c r="LGL8" s="788"/>
      <c r="LGM8" s="788"/>
      <c r="LGN8" s="787"/>
      <c r="LGO8" s="788"/>
      <c r="LGP8" s="788"/>
      <c r="LGQ8" s="788"/>
      <c r="LGR8" s="787"/>
      <c r="LGS8" s="788"/>
      <c r="LGT8" s="788"/>
      <c r="LGU8" s="788"/>
      <c r="LGV8" s="787"/>
      <c r="LGW8" s="788"/>
      <c r="LGX8" s="788"/>
      <c r="LGY8" s="788"/>
      <c r="LGZ8" s="787"/>
      <c r="LHA8" s="788"/>
      <c r="LHB8" s="788"/>
      <c r="LHC8" s="788"/>
      <c r="LHD8" s="787"/>
      <c r="LHE8" s="788"/>
      <c r="LHF8" s="788"/>
      <c r="LHG8" s="788"/>
      <c r="LHH8" s="787"/>
      <c r="LHI8" s="788"/>
      <c r="LHJ8" s="788"/>
      <c r="LHK8" s="788"/>
      <c r="LHL8" s="787"/>
      <c r="LHM8" s="788"/>
      <c r="LHN8" s="788"/>
      <c r="LHO8" s="788"/>
      <c r="LHP8" s="787"/>
      <c r="LHQ8" s="788"/>
      <c r="LHR8" s="788"/>
      <c r="LHS8" s="788"/>
      <c r="LHT8" s="787"/>
      <c r="LHU8" s="788"/>
      <c r="LHV8" s="788"/>
      <c r="LHW8" s="788"/>
      <c r="LHX8" s="787"/>
      <c r="LHY8" s="788"/>
      <c r="LHZ8" s="788"/>
      <c r="LIA8" s="788"/>
      <c r="LIB8" s="787"/>
      <c r="LIC8" s="788"/>
      <c r="LID8" s="788"/>
      <c r="LIE8" s="788"/>
      <c r="LIF8" s="787"/>
      <c r="LIG8" s="788"/>
      <c r="LIH8" s="788"/>
      <c r="LII8" s="788"/>
      <c r="LIJ8" s="787"/>
      <c r="LIK8" s="788"/>
      <c r="LIL8" s="788"/>
      <c r="LIM8" s="788"/>
      <c r="LIN8" s="787"/>
      <c r="LIO8" s="788"/>
      <c r="LIP8" s="788"/>
      <c r="LIQ8" s="788"/>
      <c r="LIR8" s="787"/>
      <c r="LIS8" s="788"/>
      <c r="LIT8" s="788"/>
      <c r="LIU8" s="788"/>
      <c r="LIV8" s="787"/>
      <c r="LIW8" s="788"/>
      <c r="LIX8" s="788"/>
      <c r="LIY8" s="788"/>
      <c r="LIZ8" s="787"/>
      <c r="LJA8" s="788"/>
      <c r="LJB8" s="788"/>
      <c r="LJC8" s="788"/>
      <c r="LJD8" s="787"/>
      <c r="LJE8" s="788"/>
      <c r="LJF8" s="788"/>
      <c r="LJG8" s="788"/>
      <c r="LJH8" s="787"/>
      <c r="LJI8" s="788"/>
      <c r="LJJ8" s="788"/>
      <c r="LJK8" s="788"/>
      <c r="LJL8" s="787"/>
      <c r="LJM8" s="788"/>
      <c r="LJN8" s="788"/>
      <c r="LJO8" s="788"/>
      <c r="LJP8" s="787"/>
      <c r="LJQ8" s="788"/>
      <c r="LJR8" s="788"/>
      <c r="LJS8" s="788"/>
      <c r="LJT8" s="787"/>
      <c r="LJU8" s="788"/>
      <c r="LJV8" s="788"/>
      <c r="LJW8" s="788"/>
      <c r="LJX8" s="787"/>
      <c r="LJY8" s="788"/>
      <c r="LJZ8" s="788"/>
      <c r="LKA8" s="788"/>
      <c r="LKB8" s="787"/>
      <c r="LKC8" s="788"/>
      <c r="LKD8" s="788"/>
      <c r="LKE8" s="788"/>
      <c r="LKF8" s="787"/>
      <c r="LKG8" s="788"/>
      <c r="LKH8" s="788"/>
      <c r="LKI8" s="788"/>
      <c r="LKJ8" s="787"/>
      <c r="LKK8" s="788"/>
      <c r="LKL8" s="788"/>
      <c r="LKM8" s="788"/>
      <c r="LKN8" s="787"/>
      <c r="LKO8" s="788"/>
      <c r="LKP8" s="788"/>
      <c r="LKQ8" s="788"/>
      <c r="LKR8" s="787"/>
      <c r="LKS8" s="788"/>
      <c r="LKT8" s="788"/>
      <c r="LKU8" s="788"/>
      <c r="LKV8" s="787"/>
      <c r="LKW8" s="788"/>
      <c r="LKX8" s="788"/>
      <c r="LKY8" s="788"/>
      <c r="LKZ8" s="787"/>
      <c r="LLA8" s="788"/>
      <c r="LLB8" s="788"/>
      <c r="LLC8" s="788"/>
      <c r="LLD8" s="787"/>
      <c r="LLE8" s="788"/>
      <c r="LLF8" s="788"/>
      <c r="LLG8" s="788"/>
      <c r="LLH8" s="787"/>
      <c r="LLI8" s="788"/>
      <c r="LLJ8" s="788"/>
      <c r="LLK8" s="788"/>
      <c r="LLL8" s="787"/>
      <c r="LLM8" s="788"/>
      <c r="LLN8" s="788"/>
      <c r="LLO8" s="788"/>
      <c r="LLP8" s="787"/>
      <c r="LLQ8" s="788"/>
      <c r="LLR8" s="788"/>
      <c r="LLS8" s="788"/>
      <c r="LLT8" s="787"/>
      <c r="LLU8" s="788"/>
      <c r="LLV8" s="788"/>
      <c r="LLW8" s="788"/>
      <c r="LLX8" s="787"/>
      <c r="LLY8" s="788"/>
      <c r="LLZ8" s="788"/>
      <c r="LMA8" s="788"/>
      <c r="LMB8" s="787"/>
      <c r="LMC8" s="788"/>
      <c r="LMD8" s="788"/>
      <c r="LME8" s="788"/>
      <c r="LMF8" s="787"/>
      <c r="LMG8" s="788"/>
      <c r="LMH8" s="788"/>
      <c r="LMI8" s="788"/>
      <c r="LMJ8" s="787"/>
      <c r="LMK8" s="788"/>
      <c r="LML8" s="788"/>
      <c r="LMM8" s="788"/>
      <c r="LMN8" s="787"/>
      <c r="LMO8" s="788"/>
      <c r="LMP8" s="788"/>
      <c r="LMQ8" s="788"/>
      <c r="LMR8" s="787"/>
      <c r="LMS8" s="788"/>
      <c r="LMT8" s="788"/>
      <c r="LMU8" s="788"/>
      <c r="LMV8" s="787"/>
      <c r="LMW8" s="788"/>
      <c r="LMX8" s="788"/>
      <c r="LMY8" s="788"/>
      <c r="LMZ8" s="787"/>
      <c r="LNA8" s="788"/>
      <c r="LNB8" s="788"/>
      <c r="LNC8" s="788"/>
      <c r="LND8" s="787"/>
      <c r="LNE8" s="788"/>
      <c r="LNF8" s="788"/>
      <c r="LNG8" s="788"/>
      <c r="LNH8" s="787"/>
      <c r="LNI8" s="788"/>
      <c r="LNJ8" s="788"/>
      <c r="LNK8" s="788"/>
      <c r="LNL8" s="787"/>
      <c r="LNM8" s="788"/>
      <c r="LNN8" s="788"/>
      <c r="LNO8" s="788"/>
      <c r="LNP8" s="787"/>
      <c r="LNQ8" s="788"/>
      <c r="LNR8" s="788"/>
      <c r="LNS8" s="788"/>
      <c r="LNT8" s="787"/>
      <c r="LNU8" s="788"/>
      <c r="LNV8" s="788"/>
      <c r="LNW8" s="788"/>
      <c r="LNX8" s="787"/>
      <c r="LNY8" s="788"/>
      <c r="LNZ8" s="788"/>
      <c r="LOA8" s="788"/>
      <c r="LOB8" s="787"/>
      <c r="LOC8" s="788"/>
      <c r="LOD8" s="788"/>
      <c r="LOE8" s="788"/>
      <c r="LOF8" s="787"/>
      <c r="LOG8" s="788"/>
      <c r="LOH8" s="788"/>
      <c r="LOI8" s="788"/>
      <c r="LOJ8" s="787"/>
      <c r="LOK8" s="788"/>
      <c r="LOL8" s="788"/>
      <c r="LOM8" s="788"/>
      <c r="LON8" s="787"/>
      <c r="LOO8" s="788"/>
      <c r="LOP8" s="788"/>
      <c r="LOQ8" s="788"/>
      <c r="LOR8" s="787"/>
      <c r="LOS8" s="788"/>
      <c r="LOT8" s="788"/>
      <c r="LOU8" s="788"/>
      <c r="LOV8" s="787"/>
      <c r="LOW8" s="788"/>
      <c r="LOX8" s="788"/>
      <c r="LOY8" s="788"/>
      <c r="LOZ8" s="787"/>
      <c r="LPA8" s="788"/>
      <c r="LPB8" s="788"/>
      <c r="LPC8" s="788"/>
      <c r="LPD8" s="787"/>
      <c r="LPE8" s="788"/>
      <c r="LPF8" s="788"/>
      <c r="LPG8" s="788"/>
      <c r="LPH8" s="787"/>
      <c r="LPI8" s="788"/>
      <c r="LPJ8" s="788"/>
      <c r="LPK8" s="788"/>
      <c r="LPL8" s="787"/>
      <c r="LPM8" s="788"/>
      <c r="LPN8" s="788"/>
      <c r="LPO8" s="788"/>
      <c r="LPP8" s="787"/>
      <c r="LPQ8" s="788"/>
      <c r="LPR8" s="788"/>
      <c r="LPS8" s="788"/>
      <c r="LPT8" s="787"/>
      <c r="LPU8" s="788"/>
      <c r="LPV8" s="788"/>
      <c r="LPW8" s="788"/>
      <c r="LPX8" s="787"/>
      <c r="LPY8" s="788"/>
      <c r="LPZ8" s="788"/>
      <c r="LQA8" s="788"/>
      <c r="LQB8" s="787"/>
      <c r="LQC8" s="788"/>
      <c r="LQD8" s="788"/>
      <c r="LQE8" s="788"/>
      <c r="LQF8" s="787"/>
      <c r="LQG8" s="788"/>
      <c r="LQH8" s="788"/>
      <c r="LQI8" s="788"/>
      <c r="LQJ8" s="787"/>
      <c r="LQK8" s="788"/>
      <c r="LQL8" s="788"/>
      <c r="LQM8" s="788"/>
      <c r="LQN8" s="787"/>
      <c r="LQO8" s="788"/>
      <c r="LQP8" s="788"/>
      <c r="LQQ8" s="788"/>
      <c r="LQR8" s="787"/>
      <c r="LQS8" s="788"/>
      <c r="LQT8" s="788"/>
      <c r="LQU8" s="788"/>
      <c r="LQV8" s="787"/>
      <c r="LQW8" s="788"/>
      <c r="LQX8" s="788"/>
      <c r="LQY8" s="788"/>
      <c r="LQZ8" s="787"/>
      <c r="LRA8" s="788"/>
      <c r="LRB8" s="788"/>
      <c r="LRC8" s="788"/>
      <c r="LRD8" s="787"/>
      <c r="LRE8" s="788"/>
      <c r="LRF8" s="788"/>
      <c r="LRG8" s="788"/>
      <c r="LRH8" s="787"/>
      <c r="LRI8" s="788"/>
      <c r="LRJ8" s="788"/>
      <c r="LRK8" s="788"/>
      <c r="LRL8" s="787"/>
      <c r="LRM8" s="788"/>
      <c r="LRN8" s="788"/>
      <c r="LRO8" s="788"/>
      <c r="LRP8" s="787"/>
      <c r="LRQ8" s="788"/>
      <c r="LRR8" s="788"/>
      <c r="LRS8" s="788"/>
      <c r="LRT8" s="787"/>
      <c r="LRU8" s="788"/>
      <c r="LRV8" s="788"/>
      <c r="LRW8" s="788"/>
      <c r="LRX8" s="787"/>
      <c r="LRY8" s="788"/>
      <c r="LRZ8" s="788"/>
      <c r="LSA8" s="788"/>
      <c r="LSB8" s="787"/>
      <c r="LSC8" s="788"/>
      <c r="LSD8" s="788"/>
      <c r="LSE8" s="788"/>
      <c r="LSF8" s="787"/>
      <c r="LSG8" s="788"/>
      <c r="LSH8" s="788"/>
      <c r="LSI8" s="788"/>
      <c r="LSJ8" s="787"/>
      <c r="LSK8" s="788"/>
      <c r="LSL8" s="788"/>
      <c r="LSM8" s="788"/>
      <c r="LSN8" s="787"/>
      <c r="LSO8" s="788"/>
      <c r="LSP8" s="788"/>
      <c r="LSQ8" s="788"/>
      <c r="LSR8" s="787"/>
      <c r="LSS8" s="788"/>
      <c r="LST8" s="788"/>
      <c r="LSU8" s="788"/>
      <c r="LSV8" s="787"/>
      <c r="LSW8" s="788"/>
      <c r="LSX8" s="788"/>
      <c r="LSY8" s="788"/>
      <c r="LSZ8" s="787"/>
      <c r="LTA8" s="788"/>
      <c r="LTB8" s="788"/>
      <c r="LTC8" s="788"/>
      <c r="LTD8" s="787"/>
      <c r="LTE8" s="788"/>
      <c r="LTF8" s="788"/>
      <c r="LTG8" s="788"/>
      <c r="LTH8" s="787"/>
      <c r="LTI8" s="788"/>
      <c r="LTJ8" s="788"/>
      <c r="LTK8" s="788"/>
      <c r="LTL8" s="787"/>
      <c r="LTM8" s="788"/>
      <c r="LTN8" s="788"/>
      <c r="LTO8" s="788"/>
      <c r="LTP8" s="787"/>
      <c r="LTQ8" s="788"/>
      <c r="LTR8" s="788"/>
      <c r="LTS8" s="788"/>
      <c r="LTT8" s="787"/>
      <c r="LTU8" s="788"/>
      <c r="LTV8" s="788"/>
      <c r="LTW8" s="788"/>
      <c r="LTX8" s="787"/>
      <c r="LTY8" s="788"/>
      <c r="LTZ8" s="788"/>
      <c r="LUA8" s="788"/>
      <c r="LUB8" s="787"/>
      <c r="LUC8" s="788"/>
      <c r="LUD8" s="788"/>
      <c r="LUE8" s="788"/>
      <c r="LUF8" s="787"/>
      <c r="LUG8" s="788"/>
      <c r="LUH8" s="788"/>
      <c r="LUI8" s="788"/>
      <c r="LUJ8" s="787"/>
      <c r="LUK8" s="788"/>
      <c r="LUL8" s="788"/>
      <c r="LUM8" s="788"/>
      <c r="LUN8" s="787"/>
      <c r="LUO8" s="788"/>
      <c r="LUP8" s="788"/>
      <c r="LUQ8" s="788"/>
      <c r="LUR8" s="787"/>
      <c r="LUS8" s="788"/>
      <c r="LUT8" s="788"/>
      <c r="LUU8" s="788"/>
      <c r="LUV8" s="787"/>
      <c r="LUW8" s="788"/>
      <c r="LUX8" s="788"/>
      <c r="LUY8" s="788"/>
      <c r="LUZ8" s="787"/>
      <c r="LVA8" s="788"/>
      <c r="LVB8" s="788"/>
      <c r="LVC8" s="788"/>
      <c r="LVD8" s="787"/>
      <c r="LVE8" s="788"/>
      <c r="LVF8" s="788"/>
      <c r="LVG8" s="788"/>
      <c r="LVH8" s="787"/>
      <c r="LVI8" s="788"/>
      <c r="LVJ8" s="788"/>
      <c r="LVK8" s="788"/>
      <c r="LVL8" s="787"/>
      <c r="LVM8" s="788"/>
      <c r="LVN8" s="788"/>
      <c r="LVO8" s="788"/>
      <c r="LVP8" s="787"/>
      <c r="LVQ8" s="788"/>
      <c r="LVR8" s="788"/>
      <c r="LVS8" s="788"/>
      <c r="LVT8" s="787"/>
      <c r="LVU8" s="788"/>
      <c r="LVV8" s="788"/>
      <c r="LVW8" s="788"/>
      <c r="LVX8" s="787"/>
      <c r="LVY8" s="788"/>
      <c r="LVZ8" s="788"/>
      <c r="LWA8" s="788"/>
      <c r="LWB8" s="787"/>
      <c r="LWC8" s="788"/>
      <c r="LWD8" s="788"/>
      <c r="LWE8" s="788"/>
      <c r="LWF8" s="787"/>
      <c r="LWG8" s="788"/>
      <c r="LWH8" s="788"/>
      <c r="LWI8" s="788"/>
      <c r="LWJ8" s="787"/>
      <c r="LWK8" s="788"/>
      <c r="LWL8" s="788"/>
      <c r="LWM8" s="788"/>
      <c r="LWN8" s="787"/>
      <c r="LWO8" s="788"/>
      <c r="LWP8" s="788"/>
      <c r="LWQ8" s="788"/>
      <c r="LWR8" s="787"/>
      <c r="LWS8" s="788"/>
      <c r="LWT8" s="788"/>
      <c r="LWU8" s="788"/>
      <c r="LWV8" s="787"/>
      <c r="LWW8" s="788"/>
      <c r="LWX8" s="788"/>
      <c r="LWY8" s="788"/>
      <c r="LWZ8" s="787"/>
      <c r="LXA8" s="788"/>
      <c r="LXB8" s="788"/>
      <c r="LXC8" s="788"/>
      <c r="LXD8" s="787"/>
      <c r="LXE8" s="788"/>
      <c r="LXF8" s="788"/>
      <c r="LXG8" s="788"/>
      <c r="LXH8" s="787"/>
      <c r="LXI8" s="788"/>
      <c r="LXJ8" s="788"/>
      <c r="LXK8" s="788"/>
      <c r="LXL8" s="787"/>
      <c r="LXM8" s="788"/>
      <c r="LXN8" s="788"/>
      <c r="LXO8" s="788"/>
      <c r="LXP8" s="787"/>
      <c r="LXQ8" s="788"/>
      <c r="LXR8" s="788"/>
      <c r="LXS8" s="788"/>
      <c r="LXT8" s="787"/>
      <c r="LXU8" s="788"/>
      <c r="LXV8" s="788"/>
      <c r="LXW8" s="788"/>
      <c r="LXX8" s="787"/>
      <c r="LXY8" s="788"/>
      <c r="LXZ8" s="788"/>
      <c r="LYA8" s="788"/>
      <c r="LYB8" s="787"/>
      <c r="LYC8" s="788"/>
      <c r="LYD8" s="788"/>
      <c r="LYE8" s="788"/>
      <c r="LYF8" s="787"/>
      <c r="LYG8" s="788"/>
      <c r="LYH8" s="788"/>
      <c r="LYI8" s="788"/>
      <c r="LYJ8" s="787"/>
      <c r="LYK8" s="788"/>
      <c r="LYL8" s="788"/>
      <c r="LYM8" s="788"/>
      <c r="LYN8" s="787"/>
      <c r="LYO8" s="788"/>
      <c r="LYP8" s="788"/>
      <c r="LYQ8" s="788"/>
      <c r="LYR8" s="787"/>
      <c r="LYS8" s="788"/>
      <c r="LYT8" s="788"/>
      <c r="LYU8" s="788"/>
      <c r="LYV8" s="787"/>
      <c r="LYW8" s="788"/>
      <c r="LYX8" s="788"/>
      <c r="LYY8" s="788"/>
      <c r="LYZ8" s="787"/>
      <c r="LZA8" s="788"/>
      <c r="LZB8" s="788"/>
      <c r="LZC8" s="788"/>
      <c r="LZD8" s="787"/>
      <c r="LZE8" s="788"/>
      <c r="LZF8" s="788"/>
      <c r="LZG8" s="788"/>
      <c r="LZH8" s="787"/>
      <c r="LZI8" s="788"/>
      <c r="LZJ8" s="788"/>
      <c r="LZK8" s="788"/>
      <c r="LZL8" s="787"/>
      <c r="LZM8" s="788"/>
      <c r="LZN8" s="788"/>
      <c r="LZO8" s="788"/>
      <c r="LZP8" s="787"/>
      <c r="LZQ8" s="788"/>
      <c r="LZR8" s="788"/>
      <c r="LZS8" s="788"/>
      <c r="LZT8" s="787"/>
      <c r="LZU8" s="788"/>
      <c r="LZV8" s="788"/>
      <c r="LZW8" s="788"/>
      <c r="LZX8" s="787"/>
      <c r="LZY8" s="788"/>
      <c r="LZZ8" s="788"/>
      <c r="MAA8" s="788"/>
      <c r="MAB8" s="787"/>
      <c r="MAC8" s="788"/>
      <c r="MAD8" s="788"/>
      <c r="MAE8" s="788"/>
      <c r="MAF8" s="787"/>
      <c r="MAG8" s="788"/>
      <c r="MAH8" s="788"/>
      <c r="MAI8" s="788"/>
      <c r="MAJ8" s="787"/>
      <c r="MAK8" s="788"/>
      <c r="MAL8" s="788"/>
      <c r="MAM8" s="788"/>
      <c r="MAN8" s="787"/>
      <c r="MAO8" s="788"/>
      <c r="MAP8" s="788"/>
      <c r="MAQ8" s="788"/>
      <c r="MAR8" s="787"/>
      <c r="MAS8" s="788"/>
      <c r="MAT8" s="788"/>
      <c r="MAU8" s="788"/>
      <c r="MAV8" s="787"/>
      <c r="MAW8" s="788"/>
      <c r="MAX8" s="788"/>
      <c r="MAY8" s="788"/>
      <c r="MAZ8" s="787"/>
      <c r="MBA8" s="788"/>
      <c r="MBB8" s="788"/>
      <c r="MBC8" s="788"/>
      <c r="MBD8" s="787"/>
      <c r="MBE8" s="788"/>
      <c r="MBF8" s="788"/>
      <c r="MBG8" s="788"/>
      <c r="MBH8" s="787"/>
      <c r="MBI8" s="788"/>
      <c r="MBJ8" s="788"/>
      <c r="MBK8" s="788"/>
      <c r="MBL8" s="787"/>
      <c r="MBM8" s="788"/>
      <c r="MBN8" s="788"/>
      <c r="MBO8" s="788"/>
      <c r="MBP8" s="787"/>
      <c r="MBQ8" s="788"/>
      <c r="MBR8" s="788"/>
      <c r="MBS8" s="788"/>
      <c r="MBT8" s="787"/>
      <c r="MBU8" s="788"/>
      <c r="MBV8" s="788"/>
      <c r="MBW8" s="788"/>
      <c r="MBX8" s="787"/>
      <c r="MBY8" s="788"/>
      <c r="MBZ8" s="788"/>
      <c r="MCA8" s="788"/>
      <c r="MCB8" s="787"/>
      <c r="MCC8" s="788"/>
      <c r="MCD8" s="788"/>
      <c r="MCE8" s="788"/>
      <c r="MCF8" s="787"/>
      <c r="MCG8" s="788"/>
      <c r="MCH8" s="788"/>
      <c r="MCI8" s="788"/>
      <c r="MCJ8" s="787"/>
      <c r="MCK8" s="788"/>
      <c r="MCL8" s="788"/>
      <c r="MCM8" s="788"/>
      <c r="MCN8" s="787"/>
      <c r="MCO8" s="788"/>
      <c r="MCP8" s="788"/>
      <c r="MCQ8" s="788"/>
      <c r="MCR8" s="787"/>
      <c r="MCS8" s="788"/>
      <c r="MCT8" s="788"/>
      <c r="MCU8" s="788"/>
      <c r="MCV8" s="787"/>
      <c r="MCW8" s="788"/>
      <c r="MCX8" s="788"/>
      <c r="MCY8" s="788"/>
      <c r="MCZ8" s="787"/>
      <c r="MDA8" s="788"/>
      <c r="MDB8" s="788"/>
      <c r="MDC8" s="788"/>
      <c r="MDD8" s="787"/>
      <c r="MDE8" s="788"/>
      <c r="MDF8" s="788"/>
      <c r="MDG8" s="788"/>
      <c r="MDH8" s="787"/>
      <c r="MDI8" s="788"/>
      <c r="MDJ8" s="788"/>
      <c r="MDK8" s="788"/>
      <c r="MDL8" s="787"/>
      <c r="MDM8" s="788"/>
      <c r="MDN8" s="788"/>
      <c r="MDO8" s="788"/>
      <c r="MDP8" s="787"/>
      <c r="MDQ8" s="788"/>
      <c r="MDR8" s="788"/>
      <c r="MDS8" s="788"/>
      <c r="MDT8" s="787"/>
      <c r="MDU8" s="788"/>
      <c r="MDV8" s="788"/>
      <c r="MDW8" s="788"/>
      <c r="MDX8" s="787"/>
      <c r="MDY8" s="788"/>
      <c r="MDZ8" s="788"/>
      <c r="MEA8" s="788"/>
      <c r="MEB8" s="787"/>
      <c r="MEC8" s="788"/>
      <c r="MED8" s="788"/>
      <c r="MEE8" s="788"/>
      <c r="MEF8" s="787"/>
      <c r="MEG8" s="788"/>
      <c r="MEH8" s="788"/>
      <c r="MEI8" s="788"/>
      <c r="MEJ8" s="787"/>
      <c r="MEK8" s="788"/>
      <c r="MEL8" s="788"/>
      <c r="MEM8" s="788"/>
      <c r="MEN8" s="787"/>
      <c r="MEO8" s="788"/>
      <c r="MEP8" s="788"/>
      <c r="MEQ8" s="788"/>
      <c r="MER8" s="787"/>
      <c r="MES8" s="788"/>
      <c r="MET8" s="788"/>
      <c r="MEU8" s="788"/>
      <c r="MEV8" s="787"/>
      <c r="MEW8" s="788"/>
      <c r="MEX8" s="788"/>
      <c r="MEY8" s="788"/>
      <c r="MEZ8" s="787"/>
      <c r="MFA8" s="788"/>
      <c r="MFB8" s="788"/>
      <c r="MFC8" s="788"/>
      <c r="MFD8" s="787"/>
      <c r="MFE8" s="788"/>
      <c r="MFF8" s="788"/>
      <c r="MFG8" s="788"/>
      <c r="MFH8" s="787"/>
      <c r="MFI8" s="788"/>
      <c r="MFJ8" s="788"/>
      <c r="MFK8" s="788"/>
      <c r="MFL8" s="787"/>
      <c r="MFM8" s="788"/>
      <c r="MFN8" s="788"/>
      <c r="MFO8" s="788"/>
      <c r="MFP8" s="787"/>
      <c r="MFQ8" s="788"/>
      <c r="MFR8" s="788"/>
      <c r="MFS8" s="788"/>
      <c r="MFT8" s="787"/>
      <c r="MFU8" s="788"/>
      <c r="MFV8" s="788"/>
      <c r="MFW8" s="788"/>
      <c r="MFX8" s="787"/>
      <c r="MFY8" s="788"/>
      <c r="MFZ8" s="788"/>
      <c r="MGA8" s="788"/>
      <c r="MGB8" s="787"/>
      <c r="MGC8" s="788"/>
      <c r="MGD8" s="788"/>
      <c r="MGE8" s="788"/>
      <c r="MGF8" s="787"/>
      <c r="MGG8" s="788"/>
      <c r="MGH8" s="788"/>
      <c r="MGI8" s="788"/>
      <c r="MGJ8" s="787"/>
      <c r="MGK8" s="788"/>
      <c r="MGL8" s="788"/>
      <c r="MGM8" s="788"/>
      <c r="MGN8" s="787"/>
      <c r="MGO8" s="788"/>
      <c r="MGP8" s="788"/>
      <c r="MGQ8" s="788"/>
      <c r="MGR8" s="787"/>
      <c r="MGS8" s="788"/>
      <c r="MGT8" s="788"/>
      <c r="MGU8" s="788"/>
      <c r="MGV8" s="787"/>
      <c r="MGW8" s="788"/>
      <c r="MGX8" s="788"/>
      <c r="MGY8" s="788"/>
      <c r="MGZ8" s="787"/>
      <c r="MHA8" s="788"/>
      <c r="MHB8" s="788"/>
      <c r="MHC8" s="788"/>
      <c r="MHD8" s="787"/>
      <c r="MHE8" s="788"/>
      <c r="MHF8" s="788"/>
      <c r="MHG8" s="788"/>
      <c r="MHH8" s="787"/>
      <c r="MHI8" s="788"/>
      <c r="MHJ8" s="788"/>
      <c r="MHK8" s="788"/>
      <c r="MHL8" s="787"/>
      <c r="MHM8" s="788"/>
      <c r="MHN8" s="788"/>
      <c r="MHO8" s="788"/>
      <c r="MHP8" s="787"/>
      <c r="MHQ8" s="788"/>
      <c r="MHR8" s="788"/>
      <c r="MHS8" s="788"/>
      <c r="MHT8" s="787"/>
      <c r="MHU8" s="788"/>
      <c r="MHV8" s="788"/>
      <c r="MHW8" s="788"/>
      <c r="MHX8" s="787"/>
      <c r="MHY8" s="788"/>
      <c r="MHZ8" s="788"/>
      <c r="MIA8" s="788"/>
      <c r="MIB8" s="787"/>
      <c r="MIC8" s="788"/>
      <c r="MID8" s="788"/>
      <c r="MIE8" s="788"/>
      <c r="MIF8" s="787"/>
      <c r="MIG8" s="788"/>
      <c r="MIH8" s="788"/>
      <c r="MII8" s="788"/>
      <c r="MIJ8" s="787"/>
      <c r="MIK8" s="788"/>
      <c r="MIL8" s="788"/>
      <c r="MIM8" s="788"/>
      <c r="MIN8" s="787"/>
      <c r="MIO8" s="788"/>
      <c r="MIP8" s="788"/>
      <c r="MIQ8" s="788"/>
      <c r="MIR8" s="787"/>
      <c r="MIS8" s="788"/>
      <c r="MIT8" s="788"/>
      <c r="MIU8" s="788"/>
      <c r="MIV8" s="787"/>
      <c r="MIW8" s="788"/>
      <c r="MIX8" s="788"/>
      <c r="MIY8" s="788"/>
      <c r="MIZ8" s="787"/>
      <c r="MJA8" s="788"/>
      <c r="MJB8" s="788"/>
      <c r="MJC8" s="788"/>
      <c r="MJD8" s="787"/>
      <c r="MJE8" s="788"/>
      <c r="MJF8" s="788"/>
      <c r="MJG8" s="788"/>
      <c r="MJH8" s="787"/>
      <c r="MJI8" s="788"/>
      <c r="MJJ8" s="788"/>
      <c r="MJK8" s="788"/>
      <c r="MJL8" s="787"/>
      <c r="MJM8" s="788"/>
      <c r="MJN8" s="788"/>
      <c r="MJO8" s="788"/>
      <c r="MJP8" s="787"/>
      <c r="MJQ8" s="788"/>
      <c r="MJR8" s="788"/>
      <c r="MJS8" s="788"/>
      <c r="MJT8" s="787"/>
      <c r="MJU8" s="788"/>
      <c r="MJV8" s="788"/>
      <c r="MJW8" s="788"/>
      <c r="MJX8" s="787"/>
      <c r="MJY8" s="788"/>
      <c r="MJZ8" s="788"/>
      <c r="MKA8" s="788"/>
      <c r="MKB8" s="787"/>
      <c r="MKC8" s="788"/>
      <c r="MKD8" s="788"/>
      <c r="MKE8" s="788"/>
      <c r="MKF8" s="787"/>
      <c r="MKG8" s="788"/>
      <c r="MKH8" s="788"/>
      <c r="MKI8" s="788"/>
      <c r="MKJ8" s="787"/>
      <c r="MKK8" s="788"/>
      <c r="MKL8" s="788"/>
      <c r="MKM8" s="788"/>
      <c r="MKN8" s="787"/>
      <c r="MKO8" s="788"/>
      <c r="MKP8" s="788"/>
      <c r="MKQ8" s="788"/>
      <c r="MKR8" s="787"/>
      <c r="MKS8" s="788"/>
      <c r="MKT8" s="788"/>
      <c r="MKU8" s="788"/>
      <c r="MKV8" s="787"/>
      <c r="MKW8" s="788"/>
      <c r="MKX8" s="788"/>
      <c r="MKY8" s="788"/>
      <c r="MKZ8" s="787"/>
      <c r="MLA8" s="788"/>
      <c r="MLB8" s="788"/>
      <c r="MLC8" s="788"/>
      <c r="MLD8" s="787"/>
      <c r="MLE8" s="788"/>
      <c r="MLF8" s="788"/>
      <c r="MLG8" s="788"/>
      <c r="MLH8" s="787"/>
      <c r="MLI8" s="788"/>
      <c r="MLJ8" s="788"/>
      <c r="MLK8" s="788"/>
      <c r="MLL8" s="787"/>
      <c r="MLM8" s="788"/>
      <c r="MLN8" s="788"/>
      <c r="MLO8" s="788"/>
      <c r="MLP8" s="787"/>
      <c r="MLQ8" s="788"/>
      <c r="MLR8" s="788"/>
      <c r="MLS8" s="788"/>
      <c r="MLT8" s="787"/>
      <c r="MLU8" s="788"/>
      <c r="MLV8" s="788"/>
      <c r="MLW8" s="788"/>
      <c r="MLX8" s="787"/>
      <c r="MLY8" s="788"/>
      <c r="MLZ8" s="788"/>
      <c r="MMA8" s="788"/>
      <c r="MMB8" s="787"/>
      <c r="MMC8" s="788"/>
      <c r="MMD8" s="788"/>
      <c r="MME8" s="788"/>
      <c r="MMF8" s="787"/>
      <c r="MMG8" s="788"/>
      <c r="MMH8" s="788"/>
      <c r="MMI8" s="788"/>
      <c r="MMJ8" s="787"/>
      <c r="MMK8" s="788"/>
      <c r="MML8" s="788"/>
      <c r="MMM8" s="788"/>
      <c r="MMN8" s="787"/>
      <c r="MMO8" s="788"/>
      <c r="MMP8" s="788"/>
      <c r="MMQ8" s="788"/>
      <c r="MMR8" s="787"/>
      <c r="MMS8" s="788"/>
      <c r="MMT8" s="788"/>
      <c r="MMU8" s="788"/>
      <c r="MMV8" s="787"/>
      <c r="MMW8" s="788"/>
      <c r="MMX8" s="788"/>
      <c r="MMY8" s="788"/>
      <c r="MMZ8" s="787"/>
      <c r="MNA8" s="788"/>
      <c r="MNB8" s="788"/>
      <c r="MNC8" s="788"/>
      <c r="MND8" s="787"/>
      <c r="MNE8" s="788"/>
      <c r="MNF8" s="788"/>
      <c r="MNG8" s="788"/>
      <c r="MNH8" s="787"/>
      <c r="MNI8" s="788"/>
      <c r="MNJ8" s="788"/>
      <c r="MNK8" s="788"/>
      <c r="MNL8" s="787"/>
      <c r="MNM8" s="788"/>
      <c r="MNN8" s="788"/>
      <c r="MNO8" s="788"/>
      <c r="MNP8" s="787"/>
      <c r="MNQ8" s="788"/>
      <c r="MNR8" s="788"/>
      <c r="MNS8" s="788"/>
      <c r="MNT8" s="787"/>
      <c r="MNU8" s="788"/>
      <c r="MNV8" s="788"/>
      <c r="MNW8" s="788"/>
      <c r="MNX8" s="787"/>
      <c r="MNY8" s="788"/>
      <c r="MNZ8" s="788"/>
      <c r="MOA8" s="788"/>
      <c r="MOB8" s="787"/>
      <c r="MOC8" s="788"/>
      <c r="MOD8" s="788"/>
      <c r="MOE8" s="788"/>
      <c r="MOF8" s="787"/>
      <c r="MOG8" s="788"/>
      <c r="MOH8" s="788"/>
      <c r="MOI8" s="788"/>
      <c r="MOJ8" s="787"/>
      <c r="MOK8" s="788"/>
      <c r="MOL8" s="788"/>
      <c r="MOM8" s="788"/>
      <c r="MON8" s="787"/>
      <c r="MOO8" s="788"/>
      <c r="MOP8" s="788"/>
      <c r="MOQ8" s="788"/>
      <c r="MOR8" s="787"/>
      <c r="MOS8" s="788"/>
      <c r="MOT8" s="788"/>
      <c r="MOU8" s="788"/>
      <c r="MOV8" s="787"/>
      <c r="MOW8" s="788"/>
      <c r="MOX8" s="788"/>
      <c r="MOY8" s="788"/>
      <c r="MOZ8" s="787"/>
      <c r="MPA8" s="788"/>
      <c r="MPB8" s="788"/>
      <c r="MPC8" s="788"/>
      <c r="MPD8" s="787"/>
      <c r="MPE8" s="788"/>
      <c r="MPF8" s="788"/>
      <c r="MPG8" s="788"/>
      <c r="MPH8" s="787"/>
      <c r="MPI8" s="788"/>
      <c r="MPJ8" s="788"/>
      <c r="MPK8" s="788"/>
      <c r="MPL8" s="787"/>
      <c r="MPM8" s="788"/>
      <c r="MPN8" s="788"/>
      <c r="MPO8" s="788"/>
      <c r="MPP8" s="787"/>
      <c r="MPQ8" s="788"/>
      <c r="MPR8" s="788"/>
      <c r="MPS8" s="788"/>
      <c r="MPT8" s="787"/>
      <c r="MPU8" s="788"/>
      <c r="MPV8" s="788"/>
      <c r="MPW8" s="788"/>
      <c r="MPX8" s="787"/>
      <c r="MPY8" s="788"/>
      <c r="MPZ8" s="788"/>
      <c r="MQA8" s="788"/>
      <c r="MQB8" s="787"/>
      <c r="MQC8" s="788"/>
      <c r="MQD8" s="788"/>
      <c r="MQE8" s="788"/>
      <c r="MQF8" s="787"/>
      <c r="MQG8" s="788"/>
      <c r="MQH8" s="788"/>
      <c r="MQI8" s="788"/>
      <c r="MQJ8" s="787"/>
      <c r="MQK8" s="788"/>
      <c r="MQL8" s="788"/>
      <c r="MQM8" s="788"/>
      <c r="MQN8" s="787"/>
      <c r="MQO8" s="788"/>
      <c r="MQP8" s="788"/>
      <c r="MQQ8" s="788"/>
      <c r="MQR8" s="787"/>
      <c r="MQS8" s="788"/>
      <c r="MQT8" s="788"/>
      <c r="MQU8" s="788"/>
      <c r="MQV8" s="787"/>
      <c r="MQW8" s="788"/>
      <c r="MQX8" s="788"/>
      <c r="MQY8" s="788"/>
      <c r="MQZ8" s="787"/>
      <c r="MRA8" s="788"/>
      <c r="MRB8" s="788"/>
      <c r="MRC8" s="788"/>
      <c r="MRD8" s="787"/>
      <c r="MRE8" s="788"/>
      <c r="MRF8" s="788"/>
      <c r="MRG8" s="788"/>
      <c r="MRH8" s="787"/>
      <c r="MRI8" s="788"/>
      <c r="MRJ8" s="788"/>
      <c r="MRK8" s="788"/>
      <c r="MRL8" s="787"/>
      <c r="MRM8" s="788"/>
      <c r="MRN8" s="788"/>
      <c r="MRO8" s="788"/>
      <c r="MRP8" s="787"/>
      <c r="MRQ8" s="788"/>
      <c r="MRR8" s="788"/>
      <c r="MRS8" s="788"/>
      <c r="MRT8" s="787"/>
      <c r="MRU8" s="788"/>
      <c r="MRV8" s="788"/>
      <c r="MRW8" s="788"/>
      <c r="MRX8" s="787"/>
      <c r="MRY8" s="788"/>
      <c r="MRZ8" s="788"/>
      <c r="MSA8" s="788"/>
      <c r="MSB8" s="787"/>
      <c r="MSC8" s="788"/>
      <c r="MSD8" s="788"/>
      <c r="MSE8" s="788"/>
      <c r="MSF8" s="787"/>
      <c r="MSG8" s="788"/>
      <c r="MSH8" s="788"/>
      <c r="MSI8" s="788"/>
      <c r="MSJ8" s="787"/>
      <c r="MSK8" s="788"/>
      <c r="MSL8" s="788"/>
      <c r="MSM8" s="788"/>
      <c r="MSN8" s="787"/>
      <c r="MSO8" s="788"/>
      <c r="MSP8" s="788"/>
      <c r="MSQ8" s="788"/>
      <c r="MSR8" s="787"/>
      <c r="MSS8" s="788"/>
      <c r="MST8" s="788"/>
      <c r="MSU8" s="788"/>
      <c r="MSV8" s="787"/>
      <c r="MSW8" s="788"/>
      <c r="MSX8" s="788"/>
      <c r="MSY8" s="788"/>
      <c r="MSZ8" s="787"/>
      <c r="MTA8" s="788"/>
      <c r="MTB8" s="788"/>
      <c r="MTC8" s="788"/>
      <c r="MTD8" s="787"/>
      <c r="MTE8" s="788"/>
      <c r="MTF8" s="788"/>
      <c r="MTG8" s="788"/>
      <c r="MTH8" s="787"/>
      <c r="MTI8" s="788"/>
      <c r="MTJ8" s="788"/>
      <c r="MTK8" s="788"/>
      <c r="MTL8" s="787"/>
      <c r="MTM8" s="788"/>
      <c r="MTN8" s="788"/>
      <c r="MTO8" s="788"/>
      <c r="MTP8" s="787"/>
      <c r="MTQ8" s="788"/>
      <c r="MTR8" s="788"/>
      <c r="MTS8" s="788"/>
      <c r="MTT8" s="787"/>
      <c r="MTU8" s="788"/>
      <c r="MTV8" s="788"/>
      <c r="MTW8" s="788"/>
      <c r="MTX8" s="787"/>
      <c r="MTY8" s="788"/>
      <c r="MTZ8" s="788"/>
      <c r="MUA8" s="788"/>
      <c r="MUB8" s="787"/>
      <c r="MUC8" s="788"/>
      <c r="MUD8" s="788"/>
      <c r="MUE8" s="788"/>
      <c r="MUF8" s="787"/>
      <c r="MUG8" s="788"/>
      <c r="MUH8" s="788"/>
      <c r="MUI8" s="788"/>
      <c r="MUJ8" s="787"/>
      <c r="MUK8" s="788"/>
      <c r="MUL8" s="788"/>
      <c r="MUM8" s="788"/>
      <c r="MUN8" s="787"/>
      <c r="MUO8" s="788"/>
      <c r="MUP8" s="788"/>
      <c r="MUQ8" s="788"/>
      <c r="MUR8" s="787"/>
      <c r="MUS8" s="788"/>
      <c r="MUT8" s="788"/>
      <c r="MUU8" s="788"/>
      <c r="MUV8" s="787"/>
      <c r="MUW8" s="788"/>
      <c r="MUX8" s="788"/>
      <c r="MUY8" s="788"/>
      <c r="MUZ8" s="787"/>
      <c r="MVA8" s="788"/>
      <c r="MVB8" s="788"/>
      <c r="MVC8" s="788"/>
      <c r="MVD8" s="787"/>
      <c r="MVE8" s="788"/>
      <c r="MVF8" s="788"/>
      <c r="MVG8" s="788"/>
      <c r="MVH8" s="787"/>
      <c r="MVI8" s="788"/>
      <c r="MVJ8" s="788"/>
      <c r="MVK8" s="788"/>
      <c r="MVL8" s="787"/>
      <c r="MVM8" s="788"/>
      <c r="MVN8" s="788"/>
      <c r="MVO8" s="788"/>
      <c r="MVP8" s="787"/>
      <c r="MVQ8" s="788"/>
      <c r="MVR8" s="788"/>
      <c r="MVS8" s="788"/>
      <c r="MVT8" s="787"/>
      <c r="MVU8" s="788"/>
      <c r="MVV8" s="788"/>
      <c r="MVW8" s="788"/>
      <c r="MVX8" s="787"/>
      <c r="MVY8" s="788"/>
      <c r="MVZ8" s="788"/>
      <c r="MWA8" s="788"/>
      <c r="MWB8" s="787"/>
      <c r="MWC8" s="788"/>
      <c r="MWD8" s="788"/>
      <c r="MWE8" s="788"/>
      <c r="MWF8" s="787"/>
      <c r="MWG8" s="788"/>
      <c r="MWH8" s="788"/>
      <c r="MWI8" s="788"/>
      <c r="MWJ8" s="787"/>
      <c r="MWK8" s="788"/>
      <c r="MWL8" s="788"/>
      <c r="MWM8" s="788"/>
      <c r="MWN8" s="787"/>
      <c r="MWO8" s="788"/>
      <c r="MWP8" s="788"/>
      <c r="MWQ8" s="788"/>
      <c r="MWR8" s="787"/>
      <c r="MWS8" s="788"/>
      <c r="MWT8" s="788"/>
      <c r="MWU8" s="788"/>
      <c r="MWV8" s="787"/>
      <c r="MWW8" s="788"/>
      <c r="MWX8" s="788"/>
      <c r="MWY8" s="788"/>
      <c r="MWZ8" s="787"/>
      <c r="MXA8" s="788"/>
      <c r="MXB8" s="788"/>
      <c r="MXC8" s="788"/>
      <c r="MXD8" s="787"/>
      <c r="MXE8" s="788"/>
      <c r="MXF8" s="788"/>
      <c r="MXG8" s="788"/>
      <c r="MXH8" s="787"/>
      <c r="MXI8" s="788"/>
      <c r="MXJ8" s="788"/>
      <c r="MXK8" s="788"/>
      <c r="MXL8" s="787"/>
      <c r="MXM8" s="788"/>
      <c r="MXN8" s="788"/>
      <c r="MXO8" s="788"/>
      <c r="MXP8" s="787"/>
      <c r="MXQ8" s="788"/>
      <c r="MXR8" s="788"/>
      <c r="MXS8" s="788"/>
      <c r="MXT8" s="787"/>
      <c r="MXU8" s="788"/>
      <c r="MXV8" s="788"/>
      <c r="MXW8" s="788"/>
      <c r="MXX8" s="787"/>
      <c r="MXY8" s="788"/>
      <c r="MXZ8" s="788"/>
      <c r="MYA8" s="788"/>
      <c r="MYB8" s="787"/>
      <c r="MYC8" s="788"/>
      <c r="MYD8" s="788"/>
      <c r="MYE8" s="788"/>
      <c r="MYF8" s="787"/>
      <c r="MYG8" s="788"/>
      <c r="MYH8" s="788"/>
      <c r="MYI8" s="788"/>
      <c r="MYJ8" s="787"/>
      <c r="MYK8" s="788"/>
      <c r="MYL8" s="788"/>
      <c r="MYM8" s="788"/>
      <c r="MYN8" s="787"/>
      <c r="MYO8" s="788"/>
      <c r="MYP8" s="788"/>
      <c r="MYQ8" s="788"/>
      <c r="MYR8" s="787"/>
      <c r="MYS8" s="788"/>
      <c r="MYT8" s="788"/>
      <c r="MYU8" s="788"/>
      <c r="MYV8" s="787"/>
      <c r="MYW8" s="788"/>
      <c r="MYX8" s="788"/>
      <c r="MYY8" s="788"/>
      <c r="MYZ8" s="787"/>
      <c r="MZA8" s="788"/>
      <c r="MZB8" s="788"/>
      <c r="MZC8" s="788"/>
      <c r="MZD8" s="787"/>
      <c r="MZE8" s="788"/>
      <c r="MZF8" s="788"/>
      <c r="MZG8" s="788"/>
      <c r="MZH8" s="787"/>
      <c r="MZI8" s="788"/>
      <c r="MZJ8" s="788"/>
      <c r="MZK8" s="788"/>
      <c r="MZL8" s="787"/>
      <c r="MZM8" s="788"/>
      <c r="MZN8" s="788"/>
      <c r="MZO8" s="788"/>
      <c r="MZP8" s="787"/>
      <c r="MZQ8" s="788"/>
      <c r="MZR8" s="788"/>
      <c r="MZS8" s="788"/>
      <c r="MZT8" s="787"/>
      <c r="MZU8" s="788"/>
      <c r="MZV8" s="788"/>
      <c r="MZW8" s="788"/>
      <c r="MZX8" s="787"/>
      <c r="MZY8" s="788"/>
      <c r="MZZ8" s="788"/>
      <c r="NAA8" s="788"/>
      <c r="NAB8" s="787"/>
      <c r="NAC8" s="788"/>
      <c r="NAD8" s="788"/>
      <c r="NAE8" s="788"/>
      <c r="NAF8" s="787"/>
      <c r="NAG8" s="788"/>
      <c r="NAH8" s="788"/>
      <c r="NAI8" s="788"/>
      <c r="NAJ8" s="787"/>
      <c r="NAK8" s="788"/>
      <c r="NAL8" s="788"/>
      <c r="NAM8" s="788"/>
      <c r="NAN8" s="787"/>
      <c r="NAO8" s="788"/>
      <c r="NAP8" s="788"/>
      <c r="NAQ8" s="788"/>
      <c r="NAR8" s="787"/>
      <c r="NAS8" s="788"/>
      <c r="NAT8" s="788"/>
      <c r="NAU8" s="788"/>
      <c r="NAV8" s="787"/>
      <c r="NAW8" s="788"/>
      <c r="NAX8" s="788"/>
      <c r="NAY8" s="788"/>
      <c r="NAZ8" s="787"/>
      <c r="NBA8" s="788"/>
      <c r="NBB8" s="788"/>
      <c r="NBC8" s="788"/>
      <c r="NBD8" s="787"/>
      <c r="NBE8" s="788"/>
      <c r="NBF8" s="788"/>
      <c r="NBG8" s="788"/>
      <c r="NBH8" s="787"/>
      <c r="NBI8" s="788"/>
      <c r="NBJ8" s="788"/>
      <c r="NBK8" s="788"/>
      <c r="NBL8" s="787"/>
      <c r="NBM8" s="788"/>
      <c r="NBN8" s="788"/>
      <c r="NBO8" s="788"/>
      <c r="NBP8" s="787"/>
      <c r="NBQ8" s="788"/>
      <c r="NBR8" s="788"/>
      <c r="NBS8" s="788"/>
      <c r="NBT8" s="787"/>
      <c r="NBU8" s="788"/>
      <c r="NBV8" s="788"/>
      <c r="NBW8" s="788"/>
      <c r="NBX8" s="787"/>
      <c r="NBY8" s="788"/>
      <c r="NBZ8" s="788"/>
      <c r="NCA8" s="788"/>
      <c r="NCB8" s="787"/>
      <c r="NCC8" s="788"/>
      <c r="NCD8" s="788"/>
      <c r="NCE8" s="788"/>
      <c r="NCF8" s="787"/>
      <c r="NCG8" s="788"/>
      <c r="NCH8" s="788"/>
      <c r="NCI8" s="788"/>
      <c r="NCJ8" s="787"/>
      <c r="NCK8" s="788"/>
      <c r="NCL8" s="788"/>
      <c r="NCM8" s="788"/>
      <c r="NCN8" s="787"/>
      <c r="NCO8" s="788"/>
      <c r="NCP8" s="788"/>
      <c r="NCQ8" s="788"/>
      <c r="NCR8" s="787"/>
      <c r="NCS8" s="788"/>
      <c r="NCT8" s="788"/>
      <c r="NCU8" s="788"/>
      <c r="NCV8" s="787"/>
      <c r="NCW8" s="788"/>
      <c r="NCX8" s="788"/>
      <c r="NCY8" s="788"/>
      <c r="NCZ8" s="787"/>
      <c r="NDA8" s="788"/>
      <c r="NDB8" s="788"/>
      <c r="NDC8" s="788"/>
      <c r="NDD8" s="787"/>
      <c r="NDE8" s="788"/>
      <c r="NDF8" s="788"/>
      <c r="NDG8" s="788"/>
      <c r="NDH8" s="787"/>
      <c r="NDI8" s="788"/>
      <c r="NDJ8" s="788"/>
      <c r="NDK8" s="788"/>
      <c r="NDL8" s="787"/>
      <c r="NDM8" s="788"/>
      <c r="NDN8" s="788"/>
      <c r="NDO8" s="788"/>
      <c r="NDP8" s="787"/>
      <c r="NDQ8" s="788"/>
      <c r="NDR8" s="788"/>
      <c r="NDS8" s="788"/>
      <c r="NDT8" s="787"/>
      <c r="NDU8" s="788"/>
      <c r="NDV8" s="788"/>
      <c r="NDW8" s="788"/>
      <c r="NDX8" s="787"/>
      <c r="NDY8" s="788"/>
      <c r="NDZ8" s="788"/>
      <c r="NEA8" s="788"/>
      <c r="NEB8" s="787"/>
      <c r="NEC8" s="788"/>
      <c r="NED8" s="788"/>
      <c r="NEE8" s="788"/>
      <c r="NEF8" s="787"/>
      <c r="NEG8" s="788"/>
      <c r="NEH8" s="788"/>
      <c r="NEI8" s="788"/>
      <c r="NEJ8" s="787"/>
      <c r="NEK8" s="788"/>
      <c r="NEL8" s="788"/>
      <c r="NEM8" s="788"/>
      <c r="NEN8" s="787"/>
      <c r="NEO8" s="788"/>
      <c r="NEP8" s="788"/>
      <c r="NEQ8" s="788"/>
      <c r="NER8" s="787"/>
      <c r="NES8" s="788"/>
      <c r="NET8" s="788"/>
      <c r="NEU8" s="788"/>
      <c r="NEV8" s="787"/>
      <c r="NEW8" s="788"/>
      <c r="NEX8" s="788"/>
      <c r="NEY8" s="788"/>
      <c r="NEZ8" s="787"/>
      <c r="NFA8" s="788"/>
      <c r="NFB8" s="788"/>
      <c r="NFC8" s="788"/>
      <c r="NFD8" s="787"/>
      <c r="NFE8" s="788"/>
      <c r="NFF8" s="788"/>
      <c r="NFG8" s="788"/>
      <c r="NFH8" s="787"/>
      <c r="NFI8" s="788"/>
      <c r="NFJ8" s="788"/>
      <c r="NFK8" s="788"/>
      <c r="NFL8" s="787"/>
      <c r="NFM8" s="788"/>
      <c r="NFN8" s="788"/>
      <c r="NFO8" s="788"/>
      <c r="NFP8" s="787"/>
      <c r="NFQ8" s="788"/>
      <c r="NFR8" s="788"/>
      <c r="NFS8" s="788"/>
      <c r="NFT8" s="787"/>
      <c r="NFU8" s="788"/>
      <c r="NFV8" s="788"/>
      <c r="NFW8" s="788"/>
      <c r="NFX8" s="787"/>
      <c r="NFY8" s="788"/>
      <c r="NFZ8" s="788"/>
      <c r="NGA8" s="788"/>
      <c r="NGB8" s="787"/>
      <c r="NGC8" s="788"/>
      <c r="NGD8" s="788"/>
      <c r="NGE8" s="788"/>
      <c r="NGF8" s="787"/>
      <c r="NGG8" s="788"/>
      <c r="NGH8" s="788"/>
      <c r="NGI8" s="788"/>
      <c r="NGJ8" s="787"/>
      <c r="NGK8" s="788"/>
      <c r="NGL8" s="788"/>
      <c r="NGM8" s="788"/>
      <c r="NGN8" s="787"/>
      <c r="NGO8" s="788"/>
      <c r="NGP8" s="788"/>
      <c r="NGQ8" s="788"/>
      <c r="NGR8" s="787"/>
      <c r="NGS8" s="788"/>
      <c r="NGT8" s="788"/>
      <c r="NGU8" s="788"/>
      <c r="NGV8" s="787"/>
      <c r="NGW8" s="788"/>
      <c r="NGX8" s="788"/>
      <c r="NGY8" s="788"/>
      <c r="NGZ8" s="787"/>
      <c r="NHA8" s="788"/>
      <c r="NHB8" s="788"/>
      <c r="NHC8" s="788"/>
      <c r="NHD8" s="787"/>
      <c r="NHE8" s="788"/>
      <c r="NHF8" s="788"/>
      <c r="NHG8" s="788"/>
      <c r="NHH8" s="787"/>
      <c r="NHI8" s="788"/>
      <c r="NHJ8" s="788"/>
      <c r="NHK8" s="788"/>
      <c r="NHL8" s="787"/>
      <c r="NHM8" s="788"/>
      <c r="NHN8" s="788"/>
      <c r="NHO8" s="788"/>
      <c r="NHP8" s="787"/>
      <c r="NHQ8" s="788"/>
      <c r="NHR8" s="788"/>
      <c r="NHS8" s="788"/>
      <c r="NHT8" s="787"/>
      <c r="NHU8" s="788"/>
      <c r="NHV8" s="788"/>
      <c r="NHW8" s="788"/>
      <c r="NHX8" s="787"/>
      <c r="NHY8" s="788"/>
      <c r="NHZ8" s="788"/>
      <c r="NIA8" s="788"/>
      <c r="NIB8" s="787"/>
      <c r="NIC8" s="788"/>
      <c r="NID8" s="788"/>
      <c r="NIE8" s="788"/>
      <c r="NIF8" s="787"/>
      <c r="NIG8" s="788"/>
      <c r="NIH8" s="788"/>
      <c r="NII8" s="788"/>
      <c r="NIJ8" s="787"/>
      <c r="NIK8" s="788"/>
      <c r="NIL8" s="788"/>
      <c r="NIM8" s="788"/>
      <c r="NIN8" s="787"/>
      <c r="NIO8" s="788"/>
      <c r="NIP8" s="788"/>
      <c r="NIQ8" s="788"/>
      <c r="NIR8" s="787"/>
      <c r="NIS8" s="788"/>
      <c r="NIT8" s="788"/>
      <c r="NIU8" s="788"/>
      <c r="NIV8" s="787"/>
      <c r="NIW8" s="788"/>
      <c r="NIX8" s="788"/>
      <c r="NIY8" s="788"/>
      <c r="NIZ8" s="787"/>
      <c r="NJA8" s="788"/>
      <c r="NJB8" s="788"/>
      <c r="NJC8" s="788"/>
      <c r="NJD8" s="787"/>
      <c r="NJE8" s="788"/>
      <c r="NJF8" s="788"/>
      <c r="NJG8" s="788"/>
      <c r="NJH8" s="787"/>
      <c r="NJI8" s="788"/>
      <c r="NJJ8" s="788"/>
      <c r="NJK8" s="788"/>
      <c r="NJL8" s="787"/>
      <c r="NJM8" s="788"/>
      <c r="NJN8" s="788"/>
      <c r="NJO8" s="788"/>
      <c r="NJP8" s="787"/>
      <c r="NJQ8" s="788"/>
      <c r="NJR8" s="788"/>
      <c r="NJS8" s="788"/>
      <c r="NJT8" s="787"/>
      <c r="NJU8" s="788"/>
      <c r="NJV8" s="788"/>
      <c r="NJW8" s="788"/>
      <c r="NJX8" s="787"/>
      <c r="NJY8" s="788"/>
      <c r="NJZ8" s="788"/>
      <c r="NKA8" s="788"/>
      <c r="NKB8" s="787"/>
      <c r="NKC8" s="788"/>
      <c r="NKD8" s="788"/>
      <c r="NKE8" s="788"/>
      <c r="NKF8" s="787"/>
      <c r="NKG8" s="788"/>
      <c r="NKH8" s="788"/>
      <c r="NKI8" s="788"/>
      <c r="NKJ8" s="787"/>
      <c r="NKK8" s="788"/>
      <c r="NKL8" s="788"/>
      <c r="NKM8" s="788"/>
      <c r="NKN8" s="787"/>
      <c r="NKO8" s="788"/>
      <c r="NKP8" s="788"/>
      <c r="NKQ8" s="788"/>
      <c r="NKR8" s="787"/>
      <c r="NKS8" s="788"/>
      <c r="NKT8" s="788"/>
      <c r="NKU8" s="788"/>
      <c r="NKV8" s="787"/>
      <c r="NKW8" s="788"/>
      <c r="NKX8" s="788"/>
      <c r="NKY8" s="788"/>
      <c r="NKZ8" s="787"/>
      <c r="NLA8" s="788"/>
      <c r="NLB8" s="788"/>
      <c r="NLC8" s="788"/>
      <c r="NLD8" s="787"/>
      <c r="NLE8" s="788"/>
      <c r="NLF8" s="788"/>
      <c r="NLG8" s="788"/>
      <c r="NLH8" s="787"/>
      <c r="NLI8" s="788"/>
      <c r="NLJ8" s="788"/>
      <c r="NLK8" s="788"/>
      <c r="NLL8" s="787"/>
      <c r="NLM8" s="788"/>
      <c r="NLN8" s="788"/>
      <c r="NLO8" s="788"/>
      <c r="NLP8" s="787"/>
      <c r="NLQ8" s="788"/>
      <c r="NLR8" s="788"/>
      <c r="NLS8" s="788"/>
      <c r="NLT8" s="787"/>
      <c r="NLU8" s="788"/>
      <c r="NLV8" s="788"/>
      <c r="NLW8" s="788"/>
      <c r="NLX8" s="787"/>
      <c r="NLY8" s="788"/>
      <c r="NLZ8" s="788"/>
      <c r="NMA8" s="788"/>
      <c r="NMB8" s="787"/>
      <c r="NMC8" s="788"/>
      <c r="NMD8" s="788"/>
      <c r="NME8" s="788"/>
      <c r="NMF8" s="787"/>
      <c r="NMG8" s="788"/>
      <c r="NMH8" s="788"/>
      <c r="NMI8" s="788"/>
      <c r="NMJ8" s="787"/>
      <c r="NMK8" s="788"/>
      <c r="NML8" s="788"/>
      <c r="NMM8" s="788"/>
      <c r="NMN8" s="787"/>
      <c r="NMO8" s="788"/>
      <c r="NMP8" s="788"/>
      <c r="NMQ8" s="788"/>
      <c r="NMR8" s="787"/>
      <c r="NMS8" s="788"/>
      <c r="NMT8" s="788"/>
      <c r="NMU8" s="788"/>
      <c r="NMV8" s="787"/>
      <c r="NMW8" s="788"/>
      <c r="NMX8" s="788"/>
      <c r="NMY8" s="788"/>
      <c r="NMZ8" s="787"/>
      <c r="NNA8" s="788"/>
      <c r="NNB8" s="788"/>
      <c r="NNC8" s="788"/>
      <c r="NND8" s="787"/>
      <c r="NNE8" s="788"/>
      <c r="NNF8" s="788"/>
      <c r="NNG8" s="788"/>
      <c r="NNH8" s="787"/>
      <c r="NNI8" s="788"/>
      <c r="NNJ8" s="788"/>
      <c r="NNK8" s="788"/>
      <c r="NNL8" s="787"/>
      <c r="NNM8" s="788"/>
      <c r="NNN8" s="788"/>
      <c r="NNO8" s="788"/>
      <c r="NNP8" s="787"/>
      <c r="NNQ8" s="788"/>
      <c r="NNR8" s="788"/>
      <c r="NNS8" s="788"/>
      <c r="NNT8" s="787"/>
      <c r="NNU8" s="788"/>
      <c r="NNV8" s="788"/>
      <c r="NNW8" s="788"/>
      <c r="NNX8" s="787"/>
      <c r="NNY8" s="788"/>
      <c r="NNZ8" s="788"/>
      <c r="NOA8" s="788"/>
      <c r="NOB8" s="787"/>
      <c r="NOC8" s="788"/>
      <c r="NOD8" s="788"/>
      <c r="NOE8" s="788"/>
      <c r="NOF8" s="787"/>
      <c r="NOG8" s="788"/>
      <c r="NOH8" s="788"/>
      <c r="NOI8" s="788"/>
      <c r="NOJ8" s="787"/>
      <c r="NOK8" s="788"/>
      <c r="NOL8" s="788"/>
      <c r="NOM8" s="788"/>
      <c r="NON8" s="787"/>
      <c r="NOO8" s="788"/>
      <c r="NOP8" s="788"/>
      <c r="NOQ8" s="788"/>
      <c r="NOR8" s="787"/>
      <c r="NOS8" s="788"/>
      <c r="NOT8" s="788"/>
      <c r="NOU8" s="788"/>
      <c r="NOV8" s="787"/>
      <c r="NOW8" s="788"/>
      <c r="NOX8" s="788"/>
      <c r="NOY8" s="788"/>
      <c r="NOZ8" s="787"/>
      <c r="NPA8" s="788"/>
      <c r="NPB8" s="788"/>
      <c r="NPC8" s="788"/>
      <c r="NPD8" s="787"/>
      <c r="NPE8" s="788"/>
      <c r="NPF8" s="788"/>
      <c r="NPG8" s="788"/>
      <c r="NPH8" s="787"/>
      <c r="NPI8" s="788"/>
      <c r="NPJ8" s="788"/>
      <c r="NPK8" s="788"/>
      <c r="NPL8" s="787"/>
      <c r="NPM8" s="788"/>
      <c r="NPN8" s="788"/>
      <c r="NPO8" s="788"/>
      <c r="NPP8" s="787"/>
      <c r="NPQ8" s="788"/>
      <c r="NPR8" s="788"/>
      <c r="NPS8" s="788"/>
      <c r="NPT8" s="787"/>
      <c r="NPU8" s="788"/>
      <c r="NPV8" s="788"/>
      <c r="NPW8" s="788"/>
      <c r="NPX8" s="787"/>
      <c r="NPY8" s="788"/>
      <c r="NPZ8" s="788"/>
      <c r="NQA8" s="788"/>
      <c r="NQB8" s="787"/>
      <c r="NQC8" s="788"/>
      <c r="NQD8" s="788"/>
      <c r="NQE8" s="788"/>
      <c r="NQF8" s="787"/>
      <c r="NQG8" s="788"/>
      <c r="NQH8" s="788"/>
      <c r="NQI8" s="788"/>
      <c r="NQJ8" s="787"/>
      <c r="NQK8" s="788"/>
      <c r="NQL8" s="788"/>
      <c r="NQM8" s="788"/>
      <c r="NQN8" s="787"/>
      <c r="NQO8" s="788"/>
      <c r="NQP8" s="788"/>
      <c r="NQQ8" s="788"/>
      <c r="NQR8" s="787"/>
      <c r="NQS8" s="788"/>
      <c r="NQT8" s="788"/>
      <c r="NQU8" s="788"/>
      <c r="NQV8" s="787"/>
      <c r="NQW8" s="788"/>
      <c r="NQX8" s="788"/>
      <c r="NQY8" s="788"/>
      <c r="NQZ8" s="787"/>
      <c r="NRA8" s="788"/>
      <c r="NRB8" s="788"/>
      <c r="NRC8" s="788"/>
      <c r="NRD8" s="787"/>
      <c r="NRE8" s="788"/>
      <c r="NRF8" s="788"/>
      <c r="NRG8" s="788"/>
      <c r="NRH8" s="787"/>
      <c r="NRI8" s="788"/>
      <c r="NRJ8" s="788"/>
      <c r="NRK8" s="788"/>
      <c r="NRL8" s="787"/>
      <c r="NRM8" s="788"/>
      <c r="NRN8" s="788"/>
      <c r="NRO8" s="788"/>
      <c r="NRP8" s="787"/>
      <c r="NRQ8" s="788"/>
      <c r="NRR8" s="788"/>
      <c r="NRS8" s="788"/>
      <c r="NRT8" s="787"/>
      <c r="NRU8" s="788"/>
      <c r="NRV8" s="788"/>
      <c r="NRW8" s="788"/>
      <c r="NRX8" s="787"/>
      <c r="NRY8" s="788"/>
      <c r="NRZ8" s="788"/>
      <c r="NSA8" s="788"/>
      <c r="NSB8" s="787"/>
      <c r="NSC8" s="788"/>
      <c r="NSD8" s="788"/>
      <c r="NSE8" s="788"/>
      <c r="NSF8" s="787"/>
      <c r="NSG8" s="788"/>
      <c r="NSH8" s="788"/>
      <c r="NSI8" s="788"/>
      <c r="NSJ8" s="787"/>
      <c r="NSK8" s="788"/>
      <c r="NSL8" s="788"/>
      <c r="NSM8" s="788"/>
      <c r="NSN8" s="787"/>
      <c r="NSO8" s="788"/>
      <c r="NSP8" s="788"/>
      <c r="NSQ8" s="788"/>
      <c r="NSR8" s="787"/>
      <c r="NSS8" s="788"/>
      <c r="NST8" s="788"/>
      <c r="NSU8" s="788"/>
      <c r="NSV8" s="787"/>
      <c r="NSW8" s="788"/>
      <c r="NSX8" s="788"/>
      <c r="NSY8" s="788"/>
      <c r="NSZ8" s="787"/>
      <c r="NTA8" s="788"/>
      <c r="NTB8" s="788"/>
      <c r="NTC8" s="788"/>
      <c r="NTD8" s="787"/>
      <c r="NTE8" s="788"/>
      <c r="NTF8" s="788"/>
      <c r="NTG8" s="788"/>
      <c r="NTH8" s="787"/>
      <c r="NTI8" s="788"/>
      <c r="NTJ8" s="788"/>
      <c r="NTK8" s="788"/>
      <c r="NTL8" s="787"/>
      <c r="NTM8" s="788"/>
      <c r="NTN8" s="788"/>
      <c r="NTO8" s="788"/>
      <c r="NTP8" s="787"/>
      <c r="NTQ8" s="788"/>
      <c r="NTR8" s="788"/>
      <c r="NTS8" s="788"/>
      <c r="NTT8" s="787"/>
      <c r="NTU8" s="788"/>
      <c r="NTV8" s="788"/>
      <c r="NTW8" s="788"/>
      <c r="NTX8" s="787"/>
      <c r="NTY8" s="788"/>
      <c r="NTZ8" s="788"/>
      <c r="NUA8" s="788"/>
      <c r="NUB8" s="787"/>
      <c r="NUC8" s="788"/>
      <c r="NUD8" s="788"/>
      <c r="NUE8" s="788"/>
      <c r="NUF8" s="787"/>
      <c r="NUG8" s="788"/>
      <c r="NUH8" s="788"/>
      <c r="NUI8" s="788"/>
      <c r="NUJ8" s="787"/>
      <c r="NUK8" s="788"/>
      <c r="NUL8" s="788"/>
      <c r="NUM8" s="788"/>
      <c r="NUN8" s="787"/>
      <c r="NUO8" s="788"/>
      <c r="NUP8" s="788"/>
      <c r="NUQ8" s="788"/>
      <c r="NUR8" s="787"/>
      <c r="NUS8" s="788"/>
      <c r="NUT8" s="788"/>
      <c r="NUU8" s="788"/>
      <c r="NUV8" s="787"/>
      <c r="NUW8" s="788"/>
      <c r="NUX8" s="788"/>
      <c r="NUY8" s="788"/>
      <c r="NUZ8" s="787"/>
      <c r="NVA8" s="788"/>
      <c r="NVB8" s="788"/>
      <c r="NVC8" s="788"/>
      <c r="NVD8" s="787"/>
      <c r="NVE8" s="788"/>
      <c r="NVF8" s="788"/>
      <c r="NVG8" s="788"/>
      <c r="NVH8" s="787"/>
      <c r="NVI8" s="788"/>
      <c r="NVJ8" s="788"/>
      <c r="NVK8" s="788"/>
      <c r="NVL8" s="787"/>
      <c r="NVM8" s="788"/>
      <c r="NVN8" s="788"/>
      <c r="NVO8" s="788"/>
      <c r="NVP8" s="787"/>
      <c r="NVQ8" s="788"/>
      <c r="NVR8" s="788"/>
      <c r="NVS8" s="788"/>
      <c r="NVT8" s="787"/>
      <c r="NVU8" s="788"/>
      <c r="NVV8" s="788"/>
      <c r="NVW8" s="788"/>
      <c r="NVX8" s="787"/>
      <c r="NVY8" s="788"/>
      <c r="NVZ8" s="788"/>
      <c r="NWA8" s="788"/>
      <c r="NWB8" s="787"/>
      <c r="NWC8" s="788"/>
      <c r="NWD8" s="788"/>
      <c r="NWE8" s="788"/>
      <c r="NWF8" s="787"/>
      <c r="NWG8" s="788"/>
      <c r="NWH8" s="788"/>
      <c r="NWI8" s="788"/>
      <c r="NWJ8" s="787"/>
      <c r="NWK8" s="788"/>
      <c r="NWL8" s="788"/>
      <c r="NWM8" s="788"/>
      <c r="NWN8" s="787"/>
      <c r="NWO8" s="788"/>
      <c r="NWP8" s="788"/>
      <c r="NWQ8" s="788"/>
      <c r="NWR8" s="787"/>
      <c r="NWS8" s="788"/>
      <c r="NWT8" s="788"/>
      <c r="NWU8" s="788"/>
      <c r="NWV8" s="787"/>
      <c r="NWW8" s="788"/>
      <c r="NWX8" s="788"/>
      <c r="NWY8" s="788"/>
      <c r="NWZ8" s="787"/>
      <c r="NXA8" s="788"/>
      <c r="NXB8" s="788"/>
      <c r="NXC8" s="788"/>
      <c r="NXD8" s="787"/>
      <c r="NXE8" s="788"/>
      <c r="NXF8" s="788"/>
      <c r="NXG8" s="788"/>
      <c r="NXH8" s="787"/>
      <c r="NXI8" s="788"/>
      <c r="NXJ8" s="788"/>
      <c r="NXK8" s="788"/>
      <c r="NXL8" s="787"/>
      <c r="NXM8" s="788"/>
      <c r="NXN8" s="788"/>
      <c r="NXO8" s="788"/>
      <c r="NXP8" s="787"/>
      <c r="NXQ8" s="788"/>
      <c r="NXR8" s="788"/>
      <c r="NXS8" s="788"/>
      <c r="NXT8" s="787"/>
      <c r="NXU8" s="788"/>
      <c r="NXV8" s="788"/>
      <c r="NXW8" s="788"/>
      <c r="NXX8" s="787"/>
      <c r="NXY8" s="788"/>
      <c r="NXZ8" s="788"/>
      <c r="NYA8" s="788"/>
      <c r="NYB8" s="787"/>
      <c r="NYC8" s="788"/>
      <c r="NYD8" s="788"/>
      <c r="NYE8" s="788"/>
      <c r="NYF8" s="787"/>
      <c r="NYG8" s="788"/>
      <c r="NYH8" s="788"/>
      <c r="NYI8" s="788"/>
      <c r="NYJ8" s="787"/>
      <c r="NYK8" s="788"/>
      <c r="NYL8" s="788"/>
      <c r="NYM8" s="788"/>
      <c r="NYN8" s="787"/>
      <c r="NYO8" s="788"/>
      <c r="NYP8" s="788"/>
      <c r="NYQ8" s="788"/>
      <c r="NYR8" s="787"/>
      <c r="NYS8" s="788"/>
      <c r="NYT8" s="788"/>
      <c r="NYU8" s="788"/>
      <c r="NYV8" s="787"/>
      <c r="NYW8" s="788"/>
      <c r="NYX8" s="788"/>
      <c r="NYY8" s="788"/>
      <c r="NYZ8" s="787"/>
      <c r="NZA8" s="788"/>
      <c r="NZB8" s="788"/>
      <c r="NZC8" s="788"/>
      <c r="NZD8" s="787"/>
      <c r="NZE8" s="788"/>
      <c r="NZF8" s="788"/>
      <c r="NZG8" s="788"/>
      <c r="NZH8" s="787"/>
      <c r="NZI8" s="788"/>
      <c r="NZJ8" s="788"/>
      <c r="NZK8" s="788"/>
      <c r="NZL8" s="787"/>
      <c r="NZM8" s="788"/>
      <c r="NZN8" s="788"/>
      <c r="NZO8" s="788"/>
      <c r="NZP8" s="787"/>
      <c r="NZQ8" s="788"/>
      <c r="NZR8" s="788"/>
      <c r="NZS8" s="788"/>
      <c r="NZT8" s="787"/>
      <c r="NZU8" s="788"/>
      <c r="NZV8" s="788"/>
      <c r="NZW8" s="788"/>
      <c r="NZX8" s="787"/>
      <c r="NZY8" s="788"/>
      <c r="NZZ8" s="788"/>
      <c r="OAA8" s="788"/>
      <c r="OAB8" s="787"/>
      <c r="OAC8" s="788"/>
      <c r="OAD8" s="788"/>
      <c r="OAE8" s="788"/>
      <c r="OAF8" s="787"/>
      <c r="OAG8" s="788"/>
      <c r="OAH8" s="788"/>
      <c r="OAI8" s="788"/>
      <c r="OAJ8" s="787"/>
      <c r="OAK8" s="788"/>
      <c r="OAL8" s="788"/>
      <c r="OAM8" s="788"/>
      <c r="OAN8" s="787"/>
      <c r="OAO8" s="788"/>
      <c r="OAP8" s="788"/>
      <c r="OAQ8" s="788"/>
      <c r="OAR8" s="787"/>
      <c r="OAS8" s="788"/>
      <c r="OAT8" s="788"/>
      <c r="OAU8" s="788"/>
      <c r="OAV8" s="787"/>
      <c r="OAW8" s="788"/>
      <c r="OAX8" s="788"/>
      <c r="OAY8" s="788"/>
      <c r="OAZ8" s="787"/>
      <c r="OBA8" s="788"/>
      <c r="OBB8" s="788"/>
      <c r="OBC8" s="788"/>
      <c r="OBD8" s="787"/>
      <c r="OBE8" s="788"/>
      <c r="OBF8" s="788"/>
      <c r="OBG8" s="788"/>
      <c r="OBH8" s="787"/>
      <c r="OBI8" s="788"/>
      <c r="OBJ8" s="788"/>
      <c r="OBK8" s="788"/>
      <c r="OBL8" s="787"/>
      <c r="OBM8" s="788"/>
      <c r="OBN8" s="788"/>
      <c r="OBO8" s="788"/>
      <c r="OBP8" s="787"/>
      <c r="OBQ8" s="788"/>
      <c r="OBR8" s="788"/>
      <c r="OBS8" s="788"/>
      <c r="OBT8" s="787"/>
      <c r="OBU8" s="788"/>
      <c r="OBV8" s="788"/>
      <c r="OBW8" s="788"/>
      <c r="OBX8" s="787"/>
      <c r="OBY8" s="788"/>
      <c r="OBZ8" s="788"/>
      <c r="OCA8" s="788"/>
      <c r="OCB8" s="787"/>
      <c r="OCC8" s="788"/>
      <c r="OCD8" s="788"/>
      <c r="OCE8" s="788"/>
      <c r="OCF8" s="787"/>
      <c r="OCG8" s="788"/>
      <c r="OCH8" s="788"/>
      <c r="OCI8" s="788"/>
      <c r="OCJ8" s="787"/>
      <c r="OCK8" s="788"/>
      <c r="OCL8" s="788"/>
      <c r="OCM8" s="788"/>
      <c r="OCN8" s="787"/>
      <c r="OCO8" s="788"/>
      <c r="OCP8" s="788"/>
      <c r="OCQ8" s="788"/>
      <c r="OCR8" s="787"/>
      <c r="OCS8" s="788"/>
      <c r="OCT8" s="788"/>
      <c r="OCU8" s="788"/>
      <c r="OCV8" s="787"/>
      <c r="OCW8" s="788"/>
      <c r="OCX8" s="788"/>
      <c r="OCY8" s="788"/>
      <c r="OCZ8" s="787"/>
      <c r="ODA8" s="788"/>
      <c r="ODB8" s="788"/>
      <c r="ODC8" s="788"/>
      <c r="ODD8" s="787"/>
      <c r="ODE8" s="788"/>
      <c r="ODF8" s="788"/>
      <c r="ODG8" s="788"/>
      <c r="ODH8" s="787"/>
      <c r="ODI8" s="788"/>
      <c r="ODJ8" s="788"/>
      <c r="ODK8" s="788"/>
      <c r="ODL8" s="787"/>
      <c r="ODM8" s="788"/>
      <c r="ODN8" s="788"/>
      <c r="ODO8" s="788"/>
      <c r="ODP8" s="787"/>
      <c r="ODQ8" s="788"/>
      <c r="ODR8" s="788"/>
      <c r="ODS8" s="788"/>
      <c r="ODT8" s="787"/>
      <c r="ODU8" s="788"/>
      <c r="ODV8" s="788"/>
      <c r="ODW8" s="788"/>
      <c r="ODX8" s="787"/>
      <c r="ODY8" s="788"/>
      <c r="ODZ8" s="788"/>
      <c r="OEA8" s="788"/>
      <c r="OEB8" s="787"/>
      <c r="OEC8" s="788"/>
      <c r="OED8" s="788"/>
      <c r="OEE8" s="788"/>
      <c r="OEF8" s="787"/>
      <c r="OEG8" s="788"/>
      <c r="OEH8" s="788"/>
      <c r="OEI8" s="788"/>
      <c r="OEJ8" s="787"/>
      <c r="OEK8" s="788"/>
      <c r="OEL8" s="788"/>
      <c r="OEM8" s="788"/>
      <c r="OEN8" s="787"/>
      <c r="OEO8" s="788"/>
      <c r="OEP8" s="788"/>
      <c r="OEQ8" s="788"/>
      <c r="OER8" s="787"/>
      <c r="OES8" s="788"/>
      <c r="OET8" s="788"/>
      <c r="OEU8" s="788"/>
      <c r="OEV8" s="787"/>
      <c r="OEW8" s="788"/>
      <c r="OEX8" s="788"/>
      <c r="OEY8" s="788"/>
      <c r="OEZ8" s="787"/>
      <c r="OFA8" s="788"/>
      <c r="OFB8" s="788"/>
      <c r="OFC8" s="788"/>
      <c r="OFD8" s="787"/>
      <c r="OFE8" s="788"/>
      <c r="OFF8" s="788"/>
      <c r="OFG8" s="788"/>
      <c r="OFH8" s="787"/>
      <c r="OFI8" s="788"/>
      <c r="OFJ8" s="788"/>
      <c r="OFK8" s="788"/>
      <c r="OFL8" s="787"/>
      <c r="OFM8" s="788"/>
      <c r="OFN8" s="788"/>
      <c r="OFO8" s="788"/>
      <c r="OFP8" s="787"/>
      <c r="OFQ8" s="788"/>
      <c r="OFR8" s="788"/>
      <c r="OFS8" s="788"/>
      <c r="OFT8" s="787"/>
      <c r="OFU8" s="788"/>
      <c r="OFV8" s="788"/>
      <c r="OFW8" s="788"/>
      <c r="OFX8" s="787"/>
      <c r="OFY8" s="788"/>
      <c r="OFZ8" s="788"/>
      <c r="OGA8" s="788"/>
      <c r="OGB8" s="787"/>
      <c r="OGC8" s="788"/>
      <c r="OGD8" s="788"/>
      <c r="OGE8" s="788"/>
      <c r="OGF8" s="787"/>
      <c r="OGG8" s="788"/>
      <c r="OGH8" s="788"/>
      <c r="OGI8" s="788"/>
      <c r="OGJ8" s="787"/>
      <c r="OGK8" s="788"/>
      <c r="OGL8" s="788"/>
      <c r="OGM8" s="788"/>
      <c r="OGN8" s="787"/>
      <c r="OGO8" s="788"/>
      <c r="OGP8" s="788"/>
      <c r="OGQ8" s="788"/>
      <c r="OGR8" s="787"/>
      <c r="OGS8" s="788"/>
      <c r="OGT8" s="788"/>
      <c r="OGU8" s="788"/>
      <c r="OGV8" s="787"/>
      <c r="OGW8" s="788"/>
      <c r="OGX8" s="788"/>
      <c r="OGY8" s="788"/>
      <c r="OGZ8" s="787"/>
      <c r="OHA8" s="788"/>
      <c r="OHB8" s="788"/>
      <c r="OHC8" s="788"/>
      <c r="OHD8" s="787"/>
      <c r="OHE8" s="788"/>
      <c r="OHF8" s="788"/>
      <c r="OHG8" s="788"/>
      <c r="OHH8" s="787"/>
      <c r="OHI8" s="788"/>
      <c r="OHJ8" s="788"/>
      <c r="OHK8" s="788"/>
      <c r="OHL8" s="787"/>
      <c r="OHM8" s="788"/>
      <c r="OHN8" s="788"/>
      <c r="OHO8" s="788"/>
      <c r="OHP8" s="787"/>
      <c r="OHQ8" s="788"/>
      <c r="OHR8" s="788"/>
      <c r="OHS8" s="788"/>
      <c r="OHT8" s="787"/>
      <c r="OHU8" s="788"/>
      <c r="OHV8" s="788"/>
      <c r="OHW8" s="788"/>
      <c r="OHX8" s="787"/>
      <c r="OHY8" s="788"/>
      <c r="OHZ8" s="788"/>
      <c r="OIA8" s="788"/>
      <c r="OIB8" s="787"/>
      <c r="OIC8" s="788"/>
      <c r="OID8" s="788"/>
      <c r="OIE8" s="788"/>
      <c r="OIF8" s="787"/>
      <c r="OIG8" s="788"/>
      <c r="OIH8" s="788"/>
      <c r="OII8" s="788"/>
      <c r="OIJ8" s="787"/>
      <c r="OIK8" s="788"/>
      <c r="OIL8" s="788"/>
      <c r="OIM8" s="788"/>
      <c r="OIN8" s="787"/>
      <c r="OIO8" s="788"/>
      <c r="OIP8" s="788"/>
      <c r="OIQ8" s="788"/>
      <c r="OIR8" s="787"/>
      <c r="OIS8" s="788"/>
      <c r="OIT8" s="788"/>
      <c r="OIU8" s="788"/>
      <c r="OIV8" s="787"/>
      <c r="OIW8" s="788"/>
      <c r="OIX8" s="788"/>
      <c r="OIY8" s="788"/>
      <c r="OIZ8" s="787"/>
      <c r="OJA8" s="788"/>
      <c r="OJB8" s="788"/>
      <c r="OJC8" s="788"/>
      <c r="OJD8" s="787"/>
      <c r="OJE8" s="788"/>
      <c r="OJF8" s="788"/>
      <c r="OJG8" s="788"/>
      <c r="OJH8" s="787"/>
      <c r="OJI8" s="788"/>
      <c r="OJJ8" s="788"/>
      <c r="OJK8" s="788"/>
      <c r="OJL8" s="787"/>
      <c r="OJM8" s="788"/>
      <c r="OJN8" s="788"/>
      <c r="OJO8" s="788"/>
      <c r="OJP8" s="787"/>
      <c r="OJQ8" s="788"/>
      <c r="OJR8" s="788"/>
      <c r="OJS8" s="788"/>
      <c r="OJT8" s="787"/>
      <c r="OJU8" s="788"/>
      <c r="OJV8" s="788"/>
      <c r="OJW8" s="788"/>
      <c r="OJX8" s="787"/>
      <c r="OJY8" s="788"/>
      <c r="OJZ8" s="788"/>
      <c r="OKA8" s="788"/>
      <c r="OKB8" s="787"/>
      <c r="OKC8" s="788"/>
      <c r="OKD8" s="788"/>
      <c r="OKE8" s="788"/>
      <c r="OKF8" s="787"/>
      <c r="OKG8" s="788"/>
      <c r="OKH8" s="788"/>
      <c r="OKI8" s="788"/>
      <c r="OKJ8" s="787"/>
      <c r="OKK8" s="788"/>
      <c r="OKL8" s="788"/>
      <c r="OKM8" s="788"/>
      <c r="OKN8" s="787"/>
      <c r="OKO8" s="788"/>
      <c r="OKP8" s="788"/>
      <c r="OKQ8" s="788"/>
      <c r="OKR8" s="787"/>
      <c r="OKS8" s="788"/>
      <c r="OKT8" s="788"/>
      <c r="OKU8" s="788"/>
      <c r="OKV8" s="787"/>
      <c r="OKW8" s="788"/>
      <c r="OKX8" s="788"/>
      <c r="OKY8" s="788"/>
      <c r="OKZ8" s="787"/>
      <c r="OLA8" s="788"/>
      <c r="OLB8" s="788"/>
      <c r="OLC8" s="788"/>
      <c r="OLD8" s="787"/>
      <c r="OLE8" s="788"/>
      <c r="OLF8" s="788"/>
      <c r="OLG8" s="788"/>
      <c r="OLH8" s="787"/>
      <c r="OLI8" s="788"/>
      <c r="OLJ8" s="788"/>
      <c r="OLK8" s="788"/>
      <c r="OLL8" s="787"/>
      <c r="OLM8" s="788"/>
      <c r="OLN8" s="788"/>
      <c r="OLO8" s="788"/>
      <c r="OLP8" s="787"/>
      <c r="OLQ8" s="788"/>
      <c r="OLR8" s="788"/>
      <c r="OLS8" s="788"/>
      <c r="OLT8" s="787"/>
      <c r="OLU8" s="788"/>
      <c r="OLV8" s="788"/>
      <c r="OLW8" s="788"/>
      <c r="OLX8" s="787"/>
      <c r="OLY8" s="788"/>
      <c r="OLZ8" s="788"/>
      <c r="OMA8" s="788"/>
      <c r="OMB8" s="787"/>
      <c r="OMC8" s="788"/>
      <c r="OMD8" s="788"/>
      <c r="OME8" s="788"/>
      <c r="OMF8" s="787"/>
      <c r="OMG8" s="788"/>
      <c r="OMH8" s="788"/>
      <c r="OMI8" s="788"/>
      <c r="OMJ8" s="787"/>
      <c r="OMK8" s="788"/>
      <c r="OML8" s="788"/>
      <c r="OMM8" s="788"/>
      <c r="OMN8" s="787"/>
      <c r="OMO8" s="788"/>
      <c r="OMP8" s="788"/>
      <c r="OMQ8" s="788"/>
      <c r="OMR8" s="787"/>
      <c r="OMS8" s="788"/>
      <c r="OMT8" s="788"/>
      <c r="OMU8" s="788"/>
      <c r="OMV8" s="787"/>
      <c r="OMW8" s="788"/>
      <c r="OMX8" s="788"/>
      <c r="OMY8" s="788"/>
      <c r="OMZ8" s="787"/>
      <c r="ONA8" s="788"/>
      <c r="ONB8" s="788"/>
      <c r="ONC8" s="788"/>
      <c r="OND8" s="787"/>
      <c r="ONE8" s="788"/>
      <c r="ONF8" s="788"/>
      <c r="ONG8" s="788"/>
      <c r="ONH8" s="787"/>
      <c r="ONI8" s="788"/>
      <c r="ONJ8" s="788"/>
      <c r="ONK8" s="788"/>
      <c r="ONL8" s="787"/>
      <c r="ONM8" s="788"/>
      <c r="ONN8" s="788"/>
      <c r="ONO8" s="788"/>
      <c r="ONP8" s="787"/>
      <c r="ONQ8" s="788"/>
      <c r="ONR8" s="788"/>
      <c r="ONS8" s="788"/>
      <c r="ONT8" s="787"/>
      <c r="ONU8" s="788"/>
      <c r="ONV8" s="788"/>
      <c r="ONW8" s="788"/>
      <c r="ONX8" s="787"/>
      <c r="ONY8" s="788"/>
      <c r="ONZ8" s="788"/>
      <c r="OOA8" s="788"/>
      <c r="OOB8" s="787"/>
      <c r="OOC8" s="788"/>
      <c r="OOD8" s="788"/>
      <c r="OOE8" s="788"/>
      <c r="OOF8" s="787"/>
      <c r="OOG8" s="788"/>
      <c r="OOH8" s="788"/>
      <c r="OOI8" s="788"/>
      <c r="OOJ8" s="787"/>
      <c r="OOK8" s="788"/>
      <c r="OOL8" s="788"/>
      <c r="OOM8" s="788"/>
      <c r="OON8" s="787"/>
      <c r="OOO8" s="788"/>
      <c r="OOP8" s="788"/>
      <c r="OOQ8" s="788"/>
      <c r="OOR8" s="787"/>
      <c r="OOS8" s="788"/>
      <c r="OOT8" s="788"/>
      <c r="OOU8" s="788"/>
      <c r="OOV8" s="787"/>
      <c r="OOW8" s="788"/>
      <c r="OOX8" s="788"/>
      <c r="OOY8" s="788"/>
      <c r="OOZ8" s="787"/>
      <c r="OPA8" s="788"/>
      <c r="OPB8" s="788"/>
      <c r="OPC8" s="788"/>
      <c r="OPD8" s="787"/>
      <c r="OPE8" s="788"/>
      <c r="OPF8" s="788"/>
      <c r="OPG8" s="788"/>
      <c r="OPH8" s="787"/>
      <c r="OPI8" s="788"/>
      <c r="OPJ8" s="788"/>
      <c r="OPK8" s="788"/>
      <c r="OPL8" s="787"/>
      <c r="OPM8" s="788"/>
      <c r="OPN8" s="788"/>
      <c r="OPO8" s="788"/>
      <c r="OPP8" s="787"/>
      <c r="OPQ8" s="788"/>
      <c r="OPR8" s="788"/>
      <c r="OPS8" s="788"/>
      <c r="OPT8" s="787"/>
      <c r="OPU8" s="788"/>
      <c r="OPV8" s="788"/>
      <c r="OPW8" s="788"/>
      <c r="OPX8" s="787"/>
      <c r="OPY8" s="788"/>
      <c r="OPZ8" s="788"/>
      <c r="OQA8" s="788"/>
      <c r="OQB8" s="787"/>
      <c r="OQC8" s="788"/>
      <c r="OQD8" s="788"/>
      <c r="OQE8" s="788"/>
      <c r="OQF8" s="787"/>
      <c r="OQG8" s="788"/>
      <c r="OQH8" s="788"/>
      <c r="OQI8" s="788"/>
      <c r="OQJ8" s="787"/>
      <c r="OQK8" s="788"/>
      <c r="OQL8" s="788"/>
      <c r="OQM8" s="788"/>
      <c r="OQN8" s="787"/>
      <c r="OQO8" s="788"/>
      <c r="OQP8" s="788"/>
      <c r="OQQ8" s="788"/>
      <c r="OQR8" s="787"/>
      <c r="OQS8" s="788"/>
      <c r="OQT8" s="788"/>
      <c r="OQU8" s="788"/>
      <c r="OQV8" s="787"/>
      <c r="OQW8" s="788"/>
      <c r="OQX8" s="788"/>
      <c r="OQY8" s="788"/>
      <c r="OQZ8" s="787"/>
      <c r="ORA8" s="788"/>
      <c r="ORB8" s="788"/>
      <c r="ORC8" s="788"/>
      <c r="ORD8" s="787"/>
      <c r="ORE8" s="788"/>
      <c r="ORF8" s="788"/>
      <c r="ORG8" s="788"/>
      <c r="ORH8" s="787"/>
      <c r="ORI8" s="788"/>
      <c r="ORJ8" s="788"/>
      <c r="ORK8" s="788"/>
      <c r="ORL8" s="787"/>
      <c r="ORM8" s="788"/>
      <c r="ORN8" s="788"/>
      <c r="ORO8" s="788"/>
      <c r="ORP8" s="787"/>
      <c r="ORQ8" s="788"/>
      <c r="ORR8" s="788"/>
      <c r="ORS8" s="788"/>
      <c r="ORT8" s="787"/>
      <c r="ORU8" s="788"/>
      <c r="ORV8" s="788"/>
      <c r="ORW8" s="788"/>
      <c r="ORX8" s="787"/>
      <c r="ORY8" s="788"/>
      <c r="ORZ8" s="788"/>
      <c r="OSA8" s="788"/>
      <c r="OSB8" s="787"/>
      <c r="OSC8" s="788"/>
      <c r="OSD8" s="788"/>
      <c r="OSE8" s="788"/>
      <c r="OSF8" s="787"/>
      <c r="OSG8" s="788"/>
      <c r="OSH8" s="788"/>
      <c r="OSI8" s="788"/>
      <c r="OSJ8" s="787"/>
      <c r="OSK8" s="788"/>
      <c r="OSL8" s="788"/>
      <c r="OSM8" s="788"/>
      <c r="OSN8" s="787"/>
      <c r="OSO8" s="788"/>
      <c r="OSP8" s="788"/>
      <c r="OSQ8" s="788"/>
      <c r="OSR8" s="787"/>
      <c r="OSS8" s="788"/>
      <c r="OST8" s="788"/>
      <c r="OSU8" s="788"/>
      <c r="OSV8" s="787"/>
      <c r="OSW8" s="788"/>
      <c r="OSX8" s="788"/>
      <c r="OSY8" s="788"/>
      <c r="OSZ8" s="787"/>
      <c r="OTA8" s="788"/>
      <c r="OTB8" s="788"/>
      <c r="OTC8" s="788"/>
      <c r="OTD8" s="787"/>
      <c r="OTE8" s="788"/>
      <c r="OTF8" s="788"/>
      <c r="OTG8" s="788"/>
      <c r="OTH8" s="787"/>
      <c r="OTI8" s="788"/>
      <c r="OTJ8" s="788"/>
      <c r="OTK8" s="788"/>
      <c r="OTL8" s="787"/>
      <c r="OTM8" s="788"/>
      <c r="OTN8" s="788"/>
      <c r="OTO8" s="788"/>
      <c r="OTP8" s="787"/>
      <c r="OTQ8" s="788"/>
      <c r="OTR8" s="788"/>
      <c r="OTS8" s="788"/>
      <c r="OTT8" s="787"/>
      <c r="OTU8" s="788"/>
      <c r="OTV8" s="788"/>
      <c r="OTW8" s="788"/>
      <c r="OTX8" s="787"/>
      <c r="OTY8" s="788"/>
      <c r="OTZ8" s="788"/>
      <c r="OUA8" s="788"/>
      <c r="OUB8" s="787"/>
      <c r="OUC8" s="788"/>
      <c r="OUD8" s="788"/>
      <c r="OUE8" s="788"/>
      <c r="OUF8" s="787"/>
      <c r="OUG8" s="788"/>
      <c r="OUH8" s="788"/>
      <c r="OUI8" s="788"/>
      <c r="OUJ8" s="787"/>
      <c r="OUK8" s="788"/>
      <c r="OUL8" s="788"/>
      <c r="OUM8" s="788"/>
      <c r="OUN8" s="787"/>
      <c r="OUO8" s="788"/>
      <c r="OUP8" s="788"/>
      <c r="OUQ8" s="788"/>
      <c r="OUR8" s="787"/>
      <c r="OUS8" s="788"/>
      <c r="OUT8" s="788"/>
      <c r="OUU8" s="788"/>
      <c r="OUV8" s="787"/>
      <c r="OUW8" s="788"/>
      <c r="OUX8" s="788"/>
      <c r="OUY8" s="788"/>
      <c r="OUZ8" s="787"/>
      <c r="OVA8" s="788"/>
      <c r="OVB8" s="788"/>
      <c r="OVC8" s="788"/>
      <c r="OVD8" s="787"/>
      <c r="OVE8" s="788"/>
      <c r="OVF8" s="788"/>
      <c r="OVG8" s="788"/>
      <c r="OVH8" s="787"/>
      <c r="OVI8" s="788"/>
      <c r="OVJ8" s="788"/>
      <c r="OVK8" s="788"/>
      <c r="OVL8" s="787"/>
      <c r="OVM8" s="788"/>
      <c r="OVN8" s="788"/>
      <c r="OVO8" s="788"/>
      <c r="OVP8" s="787"/>
      <c r="OVQ8" s="788"/>
      <c r="OVR8" s="788"/>
      <c r="OVS8" s="788"/>
      <c r="OVT8" s="787"/>
      <c r="OVU8" s="788"/>
      <c r="OVV8" s="788"/>
      <c r="OVW8" s="788"/>
      <c r="OVX8" s="787"/>
      <c r="OVY8" s="788"/>
      <c r="OVZ8" s="788"/>
      <c r="OWA8" s="788"/>
      <c r="OWB8" s="787"/>
      <c r="OWC8" s="788"/>
      <c r="OWD8" s="788"/>
      <c r="OWE8" s="788"/>
      <c r="OWF8" s="787"/>
      <c r="OWG8" s="788"/>
      <c r="OWH8" s="788"/>
      <c r="OWI8" s="788"/>
      <c r="OWJ8" s="787"/>
      <c r="OWK8" s="788"/>
      <c r="OWL8" s="788"/>
      <c r="OWM8" s="788"/>
      <c r="OWN8" s="787"/>
      <c r="OWO8" s="788"/>
      <c r="OWP8" s="788"/>
      <c r="OWQ8" s="788"/>
      <c r="OWR8" s="787"/>
      <c r="OWS8" s="788"/>
      <c r="OWT8" s="788"/>
      <c r="OWU8" s="788"/>
      <c r="OWV8" s="787"/>
      <c r="OWW8" s="788"/>
      <c r="OWX8" s="788"/>
      <c r="OWY8" s="788"/>
      <c r="OWZ8" s="787"/>
      <c r="OXA8" s="788"/>
      <c r="OXB8" s="788"/>
      <c r="OXC8" s="788"/>
      <c r="OXD8" s="787"/>
      <c r="OXE8" s="788"/>
      <c r="OXF8" s="788"/>
      <c r="OXG8" s="788"/>
      <c r="OXH8" s="787"/>
      <c r="OXI8" s="788"/>
      <c r="OXJ8" s="788"/>
      <c r="OXK8" s="788"/>
      <c r="OXL8" s="787"/>
      <c r="OXM8" s="788"/>
      <c r="OXN8" s="788"/>
      <c r="OXO8" s="788"/>
      <c r="OXP8" s="787"/>
      <c r="OXQ8" s="788"/>
      <c r="OXR8" s="788"/>
      <c r="OXS8" s="788"/>
      <c r="OXT8" s="787"/>
      <c r="OXU8" s="788"/>
      <c r="OXV8" s="788"/>
      <c r="OXW8" s="788"/>
      <c r="OXX8" s="787"/>
      <c r="OXY8" s="788"/>
      <c r="OXZ8" s="788"/>
      <c r="OYA8" s="788"/>
      <c r="OYB8" s="787"/>
      <c r="OYC8" s="788"/>
      <c r="OYD8" s="788"/>
      <c r="OYE8" s="788"/>
      <c r="OYF8" s="787"/>
      <c r="OYG8" s="788"/>
      <c r="OYH8" s="788"/>
      <c r="OYI8" s="788"/>
      <c r="OYJ8" s="787"/>
      <c r="OYK8" s="788"/>
      <c r="OYL8" s="788"/>
      <c r="OYM8" s="788"/>
      <c r="OYN8" s="787"/>
      <c r="OYO8" s="788"/>
      <c r="OYP8" s="788"/>
      <c r="OYQ8" s="788"/>
      <c r="OYR8" s="787"/>
      <c r="OYS8" s="788"/>
      <c r="OYT8" s="788"/>
      <c r="OYU8" s="788"/>
      <c r="OYV8" s="787"/>
      <c r="OYW8" s="788"/>
      <c r="OYX8" s="788"/>
      <c r="OYY8" s="788"/>
      <c r="OYZ8" s="787"/>
      <c r="OZA8" s="788"/>
      <c r="OZB8" s="788"/>
      <c r="OZC8" s="788"/>
      <c r="OZD8" s="787"/>
      <c r="OZE8" s="788"/>
      <c r="OZF8" s="788"/>
      <c r="OZG8" s="788"/>
      <c r="OZH8" s="787"/>
      <c r="OZI8" s="788"/>
      <c r="OZJ8" s="788"/>
      <c r="OZK8" s="788"/>
      <c r="OZL8" s="787"/>
      <c r="OZM8" s="788"/>
      <c r="OZN8" s="788"/>
      <c r="OZO8" s="788"/>
      <c r="OZP8" s="787"/>
      <c r="OZQ8" s="788"/>
      <c r="OZR8" s="788"/>
      <c r="OZS8" s="788"/>
      <c r="OZT8" s="787"/>
      <c r="OZU8" s="788"/>
      <c r="OZV8" s="788"/>
      <c r="OZW8" s="788"/>
      <c r="OZX8" s="787"/>
      <c r="OZY8" s="788"/>
      <c r="OZZ8" s="788"/>
      <c r="PAA8" s="788"/>
      <c r="PAB8" s="787"/>
      <c r="PAC8" s="788"/>
      <c r="PAD8" s="788"/>
      <c r="PAE8" s="788"/>
      <c r="PAF8" s="787"/>
      <c r="PAG8" s="788"/>
      <c r="PAH8" s="788"/>
      <c r="PAI8" s="788"/>
      <c r="PAJ8" s="787"/>
      <c r="PAK8" s="788"/>
      <c r="PAL8" s="788"/>
      <c r="PAM8" s="788"/>
      <c r="PAN8" s="787"/>
      <c r="PAO8" s="788"/>
      <c r="PAP8" s="788"/>
      <c r="PAQ8" s="788"/>
      <c r="PAR8" s="787"/>
      <c r="PAS8" s="788"/>
      <c r="PAT8" s="788"/>
      <c r="PAU8" s="788"/>
      <c r="PAV8" s="787"/>
      <c r="PAW8" s="788"/>
      <c r="PAX8" s="788"/>
      <c r="PAY8" s="788"/>
      <c r="PAZ8" s="787"/>
      <c r="PBA8" s="788"/>
      <c r="PBB8" s="788"/>
      <c r="PBC8" s="788"/>
      <c r="PBD8" s="787"/>
      <c r="PBE8" s="788"/>
      <c r="PBF8" s="788"/>
      <c r="PBG8" s="788"/>
      <c r="PBH8" s="787"/>
      <c r="PBI8" s="788"/>
      <c r="PBJ8" s="788"/>
      <c r="PBK8" s="788"/>
      <c r="PBL8" s="787"/>
      <c r="PBM8" s="788"/>
      <c r="PBN8" s="788"/>
      <c r="PBO8" s="788"/>
      <c r="PBP8" s="787"/>
      <c r="PBQ8" s="788"/>
      <c r="PBR8" s="788"/>
      <c r="PBS8" s="788"/>
      <c r="PBT8" s="787"/>
      <c r="PBU8" s="788"/>
      <c r="PBV8" s="788"/>
      <c r="PBW8" s="788"/>
      <c r="PBX8" s="787"/>
      <c r="PBY8" s="788"/>
      <c r="PBZ8" s="788"/>
      <c r="PCA8" s="788"/>
      <c r="PCB8" s="787"/>
      <c r="PCC8" s="788"/>
      <c r="PCD8" s="788"/>
      <c r="PCE8" s="788"/>
      <c r="PCF8" s="787"/>
      <c r="PCG8" s="788"/>
      <c r="PCH8" s="788"/>
      <c r="PCI8" s="788"/>
      <c r="PCJ8" s="787"/>
      <c r="PCK8" s="788"/>
      <c r="PCL8" s="788"/>
      <c r="PCM8" s="788"/>
      <c r="PCN8" s="787"/>
      <c r="PCO8" s="788"/>
      <c r="PCP8" s="788"/>
      <c r="PCQ8" s="788"/>
      <c r="PCR8" s="787"/>
      <c r="PCS8" s="788"/>
      <c r="PCT8" s="788"/>
      <c r="PCU8" s="788"/>
      <c r="PCV8" s="787"/>
      <c r="PCW8" s="788"/>
      <c r="PCX8" s="788"/>
      <c r="PCY8" s="788"/>
      <c r="PCZ8" s="787"/>
      <c r="PDA8" s="788"/>
      <c r="PDB8" s="788"/>
      <c r="PDC8" s="788"/>
      <c r="PDD8" s="787"/>
      <c r="PDE8" s="788"/>
      <c r="PDF8" s="788"/>
      <c r="PDG8" s="788"/>
      <c r="PDH8" s="787"/>
      <c r="PDI8" s="788"/>
      <c r="PDJ8" s="788"/>
      <c r="PDK8" s="788"/>
      <c r="PDL8" s="787"/>
      <c r="PDM8" s="788"/>
      <c r="PDN8" s="788"/>
      <c r="PDO8" s="788"/>
      <c r="PDP8" s="787"/>
      <c r="PDQ8" s="788"/>
      <c r="PDR8" s="788"/>
      <c r="PDS8" s="788"/>
      <c r="PDT8" s="787"/>
      <c r="PDU8" s="788"/>
      <c r="PDV8" s="788"/>
      <c r="PDW8" s="788"/>
      <c r="PDX8" s="787"/>
      <c r="PDY8" s="788"/>
      <c r="PDZ8" s="788"/>
      <c r="PEA8" s="788"/>
      <c r="PEB8" s="787"/>
      <c r="PEC8" s="788"/>
      <c r="PED8" s="788"/>
      <c r="PEE8" s="788"/>
      <c r="PEF8" s="787"/>
      <c r="PEG8" s="788"/>
      <c r="PEH8" s="788"/>
      <c r="PEI8" s="788"/>
      <c r="PEJ8" s="787"/>
      <c r="PEK8" s="788"/>
      <c r="PEL8" s="788"/>
      <c r="PEM8" s="788"/>
      <c r="PEN8" s="787"/>
      <c r="PEO8" s="788"/>
      <c r="PEP8" s="788"/>
      <c r="PEQ8" s="788"/>
      <c r="PER8" s="787"/>
      <c r="PES8" s="788"/>
      <c r="PET8" s="788"/>
      <c r="PEU8" s="788"/>
      <c r="PEV8" s="787"/>
      <c r="PEW8" s="788"/>
      <c r="PEX8" s="788"/>
      <c r="PEY8" s="788"/>
      <c r="PEZ8" s="787"/>
      <c r="PFA8" s="788"/>
      <c r="PFB8" s="788"/>
      <c r="PFC8" s="788"/>
      <c r="PFD8" s="787"/>
      <c r="PFE8" s="788"/>
      <c r="PFF8" s="788"/>
      <c r="PFG8" s="788"/>
      <c r="PFH8" s="787"/>
      <c r="PFI8" s="788"/>
      <c r="PFJ8" s="788"/>
      <c r="PFK8" s="788"/>
      <c r="PFL8" s="787"/>
      <c r="PFM8" s="788"/>
      <c r="PFN8" s="788"/>
      <c r="PFO8" s="788"/>
      <c r="PFP8" s="787"/>
      <c r="PFQ8" s="788"/>
      <c r="PFR8" s="788"/>
      <c r="PFS8" s="788"/>
      <c r="PFT8" s="787"/>
      <c r="PFU8" s="788"/>
      <c r="PFV8" s="788"/>
      <c r="PFW8" s="788"/>
      <c r="PFX8" s="787"/>
      <c r="PFY8" s="788"/>
      <c r="PFZ8" s="788"/>
      <c r="PGA8" s="788"/>
      <c r="PGB8" s="787"/>
      <c r="PGC8" s="788"/>
      <c r="PGD8" s="788"/>
      <c r="PGE8" s="788"/>
      <c r="PGF8" s="787"/>
      <c r="PGG8" s="788"/>
      <c r="PGH8" s="788"/>
      <c r="PGI8" s="788"/>
      <c r="PGJ8" s="787"/>
      <c r="PGK8" s="788"/>
      <c r="PGL8" s="788"/>
      <c r="PGM8" s="788"/>
      <c r="PGN8" s="787"/>
      <c r="PGO8" s="788"/>
      <c r="PGP8" s="788"/>
      <c r="PGQ8" s="788"/>
      <c r="PGR8" s="787"/>
      <c r="PGS8" s="788"/>
      <c r="PGT8" s="788"/>
      <c r="PGU8" s="788"/>
      <c r="PGV8" s="787"/>
      <c r="PGW8" s="788"/>
      <c r="PGX8" s="788"/>
      <c r="PGY8" s="788"/>
      <c r="PGZ8" s="787"/>
      <c r="PHA8" s="788"/>
      <c r="PHB8" s="788"/>
      <c r="PHC8" s="788"/>
      <c r="PHD8" s="787"/>
      <c r="PHE8" s="788"/>
      <c r="PHF8" s="788"/>
      <c r="PHG8" s="788"/>
      <c r="PHH8" s="787"/>
      <c r="PHI8" s="788"/>
      <c r="PHJ8" s="788"/>
      <c r="PHK8" s="788"/>
      <c r="PHL8" s="787"/>
      <c r="PHM8" s="788"/>
      <c r="PHN8" s="788"/>
      <c r="PHO8" s="788"/>
      <c r="PHP8" s="787"/>
      <c r="PHQ8" s="788"/>
      <c r="PHR8" s="788"/>
      <c r="PHS8" s="788"/>
      <c r="PHT8" s="787"/>
      <c r="PHU8" s="788"/>
      <c r="PHV8" s="788"/>
      <c r="PHW8" s="788"/>
      <c r="PHX8" s="787"/>
      <c r="PHY8" s="788"/>
      <c r="PHZ8" s="788"/>
      <c r="PIA8" s="788"/>
      <c r="PIB8" s="787"/>
      <c r="PIC8" s="788"/>
      <c r="PID8" s="788"/>
      <c r="PIE8" s="788"/>
      <c r="PIF8" s="787"/>
      <c r="PIG8" s="788"/>
      <c r="PIH8" s="788"/>
      <c r="PII8" s="788"/>
      <c r="PIJ8" s="787"/>
      <c r="PIK8" s="788"/>
      <c r="PIL8" s="788"/>
      <c r="PIM8" s="788"/>
      <c r="PIN8" s="787"/>
      <c r="PIO8" s="788"/>
      <c r="PIP8" s="788"/>
      <c r="PIQ8" s="788"/>
      <c r="PIR8" s="787"/>
      <c r="PIS8" s="788"/>
      <c r="PIT8" s="788"/>
      <c r="PIU8" s="788"/>
      <c r="PIV8" s="787"/>
      <c r="PIW8" s="788"/>
      <c r="PIX8" s="788"/>
      <c r="PIY8" s="788"/>
      <c r="PIZ8" s="787"/>
      <c r="PJA8" s="788"/>
      <c r="PJB8" s="788"/>
      <c r="PJC8" s="788"/>
      <c r="PJD8" s="787"/>
      <c r="PJE8" s="788"/>
      <c r="PJF8" s="788"/>
      <c r="PJG8" s="788"/>
      <c r="PJH8" s="787"/>
      <c r="PJI8" s="788"/>
      <c r="PJJ8" s="788"/>
      <c r="PJK8" s="788"/>
      <c r="PJL8" s="787"/>
      <c r="PJM8" s="788"/>
      <c r="PJN8" s="788"/>
      <c r="PJO8" s="788"/>
      <c r="PJP8" s="787"/>
      <c r="PJQ8" s="788"/>
      <c r="PJR8" s="788"/>
      <c r="PJS8" s="788"/>
      <c r="PJT8" s="787"/>
      <c r="PJU8" s="788"/>
      <c r="PJV8" s="788"/>
      <c r="PJW8" s="788"/>
      <c r="PJX8" s="787"/>
      <c r="PJY8" s="788"/>
      <c r="PJZ8" s="788"/>
      <c r="PKA8" s="788"/>
      <c r="PKB8" s="787"/>
      <c r="PKC8" s="788"/>
      <c r="PKD8" s="788"/>
      <c r="PKE8" s="788"/>
      <c r="PKF8" s="787"/>
      <c r="PKG8" s="788"/>
      <c r="PKH8" s="788"/>
      <c r="PKI8" s="788"/>
      <c r="PKJ8" s="787"/>
      <c r="PKK8" s="788"/>
      <c r="PKL8" s="788"/>
      <c r="PKM8" s="788"/>
      <c r="PKN8" s="787"/>
      <c r="PKO8" s="788"/>
      <c r="PKP8" s="788"/>
      <c r="PKQ8" s="788"/>
      <c r="PKR8" s="787"/>
      <c r="PKS8" s="788"/>
      <c r="PKT8" s="788"/>
      <c r="PKU8" s="788"/>
      <c r="PKV8" s="787"/>
      <c r="PKW8" s="788"/>
      <c r="PKX8" s="788"/>
      <c r="PKY8" s="788"/>
      <c r="PKZ8" s="787"/>
      <c r="PLA8" s="788"/>
      <c r="PLB8" s="788"/>
      <c r="PLC8" s="788"/>
      <c r="PLD8" s="787"/>
      <c r="PLE8" s="788"/>
      <c r="PLF8" s="788"/>
      <c r="PLG8" s="788"/>
      <c r="PLH8" s="787"/>
      <c r="PLI8" s="788"/>
      <c r="PLJ8" s="788"/>
      <c r="PLK8" s="788"/>
      <c r="PLL8" s="787"/>
      <c r="PLM8" s="788"/>
      <c r="PLN8" s="788"/>
      <c r="PLO8" s="788"/>
      <c r="PLP8" s="787"/>
      <c r="PLQ8" s="788"/>
      <c r="PLR8" s="788"/>
      <c r="PLS8" s="788"/>
      <c r="PLT8" s="787"/>
      <c r="PLU8" s="788"/>
      <c r="PLV8" s="788"/>
      <c r="PLW8" s="788"/>
      <c r="PLX8" s="787"/>
      <c r="PLY8" s="788"/>
      <c r="PLZ8" s="788"/>
      <c r="PMA8" s="788"/>
      <c r="PMB8" s="787"/>
      <c r="PMC8" s="788"/>
      <c r="PMD8" s="788"/>
      <c r="PME8" s="788"/>
      <c r="PMF8" s="787"/>
      <c r="PMG8" s="788"/>
      <c r="PMH8" s="788"/>
      <c r="PMI8" s="788"/>
      <c r="PMJ8" s="787"/>
      <c r="PMK8" s="788"/>
      <c r="PML8" s="788"/>
      <c r="PMM8" s="788"/>
      <c r="PMN8" s="787"/>
      <c r="PMO8" s="788"/>
      <c r="PMP8" s="788"/>
      <c r="PMQ8" s="788"/>
      <c r="PMR8" s="787"/>
      <c r="PMS8" s="788"/>
      <c r="PMT8" s="788"/>
      <c r="PMU8" s="788"/>
      <c r="PMV8" s="787"/>
      <c r="PMW8" s="788"/>
      <c r="PMX8" s="788"/>
      <c r="PMY8" s="788"/>
      <c r="PMZ8" s="787"/>
      <c r="PNA8" s="788"/>
      <c r="PNB8" s="788"/>
      <c r="PNC8" s="788"/>
      <c r="PND8" s="787"/>
      <c r="PNE8" s="788"/>
      <c r="PNF8" s="788"/>
      <c r="PNG8" s="788"/>
      <c r="PNH8" s="787"/>
      <c r="PNI8" s="788"/>
      <c r="PNJ8" s="788"/>
      <c r="PNK8" s="788"/>
      <c r="PNL8" s="787"/>
      <c r="PNM8" s="788"/>
      <c r="PNN8" s="788"/>
      <c r="PNO8" s="788"/>
      <c r="PNP8" s="787"/>
      <c r="PNQ8" s="788"/>
      <c r="PNR8" s="788"/>
      <c r="PNS8" s="788"/>
      <c r="PNT8" s="787"/>
      <c r="PNU8" s="788"/>
      <c r="PNV8" s="788"/>
      <c r="PNW8" s="788"/>
      <c r="PNX8" s="787"/>
      <c r="PNY8" s="788"/>
      <c r="PNZ8" s="788"/>
      <c r="POA8" s="788"/>
      <c r="POB8" s="787"/>
      <c r="POC8" s="788"/>
      <c r="POD8" s="788"/>
      <c r="POE8" s="788"/>
      <c r="POF8" s="787"/>
      <c r="POG8" s="788"/>
      <c r="POH8" s="788"/>
      <c r="POI8" s="788"/>
      <c r="POJ8" s="787"/>
      <c r="POK8" s="788"/>
      <c r="POL8" s="788"/>
      <c r="POM8" s="788"/>
      <c r="PON8" s="787"/>
      <c r="POO8" s="788"/>
      <c r="POP8" s="788"/>
      <c r="POQ8" s="788"/>
      <c r="POR8" s="787"/>
      <c r="POS8" s="788"/>
      <c r="POT8" s="788"/>
      <c r="POU8" s="788"/>
      <c r="POV8" s="787"/>
      <c r="POW8" s="788"/>
      <c r="POX8" s="788"/>
      <c r="POY8" s="788"/>
      <c r="POZ8" s="787"/>
      <c r="PPA8" s="788"/>
      <c r="PPB8" s="788"/>
      <c r="PPC8" s="788"/>
      <c r="PPD8" s="787"/>
      <c r="PPE8" s="788"/>
      <c r="PPF8" s="788"/>
      <c r="PPG8" s="788"/>
      <c r="PPH8" s="787"/>
      <c r="PPI8" s="788"/>
      <c r="PPJ8" s="788"/>
      <c r="PPK8" s="788"/>
      <c r="PPL8" s="787"/>
      <c r="PPM8" s="788"/>
      <c r="PPN8" s="788"/>
      <c r="PPO8" s="788"/>
      <c r="PPP8" s="787"/>
      <c r="PPQ8" s="788"/>
      <c r="PPR8" s="788"/>
      <c r="PPS8" s="788"/>
      <c r="PPT8" s="787"/>
      <c r="PPU8" s="788"/>
      <c r="PPV8" s="788"/>
      <c r="PPW8" s="788"/>
      <c r="PPX8" s="787"/>
      <c r="PPY8" s="788"/>
      <c r="PPZ8" s="788"/>
      <c r="PQA8" s="788"/>
      <c r="PQB8" s="787"/>
      <c r="PQC8" s="788"/>
      <c r="PQD8" s="788"/>
      <c r="PQE8" s="788"/>
      <c r="PQF8" s="787"/>
      <c r="PQG8" s="788"/>
      <c r="PQH8" s="788"/>
      <c r="PQI8" s="788"/>
      <c r="PQJ8" s="787"/>
      <c r="PQK8" s="788"/>
      <c r="PQL8" s="788"/>
      <c r="PQM8" s="788"/>
      <c r="PQN8" s="787"/>
      <c r="PQO8" s="788"/>
      <c r="PQP8" s="788"/>
      <c r="PQQ8" s="788"/>
      <c r="PQR8" s="787"/>
      <c r="PQS8" s="788"/>
      <c r="PQT8" s="788"/>
      <c r="PQU8" s="788"/>
      <c r="PQV8" s="787"/>
      <c r="PQW8" s="788"/>
      <c r="PQX8" s="788"/>
      <c r="PQY8" s="788"/>
      <c r="PQZ8" s="787"/>
      <c r="PRA8" s="788"/>
      <c r="PRB8" s="788"/>
      <c r="PRC8" s="788"/>
      <c r="PRD8" s="787"/>
      <c r="PRE8" s="788"/>
      <c r="PRF8" s="788"/>
      <c r="PRG8" s="788"/>
      <c r="PRH8" s="787"/>
      <c r="PRI8" s="788"/>
      <c r="PRJ8" s="788"/>
      <c r="PRK8" s="788"/>
      <c r="PRL8" s="787"/>
      <c r="PRM8" s="788"/>
      <c r="PRN8" s="788"/>
      <c r="PRO8" s="788"/>
      <c r="PRP8" s="787"/>
      <c r="PRQ8" s="788"/>
      <c r="PRR8" s="788"/>
      <c r="PRS8" s="788"/>
      <c r="PRT8" s="787"/>
      <c r="PRU8" s="788"/>
      <c r="PRV8" s="788"/>
      <c r="PRW8" s="788"/>
      <c r="PRX8" s="787"/>
      <c r="PRY8" s="788"/>
      <c r="PRZ8" s="788"/>
      <c r="PSA8" s="788"/>
      <c r="PSB8" s="787"/>
      <c r="PSC8" s="788"/>
      <c r="PSD8" s="788"/>
      <c r="PSE8" s="788"/>
      <c r="PSF8" s="787"/>
      <c r="PSG8" s="788"/>
      <c r="PSH8" s="788"/>
      <c r="PSI8" s="788"/>
      <c r="PSJ8" s="787"/>
      <c r="PSK8" s="788"/>
      <c r="PSL8" s="788"/>
      <c r="PSM8" s="788"/>
      <c r="PSN8" s="787"/>
      <c r="PSO8" s="788"/>
      <c r="PSP8" s="788"/>
      <c r="PSQ8" s="788"/>
      <c r="PSR8" s="787"/>
      <c r="PSS8" s="788"/>
      <c r="PST8" s="788"/>
      <c r="PSU8" s="788"/>
      <c r="PSV8" s="787"/>
      <c r="PSW8" s="788"/>
      <c r="PSX8" s="788"/>
      <c r="PSY8" s="788"/>
      <c r="PSZ8" s="787"/>
      <c r="PTA8" s="788"/>
      <c r="PTB8" s="788"/>
      <c r="PTC8" s="788"/>
      <c r="PTD8" s="787"/>
      <c r="PTE8" s="788"/>
      <c r="PTF8" s="788"/>
      <c r="PTG8" s="788"/>
      <c r="PTH8" s="787"/>
      <c r="PTI8" s="788"/>
      <c r="PTJ8" s="788"/>
      <c r="PTK8" s="788"/>
      <c r="PTL8" s="787"/>
      <c r="PTM8" s="788"/>
      <c r="PTN8" s="788"/>
      <c r="PTO8" s="788"/>
      <c r="PTP8" s="787"/>
      <c r="PTQ8" s="788"/>
      <c r="PTR8" s="788"/>
      <c r="PTS8" s="788"/>
      <c r="PTT8" s="787"/>
      <c r="PTU8" s="788"/>
      <c r="PTV8" s="788"/>
      <c r="PTW8" s="788"/>
      <c r="PTX8" s="787"/>
      <c r="PTY8" s="788"/>
      <c r="PTZ8" s="788"/>
      <c r="PUA8" s="788"/>
      <c r="PUB8" s="787"/>
      <c r="PUC8" s="788"/>
      <c r="PUD8" s="788"/>
      <c r="PUE8" s="788"/>
      <c r="PUF8" s="787"/>
      <c r="PUG8" s="788"/>
      <c r="PUH8" s="788"/>
      <c r="PUI8" s="788"/>
      <c r="PUJ8" s="787"/>
      <c r="PUK8" s="788"/>
      <c r="PUL8" s="788"/>
      <c r="PUM8" s="788"/>
      <c r="PUN8" s="787"/>
      <c r="PUO8" s="788"/>
      <c r="PUP8" s="788"/>
      <c r="PUQ8" s="788"/>
      <c r="PUR8" s="787"/>
      <c r="PUS8" s="788"/>
      <c r="PUT8" s="788"/>
      <c r="PUU8" s="788"/>
      <c r="PUV8" s="787"/>
      <c r="PUW8" s="788"/>
      <c r="PUX8" s="788"/>
      <c r="PUY8" s="788"/>
      <c r="PUZ8" s="787"/>
      <c r="PVA8" s="788"/>
      <c r="PVB8" s="788"/>
      <c r="PVC8" s="788"/>
      <c r="PVD8" s="787"/>
      <c r="PVE8" s="788"/>
      <c r="PVF8" s="788"/>
      <c r="PVG8" s="788"/>
      <c r="PVH8" s="787"/>
      <c r="PVI8" s="788"/>
      <c r="PVJ8" s="788"/>
      <c r="PVK8" s="788"/>
      <c r="PVL8" s="787"/>
      <c r="PVM8" s="788"/>
      <c r="PVN8" s="788"/>
      <c r="PVO8" s="788"/>
      <c r="PVP8" s="787"/>
      <c r="PVQ8" s="788"/>
      <c r="PVR8" s="788"/>
      <c r="PVS8" s="788"/>
      <c r="PVT8" s="787"/>
      <c r="PVU8" s="788"/>
      <c r="PVV8" s="788"/>
      <c r="PVW8" s="788"/>
      <c r="PVX8" s="787"/>
      <c r="PVY8" s="788"/>
      <c r="PVZ8" s="788"/>
      <c r="PWA8" s="788"/>
      <c r="PWB8" s="787"/>
      <c r="PWC8" s="788"/>
      <c r="PWD8" s="788"/>
      <c r="PWE8" s="788"/>
      <c r="PWF8" s="787"/>
      <c r="PWG8" s="788"/>
      <c r="PWH8" s="788"/>
      <c r="PWI8" s="788"/>
      <c r="PWJ8" s="787"/>
      <c r="PWK8" s="788"/>
      <c r="PWL8" s="788"/>
      <c r="PWM8" s="788"/>
      <c r="PWN8" s="787"/>
      <c r="PWO8" s="788"/>
      <c r="PWP8" s="788"/>
      <c r="PWQ8" s="788"/>
      <c r="PWR8" s="787"/>
      <c r="PWS8" s="788"/>
      <c r="PWT8" s="788"/>
      <c r="PWU8" s="788"/>
      <c r="PWV8" s="787"/>
      <c r="PWW8" s="788"/>
      <c r="PWX8" s="788"/>
      <c r="PWY8" s="788"/>
      <c r="PWZ8" s="787"/>
      <c r="PXA8" s="788"/>
      <c r="PXB8" s="788"/>
      <c r="PXC8" s="788"/>
      <c r="PXD8" s="787"/>
      <c r="PXE8" s="788"/>
      <c r="PXF8" s="788"/>
      <c r="PXG8" s="788"/>
      <c r="PXH8" s="787"/>
      <c r="PXI8" s="788"/>
      <c r="PXJ8" s="788"/>
      <c r="PXK8" s="788"/>
      <c r="PXL8" s="787"/>
      <c r="PXM8" s="788"/>
      <c r="PXN8" s="788"/>
      <c r="PXO8" s="788"/>
      <c r="PXP8" s="787"/>
      <c r="PXQ8" s="788"/>
      <c r="PXR8" s="788"/>
      <c r="PXS8" s="788"/>
      <c r="PXT8" s="787"/>
      <c r="PXU8" s="788"/>
      <c r="PXV8" s="788"/>
      <c r="PXW8" s="788"/>
      <c r="PXX8" s="787"/>
      <c r="PXY8" s="788"/>
      <c r="PXZ8" s="788"/>
      <c r="PYA8" s="788"/>
      <c r="PYB8" s="787"/>
      <c r="PYC8" s="788"/>
      <c r="PYD8" s="788"/>
      <c r="PYE8" s="788"/>
      <c r="PYF8" s="787"/>
      <c r="PYG8" s="788"/>
      <c r="PYH8" s="788"/>
      <c r="PYI8" s="788"/>
      <c r="PYJ8" s="787"/>
      <c r="PYK8" s="788"/>
      <c r="PYL8" s="788"/>
      <c r="PYM8" s="788"/>
      <c r="PYN8" s="787"/>
      <c r="PYO8" s="788"/>
      <c r="PYP8" s="788"/>
      <c r="PYQ8" s="788"/>
      <c r="PYR8" s="787"/>
      <c r="PYS8" s="788"/>
      <c r="PYT8" s="788"/>
      <c r="PYU8" s="788"/>
      <c r="PYV8" s="787"/>
      <c r="PYW8" s="788"/>
      <c r="PYX8" s="788"/>
      <c r="PYY8" s="788"/>
      <c r="PYZ8" s="787"/>
      <c r="PZA8" s="788"/>
      <c r="PZB8" s="788"/>
      <c r="PZC8" s="788"/>
      <c r="PZD8" s="787"/>
      <c r="PZE8" s="788"/>
      <c r="PZF8" s="788"/>
      <c r="PZG8" s="788"/>
      <c r="PZH8" s="787"/>
      <c r="PZI8" s="788"/>
      <c r="PZJ8" s="788"/>
      <c r="PZK8" s="788"/>
      <c r="PZL8" s="787"/>
      <c r="PZM8" s="788"/>
      <c r="PZN8" s="788"/>
      <c r="PZO8" s="788"/>
      <c r="PZP8" s="787"/>
      <c r="PZQ8" s="788"/>
      <c r="PZR8" s="788"/>
      <c r="PZS8" s="788"/>
      <c r="PZT8" s="787"/>
      <c r="PZU8" s="788"/>
      <c r="PZV8" s="788"/>
      <c r="PZW8" s="788"/>
      <c r="PZX8" s="787"/>
      <c r="PZY8" s="788"/>
      <c r="PZZ8" s="788"/>
      <c r="QAA8" s="788"/>
      <c r="QAB8" s="787"/>
      <c r="QAC8" s="788"/>
      <c r="QAD8" s="788"/>
      <c r="QAE8" s="788"/>
      <c r="QAF8" s="787"/>
      <c r="QAG8" s="788"/>
      <c r="QAH8" s="788"/>
      <c r="QAI8" s="788"/>
      <c r="QAJ8" s="787"/>
      <c r="QAK8" s="788"/>
      <c r="QAL8" s="788"/>
      <c r="QAM8" s="788"/>
      <c r="QAN8" s="787"/>
      <c r="QAO8" s="788"/>
      <c r="QAP8" s="788"/>
      <c r="QAQ8" s="788"/>
      <c r="QAR8" s="787"/>
      <c r="QAS8" s="788"/>
      <c r="QAT8" s="788"/>
      <c r="QAU8" s="788"/>
      <c r="QAV8" s="787"/>
      <c r="QAW8" s="788"/>
      <c r="QAX8" s="788"/>
      <c r="QAY8" s="788"/>
      <c r="QAZ8" s="787"/>
      <c r="QBA8" s="788"/>
      <c r="QBB8" s="788"/>
      <c r="QBC8" s="788"/>
      <c r="QBD8" s="787"/>
      <c r="QBE8" s="788"/>
      <c r="QBF8" s="788"/>
      <c r="QBG8" s="788"/>
      <c r="QBH8" s="787"/>
      <c r="QBI8" s="788"/>
      <c r="QBJ8" s="788"/>
      <c r="QBK8" s="788"/>
      <c r="QBL8" s="787"/>
      <c r="QBM8" s="788"/>
      <c r="QBN8" s="788"/>
      <c r="QBO8" s="788"/>
      <c r="QBP8" s="787"/>
      <c r="QBQ8" s="788"/>
      <c r="QBR8" s="788"/>
      <c r="QBS8" s="788"/>
      <c r="QBT8" s="787"/>
      <c r="QBU8" s="788"/>
      <c r="QBV8" s="788"/>
      <c r="QBW8" s="788"/>
      <c r="QBX8" s="787"/>
      <c r="QBY8" s="788"/>
      <c r="QBZ8" s="788"/>
      <c r="QCA8" s="788"/>
      <c r="QCB8" s="787"/>
      <c r="QCC8" s="788"/>
      <c r="QCD8" s="788"/>
      <c r="QCE8" s="788"/>
      <c r="QCF8" s="787"/>
      <c r="QCG8" s="788"/>
      <c r="QCH8" s="788"/>
      <c r="QCI8" s="788"/>
      <c r="QCJ8" s="787"/>
      <c r="QCK8" s="788"/>
      <c r="QCL8" s="788"/>
      <c r="QCM8" s="788"/>
      <c r="QCN8" s="787"/>
      <c r="QCO8" s="788"/>
      <c r="QCP8" s="788"/>
      <c r="QCQ8" s="788"/>
      <c r="QCR8" s="787"/>
      <c r="QCS8" s="788"/>
      <c r="QCT8" s="788"/>
      <c r="QCU8" s="788"/>
      <c r="QCV8" s="787"/>
      <c r="QCW8" s="788"/>
      <c r="QCX8" s="788"/>
      <c r="QCY8" s="788"/>
      <c r="QCZ8" s="787"/>
      <c r="QDA8" s="788"/>
      <c r="QDB8" s="788"/>
      <c r="QDC8" s="788"/>
      <c r="QDD8" s="787"/>
      <c r="QDE8" s="788"/>
      <c r="QDF8" s="788"/>
      <c r="QDG8" s="788"/>
      <c r="QDH8" s="787"/>
      <c r="QDI8" s="788"/>
      <c r="QDJ8" s="788"/>
      <c r="QDK8" s="788"/>
      <c r="QDL8" s="787"/>
      <c r="QDM8" s="788"/>
      <c r="QDN8" s="788"/>
      <c r="QDO8" s="788"/>
      <c r="QDP8" s="787"/>
      <c r="QDQ8" s="788"/>
      <c r="QDR8" s="788"/>
      <c r="QDS8" s="788"/>
      <c r="QDT8" s="787"/>
      <c r="QDU8" s="788"/>
      <c r="QDV8" s="788"/>
      <c r="QDW8" s="788"/>
      <c r="QDX8" s="787"/>
      <c r="QDY8" s="788"/>
      <c r="QDZ8" s="788"/>
      <c r="QEA8" s="788"/>
      <c r="QEB8" s="787"/>
      <c r="QEC8" s="788"/>
      <c r="QED8" s="788"/>
      <c r="QEE8" s="788"/>
      <c r="QEF8" s="787"/>
      <c r="QEG8" s="788"/>
      <c r="QEH8" s="788"/>
      <c r="QEI8" s="788"/>
      <c r="QEJ8" s="787"/>
      <c r="QEK8" s="788"/>
      <c r="QEL8" s="788"/>
      <c r="QEM8" s="788"/>
      <c r="QEN8" s="787"/>
      <c r="QEO8" s="788"/>
      <c r="QEP8" s="788"/>
      <c r="QEQ8" s="788"/>
      <c r="QER8" s="787"/>
      <c r="QES8" s="788"/>
      <c r="QET8" s="788"/>
      <c r="QEU8" s="788"/>
      <c r="QEV8" s="787"/>
      <c r="QEW8" s="788"/>
      <c r="QEX8" s="788"/>
      <c r="QEY8" s="788"/>
      <c r="QEZ8" s="787"/>
      <c r="QFA8" s="788"/>
      <c r="QFB8" s="788"/>
      <c r="QFC8" s="788"/>
      <c r="QFD8" s="787"/>
      <c r="QFE8" s="788"/>
      <c r="QFF8" s="788"/>
      <c r="QFG8" s="788"/>
      <c r="QFH8" s="787"/>
      <c r="QFI8" s="788"/>
      <c r="QFJ8" s="788"/>
      <c r="QFK8" s="788"/>
      <c r="QFL8" s="787"/>
      <c r="QFM8" s="788"/>
      <c r="QFN8" s="788"/>
      <c r="QFO8" s="788"/>
      <c r="QFP8" s="787"/>
      <c r="QFQ8" s="788"/>
      <c r="QFR8" s="788"/>
      <c r="QFS8" s="788"/>
      <c r="QFT8" s="787"/>
      <c r="QFU8" s="788"/>
      <c r="QFV8" s="788"/>
      <c r="QFW8" s="788"/>
      <c r="QFX8" s="787"/>
      <c r="QFY8" s="788"/>
      <c r="QFZ8" s="788"/>
      <c r="QGA8" s="788"/>
      <c r="QGB8" s="787"/>
      <c r="QGC8" s="788"/>
      <c r="QGD8" s="788"/>
      <c r="QGE8" s="788"/>
      <c r="QGF8" s="787"/>
      <c r="QGG8" s="788"/>
      <c r="QGH8" s="788"/>
      <c r="QGI8" s="788"/>
      <c r="QGJ8" s="787"/>
      <c r="QGK8" s="788"/>
      <c r="QGL8" s="788"/>
      <c r="QGM8" s="788"/>
      <c r="QGN8" s="787"/>
      <c r="QGO8" s="788"/>
      <c r="QGP8" s="788"/>
      <c r="QGQ8" s="788"/>
      <c r="QGR8" s="787"/>
      <c r="QGS8" s="788"/>
      <c r="QGT8" s="788"/>
      <c r="QGU8" s="788"/>
      <c r="QGV8" s="787"/>
      <c r="QGW8" s="788"/>
      <c r="QGX8" s="788"/>
      <c r="QGY8" s="788"/>
      <c r="QGZ8" s="787"/>
      <c r="QHA8" s="788"/>
      <c r="QHB8" s="788"/>
      <c r="QHC8" s="788"/>
      <c r="QHD8" s="787"/>
      <c r="QHE8" s="788"/>
      <c r="QHF8" s="788"/>
      <c r="QHG8" s="788"/>
      <c r="QHH8" s="787"/>
      <c r="QHI8" s="788"/>
      <c r="QHJ8" s="788"/>
      <c r="QHK8" s="788"/>
      <c r="QHL8" s="787"/>
      <c r="QHM8" s="788"/>
      <c r="QHN8" s="788"/>
      <c r="QHO8" s="788"/>
      <c r="QHP8" s="787"/>
      <c r="QHQ8" s="788"/>
      <c r="QHR8" s="788"/>
      <c r="QHS8" s="788"/>
      <c r="QHT8" s="787"/>
      <c r="QHU8" s="788"/>
      <c r="QHV8" s="788"/>
      <c r="QHW8" s="788"/>
      <c r="QHX8" s="787"/>
      <c r="QHY8" s="788"/>
      <c r="QHZ8" s="788"/>
      <c r="QIA8" s="788"/>
      <c r="QIB8" s="787"/>
      <c r="QIC8" s="788"/>
      <c r="QID8" s="788"/>
      <c r="QIE8" s="788"/>
      <c r="QIF8" s="787"/>
      <c r="QIG8" s="788"/>
      <c r="QIH8" s="788"/>
      <c r="QII8" s="788"/>
      <c r="QIJ8" s="787"/>
      <c r="QIK8" s="788"/>
      <c r="QIL8" s="788"/>
      <c r="QIM8" s="788"/>
      <c r="QIN8" s="787"/>
      <c r="QIO8" s="788"/>
      <c r="QIP8" s="788"/>
      <c r="QIQ8" s="788"/>
      <c r="QIR8" s="787"/>
      <c r="QIS8" s="788"/>
      <c r="QIT8" s="788"/>
      <c r="QIU8" s="788"/>
      <c r="QIV8" s="787"/>
      <c r="QIW8" s="788"/>
      <c r="QIX8" s="788"/>
      <c r="QIY8" s="788"/>
      <c r="QIZ8" s="787"/>
      <c r="QJA8" s="788"/>
      <c r="QJB8" s="788"/>
      <c r="QJC8" s="788"/>
      <c r="QJD8" s="787"/>
      <c r="QJE8" s="788"/>
      <c r="QJF8" s="788"/>
      <c r="QJG8" s="788"/>
      <c r="QJH8" s="787"/>
      <c r="QJI8" s="788"/>
      <c r="QJJ8" s="788"/>
      <c r="QJK8" s="788"/>
      <c r="QJL8" s="787"/>
      <c r="QJM8" s="788"/>
      <c r="QJN8" s="788"/>
      <c r="QJO8" s="788"/>
      <c r="QJP8" s="787"/>
      <c r="QJQ8" s="788"/>
      <c r="QJR8" s="788"/>
      <c r="QJS8" s="788"/>
      <c r="QJT8" s="787"/>
      <c r="QJU8" s="788"/>
      <c r="QJV8" s="788"/>
      <c r="QJW8" s="788"/>
      <c r="QJX8" s="787"/>
      <c r="QJY8" s="788"/>
      <c r="QJZ8" s="788"/>
      <c r="QKA8" s="788"/>
      <c r="QKB8" s="787"/>
      <c r="QKC8" s="788"/>
      <c r="QKD8" s="788"/>
      <c r="QKE8" s="788"/>
      <c r="QKF8" s="787"/>
      <c r="QKG8" s="788"/>
      <c r="QKH8" s="788"/>
      <c r="QKI8" s="788"/>
      <c r="QKJ8" s="787"/>
      <c r="QKK8" s="788"/>
      <c r="QKL8" s="788"/>
      <c r="QKM8" s="788"/>
      <c r="QKN8" s="787"/>
      <c r="QKO8" s="788"/>
      <c r="QKP8" s="788"/>
      <c r="QKQ8" s="788"/>
      <c r="QKR8" s="787"/>
      <c r="QKS8" s="788"/>
      <c r="QKT8" s="788"/>
      <c r="QKU8" s="788"/>
      <c r="QKV8" s="787"/>
      <c r="QKW8" s="788"/>
      <c r="QKX8" s="788"/>
      <c r="QKY8" s="788"/>
      <c r="QKZ8" s="787"/>
      <c r="QLA8" s="788"/>
      <c r="QLB8" s="788"/>
      <c r="QLC8" s="788"/>
      <c r="QLD8" s="787"/>
      <c r="QLE8" s="788"/>
      <c r="QLF8" s="788"/>
      <c r="QLG8" s="788"/>
      <c r="QLH8" s="787"/>
      <c r="QLI8" s="788"/>
      <c r="QLJ8" s="788"/>
      <c r="QLK8" s="788"/>
      <c r="QLL8" s="787"/>
      <c r="QLM8" s="788"/>
      <c r="QLN8" s="788"/>
      <c r="QLO8" s="788"/>
      <c r="QLP8" s="787"/>
      <c r="QLQ8" s="788"/>
      <c r="QLR8" s="788"/>
      <c r="QLS8" s="788"/>
      <c r="QLT8" s="787"/>
      <c r="QLU8" s="788"/>
      <c r="QLV8" s="788"/>
      <c r="QLW8" s="788"/>
      <c r="QLX8" s="787"/>
      <c r="QLY8" s="788"/>
      <c r="QLZ8" s="788"/>
      <c r="QMA8" s="788"/>
      <c r="QMB8" s="787"/>
      <c r="QMC8" s="788"/>
      <c r="QMD8" s="788"/>
      <c r="QME8" s="788"/>
      <c r="QMF8" s="787"/>
      <c r="QMG8" s="788"/>
      <c r="QMH8" s="788"/>
      <c r="QMI8" s="788"/>
      <c r="QMJ8" s="787"/>
      <c r="QMK8" s="788"/>
      <c r="QML8" s="788"/>
      <c r="QMM8" s="788"/>
      <c r="QMN8" s="787"/>
      <c r="QMO8" s="788"/>
      <c r="QMP8" s="788"/>
      <c r="QMQ8" s="788"/>
      <c r="QMR8" s="787"/>
      <c r="QMS8" s="788"/>
      <c r="QMT8" s="788"/>
      <c r="QMU8" s="788"/>
      <c r="QMV8" s="787"/>
      <c r="QMW8" s="788"/>
      <c r="QMX8" s="788"/>
      <c r="QMY8" s="788"/>
      <c r="QMZ8" s="787"/>
      <c r="QNA8" s="788"/>
      <c r="QNB8" s="788"/>
      <c r="QNC8" s="788"/>
      <c r="QND8" s="787"/>
      <c r="QNE8" s="788"/>
      <c r="QNF8" s="788"/>
      <c r="QNG8" s="788"/>
      <c r="QNH8" s="787"/>
      <c r="QNI8" s="788"/>
      <c r="QNJ8" s="788"/>
      <c r="QNK8" s="788"/>
      <c r="QNL8" s="787"/>
      <c r="QNM8" s="788"/>
      <c r="QNN8" s="788"/>
      <c r="QNO8" s="788"/>
      <c r="QNP8" s="787"/>
      <c r="QNQ8" s="788"/>
      <c r="QNR8" s="788"/>
      <c r="QNS8" s="788"/>
      <c r="QNT8" s="787"/>
      <c r="QNU8" s="788"/>
      <c r="QNV8" s="788"/>
      <c r="QNW8" s="788"/>
      <c r="QNX8" s="787"/>
      <c r="QNY8" s="788"/>
      <c r="QNZ8" s="788"/>
      <c r="QOA8" s="788"/>
      <c r="QOB8" s="787"/>
      <c r="QOC8" s="788"/>
      <c r="QOD8" s="788"/>
      <c r="QOE8" s="788"/>
      <c r="QOF8" s="787"/>
      <c r="QOG8" s="788"/>
      <c r="QOH8" s="788"/>
      <c r="QOI8" s="788"/>
      <c r="QOJ8" s="787"/>
      <c r="QOK8" s="788"/>
      <c r="QOL8" s="788"/>
      <c r="QOM8" s="788"/>
      <c r="QON8" s="787"/>
      <c r="QOO8" s="788"/>
      <c r="QOP8" s="788"/>
      <c r="QOQ8" s="788"/>
      <c r="QOR8" s="787"/>
      <c r="QOS8" s="788"/>
      <c r="QOT8" s="788"/>
      <c r="QOU8" s="788"/>
      <c r="QOV8" s="787"/>
      <c r="QOW8" s="788"/>
      <c r="QOX8" s="788"/>
      <c r="QOY8" s="788"/>
      <c r="QOZ8" s="787"/>
      <c r="QPA8" s="788"/>
      <c r="QPB8" s="788"/>
      <c r="QPC8" s="788"/>
      <c r="QPD8" s="787"/>
      <c r="QPE8" s="788"/>
      <c r="QPF8" s="788"/>
      <c r="QPG8" s="788"/>
      <c r="QPH8" s="787"/>
      <c r="QPI8" s="788"/>
      <c r="QPJ8" s="788"/>
      <c r="QPK8" s="788"/>
      <c r="QPL8" s="787"/>
      <c r="QPM8" s="788"/>
      <c r="QPN8" s="788"/>
      <c r="QPO8" s="788"/>
      <c r="QPP8" s="787"/>
      <c r="QPQ8" s="788"/>
      <c r="QPR8" s="788"/>
      <c r="QPS8" s="788"/>
      <c r="QPT8" s="787"/>
      <c r="QPU8" s="788"/>
      <c r="QPV8" s="788"/>
      <c r="QPW8" s="788"/>
      <c r="QPX8" s="787"/>
      <c r="QPY8" s="788"/>
      <c r="QPZ8" s="788"/>
      <c r="QQA8" s="788"/>
      <c r="QQB8" s="787"/>
      <c r="QQC8" s="788"/>
      <c r="QQD8" s="788"/>
      <c r="QQE8" s="788"/>
      <c r="QQF8" s="787"/>
      <c r="QQG8" s="788"/>
      <c r="QQH8" s="788"/>
      <c r="QQI8" s="788"/>
      <c r="QQJ8" s="787"/>
      <c r="QQK8" s="788"/>
      <c r="QQL8" s="788"/>
      <c r="QQM8" s="788"/>
      <c r="QQN8" s="787"/>
      <c r="QQO8" s="788"/>
      <c r="QQP8" s="788"/>
      <c r="QQQ8" s="788"/>
      <c r="QQR8" s="787"/>
      <c r="QQS8" s="788"/>
      <c r="QQT8" s="788"/>
      <c r="QQU8" s="788"/>
      <c r="QQV8" s="787"/>
      <c r="QQW8" s="788"/>
      <c r="QQX8" s="788"/>
      <c r="QQY8" s="788"/>
      <c r="QQZ8" s="787"/>
      <c r="QRA8" s="788"/>
      <c r="QRB8" s="788"/>
      <c r="QRC8" s="788"/>
      <c r="QRD8" s="787"/>
      <c r="QRE8" s="788"/>
      <c r="QRF8" s="788"/>
      <c r="QRG8" s="788"/>
      <c r="QRH8" s="787"/>
      <c r="QRI8" s="788"/>
      <c r="QRJ8" s="788"/>
      <c r="QRK8" s="788"/>
      <c r="QRL8" s="787"/>
      <c r="QRM8" s="788"/>
      <c r="QRN8" s="788"/>
      <c r="QRO8" s="788"/>
      <c r="QRP8" s="787"/>
      <c r="QRQ8" s="788"/>
      <c r="QRR8" s="788"/>
      <c r="QRS8" s="788"/>
      <c r="QRT8" s="787"/>
      <c r="QRU8" s="788"/>
      <c r="QRV8" s="788"/>
      <c r="QRW8" s="788"/>
      <c r="QRX8" s="787"/>
      <c r="QRY8" s="788"/>
      <c r="QRZ8" s="788"/>
      <c r="QSA8" s="788"/>
      <c r="QSB8" s="787"/>
      <c r="QSC8" s="788"/>
      <c r="QSD8" s="788"/>
      <c r="QSE8" s="788"/>
      <c r="QSF8" s="787"/>
      <c r="QSG8" s="788"/>
      <c r="QSH8" s="788"/>
      <c r="QSI8" s="788"/>
      <c r="QSJ8" s="787"/>
      <c r="QSK8" s="788"/>
      <c r="QSL8" s="788"/>
      <c r="QSM8" s="788"/>
      <c r="QSN8" s="787"/>
      <c r="QSO8" s="788"/>
      <c r="QSP8" s="788"/>
      <c r="QSQ8" s="788"/>
      <c r="QSR8" s="787"/>
      <c r="QSS8" s="788"/>
      <c r="QST8" s="788"/>
      <c r="QSU8" s="788"/>
      <c r="QSV8" s="787"/>
      <c r="QSW8" s="788"/>
      <c r="QSX8" s="788"/>
      <c r="QSY8" s="788"/>
      <c r="QSZ8" s="787"/>
      <c r="QTA8" s="788"/>
      <c r="QTB8" s="788"/>
      <c r="QTC8" s="788"/>
      <c r="QTD8" s="787"/>
      <c r="QTE8" s="788"/>
      <c r="QTF8" s="788"/>
      <c r="QTG8" s="788"/>
      <c r="QTH8" s="787"/>
      <c r="QTI8" s="788"/>
      <c r="QTJ8" s="788"/>
      <c r="QTK8" s="788"/>
      <c r="QTL8" s="787"/>
      <c r="QTM8" s="788"/>
      <c r="QTN8" s="788"/>
      <c r="QTO8" s="788"/>
      <c r="QTP8" s="787"/>
      <c r="QTQ8" s="788"/>
      <c r="QTR8" s="788"/>
      <c r="QTS8" s="788"/>
      <c r="QTT8" s="787"/>
      <c r="QTU8" s="788"/>
      <c r="QTV8" s="788"/>
      <c r="QTW8" s="788"/>
      <c r="QTX8" s="787"/>
      <c r="QTY8" s="788"/>
      <c r="QTZ8" s="788"/>
      <c r="QUA8" s="788"/>
      <c r="QUB8" s="787"/>
      <c r="QUC8" s="788"/>
      <c r="QUD8" s="788"/>
      <c r="QUE8" s="788"/>
      <c r="QUF8" s="787"/>
      <c r="QUG8" s="788"/>
      <c r="QUH8" s="788"/>
      <c r="QUI8" s="788"/>
      <c r="QUJ8" s="787"/>
      <c r="QUK8" s="788"/>
      <c r="QUL8" s="788"/>
      <c r="QUM8" s="788"/>
      <c r="QUN8" s="787"/>
      <c r="QUO8" s="788"/>
      <c r="QUP8" s="788"/>
      <c r="QUQ8" s="788"/>
      <c r="QUR8" s="787"/>
      <c r="QUS8" s="788"/>
      <c r="QUT8" s="788"/>
      <c r="QUU8" s="788"/>
      <c r="QUV8" s="787"/>
      <c r="QUW8" s="788"/>
      <c r="QUX8" s="788"/>
      <c r="QUY8" s="788"/>
      <c r="QUZ8" s="787"/>
      <c r="QVA8" s="788"/>
      <c r="QVB8" s="788"/>
      <c r="QVC8" s="788"/>
      <c r="QVD8" s="787"/>
      <c r="QVE8" s="788"/>
      <c r="QVF8" s="788"/>
      <c r="QVG8" s="788"/>
      <c r="QVH8" s="787"/>
      <c r="QVI8" s="788"/>
      <c r="QVJ8" s="788"/>
      <c r="QVK8" s="788"/>
      <c r="QVL8" s="787"/>
      <c r="QVM8" s="788"/>
      <c r="QVN8" s="788"/>
      <c r="QVO8" s="788"/>
      <c r="QVP8" s="787"/>
      <c r="QVQ8" s="788"/>
      <c r="QVR8" s="788"/>
      <c r="QVS8" s="788"/>
      <c r="QVT8" s="787"/>
      <c r="QVU8" s="788"/>
      <c r="QVV8" s="788"/>
      <c r="QVW8" s="788"/>
      <c r="QVX8" s="787"/>
      <c r="QVY8" s="788"/>
      <c r="QVZ8" s="788"/>
      <c r="QWA8" s="788"/>
      <c r="QWB8" s="787"/>
      <c r="QWC8" s="788"/>
      <c r="QWD8" s="788"/>
      <c r="QWE8" s="788"/>
      <c r="QWF8" s="787"/>
      <c r="QWG8" s="788"/>
      <c r="QWH8" s="788"/>
      <c r="QWI8" s="788"/>
      <c r="QWJ8" s="787"/>
      <c r="QWK8" s="788"/>
      <c r="QWL8" s="788"/>
      <c r="QWM8" s="788"/>
      <c r="QWN8" s="787"/>
      <c r="QWO8" s="788"/>
      <c r="QWP8" s="788"/>
      <c r="QWQ8" s="788"/>
      <c r="QWR8" s="787"/>
      <c r="QWS8" s="788"/>
      <c r="QWT8" s="788"/>
      <c r="QWU8" s="788"/>
      <c r="QWV8" s="787"/>
      <c r="QWW8" s="788"/>
      <c r="QWX8" s="788"/>
      <c r="QWY8" s="788"/>
      <c r="QWZ8" s="787"/>
      <c r="QXA8" s="788"/>
      <c r="QXB8" s="788"/>
      <c r="QXC8" s="788"/>
      <c r="QXD8" s="787"/>
      <c r="QXE8" s="788"/>
      <c r="QXF8" s="788"/>
      <c r="QXG8" s="788"/>
      <c r="QXH8" s="787"/>
      <c r="QXI8" s="788"/>
      <c r="QXJ8" s="788"/>
      <c r="QXK8" s="788"/>
      <c r="QXL8" s="787"/>
      <c r="QXM8" s="788"/>
      <c r="QXN8" s="788"/>
      <c r="QXO8" s="788"/>
      <c r="QXP8" s="787"/>
      <c r="QXQ8" s="788"/>
      <c r="QXR8" s="788"/>
      <c r="QXS8" s="788"/>
      <c r="QXT8" s="787"/>
      <c r="QXU8" s="788"/>
      <c r="QXV8" s="788"/>
      <c r="QXW8" s="788"/>
      <c r="QXX8" s="787"/>
      <c r="QXY8" s="788"/>
      <c r="QXZ8" s="788"/>
      <c r="QYA8" s="788"/>
      <c r="QYB8" s="787"/>
      <c r="QYC8" s="788"/>
      <c r="QYD8" s="788"/>
      <c r="QYE8" s="788"/>
      <c r="QYF8" s="787"/>
      <c r="QYG8" s="788"/>
      <c r="QYH8" s="788"/>
      <c r="QYI8" s="788"/>
      <c r="QYJ8" s="787"/>
      <c r="QYK8" s="788"/>
      <c r="QYL8" s="788"/>
      <c r="QYM8" s="788"/>
      <c r="QYN8" s="787"/>
      <c r="QYO8" s="788"/>
      <c r="QYP8" s="788"/>
      <c r="QYQ8" s="788"/>
      <c r="QYR8" s="787"/>
      <c r="QYS8" s="788"/>
      <c r="QYT8" s="788"/>
      <c r="QYU8" s="788"/>
      <c r="QYV8" s="787"/>
      <c r="QYW8" s="788"/>
      <c r="QYX8" s="788"/>
      <c r="QYY8" s="788"/>
      <c r="QYZ8" s="787"/>
      <c r="QZA8" s="788"/>
      <c r="QZB8" s="788"/>
      <c r="QZC8" s="788"/>
      <c r="QZD8" s="787"/>
      <c r="QZE8" s="788"/>
      <c r="QZF8" s="788"/>
      <c r="QZG8" s="788"/>
      <c r="QZH8" s="787"/>
      <c r="QZI8" s="788"/>
      <c r="QZJ8" s="788"/>
      <c r="QZK8" s="788"/>
      <c r="QZL8" s="787"/>
      <c r="QZM8" s="788"/>
      <c r="QZN8" s="788"/>
      <c r="QZO8" s="788"/>
      <c r="QZP8" s="787"/>
      <c r="QZQ8" s="788"/>
      <c r="QZR8" s="788"/>
      <c r="QZS8" s="788"/>
      <c r="QZT8" s="787"/>
      <c r="QZU8" s="788"/>
      <c r="QZV8" s="788"/>
      <c r="QZW8" s="788"/>
      <c r="QZX8" s="787"/>
      <c r="QZY8" s="788"/>
      <c r="QZZ8" s="788"/>
      <c r="RAA8" s="788"/>
      <c r="RAB8" s="787"/>
      <c r="RAC8" s="788"/>
      <c r="RAD8" s="788"/>
      <c r="RAE8" s="788"/>
      <c r="RAF8" s="787"/>
      <c r="RAG8" s="788"/>
      <c r="RAH8" s="788"/>
      <c r="RAI8" s="788"/>
      <c r="RAJ8" s="787"/>
      <c r="RAK8" s="788"/>
      <c r="RAL8" s="788"/>
      <c r="RAM8" s="788"/>
      <c r="RAN8" s="787"/>
      <c r="RAO8" s="788"/>
      <c r="RAP8" s="788"/>
      <c r="RAQ8" s="788"/>
      <c r="RAR8" s="787"/>
      <c r="RAS8" s="788"/>
      <c r="RAT8" s="788"/>
      <c r="RAU8" s="788"/>
      <c r="RAV8" s="787"/>
      <c r="RAW8" s="788"/>
      <c r="RAX8" s="788"/>
      <c r="RAY8" s="788"/>
      <c r="RAZ8" s="787"/>
      <c r="RBA8" s="788"/>
      <c r="RBB8" s="788"/>
      <c r="RBC8" s="788"/>
      <c r="RBD8" s="787"/>
      <c r="RBE8" s="788"/>
      <c r="RBF8" s="788"/>
      <c r="RBG8" s="788"/>
      <c r="RBH8" s="787"/>
      <c r="RBI8" s="788"/>
      <c r="RBJ8" s="788"/>
      <c r="RBK8" s="788"/>
      <c r="RBL8" s="787"/>
      <c r="RBM8" s="788"/>
      <c r="RBN8" s="788"/>
      <c r="RBO8" s="788"/>
      <c r="RBP8" s="787"/>
      <c r="RBQ8" s="788"/>
      <c r="RBR8" s="788"/>
      <c r="RBS8" s="788"/>
      <c r="RBT8" s="787"/>
      <c r="RBU8" s="788"/>
      <c r="RBV8" s="788"/>
      <c r="RBW8" s="788"/>
      <c r="RBX8" s="787"/>
      <c r="RBY8" s="788"/>
      <c r="RBZ8" s="788"/>
      <c r="RCA8" s="788"/>
      <c r="RCB8" s="787"/>
      <c r="RCC8" s="788"/>
      <c r="RCD8" s="788"/>
      <c r="RCE8" s="788"/>
      <c r="RCF8" s="787"/>
      <c r="RCG8" s="788"/>
      <c r="RCH8" s="788"/>
      <c r="RCI8" s="788"/>
      <c r="RCJ8" s="787"/>
      <c r="RCK8" s="788"/>
      <c r="RCL8" s="788"/>
      <c r="RCM8" s="788"/>
      <c r="RCN8" s="787"/>
      <c r="RCO8" s="788"/>
      <c r="RCP8" s="788"/>
      <c r="RCQ8" s="788"/>
      <c r="RCR8" s="787"/>
      <c r="RCS8" s="788"/>
      <c r="RCT8" s="788"/>
      <c r="RCU8" s="788"/>
      <c r="RCV8" s="787"/>
      <c r="RCW8" s="788"/>
      <c r="RCX8" s="788"/>
      <c r="RCY8" s="788"/>
      <c r="RCZ8" s="787"/>
      <c r="RDA8" s="788"/>
      <c r="RDB8" s="788"/>
      <c r="RDC8" s="788"/>
      <c r="RDD8" s="787"/>
      <c r="RDE8" s="788"/>
      <c r="RDF8" s="788"/>
      <c r="RDG8" s="788"/>
      <c r="RDH8" s="787"/>
      <c r="RDI8" s="788"/>
      <c r="RDJ8" s="788"/>
      <c r="RDK8" s="788"/>
      <c r="RDL8" s="787"/>
      <c r="RDM8" s="788"/>
      <c r="RDN8" s="788"/>
      <c r="RDO8" s="788"/>
      <c r="RDP8" s="787"/>
      <c r="RDQ8" s="788"/>
      <c r="RDR8" s="788"/>
      <c r="RDS8" s="788"/>
      <c r="RDT8" s="787"/>
      <c r="RDU8" s="788"/>
      <c r="RDV8" s="788"/>
      <c r="RDW8" s="788"/>
      <c r="RDX8" s="787"/>
      <c r="RDY8" s="788"/>
      <c r="RDZ8" s="788"/>
      <c r="REA8" s="788"/>
      <c r="REB8" s="787"/>
      <c r="REC8" s="788"/>
      <c r="RED8" s="788"/>
      <c r="REE8" s="788"/>
      <c r="REF8" s="787"/>
      <c r="REG8" s="788"/>
      <c r="REH8" s="788"/>
      <c r="REI8" s="788"/>
      <c r="REJ8" s="787"/>
      <c r="REK8" s="788"/>
      <c r="REL8" s="788"/>
      <c r="REM8" s="788"/>
      <c r="REN8" s="787"/>
      <c r="REO8" s="788"/>
      <c r="REP8" s="788"/>
      <c r="REQ8" s="788"/>
      <c r="RER8" s="787"/>
      <c r="RES8" s="788"/>
      <c r="RET8" s="788"/>
      <c r="REU8" s="788"/>
      <c r="REV8" s="787"/>
      <c r="REW8" s="788"/>
      <c r="REX8" s="788"/>
      <c r="REY8" s="788"/>
      <c r="REZ8" s="787"/>
      <c r="RFA8" s="788"/>
      <c r="RFB8" s="788"/>
      <c r="RFC8" s="788"/>
      <c r="RFD8" s="787"/>
      <c r="RFE8" s="788"/>
      <c r="RFF8" s="788"/>
      <c r="RFG8" s="788"/>
      <c r="RFH8" s="787"/>
      <c r="RFI8" s="788"/>
      <c r="RFJ8" s="788"/>
      <c r="RFK8" s="788"/>
      <c r="RFL8" s="787"/>
      <c r="RFM8" s="788"/>
      <c r="RFN8" s="788"/>
      <c r="RFO8" s="788"/>
      <c r="RFP8" s="787"/>
      <c r="RFQ8" s="788"/>
      <c r="RFR8" s="788"/>
      <c r="RFS8" s="788"/>
      <c r="RFT8" s="787"/>
      <c r="RFU8" s="788"/>
      <c r="RFV8" s="788"/>
      <c r="RFW8" s="788"/>
      <c r="RFX8" s="787"/>
      <c r="RFY8" s="788"/>
      <c r="RFZ8" s="788"/>
      <c r="RGA8" s="788"/>
      <c r="RGB8" s="787"/>
      <c r="RGC8" s="788"/>
      <c r="RGD8" s="788"/>
      <c r="RGE8" s="788"/>
      <c r="RGF8" s="787"/>
      <c r="RGG8" s="788"/>
      <c r="RGH8" s="788"/>
      <c r="RGI8" s="788"/>
      <c r="RGJ8" s="787"/>
      <c r="RGK8" s="788"/>
      <c r="RGL8" s="788"/>
      <c r="RGM8" s="788"/>
      <c r="RGN8" s="787"/>
      <c r="RGO8" s="788"/>
      <c r="RGP8" s="788"/>
      <c r="RGQ8" s="788"/>
      <c r="RGR8" s="787"/>
      <c r="RGS8" s="788"/>
      <c r="RGT8" s="788"/>
      <c r="RGU8" s="788"/>
      <c r="RGV8" s="787"/>
      <c r="RGW8" s="788"/>
      <c r="RGX8" s="788"/>
      <c r="RGY8" s="788"/>
      <c r="RGZ8" s="787"/>
      <c r="RHA8" s="788"/>
      <c r="RHB8" s="788"/>
      <c r="RHC8" s="788"/>
      <c r="RHD8" s="787"/>
      <c r="RHE8" s="788"/>
      <c r="RHF8" s="788"/>
      <c r="RHG8" s="788"/>
      <c r="RHH8" s="787"/>
      <c r="RHI8" s="788"/>
      <c r="RHJ8" s="788"/>
      <c r="RHK8" s="788"/>
      <c r="RHL8" s="787"/>
      <c r="RHM8" s="788"/>
      <c r="RHN8" s="788"/>
      <c r="RHO8" s="788"/>
      <c r="RHP8" s="787"/>
      <c r="RHQ8" s="788"/>
      <c r="RHR8" s="788"/>
      <c r="RHS8" s="788"/>
      <c r="RHT8" s="787"/>
      <c r="RHU8" s="788"/>
      <c r="RHV8" s="788"/>
      <c r="RHW8" s="788"/>
      <c r="RHX8" s="787"/>
      <c r="RHY8" s="788"/>
      <c r="RHZ8" s="788"/>
      <c r="RIA8" s="788"/>
      <c r="RIB8" s="787"/>
      <c r="RIC8" s="788"/>
      <c r="RID8" s="788"/>
      <c r="RIE8" s="788"/>
      <c r="RIF8" s="787"/>
      <c r="RIG8" s="788"/>
      <c r="RIH8" s="788"/>
      <c r="RII8" s="788"/>
      <c r="RIJ8" s="787"/>
      <c r="RIK8" s="788"/>
      <c r="RIL8" s="788"/>
      <c r="RIM8" s="788"/>
      <c r="RIN8" s="787"/>
      <c r="RIO8" s="788"/>
      <c r="RIP8" s="788"/>
      <c r="RIQ8" s="788"/>
      <c r="RIR8" s="787"/>
      <c r="RIS8" s="788"/>
      <c r="RIT8" s="788"/>
      <c r="RIU8" s="788"/>
      <c r="RIV8" s="787"/>
      <c r="RIW8" s="788"/>
      <c r="RIX8" s="788"/>
      <c r="RIY8" s="788"/>
      <c r="RIZ8" s="787"/>
      <c r="RJA8" s="788"/>
      <c r="RJB8" s="788"/>
      <c r="RJC8" s="788"/>
      <c r="RJD8" s="787"/>
      <c r="RJE8" s="788"/>
      <c r="RJF8" s="788"/>
      <c r="RJG8" s="788"/>
      <c r="RJH8" s="787"/>
      <c r="RJI8" s="788"/>
      <c r="RJJ8" s="788"/>
      <c r="RJK8" s="788"/>
      <c r="RJL8" s="787"/>
      <c r="RJM8" s="788"/>
      <c r="RJN8" s="788"/>
      <c r="RJO8" s="788"/>
      <c r="RJP8" s="787"/>
      <c r="RJQ8" s="788"/>
      <c r="RJR8" s="788"/>
      <c r="RJS8" s="788"/>
      <c r="RJT8" s="787"/>
      <c r="RJU8" s="788"/>
      <c r="RJV8" s="788"/>
      <c r="RJW8" s="788"/>
      <c r="RJX8" s="787"/>
      <c r="RJY8" s="788"/>
      <c r="RJZ8" s="788"/>
      <c r="RKA8" s="788"/>
      <c r="RKB8" s="787"/>
      <c r="RKC8" s="788"/>
      <c r="RKD8" s="788"/>
      <c r="RKE8" s="788"/>
      <c r="RKF8" s="787"/>
      <c r="RKG8" s="788"/>
      <c r="RKH8" s="788"/>
      <c r="RKI8" s="788"/>
      <c r="RKJ8" s="787"/>
      <c r="RKK8" s="788"/>
      <c r="RKL8" s="788"/>
      <c r="RKM8" s="788"/>
      <c r="RKN8" s="787"/>
      <c r="RKO8" s="788"/>
      <c r="RKP8" s="788"/>
      <c r="RKQ8" s="788"/>
      <c r="RKR8" s="787"/>
      <c r="RKS8" s="788"/>
      <c r="RKT8" s="788"/>
      <c r="RKU8" s="788"/>
      <c r="RKV8" s="787"/>
      <c r="RKW8" s="788"/>
      <c r="RKX8" s="788"/>
      <c r="RKY8" s="788"/>
      <c r="RKZ8" s="787"/>
      <c r="RLA8" s="788"/>
      <c r="RLB8" s="788"/>
      <c r="RLC8" s="788"/>
      <c r="RLD8" s="787"/>
      <c r="RLE8" s="788"/>
      <c r="RLF8" s="788"/>
      <c r="RLG8" s="788"/>
      <c r="RLH8" s="787"/>
      <c r="RLI8" s="788"/>
      <c r="RLJ8" s="788"/>
      <c r="RLK8" s="788"/>
      <c r="RLL8" s="787"/>
      <c r="RLM8" s="788"/>
      <c r="RLN8" s="788"/>
      <c r="RLO8" s="788"/>
      <c r="RLP8" s="787"/>
      <c r="RLQ8" s="788"/>
      <c r="RLR8" s="788"/>
      <c r="RLS8" s="788"/>
      <c r="RLT8" s="787"/>
      <c r="RLU8" s="788"/>
      <c r="RLV8" s="788"/>
      <c r="RLW8" s="788"/>
      <c r="RLX8" s="787"/>
      <c r="RLY8" s="788"/>
      <c r="RLZ8" s="788"/>
      <c r="RMA8" s="788"/>
      <c r="RMB8" s="787"/>
      <c r="RMC8" s="788"/>
      <c r="RMD8" s="788"/>
      <c r="RME8" s="788"/>
      <c r="RMF8" s="787"/>
      <c r="RMG8" s="788"/>
      <c r="RMH8" s="788"/>
      <c r="RMI8" s="788"/>
      <c r="RMJ8" s="787"/>
      <c r="RMK8" s="788"/>
      <c r="RML8" s="788"/>
      <c r="RMM8" s="788"/>
      <c r="RMN8" s="787"/>
      <c r="RMO8" s="788"/>
      <c r="RMP8" s="788"/>
      <c r="RMQ8" s="788"/>
      <c r="RMR8" s="787"/>
      <c r="RMS8" s="788"/>
      <c r="RMT8" s="788"/>
      <c r="RMU8" s="788"/>
      <c r="RMV8" s="787"/>
      <c r="RMW8" s="788"/>
      <c r="RMX8" s="788"/>
      <c r="RMY8" s="788"/>
      <c r="RMZ8" s="787"/>
      <c r="RNA8" s="788"/>
      <c r="RNB8" s="788"/>
      <c r="RNC8" s="788"/>
      <c r="RND8" s="787"/>
      <c r="RNE8" s="788"/>
      <c r="RNF8" s="788"/>
      <c r="RNG8" s="788"/>
      <c r="RNH8" s="787"/>
      <c r="RNI8" s="788"/>
      <c r="RNJ8" s="788"/>
      <c r="RNK8" s="788"/>
      <c r="RNL8" s="787"/>
      <c r="RNM8" s="788"/>
      <c r="RNN8" s="788"/>
      <c r="RNO8" s="788"/>
      <c r="RNP8" s="787"/>
      <c r="RNQ8" s="788"/>
      <c r="RNR8" s="788"/>
      <c r="RNS8" s="788"/>
      <c r="RNT8" s="787"/>
      <c r="RNU8" s="788"/>
      <c r="RNV8" s="788"/>
      <c r="RNW8" s="788"/>
      <c r="RNX8" s="787"/>
      <c r="RNY8" s="788"/>
      <c r="RNZ8" s="788"/>
      <c r="ROA8" s="788"/>
      <c r="ROB8" s="787"/>
      <c r="ROC8" s="788"/>
      <c r="ROD8" s="788"/>
      <c r="ROE8" s="788"/>
      <c r="ROF8" s="787"/>
      <c r="ROG8" s="788"/>
      <c r="ROH8" s="788"/>
      <c r="ROI8" s="788"/>
      <c r="ROJ8" s="787"/>
      <c r="ROK8" s="788"/>
      <c r="ROL8" s="788"/>
      <c r="ROM8" s="788"/>
      <c r="RON8" s="787"/>
      <c r="ROO8" s="788"/>
      <c r="ROP8" s="788"/>
      <c r="ROQ8" s="788"/>
      <c r="ROR8" s="787"/>
      <c r="ROS8" s="788"/>
      <c r="ROT8" s="788"/>
      <c r="ROU8" s="788"/>
      <c r="ROV8" s="787"/>
      <c r="ROW8" s="788"/>
      <c r="ROX8" s="788"/>
      <c r="ROY8" s="788"/>
      <c r="ROZ8" s="787"/>
      <c r="RPA8" s="788"/>
      <c r="RPB8" s="788"/>
      <c r="RPC8" s="788"/>
      <c r="RPD8" s="787"/>
      <c r="RPE8" s="788"/>
      <c r="RPF8" s="788"/>
      <c r="RPG8" s="788"/>
      <c r="RPH8" s="787"/>
      <c r="RPI8" s="788"/>
      <c r="RPJ8" s="788"/>
      <c r="RPK8" s="788"/>
      <c r="RPL8" s="787"/>
      <c r="RPM8" s="788"/>
      <c r="RPN8" s="788"/>
      <c r="RPO8" s="788"/>
      <c r="RPP8" s="787"/>
      <c r="RPQ8" s="788"/>
      <c r="RPR8" s="788"/>
      <c r="RPS8" s="788"/>
      <c r="RPT8" s="787"/>
      <c r="RPU8" s="788"/>
      <c r="RPV8" s="788"/>
      <c r="RPW8" s="788"/>
      <c r="RPX8" s="787"/>
      <c r="RPY8" s="788"/>
      <c r="RPZ8" s="788"/>
      <c r="RQA8" s="788"/>
      <c r="RQB8" s="787"/>
      <c r="RQC8" s="788"/>
      <c r="RQD8" s="788"/>
      <c r="RQE8" s="788"/>
      <c r="RQF8" s="787"/>
      <c r="RQG8" s="788"/>
      <c r="RQH8" s="788"/>
      <c r="RQI8" s="788"/>
      <c r="RQJ8" s="787"/>
      <c r="RQK8" s="788"/>
      <c r="RQL8" s="788"/>
      <c r="RQM8" s="788"/>
      <c r="RQN8" s="787"/>
      <c r="RQO8" s="788"/>
      <c r="RQP8" s="788"/>
      <c r="RQQ8" s="788"/>
      <c r="RQR8" s="787"/>
      <c r="RQS8" s="788"/>
      <c r="RQT8" s="788"/>
      <c r="RQU8" s="788"/>
      <c r="RQV8" s="787"/>
      <c r="RQW8" s="788"/>
      <c r="RQX8" s="788"/>
      <c r="RQY8" s="788"/>
      <c r="RQZ8" s="787"/>
      <c r="RRA8" s="788"/>
      <c r="RRB8" s="788"/>
      <c r="RRC8" s="788"/>
      <c r="RRD8" s="787"/>
      <c r="RRE8" s="788"/>
      <c r="RRF8" s="788"/>
      <c r="RRG8" s="788"/>
      <c r="RRH8" s="787"/>
      <c r="RRI8" s="788"/>
      <c r="RRJ8" s="788"/>
      <c r="RRK8" s="788"/>
      <c r="RRL8" s="787"/>
      <c r="RRM8" s="788"/>
      <c r="RRN8" s="788"/>
      <c r="RRO8" s="788"/>
      <c r="RRP8" s="787"/>
      <c r="RRQ8" s="788"/>
      <c r="RRR8" s="788"/>
      <c r="RRS8" s="788"/>
      <c r="RRT8" s="787"/>
      <c r="RRU8" s="788"/>
      <c r="RRV8" s="788"/>
      <c r="RRW8" s="788"/>
      <c r="RRX8" s="787"/>
      <c r="RRY8" s="788"/>
      <c r="RRZ8" s="788"/>
      <c r="RSA8" s="788"/>
      <c r="RSB8" s="787"/>
      <c r="RSC8" s="788"/>
      <c r="RSD8" s="788"/>
      <c r="RSE8" s="788"/>
      <c r="RSF8" s="787"/>
      <c r="RSG8" s="788"/>
      <c r="RSH8" s="788"/>
      <c r="RSI8" s="788"/>
      <c r="RSJ8" s="787"/>
      <c r="RSK8" s="788"/>
      <c r="RSL8" s="788"/>
      <c r="RSM8" s="788"/>
      <c r="RSN8" s="787"/>
      <c r="RSO8" s="788"/>
      <c r="RSP8" s="788"/>
      <c r="RSQ8" s="788"/>
      <c r="RSR8" s="787"/>
      <c r="RSS8" s="788"/>
      <c r="RST8" s="788"/>
      <c r="RSU8" s="788"/>
      <c r="RSV8" s="787"/>
      <c r="RSW8" s="788"/>
      <c r="RSX8" s="788"/>
      <c r="RSY8" s="788"/>
      <c r="RSZ8" s="787"/>
      <c r="RTA8" s="788"/>
      <c r="RTB8" s="788"/>
      <c r="RTC8" s="788"/>
      <c r="RTD8" s="787"/>
      <c r="RTE8" s="788"/>
      <c r="RTF8" s="788"/>
      <c r="RTG8" s="788"/>
      <c r="RTH8" s="787"/>
      <c r="RTI8" s="788"/>
      <c r="RTJ8" s="788"/>
      <c r="RTK8" s="788"/>
      <c r="RTL8" s="787"/>
      <c r="RTM8" s="788"/>
      <c r="RTN8" s="788"/>
      <c r="RTO8" s="788"/>
      <c r="RTP8" s="787"/>
      <c r="RTQ8" s="788"/>
      <c r="RTR8" s="788"/>
      <c r="RTS8" s="788"/>
      <c r="RTT8" s="787"/>
      <c r="RTU8" s="788"/>
      <c r="RTV8" s="788"/>
      <c r="RTW8" s="788"/>
      <c r="RTX8" s="787"/>
      <c r="RTY8" s="788"/>
      <c r="RTZ8" s="788"/>
      <c r="RUA8" s="788"/>
      <c r="RUB8" s="787"/>
      <c r="RUC8" s="788"/>
      <c r="RUD8" s="788"/>
      <c r="RUE8" s="788"/>
      <c r="RUF8" s="787"/>
      <c r="RUG8" s="788"/>
      <c r="RUH8" s="788"/>
      <c r="RUI8" s="788"/>
      <c r="RUJ8" s="787"/>
      <c r="RUK8" s="788"/>
      <c r="RUL8" s="788"/>
      <c r="RUM8" s="788"/>
      <c r="RUN8" s="787"/>
      <c r="RUO8" s="788"/>
      <c r="RUP8" s="788"/>
      <c r="RUQ8" s="788"/>
      <c r="RUR8" s="787"/>
      <c r="RUS8" s="788"/>
      <c r="RUT8" s="788"/>
      <c r="RUU8" s="788"/>
      <c r="RUV8" s="787"/>
      <c r="RUW8" s="788"/>
      <c r="RUX8" s="788"/>
      <c r="RUY8" s="788"/>
      <c r="RUZ8" s="787"/>
      <c r="RVA8" s="788"/>
      <c r="RVB8" s="788"/>
      <c r="RVC8" s="788"/>
      <c r="RVD8" s="787"/>
      <c r="RVE8" s="788"/>
      <c r="RVF8" s="788"/>
      <c r="RVG8" s="788"/>
      <c r="RVH8" s="787"/>
      <c r="RVI8" s="788"/>
      <c r="RVJ8" s="788"/>
      <c r="RVK8" s="788"/>
      <c r="RVL8" s="787"/>
      <c r="RVM8" s="788"/>
      <c r="RVN8" s="788"/>
      <c r="RVO8" s="788"/>
      <c r="RVP8" s="787"/>
      <c r="RVQ8" s="788"/>
      <c r="RVR8" s="788"/>
      <c r="RVS8" s="788"/>
      <c r="RVT8" s="787"/>
      <c r="RVU8" s="788"/>
      <c r="RVV8" s="788"/>
      <c r="RVW8" s="788"/>
      <c r="RVX8" s="787"/>
      <c r="RVY8" s="788"/>
      <c r="RVZ8" s="788"/>
      <c r="RWA8" s="788"/>
      <c r="RWB8" s="787"/>
      <c r="RWC8" s="788"/>
      <c r="RWD8" s="788"/>
      <c r="RWE8" s="788"/>
      <c r="RWF8" s="787"/>
      <c r="RWG8" s="788"/>
      <c r="RWH8" s="788"/>
      <c r="RWI8" s="788"/>
      <c r="RWJ8" s="787"/>
      <c r="RWK8" s="788"/>
      <c r="RWL8" s="788"/>
      <c r="RWM8" s="788"/>
      <c r="RWN8" s="787"/>
      <c r="RWO8" s="788"/>
      <c r="RWP8" s="788"/>
      <c r="RWQ8" s="788"/>
      <c r="RWR8" s="787"/>
      <c r="RWS8" s="788"/>
      <c r="RWT8" s="788"/>
      <c r="RWU8" s="788"/>
      <c r="RWV8" s="787"/>
      <c r="RWW8" s="788"/>
      <c r="RWX8" s="788"/>
      <c r="RWY8" s="788"/>
      <c r="RWZ8" s="787"/>
      <c r="RXA8" s="788"/>
      <c r="RXB8" s="788"/>
      <c r="RXC8" s="788"/>
      <c r="RXD8" s="787"/>
      <c r="RXE8" s="788"/>
      <c r="RXF8" s="788"/>
      <c r="RXG8" s="788"/>
      <c r="RXH8" s="787"/>
      <c r="RXI8" s="788"/>
      <c r="RXJ8" s="788"/>
      <c r="RXK8" s="788"/>
      <c r="RXL8" s="787"/>
      <c r="RXM8" s="788"/>
      <c r="RXN8" s="788"/>
      <c r="RXO8" s="788"/>
      <c r="RXP8" s="787"/>
      <c r="RXQ8" s="788"/>
      <c r="RXR8" s="788"/>
      <c r="RXS8" s="788"/>
      <c r="RXT8" s="787"/>
      <c r="RXU8" s="788"/>
      <c r="RXV8" s="788"/>
      <c r="RXW8" s="788"/>
      <c r="RXX8" s="787"/>
      <c r="RXY8" s="788"/>
      <c r="RXZ8" s="788"/>
      <c r="RYA8" s="788"/>
      <c r="RYB8" s="787"/>
      <c r="RYC8" s="788"/>
      <c r="RYD8" s="788"/>
      <c r="RYE8" s="788"/>
      <c r="RYF8" s="787"/>
      <c r="RYG8" s="788"/>
      <c r="RYH8" s="788"/>
      <c r="RYI8" s="788"/>
      <c r="RYJ8" s="787"/>
      <c r="RYK8" s="788"/>
      <c r="RYL8" s="788"/>
      <c r="RYM8" s="788"/>
      <c r="RYN8" s="787"/>
      <c r="RYO8" s="788"/>
      <c r="RYP8" s="788"/>
      <c r="RYQ8" s="788"/>
      <c r="RYR8" s="787"/>
      <c r="RYS8" s="788"/>
      <c r="RYT8" s="788"/>
      <c r="RYU8" s="788"/>
      <c r="RYV8" s="787"/>
      <c r="RYW8" s="788"/>
      <c r="RYX8" s="788"/>
      <c r="RYY8" s="788"/>
      <c r="RYZ8" s="787"/>
      <c r="RZA8" s="788"/>
      <c r="RZB8" s="788"/>
      <c r="RZC8" s="788"/>
      <c r="RZD8" s="787"/>
      <c r="RZE8" s="788"/>
      <c r="RZF8" s="788"/>
      <c r="RZG8" s="788"/>
      <c r="RZH8" s="787"/>
      <c r="RZI8" s="788"/>
      <c r="RZJ8" s="788"/>
      <c r="RZK8" s="788"/>
      <c r="RZL8" s="787"/>
      <c r="RZM8" s="788"/>
      <c r="RZN8" s="788"/>
      <c r="RZO8" s="788"/>
      <c r="RZP8" s="787"/>
      <c r="RZQ8" s="788"/>
      <c r="RZR8" s="788"/>
      <c r="RZS8" s="788"/>
      <c r="RZT8" s="787"/>
      <c r="RZU8" s="788"/>
      <c r="RZV8" s="788"/>
      <c r="RZW8" s="788"/>
      <c r="RZX8" s="787"/>
      <c r="RZY8" s="788"/>
      <c r="RZZ8" s="788"/>
      <c r="SAA8" s="788"/>
      <c r="SAB8" s="787"/>
      <c r="SAC8" s="788"/>
      <c r="SAD8" s="788"/>
      <c r="SAE8" s="788"/>
      <c r="SAF8" s="787"/>
      <c r="SAG8" s="788"/>
      <c r="SAH8" s="788"/>
      <c r="SAI8" s="788"/>
      <c r="SAJ8" s="787"/>
      <c r="SAK8" s="788"/>
      <c r="SAL8" s="788"/>
      <c r="SAM8" s="788"/>
      <c r="SAN8" s="787"/>
      <c r="SAO8" s="788"/>
      <c r="SAP8" s="788"/>
      <c r="SAQ8" s="788"/>
      <c r="SAR8" s="787"/>
      <c r="SAS8" s="788"/>
      <c r="SAT8" s="788"/>
      <c r="SAU8" s="788"/>
      <c r="SAV8" s="787"/>
      <c r="SAW8" s="788"/>
      <c r="SAX8" s="788"/>
      <c r="SAY8" s="788"/>
      <c r="SAZ8" s="787"/>
      <c r="SBA8" s="788"/>
      <c r="SBB8" s="788"/>
      <c r="SBC8" s="788"/>
      <c r="SBD8" s="787"/>
      <c r="SBE8" s="788"/>
      <c r="SBF8" s="788"/>
      <c r="SBG8" s="788"/>
      <c r="SBH8" s="787"/>
      <c r="SBI8" s="788"/>
      <c r="SBJ8" s="788"/>
      <c r="SBK8" s="788"/>
      <c r="SBL8" s="787"/>
      <c r="SBM8" s="788"/>
      <c r="SBN8" s="788"/>
      <c r="SBO8" s="788"/>
      <c r="SBP8" s="787"/>
      <c r="SBQ8" s="788"/>
      <c r="SBR8" s="788"/>
      <c r="SBS8" s="788"/>
      <c r="SBT8" s="787"/>
      <c r="SBU8" s="788"/>
      <c r="SBV8" s="788"/>
      <c r="SBW8" s="788"/>
      <c r="SBX8" s="787"/>
      <c r="SBY8" s="788"/>
      <c r="SBZ8" s="788"/>
      <c r="SCA8" s="788"/>
      <c r="SCB8" s="787"/>
      <c r="SCC8" s="788"/>
      <c r="SCD8" s="788"/>
      <c r="SCE8" s="788"/>
      <c r="SCF8" s="787"/>
      <c r="SCG8" s="788"/>
      <c r="SCH8" s="788"/>
      <c r="SCI8" s="788"/>
      <c r="SCJ8" s="787"/>
      <c r="SCK8" s="788"/>
      <c r="SCL8" s="788"/>
      <c r="SCM8" s="788"/>
      <c r="SCN8" s="787"/>
      <c r="SCO8" s="788"/>
      <c r="SCP8" s="788"/>
      <c r="SCQ8" s="788"/>
      <c r="SCR8" s="787"/>
      <c r="SCS8" s="788"/>
      <c r="SCT8" s="788"/>
      <c r="SCU8" s="788"/>
      <c r="SCV8" s="787"/>
      <c r="SCW8" s="788"/>
      <c r="SCX8" s="788"/>
      <c r="SCY8" s="788"/>
      <c r="SCZ8" s="787"/>
      <c r="SDA8" s="788"/>
      <c r="SDB8" s="788"/>
      <c r="SDC8" s="788"/>
      <c r="SDD8" s="787"/>
      <c r="SDE8" s="788"/>
      <c r="SDF8" s="788"/>
      <c r="SDG8" s="788"/>
      <c r="SDH8" s="787"/>
      <c r="SDI8" s="788"/>
      <c r="SDJ8" s="788"/>
      <c r="SDK8" s="788"/>
      <c r="SDL8" s="787"/>
      <c r="SDM8" s="788"/>
      <c r="SDN8" s="788"/>
      <c r="SDO8" s="788"/>
      <c r="SDP8" s="787"/>
      <c r="SDQ8" s="788"/>
      <c r="SDR8" s="788"/>
      <c r="SDS8" s="788"/>
      <c r="SDT8" s="787"/>
      <c r="SDU8" s="788"/>
      <c r="SDV8" s="788"/>
      <c r="SDW8" s="788"/>
      <c r="SDX8" s="787"/>
      <c r="SDY8" s="788"/>
      <c r="SDZ8" s="788"/>
      <c r="SEA8" s="788"/>
      <c r="SEB8" s="787"/>
      <c r="SEC8" s="788"/>
      <c r="SED8" s="788"/>
      <c r="SEE8" s="788"/>
      <c r="SEF8" s="787"/>
      <c r="SEG8" s="788"/>
      <c r="SEH8" s="788"/>
      <c r="SEI8" s="788"/>
      <c r="SEJ8" s="787"/>
      <c r="SEK8" s="788"/>
      <c r="SEL8" s="788"/>
      <c r="SEM8" s="788"/>
      <c r="SEN8" s="787"/>
      <c r="SEO8" s="788"/>
      <c r="SEP8" s="788"/>
      <c r="SEQ8" s="788"/>
      <c r="SER8" s="787"/>
      <c r="SES8" s="788"/>
      <c r="SET8" s="788"/>
      <c r="SEU8" s="788"/>
      <c r="SEV8" s="787"/>
      <c r="SEW8" s="788"/>
      <c r="SEX8" s="788"/>
      <c r="SEY8" s="788"/>
      <c r="SEZ8" s="787"/>
      <c r="SFA8" s="788"/>
      <c r="SFB8" s="788"/>
      <c r="SFC8" s="788"/>
      <c r="SFD8" s="787"/>
      <c r="SFE8" s="788"/>
      <c r="SFF8" s="788"/>
      <c r="SFG8" s="788"/>
      <c r="SFH8" s="787"/>
      <c r="SFI8" s="788"/>
      <c r="SFJ8" s="788"/>
      <c r="SFK8" s="788"/>
      <c r="SFL8" s="787"/>
      <c r="SFM8" s="788"/>
      <c r="SFN8" s="788"/>
      <c r="SFO8" s="788"/>
      <c r="SFP8" s="787"/>
      <c r="SFQ8" s="788"/>
      <c r="SFR8" s="788"/>
      <c r="SFS8" s="788"/>
      <c r="SFT8" s="787"/>
      <c r="SFU8" s="788"/>
      <c r="SFV8" s="788"/>
      <c r="SFW8" s="788"/>
      <c r="SFX8" s="787"/>
      <c r="SFY8" s="788"/>
      <c r="SFZ8" s="788"/>
      <c r="SGA8" s="788"/>
      <c r="SGB8" s="787"/>
      <c r="SGC8" s="788"/>
      <c r="SGD8" s="788"/>
      <c r="SGE8" s="788"/>
      <c r="SGF8" s="787"/>
      <c r="SGG8" s="788"/>
      <c r="SGH8" s="788"/>
      <c r="SGI8" s="788"/>
      <c r="SGJ8" s="787"/>
      <c r="SGK8" s="788"/>
      <c r="SGL8" s="788"/>
      <c r="SGM8" s="788"/>
      <c r="SGN8" s="787"/>
      <c r="SGO8" s="788"/>
      <c r="SGP8" s="788"/>
      <c r="SGQ8" s="788"/>
      <c r="SGR8" s="787"/>
      <c r="SGS8" s="788"/>
      <c r="SGT8" s="788"/>
      <c r="SGU8" s="788"/>
      <c r="SGV8" s="787"/>
      <c r="SGW8" s="788"/>
      <c r="SGX8" s="788"/>
      <c r="SGY8" s="788"/>
      <c r="SGZ8" s="787"/>
      <c r="SHA8" s="788"/>
      <c r="SHB8" s="788"/>
      <c r="SHC8" s="788"/>
      <c r="SHD8" s="787"/>
      <c r="SHE8" s="788"/>
      <c r="SHF8" s="788"/>
      <c r="SHG8" s="788"/>
      <c r="SHH8" s="787"/>
      <c r="SHI8" s="788"/>
      <c r="SHJ8" s="788"/>
      <c r="SHK8" s="788"/>
      <c r="SHL8" s="787"/>
      <c r="SHM8" s="788"/>
      <c r="SHN8" s="788"/>
      <c r="SHO8" s="788"/>
      <c r="SHP8" s="787"/>
      <c r="SHQ8" s="788"/>
      <c r="SHR8" s="788"/>
      <c r="SHS8" s="788"/>
      <c r="SHT8" s="787"/>
      <c r="SHU8" s="788"/>
      <c r="SHV8" s="788"/>
      <c r="SHW8" s="788"/>
      <c r="SHX8" s="787"/>
      <c r="SHY8" s="788"/>
      <c r="SHZ8" s="788"/>
      <c r="SIA8" s="788"/>
      <c r="SIB8" s="787"/>
      <c r="SIC8" s="788"/>
      <c r="SID8" s="788"/>
      <c r="SIE8" s="788"/>
      <c r="SIF8" s="787"/>
      <c r="SIG8" s="788"/>
      <c r="SIH8" s="788"/>
      <c r="SII8" s="788"/>
      <c r="SIJ8" s="787"/>
      <c r="SIK8" s="788"/>
      <c r="SIL8" s="788"/>
      <c r="SIM8" s="788"/>
      <c r="SIN8" s="787"/>
      <c r="SIO8" s="788"/>
      <c r="SIP8" s="788"/>
      <c r="SIQ8" s="788"/>
      <c r="SIR8" s="787"/>
      <c r="SIS8" s="788"/>
      <c r="SIT8" s="788"/>
      <c r="SIU8" s="788"/>
      <c r="SIV8" s="787"/>
      <c r="SIW8" s="788"/>
      <c r="SIX8" s="788"/>
      <c r="SIY8" s="788"/>
      <c r="SIZ8" s="787"/>
      <c r="SJA8" s="788"/>
      <c r="SJB8" s="788"/>
      <c r="SJC8" s="788"/>
      <c r="SJD8" s="787"/>
      <c r="SJE8" s="788"/>
      <c r="SJF8" s="788"/>
      <c r="SJG8" s="788"/>
      <c r="SJH8" s="787"/>
      <c r="SJI8" s="788"/>
      <c r="SJJ8" s="788"/>
      <c r="SJK8" s="788"/>
      <c r="SJL8" s="787"/>
      <c r="SJM8" s="788"/>
      <c r="SJN8" s="788"/>
      <c r="SJO8" s="788"/>
      <c r="SJP8" s="787"/>
      <c r="SJQ8" s="788"/>
      <c r="SJR8" s="788"/>
      <c r="SJS8" s="788"/>
      <c r="SJT8" s="787"/>
      <c r="SJU8" s="788"/>
      <c r="SJV8" s="788"/>
      <c r="SJW8" s="788"/>
      <c r="SJX8" s="787"/>
      <c r="SJY8" s="788"/>
      <c r="SJZ8" s="788"/>
      <c r="SKA8" s="788"/>
      <c r="SKB8" s="787"/>
      <c r="SKC8" s="788"/>
      <c r="SKD8" s="788"/>
      <c r="SKE8" s="788"/>
      <c r="SKF8" s="787"/>
      <c r="SKG8" s="788"/>
      <c r="SKH8" s="788"/>
      <c r="SKI8" s="788"/>
      <c r="SKJ8" s="787"/>
      <c r="SKK8" s="788"/>
      <c r="SKL8" s="788"/>
      <c r="SKM8" s="788"/>
      <c r="SKN8" s="787"/>
      <c r="SKO8" s="788"/>
      <c r="SKP8" s="788"/>
      <c r="SKQ8" s="788"/>
      <c r="SKR8" s="787"/>
      <c r="SKS8" s="788"/>
      <c r="SKT8" s="788"/>
      <c r="SKU8" s="788"/>
      <c r="SKV8" s="787"/>
      <c r="SKW8" s="788"/>
      <c r="SKX8" s="788"/>
      <c r="SKY8" s="788"/>
      <c r="SKZ8" s="787"/>
      <c r="SLA8" s="788"/>
      <c r="SLB8" s="788"/>
      <c r="SLC8" s="788"/>
      <c r="SLD8" s="787"/>
      <c r="SLE8" s="788"/>
      <c r="SLF8" s="788"/>
      <c r="SLG8" s="788"/>
      <c r="SLH8" s="787"/>
      <c r="SLI8" s="788"/>
      <c r="SLJ8" s="788"/>
      <c r="SLK8" s="788"/>
      <c r="SLL8" s="787"/>
      <c r="SLM8" s="788"/>
      <c r="SLN8" s="788"/>
      <c r="SLO8" s="788"/>
      <c r="SLP8" s="787"/>
      <c r="SLQ8" s="788"/>
      <c r="SLR8" s="788"/>
      <c r="SLS8" s="788"/>
      <c r="SLT8" s="787"/>
      <c r="SLU8" s="788"/>
      <c r="SLV8" s="788"/>
      <c r="SLW8" s="788"/>
      <c r="SLX8" s="787"/>
      <c r="SLY8" s="788"/>
      <c r="SLZ8" s="788"/>
      <c r="SMA8" s="788"/>
      <c r="SMB8" s="787"/>
      <c r="SMC8" s="788"/>
      <c r="SMD8" s="788"/>
      <c r="SME8" s="788"/>
      <c r="SMF8" s="787"/>
      <c r="SMG8" s="788"/>
      <c r="SMH8" s="788"/>
      <c r="SMI8" s="788"/>
      <c r="SMJ8" s="787"/>
      <c r="SMK8" s="788"/>
      <c r="SML8" s="788"/>
      <c r="SMM8" s="788"/>
      <c r="SMN8" s="787"/>
      <c r="SMO8" s="788"/>
      <c r="SMP8" s="788"/>
      <c r="SMQ8" s="788"/>
      <c r="SMR8" s="787"/>
      <c r="SMS8" s="788"/>
      <c r="SMT8" s="788"/>
      <c r="SMU8" s="788"/>
      <c r="SMV8" s="787"/>
      <c r="SMW8" s="788"/>
      <c r="SMX8" s="788"/>
      <c r="SMY8" s="788"/>
      <c r="SMZ8" s="787"/>
      <c r="SNA8" s="788"/>
      <c r="SNB8" s="788"/>
      <c r="SNC8" s="788"/>
      <c r="SND8" s="787"/>
      <c r="SNE8" s="788"/>
      <c r="SNF8" s="788"/>
      <c r="SNG8" s="788"/>
      <c r="SNH8" s="787"/>
      <c r="SNI8" s="788"/>
      <c r="SNJ8" s="788"/>
      <c r="SNK8" s="788"/>
      <c r="SNL8" s="787"/>
      <c r="SNM8" s="788"/>
      <c r="SNN8" s="788"/>
      <c r="SNO8" s="788"/>
      <c r="SNP8" s="787"/>
      <c r="SNQ8" s="788"/>
      <c r="SNR8" s="788"/>
      <c r="SNS8" s="788"/>
      <c r="SNT8" s="787"/>
      <c r="SNU8" s="788"/>
      <c r="SNV8" s="788"/>
      <c r="SNW8" s="788"/>
      <c r="SNX8" s="787"/>
      <c r="SNY8" s="788"/>
      <c r="SNZ8" s="788"/>
      <c r="SOA8" s="788"/>
      <c r="SOB8" s="787"/>
      <c r="SOC8" s="788"/>
      <c r="SOD8" s="788"/>
      <c r="SOE8" s="788"/>
      <c r="SOF8" s="787"/>
      <c r="SOG8" s="788"/>
      <c r="SOH8" s="788"/>
      <c r="SOI8" s="788"/>
      <c r="SOJ8" s="787"/>
      <c r="SOK8" s="788"/>
      <c r="SOL8" s="788"/>
      <c r="SOM8" s="788"/>
      <c r="SON8" s="787"/>
      <c r="SOO8" s="788"/>
      <c r="SOP8" s="788"/>
      <c r="SOQ8" s="788"/>
      <c r="SOR8" s="787"/>
      <c r="SOS8" s="788"/>
      <c r="SOT8" s="788"/>
      <c r="SOU8" s="788"/>
      <c r="SOV8" s="787"/>
      <c r="SOW8" s="788"/>
      <c r="SOX8" s="788"/>
      <c r="SOY8" s="788"/>
      <c r="SOZ8" s="787"/>
      <c r="SPA8" s="788"/>
      <c r="SPB8" s="788"/>
      <c r="SPC8" s="788"/>
      <c r="SPD8" s="787"/>
      <c r="SPE8" s="788"/>
      <c r="SPF8" s="788"/>
      <c r="SPG8" s="788"/>
      <c r="SPH8" s="787"/>
      <c r="SPI8" s="788"/>
      <c r="SPJ8" s="788"/>
      <c r="SPK8" s="788"/>
      <c r="SPL8" s="787"/>
      <c r="SPM8" s="788"/>
      <c r="SPN8" s="788"/>
      <c r="SPO8" s="788"/>
      <c r="SPP8" s="787"/>
      <c r="SPQ8" s="788"/>
      <c r="SPR8" s="788"/>
      <c r="SPS8" s="788"/>
      <c r="SPT8" s="787"/>
      <c r="SPU8" s="788"/>
      <c r="SPV8" s="788"/>
      <c r="SPW8" s="788"/>
      <c r="SPX8" s="787"/>
      <c r="SPY8" s="788"/>
      <c r="SPZ8" s="788"/>
      <c r="SQA8" s="788"/>
      <c r="SQB8" s="787"/>
      <c r="SQC8" s="788"/>
      <c r="SQD8" s="788"/>
      <c r="SQE8" s="788"/>
      <c r="SQF8" s="787"/>
      <c r="SQG8" s="788"/>
      <c r="SQH8" s="788"/>
      <c r="SQI8" s="788"/>
      <c r="SQJ8" s="787"/>
      <c r="SQK8" s="788"/>
      <c r="SQL8" s="788"/>
      <c r="SQM8" s="788"/>
      <c r="SQN8" s="787"/>
      <c r="SQO8" s="788"/>
      <c r="SQP8" s="788"/>
      <c r="SQQ8" s="788"/>
      <c r="SQR8" s="787"/>
      <c r="SQS8" s="788"/>
      <c r="SQT8" s="788"/>
      <c r="SQU8" s="788"/>
      <c r="SQV8" s="787"/>
      <c r="SQW8" s="788"/>
      <c r="SQX8" s="788"/>
      <c r="SQY8" s="788"/>
      <c r="SQZ8" s="787"/>
      <c r="SRA8" s="788"/>
      <c r="SRB8" s="788"/>
      <c r="SRC8" s="788"/>
      <c r="SRD8" s="787"/>
      <c r="SRE8" s="788"/>
      <c r="SRF8" s="788"/>
      <c r="SRG8" s="788"/>
      <c r="SRH8" s="787"/>
      <c r="SRI8" s="788"/>
      <c r="SRJ8" s="788"/>
      <c r="SRK8" s="788"/>
      <c r="SRL8" s="787"/>
      <c r="SRM8" s="788"/>
      <c r="SRN8" s="788"/>
      <c r="SRO8" s="788"/>
      <c r="SRP8" s="787"/>
      <c r="SRQ8" s="788"/>
      <c r="SRR8" s="788"/>
      <c r="SRS8" s="788"/>
      <c r="SRT8" s="787"/>
      <c r="SRU8" s="788"/>
      <c r="SRV8" s="788"/>
      <c r="SRW8" s="788"/>
      <c r="SRX8" s="787"/>
      <c r="SRY8" s="788"/>
      <c r="SRZ8" s="788"/>
      <c r="SSA8" s="788"/>
      <c r="SSB8" s="787"/>
      <c r="SSC8" s="788"/>
      <c r="SSD8" s="788"/>
      <c r="SSE8" s="788"/>
      <c r="SSF8" s="787"/>
      <c r="SSG8" s="788"/>
      <c r="SSH8" s="788"/>
      <c r="SSI8" s="788"/>
      <c r="SSJ8" s="787"/>
      <c r="SSK8" s="788"/>
      <c r="SSL8" s="788"/>
      <c r="SSM8" s="788"/>
      <c r="SSN8" s="787"/>
      <c r="SSO8" s="788"/>
      <c r="SSP8" s="788"/>
      <c r="SSQ8" s="788"/>
      <c r="SSR8" s="787"/>
      <c r="SSS8" s="788"/>
      <c r="SST8" s="788"/>
      <c r="SSU8" s="788"/>
      <c r="SSV8" s="787"/>
      <c r="SSW8" s="788"/>
      <c r="SSX8" s="788"/>
      <c r="SSY8" s="788"/>
      <c r="SSZ8" s="787"/>
      <c r="STA8" s="788"/>
      <c r="STB8" s="788"/>
      <c r="STC8" s="788"/>
      <c r="STD8" s="787"/>
      <c r="STE8" s="788"/>
      <c r="STF8" s="788"/>
      <c r="STG8" s="788"/>
      <c r="STH8" s="787"/>
      <c r="STI8" s="788"/>
      <c r="STJ8" s="788"/>
      <c r="STK8" s="788"/>
      <c r="STL8" s="787"/>
      <c r="STM8" s="788"/>
      <c r="STN8" s="788"/>
      <c r="STO8" s="788"/>
      <c r="STP8" s="787"/>
      <c r="STQ8" s="788"/>
      <c r="STR8" s="788"/>
      <c r="STS8" s="788"/>
      <c r="STT8" s="787"/>
      <c r="STU8" s="788"/>
      <c r="STV8" s="788"/>
      <c r="STW8" s="788"/>
      <c r="STX8" s="787"/>
      <c r="STY8" s="788"/>
      <c r="STZ8" s="788"/>
      <c r="SUA8" s="788"/>
      <c r="SUB8" s="787"/>
      <c r="SUC8" s="788"/>
      <c r="SUD8" s="788"/>
      <c r="SUE8" s="788"/>
      <c r="SUF8" s="787"/>
      <c r="SUG8" s="788"/>
      <c r="SUH8" s="788"/>
      <c r="SUI8" s="788"/>
      <c r="SUJ8" s="787"/>
      <c r="SUK8" s="788"/>
      <c r="SUL8" s="788"/>
      <c r="SUM8" s="788"/>
      <c r="SUN8" s="787"/>
      <c r="SUO8" s="788"/>
      <c r="SUP8" s="788"/>
      <c r="SUQ8" s="788"/>
      <c r="SUR8" s="787"/>
      <c r="SUS8" s="788"/>
      <c r="SUT8" s="788"/>
      <c r="SUU8" s="788"/>
      <c r="SUV8" s="787"/>
      <c r="SUW8" s="788"/>
      <c r="SUX8" s="788"/>
      <c r="SUY8" s="788"/>
      <c r="SUZ8" s="787"/>
      <c r="SVA8" s="788"/>
      <c r="SVB8" s="788"/>
      <c r="SVC8" s="788"/>
      <c r="SVD8" s="787"/>
      <c r="SVE8" s="788"/>
      <c r="SVF8" s="788"/>
      <c r="SVG8" s="788"/>
      <c r="SVH8" s="787"/>
      <c r="SVI8" s="788"/>
      <c r="SVJ8" s="788"/>
      <c r="SVK8" s="788"/>
      <c r="SVL8" s="787"/>
      <c r="SVM8" s="788"/>
      <c r="SVN8" s="788"/>
      <c r="SVO8" s="788"/>
      <c r="SVP8" s="787"/>
      <c r="SVQ8" s="788"/>
      <c r="SVR8" s="788"/>
      <c r="SVS8" s="788"/>
      <c r="SVT8" s="787"/>
      <c r="SVU8" s="788"/>
      <c r="SVV8" s="788"/>
      <c r="SVW8" s="788"/>
      <c r="SVX8" s="787"/>
      <c r="SVY8" s="788"/>
      <c r="SVZ8" s="788"/>
      <c r="SWA8" s="788"/>
      <c r="SWB8" s="787"/>
      <c r="SWC8" s="788"/>
      <c r="SWD8" s="788"/>
      <c r="SWE8" s="788"/>
      <c r="SWF8" s="787"/>
      <c r="SWG8" s="788"/>
      <c r="SWH8" s="788"/>
      <c r="SWI8" s="788"/>
      <c r="SWJ8" s="787"/>
      <c r="SWK8" s="788"/>
      <c r="SWL8" s="788"/>
      <c r="SWM8" s="788"/>
      <c r="SWN8" s="787"/>
      <c r="SWO8" s="788"/>
      <c r="SWP8" s="788"/>
      <c r="SWQ8" s="788"/>
      <c r="SWR8" s="787"/>
      <c r="SWS8" s="788"/>
      <c r="SWT8" s="788"/>
      <c r="SWU8" s="788"/>
      <c r="SWV8" s="787"/>
      <c r="SWW8" s="788"/>
      <c r="SWX8" s="788"/>
      <c r="SWY8" s="788"/>
      <c r="SWZ8" s="787"/>
      <c r="SXA8" s="788"/>
      <c r="SXB8" s="788"/>
      <c r="SXC8" s="788"/>
      <c r="SXD8" s="787"/>
      <c r="SXE8" s="788"/>
      <c r="SXF8" s="788"/>
      <c r="SXG8" s="788"/>
      <c r="SXH8" s="787"/>
      <c r="SXI8" s="788"/>
      <c r="SXJ8" s="788"/>
      <c r="SXK8" s="788"/>
      <c r="SXL8" s="787"/>
      <c r="SXM8" s="788"/>
      <c r="SXN8" s="788"/>
      <c r="SXO8" s="788"/>
      <c r="SXP8" s="787"/>
      <c r="SXQ8" s="788"/>
      <c r="SXR8" s="788"/>
      <c r="SXS8" s="788"/>
      <c r="SXT8" s="787"/>
      <c r="SXU8" s="788"/>
      <c r="SXV8" s="788"/>
      <c r="SXW8" s="788"/>
      <c r="SXX8" s="787"/>
      <c r="SXY8" s="788"/>
      <c r="SXZ8" s="788"/>
      <c r="SYA8" s="788"/>
      <c r="SYB8" s="787"/>
      <c r="SYC8" s="788"/>
      <c r="SYD8" s="788"/>
      <c r="SYE8" s="788"/>
      <c r="SYF8" s="787"/>
      <c r="SYG8" s="788"/>
      <c r="SYH8" s="788"/>
      <c r="SYI8" s="788"/>
      <c r="SYJ8" s="787"/>
      <c r="SYK8" s="788"/>
      <c r="SYL8" s="788"/>
      <c r="SYM8" s="788"/>
      <c r="SYN8" s="787"/>
      <c r="SYO8" s="788"/>
      <c r="SYP8" s="788"/>
      <c r="SYQ8" s="788"/>
      <c r="SYR8" s="787"/>
      <c r="SYS8" s="788"/>
      <c r="SYT8" s="788"/>
      <c r="SYU8" s="788"/>
      <c r="SYV8" s="787"/>
      <c r="SYW8" s="788"/>
      <c r="SYX8" s="788"/>
      <c r="SYY8" s="788"/>
      <c r="SYZ8" s="787"/>
      <c r="SZA8" s="788"/>
      <c r="SZB8" s="788"/>
      <c r="SZC8" s="788"/>
      <c r="SZD8" s="787"/>
      <c r="SZE8" s="788"/>
      <c r="SZF8" s="788"/>
      <c r="SZG8" s="788"/>
      <c r="SZH8" s="787"/>
      <c r="SZI8" s="788"/>
      <c r="SZJ8" s="788"/>
      <c r="SZK8" s="788"/>
      <c r="SZL8" s="787"/>
      <c r="SZM8" s="788"/>
      <c r="SZN8" s="788"/>
      <c r="SZO8" s="788"/>
      <c r="SZP8" s="787"/>
      <c r="SZQ8" s="788"/>
      <c r="SZR8" s="788"/>
      <c r="SZS8" s="788"/>
      <c r="SZT8" s="787"/>
      <c r="SZU8" s="788"/>
      <c r="SZV8" s="788"/>
      <c r="SZW8" s="788"/>
      <c r="SZX8" s="787"/>
      <c r="SZY8" s="788"/>
      <c r="SZZ8" s="788"/>
      <c r="TAA8" s="788"/>
      <c r="TAB8" s="787"/>
      <c r="TAC8" s="788"/>
      <c r="TAD8" s="788"/>
      <c r="TAE8" s="788"/>
      <c r="TAF8" s="787"/>
      <c r="TAG8" s="788"/>
      <c r="TAH8" s="788"/>
      <c r="TAI8" s="788"/>
      <c r="TAJ8" s="787"/>
      <c r="TAK8" s="788"/>
      <c r="TAL8" s="788"/>
      <c r="TAM8" s="788"/>
      <c r="TAN8" s="787"/>
      <c r="TAO8" s="788"/>
      <c r="TAP8" s="788"/>
      <c r="TAQ8" s="788"/>
      <c r="TAR8" s="787"/>
      <c r="TAS8" s="788"/>
      <c r="TAT8" s="788"/>
      <c r="TAU8" s="788"/>
      <c r="TAV8" s="787"/>
      <c r="TAW8" s="788"/>
      <c r="TAX8" s="788"/>
      <c r="TAY8" s="788"/>
      <c r="TAZ8" s="787"/>
      <c r="TBA8" s="788"/>
      <c r="TBB8" s="788"/>
      <c r="TBC8" s="788"/>
      <c r="TBD8" s="787"/>
      <c r="TBE8" s="788"/>
      <c r="TBF8" s="788"/>
      <c r="TBG8" s="788"/>
      <c r="TBH8" s="787"/>
      <c r="TBI8" s="788"/>
      <c r="TBJ8" s="788"/>
      <c r="TBK8" s="788"/>
      <c r="TBL8" s="787"/>
      <c r="TBM8" s="788"/>
      <c r="TBN8" s="788"/>
      <c r="TBO8" s="788"/>
      <c r="TBP8" s="787"/>
      <c r="TBQ8" s="788"/>
      <c r="TBR8" s="788"/>
      <c r="TBS8" s="788"/>
      <c r="TBT8" s="787"/>
      <c r="TBU8" s="788"/>
      <c r="TBV8" s="788"/>
      <c r="TBW8" s="788"/>
      <c r="TBX8" s="787"/>
      <c r="TBY8" s="788"/>
      <c r="TBZ8" s="788"/>
      <c r="TCA8" s="788"/>
      <c r="TCB8" s="787"/>
      <c r="TCC8" s="788"/>
      <c r="TCD8" s="788"/>
      <c r="TCE8" s="788"/>
      <c r="TCF8" s="787"/>
      <c r="TCG8" s="788"/>
      <c r="TCH8" s="788"/>
      <c r="TCI8" s="788"/>
      <c r="TCJ8" s="787"/>
      <c r="TCK8" s="788"/>
      <c r="TCL8" s="788"/>
      <c r="TCM8" s="788"/>
      <c r="TCN8" s="787"/>
      <c r="TCO8" s="788"/>
      <c r="TCP8" s="788"/>
      <c r="TCQ8" s="788"/>
      <c r="TCR8" s="787"/>
      <c r="TCS8" s="788"/>
      <c r="TCT8" s="788"/>
      <c r="TCU8" s="788"/>
      <c r="TCV8" s="787"/>
      <c r="TCW8" s="788"/>
      <c r="TCX8" s="788"/>
      <c r="TCY8" s="788"/>
      <c r="TCZ8" s="787"/>
      <c r="TDA8" s="788"/>
      <c r="TDB8" s="788"/>
      <c r="TDC8" s="788"/>
      <c r="TDD8" s="787"/>
      <c r="TDE8" s="788"/>
      <c r="TDF8" s="788"/>
      <c r="TDG8" s="788"/>
      <c r="TDH8" s="787"/>
      <c r="TDI8" s="788"/>
      <c r="TDJ8" s="788"/>
      <c r="TDK8" s="788"/>
      <c r="TDL8" s="787"/>
      <c r="TDM8" s="788"/>
      <c r="TDN8" s="788"/>
      <c r="TDO8" s="788"/>
      <c r="TDP8" s="787"/>
      <c r="TDQ8" s="788"/>
      <c r="TDR8" s="788"/>
      <c r="TDS8" s="788"/>
      <c r="TDT8" s="787"/>
      <c r="TDU8" s="788"/>
      <c r="TDV8" s="788"/>
      <c r="TDW8" s="788"/>
      <c r="TDX8" s="787"/>
      <c r="TDY8" s="788"/>
      <c r="TDZ8" s="788"/>
      <c r="TEA8" s="788"/>
      <c r="TEB8" s="787"/>
      <c r="TEC8" s="788"/>
      <c r="TED8" s="788"/>
      <c r="TEE8" s="788"/>
      <c r="TEF8" s="787"/>
      <c r="TEG8" s="788"/>
      <c r="TEH8" s="788"/>
      <c r="TEI8" s="788"/>
      <c r="TEJ8" s="787"/>
      <c r="TEK8" s="788"/>
      <c r="TEL8" s="788"/>
      <c r="TEM8" s="788"/>
      <c r="TEN8" s="787"/>
      <c r="TEO8" s="788"/>
      <c r="TEP8" s="788"/>
      <c r="TEQ8" s="788"/>
      <c r="TER8" s="787"/>
      <c r="TES8" s="788"/>
      <c r="TET8" s="788"/>
      <c r="TEU8" s="788"/>
      <c r="TEV8" s="787"/>
      <c r="TEW8" s="788"/>
      <c r="TEX8" s="788"/>
      <c r="TEY8" s="788"/>
      <c r="TEZ8" s="787"/>
      <c r="TFA8" s="788"/>
      <c r="TFB8" s="788"/>
      <c r="TFC8" s="788"/>
      <c r="TFD8" s="787"/>
      <c r="TFE8" s="788"/>
      <c r="TFF8" s="788"/>
      <c r="TFG8" s="788"/>
      <c r="TFH8" s="787"/>
      <c r="TFI8" s="788"/>
      <c r="TFJ8" s="788"/>
      <c r="TFK8" s="788"/>
      <c r="TFL8" s="787"/>
      <c r="TFM8" s="788"/>
      <c r="TFN8" s="788"/>
      <c r="TFO8" s="788"/>
      <c r="TFP8" s="787"/>
      <c r="TFQ8" s="788"/>
      <c r="TFR8" s="788"/>
      <c r="TFS8" s="788"/>
      <c r="TFT8" s="787"/>
      <c r="TFU8" s="788"/>
      <c r="TFV8" s="788"/>
      <c r="TFW8" s="788"/>
      <c r="TFX8" s="787"/>
      <c r="TFY8" s="788"/>
      <c r="TFZ8" s="788"/>
      <c r="TGA8" s="788"/>
      <c r="TGB8" s="787"/>
      <c r="TGC8" s="788"/>
      <c r="TGD8" s="788"/>
      <c r="TGE8" s="788"/>
      <c r="TGF8" s="787"/>
      <c r="TGG8" s="788"/>
      <c r="TGH8" s="788"/>
      <c r="TGI8" s="788"/>
      <c r="TGJ8" s="787"/>
      <c r="TGK8" s="788"/>
      <c r="TGL8" s="788"/>
      <c r="TGM8" s="788"/>
      <c r="TGN8" s="787"/>
      <c r="TGO8" s="788"/>
      <c r="TGP8" s="788"/>
      <c r="TGQ8" s="788"/>
      <c r="TGR8" s="787"/>
      <c r="TGS8" s="788"/>
      <c r="TGT8" s="788"/>
      <c r="TGU8" s="788"/>
      <c r="TGV8" s="787"/>
      <c r="TGW8" s="788"/>
      <c r="TGX8" s="788"/>
      <c r="TGY8" s="788"/>
      <c r="TGZ8" s="787"/>
      <c r="THA8" s="788"/>
      <c r="THB8" s="788"/>
      <c r="THC8" s="788"/>
      <c r="THD8" s="787"/>
      <c r="THE8" s="788"/>
      <c r="THF8" s="788"/>
      <c r="THG8" s="788"/>
      <c r="THH8" s="787"/>
      <c r="THI8" s="788"/>
      <c r="THJ8" s="788"/>
      <c r="THK8" s="788"/>
      <c r="THL8" s="787"/>
      <c r="THM8" s="788"/>
      <c r="THN8" s="788"/>
      <c r="THO8" s="788"/>
      <c r="THP8" s="787"/>
      <c r="THQ8" s="788"/>
      <c r="THR8" s="788"/>
      <c r="THS8" s="788"/>
      <c r="THT8" s="787"/>
      <c r="THU8" s="788"/>
      <c r="THV8" s="788"/>
      <c r="THW8" s="788"/>
      <c r="THX8" s="787"/>
      <c r="THY8" s="788"/>
      <c r="THZ8" s="788"/>
      <c r="TIA8" s="788"/>
      <c r="TIB8" s="787"/>
      <c r="TIC8" s="788"/>
      <c r="TID8" s="788"/>
      <c r="TIE8" s="788"/>
      <c r="TIF8" s="787"/>
      <c r="TIG8" s="788"/>
      <c r="TIH8" s="788"/>
      <c r="TII8" s="788"/>
      <c r="TIJ8" s="787"/>
      <c r="TIK8" s="788"/>
      <c r="TIL8" s="788"/>
      <c r="TIM8" s="788"/>
      <c r="TIN8" s="787"/>
      <c r="TIO8" s="788"/>
      <c r="TIP8" s="788"/>
      <c r="TIQ8" s="788"/>
      <c r="TIR8" s="787"/>
      <c r="TIS8" s="788"/>
      <c r="TIT8" s="788"/>
      <c r="TIU8" s="788"/>
      <c r="TIV8" s="787"/>
      <c r="TIW8" s="788"/>
      <c r="TIX8" s="788"/>
      <c r="TIY8" s="788"/>
      <c r="TIZ8" s="787"/>
      <c r="TJA8" s="788"/>
      <c r="TJB8" s="788"/>
      <c r="TJC8" s="788"/>
      <c r="TJD8" s="787"/>
      <c r="TJE8" s="788"/>
      <c r="TJF8" s="788"/>
      <c r="TJG8" s="788"/>
      <c r="TJH8" s="787"/>
      <c r="TJI8" s="788"/>
      <c r="TJJ8" s="788"/>
      <c r="TJK8" s="788"/>
      <c r="TJL8" s="787"/>
      <c r="TJM8" s="788"/>
      <c r="TJN8" s="788"/>
      <c r="TJO8" s="788"/>
      <c r="TJP8" s="787"/>
      <c r="TJQ8" s="788"/>
      <c r="TJR8" s="788"/>
      <c r="TJS8" s="788"/>
      <c r="TJT8" s="787"/>
      <c r="TJU8" s="788"/>
      <c r="TJV8" s="788"/>
      <c r="TJW8" s="788"/>
      <c r="TJX8" s="787"/>
      <c r="TJY8" s="788"/>
      <c r="TJZ8" s="788"/>
      <c r="TKA8" s="788"/>
      <c r="TKB8" s="787"/>
      <c r="TKC8" s="788"/>
      <c r="TKD8" s="788"/>
      <c r="TKE8" s="788"/>
      <c r="TKF8" s="787"/>
      <c r="TKG8" s="788"/>
      <c r="TKH8" s="788"/>
      <c r="TKI8" s="788"/>
      <c r="TKJ8" s="787"/>
      <c r="TKK8" s="788"/>
      <c r="TKL8" s="788"/>
      <c r="TKM8" s="788"/>
      <c r="TKN8" s="787"/>
      <c r="TKO8" s="788"/>
      <c r="TKP8" s="788"/>
      <c r="TKQ8" s="788"/>
      <c r="TKR8" s="787"/>
      <c r="TKS8" s="788"/>
      <c r="TKT8" s="788"/>
      <c r="TKU8" s="788"/>
      <c r="TKV8" s="787"/>
      <c r="TKW8" s="788"/>
      <c r="TKX8" s="788"/>
      <c r="TKY8" s="788"/>
      <c r="TKZ8" s="787"/>
      <c r="TLA8" s="788"/>
      <c r="TLB8" s="788"/>
      <c r="TLC8" s="788"/>
      <c r="TLD8" s="787"/>
      <c r="TLE8" s="788"/>
      <c r="TLF8" s="788"/>
      <c r="TLG8" s="788"/>
      <c r="TLH8" s="787"/>
      <c r="TLI8" s="788"/>
      <c r="TLJ8" s="788"/>
      <c r="TLK8" s="788"/>
      <c r="TLL8" s="787"/>
      <c r="TLM8" s="788"/>
      <c r="TLN8" s="788"/>
      <c r="TLO8" s="788"/>
      <c r="TLP8" s="787"/>
      <c r="TLQ8" s="788"/>
      <c r="TLR8" s="788"/>
      <c r="TLS8" s="788"/>
      <c r="TLT8" s="787"/>
      <c r="TLU8" s="788"/>
      <c r="TLV8" s="788"/>
      <c r="TLW8" s="788"/>
      <c r="TLX8" s="787"/>
      <c r="TLY8" s="788"/>
      <c r="TLZ8" s="788"/>
      <c r="TMA8" s="788"/>
      <c r="TMB8" s="787"/>
      <c r="TMC8" s="788"/>
      <c r="TMD8" s="788"/>
      <c r="TME8" s="788"/>
      <c r="TMF8" s="787"/>
      <c r="TMG8" s="788"/>
      <c r="TMH8" s="788"/>
      <c r="TMI8" s="788"/>
      <c r="TMJ8" s="787"/>
      <c r="TMK8" s="788"/>
      <c r="TML8" s="788"/>
      <c r="TMM8" s="788"/>
      <c r="TMN8" s="787"/>
      <c r="TMO8" s="788"/>
      <c r="TMP8" s="788"/>
      <c r="TMQ8" s="788"/>
      <c r="TMR8" s="787"/>
      <c r="TMS8" s="788"/>
      <c r="TMT8" s="788"/>
      <c r="TMU8" s="788"/>
      <c r="TMV8" s="787"/>
      <c r="TMW8" s="788"/>
      <c r="TMX8" s="788"/>
      <c r="TMY8" s="788"/>
      <c r="TMZ8" s="787"/>
      <c r="TNA8" s="788"/>
      <c r="TNB8" s="788"/>
      <c r="TNC8" s="788"/>
      <c r="TND8" s="787"/>
      <c r="TNE8" s="788"/>
      <c r="TNF8" s="788"/>
      <c r="TNG8" s="788"/>
      <c r="TNH8" s="787"/>
      <c r="TNI8" s="788"/>
      <c r="TNJ8" s="788"/>
      <c r="TNK8" s="788"/>
      <c r="TNL8" s="787"/>
      <c r="TNM8" s="788"/>
      <c r="TNN8" s="788"/>
      <c r="TNO8" s="788"/>
      <c r="TNP8" s="787"/>
      <c r="TNQ8" s="788"/>
      <c r="TNR8" s="788"/>
      <c r="TNS8" s="788"/>
      <c r="TNT8" s="787"/>
      <c r="TNU8" s="788"/>
      <c r="TNV8" s="788"/>
      <c r="TNW8" s="788"/>
      <c r="TNX8" s="787"/>
      <c r="TNY8" s="788"/>
      <c r="TNZ8" s="788"/>
      <c r="TOA8" s="788"/>
      <c r="TOB8" s="787"/>
      <c r="TOC8" s="788"/>
      <c r="TOD8" s="788"/>
      <c r="TOE8" s="788"/>
      <c r="TOF8" s="787"/>
      <c r="TOG8" s="788"/>
      <c r="TOH8" s="788"/>
      <c r="TOI8" s="788"/>
      <c r="TOJ8" s="787"/>
      <c r="TOK8" s="788"/>
      <c r="TOL8" s="788"/>
      <c r="TOM8" s="788"/>
      <c r="TON8" s="787"/>
      <c r="TOO8" s="788"/>
      <c r="TOP8" s="788"/>
      <c r="TOQ8" s="788"/>
      <c r="TOR8" s="787"/>
      <c r="TOS8" s="788"/>
      <c r="TOT8" s="788"/>
      <c r="TOU8" s="788"/>
      <c r="TOV8" s="787"/>
      <c r="TOW8" s="788"/>
      <c r="TOX8" s="788"/>
      <c r="TOY8" s="788"/>
      <c r="TOZ8" s="787"/>
      <c r="TPA8" s="788"/>
      <c r="TPB8" s="788"/>
      <c r="TPC8" s="788"/>
      <c r="TPD8" s="787"/>
      <c r="TPE8" s="788"/>
      <c r="TPF8" s="788"/>
      <c r="TPG8" s="788"/>
      <c r="TPH8" s="787"/>
      <c r="TPI8" s="788"/>
      <c r="TPJ8" s="788"/>
      <c r="TPK8" s="788"/>
      <c r="TPL8" s="787"/>
      <c r="TPM8" s="788"/>
      <c r="TPN8" s="788"/>
      <c r="TPO8" s="788"/>
      <c r="TPP8" s="787"/>
      <c r="TPQ8" s="788"/>
      <c r="TPR8" s="788"/>
      <c r="TPS8" s="788"/>
      <c r="TPT8" s="787"/>
      <c r="TPU8" s="788"/>
      <c r="TPV8" s="788"/>
      <c r="TPW8" s="788"/>
      <c r="TPX8" s="787"/>
      <c r="TPY8" s="788"/>
      <c r="TPZ8" s="788"/>
      <c r="TQA8" s="788"/>
      <c r="TQB8" s="787"/>
      <c r="TQC8" s="788"/>
      <c r="TQD8" s="788"/>
      <c r="TQE8" s="788"/>
      <c r="TQF8" s="787"/>
      <c r="TQG8" s="788"/>
      <c r="TQH8" s="788"/>
      <c r="TQI8" s="788"/>
      <c r="TQJ8" s="787"/>
      <c r="TQK8" s="788"/>
      <c r="TQL8" s="788"/>
      <c r="TQM8" s="788"/>
      <c r="TQN8" s="787"/>
      <c r="TQO8" s="788"/>
      <c r="TQP8" s="788"/>
      <c r="TQQ8" s="788"/>
      <c r="TQR8" s="787"/>
      <c r="TQS8" s="788"/>
      <c r="TQT8" s="788"/>
      <c r="TQU8" s="788"/>
      <c r="TQV8" s="787"/>
      <c r="TQW8" s="788"/>
      <c r="TQX8" s="788"/>
      <c r="TQY8" s="788"/>
      <c r="TQZ8" s="787"/>
      <c r="TRA8" s="788"/>
      <c r="TRB8" s="788"/>
      <c r="TRC8" s="788"/>
      <c r="TRD8" s="787"/>
      <c r="TRE8" s="788"/>
      <c r="TRF8" s="788"/>
      <c r="TRG8" s="788"/>
      <c r="TRH8" s="787"/>
      <c r="TRI8" s="788"/>
      <c r="TRJ8" s="788"/>
      <c r="TRK8" s="788"/>
      <c r="TRL8" s="787"/>
      <c r="TRM8" s="788"/>
      <c r="TRN8" s="788"/>
      <c r="TRO8" s="788"/>
      <c r="TRP8" s="787"/>
      <c r="TRQ8" s="788"/>
      <c r="TRR8" s="788"/>
      <c r="TRS8" s="788"/>
      <c r="TRT8" s="787"/>
      <c r="TRU8" s="788"/>
      <c r="TRV8" s="788"/>
      <c r="TRW8" s="788"/>
      <c r="TRX8" s="787"/>
      <c r="TRY8" s="788"/>
      <c r="TRZ8" s="788"/>
      <c r="TSA8" s="788"/>
      <c r="TSB8" s="787"/>
      <c r="TSC8" s="788"/>
      <c r="TSD8" s="788"/>
      <c r="TSE8" s="788"/>
      <c r="TSF8" s="787"/>
      <c r="TSG8" s="788"/>
      <c r="TSH8" s="788"/>
      <c r="TSI8" s="788"/>
      <c r="TSJ8" s="787"/>
      <c r="TSK8" s="788"/>
      <c r="TSL8" s="788"/>
      <c r="TSM8" s="788"/>
      <c r="TSN8" s="787"/>
      <c r="TSO8" s="788"/>
      <c r="TSP8" s="788"/>
      <c r="TSQ8" s="788"/>
      <c r="TSR8" s="787"/>
      <c r="TSS8" s="788"/>
      <c r="TST8" s="788"/>
      <c r="TSU8" s="788"/>
      <c r="TSV8" s="787"/>
      <c r="TSW8" s="788"/>
      <c r="TSX8" s="788"/>
      <c r="TSY8" s="788"/>
      <c r="TSZ8" s="787"/>
      <c r="TTA8" s="788"/>
      <c r="TTB8" s="788"/>
      <c r="TTC8" s="788"/>
      <c r="TTD8" s="787"/>
      <c r="TTE8" s="788"/>
      <c r="TTF8" s="788"/>
      <c r="TTG8" s="788"/>
      <c r="TTH8" s="787"/>
      <c r="TTI8" s="788"/>
      <c r="TTJ8" s="788"/>
      <c r="TTK8" s="788"/>
      <c r="TTL8" s="787"/>
      <c r="TTM8" s="788"/>
      <c r="TTN8" s="788"/>
      <c r="TTO8" s="788"/>
      <c r="TTP8" s="787"/>
      <c r="TTQ8" s="788"/>
      <c r="TTR8" s="788"/>
      <c r="TTS8" s="788"/>
      <c r="TTT8" s="787"/>
      <c r="TTU8" s="788"/>
      <c r="TTV8" s="788"/>
      <c r="TTW8" s="788"/>
      <c r="TTX8" s="787"/>
      <c r="TTY8" s="788"/>
      <c r="TTZ8" s="788"/>
      <c r="TUA8" s="788"/>
      <c r="TUB8" s="787"/>
      <c r="TUC8" s="788"/>
      <c r="TUD8" s="788"/>
      <c r="TUE8" s="788"/>
      <c r="TUF8" s="787"/>
      <c r="TUG8" s="788"/>
      <c r="TUH8" s="788"/>
      <c r="TUI8" s="788"/>
      <c r="TUJ8" s="787"/>
      <c r="TUK8" s="788"/>
      <c r="TUL8" s="788"/>
      <c r="TUM8" s="788"/>
      <c r="TUN8" s="787"/>
      <c r="TUO8" s="788"/>
      <c r="TUP8" s="788"/>
      <c r="TUQ8" s="788"/>
      <c r="TUR8" s="787"/>
      <c r="TUS8" s="788"/>
      <c r="TUT8" s="788"/>
      <c r="TUU8" s="788"/>
      <c r="TUV8" s="787"/>
      <c r="TUW8" s="788"/>
      <c r="TUX8" s="788"/>
      <c r="TUY8" s="788"/>
      <c r="TUZ8" s="787"/>
      <c r="TVA8" s="788"/>
      <c r="TVB8" s="788"/>
      <c r="TVC8" s="788"/>
      <c r="TVD8" s="787"/>
      <c r="TVE8" s="788"/>
      <c r="TVF8" s="788"/>
      <c r="TVG8" s="788"/>
      <c r="TVH8" s="787"/>
      <c r="TVI8" s="788"/>
      <c r="TVJ8" s="788"/>
      <c r="TVK8" s="788"/>
      <c r="TVL8" s="787"/>
      <c r="TVM8" s="788"/>
      <c r="TVN8" s="788"/>
      <c r="TVO8" s="788"/>
      <c r="TVP8" s="787"/>
      <c r="TVQ8" s="788"/>
      <c r="TVR8" s="788"/>
      <c r="TVS8" s="788"/>
      <c r="TVT8" s="787"/>
      <c r="TVU8" s="788"/>
      <c r="TVV8" s="788"/>
      <c r="TVW8" s="788"/>
      <c r="TVX8" s="787"/>
      <c r="TVY8" s="788"/>
      <c r="TVZ8" s="788"/>
      <c r="TWA8" s="788"/>
      <c r="TWB8" s="787"/>
      <c r="TWC8" s="788"/>
      <c r="TWD8" s="788"/>
      <c r="TWE8" s="788"/>
      <c r="TWF8" s="787"/>
      <c r="TWG8" s="788"/>
      <c r="TWH8" s="788"/>
      <c r="TWI8" s="788"/>
      <c r="TWJ8" s="787"/>
      <c r="TWK8" s="788"/>
      <c r="TWL8" s="788"/>
      <c r="TWM8" s="788"/>
      <c r="TWN8" s="787"/>
      <c r="TWO8" s="788"/>
      <c r="TWP8" s="788"/>
      <c r="TWQ8" s="788"/>
      <c r="TWR8" s="787"/>
      <c r="TWS8" s="788"/>
      <c r="TWT8" s="788"/>
      <c r="TWU8" s="788"/>
      <c r="TWV8" s="787"/>
      <c r="TWW8" s="788"/>
      <c r="TWX8" s="788"/>
      <c r="TWY8" s="788"/>
      <c r="TWZ8" s="787"/>
      <c r="TXA8" s="788"/>
      <c r="TXB8" s="788"/>
      <c r="TXC8" s="788"/>
      <c r="TXD8" s="787"/>
      <c r="TXE8" s="788"/>
      <c r="TXF8" s="788"/>
      <c r="TXG8" s="788"/>
      <c r="TXH8" s="787"/>
      <c r="TXI8" s="788"/>
      <c r="TXJ8" s="788"/>
      <c r="TXK8" s="788"/>
      <c r="TXL8" s="787"/>
      <c r="TXM8" s="788"/>
      <c r="TXN8" s="788"/>
      <c r="TXO8" s="788"/>
      <c r="TXP8" s="787"/>
      <c r="TXQ8" s="788"/>
      <c r="TXR8" s="788"/>
      <c r="TXS8" s="788"/>
      <c r="TXT8" s="787"/>
      <c r="TXU8" s="788"/>
      <c r="TXV8" s="788"/>
      <c r="TXW8" s="788"/>
      <c r="TXX8" s="787"/>
      <c r="TXY8" s="788"/>
      <c r="TXZ8" s="788"/>
      <c r="TYA8" s="788"/>
      <c r="TYB8" s="787"/>
      <c r="TYC8" s="788"/>
      <c r="TYD8" s="788"/>
      <c r="TYE8" s="788"/>
      <c r="TYF8" s="787"/>
      <c r="TYG8" s="788"/>
      <c r="TYH8" s="788"/>
      <c r="TYI8" s="788"/>
      <c r="TYJ8" s="787"/>
      <c r="TYK8" s="788"/>
      <c r="TYL8" s="788"/>
      <c r="TYM8" s="788"/>
      <c r="TYN8" s="787"/>
      <c r="TYO8" s="788"/>
      <c r="TYP8" s="788"/>
      <c r="TYQ8" s="788"/>
      <c r="TYR8" s="787"/>
      <c r="TYS8" s="788"/>
      <c r="TYT8" s="788"/>
      <c r="TYU8" s="788"/>
      <c r="TYV8" s="787"/>
      <c r="TYW8" s="788"/>
      <c r="TYX8" s="788"/>
      <c r="TYY8" s="788"/>
      <c r="TYZ8" s="787"/>
      <c r="TZA8" s="788"/>
      <c r="TZB8" s="788"/>
      <c r="TZC8" s="788"/>
      <c r="TZD8" s="787"/>
      <c r="TZE8" s="788"/>
      <c r="TZF8" s="788"/>
      <c r="TZG8" s="788"/>
      <c r="TZH8" s="787"/>
      <c r="TZI8" s="788"/>
      <c r="TZJ8" s="788"/>
      <c r="TZK8" s="788"/>
      <c r="TZL8" s="787"/>
      <c r="TZM8" s="788"/>
      <c r="TZN8" s="788"/>
      <c r="TZO8" s="788"/>
      <c r="TZP8" s="787"/>
      <c r="TZQ8" s="788"/>
      <c r="TZR8" s="788"/>
      <c r="TZS8" s="788"/>
      <c r="TZT8" s="787"/>
      <c r="TZU8" s="788"/>
      <c r="TZV8" s="788"/>
      <c r="TZW8" s="788"/>
      <c r="TZX8" s="787"/>
      <c r="TZY8" s="788"/>
      <c r="TZZ8" s="788"/>
      <c r="UAA8" s="788"/>
      <c r="UAB8" s="787"/>
      <c r="UAC8" s="788"/>
      <c r="UAD8" s="788"/>
      <c r="UAE8" s="788"/>
      <c r="UAF8" s="787"/>
      <c r="UAG8" s="788"/>
      <c r="UAH8" s="788"/>
      <c r="UAI8" s="788"/>
      <c r="UAJ8" s="787"/>
      <c r="UAK8" s="788"/>
      <c r="UAL8" s="788"/>
      <c r="UAM8" s="788"/>
      <c r="UAN8" s="787"/>
      <c r="UAO8" s="788"/>
      <c r="UAP8" s="788"/>
      <c r="UAQ8" s="788"/>
      <c r="UAR8" s="787"/>
      <c r="UAS8" s="788"/>
      <c r="UAT8" s="788"/>
      <c r="UAU8" s="788"/>
      <c r="UAV8" s="787"/>
      <c r="UAW8" s="788"/>
      <c r="UAX8" s="788"/>
      <c r="UAY8" s="788"/>
      <c r="UAZ8" s="787"/>
      <c r="UBA8" s="788"/>
      <c r="UBB8" s="788"/>
      <c r="UBC8" s="788"/>
      <c r="UBD8" s="787"/>
      <c r="UBE8" s="788"/>
      <c r="UBF8" s="788"/>
      <c r="UBG8" s="788"/>
      <c r="UBH8" s="787"/>
      <c r="UBI8" s="788"/>
      <c r="UBJ8" s="788"/>
      <c r="UBK8" s="788"/>
      <c r="UBL8" s="787"/>
      <c r="UBM8" s="788"/>
      <c r="UBN8" s="788"/>
      <c r="UBO8" s="788"/>
      <c r="UBP8" s="787"/>
      <c r="UBQ8" s="788"/>
      <c r="UBR8" s="788"/>
      <c r="UBS8" s="788"/>
      <c r="UBT8" s="787"/>
      <c r="UBU8" s="788"/>
      <c r="UBV8" s="788"/>
      <c r="UBW8" s="788"/>
      <c r="UBX8" s="787"/>
      <c r="UBY8" s="788"/>
      <c r="UBZ8" s="788"/>
      <c r="UCA8" s="788"/>
      <c r="UCB8" s="787"/>
      <c r="UCC8" s="788"/>
      <c r="UCD8" s="788"/>
      <c r="UCE8" s="788"/>
      <c r="UCF8" s="787"/>
      <c r="UCG8" s="788"/>
      <c r="UCH8" s="788"/>
      <c r="UCI8" s="788"/>
      <c r="UCJ8" s="787"/>
      <c r="UCK8" s="788"/>
      <c r="UCL8" s="788"/>
      <c r="UCM8" s="788"/>
      <c r="UCN8" s="787"/>
      <c r="UCO8" s="788"/>
      <c r="UCP8" s="788"/>
      <c r="UCQ8" s="788"/>
      <c r="UCR8" s="787"/>
      <c r="UCS8" s="788"/>
      <c r="UCT8" s="788"/>
      <c r="UCU8" s="788"/>
      <c r="UCV8" s="787"/>
      <c r="UCW8" s="788"/>
      <c r="UCX8" s="788"/>
      <c r="UCY8" s="788"/>
      <c r="UCZ8" s="787"/>
      <c r="UDA8" s="788"/>
      <c r="UDB8" s="788"/>
      <c r="UDC8" s="788"/>
      <c r="UDD8" s="787"/>
      <c r="UDE8" s="788"/>
      <c r="UDF8" s="788"/>
      <c r="UDG8" s="788"/>
      <c r="UDH8" s="787"/>
      <c r="UDI8" s="788"/>
      <c r="UDJ8" s="788"/>
      <c r="UDK8" s="788"/>
      <c r="UDL8" s="787"/>
      <c r="UDM8" s="788"/>
      <c r="UDN8" s="788"/>
      <c r="UDO8" s="788"/>
      <c r="UDP8" s="787"/>
      <c r="UDQ8" s="788"/>
      <c r="UDR8" s="788"/>
      <c r="UDS8" s="788"/>
      <c r="UDT8" s="787"/>
      <c r="UDU8" s="788"/>
      <c r="UDV8" s="788"/>
      <c r="UDW8" s="788"/>
      <c r="UDX8" s="787"/>
      <c r="UDY8" s="788"/>
      <c r="UDZ8" s="788"/>
      <c r="UEA8" s="788"/>
      <c r="UEB8" s="787"/>
      <c r="UEC8" s="788"/>
      <c r="UED8" s="788"/>
      <c r="UEE8" s="788"/>
      <c r="UEF8" s="787"/>
      <c r="UEG8" s="788"/>
      <c r="UEH8" s="788"/>
      <c r="UEI8" s="788"/>
      <c r="UEJ8" s="787"/>
      <c r="UEK8" s="788"/>
      <c r="UEL8" s="788"/>
      <c r="UEM8" s="788"/>
      <c r="UEN8" s="787"/>
      <c r="UEO8" s="788"/>
      <c r="UEP8" s="788"/>
      <c r="UEQ8" s="788"/>
      <c r="UER8" s="787"/>
      <c r="UES8" s="788"/>
      <c r="UET8" s="788"/>
      <c r="UEU8" s="788"/>
      <c r="UEV8" s="787"/>
      <c r="UEW8" s="788"/>
      <c r="UEX8" s="788"/>
      <c r="UEY8" s="788"/>
      <c r="UEZ8" s="787"/>
      <c r="UFA8" s="788"/>
      <c r="UFB8" s="788"/>
      <c r="UFC8" s="788"/>
      <c r="UFD8" s="787"/>
      <c r="UFE8" s="788"/>
      <c r="UFF8" s="788"/>
      <c r="UFG8" s="788"/>
      <c r="UFH8" s="787"/>
      <c r="UFI8" s="788"/>
      <c r="UFJ8" s="788"/>
      <c r="UFK8" s="788"/>
      <c r="UFL8" s="787"/>
      <c r="UFM8" s="788"/>
      <c r="UFN8" s="788"/>
      <c r="UFO8" s="788"/>
      <c r="UFP8" s="787"/>
      <c r="UFQ8" s="788"/>
      <c r="UFR8" s="788"/>
      <c r="UFS8" s="788"/>
      <c r="UFT8" s="787"/>
      <c r="UFU8" s="788"/>
      <c r="UFV8" s="788"/>
      <c r="UFW8" s="788"/>
      <c r="UFX8" s="787"/>
      <c r="UFY8" s="788"/>
      <c r="UFZ8" s="788"/>
      <c r="UGA8" s="788"/>
      <c r="UGB8" s="787"/>
      <c r="UGC8" s="788"/>
      <c r="UGD8" s="788"/>
      <c r="UGE8" s="788"/>
      <c r="UGF8" s="787"/>
      <c r="UGG8" s="788"/>
      <c r="UGH8" s="788"/>
      <c r="UGI8" s="788"/>
      <c r="UGJ8" s="787"/>
      <c r="UGK8" s="788"/>
      <c r="UGL8" s="788"/>
      <c r="UGM8" s="788"/>
      <c r="UGN8" s="787"/>
      <c r="UGO8" s="788"/>
      <c r="UGP8" s="788"/>
      <c r="UGQ8" s="788"/>
      <c r="UGR8" s="787"/>
      <c r="UGS8" s="788"/>
      <c r="UGT8" s="788"/>
      <c r="UGU8" s="788"/>
      <c r="UGV8" s="787"/>
      <c r="UGW8" s="788"/>
      <c r="UGX8" s="788"/>
      <c r="UGY8" s="788"/>
      <c r="UGZ8" s="787"/>
      <c r="UHA8" s="788"/>
      <c r="UHB8" s="788"/>
      <c r="UHC8" s="788"/>
      <c r="UHD8" s="787"/>
      <c r="UHE8" s="788"/>
      <c r="UHF8" s="788"/>
      <c r="UHG8" s="788"/>
      <c r="UHH8" s="787"/>
      <c r="UHI8" s="788"/>
      <c r="UHJ8" s="788"/>
      <c r="UHK8" s="788"/>
      <c r="UHL8" s="787"/>
      <c r="UHM8" s="788"/>
      <c r="UHN8" s="788"/>
      <c r="UHO8" s="788"/>
      <c r="UHP8" s="787"/>
      <c r="UHQ8" s="788"/>
      <c r="UHR8" s="788"/>
      <c r="UHS8" s="788"/>
      <c r="UHT8" s="787"/>
      <c r="UHU8" s="788"/>
      <c r="UHV8" s="788"/>
      <c r="UHW8" s="788"/>
      <c r="UHX8" s="787"/>
      <c r="UHY8" s="788"/>
      <c r="UHZ8" s="788"/>
      <c r="UIA8" s="788"/>
      <c r="UIB8" s="787"/>
      <c r="UIC8" s="788"/>
      <c r="UID8" s="788"/>
      <c r="UIE8" s="788"/>
      <c r="UIF8" s="787"/>
      <c r="UIG8" s="788"/>
      <c r="UIH8" s="788"/>
      <c r="UII8" s="788"/>
      <c r="UIJ8" s="787"/>
      <c r="UIK8" s="788"/>
      <c r="UIL8" s="788"/>
      <c r="UIM8" s="788"/>
      <c r="UIN8" s="787"/>
      <c r="UIO8" s="788"/>
      <c r="UIP8" s="788"/>
      <c r="UIQ8" s="788"/>
      <c r="UIR8" s="787"/>
      <c r="UIS8" s="788"/>
      <c r="UIT8" s="788"/>
      <c r="UIU8" s="788"/>
      <c r="UIV8" s="787"/>
      <c r="UIW8" s="788"/>
      <c r="UIX8" s="788"/>
      <c r="UIY8" s="788"/>
      <c r="UIZ8" s="787"/>
      <c r="UJA8" s="788"/>
      <c r="UJB8" s="788"/>
      <c r="UJC8" s="788"/>
      <c r="UJD8" s="787"/>
      <c r="UJE8" s="788"/>
      <c r="UJF8" s="788"/>
      <c r="UJG8" s="788"/>
      <c r="UJH8" s="787"/>
      <c r="UJI8" s="788"/>
      <c r="UJJ8" s="788"/>
      <c r="UJK8" s="788"/>
      <c r="UJL8" s="787"/>
      <c r="UJM8" s="788"/>
      <c r="UJN8" s="788"/>
      <c r="UJO8" s="788"/>
      <c r="UJP8" s="787"/>
      <c r="UJQ8" s="788"/>
      <c r="UJR8" s="788"/>
      <c r="UJS8" s="788"/>
      <c r="UJT8" s="787"/>
      <c r="UJU8" s="788"/>
      <c r="UJV8" s="788"/>
      <c r="UJW8" s="788"/>
      <c r="UJX8" s="787"/>
      <c r="UJY8" s="788"/>
      <c r="UJZ8" s="788"/>
      <c r="UKA8" s="788"/>
      <c r="UKB8" s="787"/>
      <c r="UKC8" s="788"/>
      <c r="UKD8" s="788"/>
      <c r="UKE8" s="788"/>
      <c r="UKF8" s="787"/>
      <c r="UKG8" s="788"/>
      <c r="UKH8" s="788"/>
      <c r="UKI8" s="788"/>
      <c r="UKJ8" s="787"/>
      <c r="UKK8" s="788"/>
      <c r="UKL8" s="788"/>
      <c r="UKM8" s="788"/>
      <c r="UKN8" s="787"/>
      <c r="UKO8" s="788"/>
      <c r="UKP8" s="788"/>
      <c r="UKQ8" s="788"/>
      <c r="UKR8" s="787"/>
      <c r="UKS8" s="788"/>
      <c r="UKT8" s="788"/>
      <c r="UKU8" s="788"/>
      <c r="UKV8" s="787"/>
      <c r="UKW8" s="788"/>
      <c r="UKX8" s="788"/>
      <c r="UKY8" s="788"/>
      <c r="UKZ8" s="787"/>
      <c r="ULA8" s="788"/>
      <c r="ULB8" s="788"/>
      <c r="ULC8" s="788"/>
      <c r="ULD8" s="787"/>
      <c r="ULE8" s="788"/>
      <c r="ULF8" s="788"/>
      <c r="ULG8" s="788"/>
      <c r="ULH8" s="787"/>
      <c r="ULI8" s="788"/>
      <c r="ULJ8" s="788"/>
      <c r="ULK8" s="788"/>
      <c r="ULL8" s="787"/>
      <c r="ULM8" s="788"/>
      <c r="ULN8" s="788"/>
      <c r="ULO8" s="788"/>
      <c r="ULP8" s="787"/>
      <c r="ULQ8" s="788"/>
      <c r="ULR8" s="788"/>
      <c r="ULS8" s="788"/>
      <c r="ULT8" s="787"/>
      <c r="ULU8" s="788"/>
      <c r="ULV8" s="788"/>
      <c r="ULW8" s="788"/>
      <c r="ULX8" s="787"/>
      <c r="ULY8" s="788"/>
      <c r="ULZ8" s="788"/>
      <c r="UMA8" s="788"/>
      <c r="UMB8" s="787"/>
      <c r="UMC8" s="788"/>
      <c r="UMD8" s="788"/>
      <c r="UME8" s="788"/>
      <c r="UMF8" s="787"/>
      <c r="UMG8" s="788"/>
      <c r="UMH8" s="788"/>
      <c r="UMI8" s="788"/>
      <c r="UMJ8" s="787"/>
      <c r="UMK8" s="788"/>
      <c r="UML8" s="788"/>
      <c r="UMM8" s="788"/>
      <c r="UMN8" s="787"/>
      <c r="UMO8" s="788"/>
      <c r="UMP8" s="788"/>
      <c r="UMQ8" s="788"/>
      <c r="UMR8" s="787"/>
      <c r="UMS8" s="788"/>
      <c r="UMT8" s="788"/>
      <c r="UMU8" s="788"/>
      <c r="UMV8" s="787"/>
      <c r="UMW8" s="788"/>
      <c r="UMX8" s="788"/>
      <c r="UMY8" s="788"/>
      <c r="UMZ8" s="787"/>
      <c r="UNA8" s="788"/>
      <c r="UNB8" s="788"/>
      <c r="UNC8" s="788"/>
      <c r="UND8" s="787"/>
      <c r="UNE8" s="788"/>
      <c r="UNF8" s="788"/>
      <c r="UNG8" s="788"/>
      <c r="UNH8" s="787"/>
      <c r="UNI8" s="788"/>
      <c r="UNJ8" s="788"/>
      <c r="UNK8" s="788"/>
      <c r="UNL8" s="787"/>
      <c r="UNM8" s="788"/>
      <c r="UNN8" s="788"/>
      <c r="UNO8" s="788"/>
      <c r="UNP8" s="787"/>
      <c r="UNQ8" s="788"/>
      <c r="UNR8" s="788"/>
      <c r="UNS8" s="788"/>
      <c r="UNT8" s="787"/>
      <c r="UNU8" s="788"/>
      <c r="UNV8" s="788"/>
      <c r="UNW8" s="788"/>
      <c r="UNX8" s="787"/>
      <c r="UNY8" s="788"/>
      <c r="UNZ8" s="788"/>
      <c r="UOA8" s="788"/>
      <c r="UOB8" s="787"/>
      <c r="UOC8" s="788"/>
      <c r="UOD8" s="788"/>
      <c r="UOE8" s="788"/>
      <c r="UOF8" s="787"/>
      <c r="UOG8" s="788"/>
      <c r="UOH8" s="788"/>
      <c r="UOI8" s="788"/>
      <c r="UOJ8" s="787"/>
      <c r="UOK8" s="788"/>
      <c r="UOL8" s="788"/>
      <c r="UOM8" s="788"/>
      <c r="UON8" s="787"/>
      <c r="UOO8" s="788"/>
      <c r="UOP8" s="788"/>
      <c r="UOQ8" s="788"/>
      <c r="UOR8" s="787"/>
      <c r="UOS8" s="788"/>
      <c r="UOT8" s="788"/>
      <c r="UOU8" s="788"/>
      <c r="UOV8" s="787"/>
      <c r="UOW8" s="788"/>
      <c r="UOX8" s="788"/>
      <c r="UOY8" s="788"/>
      <c r="UOZ8" s="787"/>
      <c r="UPA8" s="788"/>
      <c r="UPB8" s="788"/>
      <c r="UPC8" s="788"/>
      <c r="UPD8" s="787"/>
      <c r="UPE8" s="788"/>
      <c r="UPF8" s="788"/>
      <c r="UPG8" s="788"/>
      <c r="UPH8" s="787"/>
      <c r="UPI8" s="788"/>
      <c r="UPJ8" s="788"/>
      <c r="UPK8" s="788"/>
      <c r="UPL8" s="787"/>
      <c r="UPM8" s="788"/>
      <c r="UPN8" s="788"/>
      <c r="UPO8" s="788"/>
      <c r="UPP8" s="787"/>
      <c r="UPQ8" s="788"/>
      <c r="UPR8" s="788"/>
      <c r="UPS8" s="788"/>
      <c r="UPT8" s="787"/>
      <c r="UPU8" s="788"/>
      <c r="UPV8" s="788"/>
      <c r="UPW8" s="788"/>
      <c r="UPX8" s="787"/>
      <c r="UPY8" s="788"/>
      <c r="UPZ8" s="788"/>
      <c r="UQA8" s="788"/>
      <c r="UQB8" s="787"/>
      <c r="UQC8" s="788"/>
      <c r="UQD8" s="788"/>
      <c r="UQE8" s="788"/>
      <c r="UQF8" s="787"/>
      <c r="UQG8" s="788"/>
      <c r="UQH8" s="788"/>
      <c r="UQI8" s="788"/>
      <c r="UQJ8" s="787"/>
      <c r="UQK8" s="788"/>
      <c r="UQL8" s="788"/>
      <c r="UQM8" s="788"/>
      <c r="UQN8" s="787"/>
      <c r="UQO8" s="788"/>
      <c r="UQP8" s="788"/>
      <c r="UQQ8" s="788"/>
      <c r="UQR8" s="787"/>
      <c r="UQS8" s="788"/>
      <c r="UQT8" s="788"/>
      <c r="UQU8" s="788"/>
      <c r="UQV8" s="787"/>
      <c r="UQW8" s="788"/>
      <c r="UQX8" s="788"/>
      <c r="UQY8" s="788"/>
      <c r="UQZ8" s="787"/>
      <c r="URA8" s="788"/>
      <c r="URB8" s="788"/>
      <c r="URC8" s="788"/>
      <c r="URD8" s="787"/>
      <c r="URE8" s="788"/>
      <c r="URF8" s="788"/>
      <c r="URG8" s="788"/>
      <c r="URH8" s="787"/>
      <c r="URI8" s="788"/>
      <c r="URJ8" s="788"/>
      <c r="URK8" s="788"/>
      <c r="URL8" s="787"/>
      <c r="URM8" s="788"/>
      <c r="URN8" s="788"/>
      <c r="URO8" s="788"/>
      <c r="URP8" s="787"/>
      <c r="URQ8" s="788"/>
      <c r="URR8" s="788"/>
      <c r="URS8" s="788"/>
      <c r="URT8" s="787"/>
      <c r="URU8" s="788"/>
      <c r="URV8" s="788"/>
      <c r="URW8" s="788"/>
      <c r="URX8" s="787"/>
      <c r="URY8" s="788"/>
      <c r="URZ8" s="788"/>
      <c r="USA8" s="788"/>
      <c r="USB8" s="787"/>
      <c r="USC8" s="788"/>
      <c r="USD8" s="788"/>
      <c r="USE8" s="788"/>
      <c r="USF8" s="787"/>
      <c r="USG8" s="788"/>
      <c r="USH8" s="788"/>
      <c r="USI8" s="788"/>
      <c r="USJ8" s="787"/>
      <c r="USK8" s="788"/>
      <c r="USL8" s="788"/>
      <c r="USM8" s="788"/>
      <c r="USN8" s="787"/>
      <c r="USO8" s="788"/>
      <c r="USP8" s="788"/>
      <c r="USQ8" s="788"/>
      <c r="USR8" s="787"/>
      <c r="USS8" s="788"/>
      <c r="UST8" s="788"/>
      <c r="USU8" s="788"/>
      <c r="USV8" s="787"/>
      <c r="USW8" s="788"/>
      <c r="USX8" s="788"/>
      <c r="USY8" s="788"/>
      <c r="USZ8" s="787"/>
      <c r="UTA8" s="788"/>
      <c r="UTB8" s="788"/>
      <c r="UTC8" s="788"/>
      <c r="UTD8" s="787"/>
      <c r="UTE8" s="788"/>
      <c r="UTF8" s="788"/>
      <c r="UTG8" s="788"/>
      <c r="UTH8" s="787"/>
      <c r="UTI8" s="788"/>
      <c r="UTJ8" s="788"/>
      <c r="UTK8" s="788"/>
      <c r="UTL8" s="787"/>
      <c r="UTM8" s="788"/>
      <c r="UTN8" s="788"/>
      <c r="UTO8" s="788"/>
      <c r="UTP8" s="787"/>
      <c r="UTQ8" s="788"/>
      <c r="UTR8" s="788"/>
      <c r="UTS8" s="788"/>
      <c r="UTT8" s="787"/>
      <c r="UTU8" s="788"/>
      <c r="UTV8" s="788"/>
      <c r="UTW8" s="788"/>
      <c r="UTX8" s="787"/>
      <c r="UTY8" s="788"/>
      <c r="UTZ8" s="788"/>
      <c r="UUA8" s="788"/>
      <c r="UUB8" s="787"/>
      <c r="UUC8" s="788"/>
      <c r="UUD8" s="788"/>
      <c r="UUE8" s="788"/>
      <c r="UUF8" s="787"/>
      <c r="UUG8" s="788"/>
      <c r="UUH8" s="788"/>
      <c r="UUI8" s="788"/>
      <c r="UUJ8" s="787"/>
      <c r="UUK8" s="788"/>
      <c r="UUL8" s="788"/>
      <c r="UUM8" s="788"/>
      <c r="UUN8" s="787"/>
      <c r="UUO8" s="788"/>
      <c r="UUP8" s="788"/>
      <c r="UUQ8" s="788"/>
      <c r="UUR8" s="787"/>
      <c r="UUS8" s="788"/>
      <c r="UUT8" s="788"/>
      <c r="UUU8" s="788"/>
      <c r="UUV8" s="787"/>
      <c r="UUW8" s="788"/>
      <c r="UUX8" s="788"/>
      <c r="UUY8" s="788"/>
      <c r="UUZ8" s="787"/>
      <c r="UVA8" s="788"/>
      <c r="UVB8" s="788"/>
      <c r="UVC8" s="788"/>
      <c r="UVD8" s="787"/>
      <c r="UVE8" s="788"/>
      <c r="UVF8" s="788"/>
      <c r="UVG8" s="788"/>
      <c r="UVH8" s="787"/>
      <c r="UVI8" s="788"/>
      <c r="UVJ8" s="788"/>
      <c r="UVK8" s="788"/>
      <c r="UVL8" s="787"/>
      <c r="UVM8" s="788"/>
      <c r="UVN8" s="788"/>
      <c r="UVO8" s="788"/>
      <c r="UVP8" s="787"/>
      <c r="UVQ8" s="788"/>
      <c r="UVR8" s="788"/>
      <c r="UVS8" s="788"/>
      <c r="UVT8" s="787"/>
      <c r="UVU8" s="788"/>
      <c r="UVV8" s="788"/>
      <c r="UVW8" s="788"/>
      <c r="UVX8" s="787"/>
      <c r="UVY8" s="788"/>
      <c r="UVZ8" s="788"/>
      <c r="UWA8" s="788"/>
      <c r="UWB8" s="787"/>
      <c r="UWC8" s="788"/>
      <c r="UWD8" s="788"/>
      <c r="UWE8" s="788"/>
      <c r="UWF8" s="787"/>
      <c r="UWG8" s="788"/>
      <c r="UWH8" s="788"/>
      <c r="UWI8" s="788"/>
      <c r="UWJ8" s="787"/>
      <c r="UWK8" s="788"/>
      <c r="UWL8" s="788"/>
      <c r="UWM8" s="788"/>
      <c r="UWN8" s="787"/>
      <c r="UWO8" s="788"/>
      <c r="UWP8" s="788"/>
      <c r="UWQ8" s="788"/>
      <c r="UWR8" s="787"/>
      <c r="UWS8" s="788"/>
      <c r="UWT8" s="788"/>
      <c r="UWU8" s="788"/>
      <c r="UWV8" s="787"/>
      <c r="UWW8" s="788"/>
      <c r="UWX8" s="788"/>
      <c r="UWY8" s="788"/>
      <c r="UWZ8" s="787"/>
      <c r="UXA8" s="788"/>
      <c r="UXB8" s="788"/>
      <c r="UXC8" s="788"/>
      <c r="UXD8" s="787"/>
      <c r="UXE8" s="788"/>
      <c r="UXF8" s="788"/>
      <c r="UXG8" s="788"/>
      <c r="UXH8" s="787"/>
      <c r="UXI8" s="788"/>
      <c r="UXJ8" s="788"/>
      <c r="UXK8" s="788"/>
      <c r="UXL8" s="787"/>
      <c r="UXM8" s="788"/>
      <c r="UXN8" s="788"/>
      <c r="UXO8" s="788"/>
      <c r="UXP8" s="787"/>
      <c r="UXQ8" s="788"/>
      <c r="UXR8" s="788"/>
      <c r="UXS8" s="788"/>
      <c r="UXT8" s="787"/>
      <c r="UXU8" s="788"/>
      <c r="UXV8" s="788"/>
      <c r="UXW8" s="788"/>
      <c r="UXX8" s="787"/>
      <c r="UXY8" s="788"/>
      <c r="UXZ8" s="788"/>
      <c r="UYA8" s="788"/>
      <c r="UYB8" s="787"/>
      <c r="UYC8" s="788"/>
      <c r="UYD8" s="788"/>
      <c r="UYE8" s="788"/>
      <c r="UYF8" s="787"/>
      <c r="UYG8" s="788"/>
      <c r="UYH8" s="788"/>
      <c r="UYI8" s="788"/>
      <c r="UYJ8" s="787"/>
      <c r="UYK8" s="788"/>
      <c r="UYL8" s="788"/>
      <c r="UYM8" s="788"/>
      <c r="UYN8" s="787"/>
      <c r="UYO8" s="788"/>
      <c r="UYP8" s="788"/>
      <c r="UYQ8" s="788"/>
      <c r="UYR8" s="787"/>
      <c r="UYS8" s="788"/>
      <c r="UYT8" s="788"/>
      <c r="UYU8" s="788"/>
      <c r="UYV8" s="787"/>
      <c r="UYW8" s="788"/>
      <c r="UYX8" s="788"/>
      <c r="UYY8" s="788"/>
      <c r="UYZ8" s="787"/>
      <c r="UZA8" s="788"/>
      <c r="UZB8" s="788"/>
      <c r="UZC8" s="788"/>
      <c r="UZD8" s="787"/>
      <c r="UZE8" s="788"/>
      <c r="UZF8" s="788"/>
      <c r="UZG8" s="788"/>
      <c r="UZH8" s="787"/>
      <c r="UZI8" s="788"/>
      <c r="UZJ8" s="788"/>
      <c r="UZK8" s="788"/>
      <c r="UZL8" s="787"/>
      <c r="UZM8" s="788"/>
      <c r="UZN8" s="788"/>
      <c r="UZO8" s="788"/>
      <c r="UZP8" s="787"/>
      <c r="UZQ8" s="788"/>
      <c r="UZR8" s="788"/>
      <c r="UZS8" s="788"/>
      <c r="UZT8" s="787"/>
      <c r="UZU8" s="788"/>
      <c r="UZV8" s="788"/>
      <c r="UZW8" s="788"/>
      <c r="UZX8" s="787"/>
      <c r="UZY8" s="788"/>
      <c r="UZZ8" s="788"/>
      <c r="VAA8" s="788"/>
      <c r="VAB8" s="787"/>
      <c r="VAC8" s="788"/>
      <c r="VAD8" s="788"/>
      <c r="VAE8" s="788"/>
      <c r="VAF8" s="787"/>
      <c r="VAG8" s="788"/>
      <c r="VAH8" s="788"/>
      <c r="VAI8" s="788"/>
      <c r="VAJ8" s="787"/>
      <c r="VAK8" s="788"/>
      <c r="VAL8" s="788"/>
      <c r="VAM8" s="788"/>
      <c r="VAN8" s="787"/>
      <c r="VAO8" s="788"/>
      <c r="VAP8" s="788"/>
      <c r="VAQ8" s="788"/>
      <c r="VAR8" s="787"/>
      <c r="VAS8" s="788"/>
      <c r="VAT8" s="788"/>
      <c r="VAU8" s="788"/>
      <c r="VAV8" s="787"/>
      <c r="VAW8" s="788"/>
      <c r="VAX8" s="788"/>
      <c r="VAY8" s="788"/>
      <c r="VAZ8" s="787"/>
      <c r="VBA8" s="788"/>
      <c r="VBB8" s="788"/>
      <c r="VBC8" s="788"/>
      <c r="VBD8" s="787"/>
      <c r="VBE8" s="788"/>
      <c r="VBF8" s="788"/>
      <c r="VBG8" s="788"/>
      <c r="VBH8" s="787"/>
      <c r="VBI8" s="788"/>
      <c r="VBJ8" s="788"/>
      <c r="VBK8" s="788"/>
      <c r="VBL8" s="787"/>
      <c r="VBM8" s="788"/>
      <c r="VBN8" s="788"/>
      <c r="VBO8" s="788"/>
      <c r="VBP8" s="787"/>
      <c r="VBQ8" s="788"/>
      <c r="VBR8" s="788"/>
      <c r="VBS8" s="788"/>
      <c r="VBT8" s="787"/>
      <c r="VBU8" s="788"/>
      <c r="VBV8" s="788"/>
      <c r="VBW8" s="788"/>
      <c r="VBX8" s="787"/>
      <c r="VBY8" s="788"/>
      <c r="VBZ8" s="788"/>
      <c r="VCA8" s="788"/>
      <c r="VCB8" s="787"/>
      <c r="VCC8" s="788"/>
      <c r="VCD8" s="788"/>
      <c r="VCE8" s="788"/>
      <c r="VCF8" s="787"/>
      <c r="VCG8" s="788"/>
      <c r="VCH8" s="788"/>
      <c r="VCI8" s="788"/>
      <c r="VCJ8" s="787"/>
      <c r="VCK8" s="788"/>
      <c r="VCL8" s="788"/>
      <c r="VCM8" s="788"/>
      <c r="VCN8" s="787"/>
      <c r="VCO8" s="788"/>
      <c r="VCP8" s="788"/>
      <c r="VCQ8" s="788"/>
      <c r="VCR8" s="787"/>
      <c r="VCS8" s="788"/>
      <c r="VCT8" s="788"/>
      <c r="VCU8" s="788"/>
      <c r="VCV8" s="787"/>
      <c r="VCW8" s="788"/>
      <c r="VCX8" s="788"/>
      <c r="VCY8" s="788"/>
      <c r="VCZ8" s="787"/>
      <c r="VDA8" s="788"/>
      <c r="VDB8" s="788"/>
      <c r="VDC8" s="788"/>
      <c r="VDD8" s="787"/>
      <c r="VDE8" s="788"/>
      <c r="VDF8" s="788"/>
      <c r="VDG8" s="788"/>
      <c r="VDH8" s="787"/>
      <c r="VDI8" s="788"/>
      <c r="VDJ8" s="788"/>
      <c r="VDK8" s="788"/>
      <c r="VDL8" s="787"/>
      <c r="VDM8" s="788"/>
      <c r="VDN8" s="788"/>
      <c r="VDO8" s="788"/>
      <c r="VDP8" s="787"/>
      <c r="VDQ8" s="788"/>
      <c r="VDR8" s="788"/>
      <c r="VDS8" s="788"/>
      <c r="VDT8" s="787"/>
      <c r="VDU8" s="788"/>
      <c r="VDV8" s="788"/>
      <c r="VDW8" s="788"/>
      <c r="VDX8" s="787"/>
      <c r="VDY8" s="788"/>
      <c r="VDZ8" s="788"/>
      <c r="VEA8" s="788"/>
      <c r="VEB8" s="787"/>
      <c r="VEC8" s="788"/>
      <c r="VED8" s="788"/>
      <c r="VEE8" s="788"/>
      <c r="VEF8" s="787"/>
      <c r="VEG8" s="788"/>
      <c r="VEH8" s="788"/>
      <c r="VEI8" s="788"/>
      <c r="VEJ8" s="787"/>
      <c r="VEK8" s="788"/>
      <c r="VEL8" s="788"/>
      <c r="VEM8" s="788"/>
      <c r="VEN8" s="787"/>
      <c r="VEO8" s="788"/>
      <c r="VEP8" s="788"/>
      <c r="VEQ8" s="788"/>
      <c r="VER8" s="787"/>
      <c r="VES8" s="788"/>
      <c r="VET8" s="788"/>
      <c r="VEU8" s="788"/>
      <c r="VEV8" s="787"/>
      <c r="VEW8" s="788"/>
      <c r="VEX8" s="788"/>
      <c r="VEY8" s="788"/>
      <c r="VEZ8" s="787"/>
      <c r="VFA8" s="788"/>
      <c r="VFB8" s="788"/>
      <c r="VFC8" s="788"/>
      <c r="VFD8" s="787"/>
      <c r="VFE8" s="788"/>
      <c r="VFF8" s="788"/>
      <c r="VFG8" s="788"/>
      <c r="VFH8" s="787"/>
      <c r="VFI8" s="788"/>
      <c r="VFJ8" s="788"/>
      <c r="VFK8" s="788"/>
      <c r="VFL8" s="787"/>
      <c r="VFM8" s="788"/>
      <c r="VFN8" s="788"/>
      <c r="VFO8" s="788"/>
      <c r="VFP8" s="787"/>
      <c r="VFQ8" s="788"/>
      <c r="VFR8" s="788"/>
      <c r="VFS8" s="788"/>
      <c r="VFT8" s="787"/>
      <c r="VFU8" s="788"/>
      <c r="VFV8" s="788"/>
      <c r="VFW8" s="788"/>
      <c r="VFX8" s="787"/>
      <c r="VFY8" s="788"/>
      <c r="VFZ8" s="788"/>
      <c r="VGA8" s="788"/>
      <c r="VGB8" s="787"/>
      <c r="VGC8" s="788"/>
      <c r="VGD8" s="788"/>
      <c r="VGE8" s="788"/>
      <c r="VGF8" s="787"/>
      <c r="VGG8" s="788"/>
      <c r="VGH8" s="788"/>
      <c r="VGI8" s="788"/>
      <c r="VGJ8" s="787"/>
      <c r="VGK8" s="788"/>
      <c r="VGL8" s="788"/>
      <c r="VGM8" s="788"/>
      <c r="VGN8" s="787"/>
      <c r="VGO8" s="788"/>
      <c r="VGP8" s="788"/>
      <c r="VGQ8" s="788"/>
      <c r="VGR8" s="787"/>
      <c r="VGS8" s="788"/>
      <c r="VGT8" s="788"/>
      <c r="VGU8" s="788"/>
      <c r="VGV8" s="787"/>
      <c r="VGW8" s="788"/>
      <c r="VGX8" s="788"/>
      <c r="VGY8" s="788"/>
      <c r="VGZ8" s="787"/>
      <c r="VHA8" s="788"/>
      <c r="VHB8" s="788"/>
      <c r="VHC8" s="788"/>
      <c r="VHD8" s="787"/>
      <c r="VHE8" s="788"/>
      <c r="VHF8" s="788"/>
      <c r="VHG8" s="788"/>
      <c r="VHH8" s="787"/>
      <c r="VHI8" s="788"/>
      <c r="VHJ8" s="788"/>
      <c r="VHK8" s="788"/>
      <c r="VHL8" s="787"/>
      <c r="VHM8" s="788"/>
      <c r="VHN8" s="788"/>
      <c r="VHO8" s="788"/>
      <c r="VHP8" s="787"/>
      <c r="VHQ8" s="788"/>
      <c r="VHR8" s="788"/>
      <c r="VHS8" s="788"/>
      <c r="VHT8" s="787"/>
      <c r="VHU8" s="788"/>
      <c r="VHV8" s="788"/>
      <c r="VHW8" s="788"/>
      <c r="VHX8" s="787"/>
      <c r="VHY8" s="788"/>
      <c r="VHZ8" s="788"/>
      <c r="VIA8" s="788"/>
      <c r="VIB8" s="787"/>
      <c r="VIC8" s="788"/>
      <c r="VID8" s="788"/>
      <c r="VIE8" s="788"/>
      <c r="VIF8" s="787"/>
      <c r="VIG8" s="788"/>
      <c r="VIH8" s="788"/>
      <c r="VII8" s="788"/>
      <c r="VIJ8" s="787"/>
      <c r="VIK8" s="788"/>
      <c r="VIL8" s="788"/>
      <c r="VIM8" s="788"/>
      <c r="VIN8" s="787"/>
      <c r="VIO8" s="788"/>
      <c r="VIP8" s="788"/>
      <c r="VIQ8" s="788"/>
      <c r="VIR8" s="787"/>
      <c r="VIS8" s="788"/>
      <c r="VIT8" s="788"/>
      <c r="VIU8" s="788"/>
      <c r="VIV8" s="787"/>
      <c r="VIW8" s="788"/>
      <c r="VIX8" s="788"/>
      <c r="VIY8" s="788"/>
      <c r="VIZ8" s="787"/>
      <c r="VJA8" s="788"/>
      <c r="VJB8" s="788"/>
      <c r="VJC8" s="788"/>
      <c r="VJD8" s="787"/>
      <c r="VJE8" s="788"/>
      <c r="VJF8" s="788"/>
      <c r="VJG8" s="788"/>
      <c r="VJH8" s="787"/>
      <c r="VJI8" s="788"/>
      <c r="VJJ8" s="788"/>
      <c r="VJK8" s="788"/>
      <c r="VJL8" s="787"/>
      <c r="VJM8" s="788"/>
      <c r="VJN8" s="788"/>
      <c r="VJO8" s="788"/>
      <c r="VJP8" s="787"/>
      <c r="VJQ8" s="788"/>
      <c r="VJR8" s="788"/>
      <c r="VJS8" s="788"/>
      <c r="VJT8" s="787"/>
      <c r="VJU8" s="788"/>
      <c r="VJV8" s="788"/>
      <c r="VJW8" s="788"/>
      <c r="VJX8" s="787"/>
      <c r="VJY8" s="788"/>
      <c r="VJZ8" s="788"/>
      <c r="VKA8" s="788"/>
      <c r="VKB8" s="787"/>
      <c r="VKC8" s="788"/>
      <c r="VKD8" s="788"/>
      <c r="VKE8" s="788"/>
      <c r="VKF8" s="787"/>
      <c r="VKG8" s="788"/>
      <c r="VKH8" s="788"/>
      <c r="VKI8" s="788"/>
      <c r="VKJ8" s="787"/>
      <c r="VKK8" s="788"/>
      <c r="VKL8" s="788"/>
      <c r="VKM8" s="788"/>
      <c r="VKN8" s="787"/>
      <c r="VKO8" s="788"/>
      <c r="VKP8" s="788"/>
      <c r="VKQ8" s="788"/>
      <c r="VKR8" s="787"/>
      <c r="VKS8" s="788"/>
      <c r="VKT8" s="788"/>
      <c r="VKU8" s="788"/>
      <c r="VKV8" s="787"/>
      <c r="VKW8" s="788"/>
      <c r="VKX8" s="788"/>
      <c r="VKY8" s="788"/>
      <c r="VKZ8" s="787"/>
      <c r="VLA8" s="788"/>
      <c r="VLB8" s="788"/>
      <c r="VLC8" s="788"/>
      <c r="VLD8" s="787"/>
      <c r="VLE8" s="788"/>
      <c r="VLF8" s="788"/>
      <c r="VLG8" s="788"/>
      <c r="VLH8" s="787"/>
      <c r="VLI8" s="788"/>
      <c r="VLJ8" s="788"/>
      <c r="VLK8" s="788"/>
      <c r="VLL8" s="787"/>
      <c r="VLM8" s="788"/>
      <c r="VLN8" s="788"/>
      <c r="VLO8" s="788"/>
      <c r="VLP8" s="787"/>
      <c r="VLQ8" s="788"/>
      <c r="VLR8" s="788"/>
      <c r="VLS8" s="788"/>
      <c r="VLT8" s="787"/>
      <c r="VLU8" s="788"/>
      <c r="VLV8" s="788"/>
      <c r="VLW8" s="788"/>
      <c r="VLX8" s="787"/>
      <c r="VLY8" s="788"/>
      <c r="VLZ8" s="788"/>
      <c r="VMA8" s="788"/>
      <c r="VMB8" s="787"/>
      <c r="VMC8" s="788"/>
      <c r="VMD8" s="788"/>
      <c r="VME8" s="788"/>
      <c r="VMF8" s="787"/>
      <c r="VMG8" s="788"/>
      <c r="VMH8" s="788"/>
      <c r="VMI8" s="788"/>
      <c r="VMJ8" s="787"/>
      <c r="VMK8" s="788"/>
      <c r="VML8" s="788"/>
      <c r="VMM8" s="788"/>
      <c r="VMN8" s="787"/>
      <c r="VMO8" s="788"/>
      <c r="VMP8" s="788"/>
      <c r="VMQ8" s="788"/>
      <c r="VMR8" s="787"/>
      <c r="VMS8" s="788"/>
      <c r="VMT8" s="788"/>
      <c r="VMU8" s="788"/>
      <c r="VMV8" s="787"/>
      <c r="VMW8" s="788"/>
      <c r="VMX8" s="788"/>
      <c r="VMY8" s="788"/>
      <c r="VMZ8" s="787"/>
      <c r="VNA8" s="788"/>
      <c r="VNB8" s="788"/>
      <c r="VNC8" s="788"/>
      <c r="VND8" s="787"/>
      <c r="VNE8" s="788"/>
      <c r="VNF8" s="788"/>
      <c r="VNG8" s="788"/>
      <c r="VNH8" s="787"/>
      <c r="VNI8" s="788"/>
      <c r="VNJ8" s="788"/>
      <c r="VNK8" s="788"/>
      <c r="VNL8" s="787"/>
      <c r="VNM8" s="788"/>
      <c r="VNN8" s="788"/>
      <c r="VNO8" s="788"/>
      <c r="VNP8" s="787"/>
      <c r="VNQ8" s="788"/>
      <c r="VNR8" s="788"/>
      <c r="VNS8" s="788"/>
      <c r="VNT8" s="787"/>
      <c r="VNU8" s="788"/>
      <c r="VNV8" s="788"/>
      <c r="VNW8" s="788"/>
      <c r="VNX8" s="787"/>
      <c r="VNY8" s="788"/>
      <c r="VNZ8" s="788"/>
      <c r="VOA8" s="788"/>
      <c r="VOB8" s="787"/>
      <c r="VOC8" s="788"/>
      <c r="VOD8" s="788"/>
      <c r="VOE8" s="788"/>
      <c r="VOF8" s="787"/>
      <c r="VOG8" s="788"/>
      <c r="VOH8" s="788"/>
      <c r="VOI8" s="788"/>
      <c r="VOJ8" s="787"/>
      <c r="VOK8" s="788"/>
      <c r="VOL8" s="788"/>
      <c r="VOM8" s="788"/>
      <c r="VON8" s="787"/>
      <c r="VOO8" s="788"/>
      <c r="VOP8" s="788"/>
      <c r="VOQ8" s="788"/>
      <c r="VOR8" s="787"/>
      <c r="VOS8" s="788"/>
      <c r="VOT8" s="788"/>
      <c r="VOU8" s="788"/>
      <c r="VOV8" s="787"/>
      <c r="VOW8" s="788"/>
      <c r="VOX8" s="788"/>
      <c r="VOY8" s="788"/>
      <c r="VOZ8" s="787"/>
      <c r="VPA8" s="788"/>
      <c r="VPB8" s="788"/>
      <c r="VPC8" s="788"/>
      <c r="VPD8" s="787"/>
      <c r="VPE8" s="788"/>
      <c r="VPF8" s="788"/>
      <c r="VPG8" s="788"/>
      <c r="VPH8" s="787"/>
      <c r="VPI8" s="788"/>
      <c r="VPJ8" s="788"/>
      <c r="VPK8" s="788"/>
      <c r="VPL8" s="787"/>
      <c r="VPM8" s="788"/>
      <c r="VPN8" s="788"/>
      <c r="VPO8" s="788"/>
      <c r="VPP8" s="787"/>
      <c r="VPQ8" s="788"/>
      <c r="VPR8" s="788"/>
      <c r="VPS8" s="788"/>
      <c r="VPT8" s="787"/>
      <c r="VPU8" s="788"/>
      <c r="VPV8" s="788"/>
      <c r="VPW8" s="788"/>
      <c r="VPX8" s="787"/>
      <c r="VPY8" s="788"/>
      <c r="VPZ8" s="788"/>
      <c r="VQA8" s="788"/>
      <c r="VQB8" s="787"/>
      <c r="VQC8" s="788"/>
      <c r="VQD8" s="788"/>
      <c r="VQE8" s="788"/>
      <c r="VQF8" s="787"/>
      <c r="VQG8" s="788"/>
      <c r="VQH8" s="788"/>
      <c r="VQI8" s="788"/>
      <c r="VQJ8" s="787"/>
      <c r="VQK8" s="788"/>
      <c r="VQL8" s="788"/>
      <c r="VQM8" s="788"/>
      <c r="VQN8" s="787"/>
      <c r="VQO8" s="788"/>
      <c r="VQP8" s="788"/>
      <c r="VQQ8" s="788"/>
      <c r="VQR8" s="787"/>
      <c r="VQS8" s="788"/>
      <c r="VQT8" s="788"/>
      <c r="VQU8" s="788"/>
      <c r="VQV8" s="787"/>
      <c r="VQW8" s="788"/>
      <c r="VQX8" s="788"/>
      <c r="VQY8" s="788"/>
      <c r="VQZ8" s="787"/>
      <c r="VRA8" s="788"/>
      <c r="VRB8" s="788"/>
      <c r="VRC8" s="788"/>
      <c r="VRD8" s="787"/>
      <c r="VRE8" s="788"/>
      <c r="VRF8" s="788"/>
      <c r="VRG8" s="788"/>
      <c r="VRH8" s="787"/>
      <c r="VRI8" s="788"/>
      <c r="VRJ8" s="788"/>
      <c r="VRK8" s="788"/>
      <c r="VRL8" s="787"/>
      <c r="VRM8" s="788"/>
      <c r="VRN8" s="788"/>
      <c r="VRO8" s="788"/>
      <c r="VRP8" s="787"/>
      <c r="VRQ8" s="788"/>
      <c r="VRR8" s="788"/>
      <c r="VRS8" s="788"/>
      <c r="VRT8" s="787"/>
      <c r="VRU8" s="788"/>
      <c r="VRV8" s="788"/>
      <c r="VRW8" s="788"/>
      <c r="VRX8" s="787"/>
      <c r="VRY8" s="788"/>
      <c r="VRZ8" s="788"/>
      <c r="VSA8" s="788"/>
      <c r="VSB8" s="787"/>
      <c r="VSC8" s="788"/>
      <c r="VSD8" s="788"/>
      <c r="VSE8" s="788"/>
      <c r="VSF8" s="787"/>
      <c r="VSG8" s="788"/>
      <c r="VSH8" s="788"/>
      <c r="VSI8" s="788"/>
      <c r="VSJ8" s="787"/>
      <c r="VSK8" s="788"/>
      <c r="VSL8" s="788"/>
      <c r="VSM8" s="788"/>
      <c r="VSN8" s="787"/>
      <c r="VSO8" s="788"/>
      <c r="VSP8" s="788"/>
      <c r="VSQ8" s="788"/>
      <c r="VSR8" s="787"/>
      <c r="VSS8" s="788"/>
      <c r="VST8" s="788"/>
      <c r="VSU8" s="788"/>
      <c r="VSV8" s="787"/>
      <c r="VSW8" s="788"/>
      <c r="VSX8" s="788"/>
      <c r="VSY8" s="788"/>
      <c r="VSZ8" s="787"/>
      <c r="VTA8" s="788"/>
      <c r="VTB8" s="788"/>
      <c r="VTC8" s="788"/>
      <c r="VTD8" s="787"/>
      <c r="VTE8" s="788"/>
      <c r="VTF8" s="788"/>
      <c r="VTG8" s="788"/>
      <c r="VTH8" s="787"/>
      <c r="VTI8" s="788"/>
      <c r="VTJ8" s="788"/>
      <c r="VTK8" s="788"/>
      <c r="VTL8" s="787"/>
      <c r="VTM8" s="788"/>
      <c r="VTN8" s="788"/>
      <c r="VTO8" s="788"/>
      <c r="VTP8" s="787"/>
      <c r="VTQ8" s="788"/>
      <c r="VTR8" s="788"/>
      <c r="VTS8" s="788"/>
      <c r="VTT8" s="787"/>
      <c r="VTU8" s="788"/>
      <c r="VTV8" s="788"/>
      <c r="VTW8" s="788"/>
      <c r="VTX8" s="787"/>
      <c r="VTY8" s="788"/>
      <c r="VTZ8" s="788"/>
      <c r="VUA8" s="788"/>
      <c r="VUB8" s="787"/>
      <c r="VUC8" s="788"/>
      <c r="VUD8" s="788"/>
      <c r="VUE8" s="788"/>
      <c r="VUF8" s="787"/>
      <c r="VUG8" s="788"/>
      <c r="VUH8" s="788"/>
      <c r="VUI8" s="788"/>
      <c r="VUJ8" s="787"/>
      <c r="VUK8" s="788"/>
      <c r="VUL8" s="788"/>
      <c r="VUM8" s="788"/>
      <c r="VUN8" s="787"/>
      <c r="VUO8" s="788"/>
      <c r="VUP8" s="788"/>
      <c r="VUQ8" s="788"/>
      <c r="VUR8" s="787"/>
      <c r="VUS8" s="788"/>
      <c r="VUT8" s="788"/>
      <c r="VUU8" s="788"/>
      <c r="VUV8" s="787"/>
      <c r="VUW8" s="788"/>
      <c r="VUX8" s="788"/>
      <c r="VUY8" s="788"/>
      <c r="VUZ8" s="787"/>
      <c r="VVA8" s="788"/>
      <c r="VVB8" s="788"/>
      <c r="VVC8" s="788"/>
      <c r="VVD8" s="787"/>
      <c r="VVE8" s="788"/>
      <c r="VVF8" s="788"/>
      <c r="VVG8" s="788"/>
      <c r="VVH8" s="787"/>
      <c r="VVI8" s="788"/>
      <c r="VVJ8" s="788"/>
      <c r="VVK8" s="788"/>
      <c r="VVL8" s="787"/>
      <c r="VVM8" s="788"/>
      <c r="VVN8" s="788"/>
      <c r="VVO8" s="788"/>
      <c r="VVP8" s="787"/>
      <c r="VVQ8" s="788"/>
      <c r="VVR8" s="788"/>
      <c r="VVS8" s="788"/>
      <c r="VVT8" s="787"/>
      <c r="VVU8" s="788"/>
      <c r="VVV8" s="788"/>
      <c r="VVW8" s="788"/>
      <c r="VVX8" s="787"/>
      <c r="VVY8" s="788"/>
      <c r="VVZ8" s="788"/>
      <c r="VWA8" s="788"/>
      <c r="VWB8" s="787"/>
      <c r="VWC8" s="788"/>
      <c r="VWD8" s="788"/>
      <c r="VWE8" s="788"/>
      <c r="VWF8" s="787"/>
      <c r="VWG8" s="788"/>
      <c r="VWH8" s="788"/>
      <c r="VWI8" s="788"/>
      <c r="VWJ8" s="787"/>
      <c r="VWK8" s="788"/>
      <c r="VWL8" s="788"/>
      <c r="VWM8" s="788"/>
      <c r="VWN8" s="787"/>
      <c r="VWO8" s="788"/>
      <c r="VWP8" s="788"/>
      <c r="VWQ8" s="788"/>
      <c r="VWR8" s="787"/>
      <c r="VWS8" s="788"/>
      <c r="VWT8" s="788"/>
      <c r="VWU8" s="788"/>
      <c r="VWV8" s="787"/>
      <c r="VWW8" s="788"/>
      <c r="VWX8" s="788"/>
      <c r="VWY8" s="788"/>
      <c r="VWZ8" s="787"/>
      <c r="VXA8" s="788"/>
      <c r="VXB8" s="788"/>
      <c r="VXC8" s="788"/>
      <c r="VXD8" s="787"/>
      <c r="VXE8" s="788"/>
      <c r="VXF8" s="788"/>
      <c r="VXG8" s="788"/>
      <c r="VXH8" s="787"/>
      <c r="VXI8" s="788"/>
      <c r="VXJ8" s="788"/>
      <c r="VXK8" s="788"/>
      <c r="VXL8" s="787"/>
      <c r="VXM8" s="788"/>
      <c r="VXN8" s="788"/>
      <c r="VXO8" s="788"/>
      <c r="VXP8" s="787"/>
      <c r="VXQ8" s="788"/>
      <c r="VXR8" s="788"/>
      <c r="VXS8" s="788"/>
      <c r="VXT8" s="787"/>
      <c r="VXU8" s="788"/>
      <c r="VXV8" s="788"/>
      <c r="VXW8" s="788"/>
      <c r="VXX8" s="787"/>
      <c r="VXY8" s="788"/>
      <c r="VXZ8" s="788"/>
      <c r="VYA8" s="788"/>
      <c r="VYB8" s="787"/>
      <c r="VYC8" s="788"/>
      <c r="VYD8" s="788"/>
      <c r="VYE8" s="788"/>
      <c r="VYF8" s="787"/>
      <c r="VYG8" s="788"/>
      <c r="VYH8" s="788"/>
      <c r="VYI8" s="788"/>
      <c r="VYJ8" s="787"/>
      <c r="VYK8" s="788"/>
      <c r="VYL8" s="788"/>
      <c r="VYM8" s="788"/>
      <c r="VYN8" s="787"/>
      <c r="VYO8" s="788"/>
      <c r="VYP8" s="788"/>
      <c r="VYQ8" s="788"/>
      <c r="VYR8" s="787"/>
      <c r="VYS8" s="788"/>
      <c r="VYT8" s="788"/>
      <c r="VYU8" s="788"/>
      <c r="VYV8" s="787"/>
      <c r="VYW8" s="788"/>
      <c r="VYX8" s="788"/>
      <c r="VYY8" s="788"/>
      <c r="VYZ8" s="787"/>
      <c r="VZA8" s="788"/>
      <c r="VZB8" s="788"/>
      <c r="VZC8" s="788"/>
      <c r="VZD8" s="787"/>
      <c r="VZE8" s="788"/>
      <c r="VZF8" s="788"/>
      <c r="VZG8" s="788"/>
      <c r="VZH8" s="787"/>
      <c r="VZI8" s="788"/>
      <c r="VZJ8" s="788"/>
      <c r="VZK8" s="788"/>
      <c r="VZL8" s="787"/>
      <c r="VZM8" s="788"/>
      <c r="VZN8" s="788"/>
      <c r="VZO8" s="788"/>
      <c r="VZP8" s="787"/>
      <c r="VZQ8" s="788"/>
      <c r="VZR8" s="788"/>
      <c r="VZS8" s="788"/>
      <c r="VZT8" s="787"/>
      <c r="VZU8" s="788"/>
      <c r="VZV8" s="788"/>
      <c r="VZW8" s="788"/>
      <c r="VZX8" s="787"/>
      <c r="VZY8" s="788"/>
      <c r="VZZ8" s="788"/>
      <c r="WAA8" s="788"/>
      <c r="WAB8" s="787"/>
      <c r="WAC8" s="788"/>
      <c r="WAD8" s="788"/>
      <c r="WAE8" s="788"/>
      <c r="WAF8" s="787"/>
      <c r="WAG8" s="788"/>
      <c r="WAH8" s="788"/>
      <c r="WAI8" s="788"/>
      <c r="WAJ8" s="787"/>
      <c r="WAK8" s="788"/>
      <c r="WAL8" s="788"/>
      <c r="WAM8" s="788"/>
      <c r="WAN8" s="787"/>
      <c r="WAO8" s="788"/>
      <c r="WAP8" s="788"/>
      <c r="WAQ8" s="788"/>
      <c r="WAR8" s="787"/>
      <c r="WAS8" s="788"/>
      <c r="WAT8" s="788"/>
      <c r="WAU8" s="788"/>
      <c r="WAV8" s="787"/>
      <c r="WAW8" s="788"/>
      <c r="WAX8" s="788"/>
      <c r="WAY8" s="788"/>
      <c r="WAZ8" s="787"/>
      <c r="WBA8" s="788"/>
      <c r="WBB8" s="788"/>
      <c r="WBC8" s="788"/>
      <c r="WBD8" s="787"/>
      <c r="WBE8" s="788"/>
      <c r="WBF8" s="788"/>
      <c r="WBG8" s="788"/>
      <c r="WBH8" s="787"/>
      <c r="WBI8" s="788"/>
      <c r="WBJ8" s="788"/>
      <c r="WBK8" s="788"/>
      <c r="WBL8" s="787"/>
      <c r="WBM8" s="788"/>
      <c r="WBN8" s="788"/>
      <c r="WBO8" s="788"/>
      <c r="WBP8" s="787"/>
      <c r="WBQ8" s="788"/>
      <c r="WBR8" s="788"/>
      <c r="WBS8" s="788"/>
      <c r="WBT8" s="787"/>
      <c r="WBU8" s="788"/>
      <c r="WBV8" s="788"/>
      <c r="WBW8" s="788"/>
      <c r="WBX8" s="787"/>
      <c r="WBY8" s="788"/>
      <c r="WBZ8" s="788"/>
      <c r="WCA8" s="788"/>
      <c r="WCB8" s="787"/>
      <c r="WCC8" s="788"/>
      <c r="WCD8" s="788"/>
      <c r="WCE8" s="788"/>
      <c r="WCF8" s="787"/>
      <c r="WCG8" s="788"/>
      <c r="WCH8" s="788"/>
      <c r="WCI8" s="788"/>
      <c r="WCJ8" s="787"/>
      <c r="WCK8" s="788"/>
      <c r="WCL8" s="788"/>
      <c r="WCM8" s="788"/>
      <c r="WCN8" s="787"/>
      <c r="WCO8" s="788"/>
      <c r="WCP8" s="788"/>
      <c r="WCQ8" s="788"/>
      <c r="WCR8" s="787"/>
      <c r="WCS8" s="788"/>
      <c r="WCT8" s="788"/>
      <c r="WCU8" s="788"/>
      <c r="WCV8" s="787"/>
      <c r="WCW8" s="788"/>
      <c r="WCX8" s="788"/>
      <c r="WCY8" s="788"/>
      <c r="WCZ8" s="787"/>
      <c r="WDA8" s="788"/>
      <c r="WDB8" s="788"/>
      <c r="WDC8" s="788"/>
      <c r="WDD8" s="787"/>
      <c r="WDE8" s="788"/>
      <c r="WDF8" s="788"/>
      <c r="WDG8" s="788"/>
      <c r="WDH8" s="787"/>
      <c r="WDI8" s="788"/>
      <c r="WDJ8" s="788"/>
      <c r="WDK8" s="788"/>
      <c r="WDL8" s="787"/>
      <c r="WDM8" s="788"/>
      <c r="WDN8" s="788"/>
      <c r="WDO8" s="788"/>
      <c r="WDP8" s="787"/>
      <c r="WDQ8" s="788"/>
      <c r="WDR8" s="788"/>
      <c r="WDS8" s="788"/>
      <c r="WDT8" s="787"/>
      <c r="WDU8" s="788"/>
      <c r="WDV8" s="788"/>
      <c r="WDW8" s="788"/>
      <c r="WDX8" s="787"/>
      <c r="WDY8" s="788"/>
      <c r="WDZ8" s="788"/>
      <c r="WEA8" s="788"/>
      <c r="WEB8" s="787"/>
      <c r="WEC8" s="788"/>
      <c r="WED8" s="788"/>
      <c r="WEE8" s="788"/>
      <c r="WEF8" s="787"/>
      <c r="WEG8" s="788"/>
      <c r="WEH8" s="788"/>
      <c r="WEI8" s="788"/>
      <c r="WEJ8" s="787"/>
      <c r="WEK8" s="788"/>
      <c r="WEL8" s="788"/>
      <c r="WEM8" s="788"/>
      <c r="WEN8" s="787"/>
      <c r="WEO8" s="788"/>
      <c r="WEP8" s="788"/>
      <c r="WEQ8" s="788"/>
      <c r="WER8" s="787"/>
      <c r="WES8" s="788"/>
      <c r="WET8" s="788"/>
      <c r="WEU8" s="788"/>
      <c r="WEV8" s="787"/>
      <c r="WEW8" s="788"/>
      <c r="WEX8" s="788"/>
      <c r="WEY8" s="788"/>
      <c r="WEZ8" s="787"/>
      <c r="WFA8" s="788"/>
      <c r="WFB8" s="788"/>
      <c r="WFC8" s="788"/>
      <c r="WFD8" s="787"/>
      <c r="WFE8" s="788"/>
      <c r="WFF8" s="788"/>
      <c r="WFG8" s="788"/>
      <c r="WFH8" s="787"/>
      <c r="WFI8" s="788"/>
      <c r="WFJ8" s="788"/>
      <c r="WFK8" s="788"/>
      <c r="WFL8" s="787"/>
      <c r="WFM8" s="788"/>
      <c r="WFN8" s="788"/>
      <c r="WFO8" s="788"/>
      <c r="WFP8" s="787"/>
      <c r="WFQ8" s="788"/>
      <c r="WFR8" s="788"/>
      <c r="WFS8" s="788"/>
      <c r="WFT8" s="787"/>
      <c r="WFU8" s="788"/>
      <c r="WFV8" s="788"/>
      <c r="WFW8" s="788"/>
      <c r="WFX8" s="787"/>
      <c r="WFY8" s="788"/>
      <c r="WFZ8" s="788"/>
      <c r="WGA8" s="788"/>
      <c r="WGB8" s="787"/>
      <c r="WGC8" s="788"/>
      <c r="WGD8" s="788"/>
      <c r="WGE8" s="788"/>
      <c r="WGF8" s="787"/>
      <c r="WGG8" s="788"/>
      <c r="WGH8" s="788"/>
      <c r="WGI8" s="788"/>
      <c r="WGJ8" s="787"/>
      <c r="WGK8" s="788"/>
      <c r="WGL8" s="788"/>
      <c r="WGM8" s="788"/>
      <c r="WGN8" s="787"/>
      <c r="WGO8" s="788"/>
      <c r="WGP8" s="788"/>
      <c r="WGQ8" s="788"/>
      <c r="WGR8" s="787"/>
      <c r="WGS8" s="788"/>
      <c r="WGT8" s="788"/>
      <c r="WGU8" s="788"/>
      <c r="WGV8" s="787"/>
      <c r="WGW8" s="788"/>
      <c r="WGX8" s="788"/>
      <c r="WGY8" s="788"/>
      <c r="WGZ8" s="787"/>
      <c r="WHA8" s="788"/>
      <c r="WHB8" s="788"/>
      <c r="WHC8" s="788"/>
      <c r="WHD8" s="787"/>
      <c r="WHE8" s="788"/>
      <c r="WHF8" s="788"/>
      <c r="WHG8" s="788"/>
      <c r="WHH8" s="787"/>
      <c r="WHI8" s="788"/>
      <c r="WHJ8" s="788"/>
      <c r="WHK8" s="788"/>
      <c r="WHL8" s="787"/>
      <c r="WHM8" s="788"/>
      <c r="WHN8" s="788"/>
      <c r="WHO8" s="788"/>
      <c r="WHP8" s="787"/>
      <c r="WHQ8" s="788"/>
      <c r="WHR8" s="788"/>
      <c r="WHS8" s="788"/>
      <c r="WHT8" s="787"/>
      <c r="WHU8" s="788"/>
      <c r="WHV8" s="788"/>
      <c r="WHW8" s="788"/>
      <c r="WHX8" s="787"/>
      <c r="WHY8" s="788"/>
      <c r="WHZ8" s="788"/>
      <c r="WIA8" s="788"/>
      <c r="WIB8" s="787"/>
      <c r="WIC8" s="788"/>
      <c r="WID8" s="788"/>
      <c r="WIE8" s="788"/>
      <c r="WIF8" s="787"/>
      <c r="WIG8" s="788"/>
      <c r="WIH8" s="788"/>
      <c r="WII8" s="788"/>
      <c r="WIJ8" s="787"/>
      <c r="WIK8" s="788"/>
      <c r="WIL8" s="788"/>
      <c r="WIM8" s="788"/>
      <c r="WIN8" s="787"/>
      <c r="WIO8" s="788"/>
      <c r="WIP8" s="788"/>
      <c r="WIQ8" s="788"/>
      <c r="WIR8" s="787"/>
      <c r="WIS8" s="788"/>
      <c r="WIT8" s="788"/>
      <c r="WIU8" s="788"/>
      <c r="WIV8" s="787"/>
      <c r="WIW8" s="788"/>
      <c r="WIX8" s="788"/>
      <c r="WIY8" s="788"/>
      <c r="WIZ8" s="787"/>
      <c r="WJA8" s="788"/>
      <c r="WJB8" s="788"/>
      <c r="WJC8" s="788"/>
      <c r="WJD8" s="787"/>
      <c r="WJE8" s="788"/>
      <c r="WJF8" s="788"/>
      <c r="WJG8" s="788"/>
      <c r="WJH8" s="787"/>
      <c r="WJI8" s="788"/>
      <c r="WJJ8" s="788"/>
      <c r="WJK8" s="788"/>
      <c r="WJL8" s="787"/>
      <c r="WJM8" s="788"/>
      <c r="WJN8" s="788"/>
      <c r="WJO8" s="788"/>
      <c r="WJP8" s="787"/>
      <c r="WJQ8" s="788"/>
      <c r="WJR8" s="788"/>
      <c r="WJS8" s="788"/>
      <c r="WJT8" s="787"/>
      <c r="WJU8" s="788"/>
      <c r="WJV8" s="788"/>
      <c r="WJW8" s="788"/>
      <c r="WJX8" s="787"/>
      <c r="WJY8" s="788"/>
      <c r="WJZ8" s="788"/>
      <c r="WKA8" s="788"/>
      <c r="WKB8" s="787"/>
      <c r="WKC8" s="788"/>
      <c r="WKD8" s="788"/>
      <c r="WKE8" s="788"/>
      <c r="WKF8" s="787"/>
      <c r="WKG8" s="788"/>
      <c r="WKH8" s="788"/>
      <c r="WKI8" s="788"/>
      <c r="WKJ8" s="787"/>
      <c r="WKK8" s="788"/>
      <c r="WKL8" s="788"/>
      <c r="WKM8" s="788"/>
      <c r="WKN8" s="787"/>
      <c r="WKO8" s="788"/>
      <c r="WKP8" s="788"/>
      <c r="WKQ8" s="788"/>
      <c r="WKR8" s="787"/>
      <c r="WKS8" s="788"/>
      <c r="WKT8" s="788"/>
      <c r="WKU8" s="788"/>
      <c r="WKV8" s="787"/>
      <c r="WKW8" s="788"/>
      <c r="WKX8" s="788"/>
      <c r="WKY8" s="788"/>
      <c r="WKZ8" s="787"/>
      <c r="WLA8" s="788"/>
      <c r="WLB8" s="788"/>
      <c r="WLC8" s="788"/>
      <c r="WLD8" s="787"/>
      <c r="WLE8" s="788"/>
      <c r="WLF8" s="788"/>
      <c r="WLG8" s="788"/>
      <c r="WLH8" s="787"/>
      <c r="WLI8" s="788"/>
      <c r="WLJ8" s="788"/>
      <c r="WLK8" s="788"/>
      <c r="WLL8" s="787"/>
      <c r="WLM8" s="788"/>
      <c r="WLN8" s="788"/>
      <c r="WLO8" s="788"/>
      <c r="WLP8" s="787"/>
      <c r="WLQ8" s="788"/>
      <c r="WLR8" s="788"/>
      <c r="WLS8" s="788"/>
      <c r="WLT8" s="787"/>
      <c r="WLU8" s="788"/>
      <c r="WLV8" s="788"/>
      <c r="WLW8" s="788"/>
      <c r="WLX8" s="787"/>
      <c r="WLY8" s="788"/>
      <c r="WLZ8" s="788"/>
      <c r="WMA8" s="788"/>
      <c r="WMB8" s="787"/>
      <c r="WMC8" s="788"/>
      <c r="WMD8" s="788"/>
      <c r="WME8" s="788"/>
      <c r="WMF8" s="787"/>
      <c r="WMG8" s="788"/>
      <c r="WMH8" s="788"/>
      <c r="WMI8" s="788"/>
      <c r="WMJ8" s="787"/>
      <c r="WMK8" s="788"/>
      <c r="WML8" s="788"/>
      <c r="WMM8" s="788"/>
      <c r="WMN8" s="787"/>
      <c r="WMO8" s="788"/>
      <c r="WMP8" s="788"/>
      <c r="WMQ8" s="788"/>
      <c r="WMR8" s="787"/>
      <c r="WMS8" s="788"/>
      <c r="WMT8" s="788"/>
      <c r="WMU8" s="788"/>
      <c r="WMV8" s="787"/>
      <c r="WMW8" s="788"/>
      <c r="WMX8" s="788"/>
      <c r="WMY8" s="788"/>
      <c r="WMZ8" s="787"/>
      <c r="WNA8" s="788"/>
      <c r="WNB8" s="788"/>
      <c r="WNC8" s="788"/>
      <c r="WND8" s="787"/>
      <c r="WNE8" s="788"/>
      <c r="WNF8" s="788"/>
      <c r="WNG8" s="788"/>
      <c r="WNH8" s="787"/>
      <c r="WNI8" s="788"/>
      <c r="WNJ8" s="788"/>
      <c r="WNK8" s="788"/>
      <c r="WNL8" s="787"/>
      <c r="WNM8" s="788"/>
      <c r="WNN8" s="788"/>
      <c r="WNO8" s="788"/>
      <c r="WNP8" s="787"/>
      <c r="WNQ8" s="788"/>
      <c r="WNR8" s="788"/>
      <c r="WNS8" s="788"/>
      <c r="WNT8" s="787"/>
      <c r="WNU8" s="788"/>
      <c r="WNV8" s="788"/>
      <c r="WNW8" s="788"/>
      <c r="WNX8" s="787"/>
      <c r="WNY8" s="788"/>
      <c r="WNZ8" s="788"/>
      <c r="WOA8" s="788"/>
      <c r="WOB8" s="787"/>
      <c r="WOC8" s="788"/>
      <c r="WOD8" s="788"/>
      <c r="WOE8" s="788"/>
      <c r="WOF8" s="787"/>
      <c r="WOG8" s="788"/>
      <c r="WOH8" s="788"/>
      <c r="WOI8" s="788"/>
      <c r="WOJ8" s="787"/>
      <c r="WOK8" s="788"/>
      <c r="WOL8" s="788"/>
      <c r="WOM8" s="788"/>
      <c r="WON8" s="787"/>
      <c r="WOO8" s="788"/>
      <c r="WOP8" s="788"/>
      <c r="WOQ8" s="788"/>
      <c r="WOR8" s="787"/>
      <c r="WOS8" s="788"/>
      <c r="WOT8" s="788"/>
      <c r="WOU8" s="788"/>
      <c r="WOV8" s="787"/>
      <c r="WOW8" s="788"/>
      <c r="WOX8" s="788"/>
      <c r="WOY8" s="788"/>
      <c r="WOZ8" s="787"/>
      <c r="WPA8" s="788"/>
      <c r="WPB8" s="788"/>
      <c r="WPC8" s="788"/>
      <c r="WPD8" s="787"/>
      <c r="WPE8" s="788"/>
      <c r="WPF8" s="788"/>
      <c r="WPG8" s="788"/>
      <c r="WPH8" s="787"/>
      <c r="WPI8" s="788"/>
      <c r="WPJ8" s="788"/>
      <c r="WPK8" s="788"/>
      <c r="WPL8" s="787"/>
      <c r="WPM8" s="788"/>
      <c r="WPN8" s="788"/>
      <c r="WPO8" s="788"/>
      <c r="WPP8" s="787"/>
      <c r="WPQ8" s="788"/>
      <c r="WPR8" s="788"/>
      <c r="WPS8" s="788"/>
      <c r="WPT8" s="787"/>
      <c r="WPU8" s="788"/>
      <c r="WPV8" s="788"/>
      <c r="WPW8" s="788"/>
      <c r="WPX8" s="787"/>
      <c r="WPY8" s="788"/>
      <c r="WPZ8" s="788"/>
      <c r="WQA8" s="788"/>
      <c r="WQB8" s="787"/>
      <c r="WQC8" s="788"/>
      <c r="WQD8" s="788"/>
      <c r="WQE8" s="788"/>
      <c r="WQF8" s="787"/>
      <c r="WQG8" s="788"/>
      <c r="WQH8" s="788"/>
      <c r="WQI8" s="788"/>
      <c r="WQJ8" s="787"/>
      <c r="WQK8" s="788"/>
      <c r="WQL8" s="788"/>
      <c r="WQM8" s="788"/>
      <c r="WQN8" s="787"/>
      <c r="WQO8" s="788"/>
      <c r="WQP8" s="788"/>
      <c r="WQQ8" s="788"/>
      <c r="WQR8" s="787"/>
      <c r="WQS8" s="788"/>
      <c r="WQT8" s="788"/>
      <c r="WQU8" s="788"/>
      <c r="WQV8" s="787"/>
      <c r="WQW8" s="788"/>
      <c r="WQX8" s="788"/>
      <c r="WQY8" s="788"/>
      <c r="WQZ8" s="787"/>
      <c r="WRA8" s="788"/>
      <c r="WRB8" s="788"/>
      <c r="WRC8" s="788"/>
      <c r="WRD8" s="787"/>
      <c r="WRE8" s="788"/>
      <c r="WRF8" s="788"/>
      <c r="WRG8" s="788"/>
      <c r="WRH8" s="787"/>
      <c r="WRI8" s="788"/>
      <c r="WRJ8" s="788"/>
      <c r="WRK8" s="788"/>
      <c r="WRL8" s="787"/>
      <c r="WRM8" s="788"/>
      <c r="WRN8" s="788"/>
      <c r="WRO8" s="788"/>
      <c r="WRP8" s="787"/>
      <c r="WRQ8" s="788"/>
      <c r="WRR8" s="788"/>
      <c r="WRS8" s="788"/>
      <c r="WRT8" s="787"/>
      <c r="WRU8" s="788"/>
      <c r="WRV8" s="788"/>
      <c r="WRW8" s="788"/>
      <c r="WRX8" s="787"/>
      <c r="WRY8" s="788"/>
      <c r="WRZ8" s="788"/>
      <c r="WSA8" s="788"/>
      <c r="WSB8" s="787"/>
      <c r="WSC8" s="788"/>
      <c r="WSD8" s="788"/>
      <c r="WSE8" s="788"/>
      <c r="WSF8" s="787"/>
      <c r="WSG8" s="788"/>
      <c r="WSH8" s="788"/>
      <c r="WSI8" s="788"/>
      <c r="WSJ8" s="787"/>
      <c r="WSK8" s="788"/>
      <c r="WSL8" s="788"/>
      <c r="WSM8" s="788"/>
      <c r="WSN8" s="787"/>
      <c r="WSO8" s="788"/>
      <c r="WSP8" s="788"/>
      <c r="WSQ8" s="788"/>
      <c r="WSR8" s="787"/>
      <c r="WSS8" s="788"/>
      <c r="WST8" s="788"/>
      <c r="WSU8" s="788"/>
      <c r="WSV8" s="787"/>
      <c r="WSW8" s="788"/>
      <c r="WSX8" s="788"/>
      <c r="WSY8" s="788"/>
      <c r="WSZ8" s="787"/>
      <c r="WTA8" s="788"/>
      <c r="WTB8" s="788"/>
      <c r="WTC8" s="788"/>
      <c r="WTD8" s="787"/>
      <c r="WTE8" s="788"/>
      <c r="WTF8" s="788"/>
      <c r="WTG8" s="788"/>
      <c r="WTH8" s="787"/>
      <c r="WTI8" s="788"/>
      <c r="WTJ8" s="788"/>
      <c r="WTK8" s="788"/>
      <c r="WTL8" s="787"/>
      <c r="WTM8" s="788"/>
      <c r="WTN8" s="788"/>
      <c r="WTO8" s="788"/>
      <c r="WTP8" s="787"/>
      <c r="WTQ8" s="788"/>
      <c r="WTR8" s="788"/>
      <c r="WTS8" s="788"/>
      <c r="WTT8" s="787"/>
      <c r="WTU8" s="788"/>
      <c r="WTV8" s="788"/>
      <c r="WTW8" s="788"/>
      <c r="WTX8" s="787"/>
      <c r="WTY8" s="788"/>
      <c r="WTZ8" s="788"/>
      <c r="WUA8" s="788"/>
      <c r="WUB8" s="787"/>
      <c r="WUC8" s="788"/>
      <c r="WUD8" s="788"/>
      <c r="WUE8" s="788"/>
      <c r="WUF8" s="787"/>
      <c r="WUG8" s="788"/>
      <c r="WUH8" s="788"/>
      <c r="WUI8" s="788"/>
      <c r="WUJ8" s="787"/>
      <c r="WUK8" s="788"/>
      <c r="WUL8" s="788"/>
      <c r="WUM8" s="788"/>
      <c r="WUN8" s="787"/>
      <c r="WUO8" s="788"/>
      <c r="WUP8" s="788"/>
      <c r="WUQ8" s="788"/>
      <c r="WUR8" s="787"/>
      <c r="WUS8" s="788"/>
      <c r="WUT8" s="788"/>
      <c r="WUU8" s="788"/>
      <c r="WUV8" s="787"/>
      <c r="WUW8" s="788"/>
      <c r="WUX8" s="788"/>
      <c r="WUY8" s="788"/>
      <c r="WUZ8" s="787"/>
      <c r="WVA8" s="788"/>
      <c r="WVB8" s="788"/>
      <c r="WVC8" s="788"/>
      <c r="WVD8" s="787"/>
      <c r="WVE8" s="788"/>
      <c r="WVF8" s="788"/>
      <c r="WVG8" s="788"/>
      <c r="WVH8" s="787"/>
      <c r="WVI8" s="788"/>
      <c r="WVJ8" s="788"/>
      <c r="WVK8" s="788"/>
      <c r="WVL8" s="787"/>
      <c r="WVM8" s="788"/>
      <c r="WVN8" s="788"/>
      <c r="WVO8" s="788"/>
      <c r="WVP8" s="787"/>
      <c r="WVQ8" s="788"/>
      <c r="WVR8" s="788"/>
      <c r="WVS8" s="788"/>
      <c r="WVT8" s="787"/>
      <c r="WVU8" s="788"/>
      <c r="WVV8" s="788"/>
      <c r="WVW8" s="788"/>
      <c r="WVX8" s="787"/>
      <c r="WVY8" s="788"/>
      <c r="WVZ8" s="788"/>
      <c r="WWA8" s="788"/>
      <c r="WWB8" s="787"/>
      <c r="WWC8" s="788"/>
      <c r="WWD8" s="788"/>
      <c r="WWE8" s="788"/>
      <c r="WWF8" s="787"/>
      <c r="WWG8" s="788"/>
      <c r="WWH8" s="788"/>
      <c r="WWI8" s="788"/>
      <c r="WWJ8" s="787"/>
      <c r="WWK8" s="788"/>
      <c r="WWL8" s="788"/>
      <c r="WWM8" s="788"/>
      <c r="WWN8" s="787"/>
      <c r="WWO8" s="788"/>
      <c r="WWP8" s="788"/>
      <c r="WWQ8" s="788"/>
      <c r="WWR8" s="787"/>
      <c r="WWS8" s="788"/>
      <c r="WWT8" s="788"/>
      <c r="WWU8" s="788"/>
      <c r="WWV8" s="787"/>
      <c r="WWW8" s="788"/>
      <c r="WWX8" s="788"/>
      <c r="WWY8" s="788"/>
      <c r="WWZ8" s="787"/>
      <c r="WXA8" s="788"/>
      <c r="WXB8" s="788"/>
      <c r="WXC8" s="788"/>
      <c r="WXD8" s="787"/>
      <c r="WXE8" s="788"/>
      <c r="WXF8" s="788"/>
      <c r="WXG8" s="788"/>
      <c r="WXH8" s="787"/>
      <c r="WXI8" s="788"/>
      <c r="WXJ8" s="788"/>
      <c r="WXK8" s="788"/>
      <c r="WXL8" s="787"/>
      <c r="WXM8" s="788"/>
      <c r="WXN8" s="788"/>
      <c r="WXO8" s="788"/>
      <c r="WXP8" s="787"/>
      <c r="WXQ8" s="788"/>
      <c r="WXR8" s="788"/>
      <c r="WXS8" s="788"/>
      <c r="WXT8" s="787"/>
      <c r="WXU8" s="788"/>
      <c r="WXV8" s="788"/>
      <c r="WXW8" s="788"/>
      <c r="WXX8" s="787"/>
      <c r="WXY8" s="788"/>
      <c r="WXZ8" s="788"/>
      <c r="WYA8" s="788"/>
      <c r="WYB8" s="787"/>
      <c r="WYC8" s="788"/>
      <c r="WYD8" s="788"/>
      <c r="WYE8" s="788"/>
      <c r="WYF8" s="787"/>
      <c r="WYG8" s="788"/>
      <c r="WYH8" s="788"/>
      <c r="WYI8" s="788"/>
      <c r="WYJ8" s="787"/>
      <c r="WYK8" s="788"/>
      <c r="WYL8" s="788"/>
      <c r="WYM8" s="788"/>
      <c r="WYN8" s="787"/>
      <c r="WYO8" s="788"/>
      <c r="WYP8" s="788"/>
      <c r="WYQ8" s="788"/>
      <c r="WYR8" s="787"/>
      <c r="WYS8" s="788"/>
      <c r="WYT8" s="788"/>
      <c r="WYU8" s="788"/>
      <c r="WYV8" s="787"/>
      <c r="WYW8" s="788"/>
      <c r="WYX8" s="788"/>
      <c r="WYY8" s="788"/>
      <c r="WYZ8" s="787"/>
      <c r="WZA8" s="788"/>
      <c r="WZB8" s="788"/>
      <c r="WZC8" s="788"/>
      <c r="WZD8" s="787"/>
      <c r="WZE8" s="788"/>
      <c r="WZF8" s="788"/>
      <c r="WZG8" s="788"/>
      <c r="WZH8" s="787"/>
      <c r="WZI8" s="788"/>
      <c r="WZJ8" s="788"/>
      <c r="WZK8" s="788"/>
      <c r="WZL8" s="787"/>
      <c r="WZM8" s="788"/>
      <c r="WZN8" s="788"/>
      <c r="WZO8" s="788"/>
      <c r="WZP8" s="787"/>
      <c r="WZQ8" s="788"/>
      <c r="WZR8" s="788"/>
      <c r="WZS8" s="788"/>
      <c r="WZT8" s="787"/>
      <c r="WZU8" s="788"/>
      <c r="WZV8" s="788"/>
      <c r="WZW8" s="788"/>
      <c r="WZX8" s="787"/>
      <c r="WZY8" s="788"/>
      <c r="WZZ8" s="788"/>
      <c r="XAA8" s="788"/>
      <c r="XAB8" s="787"/>
      <c r="XAC8" s="788"/>
      <c r="XAD8" s="788"/>
      <c r="XAE8" s="788"/>
      <c r="XAF8" s="787"/>
      <c r="XAG8" s="788"/>
      <c r="XAH8" s="788"/>
      <c r="XAI8" s="788"/>
      <c r="XAJ8" s="787"/>
      <c r="XAK8" s="788"/>
      <c r="XAL8" s="788"/>
      <c r="XAM8" s="788"/>
      <c r="XAN8" s="787"/>
      <c r="XAO8" s="788"/>
      <c r="XAP8" s="788"/>
      <c r="XAQ8" s="788"/>
      <c r="XAR8" s="787"/>
      <c r="XAS8" s="788"/>
      <c r="XAT8" s="788"/>
      <c r="XAU8" s="788"/>
      <c r="XAV8" s="787"/>
      <c r="XAW8" s="788"/>
      <c r="XAX8" s="788"/>
      <c r="XAY8" s="788"/>
      <c r="XAZ8" s="787"/>
      <c r="XBA8" s="788"/>
      <c r="XBB8" s="788"/>
      <c r="XBC8" s="788"/>
      <c r="XBD8" s="787"/>
      <c r="XBE8" s="788"/>
      <c r="XBF8" s="788"/>
      <c r="XBG8" s="788"/>
      <c r="XBH8" s="787"/>
      <c r="XBI8" s="788"/>
      <c r="XBJ8" s="788"/>
      <c r="XBK8" s="788"/>
      <c r="XBL8" s="787"/>
      <c r="XBM8" s="788"/>
      <c r="XBN8" s="788"/>
      <c r="XBO8" s="788"/>
      <c r="XBP8" s="787"/>
      <c r="XBQ8" s="788"/>
      <c r="XBR8" s="788"/>
      <c r="XBS8" s="788"/>
      <c r="XBT8" s="787"/>
      <c r="XBU8" s="788"/>
      <c r="XBV8" s="788"/>
      <c r="XBW8" s="788"/>
      <c r="XBX8" s="787"/>
      <c r="XBY8" s="788"/>
      <c r="XBZ8" s="788"/>
      <c r="XCA8" s="788"/>
      <c r="XCB8" s="787"/>
      <c r="XCC8" s="788"/>
      <c r="XCD8" s="788"/>
      <c r="XCE8" s="788"/>
      <c r="XCF8" s="787"/>
      <c r="XCG8" s="788"/>
      <c r="XCH8" s="788"/>
      <c r="XCI8" s="788"/>
      <c r="XCJ8" s="787"/>
      <c r="XCK8" s="788"/>
      <c r="XCL8" s="788"/>
      <c r="XCM8" s="788"/>
      <c r="XCN8" s="787"/>
      <c r="XCO8" s="788"/>
      <c r="XCP8" s="788"/>
      <c r="XCQ8" s="788"/>
      <c r="XCR8" s="787"/>
      <c r="XCS8" s="788"/>
      <c r="XCT8" s="788"/>
      <c r="XCU8" s="788"/>
      <c r="XCV8" s="787"/>
      <c r="XCW8" s="788"/>
      <c r="XCX8" s="788"/>
      <c r="XCY8" s="788"/>
      <c r="XCZ8" s="787"/>
      <c r="XDA8" s="788"/>
      <c r="XDB8" s="788"/>
      <c r="XDC8" s="788"/>
      <c r="XDD8" s="787"/>
      <c r="XDE8" s="788"/>
      <c r="XDF8" s="788"/>
      <c r="XDG8" s="788"/>
      <c r="XDH8" s="787"/>
      <c r="XDI8" s="788"/>
      <c r="XDJ8" s="788"/>
      <c r="XDK8" s="788"/>
      <c r="XDL8" s="787"/>
      <c r="XDM8" s="788"/>
      <c r="XDN8" s="788"/>
      <c r="XDO8" s="788"/>
      <c r="XDP8" s="787"/>
      <c r="XDQ8" s="788"/>
      <c r="XDR8" s="788"/>
      <c r="XDS8" s="788"/>
      <c r="XDT8" s="787"/>
      <c r="XDU8" s="788"/>
      <c r="XDV8" s="788"/>
      <c r="XDW8" s="788"/>
      <c r="XDX8" s="787"/>
      <c r="XDY8" s="788"/>
      <c r="XDZ8" s="788"/>
      <c r="XEA8" s="788"/>
      <c r="XEB8" s="787"/>
      <c r="XEC8" s="788"/>
      <c r="XED8" s="788"/>
      <c r="XEE8" s="788"/>
      <c r="XEF8" s="787"/>
      <c r="XEG8" s="788"/>
      <c r="XEH8" s="788"/>
      <c r="XEI8" s="788"/>
      <c r="XEJ8" s="787"/>
      <c r="XEK8" s="788"/>
      <c r="XEL8" s="788"/>
      <c r="XEM8" s="788"/>
    </row>
    <row r="9" spans="1:16367" s="215" customFormat="1" ht="22.5" customHeight="1" x14ac:dyDescent="0.25">
      <c r="A9" s="860" t="s">
        <v>1851</v>
      </c>
      <c r="B9" s="241"/>
      <c r="C9" s="1147">
        <f>SUM('تراز 1400'!$M$102)</f>
        <v>79838000000</v>
      </c>
      <c r="D9" s="1148"/>
      <c r="E9" s="1147">
        <v>0</v>
      </c>
      <c r="H9" s="785"/>
      <c r="I9" s="786"/>
      <c r="J9" s="785"/>
      <c r="K9" s="785"/>
      <c r="P9" s="787"/>
      <c r="Q9" s="788"/>
      <c r="R9" s="788"/>
      <c r="S9" s="788"/>
      <c r="T9" s="787"/>
      <c r="U9" s="788"/>
      <c r="V9" s="788"/>
      <c r="W9" s="788"/>
      <c r="X9" s="787"/>
      <c r="Y9" s="788"/>
      <c r="Z9" s="788"/>
      <c r="AA9" s="788"/>
      <c r="AB9" s="787"/>
      <c r="AC9" s="788"/>
      <c r="AD9" s="788"/>
      <c r="AE9" s="788"/>
      <c r="AF9" s="787"/>
      <c r="AG9" s="788"/>
      <c r="AH9" s="788"/>
      <c r="AI9" s="788"/>
      <c r="AJ9" s="787"/>
      <c r="AK9" s="788"/>
      <c r="AL9" s="788"/>
      <c r="AM9" s="788"/>
      <c r="AN9" s="787"/>
      <c r="AO9" s="788"/>
      <c r="AP9" s="788"/>
      <c r="AQ9" s="788"/>
      <c r="AR9" s="787"/>
      <c r="AS9" s="788"/>
      <c r="AT9" s="788"/>
      <c r="AU9" s="788"/>
      <c r="AV9" s="787"/>
      <c r="AW9" s="788"/>
      <c r="AX9" s="788"/>
      <c r="AY9" s="788"/>
      <c r="AZ9" s="787"/>
      <c r="BA9" s="788"/>
      <c r="BB9" s="788"/>
      <c r="BC9" s="788"/>
      <c r="BD9" s="787"/>
      <c r="BE9" s="788"/>
      <c r="BF9" s="788"/>
      <c r="BG9" s="788"/>
      <c r="BH9" s="787"/>
      <c r="BI9" s="788"/>
      <c r="BJ9" s="788"/>
      <c r="BK9" s="788"/>
      <c r="BL9" s="787"/>
      <c r="BM9" s="788"/>
      <c r="BN9" s="788"/>
      <c r="BO9" s="788"/>
      <c r="BP9" s="787"/>
      <c r="BQ9" s="788"/>
      <c r="BR9" s="788"/>
      <c r="BS9" s="788"/>
      <c r="BT9" s="787"/>
      <c r="BU9" s="788"/>
      <c r="BV9" s="788"/>
      <c r="BW9" s="788"/>
      <c r="BX9" s="787"/>
      <c r="BY9" s="788"/>
      <c r="BZ9" s="788"/>
      <c r="CA9" s="788"/>
      <c r="CB9" s="787"/>
      <c r="CC9" s="788"/>
      <c r="CD9" s="788"/>
      <c r="CE9" s="788"/>
      <c r="CF9" s="787"/>
      <c r="CG9" s="788"/>
      <c r="CH9" s="788"/>
      <c r="CI9" s="788"/>
      <c r="CJ9" s="787"/>
      <c r="CK9" s="788"/>
      <c r="CL9" s="788"/>
      <c r="CM9" s="788"/>
      <c r="CN9" s="787"/>
      <c r="CO9" s="788"/>
      <c r="CP9" s="788"/>
      <c r="CQ9" s="788"/>
      <c r="CR9" s="787"/>
      <c r="CS9" s="788"/>
      <c r="CT9" s="788"/>
      <c r="CU9" s="788"/>
      <c r="CV9" s="787"/>
      <c r="CW9" s="788"/>
      <c r="CX9" s="788"/>
      <c r="CY9" s="788"/>
      <c r="CZ9" s="787"/>
      <c r="DA9" s="788"/>
      <c r="DB9" s="788"/>
      <c r="DC9" s="788"/>
      <c r="DD9" s="787"/>
      <c r="DE9" s="788"/>
      <c r="DF9" s="788"/>
      <c r="DG9" s="788"/>
      <c r="DH9" s="787"/>
      <c r="DI9" s="788"/>
      <c r="DJ9" s="788"/>
      <c r="DK9" s="788"/>
      <c r="DL9" s="787"/>
      <c r="DM9" s="788"/>
      <c r="DN9" s="788"/>
      <c r="DO9" s="788"/>
      <c r="DP9" s="787"/>
      <c r="DQ9" s="788"/>
      <c r="DR9" s="788"/>
      <c r="DS9" s="788"/>
      <c r="DT9" s="787"/>
      <c r="DU9" s="788"/>
      <c r="DV9" s="788"/>
      <c r="DW9" s="788"/>
      <c r="DX9" s="787"/>
      <c r="DY9" s="788"/>
      <c r="DZ9" s="788"/>
      <c r="EA9" s="788"/>
      <c r="EB9" s="787"/>
      <c r="EC9" s="788"/>
      <c r="ED9" s="788"/>
      <c r="EE9" s="788"/>
      <c r="EF9" s="787"/>
      <c r="EG9" s="788"/>
      <c r="EH9" s="788"/>
      <c r="EI9" s="788"/>
      <c r="EJ9" s="787"/>
      <c r="EK9" s="788"/>
      <c r="EL9" s="788"/>
      <c r="EM9" s="788"/>
      <c r="EN9" s="787"/>
      <c r="EO9" s="788"/>
      <c r="EP9" s="788"/>
      <c r="EQ9" s="788"/>
      <c r="ER9" s="787"/>
      <c r="ES9" s="788"/>
      <c r="ET9" s="788"/>
      <c r="EU9" s="788"/>
      <c r="EV9" s="787"/>
      <c r="EW9" s="788"/>
      <c r="EX9" s="788"/>
      <c r="EY9" s="788"/>
      <c r="EZ9" s="787"/>
      <c r="FA9" s="788"/>
      <c r="FB9" s="788"/>
      <c r="FC9" s="788"/>
      <c r="FD9" s="787"/>
      <c r="FE9" s="788"/>
      <c r="FF9" s="788"/>
      <c r="FG9" s="788"/>
      <c r="FH9" s="787"/>
      <c r="FI9" s="788"/>
      <c r="FJ9" s="788"/>
      <c r="FK9" s="788"/>
      <c r="FL9" s="787"/>
      <c r="FM9" s="788"/>
      <c r="FN9" s="788"/>
      <c r="FO9" s="788"/>
      <c r="FP9" s="787"/>
      <c r="FQ9" s="788"/>
      <c r="FR9" s="788"/>
      <c r="FS9" s="788"/>
      <c r="FT9" s="787"/>
      <c r="FU9" s="788"/>
      <c r="FV9" s="788"/>
      <c r="FW9" s="788"/>
      <c r="FX9" s="787"/>
      <c r="FY9" s="788"/>
      <c r="FZ9" s="788"/>
      <c r="GA9" s="788"/>
      <c r="GB9" s="787"/>
      <c r="GC9" s="788"/>
      <c r="GD9" s="788"/>
      <c r="GE9" s="788"/>
      <c r="GF9" s="787"/>
      <c r="GG9" s="788"/>
      <c r="GH9" s="788"/>
      <c r="GI9" s="788"/>
      <c r="GJ9" s="787"/>
      <c r="GK9" s="788"/>
      <c r="GL9" s="788"/>
      <c r="GM9" s="788"/>
      <c r="GN9" s="787"/>
      <c r="GO9" s="788"/>
      <c r="GP9" s="788"/>
      <c r="GQ9" s="788"/>
      <c r="GR9" s="787"/>
      <c r="GS9" s="788"/>
      <c r="GT9" s="788"/>
      <c r="GU9" s="788"/>
      <c r="GV9" s="787"/>
      <c r="GW9" s="788"/>
      <c r="GX9" s="788"/>
      <c r="GY9" s="788"/>
      <c r="GZ9" s="787"/>
      <c r="HA9" s="788"/>
      <c r="HB9" s="788"/>
      <c r="HC9" s="788"/>
      <c r="HD9" s="787"/>
      <c r="HE9" s="788"/>
      <c r="HF9" s="788"/>
      <c r="HG9" s="788"/>
      <c r="HH9" s="787"/>
      <c r="HI9" s="788"/>
      <c r="HJ9" s="788"/>
      <c r="HK9" s="788"/>
      <c r="HL9" s="787"/>
      <c r="HM9" s="788"/>
      <c r="HN9" s="788"/>
      <c r="HO9" s="788"/>
      <c r="HP9" s="787"/>
      <c r="HQ9" s="788"/>
      <c r="HR9" s="788"/>
      <c r="HS9" s="788"/>
      <c r="HT9" s="787"/>
      <c r="HU9" s="788"/>
      <c r="HV9" s="788"/>
      <c r="HW9" s="788"/>
      <c r="HX9" s="787"/>
      <c r="HY9" s="788"/>
      <c r="HZ9" s="788"/>
      <c r="IA9" s="788"/>
      <c r="IB9" s="787"/>
      <c r="IC9" s="788"/>
      <c r="ID9" s="788"/>
      <c r="IE9" s="788"/>
      <c r="IF9" s="787"/>
      <c r="IG9" s="788"/>
      <c r="IH9" s="788"/>
      <c r="II9" s="788"/>
      <c r="IJ9" s="787"/>
      <c r="IK9" s="788"/>
      <c r="IL9" s="788"/>
      <c r="IM9" s="788"/>
      <c r="IN9" s="787"/>
      <c r="IO9" s="788"/>
      <c r="IP9" s="788"/>
      <c r="IQ9" s="788"/>
      <c r="IR9" s="787"/>
      <c r="IS9" s="788"/>
      <c r="IT9" s="788"/>
      <c r="IU9" s="788"/>
      <c r="IV9" s="787"/>
      <c r="IW9" s="788"/>
      <c r="IX9" s="788"/>
      <c r="IY9" s="788"/>
      <c r="IZ9" s="787"/>
      <c r="JA9" s="788"/>
      <c r="JB9" s="788"/>
      <c r="JC9" s="788"/>
      <c r="JD9" s="787"/>
      <c r="JE9" s="788"/>
      <c r="JF9" s="788"/>
      <c r="JG9" s="788"/>
      <c r="JH9" s="787"/>
      <c r="JI9" s="788"/>
      <c r="JJ9" s="788"/>
      <c r="JK9" s="788"/>
      <c r="JL9" s="787"/>
      <c r="JM9" s="788"/>
      <c r="JN9" s="788"/>
      <c r="JO9" s="788"/>
      <c r="JP9" s="787"/>
      <c r="JQ9" s="788"/>
      <c r="JR9" s="788"/>
      <c r="JS9" s="788"/>
      <c r="JT9" s="787"/>
      <c r="JU9" s="788"/>
      <c r="JV9" s="788"/>
      <c r="JW9" s="788"/>
      <c r="JX9" s="787"/>
      <c r="JY9" s="788"/>
      <c r="JZ9" s="788"/>
      <c r="KA9" s="788"/>
      <c r="KB9" s="787"/>
      <c r="KC9" s="788"/>
      <c r="KD9" s="788"/>
      <c r="KE9" s="788"/>
      <c r="KF9" s="787"/>
      <c r="KG9" s="788"/>
      <c r="KH9" s="788"/>
      <c r="KI9" s="788"/>
      <c r="KJ9" s="787"/>
      <c r="KK9" s="788"/>
      <c r="KL9" s="788"/>
      <c r="KM9" s="788"/>
      <c r="KN9" s="787"/>
      <c r="KO9" s="788"/>
      <c r="KP9" s="788"/>
      <c r="KQ9" s="788"/>
      <c r="KR9" s="787"/>
      <c r="KS9" s="788"/>
      <c r="KT9" s="788"/>
      <c r="KU9" s="788"/>
      <c r="KV9" s="787"/>
      <c r="KW9" s="788"/>
      <c r="KX9" s="788"/>
      <c r="KY9" s="788"/>
      <c r="KZ9" s="787"/>
      <c r="LA9" s="788"/>
      <c r="LB9" s="788"/>
      <c r="LC9" s="788"/>
      <c r="LD9" s="787"/>
      <c r="LE9" s="788"/>
      <c r="LF9" s="788"/>
      <c r="LG9" s="788"/>
      <c r="LH9" s="787"/>
      <c r="LI9" s="788"/>
      <c r="LJ9" s="788"/>
      <c r="LK9" s="788"/>
      <c r="LL9" s="787"/>
      <c r="LM9" s="788"/>
      <c r="LN9" s="788"/>
      <c r="LO9" s="788"/>
      <c r="LP9" s="787"/>
      <c r="LQ9" s="788"/>
      <c r="LR9" s="788"/>
      <c r="LS9" s="788"/>
      <c r="LT9" s="787"/>
      <c r="LU9" s="788"/>
      <c r="LV9" s="788"/>
      <c r="LW9" s="788"/>
      <c r="LX9" s="787"/>
      <c r="LY9" s="788"/>
      <c r="LZ9" s="788"/>
      <c r="MA9" s="788"/>
      <c r="MB9" s="787"/>
      <c r="MC9" s="788"/>
      <c r="MD9" s="788"/>
      <c r="ME9" s="788"/>
      <c r="MF9" s="787"/>
      <c r="MG9" s="788"/>
      <c r="MH9" s="788"/>
      <c r="MI9" s="788"/>
      <c r="MJ9" s="787"/>
      <c r="MK9" s="788"/>
      <c r="ML9" s="788"/>
      <c r="MM9" s="788"/>
      <c r="MN9" s="787"/>
      <c r="MO9" s="788"/>
      <c r="MP9" s="788"/>
      <c r="MQ9" s="788"/>
      <c r="MR9" s="787"/>
      <c r="MS9" s="788"/>
      <c r="MT9" s="788"/>
      <c r="MU9" s="788"/>
      <c r="MV9" s="787"/>
      <c r="MW9" s="788"/>
      <c r="MX9" s="788"/>
      <c r="MY9" s="788"/>
      <c r="MZ9" s="787"/>
      <c r="NA9" s="788"/>
      <c r="NB9" s="788"/>
      <c r="NC9" s="788"/>
      <c r="ND9" s="787"/>
      <c r="NE9" s="788"/>
      <c r="NF9" s="788"/>
      <c r="NG9" s="788"/>
      <c r="NH9" s="787"/>
      <c r="NI9" s="788"/>
      <c r="NJ9" s="788"/>
      <c r="NK9" s="788"/>
      <c r="NL9" s="787"/>
      <c r="NM9" s="788"/>
      <c r="NN9" s="788"/>
      <c r="NO9" s="788"/>
      <c r="NP9" s="787"/>
      <c r="NQ9" s="788"/>
      <c r="NR9" s="788"/>
      <c r="NS9" s="788"/>
      <c r="NT9" s="787"/>
      <c r="NU9" s="788"/>
      <c r="NV9" s="788"/>
      <c r="NW9" s="788"/>
      <c r="NX9" s="787"/>
      <c r="NY9" s="788"/>
      <c r="NZ9" s="788"/>
      <c r="OA9" s="788"/>
      <c r="OB9" s="787"/>
      <c r="OC9" s="788"/>
      <c r="OD9" s="788"/>
      <c r="OE9" s="788"/>
      <c r="OF9" s="787"/>
      <c r="OG9" s="788"/>
      <c r="OH9" s="788"/>
      <c r="OI9" s="788"/>
      <c r="OJ9" s="787"/>
      <c r="OK9" s="788"/>
      <c r="OL9" s="788"/>
      <c r="OM9" s="788"/>
      <c r="ON9" s="787"/>
      <c r="OO9" s="788"/>
      <c r="OP9" s="788"/>
      <c r="OQ9" s="788"/>
      <c r="OR9" s="787"/>
      <c r="OS9" s="788"/>
      <c r="OT9" s="788"/>
      <c r="OU9" s="788"/>
      <c r="OV9" s="787"/>
      <c r="OW9" s="788"/>
      <c r="OX9" s="788"/>
      <c r="OY9" s="788"/>
      <c r="OZ9" s="787"/>
      <c r="PA9" s="788"/>
      <c r="PB9" s="788"/>
      <c r="PC9" s="788"/>
      <c r="PD9" s="787"/>
      <c r="PE9" s="788"/>
      <c r="PF9" s="788"/>
      <c r="PG9" s="788"/>
      <c r="PH9" s="787"/>
      <c r="PI9" s="788"/>
      <c r="PJ9" s="788"/>
      <c r="PK9" s="788"/>
      <c r="PL9" s="787"/>
      <c r="PM9" s="788"/>
      <c r="PN9" s="788"/>
      <c r="PO9" s="788"/>
      <c r="PP9" s="787"/>
      <c r="PQ9" s="788"/>
      <c r="PR9" s="788"/>
      <c r="PS9" s="788"/>
      <c r="PT9" s="787"/>
      <c r="PU9" s="788"/>
      <c r="PV9" s="788"/>
      <c r="PW9" s="788"/>
      <c r="PX9" s="787"/>
      <c r="PY9" s="788"/>
      <c r="PZ9" s="788"/>
      <c r="QA9" s="788"/>
      <c r="QB9" s="787"/>
      <c r="QC9" s="788"/>
      <c r="QD9" s="788"/>
      <c r="QE9" s="788"/>
      <c r="QF9" s="787"/>
      <c r="QG9" s="788"/>
      <c r="QH9" s="788"/>
      <c r="QI9" s="788"/>
      <c r="QJ9" s="787"/>
      <c r="QK9" s="788"/>
      <c r="QL9" s="788"/>
      <c r="QM9" s="788"/>
      <c r="QN9" s="787"/>
      <c r="QO9" s="788"/>
      <c r="QP9" s="788"/>
      <c r="QQ9" s="788"/>
      <c r="QR9" s="787"/>
      <c r="QS9" s="788"/>
      <c r="QT9" s="788"/>
      <c r="QU9" s="788"/>
      <c r="QV9" s="787"/>
      <c r="QW9" s="788"/>
      <c r="QX9" s="788"/>
      <c r="QY9" s="788"/>
      <c r="QZ9" s="787"/>
      <c r="RA9" s="788"/>
      <c r="RB9" s="788"/>
      <c r="RC9" s="788"/>
      <c r="RD9" s="787"/>
      <c r="RE9" s="788"/>
      <c r="RF9" s="788"/>
      <c r="RG9" s="788"/>
      <c r="RH9" s="787"/>
      <c r="RI9" s="788"/>
      <c r="RJ9" s="788"/>
      <c r="RK9" s="788"/>
      <c r="RL9" s="787"/>
      <c r="RM9" s="788"/>
      <c r="RN9" s="788"/>
      <c r="RO9" s="788"/>
      <c r="RP9" s="787"/>
      <c r="RQ9" s="788"/>
      <c r="RR9" s="788"/>
      <c r="RS9" s="788"/>
      <c r="RT9" s="787"/>
      <c r="RU9" s="788"/>
      <c r="RV9" s="788"/>
      <c r="RW9" s="788"/>
      <c r="RX9" s="787"/>
      <c r="RY9" s="788"/>
      <c r="RZ9" s="788"/>
      <c r="SA9" s="788"/>
      <c r="SB9" s="787"/>
      <c r="SC9" s="788"/>
      <c r="SD9" s="788"/>
      <c r="SE9" s="788"/>
      <c r="SF9" s="787"/>
      <c r="SG9" s="788"/>
      <c r="SH9" s="788"/>
      <c r="SI9" s="788"/>
      <c r="SJ9" s="787"/>
      <c r="SK9" s="788"/>
      <c r="SL9" s="788"/>
      <c r="SM9" s="788"/>
      <c r="SN9" s="787"/>
      <c r="SO9" s="788"/>
      <c r="SP9" s="788"/>
      <c r="SQ9" s="788"/>
      <c r="SR9" s="787"/>
      <c r="SS9" s="788"/>
      <c r="ST9" s="788"/>
      <c r="SU9" s="788"/>
      <c r="SV9" s="787"/>
      <c r="SW9" s="788"/>
      <c r="SX9" s="788"/>
      <c r="SY9" s="788"/>
      <c r="SZ9" s="787"/>
      <c r="TA9" s="788"/>
      <c r="TB9" s="788"/>
      <c r="TC9" s="788"/>
      <c r="TD9" s="787"/>
      <c r="TE9" s="788"/>
      <c r="TF9" s="788"/>
      <c r="TG9" s="788"/>
      <c r="TH9" s="787"/>
      <c r="TI9" s="788"/>
      <c r="TJ9" s="788"/>
      <c r="TK9" s="788"/>
      <c r="TL9" s="787"/>
      <c r="TM9" s="788"/>
      <c r="TN9" s="788"/>
      <c r="TO9" s="788"/>
      <c r="TP9" s="787"/>
      <c r="TQ9" s="788"/>
      <c r="TR9" s="788"/>
      <c r="TS9" s="788"/>
      <c r="TT9" s="787"/>
      <c r="TU9" s="788"/>
      <c r="TV9" s="788"/>
      <c r="TW9" s="788"/>
      <c r="TX9" s="787"/>
      <c r="TY9" s="788"/>
      <c r="TZ9" s="788"/>
      <c r="UA9" s="788"/>
      <c r="UB9" s="787"/>
      <c r="UC9" s="788"/>
      <c r="UD9" s="788"/>
      <c r="UE9" s="788"/>
      <c r="UF9" s="787"/>
      <c r="UG9" s="788"/>
      <c r="UH9" s="788"/>
      <c r="UI9" s="788"/>
      <c r="UJ9" s="787"/>
      <c r="UK9" s="788"/>
      <c r="UL9" s="788"/>
      <c r="UM9" s="788"/>
      <c r="UN9" s="787"/>
      <c r="UO9" s="788"/>
      <c r="UP9" s="788"/>
      <c r="UQ9" s="788"/>
      <c r="UR9" s="787"/>
      <c r="US9" s="788"/>
      <c r="UT9" s="788"/>
      <c r="UU9" s="788"/>
      <c r="UV9" s="787"/>
      <c r="UW9" s="788"/>
      <c r="UX9" s="788"/>
      <c r="UY9" s="788"/>
      <c r="UZ9" s="787"/>
      <c r="VA9" s="788"/>
      <c r="VB9" s="788"/>
      <c r="VC9" s="788"/>
      <c r="VD9" s="787"/>
      <c r="VE9" s="788"/>
      <c r="VF9" s="788"/>
      <c r="VG9" s="788"/>
      <c r="VH9" s="787"/>
      <c r="VI9" s="788"/>
      <c r="VJ9" s="788"/>
      <c r="VK9" s="788"/>
      <c r="VL9" s="787"/>
      <c r="VM9" s="788"/>
      <c r="VN9" s="788"/>
      <c r="VO9" s="788"/>
      <c r="VP9" s="787"/>
      <c r="VQ9" s="788"/>
      <c r="VR9" s="788"/>
      <c r="VS9" s="788"/>
      <c r="VT9" s="787"/>
      <c r="VU9" s="788"/>
      <c r="VV9" s="788"/>
      <c r="VW9" s="788"/>
      <c r="VX9" s="787"/>
      <c r="VY9" s="788"/>
      <c r="VZ9" s="788"/>
      <c r="WA9" s="788"/>
      <c r="WB9" s="787"/>
      <c r="WC9" s="788"/>
      <c r="WD9" s="788"/>
      <c r="WE9" s="788"/>
      <c r="WF9" s="787"/>
      <c r="WG9" s="788"/>
      <c r="WH9" s="788"/>
      <c r="WI9" s="788"/>
      <c r="WJ9" s="787"/>
      <c r="WK9" s="788"/>
      <c r="WL9" s="788"/>
      <c r="WM9" s="788"/>
      <c r="WN9" s="787"/>
      <c r="WO9" s="788"/>
      <c r="WP9" s="788"/>
      <c r="WQ9" s="788"/>
      <c r="WR9" s="787"/>
      <c r="WS9" s="788"/>
      <c r="WT9" s="788"/>
      <c r="WU9" s="788"/>
      <c r="WV9" s="787"/>
      <c r="WW9" s="788"/>
      <c r="WX9" s="788"/>
      <c r="WY9" s="788"/>
      <c r="WZ9" s="787"/>
      <c r="XA9" s="788"/>
      <c r="XB9" s="788"/>
      <c r="XC9" s="788"/>
      <c r="XD9" s="787"/>
      <c r="XE9" s="788"/>
      <c r="XF9" s="788"/>
      <c r="XG9" s="788"/>
      <c r="XH9" s="787"/>
      <c r="XI9" s="788"/>
      <c r="XJ9" s="788"/>
      <c r="XK9" s="788"/>
      <c r="XL9" s="787"/>
      <c r="XM9" s="788"/>
      <c r="XN9" s="788"/>
      <c r="XO9" s="788"/>
      <c r="XP9" s="787"/>
      <c r="XQ9" s="788"/>
      <c r="XR9" s="788"/>
      <c r="XS9" s="788"/>
      <c r="XT9" s="787"/>
      <c r="XU9" s="788"/>
      <c r="XV9" s="788"/>
      <c r="XW9" s="788"/>
      <c r="XX9" s="787"/>
      <c r="XY9" s="788"/>
      <c r="XZ9" s="788"/>
      <c r="YA9" s="788"/>
      <c r="YB9" s="787"/>
      <c r="YC9" s="788"/>
      <c r="YD9" s="788"/>
      <c r="YE9" s="788"/>
      <c r="YF9" s="787"/>
      <c r="YG9" s="788"/>
      <c r="YH9" s="788"/>
      <c r="YI9" s="788"/>
      <c r="YJ9" s="787"/>
      <c r="YK9" s="788"/>
      <c r="YL9" s="788"/>
      <c r="YM9" s="788"/>
      <c r="YN9" s="787"/>
      <c r="YO9" s="788"/>
      <c r="YP9" s="788"/>
      <c r="YQ9" s="788"/>
      <c r="YR9" s="787"/>
      <c r="YS9" s="788"/>
      <c r="YT9" s="788"/>
      <c r="YU9" s="788"/>
      <c r="YV9" s="787"/>
      <c r="YW9" s="788"/>
      <c r="YX9" s="788"/>
      <c r="YY9" s="788"/>
      <c r="YZ9" s="787"/>
      <c r="ZA9" s="788"/>
      <c r="ZB9" s="788"/>
      <c r="ZC9" s="788"/>
      <c r="ZD9" s="787"/>
      <c r="ZE9" s="788"/>
      <c r="ZF9" s="788"/>
      <c r="ZG9" s="788"/>
      <c r="ZH9" s="787"/>
      <c r="ZI9" s="788"/>
      <c r="ZJ9" s="788"/>
      <c r="ZK9" s="788"/>
      <c r="ZL9" s="787"/>
      <c r="ZM9" s="788"/>
      <c r="ZN9" s="788"/>
      <c r="ZO9" s="788"/>
      <c r="ZP9" s="787"/>
      <c r="ZQ9" s="788"/>
      <c r="ZR9" s="788"/>
      <c r="ZS9" s="788"/>
      <c r="ZT9" s="787"/>
      <c r="ZU9" s="788"/>
      <c r="ZV9" s="788"/>
      <c r="ZW9" s="788"/>
      <c r="ZX9" s="787"/>
      <c r="ZY9" s="788"/>
      <c r="ZZ9" s="788"/>
      <c r="AAA9" s="788"/>
      <c r="AAB9" s="787"/>
      <c r="AAC9" s="788"/>
      <c r="AAD9" s="788"/>
      <c r="AAE9" s="788"/>
      <c r="AAF9" s="787"/>
      <c r="AAG9" s="788"/>
      <c r="AAH9" s="788"/>
      <c r="AAI9" s="788"/>
      <c r="AAJ9" s="787"/>
      <c r="AAK9" s="788"/>
      <c r="AAL9" s="788"/>
      <c r="AAM9" s="788"/>
      <c r="AAN9" s="787"/>
      <c r="AAO9" s="788"/>
      <c r="AAP9" s="788"/>
      <c r="AAQ9" s="788"/>
      <c r="AAR9" s="787"/>
      <c r="AAS9" s="788"/>
      <c r="AAT9" s="788"/>
      <c r="AAU9" s="788"/>
      <c r="AAV9" s="787"/>
      <c r="AAW9" s="788"/>
      <c r="AAX9" s="788"/>
      <c r="AAY9" s="788"/>
      <c r="AAZ9" s="787"/>
      <c r="ABA9" s="788"/>
      <c r="ABB9" s="788"/>
      <c r="ABC9" s="788"/>
      <c r="ABD9" s="787"/>
      <c r="ABE9" s="788"/>
      <c r="ABF9" s="788"/>
      <c r="ABG9" s="788"/>
      <c r="ABH9" s="787"/>
      <c r="ABI9" s="788"/>
      <c r="ABJ9" s="788"/>
      <c r="ABK9" s="788"/>
      <c r="ABL9" s="787"/>
      <c r="ABM9" s="788"/>
      <c r="ABN9" s="788"/>
      <c r="ABO9" s="788"/>
      <c r="ABP9" s="787"/>
      <c r="ABQ9" s="788"/>
      <c r="ABR9" s="788"/>
      <c r="ABS9" s="788"/>
      <c r="ABT9" s="787"/>
      <c r="ABU9" s="788"/>
      <c r="ABV9" s="788"/>
      <c r="ABW9" s="788"/>
      <c r="ABX9" s="787"/>
      <c r="ABY9" s="788"/>
      <c r="ABZ9" s="788"/>
      <c r="ACA9" s="788"/>
      <c r="ACB9" s="787"/>
      <c r="ACC9" s="788"/>
      <c r="ACD9" s="788"/>
      <c r="ACE9" s="788"/>
      <c r="ACF9" s="787"/>
      <c r="ACG9" s="788"/>
      <c r="ACH9" s="788"/>
      <c r="ACI9" s="788"/>
      <c r="ACJ9" s="787"/>
      <c r="ACK9" s="788"/>
      <c r="ACL9" s="788"/>
      <c r="ACM9" s="788"/>
      <c r="ACN9" s="787"/>
      <c r="ACO9" s="788"/>
      <c r="ACP9" s="788"/>
      <c r="ACQ9" s="788"/>
      <c r="ACR9" s="787"/>
      <c r="ACS9" s="788"/>
      <c r="ACT9" s="788"/>
      <c r="ACU9" s="788"/>
      <c r="ACV9" s="787"/>
      <c r="ACW9" s="788"/>
      <c r="ACX9" s="788"/>
      <c r="ACY9" s="788"/>
      <c r="ACZ9" s="787"/>
      <c r="ADA9" s="788"/>
      <c r="ADB9" s="788"/>
      <c r="ADC9" s="788"/>
      <c r="ADD9" s="787"/>
      <c r="ADE9" s="788"/>
      <c r="ADF9" s="788"/>
      <c r="ADG9" s="788"/>
      <c r="ADH9" s="787"/>
      <c r="ADI9" s="788"/>
      <c r="ADJ9" s="788"/>
      <c r="ADK9" s="788"/>
      <c r="ADL9" s="787"/>
      <c r="ADM9" s="788"/>
      <c r="ADN9" s="788"/>
      <c r="ADO9" s="788"/>
      <c r="ADP9" s="787"/>
      <c r="ADQ9" s="788"/>
      <c r="ADR9" s="788"/>
      <c r="ADS9" s="788"/>
      <c r="ADT9" s="787"/>
      <c r="ADU9" s="788"/>
      <c r="ADV9" s="788"/>
      <c r="ADW9" s="788"/>
      <c r="ADX9" s="787"/>
      <c r="ADY9" s="788"/>
      <c r="ADZ9" s="788"/>
      <c r="AEA9" s="788"/>
      <c r="AEB9" s="787"/>
      <c r="AEC9" s="788"/>
      <c r="AED9" s="788"/>
      <c r="AEE9" s="788"/>
      <c r="AEF9" s="787"/>
      <c r="AEG9" s="788"/>
      <c r="AEH9" s="788"/>
      <c r="AEI9" s="788"/>
      <c r="AEJ9" s="787"/>
      <c r="AEK9" s="788"/>
      <c r="AEL9" s="788"/>
      <c r="AEM9" s="788"/>
      <c r="AEN9" s="787"/>
      <c r="AEO9" s="788"/>
      <c r="AEP9" s="788"/>
      <c r="AEQ9" s="788"/>
      <c r="AER9" s="787"/>
      <c r="AES9" s="788"/>
      <c r="AET9" s="788"/>
      <c r="AEU9" s="788"/>
      <c r="AEV9" s="787"/>
      <c r="AEW9" s="788"/>
      <c r="AEX9" s="788"/>
      <c r="AEY9" s="788"/>
      <c r="AEZ9" s="787"/>
      <c r="AFA9" s="788"/>
      <c r="AFB9" s="788"/>
      <c r="AFC9" s="788"/>
      <c r="AFD9" s="787"/>
      <c r="AFE9" s="788"/>
      <c r="AFF9" s="788"/>
      <c r="AFG9" s="788"/>
      <c r="AFH9" s="787"/>
      <c r="AFI9" s="788"/>
      <c r="AFJ9" s="788"/>
      <c r="AFK9" s="788"/>
      <c r="AFL9" s="787"/>
      <c r="AFM9" s="788"/>
      <c r="AFN9" s="788"/>
      <c r="AFO9" s="788"/>
      <c r="AFP9" s="787"/>
      <c r="AFQ9" s="788"/>
      <c r="AFR9" s="788"/>
      <c r="AFS9" s="788"/>
      <c r="AFT9" s="787"/>
      <c r="AFU9" s="788"/>
      <c r="AFV9" s="788"/>
      <c r="AFW9" s="788"/>
      <c r="AFX9" s="787"/>
      <c r="AFY9" s="788"/>
      <c r="AFZ9" s="788"/>
      <c r="AGA9" s="788"/>
      <c r="AGB9" s="787"/>
      <c r="AGC9" s="788"/>
      <c r="AGD9" s="788"/>
      <c r="AGE9" s="788"/>
      <c r="AGF9" s="787"/>
      <c r="AGG9" s="788"/>
      <c r="AGH9" s="788"/>
      <c r="AGI9" s="788"/>
      <c r="AGJ9" s="787"/>
      <c r="AGK9" s="788"/>
      <c r="AGL9" s="788"/>
      <c r="AGM9" s="788"/>
      <c r="AGN9" s="787"/>
      <c r="AGO9" s="788"/>
      <c r="AGP9" s="788"/>
      <c r="AGQ9" s="788"/>
      <c r="AGR9" s="787"/>
      <c r="AGS9" s="788"/>
      <c r="AGT9" s="788"/>
      <c r="AGU9" s="788"/>
      <c r="AGV9" s="787"/>
      <c r="AGW9" s="788"/>
      <c r="AGX9" s="788"/>
      <c r="AGY9" s="788"/>
      <c r="AGZ9" s="787"/>
      <c r="AHA9" s="788"/>
      <c r="AHB9" s="788"/>
      <c r="AHC9" s="788"/>
      <c r="AHD9" s="787"/>
      <c r="AHE9" s="788"/>
      <c r="AHF9" s="788"/>
      <c r="AHG9" s="788"/>
      <c r="AHH9" s="787"/>
      <c r="AHI9" s="788"/>
      <c r="AHJ9" s="788"/>
      <c r="AHK9" s="788"/>
      <c r="AHL9" s="787"/>
      <c r="AHM9" s="788"/>
      <c r="AHN9" s="788"/>
      <c r="AHO9" s="788"/>
      <c r="AHP9" s="787"/>
      <c r="AHQ9" s="788"/>
      <c r="AHR9" s="788"/>
      <c r="AHS9" s="788"/>
      <c r="AHT9" s="787"/>
      <c r="AHU9" s="788"/>
      <c r="AHV9" s="788"/>
      <c r="AHW9" s="788"/>
      <c r="AHX9" s="787"/>
      <c r="AHY9" s="788"/>
      <c r="AHZ9" s="788"/>
      <c r="AIA9" s="788"/>
      <c r="AIB9" s="787"/>
      <c r="AIC9" s="788"/>
      <c r="AID9" s="788"/>
      <c r="AIE9" s="788"/>
      <c r="AIF9" s="787"/>
      <c r="AIG9" s="788"/>
      <c r="AIH9" s="788"/>
      <c r="AII9" s="788"/>
      <c r="AIJ9" s="787"/>
      <c r="AIK9" s="788"/>
      <c r="AIL9" s="788"/>
      <c r="AIM9" s="788"/>
      <c r="AIN9" s="787"/>
      <c r="AIO9" s="788"/>
      <c r="AIP9" s="788"/>
      <c r="AIQ9" s="788"/>
      <c r="AIR9" s="787"/>
      <c r="AIS9" s="788"/>
      <c r="AIT9" s="788"/>
      <c r="AIU9" s="788"/>
      <c r="AIV9" s="787"/>
      <c r="AIW9" s="788"/>
      <c r="AIX9" s="788"/>
      <c r="AIY9" s="788"/>
      <c r="AIZ9" s="787"/>
      <c r="AJA9" s="788"/>
      <c r="AJB9" s="788"/>
      <c r="AJC9" s="788"/>
      <c r="AJD9" s="787"/>
      <c r="AJE9" s="788"/>
      <c r="AJF9" s="788"/>
      <c r="AJG9" s="788"/>
      <c r="AJH9" s="787"/>
      <c r="AJI9" s="788"/>
      <c r="AJJ9" s="788"/>
      <c r="AJK9" s="788"/>
      <c r="AJL9" s="787"/>
      <c r="AJM9" s="788"/>
      <c r="AJN9" s="788"/>
      <c r="AJO9" s="788"/>
      <c r="AJP9" s="787"/>
      <c r="AJQ9" s="788"/>
      <c r="AJR9" s="788"/>
      <c r="AJS9" s="788"/>
      <c r="AJT9" s="787"/>
      <c r="AJU9" s="788"/>
      <c r="AJV9" s="788"/>
      <c r="AJW9" s="788"/>
      <c r="AJX9" s="787"/>
      <c r="AJY9" s="788"/>
      <c r="AJZ9" s="788"/>
      <c r="AKA9" s="788"/>
      <c r="AKB9" s="787"/>
      <c r="AKC9" s="788"/>
      <c r="AKD9" s="788"/>
      <c r="AKE9" s="788"/>
      <c r="AKF9" s="787"/>
      <c r="AKG9" s="788"/>
      <c r="AKH9" s="788"/>
      <c r="AKI9" s="788"/>
      <c r="AKJ9" s="787"/>
      <c r="AKK9" s="788"/>
      <c r="AKL9" s="788"/>
      <c r="AKM9" s="788"/>
      <c r="AKN9" s="787"/>
      <c r="AKO9" s="788"/>
      <c r="AKP9" s="788"/>
      <c r="AKQ9" s="788"/>
      <c r="AKR9" s="787"/>
      <c r="AKS9" s="788"/>
      <c r="AKT9" s="788"/>
      <c r="AKU9" s="788"/>
      <c r="AKV9" s="787"/>
      <c r="AKW9" s="788"/>
      <c r="AKX9" s="788"/>
      <c r="AKY9" s="788"/>
      <c r="AKZ9" s="787"/>
      <c r="ALA9" s="788"/>
      <c r="ALB9" s="788"/>
      <c r="ALC9" s="788"/>
      <c r="ALD9" s="787"/>
      <c r="ALE9" s="788"/>
      <c r="ALF9" s="788"/>
      <c r="ALG9" s="788"/>
      <c r="ALH9" s="787"/>
      <c r="ALI9" s="788"/>
      <c r="ALJ9" s="788"/>
      <c r="ALK9" s="788"/>
      <c r="ALL9" s="787"/>
      <c r="ALM9" s="788"/>
      <c r="ALN9" s="788"/>
      <c r="ALO9" s="788"/>
      <c r="ALP9" s="787"/>
      <c r="ALQ9" s="788"/>
      <c r="ALR9" s="788"/>
      <c r="ALS9" s="788"/>
      <c r="ALT9" s="787"/>
      <c r="ALU9" s="788"/>
      <c r="ALV9" s="788"/>
      <c r="ALW9" s="788"/>
      <c r="ALX9" s="787"/>
      <c r="ALY9" s="788"/>
      <c r="ALZ9" s="788"/>
      <c r="AMA9" s="788"/>
      <c r="AMB9" s="787"/>
      <c r="AMC9" s="788"/>
      <c r="AMD9" s="788"/>
      <c r="AME9" s="788"/>
      <c r="AMF9" s="787"/>
      <c r="AMG9" s="788"/>
      <c r="AMH9" s="788"/>
      <c r="AMI9" s="788"/>
      <c r="AMJ9" s="787"/>
      <c r="AMK9" s="788"/>
      <c r="AML9" s="788"/>
      <c r="AMM9" s="788"/>
      <c r="AMN9" s="787"/>
      <c r="AMO9" s="788"/>
      <c r="AMP9" s="788"/>
      <c r="AMQ9" s="788"/>
      <c r="AMR9" s="787"/>
      <c r="AMS9" s="788"/>
      <c r="AMT9" s="788"/>
      <c r="AMU9" s="788"/>
      <c r="AMV9" s="787"/>
      <c r="AMW9" s="788"/>
      <c r="AMX9" s="788"/>
      <c r="AMY9" s="788"/>
      <c r="AMZ9" s="787"/>
      <c r="ANA9" s="788"/>
      <c r="ANB9" s="788"/>
      <c r="ANC9" s="788"/>
      <c r="AND9" s="787"/>
      <c r="ANE9" s="788"/>
      <c r="ANF9" s="788"/>
      <c r="ANG9" s="788"/>
      <c r="ANH9" s="787"/>
      <c r="ANI9" s="788"/>
      <c r="ANJ9" s="788"/>
      <c r="ANK9" s="788"/>
      <c r="ANL9" s="787"/>
      <c r="ANM9" s="788"/>
      <c r="ANN9" s="788"/>
      <c r="ANO9" s="788"/>
      <c r="ANP9" s="787"/>
      <c r="ANQ9" s="788"/>
      <c r="ANR9" s="788"/>
      <c r="ANS9" s="788"/>
      <c r="ANT9" s="787"/>
      <c r="ANU9" s="788"/>
      <c r="ANV9" s="788"/>
      <c r="ANW9" s="788"/>
      <c r="ANX9" s="787"/>
      <c r="ANY9" s="788"/>
      <c r="ANZ9" s="788"/>
      <c r="AOA9" s="788"/>
      <c r="AOB9" s="787"/>
      <c r="AOC9" s="788"/>
      <c r="AOD9" s="788"/>
      <c r="AOE9" s="788"/>
      <c r="AOF9" s="787"/>
      <c r="AOG9" s="788"/>
      <c r="AOH9" s="788"/>
      <c r="AOI9" s="788"/>
      <c r="AOJ9" s="787"/>
      <c r="AOK9" s="788"/>
      <c r="AOL9" s="788"/>
      <c r="AOM9" s="788"/>
      <c r="AON9" s="787"/>
      <c r="AOO9" s="788"/>
      <c r="AOP9" s="788"/>
      <c r="AOQ9" s="788"/>
      <c r="AOR9" s="787"/>
      <c r="AOS9" s="788"/>
      <c r="AOT9" s="788"/>
      <c r="AOU9" s="788"/>
      <c r="AOV9" s="787"/>
      <c r="AOW9" s="788"/>
      <c r="AOX9" s="788"/>
      <c r="AOY9" s="788"/>
      <c r="AOZ9" s="787"/>
      <c r="APA9" s="788"/>
      <c r="APB9" s="788"/>
      <c r="APC9" s="788"/>
      <c r="APD9" s="787"/>
      <c r="APE9" s="788"/>
      <c r="APF9" s="788"/>
      <c r="APG9" s="788"/>
      <c r="APH9" s="787"/>
      <c r="API9" s="788"/>
      <c r="APJ9" s="788"/>
      <c r="APK9" s="788"/>
      <c r="APL9" s="787"/>
      <c r="APM9" s="788"/>
      <c r="APN9" s="788"/>
      <c r="APO9" s="788"/>
      <c r="APP9" s="787"/>
      <c r="APQ9" s="788"/>
      <c r="APR9" s="788"/>
      <c r="APS9" s="788"/>
      <c r="APT9" s="787"/>
      <c r="APU9" s="788"/>
      <c r="APV9" s="788"/>
      <c r="APW9" s="788"/>
      <c r="APX9" s="787"/>
      <c r="APY9" s="788"/>
      <c r="APZ9" s="788"/>
      <c r="AQA9" s="788"/>
      <c r="AQB9" s="787"/>
      <c r="AQC9" s="788"/>
      <c r="AQD9" s="788"/>
      <c r="AQE9" s="788"/>
      <c r="AQF9" s="787"/>
      <c r="AQG9" s="788"/>
      <c r="AQH9" s="788"/>
      <c r="AQI9" s="788"/>
      <c r="AQJ9" s="787"/>
      <c r="AQK9" s="788"/>
      <c r="AQL9" s="788"/>
      <c r="AQM9" s="788"/>
      <c r="AQN9" s="787"/>
      <c r="AQO9" s="788"/>
      <c r="AQP9" s="788"/>
      <c r="AQQ9" s="788"/>
      <c r="AQR9" s="787"/>
      <c r="AQS9" s="788"/>
      <c r="AQT9" s="788"/>
      <c r="AQU9" s="788"/>
      <c r="AQV9" s="787"/>
      <c r="AQW9" s="788"/>
      <c r="AQX9" s="788"/>
      <c r="AQY9" s="788"/>
      <c r="AQZ9" s="787"/>
      <c r="ARA9" s="788"/>
      <c r="ARB9" s="788"/>
      <c r="ARC9" s="788"/>
      <c r="ARD9" s="787"/>
      <c r="ARE9" s="788"/>
      <c r="ARF9" s="788"/>
      <c r="ARG9" s="788"/>
      <c r="ARH9" s="787"/>
      <c r="ARI9" s="788"/>
      <c r="ARJ9" s="788"/>
      <c r="ARK9" s="788"/>
      <c r="ARL9" s="787"/>
      <c r="ARM9" s="788"/>
      <c r="ARN9" s="788"/>
      <c r="ARO9" s="788"/>
      <c r="ARP9" s="787"/>
      <c r="ARQ9" s="788"/>
      <c r="ARR9" s="788"/>
      <c r="ARS9" s="788"/>
      <c r="ART9" s="787"/>
      <c r="ARU9" s="788"/>
      <c r="ARV9" s="788"/>
      <c r="ARW9" s="788"/>
      <c r="ARX9" s="787"/>
      <c r="ARY9" s="788"/>
      <c r="ARZ9" s="788"/>
      <c r="ASA9" s="788"/>
      <c r="ASB9" s="787"/>
      <c r="ASC9" s="788"/>
      <c r="ASD9" s="788"/>
      <c r="ASE9" s="788"/>
      <c r="ASF9" s="787"/>
      <c r="ASG9" s="788"/>
      <c r="ASH9" s="788"/>
      <c r="ASI9" s="788"/>
      <c r="ASJ9" s="787"/>
      <c r="ASK9" s="788"/>
      <c r="ASL9" s="788"/>
      <c r="ASM9" s="788"/>
      <c r="ASN9" s="787"/>
      <c r="ASO9" s="788"/>
      <c r="ASP9" s="788"/>
      <c r="ASQ9" s="788"/>
      <c r="ASR9" s="787"/>
      <c r="ASS9" s="788"/>
      <c r="AST9" s="788"/>
      <c r="ASU9" s="788"/>
      <c r="ASV9" s="787"/>
      <c r="ASW9" s="788"/>
      <c r="ASX9" s="788"/>
      <c r="ASY9" s="788"/>
      <c r="ASZ9" s="787"/>
      <c r="ATA9" s="788"/>
      <c r="ATB9" s="788"/>
      <c r="ATC9" s="788"/>
      <c r="ATD9" s="787"/>
      <c r="ATE9" s="788"/>
      <c r="ATF9" s="788"/>
      <c r="ATG9" s="788"/>
      <c r="ATH9" s="787"/>
      <c r="ATI9" s="788"/>
      <c r="ATJ9" s="788"/>
      <c r="ATK9" s="788"/>
      <c r="ATL9" s="787"/>
      <c r="ATM9" s="788"/>
      <c r="ATN9" s="788"/>
      <c r="ATO9" s="788"/>
      <c r="ATP9" s="787"/>
      <c r="ATQ9" s="788"/>
      <c r="ATR9" s="788"/>
      <c r="ATS9" s="788"/>
      <c r="ATT9" s="787"/>
      <c r="ATU9" s="788"/>
      <c r="ATV9" s="788"/>
      <c r="ATW9" s="788"/>
      <c r="ATX9" s="787"/>
      <c r="ATY9" s="788"/>
      <c r="ATZ9" s="788"/>
      <c r="AUA9" s="788"/>
      <c r="AUB9" s="787"/>
      <c r="AUC9" s="788"/>
      <c r="AUD9" s="788"/>
      <c r="AUE9" s="788"/>
      <c r="AUF9" s="787"/>
      <c r="AUG9" s="788"/>
      <c r="AUH9" s="788"/>
      <c r="AUI9" s="788"/>
      <c r="AUJ9" s="787"/>
      <c r="AUK9" s="788"/>
      <c r="AUL9" s="788"/>
      <c r="AUM9" s="788"/>
      <c r="AUN9" s="787"/>
      <c r="AUO9" s="788"/>
      <c r="AUP9" s="788"/>
      <c r="AUQ9" s="788"/>
      <c r="AUR9" s="787"/>
      <c r="AUS9" s="788"/>
      <c r="AUT9" s="788"/>
      <c r="AUU9" s="788"/>
      <c r="AUV9" s="787"/>
      <c r="AUW9" s="788"/>
      <c r="AUX9" s="788"/>
      <c r="AUY9" s="788"/>
      <c r="AUZ9" s="787"/>
      <c r="AVA9" s="788"/>
      <c r="AVB9" s="788"/>
      <c r="AVC9" s="788"/>
      <c r="AVD9" s="787"/>
      <c r="AVE9" s="788"/>
      <c r="AVF9" s="788"/>
      <c r="AVG9" s="788"/>
      <c r="AVH9" s="787"/>
      <c r="AVI9" s="788"/>
      <c r="AVJ9" s="788"/>
      <c r="AVK9" s="788"/>
      <c r="AVL9" s="787"/>
      <c r="AVM9" s="788"/>
      <c r="AVN9" s="788"/>
      <c r="AVO9" s="788"/>
      <c r="AVP9" s="787"/>
      <c r="AVQ9" s="788"/>
      <c r="AVR9" s="788"/>
      <c r="AVS9" s="788"/>
      <c r="AVT9" s="787"/>
      <c r="AVU9" s="788"/>
      <c r="AVV9" s="788"/>
      <c r="AVW9" s="788"/>
      <c r="AVX9" s="787"/>
      <c r="AVY9" s="788"/>
      <c r="AVZ9" s="788"/>
      <c r="AWA9" s="788"/>
      <c r="AWB9" s="787"/>
      <c r="AWC9" s="788"/>
      <c r="AWD9" s="788"/>
      <c r="AWE9" s="788"/>
      <c r="AWF9" s="787"/>
      <c r="AWG9" s="788"/>
      <c r="AWH9" s="788"/>
      <c r="AWI9" s="788"/>
      <c r="AWJ9" s="787"/>
      <c r="AWK9" s="788"/>
      <c r="AWL9" s="788"/>
      <c r="AWM9" s="788"/>
      <c r="AWN9" s="787"/>
      <c r="AWO9" s="788"/>
      <c r="AWP9" s="788"/>
      <c r="AWQ9" s="788"/>
      <c r="AWR9" s="787"/>
      <c r="AWS9" s="788"/>
      <c r="AWT9" s="788"/>
      <c r="AWU9" s="788"/>
      <c r="AWV9" s="787"/>
      <c r="AWW9" s="788"/>
      <c r="AWX9" s="788"/>
      <c r="AWY9" s="788"/>
      <c r="AWZ9" s="787"/>
      <c r="AXA9" s="788"/>
      <c r="AXB9" s="788"/>
      <c r="AXC9" s="788"/>
      <c r="AXD9" s="787"/>
      <c r="AXE9" s="788"/>
      <c r="AXF9" s="788"/>
      <c r="AXG9" s="788"/>
      <c r="AXH9" s="787"/>
      <c r="AXI9" s="788"/>
      <c r="AXJ9" s="788"/>
      <c r="AXK9" s="788"/>
      <c r="AXL9" s="787"/>
      <c r="AXM9" s="788"/>
      <c r="AXN9" s="788"/>
      <c r="AXO9" s="788"/>
      <c r="AXP9" s="787"/>
      <c r="AXQ9" s="788"/>
      <c r="AXR9" s="788"/>
      <c r="AXS9" s="788"/>
      <c r="AXT9" s="787"/>
      <c r="AXU9" s="788"/>
      <c r="AXV9" s="788"/>
      <c r="AXW9" s="788"/>
      <c r="AXX9" s="787"/>
      <c r="AXY9" s="788"/>
      <c r="AXZ9" s="788"/>
      <c r="AYA9" s="788"/>
      <c r="AYB9" s="787"/>
      <c r="AYC9" s="788"/>
      <c r="AYD9" s="788"/>
      <c r="AYE9" s="788"/>
      <c r="AYF9" s="787"/>
      <c r="AYG9" s="788"/>
      <c r="AYH9" s="788"/>
      <c r="AYI9" s="788"/>
      <c r="AYJ9" s="787"/>
      <c r="AYK9" s="788"/>
      <c r="AYL9" s="788"/>
      <c r="AYM9" s="788"/>
      <c r="AYN9" s="787"/>
      <c r="AYO9" s="788"/>
      <c r="AYP9" s="788"/>
      <c r="AYQ9" s="788"/>
      <c r="AYR9" s="787"/>
      <c r="AYS9" s="788"/>
      <c r="AYT9" s="788"/>
      <c r="AYU9" s="788"/>
      <c r="AYV9" s="787"/>
      <c r="AYW9" s="788"/>
      <c r="AYX9" s="788"/>
      <c r="AYY9" s="788"/>
      <c r="AYZ9" s="787"/>
      <c r="AZA9" s="788"/>
      <c r="AZB9" s="788"/>
      <c r="AZC9" s="788"/>
      <c r="AZD9" s="787"/>
      <c r="AZE9" s="788"/>
      <c r="AZF9" s="788"/>
      <c r="AZG9" s="788"/>
      <c r="AZH9" s="787"/>
      <c r="AZI9" s="788"/>
      <c r="AZJ9" s="788"/>
      <c r="AZK9" s="788"/>
      <c r="AZL9" s="787"/>
      <c r="AZM9" s="788"/>
      <c r="AZN9" s="788"/>
      <c r="AZO9" s="788"/>
      <c r="AZP9" s="787"/>
      <c r="AZQ9" s="788"/>
      <c r="AZR9" s="788"/>
      <c r="AZS9" s="788"/>
      <c r="AZT9" s="787"/>
      <c r="AZU9" s="788"/>
      <c r="AZV9" s="788"/>
      <c r="AZW9" s="788"/>
      <c r="AZX9" s="787"/>
      <c r="AZY9" s="788"/>
      <c r="AZZ9" s="788"/>
      <c r="BAA9" s="788"/>
      <c r="BAB9" s="787"/>
      <c r="BAC9" s="788"/>
      <c r="BAD9" s="788"/>
      <c r="BAE9" s="788"/>
      <c r="BAF9" s="787"/>
      <c r="BAG9" s="788"/>
      <c r="BAH9" s="788"/>
      <c r="BAI9" s="788"/>
      <c r="BAJ9" s="787"/>
      <c r="BAK9" s="788"/>
      <c r="BAL9" s="788"/>
      <c r="BAM9" s="788"/>
      <c r="BAN9" s="787"/>
      <c r="BAO9" s="788"/>
      <c r="BAP9" s="788"/>
      <c r="BAQ9" s="788"/>
      <c r="BAR9" s="787"/>
      <c r="BAS9" s="788"/>
      <c r="BAT9" s="788"/>
      <c r="BAU9" s="788"/>
      <c r="BAV9" s="787"/>
      <c r="BAW9" s="788"/>
      <c r="BAX9" s="788"/>
      <c r="BAY9" s="788"/>
      <c r="BAZ9" s="787"/>
      <c r="BBA9" s="788"/>
      <c r="BBB9" s="788"/>
      <c r="BBC9" s="788"/>
      <c r="BBD9" s="787"/>
      <c r="BBE9" s="788"/>
      <c r="BBF9" s="788"/>
      <c r="BBG9" s="788"/>
      <c r="BBH9" s="787"/>
      <c r="BBI9" s="788"/>
      <c r="BBJ9" s="788"/>
      <c r="BBK9" s="788"/>
      <c r="BBL9" s="787"/>
      <c r="BBM9" s="788"/>
      <c r="BBN9" s="788"/>
      <c r="BBO9" s="788"/>
      <c r="BBP9" s="787"/>
      <c r="BBQ9" s="788"/>
      <c r="BBR9" s="788"/>
      <c r="BBS9" s="788"/>
      <c r="BBT9" s="787"/>
      <c r="BBU9" s="788"/>
      <c r="BBV9" s="788"/>
      <c r="BBW9" s="788"/>
      <c r="BBX9" s="787"/>
      <c r="BBY9" s="788"/>
      <c r="BBZ9" s="788"/>
      <c r="BCA9" s="788"/>
      <c r="BCB9" s="787"/>
      <c r="BCC9" s="788"/>
      <c r="BCD9" s="788"/>
      <c r="BCE9" s="788"/>
      <c r="BCF9" s="787"/>
      <c r="BCG9" s="788"/>
      <c r="BCH9" s="788"/>
      <c r="BCI9" s="788"/>
      <c r="BCJ9" s="787"/>
      <c r="BCK9" s="788"/>
      <c r="BCL9" s="788"/>
      <c r="BCM9" s="788"/>
      <c r="BCN9" s="787"/>
      <c r="BCO9" s="788"/>
      <c r="BCP9" s="788"/>
      <c r="BCQ9" s="788"/>
      <c r="BCR9" s="787"/>
      <c r="BCS9" s="788"/>
      <c r="BCT9" s="788"/>
      <c r="BCU9" s="788"/>
      <c r="BCV9" s="787"/>
      <c r="BCW9" s="788"/>
      <c r="BCX9" s="788"/>
      <c r="BCY9" s="788"/>
      <c r="BCZ9" s="787"/>
      <c r="BDA9" s="788"/>
      <c r="BDB9" s="788"/>
      <c r="BDC9" s="788"/>
      <c r="BDD9" s="787"/>
      <c r="BDE9" s="788"/>
      <c r="BDF9" s="788"/>
      <c r="BDG9" s="788"/>
      <c r="BDH9" s="787"/>
      <c r="BDI9" s="788"/>
      <c r="BDJ9" s="788"/>
      <c r="BDK9" s="788"/>
      <c r="BDL9" s="787"/>
      <c r="BDM9" s="788"/>
      <c r="BDN9" s="788"/>
      <c r="BDO9" s="788"/>
      <c r="BDP9" s="787"/>
      <c r="BDQ9" s="788"/>
      <c r="BDR9" s="788"/>
      <c r="BDS9" s="788"/>
      <c r="BDT9" s="787"/>
      <c r="BDU9" s="788"/>
      <c r="BDV9" s="788"/>
      <c r="BDW9" s="788"/>
      <c r="BDX9" s="787"/>
      <c r="BDY9" s="788"/>
      <c r="BDZ9" s="788"/>
      <c r="BEA9" s="788"/>
      <c r="BEB9" s="787"/>
      <c r="BEC9" s="788"/>
      <c r="BED9" s="788"/>
      <c r="BEE9" s="788"/>
      <c r="BEF9" s="787"/>
      <c r="BEG9" s="788"/>
      <c r="BEH9" s="788"/>
      <c r="BEI9" s="788"/>
      <c r="BEJ9" s="787"/>
      <c r="BEK9" s="788"/>
      <c r="BEL9" s="788"/>
      <c r="BEM9" s="788"/>
      <c r="BEN9" s="787"/>
      <c r="BEO9" s="788"/>
      <c r="BEP9" s="788"/>
      <c r="BEQ9" s="788"/>
      <c r="BER9" s="787"/>
      <c r="BES9" s="788"/>
      <c r="BET9" s="788"/>
      <c r="BEU9" s="788"/>
      <c r="BEV9" s="787"/>
      <c r="BEW9" s="788"/>
      <c r="BEX9" s="788"/>
      <c r="BEY9" s="788"/>
      <c r="BEZ9" s="787"/>
      <c r="BFA9" s="788"/>
      <c r="BFB9" s="788"/>
      <c r="BFC9" s="788"/>
      <c r="BFD9" s="787"/>
      <c r="BFE9" s="788"/>
      <c r="BFF9" s="788"/>
      <c r="BFG9" s="788"/>
      <c r="BFH9" s="787"/>
      <c r="BFI9" s="788"/>
      <c r="BFJ9" s="788"/>
      <c r="BFK9" s="788"/>
      <c r="BFL9" s="787"/>
      <c r="BFM9" s="788"/>
      <c r="BFN9" s="788"/>
      <c r="BFO9" s="788"/>
      <c r="BFP9" s="787"/>
      <c r="BFQ9" s="788"/>
      <c r="BFR9" s="788"/>
      <c r="BFS9" s="788"/>
      <c r="BFT9" s="787"/>
      <c r="BFU9" s="788"/>
      <c r="BFV9" s="788"/>
      <c r="BFW9" s="788"/>
      <c r="BFX9" s="787"/>
      <c r="BFY9" s="788"/>
      <c r="BFZ9" s="788"/>
      <c r="BGA9" s="788"/>
      <c r="BGB9" s="787"/>
      <c r="BGC9" s="788"/>
      <c r="BGD9" s="788"/>
      <c r="BGE9" s="788"/>
      <c r="BGF9" s="787"/>
      <c r="BGG9" s="788"/>
      <c r="BGH9" s="788"/>
      <c r="BGI9" s="788"/>
      <c r="BGJ9" s="787"/>
      <c r="BGK9" s="788"/>
      <c r="BGL9" s="788"/>
      <c r="BGM9" s="788"/>
      <c r="BGN9" s="787"/>
      <c r="BGO9" s="788"/>
      <c r="BGP9" s="788"/>
      <c r="BGQ9" s="788"/>
      <c r="BGR9" s="787"/>
      <c r="BGS9" s="788"/>
      <c r="BGT9" s="788"/>
      <c r="BGU9" s="788"/>
      <c r="BGV9" s="787"/>
      <c r="BGW9" s="788"/>
      <c r="BGX9" s="788"/>
      <c r="BGY9" s="788"/>
      <c r="BGZ9" s="787"/>
      <c r="BHA9" s="788"/>
      <c r="BHB9" s="788"/>
      <c r="BHC9" s="788"/>
      <c r="BHD9" s="787"/>
      <c r="BHE9" s="788"/>
      <c r="BHF9" s="788"/>
      <c r="BHG9" s="788"/>
      <c r="BHH9" s="787"/>
      <c r="BHI9" s="788"/>
      <c r="BHJ9" s="788"/>
      <c r="BHK9" s="788"/>
      <c r="BHL9" s="787"/>
      <c r="BHM9" s="788"/>
      <c r="BHN9" s="788"/>
      <c r="BHO9" s="788"/>
      <c r="BHP9" s="787"/>
      <c r="BHQ9" s="788"/>
      <c r="BHR9" s="788"/>
      <c r="BHS9" s="788"/>
      <c r="BHT9" s="787"/>
      <c r="BHU9" s="788"/>
      <c r="BHV9" s="788"/>
      <c r="BHW9" s="788"/>
      <c r="BHX9" s="787"/>
      <c r="BHY9" s="788"/>
      <c r="BHZ9" s="788"/>
      <c r="BIA9" s="788"/>
      <c r="BIB9" s="787"/>
      <c r="BIC9" s="788"/>
      <c r="BID9" s="788"/>
      <c r="BIE9" s="788"/>
      <c r="BIF9" s="787"/>
      <c r="BIG9" s="788"/>
      <c r="BIH9" s="788"/>
      <c r="BII9" s="788"/>
      <c r="BIJ9" s="787"/>
      <c r="BIK9" s="788"/>
      <c r="BIL9" s="788"/>
      <c r="BIM9" s="788"/>
      <c r="BIN9" s="787"/>
      <c r="BIO9" s="788"/>
      <c r="BIP9" s="788"/>
      <c r="BIQ9" s="788"/>
      <c r="BIR9" s="787"/>
      <c r="BIS9" s="788"/>
      <c r="BIT9" s="788"/>
      <c r="BIU9" s="788"/>
      <c r="BIV9" s="787"/>
      <c r="BIW9" s="788"/>
      <c r="BIX9" s="788"/>
      <c r="BIY9" s="788"/>
      <c r="BIZ9" s="787"/>
      <c r="BJA9" s="788"/>
      <c r="BJB9" s="788"/>
      <c r="BJC9" s="788"/>
      <c r="BJD9" s="787"/>
      <c r="BJE9" s="788"/>
      <c r="BJF9" s="788"/>
      <c r="BJG9" s="788"/>
      <c r="BJH9" s="787"/>
      <c r="BJI9" s="788"/>
      <c r="BJJ9" s="788"/>
      <c r="BJK9" s="788"/>
      <c r="BJL9" s="787"/>
      <c r="BJM9" s="788"/>
      <c r="BJN9" s="788"/>
      <c r="BJO9" s="788"/>
      <c r="BJP9" s="787"/>
      <c r="BJQ9" s="788"/>
      <c r="BJR9" s="788"/>
      <c r="BJS9" s="788"/>
      <c r="BJT9" s="787"/>
      <c r="BJU9" s="788"/>
      <c r="BJV9" s="788"/>
      <c r="BJW9" s="788"/>
      <c r="BJX9" s="787"/>
      <c r="BJY9" s="788"/>
      <c r="BJZ9" s="788"/>
      <c r="BKA9" s="788"/>
      <c r="BKB9" s="787"/>
      <c r="BKC9" s="788"/>
      <c r="BKD9" s="788"/>
      <c r="BKE9" s="788"/>
      <c r="BKF9" s="787"/>
      <c r="BKG9" s="788"/>
      <c r="BKH9" s="788"/>
      <c r="BKI9" s="788"/>
      <c r="BKJ9" s="787"/>
      <c r="BKK9" s="788"/>
      <c r="BKL9" s="788"/>
      <c r="BKM9" s="788"/>
      <c r="BKN9" s="787"/>
      <c r="BKO9" s="788"/>
      <c r="BKP9" s="788"/>
      <c r="BKQ9" s="788"/>
      <c r="BKR9" s="787"/>
      <c r="BKS9" s="788"/>
      <c r="BKT9" s="788"/>
      <c r="BKU9" s="788"/>
      <c r="BKV9" s="787"/>
      <c r="BKW9" s="788"/>
      <c r="BKX9" s="788"/>
      <c r="BKY9" s="788"/>
      <c r="BKZ9" s="787"/>
      <c r="BLA9" s="788"/>
      <c r="BLB9" s="788"/>
      <c r="BLC9" s="788"/>
      <c r="BLD9" s="787"/>
      <c r="BLE9" s="788"/>
      <c r="BLF9" s="788"/>
      <c r="BLG9" s="788"/>
      <c r="BLH9" s="787"/>
      <c r="BLI9" s="788"/>
      <c r="BLJ9" s="788"/>
      <c r="BLK9" s="788"/>
      <c r="BLL9" s="787"/>
      <c r="BLM9" s="788"/>
      <c r="BLN9" s="788"/>
      <c r="BLO9" s="788"/>
      <c r="BLP9" s="787"/>
      <c r="BLQ9" s="788"/>
      <c r="BLR9" s="788"/>
      <c r="BLS9" s="788"/>
      <c r="BLT9" s="787"/>
      <c r="BLU9" s="788"/>
      <c r="BLV9" s="788"/>
      <c r="BLW9" s="788"/>
      <c r="BLX9" s="787"/>
      <c r="BLY9" s="788"/>
      <c r="BLZ9" s="788"/>
      <c r="BMA9" s="788"/>
      <c r="BMB9" s="787"/>
      <c r="BMC9" s="788"/>
      <c r="BMD9" s="788"/>
      <c r="BME9" s="788"/>
      <c r="BMF9" s="787"/>
      <c r="BMG9" s="788"/>
      <c r="BMH9" s="788"/>
      <c r="BMI9" s="788"/>
      <c r="BMJ9" s="787"/>
      <c r="BMK9" s="788"/>
      <c r="BML9" s="788"/>
      <c r="BMM9" s="788"/>
      <c r="BMN9" s="787"/>
      <c r="BMO9" s="788"/>
      <c r="BMP9" s="788"/>
      <c r="BMQ9" s="788"/>
      <c r="BMR9" s="787"/>
      <c r="BMS9" s="788"/>
      <c r="BMT9" s="788"/>
      <c r="BMU9" s="788"/>
      <c r="BMV9" s="787"/>
      <c r="BMW9" s="788"/>
      <c r="BMX9" s="788"/>
      <c r="BMY9" s="788"/>
      <c r="BMZ9" s="787"/>
      <c r="BNA9" s="788"/>
      <c r="BNB9" s="788"/>
      <c r="BNC9" s="788"/>
      <c r="BND9" s="787"/>
      <c r="BNE9" s="788"/>
      <c r="BNF9" s="788"/>
      <c r="BNG9" s="788"/>
      <c r="BNH9" s="787"/>
      <c r="BNI9" s="788"/>
      <c r="BNJ9" s="788"/>
      <c r="BNK9" s="788"/>
      <c r="BNL9" s="787"/>
      <c r="BNM9" s="788"/>
      <c r="BNN9" s="788"/>
      <c r="BNO9" s="788"/>
      <c r="BNP9" s="787"/>
      <c r="BNQ9" s="788"/>
      <c r="BNR9" s="788"/>
      <c r="BNS9" s="788"/>
      <c r="BNT9" s="787"/>
      <c r="BNU9" s="788"/>
      <c r="BNV9" s="788"/>
      <c r="BNW9" s="788"/>
      <c r="BNX9" s="787"/>
      <c r="BNY9" s="788"/>
      <c r="BNZ9" s="788"/>
      <c r="BOA9" s="788"/>
      <c r="BOB9" s="787"/>
      <c r="BOC9" s="788"/>
      <c r="BOD9" s="788"/>
      <c r="BOE9" s="788"/>
      <c r="BOF9" s="787"/>
      <c r="BOG9" s="788"/>
      <c r="BOH9" s="788"/>
      <c r="BOI9" s="788"/>
      <c r="BOJ9" s="787"/>
      <c r="BOK9" s="788"/>
      <c r="BOL9" s="788"/>
      <c r="BOM9" s="788"/>
      <c r="BON9" s="787"/>
      <c r="BOO9" s="788"/>
      <c r="BOP9" s="788"/>
      <c r="BOQ9" s="788"/>
      <c r="BOR9" s="787"/>
      <c r="BOS9" s="788"/>
      <c r="BOT9" s="788"/>
      <c r="BOU9" s="788"/>
      <c r="BOV9" s="787"/>
      <c r="BOW9" s="788"/>
      <c r="BOX9" s="788"/>
      <c r="BOY9" s="788"/>
      <c r="BOZ9" s="787"/>
      <c r="BPA9" s="788"/>
      <c r="BPB9" s="788"/>
      <c r="BPC9" s="788"/>
      <c r="BPD9" s="787"/>
      <c r="BPE9" s="788"/>
      <c r="BPF9" s="788"/>
      <c r="BPG9" s="788"/>
      <c r="BPH9" s="787"/>
      <c r="BPI9" s="788"/>
      <c r="BPJ9" s="788"/>
      <c r="BPK9" s="788"/>
      <c r="BPL9" s="787"/>
      <c r="BPM9" s="788"/>
      <c r="BPN9" s="788"/>
      <c r="BPO9" s="788"/>
      <c r="BPP9" s="787"/>
      <c r="BPQ9" s="788"/>
      <c r="BPR9" s="788"/>
      <c r="BPS9" s="788"/>
      <c r="BPT9" s="787"/>
      <c r="BPU9" s="788"/>
      <c r="BPV9" s="788"/>
      <c r="BPW9" s="788"/>
      <c r="BPX9" s="787"/>
      <c r="BPY9" s="788"/>
      <c r="BPZ9" s="788"/>
      <c r="BQA9" s="788"/>
      <c r="BQB9" s="787"/>
      <c r="BQC9" s="788"/>
      <c r="BQD9" s="788"/>
      <c r="BQE9" s="788"/>
      <c r="BQF9" s="787"/>
      <c r="BQG9" s="788"/>
      <c r="BQH9" s="788"/>
      <c r="BQI9" s="788"/>
      <c r="BQJ9" s="787"/>
      <c r="BQK9" s="788"/>
      <c r="BQL9" s="788"/>
      <c r="BQM9" s="788"/>
      <c r="BQN9" s="787"/>
      <c r="BQO9" s="788"/>
      <c r="BQP9" s="788"/>
      <c r="BQQ9" s="788"/>
      <c r="BQR9" s="787"/>
      <c r="BQS9" s="788"/>
      <c r="BQT9" s="788"/>
      <c r="BQU9" s="788"/>
      <c r="BQV9" s="787"/>
      <c r="BQW9" s="788"/>
      <c r="BQX9" s="788"/>
      <c r="BQY9" s="788"/>
      <c r="BQZ9" s="787"/>
      <c r="BRA9" s="788"/>
      <c r="BRB9" s="788"/>
      <c r="BRC9" s="788"/>
      <c r="BRD9" s="787"/>
      <c r="BRE9" s="788"/>
      <c r="BRF9" s="788"/>
      <c r="BRG9" s="788"/>
      <c r="BRH9" s="787"/>
      <c r="BRI9" s="788"/>
      <c r="BRJ9" s="788"/>
      <c r="BRK9" s="788"/>
      <c r="BRL9" s="787"/>
      <c r="BRM9" s="788"/>
      <c r="BRN9" s="788"/>
      <c r="BRO9" s="788"/>
      <c r="BRP9" s="787"/>
      <c r="BRQ9" s="788"/>
      <c r="BRR9" s="788"/>
      <c r="BRS9" s="788"/>
      <c r="BRT9" s="787"/>
      <c r="BRU9" s="788"/>
      <c r="BRV9" s="788"/>
      <c r="BRW9" s="788"/>
      <c r="BRX9" s="787"/>
      <c r="BRY9" s="788"/>
      <c r="BRZ9" s="788"/>
      <c r="BSA9" s="788"/>
      <c r="BSB9" s="787"/>
      <c r="BSC9" s="788"/>
      <c r="BSD9" s="788"/>
      <c r="BSE9" s="788"/>
      <c r="BSF9" s="787"/>
      <c r="BSG9" s="788"/>
      <c r="BSH9" s="788"/>
      <c r="BSI9" s="788"/>
      <c r="BSJ9" s="787"/>
      <c r="BSK9" s="788"/>
      <c r="BSL9" s="788"/>
      <c r="BSM9" s="788"/>
      <c r="BSN9" s="787"/>
      <c r="BSO9" s="788"/>
      <c r="BSP9" s="788"/>
      <c r="BSQ9" s="788"/>
      <c r="BSR9" s="787"/>
      <c r="BSS9" s="788"/>
      <c r="BST9" s="788"/>
      <c r="BSU9" s="788"/>
      <c r="BSV9" s="787"/>
      <c r="BSW9" s="788"/>
      <c r="BSX9" s="788"/>
      <c r="BSY9" s="788"/>
      <c r="BSZ9" s="787"/>
      <c r="BTA9" s="788"/>
      <c r="BTB9" s="788"/>
      <c r="BTC9" s="788"/>
      <c r="BTD9" s="787"/>
      <c r="BTE9" s="788"/>
      <c r="BTF9" s="788"/>
      <c r="BTG9" s="788"/>
      <c r="BTH9" s="787"/>
      <c r="BTI9" s="788"/>
      <c r="BTJ9" s="788"/>
      <c r="BTK9" s="788"/>
      <c r="BTL9" s="787"/>
      <c r="BTM9" s="788"/>
      <c r="BTN9" s="788"/>
      <c r="BTO9" s="788"/>
      <c r="BTP9" s="787"/>
      <c r="BTQ9" s="788"/>
      <c r="BTR9" s="788"/>
      <c r="BTS9" s="788"/>
      <c r="BTT9" s="787"/>
      <c r="BTU9" s="788"/>
      <c r="BTV9" s="788"/>
      <c r="BTW9" s="788"/>
      <c r="BTX9" s="787"/>
      <c r="BTY9" s="788"/>
      <c r="BTZ9" s="788"/>
      <c r="BUA9" s="788"/>
      <c r="BUB9" s="787"/>
      <c r="BUC9" s="788"/>
      <c r="BUD9" s="788"/>
      <c r="BUE9" s="788"/>
      <c r="BUF9" s="787"/>
      <c r="BUG9" s="788"/>
      <c r="BUH9" s="788"/>
      <c r="BUI9" s="788"/>
      <c r="BUJ9" s="787"/>
      <c r="BUK9" s="788"/>
      <c r="BUL9" s="788"/>
      <c r="BUM9" s="788"/>
      <c r="BUN9" s="787"/>
      <c r="BUO9" s="788"/>
      <c r="BUP9" s="788"/>
      <c r="BUQ9" s="788"/>
      <c r="BUR9" s="787"/>
      <c r="BUS9" s="788"/>
      <c r="BUT9" s="788"/>
      <c r="BUU9" s="788"/>
      <c r="BUV9" s="787"/>
      <c r="BUW9" s="788"/>
      <c r="BUX9" s="788"/>
      <c r="BUY9" s="788"/>
      <c r="BUZ9" s="787"/>
      <c r="BVA9" s="788"/>
      <c r="BVB9" s="788"/>
      <c r="BVC9" s="788"/>
      <c r="BVD9" s="787"/>
      <c r="BVE9" s="788"/>
      <c r="BVF9" s="788"/>
      <c r="BVG9" s="788"/>
      <c r="BVH9" s="787"/>
      <c r="BVI9" s="788"/>
      <c r="BVJ9" s="788"/>
      <c r="BVK9" s="788"/>
      <c r="BVL9" s="787"/>
      <c r="BVM9" s="788"/>
      <c r="BVN9" s="788"/>
      <c r="BVO9" s="788"/>
      <c r="BVP9" s="787"/>
      <c r="BVQ9" s="788"/>
      <c r="BVR9" s="788"/>
      <c r="BVS9" s="788"/>
      <c r="BVT9" s="787"/>
      <c r="BVU9" s="788"/>
      <c r="BVV9" s="788"/>
      <c r="BVW9" s="788"/>
      <c r="BVX9" s="787"/>
      <c r="BVY9" s="788"/>
      <c r="BVZ9" s="788"/>
      <c r="BWA9" s="788"/>
      <c r="BWB9" s="787"/>
      <c r="BWC9" s="788"/>
      <c r="BWD9" s="788"/>
      <c r="BWE9" s="788"/>
      <c r="BWF9" s="787"/>
      <c r="BWG9" s="788"/>
      <c r="BWH9" s="788"/>
      <c r="BWI9" s="788"/>
      <c r="BWJ9" s="787"/>
      <c r="BWK9" s="788"/>
      <c r="BWL9" s="788"/>
      <c r="BWM9" s="788"/>
      <c r="BWN9" s="787"/>
      <c r="BWO9" s="788"/>
      <c r="BWP9" s="788"/>
      <c r="BWQ9" s="788"/>
      <c r="BWR9" s="787"/>
      <c r="BWS9" s="788"/>
      <c r="BWT9" s="788"/>
      <c r="BWU9" s="788"/>
      <c r="BWV9" s="787"/>
      <c r="BWW9" s="788"/>
      <c r="BWX9" s="788"/>
      <c r="BWY9" s="788"/>
      <c r="BWZ9" s="787"/>
      <c r="BXA9" s="788"/>
      <c r="BXB9" s="788"/>
      <c r="BXC9" s="788"/>
      <c r="BXD9" s="787"/>
      <c r="BXE9" s="788"/>
      <c r="BXF9" s="788"/>
      <c r="BXG9" s="788"/>
      <c r="BXH9" s="787"/>
      <c r="BXI9" s="788"/>
      <c r="BXJ9" s="788"/>
      <c r="BXK9" s="788"/>
      <c r="BXL9" s="787"/>
      <c r="BXM9" s="788"/>
      <c r="BXN9" s="788"/>
      <c r="BXO9" s="788"/>
      <c r="BXP9" s="787"/>
      <c r="BXQ9" s="788"/>
      <c r="BXR9" s="788"/>
      <c r="BXS9" s="788"/>
      <c r="BXT9" s="787"/>
      <c r="BXU9" s="788"/>
      <c r="BXV9" s="788"/>
      <c r="BXW9" s="788"/>
      <c r="BXX9" s="787"/>
      <c r="BXY9" s="788"/>
      <c r="BXZ9" s="788"/>
      <c r="BYA9" s="788"/>
      <c r="BYB9" s="787"/>
      <c r="BYC9" s="788"/>
      <c r="BYD9" s="788"/>
      <c r="BYE9" s="788"/>
      <c r="BYF9" s="787"/>
      <c r="BYG9" s="788"/>
      <c r="BYH9" s="788"/>
      <c r="BYI9" s="788"/>
      <c r="BYJ9" s="787"/>
      <c r="BYK9" s="788"/>
      <c r="BYL9" s="788"/>
      <c r="BYM9" s="788"/>
      <c r="BYN9" s="787"/>
      <c r="BYO9" s="788"/>
      <c r="BYP9" s="788"/>
      <c r="BYQ9" s="788"/>
      <c r="BYR9" s="787"/>
      <c r="BYS9" s="788"/>
      <c r="BYT9" s="788"/>
      <c r="BYU9" s="788"/>
      <c r="BYV9" s="787"/>
      <c r="BYW9" s="788"/>
      <c r="BYX9" s="788"/>
      <c r="BYY9" s="788"/>
      <c r="BYZ9" s="787"/>
      <c r="BZA9" s="788"/>
      <c r="BZB9" s="788"/>
      <c r="BZC9" s="788"/>
      <c r="BZD9" s="787"/>
      <c r="BZE9" s="788"/>
      <c r="BZF9" s="788"/>
      <c r="BZG9" s="788"/>
      <c r="BZH9" s="787"/>
      <c r="BZI9" s="788"/>
      <c r="BZJ9" s="788"/>
      <c r="BZK9" s="788"/>
      <c r="BZL9" s="787"/>
      <c r="BZM9" s="788"/>
      <c r="BZN9" s="788"/>
      <c r="BZO9" s="788"/>
      <c r="BZP9" s="787"/>
      <c r="BZQ9" s="788"/>
      <c r="BZR9" s="788"/>
      <c r="BZS9" s="788"/>
      <c r="BZT9" s="787"/>
      <c r="BZU9" s="788"/>
      <c r="BZV9" s="788"/>
      <c r="BZW9" s="788"/>
      <c r="BZX9" s="787"/>
      <c r="BZY9" s="788"/>
      <c r="BZZ9" s="788"/>
      <c r="CAA9" s="788"/>
      <c r="CAB9" s="787"/>
      <c r="CAC9" s="788"/>
      <c r="CAD9" s="788"/>
      <c r="CAE9" s="788"/>
      <c r="CAF9" s="787"/>
      <c r="CAG9" s="788"/>
      <c r="CAH9" s="788"/>
      <c r="CAI9" s="788"/>
      <c r="CAJ9" s="787"/>
      <c r="CAK9" s="788"/>
      <c r="CAL9" s="788"/>
      <c r="CAM9" s="788"/>
      <c r="CAN9" s="787"/>
      <c r="CAO9" s="788"/>
      <c r="CAP9" s="788"/>
      <c r="CAQ9" s="788"/>
      <c r="CAR9" s="787"/>
      <c r="CAS9" s="788"/>
      <c r="CAT9" s="788"/>
      <c r="CAU9" s="788"/>
      <c r="CAV9" s="787"/>
      <c r="CAW9" s="788"/>
      <c r="CAX9" s="788"/>
      <c r="CAY9" s="788"/>
      <c r="CAZ9" s="787"/>
      <c r="CBA9" s="788"/>
      <c r="CBB9" s="788"/>
      <c r="CBC9" s="788"/>
      <c r="CBD9" s="787"/>
      <c r="CBE9" s="788"/>
      <c r="CBF9" s="788"/>
      <c r="CBG9" s="788"/>
      <c r="CBH9" s="787"/>
      <c r="CBI9" s="788"/>
      <c r="CBJ9" s="788"/>
      <c r="CBK9" s="788"/>
      <c r="CBL9" s="787"/>
      <c r="CBM9" s="788"/>
      <c r="CBN9" s="788"/>
      <c r="CBO9" s="788"/>
      <c r="CBP9" s="787"/>
      <c r="CBQ9" s="788"/>
      <c r="CBR9" s="788"/>
      <c r="CBS9" s="788"/>
      <c r="CBT9" s="787"/>
      <c r="CBU9" s="788"/>
      <c r="CBV9" s="788"/>
      <c r="CBW9" s="788"/>
      <c r="CBX9" s="787"/>
      <c r="CBY9" s="788"/>
      <c r="CBZ9" s="788"/>
      <c r="CCA9" s="788"/>
      <c r="CCB9" s="787"/>
      <c r="CCC9" s="788"/>
      <c r="CCD9" s="788"/>
      <c r="CCE9" s="788"/>
      <c r="CCF9" s="787"/>
      <c r="CCG9" s="788"/>
      <c r="CCH9" s="788"/>
      <c r="CCI9" s="788"/>
      <c r="CCJ9" s="787"/>
      <c r="CCK9" s="788"/>
      <c r="CCL9" s="788"/>
      <c r="CCM9" s="788"/>
      <c r="CCN9" s="787"/>
      <c r="CCO9" s="788"/>
      <c r="CCP9" s="788"/>
      <c r="CCQ9" s="788"/>
      <c r="CCR9" s="787"/>
      <c r="CCS9" s="788"/>
      <c r="CCT9" s="788"/>
      <c r="CCU9" s="788"/>
      <c r="CCV9" s="787"/>
      <c r="CCW9" s="788"/>
      <c r="CCX9" s="788"/>
      <c r="CCY9" s="788"/>
      <c r="CCZ9" s="787"/>
      <c r="CDA9" s="788"/>
      <c r="CDB9" s="788"/>
      <c r="CDC9" s="788"/>
      <c r="CDD9" s="787"/>
      <c r="CDE9" s="788"/>
      <c r="CDF9" s="788"/>
      <c r="CDG9" s="788"/>
      <c r="CDH9" s="787"/>
      <c r="CDI9" s="788"/>
      <c r="CDJ9" s="788"/>
      <c r="CDK9" s="788"/>
      <c r="CDL9" s="787"/>
      <c r="CDM9" s="788"/>
      <c r="CDN9" s="788"/>
      <c r="CDO9" s="788"/>
      <c r="CDP9" s="787"/>
      <c r="CDQ9" s="788"/>
      <c r="CDR9" s="788"/>
      <c r="CDS9" s="788"/>
      <c r="CDT9" s="787"/>
      <c r="CDU9" s="788"/>
      <c r="CDV9" s="788"/>
      <c r="CDW9" s="788"/>
      <c r="CDX9" s="787"/>
      <c r="CDY9" s="788"/>
      <c r="CDZ9" s="788"/>
      <c r="CEA9" s="788"/>
      <c r="CEB9" s="787"/>
      <c r="CEC9" s="788"/>
      <c r="CED9" s="788"/>
      <c r="CEE9" s="788"/>
      <c r="CEF9" s="787"/>
      <c r="CEG9" s="788"/>
      <c r="CEH9" s="788"/>
      <c r="CEI9" s="788"/>
      <c r="CEJ9" s="787"/>
      <c r="CEK9" s="788"/>
      <c r="CEL9" s="788"/>
      <c r="CEM9" s="788"/>
      <c r="CEN9" s="787"/>
      <c r="CEO9" s="788"/>
      <c r="CEP9" s="788"/>
      <c r="CEQ9" s="788"/>
      <c r="CER9" s="787"/>
      <c r="CES9" s="788"/>
      <c r="CET9" s="788"/>
      <c r="CEU9" s="788"/>
      <c r="CEV9" s="787"/>
      <c r="CEW9" s="788"/>
      <c r="CEX9" s="788"/>
      <c r="CEY9" s="788"/>
      <c r="CEZ9" s="787"/>
      <c r="CFA9" s="788"/>
      <c r="CFB9" s="788"/>
      <c r="CFC9" s="788"/>
      <c r="CFD9" s="787"/>
      <c r="CFE9" s="788"/>
      <c r="CFF9" s="788"/>
      <c r="CFG9" s="788"/>
      <c r="CFH9" s="787"/>
      <c r="CFI9" s="788"/>
      <c r="CFJ9" s="788"/>
      <c r="CFK9" s="788"/>
      <c r="CFL9" s="787"/>
      <c r="CFM9" s="788"/>
      <c r="CFN9" s="788"/>
      <c r="CFO9" s="788"/>
      <c r="CFP9" s="787"/>
      <c r="CFQ9" s="788"/>
      <c r="CFR9" s="788"/>
      <c r="CFS9" s="788"/>
      <c r="CFT9" s="787"/>
      <c r="CFU9" s="788"/>
      <c r="CFV9" s="788"/>
      <c r="CFW9" s="788"/>
      <c r="CFX9" s="787"/>
      <c r="CFY9" s="788"/>
      <c r="CFZ9" s="788"/>
      <c r="CGA9" s="788"/>
      <c r="CGB9" s="787"/>
      <c r="CGC9" s="788"/>
      <c r="CGD9" s="788"/>
      <c r="CGE9" s="788"/>
      <c r="CGF9" s="787"/>
      <c r="CGG9" s="788"/>
      <c r="CGH9" s="788"/>
      <c r="CGI9" s="788"/>
      <c r="CGJ9" s="787"/>
      <c r="CGK9" s="788"/>
      <c r="CGL9" s="788"/>
      <c r="CGM9" s="788"/>
      <c r="CGN9" s="787"/>
      <c r="CGO9" s="788"/>
      <c r="CGP9" s="788"/>
      <c r="CGQ9" s="788"/>
      <c r="CGR9" s="787"/>
      <c r="CGS9" s="788"/>
      <c r="CGT9" s="788"/>
      <c r="CGU9" s="788"/>
      <c r="CGV9" s="787"/>
      <c r="CGW9" s="788"/>
      <c r="CGX9" s="788"/>
      <c r="CGY9" s="788"/>
      <c r="CGZ9" s="787"/>
      <c r="CHA9" s="788"/>
      <c r="CHB9" s="788"/>
      <c r="CHC9" s="788"/>
      <c r="CHD9" s="787"/>
      <c r="CHE9" s="788"/>
      <c r="CHF9" s="788"/>
      <c r="CHG9" s="788"/>
      <c r="CHH9" s="787"/>
      <c r="CHI9" s="788"/>
      <c r="CHJ9" s="788"/>
      <c r="CHK9" s="788"/>
      <c r="CHL9" s="787"/>
      <c r="CHM9" s="788"/>
      <c r="CHN9" s="788"/>
      <c r="CHO9" s="788"/>
      <c r="CHP9" s="787"/>
      <c r="CHQ9" s="788"/>
      <c r="CHR9" s="788"/>
      <c r="CHS9" s="788"/>
      <c r="CHT9" s="787"/>
      <c r="CHU9" s="788"/>
      <c r="CHV9" s="788"/>
      <c r="CHW9" s="788"/>
      <c r="CHX9" s="787"/>
      <c r="CHY9" s="788"/>
      <c r="CHZ9" s="788"/>
      <c r="CIA9" s="788"/>
      <c r="CIB9" s="787"/>
      <c r="CIC9" s="788"/>
      <c r="CID9" s="788"/>
      <c r="CIE9" s="788"/>
      <c r="CIF9" s="787"/>
      <c r="CIG9" s="788"/>
      <c r="CIH9" s="788"/>
      <c r="CII9" s="788"/>
      <c r="CIJ9" s="787"/>
      <c r="CIK9" s="788"/>
      <c r="CIL9" s="788"/>
      <c r="CIM9" s="788"/>
      <c r="CIN9" s="787"/>
      <c r="CIO9" s="788"/>
      <c r="CIP9" s="788"/>
      <c r="CIQ9" s="788"/>
      <c r="CIR9" s="787"/>
      <c r="CIS9" s="788"/>
      <c r="CIT9" s="788"/>
      <c r="CIU9" s="788"/>
      <c r="CIV9" s="787"/>
      <c r="CIW9" s="788"/>
      <c r="CIX9" s="788"/>
      <c r="CIY9" s="788"/>
      <c r="CIZ9" s="787"/>
      <c r="CJA9" s="788"/>
      <c r="CJB9" s="788"/>
      <c r="CJC9" s="788"/>
      <c r="CJD9" s="787"/>
      <c r="CJE9" s="788"/>
      <c r="CJF9" s="788"/>
      <c r="CJG9" s="788"/>
      <c r="CJH9" s="787"/>
      <c r="CJI9" s="788"/>
      <c r="CJJ9" s="788"/>
      <c r="CJK9" s="788"/>
      <c r="CJL9" s="787"/>
      <c r="CJM9" s="788"/>
      <c r="CJN9" s="788"/>
      <c r="CJO9" s="788"/>
      <c r="CJP9" s="787"/>
      <c r="CJQ9" s="788"/>
      <c r="CJR9" s="788"/>
      <c r="CJS9" s="788"/>
      <c r="CJT9" s="787"/>
      <c r="CJU9" s="788"/>
      <c r="CJV9" s="788"/>
      <c r="CJW9" s="788"/>
      <c r="CJX9" s="787"/>
      <c r="CJY9" s="788"/>
      <c r="CJZ9" s="788"/>
      <c r="CKA9" s="788"/>
      <c r="CKB9" s="787"/>
      <c r="CKC9" s="788"/>
      <c r="CKD9" s="788"/>
      <c r="CKE9" s="788"/>
      <c r="CKF9" s="787"/>
      <c r="CKG9" s="788"/>
      <c r="CKH9" s="788"/>
      <c r="CKI9" s="788"/>
      <c r="CKJ9" s="787"/>
      <c r="CKK9" s="788"/>
      <c r="CKL9" s="788"/>
      <c r="CKM9" s="788"/>
      <c r="CKN9" s="787"/>
      <c r="CKO9" s="788"/>
      <c r="CKP9" s="788"/>
      <c r="CKQ9" s="788"/>
      <c r="CKR9" s="787"/>
      <c r="CKS9" s="788"/>
      <c r="CKT9" s="788"/>
      <c r="CKU9" s="788"/>
      <c r="CKV9" s="787"/>
      <c r="CKW9" s="788"/>
      <c r="CKX9" s="788"/>
      <c r="CKY9" s="788"/>
      <c r="CKZ9" s="787"/>
      <c r="CLA9" s="788"/>
      <c r="CLB9" s="788"/>
      <c r="CLC9" s="788"/>
      <c r="CLD9" s="787"/>
      <c r="CLE9" s="788"/>
      <c r="CLF9" s="788"/>
      <c r="CLG9" s="788"/>
      <c r="CLH9" s="787"/>
      <c r="CLI9" s="788"/>
      <c r="CLJ9" s="788"/>
      <c r="CLK9" s="788"/>
      <c r="CLL9" s="787"/>
      <c r="CLM9" s="788"/>
      <c r="CLN9" s="788"/>
      <c r="CLO9" s="788"/>
      <c r="CLP9" s="787"/>
      <c r="CLQ9" s="788"/>
      <c r="CLR9" s="788"/>
      <c r="CLS9" s="788"/>
      <c r="CLT9" s="787"/>
      <c r="CLU9" s="788"/>
      <c r="CLV9" s="788"/>
      <c r="CLW9" s="788"/>
      <c r="CLX9" s="787"/>
      <c r="CLY9" s="788"/>
      <c r="CLZ9" s="788"/>
      <c r="CMA9" s="788"/>
      <c r="CMB9" s="787"/>
      <c r="CMC9" s="788"/>
      <c r="CMD9" s="788"/>
      <c r="CME9" s="788"/>
      <c r="CMF9" s="787"/>
      <c r="CMG9" s="788"/>
      <c r="CMH9" s="788"/>
      <c r="CMI9" s="788"/>
      <c r="CMJ9" s="787"/>
      <c r="CMK9" s="788"/>
      <c r="CML9" s="788"/>
      <c r="CMM9" s="788"/>
      <c r="CMN9" s="787"/>
      <c r="CMO9" s="788"/>
      <c r="CMP9" s="788"/>
      <c r="CMQ9" s="788"/>
      <c r="CMR9" s="787"/>
      <c r="CMS9" s="788"/>
      <c r="CMT9" s="788"/>
      <c r="CMU9" s="788"/>
      <c r="CMV9" s="787"/>
      <c r="CMW9" s="788"/>
      <c r="CMX9" s="788"/>
      <c r="CMY9" s="788"/>
      <c r="CMZ9" s="787"/>
      <c r="CNA9" s="788"/>
      <c r="CNB9" s="788"/>
      <c r="CNC9" s="788"/>
      <c r="CND9" s="787"/>
      <c r="CNE9" s="788"/>
      <c r="CNF9" s="788"/>
      <c r="CNG9" s="788"/>
      <c r="CNH9" s="787"/>
      <c r="CNI9" s="788"/>
      <c r="CNJ9" s="788"/>
      <c r="CNK9" s="788"/>
      <c r="CNL9" s="787"/>
      <c r="CNM9" s="788"/>
      <c r="CNN9" s="788"/>
      <c r="CNO9" s="788"/>
      <c r="CNP9" s="787"/>
      <c r="CNQ9" s="788"/>
      <c r="CNR9" s="788"/>
      <c r="CNS9" s="788"/>
      <c r="CNT9" s="787"/>
      <c r="CNU9" s="788"/>
      <c r="CNV9" s="788"/>
      <c r="CNW9" s="788"/>
      <c r="CNX9" s="787"/>
      <c r="CNY9" s="788"/>
      <c r="CNZ9" s="788"/>
      <c r="COA9" s="788"/>
      <c r="COB9" s="787"/>
      <c r="COC9" s="788"/>
      <c r="COD9" s="788"/>
      <c r="COE9" s="788"/>
      <c r="COF9" s="787"/>
      <c r="COG9" s="788"/>
      <c r="COH9" s="788"/>
      <c r="COI9" s="788"/>
      <c r="COJ9" s="787"/>
      <c r="COK9" s="788"/>
      <c r="COL9" s="788"/>
      <c r="COM9" s="788"/>
      <c r="CON9" s="787"/>
      <c r="COO9" s="788"/>
      <c r="COP9" s="788"/>
      <c r="COQ9" s="788"/>
      <c r="COR9" s="787"/>
      <c r="COS9" s="788"/>
      <c r="COT9" s="788"/>
      <c r="COU9" s="788"/>
      <c r="COV9" s="787"/>
      <c r="COW9" s="788"/>
      <c r="COX9" s="788"/>
      <c r="COY9" s="788"/>
      <c r="COZ9" s="787"/>
      <c r="CPA9" s="788"/>
      <c r="CPB9" s="788"/>
      <c r="CPC9" s="788"/>
      <c r="CPD9" s="787"/>
      <c r="CPE9" s="788"/>
      <c r="CPF9" s="788"/>
      <c r="CPG9" s="788"/>
      <c r="CPH9" s="787"/>
      <c r="CPI9" s="788"/>
      <c r="CPJ9" s="788"/>
      <c r="CPK9" s="788"/>
      <c r="CPL9" s="787"/>
      <c r="CPM9" s="788"/>
      <c r="CPN9" s="788"/>
      <c r="CPO9" s="788"/>
      <c r="CPP9" s="787"/>
      <c r="CPQ9" s="788"/>
      <c r="CPR9" s="788"/>
      <c r="CPS9" s="788"/>
      <c r="CPT9" s="787"/>
      <c r="CPU9" s="788"/>
      <c r="CPV9" s="788"/>
      <c r="CPW9" s="788"/>
      <c r="CPX9" s="787"/>
      <c r="CPY9" s="788"/>
      <c r="CPZ9" s="788"/>
      <c r="CQA9" s="788"/>
      <c r="CQB9" s="787"/>
      <c r="CQC9" s="788"/>
      <c r="CQD9" s="788"/>
      <c r="CQE9" s="788"/>
      <c r="CQF9" s="787"/>
      <c r="CQG9" s="788"/>
      <c r="CQH9" s="788"/>
      <c r="CQI9" s="788"/>
      <c r="CQJ9" s="787"/>
      <c r="CQK9" s="788"/>
      <c r="CQL9" s="788"/>
      <c r="CQM9" s="788"/>
      <c r="CQN9" s="787"/>
      <c r="CQO9" s="788"/>
      <c r="CQP9" s="788"/>
      <c r="CQQ9" s="788"/>
      <c r="CQR9" s="787"/>
      <c r="CQS9" s="788"/>
      <c r="CQT9" s="788"/>
      <c r="CQU9" s="788"/>
      <c r="CQV9" s="787"/>
      <c r="CQW9" s="788"/>
      <c r="CQX9" s="788"/>
      <c r="CQY9" s="788"/>
      <c r="CQZ9" s="787"/>
      <c r="CRA9" s="788"/>
      <c r="CRB9" s="788"/>
      <c r="CRC9" s="788"/>
      <c r="CRD9" s="787"/>
      <c r="CRE9" s="788"/>
      <c r="CRF9" s="788"/>
      <c r="CRG9" s="788"/>
      <c r="CRH9" s="787"/>
      <c r="CRI9" s="788"/>
      <c r="CRJ9" s="788"/>
      <c r="CRK9" s="788"/>
      <c r="CRL9" s="787"/>
      <c r="CRM9" s="788"/>
      <c r="CRN9" s="788"/>
      <c r="CRO9" s="788"/>
      <c r="CRP9" s="787"/>
      <c r="CRQ9" s="788"/>
      <c r="CRR9" s="788"/>
      <c r="CRS9" s="788"/>
      <c r="CRT9" s="787"/>
      <c r="CRU9" s="788"/>
      <c r="CRV9" s="788"/>
      <c r="CRW9" s="788"/>
      <c r="CRX9" s="787"/>
      <c r="CRY9" s="788"/>
      <c r="CRZ9" s="788"/>
      <c r="CSA9" s="788"/>
      <c r="CSB9" s="787"/>
      <c r="CSC9" s="788"/>
      <c r="CSD9" s="788"/>
      <c r="CSE9" s="788"/>
      <c r="CSF9" s="787"/>
      <c r="CSG9" s="788"/>
      <c r="CSH9" s="788"/>
      <c r="CSI9" s="788"/>
      <c r="CSJ9" s="787"/>
      <c r="CSK9" s="788"/>
      <c r="CSL9" s="788"/>
      <c r="CSM9" s="788"/>
      <c r="CSN9" s="787"/>
      <c r="CSO9" s="788"/>
      <c r="CSP9" s="788"/>
      <c r="CSQ9" s="788"/>
      <c r="CSR9" s="787"/>
      <c r="CSS9" s="788"/>
      <c r="CST9" s="788"/>
      <c r="CSU9" s="788"/>
      <c r="CSV9" s="787"/>
      <c r="CSW9" s="788"/>
      <c r="CSX9" s="788"/>
      <c r="CSY9" s="788"/>
      <c r="CSZ9" s="787"/>
      <c r="CTA9" s="788"/>
      <c r="CTB9" s="788"/>
      <c r="CTC9" s="788"/>
      <c r="CTD9" s="787"/>
      <c r="CTE9" s="788"/>
      <c r="CTF9" s="788"/>
      <c r="CTG9" s="788"/>
      <c r="CTH9" s="787"/>
      <c r="CTI9" s="788"/>
      <c r="CTJ9" s="788"/>
      <c r="CTK9" s="788"/>
      <c r="CTL9" s="787"/>
      <c r="CTM9" s="788"/>
      <c r="CTN9" s="788"/>
      <c r="CTO9" s="788"/>
      <c r="CTP9" s="787"/>
      <c r="CTQ9" s="788"/>
      <c r="CTR9" s="788"/>
      <c r="CTS9" s="788"/>
      <c r="CTT9" s="787"/>
      <c r="CTU9" s="788"/>
      <c r="CTV9" s="788"/>
      <c r="CTW9" s="788"/>
      <c r="CTX9" s="787"/>
      <c r="CTY9" s="788"/>
      <c r="CTZ9" s="788"/>
      <c r="CUA9" s="788"/>
      <c r="CUB9" s="787"/>
      <c r="CUC9" s="788"/>
      <c r="CUD9" s="788"/>
      <c r="CUE9" s="788"/>
      <c r="CUF9" s="787"/>
      <c r="CUG9" s="788"/>
      <c r="CUH9" s="788"/>
      <c r="CUI9" s="788"/>
      <c r="CUJ9" s="787"/>
      <c r="CUK9" s="788"/>
      <c r="CUL9" s="788"/>
      <c r="CUM9" s="788"/>
      <c r="CUN9" s="787"/>
      <c r="CUO9" s="788"/>
      <c r="CUP9" s="788"/>
      <c r="CUQ9" s="788"/>
      <c r="CUR9" s="787"/>
      <c r="CUS9" s="788"/>
      <c r="CUT9" s="788"/>
      <c r="CUU9" s="788"/>
      <c r="CUV9" s="787"/>
      <c r="CUW9" s="788"/>
      <c r="CUX9" s="788"/>
      <c r="CUY9" s="788"/>
      <c r="CUZ9" s="787"/>
      <c r="CVA9" s="788"/>
      <c r="CVB9" s="788"/>
      <c r="CVC9" s="788"/>
      <c r="CVD9" s="787"/>
      <c r="CVE9" s="788"/>
      <c r="CVF9" s="788"/>
      <c r="CVG9" s="788"/>
      <c r="CVH9" s="787"/>
      <c r="CVI9" s="788"/>
      <c r="CVJ9" s="788"/>
      <c r="CVK9" s="788"/>
      <c r="CVL9" s="787"/>
      <c r="CVM9" s="788"/>
      <c r="CVN9" s="788"/>
      <c r="CVO9" s="788"/>
      <c r="CVP9" s="787"/>
      <c r="CVQ9" s="788"/>
      <c r="CVR9" s="788"/>
      <c r="CVS9" s="788"/>
      <c r="CVT9" s="787"/>
      <c r="CVU9" s="788"/>
      <c r="CVV9" s="788"/>
      <c r="CVW9" s="788"/>
      <c r="CVX9" s="787"/>
      <c r="CVY9" s="788"/>
      <c r="CVZ9" s="788"/>
      <c r="CWA9" s="788"/>
      <c r="CWB9" s="787"/>
      <c r="CWC9" s="788"/>
      <c r="CWD9" s="788"/>
      <c r="CWE9" s="788"/>
      <c r="CWF9" s="787"/>
      <c r="CWG9" s="788"/>
      <c r="CWH9" s="788"/>
      <c r="CWI9" s="788"/>
      <c r="CWJ9" s="787"/>
      <c r="CWK9" s="788"/>
      <c r="CWL9" s="788"/>
      <c r="CWM9" s="788"/>
      <c r="CWN9" s="787"/>
      <c r="CWO9" s="788"/>
      <c r="CWP9" s="788"/>
      <c r="CWQ9" s="788"/>
      <c r="CWR9" s="787"/>
      <c r="CWS9" s="788"/>
      <c r="CWT9" s="788"/>
      <c r="CWU9" s="788"/>
      <c r="CWV9" s="787"/>
      <c r="CWW9" s="788"/>
      <c r="CWX9" s="788"/>
      <c r="CWY9" s="788"/>
      <c r="CWZ9" s="787"/>
      <c r="CXA9" s="788"/>
      <c r="CXB9" s="788"/>
      <c r="CXC9" s="788"/>
      <c r="CXD9" s="787"/>
      <c r="CXE9" s="788"/>
      <c r="CXF9" s="788"/>
      <c r="CXG9" s="788"/>
      <c r="CXH9" s="787"/>
      <c r="CXI9" s="788"/>
      <c r="CXJ9" s="788"/>
      <c r="CXK9" s="788"/>
      <c r="CXL9" s="787"/>
      <c r="CXM9" s="788"/>
      <c r="CXN9" s="788"/>
      <c r="CXO9" s="788"/>
      <c r="CXP9" s="787"/>
      <c r="CXQ9" s="788"/>
      <c r="CXR9" s="788"/>
      <c r="CXS9" s="788"/>
      <c r="CXT9" s="787"/>
      <c r="CXU9" s="788"/>
      <c r="CXV9" s="788"/>
      <c r="CXW9" s="788"/>
      <c r="CXX9" s="787"/>
      <c r="CXY9" s="788"/>
      <c r="CXZ9" s="788"/>
      <c r="CYA9" s="788"/>
      <c r="CYB9" s="787"/>
      <c r="CYC9" s="788"/>
      <c r="CYD9" s="788"/>
      <c r="CYE9" s="788"/>
      <c r="CYF9" s="787"/>
      <c r="CYG9" s="788"/>
      <c r="CYH9" s="788"/>
      <c r="CYI9" s="788"/>
      <c r="CYJ9" s="787"/>
      <c r="CYK9" s="788"/>
      <c r="CYL9" s="788"/>
      <c r="CYM9" s="788"/>
      <c r="CYN9" s="787"/>
      <c r="CYO9" s="788"/>
      <c r="CYP9" s="788"/>
      <c r="CYQ9" s="788"/>
      <c r="CYR9" s="787"/>
      <c r="CYS9" s="788"/>
      <c r="CYT9" s="788"/>
      <c r="CYU9" s="788"/>
      <c r="CYV9" s="787"/>
      <c r="CYW9" s="788"/>
      <c r="CYX9" s="788"/>
      <c r="CYY9" s="788"/>
      <c r="CYZ9" s="787"/>
      <c r="CZA9" s="788"/>
      <c r="CZB9" s="788"/>
      <c r="CZC9" s="788"/>
      <c r="CZD9" s="787"/>
      <c r="CZE9" s="788"/>
      <c r="CZF9" s="788"/>
      <c r="CZG9" s="788"/>
      <c r="CZH9" s="787"/>
      <c r="CZI9" s="788"/>
      <c r="CZJ9" s="788"/>
      <c r="CZK9" s="788"/>
      <c r="CZL9" s="787"/>
      <c r="CZM9" s="788"/>
      <c r="CZN9" s="788"/>
      <c r="CZO9" s="788"/>
      <c r="CZP9" s="787"/>
      <c r="CZQ9" s="788"/>
      <c r="CZR9" s="788"/>
      <c r="CZS9" s="788"/>
      <c r="CZT9" s="787"/>
      <c r="CZU9" s="788"/>
      <c r="CZV9" s="788"/>
      <c r="CZW9" s="788"/>
      <c r="CZX9" s="787"/>
      <c r="CZY9" s="788"/>
      <c r="CZZ9" s="788"/>
      <c r="DAA9" s="788"/>
      <c r="DAB9" s="787"/>
      <c r="DAC9" s="788"/>
      <c r="DAD9" s="788"/>
      <c r="DAE9" s="788"/>
      <c r="DAF9" s="787"/>
      <c r="DAG9" s="788"/>
      <c r="DAH9" s="788"/>
      <c r="DAI9" s="788"/>
      <c r="DAJ9" s="787"/>
      <c r="DAK9" s="788"/>
      <c r="DAL9" s="788"/>
      <c r="DAM9" s="788"/>
      <c r="DAN9" s="787"/>
      <c r="DAO9" s="788"/>
      <c r="DAP9" s="788"/>
      <c r="DAQ9" s="788"/>
      <c r="DAR9" s="787"/>
      <c r="DAS9" s="788"/>
      <c r="DAT9" s="788"/>
      <c r="DAU9" s="788"/>
      <c r="DAV9" s="787"/>
      <c r="DAW9" s="788"/>
      <c r="DAX9" s="788"/>
      <c r="DAY9" s="788"/>
      <c r="DAZ9" s="787"/>
      <c r="DBA9" s="788"/>
      <c r="DBB9" s="788"/>
      <c r="DBC9" s="788"/>
      <c r="DBD9" s="787"/>
      <c r="DBE9" s="788"/>
      <c r="DBF9" s="788"/>
      <c r="DBG9" s="788"/>
      <c r="DBH9" s="787"/>
      <c r="DBI9" s="788"/>
      <c r="DBJ9" s="788"/>
      <c r="DBK9" s="788"/>
      <c r="DBL9" s="787"/>
      <c r="DBM9" s="788"/>
      <c r="DBN9" s="788"/>
      <c r="DBO9" s="788"/>
      <c r="DBP9" s="787"/>
      <c r="DBQ9" s="788"/>
      <c r="DBR9" s="788"/>
      <c r="DBS9" s="788"/>
      <c r="DBT9" s="787"/>
      <c r="DBU9" s="788"/>
      <c r="DBV9" s="788"/>
      <c r="DBW9" s="788"/>
      <c r="DBX9" s="787"/>
      <c r="DBY9" s="788"/>
      <c r="DBZ9" s="788"/>
      <c r="DCA9" s="788"/>
      <c r="DCB9" s="787"/>
      <c r="DCC9" s="788"/>
      <c r="DCD9" s="788"/>
      <c r="DCE9" s="788"/>
      <c r="DCF9" s="787"/>
      <c r="DCG9" s="788"/>
      <c r="DCH9" s="788"/>
      <c r="DCI9" s="788"/>
      <c r="DCJ9" s="787"/>
      <c r="DCK9" s="788"/>
      <c r="DCL9" s="788"/>
      <c r="DCM9" s="788"/>
      <c r="DCN9" s="787"/>
      <c r="DCO9" s="788"/>
      <c r="DCP9" s="788"/>
      <c r="DCQ9" s="788"/>
      <c r="DCR9" s="787"/>
      <c r="DCS9" s="788"/>
      <c r="DCT9" s="788"/>
      <c r="DCU9" s="788"/>
      <c r="DCV9" s="787"/>
      <c r="DCW9" s="788"/>
      <c r="DCX9" s="788"/>
      <c r="DCY9" s="788"/>
      <c r="DCZ9" s="787"/>
      <c r="DDA9" s="788"/>
      <c r="DDB9" s="788"/>
      <c r="DDC9" s="788"/>
      <c r="DDD9" s="787"/>
      <c r="DDE9" s="788"/>
      <c r="DDF9" s="788"/>
      <c r="DDG9" s="788"/>
      <c r="DDH9" s="787"/>
      <c r="DDI9" s="788"/>
      <c r="DDJ9" s="788"/>
      <c r="DDK9" s="788"/>
      <c r="DDL9" s="787"/>
      <c r="DDM9" s="788"/>
      <c r="DDN9" s="788"/>
      <c r="DDO9" s="788"/>
      <c r="DDP9" s="787"/>
      <c r="DDQ9" s="788"/>
      <c r="DDR9" s="788"/>
      <c r="DDS9" s="788"/>
      <c r="DDT9" s="787"/>
      <c r="DDU9" s="788"/>
      <c r="DDV9" s="788"/>
      <c r="DDW9" s="788"/>
      <c r="DDX9" s="787"/>
      <c r="DDY9" s="788"/>
      <c r="DDZ9" s="788"/>
      <c r="DEA9" s="788"/>
      <c r="DEB9" s="787"/>
      <c r="DEC9" s="788"/>
      <c r="DED9" s="788"/>
      <c r="DEE9" s="788"/>
      <c r="DEF9" s="787"/>
      <c r="DEG9" s="788"/>
      <c r="DEH9" s="788"/>
      <c r="DEI9" s="788"/>
      <c r="DEJ9" s="787"/>
      <c r="DEK9" s="788"/>
      <c r="DEL9" s="788"/>
      <c r="DEM9" s="788"/>
      <c r="DEN9" s="787"/>
      <c r="DEO9" s="788"/>
      <c r="DEP9" s="788"/>
      <c r="DEQ9" s="788"/>
      <c r="DER9" s="787"/>
      <c r="DES9" s="788"/>
      <c r="DET9" s="788"/>
      <c r="DEU9" s="788"/>
      <c r="DEV9" s="787"/>
      <c r="DEW9" s="788"/>
      <c r="DEX9" s="788"/>
      <c r="DEY9" s="788"/>
      <c r="DEZ9" s="787"/>
      <c r="DFA9" s="788"/>
      <c r="DFB9" s="788"/>
      <c r="DFC9" s="788"/>
      <c r="DFD9" s="787"/>
      <c r="DFE9" s="788"/>
      <c r="DFF9" s="788"/>
      <c r="DFG9" s="788"/>
      <c r="DFH9" s="787"/>
      <c r="DFI9" s="788"/>
      <c r="DFJ9" s="788"/>
      <c r="DFK9" s="788"/>
      <c r="DFL9" s="787"/>
      <c r="DFM9" s="788"/>
      <c r="DFN9" s="788"/>
      <c r="DFO9" s="788"/>
      <c r="DFP9" s="787"/>
      <c r="DFQ9" s="788"/>
      <c r="DFR9" s="788"/>
      <c r="DFS9" s="788"/>
      <c r="DFT9" s="787"/>
      <c r="DFU9" s="788"/>
      <c r="DFV9" s="788"/>
      <c r="DFW9" s="788"/>
      <c r="DFX9" s="787"/>
      <c r="DFY9" s="788"/>
      <c r="DFZ9" s="788"/>
      <c r="DGA9" s="788"/>
      <c r="DGB9" s="787"/>
      <c r="DGC9" s="788"/>
      <c r="DGD9" s="788"/>
      <c r="DGE9" s="788"/>
      <c r="DGF9" s="787"/>
      <c r="DGG9" s="788"/>
      <c r="DGH9" s="788"/>
      <c r="DGI9" s="788"/>
      <c r="DGJ9" s="787"/>
      <c r="DGK9" s="788"/>
      <c r="DGL9" s="788"/>
      <c r="DGM9" s="788"/>
      <c r="DGN9" s="787"/>
      <c r="DGO9" s="788"/>
      <c r="DGP9" s="788"/>
      <c r="DGQ9" s="788"/>
      <c r="DGR9" s="787"/>
      <c r="DGS9" s="788"/>
      <c r="DGT9" s="788"/>
      <c r="DGU9" s="788"/>
      <c r="DGV9" s="787"/>
      <c r="DGW9" s="788"/>
      <c r="DGX9" s="788"/>
      <c r="DGY9" s="788"/>
      <c r="DGZ9" s="787"/>
      <c r="DHA9" s="788"/>
      <c r="DHB9" s="788"/>
      <c r="DHC9" s="788"/>
      <c r="DHD9" s="787"/>
      <c r="DHE9" s="788"/>
      <c r="DHF9" s="788"/>
      <c r="DHG9" s="788"/>
      <c r="DHH9" s="787"/>
      <c r="DHI9" s="788"/>
      <c r="DHJ9" s="788"/>
      <c r="DHK9" s="788"/>
      <c r="DHL9" s="787"/>
      <c r="DHM9" s="788"/>
      <c r="DHN9" s="788"/>
      <c r="DHO9" s="788"/>
      <c r="DHP9" s="787"/>
      <c r="DHQ9" s="788"/>
      <c r="DHR9" s="788"/>
      <c r="DHS9" s="788"/>
      <c r="DHT9" s="787"/>
      <c r="DHU9" s="788"/>
      <c r="DHV9" s="788"/>
      <c r="DHW9" s="788"/>
      <c r="DHX9" s="787"/>
      <c r="DHY9" s="788"/>
      <c r="DHZ9" s="788"/>
      <c r="DIA9" s="788"/>
      <c r="DIB9" s="787"/>
      <c r="DIC9" s="788"/>
      <c r="DID9" s="788"/>
      <c r="DIE9" s="788"/>
      <c r="DIF9" s="787"/>
      <c r="DIG9" s="788"/>
      <c r="DIH9" s="788"/>
      <c r="DII9" s="788"/>
      <c r="DIJ9" s="787"/>
      <c r="DIK9" s="788"/>
      <c r="DIL9" s="788"/>
      <c r="DIM9" s="788"/>
      <c r="DIN9" s="787"/>
      <c r="DIO9" s="788"/>
      <c r="DIP9" s="788"/>
      <c r="DIQ9" s="788"/>
      <c r="DIR9" s="787"/>
      <c r="DIS9" s="788"/>
      <c r="DIT9" s="788"/>
      <c r="DIU9" s="788"/>
      <c r="DIV9" s="787"/>
      <c r="DIW9" s="788"/>
      <c r="DIX9" s="788"/>
      <c r="DIY9" s="788"/>
      <c r="DIZ9" s="787"/>
      <c r="DJA9" s="788"/>
      <c r="DJB9" s="788"/>
      <c r="DJC9" s="788"/>
      <c r="DJD9" s="787"/>
      <c r="DJE9" s="788"/>
      <c r="DJF9" s="788"/>
      <c r="DJG9" s="788"/>
      <c r="DJH9" s="787"/>
      <c r="DJI9" s="788"/>
      <c r="DJJ9" s="788"/>
      <c r="DJK9" s="788"/>
      <c r="DJL9" s="787"/>
      <c r="DJM9" s="788"/>
      <c r="DJN9" s="788"/>
      <c r="DJO9" s="788"/>
      <c r="DJP9" s="787"/>
      <c r="DJQ9" s="788"/>
      <c r="DJR9" s="788"/>
      <c r="DJS9" s="788"/>
      <c r="DJT9" s="787"/>
      <c r="DJU9" s="788"/>
      <c r="DJV9" s="788"/>
      <c r="DJW9" s="788"/>
      <c r="DJX9" s="787"/>
      <c r="DJY9" s="788"/>
      <c r="DJZ9" s="788"/>
      <c r="DKA9" s="788"/>
      <c r="DKB9" s="787"/>
      <c r="DKC9" s="788"/>
      <c r="DKD9" s="788"/>
      <c r="DKE9" s="788"/>
      <c r="DKF9" s="787"/>
      <c r="DKG9" s="788"/>
      <c r="DKH9" s="788"/>
      <c r="DKI9" s="788"/>
      <c r="DKJ9" s="787"/>
      <c r="DKK9" s="788"/>
      <c r="DKL9" s="788"/>
      <c r="DKM9" s="788"/>
      <c r="DKN9" s="787"/>
      <c r="DKO9" s="788"/>
      <c r="DKP9" s="788"/>
      <c r="DKQ9" s="788"/>
      <c r="DKR9" s="787"/>
      <c r="DKS9" s="788"/>
      <c r="DKT9" s="788"/>
      <c r="DKU9" s="788"/>
      <c r="DKV9" s="787"/>
      <c r="DKW9" s="788"/>
      <c r="DKX9" s="788"/>
      <c r="DKY9" s="788"/>
      <c r="DKZ9" s="787"/>
      <c r="DLA9" s="788"/>
      <c r="DLB9" s="788"/>
      <c r="DLC9" s="788"/>
      <c r="DLD9" s="787"/>
      <c r="DLE9" s="788"/>
      <c r="DLF9" s="788"/>
      <c r="DLG9" s="788"/>
      <c r="DLH9" s="787"/>
      <c r="DLI9" s="788"/>
      <c r="DLJ9" s="788"/>
      <c r="DLK9" s="788"/>
      <c r="DLL9" s="787"/>
      <c r="DLM9" s="788"/>
      <c r="DLN9" s="788"/>
      <c r="DLO9" s="788"/>
      <c r="DLP9" s="787"/>
      <c r="DLQ9" s="788"/>
      <c r="DLR9" s="788"/>
      <c r="DLS9" s="788"/>
      <c r="DLT9" s="787"/>
      <c r="DLU9" s="788"/>
      <c r="DLV9" s="788"/>
      <c r="DLW9" s="788"/>
      <c r="DLX9" s="787"/>
      <c r="DLY9" s="788"/>
      <c r="DLZ9" s="788"/>
      <c r="DMA9" s="788"/>
      <c r="DMB9" s="787"/>
      <c r="DMC9" s="788"/>
      <c r="DMD9" s="788"/>
      <c r="DME9" s="788"/>
      <c r="DMF9" s="787"/>
      <c r="DMG9" s="788"/>
      <c r="DMH9" s="788"/>
      <c r="DMI9" s="788"/>
      <c r="DMJ9" s="787"/>
      <c r="DMK9" s="788"/>
      <c r="DML9" s="788"/>
      <c r="DMM9" s="788"/>
      <c r="DMN9" s="787"/>
      <c r="DMO9" s="788"/>
      <c r="DMP9" s="788"/>
      <c r="DMQ9" s="788"/>
      <c r="DMR9" s="787"/>
      <c r="DMS9" s="788"/>
      <c r="DMT9" s="788"/>
      <c r="DMU9" s="788"/>
      <c r="DMV9" s="787"/>
      <c r="DMW9" s="788"/>
      <c r="DMX9" s="788"/>
      <c r="DMY9" s="788"/>
      <c r="DMZ9" s="787"/>
      <c r="DNA9" s="788"/>
      <c r="DNB9" s="788"/>
      <c r="DNC9" s="788"/>
      <c r="DND9" s="787"/>
      <c r="DNE9" s="788"/>
      <c r="DNF9" s="788"/>
      <c r="DNG9" s="788"/>
      <c r="DNH9" s="787"/>
      <c r="DNI9" s="788"/>
      <c r="DNJ9" s="788"/>
      <c r="DNK9" s="788"/>
      <c r="DNL9" s="787"/>
      <c r="DNM9" s="788"/>
      <c r="DNN9" s="788"/>
      <c r="DNO9" s="788"/>
      <c r="DNP9" s="787"/>
      <c r="DNQ9" s="788"/>
      <c r="DNR9" s="788"/>
      <c r="DNS9" s="788"/>
      <c r="DNT9" s="787"/>
      <c r="DNU9" s="788"/>
      <c r="DNV9" s="788"/>
      <c r="DNW9" s="788"/>
      <c r="DNX9" s="787"/>
      <c r="DNY9" s="788"/>
      <c r="DNZ9" s="788"/>
      <c r="DOA9" s="788"/>
      <c r="DOB9" s="787"/>
      <c r="DOC9" s="788"/>
      <c r="DOD9" s="788"/>
      <c r="DOE9" s="788"/>
      <c r="DOF9" s="787"/>
      <c r="DOG9" s="788"/>
      <c r="DOH9" s="788"/>
      <c r="DOI9" s="788"/>
      <c r="DOJ9" s="787"/>
      <c r="DOK9" s="788"/>
      <c r="DOL9" s="788"/>
      <c r="DOM9" s="788"/>
      <c r="DON9" s="787"/>
      <c r="DOO9" s="788"/>
      <c r="DOP9" s="788"/>
      <c r="DOQ9" s="788"/>
      <c r="DOR9" s="787"/>
      <c r="DOS9" s="788"/>
      <c r="DOT9" s="788"/>
      <c r="DOU9" s="788"/>
      <c r="DOV9" s="787"/>
      <c r="DOW9" s="788"/>
      <c r="DOX9" s="788"/>
      <c r="DOY9" s="788"/>
      <c r="DOZ9" s="787"/>
      <c r="DPA9" s="788"/>
      <c r="DPB9" s="788"/>
      <c r="DPC9" s="788"/>
      <c r="DPD9" s="787"/>
      <c r="DPE9" s="788"/>
      <c r="DPF9" s="788"/>
      <c r="DPG9" s="788"/>
      <c r="DPH9" s="787"/>
      <c r="DPI9" s="788"/>
      <c r="DPJ9" s="788"/>
      <c r="DPK9" s="788"/>
      <c r="DPL9" s="787"/>
      <c r="DPM9" s="788"/>
      <c r="DPN9" s="788"/>
      <c r="DPO9" s="788"/>
      <c r="DPP9" s="787"/>
      <c r="DPQ9" s="788"/>
      <c r="DPR9" s="788"/>
      <c r="DPS9" s="788"/>
      <c r="DPT9" s="787"/>
      <c r="DPU9" s="788"/>
      <c r="DPV9" s="788"/>
      <c r="DPW9" s="788"/>
      <c r="DPX9" s="787"/>
      <c r="DPY9" s="788"/>
      <c r="DPZ9" s="788"/>
      <c r="DQA9" s="788"/>
      <c r="DQB9" s="787"/>
      <c r="DQC9" s="788"/>
      <c r="DQD9" s="788"/>
      <c r="DQE9" s="788"/>
      <c r="DQF9" s="787"/>
      <c r="DQG9" s="788"/>
      <c r="DQH9" s="788"/>
      <c r="DQI9" s="788"/>
      <c r="DQJ9" s="787"/>
      <c r="DQK9" s="788"/>
      <c r="DQL9" s="788"/>
      <c r="DQM9" s="788"/>
      <c r="DQN9" s="787"/>
      <c r="DQO9" s="788"/>
      <c r="DQP9" s="788"/>
      <c r="DQQ9" s="788"/>
      <c r="DQR9" s="787"/>
      <c r="DQS9" s="788"/>
      <c r="DQT9" s="788"/>
      <c r="DQU9" s="788"/>
      <c r="DQV9" s="787"/>
      <c r="DQW9" s="788"/>
      <c r="DQX9" s="788"/>
      <c r="DQY9" s="788"/>
      <c r="DQZ9" s="787"/>
      <c r="DRA9" s="788"/>
      <c r="DRB9" s="788"/>
      <c r="DRC9" s="788"/>
      <c r="DRD9" s="787"/>
      <c r="DRE9" s="788"/>
      <c r="DRF9" s="788"/>
      <c r="DRG9" s="788"/>
      <c r="DRH9" s="787"/>
      <c r="DRI9" s="788"/>
      <c r="DRJ9" s="788"/>
      <c r="DRK9" s="788"/>
      <c r="DRL9" s="787"/>
      <c r="DRM9" s="788"/>
      <c r="DRN9" s="788"/>
      <c r="DRO9" s="788"/>
      <c r="DRP9" s="787"/>
      <c r="DRQ9" s="788"/>
      <c r="DRR9" s="788"/>
      <c r="DRS9" s="788"/>
      <c r="DRT9" s="787"/>
      <c r="DRU9" s="788"/>
      <c r="DRV9" s="788"/>
      <c r="DRW9" s="788"/>
      <c r="DRX9" s="787"/>
      <c r="DRY9" s="788"/>
      <c r="DRZ9" s="788"/>
      <c r="DSA9" s="788"/>
      <c r="DSB9" s="787"/>
      <c r="DSC9" s="788"/>
      <c r="DSD9" s="788"/>
      <c r="DSE9" s="788"/>
      <c r="DSF9" s="787"/>
      <c r="DSG9" s="788"/>
      <c r="DSH9" s="788"/>
      <c r="DSI9" s="788"/>
      <c r="DSJ9" s="787"/>
      <c r="DSK9" s="788"/>
      <c r="DSL9" s="788"/>
      <c r="DSM9" s="788"/>
      <c r="DSN9" s="787"/>
      <c r="DSO9" s="788"/>
      <c r="DSP9" s="788"/>
      <c r="DSQ9" s="788"/>
      <c r="DSR9" s="787"/>
      <c r="DSS9" s="788"/>
      <c r="DST9" s="788"/>
      <c r="DSU9" s="788"/>
      <c r="DSV9" s="787"/>
      <c r="DSW9" s="788"/>
      <c r="DSX9" s="788"/>
      <c r="DSY9" s="788"/>
      <c r="DSZ9" s="787"/>
      <c r="DTA9" s="788"/>
      <c r="DTB9" s="788"/>
      <c r="DTC9" s="788"/>
      <c r="DTD9" s="787"/>
      <c r="DTE9" s="788"/>
      <c r="DTF9" s="788"/>
      <c r="DTG9" s="788"/>
      <c r="DTH9" s="787"/>
      <c r="DTI9" s="788"/>
      <c r="DTJ9" s="788"/>
      <c r="DTK9" s="788"/>
      <c r="DTL9" s="787"/>
      <c r="DTM9" s="788"/>
      <c r="DTN9" s="788"/>
      <c r="DTO9" s="788"/>
      <c r="DTP9" s="787"/>
      <c r="DTQ9" s="788"/>
      <c r="DTR9" s="788"/>
      <c r="DTS9" s="788"/>
      <c r="DTT9" s="787"/>
      <c r="DTU9" s="788"/>
      <c r="DTV9" s="788"/>
      <c r="DTW9" s="788"/>
      <c r="DTX9" s="787"/>
      <c r="DTY9" s="788"/>
      <c r="DTZ9" s="788"/>
      <c r="DUA9" s="788"/>
      <c r="DUB9" s="787"/>
      <c r="DUC9" s="788"/>
      <c r="DUD9" s="788"/>
      <c r="DUE9" s="788"/>
      <c r="DUF9" s="787"/>
      <c r="DUG9" s="788"/>
      <c r="DUH9" s="788"/>
      <c r="DUI9" s="788"/>
      <c r="DUJ9" s="787"/>
      <c r="DUK9" s="788"/>
      <c r="DUL9" s="788"/>
      <c r="DUM9" s="788"/>
      <c r="DUN9" s="787"/>
      <c r="DUO9" s="788"/>
      <c r="DUP9" s="788"/>
      <c r="DUQ9" s="788"/>
      <c r="DUR9" s="787"/>
      <c r="DUS9" s="788"/>
      <c r="DUT9" s="788"/>
      <c r="DUU9" s="788"/>
      <c r="DUV9" s="787"/>
      <c r="DUW9" s="788"/>
      <c r="DUX9" s="788"/>
      <c r="DUY9" s="788"/>
      <c r="DUZ9" s="787"/>
      <c r="DVA9" s="788"/>
      <c r="DVB9" s="788"/>
      <c r="DVC9" s="788"/>
      <c r="DVD9" s="787"/>
      <c r="DVE9" s="788"/>
      <c r="DVF9" s="788"/>
      <c r="DVG9" s="788"/>
      <c r="DVH9" s="787"/>
      <c r="DVI9" s="788"/>
      <c r="DVJ9" s="788"/>
      <c r="DVK9" s="788"/>
      <c r="DVL9" s="787"/>
      <c r="DVM9" s="788"/>
      <c r="DVN9" s="788"/>
      <c r="DVO9" s="788"/>
      <c r="DVP9" s="787"/>
      <c r="DVQ9" s="788"/>
      <c r="DVR9" s="788"/>
      <c r="DVS9" s="788"/>
      <c r="DVT9" s="787"/>
      <c r="DVU9" s="788"/>
      <c r="DVV9" s="788"/>
      <c r="DVW9" s="788"/>
      <c r="DVX9" s="787"/>
      <c r="DVY9" s="788"/>
      <c r="DVZ9" s="788"/>
      <c r="DWA9" s="788"/>
      <c r="DWB9" s="787"/>
      <c r="DWC9" s="788"/>
      <c r="DWD9" s="788"/>
      <c r="DWE9" s="788"/>
      <c r="DWF9" s="787"/>
      <c r="DWG9" s="788"/>
      <c r="DWH9" s="788"/>
      <c r="DWI9" s="788"/>
      <c r="DWJ9" s="787"/>
      <c r="DWK9" s="788"/>
      <c r="DWL9" s="788"/>
      <c r="DWM9" s="788"/>
      <c r="DWN9" s="787"/>
      <c r="DWO9" s="788"/>
      <c r="DWP9" s="788"/>
      <c r="DWQ9" s="788"/>
      <c r="DWR9" s="787"/>
      <c r="DWS9" s="788"/>
      <c r="DWT9" s="788"/>
      <c r="DWU9" s="788"/>
      <c r="DWV9" s="787"/>
      <c r="DWW9" s="788"/>
      <c r="DWX9" s="788"/>
      <c r="DWY9" s="788"/>
      <c r="DWZ9" s="787"/>
      <c r="DXA9" s="788"/>
      <c r="DXB9" s="788"/>
      <c r="DXC9" s="788"/>
      <c r="DXD9" s="787"/>
      <c r="DXE9" s="788"/>
      <c r="DXF9" s="788"/>
      <c r="DXG9" s="788"/>
      <c r="DXH9" s="787"/>
      <c r="DXI9" s="788"/>
      <c r="DXJ9" s="788"/>
      <c r="DXK9" s="788"/>
      <c r="DXL9" s="787"/>
      <c r="DXM9" s="788"/>
      <c r="DXN9" s="788"/>
      <c r="DXO9" s="788"/>
      <c r="DXP9" s="787"/>
      <c r="DXQ9" s="788"/>
      <c r="DXR9" s="788"/>
      <c r="DXS9" s="788"/>
      <c r="DXT9" s="787"/>
      <c r="DXU9" s="788"/>
      <c r="DXV9" s="788"/>
      <c r="DXW9" s="788"/>
      <c r="DXX9" s="787"/>
      <c r="DXY9" s="788"/>
      <c r="DXZ9" s="788"/>
      <c r="DYA9" s="788"/>
      <c r="DYB9" s="787"/>
      <c r="DYC9" s="788"/>
      <c r="DYD9" s="788"/>
      <c r="DYE9" s="788"/>
      <c r="DYF9" s="787"/>
      <c r="DYG9" s="788"/>
      <c r="DYH9" s="788"/>
      <c r="DYI9" s="788"/>
      <c r="DYJ9" s="787"/>
      <c r="DYK9" s="788"/>
      <c r="DYL9" s="788"/>
      <c r="DYM9" s="788"/>
      <c r="DYN9" s="787"/>
      <c r="DYO9" s="788"/>
      <c r="DYP9" s="788"/>
      <c r="DYQ9" s="788"/>
      <c r="DYR9" s="787"/>
      <c r="DYS9" s="788"/>
      <c r="DYT9" s="788"/>
      <c r="DYU9" s="788"/>
      <c r="DYV9" s="787"/>
      <c r="DYW9" s="788"/>
      <c r="DYX9" s="788"/>
      <c r="DYY9" s="788"/>
      <c r="DYZ9" s="787"/>
      <c r="DZA9" s="788"/>
      <c r="DZB9" s="788"/>
      <c r="DZC9" s="788"/>
      <c r="DZD9" s="787"/>
      <c r="DZE9" s="788"/>
      <c r="DZF9" s="788"/>
      <c r="DZG9" s="788"/>
      <c r="DZH9" s="787"/>
      <c r="DZI9" s="788"/>
      <c r="DZJ9" s="788"/>
      <c r="DZK9" s="788"/>
      <c r="DZL9" s="787"/>
      <c r="DZM9" s="788"/>
      <c r="DZN9" s="788"/>
      <c r="DZO9" s="788"/>
      <c r="DZP9" s="787"/>
      <c r="DZQ9" s="788"/>
      <c r="DZR9" s="788"/>
      <c r="DZS9" s="788"/>
      <c r="DZT9" s="787"/>
      <c r="DZU9" s="788"/>
      <c r="DZV9" s="788"/>
      <c r="DZW9" s="788"/>
      <c r="DZX9" s="787"/>
      <c r="DZY9" s="788"/>
      <c r="DZZ9" s="788"/>
      <c r="EAA9" s="788"/>
      <c r="EAB9" s="787"/>
      <c r="EAC9" s="788"/>
      <c r="EAD9" s="788"/>
      <c r="EAE9" s="788"/>
      <c r="EAF9" s="787"/>
      <c r="EAG9" s="788"/>
      <c r="EAH9" s="788"/>
      <c r="EAI9" s="788"/>
      <c r="EAJ9" s="787"/>
      <c r="EAK9" s="788"/>
      <c r="EAL9" s="788"/>
      <c r="EAM9" s="788"/>
      <c r="EAN9" s="787"/>
      <c r="EAO9" s="788"/>
      <c r="EAP9" s="788"/>
      <c r="EAQ9" s="788"/>
      <c r="EAR9" s="787"/>
      <c r="EAS9" s="788"/>
      <c r="EAT9" s="788"/>
      <c r="EAU9" s="788"/>
      <c r="EAV9" s="787"/>
      <c r="EAW9" s="788"/>
      <c r="EAX9" s="788"/>
      <c r="EAY9" s="788"/>
      <c r="EAZ9" s="787"/>
      <c r="EBA9" s="788"/>
      <c r="EBB9" s="788"/>
      <c r="EBC9" s="788"/>
      <c r="EBD9" s="787"/>
      <c r="EBE9" s="788"/>
      <c r="EBF9" s="788"/>
      <c r="EBG9" s="788"/>
      <c r="EBH9" s="787"/>
      <c r="EBI9" s="788"/>
      <c r="EBJ9" s="788"/>
      <c r="EBK9" s="788"/>
      <c r="EBL9" s="787"/>
      <c r="EBM9" s="788"/>
      <c r="EBN9" s="788"/>
      <c r="EBO9" s="788"/>
      <c r="EBP9" s="787"/>
      <c r="EBQ9" s="788"/>
      <c r="EBR9" s="788"/>
      <c r="EBS9" s="788"/>
      <c r="EBT9" s="787"/>
      <c r="EBU9" s="788"/>
      <c r="EBV9" s="788"/>
      <c r="EBW9" s="788"/>
      <c r="EBX9" s="787"/>
      <c r="EBY9" s="788"/>
      <c r="EBZ9" s="788"/>
      <c r="ECA9" s="788"/>
      <c r="ECB9" s="787"/>
      <c r="ECC9" s="788"/>
      <c r="ECD9" s="788"/>
      <c r="ECE9" s="788"/>
      <c r="ECF9" s="787"/>
      <c r="ECG9" s="788"/>
      <c r="ECH9" s="788"/>
      <c r="ECI9" s="788"/>
      <c r="ECJ9" s="787"/>
      <c r="ECK9" s="788"/>
      <c r="ECL9" s="788"/>
      <c r="ECM9" s="788"/>
      <c r="ECN9" s="787"/>
      <c r="ECO9" s="788"/>
      <c r="ECP9" s="788"/>
      <c r="ECQ9" s="788"/>
      <c r="ECR9" s="787"/>
      <c r="ECS9" s="788"/>
      <c r="ECT9" s="788"/>
      <c r="ECU9" s="788"/>
      <c r="ECV9" s="787"/>
      <c r="ECW9" s="788"/>
      <c r="ECX9" s="788"/>
      <c r="ECY9" s="788"/>
      <c r="ECZ9" s="787"/>
      <c r="EDA9" s="788"/>
      <c r="EDB9" s="788"/>
      <c r="EDC9" s="788"/>
      <c r="EDD9" s="787"/>
      <c r="EDE9" s="788"/>
      <c r="EDF9" s="788"/>
      <c r="EDG9" s="788"/>
      <c r="EDH9" s="787"/>
      <c r="EDI9" s="788"/>
      <c r="EDJ9" s="788"/>
      <c r="EDK9" s="788"/>
      <c r="EDL9" s="787"/>
      <c r="EDM9" s="788"/>
      <c r="EDN9" s="788"/>
      <c r="EDO9" s="788"/>
      <c r="EDP9" s="787"/>
      <c r="EDQ9" s="788"/>
      <c r="EDR9" s="788"/>
      <c r="EDS9" s="788"/>
      <c r="EDT9" s="787"/>
      <c r="EDU9" s="788"/>
      <c r="EDV9" s="788"/>
      <c r="EDW9" s="788"/>
      <c r="EDX9" s="787"/>
      <c r="EDY9" s="788"/>
      <c r="EDZ9" s="788"/>
      <c r="EEA9" s="788"/>
      <c r="EEB9" s="787"/>
      <c r="EEC9" s="788"/>
      <c r="EED9" s="788"/>
      <c r="EEE9" s="788"/>
      <c r="EEF9" s="787"/>
      <c r="EEG9" s="788"/>
      <c r="EEH9" s="788"/>
      <c r="EEI9" s="788"/>
      <c r="EEJ9" s="787"/>
      <c r="EEK9" s="788"/>
      <c r="EEL9" s="788"/>
      <c r="EEM9" s="788"/>
      <c r="EEN9" s="787"/>
      <c r="EEO9" s="788"/>
      <c r="EEP9" s="788"/>
      <c r="EEQ9" s="788"/>
      <c r="EER9" s="787"/>
      <c r="EES9" s="788"/>
      <c r="EET9" s="788"/>
      <c r="EEU9" s="788"/>
      <c r="EEV9" s="787"/>
      <c r="EEW9" s="788"/>
      <c r="EEX9" s="788"/>
      <c r="EEY9" s="788"/>
      <c r="EEZ9" s="787"/>
      <c r="EFA9" s="788"/>
      <c r="EFB9" s="788"/>
      <c r="EFC9" s="788"/>
      <c r="EFD9" s="787"/>
      <c r="EFE9" s="788"/>
      <c r="EFF9" s="788"/>
      <c r="EFG9" s="788"/>
      <c r="EFH9" s="787"/>
      <c r="EFI9" s="788"/>
      <c r="EFJ9" s="788"/>
      <c r="EFK9" s="788"/>
      <c r="EFL9" s="787"/>
      <c r="EFM9" s="788"/>
      <c r="EFN9" s="788"/>
      <c r="EFO9" s="788"/>
      <c r="EFP9" s="787"/>
      <c r="EFQ9" s="788"/>
      <c r="EFR9" s="788"/>
      <c r="EFS9" s="788"/>
      <c r="EFT9" s="787"/>
      <c r="EFU9" s="788"/>
      <c r="EFV9" s="788"/>
      <c r="EFW9" s="788"/>
      <c r="EFX9" s="787"/>
      <c r="EFY9" s="788"/>
      <c r="EFZ9" s="788"/>
      <c r="EGA9" s="788"/>
      <c r="EGB9" s="787"/>
      <c r="EGC9" s="788"/>
      <c r="EGD9" s="788"/>
      <c r="EGE9" s="788"/>
      <c r="EGF9" s="787"/>
      <c r="EGG9" s="788"/>
      <c r="EGH9" s="788"/>
      <c r="EGI9" s="788"/>
      <c r="EGJ9" s="787"/>
      <c r="EGK9" s="788"/>
      <c r="EGL9" s="788"/>
      <c r="EGM9" s="788"/>
      <c r="EGN9" s="787"/>
      <c r="EGO9" s="788"/>
      <c r="EGP9" s="788"/>
      <c r="EGQ9" s="788"/>
      <c r="EGR9" s="787"/>
      <c r="EGS9" s="788"/>
      <c r="EGT9" s="788"/>
      <c r="EGU9" s="788"/>
      <c r="EGV9" s="787"/>
      <c r="EGW9" s="788"/>
      <c r="EGX9" s="788"/>
      <c r="EGY9" s="788"/>
      <c r="EGZ9" s="787"/>
      <c r="EHA9" s="788"/>
      <c r="EHB9" s="788"/>
      <c r="EHC9" s="788"/>
      <c r="EHD9" s="787"/>
      <c r="EHE9" s="788"/>
      <c r="EHF9" s="788"/>
      <c r="EHG9" s="788"/>
      <c r="EHH9" s="787"/>
      <c r="EHI9" s="788"/>
      <c r="EHJ9" s="788"/>
      <c r="EHK9" s="788"/>
      <c r="EHL9" s="787"/>
      <c r="EHM9" s="788"/>
      <c r="EHN9" s="788"/>
      <c r="EHO9" s="788"/>
      <c r="EHP9" s="787"/>
      <c r="EHQ9" s="788"/>
      <c r="EHR9" s="788"/>
      <c r="EHS9" s="788"/>
      <c r="EHT9" s="787"/>
      <c r="EHU9" s="788"/>
      <c r="EHV9" s="788"/>
      <c r="EHW9" s="788"/>
      <c r="EHX9" s="787"/>
      <c r="EHY9" s="788"/>
      <c r="EHZ9" s="788"/>
      <c r="EIA9" s="788"/>
      <c r="EIB9" s="787"/>
      <c r="EIC9" s="788"/>
      <c r="EID9" s="788"/>
      <c r="EIE9" s="788"/>
      <c r="EIF9" s="787"/>
      <c r="EIG9" s="788"/>
      <c r="EIH9" s="788"/>
      <c r="EII9" s="788"/>
      <c r="EIJ9" s="787"/>
      <c r="EIK9" s="788"/>
      <c r="EIL9" s="788"/>
      <c r="EIM9" s="788"/>
      <c r="EIN9" s="787"/>
      <c r="EIO9" s="788"/>
      <c r="EIP9" s="788"/>
      <c r="EIQ9" s="788"/>
      <c r="EIR9" s="787"/>
      <c r="EIS9" s="788"/>
      <c r="EIT9" s="788"/>
      <c r="EIU9" s="788"/>
      <c r="EIV9" s="787"/>
      <c r="EIW9" s="788"/>
      <c r="EIX9" s="788"/>
      <c r="EIY9" s="788"/>
      <c r="EIZ9" s="787"/>
      <c r="EJA9" s="788"/>
      <c r="EJB9" s="788"/>
      <c r="EJC9" s="788"/>
      <c r="EJD9" s="787"/>
      <c r="EJE9" s="788"/>
      <c r="EJF9" s="788"/>
      <c r="EJG9" s="788"/>
      <c r="EJH9" s="787"/>
      <c r="EJI9" s="788"/>
      <c r="EJJ9" s="788"/>
      <c r="EJK9" s="788"/>
      <c r="EJL9" s="787"/>
      <c r="EJM9" s="788"/>
      <c r="EJN9" s="788"/>
      <c r="EJO9" s="788"/>
      <c r="EJP9" s="787"/>
      <c r="EJQ9" s="788"/>
      <c r="EJR9" s="788"/>
      <c r="EJS9" s="788"/>
      <c r="EJT9" s="787"/>
      <c r="EJU9" s="788"/>
      <c r="EJV9" s="788"/>
      <c r="EJW9" s="788"/>
      <c r="EJX9" s="787"/>
      <c r="EJY9" s="788"/>
      <c r="EJZ9" s="788"/>
      <c r="EKA9" s="788"/>
      <c r="EKB9" s="787"/>
      <c r="EKC9" s="788"/>
      <c r="EKD9" s="788"/>
      <c r="EKE9" s="788"/>
      <c r="EKF9" s="787"/>
      <c r="EKG9" s="788"/>
      <c r="EKH9" s="788"/>
      <c r="EKI9" s="788"/>
      <c r="EKJ9" s="787"/>
      <c r="EKK9" s="788"/>
      <c r="EKL9" s="788"/>
      <c r="EKM9" s="788"/>
      <c r="EKN9" s="787"/>
      <c r="EKO9" s="788"/>
      <c r="EKP9" s="788"/>
      <c r="EKQ9" s="788"/>
      <c r="EKR9" s="787"/>
      <c r="EKS9" s="788"/>
      <c r="EKT9" s="788"/>
      <c r="EKU9" s="788"/>
      <c r="EKV9" s="787"/>
      <c r="EKW9" s="788"/>
      <c r="EKX9" s="788"/>
      <c r="EKY9" s="788"/>
      <c r="EKZ9" s="787"/>
      <c r="ELA9" s="788"/>
      <c r="ELB9" s="788"/>
      <c r="ELC9" s="788"/>
      <c r="ELD9" s="787"/>
      <c r="ELE9" s="788"/>
      <c r="ELF9" s="788"/>
      <c r="ELG9" s="788"/>
      <c r="ELH9" s="787"/>
      <c r="ELI9" s="788"/>
      <c r="ELJ9" s="788"/>
      <c r="ELK9" s="788"/>
      <c r="ELL9" s="787"/>
      <c r="ELM9" s="788"/>
      <c r="ELN9" s="788"/>
      <c r="ELO9" s="788"/>
      <c r="ELP9" s="787"/>
      <c r="ELQ9" s="788"/>
      <c r="ELR9" s="788"/>
      <c r="ELS9" s="788"/>
      <c r="ELT9" s="787"/>
      <c r="ELU9" s="788"/>
      <c r="ELV9" s="788"/>
      <c r="ELW9" s="788"/>
      <c r="ELX9" s="787"/>
      <c r="ELY9" s="788"/>
      <c r="ELZ9" s="788"/>
      <c r="EMA9" s="788"/>
      <c r="EMB9" s="787"/>
      <c r="EMC9" s="788"/>
      <c r="EMD9" s="788"/>
      <c r="EME9" s="788"/>
      <c r="EMF9" s="787"/>
      <c r="EMG9" s="788"/>
      <c r="EMH9" s="788"/>
      <c r="EMI9" s="788"/>
      <c r="EMJ9" s="787"/>
      <c r="EMK9" s="788"/>
      <c r="EML9" s="788"/>
      <c r="EMM9" s="788"/>
      <c r="EMN9" s="787"/>
      <c r="EMO9" s="788"/>
      <c r="EMP9" s="788"/>
      <c r="EMQ9" s="788"/>
      <c r="EMR9" s="787"/>
      <c r="EMS9" s="788"/>
      <c r="EMT9" s="788"/>
      <c r="EMU9" s="788"/>
      <c r="EMV9" s="787"/>
      <c r="EMW9" s="788"/>
      <c r="EMX9" s="788"/>
      <c r="EMY9" s="788"/>
      <c r="EMZ9" s="787"/>
      <c r="ENA9" s="788"/>
      <c r="ENB9" s="788"/>
      <c r="ENC9" s="788"/>
      <c r="END9" s="787"/>
      <c r="ENE9" s="788"/>
      <c r="ENF9" s="788"/>
      <c r="ENG9" s="788"/>
      <c r="ENH9" s="787"/>
      <c r="ENI9" s="788"/>
      <c r="ENJ9" s="788"/>
      <c r="ENK9" s="788"/>
      <c r="ENL9" s="787"/>
      <c r="ENM9" s="788"/>
      <c r="ENN9" s="788"/>
      <c r="ENO9" s="788"/>
      <c r="ENP9" s="787"/>
      <c r="ENQ9" s="788"/>
      <c r="ENR9" s="788"/>
      <c r="ENS9" s="788"/>
      <c r="ENT9" s="787"/>
      <c r="ENU9" s="788"/>
      <c r="ENV9" s="788"/>
      <c r="ENW9" s="788"/>
      <c r="ENX9" s="787"/>
      <c r="ENY9" s="788"/>
      <c r="ENZ9" s="788"/>
      <c r="EOA9" s="788"/>
      <c r="EOB9" s="787"/>
      <c r="EOC9" s="788"/>
      <c r="EOD9" s="788"/>
      <c r="EOE9" s="788"/>
      <c r="EOF9" s="787"/>
      <c r="EOG9" s="788"/>
      <c r="EOH9" s="788"/>
      <c r="EOI9" s="788"/>
      <c r="EOJ9" s="787"/>
      <c r="EOK9" s="788"/>
      <c r="EOL9" s="788"/>
      <c r="EOM9" s="788"/>
      <c r="EON9" s="787"/>
      <c r="EOO9" s="788"/>
      <c r="EOP9" s="788"/>
      <c r="EOQ9" s="788"/>
      <c r="EOR9" s="787"/>
      <c r="EOS9" s="788"/>
      <c r="EOT9" s="788"/>
      <c r="EOU9" s="788"/>
      <c r="EOV9" s="787"/>
      <c r="EOW9" s="788"/>
      <c r="EOX9" s="788"/>
      <c r="EOY9" s="788"/>
      <c r="EOZ9" s="787"/>
      <c r="EPA9" s="788"/>
      <c r="EPB9" s="788"/>
      <c r="EPC9" s="788"/>
      <c r="EPD9" s="787"/>
      <c r="EPE9" s="788"/>
      <c r="EPF9" s="788"/>
      <c r="EPG9" s="788"/>
      <c r="EPH9" s="787"/>
      <c r="EPI9" s="788"/>
      <c r="EPJ9" s="788"/>
      <c r="EPK9" s="788"/>
      <c r="EPL9" s="787"/>
      <c r="EPM9" s="788"/>
      <c r="EPN9" s="788"/>
      <c r="EPO9" s="788"/>
      <c r="EPP9" s="787"/>
      <c r="EPQ9" s="788"/>
      <c r="EPR9" s="788"/>
      <c r="EPS9" s="788"/>
      <c r="EPT9" s="787"/>
      <c r="EPU9" s="788"/>
      <c r="EPV9" s="788"/>
      <c r="EPW9" s="788"/>
      <c r="EPX9" s="787"/>
      <c r="EPY9" s="788"/>
      <c r="EPZ9" s="788"/>
      <c r="EQA9" s="788"/>
      <c r="EQB9" s="787"/>
      <c r="EQC9" s="788"/>
      <c r="EQD9" s="788"/>
      <c r="EQE9" s="788"/>
      <c r="EQF9" s="787"/>
      <c r="EQG9" s="788"/>
      <c r="EQH9" s="788"/>
      <c r="EQI9" s="788"/>
      <c r="EQJ9" s="787"/>
      <c r="EQK9" s="788"/>
      <c r="EQL9" s="788"/>
      <c r="EQM9" s="788"/>
      <c r="EQN9" s="787"/>
      <c r="EQO9" s="788"/>
      <c r="EQP9" s="788"/>
      <c r="EQQ9" s="788"/>
      <c r="EQR9" s="787"/>
      <c r="EQS9" s="788"/>
      <c r="EQT9" s="788"/>
      <c r="EQU9" s="788"/>
      <c r="EQV9" s="787"/>
      <c r="EQW9" s="788"/>
      <c r="EQX9" s="788"/>
      <c r="EQY9" s="788"/>
      <c r="EQZ9" s="787"/>
      <c r="ERA9" s="788"/>
      <c r="ERB9" s="788"/>
      <c r="ERC9" s="788"/>
      <c r="ERD9" s="787"/>
      <c r="ERE9" s="788"/>
      <c r="ERF9" s="788"/>
      <c r="ERG9" s="788"/>
      <c r="ERH9" s="787"/>
      <c r="ERI9" s="788"/>
      <c r="ERJ9" s="788"/>
      <c r="ERK9" s="788"/>
      <c r="ERL9" s="787"/>
      <c r="ERM9" s="788"/>
      <c r="ERN9" s="788"/>
      <c r="ERO9" s="788"/>
      <c r="ERP9" s="787"/>
      <c r="ERQ9" s="788"/>
      <c r="ERR9" s="788"/>
      <c r="ERS9" s="788"/>
      <c r="ERT9" s="787"/>
      <c r="ERU9" s="788"/>
      <c r="ERV9" s="788"/>
      <c r="ERW9" s="788"/>
      <c r="ERX9" s="787"/>
      <c r="ERY9" s="788"/>
      <c r="ERZ9" s="788"/>
      <c r="ESA9" s="788"/>
      <c r="ESB9" s="787"/>
      <c r="ESC9" s="788"/>
      <c r="ESD9" s="788"/>
      <c r="ESE9" s="788"/>
      <c r="ESF9" s="787"/>
      <c r="ESG9" s="788"/>
      <c r="ESH9" s="788"/>
      <c r="ESI9" s="788"/>
      <c r="ESJ9" s="787"/>
      <c r="ESK9" s="788"/>
      <c r="ESL9" s="788"/>
      <c r="ESM9" s="788"/>
      <c r="ESN9" s="787"/>
      <c r="ESO9" s="788"/>
      <c r="ESP9" s="788"/>
      <c r="ESQ9" s="788"/>
      <c r="ESR9" s="787"/>
      <c r="ESS9" s="788"/>
      <c r="EST9" s="788"/>
      <c r="ESU9" s="788"/>
      <c r="ESV9" s="787"/>
      <c r="ESW9" s="788"/>
      <c r="ESX9" s="788"/>
      <c r="ESY9" s="788"/>
      <c r="ESZ9" s="787"/>
      <c r="ETA9" s="788"/>
      <c r="ETB9" s="788"/>
      <c r="ETC9" s="788"/>
      <c r="ETD9" s="787"/>
      <c r="ETE9" s="788"/>
      <c r="ETF9" s="788"/>
      <c r="ETG9" s="788"/>
      <c r="ETH9" s="787"/>
      <c r="ETI9" s="788"/>
      <c r="ETJ9" s="788"/>
      <c r="ETK9" s="788"/>
      <c r="ETL9" s="787"/>
      <c r="ETM9" s="788"/>
      <c r="ETN9" s="788"/>
      <c r="ETO9" s="788"/>
      <c r="ETP9" s="787"/>
      <c r="ETQ9" s="788"/>
      <c r="ETR9" s="788"/>
      <c r="ETS9" s="788"/>
      <c r="ETT9" s="787"/>
      <c r="ETU9" s="788"/>
      <c r="ETV9" s="788"/>
      <c r="ETW9" s="788"/>
      <c r="ETX9" s="787"/>
      <c r="ETY9" s="788"/>
      <c r="ETZ9" s="788"/>
      <c r="EUA9" s="788"/>
      <c r="EUB9" s="787"/>
      <c r="EUC9" s="788"/>
      <c r="EUD9" s="788"/>
      <c r="EUE9" s="788"/>
      <c r="EUF9" s="787"/>
      <c r="EUG9" s="788"/>
      <c r="EUH9" s="788"/>
      <c r="EUI9" s="788"/>
      <c r="EUJ9" s="787"/>
      <c r="EUK9" s="788"/>
      <c r="EUL9" s="788"/>
      <c r="EUM9" s="788"/>
      <c r="EUN9" s="787"/>
      <c r="EUO9" s="788"/>
      <c r="EUP9" s="788"/>
      <c r="EUQ9" s="788"/>
      <c r="EUR9" s="787"/>
      <c r="EUS9" s="788"/>
      <c r="EUT9" s="788"/>
      <c r="EUU9" s="788"/>
      <c r="EUV9" s="787"/>
      <c r="EUW9" s="788"/>
      <c r="EUX9" s="788"/>
      <c r="EUY9" s="788"/>
      <c r="EUZ9" s="787"/>
      <c r="EVA9" s="788"/>
      <c r="EVB9" s="788"/>
      <c r="EVC9" s="788"/>
      <c r="EVD9" s="787"/>
      <c r="EVE9" s="788"/>
      <c r="EVF9" s="788"/>
      <c r="EVG9" s="788"/>
      <c r="EVH9" s="787"/>
      <c r="EVI9" s="788"/>
      <c r="EVJ9" s="788"/>
      <c r="EVK9" s="788"/>
      <c r="EVL9" s="787"/>
      <c r="EVM9" s="788"/>
      <c r="EVN9" s="788"/>
      <c r="EVO9" s="788"/>
      <c r="EVP9" s="787"/>
      <c r="EVQ9" s="788"/>
      <c r="EVR9" s="788"/>
      <c r="EVS9" s="788"/>
      <c r="EVT9" s="787"/>
      <c r="EVU9" s="788"/>
      <c r="EVV9" s="788"/>
      <c r="EVW9" s="788"/>
      <c r="EVX9" s="787"/>
      <c r="EVY9" s="788"/>
      <c r="EVZ9" s="788"/>
      <c r="EWA9" s="788"/>
      <c r="EWB9" s="787"/>
      <c r="EWC9" s="788"/>
      <c r="EWD9" s="788"/>
      <c r="EWE9" s="788"/>
      <c r="EWF9" s="787"/>
      <c r="EWG9" s="788"/>
      <c r="EWH9" s="788"/>
      <c r="EWI9" s="788"/>
      <c r="EWJ9" s="787"/>
      <c r="EWK9" s="788"/>
      <c r="EWL9" s="788"/>
      <c r="EWM9" s="788"/>
      <c r="EWN9" s="787"/>
      <c r="EWO9" s="788"/>
      <c r="EWP9" s="788"/>
      <c r="EWQ9" s="788"/>
      <c r="EWR9" s="787"/>
      <c r="EWS9" s="788"/>
      <c r="EWT9" s="788"/>
      <c r="EWU9" s="788"/>
      <c r="EWV9" s="787"/>
      <c r="EWW9" s="788"/>
      <c r="EWX9" s="788"/>
      <c r="EWY9" s="788"/>
      <c r="EWZ9" s="787"/>
      <c r="EXA9" s="788"/>
      <c r="EXB9" s="788"/>
      <c r="EXC9" s="788"/>
      <c r="EXD9" s="787"/>
      <c r="EXE9" s="788"/>
      <c r="EXF9" s="788"/>
      <c r="EXG9" s="788"/>
      <c r="EXH9" s="787"/>
      <c r="EXI9" s="788"/>
      <c r="EXJ9" s="788"/>
      <c r="EXK9" s="788"/>
      <c r="EXL9" s="787"/>
      <c r="EXM9" s="788"/>
      <c r="EXN9" s="788"/>
      <c r="EXO9" s="788"/>
      <c r="EXP9" s="787"/>
      <c r="EXQ9" s="788"/>
      <c r="EXR9" s="788"/>
      <c r="EXS9" s="788"/>
      <c r="EXT9" s="787"/>
      <c r="EXU9" s="788"/>
      <c r="EXV9" s="788"/>
      <c r="EXW9" s="788"/>
      <c r="EXX9" s="787"/>
      <c r="EXY9" s="788"/>
      <c r="EXZ9" s="788"/>
      <c r="EYA9" s="788"/>
      <c r="EYB9" s="787"/>
      <c r="EYC9" s="788"/>
      <c r="EYD9" s="788"/>
      <c r="EYE9" s="788"/>
      <c r="EYF9" s="787"/>
      <c r="EYG9" s="788"/>
      <c r="EYH9" s="788"/>
      <c r="EYI9" s="788"/>
      <c r="EYJ9" s="787"/>
      <c r="EYK9" s="788"/>
      <c r="EYL9" s="788"/>
      <c r="EYM9" s="788"/>
      <c r="EYN9" s="787"/>
      <c r="EYO9" s="788"/>
      <c r="EYP9" s="788"/>
      <c r="EYQ9" s="788"/>
      <c r="EYR9" s="787"/>
      <c r="EYS9" s="788"/>
      <c r="EYT9" s="788"/>
      <c r="EYU9" s="788"/>
      <c r="EYV9" s="787"/>
      <c r="EYW9" s="788"/>
      <c r="EYX9" s="788"/>
      <c r="EYY9" s="788"/>
      <c r="EYZ9" s="787"/>
      <c r="EZA9" s="788"/>
      <c r="EZB9" s="788"/>
      <c r="EZC9" s="788"/>
      <c r="EZD9" s="787"/>
      <c r="EZE9" s="788"/>
      <c r="EZF9" s="788"/>
      <c r="EZG9" s="788"/>
      <c r="EZH9" s="787"/>
      <c r="EZI9" s="788"/>
      <c r="EZJ9" s="788"/>
      <c r="EZK9" s="788"/>
      <c r="EZL9" s="787"/>
      <c r="EZM9" s="788"/>
      <c r="EZN9" s="788"/>
      <c r="EZO9" s="788"/>
      <c r="EZP9" s="787"/>
      <c r="EZQ9" s="788"/>
      <c r="EZR9" s="788"/>
      <c r="EZS9" s="788"/>
      <c r="EZT9" s="787"/>
      <c r="EZU9" s="788"/>
      <c r="EZV9" s="788"/>
      <c r="EZW9" s="788"/>
      <c r="EZX9" s="787"/>
      <c r="EZY9" s="788"/>
      <c r="EZZ9" s="788"/>
      <c r="FAA9" s="788"/>
      <c r="FAB9" s="787"/>
      <c r="FAC9" s="788"/>
      <c r="FAD9" s="788"/>
      <c r="FAE9" s="788"/>
      <c r="FAF9" s="787"/>
      <c r="FAG9" s="788"/>
      <c r="FAH9" s="788"/>
      <c r="FAI9" s="788"/>
      <c r="FAJ9" s="787"/>
      <c r="FAK9" s="788"/>
      <c r="FAL9" s="788"/>
      <c r="FAM9" s="788"/>
      <c r="FAN9" s="787"/>
      <c r="FAO9" s="788"/>
      <c r="FAP9" s="788"/>
      <c r="FAQ9" s="788"/>
      <c r="FAR9" s="787"/>
      <c r="FAS9" s="788"/>
      <c r="FAT9" s="788"/>
      <c r="FAU9" s="788"/>
      <c r="FAV9" s="787"/>
      <c r="FAW9" s="788"/>
      <c r="FAX9" s="788"/>
      <c r="FAY9" s="788"/>
      <c r="FAZ9" s="787"/>
      <c r="FBA9" s="788"/>
      <c r="FBB9" s="788"/>
      <c r="FBC9" s="788"/>
      <c r="FBD9" s="787"/>
      <c r="FBE9" s="788"/>
      <c r="FBF9" s="788"/>
      <c r="FBG9" s="788"/>
      <c r="FBH9" s="787"/>
      <c r="FBI9" s="788"/>
      <c r="FBJ9" s="788"/>
      <c r="FBK9" s="788"/>
      <c r="FBL9" s="787"/>
      <c r="FBM9" s="788"/>
      <c r="FBN9" s="788"/>
      <c r="FBO9" s="788"/>
      <c r="FBP9" s="787"/>
      <c r="FBQ9" s="788"/>
      <c r="FBR9" s="788"/>
      <c r="FBS9" s="788"/>
      <c r="FBT9" s="787"/>
      <c r="FBU9" s="788"/>
      <c r="FBV9" s="788"/>
      <c r="FBW9" s="788"/>
      <c r="FBX9" s="787"/>
      <c r="FBY9" s="788"/>
      <c r="FBZ9" s="788"/>
      <c r="FCA9" s="788"/>
      <c r="FCB9" s="787"/>
      <c r="FCC9" s="788"/>
      <c r="FCD9" s="788"/>
      <c r="FCE9" s="788"/>
      <c r="FCF9" s="787"/>
      <c r="FCG9" s="788"/>
      <c r="FCH9" s="788"/>
      <c r="FCI9" s="788"/>
      <c r="FCJ9" s="787"/>
      <c r="FCK9" s="788"/>
      <c r="FCL9" s="788"/>
      <c r="FCM9" s="788"/>
      <c r="FCN9" s="787"/>
      <c r="FCO9" s="788"/>
      <c r="FCP9" s="788"/>
      <c r="FCQ9" s="788"/>
      <c r="FCR9" s="787"/>
      <c r="FCS9" s="788"/>
      <c r="FCT9" s="788"/>
      <c r="FCU9" s="788"/>
      <c r="FCV9" s="787"/>
      <c r="FCW9" s="788"/>
      <c r="FCX9" s="788"/>
      <c r="FCY9" s="788"/>
      <c r="FCZ9" s="787"/>
      <c r="FDA9" s="788"/>
      <c r="FDB9" s="788"/>
      <c r="FDC9" s="788"/>
      <c r="FDD9" s="787"/>
      <c r="FDE9" s="788"/>
      <c r="FDF9" s="788"/>
      <c r="FDG9" s="788"/>
      <c r="FDH9" s="787"/>
      <c r="FDI9" s="788"/>
      <c r="FDJ9" s="788"/>
      <c r="FDK9" s="788"/>
      <c r="FDL9" s="787"/>
      <c r="FDM9" s="788"/>
      <c r="FDN9" s="788"/>
      <c r="FDO9" s="788"/>
      <c r="FDP9" s="787"/>
      <c r="FDQ9" s="788"/>
      <c r="FDR9" s="788"/>
      <c r="FDS9" s="788"/>
      <c r="FDT9" s="787"/>
      <c r="FDU9" s="788"/>
      <c r="FDV9" s="788"/>
      <c r="FDW9" s="788"/>
      <c r="FDX9" s="787"/>
      <c r="FDY9" s="788"/>
      <c r="FDZ9" s="788"/>
      <c r="FEA9" s="788"/>
      <c r="FEB9" s="787"/>
      <c r="FEC9" s="788"/>
      <c r="FED9" s="788"/>
      <c r="FEE9" s="788"/>
      <c r="FEF9" s="787"/>
      <c r="FEG9" s="788"/>
      <c r="FEH9" s="788"/>
      <c r="FEI9" s="788"/>
      <c r="FEJ9" s="787"/>
      <c r="FEK9" s="788"/>
      <c r="FEL9" s="788"/>
      <c r="FEM9" s="788"/>
      <c r="FEN9" s="787"/>
      <c r="FEO9" s="788"/>
      <c r="FEP9" s="788"/>
      <c r="FEQ9" s="788"/>
      <c r="FER9" s="787"/>
      <c r="FES9" s="788"/>
      <c r="FET9" s="788"/>
      <c r="FEU9" s="788"/>
      <c r="FEV9" s="787"/>
      <c r="FEW9" s="788"/>
      <c r="FEX9" s="788"/>
      <c r="FEY9" s="788"/>
      <c r="FEZ9" s="787"/>
      <c r="FFA9" s="788"/>
      <c r="FFB9" s="788"/>
      <c r="FFC9" s="788"/>
      <c r="FFD9" s="787"/>
      <c r="FFE9" s="788"/>
      <c r="FFF9" s="788"/>
      <c r="FFG9" s="788"/>
      <c r="FFH9" s="787"/>
      <c r="FFI9" s="788"/>
      <c r="FFJ9" s="788"/>
      <c r="FFK9" s="788"/>
      <c r="FFL9" s="787"/>
      <c r="FFM9" s="788"/>
      <c r="FFN9" s="788"/>
      <c r="FFO9" s="788"/>
      <c r="FFP9" s="787"/>
      <c r="FFQ9" s="788"/>
      <c r="FFR9" s="788"/>
      <c r="FFS9" s="788"/>
      <c r="FFT9" s="787"/>
      <c r="FFU9" s="788"/>
      <c r="FFV9" s="788"/>
      <c r="FFW9" s="788"/>
      <c r="FFX9" s="787"/>
      <c r="FFY9" s="788"/>
      <c r="FFZ9" s="788"/>
      <c r="FGA9" s="788"/>
      <c r="FGB9" s="787"/>
      <c r="FGC9" s="788"/>
      <c r="FGD9" s="788"/>
      <c r="FGE9" s="788"/>
      <c r="FGF9" s="787"/>
      <c r="FGG9" s="788"/>
      <c r="FGH9" s="788"/>
      <c r="FGI9" s="788"/>
      <c r="FGJ9" s="787"/>
      <c r="FGK9" s="788"/>
      <c r="FGL9" s="788"/>
      <c r="FGM9" s="788"/>
      <c r="FGN9" s="787"/>
      <c r="FGO9" s="788"/>
      <c r="FGP9" s="788"/>
      <c r="FGQ9" s="788"/>
      <c r="FGR9" s="787"/>
      <c r="FGS9" s="788"/>
      <c r="FGT9" s="788"/>
      <c r="FGU9" s="788"/>
      <c r="FGV9" s="787"/>
      <c r="FGW9" s="788"/>
      <c r="FGX9" s="788"/>
      <c r="FGY9" s="788"/>
      <c r="FGZ9" s="787"/>
      <c r="FHA9" s="788"/>
      <c r="FHB9" s="788"/>
      <c r="FHC9" s="788"/>
      <c r="FHD9" s="787"/>
      <c r="FHE9" s="788"/>
      <c r="FHF9" s="788"/>
      <c r="FHG9" s="788"/>
      <c r="FHH9" s="787"/>
      <c r="FHI9" s="788"/>
      <c r="FHJ9" s="788"/>
      <c r="FHK9" s="788"/>
      <c r="FHL9" s="787"/>
      <c r="FHM9" s="788"/>
      <c r="FHN9" s="788"/>
      <c r="FHO9" s="788"/>
      <c r="FHP9" s="787"/>
      <c r="FHQ9" s="788"/>
      <c r="FHR9" s="788"/>
      <c r="FHS9" s="788"/>
      <c r="FHT9" s="787"/>
      <c r="FHU9" s="788"/>
      <c r="FHV9" s="788"/>
      <c r="FHW9" s="788"/>
      <c r="FHX9" s="787"/>
      <c r="FHY9" s="788"/>
      <c r="FHZ9" s="788"/>
      <c r="FIA9" s="788"/>
      <c r="FIB9" s="787"/>
      <c r="FIC9" s="788"/>
      <c r="FID9" s="788"/>
      <c r="FIE9" s="788"/>
      <c r="FIF9" s="787"/>
      <c r="FIG9" s="788"/>
      <c r="FIH9" s="788"/>
      <c r="FII9" s="788"/>
      <c r="FIJ9" s="787"/>
      <c r="FIK9" s="788"/>
      <c r="FIL9" s="788"/>
      <c r="FIM9" s="788"/>
      <c r="FIN9" s="787"/>
      <c r="FIO9" s="788"/>
      <c r="FIP9" s="788"/>
      <c r="FIQ9" s="788"/>
      <c r="FIR9" s="787"/>
      <c r="FIS9" s="788"/>
      <c r="FIT9" s="788"/>
      <c r="FIU9" s="788"/>
      <c r="FIV9" s="787"/>
      <c r="FIW9" s="788"/>
      <c r="FIX9" s="788"/>
      <c r="FIY9" s="788"/>
      <c r="FIZ9" s="787"/>
      <c r="FJA9" s="788"/>
      <c r="FJB9" s="788"/>
      <c r="FJC9" s="788"/>
      <c r="FJD9" s="787"/>
      <c r="FJE9" s="788"/>
      <c r="FJF9" s="788"/>
      <c r="FJG9" s="788"/>
      <c r="FJH9" s="787"/>
      <c r="FJI9" s="788"/>
      <c r="FJJ9" s="788"/>
      <c r="FJK9" s="788"/>
      <c r="FJL9" s="787"/>
      <c r="FJM9" s="788"/>
      <c r="FJN9" s="788"/>
      <c r="FJO9" s="788"/>
      <c r="FJP9" s="787"/>
      <c r="FJQ9" s="788"/>
      <c r="FJR9" s="788"/>
      <c r="FJS9" s="788"/>
      <c r="FJT9" s="787"/>
      <c r="FJU9" s="788"/>
      <c r="FJV9" s="788"/>
      <c r="FJW9" s="788"/>
      <c r="FJX9" s="787"/>
      <c r="FJY9" s="788"/>
      <c r="FJZ9" s="788"/>
      <c r="FKA9" s="788"/>
      <c r="FKB9" s="787"/>
      <c r="FKC9" s="788"/>
      <c r="FKD9" s="788"/>
      <c r="FKE9" s="788"/>
      <c r="FKF9" s="787"/>
      <c r="FKG9" s="788"/>
      <c r="FKH9" s="788"/>
      <c r="FKI9" s="788"/>
      <c r="FKJ9" s="787"/>
      <c r="FKK9" s="788"/>
      <c r="FKL9" s="788"/>
      <c r="FKM9" s="788"/>
      <c r="FKN9" s="787"/>
      <c r="FKO9" s="788"/>
      <c r="FKP9" s="788"/>
      <c r="FKQ9" s="788"/>
      <c r="FKR9" s="787"/>
      <c r="FKS9" s="788"/>
      <c r="FKT9" s="788"/>
      <c r="FKU9" s="788"/>
      <c r="FKV9" s="787"/>
      <c r="FKW9" s="788"/>
      <c r="FKX9" s="788"/>
      <c r="FKY9" s="788"/>
      <c r="FKZ9" s="787"/>
      <c r="FLA9" s="788"/>
      <c r="FLB9" s="788"/>
      <c r="FLC9" s="788"/>
      <c r="FLD9" s="787"/>
      <c r="FLE9" s="788"/>
      <c r="FLF9" s="788"/>
      <c r="FLG9" s="788"/>
      <c r="FLH9" s="787"/>
      <c r="FLI9" s="788"/>
      <c r="FLJ9" s="788"/>
      <c r="FLK9" s="788"/>
      <c r="FLL9" s="787"/>
      <c r="FLM9" s="788"/>
      <c r="FLN9" s="788"/>
      <c r="FLO9" s="788"/>
      <c r="FLP9" s="787"/>
      <c r="FLQ9" s="788"/>
      <c r="FLR9" s="788"/>
      <c r="FLS9" s="788"/>
      <c r="FLT9" s="787"/>
      <c r="FLU9" s="788"/>
      <c r="FLV9" s="788"/>
      <c r="FLW9" s="788"/>
      <c r="FLX9" s="787"/>
      <c r="FLY9" s="788"/>
      <c r="FLZ9" s="788"/>
      <c r="FMA9" s="788"/>
      <c r="FMB9" s="787"/>
      <c r="FMC9" s="788"/>
      <c r="FMD9" s="788"/>
      <c r="FME9" s="788"/>
      <c r="FMF9" s="787"/>
      <c r="FMG9" s="788"/>
      <c r="FMH9" s="788"/>
      <c r="FMI9" s="788"/>
      <c r="FMJ9" s="787"/>
      <c r="FMK9" s="788"/>
      <c r="FML9" s="788"/>
      <c r="FMM9" s="788"/>
      <c r="FMN9" s="787"/>
      <c r="FMO9" s="788"/>
      <c r="FMP9" s="788"/>
      <c r="FMQ9" s="788"/>
      <c r="FMR9" s="787"/>
      <c r="FMS9" s="788"/>
      <c r="FMT9" s="788"/>
      <c r="FMU9" s="788"/>
      <c r="FMV9" s="787"/>
      <c r="FMW9" s="788"/>
      <c r="FMX9" s="788"/>
      <c r="FMY9" s="788"/>
      <c r="FMZ9" s="787"/>
      <c r="FNA9" s="788"/>
      <c r="FNB9" s="788"/>
      <c r="FNC9" s="788"/>
      <c r="FND9" s="787"/>
      <c r="FNE9" s="788"/>
      <c r="FNF9" s="788"/>
      <c r="FNG9" s="788"/>
      <c r="FNH9" s="787"/>
      <c r="FNI9" s="788"/>
      <c r="FNJ9" s="788"/>
      <c r="FNK9" s="788"/>
      <c r="FNL9" s="787"/>
      <c r="FNM9" s="788"/>
      <c r="FNN9" s="788"/>
      <c r="FNO9" s="788"/>
      <c r="FNP9" s="787"/>
      <c r="FNQ9" s="788"/>
      <c r="FNR9" s="788"/>
      <c r="FNS9" s="788"/>
      <c r="FNT9" s="787"/>
      <c r="FNU9" s="788"/>
      <c r="FNV9" s="788"/>
      <c r="FNW9" s="788"/>
      <c r="FNX9" s="787"/>
      <c r="FNY9" s="788"/>
      <c r="FNZ9" s="788"/>
      <c r="FOA9" s="788"/>
      <c r="FOB9" s="787"/>
      <c r="FOC9" s="788"/>
      <c r="FOD9" s="788"/>
      <c r="FOE9" s="788"/>
      <c r="FOF9" s="787"/>
      <c r="FOG9" s="788"/>
      <c r="FOH9" s="788"/>
      <c r="FOI9" s="788"/>
      <c r="FOJ9" s="787"/>
      <c r="FOK9" s="788"/>
      <c r="FOL9" s="788"/>
      <c r="FOM9" s="788"/>
      <c r="FON9" s="787"/>
      <c r="FOO9" s="788"/>
      <c r="FOP9" s="788"/>
      <c r="FOQ9" s="788"/>
      <c r="FOR9" s="787"/>
      <c r="FOS9" s="788"/>
      <c r="FOT9" s="788"/>
      <c r="FOU9" s="788"/>
      <c r="FOV9" s="787"/>
      <c r="FOW9" s="788"/>
      <c r="FOX9" s="788"/>
      <c r="FOY9" s="788"/>
      <c r="FOZ9" s="787"/>
      <c r="FPA9" s="788"/>
      <c r="FPB9" s="788"/>
      <c r="FPC9" s="788"/>
      <c r="FPD9" s="787"/>
      <c r="FPE9" s="788"/>
      <c r="FPF9" s="788"/>
      <c r="FPG9" s="788"/>
      <c r="FPH9" s="787"/>
      <c r="FPI9" s="788"/>
      <c r="FPJ9" s="788"/>
      <c r="FPK9" s="788"/>
      <c r="FPL9" s="787"/>
      <c r="FPM9" s="788"/>
      <c r="FPN9" s="788"/>
      <c r="FPO9" s="788"/>
      <c r="FPP9" s="787"/>
      <c r="FPQ9" s="788"/>
      <c r="FPR9" s="788"/>
      <c r="FPS9" s="788"/>
      <c r="FPT9" s="787"/>
      <c r="FPU9" s="788"/>
      <c r="FPV9" s="788"/>
      <c r="FPW9" s="788"/>
      <c r="FPX9" s="787"/>
      <c r="FPY9" s="788"/>
      <c r="FPZ9" s="788"/>
      <c r="FQA9" s="788"/>
      <c r="FQB9" s="787"/>
      <c r="FQC9" s="788"/>
      <c r="FQD9" s="788"/>
      <c r="FQE9" s="788"/>
      <c r="FQF9" s="787"/>
      <c r="FQG9" s="788"/>
      <c r="FQH9" s="788"/>
      <c r="FQI9" s="788"/>
      <c r="FQJ9" s="787"/>
      <c r="FQK9" s="788"/>
      <c r="FQL9" s="788"/>
      <c r="FQM9" s="788"/>
      <c r="FQN9" s="787"/>
      <c r="FQO9" s="788"/>
      <c r="FQP9" s="788"/>
      <c r="FQQ9" s="788"/>
      <c r="FQR9" s="787"/>
      <c r="FQS9" s="788"/>
      <c r="FQT9" s="788"/>
      <c r="FQU9" s="788"/>
      <c r="FQV9" s="787"/>
      <c r="FQW9" s="788"/>
      <c r="FQX9" s="788"/>
      <c r="FQY9" s="788"/>
      <c r="FQZ9" s="787"/>
      <c r="FRA9" s="788"/>
      <c r="FRB9" s="788"/>
      <c r="FRC9" s="788"/>
      <c r="FRD9" s="787"/>
      <c r="FRE9" s="788"/>
      <c r="FRF9" s="788"/>
      <c r="FRG9" s="788"/>
      <c r="FRH9" s="787"/>
      <c r="FRI9" s="788"/>
      <c r="FRJ9" s="788"/>
      <c r="FRK9" s="788"/>
      <c r="FRL9" s="787"/>
      <c r="FRM9" s="788"/>
      <c r="FRN9" s="788"/>
      <c r="FRO9" s="788"/>
      <c r="FRP9" s="787"/>
      <c r="FRQ9" s="788"/>
      <c r="FRR9" s="788"/>
      <c r="FRS9" s="788"/>
      <c r="FRT9" s="787"/>
      <c r="FRU9" s="788"/>
      <c r="FRV9" s="788"/>
      <c r="FRW9" s="788"/>
      <c r="FRX9" s="787"/>
      <c r="FRY9" s="788"/>
      <c r="FRZ9" s="788"/>
      <c r="FSA9" s="788"/>
      <c r="FSB9" s="787"/>
      <c r="FSC9" s="788"/>
      <c r="FSD9" s="788"/>
      <c r="FSE9" s="788"/>
      <c r="FSF9" s="787"/>
      <c r="FSG9" s="788"/>
      <c r="FSH9" s="788"/>
      <c r="FSI9" s="788"/>
      <c r="FSJ9" s="787"/>
      <c r="FSK9" s="788"/>
      <c r="FSL9" s="788"/>
      <c r="FSM9" s="788"/>
      <c r="FSN9" s="787"/>
      <c r="FSO9" s="788"/>
      <c r="FSP9" s="788"/>
      <c r="FSQ9" s="788"/>
      <c r="FSR9" s="787"/>
      <c r="FSS9" s="788"/>
      <c r="FST9" s="788"/>
      <c r="FSU9" s="788"/>
      <c r="FSV9" s="787"/>
      <c r="FSW9" s="788"/>
      <c r="FSX9" s="788"/>
      <c r="FSY9" s="788"/>
      <c r="FSZ9" s="787"/>
      <c r="FTA9" s="788"/>
      <c r="FTB9" s="788"/>
      <c r="FTC9" s="788"/>
      <c r="FTD9" s="787"/>
      <c r="FTE9" s="788"/>
      <c r="FTF9" s="788"/>
      <c r="FTG9" s="788"/>
      <c r="FTH9" s="787"/>
      <c r="FTI9" s="788"/>
      <c r="FTJ9" s="788"/>
      <c r="FTK9" s="788"/>
      <c r="FTL9" s="787"/>
      <c r="FTM9" s="788"/>
      <c r="FTN9" s="788"/>
      <c r="FTO9" s="788"/>
      <c r="FTP9" s="787"/>
      <c r="FTQ9" s="788"/>
      <c r="FTR9" s="788"/>
      <c r="FTS9" s="788"/>
      <c r="FTT9" s="787"/>
      <c r="FTU9" s="788"/>
      <c r="FTV9" s="788"/>
      <c r="FTW9" s="788"/>
      <c r="FTX9" s="787"/>
      <c r="FTY9" s="788"/>
      <c r="FTZ9" s="788"/>
      <c r="FUA9" s="788"/>
      <c r="FUB9" s="787"/>
      <c r="FUC9" s="788"/>
      <c r="FUD9" s="788"/>
      <c r="FUE9" s="788"/>
      <c r="FUF9" s="787"/>
      <c r="FUG9" s="788"/>
      <c r="FUH9" s="788"/>
      <c r="FUI9" s="788"/>
      <c r="FUJ9" s="787"/>
      <c r="FUK9" s="788"/>
      <c r="FUL9" s="788"/>
      <c r="FUM9" s="788"/>
      <c r="FUN9" s="787"/>
      <c r="FUO9" s="788"/>
      <c r="FUP9" s="788"/>
      <c r="FUQ9" s="788"/>
      <c r="FUR9" s="787"/>
      <c r="FUS9" s="788"/>
      <c r="FUT9" s="788"/>
      <c r="FUU9" s="788"/>
      <c r="FUV9" s="787"/>
      <c r="FUW9" s="788"/>
      <c r="FUX9" s="788"/>
      <c r="FUY9" s="788"/>
      <c r="FUZ9" s="787"/>
      <c r="FVA9" s="788"/>
      <c r="FVB9" s="788"/>
      <c r="FVC9" s="788"/>
      <c r="FVD9" s="787"/>
      <c r="FVE9" s="788"/>
      <c r="FVF9" s="788"/>
      <c r="FVG9" s="788"/>
      <c r="FVH9" s="787"/>
      <c r="FVI9" s="788"/>
      <c r="FVJ9" s="788"/>
      <c r="FVK9" s="788"/>
      <c r="FVL9" s="787"/>
      <c r="FVM9" s="788"/>
      <c r="FVN9" s="788"/>
      <c r="FVO9" s="788"/>
      <c r="FVP9" s="787"/>
      <c r="FVQ9" s="788"/>
      <c r="FVR9" s="788"/>
      <c r="FVS9" s="788"/>
      <c r="FVT9" s="787"/>
      <c r="FVU9" s="788"/>
      <c r="FVV9" s="788"/>
      <c r="FVW9" s="788"/>
      <c r="FVX9" s="787"/>
      <c r="FVY9" s="788"/>
      <c r="FVZ9" s="788"/>
      <c r="FWA9" s="788"/>
      <c r="FWB9" s="787"/>
      <c r="FWC9" s="788"/>
      <c r="FWD9" s="788"/>
      <c r="FWE9" s="788"/>
      <c r="FWF9" s="787"/>
      <c r="FWG9" s="788"/>
      <c r="FWH9" s="788"/>
      <c r="FWI9" s="788"/>
      <c r="FWJ9" s="787"/>
      <c r="FWK9" s="788"/>
      <c r="FWL9" s="788"/>
      <c r="FWM9" s="788"/>
      <c r="FWN9" s="787"/>
      <c r="FWO9" s="788"/>
      <c r="FWP9" s="788"/>
      <c r="FWQ9" s="788"/>
      <c r="FWR9" s="787"/>
      <c r="FWS9" s="788"/>
      <c r="FWT9" s="788"/>
      <c r="FWU9" s="788"/>
      <c r="FWV9" s="787"/>
      <c r="FWW9" s="788"/>
      <c r="FWX9" s="788"/>
      <c r="FWY9" s="788"/>
      <c r="FWZ9" s="787"/>
      <c r="FXA9" s="788"/>
      <c r="FXB9" s="788"/>
      <c r="FXC9" s="788"/>
      <c r="FXD9" s="787"/>
      <c r="FXE9" s="788"/>
      <c r="FXF9" s="788"/>
      <c r="FXG9" s="788"/>
      <c r="FXH9" s="787"/>
      <c r="FXI9" s="788"/>
      <c r="FXJ9" s="788"/>
      <c r="FXK9" s="788"/>
      <c r="FXL9" s="787"/>
      <c r="FXM9" s="788"/>
      <c r="FXN9" s="788"/>
      <c r="FXO9" s="788"/>
      <c r="FXP9" s="787"/>
      <c r="FXQ9" s="788"/>
      <c r="FXR9" s="788"/>
      <c r="FXS9" s="788"/>
      <c r="FXT9" s="787"/>
      <c r="FXU9" s="788"/>
      <c r="FXV9" s="788"/>
      <c r="FXW9" s="788"/>
      <c r="FXX9" s="787"/>
      <c r="FXY9" s="788"/>
      <c r="FXZ9" s="788"/>
      <c r="FYA9" s="788"/>
      <c r="FYB9" s="787"/>
      <c r="FYC9" s="788"/>
      <c r="FYD9" s="788"/>
      <c r="FYE9" s="788"/>
      <c r="FYF9" s="787"/>
      <c r="FYG9" s="788"/>
      <c r="FYH9" s="788"/>
      <c r="FYI9" s="788"/>
      <c r="FYJ9" s="787"/>
      <c r="FYK9" s="788"/>
      <c r="FYL9" s="788"/>
      <c r="FYM9" s="788"/>
      <c r="FYN9" s="787"/>
      <c r="FYO9" s="788"/>
      <c r="FYP9" s="788"/>
      <c r="FYQ9" s="788"/>
      <c r="FYR9" s="787"/>
      <c r="FYS9" s="788"/>
      <c r="FYT9" s="788"/>
      <c r="FYU9" s="788"/>
      <c r="FYV9" s="787"/>
      <c r="FYW9" s="788"/>
      <c r="FYX9" s="788"/>
      <c r="FYY9" s="788"/>
      <c r="FYZ9" s="787"/>
      <c r="FZA9" s="788"/>
      <c r="FZB9" s="788"/>
      <c r="FZC9" s="788"/>
      <c r="FZD9" s="787"/>
      <c r="FZE9" s="788"/>
      <c r="FZF9" s="788"/>
      <c r="FZG9" s="788"/>
      <c r="FZH9" s="787"/>
      <c r="FZI9" s="788"/>
      <c r="FZJ9" s="788"/>
      <c r="FZK9" s="788"/>
      <c r="FZL9" s="787"/>
      <c r="FZM9" s="788"/>
      <c r="FZN9" s="788"/>
      <c r="FZO9" s="788"/>
      <c r="FZP9" s="787"/>
      <c r="FZQ9" s="788"/>
      <c r="FZR9" s="788"/>
      <c r="FZS9" s="788"/>
      <c r="FZT9" s="787"/>
      <c r="FZU9" s="788"/>
      <c r="FZV9" s="788"/>
      <c r="FZW9" s="788"/>
      <c r="FZX9" s="787"/>
      <c r="FZY9" s="788"/>
      <c r="FZZ9" s="788"/>
      <c r="GAA9" s="788"/>
      <c r="GAB9" s="787"/>
      <c r="GAC9" s="788"/>
      <c r="GAD9" s="788"/>
      <c r="GAE9" s="788"/>
      <c r="GAF9" s="787"/>
      <c r="GAG9" s="788"/>
      <c r="GAH9" s="788"/>
      <c r="GAI9" s="788"/>
      <c r="GAJ9" s="787"/>
      <c r="GAK9" s="788"/>
      <c r="GAL9" s="788"/>
      <c r="GAM9" s="788"/>
      <c r="GAN9" s="787"/>
      <c r="GAO9" s="788"/>
      <c r="GAP9" s="788"/>
      <c r="GAQ9" s="788"/>
      <c r="GAR9" s="787"/>
      <c r="GAS9" s="788"/>
      <c r="GAT9" s="788"/>
      <c r="GAU9" s="788"/>
      <c r="GAV9" s="787"/>
      <c r="GAW9" s="788"/>
      <c r="GAX9" s="788"/>
      <c r="GAY9" s="788"/>
      <c r="GAZ9" s="787"/>
      <c r="GBA9" s="788"/>
      <c r="GBB9" s="788"/>
      <c r="GBC9" s="788"/>
      <c r="GBD9" s="787"/>
      <c r="GBE9" s="788"/>
      <c r="GBF9" s="788"/>
      <c r="GBG9" s="788"/>
      <c r="GBH9" s="787"/>
      <c r="GBI9" s="788"/>
      <c r="GBJ9" s="788"/>
      <c r="GBK9" s="788"/>
      <c r="GBL9" s="787"/>
      <c r="GBM9" s="788"/>
      <c r="GBN9" s="788"/>
      <c r="GBO9" s="788"/>
      <c r="GBP9" s="787"/>
      <c r="GBQ9" s="788"/>
      <c r="GBR9" s="788"/>
      <c r="GBS9" s="788"/>
      <c r="GBT9" s="787"/>
      <c r="GBU9" s="788"/>
      <c r="GBV9" s="788"/>
      <c r="GBW9" s="788"/>
      <c r="GBX9" s="787"/>
      <c r="GBY9" s="788"/>
      <c r="GBZ9" s="788"/>
      <c r="GCA9" s="788"/>
      <c r="GCB9" s="787"/>
      <c r="GCC9" s="788"/>
      <c r="GCD9" s="788"/>
      <c r="GCE9" s="788"/>
      <c r="GCF9" s="787"/>
      <c r="GCG9" s="788"/>
      <c r="GCH9" s="788"/>
      <c r="GCI9" s="788"/>
      <c r="GCJ9" s="787"/>
      <c r="GCK9" s="788"/>
      <c r="GCL9" s="788"/>
      <c r="GCM9" s="788"/>
      <c r="GCN9" s="787"/>
      <c r="GCO9" s="788"/>
      <c r="GCP9" s="788"/>
      <c r="GCQ9" s="788"/>
      <c r="GCR9" s="787"/>
      <c r="GCS9" s="788"/>
      <c r="GCT9" s="788"/>
      <c r="GCU9" s="788"/>
      <c r="GCV9" s="787"/>
      <c r="GCW9" s="788"/>
      <c r="GCX9" s="788"/>
      <c r="GCY9" s="788"/>
      <c r="GCZ9" s="787"/>
      <c r="GDA9" s="788"/>
      <c r="GDB9" s="788"/>
      <c r="GDC9" s="788"/>
      <c r="GDD9" s="787"/>
      <c r="GDE9" s="788"/>
      <c r="GDF9" s="788"/>
      <c r="GDG9" s="788"/>
      <c r="GDH9" s="787"/>
      <c r="GDI9" s="788"/>
      <c r="GDJ9" s="788"/>
      <c r="GDK9" s="788"/>
      <c r="GDL9" s="787"/>
      <c r="GDM9" s="788"/>
      <c r="GDN9" s="788"/>
      <c r="GDO9" s="788"/>
      <c r="GDP9" s="787"/>
      <c r="GDQ9" s="788"/>
      <c r="GDR9" s="788"/>
      <c r="GDS9" s="788"/>
      <c r="GDT9" s="787"/>
      <c r="GDU9" s="788"/>
      <c r="GDV9" s="788"/>
      <c r="GDW9" s="788"/>
      <c r="GDX9" s="787"/>
      <c r="GDY9" s="788"/>
      <c r="GDZ9" s="788"/>
      <c r="GEA9" s="788"/>
      <c r="GEB9" s="787"/>
      <c r="GEC9" s="788"/>
      <c r="GED9" s="788"/>
      <c r="GEE9" s="788"/>
      <c r="GEF9" s="787"/>
      <c r="GEG9" s="788"/>
      <c r="GEH9" s="788"/>
      <c r="GEI9" s="788"/>
      <c r="GEJ9" s="787"/>
      <c r="GEK9" s="788"/>
      <c r="GEL9" s="788"/>
      <c r="GEM9" s="788"/>
      <c r="GEN9" s="787"/>
      <c r="GEO9" s="788"/>
      <c r="GEP9" s="788"/>
      <c r="GEQ9" s="788"/>
      <c r="GER9" s="787"/>
      <c r="GES9" s="788"/>
      <c r="GET9" s="788"/>
      <c r="GEU9" s="788"/>
      <c r="GEV9" s="787"/>
      <c r="GEW9" s="788"/>
      <c r="GEX9" s="788"/>
      <c r="GEY9" s="788"/>
      <c r="GEZ9" s="787"/>
      <c r="GFA9" s="788"/>
      <c r="GFB9" s="788"/>
      <c r="GFC9" s="788"/>
      <c r="GFD9" s="787"/>
      <c r="GFE9" s="788"/>
      <c r="GFF9" s="788"/>
      <c r="GFG9" s="788"/>
      <c r="GFH9" s="787"/>
      <c r="GFI9" s="788"/>
      <c r="GFJ9" s="788"/>
      <c r="GFK9" s="788"/>
      <c r="GFL9" s="787"/>
      <c r="GFM9" s="788"/>
      <c r="GFN9" s="788"/>
      <c r="GFO9" s="788"/>
      <c r="GFP9" s="787"/>
      <c r="GFQ9" s="788"/>
      <c r="GFR9" s="788"/>
      <c r="GFS9" s="788"/>
      <c r="GFT9" s="787"/>
      <c r="GFU9" s="788"/>
      <c r="GFV9" s="788"/>
      <c r="GFW9" s="788"/>
      <c r="GFX9" s="787"/>
      <c r="GFY9" s="788"/>
      <c r="GFZ9" s="788"/>
      <c r="GGA9" s="788"/>
      <c r="GGB9" s="787"/>
      <c r="GGC9" s="788"/>
      <c r="GGD9" s="788"/>
      <c r="GGE9" s="788"/>
      <c r="GGF9" s="787"/>
      <c r="GGG9" s="788"/>
      <c r="GGH9" s="788"/>
      <c r="GGI9" s="788"/>
      <c r="GGJ9" s="787"/>
      <c r="GGK9" s="788"/>
      <c r="GGL9" s="788"/>
      <c r="GGM9" s="788"/>
      <c r="GGN9" s="787"/>
      <c r="GGO9" s="788"/>
      <c r="GGP9" s="788"/>
      <c r="GGQ9" s="788"/>
      <c r="GGR9" s="787"/>
      <c r="GGS9" s="788"/>
      <c r="GGT9" s="788"/>
      <c r="GGU9" s="788"/>
      <c r="GGV9" s="787"/>
      <c r="GGW9" s="788"/>
      <c r="GGX9" s="788"/>
      <c r="GGY9" s="788"/>
      <c r="GGZ9" s="787"/>
      <c r="GHA9" s="788"/>
      <c r="GHB9" s="788"/>
      <c r="GHC9" s="788"/>
      <c r="GHD9" s="787"/>
      <c r="GHE9" s="788"/>
      <c r="GHF9" s="788"/>
      <c r="GHG9" s="788"/>
      <c r="GHH9" s="787"/>
      <c r="GHI9" s="788"/>
      <c r="GHJ9" s="788"/>
      <c r="GHK9" s="788"/>
      <c r="GHL9" s="787"/>
      <c r="GHM9" s="788"/>
      <c r="GHN9" s="788"/>
      <c r="GHO9" s="788"/>
      <c r="GHP9" s="787"/>
      <c r="GHQ9" s="788"/>
      <c r="GHR9" s="788"/>
      <c r="GHS9" s="788"/>
      <c r="GHT9" s="787"/>
      <c r="GHU9" s="788"/>
      <c r="GHV9" s="788"/>
      <c r="GHW9" s="788"/>
      <c r="GHX9" s="787"/>
      <c r="GHY9" s="788"/>
      <c r="GHZ9" s="788"/>
      <c r="GIA9" s="788"/>
      <c r="GIB9" s="787"/>
      <c r="GIC9" s="788"/>
      <c r="GID9" s="788"/>
      <c r="GIE9" s="788"/>
      <c r="GIF9" s="787"/>
      <c r="GIG9" s="788"/>
      <c r="GIH9" s="788"/>
      <c r="GII9" s="788"/>
      <c r="GIJ9" s="787"/>
      <c r="GIK9" s="788"/>
      <c r="GIL9" s="788"/>
      <c r="GIM9" s="788"/>
      <c r="GIN9" s="787"/>
      <c r="GIO9" s="788"/>
      <c r="GIP9" s="788"/>
      <c r="GIQ9" s="788"/>
      <c r="GIR9" s="787"/>
      <c r="GIS9" s="788"/>
      <c r="GIT9" s="788"/>
      <c r="GIU9" s="788"/>
      <c r="GIV9" s="787"/>
      <c r="GIW9" s="788"/>
      <c r="GIX9" s="788"/>
      <c r="GIY9" s="788"/>
      <c r="GIZ9" s="787"/>
      <c r="GJA9" s="788"/>
      <c r="GJB9" s="788"/>
      <c r="GJC9" s="788"/>
      <c r="GJD9" s="787"/>
      <c r="GJE9" s="788"/>
      <c r="GJF9" s="788"/>
      <c r="GJG9" s="788"/>
      <c r="GJH9" s="787"/>
      <c r="GJI9" s="788"/>
      <c r="GJJ9" s="788"/>
      <c r="GJK9" s="788"/>
      <c r="GJL9" s="787"/>
      <c r="GJM9" s="788"/>
      <c r="GJN9" s="788"/>
      <c r="GJO9" s="788"/>
      <c r="GJP9" s="787"/>
      <c r="GJQ9" s="788"/>
      <c r="GJR9" s="788"/>
      <c r="GJS9" s="788"/>
      <c r="GJT9" s="787"/>
      <c r="GJU9" s="788"/>
      <c r="GJV9" s="788"/>
      <c r="GJW9" s="788"/>
      <c r="GJX9" s="787"/>
      <c r="GJY9" s="788"/>
      <c r="GJZ9" s="788"/>
      <c r="GKA9" s="788"/>
      <c r="GKB9" s="787"/>
      <c r="GKC9" s="788"/>
      <c r="GKD9" s="788"/>
      <c r="GKE9" s="788"/>
      <c r="GKF9" s="787"/>
      <c r="GKG9" s="788"/>
      <c r="GKH9" s="788"/>
      <c r="GKI9" s="788"/>
      <c r="GKJ9" s="787"/>
      <c r="GKK9" s="788"/>
      <c r="GKL9" s="788"/>
      <c r="GKM9" s="788"/>
      <c r="GKN9" s="787"/>
      <c r="GKO9" s="788"/>
      <c r="GKP9" s="788"/>
      <c r="GKQ9" s="788"/>
      <c r="GKR9" s="787"/>
      <c r="GKS9" s="788"/>
      <c r="GKT9" s="788"/>
      <c r="GKU9" s="788"/>
      <c r="GKV9" s="787"/>
      <c r="GKW9" s="788"/>
      <c r="GKX9" s="788"/>
      <c r="GKY9" s="788"/>
      <c r="GKZ9" s="787"/>
      <c r="GLA9" s="788"/>
      <c r="GLB9" s="788"/>
      <c r="GLC9" s="788"/>
      <c r="GLD9" s="787"/>
      <c r="GLE9" s="788"/>
      <c r="GLF9" s="788"/>
      <c r="GLG9" s="788"/>
      <c r="GLH9" s="787"/>
      <c r="GLI9" s="788"/>
      <c r="GLJ9" s="788"/>
      <c r="GLK9" s="788"/>
      <c r="GLL9" s="787"/>
      <c r="GLM9" s="788"/>
      <c r="GLN9" s="788"/>
      <c r="GLO9" s="788"/>
      <c r="GLP9" s="787"/>
      <c r="GLQ9" s="788"/>
      <c r="GLR9" s="788"/>
      <c r="GLS9" s="788"/>
      <c r="GLT9" s="787"/>
      <c r="GLU9" s="788"/>
      <c r="GLV9" s="788"/>
      <c r="GLW9" s="788"/>
      <c r="GLX9" s="787"/>
      <c r="GLY9" s="788"/>
      <c r="GLZ9" s="788"/>
      <c r="GMA9" s="788"/>
      <c r="GMB9" s="787"/>
      <c r="GMC9" s="788"/>
      <c r="GMD9" s="788"/>
      <c r="GME9" s="788"/>
      <c r="GMF9" s="787"/>
      <c r="GMG9" s="788"/>
      <c r="GMH9" s="788"/>
      <c r="GMI9" s="788"/>
      <c r="GMJ9" s="787"/>
      <c r="GMK9" s="788"/>
      <c r="GML9" s="788"/>
      <c r="GMM9" s="788"/>
      <c r="GMN9" s="787"/>
      <c r="GMO9" s="788"/>
      <c r="GMP9" s="788"/>
      <c r="GMQ9" s="788"/>
      <c r="GMR9" s="787"/>
      <c r="GMS9" s="788"/>
      <c r="GMT9" s="788"/>
      <c r="GMU9" s="788"/>
      <c r="GMV9" s="787"/>
      <c r="GMW9" s="788"/>
      <c r="GMX9" s="788"/>
      <c r="GMY9" s="788"/>
      <c r="GMZ9" s="787"/>
      <c r="GNA9" s="788"/>
      <c r="GNB9" s="788"/>
      <c r="GNC9" s="788"/>
      <c r="GND9" s="787"/>
      <c r="GNE9" s="788"/>
      <c r="GNF9" s="788"/>
      <c r="GNG9" s="788"/>
      <c r="GNH9" s="787"/>
      <c r="GNI9" s="788"/>
      <c r="GNJ9" s="788"/>
      <c r="GNK9" s="788"/>
      <c r="GNL9" s="787"/>
      <c r="GNM9" s="788"/>
      <c r="GNN9" s="788"/>
      <c r="GNO9" s="788"/>
      <c r="GNP9" s="787"/>
      <c r="GNQ9" s="788"/>
      <c r="GNR9" s="788"/>
      <c r="GNS9" s="788"/>
      <c r="GNT9" s="787"/>
      <c r="GNU9" s="788"/>
      <c r="GNV9" s="788"/>
      <c r="GNW9" s="788"/>
      <c r="GNX9" s="787"/>
      <c r="GNY9" s="788"/>
      <c r="GNZ9" s="788"/>
      <c r="GOA9" s="788"/>
      <c r="GOB9" s="787"/>
      <c r="GOC9" s="788"/>
      <c r="GOD9" s="788"/>
      <c r="GOE9" s="788"/>
      <c r="GOF9" s="787"/>
      <c r="GOG9" s="788"/>
      <c r="GOH9" s="788"/>
      <c r="GOI9" s="788"/>
      <c r="GOJ9" s="787"/>
      <c r="GOK9" s="788"/>
      <c r="GOL9" s="788"/>
      <c r="GOM9" s="788"/>
      <c r="GON9" s="787"/>
      <c r="GOO9" s="788"/>
      <c r="GOP9" s="788"/>
      <c r="GOQ9" s="788"/>
      <c r="GOR9" s="787"/>
      <c r="GOS9" s="788"/>
      <c r="GOT9" s="788"/>
      <c r="GOU9" s="788"/>
      <c r="GOV9" s="787"/>
      <c r="GOW9" s="788"/>
      <c r="GOX9" s="788"/>
      <c r="GOY9" s="788"/>
      <c r="GOZ9" s="787"/>
      <c r="GPA9" s="788"/>
      <c r="GPB9" s="788"/>
      <c r="GPC9" s="788"/>
      <c r="GPD9" s="787"/>
      <c r="GPE9" s="788"/>
      <c r="GPF9" s="788"/>
      <c r="GPG9" s="788"/>
      <c r="GPH9" s="787"/>
      <c r="GPI9" s="788"/>
      <c r="GPJ9" s="788"/>
      <c r="GPK9" s="788"/>
      <c r="GPL9" s="787"/>
      <c r="GPM9" s="788"/>
      <c r="GPN9" s="788"/>
      <c r="GPO9" s="788"/>
      <c r="GPP9" s="787"/>
      <c r="GPQ9" s="788"/>
      <c r="GPR9" s="788"/>
      <c r="GPS9" s="788"/>
      <c r="GPT9" s="787"/>
      <c r="GPU9" s="788"/>
      <c r="GPV9" s="788"/>
      <c r="GPW9" s="788"/>
      <c r="GPX9" s="787"/>
      <c r="GPY9" s="788"/>
      <c r="GPZ9" s="788"/>
      <c r="GQA9" s="788"/>
      <c r="GQB9" s="787"/>
      <c r="GQC9" s="788"/>
      <c r="GQD9" s="788"/>
      <c r="GQE9" s="788"/>
      <c r="GQF9" s="787"/>
      <c r="GQG9" s="788"/>
      <c r="GQH9" s="788"/>
      <c r="GQI9" s="788"/>
      <c r="GQJ9" s="787"/>
      <c r="GQK9" s="788"/>
      <c r="GQL9" s="788"/>
      <c r="GQM9" s="788"/>
      <c r="GQN9" s="787"/>
      <c r="GQO9" s="788"/>
      <c r="GQP9" s="788"/>
      <c r="GQQ9" s="788"/>
      <c r="GQR9" s="787"/>
      <c r="GQS9" s="788"/>
      <c r="GQT9" s="788"/>
      <c r="GQU9" s="788"/>
      <c r="GQV9" s="787"/>
      <c r="GQW9" s="788"/>
      <c r="GQX9" s="788"/>
      <c r="GQY9" s="788"/>
      <c r="GQZ9" s="787"/>
      <c r="GRA9" s="788"/>
      <c r="GRB9" s="788"/>
      <c r="GRC9" s="788"/>
      <c r="GRD9" s="787"/>
      <c r="GRE9" s="788"/>
      <c r="GRF9" s="788"/>
      <c r="GRG9" s="788"/>
      <c r="GRH9" s="787"/>
      <c r="GRI9" s="788"/>
      <c r="GRJ9" s="788"/>
      <c r="GRK9" s="788"/>
      <c r="GRL9" s="787"/>
      <c r="GRM9" s="788"/>
      <c r="GRN9" s="788"/>
      <c r="GRO9" s="788"/>
      <c r="GRP9" s="787"/>
      <c r="GRQ9" s="788"/>
      <c r="GRR9" s="788"/>
      <c r="GRS9" s="788"/>
      <c r="GRT9" s="787"/>
      <c r="GRU9" s="788"/>
      <c r="GRV9" s="788"/>
      <c r="GRW9" s="788"/>
      <c r="GRX9" s="787"/>
      <c r="GRY9" s="788"/>
      <c r="GRZ9" s="788"/>
      <c r="GSA9" s="788"/>
      <c r="GSB9" s="787"/>
      <c r="GSC9" s="788"/>
      <c r="GSD9" s="788"/>
      <c r="GSE9" s="788"/>
      <c r="GSF9" s="787"/>
      <c r="GSG9" s="788"/>
      <c r="GSH9" s="788"/>
      <c r="GSI9" s="788"/>
      <c r="GSJ9" s="787"/>
      <c r="GSK9" s="788"/>
      <c r="GSL9" s="788"/>
      <c r="GSM9" s="788"/>
      <c r="GSN9" s="787"/>
      <c r="GSO9" s="788"/>
      <c r="GSP9" s="788"/>
      <c r="GSQ9" s="788"/>
      <c r="GSR9" s="787"/>
      <c r="GSS9" s="788"/>
      <c r="GST9" s="788"/>
      <c r="GSU9" s="788"/>
      <c r="GSV9" s="787"/>
      <c r="GSW9" s="788"/>
      <c r="GSX9" s="788"/>
      <c r="GSY9" s="788"/>
      <c r="GSZ9" s="787"/>
      <c r="GTA9" s="788"/>
      <c r="GTB9" s="788"/>
      <c r="GTC9" s="788"/>
      <c r="GTD9" s="787"/>
      <c r="GTE9" s="788"/>
      <c r="GTF9" s="788"/>
      <c r="GTG9" s="788"/>
      <c r="GTH9" s="787"/>
      <c r="GTI9" s="788"/>
      <c r="GTJ9" s="788"/>
      <c r="GTK9" s="788"/>
      <c r="GTL9" s="787"/>
      <c r="GTM9" s="788"/>
      <c r="GTN9" s="788"/>
      <c r="GTO9" s="788"/>
      <c r="GTP9" s="787"/>
      <c r="GTQ9" s="788"/>
      <c r="GTR9" s="788"/>
      <c r="GTS9" s="788"/>
      <c r="GTT9" s="787"/>
      <c r="GTU9" s="788"/>
      <c r="GTV9" s="788"/>
      <c r="GTW9" s="788"/>
      <c r="GTX9" s="787"/>
      <c r="GTY9" s="788"/>
      <c r="GTZ9" s="788"/>
      <c r="GUA9" s="788"/>
      <c r="GUB9" s="787"/>
      <c r="GUC9" s="788"/>
      <c r="GUD9" s="788"/>
      <c r="GUE9" s="788"/>
      <c r="GUF9" s="787"/>
      <c r="GUG9" s="788"/>
      <c r="GUH9" s="788"/>
      <c r="GUI9" s="788"/>
      <c r="GUJ9" s="787"/>
      <c r="GUK9" s="788"/>
      <c r="GUL9" s="788"/>
      <c r="GUM9" s="788"/>
      <c r="GUN9" s="787"/>
      <c r="GUO9" s="788"/>
      <c r="GUP9" s="788"/>
      <c r="GUQ9" s="788"/>
      <c r="GUR9" s="787"/>
      <c r="GUS9" s="788"/>
      <c r="GUT9" s="788"/>
      <c r="GUU9" s="788"/>
      <c r="GUV9" s="787"/>
      <c r="GUW9" s="788"/>
      <c r="GUX9" s="788"/>
      <c r="GUY9" s="788"/>
      <c r="GUZ9" s="787"/>
      <c r="GVA9" s="788"/>
      <c r="GVB9" s="788"/>
      <c r="GVC9" s="788"/>
      <c r="GVD9" s="787"/>
      <c r="GVE9" s="788"/>
      <c r="GVF9" s="788"/>
      <c r="GVG9" s="788"/>
      <c r="GVH9" s="787"/>
      <c r="GVI9" s="788"/>
      <c r="GVJ9" s="788"/>
      <c r="GVK9" s="788"/>
      <c r="GVL9" s="787"/>
      <c r="GVM9" s="788"/>
      <c r="GVN9" s="788"/>
      <c r="GVO9" s="788"/>
      <c r="GVP9" s="787"/>
      <c r="GVQ9" s="788"/>
      <c r="GVR9" s="788"/>
      <c r="GVS9" s="788"/>
      <c r="GVT9" s="787"/>
      <c r="GVU9" s="788"/>
      <c r="GVV9" s="788"/>
      <c r="GVW9" s="788"/>
      <c r="GVX9" s="787"/>
      <c r="GVY9" s="788"/>
      <c r="GVZ9" s="788"/>
      <c r="GWA9" s="788"/>
      <c r="GWB9" s="787"/>
      <c r="GWC9" s="788"/>
      <c r="GWD9" s="788"/>
      <c r="GWE9" s="788"/>
      <c r="GWF9" s="787"/>
      <c r="GWG9" s="788"/>
      <c r="GWH9" s="788"/>
      <c r="GWI9" s="788"/>
      <c r="GWJ9" s="787"/>
      <c r="GWK9" s="788"/>
      <c r="GWL9" s="788"/>
      <c r="GWM9" s="788"/>
      <c r="GWN9" s="787"/>
      <c r="GWO9" s="788"/>
      <c r="GWP9" s="788"/>
      <c r="GWQ9" s="788"/>
      <c r="GWR9" s="787"/>
      <c r="GWS9" s="788"/>
      <c r="GWT9" s="788"/>
      <c r="GWU9" s="788"/>
      <c r="GWV9" s="787"/>
      <c r="GWW9" s="788"/>
      <c r="GWX9" s="788"/>
      <c r="GWY9" s="788"/>
      <c r="GWZ9" s="787"/>
      <c r="GXA9" s="788"/>
      <c r="GXB9" s="788"/>
      <c r="GXC9" s="788"/>
      <c r="GXD9" s="787"/>
      <c r="GXE9" s="788"/>
      <c r="GXF9" s="788"/>
      <c r="GXG9" s="788"/>
      <c r="GXH9" s="787"/>
      <c r="GXI9" s="788"/>
      <c r="GXJ9" s="788"/>
      <c r="GXK9" s="788"/>
      <c r="GXL9" s="787"/>
      <c r="GXM9" s="788"/>
      <c r="GXN9" s="788"/>
      <c r="GXO9" s="788"/>
      <c r="GXP9" s="787"/>
      <c r="GXQ9" s="788"/>
      <c r="GXR9" s="788"/>
      <c r="GXS9" s="788"/>
      <c r="GXT9" s="787"/>
      <c r="GXU9" s="788"/>
      <c r="GXV9" s="788"/>
      <c r="GXW9" s="788"/>
      <c r="GXX9" s="787"/>
      <c r="GXY9" s="788"/>
      <c r="GXZ9" s="788"/>
      <c r="GYA9" s="788"/>
      <c r="GYB9" s="787"/>
      <c r="GYC9" s="788"/>
      <c r="GYD9" s="788"/>
      <c r="GYE9" s="788"/>
      <c r="GYF9" s="787"/>
      <c r="GYG9" s="788"/>
      <c r="GYH9" s="788"/>
      <c r="GYI9" s="788"/>
      <c r="GYJ9" s="787"/>
      <c r="GYK9" s="788"/>
      <c r="GYL9" s="788"/>
      <c r="GYM9" s="788"/>
      <c r="GYN9" s="787"/>
      <c r="GYO9" s="788"/>
      <c r="GYP9" s="788"/>
      <c r="GYQ9" s="788"/>
      <c r="GYR9" s="787"/>
      <c r="GYS9" s="788"/>
      <c r="GYT9" s="788"/>
      <c r="GYU9" s="788"/>
      <c r="GYV9" s="787"/>
      <c r="GYW9" s="788"/>
      <c r="GYX9" s="788"/>
      <c r="GYY9" s="788"/>
      <c r="GYZ9" s="787"/>
      <c r="GZA9" s="788"/>
      <c r="GZB9" s="788"/>
      <c r="GZC9" s="788"/>
      <c r="GZD9" s="787"/>
      <c r="GZE9" s="788"/>
      <c r="GZF9" s="788"/>
      <c r="GZG9" s="788"/>
      <c r="GZH9" s="787"/>
      <c r="GZI9" s="788"/>
      <c r="GZJ9" s="788"/>
      <c r="GZK9" s="788"/>
      <c r="GZL9" s="787"/>
      <c r="GZM9" s="788"/>
      <c r="GZN9" s="788"/>
      <c r="GZO9" s="788"/>
      <c r="GZP9" s="787"/>
      <c r="GZQ9" s="788"/>
      <c r="GZR9" s="788"/>
      <c r="GZS9" s="788"/>
      <c r="GZT9" s="787"/>
      <c r="GZU9" s="788"/>
      <c r="GZV9" s="788"/>
      <c r="GZW9" s="788"/>
      <c r="GZX9" s="787"/>
      <c r="GZY9" s="788"/>
      <c r="GZZ9" s="788"/>
      <c r="HAA9" s="788"/>
      <c r="HAB9" s="787"/>
      <c r="HAC9" s="788"/>
      <c r="HAD9" s="788"/>
      <c r="HAE9" s="788"/>
      <c r="HAF9" s="787"/>
      <c r="HAG9" s="788"/>
      <c r="HAH9" s="788"/>
      <c r="HAI9" s="788"/>
      <c r="HAJ9" s="787"/>
      <c r="HAK9" s="788"/>
      <c r="HAL9" s="788"/>
      <c r="HAM9" s="788"/>
      <c r="HAN9" s="787"/>
      <c r="HAO9" s="788"/>
      <c r="HAP9" s="788"/>
      <c r="HAQ9" s="788"/>
      <c r="HAR9" s="787"/>
      <c r="HAS9" s="788"/>
      <c r="HAT9" s="788"/>
      <c r="HAU9" s="788"/>
      <c r="HAV9" s="787"/>
      <c r="HAW9" s="788"/>
      <c r="HAX9" s="788"/>
      <c r="HAY9" s="788"/>
      <c r="HAZ9" s="787"/>
      <c r="HBA9" s="788"/>
      <c r="HBB9" s="788"/>
      <c r="HBC9" s="788"/>
      <c r="HBD9" s="787"/>
      <c r="HBE9" s="788"/>
      <c r="HBF9" s="788"/>
      <c r="HBG9" s="788"/>
      <c r="HBH9" s="787"/>
      <c r="HBI9" s="788"/>
      <c r="HBJ9" s="788"/>
      <c r="HBK9" s="788"/>
      <c r="HBL9" s="787"/>
      <c r="HBM9" s="788"/>
      <c r="HBN9" s="788"/>
      <c r="HBO9" s="788"/>
      <c r="HBP9" s="787"/>
      <c r="HBQ9" s="788"/>
      <c r="HBR9" s="788"/>
      <c r="HBS9" s="788"/>
      <c r="HBT9" s="787"/>
      <c r="HBU9" s="788"/>
      <c r="HBV9" s="788"/>
      <c r="HBW9" s="788"/>
      <c r="HBX9" s="787"/>
      <c r="HBY9" s="788"/>
      <c r="HBZ9" s="788"/>
      <c r="HCA9" s="788"/>
      <c r="HCB9" s="787"/>
      <c r="HCC9" s="788"/>
      <c r="HCD9" s="788"/>
      <c r="HCE9" s="788"/>
      <c r="HCF9" s="787"/>
      <c r="HCG9" s="788"/>
      <c r="HCH9" s="788"/>
      <c r="HCI9" s="788"/>
      <c r="HCJ9" s="787"/>
      <c r="HCK9" s="788"/>
      <c r="HCL9" s="788"/>
      <c r="HCM9" s="788"/>
      <c r="HCN9" s="787"/>
      <c r="HCO9" s="788"/>
      <c r="HCP9" s="788"/>
      <c r="HCQ9" s="788"/>
      <c r="HCR9" s="787"/>
      <c r="HCS9" s="788"/>
      <c r="HCT9" s="788"/>
      <c r="HCU9" s="788"/>
      <c r="HCV9" s="787"/>
      <c r="HCW9" s="788"/>
      <c r="HCX9" s="788"/>
      <c r="HCY9" s="788"/>
      <c r="HCZ9" s="787"/>
      <c r="HDA9" s="788"/>
      <c r="HDB9" s="788"/>
      <c r="HDC9" s="788"/>
      <c r="HDD9" s="787"/>
      <c r="HDE9" s="788"/>
      <c r="HDF9" s="788"/>
      <c r="HDG9" s="788"/>
      <c r="HDH9" s="787"/>
      <c r="HDI9" s="788"/>
      <c r="HDJ9" s="788"/>
      <c r="HDK9" s="788"/>
      <c r="HDL9" s="787"/>
      <c r="HDM9" s="788"/>
      <c r="HDN9" s="788"/>
      <c r="HDO9" s="788"/>
      <c r="HDP9" s="787"/>
      <c r="HDQ9" s="788"/>
      <c r="HDR9" s="788"/>
      <c r="HDS9" s="788"/>
      <c r="HDT9" s="787"/>
      <c r="HDU9" s="788"/>
      <c r="HDV9" s="788"/>
      <c r="HDW9" s="788"/>
      <c r="HDX9" s="787"/>
      <c r="HDY9" s="788"/>
      <c r="HDZ9" s="788"/>
      <c r="HEA9" s="788"/>
      <c r="HEB9" s="787"/>
      <c r="HEC9" s="788"/>
      <c r="HED9" s="788"/>
      <c r="HEE9" s="788"/>
      <c r="HEF9" s="787"/>
      <c r="HEG9" s="788"/>
      <c r="HEH9" s="788"/>
      <c r="HEI9" s="788"/>
      <c r="HEJ9" s="787"/>
      <c r="HEK9" s="788"/>
      <c r="HEL9" s="788"/>
      <c r="HEM9" s="788"/>
      <c r="HEN9" s="787"/>
      <c r="HEO9" s="788"/>
      <c r="HEP9" s="788"/>
      <c r="HEQ9" s="788"/>
      <c r="HER9" s="787"/>
      <c r="HES9" s="788"/>
      <c r="HET9" s="788"/>
      <c r="HEU9" s="788"/>
      <c r="HEV9" s="787"/>
      <c r="HEW9" s="788"/>
      <c r="HEX9" s="788"/>
      <c r="HEY9" s="788"/>
      <c r="HEZ9" s="787"/>
      <c r="HFA9" s="788"/>
      <c r="HFB9" s="788"/>
      <c r="HFC9" s="788"/>
      <c r="HFD9" s="787"/>
      <c r="HFE9" s="788"/>
      <c r="HFF9" s="788"/>
      <c r="HFG9" s="788"/>
      <c r="HFH9" s="787"/>
      <c r="HFI9" s="788"/>
      <c r="HFJ9" s="788"/>
      <c r="HFK9" s="788"/>
      <c r="HFL9" s="787"/>
      <c r="HFM9" s="788"/>
      <c r="HFN9" s="788"/>
      <c r="HFO9" s="788"/>
      <c r="HFP9" s="787"/>
      <c r="HFQ9" s="788"/>
      <c r="HFR9" s="788"/>
      <c r="HFS9" s="788"/>
      <c r="HFT9" s="787"/>
      <c r="HFU9" s="788"/>
      <c r="HFV9" s="788"/>
      <c r="HFW9" s="788"/>
      <c r="HFX9" s="787"/>
      <c r="HFY9" s="788"/>
      <c r="HFZ9" s="788"/>
      <c r="HGA9" s="788"/>
      <c r="HGB9" s="787"/>
      <c r="HGC9" s="788"/>
      <c r="HGD9" s="788"/>
      <c r="HGE9" s="788"/>
      <c r="HGF9" s="787"/>
      <c r="HGG9" s="788"/>
      <c r="HGH9" s="788"/>
      <c r="HGI9" s="788"/>
      <c r="HGJ9" s="787"/>
      <c r="HGK9" s="788"/>
      <c r="HGL9" s="788"/>
      <c r="HGM9" s="788"/>
      <c r="HGN9" s="787"/>
      <c r="HGO9" s="788"/>
      <c r="HGP9" s="788"/>
      <c r="HGQ9" s="788"/>
      <c r="HGR9" s="787"/>
      <c r="HGS9" s="788"/>
      <c r="HGT9" s="788"/>
      <c r="HGU9" s="788"/>
      <c r="HGV9" s="787"/>
      <c r="HGW9" s="788"/>
      <c r="HGX9" s="788"/>
      <c r="HGY9" s="788"/>
      <c r="HGZ9" s="787"/>
      <c r="HHA9" s="788"/>
      <c r="HHB9" s="788"/>
      <c r="HHC9" s="788"/>
      <c r="HHD9" s="787"/>
      <c r="HHE9" s="788"/>
      <c r="HHF9" s="788"/>
      <c r="HHG9" s="788"/>
      <c r="HHH9" s="787"/>
      <c r="HHI9" s="788"/>
      <c r="HHJ9" s="788"/>
      <c r="HHK9" s="788"/>
      <c r="HHL9" s="787"/>
      <c r="HHM9" s="788"/>
      <c r="HHN9" s="788"/>
      <c r="HHO9" s="788"/>
      <c r="HHP9" s="787"/>
      <c r="HHQ9" s="788"/>
      <c r="HHR9" s="788"/>
      <c r="HHS9" s="788"/>
      <c r="HHT9" s="787"/>
      <c r="HHU9" s="788"/>
      <c r="HHV9" s="788"/>
      <c r="HHW9" s="788"/>
      <c r="HHX9" s="787"/>
      <c r="HHY9" s="788"/>
      <c r="HHZ9" s="788"/>
      <c r="HIA9" s="788"/>
      <c r="HIB9" s="787"/>
      <c r="HIC9" s="788"/>
      <c r="HID9" s="788"/>
      <c r="HIE9" s="788"/>
      <c r="HIF9" s="787"/>
      <c r="HIG9" s="788"/>
      <c r="HIH9" s="788"/>
      <c r="HII9" s="788"/>
      <c r="HIJ9" s="787"/>
      <c r="HIK9" s="788"/>
      <c r="HIL9" s="788"/>
      <c r="HIM9" s="788"/>
      <c r="HIN9" s="787"/>
      <c r="HIO9" s="788"/>
      <c r="HIP9" s="788"/>
      <c r="HIQ9" s="788"/>
      <c r="HIR9" s="787"/>
      <c r="HIS9" s="788"/>
      <c r="HIT9" s="788"/>
      <c r="HIU9" s="788"/>
      <c r="HIV9" s="787"/>
      <c r="HIW9" s="788"/>
      <c r="HIX9" s="788"/>
      <c r="HIY9" s="788"/>
      <c r="HIZ9" s="787"/>
      <c r="HJA9" s="788"/>
      <c r="HJB9" s="788"/>
      <c r="HJC9" s="788"/>
      <c r="HJD9" s="787"/>
      <c r="HJE9" s="788"/>
      <c r="HJF9" s="788"/>
      <c r="HJG9" s="788"/>
      <c r="HJH9" s="787"/>
      <c r="HJI9" s="788"/>
      <c r="HJJ9" s="788"/>
      <c r="HJK9" s="788"/>
      <c r="HJL9" s="787"/>
      <c r="HJM9" s="788"/>
      <c r="HJN9" s="788"/>
      <c r="HJO9" s="788"/>
      <c r="HJP9" s="787"/>
      <c r="HJQ9" s="788"/>
      <c r="HJR9" s="788"/>
      <c r="HJS9" s="788"/>
      <c r="HJT9" s="787"/>
      <c r="HJU9" s="788"/>
      <c r="HJV9" s="788"/>
      <c r="HJW9" s="788"/>
      <c r="HJX9" s="787"/>
      <c r="HJY9" s="788"/>
      <c r="HJZ9" s="788"/>
      <c r="HKA9" s="788"/>
      <c r="HKB9" s="787"/>
      <c r="HKC9" s="788"/>
      <c r="HKD9" s="788"/>
      <c r="HKE9" s="788"/>
      <c r="HKF9" s="787"/>
      <c r="HKG9" s="788"/>
      <c r="HKH9" s="788"/>
      <c r="HKI9" s="788"/>
      <c r="HKJ9" s="787"/>
      <c r="HKK9" s="788"/>
      <c r="HKL9" s="788"/>
      <c r="HKM9" s="788"/>
      <c r="HKN9" s="787"/>
      <c r="HKO9" s="788"/>
      <c r="HKP9" s="788"/>
      <c r="HKQ9" s="788"/>
      <c r="HKR9" s="787"/>
      <c r="HKS9" s="788"/>
      <c r="HKT9" s="788"/>
      <c r="HKU9" s="788"/>
      <c r="HKV9" s="787"/>
      <c r="HKW9" s="788"/>
      <c r="HKX9" s="788"/>
      <c r="HKY9" s="788"/>
      <c r="HKZ9" s="787"/>
      <c r="HLA9" s="788"/>
      <c r="HLB9" s="788"/>
      <c r="HLC9" s="788"/>
      <c r="HLD9" s="787"/>
      <c r="HLE9" s="788"/>
      <c r="HLF9" s="788"/>
      <c r="HLG9" s="788"/>
      <c r="HLH9" s="787"/>
      <c r="HLI9" s="788"/>
      <c r="HLJ9" s="788"/>
      <c r="HLK9" s="788"/>
      <c r="HLL9" s="787"/>
      <c r="HLM9" s="788"/>
      <c r="HLN9" s="788"/>
      <c r="HLO9" s="788"/>
      <c r="HLP9" s="787"/>
      <c r="HLQ9" s="788"/>
      <c r="HLR9" s="788"/>
      <c r="HLS9" s="788"/>
      <c r="HLT9" s="787"/>
      <c r="HLU9" s="788"/>
      <c r="HLV9" s="788"/>
      <c r="HLW9" s="788"/>
      <c r="HLX9" s="787"/>
      <c r="HLY9" s="788"/>
      <c r="HLZ9" s="788"/>
      <c r="HMA9" s="788"/>
      <c r="HMB9" s="787"/>
      <c r="HMC9" s="788"/>
      <c r="HMD9" s="788"/>
      <c r="HME9" s="788"/>
      <c r="HMF9" s="787"/>
      <c r="HMG9" s="788"/>
      <c r="HMH9" s="788"/>
      <c r="HMI9" s="788"/>
      <c r="HMJ9" s="787"/>
      <c r="HMK9" s="788"/>
      <c r="HML9" s="788"/>
      <c r="HMM9" s="788"/>
      <c r="HMN9" s="787"/>
      <c r="HMO9" s="788"/>
      <c r="HMP9" s="788"/>
      <c r="HMQ9" s="788"/>
      <c r="HMR9" s="787"/>
      <c r="HMS9" s="788"/>
      <c r="HMT9" s="788"/>
      <c r="HMU9" s="788"/>
      <c r="HMV9" s="787"/>
      <c r="HMW9" s="788"/>
      <c r="HMX9" s="788"/>
      <c r="HMY9" s="788"/>
      <c r="HMZ9" s="787"/>
      <c r="HNA9" s="788"/>
      <c r="HNB9" s="788"/>
      <c r="HNC9" s="788"/>
      <c r="HND9" s="787"/>
      <c r="HNE9" s="788"/>
      <c r="HNF9" s="788"/>
      <c r="HNG9" s="788"/>
      <c r="HNH9" s="787"/>
      <c r="HNI9" s="788"/>
      <c r="HNJ9" s="788"/>
      <c r="HNK9" s="788"/>
      <c r="HNL9" s="787"/>
      <c r="HNM9" s="788"/>
      <c r="HNN9" s="788"/>
      <c r="HNO9" s="788"/>
      <c r="HNP9" s="787"/>
      <c r="HNQ9" s="788"/>
      <c r="HNR9" s="788"/>
      <c r="HNS9" s="788"/>
      <c r="HNT9" s="787"/>
      <c r="HNU9" s="788"/>
      <c r="HNV9" s="788"/>
      <c r="HNW9" s="788"/>
      <c r="HNX9" s="787"/>
      <c r="HNY9" s="788"/>
      <c r="HNZ9" s="788"/>
      <c r="HOA9" s="788"/>
      <c r="HOB9" s="787"/>
      <c r="HOC9" s="788"/>
      <c r="HOD9" s="788"/>
      <c r="HOE9" s="788"/>
      <c r="HOF9" s="787"/>
      <c r="HOG9" s="788"/>
      <c r="HOH9" s="788"/>
      <c r="HOI9" s="788"/>
      <c r="HOJ9" s="787"/>
      <c r="HOK9" s="788"/>
      <c r="HOL9" s="788"/>
      <c r="HOM9" s="788"/>
      <c r="HON9" s="787"/>
      <c r="HOO9" s="788"/>
      <c r="HOP9" s="788"/>
      <c r="HOQ9" s="788"/>
      <c r="HOR9" s="787"/>
      <c r="HOS9" s="788"/>
      <c r="HOT9" s="788"/>
      <c r="HOU9" s="788"/>
      <c r="HOV9" s="787"/>
      <c r="HOW9" s="788"/>
      <c r="HOX9" s="788"/>
      <c r="HOY9" s="788"/>
      <c r="HOZ9" s="787"/>
      <c r="HPA9" s="788"/>
      <c r="HPB9" s="788"/>
      <c r="HPC9" s="788"/>
      <c r="HPD9" s="787"/>
      <c r="HPE9" s="788"/>
      <c r="HPF9" s="788"/>
      <c r="HPG9" s="788"/>
      <c r="HPH9" s="787"/>
      <c r="HPI9" s="788"/>
      <c r="HPJ9" s="788"/>
      <c r="HPK9" s="788"/>
      <c r="HPL9" s="787"/>
      <c r="HPM9" s="788"/>
      <c r="HPN9" s="788"/>
      <c r="HPO9" s="788"/>
      <c r="HPP9" s="787"/>
      <c r="HPQ9" s="788"/>
      <c r="HPR9" s="788"/>
      <c r="HPS9" s="788"/>
      <c r="HPT9" s="787"/>
      <c r="HPU9" s="788"/>
      <c r="HPV9" s="788"/>
      <c r="HPW9" s="788"/>
      <c r="HPX9" s="787"/>
      <c r="HPY9" s="788"/>
      <c r="HPZ9" s="788"/>
      <c r="HQA9" s="788"/>
      <c r="HQB9" s="787"/>
      <c r="HQC9" s="788"/>
      <c r="HQD9" s="788"/>
      <c r="HQE9" s="788"/>
      <c r="HQF9" s="787"/>
      <c r="HQG9" s="788"/>
      <c r="HQH9" s="788"/>
      <c r="HQI9" s="788"/>
      <c r="HQJ9" s="787"/>
      <c r="HQK9" s="788"/>
      <c r="HQL9" s="788"/>
      <c r="HQM9" s="788"/>
      <c r="HQN9" s="787"/>
      <c r="HQO9" s="788"/>
      <c r="HQP9" s="788"/>
      <c r="HQQ9" s="788"/>
      <c r="HQR9" s="787"/>
      <c r="HQS9" s="788"/>
      <c r="HQT9" s="788"/>
      <c r="HQU9" s="788"/>
      <c r="HQV9" s="787"/>
      <c r="HQW9" s="788"/>
      <c r="HQX9" s="788"/>
      <c r="HQY9" s="788"/>
      <c r="HQZ9" s="787"/>
      <c r="HRA9" s="788"/>
      <c r="HRB9" s="788"/>
      <c r="HRC9" s="788"/>
      <c r="HRD9" s="787"/>
      <c r="HRE9" s="788"/>
      <c r="HRF9" s="788"/>
      <c r="HRG9" s="788"/>
      <c r="HRH9" s="787"/>
      <c r="HRI9" s="788"/>
      <c r="HRJ9" s="788"/>
      <c r="HRK9" s="788"/>
      <c r="HRL9" s="787"/>
      <c r="HRM9" s="788"/>
      <c r="HRN9" s="788"/>
      <c r="HRO9" s="788"/>
      <c r="HRP9" s="787"/>
      <c r="HRQ9" s="788"/>
      <c r="HRR9" s="788"/>
      <c r="HRS9" s="788"/>
      <c r="HRT9" s="787"/>
      <c r="HRU9" s="788"/>
      <c r="HRV9" s="788"/>
      <c r="HRW9" s="788"/>
      <c r="HRX9" s="787"/>
      <c r="HRY9" s="788"/>
      <c r="HRZ9" s="788"/>
      <c r="HSA9" s="788"/>
      <c r="HSB9" s="787"/>
      <c r="HSC9" s="788"/>
      <c r="HSD9" s="788"/>
      <c r="HSE9" s="788"/>
      <c r="HSF9" s="787"/>
      <c r="HSG9" s="788"/>
      <c r="HSH9" s="788"/>
      <c r="HSI9" s="788"/>
      <c r="HSJ9" s="787"/>
      <c r="HSK9" s="788"/>
      <c r="HSL9" s="788"/>
      <c r="HSM9" s="788"/>
      <c r="HSN9" s="787"/>
      <c r="HSO9" s="788"/>
      <c r="HSP9" s="788"/>
      <c r="HSQ9" s="788"/>
      <c r="HSR9" s="787"/>
      <c r="HSS9" s="788"/>
      <c r="HST9" s="788"/>
      <c r="HSU9" s="788"/>
      <c r="HSV9" s="787"/>
      <c r="HSW9" s="788"/>
      <c r="HSX9" s="788"/>
      <c r="HSY9" s="788"/>
      <c r="HSZ9" s="787"/>
      <c r="HTA9" s="788"/>
      <c r="HTB9" s="788"/>
      <c r="HTC9" s="788"/>
      <c r="HTD9" s="787"/>
      <c r="HTE9" s="788"/>
      <c r="HTF9" s="788"/>
      <c r="HTG9" s="788"/>
      <c r="HTH9" s="787"/>
      <c r="HTI9" s="788"/>
      <c r="HTJ9" s="788"/>
      <c r="HTK9" s="788"/>
      <c r="HTL9" s="787"/>
      <c r="HTM9" s="788"/>
      <c r="HTN9" s="788"/>
      <c r="HTO9" s="788"/>
      <c r="HTP9" s="787"/>
      <c r="HTQ9" s="788"/>
      <c r="HTR9" s="788"/>
      <c r="HTS9" s="788"/>
      <c r="HTT9" s="787"/>
      <c r="HTU9" s="788"/>
      <c r="HTV9" s="788"/>
      <c r="HTW9" s="788"/>
      <c r="HTX9" s="787"/>
      <c r="HTY9" s="788"/>
      <c r="HTZ9" s="788"/>
      <c r="HUA9" s="788"/>
      <c r="HUB9" s="787"/>
      <c r="HUC9" s="788"/>
      <c r="HUD9" s="788"/>
      <c r="HUE9" s="788"/>
      <c r="HUF9" s="787"/>
      <c r="HUG9" s="788"/>
      <c r="HUH9" s="788"/>
      <c r="HUI9" s="788"/>
      <c r="HUJ9" s="787"/>
      <c r="HUK9" s="788"/>
      <c r="HUL9" s="788"/>
      <c r="HUM9" s="788"/>
      <c r="HUN9" s="787"/>
      <c r="HUO9" s="788"/>
      <c r="HUP9" s="788"/>
      <c r="HUQ9" s="788"/>
      <c r="HUR9" s="787"/>
      <c r="HUS9" s="788"/>
      <c r="HUT9" s="788"/>
      <c r="HUU9" s="788"/>
      <c r="HUV9" s="787"/>
      <c r="HUW9" s="788"/>
      <c r="HUX9" s="788"/>
      <c r="HUY9" s="788"/>
      <c r="HUZ9" s="787"/>
      <c r="HVA9" s="788"/>
      <c r="HVB9" s="788"/>
      <c r="HVC9" s="788"/>
      <c r="HVD9" s="787"/>
      <c r="HVE9" s="788"/>
      <c r="HVF9" s="788"/>
      <c r="HVG9" s="788"/>
      <c r="HVH9" s="787"/>
      <c r="HVI9" s="788"/>
      <c r="HVJ9" s="788"/>
      <c r="HVK9" s="788"/>
      <c r="HVL9" s="787"/>
      <c r="HVM9" s="788"/>
      <c r="HVN9" s="788"/>
      <c r="HVO9" s="788"/>
      <c r="HVP9" s="787"/>
      <c r="HVQ9" s="788"/>
      <c r="HVR9" s="788"/>
      <c r="HVS9" s="788"/>
      <c r="HVT9" s="787"/>
      <c r="HVU9" s="788"/>
      <c r="HVV9" s="788"/>
      <c r="HVW9" s="788"/>
      <c r="HVX9" s="787"/>
      <c r="HVY9" s="788"/>
      <c r="HVZ9" s="788"/>
      <c r="HWA9" s="788"/>
      <c r="HWB9" s="787"/>
      <c r="HWC9" s="788"/>
      <c r="HWD9" s="788"/>
      <c r="HWE9" s="788"/>
      <c r="HWF9" s="787"/>
      <c r="HWG9" s="788"/>
      <c r="HWH9" s="788"/>
      <c r="HWI9" s="788"/>
      <c r="HWJ9" s="787"/>
      <c r="HWK9" s="788"/>
      <c r="HWL9" s="788"/>
      <c r="HWM9" s="788"/>
      <c r="HWN9" s="787"/>
      <c r="HWO9" s="788"/>
      <c r="HWP9" s="788"/>
      <c r="HWQ9" s="788"/>
      <c r="HWR9" s="787"/>
      <c r="HWS9" s="788"/>
      <c r="HWT9" s="788"/>
      <c r="HWU9" s="788"/>
      <c r="HWV9" s="787"/>
      <c r="HWW9" s="788"/>
      <c r="HWX9" s="788"/>
      <c r="HWY9" s="788"/>
      <c r="HWZ9" s="787"/>
      <c r="HXA9" s="788"/>
      <c r="HXB9" s="788"/>
      <c r="HXC9" s="788"/>
      <c r="HXD9" s="787"/>
      <c r="HXE9" s="788"/>
      <c r="HXF9" s="788"/>
      <c r="HXG9" s="788"/>
      <c r="HXH9" s="787"/>
      <c r="HXI9" s="788"/>
      <c r="HXJ9" s="788"/>
      <c r="HXK9" s="788"/>
      <c r="HXL9" s="787"/>
      <c r="HXM9" s="788"/>
      <c r="HXN9" s="788"/>
      <c r="HXO9" s="788"/>
      <c r="HXP9" s="787"/>
      <c r="HXQ9" s="788"/>
      <c r="HXR9" s="788"/>
      <c r="HXS9" s="788"/>
      <c r="HXT9" s="787"/>
      <c r="HXU9" s="788"/>
      <c r="HXV9" s="788"/>
      <c r="HXW9" s="788"/>
      <c r="HXX9" s="787"/>
      <c r="HXY9" s="788"/>
      <c r="HXZ9" s="788"/>
      <c r="HYA9" s="788"/>
      <c r="HYB9" s="787"/>
      <c r="HYC9" s="788"/>
      <c r="HYD9" s="788"/>
      <c r="HYE9" s="788"/>
      <c r="HYF9" s="787"/>
      <c r="HYG9" s="788"/>
      <c r="HYH9" s="788"/>
      <c r="HYI9" s="788"/>
      <c r="HYJ9" s="787"/>
      <c r="HYK9" s="788"/>
      <c r="HYL9" s="788"/>
      <c r="HYM9" s="788"/>
      <c r="HYN9" s="787"/>
      <c r="HYO9" s="788"/>
      <c r="HYP9" s="788"/>
      <c r="HYQ9" s="788"/>
      <c r="HYR9" s="787"/>
      <c r="HYS9" s="788"/>
      <c r="HYT9" s="788"/>
      <c r="HYU9" s="788"/>
      <c r="HYV9" s="787"/>
      <c r="HYW9" s="788"/>
      <c r="HYX9" s="788"/>
      <c r="HYY9" s="788"/>
      <c r="HYZ9" s="787"/>
      <c r="HZA9" s="788"/>
      <c r="HZB9" s="788"/>
      <c r="HZC9" s="788"/>
      <c r="HZD9" s="787"/>
      <c r="HZE9" s="788"/>
      <c r="HZF9" s="788"/>
      <c r="HZG9" s="788"/>
      <c r="HZH9" s="787"/>
      <c r="HZI9" s="788"/>
      <c r="HZJ9" s="788"/>
      <c r="HZK9" s="788"/>
      <c r="HZL9" s="787"/>
      <c r="HZM9" s="788"/>
      <c r="HZN9" s="788"/>
      <c r="HZO9" s="788"/>
      <c r="HZP9" s="787"/>
      <c r="HZQ9" s="788"/>
      <c r="HZR9" s="788"/>
      <c r="HZS9" s="788"/>
      <c r="HZT9" s="787"/>
      <c r="HZU9" s="788"/>
      <c r="HZV9" s="788"/>
      <c r="HZW9" s="788"/>
      <c r="HZX9" s="787"/>
      <c r="HZY9" s="788"/>
      <c r="HZZ9" s="788"/>
      <c r="IAA9" s="788"/>
      <c r="IAB9" s="787"/>
      <c r="IAC9" s="788"/>
      <c r="IAD9" s="788"/>
      <c r="IAE9" s="788"/>
      <c r="IAF9" s="787"/>
      <c r="IAG9" s="788"/>
      <c r="IAH9" s="788"/>
      <c r="IAI9" s="788"/>
      <c r="IAJ9" s="787"/>
      <c r="IAK9" s="788"/>
      <c r="IAL9" s="788"/>
      <c r="IAM9" s="788"/>
      <c r="IAN9" s="787"/>
      <c r="IAO9" s="788"/>
      <c r="IAP9" s="788"/>
      <c r="IAQ9" s="788"/>
      <c r="IAR9" s="787"/>
      <c r="IAS9" s="788"/>
      <c r="IAT9" s="788"/>
      <c r="IAU9" s="788"/>
      <c r="IAV9" s="787"/>
      <c r="IAW9" s="788"/>
      <c r="IAX9" s="788"/>
      <c r="IAY9" s="788"/>
      <c r="IAZ9" s="787"/>
      <c r="IBA9" s="788"/>
      <c r="IBB9" s="788"/>
      <c r="IBC9" s="788"/>
      <c r="IBD9" s="787"/>
      <c r="IBE9" s="788"/>
      <c r="IBF9" s="788"/>
      <c r="IBG9" s="788"/>
      <c r="IBH9" s="787"/>
      <c r="IBI9" s="788"/>
      <c r="IBJ9" s="788"/>
      <c r="IBK9" s="788"/>
      <c r="IBL9" s="787"/>
      <c r="IBM9" s="788"/>
      <c r="IBN9" s="788"/>
      <c r="IBO9" s="788"/>
      <c r="IBP9" s="787"/>
      <c r="IBQ9" s="788"/>
      <c r="IBR9" s="788"/>
      <c r="IBS9" s="788"/>
      <c r="IBT9" s="787"/>
      <c r="IBU9" s="788"/>
      <c r="IBV9" s="788"/>
      <c r="IBW9" s="788"/>
      <c r="IBX9" s="787"/>
      <c r="IBY9" s="788"/>
      <c r="IBZ9" s="788"/>
      <c r="ICA9" s="788"/>
      <c r="ICB9" s="787"/>
      <c r="ICC9" s="788"/>
      <c r="ICD9" s="788"/>
      <c r="ICE9" s="788"/>
      <c r="ICF9" s="787"/>
      <c r="ICG9" s="788"/>
      <c r="ICH9" s="788"/>
      <c r="ICI9" s="788"/>
      <c r="ICJ9" s="787"/>
      <c r="ICK9" s="788"/>
      <c r="ICL9" s="788"/>
      <c r="ICM9" s="788"/>
      <c r="ICN9" s="787"/>
      <c r="ICO9" s="788"/>
      <c r="ICP9" s="788"/>
      <c r="ICQ9" s="788"/>
      <c r="ICR9" s="787"/>
      <c r="ICS9" s="788"/>
      <c r="ICT9" s="788"/>
      <c r="ICU9" s="788"/>
      <c r="ICV9" s="787"/>
      <c r="ICW9" s="788"/>
      <c r="ICX9" s="788"/>
      <c r="ICY9" s="788"/>
      <c r="ICZ9" s="787"/>
      <c r="IDA9" s="788"/>
      <c r="IDB9" s="788"/>
      <c r="IDC9" s="788"/>
      <c r="IDD9" s="787"/>
      <c r="IDE9" s="788"/>
      <c r="IDF9" s="788"/>
      <c r="IDG9" s="788"/>
      <c r="IDH9" s="787"/>
      <c r="IDI9" s="788"/>
      <c r="IDJ9" s="788"/>
      <c r="IDK9" s="788"/>
      <c r="IDL9" s="787"/>
      <c r="IDM9" s="788"/>
      <c r="IDN9" s="788"/>
      <c r="IDO9" s="788"/>
      <c r="IDP9" s="787"/>
      <c r="IDQ9" s="788"/>
      <c r="IDR9" s="788"/>
      <c r="IDS9" s="788"/>
      <c r="IDT9" s="787"/>
      <c r="IDU9" s="788"/>
      <c r="IDV9" s="788"/>
      <c r="IDW9" s="788"/>
      <c r="IDX9" s="787"/>
      <c r="IDY9" s="788"/>
      <c r="IDZ9" s="788"/>
      <c r="IEA9" s="788"/>
      <c r="IEB9" s="787"/>
      <c r="IEC9" s="788"/>
      <c r="IED9" s="788"/>
      <c r="IEE9" s="788"/>
      <c r="IEF9" s="787"/>
      <c r="IEG9" s="788"/>
      <c r="IEH9" s="788"/>
      <c r="IEI9" s="788"/>
      <c r="IEJ9" s="787"/>
      <c r="IEK9" s="788"/>
      <c r="IEL9" s="788"/>
      <c r="IEM9" s="788"/>
      <c r="IEN9" s="787"/>
      <c r="IEO9" s="788"/>
      <c r="IEP9" s="788"/>
      <c r="IEQ9" s="788"/>
      <c r="IER9" s="787"/>
      <c r="IES9" s="788"/>
      <c r="IET9" s="788"/>
      <c r="IEU9" s="788"/>
      <c r="IEV9" s="787"/>
      <c r="IEW9" s="788"/>
      <c r="IEX9" s="788"/>
      <c r="IEY9" s="788"/>
      <c r="IEZ9" s="787"/>
      <c r="IFA9" s="788"/>
      <c r="IFB9" s="788"/>
      <c r="IFC9" s="788"/>
      <c r="IFD9" s="787"/>
      <c r="IFE9" s="788"/>
      <c r="IFF9" s="788"/>
      <c r="IFG9" s="788"/>
      <c r="IFH9" s="787"/>
      <c r="IFI9" s="788"/>
      <c r="IFJ9" s="788"/>
      <c r="IFK9" s="788"/>
      <c r="IFL9" s="787"/>
      <c r="IFM9" s="788"/>
      <c r="IFN9" s="788"/>
      <c r="IFO9" s="788"/>
      <c r="IFP9" s="787"/>
      <c r="IFQ9" s="788"/>
      <c r="IFR9" s="788"/>
      <c r="IFS9" s="788"/>
      <c r="IFT9" s="787"/>
      <c r="IFU9" s="788"/>
      <c r="IFV9" s="788"/>
      <c r="IFW9" s="788"/>
      <c r="IFX9" s="787"/>
      <c r="IFY9" s="788"/>
      <c r="IFZ9" s="788"/>
      <c r="IGA9" s="788"/>
      <c r="IGB9" s="787"/>
      <c r="IGC9" s="788"/>
      <c r="IGD9" s="788"/>
      <c r="IGE9" s="788"/>
      <c r="IGF9" s="787"/>
      <c r="IGG9" s="788"/>
      <c r="IGH9" s="788"/>
      <c r="IGI9" s="788"/>
      <c r="IGJ9" s="787"/>
      <c r="IGK9" s="788"/>
      <c r="IGL9" s="788"/>
      <c r="IGM9" s="788"/>
      <c r="IGN9" s="787"/>
      <c r="IGO9" s="788"/>
      <c r="IGP9" s="788"/>
      <c r="IGQ9" s="788"/>
      <c r="IGR9" s="787"/>
      <c r="IGS9" s="788"/>
      <c r="IGT9" s="788"/>
      <c r="IGU9" s="788"/>
      <c r="IGV9" s="787"/>
      <c r="IGW9" s="788"/>
      <c r="IGX9" s="788"/>
      <c r="IGY9" s="788"/>
      <c r="IGZ9" s="787"/>
      <c r="IHA9" s="788"/>
      <c r="IHB9" s="788"/>
      <c r="IHC9" s="788"/>
      <c r="IHD9" s="787"/>
      <c r="IHE9" s="788"/>
      <c r="IHF9" s="788"/>
      <c r="IHG9" s="788"/>
      <c r="IHH9" s="787"/>
      <c r="IHI9" s="788"/>
      <c r="IHJ9" s="788"/>
      <c r="IHK9" s="788"/>
      <c r="IHL9" s="787"/>
      <c r="IHM9" s="788"/>
      <c r="IHN9" s="788"/>
      <c r="IHO9" s="788"/>
      <c r="IHP9" s="787"/>
      <c r="IHQ9" s="788"/>
      <c r="IHR9" s="788"/>
      <c r="IHS9" s="788"/>
      <c r="IHT9" s="787"/>
      <c r="IHU9" s="788"/>
      <c r="IHV9" s="788"/>
      <c r="IHW9" s="788"/>
      <c r="IHX9" s="787"/>
      <c r="IHY9" s="788"/>
      <c r="IHZ9" s="788"/>
      <c r="IIA9" s="788"/>
      <c r="IIB9" s="787"/>
      <c r="IIC9" s="788"/>
      <c r="IID9" s="788"/>
      <c r="IIE9" s="788"/>
      <c r="IIF9" s="787"/>
      <c r="IIG9" s="788"/>
      <c r="IIH9" s="788"/>
      <c r="III9" s="788"/>
      <c r="IIJ9" s="787"/>
      <c r="IIK9" s="788"/>
      <c r="IIL9" s="788"/>
      <c r="IIM9" s="788"/>
      <c r="IIN9" s="787"/>
      <c r="IIO9" s="788"/>
      <c r="IIP9" s="788"/>
      <c r="IIQ9" s="788"/>
      <c r="IIR9" s="787"/>
      <c r="IIS9" s="788"/>
      <c r="IIT9" s="788"/>
      <c r="IIU9" s="788"/>
      <c r="IIV9" s="787"/>
      <c r="IIW9" s="788"/>
      <c r="IIX9" s="788"/>
      <c r="IIY9" s="788"/>
      <c r="IIZ9" s="787"/>
      <c r="IJA9" s="788"/>
      <c r="IJB9" s="788"/>
      <c r="IJC9" s="788"/>
      <c r="IJD9" s="787"/>
      <c r="IJE9" s="788"/>
      <c r="IJF9" s="788"/>
      <c r="IJG9" s="788"/>
      <c r="IJH9" s="787"/>
      <c r="IJI9" s="788"/>
      <c r="IJJ9" s="788"/>
      <c r="IJK9" s="788"/>
      <c r="IJL9" s="787"/>
      <c r="IJM9" s="788"/>
      <c r="IJN9" s="788"/>
      <c r="IJO9" s="788"/>
      <c r="IJP9" s="787"/>
      <c r="IJQ9" s="788"/>
      <c r="IJR9" s="788"/>
      <c r="IJS9" s="788"/>
      <c r="IJT9" s="787"/>
      <c r="IJU9" s="788"/>
      <c r="IJV9" s="788"/>
      <c r="IJW9" s="788"/>
      <c r="IJX9" s="787"/>
      <c r="IJY9" s="788"/>
      <c r="IJZ9" s="788"/>
      <c r="IKA9" s="788"/>
      <c r="IKB9" s="787"/>
      <c r="IKC9" s="788"/>
      <c r="IKD9" s="788"/>
      <c r="IKE9" s="788"/>
      <c r="IKF9" s="787"/>
      <c r="IKG9" s="788"/>
      <c r="IKH9" s="788"/>
      <c r="IKI9" s="788"/>
      <c r="IKJ9" s="787"/>
      <c r="IKK9" s="788"/>
      <c r="IKL9" s="788"/>
      <c r="IKM9" s="788"/>
      <c r="IKN9" s="787"/>
      <c r="IKO9" s="788"/>
      <c r="IKP9" s="788"/>
      <c r="IKQ9" s="788"/>
      <c r="IKR9" s="787"/>
      <c r="IKS9" s="788"/>
      <c r="IKT9" s="788"/>
      <c r="IKU9" s="788"/>
      <c r="IKV9" s="787"/>
      <c r="IKW9" s="788"/>
      <c r="IKX9" s="788"/>
      <c r="IKY9" s="788"/>
      <c r="IKZ9" s="787"/>
      <c r="ILA9" s="788"/>
      <c r="ILB9" s="788"/>
      <c r="ILC9" s="788"/>
      <c r="ILD9" s="787"/>
      <c r="ILE9" s="788"/>
      <c r="ILF9" s="788"/>
      <c r="ILG9" s="788"/>
      <c r="ILH9" s="787"/>
      <c r="ILI9" s="788"/>
      <c r="ILJ9" s="788"/>
      <c r="ILK9" s="788"/>
      <c r="ILL9" s="787"/>
      <c r="ILM9" s="788"/>
      <c r="ILN9" s="788"/>
      <c r="ILO9" s="788"/>
      <c r="ILP9" s="787"/>
      <c r="ILQ9" s="788"/>
      <c r="ILR9" s="788"/>
      <c r="ILS9" s="788"/>
      <c r="ILT9" s="787"/>
      <c r="ILU9" s="788"/>
      <c r="ILV9" s="788"/>
      <c r="ILW9" s="788"/>
      <c r="ILX9" s="787"/>
      <c r="ILY9" s="788"/>
      <c r="ILZ9" s="788"/>
      <c r="IMA9" s="788"/>
      <c r="IMB9" s="787"/>
      <c r="IMC9" s="788"/>
      <c r="IMD9" s="788"/>
      <c r="IME9" s="788"/>
      <c r="IMF9" s="787"/>
      <c r="IMG9" s="788"/>
      <c r="IMH9" s="788"/>
      <c r="IMI9" s="788"/>
      <c r="IMJ9" s="787"/>
      <c r="IMK9" s="788"/>
      <c r="IML9" s="788"/>
      <c r="IMM9" s="788"/>
      <c r="IMN9" s="787"/>
      <c r="IMO9" s="788"/>
      <c r="IMP9" s="788"/>
      <c r="IMQ9" s="788"/>
      <c r="IMR9" s="787"/>
      <c r="IMS9" s="788"/>
      <c r="IMT9" s="788"/>
      <c r="IMU9" s="788"/>
      <c r="IMV9" s="787"/>
      <c r="IMW9" s="788"/>
      <c r="IMX9" s="788"/>
      <c r="IMY9" s="788"/>
      <c r="IMZ9" s="787"/>
      <c r="INA9" s="788"/>
      <c r="INB9" s="788"/>
      <c r="INC9" s="788"/>
      <c r="IND9" s="787"/>
      <c r="INE9" s="788"/>
      <c r="INF9" s="788"/>
      <c r="ING9" s="788"/>
      <c r="INH9" s="787"/>
      <c r="INI9" s="788"/>
      <c r="INJ9" s="788"/>
      <c r="INK9" s="788"/>
      <c r="INL9" s="787"/>
      <c r="INM9" s="788"/>
      <c r="INN9" s="788"/>
      <c r="INO9" s="788"/>
      <c r="INP9" s="787"/>
      <c r="INQ9" s="788"/>
      <c r="INR9" s="788"/>
      <c r="INS9" s="788"/>
      <c r="INT9" s="787"/>
      <c r="INU9" s="788"/>
      <c r="INV9" s="788"/>
      <c r="INW9" s="788"/>
      <c r="INX9" s="787"/>
      <c r="INY9" s="788"/>
      <c r="INZ9" s="788"/>
      <c r="IOA9" s="788"/>
      <c r="IOB9" s="787"/>
      <c r="IOC9" s="788"/>
      <c r="IOD9" s="788"/>
      <c r="IOE9" s="788"/>
      <c r="IOF9" s="787"/>
      <c r="IOG9" s="788"/>
      <c r="IOH9" s="788"/>
      <c r="IOI9" s="788"/>
      <c r="IOJ9" s="787"/>
      <c r="IOK9" s="788"/>
      <c r="IOL9" s="788"/>
      <c r="IOM9" s="788"/>
      <c r="ION9" s="787"/>
      <c r="IOO9" s="788"/>
      <c r="IOP9" s="788"/>
      <c r="IOQ9" s="788"/>
      <c r="IOR9" s="787"/>
      <c r="IOS9" s="788"/>
      <c r="IOT9" s="788"/>
      <c r="IOU9" s="788"/>
      <c r="IOV9" s="787"/>
      <c r="IOW9" s="788"/>
      <c r="IOX9" s="788"/>
      <c r="IOY9" s="788"/>
      <c r="IOZ9" s="787"/>
      <c r="IPA9" s="788"/>
      <c r="IPB9" s="788"/>
      <c r="IPC9" s="788"/>
      <c r="IPD9" s="787"/>
      <c r="IPE9" s="788"/>
      <c r="IPF9" s="788"/>
      <c r="IPG9" s="788"/>
      <c r="IPH9" s="787"/>
      <c r="IPI9" s="788"/>
      <c r="IPJ9" s="788"/>
      <c r="IPK9" s="788"/>
      <c r="IPL9" s="787"/>
      <c r="IPM9" s="788"/>
      <c r="IPN9" s="788"/>
      <c r="IPO9" s="788"/>
      <c r="IPP9" s="787"/>
      <c r="IPQ9" s="788"/>
      <c r="IPR9" s="788"/>
      <c r="IPS9" s="788"/>
      <c r="IPT9" s="787"/>
      <c r="IPU9" s="788"/>
      <c r="IPV9" s="788"/>
      <c r="IPW9" s="788"/>
      <c r="IPX9" s="787"/>
      <c r="IPY9" s="788"/>
      <c r="IPZ9" s="788"/>
      <c r="IQA9" s="788"/>
      <c r="IQB9" s="787"/>
      <c r="IQC9" s="788"/>
      <c r="IQD9" s="788"/>
      <c r="IQE9" s="788"/>
      <c r="IQF9" s="787"/>
      <c r="IQG9" s="788"/>
      <c r="IQH9" s="788"/>
      <c r="IQI9" s="788"/>
      <c r="IQJ9" s="787"/>
      <c r="IQK9" s="788"/>
      <c r="IQL9" s="788"/>
      <c r="IQM9" s="788"/>
      <c r="IQN9" s="787"/>
      <c r="IQO9" s="788"/>
      <c r="IQP9" s="788"/>
      <c r="IQQ9" s="788"/>
      <c r="IQR9" s="787"/>
      <c r="IQS9" s="788"/>
      <c r="IQT9" s="788"/>
      <c r="IQU9" s="788"/>
      <c r="IQV9" s="787"/>
      <c r="IQW9" s="788"/>
      <c r="IQX9" s="788"/>
      <c r="IQY9" s="788"/>
      <c r="IQZ9" s="787"/>
      <c r="IRA9" s="788"/>
      <c r="IRB9" s="788"/>
      <c r="IRC9" s="788"/>
      <c r="IRD9" s="787"/>
      <c r="IRE9" s="788"/>
      <c r="IRF9" s="788"/>
      <c r="IRG9" s="788"/>
      <c r="IRH9" s="787"/>
      <c r="IRI9" s="788"/>
      <c r="IRJ9" s="788"/>
      <c r="IRK9" s="788"/>
      <c r="IRL9" s="787"/>
      <c r="IRM9" s="788"/>
      <c r="IRN9" s="788"/>
      <c r="IRO9" s="788"/>
      <c r="IRP9" s="787"/>
      <c r="IRQ9" s="788"/>
      <c r="IRR9" s="788"/>
      <c r="IRS9" s="788"/>
      <c r="IRT9" s="787"/>
      <c r="IRU9" s="788"/>
      <c r="IRV9" s="788"/>
      <c r="IRW9" s="788"/>
      <c r="IRX9" s="787"/>
      <c r="IRY9" s="788"/>
      <c r="IRZ9" s="788"/>
      <c r="ISA9" s="788"/>
      <c r="ISB9" s="787"/>
      <c r="ISC9" s="788"/>
      <c r="ISD9" s="788"/>
      <c r="ISE9" s="788"/>
      <c r="ISF9" s="787"/>
      <c r="ISG9" s="788"/>
      <c r="ISH9" s="788"/>
      <c r="ISI9" s="788"/>
      <c r="ISJ9" s="787"/>
      <c r="ISK9" s="788"/>
      <c r="ISL9" s="788"/>
      <c r="ISM9" s="788"/>
      <c r="ISN9" s="787"/>
      <c r="ISO9" s="788"/>
      <c r="ISP9" s="788"/>
      <c r="ISQ9" s="788"/>
      <c r="ISR9" s="787"/>
      <c r="ISS9" s="788"/>
      <c r="IST9" s="788"/>
      <c r="ISU9" s="788"/>
      <c r="ISV9" s="787"/>
      <c r="ISW9" s="788"/>
      <c r="ISX9" s="788"/>
      <c r="ISY9" s="788"/>
      <c r="ISZ9" s="787"/>
      <c r="ITA9" s="788"/>
      <c r="ITB9" s="788"/>
      <c r="ITC9" s="788"/>
      <c r="ITD9" s="787"/>
      <c r="ITE9" s="788"/>
      <c r="ITF9" s="788"/>
      <c r="ITG9" s="788"/>
      <c r="ITH9" s="787"/>
      <c r="ITI9" s="788"/>
      <c r="ITJ9" s="788"/>
      <c r="ITK9" s="788"/>
      <c r="ITL9" s="787"/>
      <c r="ITM9" s="788"/>
      <c r="ITN9" s="788"/>
      <c r="ITO9" s="788"/>
      <c r="ITP9" s="787"/>
      <c r="ITQ9" s="788"/>
      <c r="ITR9" s="788"/>
      <c r="ITS9" s="788"/>
      <c r="ITT9" s="787"/>
      <c r="ITU9" s="788"/>
      <c r="ITV9" s="788"/>
      <c r="ITW9" s="788"/>
      <c r="ITX9" s="787"/>
      <c r="ITY9" s="788"/>
      <c r="ITZ9" s="788"/>
      <c r="IUA9" s="788"/>
      <c r="IUB9" s="787"/>
      <c r="IUC9" s="788"/>
      <c r="IUD9" s="788"/>
      <c r="IUE9" s="788"/>
      <c r="IUF9" s="787"/>
      <c r="IUG9" s="788"/>
      <c r="IUH9" s="788"/>
      <c r="IUI9" s="788"/>
      <c r="IUJ9" s="787"/>
      <c r="IUK9" s="788"/>
      <c r="IUL9" s="788"/>
      <c r="IUM9" s="788"/>
      <c r="IUN9" s="787"/>
      <c r="IUO9" s="788"/>
      <c r="IUP9" s="788"/>
      <c r="IUQ9" s="788"/>
      <c r="IUR9" s="787"/>
      <c r="IUS9" s="788"/>
      <c r="IUT9" s="788"/>
      <c r="IUU9" s="788"/>
      <c r="IUV9" s="787"/>
      <c r="IUW9" s="788"/>
      <c r="IUX9" s="788"/>
      <c r="IUY9" s="788"/>
      <c r="IUZ9" s="787"/>
      <c r="IVA9" s="788"/>
      <c r="IVB9" s="788"/>
      <c r="IVC9" s="788"/>
      <c r="IVD9" s="787"/>
      <c r="IVE9" s="788"/>
      <c r="IVF9" s="788"/>
      <c r="IVG9" s="788"/>
      <c r="IVH9" s="787"/>
      <c r="IVI9" s="788"/>
      <c r="IVJ9" s="788"/>
      <c r="IVK9" s="788"/>
      <c r="IVL9" s="787"/>
      <c r="IVM9" s="788"/>
      <c r="IVN9" s="788"/>
      <c r="IVO9" s="788"/>
      <c r="IVP9" s="787"/>
      <c r="IVQ9" s="788"/>
      <c r="IVR9" s="788"/>
      <c r="IVS9" s="788"/>
      <c r="IVT9" s="787"/>
      <c r="IVU9" s="788"/>
      <c r="IVV9" s="788"/>
      <c r="IVW9" s="788"/>
      <c r="IVX9" s="787"/>
      <c r="IVY9" s="788"/>
      <c r="IVZ9" s="788"/>
      <c r="IWA9" s="788"/>
      <c r="IWB9" s="787"/>
      <c r="IWC9" s="788"/>
      <c r="IWD9" s="788"/>
      <c r="IWE9" s="788"/>
      <c r="IWF9" s="787"/>
      <c r="IWG9" s="788"/>
      <c r="IWH9" s="788"/>
      <c r="IWI9" s="788"/>
      <c r="IWJ9" s="787"/>
      <c r="IWK9" s="788"/>
      <c r="IWL9" s="788"/>
      <c r="IWM9" s="788"/>
      <c r="IWN9" s="787"/>
      <c r="IWO9" s="788"/>
      <c r="IWP9" s="788"/>
      <c r="IWQ9" s="788"/>
      <c r="IWR9" s="787"/>
      <c r="IWS9" s="788"/>
      <c r="IWT9" s="788"/>
      <c r="IWU9" s="788"/>
      <c r="IWV9" s="787"/>
      <c r="IWW9" s="788"/>
      <c r="IWX9" s="788"/>
      <c r="IWY9" s="788"/>
      <c r="IWZ9" s="787"/>
      <c r="IXA9" s="788"/>
      <c r="IXB9" s="788"/>
      <c r="IXC9" s="788"/>
      <c r="IXD9" s="787"/>
      <c r="IXE9" s="788"/>
      <c r="IXF9" s="788"/>
      <c r="IXG9" s="788"/>
      <c r="IXH9" s="787"/>
      <c r="IXI9" s="788"/>
      <c r="IXJ9" s="788"/>
      <c r="IXK9" s="788"/>
      <c r="IXL9" s="787"/>
      <c r="IXM9" s="788"/>
      <c r="IXN9" s="788"/>
      <c r="IXO9" s="788"/>
      <c r="IXP9" s="787"/>
      <c r="IXQ9" s="788"/>
      <c r="IXR9" s="788"/>
      <c r="IXS9" s="788"/>
      <c r="IXT9" s="787"/>
      <c r="IXU9" s="788"/>
      <c r="IXV9" s="788"/>
      <c r="IXW9" s="788"/>
      <c r="IXX9" s="787"/>
      <c r="IXY9" s="788"/>
      <c r="IXZ9" s="788"/>
      <c r="IYA9" s="788"/>
      <c r="IYB9" s="787"/>
      <c r="IYC9" s="788"/>
      <c r="IYD9" s="788"/>
      <c r="IYE9" s="788"/>
      <c r="IYF9" s="787"/>
      <c r="IYG9" s="788"/>
      <c r="IYH9" s="788"/>
      <c r="IYI9" s="788"/>
      <c r="IYJ9" s="787"/>
      <c r="IYK9" s="788"/>
      <c r="IYL9" s="788"/>
      <c r="IYM9" s="788"/>
      <c r="IYN9" s="787"/>
      <c r="IYO9" s="788"/>
      <c r="IYP9" s="788"/>
      <c r="IYQ9" s="788"/>
      <c r="IYR9" s="787"/>
      <c r="IYS9" s="788"/>
      <c r="IYT9" s="788"/>
      <c r="IYU9" s="788"/>
      <c r="IYV9" s="787"/>
      <c r="IYW9" s="788"/>
      <c r="IYX9" s="788"/>
      <c r="IYY9" s="788"/>
      <c r="IYZ9" s="787"/>
      <c r="IZA9" s="788"/>
      <c r="IZB9" s="788"/>
      <c r="IZC9" s="788"/>
      <c r="IZD9" s="787"/>
      <c r="IZE9" s="788"/>
      <c r="IZF9" s="788"/>
      <c r="IZG9" s="788"/>
      <c r="IZH9" s="787"/>
      <c r="IZI9" s="788"/>
      <c r="IZJ9" s="788"/>
      <c r="IZK9" s="788"/>
      <c r="IZL9" s="787"/>
      <c r="IZM9" s="788"/>
      <c r="IZN9" s="788"/>
      <c r="IZO9" s="788"/>
      <c r="IZP9" s="787"/>
      <c r="IZQ9" s="788"/>
      <c r="IZR9" s="788"/>
      <c r="IZS9" s="788"/>
      <c r="IZT9" s="787"/>
      <c r="IZU9" s="788"/>
      <c r="IZV9" s="788"/>
      <c r="IZW9" s="788"/>
      <c r="IZX9" s="787"/>
      <c r="IZY9" s="788"/>
      <c r="IZZ9" s="788"/>
      <c r="JAA9" s="788"/>
      <c r="JAB9" s="787"/>
      <c r="JAC9" s="788"/>
      <c r="JAD9" s="788"/>
      <c r="JAE9" s="788"/>
      <c r="JAF9" s="787"/>
      <c r="JAG9" s="788"/>
      <c r="JAH9" s="788"/>
      <c r="JAI9" s="788"/>
      <c r="JAJ9" s="787"/>
      <c r="JAK9" s="788"/>
      <c r="JAL9" s="788"/>
      <c r="JAM9" s="788"/>
      <c r="JAN9" s="787"/>
      <c r="JAO9" s="788"/>
      <c r="JAP9" s="788"/>
      <c r="JAQ9" s="788"/>
      <c r="JAR9" s="787"/>
      <c r="JAS9" s="788"/>
      <c r="JAT9" s="788"/>
      <c r="JAU9" s="788"/>
      <c r="JAV9" s="787"/>
      <c r="JAW9" s="788"/>
      <c r="JAX9" s="788"/>
      <c r="JAY9" s="788"/>
      <c r="JAZ9" s="787"/>
      <c r="JBA9" s="788"/>
      <c r="JBB9" s="788"/>
      <c r="JBC9" s="788"/>
      <c r="JBD9" s="787"/>
      <c r="JBE9" s="788"/>
      <c r="JBF9" s="788"/>
      <c r="JBG9" s="788"/>
      <c r="JBH9" s="787"/>
      <c r="JBI9" s="788"/>
      <c r="JBJ9" s="788"/>
      <c r="JBK9" s="788"/>
      <c r="JBL9" s="787"/>
      <c r="JBM9" s="788"/>
      <c r="JBN9" s="788"/>
      <c r="JBO9" s="788"/>
      <c r="JBP9" s="787"/>
      <c r="JBQ9" s="788"/>
      <c r="JBR9" s="788"/>
      <c r="JBS9" s="788"/>
      <c r="JBT9" s="787"/>
      <c r="JBU9" s="788"/>
      <c r="JBV9" s="788"/>
      <c r="JBW9" s="788"/>
      <c r="JBX9" s="787"/>
      <c r="JBY9" s="788"/>
      <c r="JBZ9" s="788"/>
      <c r="JCA9" s="788"/>
      <c r="JCB9" s="787"/>
      <c r="JCC9" s="788"/>
      <c r="JCD9" s="788"/>
      <c r="JCE9" s="788"/>
      <c r="JCF9" s="787"/>
      <c r="JCG9" s="788"/>
      <c r="JCH9" s="788"/>
      <c r="JCI9" s="788"/>
      <c r="JCJ9" s="787"/>
      <c r="JCK9" s="788"/>
      <c r="JCL9" s="788"/>
      <c r="JCM9" s="788"/>
      <c r="JCN9" s="787"/>
      <c r="JCO9" s="788"/>
      <c r="JCP9" s="788"/>
      <c r="JCQ9" s="788"/>
      <c r="JCR9" s="787"/>
      <c r="JCS9" s="788"/>
      <c r="JCT9" s="788"/>
      <c r="JCU9" s="788"/>
      <c r="JCV9" s="787"/>
      <c r="JCW9" s="788"/>
      <c r="JCX9" s="788"/>
      <c r="JCY9" s="788"/>
      <c r="JCZ9" s="787"/>
      <c r="JDA9" s="788"/>
      <c r="JDB9" s="788"/>
      <c r="JDC9" s="788"/>
      <c r="JDD9" s="787"/>
      <c r="JDE9" s="788"/>
      <c r="JDF9" s="788"/>
      <c r="JDG9" s="788"/>
      <c r="JDH9" s="787"/>
      <c r="JDI9" s="788"/>
      <c r="JDJ9" s="788"/>
      <c r="JDK9" s="788"/>
      <c r="JDL9" s="787"/>
      <c r="JDM9" s="788"/>
      <c r="JDN9" s="788"/>
      <c r="JDO9" s="788"/>
      <c r="JDP9" s="787"/>
      <c r="JDQ9" s="788"/>
      <c r="JDR9" s="788"/>
      <c r="JDS9" s="788"/>
      <c r="JDT9" s="787"/>
      <c r="JDU9" s="788"/>
      <c r="JDV9" s="788"/>
      <c r="JDW9" s="788"/>
      <c r="JDX9" s="787"/>
      <c r="JDY9" s="788"/>
      <c r="JDZ9" s="788"/>
      <c r="JEA9" s="788"/>
      <c r="JEB9" s="787"/>
      <c r="JEC9" s="788"/>
      <c r="JED9" s="788"/>
      <c r="JEE9" s="788"/>
      <c r="JEF9" s="787"/>
      <c r="JEG9" s="788"/>
      <c r="JEH9" s="788"/>
      <c r="JEI9" s="788"/>
      <c r="JEJ9" s="787"/>
      <c r="JEK9" s="788"/>
      <c r="JEL9" s="788"/>
      <c r="JEM9" s="788"/>
      <c r="JEN9" s="787"/>
      <c r="JEO9" s="788"/>
      <c r="JEP9" s="788"/>
      <c r="JEQ9" s="788"/>
      <c r="JER9" s="787"/>
      <c r="JES9" s="788"/>
      <c r="JET9" s="788"/>
      <c r="JEU9" s="788"/>
      <c r="JEV9" s="787"/>
      <c r="JEW9" s="788"/>
      <c r="JEX9" s="788"/>
      <c r="JEY9" s="788"/>
      <c r="JEZ9" s="787"/>
      <c r="JFA9" s="788"/>
      <c r="JFB9" s="788"/>
      <c r="JFC9" s="788"/>
      <c r="JFD9" s="787"/>
      <c r="JFE9" s="788"/>
      <c r="JFF9" s="788"/>
      <c r="JFG9" s="788"/>
      <c r="JFH9" s="787"/>
      <c r="JFI9" s="788"/>
      <c r="JFJ9" s="788"/>
      <c r="JFK9" s="788"/>
      <c r="JFL9" s="787"/>
      <c r="JFM9" s="788"/>
      <c r="JFN9" s="788"/>
      <c r="JFO9" s="788"/>
      <c r="JFP9" s="787"/>
      <c r="JFQ9" s="788"/>
      <c r="JFR9" s="788"/>
      <c r="JFS9" s="788"/>
      <c r="JFT9" s="787"/>
      <c r="JFU9" s="788"/>
      <c r="JFV9" s="788"/>
      <c r="JFW9" s="788"/>
      <c r="JFX9" s="787"/>
      <c r="JFY9" s="788"/>
      <c r="JFZ9" s="788"/>
      <c r="JGA9" s="788"/>
      <c r="JGB9" s="787"/>
      <c r="JGC9" s="788"/>
      <c r="JGD9" s="788"/>
      <c r="JGE9" s="788"/>
      <c r="JGF9" s="787"/>
      <c r="JGG9" s="788"/>
      <c r="JGH9" s="788"/>
      <c r="JGI9" s="788"/>
      <c r="JGJ9" s="787"/>
      <c r="JGK9" s="788"/>
      <c r="JGL9" s="788"/>
      <c r="JGM9" s="788"/>
      <c r="JGN9" s="787"/>
      <c r="JGO9" s="788"/>
      <c r="JGP9" s="788"/>
      <c r="JGQ9" s="788"/>
      <c r="JGR9" s="787"/>
      <c r="JGS9" s="788"/>
      <c r="JGT9" s="788"/>
      <c r="JGU9" s="788"/>
      <c r="JGV9" s="787"/>
      <c r="JGW9" s="788"/>
      <c r="JGX9" s="788"/>
      <c r="JGY9" s="788"/>
      <c r="JGZ9" s="787"/>
      <c r="JHA9" s="788"/>
      <c r="JHB9" s="788"/>
      <c r="JHC9" s="788"/>
      <c r="JHD9" s="787"/>
      <c r="JHE9" s="788"/>
      <c r="JHF9" s="788"/>
      <c r="JHG9" s="788"/>
      <c r="JHH9" s="787"/>
      <c r="JHI9" s="788"/>
      <c r="JHJ9" s="788"/>
      <c r="JHK9" s="788"/>
      <c r="JHL9" s="787"/>
      <c r="JHM9" s="788"/>
      <c r="JHN9" s="788"/>
      <c r="JHO9" s="788"/>
      <c r="JHP9" s="787"/>
      <c r="JHQ9" s="788"/>
      <c r="JHR9" s="788"/>
      <c r="JHS9" s="788"/>
      <c r="JHT9" s="787"/>
      <c r="JHU9" s="788"/>
      <c r="JHV9" s="788"/>
      <c r="JHW9" s="788"/>
      <c r="JHX9" s="787"/>
      <c r="JHY9" s="788"/>
      <c r="JHZ9" s="788"/>
      <c r="JIA9" s="788"/>
      <c r="JIB9" s="787"/>
      <c r="JIC9" s="788"/>
      <c r="JID9" s="788"/>
      <c r="JIE9" s="788"/>
      <c r="JIF9" s="787"/>
      <c r="JIG9" s="788"/>
      <c r="JIH9" s="788"/>
      <c r="JII9" s="788"/>
      <c r="JIJ9" s="787"/>
      <c r="JIK9" s="788"/>
      <c r="JIL9" s="788"/>
      <c r="JIM9" s="788"/>
      <c r="JIN9" s="787"/>
      <c r="JIO9" s="788"/>
      <c r="JIP9" s="788"/>
      <c r="JIQ9" s="788"/>
      <c r="JIR9" s="787"/>
      <c r="JIS9" s="788"/>
      <c r="JIT9" s="788"/>
      <c r="JIU9" s="788"/>
      <c r="JIV9" s="787"/>
      <c r="JIW9" s="788"/>
      <c r="JIX9" s="788"/>
      <c r="JIY9" s="788"/>
      <c r="JIZ9" s="787"/>
      <c r="JJA9" s="788"/>
      <c r="JJB9" s="788"/>
      <c r="JJC9" s="788"/>
      <c r="JJD9" s="787"/>
      <c r="JJE9" s="788"/>
      <c r="JJF9" s="788"/>
      <c r="JJG9" s="788"/>
      <c r="JJH9" s="787"/>
      <c r="JJI9" s="788"/>
      <c r="JJJ9" s="788"/>
      <c r="JJK9" s="788"/>
      <c r="JJL9" s="787"/>
      <c r="JJM9" s="788"/>
      <c r="JJN9" s="788"/>
      <c r="JJO9" s="788"/>
      <c r="JJP9" s="787"/>
      <c r="JJQ9" s="788"/>
      <c r="JJR9" s="788"/>
      <c r="JJS9" s="788"/>
      <c r="JJT9" s="787"/>
      <c r="JJU9" s="788"/>
      <c r="JJV9" s="788"/>
      <c r="JJW9" s="788"/>
      <c r="JJX9" s="787"/>
      <c r="JJY9" s="788"/>
      <c r="JJZ9" s="788"/>
      <c r="JKA9" s="788"/>
      <c r="JKB9" s="787"/>
      <c r="JKC9" s="788"/>
      <c r="JKD9" s="788"/>
      <c r="JKE9" s="788"/>
      <c r="JKF9" s="787"/>
      <c r="JKG9" s="788"/>
      <c r="JKH9" s="788"/>
      <c r="JKI9" s="788"/>
      <c r="JKJ9" s="787"/>
      <c r="JKK9" s="788"/>
      <c r="JKL9" s="788"/>
      <c r="JKM9" s="788"/>
      <c r="JKN9" s="787"/>
      <c r="JKO9" s="788"/>
      <c r="JKP9" s="788"/>
      <c r="JKQ9" s="788"/>
      <c r="JKR9" s="787"/>
      <c r="JKS9" s="788"/>
      <c r="JKT9" s="788"/>
      <c r="JKU9" s="788"/>
      <c r="JKV9" s="787"/>
      <c r="JKW9" s="788"/>
      <c r="JKX9" s="788"/>
      <c r="JKY9" s="788"/>
      <c r="JKZ9" s="787"/>
      <c r="JLA9" s="788"/>
      <c r="JLB9" s="788"/>
      <c r="JLC9" s="788"/>
      <c r="JLD9" s="787"/>
      <c r="JLE9" s="788"/>
      <c r="JLF9" s="788"/>
      <c r="JLG9" s="788"/>
      <c r="JLH9" s="787"/>
      <c r="JLI9" s="788"/>
      <c r="JLJ9" s="788"/>
      <c r="JLK9" s="788"/>
      <c r="JLL9" s="787"/>
      <c r="JLM9" s="788"/>
      <c r="JLN9" s="788"/>
      <c r="JLO9" s="788"/>
      <c r="JLP9" s="787"/>
      <c r="JLQ9" s="788"/>
      <c r="JLR9" s="788"/>
      <c r="JLS9" s="788"/>
      <c r="JLT9" s="787"/>
      <c r="JLU9" s="788"/>
      <c r="JLV9" s="788"/>
      <c r="JLW9" s="788"/>
      <c r="JLX9" s="787"/>
      <c r="JLY9" s="788"/>
      <c r="JLZ9" s="788"/>
      <c r="JMA9" s="788"/>
      <c r="JMB9" s="787"/>
      <c r="JMC9" s="788"/>
      <c r="JMD9" s="788"/>
      <c r="JME9" s="788"/>
      <c r="JMF9" s="787"/>
      <c r="JMG9" s="788"/>
      <c r="JMH9" s="788"/>
      <c r="JMI9" s="788"/>
      <c r="JMJ9" s="787"/>
      <c r="JMK9" s="788"/>
      <c r="JML9" s="788"/>
      <c r="JMM9" s="788"/>
      <c r="JMN9" s="787"/>
      <c r="JMO9" s="788"/>
      <c r="JMP9" s="788"/>
      <c r="JMQ9" s="788"/>
      <c r="JMR9" s="787"/>
      <c r="JMS9" s="788"/>
      <c r="JMT9" s="788"/>
      <c r="JMU9" s="788"/>
      <c r="JMV9" s="787"/>
      <c r="JMW9" s="788"/>
      <c r="JMX9" s="788"/>
      <c r="JMY9" s="788"/>
      <c r="JMZ9" s="787"/>
      <c r="JNA9" s="788"/>
      <c r="JNB9" s="788"/>
      <c r="JNC9" s="788"/>
      <c r="JND9" s="787"/>
      <c r="JNE9" s="788"/>
      <c r="JNF9" s="788"/>
      <c r="JNG9" s="788"/>
      <c r="JNH9" s="787"/>
      <c r="JNI9" s="788"/>
      <c r="JNJ9" s="788"/>
      <c r="JNK9" s="788"/>
      <c r="JNL9" s="787"/>
      <c r="JNM9" s="788"/>
      <c r="JNN9" s="788"/>
      <c r="JNO9" s="788"/>
      <c r="JNP9" s="787"/>
      <c r="JNQ9" s="788"/>
      <c r="JNR9" s="788"/>
      <c r="JNS9" s="788"/>
      <c r="JNT9" s="787"/>
      <c r="JNU9" s="788"/>
      <c r="JNV9" s="788"/>
      <c r="JNW9" s="788"/>
      <c r="JNX9" s="787"/>
      <c r="JNY9" s="788"/>
      <c r="JNZ9" s="788"/>
      <c r="JOA9" s="788"/>
      <c r="JOB9" s="787"/>
      <c r="JOC9" s="788"/>
      <c r="JOD9" s="788"/>
      <c r="JOE9" s="788"/>
      <c r="JOF9" s="787"/>
      <c r="JOG9" s="788"/>
      <c r="JOH9" s="788"/>
      <c r="JOI9" s="788"/>
      <c r="JOJ9" s="787"/>
      <c r="JOK9" s="788"/>
      <c r="JOL9" s="788"/>
      <c r="JOM9" s="788"/>
      <c r="JON9" s="787"/>
      <c r="JOO9" s="788"/>
      <c r="JOP9" s="788"/>
      <c r="JOQ9" s="788"/>
      <c r="JOR9" s="787"/>
      <c r="JOS9" s="788"/>
      <c r="JOT9" s="788"/>
      <c r="JOU9" s="788"/>
      <c r="JOV9" s="787"/>
      <c r="JOW9" s="788"/>
      <c r="JOX9" s="788"/>
      <c r="JOY9" s="788"/>
      <c r="JOZ9" s="787"/>
      <c r="JPA9" s="788"/>
      <c r="JPB9" s="788"/>
      <c r="JPC9" s="788"/>
      <c r="JPD9" s="787"/>
      <c r="JPE9" s="788"/>
      <c r="JPF9" s="788"/>
      <c r="JPG9" s="788"/>
      <c r="JPH9" s="787"/>
      <c r="JPI9" s="788"/>
      <c r="JPJ9" s="788"/>
      <c r="JPK9" s="788"/>
      <c r="JPL9" s="787"/>
      <c r="JPM9" s="788"/>
      <c r="JPN9" s="788"/>
      <c r="JPO9" s="788"/>
      <c r="JPP9" s="787"/>
      <c r="JPQ9" s="788"/>
      <c r="JPR9" s="788"/>
      <c r="JPS9" s="788"/>
      <c r="JPT9" s="787"/>
      <c r="JPU9" s="788"/>
      <c r="JPV9" s="788"/>
      <c r="JPW9" s="788"/>
      <c r="JPX9" s="787"/>
      <c r="JPY9" s="788"/>
      <c r="JPZ9" s="788"/>
      <c r="JQA9" s="788"/>
      <c r="JQB9" s="787"/>
      <c r="JQC9" s="788"/>
      <c r="JQD9" s="788"/>
      <c r="JQE9" s="788"/>
      <c r="JQF9" s="787"/>
      <c r="JQG9" s="788"/>
      <c r="JQH9" s="788"/>
      <c r="JQI9" s="788"/>
      <c r="JQJ9" s="787"/>
      <c r="JQK9" s="788"/>
      <c r="JQL9" s="788"/>
      <c r="JQM9" s="788"/>
      <c r="JQN9" s="787"/>
      <c r="JQO9" s="788"/>
      <c r="JQP9" s="788"/>
      <c r="JQQ9" s="788"/>
      <c r="JQR9" s="787"/>
      <c r="JQS9" s="788"/>
      <c r="JQT9" s="788"/>
      <c r="JQU9" s="788"/>
      <c r="JQV9" s="787"/>
      <c r="JQW9" s="788"/>
      <c r="JQX9" s="788"/>
      <c r="JQY9" s="788"/>
      <c r="JQZ9" s="787"/>
      <c r="JRA9" s="788"/>
      <c r="JRB9" s="788"/>
      <c r="JRC9" s="788"/>
      <c r="JRD9" s="787"/>
      <c r="JRE9" s="788"/>
      <c r="JRF9" s="788"/>
      <c r="JRG9" s="788"/>
      <c r="JRH9" s="787"/>
      <c r="JRI9" s="788"/>
      <c r="JRJ9" s="788"/>
      <c r="JRK9" s="788"/>
      <c r="JRL9" s="787"/>
      <c r="JRM9" s="788"/>
      <c r="JRN9" s="788"/>
      <c r="JRO9" s="788"/>
      <c r="JRP9" s="787"/>
      <c r="JRQ9" s="788"/>
      <c r="JRR9" s="788"/>
      <c r="JRS9" s="788"/>
      <c r="JRT9" s="787"/>
      <c r="JRU9" s="788"/>
      <c r="JRV9" s="788"/>
      <c r="JRW9" s="788"/>
      <c r="JRX9" s="787"/>
      <c r="JRY9" s="788"/>
      <c r="JRZ9" s="788"/>
      <c r="JSA9" s="788"/>
      <c r="JSB9" s="787"/>
      <c r="JSC9" s="788"/>
      <c r="JSD9" s="788"/>
      <c r="JSE9" s="788"/>
      <c r="JSF9" s="787"/>
      <c r="JSG9" s="788"/>
      <c r="JSH9" s="788"/>
      <c r="JSI9" s="788"/>
      <c r="JSJ9" s="787"/>
      <c r="JSK9" s="788"/>
      <c r="JSL9" s="788"/>
      <c r="JSM9" s="788"/>
      <c r="JSN9" s="787"/>
      <c r="JSO9" s="788"/>
      <c r="JSP9" s="788"/>
      <c r="JSQ9" s="788"/>
      <c r="JSR9" s="787"/>
      <c r="JSS9" s="788"/>
      <c r="JST9" s="788"/>
      <c r="JSU9" s="788"/>
      <c r="JSV9" s="787"/>
      <c r="JSW9" s="788"/>
      <c r="JSX9" s="788"/>
      <c r="JSY9" s="788"/>
      <c r="JSZ9" s="787"/>
      <c r="JTA9" s="788"/>
      <c r="JTB9" s="788"/>
      <c r="JTC9" s="788"/>
      <c r="JTD9" s="787"/>
      <c r="JTE9" s="788"/>
      <c r="JTF9" s="788"/>
      <c r="JTG9" s="788"/>
      <c r="JTH9" s="787"/>
      <c r="JTI9" s="788"/>
      <c r="JTJ9" s="788"/>
      <c r="JTK9" s="788"/>
      <c r="JTL9" s="787"/>
      <c r="JTM9" s="788"/>
      <c r="JTN9" s="788"/>
      <c r="JTO9" s="788"/>
      <c r="JTP9" s="787"/>
      <c r="JTQ9" s="788"/>
      <c r="JTR9" s="788"/>
      <c r="JTS9" s="788"/>
      <c r="JTT9" s="787"/>
      <c r="JTU9" s="788"/>
      <c r="JTV9" s="788"/>
      <c r="JTW9" s="788"/>
      <c r="JTX9" s="787"/>
      <c r="JTY9" s="788"/>
      <c r="JTZ9" s="788"/>
      <c r="JUA9" s="788"/>
      <c r="JUB9" s="787"/>
      <c r="JUC9" s="788"/>
      <c r="JUD9" s="788"/>
      <c r="JUE9" s="788"/>
      <c r="JUF9" s="787"/>
      <c r="JUG9" s="788"/>
      <c r="JUH9" s="788"/>
      <c r="JUI9" s="788"/>
      <c r="JUJ9" s="787"/>
      <c r="JUK9" s="788"/>
      <c r="JUL9" s="788"/>
      <c r="JUM9" s="788"/>
      <c r="JUN9" s="787"/>
      <c r="JUO9" s="788"/>
      <c r="JUP9" s="788"/>
      <c r="JUQ9" s="788"/>
      <c r="JUR9" s="787"/>
      <c r="JUS9" s="788"/>
      <c r="JUT9" s="788"/>
      <c r="JUU9" s="788"/>
      <c r="JUV9" s="787"/>
      <c r="JUW9" s="788"/>
      <c r="JUX9" s="788"/>
      <c r="JUY9" s="788"/>
      <c r="JUZ9" s="787"/>
      <c r="JVA9" s="788"/>
      <c r="JVB9" s="788"/>
      <c r="JVC9" s="788"/>
      <c r="JVD9" s="787"/>
      <c r="JVE9" s="788"/>
      <c r="JVF9" s="788"/>
      <c r="JVG9" s="788"/>
      <c r="JVH9" s="787"/>
      <c r="JVI9" s="788"/>
      <c r="JVJ9" s="788"/>
      <c r="JVK9" s="788"/>
      <c r="JVL9" s="787"/>
      <c r="JVM9" s="788"/>
      <c r="JVN9" s="788"/>
      <c r="JVO9" s="788"/>
      <c r="JVP9" s="787"/>
      <c r="JVQ9" s="788"/>
      <c r="JVR9" s="788"/>
      <c r="JVS9" s="788"/>
      <c r="JVT9" s="787"/>
      <c r="JVU9" s="788"/>
      <c r="JVV9" s="788"/>
      <c r="JVW9" s="788"/>
      <c r="JVX9" s="787"/>
      <c r="JVY9" s="788"/>
      <c r="JVZ9" s="788"/>
      <c r="JWA9" s="788"/>
      <c r="JWB9" s="787"/>
      <c r="JWC9" s="788"/>
      <c r="JWD9" s="788"/>
      <c r="JWE9" s="788"/>
      <c r="JWF9" s="787"/>
      <c r="JWG9" s="788"/>
      <c r="JWH9" s="788"/>
      <c r="JWI9" s="788"/>
      <c r="JWJ9" s="787"/>
      <c r="JWK9" s="788"/>
      <c r="JWL9" s="788"/>
      <c r="JWM9" s="788"/>
      <c r="JWN9" s="787"/>
      <c r="JWO9" s="788"/>
      <c r="JWP9" s="788"/>
      <c r="JWQ9" s="788"/>
      <c r="JWR9" s="787"/>
      <c r="JWS9" s="788"/>
      <c r="JWT9" s="788"/>
      <c r="JWU9" s="788"/>
      <c r="JWV9" s="787"/>
      <c r="JWW9" s="788"/>
      <c r="JWX9" s="788"/>
      <c r="JWY9" s="788"/>
      <c r="JWZ9" s="787"/>
      <c r="JXA9" s="788"/>
      <c r="JXB9" s="788"/>
      <c r="JXC9" s="788"/>
      <c r="JXD9" s="787"/>
      <c r="JXE9" s="788"/>
      <c r="JXF9" s="788"/>
      <c r="JXG9" s="788"/>
      <c r="JXH9" s="787"/>
      <c r="JXI9" s="788"/>
      <c r="JXJ9" s="788"/>
      <c r="JXK9" s="788"/>
      <c r="JXL9" s="787"/>
      <c r="JXM9" s="788"/>
      <c r="JXN9" s="788"/>
      <c r="JXO9" s="788"/>
      <c r="JXP9" s="787"/>
      <c r="JXQ9" s="788"/>
      <c r="JXR9" s="788"/>
      <c r="JXS9" s="788"/>
      <c r="JXT9" s="787"/>
      <c r="JXU9" s="788"/>
      <c r="JXV9" s="788"/>
      <c r="JXW9" s="788"/>
      <c r="JXX9" s="787"/>
      <c r="JXY9" s="788"/>
      <c r="JXZ9" s="788"/>
      <c r="JYA9" s="788"/>
      <c r="JYB9" s="787"/>
      <c r="JYC9" s="788"/>
      <c r="JYD9" s="788"/>
      <c r="JYE9" s="788"/>
      <c r="JYF9" s="787"/>
      <c r="JYG9" s="788"/>
      <c r="JYH9" s="788"/>
      <c r="JYI9" s="788"/>
      <c r="JYJ9" s="787"/>
      <c r="JYK9" s="788"/>
      <c r="JYL9" s="788"/>
      <c r="JYM9" s="788"/>
      <c r="JYN9" s="787"/>
      <c r="JYO9" s="788"/>
      <c r="JYP9" s="788"/>
      <c r="JYQ9" s="788"/>
      <c r="JYR9" s="787"/>
      <c r="JYS9" s="788"/>
      <c r="JYT9" s="788"/>
      <c r="JYU9" s="788"/>
      <c r="JYV9" s="787"/>
      <c r="JYW9" s="788"/>
      <c r="JYX9" s="788"/>
      <c r="JYY9" s="788"/>
      <c r="JYZ9" s="787"/>
      <c r="JZA9" s="788"/>
      <c r="JZB9" s="788"/>
      <c r="JZC9" s="788"/>
      <c r="JZD9" s="787"/>
      <c r="JZE9" s="788"/>
      <c r="JZF9" s="788"/>
      <c r="JZG9" s="788"/>
      <c r="JZH9" s="787"/>
      <c r="JZI9" s="788"/>
      <c r="JZJ9" s="788"/>
      <c r="JZK9" s="788"/>
      <c r="JZL9" s="787"/>
      <c r="JZM9" s="788"/>
      <c r="JZN9" s="788"/>
      <c r="JZO9" s="788"/>
      <c r="JZP9" s="787"/>
      <c r="JZQ9" s="788"/>
      <c r="JZR9" s="788"/>
      <c r="JZS9" s="788"/>
      <c r="JZT9" s="787"/>
      <c r="JZU9" s="788"/>
      <c r="JZV9" s="788"/>
      <c r="JZW9" s="788"/>
      <c r="JZX9" s="787"/>
      <c r="JZY9" s="788"/>
      <c r="JZZ9" s="788"/>
      <c r="KAA9" s="788"/>
      <c r="KAB9" s="787"/>
      <c r="KAC9" s="788"/>
      <c r="KAD9" s="788"/>
      <c r="KAE9" s="788"/>
      <c r="KAF9" s="787"/>
      <c r="KAG9" s="788"/>
      <c r="KAH9" s="788"/>
      <c r="KAI9" s="788"/>
      <c r="KAJ9" s="787"/>
      <c r="KAK9" s="788"/>
      <c r="KAL9" s="788"/>
      <c r="KAM9" s="788"/>
      <c r="KAN9" s="787"/>
      <c r="KAO9" s="788"/>
      <c r="KAP9" s="788"/>
      <c r="KAQ9" s="788"/>
      <c r="KAR9" s="787"/>
      <c r="KAS9" s="788"/>
      <c r="KAT9" s="788"/>
      <c r="KAU9" s="788"/>
      <c r="KAV9" s="787"/>
      <c r="KAW9" s="788"/>
      <c r="KAX9" s="788"/>
      <c r="KAY9" s="788"/>
      <c r="KAZ9" s="787"/>
      <c r="KBA9" s="788"/>
      <c r="KBB9" s="788"/>
      <c r="KBC9" s="788"/>
      <c r="KBD9" s="787"/>
      <c r="KBE9" s="788"/>
      <c r="KBF9" s="788"/>
      <c r="KBG9" s="788"/>
      <c r="KBH9" s="787"/>
      <c r="KBI9" s="788"/>
      <c r="KBJ9" s="788"/>
      <c r="KBK9" s="788"/>
      <c r="KBL9" s="787"/>
      <c r="KBM9" s="788"/>
      <c r="KBN9" s="788"/>
      <c r="KBO9" s="788"/>
      <c r="KBP9" s="787"/>
      <c r="KBQ9" s="788"/>
      <c r="KBR9" s="788"/>
      <c r="KBS9" s="788"/>
      <c r="KBT9" s="787"/>
      <c r="KBU9" s="788"/>
      <c r="KBV9" s="788"/>
      <c r="KBW9" s="788"/>
      <c r="KBX9" s="787"/>
      <c r="KBY9" s="788"/>
      <c r="KBZ9" s="788"/>
      <c r="KCA9" s="788"/>
      <c r="KCB9" s="787"/>
      <c r="KCC9" s="788"/>
      <c r="KCD9" s="788"/>
      <c r="KCE9" s="788"/>
      <c r="KCF9" s="787"/>
      <c r="KCG9" s="788"/>
      <c r="KCH9" s="788"/>
      <c r="KCI9" s="788"/>
      <c r="KCJ9" s="787"/>
      <c r="KCK9" s="788"/>
      <c r="KCL9" s="788"/>
      <c r="KCM9" s="788"/>
      <c r="KCN9" s="787"/>
      <c r="KCO9" s="788"/>
      <c r="KCP9" s="788"/>
      <c r="KCQ9" s="788"/>
      <c r="KCR9" s="787"/>
      <c r="KCS9" s="788"/>
      <c r="KCT9" s="788"/>
      <c r="KCU9" s="788"/>
      <c r="KCV9" s="787"/>
      <c r="KCW9" s="788"/>
      <c r="KCX9" s="788"/>
      <c r="KCY9" s="788"/>
      <c r="KCZ9" s="787"/>
      <c r="KDA9" s="788"/>
      <c r="KDB9" s="788"/>
      <c r="KDC9" s="788"/>
      <c r="KDD9" s="787"/>
      <c r="KDE9" s="788"/>
      <c r="KDF9" s="788"/>
      <c r="KDG9" s="788"/>
      <c r="KDH9" s="787"/>
      <c r="KDI9" s="788"/>
      <c r="KDJ9" s="788"/>
      <c r="KDK9" s="788"/>
      <c r="KDL9" s="787"/>
      <c r="KDM9" s="788"/>
      <c r="KDN9" s="788"/>
      <c r="KDO9" s="788"/>
      <c r="KDP9" s="787"/>
      <c r="KDQ9" s="788"/>
      <c r="KDR9" s="788"/>
      <c r="KDS9" s="788"/>
      <c r="KDT9" s="787"/>
      <c r="KDU9" s="788"/>
      <c r="KDV9" s="788"/>
      <c r="KDW9" s="788"/>
      <c r="KDX9" s="787"/>
      <c r="KDY9" s="788"/>
      <c r="KDZ9" s="788"/>
      <c r="KEA9" s="788"/>
      <c r="KEB9" s="787"/>
      <c r="KEC9" s="788"/>
      <c r="KED9" s="788"/>
      <c r="KEE9" s="788"/>
      <c r="KEF9" s="787"/>
      <c r="KEG9" s="788"/>
      <c r="KEH9" s="788"/>
      <c r="KEI9" s="788"/>
      <c r="KEJ9" s="787"/>
      <c r="KEK9" s="788"/>
      <c r="KEL9" s="788"/>
      <c r="KEM9" s="788"/>
      <c r="KEN9" s="787"/>
      <c r="KEO9" s="788"/>
      <c r="KEP9" s="788"/>
      <c r="KEQ9" s="788"/>
      <c r="KER9" s="787"/>
      <c r="KES9" s="788"/>
      <c r="KET9" s="788"/>
      <c r="KEU9" s="788"/>
      <c r="KEV9" s="787"/>
      <c r="KEW9" s="788"/>
      <c r="KEX9" s="788"/>
      <c r="KEY9" s="788"/>
      <c r="KEZ9" s="787"/>
      <c r="KFA9" s="788"/>
      <c r="KFB9" s="788"/>
      <c r="KFC9" s="788"/>
      <c r="KFD9" s="787"/>
      <c r="KFE9" s="788"/>
      <c r="KFF9" s="788"/>
      <c r="KFG9" s="788"/>
      <c r="KFH9" s="787"/>
      <c r="KFI9" s="788"/>
      <c r="KFJ9" s="788"/>
      <c r="KFK9" s="788"/>
      <c r="KFL9" s="787"/>
      <c r="KFM9" s="788"/>
      <c r="KFN9" s="788"/>
      <c r="KFO9" s="788"/>
      <c r="KFP9" s="787"/>
      <c r="KFQ9" s="788"/>
      <c r="KFR9" s="788"/>
      <c r="KFS9" s="788"/>
      <c r="KFT9" s="787"/>
      <c r="KFU9" s="788"/>
      <c r="KFV9" s="788"/>
      <c r="KFW9" s="788"/>
      <c r="KFX9" s="787"/>
      <c r="KFY9" s="788"/>
      <c r="KFZ9" s="788"/>
      <c r="KGA9" s="788"/>
      <c r="KGB9" s="787"/>
      <c r="KGC9" s="788"/>
      <c r="KGD9" s="788"/>
      <c r="KGE9" s="788"/>
      <c r="KGF9" s="787"/>
      <c r="KGG9" s="788"/>
      <c r="KGH9" s="788"/>
      <c r="KGI9" s="788"/>
      <c r="KGJ9" s="787"/>
      <c r="KGK9" s="788"/>
      <c r="KGL9" s="788"/>
      <c r="KGM9" s="788"/>
      <c r="KGN9" s="787"/>
      <c r="KGO9" s="788"/>
      <c r="KGP9" s="788"/>
      <c r="KGQ9" s="788"/>
      <c r="KGR9" s="787"/>
      <c r="KGS9" s="788"/>
      <c r="KGT9" s="788"/>
      <c r="KGU9" s="788"/>
      <c r="KGV9" s="787"/>
      <c r="KGW9" s="788"/>
      <c r="KGX9" s="788"/>
      <c r="KGY9" s="788"/>
      <c r="KGZ9" s="787"/>
      <c r="KHA9" s="788"/>
      <c r="KHB9" s="788"/>
      <c r="KHC9" s="788"/>
      <c r="KHD9" s="787"/>
      <c r="KHE9" s="788"/>
      <c r="KHF9" s="788"/>
      <c r="KHG9" s="788"/>
      <c r="KHH9" s="787"/>
      <c r="KHI9" s="788"/>
      <c r="KHJ9" s="788"/>
      <c r="KHK9" s="788"/>
      <c r="KHL9" s="787"/>
      <c r="KHM9" s="788"/>
      <c r="KHN9" s="788"/>
      <c r="KHO9" s="788"/>
      <c r="KHP9" s="787"/>
      <c r="KHQ9" s="788"/>
      <c r="KHR9" s="788"/>
      <c r="KHS9" s="788"/>
      <c r="KHT9" s="787"/>
      <c r="KHU9" s="788"/>
      <c r="KHV9" s="788"/>
      <c r="KHW9" s="788"/>
      <c r="KHX9" s="787"/>
      <c r="KHY9" s="788"/>
      <c r="KHZ9" s="788"/>
      <c r="KIA9" s="788"/>
      <c r="KIB9" s="787"/>
      <c r="KIC9" s="788"/>
      <c r="KID9" s="788"/>
      <c r="KIE9" s="788"/>
      <c r="KIF9" s="787"/>
      <c r="KIG9" s="788"/>
      <c r="KIH9" s="788"/>
      <c r="KII9" s="788"/>
      <c r="KIJ9" s="787"/>
      <c r="KIK9" s="788"/>
      <c r="KIL9" s="788"/>
      <c r="KIM9" s="788"/>
      <c r="KIN9" s="787"/>
      <c r="KIO9" s="788"/>
      <c r="KIP9" s="788"/>
      <c r="KIQ9" s="788"/>
      <c r="KIR9" s="787"/>
      <c r="KIS9" s="788"/>
      <c r="KIT9" s="788"/>
      <c r="KIU9" s="788"/>
      <c r="KIV9" s="787"/>
      <c r="KIW9" s="788"/>
      <c r="KIX9" s="788"/>
      <c r="KIY9" s="788"/>
      <c r="KIZ9" s="787"/>
      <c r="KJA9" s="788"/>
      <c r="KJB9" s="788"/>
      <c r="KJC9" s="788"/>
      <c r="KJD9" s="787"/>
      <c r="KJE9" s="788"/>
      <c r="KJF9" s="788"/>
      <c r="KJG9" s="788"/>
      <c r="KJH9" s="787"/>
      <c r="KJI9" s="788"/>
      <c r="KJJ9" s="788"/>
      <c r="KJK9" s="788"/>
      <c r="KJL9" s="787"/>
      <c r="KJM9" s="788"/>
      <c r="KJN9" s="788"/>
      <c r="KJO9" s="788"/>
      <c r="KJP9" s="787"/>
      <c r="KJQ9" s="788"/>
      <c r="KJR9" s="788"/>
      <c r="KJS9" s="788"/>
      <c r="KJT9" s="787"/>
      <c r="KJU9" s="788"/>
      <c r="KJV9" s="788"/>
      <c r="KJW9" s="788"/>
      <c r="KJX9" s="787"/>
      <c r="KJY9" s="788"/>
      <c r="KJZ9" s="788"/>
      <c r="KKA9" s="788"/>
      <c r="KKB9" s="787"/>
      <c r="KKC9" s="788"/>
      <c r="KKD9" s="788"/>
      <c r="KKE9" s="788"/>
      <c r="KKF9" s="787"/>
      <c r="KKG9" s="788"/>
      <c r="KKH9" s="788"/>
      <c r="KKI9" s="788"/>
      <c r="KKJ9" s="787"/>
      <c r="KKK9" s="788"/>
      <c r="KKL9" s="788"/>
      <c r="KKM9" s="788"/>
      <c r="KKN9" s="787"/>
      <c r="KKO9" s="788"/>
      <c r="KKP9" s="788"/>
      <c r="KKQ9" s="788"/>
      <c r="KKR9" s="787"/>
      <c r="KKS9" s="788"/>
      <c r="KKT9" s="788"/>
      <c r="KKU9" s="788"/>
      <c r="KKV9" s="787"/>
      <c r="KKW9" s="788"/>
      <c r="KKX9" s="788"/>
      <c r="KKY9" s="788"/>
      <c r="KKZ9" s="787"/>
      <c r="KLA9" s="788"/>
      <c r="KLB9" s="788"/>
      <c r="KLC9" s="788"/>
      <c r="KLD9" s="787"/>
      <c r="KLE9" s="788"/>
      <c r="KLF9" s="788"/>
      <c r="KLG9" s="788"/>
      <c r="KLH9" s="787"/>
      <c r="KLI9" s="788"/>
      <c r="KLJ9" s="788"/>
      <c r="KLK9" s="788"/>
      <c r="KLL9" s="787"/>
      <c r="KLM9" s="788"/>
      <c r="KLN9" s="788"/>
      <c r="KLO9" s="788"/>
      <c r="KLP9" s="787"/>
      <c r="KLQ9" s="788"/>
      <c r="KLR9" s="788"/>
      <c r="KLS9" s="788"/>
      <c r="KLT9" s="787"/>
      <c r="KLU9" s="788"/>
      <c r="KLV9" s="788"/>
      <c r="KLW9" s="788"/>
      <c r="KLX9" s="787"/>
      <c r="KLY9" s="788"/>
      <c r="KLZ9" s="788"/>
      <c r="KMA9" s="788"/>
      <c r="KMB9" s="787"/>
      <c r="KMC9" s="788"/>
      <c r="KMD9" s="788"/>
      <c r="KME9" s="788"/>
      <c r="KMF9" s="787"/>
      <c r="KMG9" s="788"/>
      <c r="KMH9" s="788"/>
      <c r="KMI9" s="788"/>
      <c r="KMJ9" s="787"/>
      <c r="KMK9" s="788"/>
      <c r="KML9" s="788"/>
      <c r="KMM9" s="788"/>
      <c r="KMN9" s="787"/>
      <c r="KMO9" s="788"/>
      <c r="KMP9" s="788"/>
      <c r="KMQ9" s="788"/>
      <c r="KMR9" s="787"/>
      <c r="KMS9" s="788"/>
      <c r="KMT9" s="788"/>
      <c r="KMU9" s="788"/>
      <c r="KMV9" s="787"/>
      <c r="KMW9" s="788"/>
      <c r="KMX9" s="788"/>
      <c r="KMY9" s="788"/>
      <c r="KMZ9" s="787"/>
      <c r="KNA9" s="788"/>
      <c r="KNB9" s="788"/>
      <c r="KNC9" s="788"/>
      <c r="KND9" s="787"/>
      <c r="KNE9" s="788"/>
      <c r="KNF9" s="788"/>
      <c r="KNG9" s="788"/>
      <c r="KNH9" s="787"/>
      <c r="KNI9" s="788"/>
      <c r="KNJ9" s="788"/>
      <c r="KNK9" s="788"/>
      <c r="KNL9" s="787"/>
      <c r="KNM9" s="788"/>
      <c r="KNN9" s="788"/>
      <c r="KNO9" s="788"/>
      <c r="KNP9" s="787"/>
      <c r="KNQ9" s="788"/>
      <c r="KNR9" s="788"/>
      <c r="KNS9" s="788"/>
      <c r="KNT9" s="787"/>
      <c r="KNU9" s="788"/>
      <c r="KNV9" s="788"/>
      <c r="KNW9" s="788"/>
      <c r="KNX9" s="787"/>
      <c r="KNY9" s="788"/>
      <c r="KNZ9" s="788"/>
      <c r="KOA9" s="788"/>
      <c r="KOB9" s="787"/>
      <c r="KOC9" s="788"/>
      <c r="KOD9" s="788"/>
      <c r="KOE9" s="788"/>
      <c r="KOF9" s="787"/>
      <c r="KOG9" s="788"/>
      <c r="KOH9" s="788"/>
      <c r="KOI9" s="788"/>
      <c r="KOJ9" s="787"/>
      <c r="KOK9" s="788"/>
      <c r="KOL9" s="788"/>
      <c r="KOM9" s="788"/>
      <c r="KON9" s="787"/>
      <c r="KOO9" s="788"/>
      <c r="KOP9" s="788"/>
      <c r="KOQ9" s="788"/>
      <c r="KOR9" s="787"/>
      <c r="KOS9" s="788"/>
      <c r="KOT9" s="788"/>
      <c r="KOU9" s="788"/>
      <c r="KOV9" s="787"/>
      <c r="KOW9" s="788"/>
      <c r="KOX9" s="788"/>
      <c r="KOY9" s="788"/>
      <c r="KOZ9" s="787"/>
      <c r="KPA9" s="788"/>
      <c r="KPB9" s="788"/>
      <c r="KPC9" s="788"/>
      <c r="KPD9" s="787"/>
      <c r="KPE9" s="788"/>
      <c r="KPF9" s="788"/>
      <c r="KPG9" s="788"/>
      <c r="KPH9" s="787"/>
      <c r="KPI9" s="788"/>
      <c r="KPJ9" s="788"/>
      <c r="KPK9" s="788"/>
      <c r="KPL9" s="787"/>
      <c r="KPM9" s="788"/>
      <c r="KPN9" s="788"/>
      <c r="KPO9" s="788"/>
      <c r="KPP9" s="787"/>
      <c r="KPQ9" s="788"/>
      <c r="KPR9" s="788"/>
      <c r="KPS9" s="788"/>
      <c r="KPT9" s="787"/>
      <c r="KPU9" s="788"/>
      <c r="KPV9" s="788"/>
      <c r="KPW9" s="788"/>
      <c r="KPX9" s="787"/>
      <c r="KPY9" s="788"/>
      <c r="KPZ9" s="788"/>
      <c r="KQA9" s="788"/>
      <c r="KQB9" s="787"/>
      <c r="KQC9" s="788"/>
      <c r="KQD9" s="788"/>
      <c r="KQE9" s="788"/>
      <c r="KQF9" s="787"/>
      <c r="KQG9" s="788"/>
      <c r="KQH9" s="788"/>
      <c r="KQI9" s="788"/>
      <c r="KQJ9" s="787"/>
      <c r="KQK9" s="788"/>
      <c r="KQL9" s="788"/>
      <c r="KQM9" s="788"/>
      <c r="KQN9" s="787"/>
      <c r="KQO9" s="788"/>
      <c r="KQP9" s="788"/>
      <c r="KQQ9" s="788"/>
      <c r="KQR9" s="787"/>
      <c r="KQS9" s="788"/>
      <c r="KQT9" s="788"/>
      <c r="KQU9" s="788"/>
      <c r="KQV9" s="787"/>
      <c r="KQW9" s="788"/>
      <c r="KQX9" s="788"/>
      <c r="KQY9" s="788"/>
      <c r="KQZ9" s="787"/>
      <c r="KRA9" s="788"/>
      <c r="KRB9" s="788"/>
      <c r="KRC9" s="788"/>
      <c r="KRD9" s="787"/>
      <c r="KRE9" s="788"/>
      <c r="KRF9" s="788"/>
      <c r="KRG9" s="788"/>
      <c r="KRH9" s="787"/>
      <c r="KRI9" s="788"/>
      <c r="KRJ9" s="788"/>
      <c r="KRK9" s="788"/>
      <c r="KRL9" s="787"/>
      <c r="KRM9" s="788"/>
      <c r="KRN9" s="788"/>
      <c r="KRO9" s="788"/>
      <c r="KRP9" s="787"/>
      <c r="KRQ9" s="788"/>
      <c r="KRR9" s="788"/>
      <c r="KRS9" s="788"/>
      <c r="KRT9" s="787"/>
      <c r="KRU9" s="788"/>
      <c r="KRV9" s="788"/>
      <c r="KRW9" s="788"/>
      <c r="KRX9" s="787"/>
      <c r="KRY9" s="788"/>
      <c r="KRZ9" s="788"/>
      <c r="KSA9" s="788"/>
      <c r="KSB9" s="787"/>
      <c r="KSC9" s="788"/>
      <c r="KSD9" s="788"/>
      <c r="KSE9" s="788"/>
      <c r="KSF9" s="787"/>
      <c r="KSG9" s="788"/>
      <c r="KSH9" s="788"/>
      <c r="KSI9" s="788"/>
      <c r="KSJ9" s="787"/>
      <c r="KSK9" s="788"/>
      <c r="KSL9" s="788"/>
      <c r="KSM9" s="788"/>
      <c r="KSN9" s="787"/>
      <c r="KSO9" s="788"/>
      <c r="KSP9" s="788"/>
      <c r="KSQ9" s="788"/>
      <c r="KSR9" s="787"/>
      <c r="KSS9" s="788"/>
      <c r="KST9" s="788"/>
      <c r="KSU9" s="788"/>
      <c r="KSV9" s="787"/>
      <c r="KSW9" s="788"/>
      <c r="KSX9" s="788"/>
      <c r="KSY9" s="788"/>
      <c r="KSZ9" s="787"/>
      <c r="KTA9" s="788"/>
      <c r="KTB9" s="788"/>
      <c r="KTC9" s="788"/>
      <c r="KTD9" s="787"/>
      <c r="KTE9" s="788"/>
      <c r="KTF9" s="788"/>
      <c r="KTG9" s="788"/>
      <c r="KTH9" s="787"/>
      <c r="KTI9" s="788"/>
      <c r="KTJ9" s="788"/>
      <c r="KTK9" s="788"/>
      <c r="KTL9" s="787"/>
      <c r="KTM9" s="788"/>
      <c r="KTN9" s="788"/>
      <c r="KTO9" s="788"/>
      <c r="KTP9" s="787"/>
      <c r="KTQ9" s="788"/>
      <c r="KTR9" s="788"/>
      <c r="KTS9" s="788"/>
      <c r="KTT9" s="787"/>
      <c r="KTU9" s="788"/>
      <c r="KTV9" s="788"/>
      <c r="KTW9" s="788"/>
      <c r="KTX9" s="787"/>
      <c r="KTY9" s="788"/>
      <c r="KTZ9" s="788"/>
      <c r="KUA9" s="788"/>
      <c r="KUB9" s="787"/>
      <c r="KUC9" s="788"/>
      <c r="KUD9" s="788"/>
      <c r="KUE9" s="788"/>
      <c r="KUF9" s="787"/>
      <c r="KUG9" s="788"/>
      <c r="KUH9" s="788"/>
      <c r="KUI9" s="788"/>
      <c r="KUJ9" s="787"/>
      <c r="KUK9" s="788"/>
      <c r="KUL9" s="788"/>
      <c r="KUM9" s="788"/>
      <c r="KUN9" s="787"/>
      <c r="KUO9" s="788"/>
      <c r="KUP9" s="788"/>
      <c r="KUQ9" s="788"/>
      <c r="KUR9" s="787"/>
      <c r="KUS9" s="788"/>
      <c r="KUT9" s="788"/>
      <c r="KUU9" s="788"/>
      <c r="KUV9" s="787"/>
      <c r="KUW9" s="788"/>
      <c r="KUX9" s="788"/>
      <c r="KUY9" s="788"/>
      <c r="KUZ9" s="787"/>
      <c r="KVA9" s="788"/>
      <c r="KVB9" s="788"/>
      <c r="KVC9" s="788"/>
      <c r="KVD9" s="787"/>
      <c r="KVE9" s="788"/>
      <c r="KVF9" s="788"/>
      <c r="KVG9" s="788"/>
      <c r="KVH9" s="787"/>
      <c r="KVI9" s="788"/>
      <c r="KVJ9" s="788"/>
      <c r="KVK9" s="788"/>
      <c r="KVL9" s="787"/>
      <c r="KVM9" s="788"/>
      <c r="KVN9" s="788"/>
      <c r="KVO9" s="788"/>
      <c r="KVP9" s="787"/>
      <c r="KVQ9" s="788"/>
      <c r="KVR9" s="788"/>
      <c r="KVS9" s="788"/>
      <c r="KVT9" s="787"/>
      <c r="KVU9" s="788"/>
      <c r="KVV9" s="788"/>
      <c r="KVW9" s="788"/>
      <c r="KVX9" s="787"/>
      <c r="KVY9" s="788"/>
      <c r="KVZ9" s="788"/>
      <c r="KWA9" s="788"/>
      <c r="KWB9" s="787"/>
      <c r="KWC9" s="788"/>
      <c r="KWD9" s="788"/>
      <c r="KWE9" s="788"/>
      <c r="KWF9" s="787"/>
      <c r="KWG9" s="788"/>
      <c r="KWH9" s="788"/>
      <c r="KWI9" s="788"/>
      <c r="KWJ9" s="787"/>
      <c r="KWK9" s="788"/>
      <c r="KWL9" s="788"/>
      <c r="KWM9" s="788"/>
      <c r="KWN9" s="787"/>
      <c r="KWO9" s="788"/>
      <c r="KWP9" s="788"/>
      <c r="KWQ9" s="788"/>
      <c r="KWR9" s="787"/>
      <c r="KWS9" s="788"/>
      <c r="KWT9" s="788"/>
      <c r="KWU9" s="788"/>
      <c r="KWV9" s="787"/>
      <c r="KWW9" s="788"/>
      <c r="KWX9" s="788"/>
      <c r="KWY9" s="788"/>
      <c r="KWZ9" s="787"/>
      <c r="KXA9" s="788"/>
      <c r="KXB9" s="788"/>
      <c r="KXC9" s="788"/>
      <c r="KXD9" s="787"/>
      <c r="KXE9" s="788"/>
      <c r="KXF9" s="788"/>
      <c r="KXG9" s="788"/>
      <c r="KXH9" s="787"/>
      <c r="KXI9" s="788"/>
      <c r="KXJ9" s="788"/>
      <c r="KXK9" s="788"/>
      <c r="KXL9" s="787"/>
      <c r="KXM9" s="788"/>
      <c r="KXN9" s="788"/>
      <c r="KXO9" s="788"/>
      <c r="KXP9" s="787"/>
      <c r="KXQ9" s="788"/>
      <c r="KXR9" s="788"/>
      <c r="KXS9" s="788"/>
      <c r="KXT9" s="787"/>
      <c r="KXU9" s="788"/>
      <c r="KXV9" s="788"/>
      <c r="KXW9" s="788"/>
      <c r="KXX9" s="787"/>
      <c r="KXY9" s="788"/>
      <c r="KXZ9" s="788"/>
      <c r="KYA9" s="788"/>
      <c r="KYB9" s="787"/>
      <c r="KYC9" s="788"/>
      <c r="KYD9" s="788"/>
      <c r="KYE9" s="788"/>
      <c r="KYF9" s="787"/>
      <c r="KYG9" s="788"/>
      <c r="KYH9" s="788"/>
      <c r="KYI9" s="788"/>
      <c r="KYJ9" s="787"/>
      <c r="KYK9" s="788"/>
      <c r="KYL9" s="788"/>
      <c r="KYM9" s="788"/>
      <c r="KYN9" s="787"/>
      <c r="KYO9" s="788"/>
      <c r="KYP9" s="788"/>
      <c r="KYQ9" s="788"/>
      <c r="KYR9" s="787"/>
      <c r="KYS9" s="788"/>
      <c r="KYT9" s="788"/>
      <c r="KYU9" s="788"/>
      <c r="KYV9" s="787"/>
      <c r="KYW9" s="788"/>
      <c r="KYX9" s="788"/>
      <c r="KYY9" s="788"/>
      <c r="KYZ9" s="787"/>
      <c r="KZA9" s="788"/>
      <c r="KZB9" s="788"/>
      <c r="KZC9" s="788"/>
      <c r="KZD9" s="787"/>
      <c r="KZE9" s="788"/>
      <c r="KZF9" s="788"/>
      <c r="KZG9" s="788"/>
      <c r="KZH9" s="787"/>
      <c r="KZI9" s="788"/>
      <c r="KZJ9" s="788"/>
      <c r="KZK9" s="788"/>
      <c r="KZL9" s="787"/>
      <c r="KZM9" s="788"/>
      <c r="KZN9" s="788"/>
      <c r="KZO9" s="788"/>
      <c r="KZP9" s="787"/>
      <c r="KZQ9" s="788"/>
      <c r="KZR9" s="788"/>
      <c r="KZS9" s="788"/>
      <c r="KZT9" s="787"/>
      <c r="KZU9" s="788"/>
      <c r="KZV9" s="788"/>
      <c r="KZW9" s="788"/>
      <c r="KZX9" s="787"/>
      <c r="KZY9" s="788"/>
      <c r="KZZ9" s="788"/>
      <c r="LAA9" s="788"/>
      <c r="LAB9" s="787"/>
      <c r="LAC9" s="788"/>
      <c r="LAD9" s="788"/>
      <c r="LAE9" s="788"/>
      <c r="LAF9" s="787"/>
      <c r="LAG9" s="788"/>
      <c r="LAH9" s="788"/>
      <c r="LAI9" s="788"/>
      <c r="LAJ9" s="787"/>
      <c r="LAK9" s="788"/>
      <c r="LAL9" s="788"/>
      <c r="LAM9" s="788"/>
      <c r="LAN9" s="787"/>
      <c r="LAO9" s="788"/>
      <c r="LAP9" s="788"/>
      <c r="LAQ9" s="788"/>
      <c r="LAR9" s="787"/>
      <c r="LAS9" s="788"/>
      <c r="LAT9" s="788"/>
      <c r="LAU9" s="788"/>
      <c r="LAV9" s="787"/>
      <c r="LAW9" s="788"/>
      <c r="LAX9" s="788"/>
      <c r="LAY9" s="788"/>
      <c r="LAZ9" s="787"/>
      <c r="LBA9" s="788"/>
      <c r="LBB9" s="788"/>
      <c r="LBC9" s="788"/>
      <c r="LBD9" s="787"/>
      <c r="LBE9" s="788"/>
      <c r="LBF9" s="788"/>
      <c r="LBG9" s="788"/>
      <c r="LBH9" s="787"/>
      <c r="LBI9" s="788"/>
      <c r="LBJ9" s="788"/>
      <c r="LBK9" s="788"/>
      <c r="LBL9" s="787"/>
      <c r="LBM9" s="788"/>
      <c r="LBN9" s="788"/>
      <c r="LBO9" s="788"/>
      <c r="LBP9" s="787"/>
      <c r="LBQ9" s="788"/>
      <c r="LBR9" s="788"/>
      <c r="LBS9" s="788"/>
      <c r="LBT9" s="787"/>
      <c r="LBU9" s="788"/>
      <c r="LBV9" s="788"/>
      <c r="LBW9" s="788"/>
      <c r="LBX9" s="787"/>
      <c r="LBY9" s="788"/>
      <c r="LBZ9" s="788"/>
      <c r="LCA9" s="788"/>
      <c r="LCB9" s="787"/>
      <c r="LCC9" s="788"/>
      <c r="LCD9" s="788"/>
      <c r="LCE9" s="788"/>
      <c r="LCF9" s="787"/>
      <c r="LCG9" s="788"/>
      <c r="LCH9" s="788"/>
      <c r="LCI9" s="788"/>
      <c r="LCJ9" s="787"/>
      <c r="LCK9" s="788"/>
      <c r="LCL9" s="788"/>
      <c r="LCM9" s="788"/>
      <c r="LCN9" s="787"/>
      <c r="LCO9" s="788"/>
      <c r="LCP9" s="788"/>
      <c r="LCQ9" s="788"/>
      <c r="LCR9" s="787"/>
      <c r="LCS9" s="788"/>
      <c r="LCT9" s="788"/>
      <c r="LCU9" s="788"/>
      <c r="LCV9" s="787"/>
      <c r="LCW9" s="788"/>
      <c r="LCX9" s="788"/>
      <c r="LCY9" s="788"/>
      <c r="LCZ9" s="787"/>
      <c r="LDA9" s="788"/>
      <c r="LDB9" s="788"/>
      <c r="LDC9" s="788"/>
      <c r="LDD9" s="787"/>
      <c r="LDE9" s="788"/>
      <c r="LDF9" s="788"/>
      <c r="LDG9" s="788"/>
      <c r="LDH9" s="787"/>
      <c r="LDI9" s="788"/>
      <c r="LDJ9" s="788"/>
      <c r="LDK9" s="788"/>
      <c r="LDL9" s="787"/>
      <c r="LDM9" s="788"/>
      <c r="LDN9" s="788"/>
      <c r="LDO9" s="788"/>
      <c r="LDP9" s="787"/>
      <c r="LDQ9" s="788"/>
      <c r="LDR9" s="788"/>
      <c r="LDS9" s="788"/>
      <c r="LDT9" s="787"/>
      <c r="LDU9" s="788"/>
      <c r="LDV9" s="788"/>
      <c r="LDW9" s="788"/>
      <c r="LDX9" s="787"/>
      <c r="LDY9" s="788"/>
      <c r="LDZ9" s="788"/>
      <c r="LEA9" s="788"/>
      <c r="LEB9" s="787"/>
      <c r="LEC9" s="788"/>
      <c r="LED9" s="788"/>
      <c r="LEE9" s="788"/>
      <c r="LEF9" s="787"/>
      <c r="LEG9" s="788"/>
      <c r="LEH9" s="788"/>
      <c r="LEI9" s="788"/>
      <c r="LEJ9" s="787"/>
      <c r="LEK9" s="788"/>
      <c r="LEL9" s="788"/>
      <c r="LEM9" s="788"/>
      <c r="LEN9" s="787"/>
      <c r="LEO9" s="788"/>
      <c r="LEP9" s="788"/>
      <c r="LEQ9" s="788"/>
      <c r="LER9" s="787"/>
      <c r="LES9" s="788"/>
      <c r="LET9" s="788"/>
      <c r="LEU9" s="788"/>
      <c r="LEV9" s="787"/>
      <c r="LEW9" s="788"/>
      <c r="LEX9" s="788"/>
      <c r="LEY9" s="788"/>
      <c r="LEZ9" s="787"/>
      <c r="LFA9" s="788"/>
      <c r="LFB9" s="788"/>
      <c r="LFC9" s="788"/>
      <c r="LFD9" s="787"/>
      <c r="LFE9" s="788"/>
      <c r="LFF9" s="788"/>
      <c r="LFG9" s="788"/>
      <c r="LFH9" s="787"/>
      <c r="LFI9" s="788"/>
      <c r="LFJ9" s="788"/>
      <c r="LFK9" s="788"/>
      <c r="LFL9" s="787"/>
      <c r="LFM9" s="788"/>
      <c r="LFN9" s="788"/>
      <c r="LFO9" s="788"/>
      <c r="LFP9" s="787"/>
      <c r="LFQ9" s="788"/>
      <c r="LFR9" s="788"/>
      <c r="LFS9" s="788"/>
      <c r="LFT9" s="787"/>
      <c r="LFU9" s="788"/>
      <c r="LFV9" s="788"/>
      <c r="LFW9" s="788"/>
      <c r="LFX9" s="787"/>
      <c r="LFY9" s="788"/>
      <c r="LFZ9" s="788"/>
      <c r="LGA9" s="788"/>
      <c r="LGB9" s="787"/>
      <c r="LGC9" s="788"/>
      <c r="LGD9" s="788"/>
      <c r="LGE9" s="788"/>
      <c r="LGF9" s="787"/>
      <c r="LGG9" s="788"/>
      <c r="LGH9" s="788"/>
      <c r="LGI9" s="788"/>
      <c r="LGJ9" s="787"/>
      <c r="LGK9" s="788"/>
      <c r="LGL9" s="788"/>
      <c r="LGM9" s="788"/>
      <c r="LGN9" s="787"/>
      <c r="LGO9" s="788"/>
      <c r="LGP9" s="788"/>
      <c r="LGQ9" s="788"/>
      <c r="LGR9" s="787"/>
      <c r="LGS9" s="788"/>
      <c r="LGT9" s="788"/>
      <c r="LGU9" s="788"/>
      <c r="LGV9" s="787"/>
      <c r="LGW9" s="788"/>
      <c r="LGX9" s="788"/>
      <c r="LGY9" s="788"/>
      <c r="LGZ9" s="787"/>
      <c r="LHA9" s="788"/>
      <c r="LHB9" s="788"/>
      <c r="LHC9" s="788"/>
      <c r="LHD9" s="787"/>
      <c r="LHE9" s="788"/>
      <c r="LHF9" s="788"/>
      <c r="LHG9" s="788"/>
      <c r="LHH9" s="787"/>
      <c r="LHI9" s="788"/>
      <c r="LHJ9" s="788"/>
      <c r="LHK9" s="788"/>
      <c r="LHL9" s="787"/>
      <c r="LHM9" s="788"/>
      <c r="LHN9" s="788"/>
      <c r="LHO9" s="788"/>
      <c r="LHP9" s="787"/>
      <c r="LHQ9" s="788"/>
      <c r="LHR9" s="788"/>
      <c r="LHS9" s="788"/>
      <c r="LHT9" s="787"/>
      <c r="LHU9" s="788"/>
      <c r="LHV9" s="788"/>
      <c r="LHW9" s="788"/>
      <c r="LHX9" s="787"/>
      <c r="LHY9" s="788"/>
      <c r="LHZ9" s="788"/>
      <c r="LIA9" s="788"/>
      <c r="LIB9" s="787"/>
      <c r="LIC9" s="788"/>
      <c r="LID9" s="788"/>
      <c r="LIE9" s="788"/>
      <c r="LIF9" s="787"/>
      <c r="LIG9" s="788"/>
      <c r="LIH9" s="788"/>
      <c r="LII9" s="788"/>
      <c r="LIJ9" s="787"/>
      <c r="LIK9" s="788"/>
      <c r="LIL9" s="788"/>
      <c r="LIM9" s="788"/>
      <c r="LIN9" s="787"/>
      <c r="LIO9" s="788"/>
      <c r="LIP9" s="788"/>
      <c r="LIQ9" s="788"/>
      <c r="LIR9" s="787"/>
      <c r="LIS9" s="788"/>
      <c r="LIT9" s="788"/>
      <c r="LIU9" s="788"/>
      <c r="LIV9" s="787"/>
      <c r="LIW9" s="788"/>
      <c r="LIX9" s="788"/>
      <c r="LIY9" s="788"/>
      <c r="LIZ9" s="787"/>
      <c r="LJA9" s="788"/>
      <c r="LJB9" s="788"/>
      <c r="LJC9" s="788"/>
      <c r="LJD9" s="787"/>
      <c r="LJE9" s="788"/>
      <c r="LJF9" s="788"/>
      <c r="LJG9" s="788"/>
      <c r="LJH9" s="787"/>
      <c r="LJI9" s="788"/>
      <c r="LJJ9" s="788"/>
      <c r="LJK9" s="788"/>
      <c r="LJL9" s="787"/>
      <c r="LJM9" s="788"/>
      <c r="LJN9" s="788"/>
      <c r="LJO9" s="788"/>
      <c r="LJP9" s="787"/>
      <c r="LJQ9" s="788"/>
      <c r="LJR9" s="788"/>
      <c r="LJS9" s="788"/>
      <c r="LJT9" s="787"/>
      <c r="LJU9" s="788"/>
      <c r="LJV9" s="788"/>
      <c r="LJW9" s="788"/>
      <c r="LJX9" s="787"/>
      <c r="LJY9" s="788"/>
      <c r="LJZ9" s="788"/>
      <c r="LKA9" s="788"/>
      <c r="LKB9" s="787"/>
      <c r="LKC9" s="788"/>
      <c r="LKD9" s="788"/>
      <c r="LKE9" s="788"/>
      <c r="LKF9" s="787"/>
      <c r="LKG9" s="788"/>
      <c r="LKH9" s="788"/>
      <c r="LKI9" s="788"/>
      <c r="LKJ9" s="787"/>
      <c r="LKK9" s="788"/>
      <c r="LKL9" s="788"/>
      <c r="LKM9" s="788"/>
      <c r="LKN9" s="787"/>
      <c r="LKO9" s="788"/>
      <c r="LKP9" s="788"/>
      <c r="LKQ9" s="788"/>
      <c r="LKR9" s="787"/>
      <c r="LKS9" s="788"/>
      <c r="LKT9" s="788"/>
      <c r="LKU9" s="788"/>
      <c r="LKV9" s="787"/>
      <c r="LKW9" s="788"/>
      <c r="LKX9" s="788"/>
      <c r="LKY9" s="788"/>
      <c r="LKZ9" s="787"/>
      <c r="LLA9" s="788"/>
      <c r="LLB9" s="788"/>
      <c r="LLC9" s="788"/>
      <c r="LLD9" s="787"/>
      <c r="LLE9" s="788"/>
      <c r="LLF9" s="788"/>
      <c r="LLG9" s="788"/>
      <c r="LLH9" s="787"/>
      <c r="LLI9" s="788"/>
      <c r="LLJ9" s="788"/>
      <c r="LLK9" s="788"/>
      <c r="LLL9" s="787"/>
      <c r="LLM9" s="788"/>
      <c r="LLN9" s="788"/>
      <c r="LLO9" s="788"/>
      <c r="LLP9" s="787"/>
      <c r="LLQ9" s="788"/>
      <c r="LLR9" s="788"/>
      <c r="LLS9" s="788"/>
      <c r="LLT9" s="787"/>
      <c r="LLU9" s="788"/>
      <c r="LLV9" s="788"/>
      <c r="LLW9" s="788"/>
      <c r="LLX9" s="787"/>
      <c r="LLY9" s="788"/>
      <c r="LLZ9" s="788"/>
      <c r="LMA9" s="788"/>
      <c r="LMB9" s="787"/>
      <c r="LMC9" s="788"/>
      <c r="LMD9" s="788"/>
      <c r="LME9" s="788"/>
      <c r="LMF9" s="787"/>
      <c r="LMG9" s="788"/>
      <c r="LMH9" s="788"/>
      <c r="LMI9" s="788"/>
      <c r="LMJ9" s="787"/>
      <c r="LMK9" s="788"/>
      <c r="LML9" s="788"/>
      <c r="LMM9" s="788"/>
      <c r="LMN9" s="787"/>
      <c r="LMO9" s="788"/>
      <c r="LMP9" s="788"/>
      <c r="LMQ9" s="788"/>
      <c r="LMR9" s="787"/>
      <c r="LMS9" s="788"/>
      <c r="LMT9" s="788"/>
      <c r="LMU9" s="788"/>
      <c r="LMV9" s="787"/>
      <c r="LMW9" s="788"/>
      <c r="LMX9" s="788"/>
      <c r="LMY9" s="788"/>
      <c r="LMZ9" s="787"/>
      <c r="LNA9" s="788"/>
      <c r="LNB9" s="788"/>
      <c r="LNC9" s="788"/>
      <c r="LND9" s="787"/>
      <c r="LNE9" s="788"/>
      <c r="LNF9" s="788"/>
      <c r="LNG9" s="788"/>
      <c r="LNH9" s="787"/>
      <c r="LNI9" s="788"/>
      <c r="LNJ9" s="788"/>
      <c r="LNK9" s="788"/>
      <c r="LNL9" s="787"/>
      <c r="LNM9" s="788"/>
      <c r="LNN9" s="788"/>
      <c r="LNO9" s="788"/>
      <c r="LNP9" s="787"/>
      <c r="LNQ9" s="788"/>
      <c r="LNR9" s="788"/>
      <c r="LNS9" s="788"/>
      <c r="LNT9" s="787"/>
      <c r="LNU9" s="788"/>
      <c r="LNV9" s="788"/>
      <c r="LNW9" s="788"/>
      <c r="LNX9" s="787"/>
      <c r="LNY9" s="788"/>
      <c r="LNZ9" s="788"/>
      <c r="LOA9" s="788"/>
      <c r="LOB9" s="787"/>
      <c r="LOC9" s="788"/>
      <c r="LOD9" s="788"/>
      <c r="LOE9" s="788"/>
      <c r="LOF9" s="787"/>
      <c r="LOG9" s="788"/>
      <c r="LOH9" s="788"/>
      <c r="LOI9" s="788"/>
      <c r="LOJ9" s="787"/>
      <c r="LOK9" s="788"/>
      <c r="LOL9" s="788"/>
      <c r="LOM9" s="788"/>
      <c r="LON9" s="787"/>
      <c r="LOO9" s="788"/>
      <c r="LOP9" s="788"/>
      <c r="LOQ9" s="788"/>
      <c r="LOR9" s="787"/>
      <c r="LOS9" s="788"/>
      <c r="LOT9" s="788"/>
      <c r="LOU9" s="788"/>
      <c r="LOV9" s="787"/>
      <c r="LOW9" s="788"/>
      <c r="LOX9" s="788"/>
      <c r="LOY9" s="788"/>
      <c r="LOZ9" s="787"/>
      <c r="LPA9" s="788"/>
      <c r="LPB9" s="788"/>
      <c r="LPC9" s="788"/>
      <c r="LPD9" s="787"/>
      <c r="LPE9" s="788"/>
      <c r="LPF9" s="788"/>
      <c r="LPG9" s="788"/>
      <c r="LPH9" s="787"/>
      <c r="LPI9" s="788"/>
      <c r="LPJ9" s="788"/>
      <c r="LPK9" s="788"/>
      <c r="LPL9" s="787"/>
      <c r="LPM9" s="788"/>
      <c r="LPN9" s="788"/>
      <c r="LPO9" s="788"/>
      <c r="LPP9" s="787"/>
      <c r="LPQ9" s="788"/>
      <c r="LPR9" s="788"/>
      <c r="LPS9" s="788"/>
      <c r="LPT9" s="787"/>
      <c r="LPU9" s="788"/>
      <c r="LPV9" s="788"/>
      <c r="LPW9" s="788"/>
      <c r="LPX9" s="787"/>
      <c r="LPY9" s="788"/>
      <c r="LPZ9" s="788"/>
      <c r="LQA9" s="788"/>
      <c r="LQB9" s="787"/>
      <c r="LQC9" s="788"/>
      <c r="LQD9" s="788"/>
      <c r="LQE9" s="788"/>
      <c r="LQF9" s="787"/>
      <c r="LQG9" s="788"/>
      <c r="LQH9" s="788"/>
      <c r="LQI9" s="788"/>
      <c r="LQJ9" s="787"/>
      <c r="LQK9" s="788"/>
      <c r="LQL9" s="788"/>
      <c r="LQM9" s="788"/>
      <c r="LQN9" s="787"/>
      <c r="LQO9" s="788"/>
      <c r="LQP9" s="788"/>
      <c r="LQQ9" s="788"/>
      <c r="LQR9" s="787"/>
      <c r="LQS9" s="788"/>
      <c r="LQT9" s="788"/>
      <c r="LQU9" s="788"/>
      <c r="LQV9" s="787"/>
      <c r="LQW9" s="788"/>
      <c r="LQX9" s="788"/>
      <c r="LQY9" s="788"/>
      <c r="LQZ9" s="787"/>
      <c r="LRA9" s="788"/>
      <c r="LRB9" s="788"/>
      <c r="LRC9" s="788"/>
      <c r="LRD9" s="787"/>
      <c r="LRE9" s="788"/>
      <c r="LRF9" s="788"/>
      <c r="LRG9" s="788"/>
      <c r="LRH9" s="787"/>
      <c r="LRI9" s="788"/>
      <c r="LRJ9" s="788"/>
      <c r="LRK9" s="788"/>
      <c r="LRL9" s="787"/>
      <c r="LRM9" s="788"/>
      <c r="LRN9" s="788"/>
      <c r="LRO9" s="788"/>
      <c r="LRP9" s="787"/>
      <c r="LRQ9" s="788"/>
      <c r="LRR9" s="788"/>
      <c r="LRS9" s="788"/>
      <c r="LRT9" s="787"/>
      <c r="LRU9" s="788"/>
      <c r="LRV9" s="788"/>
      <c r="LRW9" s="788"/>
      <c r="LRX9" s="787"/>
      <c r="LRY9" s="788"/>
      <c r="LRZ9" s="788"/>
      <c r="LSA9" s="788"/>
      <c r="LSB9" s="787"/>
      <c r="LSC9" s="788"/>
      <c r="LSD9" s="788"/>
      <c r="LSE9" s="788"/>
      <c r="LSF9" s="787"/>
      <c r="LSG9" s="788"/>
      <c r="LSH9" s="788"/>
      <c r="LSI9" s="788"/>
      <c r="LSJ9" s="787"/>
      <c r="LSK9" s="788"/>
      <c r="LSL9" s="788"/>
      <c r="LSM9" s="788"/>
      <c r="LSN9" s="787"/>
      <c r="LSO9" s="788"/>
      <c r="LSP9" s="788"/>
      <c r="LSQ9" s="788"/>
      <c r="LSR9" s="787"/>
      <c r="LSS9" s="788"/>
      <c r="LST9" s="788"/>
      <c r="LSU9" s="788"/>
      <c r="LSV9" s="787"/>
      <c r="LSW9" s="788"/>
      <c r="LSX9" s="788"/>
      <c r="LSY9" s="788"/>
      <c r="LSZ9" s="787"/>
      <c r="LTA9" s="788"/>
      <c r="LTB9" s="788"/>
      <c r="LTC9" s="788"/>
      <c r="LTD9" s="787"/>
      <c r="LTE9" s="788"/>
      <c r="LTF9" s="788"/>
      <c r="LTG9" s="788"/>
      <c r="LTH9" s="787"/>
      <c r="LTI9" s="788"/>
      <c r="LTJ9" s="788"/>
      <c r="LTK9" s="788"/>
      <c r="LTL9" s="787"/>
      <c r="LTM9" s="788"/>
      <c r="LTN9" s="788"/>
      <c r="LTO9" s="788"/>
      <c r="LTP9" s="787"/>
      <c r="LTQ9" s="788"/>
      <c r="LTR9" s="788"/>
      <c r="LTS9" s="788"/>
      <c r="LTT9" s="787"/>
      <c r="LTU9" s="788"/>
      <c r="LTV9" s="788"/>
      <c r="LTW9" s="788"/>
      <c r="LTX9" s="787"/>
      <c r="LTY9" s="788"/>
      <c r="LTZ9" s="788"/>
      <c r="LUA9" s="788"/>
      <c r="LUB9" s="787"/>
      <c r="LUC9" s="788"/>
      <c r="LUD9" s="788"/>
      <c r="LUE9" s="788"/>
      <c r="LUF9" s="787"/>
      <c r="LUG9" s="788"/>
      <c r="LUH9" s="788"/>
      <c r="LUI9" s="788"/>
      <c r="LUJ9" s="787"/>
      <c r="LUK9" s="788"/>
      <c r="LUL9" s="788"/>
      <c r="LUM9" s="788"/>
      <c r="LUN9" s="787"/>
      <c r="LUO9" s="788"/>
      <c r="LUP9" s="788"/>
      <c r="LUQ9" s="788"/>
      <c r="LUR9" s="787"/>
      <c r="LUS9" s="788"/>
      <c r="LUT9" s="788"/>
      <c r="LUU9" s="788"/>
      <c r="LUV9" s="787"/>
      <c r="LUW9" s="788"/>
      <c r="LUX9" s="788"/>
      <c r="LUY9" s="788"/>
      <c r="LUZ9" s="787"/>
      <c r="LVA9" s="788"/>
      <c r="LVB9" s="788"/>
      <c r="LVC9" s="788"/>
      <c r="LVD9" s="787"/>
      <c r="LVE9" s="788"/>
      <c r="LVF9" s="788"/>
      <c r="LVG9" s="788"/>
      <c r="LVH9" s="787"/>
      <c r="LVI9" s="788"/>
      <c r="LVJ9" s="788"/>
      <c r="LVK9" s="788"/>
      <c r="LVL9" s="787"/>
      <c r="LVM9" s="788"/>
      <c r="LVN9" s="788"/>
      <c r="LVO9" s="788"/>
      <c r="LVP9" s="787"/>
      <c r="LVQ9" s="788"/>
      <c r="LVR9" s="788"/>
      <c r="LVS9" s="788"/>
      <c r="LVT9" s="787"/>
      <c r="LVU9" s="788"/>
      <c r="LVV9" s="788"/>
      <c r="LVW9" s="788"/>
      <c r="LVX9" s="787"/>
      <c r="LVY9" s="788"/>
      <c r="LVZ9" s="788"/>
      <c r="LWA9" s="788"/>
      <c r="LWB9" s="787"/>
      <c r="LWC9" s="788"/>
      <c r="LWD9" s="788"/>
      <c r="LWE9" s="788"/>
      <c r="LWF9" s="787"/>
      <c r="LWG9" s="788"/>
      <c r="LWH9" s="788"/>
      <c r="LWI9" s="788"/>
      <c r="LWJ9" s="787"/>
      <c r="LWK9" s="788"/>
      <c r="LWL9" s="788"/>
      <c r="LWM9" s="788"/>
      <c r="LWN9" s="787"/>
      <c r="LWO9" s="788"/>
      <c r="LWP9" s="788"/>
      <c r="LWQ9" s="788"/>
      <c r="LWR9" s="787"/>
      <c r="LWS9" s="788"/>
      <c r="LWT9" s="788"/>
      <c r="LWU9" s="788"/>
      <c r="LWV9" s="787"/>
      <c r="LWW9" s="788"/>
      <c r="LWX9" s="788"/>
      <c r="LWY9" s="788"/>
      <c r="LWZ9" s="787"/>
      <c r="LXA9" s="788"/>
      <c r="LXB9" s="788"/>
      <c r="LXC9" s="788"/>
      <c r="LXD9" s="787"/>
      <c r="LXE9" s="788"/>
      <c r="LXF9" s="788"/>
      <c r="LXG9" s="788"/>
      <c r="LXH9" s="787"/>
      <c r="LXI9" s="788"/>
      <c r="LXJ9" s="788"/>
      <c r="LXK9" s="788"/>
      <c r="LXL9" s="787"/>
      <c r="LXM9" s="788"/>
      <c r="LXN9" s="788"/>
      <c r="LXO9" s="788"/>
      <c r="LXP9" s="787"/>
      <c r="LXQ9" s="788"/>
      <c r="LXR9" s="788"/>
      <c r="LXS9" s="788"/>
      <c r="LXT9" s="787"/>
      <c r="LXU9" s="788"/>
      <c r="LXV9" s="788"/>
      <c r="LXW9" s="788"/>
      <c r="LXX9" s="787"/>
      <c r="LXY9" s="788"/>
      <c r="LXZ9" s="788"/>
      <c r="LYA9" s="788"/>
      <c r="LYB9" s="787"/>
      <c r="LYC9" s="788"/>
      <c r="LYD9" s="788"/>
      <c r="LYE9" s="788"/>
      <c r="LYF9" s="787"/>
      <c r="LYG9" s="788"/>
      <c r="LYH9" s="788"/>
      <c r="LYI9" s="788"/>
      <c r="LYJ9" s="787"/>
      <c r="LYK9" s="788"/>
      <c r="LYL9" s="788"/>
      <c r="LYM9" s="788"/>
      <c r="LYN9" s="787"/>
      <c r="LYO9" s="788"/>
      <c r="LYP9" s="788"/>
      <c r="LYQ9" s="788"/>
      <c r="LYR9" s="787"/>
      <c r="LYS9" s="788"/>
      <c r="LYT9" s="788"/>
      <c r="LYU9" s="788"/>
      <c r="LYV9" s="787"/>
      <c r="LYW9" s="788"/>
      <c r="LYX9" s="788"/>
      <c r="LYY9" s="788"/>
      <c r="LYZ9" s="787"/>
      <c r="LZA9" s="788"/>
      <c r="LZB9" s="788"/>
      <c r="LZC9" s="788"/>
      <c r="LZD9" s="787"/>
      <c r="LZE9" s="788"/>
      <c r="LZF9" s="788"/>
      <c r="LZG9" s="788"/>
      <c r="LZH9" s="787"/>
      <c r="LZI9" s="788"/>
      <c r="LZJ9" s="788"/>
      <c r="LZK9" s="788"/>
      <c r="LZL9" s="787"/>
      <c r="LZM9" s="788"/>
      <c r="LZN9" s="788"/>
      <c r="LZO9" s="788"/>
      <c r="LZP9" s="787"/>
      <c r="LZQ9" s="788"/>
      <c r="LZR9" s="788"/>
      <c r="LZS9" s="788"/>
      <c r="LZT9" s="787"/>
      <c r="LZU9" s="788"/>
      <c r="LZV9" s="788"/>
      <c r="LZW9" s="788"/>
      <c r="LZX9" s="787"/>
      <c r="LZY9" s="788"/>
      <c r="LZZ9" s="788"/>
      <c r="MAA9" s="788"/>
      <c r="MAB9" s="787"/>
      <c r="MAC9" s="788"/>
      <c r="MAD9" s="788"/>
      <c r="MAE9" s="788"/>
      <c r="MAF9" s="787"/>
      <c r="MAG9" s="788"/>
      <c r="MAH9" s="788"/>
      <c r="MAI9" s="788"/>
      <c r="MAJ9" s="787"/>
      <c r="MAK9" s="788"/>
      <c r="MAL9" s="788"/>
      <c r="MAM9" s="788"/>
      <c r="MAN9" s="787"/>
      <c r="MAO9" s="788"/>
      <c r="MAP9" s="788"/>
      <c r="MAQ9" s="788"/>
      <c r="MAR9" s="787"/>
      <c r="MAS9" s="788"/>
      <c r="MAT9" s="788"/>
      <c r="MAU9" s="788"/>
      <c r="MAV9" s="787"/>
      <c r="MAW9" s="788"/>
      <c r="MAX9" s="788"/>
      <c r="MAY9" s="788"/>
      <c r="MAZ9" s="787"/>
      <c r="MBA9" s="788"/>
      <c r="MBB9" s="788"/>
      <c r="MBC9" s="788"/>
      <c r="MBD9" s="787"/>
      <c r="MBE9" s="788"/>
      <c r="MBF9" s="788"/>
      <c r="MBG9" s="788"/>
      <c r="MBH9" s="787"/>
      <c r="MBI9" s="788"/>
      <c r="MBJ9" s="788"/>
      <c r="MBK9" s="788"/>
      <c r="MBL9" s="787"/>
      <c r="MBM9" s="788"/>
      <c r="MBN9" s="788"/>
      <c r="MBO9" s="788"/>
      <c r="MBP9" s="787"/>
      <c r="MBQ9" s="788"/>
      <c r="MBR9" s="788"/>
      <c r="MBS9" s="788"/>
      <c r="MBT9" s="787"/>
      <c r="MBU9" s="788"/>
      <c r="MBV9" s="788"/>
      <c r="MBW9" s="788"/>
      <c r="MBX9" s="787"/>
      <c r="MBY9" s="788"/>
      <c r="MBZ9" s="788"/>
      <c r="MCA9" s="788"/>
      <c r="MCB9" s="787"/>
      <c r="MCC9" s="788"/>
      <c r="MCD9" s="788"/>
      <c r="MCE9" s="788"/>
      <c r="MCF9" s="787"/>
      <c r="MCG9" s="788"/>
      <c r="MCH9" s="788"/>
      <c r="MCI9" s="788"/>
      <c r="MCJ9" s="787"/>
      <c r="MCK9" s="788"/>
      <c r="MCL9" s="788"/>
      <c r="MCM9" s="788"/>
      <c r="MCN9" s="787"/>
      <c r="MCO9" s="788"/>
      <c r="MCP9" s="788"/>
      <c r="MCQ9" s="788"/>
      <c r="MCR9" s="787"/>
      <c r="MCS9" s="788"/>
      <c r="MCT9" s="788"/>
      <c r="MCU9" s="788"/>
      <c r="MCV9" s="787"/>
      <c r="MCW9" s="788"/>
      <c r="MCX9" s="788"/>
      <c r="MCY9" s="788"/>
      <c r="MCZ9" s="787"/>
      <c r="MDA9" s="788"/>
      <c r="MDB9" s="788"/>
      <c r="MDC9" s="788"/>
      <c r="MDD9" s="787"/>
      <c r="MDE9" s="788"/>
      <c r="MDF9" s="788"/>
      <c r="MDG9" s="788"/>
      <c r="MDH9" s="787"/>
      <c r="MDI9" s="788"/>
      <c r="MDJ9" s="788"/>
      <c r="MDK9" s="788"/>
      <c r="MDL9" s="787"/>
      <c r="MDM9" s="788"/>
      <c r="MDN9" s="788"/>
      <c r="MDO9" s="788"/>
      <c r="MDP9" s="787"/>
      <c r="MDQ9" s="788"/>
      <c r="MDR9" s="788"/>
      <c r="MDS9" s="788"/>
      <c r="MDT9" s="787"/>
      <c r="MDU9" s="788"/>
      <c r="MDV9" s="788"/>
      <c r="MDW9" s="788"/>
      <c r="MDX9" s="787"/>
      <c r="MDY9" s="788"/>
      <c r="MDZ9" s="788"/>
      <c r="MEA9" s="788"/>
      <c r="MEB9" s="787"/>
      <c r="MEC9" s="788"/>
      <c r="MED9" s="788"/>
      <c r="MEE9" s="788"/>
      <c r="MEF9" s="787"/>
      <c r="MEG9" s="788"/>
      <c r="MEH9" s="788"/>
      <c r="MEI9" s="788"/>
      <c r="MEJ9" s="787"/>
      <c r="MEK9" s="788"/>
      <c r="MEL9" s="788"/>
      <c r="MEM9" s="788"/>
      <c r="MEN9" s="787"/>
      <c r="MEO9" s="788"/>
      <c r="MEP9" s="788"/>
      <c r="MEQ9" s="788"/>
      <c r="MER9" s="787"/>
      <c r="MES9" s="788"/>
      <c r="MET9" s="788"/>
      <c r="MEU9" s="788"/>
      <c r="MEV9" s="787"/>
      <c r="MEW9" s="788"/>
      <c r="MEX9" s="788"/>
      <c r="MEY9" s="788"/>
      <c r="MEZ9" s="787"/>
      <c r="MFA9" s="788"/>
      <c r="MFB9" s="788"/>
      <c r="MFC9" s="788"/>
      <c r="MFD9" s="787"/>
      <c r="MFE9" s="788"/>
      <c r="MFF9" s="788"/>
      <c r="MFG9" s="788"/>
      <c r="MFH9" s="787"/>
      <c r="MFI9" s="788"/>
      <c r="MFJ9" s="788"/>
      <c r="MFK9" s="788"/>
      <c r="MFL9" s="787"/>
      <c r="MFM9" s="788"/>
      <c r="MFN9" s="788"/>
      <c r="MFO9" s="788"/>
      <c r="MFP9" s="787"/>
      <c r="MFQ9" s="788"/>
      <c r="MFR9" s="788"/>
      <c r="MFS9" s="788"/>
      <c r="MFT9" s="787"/>
      <c r="MFU9" s="788"/>
      <c r="MFV9" s="788"/>
      <c r="MFW9" s="788"/>
      <c r="MFX9" s="787"/>
      <c r="MFY9" s="788"/>
      <c r="MFZ9" s="788"/>
      <c r="MGA9" s="788"/>
      <c r="MGB9" s="787"/>
      <c r="MGC9" s="788"/>
      <c r="MGD9" s="788"/>
      <c r="MGE9" s="788"/>
      <c r="MGF9" s="787"/>
      <c r="MGG9" s="788"/>
      <c r="MGH9" s="788"/>
      <c r="MGI9" s="788"/>
      <c r="MGJ9" s="787"/>
      <c r="MGK9" s="788"/>
      <c r="MGL9" s="788"/>
      <c r="MGM9" s="788"/>
      <c r="MGN9" s="787"/>
      <c r="MGO9" s="788"/>
      <c r="MGP9" s="788"/>
      <c r="MGQ9" s="788"/>
      <c r="MGR9" s="787"/>
      <c r="MGS9" s="788"/>
      <c r="MGT9" s="788"/>
      <c r="MGU9" s="788"/>
      <c r="MGV9" s="787"/>
      <c r="MGW9" s="788"/>
      <c r="MGX9" s="788"/>
      <c r="MGY9" s="788"/>
      <c r="MGZ9" s="787"/>
      <c r="MHA9" s="788"/>
      <c r="MHB9" s="788"/>
      <c r="MHC9" s="788"/>
      <c r="MHD9" s="787"/>
      <c r="MHE9" s="788"/>
      <c r="MHF9" s="788"/>
      <c r="MHG9" s="788"/>
      <c r="MHH9" s="787"/>
      <c r="MHI9" s="788"/>
      <c r="MHJ9" s="788"/>
      <c r="MHK9" s="788"/>
      <c r="MHL9" s="787"/>
      <c r="MHM9" s="788"/>
      <c r="MHN9" s="788"/>
      <c r="MHO9" s="788"/>
      <c r="MHP9" s="787"/>
      <c r="MHQ9" s="788"/>
      <c r="MHR9" s="788"/>
      <c r="MHS9" s="788"/>
      <c r="MHT9" s="787"/>
      <c r="MHU9" s="788"/>
      <c r="MHV9" s="788"/>
      <c r="MHW9" s="788"/>
      <c r="MHX9" s="787"/>
      <c r="MHY9" s="788"/>
      <c r="MHZ9" s="788"/>
      <c r="MIA9" s="788"/>
      <c r="MIB9" s="787"/>
      <c r="MIC9" s="788"/>
      <c r="MID9" s="788"/>
      <c r="MIE9" s="788"/>
      <c r="MIF9" s="787"/>
      <c r="MIG9" s="788"/>
      <c r="MIH9" s="788"/>
      <c r="MII9" s="788"/>
      <c r="MIJ9" s="787"/>
      <c r="MIK9" s="788"/>
      <c r="MIL9" s="788"/>
      <c r="MIM9" s="788"/>
      <c r="MIN9" s="787"/>
      <c r="MIO9" s="788"/>
      <c r="MIP9" s="788"/>
      <c r="MIQ9" s="788"/>
      <c r="MIR9" s="787"/>
      <c r="MIS9" s="788"/>
      <c r="MIT9" s="788"/>
      <c r="MIU9" s="788"/>
      <c r="MIV9" s="787"/>
      <c r="MIW9" s="788"/>
      <c r="MIX9" s="788"/>
      <c r="MIY9" s="788"/>
      <c r="MIZ9" s="787"/>
      <c r="MJA9" s="788"/>
      <c r="MJB9" s="788"/>
      <c r="MJC9" s="788"/>
      <c r="MJD9" s="787"/>
      <c r="MJE9" s="788"/>
      <c r="MJF9" s="788"/>
      <c r="MJG9" s="788"/>
      <c r="MJH9" s="787"/>
      <c r="MJI9" s="788"/>
      <c r="MJJ9" s="788"/>
      <c r="MJK9" s="788"/>
      <c r="MJL9" s="787"/>
      <c r="MJM9" s="788"/>
      <c r="MJN9" s="788"/>
      <c r="MJO9" s="788"/>
      <c r="MJP9" s="787"/>
      <c r="MJQ9" s="788"/>
      <c r="MJR9" s="788"/>
      <c r="MJS9" s="788"/>
      <c r="MJT9" s="787"/>
      <c r="MJU9" s="788"/>
      <c r="MJV9" s="788"/>
      <c r="MJW9" s="788"/>
      <c r="MJX9" s="787"/>
      <c r="MJY9" s="788"/>
      <c r="MJZ9" s="788"/>
      <c r="MKA9" s="788"/>
      <c r="MKB9" s="787"/>
      <c r="MKC9" s="788"/>
      <c r="MKD9" s="788"/>
      <c r="MKE9" s="788"/>
      <c r="MKF9" s="787"/>
      <c r="MKG9" s="788"/>
      <c r="MKH9" s="788"/>
      <c r="MKI9" s="788"/>
      <c r="MKJ9" s="787"/>
      <c r="MKK9" s="788"/>
      <c r="MKL9" s="788"/>
      <c r="MKM9" s="788"/>
      <c r="MKN9" s="787"/>
      <c r="MKO9" s="788"/>
      <c r="MKP9" s="788"/>
      <c r="MKQ9" s="788"/>
      <c r="MKR9" s="787"/>
      <c r="MKS9" s="788"/>
      <c r="MKT9" s="788"/>
      <c r="MKU9" s="788"/>
      <c r="MKV9" s="787"/>
      <c r="MKW9" s="788"/>
      <c r="MKX9" s="788"/>
      <c r="MKY9" s="788"/>
      <c r="MKZ9" s="787"/>
      <c r="MLA9" s="788"/>
      <c r="MLB9" s="788"/>
      <c r="MLC9" s="788"/>
      <c r="MLD9" s="787"/>
      <c r="MLE9" s="788"/>
      <c r="MLF9" s="788"/>
      <c r="MLG9" s="788"/>
      <c r="MLH9" s="787"/>
      <c r="MLI9" s="788"/>
      <c r="MLJ9" s="788"/>
      <c r="MLK9" s="788"/>
      <c r="MLL9" s="787"/>
      <c r="MLM9" s="788"/>
      <c r="MLN9" s="788"/>
      <c r="MLO9" s="788"/>
      <c r="MLP9" s="787"/>
      <c r="MLQ9" s="788"/>
      <c r="MLR9" s="788"/>
      <c r="MLS9" s="788"/>
      <c r="MLT9" s="787"/>
      <c r="MLU9" s="788"/>
      <c r="MLV9" s="788"/>
      <c r="MLW9" s="788"/>
      <c r="MLX9" s="787"/>
      <c r="MLY9" s="788"/>
      <c r="MLZ9" s="788"/>
      <c r="MMA9" s="788"/>
      <c r="MMB9" s="787"/>
      <c r="MMC9" s="788"/>
      <c r="MMD9" s="788"/>
      <c r="MME9" s="788"/>
      <c r="MMF9" s="787"/>
      <c r="MMG9" s="788"/>
      <c r="MMH9" s="788"/>
      <c r="MMI9" s="788"/>
      <c r="MMJ9" s="787"/>
      <c r="MMK9" s="788"/>
      <c r="MML9" s="788"/>
      <c r="MMM9" s="788"/>
      <c r="MMN9" s="787"/>
      <c r="MMO9" s="788"/>
      <c r="MMP9" s="788"/>
      <c r="MMQ9" s="788"/>
      <c r="MMR9" s="787"/>
      <c r="MMS9" s="788"/>
      <c r="MMT9" s="788"/>
      <c r="MMU9" s="788"/>
      <c r="MMV9" s="787"/>
      <c r="MMW9" s="788"/>
      <c r="MMX9" s="788"/>
      <c r="MMY9" s="788"/>
      <c r="MMZ9" s="787"/>
      <c r="MNA9" s="788"/>
      <c r="MNB9" s="788"/>
      <c r="MNC9" s="788"/>
      <c r="MND9" s="787"/>
      <c r="MNE9" s="788"/>
      <c r="MNF9" s="788"/>
      <c r="MNG9" s="788"/>
      <c r="MNH9" s="787"/>
      <c r="MNI9" s="788"/>
      <c r="MNJ9" s="788"/>
      <c r="MNK9" s="788"/>
      <c r="MNL9" s="787"/>
      <c r="MNM9" s="788"/>
      <c r="MNN9" s="788"/>
      <c r="MNO9" s="788"/>
      <c r="MNP9" s="787"/>
      <c r="MNQ9" s="788"/>
      <c r="MNR9" s="788"/>
      <c r="MNS9" s="788"/>
      <c r="MNT9" s="787"/>
      <c r="MNU9" s="788"/>
      <c r="MNV9" s="788"/>
      <c r="MNW9" s="788"/>
      <c r="MNX9" s="787"/>
      <c r="MNY9" s="788"/>
      <c r="MNZ9" s="788"/>
      <c r="MOA9" s="788"/>
      <c r="MOB9" s="787"/>
      <c r="MOC9" s="788"/>
      <c r="MOD9" s="788"/>
      <c r="MOE9" s="788"/>
      <c r="MOF9" s="787"/>
      <c r="MOG9" s="788"/>
      <c r="MOH9" s="788"/>
      <c r="MOI9" s="788"/>
      <c r="MOJ9" s="787"/>
      <c r="MOK9" s="788"/>
      <c r="MOL9" s="788"/>
      <c r="MOM9" s="788"/>
      <c r="MON9" s="787"/>
      <c r="MOO9" s="788"/>
      <c r="MOP9" s="788"/>
      <c r="MOQ9" s="788"/>
      <c r="MOR9" s="787"/>
      <c r="MOS9" s="788"/>
      <c r="MOT9" s="788"/>
      <c r="MOU9" s="788"/>
      <c r="MOV9" s="787"/>
      <c r="MOW9" s="788"/>
      <c r="MOX9" s="788"/>
      <c r="MOY9" s="788"/>
      <c r="MOZ9" s="787"/>
      <c r="MPA9" s="788"/>
      <c r="MPB9" s="788"/>
      <c r="MPC9" s="788"/>
      <c r="MPD9" s="787"/>
      <c r="MPE9" s="788"/>
      <c r="MPF9" s="788"/>
      <c r="MPG9" s="788"/>
      <c r="MPH9" s="787"/>
      <c r="MPI9" s="788"/>
      <c r="MPJ9" s="788"/>
      <c r="MPK9" s="788"/>
      <c r="MPL9" s="787"/>
      <c r="MPM9" s="788"/>
      <c r="MPN9" s="788"/>
      <c r="MPO9" s="788"/>
      <c r="MPP9" s="787"/>
      <c r="MPQ9" s="788"/>
      <c r="MPR9" s="788"/>
      <c r="MPS9" s="788"/>
      <c r="MPT9" s="787"/>
      <c r="MPU9" s="788"/>
      <c r="MPV9" s="788"/>
      <c r="MPW9" s="788"/>
      <c r="MPX9" s="787"/>
      <c r="MPY9" s="788"/>
      <c r="MPZ9" s="788"/>
      <c r="MQA9" s="788"/>
      <c r="MQB9" s="787"/>
      <c r="MQC9" s="788"/>
      <c r="MQD9" s="788"/>
      <c r="MQE9" s="788"/>
      <c r="MQF9" s="787"/>
      <c r="MQG9" s="788"/>
      <c r="MQH9" s="788"/>
      <c r="MQI9" s="788"/>
      <c r="MQJ9" s="787"/>
      <c r="MQK9" s="788"/>
      <c r="MQL9" s="788"/>
      <c r="MQM9" s="788"/>
      <c r="MQN9" s="787"/>
      <c r="MQO9" s="788"/>
      <c r="MQP9" s="788"/>
      <c r="MQQ9" s="788"/>
      <c r="MQR9" s="787"/>
      <c r="MQS9" s="788"/>
      <c r="MQT9" s="788"/>
      <c r="MQU9" s="788"/>
      <c r="MQV9" s="787"/>
      <c r="MQW9" s="788"/>
      <c r="MQX9" s="788"/>
      <c r="MQY9" s="788"/>
      <c r="MQZ9" s="787"/>
      <c r="MRA9" s="788"/>
      <c r="MRB9" s="788"/>
      <c r="MRC9" s="788"/>
      <c r="MRD9" s="787"/>
      <c r="MRE9" s="788"/>
      <c r="MRF9" s="788"/>
      <c r="MRG9" s="788"/>
      <c r="MRH9" s="787"/>
      <c r="MRI9" s="788"/>
      <c r="MRJ9" s="788"/>
      <c r="MRK9" s="788"/>
      <c r="MRL9" s="787"/>
      <c r="MRM9" s="788"/>
      <c r="MRN9" s="788"/>
      <c r="MRO9" s="788"/>
      <c r="MRP9" s="787"/>
      <c r="MRQ9" s="788"/>
      <c r="MRR9" s="788"/>
      <c r="MRS9" s="788"/>
      <c r="MRT9" s="787"/>
      <c r="MRU9" s="788"/>
      <c r="MRV9" s="788"/>
      <c r="MRW9" s="788"/>
      <c r="MRX9" s="787"/>
      <c r="MRY9" s="788"/>
      <c r="MRZ9" s="788"/>
      <c r="MSA9" s="788"/>
      <c r="MSB9" s="787"/>
      <c r="MSC9" s="788"/>
      <c r="MSD9" s="788"/>
      <c r="MSE9" s="788"/>
      <c r="MSF9" s="787"/>
      <c r="MSG9" s="788"/>
      <c r="MSH9" s="788"/>
      <c r="MSI9" s="788"/>
      <c r="MSJ9" s="787"/>
      <c r="MSK9" s="788"/>
      <c r="MSL9" s="788"/>
      <c r="MSM9" s="788"/>
      <c r="MSN9" s="787"/>
      <c r="MSO9" s="788"/>
      <c r="MSP9" s="788"/>
      <c r="MSQ9" s="788"/>
      <c r="MSR9" s="787"/>
      <c r="MSS9" s="788"/>
      <c r="MST9" s="788"/>
      <c r="MSU9" s="788"/>
      <c r="MSV9" s="787"/>
      <c r="MSW9" s="788"/>
      <c r="MSX9" s="788"/>
      <c r="MSY9" s="788"/>
      <c r="MSZ9" s="787"/>
      <c r="MTA9" s="788"/>
      <c r="MTB9" s="788"/>
      <c r="MTC9" s="788"/>
      <c r="MTD9" s="787"/>
      <c r="MTE9" s="788"/>
      <c r="MTF9" s="788"/>
      <c r="MTG9" s="788"/>
      <c r="MTH9" s="787"/>
      <c r="MTI9" s="788"/>
      <c r="MTJ9" s="788"/>
      <c r="MTK9" s="788"/>
      <c r="MTL9" s="787"/>
      <c r="MTM9" s="788"/>
      <c r="MTN9" s="788"/>
      <c r="MTO9" s="788"/>
      <c r="MTP9" s="787"/>
      <c r="MTQ9" s="788"/>
      <c r="MTR9" s="788"/>
      <c r="MTS9" s="788"/>
      <c r="MTT9" s="787"/>
      <c r="MTU9" s="788"/>
      <c r="MTV9" s="788"/>
      <c r="MTW9" s="788"/>
      <c r="MTX9" s="787"/>
      <c r="MTY9" s="788"/>
      <c r="MTZ9" s="788"/>
      <c r="MUA9" s="788"/>
      <c r="MUB9" s="787"/>
      <c r="MUC9" s="788"/>
      <c r="MUD9" s="788"/>
      <c r="MUE9" s="788"/>
      <c r="MUF9" s="787"/>
      <c r="MUG9" s="788"/>
      <c r="MUH9" s="788"/>
      <c r="MUI9" s="788"/>
      <c r="MUJ9" s="787"/>
      <c r="MUK9" s="788"/>
      <c r="MUL9" s="788"/>
      <c r="MUM9" s="788"/>
      <c r="MUN9" s="787"/>
      <c r="MUO9" s="788"/>
      <c r="MUP9" s="788"/>
      <c r="MUQ9" s="788"/>
      <c r="MUR9" s="787"/>
      <c r="MUS9" s="788"/>
      <c r="MUT9" s="788"/>
      <c r="MUU9" s="788"/>
      <c r="MUV9" s="787"/>
      <c r="MUW9" s="788"/>
      <c r="MUX9" s="788"/>
      <c r="MUY9" s="788"/>
      <c r="MUZ9" s="787"/>
      <c r="MVA9" s="788"/>
      <c r="MVB9" s="788"/>
      <c r="MVC9" s="788"/>
      <c r="MVD9" s="787"/>
      <c r="MVE9" s="788"/>
      <c r="MVF9" s="788"/>
      <c r="MVG9" s="788"/>
      <c r="MVH9" s="787"/>
      <c r="MVI9" s="788"/>
      <c r="MVJ9" s="788"/>
      <c r="MVK9" s="788"/>
      <c r="MVL9" s="787"/>
      <c r="MVM9" s="788"/>
      <c r="MVN9" s="788"/>
      <c r="MVO9" s="788"/>
      <c r="MVP9" s="787"/>
      <c r="MVQ9" s="788"/>
      <c r="MVR9" s="788"/>
      <c r="MVS9" s="788"/>
      <c r="MVT9" s="787"/>
      <c r="MVU9" s="788"/>
      <c r="MVV9" s="788"/>
      <c r="MVW9" s="788"/>
      <c r="MVX9" s="787"/>
      <c r="MVY9" s="788"/>
      <c r="MVZ9" s="788"/>
      <c r="MWA9" s="788"/>
      <c r="MWB9" s="787"/>
      <c r="MWC9" s="788"/>
      <c r="MWD9" s="788"/>
      <c r="MWE9" s="788"/>
      <c r="MWF9" s="787"/>
      <c r="MWG9" s="788"/>
      <c r="MWH9" s="788"/>
      <c r="MWI9" s="788"/>
      <c r="MWJ9" s="787"/>
      <c r="MWK9" s="788"/>
      <c r="MWL9" s="788"/>
      <c r="MWM9" s="788"/>
      <c r="MWN9" s="787"/>
      <c r="MWO9" s="788"/>
      <c r="MWP9" s="788"/>
      <c r="MWQ9" s="788"/>
      <c r="MWR9" s="787"/>
      <c r="MWS9" s="788"/>
      <c r="MWT9" s="788"/>
      <c r="MWU9" s="788"/>
      <c r="MWV9" s="787"/>
      <c r="MWW9" s="788"/>
      <c r="MWX9" s="788"/>
      <c r="MWY9" s="788"/>
      <c r="MWZ9" s="787"/>
      <c r="MXA9" s="788"/>
      <c r="MXB9" s="788"/>
      <c r="MXC9" s="788"/>
      <c r="MXD9" s="787"/>
      <c r="MXE9" s="788"/>
      <c r="MXF9" s="788"/>
      <c r="MXG9" s="788"/>
      <c r="MXH9" s="787"/>
      <c r="MXI9" s="788"/>
      <c r="MXJ9" s="788"/>
      <c r="MXK9" s="788"/>
      <c r="MXL9" s="787"/>
      <c r="MXM9" s="788"/>
      <c r="MXN9" s="788"/>
      <c r="MXO9" s="788"/>
      <c r="MXP9" s="787"/>
      <c r="MXQ9" s="788"/>
      <c r="MXR9" s="788"/>
      <c r="MXS9" s="788"/>
      <c r="MXT9" s="787"/>
      <c r="MXU9" s="788"/>
      <c r="MXV9" s="788"/>
      <c r="MXW9" s="788"/>
      <c r="MXX9" s="787"/>
      <c r="MXY9" s="788"/>
      <c r="MXZ9" s="788"/>
      <c r="MYA9" s="788"/>
      <c r="MYB9" s="787"/>
      <c r="MYC9" s="788"/>
      <c r="MYD9" s="788"/>
      <c r="MYE9" s="788"/>
      <c r="MYF9" s="787"/>
      <c r="MYG9" s="788"/>
      <c r="MYH9" s="788"/>
      <c r="MYI9" s="788"/>
      <c r="MYJ9" s="787"/>
      <c r="MYK9" s="788"/>
      <c r="MYL9" s="788"/>
      <c r="MYM9" s="788"/>
      <c r="MYN9" s="787"/>
      <c r="MYO9" s="788"/>
      <c r="MYP9" s="788"/>
      <c r="MYQ9" s="788"/>
      <c r="MYR9" s="787"/>
      <c r="MYS9" s="788"/>
      <c r="MYT9" s="788"/>
      <c r="MYU9" s="788"/>
      <c r="MYV9" s="787"/>
      <c r="MYW9" s="788"/>
      <c r="MYX9" s="788"/>
      <c r="MYY9" s="788"/>
      <c r="MYZ9" s="787"/>
      <c r="MZA9" s="788"/>
      <c r="MZB9" s="788"/>
      <c r="MZC9" s="788"/>
      <c r="MZD9" s="787"/>
      <c r="MZE9" s="788"/>
      <c r="MZF9" s="788"/>
      <c r="MZG9" s="788"/>
      <c r="MZH9" s="787"/>
      <c r="MZI9" s="788"/>
      <c r="MZJ9" s="788"/>
      <c r="MZK9" s="788"/>
      <c r="MZL9" s="787"/>
      <c r="MZM9" s="788"/>
      <c r="MZN9" s="788"/>
      <c r="MZO9" s="788"/>
      <c r="MZP9" s="787"/>
      <c r="MZQ9" s="788"/>
      <c r="MZR9" s="788"/>
      <c r="MZS9" s="788"/>
      <c r="MZT9" s="787"/>
      <c r="MZU9" s="788"/>
      <c r="MZV9" s="788"/>
      <c r="MZW9" s="788"/>
      <c r="MZX9" s="787"/>
      <c r="MZY9" s="788"/>
      <c r="MZZ9" s="788"/>
      <c r="NAA9" s="788"/>
      <c r="NAB9" s="787"/>
      <c r="NAC9" s="788"/>
      <c r="NAD9" s="788"/>
      <c r="NAE9" s="788"/>
      <c r="NAF9" s="787"/>
      <c r="NAG9" s="788"/>
      <c r="NAH9" s="788"/>
      <c r="NAI9" s="788"/>
      <c r="NAJ9" s="787"/>
      <c r="NAK9" s="788"/>
      <c r="NAL9" s="788"/>
      <c r="NAM9" s="788"/>
      <c r="NAN9" s="787"/>
      <c r="NAO9" s="788"/>
      <c r="NAP9" s="788"/>
      <c r="NAQ9" s="788"/>
      <c r="NAR9" s="787"/>
      <c r="NAS9" s="788"/>
      <c r="NAT9" s="788"/>
      <c r="NAU9" s="788"/>
      <c r="NAV9" s="787"/>
      <c r="NAW9" s="788"/>
      <c r="NAX9" s="788"/>
      <c r="NAY9" s="788"/>
      <c r="NAZ9" s="787"/>
      <c r="NBA9" s="788"/>
      <c r="NBB9" s="788"/>
      <c r="NBC9" s="788"/>
      <c r="NBD9" s="787"/>
      <c r="NBE9" s="788"/>
      <c r="NBF9" s="788"/>
      <c r="NBG9" s="788"/>
      <c r="NBH9" s="787"/>
      <c r="NBI9" s="788"/>
      <c r="NBJ9" s="788"/>
      <c r="NBK9" s="788"/>
      <c r="NBL9" s="787"/>
      <c r="NBM9" s="788"/>
      <c r="NBN9" s="788"/>
      <c r="NBO9" s="788"/>
      <c r="NBP9" s="787"/>
      <c r="NBQ9" s="788"/>
      <c r="NBR9" s="788"/>
      <c r="NBS9" s="788"/>
      <c r="NBT9" s="787"/>
      <c r="NBU9" s="788"/>
      <c r="NBV9" s="788"/>
      <c r="NBW9" s="788"/>
      <c r="NBX9" s="787"/>
      <c r="NBY9" s="788"/>
      <c r="NBZ9" s="788"/>
      <c r="NCA9" s="788"/>
      <c r="NCB9" s="787"/>
      <c r="NCC9" s="788"/>
      <c r="NCD9" s="788"/>
      <c r="NCE9" s="788"/>
      <c r="NCF9" s="787"/>
      <c r="NCG9" s="788"/>
      <c r="NCH9" s="788"/>
      <c r="NCI9" s="788"/>
      <c r="NCJ9" s="787"/>
      <c r="NCK9" s="788"/>
      <c r="NCL9" s="788"/>
      <c r="NCM9" s="788"/>
      <c r="NCN9" s="787"/>
      <c r="NCO9" s="788"/>
      <c r="NCP9" s="788"/>
      <c r="NCQ9" s="788"/>
      <c r="NCR9" s="787"/>
      <c r="NCS9" s="788"/>
      <c r="NCT9" s="788"/>
      <c r="NCU9" s="788"/>
      <c r="NCV9" s="787"/>
      <c r="NCW9" s="788"/>
      <c r="NCX9" s="788"/>
      <c r="NCY9" s="788"/>
      <c r="NCZ9" s="787"/>
      <c r="NDA9" s="788"/>
      <c r="NDB9" s="788"/>
      <c r="NDC9" s="788"/>
      <c r="NDD9" s="787"/>
      <c r="NDE9" s="788"/>
      <c r="NDF9" s="788"/>
      <c r="NDG9" s="788"/>
      <c r="NDH9" s="787"/>
      <c r="NDI9" s="788"/>
      <c r="NDJ9" s="788"/>
      <c r="NDK9" s="788"/>
      <c r="NDL9" s="787"/>
      <c r="NDM9" s="788"/>
      <c r="NDN9" s="788"/>
      <c r="NDO9" s="788"/>
      <c r="NDP9" s="787"/>
      <c r="NDQ9" s="788"/>
      <c r="NDR9" s="788"/>
      <c r="NDS9" s="788"/>
      <c r="NDT9" s="787"/>
      <c r="NDU9" s="788"/>
      <c r="NDV9" s="788"/>
      <c r="NDW9" s="788"/>
      <c r="NDX9" s="787"/>
      <c r="NDY9" s="788"/>
      <c r="NDZ9" s="788"/>
      <c r="NEA9" s="788"/>
      <c r="NEB9" s="787"/>
      <c r="NEC9" s="788"/>
      <c r="NED9" s="788"/>
      <c r="NEE9" s="788"/>
      <c r="NEF9" s="787"/>
      <c r="NEG9" s="788"/>
      <c r="NEH9" s="788"/>
      <c r="NEI9" s="788"/>
      <c r="NEJ9" s="787"/>
      <c r="NEK9" s="788"/>
      <c r="NEL9" s="788"/>
      <c r="NEM9" s="788"/>
      <c r="NEN9" s="787"/>
      <c r="NEO9" s="788"/>
      <c r="NEP9" s="788"/>
      <c r="NEQ9" s="788"/>
      <c r="NER9" s="787"/>
      <c r="NES9" s="788"/>
      <c r="NET9" s="788"/>
      <c r="NEU9" s="788"/>
      <c r="NEV9" s="787"/>
      <c r="NEW9" s="788"/>
      <c r="NEX9" s="788"/>
      <c r="NEY9" s="788"/>
      <c r="NEZ9" s="787"/>
      <c r="NFA9" s="788"/>
      <c r="NFB9" s="788"/>
      <c r="NFC9" s="788"/>
      <c r="NFD9" s="787"/>
      <c r="NFE9" s="788"/>
      <c r="NFF9" s="788"/>
      <c r="NFG9" s="788"/>
      <c r="NFH9" s="787"/>
      <c r="NFI9" s="788"/>
      <c r="NFJ9" s="788"/>
      <c r="NFK9" s="788"/>
      <c r="NFL9" s="787"/>
      <c r="NFM9" s="788"/>
      <c r="NFN9" s="788"/>
      <c r="NFO9" s="788"/>
      <c r="NFP9" s="787"/>
      <c r="NFQ9" s="788"/>
      <c r="NFR9" s="788"/>
      <c r="NFS9" s="788"/>
      <c r="NFT9" s="787"/>
      <c r="NFU9" s="788"/>
      <c r="NFV9" s="788"/>
      <c r="NFW9" s="788"/>
      <c r="NFX9" s="787"/>
      <c r="NFY9" s="788"/>
      <c r="NFZ9" s="788"/>
      <c r="NGA9" s="788"/>
      <c r="NGB9" s="787"/>
      <c r="NGC9" s="788"/>
      <c r="NGD9" s="788"/>
      <c r="NGE9" s="788"/>
      <c r="NGF9" s="787"/>
      <c r="NGG9" s="788"/>
      <c r="NGH9" s="788"/>
      <c r="NGI9" s="788"/>
      <c r="NGJ9" s="787"/>
      <c r="NGK9" s="788"/>
      <c r="NGL9" s="788"/>
      <c r="NGM9" s="788"/>
      <c r="NGN9" s="787"/>
      <c r="NGO9" s="788"/>
      <c r="NGP9" s="788"/>
      <c r="NGQ9" s="788"/>
      <c r="NGR9" s="787"/>
      <c r="NGS9" s="788"/>
      <c r="NGT9" s="788"/>
      <c r="NGU9" s="788"/>
      <c r="NGV9" s="787"/>
      <c r="NGW9" s="788"/>
      <c r="NGX9" s="788"/>
      <c r="NGY9" s="788"/>
      <c r="NGZ9" s="787"/>
      <c r="NHA9" s="788"/>
      <c r="NHB9" s="788"/>
      <c r="NHC9" s="788"/>
      <c r="NHD9" s="787"/>
      <c r="NHE9" s="788"/>
      <c r="NHF9" s="788"/>
      <c r="NHG9" s="788"/>
      <c r="NHH9" s="787"/>
      <c r="NHI9" s="788"/>
      <c r="NHJ9" s="788"/>
      <c r="NHK9" s="788"/>
      <c r="NHL9" s="787"/>
      <c r="NHM9" s="788"/>
      <c r="NHN9" s="788"/>
      <c r="NHO9" s="788"/>
      <c r="NHP9" s="787"/>
      <c r="NHQ9" s="788"/>
      <c r="NHR9" s="788"/>
      <c r="NHS9" s="788"/>
      <c r="NHT9" s="787"/>
      <c r="NHU9" s="788"/>
      <c r="NHV9" s="788"/>
      <c r="NHW9" s="788"/>
      <c r="NHX9" s="787"/>
      <c r="NHY9" s="788"/>
      <c r="NHZ9" s="788"/>
      <c r="NIA9" s="788"/>
      <c r="NIB9" s="787"/>
      <c r="NIC9" s="788"/>
      <c r="NID9" s="788"/>
      <c r="NIE9" s="788"/>
      <c r="NIF9" s="787"/>
      <c r="NIG9" s="788"/>
      <c r="NIH9" s="788"/>
      <c r="NII9" s="788"/>
      <c r="NIJ9" s="787"/>
      <c r="NIK9" s="788"/>
      <c r="NIL9" s="788"/>
      <c r="NIM9" s="788"/>
      <c r="NIN9" s="787"/>
      <c r="NIO9" s="788"/>
      <c r="NIP9" s="788"/>
      <c r="NIQ9" s="788"/>
      <c r="NIR9" s="787"/>
      <c r="NIS9" s="788"/>
      <c r="NIT9" s="788"/>
      <c r="NIU9" s="788"/>
      <c r="NIV9" s="787"/>
      <c r="NIW9" s="788"/>
      <c r="NIX9" s="788"/>
      <c r="NIY9" s="788"/>
      <c r="NIZ9" s="787"/>
      <c r="NJA9" s="788"/>
      <c r="NJB9" s="788"/>
      <c r="NJC9" s="788"/>
      <c r="NJD9" s="787"/>
      <c r="NJE9" s="788"/>
      <c r="NJF9" s="788"/>
      <c r="NJG9" s="788"/>
      <c r="NJH9" s="787"/>
      <c r="NJI9" s="788"/>
      <c r="NJJ9" s="788"/>
      <c r="NJK9" s="788"/>
      <c r="NJL9" s="787"/>
      <c r="NJM9" s="788"/>
      <c r="NJN9" s="788"/>
      <c r="NJO9" s="788"/>
      <c r="NJP9" s="787"/>
      <c r="NJQ9" s="788"/>
      <c r="NJR9" s="788"/>
      <c r="NJS9" s="788"/>
      <c r="NJT9" s="787"/>
      <c r="NJU9" s="788"/>
      <c r="NJV9" s="788"/>
      <c r="NJW9" s="788"/>
      <c r="NJX9" s="787"/>
      <c r="NJY9" s="788"/>
      <c r="NJZ9" s="788"/>
      <c r="NKA9" s="788"/>
      <c r="NKB9" s="787"/>
      <c r="NKC9" s="788"/>
      <c r="NKD9" s="788"/>
      <c r="NKE9" s="788"/>
      <c r="NKF9" s="787"/>
      <c r="NKG9" s="788"/>
      <c r="NKH9" s="788"/>
      <c r="NKI9" s="788"/>
      <c r="NKJ9" s="787"/>
      <c r="NKK9" s="788"/>
      <c r="NKL9" s="788"/>
      <c r="NKM9" s="788"/>
      <c r="NKN9" s="787"/>
      <c r="NKO9" s="788"/>
      <c r="NKP9" s="788"/>
      <c r="NKQ9" s="788"/>
      <c r="NKR9" s="787"/>
      <c r="NKS9" s="788"/>
      <c r="NKT9" s="788"/>
      <c r="NKU9" s="788"/>
      <c r="NKV9" s="787"/>
      <c r="NKW9" s="788"/>
      <c r="NKX9" s="788"/>
      <c r="NKY9" s="788"/>
      <c r="NKZ9" s="787"/>
      <c r="NLA9" s="788"/>
      <c r="NLB9" s="788"/>
      <c r="NLC9" s="788"/>
      <c r="NLD9" s="787"/>
      <c r="NLE9" s="788"/>
      <c r="NLF9" s="788"/>
      <c r="NLG9" s="788"/>
      <c r="NLH9" s="787"/>
      <c r="NLI9" s="788"/>
      <c r="NLJ9" s="788"/>
      <c r="NLK9" s="788"/>
      <c r="NLL9" s="787"/>
      <c r="NLM9" s="788"/>
      <c r="NLN9" s="788"/>
      <c r="NLO9" s="788"/>
      <c r="NLP9" s="787"/>
      <c r="NLQ9" s="788"/>
      <c r="NLR9" s="788"/>
      <c r="NLS9" s="788"/>
      <c r="NLT9" s="787"/>
      <c r="NLU9" s="788"/>
      <c r="NLV9" s="788"/>
      <c r="NLW9" s="788"/>
      <c r="NLX9" s="787"/>
      <c r="NLY9" s="788"/>
      <c r="NLZ9" s="788"/>
      <c r="NMA9" s="788"/>
      <c r="NMB9" s="787"/>
      <c r="NMC9" s="788"/>
      <c r="NMD9" s="788"/>
      <c r="NME9" s="788"/>
      <c r="NMF9" s="787"/>
      <c r="NMG9" s="788"/>
      <c r="NMH9" s="788"/>
      <c r="NMI9" s="788"/>
      <c r="NMJ9" s="787"/>
      <c r="NMK9" s="788"/>
      <c r="NML9" s="788"/>
      <c r="NMM9" s="788"/>
      <c r="NMN9" s="787"/>
      <c r="NMO9" s="788"/>
      <c r="NMP9" s="788"/>
      <c r="NMQ9" s="788"/>
      <c r="NMR9" s="787"/>
      <c r="NMS9" s="788"/>
      <c r="NMT9" s="788"/>
      <c r="NMU9" s="788"/>
      <c r="NMV9" s="787"/>
      <c r="NMW9" s="788"/>
      <c r="NMX9" s="788"/>
      <c r="NMY9" s="788"/>
      <c r="NMZ9" s="787"/>
      <c r="NNA9" s="788"/>
      <c r="NNB9" s="788"/>
      <c r="NNC9" s="788"/>
      <c r="NND9" s="787"/>
      <c r="NNE9" s="788"/>
      <c r="NNF9" s="788"/>
      <c r="NNG9" s="788"/>
      <c r="NNH9" s="787"/>
      <c r="NNI9" s="788"/>
      <c r="NNJ9" s="788"/>
      <c r="NNK9" s="788"/>
      <c r="NNL9" s="787"/>
      <c r="NNM9" s="788"/>
      <c r="NNN9" s="788"/>
      <c r="NNO9" s="788"/>
      <c r="NNP9" s="787"/>
      <c r="NNQ9" s="788"/>
      <c r="NNR9" s="788"/>
      <c r="NNS9" s="788"/>
      <c r="NNT9" s="787"/>
      <c r="NNU9" s="788"/>
      <c r="NNV9" s="788"/>
      <c r="NNW9" s="788"/>
      <c r="NNX9" s="787"/>
      <c r="NNY9" s="788"/>
      <c r="NNZ9" s="788"/>
      <c r="NOA9" s="788"/>
      <c r="NOB9" s="787"/>
      <c r="NOC9" s="788"/>
      <c r="NOD9" s="788"/>
      <c r="NOE9" s="788"/>
      <c r="NOF9" s="787"/>
      <c r="NOG9" s="788"/>
      <c r="NOH9" s="788"/>
      <c r="NOI9" s="788"/>
      <c r="NOJ9" s="787"/>
      <c r="NOK9" s="788"/>
      <c r="NOL9" s="788"/>
      <c r="NOM9" s="788"/>
      <c r="NON9" s="787"/>
      <c r="NOO9" s="788"/>
      <c r="NOP9" s="788"/>
      <c r="NOQ9" s="788"/>
      <c r="NOR9" s="787"/>
      <c r="NOS9" s="788"/>
      <c r="NOT9" s="788"/>
      <c r="NOU9" s="788"/>
      <c r="NOV9" s="787"/>
      <c r="NOW9" s="788"/>
      <c r="NOX9" s="788"/>
      <c r="NOY9" s="788"/>
      <c r="NOZ9" s="787"/>
      <c r="NPA9" s="788"/>
      <c r="NPB9" s="788"/>
      <c r="NPC9" s="788"/>
      <c r="NPD9" s="787"/>
      <c r="NPE9" s="788"/>
      <c r="NPF9" s="788"/>
      <c r="NPG9" s="788"/>
      <c r="NPH9" s="787"/>
      <c r="NPI9" s="788"/>
      <c r="NPJ9" s="788"/>
      <c r="NPK9" s="788"/>
      <c r="NPL9" s="787"/>
      <c r="NPM9" s="788"/>
      <c r="NPN9" s="788"/>
      <c r="NPO9" s="788"/>
      <c r="NPP9" s="787"/>
      <c r="NPQ9" s="788"/>
      <c r="NPR9" s="788"/>
      <c r="NPS9" s="788"/>
      <c r="NPT9" s="787"/>
      <c r="NPU9" s="788"/>
      <c r="NPV9" s="788"/>
      <c r="NPW9" s="788"/>
      <c r="NPX9" s="787"/>
      <c r="NPY9" s="788"/>
      <c r="NPZ9" s="788"/>
      <c r="NQA9" s="788"/>
      <c r="NQB9" s="787"/>
      <c r="NQC9" s="788"/>
      <c r="NQD9" s="788"/>
      <c r="NQE9" s="788"/>
      <c r="NQF9" s="787"/>
      <c r="NQG9" s="788"/>
      <c r="NQH9" s="788"/>
      <c r="NQI9" s="788"/>
      <c r="NQJ9" s="787"/>
      <c r="NQK9" s="788"/>
      <c r="NQL9" s="788"/>
      <c r="NQM9" s="788"/>
      <c r="NQN9" s="787"/>
      <c r="NQO9" s="788"/>
      <c r="NQP9" s="788"/>
      <c r="NQQ9" s="788"/>
      <c r="NQR9" s="787"/>
      <c r="NQS9" s="788"/>
      <c r="NQT9" s="788"/>
      <c r="NQU9" s="788"/>
      <c r="NQV9" s="787"/>
      <c r="NQW9" s="788"/>
      <c r="NQX9" s="788"/>
      <c r="NQY9" s="788"/>
      <c r="NQZ9" s="787"/>
      <c r="NRA9" s="788"/>
      <c r="NRB9" s="788"/>
      <c r="NRC9" s="788"/>
      <c r="NRD9" s="787"/>
      <c r="NRE9" s="788"/>
      <c r="NRF9" s="788"/>
      <c r="NRG9" s="788"/>
      <c r="NRH9" s="787"/>
      <c r="NRI9" s="788"/>
      <c r="NRJ9" s="788"/>
      <c r="NRK9" s="788"/>
      <c r="NRL9" s="787"/>
      <c r="NRM9" s="788"/>
      <c r="NRN9" s="788"/>
      <c r="NRO9" s="788"/>
      <c r="NRP9" s="787"/>
      <c r="NRQ9" s="788"/>
      <c r="NRR9" s="788"/>
      <c r="NRS9" s="788"/>
      <c r="NRT9" s="787"/>
      <c r="NRU9" s="788"/>
      <c r="NRV9" s="788"/>
      <c r="NRW9" s="788"/>
      <c r="NRX9" s="787"/>
      <c r="NRY9" s="788"/>
      <c r="NRZ9" s="788"/>
      <c r="NSA9" s="788"/>
      <c r="NSB9" s="787"/>
      <c r="NSC9" s="788"/>
      <c r="NSD9" s="788"/>
      <c r="NSE9" s="788"/>
      <c r="NSF9" s="787"/>
      <c r="NSG9" s="788"/>
      <c r="NSH9" s="788"/>
      <c r="NSI9" s="788"/>
      <c r="NSJ9" s="787"/>
      <c r="NSK9" s="788"/>
      <c r="NSL9" s="788"/>
      <c r="NSM9" s="788"/>
      <c r="NSN9" s="787"/>
      <c r="NSO9" s="788"/>
      <c r="NSP9" s="788"/>
      <c r="NSQ9" s="788"/>
      <c r="NSR9" s="787"/>
      <c r="NSS9" s="788"/>
      <c r="NST9" s="788"/>
      <c r="NSU9" s="788"/>
      <c r="NSV9" s="787"/>
      <c r="NSW9" s="788"/>
      <c r="NSX9" s="788"/>
      <c r="NSY9" s="788"/>
      <c r="NSZ9" s="787"/>
      <c r="NTA9" s="788"/>
      <c r="NTB9" s="788"/>
      <c r="NTC9" s="788"/>
      <c r="NTD9" s="787"/>
      <c r="NTE9" s="788"/>
      <c r="NTF9" s="788"/>
      <c r="NTG9" s="788"/>
      <c r="NTH9" s="787"/>
      <c r="NTI9" s="788"/>
      <c r="NTJ9" s="788"/>
      <c r="NTK9" s="788"/>
      <c r="NTL9" s="787"/>
      <c r="NTM9" s="788"/>
      <c r="NTN9" s="788"/>
      <c r="NTO9" s="788"/>
      <c r="NTP9" s="787"/>
      <c r="NTQ9" s="788"/>
      <c r="NTR9" s="788"/>
      <c r="NTS9" s="788"/>
      <c r="NTT9" s="787"/>
      <c r="NTU9" s="788"/>
      <c r="NTV9" s="788"/>
      <c r="NTW9" s="788"/>
      <c r="NTX9" s="787"/>
      <c r="NTY9" s="788"/>
      <c r="NTZ9" s="788"/>
      <c r="NUA9" s="788"/>
      <c r="NUB9" s="787"/>
      <c r="NUC9" s="788"/>
      <c r="NUD9" s="788"/>
      <c r="NUE9" s="788"/>
      <c r="NUF9" s="787"/>
      <c r="NUG9" s="788"/>
      <c r="NUH9" s="788"/>
      <c r="NUI9" s="788"/>
      <c r="NUJ9" s="787"/>
      <c r="NUK9" s="788"/>
      <c r="NUL9" s="788"/>
      <c r="NUM9" s="788"/>
      <c r="NUN9" s="787"/>
      <c r="NUO9" s="788"/>
      <c r="NUP9" s="788"/>
      <c r="NUQ9" s="788"/>
      <c r="NUR9" s="787"/>
      <c r="NUS9" s="788"/>
      <c r="NUT9" s="788"/>
      <c r="NUU9" s="788"/>
      <c r="NUV9" s="787"/>
      <c r="NUW9" s="788"/>
      <c r="NUX9" s="788"/>
      <c r="NUY9" s="788"/>
      <c r="NUZ9" s="787"/>
      <c r="NVA9" s="788"/>
      <c r="NVB9" s="788"/>
      <c r="NVC9" s="788"/>
      <c r="NVD9" s="787"/>
      <c r="NVE9" s="788"/>
      <c r="NVF9" s="788"/>
      <c r="NVG9" s="788"/>
      <c r="NVH9" s="787"/>
      <c r="NVI9" s="788"/>
      <c r="NVJ9" s="788"/>
      <c r="NVK9" s="788"/>
      <c r="NVL9" s="787"/>
      <c r="NVM9" s="788"/>
      <c r="NVN9" s="788"/>
      <c r="NVO9" s="788"/>
      <c r="NVP9" s="787"/>
      <c r="NVQ9" s="788"/>
      <c r="NVR9" s="788"/>
      <c r="NVS9" s="788"/>
      <c r="NVT9" s="787"/>
      <c r="NVU9" s="788"/>
      <c r="NVV9" s="788"/>
      <c r="NVW9" s="788"/>
      <c r="NVX9" s="787"/>
      <c r="NVY9" s="788"/>
      <c r="NVZ9" s="788"/>
      <c r="NWA9" s="788"/>
      <c r="NWB9" s="787"/>
      <c r="NWC9" s="788"/>
      <c r="NWD9" s="788"/>
      <c r="NWE9" s="788"/>
      <c r="NWF9" s="787"/>
      <c r="NWG9" s="788"/>
      <c r="NWH9" s="788"/>
      <c r="NWI9" s="788"/>
      <c r="NWJ9" s="787"/>
      <c r="NWK9" s="788"/>
      <c r="NWL9" s="788"/>
      <c r="NWM9" s="788"/>
      <c r="NWN9" s="787"/>
      <c r="NWO9" s="788"/>
      <c r="NWP9" s="788"/>
      <c r="NWQ9" s="788"/>
      <c r="NWR9" s="787"/>
      <c r="NWS9" s="788"/>
      <c r="NWT9" s="788"/>
      <c r="NWU9" s="788"/>
      <c r="NWV9" s="787"/>
      <c r="NWW9" s="788"/>
      <c r="NWX9" s="788"/>
      <c r="NWY9" s="788"/>
      <c r="NWZ9" s="787"/>
      <c r="NXA9" s="788"/>
      <c r="NXB9" s="788"/>
      <c r="NXC9" s="788"/>
      <c r="NXD9" s="787"/>
      <c r="NXE9" s="788"/>
      <c r="NXF9" s="788"/>
      <c r="NXG9" s="788"/>
      <c r="NXH9" s="787"/>
      <c r="NXI9" s="788"/>
      <c r="NXJ9" s="788"/>
      <c r="NXK9" s="788"/>
      <c r="NXL9" s="787"/>
      <c r="NXM9" s="788"/>
      <c r="NXN9" s="788"/>
      <c r="NXO9" s="788"/>
      <c r="NXP9" s="787"/>
      <c r="NXQ9" s="788"/>
      <c r="NXR9" s="788"/>
      <c r="NXS9" s="788"/>
      <c r="NXT9" s="787"/>
      <c r="NXU9" s="788"/>
      <c r="NXV9" s="788"/>
      <c r="NXW9" s="788"/>
      <c r="NXX9" s="787"/>
      <c r="NXY9" s="788"/>
      <c r="NXZ9" s="788"/>
      <c r="NYA9" s="788"/>
      <c r="NYB9" s="787"/>
      <c r="NYC9" s="788"/>
      <c r="NYD9" s="788"/>
      <c r="NYE9" s="788"/>
      <c r="NYF9" s="787"/>
      <c r="NYG9" s="788"/>
      <c r="NYH9" s="788"/>
      <c r="NYI9" s="788"/>
      <c r="NYJ9" s="787"/>
      <c r="NYK9" s="788"/>
      <c r="NYL9" s="788"/>
      <c r="NYM9" s="788"/>
      <c r="NYN9" s="787"/>
      <c r="NYO9" s="788"/>
      <c r="NYP9" s="788"/>
      <c r="NYQ9" s="788"/>
      <c r="NYR9" s="787"/>
      <c r="NYS9" s="788"/>
      <c r="NYT9" s="788"/>
      <c r="NYU9" s="788"/>
      <c r="NYV9" s="787"/>
      <c r="NYW9" s="788"/>
      <c r="NYX9" s="788"/>
      <c r="NYY9" s="788"/>
      <c r="NYZ9" s="787"/>
      <c r="NZA9" s="788"/>
      <c r="NZB9" s="788"/>
      <c r="NZC9" s="788"/>
      <c r="NZD9" s="787"/>
      <c r="NZE9" s="788"/>
      <c r="NZF9" s="788"/>
      <c r="NZG9" s="788"/>
      <c r="NZH9" s="787"/>
      <c r="NZI9" s="788"/>
      <c r="NZJ9" s="788"/>
      <c r="NZK9" s="788"/>
      <c r="NZL9" s="787"/>
      <c r="NZM9" s="788"/>
      <c r="NZN9" s="788"/>
      <c r="NZO9" s="788"/>
      <c r="NZP9" s="787"/>
      <c r="NZQ9" s="788"/>
      <c r="NZR9" s="788"/>
      <c r="NZS9" s="788"/>
      <c r="NZT9" s="787"/>
      <c r="NZU9" s="788"/>
      <c r="NZV9" s="788"/>
      <c r="NZW9" s="788"/>
      <c r="NZX9" s="787"/>
      <c r="NZY9" s="788"/>
      <c r="NZZ9" s="788"/>
      <c r="OAA9" s="788"/>
      <c r="OAB9" s="787"/>
      <c r="OAC9" s="788"/>
      <c r="OAD9" s="788"/>
      <c r="OAE9" s="788"/>
      <c r="OAF9" s="787"/>
      <c r="OAG9" s="788"/>
      <c r="OAH9" s="788"/>
      <c r="OAI9" s="788"/>
      <c r="OAJ9" s="787"/>
      <c r="OAK9" s="788"/>
      <c r="OAL9" s="788"/>
      <c r="OAM9" s="788"/>
      <c r="OAN9" s="787"/>
      <c r="OAO9" s="788"/>
      <c r="OAP9" s="788"/>
      <c r="OAQ9" s="788"/>
      <c r="OAR9" s="787"/>
      <c r="OAS9" s="788"/>
      <c r="OAT9" s="788"/>
      <c r="OAU9" s="788"/>
      <c r="OAV9" s="787"/>
      <c r="OAW9" s="788"/>
      <c r="OAX9" s="788"/>
      <c r="OAY9" s="788"/>
      <c r="OAZ9" s="787"/>
      <c r="OBA9" s="788"/>
      <c r="OBB9" s="788"/>
      <c r="OBC9" s="788"/>
      <c r="OBD9" s="787"/>
      <c r="OBE9" s="788"/>
      <c r="OBF9" s="788"/>
      <c r="OBG9" s="788"/>
      <c r="OBH9" s="787"/>
      <c r="OBI9" s="788"/>
      <c r="OBJ9" s="788"/>
      <c r="OBK9" s="788"/>
      <c r="OBL9" s="787"/>
      <c r="OBM9" s="788"/>
      <c r="OBN9" s="788"/>
      <c r="OBO9" s="788"/>
      <c r="OBP9" s="787"/>
      <c r="OBQ9" s="788"/>
      <c r="OBR9" s="788"/>
      <c r="OBS9" s="788"/>
      <c r="OBT9" s="787"/>
      <c r="OBU9" s="788"/>
      <c r="OBV9" s="788"/>
      <c r="OBW9" s="788"/>
      <c r="OBX9" s="787"/>
      <c r="OBY9" s="788"/>
      <c r="OBZ9" s="788"/>
      <c r="OCA9" s="788"/>
      <c r="OCB9" s="787"/>
      <c r="OCC9" s="788"/>
      <c r="OCD9" s="788"/>
      <c r="OCE9" s="788"/>
      <c r="OCF9" s="787"/>
      <c r="OCG9" s="788"/>
      <c r="OCH9" s="788"/>
      <c r="OCI9" s="788"/>
      <c r="OCJ9" s="787"/>
      <c r="OCK9" s="788"/>
      <c r="OCL9" s="788"/>
      <c r="OCM9" s="788"/>
      <c r="OCN9" s="787"/>
      <c r="OCO9" s="788"/>
      <c r="OCP9" s="788"/>
      <c r="OCQ9" s="788"/>
      <c r="OCR9" s="787"/>
      <c r="OCS9" s="788"/>
      <c r="OCT9" s="788"/>
      <c r="OCU9" s="788"/>
      <c r="OCV9" s="787"/>
      <c r="OCW9" s="788"/>
      <c r="OCX9" s="788"/>
      <c r="OCY9" s="788"/>
      <c r="OCZ9" s="787"/>
      <c r="ODA9" s="788"/>
      <c r="ODB9" s="788"/>
      <c r="ODC9" s="788"/>
      <c r="ODD9" s="787"/>
      <c r="ODE9" s="788"/>
      <c r="ODF9" s="788"/>
      <c r="ODG9" s="788"/>
      <c r="ODH9" s="787"/>
      <c r="ODI9" s="788"/>
      <c r="ODJ9" s="788"/>
      <c r="ODK9" s="788"/>
      <c r="ODL9" s="787"/>
      <c r="ODM9" s="788"/>
      <c r="ODN9" s="788"/>
      <c r="ODO9" s="788"/>
      <c r="ODP9" s="787"/>
      <c r="ODQ9" s="788"/>
      <c r="ODR9" s="788"/>
      <c r="ODS9" s="788"/>
      <c r="ODT9" s="787"/>
      <c r="ODU9" s="788"/>
      <c r="ODV9" s="788"/>
      <c r="ODW9" s="788"/>
      <c r="ODX9" s="787"/>
      <c r="ODY9" s="788"/>
      <c r="ODZ9" s="788"/>
      <c r="OEA9" s="788"/>
      <c r="OEB9" s="787"/>
      <c r="OEC9" s="788"/>
      <c r="OED9" s="788"/>
      <c r="OEE9" s="788"/>
      <c r="OEF9" s="787"/>
      <c r="OEG9" s="788"/>
      <c r="OEH9" s="788"/>
      <c r="OEI9" s="788"/>
      <c r="OEJ9" s="787"/>
      <c r="OEK9" s="788"/>
      <c r="OEL9" s="788"/>
      <c r="OEM9" s="788"/>
      <c r="OEN9" s="787"/>
      <c r="OEO9" s="788"/>
      <c r="OEP9" s="788"/>
      <c r="OEQ9" s="788"/>
      <c r="OER9" s="787"/>
      <c r="OES9" s="788"/>
      <c r="OET9" s="788"/>
      <c r="OEU9" s="788"/>
      <c r="OEV9" s="787"/>
      <c r="OEW9" s="788"/>
      <c r="OEX9" s="788"/>
      <c r="OEY9" s="788"/>
      <c r="OEZ9" s="787"/>
      <c r="OFA9" s="788"/>
      <c r="OFB9" s="788"/>
      <c r="OFC9" s="788"/>
      <c r="OFD9" s="787"/>
      <c r="OFE9" s="788"/>
      <c r="OFF9" s="788"/>
      <c r="OFG9" s="788"/>
      <c r="OFH9" s="787"/>
      <c r="OFI9" s="788"/>
      <c r="OFJ9" s="788"/>
      <c r="OFK9" s="788"/>
      <c r="OFL9" s="787"/>
      <c r="OFM9" s="788"/>
      <c r="OFN9" s="788"/>
      <c r="OFO9" s="788"/>
      <c r="OFP9" s="787"/>
      <c r="OFQ9" s="788"/>
      <c r="OFR9" s="788"/>
      <c r="OFS9" s="788"/>
      <c r="OFT9" s="787"/>
      <c r="OFU9" s="788"/>
      <c r="OFV9" s="788"/>
      <c r="OFW9" s="788"/>
      <c r="OFX9" s="787"/>
      <c r="OFY9" s="788"/>
      <c r="OFZ9" s="788"/>
      <c r="OGA9" s="788"/>
      <c r="OGB9" s="787"/>
      <c r="OGC9" s="788"/>
      <c r="OGD9" s="788"/>
      <c r="OGE9" s="788"/>
      <c r="OGF9" s="787"/>
      <c r="OGG9" s="788"/>
      <c r="OGH9" s="788"/>
      <c r="OGI9" s="788"/>
      <c r="OGJ9" s="787"/>
      <c r="OGK9" s="788"/>
      <c r="OGL9" s="788"/>
      <c r="OGM9" s="788"/>
      <c r="OGN9" s="787"/>
      <c r="OGO9" s="788"/>
      <c r="OGP9" s="788"/>
      <c r="OGQ9" s="788"/>
      <c r="OGR9" s="787"/>
      <c r="OGS9" s="788"/>
      <c r="OGT9" s="788"/>
      <c r="OGU9" s="788"/>
      <c r="OGV9" s="787"/>
      <c r="OGW9" s="788"/>
      <c r="OGX9" s="788"/>
      <c r="OGY9" s="788"/>
      <c r="OGZ9" s="787"/>
      <c r="OHA9" s="788"/>
      <c r="OHB9" s="788"/>
      <c r="OHC9" s="788"/>
      <c r="OHD9" s="787"/>
      <c r="OHE9" s="788"/>
      <c r="OHF9" s="788"/>
      <c r="OHG9" s="788"/>
      <c r="OHH9" s="787"/>
      <c r="OHI9" s="788"/>
      <c r="OHJ9" s="788"/>
      <c r="OHK9" s="788"/>
      <c r="OHL9" s="787"/>
      <c r="OHM9" s="788"/>
      <c r="OHN9" s="788"/>
      <c r="OHO9" s="788"/>
      <c r="OHP9" s="787"/>
      <c r="OHQ9" s="788"/>
      <c r="OHR9" s="788"/>
      <c r="OHS9" s="788"/>
      <c r="OHT9" s="787"/>
      <c r="OHU9" s="788"/>
      <c r="OHV9" s="788"/>
      <c r="OHW9" s="788"/>
      <c r="OHX9" s="787"/>
      <c r="OHY9" s="788"/>
      <c r="OHZ9" s="788"/>
      <c r="OIA9" s="788"/>
      <c r="OIB9" s="787"/>
      <c r="OIC9" s="788"/>
      <c r="OID9" s="788"/>
      <c r="OIE9" s="788"/>
      <c r="OIF9" s="787"/>
      <c r="OIG9" s="788"/>
      <c r="OIH9" s="788"/>
      <c r="OII9" s="788"/>
      <c r="OIJ9" s="787"/>
      <c r="OIK9" s="788"/>
      <c r="OIL9" s="788"/>
      <c r="OIM9" s="788"/>
      <c r="OIN9" s="787"/>
      <c r="OIO9" s="788"/>
      <c r="OIP9" s="788"/>
      <c r="OIQ9" s="788"/>
      <c r="OIR9" s="787"/>
      <c r="OIS9" s="788"/>
      <c r="OIT9" s="788"/>
      <c r="OIU9" s="788"/>
      <c r="OIV9" s="787"/>
      <c r="OIW9" s="788"/>
      <c r="OIX9" s="788"/>
      <c r="OIY9" s="788"/>
      <c r="OIZ9" s="787"/>
      <c r="OJA9" s="788"/>
      <c r="OJB9" s="788"/>
      <c r="OJC9" s="788"/>
      <c r="OJD9" s="787"/>
      <c r="OJE9" s="788"/>
      <c r="OJF9" s="788"/>
      <c r="OJG9" s="788"/>
      <c r="OJH9" s="787"/>
      <c r="OJI9" s="788"/>
      <c r="OJJ9" s="788"/>
      <c r="OJK9" s="788"/>
      <c r="OJL9" s="787"/>
      <c r="OJM9" s="788"/>
      <c r="OJN9" s="788"/>
      <c r="OJO9" s="788"/>
      <c r="OJP9" s="787"/>
      <c r="OJQ9" s="788"/>
      <c r="OJR9" s="788"/>
      <c r="OJS9" s="788"/>
      <c r="OJT9" s="787"/>
      <c r="OJU9" s="788"/>
      <c r="OJV9" s="788"/>
      <c r="OJW9" s="788"/>
      <c r="OJX9" s="787"/>
      <c r="OJY9" s="788"/>
      <c r="OJZ9" s="788"/>
      <c r="OKA9" s="788"/>
      <c r="OKB9" s="787"/>
      <c r="OKC9" s="788"/>
      <c r="OKD9" s="788"/>
      <c r="OKE9" s="788"/>
      <c r="OKF9" s="787"/>
      <c r="OKG9" s="788"/>
      <c r="OKH9" s="788"/>
      <c r="OKI9" s="788"/>
      <c r="OKJ9" s="787"/>
      <c r="OKK9" s="788"/>
      <c r="OKL9" s="788"/>
      <c r="OKM9" s="788"/>
      <c r="OKN9" s="787"/>
      <c r="OKO9" s="788"/>
      <c r="OKP9" s="788"/>
      <c r="OKQ9" s="788"/>
      <c r="OKR9" s="787"/>
      <c r="OKS9" s="788"/>
      <c r="OKT9" s="788"/>
      <c r="OKU9" s="788"/>
      <c r="OKV9" s="787"/>
      <c r="OKW9" s="788"/>
      <c r="OKX9" s="788"/>
      <c r="OKY9" s="788"/>
      <c r="OKZ9" s="787"/>
      <c r="OLA9" s="788"/>
      <c r="OLB9" s="788"/>
      <c r="OLC9" s="788"/>
      <c r="OLD9" s="787"/>
      <c r="OLE9" s="788"/>
      <c r="OLF9" s="788"/>
      <c r="OLG9" s="788"/>
      <c r="OLH9" s="787"/>
      <c r="OLI9" s="788"/>
      <c r="OLJ9" s="788"/>
      <c r="OLK9" s="788"/>
      <c r="OLL9" s="787"/>
      <c r="OLM9" s="788"/>
      <c r="OLN9" s="788"/>
      <c r="OLO9" s="788"/>
      <c r="OLP9" s="787"/>
      <c r="OLQ9" s="788"/>
      <c r="OLR9" s="788"/>
      <c r="OLS9" s="788"/>
      <c r="OLT9" s="787"/>
      <c r="OLU9" s="788"/>
      <c r="OLV9" s="788"/>
      <c r="OLW9" s="788"/>
      <c r="OLX9" s="787"/>
      <c r="OLY9" s="788"/>
      <c r="OLZ9" s="788"/>
      <c r="OMA9" s="788"/>
      <c r="OMB9" s="787"/>
      <c r="OMC9" s="788"/>
      <c r="OMD9" s="788"/>
      <c r="OME9" s="788"/>
      <c r="OMF9" s="787"/>
      <c r="OMG9" s="788"/>
      <c r="OMH9" s="788"/>
      <c r="OMI9" s="788"/>
      <c r="OMJ9" s="787"/>
      <c r="OMK9" s="788"/>
      <c r="OML9" s="788"/>
      <c r="OMM9" s="788"/>
      <c r="OMN9" s="787"/>
      <c r="OMO9" s="788"/>
      <c r="OMP9" s="788"/>
      <c r="OMQ9" s="788"/>
      <c r="OMR9" s="787"/>
      <c r="OMS9" s="788"/>
      <c r="OMT9" s="788"/>
      <c r="OMU9" s="788"/>
      <c r="OMV9" s="787"/>
      <c r="OMW9" s="788"/>
      <c r="OMX9" s="788"/>
      <c r="OMY9" s="788"/>
      <c r="OMZ9" s="787"/>
      <c r="ONA9" s="788"/>
      <c r="ONB9" s="788"/>
      <c r="ONC9" s="788"/>
      <c r="OND9" s="787"/>
      <c r="ONE9" s="788"/>
      <c r="ONF9" s="788"/>
      <c r="ONG9" s="788"/>
      <c r="ONH9" s="787"/>
      <c r="ONI9" s="788"/>
      <c r="ONJ9" s="788"/>
      <c r="ONK9" s="788"/>
      <c r="ONL9" s="787"/>
      <c r="ONM9" s="788"/>
      <c r="ONN9" s="788"/>
      <c r="ONO9" s="788"/>
      <c r="ONP9" s="787"/>
      <c r="ONQ9" s="788"/>
      <c r="ONR9" s="788"/>
      <c r="ONS9" s="788"/>
      <c r="ONT9" s="787"/>
      <c r="ONU9" s="788"/>
      <c r="ONV9" s="788"/>
      <c r="ONW9" s="788"/>
      <c r="ONX9" s="787"/>
      <c r="ONY9" s="788"/>
      <c r="ONZ9" s="788"/>
      <c r="OOA9" s="788"/>
      <c r="OOB9" s="787"/>
      <c r="OOC9" s="788"/>
      <c r="OOD9" s="788"/>
      <c r="OOE9" s="788"/>
      <c r="OOF9" s="787"/>
      <c r="OOG9" s="788"/>
      <c r="OOH9" s="788"/>
      <c r="OOI9" s="788"/>
      <c r="OOJ9" s="787"/>
      <c r="OOK9" s="788"/>
      <c r="OOL9" s="788"/>
      <c r="OOM9" s="788"/>
      <c r="OON9" s="787"/>
      <c r="OOO9" s="788"/>
      <c r="OOP9" s="788"/>
      <c r="OOQ9" s="788"/>
      <c r="OOR9" s="787"/>
      <c r="OOS9" s="788"/>
      <c r="OOT9" s="788"/>
      <c r="OOU9" s="788"/>
      <c r="OOV9" s="787"/>
      <c r="OOW9" s="788"/>
      <c r="OOX9" s="788"/>
      <c r="OOY9" s="788"/>
      <c r="OOZ9" s="787"/>
      <c r="OPA9" s="788"/>
      <c r="OPB9" s="788"/>
      <c r="OPC9" s="788"/>
      <c r="OPD9" s="787"/>
      <c r="OPE9" s="788"/>
      <c r="OPF9" s="788"/>
      <c r="OPG9" s="788"/>
      <c r="OPH9" s="787"/>
      <c r="OPI9" s="788"/>
      <c r="OPJ9" s="788"/>
      <c r="OPK9" s="788"/>
      <c r="OPL9" s="787"/>
      <c r="OPM9" s="788"/>
      <c r="OPN9" s="788"/>
      <c r="OPO9" s="788"/>
      <c r="OPP9" s="787"/>
      <c r="OPQ9" s="788"/>
      <c r="OPR9" s="788"/>
      <c r="OPS9" s="788"/>
      <c r="OPT9" s="787"/>
      <c r="OPU9" s="788"/>
      <c r="OPV9" s="788"/>
      <c r="OPW9" s="788"/>
      <c r="OPX9" s="787"/>
      <c r="OPY9" s="788"/>
      <c r="OPZ9" s="788"/>
      <c r="OQA9" s="788"/>
      <c r="OQB9" s="787"/>
      <c r="OQC9" s="788"/>
      <c r="OQD9" s="788"/>
      <c r="OQE9" s="788"/>
      <c r="OQF9" s="787"/>
      <c r="OQG9" s="788"/>
      <c r="OQH9" s="788"/>
      <c r="OQI9" s="788"/>
      <c r="OQJ9" s="787"/>
      <c r="OQK9" s="788"/>
      <c r="OQL9" s="788"/>
      <c r="OQM9" s="788"/>
      <c r="OQN9" s="787"/>
      <c r="OQO9" s="788"/>
      <c r="OQP9" s="788"/>
      <c r="OQQ9" s="788"/>
      <c r="OQR9" s="787"/>
      <c r="OQS9" s="788"/>
      <c r="OQT9" s="788"/>
      <c r="OQU9" s="788"/>
      <c r="OQV9" s="787"/>
      <c r="OQW9" s="788"/>
      <c r="OQX9" s="788"/>
      <c r="OQY9" s="788"/>
      <c r="OQZ9" s="787"/>
      <c r="ORA9" s="788"/>
      <c r="ORB9" s="788"/>
      <c r="ORC9" s="788"/>
      <c r="ORD9" s="787"/>
      <c r="ORE9" s="788"/>
      <c r="ORF9" s="788"/>
      <c r="ORG9" s="788"/>
      <c r="ORH9" s="787"/>
      <c r="ORI9" s="788"/>
      <c r="ORJ9" s="788"/>
      <c r="ORK9" s="788"/>
      <c r="ORL9" s="787"/>
      <c r="ORM9" s="788"/>
      <c r="ORN9" s="788"/>
      <c r="ORO9" s="788"/>
      <c r="ORP9" s="787"/>
      <c r="ORQ9" s="788"/>
      <c r="ORR9" s="788"/>
      <c r="ORS9" s="788"/>
      <c r="ORT9" s="787"/>
      <c r="ORU9" s="788"/>
      <c r="ORV9" s="788"/>
      <c r="ORW9" s="788"/>
      <c r="ORX9" s="787"/>
      <c r="ORY9" s="788"/>
      <c r="ORZ9" s="788"/>
      <c r="OSA9" s="788"/>
      <c r="OSB9" s="787"/>
      <c r="OSC9" s="788"/>
      <c r="OSD9" s="788"/>
      <c r="OSE9" s="788"/>
      <c r="OSF9" s="787"/>
      <c r="OSG9" s="788"/>
      <c r="OSH9" s="788"/>
      <c r="OSI9" s="788"/>
      <c r="OSJ9" s="787"/>
      <c r="OSK9" s="788"/>
      <c r="OSL9" s="788"/>
      <c r="OSM9" s="788"/>
      <c r="OSN9" s="787"/>
      <c r="OSO9" s="788"/>
      <c r="OSP9" s="788"/>
      <c r="OSQ9" s="788"/>
      <c r="OSR9" s="787"/>
      <c r="OSS9" s="788"/>
      <c r="OST9" s="788"/>
      <c r="OSU9" s="788"/>
      <c r="OSV9" s="787"/>
      <c r="OSW9" s="788"/>
      <c r="OSX9" s="788"/>
      <c r="OSY9" s="788"/>
      <c r="OSZ9" s="787"/>
      <c r="OTA9" s="788"/>
      <c r="OTB9" s="788"/>
      <c r="OTC9" s="788"/>
      <c r="OTD9" s="787"/>
      <c r="OTE9" s="788"/>
      <c r="OTF9" s="788"/>
      <c r="OTG9" s="788"/>
      <c r="OTH9" s="787"/>
      <c r="OTI9" s="788"/>
      <c r="OTJ9" s="788"/>
      <c r="OTK9" s="788"/>
      <c r="OTL9" s="787"/>
      <c r="OTM9" s="788"/>
      <c r="OTN9" s="788"/>
      <c r="OTO9" s="788"/>
      <c r="OTP9" s="787"/>
      <c r="OTQ9" s="788"/>
      <c r="OTR9" s="788"/>
      <c r="OTS9" s="788"/>
      <c r="OTT9" s="787"/>
      <c r="OTU9" s="788"/>
      <c r="OTV9" s="788"/>
      <c r="OTW9" s="788"/>
      <c r="OTX9" s="787"/>
      <c r="OTY9" s="788"/>
      <c r="OTZ9" s="788"/>
      <c r="OUA9" s="788"/>
      <c r="OUB9" s="787"/>
      <c r="OUC9" s="788"/>
      <c r="OUD9" s="788"/>
      <c r="OUE9" s="788"/>
      <c r="OUF9" s="787"/>
      <c r="OUG9" s="788"/>
      <c r="OUH9" s="788"/>
      <c r="OUI9" s="788"/>
      <c r="OUJ9" s="787"/>
      <c r="OUK9" s="788"/>
      <c r="OUL9" s="788"/>
      <c r="OUM9" s="788"/>
      <c r="OUN9" s="787"/>
      <c r="OUO9" s="788"/>
      <c r="OUP9" s="788"/>
      <c r="OUQ9" s="788"/>
      <c r="OUR9" s="787"/>
      <c r="OUS9" s="788"/>
      <c r="OUT9" s="788"/>
      <c r="OUU9" s="788"/>
      <c r="OUV9" s="787"/>
      <c r="OUW9" s="788"/>
      <c r="OUX9" s="788"/>
      <c r="OUY9" s="788"/>
      <c r="OUZ9" s="787"/>
      <c r="OVA9" s="788"/>
      <c r="OVB9" s="788"/>
      <c r="OVC9" s="788"/>
      <c r="OVD9" s="787"/>
      <c r="OVE9" s="788"/>
      <c r="OVF9" s="788"/>
      <c r="OVG9" s="788"/>
      <c r="OVH9" s="787"/>
      <c r="OVI9" s="788"/>
      <c r="OVJ9" s="788"/>
      <c r="OVK9" s="788"/>
      <c r="OVL9" s="787"/>
      <c r="OVM9" s="788"/>
      <c r="OVN9" s="788"/>
      <c r="OVO9" s="788"/>
      <c r="OVP9" s="787"/>
      <c r="OVQ9" s="788"/>
      <c r="OVR9" s="788"/>
      <c r="OVS9" s="788"/>
      <c r="OVT9" s="787"/>
      <c r="OVU9" s="788"/>
      <c r="OVV9" s="788"/>
      <c r="OVW9" s="788"/>
      <c r="OVX9" s="787"/>
      <c r="OVY9" s="788"/>
      <c r="OVZ9" s="788"/>
      <c r="OWA9" s="788"/>
      <c r="OWB9" s="787"/>
      <c r="OWC9" s="788"/>
      <c r="OWD9" s="788"/>
      <c r="OWE9" s="788"/>
      <c r="OWF9" s="787"/>
      <c r="OWG9" s="788"/>
      <c r="OWH9" s="788"/>
      <c r="OWI9" s="788"/>
      <c r="OWJ9" s="787"/>
      <c r="OWK9" s="788"/>
      <c r="OWL9" s="788"/>
      <c r="OWM9" s="788"/>
      <c r="OWN9" s="787"/>
      <c r="OWO9" s="788"/>
      <c r="OWP9" s="788"/>
      <c r="OWQ9" s="788"/>
      <c r="OWR9" s="787"/>
      <c r="OWS9" s="788"/>
      <c r="OWT9" s="788"/>
      <c r="OWU9" s="788"/>
      <c r="OWV9" s="787"/>
      <c r="OWW9" s="788"/>
      <c r="OWX9" s="788"/>
      <c r="OWY9" s="788"/>
      <c r="OWZ9" s="787"/>
      <c r="OXA9" s="788"/>
      <c r="OXB9" s="788"/>
      <c r="OXC9" s="788"/>
      <c r="OXD9" s="787"/>
      <c r="OXE9" s="788"/>
      <c r="OXF9" s="788"/>
      <c r="OXG9" s="788"/>
      <c r="OXH9" s="787"/>
      <c r="OXI9" s="788"/>
      <c r="OXJ9" s="788"/>
      <c r="OXK9" s="788"/>
      <c r="OXL9" s="787"/>
      <c r="OXM9" s="788"/>
      <c r="OXN9" s="788"/>
      <c r="OXO9" s="788"/>
      <c r="OXP9" s="787"/>
      <c r="OXQ9" s="788"/>
      <c r="OXR9" s="788"/>
      <c r="OXS9" s="788"/>
      <c r="OXT9" s="787"/>
      <c r="OXU9" s="788"/>
      <c r="OXV9" s="788"/>
      <c r="OXW9" s="788"/>
      <c r="OXX9" s="787"/>
      <c r="OXY9" s="788"/>
      <c r="OXZ9" s="788"/>
      <c r="OYA9" s="788"/>
      <c r="OYB9" s="787"/>
      <c r="OYC9" s="788"/>
      <c r="OYD9" s="788"/>
      <c r="OYE9" s="788"/>
      <c r="OYF9" s="787"/>
      <c r="OYG9" s="788"/>
      <c r="OYH9" s="788"/>
      <c r="OYI9" s="788"/>
      <c r="OYJ9" s="787"/>
      <c r="OYK9" s="788"/>
      <c r="OYL9" s="788"/>
      <c r="OYM9" s="788"/>
      <c r="OYN9" s="787"/>
      <c r="OYO9" s="788"/>
      <c r="OYP9" s="788"/>
      <c r="OYQ9" s="788"/>
      <c r="OYR9" s="787"/>
      <c r="OYS9" s="788"/>
      <c r="OYT9" s="788"/>
      <c r="OYU9" s="788"/>
      <c r="OYV9" s="787"/>
      <c r="OYW9" s="788"/>
      <c r="OYX9" s="788"/>
      <c r="OYY9" s="788"/>
      <c r="OYZ9" s="787"/>
      <c r="OZA9" s="788"/>
      <c r="OZB9" s="788"/>
      <c r="OZC9" s="788"/>
      <c r="OZD9" s="787"/>
      <c r="OZE9" s="788"/>
      <c r="OZF9" s="788"/>
      <c r="OZG9" s="788"/>
      <c r="OZH9" s="787"/>
      <c r="OZI9" s="788"/>
      <c r="OZJ9" s="788"/>
      <c r="OZK9" s="788"/>
      <c r="OZL9" s="787"/>
      <c r="OZM9" s="788"/>
      <c r="OZN9" s="788"/>
      <c r="OZO9" s="788"/>
      <c r="OZP9" s="787"/>
      <c r="OZQ9" s="788"/>
      <c r="OZR9" s="788"/>
      <c r="OZS9" s="788"/>
      <c r="OZT9" s="787"/>
      <c r="OZU9" s="788"/>
      <c r="OZV9" s="788"/>
      <c r="OZW9" s="788"/>
      <c r="OZX9" s="787"/>
      <c r="OZY9" s="788"/>
      <c r="OZZ9" s="788"/>
      <c r="PAA9" s="788"/>
      <c r="PAB9" s="787"/>
      <c r="PAC9" s="788"/>
      <c r="PAD9" s="788"/>
      <c r="PAE9" s="788"/>
      <c r="PAF9" s="787"/>
      <c r="PAG9" s="788"/>
      <c r="PAH9" s="788"/>
      <c r="PAI9" s="788"/>
      <c r="PAJ9" s="787"/>
      <c r="PAK9" s="788"/>
      <c r="PAL9" s="788"/>
      <c r="PAM9" s="788"/>
      <c r="PAN9" s="787"/>
      <c r="PAO9" s="788"/>
      <c r="PAP9" s="788"/>
      <c r="PAQ9" s="788"/>
      <c r="PAR9" s="787"/>
      <c r="PAS9" s="788"/>
      <c r="PAT9" s="788"/>
      <c r="PAU9" s="788"/>
      <c r="PAV9" s="787"/>
      <c r="PAW9" s="788"/>
      <c r="PAX9" s="788"/>
      <c r="PAY9" s="788"/>
      <c r="PAZ9" s="787"/>
      <c r="PBA9" s="788"/>
      <c r="PBB9" s="788"/>
      <c r="PBC9" s="788"/>
      <c r="PBD9" s="787"/>
      <c r="PBE9" s="788"/>
      <c r="PBF9" s="788"/>
      <c r="PBG9" s="788"/>
      <c r="PBH9" s="787"/>
      <c r="PBI9" s="788"/>
      <c r="PBJ9" s="788"/>
      <c r="PBK9" s="788"/>
      <c r="PBL9" s="787"/>
      <c r="PBM9" s="788"/>
      <c r="PBN9" s="788"/>
      <c r="PBO9" s="788"/>
      <c r="PBP9" s="787"/>
      <c r="PBQ9" s="788"/>
      <c r="PBR9" s="788"/>
      <c r="PBS9" s="788"/>
      <c r="PBT9" s="787"/>
      <c r="PBU9" s="788"/>
      <c r="PBV9" s="788"/>
      <c r="PBW9" s="788"/>
      <c r="PBX9" s="787"/>
      <c r="PBY9" s="788"/>
      <c r="PBZ9" s="788"/>
      <c r="PCA9" s="788"/>
      <c r="PCB9" s="787"/>
      <c r="PCC9" s="788"/>
      <c r="PCD9" s="788"/>
      <c r="PCE9" s="788"/>
      <c r="PCF9" s="787"/>
      <c r="PCG9" s="788"/>
      <c r="PCH9" s="788"/>
      <c r="PCI9" s="788"/>
      <c r="PCJ9" s="787"/>
      <c r="PCK9" s="788"/>
      <c r="PCL9" s="788"/>
      <c r="PCM9" s="788"/>
      <c r="PCN9" s="787"/>
      <c r="PCO9" s="788"/>
      <c r="PCP9" s="788"/>
      <c r="PCQ9" s="788"/>
      <c r="PCR9" s="787"/>
      <c r="PCS9" s="788"/>
      <c r="PCT9" s="788"/>
      <c r="PCU9" s="788"/>
      <c r="PCV9" s="787"/>
      <c r="PCW9" s="788"/>
      <c r="PCX9" s="788"/>
      <c r="PCY9" s="788"/>
      <c r="PCZ9" s="787"/>
      <c r="PDA9" s="788"/>
      <c r="PDB9" s="788"/>
      <c r="PDC9" s="788"/>
      <c r="PDD9" s="787"/>
      <c r="PDE9" s="788"/>
      <c r="PDF9" s="788"/>
      <c r="PDG9" s="788"/>
      <c r="PDH9" s="787"/>
      <c r="PDI9" s="788"/>
      <c r="PDJ9" s="788"/>
      <c r="PDK9" s="788"/>
      <c r="PDL9" s="787"/>
      <c r="PDM9" s="788"/>
      <c r="PDN9" s="788"/>
      <c r="PDO9" s="788"/>
      <c r="PDP9" s="787"/>
      <c r="PDQ9" s="788"/>
      <c r="PDR9" s="788"/>
      <c r="PDS9" s="788"/>
      <c r="PDT9" s="787"/>
      <c r="PDU9" s="788"/>
      <c r="PDV9" s="788"/>
      <c r="PDW9" s="788"/>
      <c r="PDX9" s="787"/>
      <c r="PDY9" s="788"/>
      <c r="PDZ9" s="788"/>
      <c r="PEA9" s="788"/>
      <c r="PEB9" s="787"/>
      <c r="PEC9" s="788"/>
      <c r="PED9" s="788"/>
      <c r="PEE9" s="788"/>
      <c r="PEF9" s="787"/>
      <c r="PEG9" s="788"/>
      <c r="PEH9" s="788"/>
      <c r="PEI9" s="788"/>
      <c r="PEJ9" s="787"/>
      <c r="PEK9" s="788"/>
      <c r="PEL9" s="788"/>
      <c r="PEM9" s="788"/>
      <c r="PEN9" s="787"/>
      <c r="PEO9" s="788"/>
      <c r="PEP9" s="788"/>
      <c r="PEQ9" s="788"/>
      <c r="PER9" s="787"/>
      <c r="PES9" s="788"/>
      <c r="PET9" s="788"/>
      <c r="PEU9" s="788"/>
      <c r="PEV9" s="787"/>
      <c r="PEW9" s="788"/>
      <c r="PEX9" s="788"/>
      <c r="PEY9" s="788"/>
      <c r="PEZ9" s="787"/>
      <c r="PFA9" s="788"/>
      <c r="PFB9" s="788"/>
      <c r="PFC9" s="788"/>
      <c r="PFD9" s="787"/>
      <c r="PFE9" s="788"/>
      <c r="PFF9" s="788"/>
      <c r="PFG9" s="788"/>
      <c r="PFH9" s="787"/>
      <c r="PFI9" s="788"/>
      <c r="PFJ9" s="788"/>
      <c r="PFK9" s="788"/>
      <c r="PFL9" s="787"/>
      <c r="PFM9" s="788"/>
      <c r="PFN9" s="788"/>
      <c r="PFO9" s="788"/>
      <c r="PFP9" s="787"/>
      <c r="PFQ9" s="788"/>
      <c r="PFR9" s="788"/>
      <c r="PFS9" s="788"/>
      <c r="PFT9" s="787"/>
      <c r="PFU9" s="788"/>
      <c r="PFV9" s="788"/>
      <c r="PFW9" s="788"/>
      <c r="PFX9" s="787"/>
      <c r="PFY9" s="788"/>
      <c r="PFZ9" s="788"/>
      <c r="PGA9" s="788"/>
      <c r="PGB9" s="787"/>
      <c r="PGC9" s="788"/>
      <c r="PGD9" s="788"/>
      <c r="PGE9" s="788"/>
      <c r="PGF9" s="787"/>
      <c r="PGG9" s="788"/>
      <c r="PGH9" s="788"/>
      <c r="PGI9" s="788"/>
      <c r="PGJ9" s="787"/>
      <c r="PGK9" s="788"/>
      <c r="PGL9" s="788"/>
      <c r="PGM9" s="788"/>
      <c r="PGN9" s="787"/>
      <c r="PGO9" s="788"/>
      <c r="PGP9" s="788"/>
      <c r="PGQ9" s="788"/>
      <c r="PGR9" s="787"/>
      <c r="PGS9" s="788"/>
      <c r="PGT9" s="788"/>
      <c r="PGU9" s="788"/>
      <c r="PGV9" s="787"/>
      <c r="PGW9" s="788"/>
      <c r="PGX9" s="788"/>
      <c r="PGY9" s="788"/>
      <c r="PGZ9" s="787"/>
      <c r="PHA9" s="788"/>
      <c r="PHB9" s="788"/>
      <c r="PHC9" s="788"/>
      <c r="PHD9" s="787"/>
      <c r="PHE9" s="788"/>
      <c r="PHF9" s="788"/>
      <c r="PHG9" s="788"/>
      <c r="PHH9" s="787"/>
      <c r="PHI9" s="788"/>
      <c r="PHJ9" s="788"/>
      <c r="PHK9" s="788"/>
      <c r="PHL9" s="787"/>
      <c r="PHM9" s="788"/>
      <c r="PHN9" s="788"/>
      <c r="PHO9" s="788"/>
      <c r="PHP9" s="787"/>
      <c r="PHQ9" s="788"/>
      <c r="PHR9" s="788"/>
      <c r="PHS9" s="788"/>
      <c r="PHT9" s="787"/>
      <c r="PHU9" s="788"/>
      <c r="PHV9" s="788"/>
      <c r="PHW9" s="788"/>
      <c r="PHX9" s="787"/>
      <c r="PHY9" s="788"/>
      <c r="PHZ9" s="788"/>
      <c r="PIA9" s="788"/>
      <c r="PIB9" s="787"/>
      <c r="PIC9" s="788"/>
      <c r="PID9" s="788"/>
      <c r="PIE9" s="788"/>
      <c r="PIF9" s="787"/>
      <c r="PIG9" s="788"/>
      <c r="PIH9" s="788"/>
      <c r="PII9" s="788"/>
      <c r="PIJ9" s="787"/>
      <c r="PIK9" s="788"/>
      <c r="PIL9" s="788"/>
      <c r="PIM9" s="788"/>
      <c r="PIN9" s="787"/>
      <c r="PIO9" s="788"/>
      <c r="PIP9" s="788"/>
      <c r="PIQ9" s="788"/>
      <c r="PIR9" s="787"/>
      <c r="PIS9" s="788"/>
      <c r="PIT9" s="788"/>
      <c r="PIU9" s="788"/>
      <c r="PIV9" s="787"/>
      <c r="PIW9" s="788"/>
      <c r="PIX9" s="788"/>
      <c r="PIY9" s="788"/>
      <c r="PIZ9" s="787"/>
      <c r="PJA9" s="788"/>
      <c r="PJB9" s="788"/>
      <c r="PJC9" s="788"/>
      <c r="PJD9" s="787"/>
      <c r="PJE9" s="788"/>
      <c r="PJF9" s="788"/>
      <c r="PJG9" s="788"/>
      <c r="PJH9" s="787"/>
      <c r="PJI9" s="788"/>
      <c r="PJJ9" s="788"/>
      <c r="PJK9" s="788"/>
      <c r="PJL9" s="787"/>
      <c r="PJM9" s="788"/>
      <c r="PJN9" s="788"/>
      <c r="PJO9" s="788"/>
      <c r="PJP9" s="787"/>
      <c r="PJQ9" s="788"/>
      <c r="PJR9" s="788"/>
      <c r="PJS9" s="788"/>
      <c r="PJT9" s="787"/>
      <c r="PJU9" s="788"/>
      <c r="PJV9" s="788"/>
      <c r="PJW9" s="788"/>
      <c r="PJX9" s="787"/>
      <c r="PJY9" s="788"/>
      <c r="PJZ9" s="788"/>
      <c r="PKA9" s="788"/>
      <c r="PKB9" s="787"/>
      <c r="PKC9" s="788"/>
      <c r="PKD9" s="788"/>
      <c r="PKE9" s="788"/>
      <c r="PKF9" s="787"/>
      <c r="PKG9" s="788"/>
      <c r="PKH9" s="788"/>
      <c r="PKI9" s="788"/>
      <c r="PKJ9" s="787"/>
      <c r="PKK9" s="788"/>
      <c r="PKL9" s="788"/>
      <c r="PKM9" s="788"/>
      <c r="PKN9" s="787"/>
      <c r="PKO9" s="788"/>
      <c r="PKP9" s="788"/>
      <c r="PKQ9" s="788"/>
      <c r="PKR9" s="787"/>
      <c r="PKS9" s="788"/>
      <c r="PKT9" s="788"/>
      <c r="PKU9" s="788"/>
      <c r="PKV9" s="787"/>
      <c r="PKW9" s="788"/>
      <c r="PKX9" s="788"/>
      <c r="PKY9" s="788"/>
      <c r="PKZ9" s="787"/>
      <c r="PLA9" s="788"/>
      <c r="PLB9" s="788"/>
      <c r="PLC9" s="788"/>
      <c r="PLD9" s="787"/>
      <c r="PLE9" s="788"/>
      <c r="PLF9" s="788"/>
      <c r="PLG9" s="788"/>
      <c r="PLH9" s="787"/>
      <c r="PLI9" s="788"/>
      <c r="PLJ9" s="788"/>
      <c r="PLK9" s="788"/>
      <c r="PLL9" s="787"/>
      <c r="PLM9" s="788"/>
      <c r="PLN9" s="788"/>
      <c r="PLO9" s="788"/>
      <c r="PLP9" s="787"/>
      <c r="PLQ9" s="788"/>
      <c r="PLR9" s="788"/>
      <c r="PLS9" s="788"/>
      <c r="PLT9" s="787"/>
      <c r="PLU9" s="788"/>
      <c r="PLV9" s="788"/>
      <c r="PLW9" s="788"/>
      <c r="PLX9" s="787"/>
      <c r="PLY9" s="788"/>
      <c r="PLZ9" s="788"/>
      <c r="PMA9" s="788"/>
      <c r="PMB9" s="787"/>
      <c r="PMC9" s="788"/>
      <c r="PMD9" s="788"/>
      <c r="PME9" s="788"/>
      <c r="PMF9" s="787"/>
      <c r="PMG9" s="788"/>
      <c r="PMH9" s="788"/>
      <c r="PMI9" s="788"/>
      <c r="PMJ9" s="787"/>
      <c r="PMK9" s="788"/>
      <c r="PML9" s="788"/>
      <c r="PMM9" s="788"/>
      <c r="PMN9" s="787"/>
      <c r="PMO9" s="788"/>
      <c r="PMP9" s="788"/>
      <c r="PMQ9" s="788"/>
      <c r="PMR9" s="787"/>
      <c r="PMS9" s="788"/>
      <c r="PMT9" s="788"/>
      <c r="PMU9" s="788"/>
      <c r="PMV9" s="787"/>
      <c r="PMW9" s="788"/>
      <c r="PMX9" s="788"/>
      <c r="PMY9" s="788"/>
      <c r="PMZ9" s="787"/>
      <c r="PNA9" s="788"/>
      <c r="PNB9" s="788"/>
      <c r="PNC9" s="788"/>
      <c r="PND9" s="787"/>
      <c r="PNE9" s="788"/>
      <c r="PNF9" s="788"/>
      <c r="PNG9" s="788"/>
      <c r="PNH9" s="787"/>
      <c r="PNI9" s="788"/>
      <c r="PNJ9" s="788"/>
      <c r="PNK9" s="788"/>
      <c r="PNL9" s="787"/>
      <c r="PNM9" s="788"/>
      <c r="PNN9" s="788"/>
      <c r="PNO9" s="788"/>
      <c r="PNP9" s="787"/>
      <c r="PNQ9" s="788"/>
      <c r="PNR9" s="788"/>
      <c r="PNS9" s="788"/>
      <c r="PNT9" s="787"/>
      <c r="PNU9" s="788"/>
      <c r="PNV9" s="788"/>
      <c r="PNW9" s="788"/>
      <c r="PNX9" s="787"/>
      <c r="PNY9" s="788"/>
      <c r="PNZ9" s="788"/>
      <c r="POA9" s="788"/>
      <c r="POB9" s="787"/>
      <c r="POC9" s="788"/>
      <c r="POD9" s="788"/>
      <c r="POE9" s="788"/>
      <c r="POF9" s="787"/>
      <c r="POG9" s="788"/>
      <c r="POH9" s="788"/>
      <c r="POI9" s="788"/>
      <c r="POJ9" s="787"/>
      <c r="POK9" s="788"/>
      <c r="POL9" s="788"/>
      <c r="POM9" s="788"/>
      <c r="PON9" s="787"/>
      <c r="POO9" s="788"/>
      <c r="POP9" s="788"/>
      <c r="POQ9" s="788"/>
      <c r="POR9" s="787"/>
      <c r="POS9" s="788"/>
      <c r="POT9" s="788"/>
      <c r="POU9" s="788"/>
      <c r="POV9" s="787"/>
      <c r="POW9" s="788"/>
      <c r="POX9" s="788"/>
      <c r="POY9" s="788"/>
      <c r="POZ9" s="787"/>
      <c r="PPA9" s="788"/>
      <c r="PPB9" s="788"/>
      <c r="PPC9" s="788"/>
      <c r="PPD9" s="787"/>
      <c r="PPE9" s="788"/>
      <c r="PPF9" s="788"/>
      <c r="PPG9" s="788"/>
      <c r="PPH9" s="787"/>
      <c r="PPI9" s="788"/>
      <c r="PPJ9" s="788"/>
      <c r="PPK9" s="788"/>
      <c r="PPL9" s="787"/>
      <c r="PPM9" s="788"/>
      <c r="PPN9" s="788"/>
      <c r="PPO9" s="788"/>
      <c r="PPP9" s="787"/>
      <c r="PPQ9" s="788"/>
      <c r="PPR9" s="788"/>
      <c r="PPS9" s="788"/>
      <c r="PPT9" s="787"/>
      <c r="PPU9" s="788"/>
      <c r="PPV9" s="788"/>
      <c r="PPW9" s="788"/>
      <c r="PPX9" s="787"/>
      <c r="PPY9" s="788"/>
      <c r="PPZ9" s="788"/>
      <c r="PQA9" s="788"/>
      <c r="PQB9" s="787"/>
      <c r="PQC9" s="788"/>
      <c r="PQD9" s="788"/>
      <c r="PQE9" s="788"/>
      <c r="PQF9" s="787"/>
      <c r="PQG9" s="788"/>
      <c r="PQH9" s="788"/>
      <c r="PQI9" s="788"/>
      <c r="PQJ9" s="787"/>
      <c r="PQK9" s="788"/>
      <c r="PQL9" s="788"/>
      <c r="PQM9" s="788"/>
      <c r="PQN9" s="787"/>
      <c r="PQO9" s="788"/>
      <c r="PQP9" s="788"/>
      <c r="PQQ9" s="788"/>
      <c r="PQR9" s="787"/>
      <c r="PQS9" s="788"/>
      <c r="PQT9" s="788"/>
      <c r="PQU9" s="788"/>
      <c r="PQV9" s="787"/>
      <c r="PQW9" s="788"/>
      <c r="PQX9" s="788"/>
      <c r="PQY9" s="788"/>
      <c r="PQZ9" s="787"/>
      <c r="PRA9" s="788"/>
      <c r="PRB9" s="788"/>
      <c r="PRC9" s="788"/>
      <c r="PRD9" s="787"/>
      <c r="PRE9" s="788"/>
      <c r="PRF9" s="788"/>
      <c r="PRG9" s="788"/>
      <c r="PRH9" s="787"/>
      <c r="PRI9" s="788"/>
      <c r="PRJ9" s="788"/>
      <c r="PRK9" s="788"/>
      <c r="PRL9" s="787"/>
      <c r="PRM9" s="788"/>
      <c r="PRN9" s="788"/>
      <c r="PRO9" s="788"/>
      <c r="PRP9" s="787"/>
      <c r="PRQ9" s="788"/>
      <c r="PRR9" s="788"/>
      <c r="PRS9" s="788"/>
      <c r="PRT9" s="787"/>
      <c r="PRU9" s="788"/>
      <c r="PRV9" s="788"/>
      <c r="PRW9" s="788"/>
      <c r="PRX9" s="787"/>
      <c r="PRY9" s="788"/>
      <c r="PRZ9" s="788"/>
      <c r="PSA9" s="788"/>
      <c r="PSB9" s="787"/>
      <c r="PSC9" s="788"/>
      <c r="PSD9" s="788"/>
      <c r="PSE9" s="788"/>
      <c r="PSF9" s="787"/>
      <c r="PSG9" s="788"/>
      <c r="PSH9" s="788"/>
      <c r="PSI9" s="788"/>
      <c r="PSJ9" s="787"/>
      <c r="PSK9" s="788"/>
      <c r="PSL9" s="788"/>
      <c r="PSM9" s="788"/>
      <c r="PSN9" s="787"/>
      <c r="PSO9" s="788"/>
      <c r="PSP9" s="788"/>
      <c r="PSQ9" s="788"/>
      <c r="PSR9" s="787"/>
      <c r="PSS9" s="788"/>
      <c r="PST9" s="788"/>
      <c r="PSU9" s="788"/>
      <c r="PSV9" s="787"/>
      <c r="PSW9" s="788"/>
      <c r="PSX9" s="788"/>
      <c r="PSY9" s="788"/>
      <c r="PSZ9" s="787"/>
      <c r="PTA9" s="788"/>
      <c r="PTB9" s="788"/>
      <c r="PTC9" s="788"/>
      <c r="PTD9" s="787"/>
      <c r="PTE9" s="788"/>
      <c r="PTF9" s="788"/>
      <c r="PTG9" s="788"/>
      <c r="PTH9" s="787"/>
      <c r="PTI9" s="788"/>
      <c r="PTJ9" s="788"/>
      <c r="PTK9" s="788"/>
      <c r="PTL9" s="787"/>
      <c r="PTM9" s="788"/>
      <c r="PTN9" s="788"/>
      <c r="PTO9" s="788"/>
      <c r="PTP9" s="787"/>
      <c r="PTQ9" s="788"/>
      <c r="PTR9" s="788"/>
      <c r="PTS9" s="788"/>
      <c r="PTT9" s="787"/>
      <c r="PTU9" s="788"/>
      <c r="PTV9" s="788"/>
      <c r="PTW9" s="788"/>
      <c r="PTX9" s="787"/>
      <c r="PTY9" s="788"/>
      <c r="PTZ9" s="788"/>
      <c r="PUA9" s="788"/>
      <c r="PUB9" s="787"/>
      <c r="PUC9" s="788"/>
      <c r="PUD9" s="788"/>
      <c r="PUE9" s="788"/>
      <c r="PUF9" s="787"/>
      <c r="PUG9" s="788"/>
      <c r="PUH9" s="788"/>
      <c r="PUI9" s="788"/>
      <c r="PUJ9" s="787"/>
      <c r="PUK9" s="788"/>
      <c r="PUL9" s="788"/>
      <c r="PUM9" s="788"/>
      <c r="PUN9" s="787"/>
      <c r="PUO9" s="788"/>
      <c r="PUP9" s="788"/>
      <c r="PUQ9" s="788"/>
      <c r="PUR9" s="787"/>
      <c r="PUS9" s="788"/>
      <c r="PUT9" s="788"/>
      <c r="PUU9" s="788"/>
      <c r="PUV9" s="787"/>
      <c r="PUW9" s="788"/>
      <c r="PUX9" s="788"/>
      <c r="PUY9" s="788"/>
      <c r="PUZ9" s="787"/>
      <c r="PVA9" s="788"/>
      <c r="PVB9" s="788"/>
      <c r="PVC9" s="788"/>
      <c r="PVD9" s="787"/>
      <c r="PVE9" s="788"/>
      <c r="PVF9" s="788"/>
      <c r="PVG9" s="788"/>
      <c r="PVH9" s="787"/>
      <c r="PVI9" s="788"/>
      <c r="PVJ9" s="788"/>
      <c r="PVK9" s="788"/>
      <c r="PVL9" s="787"/>
      <c r="PVM9" s="788"/>
      <c r="PVN9" s="788"/>
      <c r="PVO9" s="788"/>
      <c r="PVP9" s="787"/>
      <c r="PVQ9" s="788"/>
      <c r="PVR9" s="788"/>
      <c r="PVS9" s="788"/>
      <c r="PVT9" s="787"/>
      <c r="PVU9" s="788"/>
      <c r="PVV9" s="788"/>
      <c r="PVW9" s="788"/>
      <c r="PVX9" s="787"/>
      <c r="PVY9" s="788"/>
      <c r="PVZ9" s="788"/>
      <c r="PWA9" s="788"/>
      <c r="PWB9" s="787"/>
      <c r="PWC9" s="788"/>
      <c r="PWD9" s="788"/>
      <c r="PWE9" s="788"/>
      <c r="PWF9" s="787"/>
      <c r="PWG9" s="788"/>
      <c r="PWH9" s="788"/>
      <c r="PWI9" s="788"/>
      <c r="PWJ9" s="787"/>
      <c r="PWK9" s="788"/>
      <c r="PWL9" s="788"/>
      <c r="PWM9" s="788"/>
      <c r="PWN9" s="787"/>
      <c r="PWO9" s="788"/>
      <c r="PWP9" s="788"/>
      <c r="PWQ9" s="788"/>
      <c r="PWR9" s="787"/>
      <c r="PWS9" s="788"/>
      <c r="PWT9" s="788"/>
      <c r="PWU9" s="788"/>
      <c r="PWV9" s="787"/>
      <c r="PWW9" s="788"/>
      <c r="PWX9" s="788"/>
      <c r="PWY9" s="788"/>
      <c r="PWZ9" s="787"/>
      <c r="PXA9" s="788"/>
      <c r="PXB9" s="788"/>
      <c r="PXC9" s="788"/>
      <c r="PXD9" s="787"/>
      <c r="PXE9" s="788"/>
      <c r="PXF9" s="788"/>
      <c r="PXG9" s="788"/>
      <c r="PXH9" s="787"/>
      <c r="PXI9" s="788"/>
      <c r="PXJ9" s="788"/>
      <c r="PXK9" s="788"/>
      <c r="PXL9" s="787"/>
      <c r="PXM9" s="788"/>
      <c r="PXN9" s="788"/>
      <c r="PXO9" s="788"/>
      <c r="PXP9" s="787"/>
      <c r="PXQ9" s="788"/>
      <c r="PXR9" s="788"/>
      <c r="PXS9" s="788"/>
      <c r="PXT9" s="787"/>
      <c r="PXU9" s="788"/>
      <c r="PXV9" s="788"/>
      <c r="PXW9" s="788"/>
      <c r="PXX9" s="787"/>
      <c r="PXY9" s="788"/>
      <c r="PXZ9" s="788"/>
      <c r="PYA9" s="788"/>
      <c r="PYB9" s="787"/>
      <c r="PYC9" s="788"/>
      <c r="PYD9" s="788"/>
      <c r="PYE9" s="788"/>
      <c r="PYF9" s="787"/>
      <c r="PYG9" s="788"/>
      <c r="PYH9" s="788"/>
      <c r="PYI9" s="788"/>
      <c r="PYJ9" s="787"/>
      <c r="PYK9" s="788"/>
      <c r="PYL9" s="788"/>
      <c r="PYM9" s="788"/>
      <c r="PYN9" s="787"/>
      <c r="PYO9" s="788"/>
      <c r="PYP9" s="788"/>
      <c r="PYQ9" s="788"/>
      <c r="PYR9" s="787"/>
      <c r="PYS9" s="788"/>
      <c r="PYT9" s="788"/>
      <c r="PYU9" s="788"/>
      <c r="PYV9" s="787"/>
      <c r="PYW9" s="788"/>
      <c r="PYX9" s="788"/>
      <c r="PYY9" s="788"/>
      <c r="PYZ9" s="787"/>
      <c r="PZA9" s="788"/>
      <c r="PZB9" s="788"/>
      <c r="PZC9" s="788"/>
      <c r="PZD9" s="787"/>
      <c r="PZE9" s="788"/>
      <c r="PZF9" s="788"/>
      <c r="PZG9" s="788"/>
      <c r="PZH9" s="787"/>
      <c r="PZI9" s="788"/>
      <c r="PZJ9" s="788"/>
      <c r="PZK9" s="788"/>
      <c r="PZL9" s="787"/>
      <c r="PZM9" s="788"/>
      <c r="PZN9" s="788"/>
      <c r="PZO9" s="788"/>
      <c r="PZP9" s="787"/>
      <c r="PZQ9" s="788"/>
      <c r="PZR9" s="788"/>
      <c r="PZS9" s="788"/>
      <c r="PZT9" s="787"/>
      <c r="PZU9" s="788"/>
      <c r="PZV9" s="788"/>
      <c r="PZW9" s="788"/>
      <c r="PZX9" s="787"/>
      <c r="PZY9" s="788"/>
      <c r="PZZ9" s="788"/>
      <c r="QAA9" s="788"/>
      <c r="QAB9" s="787"/>
      <c r="QAC9" s="788"/>
      <c r="QAD9" s="788"/>
      <c r="QAE9" s="788"/>
      <c r="QAF9" s="787"/>
      <c r="QAG9" s="788"/>
      <c r="QAH9" s="788"/>
      <c r="QAI9" s="788"/>
      <c r="QAJ9" s="787"/>
      <c r="QAK9" s="788"/>
      <c r="QAL9" s="788"/>
      <c r="QAM9" s="788"/>
      <c r="QAN9" s="787"/>
      <c r="QAO9" s="788"/>
      <c r="QAP9" s="788"/>
      <c r="QAQ9" s="788"/>
      <c r="QAR9" s="787"/>
      <c r="QAS9" s="788"/>
      <c r="QAT9" s="788"/>
      <c r="QAU9" s="788"/>
      <c r="QAV9" s="787"/>
      <c r="QAW9" s="788"/>
      <c r="QAX9" s="788"/>
      <c r="QAY9" s="788"/>
      <c r="QAZ9" s="787"/>
      <c r="QBA9" s="788"/>
      <c r="QBB9" s="788"/>
      <c r="QBC9" s="788"/>
      <c r="QBD9" s="787"/>
      <c r="QBE9" s="788"/>
      <c r="QBF9" s="788"/>
      <c r="QBG9" s="788"/>
      <c r="QBH9" s="787"/>
      <c r="QBI9" s="788"/>
      <c r="QBJ9" s="788"/>
      <c r="QBK9" s="788"/>
      <c r="QBL9" s="787"/>
      <c r="QBM9" s="788"/>
      <c r="QBN9" s="788"/>
      <c r="QBO9" s="788"/>
      <c r="QBP9" s="787"/>
      <c r="QBQ9" s="788"/>
      <c r="QBR9" s="788"/>
      <c r="QBS9" s="788"/>
      <c r="QBT9" s="787"/>
      <c r="QBU9" s="788"/>
      <c r="QBV9" s="788"/>
      <c r="QBW9" s="788"/>
      <c r="QBX9" s="787"/>
      <c r="QBY9" s="788"/>
      <c r="QBZ9" s="788"/>
      <c r="QCA9" s="788"/>
      <c r="QCB9" s="787"/>
      <c r="QCC9" s="788"/>
      <c r="QCD9" s="788"/>
      <c r="QCE9" s="788"/>
      <c r="QCF9" s="787"/>
      <c r="QCG9" s="788"/>
      <c r="QCH9" s="788"/>
      <c r="QCI9" s="788"/>
      <c r="QCJ9" s="787"/>
      <c r="QCK9" s="788"/>
      <c r="QCL9" s="788"/>
      <c r="QCM9" s="788"/>
      <c r="QCN9" s="787"/>
      <c r="QCO9" s="788"/>
      <c r="QCP9" s="788"/>
      <c r="QCQ9" s="788"/>
      <c r="QCR9" s="787"/>
      <c r="QCS9" s="788"/>
      <c r="QCT9" s="788"/>
      <c r="QCU9" s="788"/>
      <c r="QCV9" s="787"/>
      <c r="QCW9" s="788"/>
      <c r="QCX9" s="788"/>
      <c r="QCY9" s="788"/>
      <c r="QCZ9" s="787"/>
      <c r="QDA9" s="788"/>
      <c r="QDB9" s="788"/>
      <c r="QDC9" s="788"/>
      <c r="QDD9" s="787"/>
      <c r="QDE9" s="788"/>
      <c r="QDF9" s="788"/>
      <c r="QDG9" s="788"/>
      <c r="QDH9" s="787"/>
      <c r="QDI9" s="788"/>
      <c r="QDJ9" s="788"/>
      <c r="QDK9" s="788"/>
      <c r="QDL9" s="787"/>
      <c r="QDM9" s="788"/>
      <c r="QDN9" s="788"/>
      <c r="QDO9" s="788"/>
      <c r="QDP9" s="787"/>
      <c r="QDQ9" s="788"/>
      <c r="QDR9" s="788"/>
      <c r="QDS9" s="788"/>
      <c r="QDT9" s="787"/>
      <c r="QDU9" s="788"/>
      <c r="QDV9" s="788"/>
      <c r="QDW9" s="788"/>
      <c r="QDX9" s="787"/>
      <c r="QDY9" s="788"/>
      <c r="QDZ9" s="788"/>
      <c r="QEA9" s="788"/>
      <c r="QEB9" s="787"/>
      <c r="QEC9" s="788"/>
      <c r="QED9" s="788"/>
      <c r="QEE9" s="788"/>
      <c r="QEF9" s="787"/>
      <c r="QEG9" s="788"/>
      <c r="QEH9" s="788"/>
      <c r="QEI9" s="788"/>
      <c r="QEJ9" s="787"/>
      <c r="QEK9" s="788"/>
      <c r="QEL9" s="788"/>
      <c r="QEM9" s="788"/>
      <c r="QEN9" s="787"/>
      <c r="QEO9" s="788"/>
      <c r="QEP9" s="788"/>
      <c r="QEQ9" s="788"/>
      <c r="QER9" s="787"/>
      <c r="QES9" s="788"/>
      <c r="QET9" s="788"/>
      <c r="QEU9" s="788"/>
      <c r="QEV9" s="787"/>
      <c r="QEW9" s="788"/>
      <c r="QEX9" s="788"/>
      <c r="QEY9" s="788"/>
      <c r="QEZ9" s="787"/>
      <c r="QFA9" s="788"/>
      <c r="QFB9" s="788"/>
      <c r="QFC9" s="788"/>
      <c r="QFD9" s="787"/>
      <c r="QFE9" s="788"/>
      <c r="QFF9" s="788"/>
      <c r="QFG9" s="788"/>
      <c r="QFH9" s="787"/>
      <c r="QFI9" s="788"/>
      <c r="QFJ9" s="788"/>
      <c r="QFK9" s="788"/>
      <c r="QFL9" s="787"/>
      <c r="QFM9" s="788"/>
      <c r="QFN9" s="788"/>
      <c r="QFO9" s="788"/>
      <c r="QFP9" s="787"/>
      <c r="QFQ9" s="788"/>
      <c r="QFR9" s="788"/>
      <c r="QFS9" s="788"/>
      <c r="QFT9" s="787"/>
      <c r="QFU9" s="788"/>
      <c r="QFV9" s="788"/>
      <c r="QFW9" s="788"/>
      <c r="QFX9" s="787"/>
      <c r="QFY9" s="788"/>
      <c r="QFZ9" s="788"/>
      <c r="QGA9" s="788"/>
      <c r="QGB9" s="787"/>
      <c r="QGC9" s="788"/>
      <c r="QGD9" s="788"/>
      <c r="QGE9" s="788"/>
      <c r="QGF9" s="787"/>
      <c r="QGG9" s="788"/>
      <c r="QGH9" s="788"/>
      <c r="QGI9" s="788"/>
      <c r="QGJ9" s="787"/>
      <c r="QGK9" s="788"/>
      <c r="QGL9" s="788"/>
      <c r="QGM9" s="788"/>
      <c r="QGN9" s="787"/>
      <c r="QGO9" s="788"/>
      <c r="QGP9" s="788"/>
      <c r="QGQ9" s="788"/>
      <c r="QGR9" s="787"/>
      <c r="QGS9" s="788"/>
      <c r="QGT9" s="788"/>
      <c r="QGU9" s="788"/>
      <c r="QGV9" s="787"/>
      <c r="QGW9" s="788"/>
      <c r="QGX9" s="788"/>
      <c r="QGY9" s="788"/>
      <c r="QGZ9" s="787"/>
      <c r="QHA9" s="788"/>
      <c r="QHB9" s="788"/>
      <c r="QHC9" s="788"/>
      <c r="QHD9" s="787"/>
      <c r="QHE9" s="788"/>
      <c r="QHF9" s="788"/>
      <c r="QHG9" s="788"/>
      <c r="QHH9" s="787"/>
      <c r="QHI9" s="788"/>
      <c r="QHJ9" s="788"/>
      <c r="QHK9" s="788"/>
      <c r="QHL9" s="787"/>
      <c r="QHM9" s="788"/>
      <c r="QHN9" s="788"/>
      <c r="QHO9" s="788"/>
      <c r="QHP9" s="787"/>
      <c r="QHQ9" s="788"/>
      <c r="QHR9" s="788"/>
      <c r="QHS9" s="788"/>
      <c r="QHT9" s="787"/>
      <c r="QHU9" s="788"/>
      <c r="QHV9" s="788"/>
      <c r="QHW9" s="788"/>
      <c r="QHX9" s="787"/>
      <c r="QHY9" s="788"/>
      <c r="QHZ9" s="788"/>
      <c r="QIA9" s="788"/>
      <c r="QIB9" s="787"/>
      <c r="QIC9" s="788"/>
      <c r="QID9" s="788"/>
      <c r="QIE9" s="788"/>
      <c r="QIF9" s="787"/>
      <c r="QIG9" s="788"/>
      <c r="QIH9" s="788"/>
      <c r="QII9" s="788"/>
      <c r="QIJ9" s="787"/>
      <c r="QIK9" s="788"/>
      <c r="QIL9" s="788"/>
      <c r="QIM9" s="788"/>
      <c r="QIN9" s="787"/>
      <c r="QIO9" s="788"/>
      <c r="QIP9" s="788"/>
      <c r="QIQ9" s="788"/>
      <c r="QIR9" s="787"/>
      <c r="QIS9" s="788"/>
      <c r="QIT9" s="788"/>
      <c r="QIU9" s="788"/>
      <c r="QIV9" s="787"/>
      <c r="QIW9" s="788"/>
      <c r="QIX9" s="788"/>
      <c r="QIY9" s="788"/>
      <c r="QIZ9" s="787"/>
      <c r="QJA9" s="788"/>
      <c r="QJB9" s="788"/>
      <c r="QJC9" s="788"/>
      <c r="QJD9" s="787"/>
      <c r="QJE9" s="788"/>
      <c r="QJF9" s="788"/>
      <c r="QJG9" s="788"/>
      <c r="QJH9" s="787"/>
      <c r="QJI9" s="788"/>
      <c r="QJJ9" s="788"/>
      <c r="QJK9" s="788"/>
      <c r="QJL9" s="787"/>
      <c r="QJM9" s="788"/>
      <c r="QJN9" s="788"/>
      <c r="QJO9" s="788"/>
      <c r="QJP9" s="787"/>
      <c r="QJQ9" s="788"/>
      <c r="QJR9" s="788"/>
      <c r="QJS9" s="788"/>
      <c r="QJT9" s="787"/>
      <c r="QJU9" s="788"/>
      <c r="QJV9" s="788"/>
      <c r="QJW9" s="788"/>
      <c r="QJX9" s="787"/>
      <c r="QJY9" s="788"/>
      <c r="QJZ9" s="788"/>
      <c r="QKA9" s="788"/>
      <c r="QKB9" s="787"/>
      <c r="QKC9" s="788"/>
      <c r="QKD9" s="788"/>
      <c r="QKE9" s="788"/>
      <c r="QKF9" s="787"/>
      <c r="QKG9" s="788"/>
      <c r="QKH9" s="788"/>
      <c r="QKI9" s="788"/>
      <c r="QKJ9" s="787"/>
      <c r="QKK9" s="788"/>
      <c r="QKL9" s="788"/>
      <c r="QKM9" s="788"/>
      <c r="QKN9" s="787"/>
      <c r="QKO9" s="788"/>
      <c r="QKP9" s="788"/>
      <c r="QKQ9" s="788"/>
      <c r="QKR9" s="787"/>
      <c r="QKS9" s="788"/>
      <c r="QKT9" s="788"/>
      <c r="QKU9" s="788"/>
      <c r="QKV9" s="787"/>
      <c r="QKW9" s="788"/>
      <c r="QKX9" s="788"/>
      <c r="QKY9" s="788"/>
      <c r="QKZ9" s="787"/>
      <c r="QLA9" s="788"/>
      <c r="QLB9" s="788"/>
      <c r="QLC9" s="788"/>
      <c r="QLD9" s="787"/>
      <c r="QLE9" s="788"/>
      <c r="QLF9" s="788"/>
      <c r="QLG9" s="788"/>
      <c r="QLH9" s="787"/>
      <c r="QLI9" s="788"/>
      <c r="QLJ9" s="788"/>
      <c r="QLK9" s="788"/>
      <c r="QLL9" s="787"/>
      <c r="QLM9" s="788"/>
      <c r="QLN9" s="788"/>
      <c r="QLO9" s="788"/>
      <c r="QLP9" s="787"/>
      <c r="QLQ9" s="788"/>
      <c r="QLR9" s="788"/>
      <c r="QLS9" s="788"/>
      <c r="QLT9" s="787"/>
      <c r="QLU9" s="788"/>
      <c r="QLV9" s="788"/>
      <c r="QLW9" s="788"/>
      <c r="QLX9" s="787"/>
      <c r="QLY9" s="788"/>
      <c r="QLZ9" s="788"/>
      <c r="QMA9" s="788"/>
      <c r="QMB9" s="787"/>
      <c r="QMC9" s="788"/>
      <c r="QMD9" s="788"/>
      <c r="QME9" s="788"/>
      <c r="QMF9" s="787"/>
      <c r="QMG9" s="788"/>
      <c r="QMH9" s="788"/>
      <c r="QMI9" s="788"/>
      <c r="QMJ9" s="787"/>
      <c r="QMK9" s="788"/>
      <c r="QML9" s="788"/>
      <c r="QMM9" s="788"/>
      <c r="QMN9" s="787"/>
      <c r="QMO9" s="788"/>
      <c r="QMP9" s="788"/>
      <c r="QMQ9" s="788"/>
      <c r="QMR9" s="787"/>
      <c r="QMS9" s="788"/>
      <c r="QMT9" s="788"/>
      <c r="QMU9" s="788"/>
      <c r="QMV9" s="787"/>
      <c r="QMW9" s="788"/>
      <c r="QMX9" s="788"/>
      <c r="QMY9" s="788"/>
      <c r="QMZ9" s="787"/>
      <c r="QNA9" s="788"/>
      <c r="QNB9" s="788"/>
      <c r="QNC9" s="788"/>
      <c r="QND9" s="787"/>
      <c r="QNE9" s="788"/>
      <c r="QNF9" s="788"/>
      <c r="QNG9" s="788"/>
      <c r="QNH9" s="787"/>
      <c r="QNI9" s="788"/>
      <c r="QNJ9" s="788"/>
      <c r="QNK9" s="788"/>
      <c r="QNL9" s="787"/>
      <c r="QNM9" s="788"/>
      <c r="QNN9" s="788"/>
      <c r="QNO9" s="788"/>
      <c r="QNP9" s="787"/>
      <c r="QNQ9" s="788"/>
      <c r="QNR9" s="788"/>
      <c r="QNS9" s="788"/>
      <c r="QNT9" s="787"/>
      <c r="QNU9" s="788"/>
      <c r="QNV9" s="788"/>
      <c r="QNW9" s="788"/>
      <c r="QNX9" s="787"/>
      <c r="QNY9" s="788"/>
      <c r="QNZ9" s="788"/>
      <c r="QOA9" s="788"/>
      <c r="QOB9" s="787"/>
      <c r="QOC9" s="788"/>
      <c r="QOD9" s="788"/>
      <c r="QOE9" s="788"/>
      <c r="QOF9" s="787"/>
      <c r="QOG9" s="788"/>
      <c r="QOH9" s="788"/>
      <c r="QOI9" s="788"/>
      <c r="QOJ9" s="787"/>
      <c r="QOK9" s="788"/>
      <c r="QOL9" s="788"/>
      <c r="QOM9" s="788"/>
      <c r="QON9" s="787"/>
      <c r="QOO9" s="788"/>
      <c r="QOP9" s="788"/>
      <c r="QOQ9" s="788"/>
      <c r="QOR9" s="787"/>
      <c r="QOS9" s="788"/>
      <c r="QOT9" s="788"/>
      <c r="QOU9" s="788"/>
      <c r="QOV9" s="787"/>
      <c r="QOW9" s="788"/>
      <c r="QOX9" s="788"/>
      <c r="QOY9" s="788"/>
      <c r="QOZ9" s="787"/>
      <c r="QPA9" s="788"/>
      <c r="QPB9" s="788"/>
      <c r="QPC9" s="788"/>
      <c r="QPD9" s="787"/>
      <c r="QPE9" s="788"/>
      <c r="QPF9" s="788"/>
      <c r="QPG9" s="788"/>
      <c r="QPH9" s="787"/>
      <c r="QPI9" s="788"/>
      <c r="QPJ9" s="788"/>
      <c r="QPK9" s="788"/>
      <c r="QPL9" s="787"/>
      <c r="QPM9" s="788"/>
      <c r="QPN9" s="788"/>
      <c r="QPO9" s="788"/>
      <c r="QPP9" s="787"/>
      <c r="QPQ9" s="788"/>
      <c r="QPR9" s="788"/>
      <c r="QPS9" s="788"/>
      <c r="QPT9" s="787"/>
      <c r="QPU9" s="788"/>
      <c r="QPV9" s="788"/>
      <c r="QPW9" s="788"/>
      <c r="QPX9" s="787"/>
      <c r="QPY9" s="788"/>
      <c r="QPZ9" s="788"/>
      <c r="QQA9" s="788"/>
      <c r="QQB9" s="787"/>
      <c r="QQC9" s="788"/>
      <c r="QQD9" s="788"/>
      <c r="QQE9" s="788"/>
      <c r="QQF9" s="787"/>
      <c r="QQG9" s="788"/>
      <c r="QQH9" s="788"/>
      <c r="QQI9" s="788"/>
      <c r="QQJ9" s="787"/>
      <c r="QQK9" s="788"/>
      <c r="QQL9" s="788"/>
      <c r="QQM9" s="788"/>
      <c r="QQN9" s="787"/>
      <c r="QQO9" s="788"/>
      <c r="QQP9" s="788"/>
      <c r="QQQ9" s="788"/>
      <c r="QQR9" s="787"/>
      <c r="QQS9" s="788"/>
      <c r="QQT9" s="788"/>
      <c r="QQU9" s="788"/>
      <c r="QQV9" s="787"/>
      <c r="QQW9" s="788"/>
      <c r="QQX9" s="788"/>
      <c r="QQY9" s="788"/>
      <c r="QQZ9" s="787"/>
      <c r="QRA9" s="788"/>
      <c r="QRB9" s="788"/>
      <c r="QRC9" s="788"/>
      <c r="QRD9" s="787"/>
      <c r="QRE9" s="788"/>
      <c r="QRF9" s="788"/>
      <c r="QRG9" s="788"/>
      <c r="QRH9" s="787"/>
      <c r="QRI9" s="788"/>
      <c r="QRJ9" s="788"/>
      <c r="QRK9" s="788"/>
      <c r="QRL9" s="787"/>
      <c r="QRM9" s="788"/>
      <c r="QRN9" s="788"/>
      <c r="QRO9" s="788"/>
      <c r="QRP9" s="787"/>
      <c r="QRQ9" s="788"/>
      <c r="QRR9" s="788"/>
      <c r="QRS9" s="788"/>
      <c r="QRT9" s="787"/>
      <c r="QRU9" s="788"/>
      <c r="QRV9" s="788"/>
      <c r="QRW9" s="788"/>
      <c r="QRX9" s="787"/>
      <c r="QRY9" s="788"/>
      <c r="QRZ9" s="788"/>
      <c r="QSA9" s="788"/>
      <c r="QSB9" s="787"/>
      <c r="QSC9" s="788"/>
      <c r="QSD9" s="788"/>
      <c r="QSE9" s="788"/>
      <c r="QSF9" s="787"/>
      <c r="QSG9" s="788"/>
      <c r="QSH9" s="788"/>
      <c r="QSI9" s="788"/>
      <c r="QSJ9" s="787"/>
      <c r="QSK9" s="788"/>
      <c r="QSL9" s="788"/>
      <c r="QSM9" s="788"/>
      <c r="QSN9" s="787"/>
      <c r="QSO9" s="788"/>
      <c r="QSP9" s="788"/>
      <c r="QSQ9" s="788"/>
      <c r="QSR9" s="787"/>
      <c r="QSS9" s="788"/>
      <c r="QST9" s="788"/>
      <c r="QSU9" s="788"/>
      <c r="QSV9" s="787"/>
      <c r="QSW9" s="788"/>
      <c r="QSX9" s="788"/>
      <c r="QSY9" s="788"/>
      <c r="QSZ9" s="787"/>
      <c r="QTA9" s="788"/>
      <c r="QTB9" s="788"/>
      <c r="QTC9" s="788"/>
      <c r="QTD9" s="787"/>
      <c r="QTE9" s="788"/>
      <c r="QTF9" s="788"/>
      <c r="QTG9" s="788"/>
      <c r="QTH9" s="787"/>
      <c r="QTI9" s="788"/>
      <c r="QTJ9" s="788"/>
      <c r="QTK9" s="788"/>
      <c r="QTL9" s="787"/>
      <c r="QTM9" s="788"/>
      <c r="QTN9" s="788"/>
      <c r="QTO9" s="788"/>
      <c r="QTP9" s="787"/>
      <c r="QTQ9" s="788"/>
      <c r="QTR9" s="788"/>
      <c r="QTS9" s="788"/>
      <c r="QTT9" s="787"/>
      <c r="QTU9" s="788"/>
      <c r="QTV9" s="788"/>
      <c r="QTW9" s="788"/>
      <c r="QTX9" s="787"/>
      <c r="QTY9" s="788"/>
      <c r="QTZ9" s="788"/>
      <c r="QUA9" s="788"/>
      <c r="QUB9" s="787"/>
      <c r="QUC9" s="788"/>
      <c r="QUD9" s="788"/>
      <c r="QUE9" s="788"/>
      <c r="QUF9" s="787"/>
      <c r="QUG9" s="788"/>
      <c r="QUH9" s="788"/>
      <c r="QUI9" s="788"/>
      <c r="QUJ9" s="787"/>
      <c r="QUK9" s="788"/>
      <c r="QUL9" s="788"/>
      <c r="QUM9" s="788"/>
      <c r="QUN9" s="787"/>
      <c r="QUO9" s="788"/>
      <c r="QUP9" s="788"/>
      <c r="QUQ9" s="788"/>
      <c r="QUR9" s="787"/>
      <c r="QUS9" s="788"/>
      <c r="QUT9" s="788"/>
      <c r="QUU9" s="788"/>
      <c r="QUV9" s="787"/>
      <c r="QUW9" s="788"/>
      <c r="QUX9" s="788"/>
      <c r="QUY9" s="788"/>
      <c r="QUZ9" s="787"/>
      <c r="QVA9" s="788"/>
      <c r="QVB9" s="788"/>
      <c r="QVC9" s="788"/>
      <c r="QVD9" s="787"/>
      <c r="QVE9" s="788"/>
      <c r="QVF9" s="788"/>
      <c r="QVG9" s="788"/>
      <c r="QVH9" s="787"/>
      <c r="QVI9" s="788"/>
      <c r="QVJ9" s="788"/>
      <c r="QVK9" s="788"/>
      <c r="QVL9" s="787"/>
      <c r="QVM9" s="788"/>
      <c r="QVN9" s="788"/>
      <c r="QVO9" s="788"/>
      <c r="QVP9" s="787"/>
      <c r="QVQ9" s="788"/>
      <c r="QVR9" s="788"/>
      <c r="QVS9" s="788"/>
      <c r="QVT9" s="787"/>
      <c r="QVU9" s="788"/>
      <c r="QVV9" s="788"/>
      <c r="QVW9" s="788"/>
      <c r="QVX9" s="787"/>
      <c r="QVY9" s="788"/>
      <c r="QVZ9" s="788"/>
      <c r="QWA9" s="788"/>
      <c r="QWB9" s="787"/>
      <c r="QWC9" s="788"/>
      <c r="QWD9" s="788"/>
      <c r="QWE9" s="788"/>
      <c r="QWF9" s="787"/>
      <c r="QWG9" s="788"/>
      <c r="QWH9" s="788"/>
      <c r="QWI9" s="788"/>
      <c r="QWJ9" s="787"/>
      <c r="QWK9" s="788"/>
      <c r="QWL9" s="788"/>
      <c r="QWM9" s="788"/>
      <c r="QWN9" s="787"/>
      <c r="QWO9" s="788"/>
      <c r="QWP9" s="788"/>
      <c r="QWQ9" s="788"/>
      <c r="QWR9" s="787"/>
      <c r="QWS9" s="788"/>
      <c r="QWT9" s="788"/>
      <c r="QWU9" s="788"/>
      <c r="QWV9" s="787"/>
      <c r="QWW9" s="788"/>
      <c r="QWX9" s="788"/>
      <c r="QWY9" s="788"/>
      <c r="QWZ9" s="787"/>
      <c r="QXA9" s="788"/>
      <c r="QXB9" s="788"/>
      <c r="QXC9" s="788"/>
      <c r="QXD9" s="787"/>
      <c r="QXE9" s="788"/>
      <c r="QXF9" s="788"/>
      <c r="QXG9" s="788"/>
      <c r="QXH9" s="787"/>
      <c r="QXI9" s="788"/>
      <c r="QXJ9" s="788"/>
      <c r="QXK9" s="788"/>
      <c r="QXL9" s="787"/>
      <c r="QXM9" s="788"/>
      <c r="QXN9" s="788"/>
      <c r="QXO9" s="788"/>
      <c r="QXP9" s="787"/>
      <c r="QXQ9" s="788"/>
      <c r="QXR9" s="788"/>
      <c r="QXS9" s="788"/>
      <c r="QXT9" s="787"/>
      <c r="QXU9" s="788"/>
      <c r="QXV9" s="788"/>
      <c r="QXW9" s="788"/>
      <c r="QXX9" s="787"/>
      <c r="QXY9" s="788"/>
      <c r="QXZ9" s="788"/>
      <c r="QYA9" s="788"/>
      <c r="QYB9" s="787"/>
      <c r="QYC9" s="788"/>
      <c r="QYD9" s="788"/>
      <c r="QYE9" s="788"/>
      <c r="QYF9" s="787"/>
      <c r="QYG9" s="788"/>
      <c r="QYH9" s="788"/>
      <c r="QYI9" s="788"/>
      <c r="QYJ9" s="787"/>
      <c r="QYK9" s="788"/>
      <c r="QYL9" s="788"/>
      <c r="QYM9" s="788"/>
      <c r="QYN9" s="787"/>
      <c r="QYO9" s="788"/>
      <c r="QYP9" s="788"/>
      <c r="QYQ9" s="788"/>
      <c r="QYR9" s="787"/>
      <c r="QYS9" s="788"/>
      <c r="QYT9" s="788"/>
      <c r="QYU9" s="788"/>
      <c r="QYV9" s="787"/>
      <c r="QYW9" s="788"/>
      <c r="QYX9" s="788"/>
      <c r="QYY9" s="788"/>
      <c r="QYZ9" s="787"/>
      <c r="QZA9" s="788"/>
      <c r="QZB9" s="788"/>
      <c r="QZC9" s="788"/>
      <c r="QZD9" s="787"/>
      <c r="QZE9" s="788"/>
      <c r="QZF9" s="788"/>
      <c r="QZG9" s="788"/>
      <c r="QZH9" s="787"/>
      <c r="QZI9" s="788"/>
      <c r="QZJ9" s="788"/>
      <c r="QZK9" s="788"/>
      <c r="QZL9" s="787"/>
      <c r="QZM9" s="788"/>
      <c r="QZN9" s="788"/>
      <c r="QZO9" s="788"/>
      <c r="QZP9" s="787"/>
      <c r="QZQ9" s="788"/>
      <c r="QZR9" s="788"/>
      <c r="QZS9" s="788"/>
      <c r="QZT9" s="787"/>
      <c r="QZU9" s="788"/>
      <c r="QZV9" s="788"/>
      <c r="QZW9" s="788"/>
      <c r="QZX9" s="787"/>
      <c r="QZY9" s="788"/>
      <c r="QZZ9" s="788"/>
      <c r="RAA9" s="788"/>
      <c r="RAB9" s="787"/>
      <c r="RAC9" s="788"/>
      <c r="RAD9" s="788"/>
      <c r="RAE9" s="788"/>
      <c r="RAF9" s="787"/>
      <c r="RAG9" s="788"/>
      <c r="RAH9" s="788"/>
      <c r="RAI9" s="788"/>
      <c r="RAJ9" s="787"/>
      <c r="RAK9" s="788"/>
      <c r="RAL9" s="788"/>
      <c r="RAM9" s="788"/>
      <c r="RAN9" s="787"/>
      <c r="RAO9" s="788"/>
      <c r="RAP9" s="788"/>
      <c r="RAQ9" s="788"/>
      <c r="RAR9" s="787"/>
      <c r="RAS9" s="788"/>
      <c r="RAT9" s="788"/>
      <c r="RAU9" s="788"/>
      <c r="RAV9" s="787"/>
      <c r="RAW9" s="788"/>
      <c r="RAX9" s="788"/>
      <c r="RAY9" s="788"/>
      <c r="RAZ9" s="787"/>
      <c r="RBA9" s="788"/>
      <c r="RBB9" s="788"/>
      <c r="RBC9" s="788"/>
      <c r="RBD9" s="787"/>
      <c r="RBE9" s="788"/>
      <c r="RBF9" s="788"/>
      <c r="RBG9" s="788"/>
      <c r="RBH9" s="787"/>
      <c r="RBI9" s="788"/>
      <c r="RBJ9" s="788"/>
      <c r="RBK9" s="788"/>
      <c r="RBL9" s="787"/>
      <c r="RBM9" s="788"/>
      <c r="RBN9" s="788"/>
      <c r="RBO9" s="788"/>
      <c r="RBP9" s="787"/>
      <c r="RBQ9" s="788"/>
      <c r="RBR9" s="788"/>
      <c r="RBS9" s="788"/>
      <c r="RBT9" s="787"/>
      <c r="RBU9" s="788"/>
      <c r="RBV9" s="788"/>
      <c r="RBW9" s="788"/>
      <c r="RBX9" s="787"/>
      <c r="RBY9" s="788"/>
      <c r="RBZ9" s="788"/>
      <c r="RCA9" s="788"/>
      <c r="RCB9" s="787"/>
      <c r="RCC9" s="788"/>
      <c r="RCD9" s="788"/>
      <c r="RCE9" s="788"/>
      <c r="RCF9" s="787"/>
      <c r="RCG9" s="788"/>
      <c r="RCH9" s="788"/>
      <c r="RCI9" s="788"/>
      <c r="RCJ9" s="787"/>
      <c r="RCK9" s="788"/>
      <c r="RCL9" s="788"/>
      <c r="RCM9" s="788"/>
      <c r="RCN9" s="787"/>
      <c r="RCO9" s="788"/>
      <c r="RCP9" s="788"/>
      <c r="RCQ9" s="788"/>
      <c r="RCR9" s="787"/>
      <c r="RCS9" s="788"/>
      <c r="RCT9" s="788"/>
      <c r="RCU9" s="788"/>
      <c r="RCV9" s="787"/>
      <c r="RCW9" s="788"/>
      <c r="RCX9" s="788"/>
      <c r="RCY9" s="788"/>
      <c r="RCZ9" s="787"/>
      <c r="RDA9" s="788"/>
      <c r="RDB9" s="788"/>
      <c r="RDC9" s="788"/>
      <c r="RDD9" s="787"/>
      <c r="RDE9" s="788"/>
      <c r="RDF9" s="788"/>
      <c r="RDG9" s="788"/>
      <c r="RDH9" s="787"/>
      <c r="RDI9" s="788"/>
      <c r="RDJ9" s="788"/>
      <c r="RDK9" s="788"/>
      <c r="RDL9" s="787"/>
      <c r="RDM9" s="788"/>
      <c r="RDN9" s="788"/>
      <c r="RDO9" s="788"/>
      <c r="RDP9" s="787"/>
      <c r="RDQ9" s="788"/>
      <c r="RDR9" s="788"/>
      <c r="RDS9" s="788"/>
      <c r="RDT9" s="787"/>
      <c r="RDU9" s="788"/>
      <c r="RDV9" s="788"/>
      <c r="RDW9" s="788"/>
      <c r="RDX9" s="787"/>
      <c r="RDY9" s="788"/>
      <c r="RDZ9" s="788"/>
      <c r="REA9" s="788"/>
      <c r="REB9" s="787"/>
      <c r="REC9" s="788"/>
      <c r="RED9" s="788"/>
      <c r="REE9" s="788"/>
      <c r="REF9" s="787"/>
      <c r="REG9" s="788"/>
      <c r="REH9" s="788"/>
      <c r="REI9" s="788"/>
      <c r="REJ9" s="787"/>
      <c r="REK9" s="788"/>
      <c r="REL9" s="788"/>
      <c r="REM9" s="788"/>
      <c r="REN9" s="787"/>
      <c r="REO9" s="788"/>
      <c r="REP9" s="788"/>
      <c r="REQ9" s="788"/>
      <c r="RER9" s="787"/>
      <c r="RES9" s="788"/>
      <c r="RET9" s="788"/>
      <c r="REU9" s="788"/>
      <c r="REV9" s="787"/>
      <c r="REW9" s="788"/>
      <c r="REX9" s="788"/>
      <c r="REY9" s="788"/>
      <c r="REZ9" s="787"/>
      <c r="RFA9" s="788"/>
      <c r="RFB9" s="788"/>
      <c r="RFC9" s="788"/>
      <c r="RFD9" s="787"/>
      <c r="RFE9" s="788"/>
      <c r="RFF9" s="788"/>
      <c r="RFG9" s="788"/>
      <c r="RFH9" s="787"/>
      <c r="RFI9" s="788"/>
      <c r="RFJ9" s="788"/>
      <c r="RFK9" s="788"/>
      <c r="RFL9" s="787"/>
      <c r="RFM9" s="788"/>
      <c r="RFN9" s="788"/>
      <c r="RFO9" s="788"/>
      <c r="RFP9" s="787"/>
      <c r="RFQ9" s="788"/>
      <c r="RFR9" s="788"/>
      <c r="RFS9" s="788"/>
      <c r="RFT9" s="787"/>
      <c r="RFU9" s="788"/>
      <c r="RFV9" s="788"/>
      <c r="RFW9" s="788"/>
      <c r="RFX9" s="787"/>
      <c r="RFY9" s="788"/>
      <c r="RFZ9" s="788"/>
      <c r="RGA9" s="788"/>
      <c r="RGB9" s="787"/>
      <c r="RGC9" s="788"/>
      <c r="RGD9" s="788"/>
      <c r="RGE9" s="788"/>
      <c r="RGF9" s="787"/>
      <c r="RGG9" s="788"/>
      <c r="RGH9" s="788"/>
      <c r="RGI9" s="788"/>
      <c r="RGJ9" s="787"/>
      <c r="RGK9" s="788"/>
      <c r="RGL9" s="788"/>
      <c r="RGM9" s="788"/>
      <c r="RGN9" s="787"/>
      <c r="RGO9" s="788"/>
      <c r="RGP9" s="788"/>
      <c r="RGQ9" s="788"/>
      <c r="RGR9" s="787"/>
      <c r="RGS9" s="788"/>
      <c r="RGT9" s="788"/>
      <c r="RGU9" s="788"/>
      <c r="RGV9" s="787"/>
      <c r="RGW9" s="788"/>
      <c r="RGX9" s="788"/>
      <c r="RGY9" s="788"/>
      <c r="RGZ9" s="787"/>
      <c r="RHA9" s="788"/>
      <c r="RHB9" s="788"/>
      <c r="RHC9" s="788"/>
      <c r="RHD9" s="787"/>
      <c r="RHE9" s="788"/>
      <c r="RHF9" s="788"/>
      <c r="RHG9" s="788"/>
      <c r="RHH9" s="787"/>
      <c r="RHI9" s="788"/>
      <c r="RHJ9" s="788"/>
      <c r="RHK9" s="788"/>
      <c r="RHL9" s="787"/>
      <c r="RHM9" s="788"/>
      <c r="RHN9" s="788"/>
      <c r="RHO9" s="788"/>
      <c r="RHP9" s="787"/>
      <c r="RHQ9" s="788"/>
      <c r="RHR9" s="788"/>
      <c r="RHS9" s="788"/>
      <c r="RHT9" s="787"/>
      <c r="RHU9" s="788"/>
      <c r="RHV9" s="788"/>
      <c r="RHW9" s="788"/>
      <c r="RHX9" s="787"/>
      <c r="RHY9" s="788"/>
      <c r="RHZ9" s="788"/>
      <c r="RIA9" s="788"/>
      <c r="RIB9" s="787"/>
      <c r="RIC9" s="788"/>
      <c r="RID9" s="788"/>
      <c r="RIE9" s="788"/>
      <c r="RIF9" s="787"/>
      <c r="RIG9" s="788"/>
      <c r="RIH9" s="788"/>
      <c r="RII9" s="788"/>
      <c r="RIJ9" s="787"/>
      <c r="RIK9" s="788"/>
      <c r="RIL9" s="788"/>
      <c r="RIM9" s="788"/>
      <c r="RIN9" s="787"/>
      <c r="RIO9" s="788"/>
      <c r="RIP9" s="788"/>
      <c r="RIQ9" s="788"/>
      <c r="RIR9" s="787"/>
      <c r="RIS9" s="788"/>
      <c r="RIT9" s="788"/>
      <c r="RIU9" s="788"/>
      <c r="RIV9" s="787"/>
      <c r="RIW9" s="788"/>
      <c r="RIX9" s="788"/>
      <c r="RIY9" s="788"/>
      <c r="RIZ9" s="787"/>
      <c r="RJA9" s="788"/>
      <c r="RJB9" s="788"/>
      <c r="RJC9" s="788"/>
      <c r="RJD9" s="787"/>
      <c r="RJE9" s="788"/>
      <c r="RJF9" s="788"/>
      <c r="RJG9" s="788"/>
      <c r="RJH9" s="787"/>
      <c r="RJI9" s="788"/>
      <c r="RJJ9" s="788"/>
      <c r="RJK9" s="788"/>
      <c r="RJL9" s="787"/>
      <c r="RJM9" s="788"/>
      <c r="RJN9" s="788"/>
      <c r="RJO9" s="788"/>
      <c r="RJP9" s="787"/>
      <c r="RJQ9" s="788"/>
      <c r="RJR9" s="788"/>
      <c r="RJS9" s="788"/>
      <c r="RJT9" s="787"/>
      <c r="RJU9" s="788"/>
      <c r="RJV9" s="788"/>
      <c r="RJW9" s="788"/>
      <c r="RJX9" s="787"/>
      <c r="RJY9" s="788"/>
      <c r="RJZ9" s="788"/>
      <c r="RKA9" s="788"/>
      <c r="RKB9" s="787"/>
      <c r="RKC9" s="788"/>
      <c r="RKD9" s="788"/>
      <c r="RKE9" s="788"/>
      <c r="RKF9" s="787"/>
      <c r="RKG9" s="788"/>
      <c r="RKH9" s="788"/>
      <c r="RKI9" s="788"/>
      <c r="RKJ9" s="787"/>
      <c r="RKK9" s="788"/>
      <c r="RKL9" s="788"/>
      <c r="RKM9" s="788"/>
      <c r="RKN9" s="787"/>
      <c r="RKO9" s="788"/>
      <c r="RKP9" s="788"/>
      <c r="RKQ9" s="788"/>
      <c r="RKR9" s="787"/>
      <c r="RKS9" s="788"/>
      <c r="RKT9" s="788"/>
      <c r="RKU9" s="788"/>
      <c r="RKV9" s="787"/>
      <c r="RKW9" s="788"/>
      <c r="RKX9" s="788"/>
      <c r="RKY9" s="788"/>
      <c r="RKZ9" s="787"/>
      <c r="RLA9" s="788"/>
      <c r="RLB9" s="788"/>
      <c r="RLC9" s="788"/>
      <c r="RLD9" s="787"/>
      <c r="RLE9" s="788"/>
      <c r="RLF9" s="788"/>
      <c r="RLG9" s="788"/>
      <c r="RLH9" s="787"/>
      <c r="RLI9" s="788"/>
      <c r="RLJ9" s="788"/>
      <c r="RLK9" s="788"/>
      <c r="RLL9" s="787"/>
      <c r="RLM9" s="788"/>
      <c r="RLN9" s="788"/>
      <c r="RLO9" s="788"/>
      <c r="RLP9" s="787"/>
      <c r="RLQ9" s="788"/>
      <c r="RLR9" s="788"/>
      <c r="RLS9" s="788"/>
      <c r="RLT9" s="787"/>
      <c r="RLU9" s="788"/>
      <c r="RLV9" s="788"/>
      <c r="RLW9" s="788"/>
      <c r="RLX9" s="787"/>
      <c r="RLY9" s="788"/>
      <c r="RLZ9" s="788"/>
      <c r="RMA9" s="788"/>
      <c r="RMB9" s="787"/>
      <c r="RMC9" s="788"/>
      <c r="RMD9" s="788"/>
      <c r="RME9" s="788"/>
      <c r="RMF9" s="787"/>
      <c r="RMG9" s="788"/>
      <c r="RMH9" s="788"/>
      <c r="RMI9" s="788"/>
      <c r="RMJ9" s="787"/>
      <c r="RMK9" s="788"/>
      <c r="RML9" s="788"/>
      <c r="RMM9" s="788"/>
      <c r="RMN9" s="787"/>
      <c r="RMO9" s="788"/>
      <c r="RMP9" s="788"/>
      <c r="RMQ9" s="788"/>
      <c r="RMR9" s="787"/>
      <c r="RMS9" s="788"/>
      <c r="RMT9" s="788"/>
      <c r="RMU9" s="788"/>
      <c r="RMV9" s="787"/>
      <c r="RMW9" s="788"/>
      <c r="RMX9" s="788"/>
      <c r="RMY9" s="788"/>
      <c r="RMZ9" s="787"/>
      <c r="RNA9" s="788"/>
      <c r="RNB9" s="788"/>
      <c r="RNC9" s="788"/>
      <c r="RND9" s="787"/>
      <c r="RNE9" s="788"/>
      <c r="RNF9" s="788"/>
      <c r="RNG9" s="788"/>
      <c r="RNH9" s="787"/>
      <c r="RNI9" s="788"/>
      <c r="RNJ9" s="788"/>
      <c r="RNK9" s="788"/>
      <c r="RNL9" s="787"/>
      <c r="RNM9" s="788"/>
      <c r="RNN9" s="788"/>
      <c r="RNO9" s="788"/>
      <c r="RNP9" s="787"/>
      <c r="RNQ9" s="788"/>
      <c r="RNR9" s="788"/>
      <c r="RNS9" s="788"/>
      <c r="RNT9" s="787"/>
      <c r="RNU9" s="788"/>
      <c r="RNV9" s="788"/>
      <c r="RNW9" s="788"/>
      <c r="RNX9" s="787"/>
      <c r="RNY9" s="788"/>
      <c r="RNZ9" s="788"/>
      <c r="ROA9" s="788"/>
      <c r="ROB9" s="787"/>
      <c r="ROC9" s="788"/>
      <c r="ROD9" s="788"/>
      <c r="ROE9" s="788"/>
      <c r="ROF9" s="787"/>
      <c r="ROG9" s="788"/>
      <c r="ROH9" s="788"/>
      <c r="ROI9" s="788"/>
      <c r="ROJ9" s="787"/>
      <c r="ROK9" s="788"/>
      <c r="ROL9" s="788"/>
      <c r="ROM9" s="788"/>
      <c r="RON9" s="787"/>
      <c r="ROO9" s="788"/>
      <c r="ROP9" s="788"/>
      <c r="ROQ9" s="788"/>
      <c r="ROR9" s="787"/>
      <c r="ROS9" s="788"/>
      <c r="ROT9" s="788"/>
      <c r="ROU9" s="788"/>
      <c r="ROV9" s="787"/>
      <c r="ROW9" s="788"/>
      <c r="ROX9" s="788"/>
      <c r="ROY9" s="788"/>
      <c r="ROZ9" s="787"/>
      <c r="RPA9" s="788"/>
      <c r="RPB9" s="788"/>
      <c r="RPC9" s="788"/>
      <c r="RPD9" s="787"/>
      <c r="RPE9" s="788"/>
      <c r="RPF9" s="788"/>
      <c r="RPG9" s="788"/>
      <c r="RPH9" s="787"/>
      <c r="RPI9" s="788"/>
      <c r="RPJ9" s="788"/>
      <c r="RPK9" s="788"/>
      <c r="RPL9" s="787"/>
      <c r="RPM9" s="788"/>
      <c r="RPN9" s="788"/>
      <c r="RPO9" s="788"/>
      <c r="RPP9" s="787"/>
      <c r="RPQ9" s="788"/>
      <c r="RPR9" s="788"/>
      <c r="RPS9" s="788"/>
      <c r="RPT9" s="787"/>
      <c r="RPU9" s="788"/>
      <c r="RPV9" s="788"/>
      <c r="RPW9" s="788"/>
      <c r="RPX9" s="787"/>
      <c r="RPY9" s="788"/>
      <c r="RPZ9" s="788"/>
      <c r="RQA9" s="788"/>
      <c r="RQB9" s="787"/>
      <c r="RQC9" s="788"/>
      <c r="RQD9" s="788"/>
      <c r="RQE9" s="788"/>
      <c r="RQF9" s="787"/>
      <c r="RQG9" s="788"/>
      <c r="RQH9" s="788"/>
      <c r="RQI9" s="788"/>
      <c r="RQJ9" s="787"/>
      <c r="RQK9" s="788"/>
      <c r="RQL9" s="788"/>
      <c r="RQM9" s="788"/>
      <c r="RQN9" s="787"/>
      <c r="RQO9" s="788"/>
      <c r="RQP9" s="788"/>
      <c r="RQQ9" s="788"/>
      <c r="RQR9" s="787"/>
      <c r="RQS9" s="788"/>
      <c r="RQT9" s="788"/>
      <c r="RQU9" s="788"/>
      <c r="RQV9" s="787"/>
      <c r="RQW9" s="788"/>
      <c r="RQX9" s="788"/>
      <c r="RQY9" s="788"/>
      <c r="RQZ9" s="787"/>
      <c r="RRA9" s="788"/>
      <c r="RRB9" s="788"/>
      <c r="RRC9" s="788"/>
      <c r="RRD9" s="787"/>
      <c r="RRE9" s="788"/>
      <c r="RRF9" s="788"/>
      <c r="RRG9" s="788"/>
      <c r="RRH9" s="787"/>
      <c r="RRI9" s="788"/>
      <c r="RRJ9" s="788"/>
      <c r="RRK9" s="788"/>
      <c r="RRL9" s="787"/>
      <c r="RRM9" s="788"/>
      <c r="RRN9" s="788"/>
      <c r="RRO9" s="788"/>
      <c r="RRP9" s="787"/>
      <c r="RRQ9" s="788"/>
      <c r="RRR9" s="788"/>
      <c r="RRS9" s="788"/>
      <c r="RRT9" s="787"/>
      <c r="RRU9" s="788"/>
      <c r="RRV9" s="788"/>
      <c r="RRW9" s="788"/>
      <c r="RRX9" s="787"/>
      <c r="RRY9" s="788"/>
      <c r="RRZ9" s="788"/>
      <c r="RSA9" s="788"/>
      <c r="RSB9" s="787"/>
      <c r="RSC9" s="788"/>
      <c r="RSD9" s="788"/>
      <c r="RSE9" s="788"/>
      <c r="RSF9" s="787"/>
      <c r="RSG9" s="788"/>
      <c r="RSH9" s="788"/>
      <c r="RSI9" s="788"/>
      <c r="RSJ9" s="787"/>
      <c r="RSK9" s="788"/>
      <c r="RSL9" s="788"/>
      <c r="RSM9" s="788"/>
      <c r="RSN9" s="787"/>
      <c r="RSO9" s="788"/>
      <c r="RSP9" s="788"/>
      <c r="RSQ9" s="788"/>
      <c r="RSR9" s="787"/>
      <c r="RSS9" s="788"/>
      <c r="RST9" s="788"/>
      <c r="RSU9" s="788"/>
      <c r="RSV9" s="787"/>
      <c r="RSW9" s="788"/>
      <c r="RSX9" s="788"/>
      <c r="RSY9" s="788"/>
      <c r="RSZ9" s="787"/>
      <c r="RTA9" s="788"/>
      <c r="RTB9" s="788"/>
      <c r="RTC9" s="788"/>
      <c r="RTD9" s="787"/>
      <c r="RTE9" s="788"/>
      <c r="RTF9" s="788"/>
      <c r="RTG9" s="788"/>
      <c r="RTH9" s="787"/>
      <c r="RTI9" s="788"/>
      <c r="RTJ9" s="788"/>
      <c r="RTK9" s="788"/>
      <c r="RTL9" s="787"/>
      <c r="RTM9" s="788"/>
      <c r="RTN9" s="788"/>
      <c r="RTO9" s="788"/>
      <c r="RTP9" s="787"/>
      <c r="RTQ9" s="788"/>
      <c r="RTR9" s="788"/>
      <c r="RTS9" s="788"/>
      <c r="RTT9" s="787"/>
      <c r="RTU9" s="788"/>
      <c r="RTV9" s="788"/>
      <c r="RTW9" s="788"/>
      <c r="RTX9" s="787"/>
      <c r="RTY9" s="788"/>
      <c r="RTZ9" s="788"/>
      <c r="RUA9" s="788"/>
      <c r="RUB9" s="787"/>
      <c r="RUC9" s="788"/>
      <c r="RUD9" s="788"/>
      <c r="RUE9" s="788"/>
      <c r="RUF9" s="787"/>
      <c r="RUG9" s="788"/>
      <c r="RUH9" s="788"/>
      <c r="RUI9" s="788"/>
      <c r="RUJ9" s="787"/>
      <c r="RUK9" s="788"/>
      <c r="RUL9" s="788"/>
      <c r="RUM9" s="788"/>
      <c r="RUN9" s="787"/>
      <c r="RUO9" s="788"/>
      <c r="RUP9" s="788"/>
      <c r="RUQ9" s="788"/>
      <c r="RUR9" s="787"/>
      <c r="RUS9" s="788"/>
      <c r="RUT9" s="788"/>
      <c r="RUU9" s="788"/>
      <c r="RUV9" s="787"/>
      <c r="RUW9" s="788"/>
      <c r="RUX9" s="788"/>
      <c r="RUY9" s="788"/>
      <c r="RUZ9" s="787"/>
      <c r="RVA9" s="788"/>
      <c r="RVB9" s="788"/>
      <c r="RVC9" s="788"/>
      <c r="RVD9" s="787"/>
      <c r="RVE9" s="788"/>
      <c r="RVF9" s="788"/>
      <c r="RVG9" s="788"/>
      <c r="RVH9" s="787"/>
      <c r="RVI9" s="788"/>
      <c r="RVJ9" s="788"/>
      <c r="RVK9" s="788"/>
      <c r="RVL9" s="787"/>
      <c r="RVM9" s="788"/>
      <c r="RVN9" s="788"/>
      <c r="RVO9" s="788"/>
      <c r="RVP9" s="787"/>
      <c r="RVQ9" s="788"/>
      <c r="RVR9" s="788"/>
      <c r="RVS9" s="788"/>
      <c r="RVT9" s="787"/>
      <c r="RVU9" s="788"/>
      <c r="RVV9" s="788"/>
      <c r="RVW9" s="788"/>
      <c r="RVX9" s="787"/>
      <c r="RVY9" s="788"/>
      <c r="RVZ9" s="788"/>
      <c r="RWA9" s="788"/>
      <c r="RWB9" s="787"/>
      <c r="RWC9" s="788"/>
      <c r="RWD9" s="788"/>
      <c r="RWE9" s="788"/>
      <c r="RWF9" s="787"/>
      <c r="RWG9" s="788"/>
      <c r="RWH9" s="788"/>
      <c r="RWI9" s="788"/>
      <c r="RWJ9" s="787"/>
      <c r="RWK9" s="788"/>
      <c r="RWL9" s="788"/>
      <c r="RWM9" s="788"/>
      <c r="RWN9" s="787"/>
      <c r="RWO9" s="788"/>
      <c r="RWP9" s="788"/>
      <c r="RWQ9" s="788"/>
      <c r="RWR9" s="787"/>
      <c r="RWS9" s="788"/>
      <c r="RWT9" s="788"/>
      <c r="RWU9" s="788"/>
      <c r="RWV9" s="787"/>
      <c r="RWW9" s="788"/>
      <c r="RWX9" s="788"/>
      <c r="RWY9" s="788"/>
      <c r="RWZ9" s="787"/>
      <c r="RXA9" s="788"/>
      <c r="RXB9" s="788"/>
      <c r="RXC9" s="788"/>
      <c r="RXD9" s="787"/>
      <c r="RXE9" s="788"/>
      <c r="RXF9" s="788"/>
      <c r="RXG9" s="788"/>
      <c r="RXH9" s="787"/>
      <c r="RXI9" s="788"/>
      <c r="RXJ9" s="788"/>
      <c r="RXK9" s="788"/>
      <c r="RXL9" s="787"/>
      <c r="RXM9" s="788"/>
      <c r="RXN9" s="788"/>
      <c r="RXO9" s="788"/>
      <c r="RXP9" s="787"/>
      <c r="RXQ9" s="788"/>
      <c r="RXR9" s="788"/>
      <c r="RXS9" s="788"/>
      <c r="RXT9" s="787"/>
      <c r="RXU9" s="788"/>
      <c r="RXV9" s="788"/>
      <c r="RXW9" s="788"/>
      <c r="RXX9" s="787"/>
      <c r="RXY9" s="788"/>
      <c r="RXZ9" s="788"/>
      <c r="RYA9" s="788"/>
      <c r="RYB9" s="787"/>
      <c r="RYC9" s="788"/>
      <c r="RYD9" s="788"/>
      <c r="RYE9" s="788"/>
      <c r="RYF9" s="787"/>
      <c r="RYG9" s="788"/>
      <c r="RYH9" s="788"/>
      <c r="RYI9" s="788"/>
      <c r="RYJ9" s="787"/>
      <c r="RYK9" s="788"/>
      <c r="RYL9" s="788"/>
      <c r="RYM9" s="788"/>
      <c r="RYN9" s="787"/>
      <c r="RYO9" s="788"/>
      <c r="RYP9" s="788"/>
      <c r="RYQ9" s="788"/>
      <c r="RYR9" s="787"/>
      <c r="RYS9" s="788"/>
      <c r="RYT9" s="788"/>
      <c r="RYU9" s="788"/>
      <c r="RYV9" s="787"/>
      <c r="RYW9" s="788"/>
      <c r="RYX9" s="788"/>
      <c r="RYY9" s="788"/>
      <c r="RYZ9" s="787"/>
      <c r="RZA9" s="788"/>
      <c r="RZB9" s="788"/>
      <c r="RZC9" s="788"/>
      <c r="RZD9" s="787"/>
      <c r="RZE9" s="788"/>
      <c r="RZF9" s="788"/>
      <c r="RZG9" s="788"/>
      <c r="RZH9" s="787"/>
      <c r="RZI9" s="788"/>
      <c r="RZJ9" s="788"/>
      <c r="RZK9" s="788"/>
      <c r="RZL9" s="787"/>
      <c r="RZM9" s="788"/>
      <c r="RZN9" s="788"/>
      <c r="RZO9" s="788"/>
      <c r="RZP9" s="787"/>
      <c r="RZQ9" s="788"/>
      <c r="RZR9" s="788"/>
      <c r="RZS9" s="788"/>
      <c r="RZT9" s="787"/>
      <c r="RZU9" s="788"/>
      <c r="RZV9" s="788"/>
      <c r="RZW9" s="788"/>
      <c r="RZX9" s="787"/>
      <c r="RZY9" s="788"/>
      <c r="RZZ9" s="788"/>
      <c r="SAA9" s="788"/>
      <c r="SAB9" s="787"/>
      <c r="SAC9" s="788"/>
      <c r="SAD9" s="788"/>
      <c r="SAE9" s="788"/>
      <c r="SAF9" s="787"/>
      <c r="SAG9" s="788"/>
      <c r="SAH9" s="788"/>
      <c r="SAI9" s="788"/>
      <c r="SAJ9" s="787"/>
      <c r="SAK9" s="788"/>
      <c r="SAL9" s="788"/>
      <c r="SAM9" s="788"/>
      <c r="SAN9" s="787"/>
      <c r="SAO9" s="788"/>
      <c r="SAP9" s="788"/>
      <c r="SAQ9" s="788"/>
      <c r="SAR9" s="787"/>
      <c r="SAS9" s="788"/>
      <c r="SAT9" s="788"/>
      <c r="SAU9" s="788"/>
      <c r="SAV9" s="787"/>
      <c r="SAW9" s="788"/>
      <c r="SAX9" s="788"/>
      <c r="SAY9" s="788"/>
      <c r="SAZ9" s="787"/>
      <c r="SBA9" s="788"/>
      <c r="SBB9" s="788"/>
      <c r="SBC9" s="788"/>
      <c r="SBD9" s="787"/>
      <c r="SBE9" s="788"/>
      <c r="SBF9" s="788"/>
      <c r="SBG9" s="788"/>
      <c r="SBH9" s="787"/>
      <c r="SBI9" s="788"/>
      <c r="SBJ9" s="788"/>
      <c r="SBK9" s="788"/>
      <c r="SBL9" s="787"/>
      <c r="SBM9" s="788"/>
      <c r="SBN9" s="788"/>
      <c r="SBO9" s="788"/>
      <c r="SBP9" s="787"/>
      <c r="SBQ9" s="788"/>
      <c r="SBR9" s="788"/>
      <c r="SBS9" s="788"/>
      <c r="SBT9" s="787"/>
      <c r="SBU9" s="788"/>
      <c r="SBV9" s="788"/>
      <c r="SBW9" s="788"/>
      <c r="SBX9" s="787"/>
      <c r="SBY9" s="788"/>
      <c r="SBZ9" s="788"/>
      <c r="SCA9" s="788"/>
      <c r="SCB9" s="787"/>
      <c r="SCC9" s="788"/>
      <c r="SCD9" s="788"/>
      <c r="SCE9" s="788"/>
      <c r="SCF9" s="787"/>
      <c r="SCG9" s="788"/>
      <c r="SCH9" s="788"/>
      <c r="SCI9" s="788"/>
      <c r="SCJ9" s="787"/>
      <c r="SCK9" s="788"/>
      <c r="SCL9" s="788"/>
      <c r="SCM9" s="788"/>
      <c r="SCN9" s="787"/>
      <c r="SCO9" s="788"/>
      <c r="SCP9" s="788"/>
      <c r="SCQ9" s="788"/>
      <c r="SCR9" s="787"/>
      <c r="SCS9" s="788"/>
      <c r="SCT9" s="788"/>
      <c r="SCU9" s="788"/>
      <c r="SCV9" s="787"/>
      <c r="SCW9" s="788"/>
      <c r="SCX9" s="788"/>
      <c r="SCY9" s="788"/>
      <c r="SCZ9" s="787"/>
      <c r="SDA9" s="788"/>
      <c r="SDB9" s="788"/>
      <c r="SDC9" s="788"/>
      <c r="SDD9" s="787"/>
      <c r="SDE9" s="788"/>
      <c r="SDF9" s="788"/>
      <c r="SDG9" s="788"/>
      <c r="SDH9" s="787"/>
      <c r="SDI9" s="788"/>
      <c r="SDJ9" s="788"/>
      <c r="SDK9" s="788"/>
      <c r="SDL9" s="787"/>
      <c r="SDM9" s="788"/>
      <c r="SDN9" s="788"/>
      <c r="SDO9" s="788"/>
      <c r="SDP9" s="787"/>
      <c r="SDQ9" s="788"/>
      <c r="SDR9" s="788"/>
      <c r="SDS9" s="788"/>
      <c r="SDT9" s="787"/>
      <c r="SDU9" s="788"/>
      <c r="SDV9" s="788"/>
      <c r="SDW9" s="788"/>
      <c r="SDX9" s="787"/>
      <c r="SDY9" s="788"/>
      <c r="SDZ9" s="788"/>
      <c r="SEA9" s="788"/>
      <c r="SEB9" s="787"/>
      <c r="SEC9" s="788"/>
      <c r="SED9" s="788"/>
      <c r="SEE9" s="788"/>
      <c r="SEF9" s="787"/>
      <c r="SEG9" s="788"/>
      <c r="SEH9" s="788"/>
      <c r="SEI9" s="788"/>
      <c r="SEJ9" s="787"/>
      <c r="SEK9" s="788"/>
      <c r="SEL9" s="788"/>
      <c r="SEM9" s="788"/>
      <c r="SEN9" s="787"/>
      <c r="SEO9" s="788"/>
      <c r="SEP9" s="788"/>
      <c r="SEQ9" s="788"/>
      <c r="SER9" s="787"/>
      <c r="SES9" s="788"/>
      <c r="SET9" s="788"/>
      <c r="SEU9" s="788"/>
      <c r="SEV9" s="787"/>
      <c r="SEW9" s="788"/>
      <c r="SEX9" s="788"/>
      <c r="SEY9" s="788"/>
      <c r="SEZ9" s="787"/>
      <c r="SFA9" s="788"/>
      <c r="SFB9" s="788"/>
      <c r="SFC9" s="788"/>
      <c r="SFD9" s="787"/>
      <c r="SFE9" s="788"/>
      <c r="SFF9" s="788"/>
      <c r="SFG9" s="788"/>
      <c r="SFH9" s="787"/>
      <c r="SFI9" s="788"/>
      <c r="SFJ9" s="788"/>
      <c r="SFK9" s="788"/>
      <c r="SFL9" s="787"/>
      <c r="SFM9" s="788"/>
      <c r="SFN9" s="788"/>
      <c r="SFO9" s="788"/>
      <c r="SFP9" s="787"/>
      <c r="SFQ9" s="788"/>
      <c r="SFR9" s="788"/>
      <c r="SFS9" s="788"/>
      <c r="SFT9" s="787"/>
      <c r="SFU9" s="788"/>
      <c r="SFV9" s="788"/>
      <c r="SFW9" s="788"/>
      <c r="SFX9" s="787"/>
      <c r="SFY9" s="788"/>
      <c r="SFZ9" s="788"/>
      <c r="SGA9" s="788"/>
      <c r="SGB9" s="787"/>
      <c r="SGC9" s="788"/>
      <c r="SGD9" s="788"/>
      <c r="SGE9" s="788"/>
      <c r="SGF9" s="787"/>
      <c r="SGG9" s="788"/>
      <c r="SGH9" s="788"/>
      <c r="SGI9" s="788"/>
      <c r="SGJ9" s="787"/>
      <c r="SGK9" s="788"/>
      <c r="SGL9" s="788"/>
      <c r="SGM9" s="788"/>
      <c r="SGN9" s="787"/>
      <c r="SGO9" s="788"/>
      <c r="SGP9" s="788"/>
      <c r="SGQ9" s="788"/>
      <c r="SGR9" s="787"/>
      <c r="SGS9" s="788"/>
      <c r="SGT9" s="788"/>
      <c r="SGU9" s="788"/>
      <c r="SGV9" s="787"/>
      <c r="SGW9" s="788"/>
      <c r="SGX9" s="788"/>
      <c r="SGY9" s="788"/>
      <c r="SGZ9" s="787"/>
      <c r="SHA9" s="788"/>
      <c r="SHB9" s="788"/>
      <c r="SHC9" s="788"/>
      <c r="SHD9" s="787"/>
      <c r="SHE9" s="788"/>
      <c r="SHF9" s="788"/>
      <c r="SHG9" s="788"/>
      <c r="SHH9" s="787"/>
      <c r="SHI9" s="788"/>
      <c r="SHJ9" s="788"/>
      <c r="SHK9" s="788"/>
      <c r="SHL9" s="787"/>
      <c r="SHM9" s="788"/>
      <c r="SHN9" s="788"/>
      <c r="SHO9" s="788"/>
      <c r="SHP9" s="787"/>
      <c r="SHQ9" s="788"/>
      <c r="SHR9" s="788"/>
      <c r="SHS9" s="788"/>
      <c r="SHT9" s="787"/>
      <c r="SHU9" s="788"/>
      <c r="SHV9" s="788"/>
      <c r="SHW9" s="788"/>
      <c r="SHX9" s="787"/>
      <c r="SHY9" s="788"/>
      <c r="SHZ9" s="788"/>
      <c r="SIA9" s="788"/>
      <c r="SIB9" s="787"/>
      <c r="SIC9" s="788"/>
      <c r="SID9" s="788"/>
      <c r="SIE9" s="788"/>
      <c r="SIF9" s="787"/>
      <c r="SIG9" s="788"/>
      <c r="SIH9" s="788"/>
      <c r="SII9" s="788"/>
      <c r="SIJ9" s="787"/>
      <c r="SIK9" s="788"/>
      <c r="SIL9" s="788"/>
      <c r="SIM9" s="788"/>
      <c r="SIN9" s="787"/>
      <c r="SIO9" s="788"/>
      <c r="SIP9" s="788"/>
      <c r="SIQ9" s="788"/>
      <c r="SIR9" s="787"/>
      <c r="SIS9" s="788"/>
      <c r="SIT9" s="788"/>
      <c r="SIU9" s="788"/>
      <c r="SIV9" s="787"/>
      <c r="SIW9" s="788"/>
      <c r="SIX9" s="788"/>
      <c r="SIY9" s="788"/>
      <c r="SIZ9" s="787"/>
      <c r="SJA9" s="788"/>
      <c r="SJB9" s="788"/>
      <c r="SJC9" s="788"/>
      <c r="SJD9" s="787"/>
      <c r="SJE9" s="788"/>
      <c r="SJF9" s="788"/>
      <c r="SJG9" s="788"/>
      <c r="SJH9" s="787"/>
      <c r="SJI9" s="788"/>
      <c r="SJJ9" s="788"/>
      <c r="SJK9" s="788"/>
      <c r="SJL9" s="787"/>
      <c r="SJM9" s="788"/>
      <c r="SJN9" s="788"/>
      <c r="SJO9" s="788"/>
      <c r="SJP9" s="787"/>
      <c r="SJQ9" s="788"/>
      <c r="SJR9" s="788"/>
      <c r="SJS9" s="788"/>
      <c r="SJT9" s="787"/>
      <c r="SJU9" s="788"/>
      <c r="SJV9" s="788"/>
      <c r="SJW9" s="788"/>
      <c r="SJX9" s="787"/>
      <c r="SJY9" s="788"/>
      <c r="SJZ9" s="788"/>
      <c r="SKA9" s="788"/>
      <c r="SKB9" s="787"/>
      <c r="SKC9" s="788"/>
      <c r="SKD9" s="788"/>
      <c r="SKE9" s="788"/>
      <c r="SKF9" s="787"/>
      <c r="SKG9" s="788"/>
      <c r="SKH9" s="788"/>
      <c r="SKI9" s="788"/>
      <c r="SKJ9" s="787"/>
      <c r="SKK9" s="788"/>
      <c r="SKL9" s="788"/>
      <c r="SKM9" s="788"/>
      <c r="SKN9" s="787"/>
      <c r="SKO9" s="788"/>
      <c r="SKP9" s="788"/>
      <c r="SKQ9" s="788"/>
      <c r="SKR9" s="787"/>
      <c r="SKS9" s="788"/>
      <c r="SKT9" s="788"/>
      <c r="SKU9" s="788"/>
      <c r="SKV9" s="787"/>
      <c r="SKW9" s="788"/>
      <c r="SKX9" s="788"/>
      <c r="SKY9" s="788"/>
      <c r="SKZ9" s="787"/>
      <c r="SLA9" s="788"/>
      <c r="SLB9" s="788"/>
      <c r="SLC9" s="788"/>
      <c r="SLD9" s="787"/>
      <c r="SLE9" s="788"/>
      <c r="SLF9" s="788"/>
      <c r="SLG9" s="788"/>
      <c r="SLH9" s="787"/>
      <c r="SLI9" s="788"/>
      <c r="SLJ9" s="788"/>
      <c r="SLK9" s="788"/>
      <c r="SLL9" s="787"/>
      <c r="SLM9" s="788"/>
      <c r="SLN9" s="788"/>
      <c r="SLO9" s="788"/>
      <c r="SLP9" s="787"/>
      <c r="SLQ9" s="788"/>
      <c r="SLR9" s="788"/>
      <c r="SLS9" s="788"/>
      <c r="SLT9" s="787"/>
      <c r="SLU9" s="788"/>
      <c r="SLV9" s="788"/>
      <c r="SLW9" s="788"/>
      <c r="SLX9" s="787"/>
      <c r="SLY9" s="788"/>
      <c r="SLZ9" s="788"/>
      <c r="SMA9" s="788"/>
      <c r="SMB9" s="787"/>
      <c r="SMC9" s="788"/>
      <c r="SMD9" s="788"/>
      <c r="SME9" s="788"/>
      <c r="SMF9" s="787"/>
      <c r="SMG9" s="788"/>
      <c r="SMH9" s="788"/>
      <c r="SMI9" s="788"/>
      <c r="SMJ9" s="787"/>
      <c r="SMK9" s="788"/>
      <c r="SML9" s="788"/>
      <c r="SMM9" s="788"/>
      <c r="SMN9" s="787"/>
      <c r="SMO9" s="788"/>
      <c r="SMP9" s="788"/>
      <c r="SMQ9" s="788"/>
      <c r="SMR9" s="787"/>
      <c r="SMS9" s="788"/>
      <c r="SMT9" s="788"/>
      <c r="SMU9" s="788"/>
      <c r="SMV9" s="787"/>
      <c r="SMW9" s="788"/>
      <c r="SMX9" s="788"/>
      <c r="SMY9" s="788"/>
      <c r="SMZ9" s="787"/>
      <c r="SNA9" s="788"/>
      <c r="SNB9" s="788"/>
      <c r="SNC9" s="788"/>
      <c r="SND9" s="787"/>
      <c r="SNE9" s="788"/>
      <c r="SNF9" s="788"/>
      <c r="SNG9" s="788"/>
      <c r="SNH9" s="787"/>
      <c r="SNI9" s="788"/>
      <c r="SNJ9" s="788"/>
      <c r="SNK9" s="788"/>
      <c r="SNL9" s="787"/>
      <c r="SNM9" s="788"/>
      <c r="SNN9" s="788"/>
      <c r="SNO9" s="788"/>
      <c r="SNP9" s="787"/>
      <c r="SNQ9" s="788"/>
      <c r="SNR9" s="788"/>
      <c r="SNS9" s="788"/>
      <c r="SNT9" s="787"/>
      <c r="SNU9" s="788"/>
      <c r="SNV9" s="788"/>
      <c r="SNW9" s="788"/>
      <c r="SNX9" s="787"/>
      <c r="SNY9" s="788"/>
      <c r="SNZ9" s="788"/>
      <c r="SOA9" s="788"/>
      <c r="SOB9" s="787"/>
      <c r="SOC9" s="788"/>
      <c r="SOD9" s="788"/>
      <c r="SOE9" s="788"/>
      <c r="SOF9" s="787"/>
      <c r="SOG9" s="788"/>
      <c r="SOH9" s="788"/>
      <c r="SOI9" s="788"/>
      <c r="SOJ9" s="787"/>
      <c r="SOK9" s="788"/>
      <c r="SOL9" s="788"/>
      <c r="SOM9" s="788"/>
      <c r="SON9" s="787"/>
      <c r="SOO9" s="788"/>
      <c r="SOP9" s="788"/>
      <c r="SOQ9" s="788"/>
      <c r="SOR9" s="787"/>
      <c r="SOS9" s="788"/>
      <c r="SOT9" s="788"/>
      <c r="SOU9" s="788"/>
      <c r="SOV9" s="787"/>
      <c r="SOW9" s="788"/>
      <c r="SOX9" s="788"/>
      <c r="SOY9" s="788"/>
      <c r="SOZ9" s="787"/>
      <c r="SPA9" s="788"/>
      <c r="SPB9" s="788"/>
      <c r="SPC9" s="788"/>
      <c r="SPD9" s="787"/>
      <c r="SPE9" s="788"/>
      <c r="SPF9" s="788"/>
      <c r="SPG9" s="788"/>
      <c r="SPH9" s="787"/>
      <c r="SPI9" s="788"/>
      <c r="SPJ9" s="788"/>
      <c r="SPK9" s="788"/>
      <c r="SPL9" s="787"/>
      <c r="SPM9" s="788"/>
      <c r="SPN9" s="788"/>
      <c r="SPO9" s="788"/>
      <c r="SPP9" s="787"/>
      <c r="SPQ9" s="788"/>
      <c r="SPR9" s="788"/>
      <c r="SPS9" s="788"/>
      <c r="SPT9" s="787"/>
      <c r="SPU9" s="788"/>
      <c r="SPV9" s="788"/>
      <c r="SPW9" s="788"/>
      <c r="SPX9" s="787"/>
      <c r="SPY9" s="788"/>
      <c r="SPZ9" s="788"/>
      <c r="SQA9" s="788"/>
      <c r="SQB9" s="787"/>
      <c r="SQC9" s="788"/>
      <c r="SQD9" s="788"/>
      <c r="SQE9" s="788"/>
      <c r="SQF9" s="787"/>
      <c r="SQG9" s="788"/>
      <c r="SQH9" s="788"/>
      <c r="SQI9" s="788"/>
      <c r="SQJ9" s="787"/>
      <c r="SQK9" s="788"/>
      <c r="SQL9" s="788"/>
      <c r="SQM9" s="788"/>
      <c r="SQN9" s="787"/>
      <c r="SQO9" s="788"/>
      <c r="SQP9" s="788"/>
      <c r="SQQ9" s="788"/>
      <c r="SQR9" s="787"/>
      <c r="SQS9" s="788"/>
      <c r="SQT9" s="788"/>
      <c r="SQU9" s="788"/>
      <c r="SQV9" s="787"/>
      <c r="SQW9" s="788"/>
      <c r="SQX9" s="788"/>
      <c r="SQY9" s="788"/>
      <c r="SQZ9" s="787"/>
      <c r="SRA9" s="788"/>
      <c r="SRB9" s="788"/>
      <c r="SRC9" s="788"/>
      <c r="SRD9" s="787"/>
      <c r="SRE9" s="788"/>
      <c r="SRF9" s="788"/>
      <c r="SRG9" s="788"/>
      <c r="SRH9" s="787"/>
      <c r="SRI9" s="788"/>
      <c r="SRJ9" s="788"/>
      <c r="SRK9" s="788"/>
      <c r="SRL9" s="787"/>
      <c r="SRM9" s="788"/>
      <c r="SRN9" s="788"/>
      <c r="SRO9" s="788"/>
      <c r="SRP9" s="787"/>
      <c r="SRQ9" s="788"/>
      <c r="SRR9" s="788"/>
      <c r="SRS9" s="788"/>
      <c r="SRT9" s="787"/>
      <c r="SRU9" s="788"/>
      <c r="SRV9" s="788"/>
      <c r="SRW9" s="788"/>
      <c r="SRX9" s="787"/>
      <c r="SRY9" s="788"/>
      <c r="SRZ9" s="788"/>
      <c r="SSA9" s="788"/>
      <c r="SSB9" s="787"/>
      <c r="SSC9" s="788"/>
      <c r="SSD9" s="788"/>
      <c r="SSE9" s="788"/>
      <c r="SSF9" s="787"/>
      <c r="SSG9" s="788"/>
      <c r="SSH9" s="788"/>
      <c r="SSI9" s="788"/>
      <c r="SSJ9" s="787"/>
      <c r="SSK9" s="788"/>
      <c r="SSL9" s="788"/>
      <c r="SSM9" s="788"/>
      <c r="SSN9" s="787"/>
      <c r="SSO9" s="788"/>
      <c r="SSP9" s="788"/>
      <c r="SSQ9" s="788"/>
      <c r="SSR9" s="787"/>
      <c r="SSS9" s="788"/>
      <c r="SST9" s="788"/>
      <c r="SSU9" s="788"/>
      <c r="SSV9" s="787"/>
      <c r="SSW9" s="788"/>
      <c r="SSX9" s="788"/>
      <c r="SSY9" s="788"/>
      <c r="SSZ9" s="787"/>
      <c r="STA9" s="788"/>
      <c r="STB9" s="788"/>
      <c r="STC9" s="788"/>
      <c r="STD9" s="787"/>
      <c r="STE9" s="788"/>
      <c r="STF9" s="788"/>
      <c r="STG9" s="788"/>
      <c r="STH9" s="787"/>
      <c r="STI9" s="788"/>
      <c r="STJ9" s="788"/>
      <c r="STK9" s="788"/>
      <c r="STL9" s="787"/>
      <c r="STM9" s="788"/>
      <c r="STN9" s="788"/>
      <c r="STO9" s="788"/>
      <c r="STP9" s="787"/>
      <c r="STQ9" s="788"/>
      <c r="STR9" s="788"/>
      <c r="STS9" s="788"/>
      <c r="STT9" s="787"/>
      <c r="STU9" s="788"/>
      <c r="STV9" s="788"/>
      <c r="STW9" s="788"/>
      <c r="STX9" s="787"/>
      <c r="STY9" s="788"/>
      <c r="STZ9" s="788"/>
      <c r="SUA9" s="788"/>
      <c r="SUB9" s="787"/>
      <c r="SUC9" s="788"/>
      <c r="SUD9" s="788"/>
      <c r="SUE9" s="788"/>
      <c r="SUF9" s="787"/>
      <c r="SUG9" s="788"/>
      <c r="SUH9" s="788"/>
      <c r="SUI9" s="788"/>
      <c r="SUJ9" s="787"/>
      <c r="SUK9" s="788"/>
      <c r="SUL9" s="788"/>
      <c r="SUM9" s="788"/>
      <c r="SUN9" s="787"/>
      <c r="SUO9" s="788"/>
      <c r="SUP9" s="788"/>
      <c r="SUQ9" s="788"/>
      <c r="SUR9" s="787"/>
      <c r="SUS9" s="788"/>
      <c r="SUT9" s="788"/>
      <c r="SUU9" s="788"/>
      <c r="SUV9" s="787"/>
      <c r="SUW9" s="788"/>
      <c r="SUX9" s="788"/>
      <c r="SUY9" s="788"/>
      <c r="SUZ9" s="787"/>
      <c r="SVA9" s="788"/>
      <c r="SVB9" s="788"/>
      <c r="SVC9" s="788"/>
      <c r="SVD9" s="787"/>
      <c r="SVE9" s="788"/>
      <c r="SVF9" s="788"/>
      <c r="SVG9" s="788"/>
      <c r="SVH9" s="787"/>
      <c r="SVI9" s="788"/>
      <c r="SVJ9" s="788"/>
      <c r="SVK9" s="788"/>
      <c r="SVL9" s="787"/>
      <c r="SVM9" s="788"/>
      <c r="SVN9" s="788"/>
      <c r="SVO9" s="788"/>
      <c r="SVP9" s="787"/>
      <c r="SVQ9" s="788"/>
      <c r="SVR9" s="788"/>
      <c r="SVS9" s="788"/>
      <c r="SVT9" s="787"/>
      <c r="SVU9" s="788"/>
      <c r="SVV9" s="788"/>
      <c r="SVW9" s="788"/>
      <c r="SVX9" s="787"/>
      <c r="SVY9" s="788"/>
      <c r="SVZ9" s="788"/>
      <c r="SWA9" s="788"/>
      <c r="SWB9" s="787"/>
      <c r="SWC9" s="788"/>
      <c r="SWD9" s="788"/>
      <c r="SWE9" s="788"/>
      <c r="SWF9" s="787"/>
      <c r="SWG9" s="788"/>
      <c r="SWH9" s="788"/>
      <c r="SWI9" s="788"/>
      <c r="SWJ9" s="787"/>
      <c r="SWK9" s="788"/>
      <c r="SWL9" s="788"/>
      <c r="SWM9" s="788"/>
      <c r="SWN9" s="787"/>
      <c r="SWO9" s="788"/>
      <c r="SWP9" s="788"/>
      <c r="SWQ9" s="788"/>
      <c r="SWR9" s="787"/>
      <c r="SWS9" s="788"/>
      <c r="SWT9" s="788"/>
      <c r="SWU9" s="788"/>
      <c r="SWV9" s="787"/>
      <c r="SWW9" s="788"/>
      <c r="SWX9" s="788"/>
      <c r="SWY9" s="788"/>
      <c r="SWZ9" s="787"/>
      <c r="SXA9" s="788"/>
      <c r="SXB9" s="788"/>
      <c r="SXC9" s="788"/>
      <c r="SXD9" s="787"/>
      <c r="SXE9" s="788"/>
      <c r="SXF9" s="788"/>
      <c r="SXG9" s="788"/>
      <c r="SXH9" s="787"/>
      <c r="SXI9" s="788"/>
      <c r="SXJ9" s="788"/>
      <c r="SXK9" s="788"/>
      <c r="SXL9" s="787"/>
      <c r="SXM9" s="788"/>
      <c r="SXN9" s="788"/>
      <c r="SXO9" s="788"/>
      <c r="SXP9" s="787"/>
      <c r="SXQ9" s="788"/>
      <c r="SXR9" s="788"/>
      <c r="SXS9" s="788"/>
      <c r="SXT9" s="787"/>
      <c r="SXU9" s="788"/>
      <c r="SXV9" s="788"/>
      <c r="SXW9" s="788"/>
      <c r="SXX9" s="787"/>
      <c r="SXY9" s="788"/>
      <c r="SXZ9" s="788"/>
      <c r="SYA9" s="788"/>
      <c r="SYB9" s="787"/>
      <c r="SYC9" s="788"/>
      <c r="SYD9" s="788"/>
      <c r="SYE9" s="788"/>
      <c r="SYF9" s="787"/>
      <c r="SYG9" s="788"/>
      <c r="SYH9" s="788"/>
      <c r="SYI9" s="788"/>
      <c r="SYJ9" s="787"/>
      <c r="SYK9" s="788"/>
      <c r="SYL9" s="788"/>
      <c r="SYM9" s="788"/>
      <c r="SYN9" s="787"/>
      <c r="SYO9" s="788"/>
      <c r="SYP9" s="788"/>
      <c r="SYQ9" s="788"/>
      <c r="SYR9" s="787"/>
      <c r="SYS9" s="788"/>
      <c r="SYT9" s="788"/>
      <c r="SYU9" s="788"/>
      <c r="SYV9" s="787"/>
      <c r="SYW9" s="788"/>
      <c r="SYX9" s="788"/>
      <c r="SYY9" s="788"/>
      <c r="SYZ9" s="787"/>
      <c r="SZA9" s="788"/>
      <c r="SZB9" s="788"/>
      <c r="SZC9" s="788"/>
      <c r="SZD9" s="787"/>
      <c r="SZE9" s="788"/>
      <c r="SZF9" s="788"/>
      <c r="SZG9" s="788"/>
      <c r="SZH9" s="787"/>
      <c r="SZI9" s="788"/>
      <c r="SZJ9" s="788"/>
      <c r="SZK9" s="788"/>
      <c r="SZL9" s="787"/>
      <c r="SZM9" s="788"/>
      <c r="SZN9" s="788"/>
      <c r="SZO9" s="788"/>
      <c r="SZP9" s="787"/>
      <c r="SZQ9" s="788"/>
      <c r="SZR9" s="788"/>
      <c r="SZS9" s="788"/>
      <c r="SZT9" s="787"/>
      <c r="SZU9" s="788"/>
      <c r="SZV9" s="788"/>
      <c r="SZW9" s="788"/>
      <c r="SZX9" s="787"/>
      <c r="SZY9" s="788"/>
      <c r="SZZ9" s="788"/>
      <c r="TAA9" s="788"/>
      <c r="TAB9" s="787"/>
      <c r="TAC9" s="788"/>
      <c r="TAD9" s="788"/>
      <c r="TAE9" s="788"/>
      <c r="TAF9" s="787"/>
      <c r="TAG9" s="788"/>
      <c r="TAH9" s="788"/>
      <c r="TAI9" s="788"/>
      <c r="TAJ9" s="787"/>
      <c r="TAK9" s="788"/>
      <c r="TAL9" s="788"/>
      <c r="TAM9" s="788"/>
      <c r="TAN9" s="787"/>
      <c r="TAO9" s="788"/>
      <c r="TAP9" s="788"/>
      <c r="TAQ9" s="788"/>
      <c r="TAR9" s="787"/>
      <c r="TAS9" s="788"/>
      <c r="TAT9" s="788"/>
      <c r="TAU9" s="788"/>
      <c r="TAV9" s="787"/>
      <c r="TAW9" s="788"/>
      <c r="TAX9" s="788"/>
      <c r="TAY9" s="788"/>
      <c r="TAZ9" s="787"/>
      <c r="TBA9" s="788"/>
      <c r="TBB9" s="788"/>
      <c r="TBC9" s="788"/>
      <c r="TBD9" s="787"/>
      <c r="TBE9" s="788"/>
      <c r="TBF9" s="788"/>
      <c r="TBG9" s="788"/>
      <c r="TBH9" s="787"/>
      <c r="TBI9" s="788"/>
      <c r="TBJ9" s="788"/>
      <c r="TBK9" s="788"/>
      <c r="TBL9" s="787"/>
      <c r="TBM9" s="788"/>
      <c r="TBN9" s="788"/>
      <c r="TBO9" s="788"/>
      <c r="TBP9" s="787"/>
      <c r="TBQ9" s="788"/>
      <c r="TBR9" s="788"/>
      <c r="TBS9" s="788"/>
      <c r="TBT9" s="787"/>
      <c r="TBU9" s="788"/>
      <c r="TBV9" s="788"/>
      <c r="TBW9" s="788"/>
      <c r="TBX9" s="787"/>
      <c r="TBY9" s="788"/>
      <c r="TBZ9" s="788"/>
      <c r="TCA9" s="788"/>
      <c r="TCB9" s="787"/>
      <c r="TCC9" s="788"/>
      <c r="TCD9" s="788"/>
      <c r="TCE9" s="788"/>
      <c r="TCF9" s="787"/>
      <c r="TCG9" s="788"/>
      <c r="TCH9" s="788"/>
      <c r="TCI9" s="788"/>
      <c r="TCJ9" s="787"/>
      <c r="TCK9" s="788"/>
      <c r="TCL9" s="788"/>
      <c r="TCM9" s="788"/>
      <c r="TCN9" s="787"/>
      <c r="TCO9" s="788"/>
      <c r="TCP9" s="788"/>
      <c r="TCQ9" s="788"/>
      <c r="TCR9" s="787"/>
      <c r="TCS9" s="788"/>
      <c r="TCT9" s="788"/>
      <c r="TCU9" s="788"/>
      <c r="TCV9" s="787"/>
      <c r="TCW9" s="788"/>
      <c r="TCX9" s="788"/>
      <c r="TCY9" s="788"/>
      <c r="TCZ9" s="787"/>
      <c r="TDA9" s="788"/>
      <c r="TDB9" s="788"/>
      <c r="TDC9" s="788"/>
      <c r="TDD9" s="787"/>
      <c r="TDE9" s="788"/>
      <c r="TDF9" s="788"/>
      <c r="TDG9" s="788"/>
      <c r="TDH9" s="787"/>
      <c r="TDI9" s="788"/>
      <c r="TDJ9" s="788"/>
      <c r="TDK9" s="788"/>
      <c r="TDL9" s="787"/>
      <c r="TDM9" s="788"/>
      <c r="TDN9" s="788"/>
      <c r="TDO9" s="788"/>
      <c r="TDP9" s="787"/>
      <c r="TDQ9" s="788"/>
      <c r="TDR9" s="788"/>
      <c r="TDS9" s="788"/>
      <c r="TDT9" s="787"/>
      <c r="TDU9" s="788"/>
      <c r="TDV9" s="788"/>
      <c r="TDW9" s="788"/>
      <c r="TDX9" s="787"/>
      <c r="TDY9" s="788"/>
      <c r="TDZ9" s="788"/>
      <c r="TEA9" s="788"/>
      <c r="TEB9" s="787"/>
      <c r="TEC9" s="788"/>
      <c r="TED9" s="788"/>
      <c r="TEE9" s="788"/>
      <c r="TEF9" s="787"/>
      <c r="TEG9" s="788"/>
      <c r="TEH9" s="788"/>
      <c r="TEI9" s="788"/>
      <c r="TEJ9" s="787"/>
      <c r="TEK9" s="788"/>
      <c r="TEL9" s="788"/>
      <c r="TEM9" s="788"/>
      <c r="TEN9" s="787"/>
      <c r="TEO9" s="788"/>
      <c r="TEP9" s="788"/>
      <c r="TEQ9" s="788"/>
      <c r="TER9" s="787"/>
      <c r="TES9" s="788"/>
      <c r="TET9" s="788"/>
      <c r="TEU9" s="788"/>
      <c r="TEV9" s="787"/>
      <c r="TEW9" s="788"/>
      <c r="TEX9" s="788"/>
      <c r="TEY9" s="788"/>
      <c r="TEZ9" s="787"/>
      <c r="TFA9" s="788"/>
      <c r="TFB9" s="788"/>
      <c r="TFC9" s="788"/>
      <c r="TFD9" s="787"/>
      <c r="TFE9" s="788"/>
      <c r="TFF9" s="788"/>
      <c r="TFG9" s="788"/>
      <c r="TFH9" s="787"/>
      <c r="TFI9" s="788"/>
      <c r="TFJ9" s="788"/>
      <c r="TFK9" s="788"/>
      <c r="TFL9" s="787"/>
      <c r="TFM9" s="788"/>
      <c r="TFN9" s="788"/>
      <c r="TFO9" s="788"/>
      <c r="TFP9" s="787"/>
      <c r="TFQ9" s="788"/>
      <c r="TFR9" s="788"/>
      <c r="TFS9" s="788"/>
      <c r="TFT9" s="787"/>
      <c r="TFU9" s="788"/>
      <c r="TFV9" s="788"/>
      <c r="TFW9" s="788"/>
      <c r="TFX9" s="787"/>
      <c r="TFY9" s="788"/>
      <c r="TFZ9" s="788"/>
      <c r="TGA9" s="788"/>
      <c r="TGB9" s="787"/>
      <c r="TGC9" s="788"/>
      <c r="TGD9" s="788"/>
      <c r="TGE9" s="788"/>
      <c r="TGF9" s="787"/>
      <c r="TGG9" s="788"/>
      <c r="TGH9" s="788"/>
      <c r="TGI9" s="788"/>
      <c r="TGJ9" s="787"/>
      <c r="TGK9" s="788"/>
      <c r="TGL9" s="788"/>
      <c r="TGM9" s="788"/>
      <c r="TGN9" s="787"/>
      <c r="TGO9" s="788"/>
      <c r="TGP9" s="788"/>
      <c r="TGQ9" s="788"/>
      <c r="TGR9" s="787"/>
      <c r="TGS9" s="788"/>
      <c r="TGT9" s="788"/>
      <c r="TGU9" s="788"/>
      <c r="TGV9" s="787"/>
      <c r="TGW9" s="788"/>
      <c r="TGX9" s="788"/>
      <c r="TGY9" s="788"/>
      <c r="TGZ9" s="787"/>
      <c r="THA9" s="788"/>
      <c r="THB9" s="788"/>
      <c r="THC9" s="788"/>
      <c r="THD9" s="787"/>
      <c r="THE9" s="788"/>
      <c r="THF9" s="788"/>
      <c r="THG9" s="788"/>
      <c r="THH9" s="787"/>
      <c r="THI9" s="788"/>
      <c r="THJ9" s="788"/>
      <c r="THK9" s="788"/>
      <c r="THL9" s="787"/>
      <c r="THM9" s="788"/>
      <c r="THN9" s="788"/>
      <c r="THO9" s="788"/>
      <c r="THP9" s="787"/>
      <c r="THQ9" s="788"/>
      <c r="THR9" s="788"/>
      <c r="THS9" s="788"/>
      <c r="THT9" s="787"/>
      <c r="THU9" s="788"/>
      <c r="THV9" s="788"/>
      <c r="THW9" s="788"/>
      <c r="THX9" s="787"/>
      <c r="THY9" s="788"/>
      <c r="THZ9" s="788"/>
      <c r="TIA9" s="788"/>
      <c r="TIB9" s="787"/>
      <c r="TIC9" s="788"/>
      <c r="TID9" s="788"/>
      <c r="TIE9" s="788"/>
      <c r="TIF9" s="787"/>
      <c r="TIG9" s="788"/>
      <c r="TIH9" s="788"/>
      <c r="TII9" s="788"/>
      <c r="TIJ9" s="787"/>
      <c r="TIK9" s="788"/>
      <c r="TIL9" s="788"/>
      <c r="TIM9" s="788"/>
      <c r="TIN9" s="787"/>
      <c r="TIO9" s="788"/>
      <c r="TIP9" s="788"/>
      <c r="TIQ9" s="788"/>
      <c r="TIR9" s="787"/>
      <c r="TIS9" s="788"/>
      <c r="TIT9" s="788"/>
      <c r="TIU9" s="788"/>
      <c r="TIV9" s="787"/>
      <c r="TIW9" s="788"/>
      <c r="TIX9" s="788"/>
      <c r="TIY9" s="788"/>
      <c r="TIZ9" s="787"/>
      <c r="TJA9" s="788"/>
      <c r="TJB9" s="788"/>
      <c r="TJC9" s="788"/>
      <c r="TJD9" s="787"/>
      <c r="TJE9" s="788"/>
      <c r="TJF9" s="788"/>
      <c r="TJG9" s="788"/>
      <c r="TJH9" s="787"/>
      <c r="TJI9" s="788"/>
      <c r="TJJ9" s="788"/>
      <c r="TJK9" s="788"/>
      <c r="TJL9" s="787"/>
      <c r="TJM9" s="788"/>
      <c r="TJN9" s="788"/>
      <c r="TJO9" s="788"/>
      <c r="TJP9" s="787"/>
      <c r="TJQ9" s="788"/>
      <c r="TJR9" s="788"/>
      <c r="TJS9" s="788"/>
      <c r="TJT9" s="787"/>
      <c r="TJU9" s="788"/>
      <c r="TJV9" s="788"/>
      <c r="TJW9" s="788"/>
      <c r="TJX9" s="787"/>
      <c r="TJY9" s="788"/>
      <c r="TJZ9" s="788"/>
      <c r="TKA9" s="788"/>
      <c r="TKB9" s="787"/>
      <c r="TKC9" s="788"/>
      <c r="TKD9" s="788"/>
      <c r="TKE9" s="788"/>
      <c r="TKF9" s="787"/>
      <c r="TKG9" s="788"/>
      <c r="TKH9" s="788"/>
      <c r="TKI9" s="788"/>
      <c r="TKJ9" s="787"/>
      <c r="TKK9" s="788"/>
      <c r="TKL9" s="788"/>
      <c r="TKM9" s="788"/>
      <c r="TKN9" s="787"/>
      <c r="TKO9" s="788"/>
      <c r="TKP9" s="788"/>
      <c r="TKQ9" s="788"/>
      <c r="TKR9" s="787"/>
      <c r="TKS9" s="788"/>
      <c r="TKT9" s="788"/>
      <c r="TKU9" s="788"/>
      <c r="TKV9" s="787"/>
      <c r="TKW9" s="788"/>
      <c r="TKX9" s="788"/>
      <c r="TKY9" s="788"/>
      <c r="TKZ9" s="787"/>
      <c r="TLA9" s="788"/>
      <c r="TLB9" s="788"/>
      <c r="TLC9" s="788"/>
      <c r="TLD9" s="787"/>
      <c r="TLE9" s="788"/>
      <c r="TLF9" s="788"/>
      <c r="TLG9" s="788"/>
      <c r="TLH9" s="787"/>
      <c r="TLI9" s="788"/>
      <c r="TLJ9" s="788"/>
      <c r="TLK9" s="788"/>
      <c r="TLL9" s="787"/>
      <c r="TLM9" s="788"/>
      <c r="TLN9" s="788"/>
      <c r="TLO9" s="788"/>
      <c r="TLP9" s="787"/>
      <c r="TLQ9" s="788"/>
      <c r="TLR9" s="788"/>
      <c r="TLS9" s="788"/>
      <c r="TLT9" s="787"/>
      <c r="TLU9" s="788"/>
      <c r="TLV9" s="788"/>
      <c r="TLW9" s="788"/>
      <c r="TLX9" s="787"/>
      <c r="TLY9" s="788"/>
      <c r="TLZ9" s="788"/>
      <c r="TMA9" s="788"/>
      <c r="TMB9" s="787"/>
      <c r="TMC9" s="788"/>
      <c r="TMD9" s="788"/>
      <c r="TME9" s="788"/>
      <c r="TMF9" s="787"/>
      <c r="TMG9" s="788"/>
      <c r="TMH9" s="788"/>
      <c r="TMI9" s="788"/>
      <c r="TMJ9" s="787"/>
      <c r="TMK9" s="788"/>
      <c r="TML9" s="788"/>
      <c r="TMM9" s="788"/>
      <c r="TMN9" s="787"/>
      <c r="TMO9" s="788"/>
      <c r="TMP9" s="788"/>
      <c r="TMQ9" s="788"/>
      <c r="TMR9" s="787"/>
      <c r="TMS9" s="788"/>
      <c r="TMT9" s="788"/>
      <c r="TMU9" s="788"/>
      <c r="TMV9" s="787"/>
      <c r="TMW9" s="788"/>
      <c r="TMX9" s="788"/>
      <c r="TMY9" s="788"/>
      <c r="TMZ9" s="787"/>
      <c r="TNA9" s="788"/>
      <c r="TNB9" s="788"/>
      <c r="TNC9" s="788"/>
      <c r="TND9" s="787"/>
      <c r="TNE9" s="788"/>
      <c r="TNF9" s="788"/>
      <c r="TNG9" s="788"/>
      <c r="TNH9" s="787"/>
      <c r="TNI9" s="788"/>
      <c r="TNJ9" s="788"/>
      <c r="TNK9" s="788"/>
      <c r="TNL9" s="787"/>
      <c r="TNM9" s="788"/>
      <c r="TNN9" s="788"/>
      <c r="TNO9" s="788"/>
      <c r="TNP9" s="787"/>
      <c r="TNQ9" s="788"/>
      <c r="TNR9" s="788"/>
      <c r="TNS9" s="788"/>
      <c r="TNT9" s="787"/>
      <c r="TNU9" s="788"/>
      <c r="TNV9" s="788"/>
      <c r="TNW9" s="788"/>
      <c r="TNX9" s="787"/>
      <c r="TNY9" s="788"/>
      <c r="TNZ9" s="788"/>
      <c r="TOA9" s="788"/>
      <c r="TOB9" s="787"/>
      <c r="TOC9" s="788"/>
      <c r="TOD9" s="788"/>
      <c r="TOE9" s="788"/>
      <c r="TOF9" s="787"/>
      <c r="TOG9" s="788"/>
      <c r="TOH9" s="788"/>
      <c r="TOI9" s="788"/>
      <c r="TOJ9" s="787"/>
      <c r="TOK9" s="788"/>
      <c r="TOL9" s="788"/>
      <c r="TOM9" s="788"/>
      <c r="TON9" s="787"/>
      <c r="TOO9" s="788"/>
      <c r="TOP9" s="788"/>
      <c r="TOQ9" s="788"/>
      <c r="TOR9" s="787"/>
      <c r="TOS9" s="788"/>
      <c r="TOT9" s="788"/>
      <c r="TOU9" s="788"/>
      <c r="TOV9" s="787"/>
      <c r="TOW9" s="788"/>
      <c r="TOX9" s="788"/>
      <c r="TOY9" s="788"/>
      <c r="TOZ9" s="787"/>
      <c r="TPA9" s="788"/>
      <c r="TPB9" s="788"/>
      <c r="TPC9" s="788"/>
      <c r="TPD9" s="787"/>
      <c r="TPE9" s="788"/>
      <c r="TPF9" s="788"/>
      <c r="TPG9" s="788"/>
      <c r="TPH9" s="787"/>
      <c r="TPI9" s="788"/>
      <c r="TPJ9" s="788"/>
      <c r="TPK9" s="788"/>
      <c r="TPL9" s="787"/>
      <c r="TPM9" s="788"/>
      <c r="TPN9" s="788"/>
      <c r="TPO9" s="788"/>
      <c r="TPP9" s="787"/>
      <c r="TPQ9" s="788"/>
      <c r="TPR9" s="788"/>
      <c r="TPS9" s="788"/>
      <c r="TPT9" s="787"/>
      <c r="TPU9" s="788"/>
      <c r="TPV9" s="788"/>
      <c r="TPW9" s="788"/>
      <c r="TPX9" s="787"/>
      <c r="TPY9" s="788"/>
      <c r="TPZ9" s="788"/>
      <c r="TQA9" s="788"/>
      <c r="TQB9" s="787"/>
      <c r="TQC9" s="788"/>
      <c r="TQD9" s="788"/>
      <c r="TQE9" s="788"/>
      <c r="TQF9" s="787"/>
      <c r="TQG9" s="788"/>
      <c r="TQH9" s="788"/>
      <c r="TQI9" s="788"/>
      <c r="TQJ9" s="787"/>
      <c r="TQK9" s="788"/>
      <c r="TQL9" s="788"/>
      <c r="TQM9" s="788"/>
      <c r="TQN9" s="787"/>
      <c r="TQO9" s="788"/>
      <c r="TQP9" s="788"/>
      <c r="TQQ9" s="788"/>
      <c r="TQR9" s="787"/>
      <c r="TQS9" s="788"/>
      <c r="TQT9" s="788"/>
      <c r="TQU9" s="788"/>
      <c r="TQV9" s="787"/>
      <c r="TQW9" s="788"/>
      <c r="TQX9" s="788"/>
      <c r="TQY9" s="788"/>
      <c r="TQZ9" s="787"/>
      <c r="TRA9" s="788"/>
      <c r="TRB9" s="788"/>
      <c r="TRC9" s="788"/>
      <c r="TRD9" s="787"/>
      <c r="TRE9" s="788"/>
      <c r="TRF9" s="788"/>
      <c r="TRG9" s="788"/>
      <c r="TRH9" s="787"/>
      <c r="TRI9" s="788"/>
      <c r="TRJ9" s="788"/>
      <c r="TRK9" s="788"/>
      <c r="TRL9" s="787"/>
      <c r="TRM9" s="788"/>
      <c r="TRN9" s="788"/>
      <c r="TRO9" s="788"/>
      <c r="TRP9" s="787"/>
      <c r="TRQ9" s="788"/>
      <c r="TRR9" s="788"/>
      <c r="TRS9" s="788"/>
      <c r="TRT9" s="787"/>
      <c r="TRU9" s="788"/>
      <c r="TRV9" s="788"/>
      <c r="TRW9" s="788"/>
      <c r="TRX9" s="787"/>
      <c r="TRY9" s="788"/>
      <c r="TRZ9" s="788"/>
      <c r="TSA9" s="788"/>
      <c r="TSB9" s="787"/>
      <c r="TSC9" s="788"/>
      <c r="TSD9" s="788"/>
      <c r="TSE9" s="788"/>
      <c r="TSF9" s="787"/>
      <c r="TSG9" s="788"/>
      <c r="TSH9" s="788"/>
      <c r="TSI9" s="788"/>
      <c r="TSJ9" s="787"/>
      <c r="TSK9" s="788"/>
      <c r="TSL9" s="788"/>
      <c r="TSM9" s="788"/>
      <c r="TSN9" s="787"/>
      <c r="TSO9" s="788"/>
      <c r="TSP9" s="788"/>
      <c r="TSQ9" s="788"/>
      <c r="TSR9" s="787"/>
      <c r="TSS9" s="788"/>
      <c r="TST9" s="788"/>
      <c r="TSU9" s="788"/>
      <c r="TSV9" s="787"/>
      <c r="TSW9" s="788"/>
      <c r="TSX9" s="788"/>
      <c r="TSY9" s="788"/>
      <c r="TSZ9" s="787"/>
      <c r="TTA9" s="788"/>
      <c r="TTB9" s="788"/>
      <c r="TTC9" s="788"/>
      <c r="TTD9" s="787"/>
      <c r="TTE9" s="788"/>
      <c r="TTF9" s="788"/>
      <c r="TTG9" s="788"/>
      <c r="TTH9" s="787"/>
      <c r="TTI9" s="788"/>
      <c r="TTJ9" s="788"/>
      <c r="TTK9" s="788"/>
      <c r="TTL9" s="787"/>
      <c r="TTM9" s="788"/>
      <c r="TTN9" s="788"/>
      <c r="TTO9" s="788"/>
      <c r="TTP9" s="787"/>
      <c r="TTQ9" s="788"/>
      <c r="TTR9" s="788"/>
      <c r="TTS9" s="788"/>
      <c r="TTT9" s="787"/>
      <c r="TTU9" s="788"/>
      <c r="TTV9" s="788"/>
      <c r="TTW9" s="788"/>
      <c r="TTX9" s="787"/>
      <c r="TTY9" s="788"/>
      <c r="TTZ9" s="788"/>
      <c r="TUA9" s="788"/>
      <c r="TUB9" s="787"/>
      <c r="TUC9" s="788"/>
      <c r="TUD9" s="788"/>
      <c r="TUE9" s="788"/>
      <c r="TUF9" s="787"/>
      <c r="TUG9" s="788"/>
      <c r="TUH9" s="788"/>
      <c r="TUI9" s="788"/>
      <c r="TUJ9" s="787"/>
      <c r="TUK9" s="788"/>
      <c r="TUL9" s="788"/>
      <c r="TUM9" s="788"/>
      <c r="TUN9" s="787"/>
      <c r="TUO9" s="788"/>
      <c r="TUP9" s="788"/>
      <c r="TUQ9" s="788"/>
      <c r="TUR9" s="787"/>
      <c r="TUS9" s="788"/>
      <c r="TUT9" s="788"/>
      <c r="TUU9" s="788"/>
      <c r="TUV9" s="787"/>
      <c r="TUW9" s="788"/>
      <c r="TUX9" s="788"/>
      <c r="TUY9" s="788"/>
      <c r="TUZ9" s="787"/>
      <c r="TVA9" s="788"/>
      <c r="TVB9" s="788"/>
      <c r="TVC9" s="788"/>
      <c r="TVD9" s="787"/>
      <c r="TVE9" s="788"/>
      <c r="TVF9" s="788"/>
      <c r="TVG9" s="788"/>
      <c r="TVH9" s="787"/>
      <c r="TVI9" s="788"/>
      <c r="TVJ9" s="788"/>
      <c r="TVK9" s="788"/>
      <c r="TVL9" s="787"/>
      <c r="TVM9" s="788"/>
      <c r="TVN9" s="788"/>
      <c r="TVO9" s="788"/>
      <c r="TVP9" s="787"/>
      <c r="TVQ9" s="788"/>
      <c r="TVR9" s="788"/>
      <c r="TVS9" s="788"/>
      <c r="TVT9" s="787"/>
      <c r="TVU9" s="788"/>
      <c r="TVV9" s="788"/>
      <c r="TVW9" s="788"/>
      <c r="TVX9" s="787"/>
      <c r="TVY9" s="788"/>
      <c r="TVZ9" s="788"/>
      <c r="TWA9" s="788"/>
      <c r="TWB9" s="787"/>
      <c r="TWC9" s="788"/>
      <c r="TWD9" s="788"/>
      <c r="TWE9" s="788"/>
      <c r="TWF9" s="787"/>
      <c r="TWG9" s="788"/>
      <c r="TWH9" s="788"/>
      <c r="TWI9" s="788"/>
      <c r="TWJ9" s="787"/>
      <c r="TWK9" s="788"/>
      <c r="TWL9" s="788"/>
      <c r="TWM9" s="788"/>
      <c r="TWN9" s="787"/>
      <c r="TWO9" s="788"/>
      <c r="TWP9" s="788"/>
      <c r="TWQ9" s="788"/>
      <c r="TWR9" s="787"/>
      <c r="TWS9" s="788"/>
      <c r="TWT9" s="788"/>
      <c r="TWU9" s="788"/>
      <c r="TWV9" s="787"/>
      <c r="TWW9" s="788"/>
      <c r="TWX9" s="788"/>
      <c r="TWY9" s="788"/>
      <c r="TWZ9" s="787"/>
      <c r="TXA9" s="788"/>
      <c r="TXB9" s="788"/>
      <c r="TXC9" s="788"/>
      <c r="TXD9" s="787"/>
      <c r="TXE9" s="788"/>
      <c r="TXF9" s="788"/>
      <c r="TXG9" s="788"/>
      <c r="TXH9" s="787"/>
      <c r="TXI9" s="788"/>
      <c r="TXJ9" s="788"/>
      <c r="TXK9" s="788"/>
      <c r="TXL9" s="787"/>
      <c r="TXM9" s="788"/>
      <c r="TXN9" s="788"/>
      <c r="TXO9" s="788"/>
      <c r="TXP9" s="787"/>
      <c r="TXQ9" s="788"/>
      <c r="TXR9" s="788"/>
      <c r="TXS9" s="788"/>
      <c r="TXT9" s="787"/>
      <c r="TXU9" s="788"/>
      <c r="TXV9" s="788"/>
      <c r="TXW9" s="788"/>
      <c r="TXX9" s="787"/>
      <c r="TXY9" s="788"/>
      <c r="TXZ9" s="788"/>
      <c r="TYA9" s="788"/>
      <c r="TYB9" s="787"/>
      <c r="TYC9" s="788"/>
      <c r="TYD9" s="788"/>
      <c r="TYE9" s="788"/>
      <c r="TYF9" s="787"/>
      <c r="TYG9" s="788"/>
      <c r="TYH9" s="788"/>
      <c r="TYI9" s="788"/>
      <c r="TYJ9" s="787"/>
      <c r="TYK9" s="788"/>
      <c r="TYL9" s="788"/>
      <c r="TYM9" s="788"/>
      <c r="TYN9" s="787"/>
      <c r="TYO9" s="788"/>
      <c r="TYP9" s="788"/>
      <c r="TYQ9" s="788"/>
      <c r="TYR9" s="787"/>
      <c r="TYS9" s="788"/>
      <c r="TYT9" s="788"/>
      <c r="TYU9" s="788"/>
      <c r="TYV9" s="787"/>
      <c r="TYW9" s="788"/>
      <c r="TYX9" s="788"/>
      <c r="TYY9" s="788"/>
      <c r="TYZ9" s="787"/>
      <c r="TZA9" s="788"/>
      <c r="TZB9" s="788"/>
      <c r="TZC9" s="788"/>
      <c r="TZD9" s="787"/>
      <c r="TZE9" s="788"/>
      <c r="TZF9" s="788"/>
      <c r="TZG9" s="788"/>
      <c r="TZH9" s="787"/>
      <c r="TZI9" s="788"/>
      <c r="TZJ9" s="788"/>
      <c r="TZK9" s="788"/>
      <c r="TZL9" s="787"/>
      <c r="TZM9" s="788"/>
      <c r="TZN9" s="788"/>
      <c r="TZO9" s="788"/>
      <c r="TZP9" s="787"/>
      <c r="TZQ9" s="788"/>
      <c r="TZR9" s="788"/>
      <c r="TZS9" s="788"/>
      <c r="TZT9" s="787"/>
      <c r="TZU9" s="788"/>
      <c r="TZV9" s="788"/>
      <c r="TZW9" s="788"/>
      <c r="TZX9" s="787"/>
      <c r="TZY9" s="788"/>
      <c r="TZZ9" s="788"/>
      <c r="UAA9" s="788"/>
      <c r="UAB9" s="787"/>
      <c r="UAC9" s="788"/>
      <c r="UAD9" s="788"/>
      <c r="UAE9" s="788"/>
      <c r="UAF9" s="787"/>
      <c r="UAG9" s="788"/>
      <c r="UAH9" s="788"/>
      <c r="UAI9" s="788"/>
      <c r="UAJ9" s="787"/>
      <c r="UAK9" s="788"/>
      <c r="UAL9" s="788"/>
      <c r="UAM9" s="788"/>
      <c r="UAN9" s="787"/>
      <c r="UAO9" s="788"/>
      <c r="UAP9" s="788"/>
      <c r="UAQ9" s="788"/>
      <c r="UAR9" s="787"/>
      <c r="UAS9" s="788"/>
      <c r="UAT9" s="788"/>
      <c r="UAU9" s="788"/>
      <c r="UAV9" s="787"/>
      <c r="UAW9" s="788"/>
      <c r="UAX9" s="788"/>
      <c r="UAY9" s="788"/>
      <c r="UAZ9" s="787"/>
      <c r="UBA9" s="788"/>
      <c r="UBB9" s="788"/>
      <c r="UBC9" s="788"/>
      <c r="UBD9" s="787"/>
      <c r="UBE9" s="788"/>
      <c r="UBF9" s="788"/>
      <c r="UBG9" s="788"/>
      <c r="UBH9" s="787"/>
      <c r="UBI9" s="788"/>
      <c r="UBJ9" s="788"/>
      <c r="UBK9" s="788"/>
      <c r="UBL9" s="787"/>
      <c r="UBM9" s="788"/>
      <c r="UBN9" s="788"/>
      <c r="UBO9" s="788"/>
      <c r="UBP9" s="787"/>
      <c r="UBQ9" s="788"/>
      <c r="UBR9" s="788"/>
      <c r="UBS9" s="788"/>
      <c r="UBT9" s="787"/>
      <c r="UBU9" s="788"/>
      <c r="UBV9" s="788"/>
      <c r="UBW9" s="788"/>
      <c r="UBX9" s="787"/>
      <c r="UBY9" s="788"/>
      <c r="UBZ9" s="788"/>
      <c r="UCA9" s="788"/>
      <c r="UCB9" s="787"/>
      <c r="UCC9" s="788"/>
      <c r="UCD9" s="788"/>
      <c r="UCE9" s="788"/>
      <c r="UCF9" s="787"/>
      <c r="UCG9" s="788"/>
      <c r="UCH9" s="788"/>
      <c r="UCI9" s="788"/>
      <c r="UCJ9" s="787"/>
      <c r="UCK9" s="788"/>
      <c r="UCL9" s="788"/>
      <c r="UCM9" s="788"/>
      <c r="UCN9" s="787"/>
      <c r="UCO9" s="788"/>
      <c r="UCP9" s="788"/>
      <c r="UCQ9" s="788"/>
      <c r="UCR9" s="787"/>
      <c r="UCS9" s="788"/>
      <c r="UCT9" s="788"/>
      <c r="UCU9" s="788"/>
      <c r="UCV9" s="787"/>
      <c r="UCW9" s="788"/>
      <c r="UCX9" s="788"/>
      <c r="UCY9" s="788"/>
      <c r="UCZ9" s="787"/>
      <c r="UDA9" s="788"/>
      <c r="UDB9" s="788"/>
      <c r="UDC9" s="788"/>
      <c r="UDD9" s="787"/>
      <c r="UDE9" s="788"/>
      <c r="UDF9" s="788"/>
      <c r="UDG9" s="788"/>
      <c r="UDH9" s="787"/>
      <c r="UDI9" s="788"/>
      <c r="UDJ9" s="788"/>
      <c r="UDK9" s="788"/>
      <c r="UDL9" s="787"/>
      <c r="UDM9" s="788"/>
      <c r="UDN9" s="788"/>
      <c r="UDO9" s="788"/>
      <c r="UDP9" s="787"/>
      <c r="UDQ9" s="788"/>
      <c r="UDR9" s="788"/>
      <c r="UDS9" s="788"/>
      <c r="UDT9" s="787"/>
      <c r="UDU9" s="788"/>
      <c r="UDV9" s="788"/>
      <c r="UDW9" s="788"/>
      <c r="UDX9" s="787"/>
      <c r="UDY9" s="788"/>
      <c r="UDZ9" s="788"/>
      <c r="UEA9" s="788"/>
      <c r="UEB9" s="787"/>
      <c r="UEC9" s="788"/>
      <c r="UED9" s="788"/>
      <c r="UEE9" s="788"/>
      <c r="UEF9" s="787"/>
      <c r="UEG9" s="788"/>
      <c r="UEH9" s="788"/>
      <c r="UEI9" s="788"/>
      <c r="UEJ9" s="787"/>
      <c r="UEK9" s="788"/>
      <c r="UEL9" s="788"/>
      <c r="UEM9" s="788"/>
      <c r="UEN9" s="787"/>
      <c r="UEO9" s="788"/>
      <c r="UEP9" s="788"/>
      <c r="UEQ9" s="788"/>
      <c r="UER9" s="787"/>
      <c r="UES9" s="788"/>
      <c r="UET9" s="788"/>
      <c r="UEU9" s="788"/>
      <c r="UEV9" s="787"/>
      <c r="UEW9" s="788"/>
      <c r="UEX9" s="788"/>
      <c r="UEY9" s="788"/>
      <c r="UEZ9" s="787"/>
      <c r="UFA9" s="788"/>
      <c r="UFB9" s="788"/>
      <c r="UFC9" s="788"/>
      <c r="UFD9" s="787"/>
      <c r="UFE9" s="788"/>
      <c r="UFF9" s="788"/>
      <c r="UFG9" s="788"/>
      <c r="UFH9" s="787"/>
      <c r="UFI9" s="788"/>
      <c r="UFJ9" s="788"/>
      <c r="UFK9" s="788"/>
      <c r="UFL9" s="787"/>
      <c r="UFM9" s="788"/>
      <c r="UFN9" s="788"/>
      <c r="UFO9" s="788"/>
      <c r="UFP9" s="787"/>
      <c r="UFQ9" s="788"/>
      <c r="UFR9" s="788"/>
      <c r="UFS9" s="788"/>
      <c r="UFT9" s="787"/>
      <c r="UFU9" s="788"/>
      <c r="UFV9" s="788"/>
      <c r="UFW9" s="788"/>
      <c r="UFX9" s="787"/>
      <c r="UFY9" s="788"/>
      <c r="UFZ9" s="788"/>
      <c r="UGA9" s="788"/>
      <c r="UGB9" s="787"/>
      <c r="UGC9" s="788"/>
      <c r="UGD9" s="788"/>
      <c r="UGE9" s="788"/>
      <c r="UGF9" s="787"/>
      <c r="UGG9" s="788"/>
      <c r="UGH9" s="788"/>
      <c r="UGI9" s="788"/>
      <c r="UGJ9" s="787"/>
      <c r="UGK9" s="788"/>
      <c r="UGL9" s="788"/>
      <c r="UGM9" s="788"/>
      <c r="UGN9" s="787"/>
      <c r="UGO9" s="788"/>
      <c r="UGP9" s="788"/>
      <c r="UGQ9" s="788"/>
      <c r="UGR9" s="787"/>
      <c r="UGS9" s="788"/>
      <c r="UGT9" s="788"/>
      <c r="UGU9" s="788"/>
      <c r="UGV9" s="787"/>
      <c r="UGW9" s="788"/>
      <c r="UGX9" s="788"/>
      <c r="UGY9" s="788"/>
      <c r="UGZ9" s="787"/>
      <c r="UHA9" s="788"/>
      <c r="UHB9" s="788"/>
      <c r="UHC9" s="788"/>
      <c r="UHD9" s="787"/>
      <c r="UHE9" s="788"/>
      <c r="UHF9" s="788"/>
      <c r="UHG9" s="788"/>
      <c r="UHH9" s="787"/>
      <c r="UHI9" s="788"/>
      <c r="UHJ9" s="788"/>
      <c r="UHK9" s="788"/>
      <c r="UHL9" s="787"/>
      <c r="UHM9" s="788"/>
      <c r="UHN9" s="788"/>
      <c r="UHO9" s="788"/>
      <c r="UHP9" s="787"/>
      <c r="UHQ9" s="788"/>
      <c r="UHR9" s="788"/>
      <c r="UHS9" s="788"/>
      <c r="UHT9" s="787"/>
      <c r="UHU9" s="788"/>
      <c r="UHV9" s="788"/>
      <c r="UHW9" s="788"/>
      <c r="UHX9" s="787"/>
      <c r="UHY9" s="788"/>
      <c r="UHZ9" s="788"/>
      <c r="UIA9" s="788"/>
      <c r="UIB9" s="787"/>
      <c r="UIC9" s="788"/>
      <c r="UID9" s="788"/>
      <c r="UIE9" s="788"/>
      <c r="UIF9" s="787"/>
      <c r="UIG9" s="788"/>
      <c r="UIH9" s="788"/>
      <c r="UII9" s="788"/>
      <c r="UIJ9" s="787"/>
      <c r="UIK9" s="788"/>
      <c r="UIL9" s="788"/>
      <c r="UIM9" s="788"/>
      <c r="UIN9" s="787"/>
      <c r="UIO9" s="788"/>
      <c r="UIP9" s="788"/>
      <c r="UIQ9" s="788"/>
      <c r="UIR9" s="787"/>
      <c r="UIS9" s="788"/>
      <c r="UIT9" s="788"/>
      <c r="UIU9" s="788"/>
      <c r="UIV9" s="787"/>
      <c r="UIW9" s="788"/>
      <c r="UIX9" s="788"/>
      <c r="UIY9" s="788"/>
      <c r="UIZ9" s="787"/>
      <c r="UJA9" s="788"/>
      <c r="UJB9" s="788"/>
      <c r="UJC9" s="788"/>
      <c r="UJD9" s="787"/>
      <c r="UJE9" s="788"/>
      <c r="UJF9" s="788"/>
      <c r="UJG9" s="788"/>
      <c r="UJH9" s="787"/>
      <c r="UJI9" s="788"/>
      <c r="UJJ9" s="788"/>
      <c r="UJK9" s="788"/>
      <c r="UJL9" s="787"/>
      <c r="UJM9" s="788"/>
      <c r="UJN9" s="788"/>
      <c r="UJO9" s="788"/>
      <c r="UJP9" s="787"/>
      <c r="UJQ9" s="788"/>
      <c r="UJR9" s="788"/>
      <c r="UJS9" s="788"/>
      <c r="UJT9" s="787"/>
      <c r="UJU9" s="788"/>
      <c r="UJV9" s="788"/>
      <c r="UJW9" s="788"/>
      <c r="UJX9" s="787"/>
      <c r="UJY9" s="788"/>
      <c r="UJZ9" s="788"/>
      <c r="UKA9" s="788"/>
      <c r="UKB9" s="787"/>
      <c r="UKC9" s="788"/>
      <c r="UKD9" s="788"/>
      <c r="UKE9" s="788"/>
      <c r="UKF9" s="787"/>
      <c r="UKG9" s="788"/>
      <c r="UKH9" s="788"/>
      <c r="UKI9" s="788"/>
      <c r="UKJ9" s="787"/>
      <c r="UKK9" s="788"/>
      <c r="UKL9" s="788"/>
      <c r="UKM9" s="788"/>
      <c r="UKN9" s="787"/>
      <c r="UKO9" s="788"/>
      <c r="UKP9" s="788"/>
      <c r="UKQ9" s="788"/>
      <c r="UKR9" s="787"/>
      <c r="UKS9" s="788"/>
      <c r="UKT9" s="788"/>
      <c r="UKU9" s="788"/>
      <c r="UKV9" s="787"/>
      <c r="UKW9" s="788"/>
      <c r="UKX9" s="788"/>
      <c r="UKY9" s="788"/>
      <c r="UKZ9" s="787"/>
      <c r="ULA9" s="788"/>
      <c r="ULB9" s="788"/>
      <c r="ULC9" s="788"/>
      <c r="ULD9" s="787"/>
      <c r="ULE9" s="788"/>
      <c r="ULF9" s="788"/>
      <c r="ULG9" s="788"/>
      <c r="ULH9" s="787"/>
      <c r="ULI9" s="788"/>
      <c r="ULJ9" s="788"/>
      <c r="ULK9" s="788"/>
      <c r="ULL9" s="787"/>
      <c r="ULM9" s="788"/>
      <c r="ULN9" s="788"/>
      <c r="ULO9" s="788"/>
      <c r="ULP9" s="787"/>
      <c r="ULQ9" s="788"/>
      <c r="ULR9" s="788"/>
      <c r="ULS9" s="788"/>
      <c r="ULT9" s="787"/>
      <c r="ULU9" s="788"/>
      <c r="ULV9" s="788"/>
      <c r="ULW9" s="788"/>
      <c r="ULX9" s="787"/>
      <c r="ULY9" s="788"/>
      <c r="ULZ9" s="788"/>
      <c r="UMA9" s="788"/>
      <c r="UMB9" s="787"/>
      <c r="UMC9" s="788"/>
      <c r="UMD9" s="788"/>
      <c r="UME9" s="788"/>
      <c r="UMF9" s="787"/>
      <c r="UMG9" s="788"/>
      <c r="UMH9" s="788"/>
      <c r="UMI9" s="788"/>
      <c r="UMJ9" s="787"/>
      <c r="UMK9" s="788"/>
      <c r="UML9" s="788"/>
      <c r="UMM9" s="788"/>
      <c r="UMN9" s="787"/>
      <c r="UMO9" s="788"/>
      <c r="UMP9" s="788"/>
      <c r="UMQ9" s="788"/>
      <c r="UMR9" s="787"/>
      <c r="UMS9" s="788"/>
      <c r="UMT9" s="788"/>
      <c r="UMU9" s="788"/>
      <c r="UMV9" s="787"/>
      <c r="UMW9" s="788"/>
      <c r="UMX9" s="788"/>
      <c r="UMY9" s="788"/>
      <c r="UMZ9" s="787"/>
      <c r="UNA9" s="788"/>
      <c r="UNB9" s="788"/>
      <c r="UNC9" s="788"/>
      <c r="UND9" s="787"/>
      <c r="UNE9" s="788"/>
      <c r="UNF9" s="788"/>
      <c r="UNG9" s="788"/>
      <c r="UNH9" s="787"/>
      <c r="UNI9" s="788"/>
      <c r="UNJ9" s="788"/>
      <c r="UNK9" s="788"/>
      <c r="UNL9" s="787"/>
      <c r="UNM9" s="788"/>
      <c r="UNN9" s="788"/>
      <c r="UNO9" s="788"/>
      <c r="UNP9" s="787"/>
      <c r="UNQ9" s="788"/>
      <c r="UNR9" s="788"/>
      <c r="UNS9" s="788"/>
      <c r="UNT9" s="787"/>
      <c r="UNU9" s="788"/>
      <c r="UNV9" s="788"/>
      <c r="UNW9" s="788"/>
      <c r="UNX9" s="787"/>
      <c r="UNY9" s="788"/>
      <c r="UNZ9" s="788"/>
      <c r="UOA9" s="788"/>
      <c r="UOB9" s="787"/>
      <c r="UOC9" s="788"/>
      <c r="UOD9" s="788"/>
      <c r="UOE9" s="788"/>
      <c r="UOF9" s="787"/>
      <c r="UOG9" s="788"/>
      <c r="UOH9" s="788"/>
      <c r="UOI9" s="788"/>
      <c r="UOJ9" s="787"/>
      <c r="UOK9" s="788"/>
      <c r="UOL9" s="788"/>
      <c r="UOM9" s="788"/>
      <c r="UON9" s="787"/>
      <c r="UOO9" s="788"/>
      <c r="UOP9" s="788"/>
      <c r="UOQ9" s="788"/>
      <c r="UOR9" s="787"/>
      <c r="UOS9" s="788"/>
      <c r="UOT9" s="788"/>
      <c r="UOU9" s="788"/>
      <c r="UOV9" s="787"/>
      <c r="UOW9" s="788"/>
      <c r="UOX9" s="788"/>
      <c r="UOY9" s="788"/>
      <c r="UOZ9" s="787"/>
      <c r="UPA9" s="788"/>
      <c r="UPB9" s="788"/>
      <c r="UPC9" s="788"/>
      <c r="UPD9" s="787"/>
      <c r="UPE9" s="788"/>
      <c r="UPF9" s="788"/>
      <c r="UPG9" s="788"/>
      <c r="UPH9" s="787"/>
      <c r="UPI9" s="788"/>
      <c r="UPJ9" s="788"/>
      <c r="UPK9" s="788"/>
      <c r="UPL9" s="787"/>
      <c r="UPM9" s="788"/>
      <c r="UPN9" s="788"/>
      <c r="UPO9" s="788"/>
      <c r="UPP9" s="787"/>
      <c r="UPQ9" s="788"/>
      <c r="UPR9" s="788"/>
      <c r="UPS9" s="788"/>
      <c r="UPT9" s="787"/>
      <c r="UPU9" s="788"/>
      <c r="UPV9" s="788"/>
      <c r="UPW9" s="788"/>
      <c r="UPX9" s="787"/>
      <c r="UPY9" s="788"/>
      <c r="UPZ9" s="788"/>
      <c r="UQA9" s="788"/>
      <c r="UQB9" s="787"/>
      <c r="UQC9" s="788"/>
      <c r="UQD9" s="788"/>
      <c r="UQE9" s="788"/>
      <c r="UQF9" s="787"/>
      <c r="UQG9" s="788"/>
      <c r="UQH9" s="788"/>
      <c r="UQI9" s="788"/>
      <c r="UQJ9" s="787"/>
      <c r="UQK9" s="788"/>
      <c r="UQL9" s="788"/>
      <c r="UQM9" s="788"/>
      <c r="UQN9" s="787"/>
      <c r="UQO9" s="788"/>
      <c r="UQP9" s="788"/>
      <c r="UQQ9" s="788"/>
      <c r="UQR9" s="787"/>
      <c r="UQS9" s="788"/>
      <c r="UQT9" s="788"/>
      <c r="UQU9" s="788"/>
      <c r="UQV9" s="787"/>
      <c r="UQW9" s="788"/>
      <c r="UQX9" s="788"/>
      <c r="UQY9" s="788"/>
      <c r="UQZ9" s="787"/>
      <c r="URA9" s="788"/>
      <c r="URB9" s="788"/>
      <c r="URC9" s="788"/>
      <c r="URD9" s="787"/>
      <c r="URE9" s="788"/>
      <c r="URF9" s="788"/>
      <c r="URG9" s="788"/>
      <c r="URH9" s="787"/>
      <c r="URI9" s="788"/>
      <c r="URJ9" s="788"/>
      <c r="URK9" s="788"/>
      <c r="URL9" s="787"/>
      <c r="URM9" s="788"/>
      <c r="URN9" s="788"/>
      <c r="URO9" s="788"/>
      <c r="URP9" s="787"/>
      <c r="URQ9" s="788"/>
      <c r="URR9" s="788"/>
      <c r="URS9" s="788"/>
      <c r="URT9" s="787"/>
      <c r="URU9" s="788"/>
      <c r="URV9" s="788"/>
      <c r="URW9" s="788"/>
      <c r="URX9" s="787"/>
      <c r="URY9" s="788"/>
      <c r="URZ9" s="788"/>
      <c r="USA9" s="788"/>
      <c r="USB9" s="787"/>
      <c r="USC9" s="788"/>
      <c r="USD9" s="788"/>
      <c r="USE9" s="788"/>
      <c r="USF9" s="787"/>
      <c r="USG9" s="788"/>
      <c r="USH9" s="788"/>
      <c r="USI9" s="788"/>
      <c r="USJ9" s="787"/>
      <c r="USK9" s="788"/>
      <c r="USL9" s="788"/>
      <c r="USM9" s="788"/>
      <c r="USN9" s="787"/>
      <c r="USO9" s="788"/>
      <c r="USP9" s="788"/>
      <c r="USQ9" s="788"/>
      <c r="USR9" s="787"/>
      <c r="USS9" s="788"/>
      <c r="UST9" s="788"/>
      <c r="USU9" s="788"/>
      <c r="USV9" s="787"/>
      <c r="USW9" s="788"/>
      <c r="USX9" s="788"/>
      <c r="USY9" s="788"/>
      <c r="USZ9" s="787"/>
      <c r="UTA9" s="788"/>
      <c r="UTB9" s="788"/>
      <c r="UTC9" s="788"/>
      <c r="UTD9" s="787"/>
      <c r="UTE9" s="788"/>
      <c r="UTF9" s="788"/>
      <c r="UTG9" s="788"/>
      <c r="UTH9" s="787"/>
      <c r="UTI9" s="788"/>
      <c r="UTJ9" s="788"/>
      <c r="UTK9" s="788"/>
      <c r="UTL9" s="787"/>
      <c r="UTM9" s="788"/>
      <c r="UTN9" s="788"/>
      <c r="UTO9" s="788"/>
      <c r="UTP9" s="787"/>
      <c r="UTQ9" s="788"/>
      <c r="UTR9" s="788"/>
      <c r="UTS9" s="788"/>
      <c r="UTT9" s="787"/>
      <c r="UTU9" s="788"/>
      <c r="UTV9" s="788"/>
      <c r="UTW9" s="788"/>
      <c r="UTX9" s="787"/>
      <c r="UTY9" s="788"/>
      <c r="UTZ9" s="788"/>
      <c r="UUA9" s="788"/>
      <c r="UUB9" s="787"/>
      <c r="UUC9" s="788"/>
      <c r="UUD9" s="788"/>
      <c r="UUE9" s="788"/>
      <c r="UUF9" s="787"/>
      <c r="UUG9" s="788"/>
      <c r="UUH9" s="788"/>
      <c r="UUI9" s="788"/>
      <c r="UUJ9" s="787"/>
      <c r="UUK9" s="788"/>
      <c r="UUL9" s="788"/>
      <c r="UUM9" s="788"/>
      <c r="UUN9" s="787"/>
      <c r="UUO9" s="788"/>
      <c r="UUP9" s="788"/>
      <c r="UUQ9" s="788"/>
      <c r="UUR9" s="787"/>
      <c r="UUS9" s="788"/>
      <c r="UUT9" s="788"/>
      <c r="UUU9" s="788"/>
      <c r="UUV9" s="787"/>
      <c r="UUW9" s="788"/>
      <c r="UUX9" s="788"/>
      <c r="UUY9" s="788"/>
      <c r="UUZ9" s="787"/>
      <c r="UVA9" s="788"/>
      <c r="UVB9" s="788"/>
      <c r="UVC9" s="788"/>
      <c r="UVD9" s="787"/>
      <c r="UVE9" s="788"/>
      <c r="UVF9" s="788"/>
      <c r="UVG9" s="788"/>
      <c r="UVH9" s="787"/>
      <c r="UVI9" s="788"/>
      <c r="UVJ9" s="788"/>
      <c r="UVK9" s="788"/>
      <c r="UVL9" s="787"/>
      <c r="UVM9" s="788"/>
      <c r="UVN9" s="788"/>
      <c r="UVO9" s="788"/>
      <c r="UVP9" s="787"/>
      <c r="UVQ9" s="788"/>
      <c r="UVR9" s="788"/>
      <c r="UVS9" s="788"/>
      <c r="UVT9" s="787"/>
      <c r="UVU9" s="788"/>
      <c r="UVV9" s="788"/>
      <c r="UVW9" s="788"/>
      <c r="UVX9" s="787"/>
      <c r="UVY9" s="788"/>
      <c r="UVZ9" s="788"/>
      <c r="UWA9" s="788"/>
      <c r="UWB9" s="787"/>
      <c r="UWC9" s="788"/>
      <c r="UWD9" s="788"/>
      <c r="UWE9" s="788"/>
      <c r="UWF9" s="787"/>
      <c r="UWG9" s="788"/>
      <c r="UWH9" s="788"/>
      <c r="UWI9" s="788"/>
      <c r="UWJ9" s="787"/>
      <c r="UWK9" s="788"/>
      <c r="UWL9" s="788"/>
      <c r="UWM9" s="788"/>
      <c r="UWN9" s="787"/>
      <c r="UWO9" s="788"/>
      <c r="UWP9" s="788"/>
      <c r="UWQ9" s="788"/>
      <c r="UWR9" s="787"/>
      <c r="UWS9" s="788"/>
      <c r="UWT9" s="788"/>
      <c r="UWU9" s="788"/>
      <c r="UWV9" s="787"/>
      <c r="UWW9" s="788"/>
      <c r="UWX9" s="788"/>
      <c r="UWY9" s="788"/>
      <c r="UWZ9" s="787"/>
      <c r="UXA9" s="788"/>
      <c r="UXB9" s="788"/>
      <c r="UXC9" s="788"/>
      <c r="UXD9" s="787"/>
      <c r="UXE9" s="788"/>
      <c r="UXF9" s="788"/>
      <c r="UXG9" s="788"/>
      <c r="UXH9" s="787"/>
      <c r="UXI9" s="788"/>
      <c r="UXJ9" s="788"/>
      <c r="UXK9" s="788"/>
      <c r="UXL9" s="787"/>
      <c r="UXM9" s="788"/>
      <c r="UXN9" s="788"/>
      <c r="UXO9" s="788"/>
      <c r="UXP9" s="787"/>
      <c r="UXQ9" s="788"/>
      <c r="UXR9" s="788"/>
      <c r="UXS9" s="788"/>
      <c r="UXT9" s="787"/>
      <c r="UXU9" s="788"/>
      <c r="UXV9" s="788"/>
      <c r="UXW9" s="788"/>
      <c r="UXX9" s="787"/>
      <c r="UXY9" s="788"/>
      <c r="UXZ9" s="788"/>
      <c r="UYA9" s="788"/>
      <c r="UYB9" s="787"/>
      <c r="UYC9" s="788"/>
      <c r="UYD9" s="788"/>
      <c r="UYE9" s="788"/>
      <c r="UYF9" s="787"/>
      <c r="UYG9" s="788"/>
      <c r="UYH9" s="788"/>
      <c r="UYI9" s="788"/>
      <c r="UYJ9" s="787"/>
      <c r="UYK9" s="788"/>
      <c r="UYL9" s="788"/>
      <c r="UYM9" s="788"/>
      <c r="UYN9" s="787"/>
      <c r="UYO9" s="788"/>
      <c r="UYP9" s="788"/>
      <c r="UYQ9" s="788"/>
      <c r="UYR9" s="787"/>
      <c r="UYS9" s="788"/>
      <c r="UYT9" s="788"/>
      <c r="UYU9" s="788"/>
      <c r="UYV9" s="787"/>
      <c r="UYW9" s="788"/>
      <c r="UYX9" s="788"/>
      <c r="UYY9" s="788"/>
      <c r="UYZ9" s="787"/>
      <c r="UZA9" s="788"/>
      <c r="UZB9" s="788"/>
      <c r="UZC9" s="788"/>
      <c r="UZD9" s="787"/>
      <c r="UZE9" s="788"/>
      <c r="UZF9" s="788"/>
      <c r="UZG9" s="788"/>
      <c r="UZH9" s="787"/>
      <c r="UZI9" s="788"/>
      <c r="UZJ9" s="788"/>
      <c r="UZK9" s="788"/>
      <c r="UZL9" s="787"/>
      <c r="UZM9" s="788"/>
      <c r="UZN9" s="788"/>
      <c r="UZO9" s="788"/>
      <c r="UZP9" s="787"/>
      <c r="UZQ9" s="788"/>
      <c r="UZR9" s="788"/>
      <c r="UZS9" s="788"/>
      <c r="UZT9" s="787"/>
      <c r="UZU9" s="788"/>
      <c r="UZV9" s="788"/>
      <c r="UZW9" s="788"/>
      <c r="UZX9" s="787"/>
      <c r="UZY9" s="788"/>
      <c r="UZZ9" s="788"/>
      <c r="VAA9" s="788"/>
      <c r="VAB9" s="787"/>
      <c r="VAC9" s="788"/>
      <c r="VAD9" s="788"/>
      <c r="VAE9" s="788"/>
      <c r="VAF9" s="787"/>
      <c r="VAG9" s="788"/>
      <c r="VAH9" s="788"/>
      <c r="VAI9" s="788"/>
      <c r="VAJ9" s="787"/>
      <c r="VAK9" s="788"/>
      <c r="VAL9" s="788"/>
      <c r="VAM9" s="788"/>
      <c r="VAN9" s="787"/>
      <c r="VAO9" s="788"/>
      <c r="VAP9" s="788"/>
      <c r="VAQ9" s="788"/>
      <c r="VAR9" s="787"/>
      <c r="VAS9" s="788"/>
      <c r="VAT9" s="788"/>
      <c r="VAU9" s="788"/>
      <c r="VAV9" s="787"/>
      <c r="VAW9" s="788"/>
      <c r="VAX9" s="788"/>
      <c r="VAY9" s="788"/>
      <c r="VAZ9" s="787"/>
      <c r="VBA9" s="788"/>
      <c r="VBB9" s="788"/>
      <c r="VBC9" s="788"/>
      <c r="VBD9" s="787"/>
      <c r="VBE9" s="788"/>
      <c r="VBF9" s="788"/>
      <c r="VBG9" s="788"/>
      <c r="VBH9" s="787"/>
      <c r="VBI9" s="788"/>
      <c r="VBJ9" s="788"/>
      <c r="VBK9" s="788"/>
      <c r="VBL9" s="787"/>
      <c r="VBM9" s="788"/>
      <c r="VBN9" s="788"/>
      <c r="VBO9" s="788"/>
      <c r="VBP9" s="787"/>
      <c r="VBQ9" s="788"/>
      <c r="VBR9" s="788"/>
      <c r="VBS9" s="788"/>
      <c r="VBT9" s="787"/>
      <c r="VBU9" s="788"/>
      <c r="VBV9" s="788"/>
      <c r="VBW9" s="788"/>
      <c r="VBX9" s="787"/>
      <c r="VBY9" s="788"/>
      <c r="VBZ9" s="788"/>
      <c r="VCA9" s="788"/>
      <c r="VCB9" s="787"/>
      <c r="VCC9" s="788"/>
      <c r="VCD9" s="788"/>
      <c r="VCE9" s="788"/>
      <c r="VCF9" s="787"/>
      <c r="VCG9" s="788"/>
      <c r="VCH9" s="788"/>
      <c r="VCI9" s="788"/>
      <c r="VCJ9" s="787"/>
      <c r="VCK9" s="788"/>
      <c r="VCL9" s="788"/>
      <c r="VCM9" s="788"/>
      <c r="VCN9" s="787"/>
      <c r="VCO9" s="788"/>
      <c r="VCP9" s="788"/>
      <c r="VCQ9" s="788"/>
      <c r="VCR9" s="787"/>
      <c r="VCS9" s="788"/>
      <c r="VCT9" s="788"/>
      <c r="VCU9" s="788"/>
      <c r="VCV9" s="787"/>
      <c r="VCW9" s="788"/>
      <c r="VCX9" s="788"/>
      <c r="VCY9" s="788"/>
      <c r="VCZ9" s="787"/>
      <c r="VDA9" s="788"/>
      <c r="VDB9" s="788"/>
      <c r="VDC9" s="788"/>
      <c r="VDD9" s="787"/>
      <c r="VDE9" s="788"/>
      <c r="VDF9" s="788"/>
      <c r="VDG9" s="788"/>
      <c r="VDH9" s="787"/>
      <c r="VDI9" s="788"/>
      <c r="VDJ9" s="788"/>
      <c r="VDK9" s="788"/>
      <c r="VDL9" s="787"/>
      <c r="VDM9" s="788"/>
      <c r="VDN9" s="788"/>
      <c r="VDO9" s="788"/>
      <c r="VDP9" s="787"/>
      <c r="VDQ9" s="788"/>
      <c r="VDR9" s="788"/>
      <c r="VDS9" s="788"/>
      <c r="VDT9" s="787"/>
      <c r="VDU9" s="788"/>
      <c r="VDV9" s="788"/>
      <c r="VDW9" s="788"/>
      <c r="VDX9" s="787"/>
      <c r="VDY9" s="788"/>
      <c r="VDZ9" s="788"/>
      <c r="VEA9" s="788"/>
      <c r="VEB9" s="787"/>
      <c r="VEC9" s="788"/>
      <c r="VED9" s="788"/>
      <c r="VEE9" s="788"/>
      <c r="VEF9" s="787"/>
      <c r="VEG9" s="788"/>
      <c r="VEH9" s="788"/>
      <c r="VEI9" s="788"/>
      <c r="VEJ9" s="787"/>
      <c r="VEK9" s="788"/>
      <c r="VEL9" s="788"/>
      <c r="VEM9" s="788"/>
      <c r="VEN9" s="787"/>
      <c r="VEO9" s="788"/>
      <c r="VEP9" s="788"/>
      <c r="VEQ9" s="788"/>
      <c r="VER9" s="787"/>
      <c r="VES9" s="788"/>
      <c r="VET9" s="788"/>
      <c r="VEU9" s="788"/>
      <c r="VEV9" s="787"/>
      <c r="VEW9" s="788"/>
      <c r="VEX9" s="788"/>
      <c r="VEY9" s="788"/>
      <c r="VEZ9" s="787"/>
      <c r="VFA9" s="788"/>
      <c r="VFB9" s="788"/>
      <c r="VFC9" s="788"/>
      <c r="VFD9" s="787"/>
      <c r="VFE9" s="788"/>
      <c r="VFF9" s="788"/>
      <c r="VFG9" s="788"/>
      <c r="VFH9" s="787"/>
      <c r="VFI9" s="788"/>
      <c r="VFJ9" s="788"/>
      <c r="VFK9" s="788"/>
      <c r="VFL9" s="787"/>
      <c r="VFM9" s="788"/>
      <c r="VFN9" s="788"/>
      <c r="VFO9" s="788"/>
      <c r="VFP9" s="787"/>
      <c r="VFQ9" s="788"/>
      <c r="VFR9" s="788"/>
      <c r="VFS9" s="788"/>
      <c r="VFT9" s="787"/>
      <c r="VFU9" s="788"/>
      <c r="VFV9" s="788"/>
      <c r="VFW9" s="788"/>
      <c r="VFX9" s="787"/>
      <c r="VFY9" s="788"/>
      <c r="VFZ9" s="788"/>
      <c r="VGA9" s="788"/>
      <c r="VGB9" s="787"/>
      <c r="VGC9" s="788"/>
      <c r="VGD9" s="788"/>
      <c r="VGE9" s="788"/>
      <c r="VGF9" s="787"/>
      <c r="VGG9" s="788"/>
      <c r="VGH9" s="788"/>
      <c r="VGI9" s="788"/>
      <c r="VGJ9" s="787"/>
      <c r="VGK9" s="788"/>
      <c r="VGL9" s="788"/>
      <c r="VGM9" s="788"/>
      <c r="VGN9" s="787"/>
      <c r="VGO9" s="788"/>
      <c r="VGP9" s="788"/>
      <c r="VGQ9" s="788"/>
      <c r="VGR9" s="787"/>
      <c r="VGS9" s="788"/>
      <c r="VGT9" s="788"/>
      <c r="VGU9" s="788"/>
      <c r="VGV9" s="787"/>
      <c r="VGW9" s="788"/>
      <c r="VGX9" s="788"/>
      <c r="VGY9" s="788"/>
      <c r="VGZ9" s="787"/>
      <c r="VHA9" s="788"/>
      <c r="VHB9" s="788"/>
      <c r="VHC9" s="788"/>
      <c r="VHD9" s="787"/>
      <c r="VHE9" s="788"/>
      <c r="VHF9" s="788"/>
      <c r="VHG9" s="788"/>
      <c r="VHH9" s="787"/>
      <c r="VHI9" s="788"/>
      <c r="VHJ9" s="788"/>
      <c r="VHK9" s="788"/>
      <c r="VHL9" s="787"/>
      <c r="VHM9" s="788"/>
      <c r="VHN9" s="788"/>
      <c r="VHO9" s="788"/>
      <c r="VHP9" s="787"/>
      <c r="VHQ9" s="788"/>
      <c r="VHR9" s="788"/>
      <c r="VHS9" s="788"/>
      <c r="VHT9" s="787"/>
      <c r="VHU9" s="788"/>
      <c r="VHV9" s="788"/>
      <c r="VHW9" s="788"/>
      <c r="VHX9" s="787"/>
      <c r="VHY9" s="788"/>
      <c r="VHZ9" s="788"/>
      <c r="VIA9" s="788"/>
      <c r="VIB9" s="787"/>
      <c r="VIC9" s="788"/>
      <c r="VID9" s="788"/>
      <c r="VIE9" s="788"/>
      <c r="VIF9" s="787"/>
      <c r="VIG9" s="788"/>
      <c r="VIH9" s="788"/>
      <c r="VII9" s="788"/>
      <c r="VIJ9" s="787"/>
      <c r="VIK9" s="788"/>
      <c r="VIL9" s="788"/>
      <c r="VIM9" s="788"/>
      <c r="VIN9" s="787"/>
      <c r="VIO9" s="788"/>
      <c r="VIP9" s="788"/>
      <c r="VIQ9" s="788"/>
      <c r="VIR9" s="787"/>
      <c r="VIS9" s="788"/>
      <c r="VIT9" s="788"/>
      <c r="VIU9" s="788"/>
      <c r="VIV9" s="787"/>
      <c r="VIW9" s="788"/>
      <c r="VIX9" s="788"/>
      <c r="VIY9" s="788"/>
      <c r="VIZ9" s="787"/>
      <c r="VJA9" s="788"/>
      <c r="VJB9" s="788"/>
      <c r="VJC9" s="788"/>
      <c r="VJD9" s="787"/>
      <c r="VJE9" s="788"/>
      <c r="VJF9" s="788"/>
      <c r="VJG9" s="788"/>
      <c r="VJH9" s="787"/>
      <c r="VJI9" s="788"/>
      <c r="VJJ9" s="788"/>
      <c r="VJK9" s="788"/>
      <c r="VJL9" s="787"/>
      <c r="VJM9" s="788"/>
      <c r="VJN9" s="788"/>
      <c r="VJO9" s="788"/>
      <c r="VJP9" s="787"/>
      <c r="VJQ9" s="788"/>
      <c r="VJR9" s="788"/>
      <c r="VJS9" s="788"/>
      <c r="VJT9" s="787"/>
      <c r="VJU9" s="788"/>
      <c r="VJV9" s="788"/>
      <c r="VJW9" s="788"/>
      <c r="VJX9" s="787"/>
      <c r="VJY9" s="788"/>
      <c r="VJZ9" s="788"/>
      <c r="VKA9" s="788"/>
      <c r="VKB9" s="787"/>
      <c r="VKC9" s="788"/>
      <c r="VKD9" s="788"/>
      <c r="VKE9" s="788"/>
      <c r="VKF9" s="787"/>
      <c r="VKG9" s="788"/>
      <c r="VKH9" s="788"/>
      <c r="VKI9" s="788"/>
      <c r="VKJ9" s="787"/>
      <c r="VKK9" s="788"/>
      <c r="VKL9" s="788"/>
      <c r="VKM9" s="788"/>
      <c r="VKN9" s="787"/>
      <c r="VKO9" s="788"/>
      <c r="VKP9" s="788"/>
      <c r="VKQ9" s="788"/>
      <c r="VKR9" s="787"/>
      <c r="VKS9" s="788"/>
      <c r="VKT9" s="788"/>
      <c r="VKU9" s="788"/>
      <c r="VKV9" s="787"/>
      <c r="VKW9" s="788"/>
      <c r="VKX9" s="788"/>
      <c r="VKY9" s="788"/>
      <c r="VKZ9" s="787"/>
      <c r="VLA9" s="788"/>
      <c r="VLB9" s="788"/>
      <c r="VLC9" s="788"/>
      <c r="VLD9" s="787"/>
      <c r="VLE9" s="788"/>
      <c r="VLF9" s="788"/>
      <c r="VLG9" s="788"/>
      <c r="VLH9" s="787"/>
      <c r="VLI9" s="788"/>
      <c r="VLJ9" s="788"/>
      <c r="VLK9" s="788"/>
      <c r="VLL9" s="787"/>
      <c r="VLM9" s="788"/>
      <c r="VLN9" s="788"/>
      <c r="VLO9" s="788"/>
      <c r="VLP9" s="787"/>
      <c r="VLQ9" s="788"/>
      <c r="VLR9" s="788"/>
      <c r="VLS9" s="788"/>
      <c r="VLT9" s="787"/>
      <c r="VLU9" s="788"/>
      <c r="VLV9" s="788"/>
      <c r="VLW9" s="788"/>
      <c r="VLX9" s="787"/>
      <c r="VLY9" s="788"/>
      <c r="VLZ9" s="788"/>
      <c r="VMA9" s="788"/>
      <c r="VMB9" s="787"/>
      <c r="VMC9" s="788"/>
      <c r="VMD9" s="788"/>
      <c r="VME9" s="788"/>
      <c r="VMF9" s="787"/>
      <c r="VMG9" s="788"/>
      <c r="VMH9" s="788"/>
      <c r="VMI9" s="788"/>
      <c r="VMJ9" s="787"/>
      <c r="VMK9" s="788"/>
      <c r="VML9" s="788"/>
      <c r="VMM9" s="788"/>
      <c r="VMN9" s="787"/>
      <c r="VMO9" s="788"/>
      <c r="VMP9" s="788"/>
      <c r="VMQ9" s="788"/>
      <c r="VMR9" s="787"/>
      <c r="VMS9" s="788"/>
      <c r="VMT9" s="788"/>
      <c r="VMU9" s="788"/>
      <c r="VMV9" s="787"/>
      <c r="VMW9" s="788"/>
      <c r="VMX9" s="788"/>
      <c r="VMY9" s="788"/>
      <c r="VMZ9" s="787"/>
      <c r="VNA9" s="788"/>
      <c r="VNB9" s="788"/>
      <c r="VNC9" s="788"/>
      <c r="VND9" s="787"/>
      <c r="VNE9" s="788"/>
      <c r="VNF9" s="788"/>
      <c r="VNG9" s="788"/>
      <c r="VNH9" s="787"/>
      <c r="VNI9" s="788"/>
      <c r="VNJ9" s="788"/>
      <c r="VNK9" s="788"/>
      <c r="VNL9" s="787"/>
      <c r="VNM9" s="788"/>
      <c r="VNN9" s="788"/>
      <c r="VNO9" s="788"/>
      <c r="VNP9" s="787"/>
      <c r="VNQ9" s="788"/>
      <c r="VNR9" s="788"/>
      <c r="VNS9" s="788"/>
      <c r="VNT9" s="787"/>
      <c r="VNU9" s="788"/>
      <c r="VNV9" s="788"/>
      <c r="VNW9" s="788"/>
      <c r="VNX9" s="787"/>
      <c r="VNY9" s="788"/>
      <c r="VNZ9" s="788"/>
      <c r="VOA9" s="788"/>
      <c r="VOB9" s="787"/>
      <c r="VOC9" s="788"/>
      <c r="VOD9" s="788"/>
      <c r="VOE9" s="788"/>
      <c r="VOF9" s="787"/>
      <c r="VOG9" s="788"/>
      <c r="VOH9" s="788"/>
      <c r="VOI9" s="788"/>
      <c r="VOJ9" s="787"/>
      <c r="VOK9" s="788"/>
      <c r="VOL9" s="788"/>
      <c r="VOM9" s="788"/>
      <c r="VON9" s="787"/>
      <c r="VOO9" s="788"/>
      <c r="VOP9" s="788"/>
      <c r="VOQ9" s="788"/>
      <c r="VOR9" s="787"/>
      <c r="VOS9" s="788"/>
      <c r="VOT9" s="788"/>
      <c r="VOU9" s="788"/>
      <c r="VOV9" s="787"/>
      <c r="VOW9" s="788"/>
      <c r="VOX9" s="788"/>
      <c r="VOY9" s="788"/>
      <c r="VOZ9" s="787"/>
      <c r="VPA9" s="788"/>
      <c r="VPB9" s="788"/>
      <c r="VPC9" s="788"/>
      <c r="VPD9" s="787"/>
      <c r="VPE9" s="788"/>
      <c r="VPF9" s="788"/>
      <c r="VPG9" s="788"/>
      <c r="VPH9" s="787"/>
      <c r="VPI9" s="788"/>
      <c r="VPJ9" s="788"/>
      <c r="VPK9" s="788"/>
      <c r="VPL9" s="787"/>
      <c r="VPM9" s="788"/>
      <c r="VPN9" s="788"/>
      <c r="VPO9" s="788"/>
      <c r="VPP9" s="787"/>
      <c r="VPQ9" s="788"/>
      <c r="VPR9" s="788"/>
      <c r="VPS9" s="788"/>
      <c r="VPT9" s="787"/>
      <c r="VPU9" s="788"/>
      <c r="VPV9" s="788"/>
      <c r="VPW9" s="788"/>
      <c r="VPX9" s="787"/>
      <c r="VPY9" s="788"/>
      <c r="VPZ9" s="788"/>
      <c r="VQA9" s="788"/>
      <c r="VQB9" s="787"/>
      <c r="VQC9" s="788"/>
      <c r="VQD9" s="788"/>
      <c r="VQE9" s="788"/>
      <c r="VQF9" s="787"/>
      <c r="VQG9" s="788"/>
      <c r="VQH9" s="788"/>
      <c r="VQI9" s="788"/>
      <c r="VQJ9" s="787"/>
      <c r="VQK9" s="788"/>
      <c r="VQL9" s="788"/>
      <c r="VQM9" s="788"/>
      <c r="VQN9" s="787"/>
      <c r="VQO9" s="788"/>
      <c r="VQP9" s="788"/>
      <c r="VQQ9" s="788"/>
      <c r="VQR9" s="787"/>
      <c r="VQS9" s="788"/>
      <c r="VQT9" s="788"/>
      <c r="VQU9" s="788"/>
      <c r="VQV9" s="787"/>
      <c r="VQW9" s="788"/>
      <c r="VQX9" s="788"/>
      <c r="VQY9" s="788"/>
      <c r="VQZ9" s="787"/>
      <c r="VRA9" s="788"/>
      <c r="VRB9" s="788"/>
      <c r="VRC9" s="788"/>
      <c r="VRD9" s="787"/>
      <c r="VRE9" s="788"/>
      <c r="VRF9" s="788"/>
      <c r="VRG9" s="788"/>
      <c r="VRH9" s="787"/>
      <c r="VRI9" s="788"/>
      <c r="VRJ9" s="788"/>
      <c r="VRK9" s="788"/>
      <c r="VRL9" s="787"/>
      <c r="VRM9" s="788"/>
      <c r="VRN9" s="788"/>
      <c r="VRO9" s="788"/>
      <c r="VRP9" s="787"/>
      <c r="VRQ9" s="788"/>
      <c r="VRR9" s="788"/>
      <c r="VRS9" s="788"/>
      <c r="VRT9" s="787"/>
      <c r="VRU9" s="788"/>
      <c r="VRV9" s="788"/>
      <c r="VRW9" s="788"/>
      <c r="VRX9" s="787"/>
      <c r="VRY9" s="788"/>
      <c r="VRZ9" s="788"/>
      <c r="VSA9" s="788"/>
      <c r="VSB9" s="787"/>
      <c r="VSC9" s="788"/>
      <c r="VSD9" s="788"/>
      <c r="VSE9" s="788"/>
      <c r="VSF9" s="787"/>
      <c r="VSG9" s="788"/>
      <c r="VSH9" s="788"/>
      <c r="VSI9" s="788"/>
      <c r="VSJ9" s="787"/>
      <c r="VSK9" s="788"/>
      <c r="VSL9" s="788"/>
      <c r="VSM9" s="788"/>
      <c r="VSN9" s="787"/>
      <c r="VSO9" s="788"/>
      <c r="VSP9" s="788"/>
      <c r="VSQ9" s="788"/>
      <c r="VSR9" s="787"/>
      <c r="VSS9" s="788"/>
      <c r="VST9" s="788"/>
      <c r="VSU9" s="788"/>
      <c r="VSV9" s="787"/>
      <c r="VSW9" s="788"/>
      <c r="VSX9" s="788"/>
      <c r="VSY9" s="788"/>
      <c r="VSZ9" s="787"/>
      <c r="VTA9" s="788"/>
      <c r="VTB9" s="788"/>
      <c r="VTC9" s="788"/>
      <c r="VTD9" s="787"/>
      <c r="VTE9" s="788"/>
      <c r="VTF9" s="788"/>
      <c r="VTG9" s="788"/>
      <c r="VTH9" s="787"/>
      <c r="VTI9" s="788"/>
      <c r="VTJ9" s="788"/>
      <c r="VTK9" s="788"/>
      <c r="VTL9" s="787"/>
      <c r="VTM9" s="788"/>
      <c r="VTN9" s="788"/>
      <c r="VTO9" s="788"/>
      <c r="VTP9" s="787"/>
      <c r="VTQ9" s="788"/>
      <c r="VTR9" s="788"/>
      <c r="VTS9" s="788"/>
      <c r="VTT9" s="787"/>
      <c r="VTU9" s="788"/>
      <c r="VTV9" s="788"/>
      <c r="VTW9" s="788"/>
      <c r="VTX9" s="787"/>
      <c r="VTY9" s="788"/>
      <c r="VTZ9" s="788"/>
      <c r="VUA9" s="788"/>
      <c r="VUB9" s="787"/>
      <c r="VUC9" s="788"/>
      <c r="VUD9" s="788"/>
      <c r="VUE9" s="788"/>
      <c r="VUF9" s="787"/>
      <c r="VUG9" s="788"/>
      <c r="VUH9" s="788"/>
      <c r="VUI9" s="788"/>
      <c r="VUJ9" s="787"/>
      <c r="VUK9" s="788"/>
      <c r="VUL9" s="788"/>
      <c r="VUM9" s="788"/>
      <c r="VUN9" s="787"/>
      <c r="VUO9" s="788"/>
      <c r="VUP9" s="788"/>
      <c r="VUQ9" s="788"/>
      <c r="VUR9" s="787"/>
      <c r="VUS9" s="788"/>
      <c r="VUT9" s="788"/>
      <c r="VUU9" s="788"/>
      <c r="VUV9" s="787"/>
      <c r="VUW9" s="788"/>
      <c r="VUX9" s="788"/>
      <c r="VUY9" s="788"/>
      <c r="VUZ9" s="787"/>
      <c r="VVA9" s="788"/>
      <c r="VVB9" s="788"/>
      <c r="VVC9" s="788"/>
      <c r="VVD9" s="787"/>
      <c r="VVE9" s="788"/>
      <c r="VVF9" s="788"/>
      <c r="VVG9" s="788"/>
      <c r="VVH9" s="787"/>
      <c r="VVI9" s="788"/>
      <c r="VVJ9" s="788"/>
      <c r="VVK9" s="788"/>
      <c r="VVL9" s="787"/>
      <c r="VVM9" s="788"/>
      <c r="VVN9" s="788"/>
      <c r="VVO9" s="788"/>
      <c r="VVP9" s="787"/>
      <c r="VVQ9" s="788"/>
      <c r="VVR9" s="788"/>
      <c r="VVS9" s="788"/>
      <c r="VVT9" s="787"/>
      <c r="VVU9" s="788"/>
      <c r="VVV9" s="788"/>
      <c r="VVW9" s="788"/>
      <c r="VVX9" s="787"/>
      <c r="VVY9" s="788"/>
      <c r="VVZ9" s="788"/>
      <c r="VWA9" s="788"/>
      <c r="VWB9" s="787"/>
      <c r="VWC9" s="788"/>
      <c r="VWD9" s="788"/>
      <c r="VWE9" s="788"/>
      <c r="VWF9" s="787"/>
      <c r="VWG9" s="788"/>
      <c r="VWH9" s="788"/>
      <c r="VWI9" s="788"/>
      <c r="VWJ9" s="787"/>
      <c r="VWK9" s="788"/>
      <c r="VWL9" s="788"/>
      <c r="VWM9" s="788"/>
      <c r="VWN9" s="787"/>
      <c r="VWO9" s="788"/>
      <c r="VWP9" s="788"/>
      <c r="VWQ9" s="788"/>
      <c r="VWR9" s="787"/>
      <c r="VWS9" s="788"/>
      <c r="VWT9" s="788"/>
      <c r="VWU9" s="788"/>
      <c r="VWV9" s="787"/>
      <c r="VWW9" s="788"/>
      <c r="VWX9" s="788"/>
      <c r="VWY9" s="788"/>
      <c r="VWZ9" s="787"/>
      <c r="VXA9" s="788"/>
      <c r="VXB9" s="788"/>
      <c r="VXC9" s="788"/>
      <c r="VXD9" s="787"/>
      <c r="VXE9" s="788"/>
      <c r="VXF9" s="788"/>
      <c r="VXG9" s="788"/>
      <c r="VXH9" s="787"/>
      <c r="VXI9" s="788"/>
      <c r="VXJ9" s="788"/>
      <c r="VXK9" s="788"/>
      <c r="VXL9" s="787"/>
      <c r="VXM9" s="788"/>
      <c r="VXN9" s="788"/>
      <c r="VXO9" s="788"/>
      <c r="VXP9" s="787"/>
      <c r="VXQ9" s="788"/>
      <c r="VXR9" s="788"/>
      <c r="VXS9" s="788"/>
      <c r="VXT9" s="787"/>
      <c r="VXU9" s="788"/>
      <c r="VXV9" s="788"/>
      <c r="VXW9" s="788"/>
      <c r="VXX9" s="787"/>
      <c r="VXY9" s="788"/>
      <c r="VXZ9" s="788"/>
      <c r="VYA9" s="788"/>
      <c r="VYB9" s="787"/>
      <c r="VYC9" s="788"/>
      <c r="VYD9" s="788"/>
      <c r="VYE9" s="788"/>
      <c r="VYF9" s="787"/>
      <c r="VYG9" s="788"/>
      <c r="VYH9" s="788"/>
      <c r="VYI9" s="788"/>
      <c r="VYJ9" s="787"/>
      <c r="VYK9" s="788"/>
      <c r="VYL9" s="788"/>
      <c r="VYM9" s="788"/>
      <c r="VYN9" s="787"/>
      <c r="VYO9" s="788"/>
      <c r="VYP9" s="788"/>
      <c r="VYQ9" s="788"/>
      <c r="VYR9" s="787"/>
      <c r="VYS9" s="788"/>
      <c r="VYT9" s="788"/>
      <c r="VYU9" s="788"/>
      <c r="VYV9" s="787"/>
      <c r="VYW9" s="788"/>
      <c r="VYX9" s="788"/>
      <c r="VYY9" s="788"/>
      <c r="VYZ9" s="787"/>
      <c r="VZA9" s="788"/>
      <c r="VZB9" s="788"/>
      <c r="VZC9" s="788"/>
      <c r="VZD9" s="787"/>
      <c r="VZE9" s="788"/>
      <c r="VZF9" s="788"/>
      <c r="VZG9" s="788"/>
      <c r="VZH9" s="787"/>
      <c r="VZI9" s="788"/>
      <c r="VZJ9" s="788"/>
      <c r="VZK9" s="788"/>
      <c r="VZL9" s="787"/>
      <c r="VZM9" s="788"/>
      <c r="VZN9" s="788"/>
      <c r="VZO9" s="788"/>
      <c r="VZP9" s="787"/>
      <c r="VZQ9" s="788"/>
      <c r="VZR9" s="788"/>
      <c r="VZS9" s="788"/>
      <c r="VZT9" s="787"/>
      <c r="VZU9" s="788"/>
      <c r="VZV9" s="788"/>
      <c r="VZW9" s="788"/>
      <c r="VZX9" s="787"/>
      <c r="VZY9" s="788"/>
      <c r="VZZ9" s="788"/>
      <c r="WAA9" s="788"/>
      <c r="WAB9" s="787"/>
      <c r="WAC9" s="788"/>
      <c r="WAD9" s="788"/>
      <c r="WAE9" s="788"/>
      <c r="WAF9" s="787"/>
      <c r="WAG9" s="788"/>
      <c r="WAH9" s="788"/>
      <c r="WAI9" s="788"/>
      <c r="WAJ9" s="787"/>
      <c r="WAK9" s="788"/>
      <c r="WAL9" s="788"/>
      <c r="WAM9" s="788"/>
      <c r="WAN9" s="787"/>
      <c r="WAO9" s="788"/>
      <c r="WAP9" s="788"/>
      <c r="WAQ9" s="788"/>
      <c r="WAR9" s="787"/>
      <c r="WAS9" s="788"/>
      <c r="WAT9" s="788"/>
      <c r="WAU9" s="788"/>
      <c r="WAV9" s="787"/>
      <c r="WAW9" s="788"/>
      <c r="WAX9" s="788"/>
      <c r="WAY9" s="788"/>
      <c r="WAZ9" s="787"/>
      <c r="WBA9" s="788"/>
      <c r="WBB9" s="788"/>
      <c r="WBC9" s="788"/>
      <c r="WBD9" s="787"/>
      <c r="WBE9" s="788"/>
      <c r="WBF9" s="788"/>
      <c r="WBG9" s="788"/>
      <c r="WBH9" s="787"/>
      <c r="WBI9" s="788"/>
      <c r="WBJ9" s="788"/>
      <c r="WBK9" s="788"/>
      <c r="WBL9" s="787"/>
      <c r="WBM9" s="788"/>
      <c r="WBN9" s="788"/>
      <c r="WBO9" s="788"/>
      <c r="WBP9" s="787"/>
      <c r="WBQ9" s="788"/>
      <c r="WBR9" s="788"/>
      <c r="WBS9" s="788"/>
      <c r="WBT9" s="787"/>
      <c r="WBU9" s="788"/>
      <c r="WBV9" s="788"/>
      <c r="WBW9" s="788"/>
      <c r="WBX9" s="787"/>
      <c r="WBY9" s="788"/>
      <c r="WBZ9" s="788"/>
      <c r="WCA9" s="788"/>
      <c r="WCB9" s="787"/>
      <c r="WCC9" s="788"/>
      <c r="WCD9" s="788"/>
      <c r="WCE9" s="788"/>
      <c r="WCF9" s="787"/>
      <c r="WCG9" s="788"/>
      <c r="WCH9" s="788"/>
      <c r="WCI9" s="788"/>
      <c r="WCJ9" s="787"/>
      <c r="WCK9" s="788"/>
      <c r="WCL9" s="788"/>
      <c r="WCM9" s="788"/>
      <c r="WCN9" s="787"/>
      <c r="WCO9" s="788"/>
      <c r="WCP9" s="788"/>
      <c r="WCQ9" s="788"/>
      <c r="WCR9" s="787"/>
      <c r="WCS9" s="788"/>
      <c r="WCT9" s="788"/>
      <c r="WCU9" s="788"/>
      <c r="WCV9" s="787"/>
      <c r="WCW9" s="788"/>
      <c r="WCX9" s="788"/>
      <c r="WCY9" s="788"/>
      <c r="WCZ9" s="787"/>
      <c r="WDA9" s="788"/>
      <c r="WDB9" s="788"/>
      <c r="WDC9" s="788"/>
      <c r="WDD9" s="787"/>
      <c r="WDE9" s="788"/>
      <c r="WDF9" s="788"/>
      <c r="WDG9" s="788"/>
      <c r="WDH9" s="787"/>
      <c r="WDI9" s="788"/>
      <c r="WDJ9" s="788"/>
      <c r="WDK9" s="788"/>
      <c r="WDL9" s="787"/>
      <c r="WDM9" s="788"/>
      <c r="WDN9" s="788"/>
      <c r="WDO9" s="788"/>
      <c r="WDP9" s="787"/>
      <c r="WDQ9" s="788"/>
      <c r="WDR9" s="788"/>
      <c r="WDS9" s="788"/>
      <c r="WDT9" s="787"/>
      <c r="WDU9" s="788"/>
      <c r="WDV9" s="788"/>
      <c r="WDW9" s="788"/>
      <c r="WDX9" s="787"/>
      <c r="WDY9" s="788"/>
      <c r="WDZ9" s="788"/>
      <c r="WEA9" s="788"/>
      <c r="WEB9" s="787"/>
      <c r="WEC9" s="788"/>
      <c r="WED9" s="788"/>
      <c r="WEE9" s="788"/>
      <c r="WEF9" s="787"/>
      <c r="WEG9" s="788"/>
      <c r="WEH9" s="788"/>
      <c r="WEI9" s="788"/>
      <c r="WEJ9" s="787"/>
      <c r="WEK9" s="788"/>
      <c r="WEL9" s="788"/>
      <c r="WEM9" s="788"/>
      <c r="WEN9" s="787"/>
      <c r="WEO9" s="788"/>
      <c r="WEP9" s="788"/>
      <c r="WEQ9" s="788"/>
      <c r="WER9" s="787"/>
      <c r="WES9" s="788"/>
      <c r="WET9" s="788"/>
      <c r="WEU9" s="788"/>
      <c r="WEV9" s="787"/>
      <c r="WEW9" s="788"/>
      <c r="WEX9" s="788"/>
      <c r="WEY9" s="788"/>
      <c r="WEZ9" s="787"/>
      <c r="WFA9" s="788"/>
      <c r="WFB9" s="788"/>
      <c r="WFC9" s="788"/>
      <c r="WFD9" s="787"/>
      <c r="WFE9" s="788"/>
      <c r="WFF9" s="788"/>
      <c r="WFG9" s="788"/>
      <c r="WFH9" s="787"/>
      <c r="WFI9" s="788"/>
      <c r="WFJ9" s="788"/>
      <c r="WFK9" s="788"/>
      <c r="WFL9" s="787"/>
      <c r="WFM9" s="788"/>
      <c r="WFN9" s="788"/>
      <c r="WFO9" s="788"/>
      <c r="WFP9" s="787"/>
      <c r="WFQ9" s="788"/>
      <c r="WFR9" s="788"/>
      <c r="WFS9" s="788"/>
      <c r="WFT9" s="787"/>
      <c r="WFU9" s="788"/>
      <c r="WFV9" s="788"/>
      <c r="WFW9" s="788"/>
      <c r="WFX9" s="787"/>
      <c r="WFY9" s="788"/>
      <c r="WFZ9" s="788"/>
      <c r="WGA9" s="788"/>
      <c r="WGB9" s="787"/>
      <c r="WGC9" s="788"/>
      <c r="WGD9" s="788"/>
      <c r="WGE9" s="788"/>
      <c r="WGF9" s="787"/>
      <c r="WGG9" s="788"/>
      <c r="WGH9" s="788"/>
      <c r="WGI9" s="788"/>
      <c r="WGJ9" s="787"/>
      <c r="WGK9" s="788"/>
      <c r="WGL9" s="788"/>
      <c r="WGM9" s="788"/>
      <c r="WGN9" s="787"/>
      <c r="WGO9" s="788"/>
      <c r="WGP9" s="788"/>
      <c r="WGQ9" s="788"/>
      <c r="WGR9" s="787"/>
      <c r="WGS9" s="788"/>
      <c r="WGT9" s="788"/>
      <c r="WGU9" s="788"/>
      <c r="WGV9" s="787"/>
      <c r="WGW9" s="788"/>
      <c r="WGX9" s="788"/>
      <c r="WGY9" s="788"/>
      <c r="WGZ9" s="787"/>
      <c r="WHA9" s="788"/>
      <c r="WHB9" s="788"/>
      <c r="WHC9" s="788"/>
      <c r="WHD9" s="787"/>
      <c r="WHE9" s="788"/>
      <c r="WHF9" s="788"/>
      <c r="WHG9" s="788"/>
      <c r="WHH9" s="787"/>
      <c r="WHI9" s="788"/>
      <c r="WHJ9" s="788"/>
      <c r="WHK9" s="788"/>
      <c r="WHL9" s="787"/>
      <c r="WHM9" s="788"/>
      <c r="WHN9" s="788"/>
      <c r="WHO9" s="788"/>
      <c r="WHP9" s="787"/>
      <c r="WHQ9" s="788"/>
      <c r="WHR9" s="788"/>
      <c r="WHS9" s="788"/>
      <c r="WHT9" s="787"/>
      <c r="WHU9" s="788"/>
      <c r="WHV9" s="788"/>
      <c r="WHW9" s="788"/>
      <c r="WHX9" s="787"/>
      <c r="WHY9" s="788"/>
      <c r="WHZ9" s="788"/>
      <c r="WIA9" s="788"/>
      <c r="WIB9" s="787"/>
      <c r="WIC9" s="788"/>
      <c r="WID9" s="788"/>
      <c r="WIE9" s="788"/>
      <c r="WIF9" s="787"/>
      <c r="WIG9" s="788"/>
      <c r="WIH9" s="788"/>
      <c r="WII9" s="788"/>
      <c r="WIJ9" s="787"/>
      <c r="WIK9" s="788"/>
      <c r="WIL9" s="788"/>
      <c r="WIM9" s="788"/>
      <c r="WIN9" s="787"/>
      <c r="WIO9" s="788"/>
      <c r="WIP9" s="788"/>
      <c r="WIQ9" s="788"/>
      <c r="WIR9" s="787"/>
      <c r="WIS9" s="788"/>
      <c r="WIT9" s="788"/>
      <c r="WIU9" s="788"/>
      <c r="WIV9" s="787"/>
      <c r="WIW9" s="788"/>
      <c r="WIX9" s="788"/>
      <c r="WIY9" s="788"/>
      <c r="WIZ9" s="787"/>
      <c r="WJA9" s="788"/>
      <c r="WJB9" s="788"/>
      <c r="WJC9" s="788"/>
      <c r="WJD9" s="787"/>
      <c r="WJE9" s="788"/>
      <c r="WJF9" s="788"/>
      <c r="WJG9" s="788"/>
      <c r="WJH9" s="787"/>
      <c r="WJI9" s="788"/>
      <c r="WJJ9" s="788"/>
      <c r="WJK9" s="788"/>
      <c r="WJL9" s="787"/>
      <c r="WJM9" s="788"/>
      <c r="WJN9" s="788"/>
      <c r="WJO9" s="788"/>
      <c r="WJP9" s="787"/>
      <c r="WJQ9" s="788"/>
      <c r="WJR9" s="788"/>
      <c r="WJS9" s="788"/>
      <c r="WJT9" s="787"/>
      <c r="WJU9" s="788"/>
      <c r="WJV9" s="788"/>
      <c r="WJW9" s="788"/>
      <c r="WJX9" s="787"/>
      <c r="WJY9" s="788"/>
      <c r="WJZ9" s="788"/>
      <c r="WKA9" s="788"/>
      <c r="WKB9" s="787"/>
      <c r="WKC9" s="788"/>
      <c r="WKD9" s="788"/>
      <c r="WKE9" s="788"/>
      <c r="WKF9" s="787"/>
      <c r="WKG9" s="788"/>
      <c r="WKH9" s="788"/>
      <c r="WKI9" s="788"/>
      <c r="WKJ9" s="787"/>
      <c r="WKK9" s="788"/>
      <c r="WKL9" s="788"/>
      <c r="WKM9" s="788"/>
      <c r="WKN9" s="787"/>
      <c r="WKO9" s="788"/>
      <c r="WKP9" s="788"/>
      <c r="WKQ9" s="788"/>
      <c r="WKR9" s="787"/>
      <c r="WKS9" s="788"/>
      <c r="WKT9" s="788"/>
      <c r="WKU9" s="788"/>
      <c r="WKV9" s="787"/>
      <c r="WKW9" s="788"/>
      <c r="WKX9" s="788"/>
      <c r="WKY9" s="788"/>
      <c r="WKZ9" s="787"/>
      <c r="WLA9" s="788"/>
      <c r="WLB9" s="788"/>
      <c r="WLC9" s="788"/>
      <c r="WLD9" s="787"/>
      <c r="WLE9" s="788"/>
      <c r="WLF9" s="788"/>
      <c r="WLG9" s="788"/>
      <c r="WLH9" s="787"/>
      <c r="WLI9" s="788"/>
      <c r="WLJ9" s="788"/>
      <c r="WLK9" s="788"/>
      <c r="WLL9" s="787"/>
      <c r="WLM9" s="788"/>
      <c r="WLN9" s="788"/>
      <c r="WLO9" s="788"/>
      <c r="WLP9" s="787"/>
      <c r="WLQ9" s="788"/>
      <c r="WLR9" s="788"/>
      <c r="WLS9" s="788"/>
      <c r="WLT9" s="787"/>
      <c r="WLU9" s="788"/>
      <c r="WLV9" s="788"/>
      <c r="WLW9" s="788"/>
      <c r="WLX9" s="787"/>
      <c r="WLY9" s="788"/>
      <c r="WLZ9" s="788"/>
      <c r="WMA9" s="788"/>
      <c r="WMB9" s="787"/>
      <c r="WMC9" s="788"/>
      <c r="WMD9" s="788"/>
      <c r="WME9" s="788"/>
      <c r="WMF9" s="787"/>
      <c r="WMG9" s="788"/>
      <c r="WMH9" s="788"/>
      <c r="WMI9" s="788"/>
      <c r="WMJ9" s="787"/>
      <c r="WMK9" s="788"/>
      <c r="WML9" s="788"/>
      <c r="WMM9" s="788"/>
      <c r="WMN9" s="787"/>
      <c r="WMO9" s="788"/>
      <c r="WMP9" s="788"/>
      <c r="WMQ9" s="788"/>
      <c r="WMR9" s="787"/>
      <c r="WMS9" s="788"/>
      <c r="WMT9" s="788"/>
      <c r="WMU9" s="788"/>
      <c r="WMV9" s="787"/>
      <c r="WMW9" s="788"/>
      <c r="WMX9" s="788"/>
      <c r="WMY9" s="788"/>
      <c r="WMZ9" s="787"/>
      <c r="WNA9" s="788"/>
      <c r="WNB9" s="788"/>
      <c r="WNC9" s="788"/>
      <c r="WND9" s="787"/>
      <c r="WNE9" s="788"/>
      <c r="WNF9" s="788"/>
      <c r="WNG9" s="788"/>
      <c r="WNH9" s="787"/>
      <c r="WNI9" s="788"/>
      <c r="WNJ9" s="788"/>
      <c r="WNK9" s="788"/>
      <c r="WNL9" s="787"/>
      <c r="WNM9" s="788"/>
      <c r="WNN9" s="788"/>
      <c r="WNO9" s="788"/>
      <c r="WNP9" s="787"/>
      <c r="WNQ9" s="788"/>
      <c r="WNR9" s="788"/>
      <c r="WNS9" s="788"/>
      <c r="WNT9" s="787"/>
      <c r="WNU9" s="788"/>
      <c r="WNV9" s="788"/>
      <c r="WNW9" s="788"/>
      <c r="WNX9" s="787"/>
      <c r="WNY9" s="788"/>
      <c r="WNZ9" s="788"/>
      <c r="WOA9" s="788"/>
      <c r="WOB9" s="787"/>
      <c r="WOC9" s="788"/>
      <c r="WOD9" s="788"/>
      <c r="WOE9" s="788"/>
      <c r="WOF9" s="787"/>
      <c r="WOG9" s="788"/>
      <c r="WOH9" s="788"/>
      <c r="WOI9" s="788"/>
      <c r="WOJ9" s="787"/>
      <c r="WOK9" s="788"/>
      <c r="WOL9" s="788"/>
      <c r="WOM9" s="788"/>
      <c r="WON9" s="787"/>
      <c r="WOO9" s="788"/>
      <c r="WOP9" s="788"/>
      <c r="WOQ9" s="788"/>
      <c r="WOR9" s="787"/>
      <c r="WOS9" s="788"/>
      <c r="WOT9" s="788"/>
      <c r="WOU9" s="788"/>
      <c r="WOV9" s="787"/>
      <c r="WOW9" s="788"/>
      <c r="WOX9" s="788"/>
      <c r="WOY9" s="788"/>
      <c r="WOZ9" s="787"/>
      <c r="WPA9" s="788"/>
      <c r="WPB9" s="788"/>
      <c r="WPC9" s="788"/>
      <c r="WPD9" s="787"/>
      <c r="WPE9" s="788"/>
      <c r="WPF9" s="788"/>
      <c r="WPG9" s="788"/>
      <c r="WPH9" s="787"/>
      <c r="WPI9" s="788"/>
      <c r="WPJ9" s="788"/>
      <c r="WPK9" s="788"/>
      <c r="WPL9" s="787"/>
      <c r="WPM9" s="788"/>
      <c r="WPN9" s="788"/>
      <c r="WPO9" s="788"/>
      <c r="WPP9" s="787"/>
      <c r="WPQ9" s="788"/>
      <c r="WPR9" s="788"/>
      <c r="WPS9" s="788"/>
      <c r="WPT9" s="787"/>
      <c r="WPU9" s="788"/>
      <c r="WPV9" s="788"/>
      <c r="WPW9" s="788"/>
      <c r="WPX9" s="787"/>
      <c r="WPY9" s="788"/>
      <c r="WPZ9" s="788"/>
      <c r="WQA9" s="788"/>
      <c r="WQB9" s="787"/>
      <c r="WQC9" s="788"/>
      <c r="WQD9" s="788"/>
      <c r="WQE9" s="788"/>
      <c r="WQF9" s="787"/>
      <c r="WQG9" s="788"/>
      <c r="WQH9" s="788"/>
      <c r="WQI9" s="788"/>
      <c r="WQJ9" s="787"/>
      <c r="WQK9" s="788"/>
      <c r="WQL9" s="788"/>
      <c r="WQM9" s="788"/>
      <c r="WQN9" s="787"/>
      <c r="WQO9" s="788"/>
      <c r="WQP9" s="788"/>
      <c r="WQQ9" s="788"/>
      <c r="WQR9" s="787"/>
      <c r="WQS9" s="788"/>
      <c r="WQT9" s="788"/>
      <c r="WQU9" s="788"/>
      <c r="WQV9" s="787"/>
      <c r="WQW9" s="788"/>
      <c r="WQX9" s="788"/>
      <c r="WQY9" s="788"/>
      <c r="WQZ9" s="787"/>
      <c r="WRA9" s="788"/>
      <c r="WRB9" s="788"/>
      <c r="WRC9" s="788"/>
      <c r="WRD9" s="787"/>
      <c r="WRE9" s="788"/>
      <c r="WRF9" s="788"/>
      <c r="WRG9" s="788"/>
      <c r="WRH9" s="787"/>
      <c r="WRI9" s="788"/>
      <c r="WRJ9" s="788"/>
      <c r="WRK9" s="788"/>
      <c r="WRL9" s="787"/>
      <c r="WRM9" s="788"/>
      <c r="WRN9" s="788"/>
      <c r="WRO9" s="788"/>
      <c r="WRP9" s="787"/>
      <c r="WRQ9" s="788"/>
      <c r="WRR9" s="788"/>
      <c r="WRS9" s="788"/>
      <c r="WRT9" s="787"/>
      <c r="WRU9" s="788"/>
      <c r="WRV9" s="788"/>
      <c r="WRW9" s="788"/>
      <c r="WRX9" s="787"/>
      <c r="WRY9" s="788"/>
      <c r="WRZ9" s="788"/>
      <c r="WSA9" s="788"/>
      <c r="WSB9" s="787"/>
      <c r="WSC9" s="788"/>
      <c r="WSD9" s="788"/>
      <c r="WSE9" s="788"/>
      <c r="WSF9" s="787"/>
      <c r="WSG9" s="788"/>
      <c r="WSH9" s="788"/>
      <c r="WSI9" s="788"/>
      <c r="WSJ9" s="787"/>
      <c r="WSK9" s="788"/>
      <c r="WSL9" s="788"/>
      <c r="WSM9" s="788"/>
      <c r="WSN9" s="787"/>
      <c r="WSO9" s="788"/>
      <c r="WSP9" s="788"/>
      <c r="WSQ9" s="788"/>
      <c r="WSR9" s="787"/>
      <c r="WSS9" s="788"/>
      <c r="WST9" s="788"/>
      <c r="WSU9" s="788"/>
      <c r="WSV9" s="787"/>
      <c r="WSW9" s="788"/>
      <c r="WSX9" s="788"/>
      <c r="WSY9" s="788"/>
      <c r="WSZ9" s="787"/>
      <c r="WTA9" s="788"/>
      <c r="WTB9" s="788"/>
      <c r="WTC9" s="788"/>
      <c r="WTD9" s="787"/>
      <c r="WTE9" s="788"/>
      <c r="WTF9" s="788"/>
      <c r="WTG9" s="788"/>
      <c r="WTH9" s="787"/>
      <c r="WTI9" s="788"/>
      <c r="WTJ9" s="788"/>
      <c r="WTK9" s="788"/>
      <c r="WTL9" s="787"/>
      <c r="WTM9" s="788"/>
      <c r="WTN9" s="788"/>
      <c r="WTO9" s="788"/>
      <c r="WTP9" s="787"/>
      <c r="WTQ9" s="788"/>
      <c r="WTR9" s="788"/>
      <c r="WTS9" s="788"/>
      <c r="WTT9" s="787"/>
      <c r="WTU9" s="788"/>
      <c r="WTV9" s="788"/>
      <c r="WTW9" s="788"/>
      <c r="WTX9" s="787"/>
      <c r="WTY9" s="788"/>
      <c r="WTZ9" s="788"/>
      <c r="WUA9" s="788"/>
      <c r="WUB9" s="787"/>
      <c r="WUC9" s="788"/>
      <c r="WUD9" s="788"/>
      <c r="WUE9" s="788"/>
      <c r="WUF9" s="787"/>
      <c r="WUG9" s="788"/>
      <c r="WUH9" s="788"/>
      <c r="WUI9" s="788"/>
      <c r="WUJ9" s="787"/>
      <c r="WUK9" s="788"/>
      <c r="WUL9" s="788"/>
      <c r="WUM9" s="788"/>
      <c r="WUN9" s="787"/>
      <c r="WUO9" s="788"/>
      <c r="WUP9" s="788"/>
      <c r="WUQ9" s="788"/>
      <c r="WUR9" s="787"/>
      <c r="WUS9" s="788"/>
      <c r="WUT9" s="788"/>
      <c r="WUU9" s="788"/>
      <c r="WUV9" s="787"/>
      <c r="WUW9" s="788"/>
      <c r="WUX9" s="788"/>
      <c r="WUY9" s="788"/>
      <c r="WUZ9" s="787"/>
      <c r="WVA9" s="788"/>
      <c r="WVB9" s="788"/>
      <c r="WVC9" s="788"/>
      <c r="WVD9" s="787"/>
      <c r="WVE9" s="788"/>
      <c r="WVF9" s="788"/>
      <c r="WVG9" s="788"/>
      <c r="WVH9" s="787"/>
      <c r="WVI9" s="788"/>
      <c r="WVJ9" s="788"/>
      <c r="WVK9" s="788"/>
      <c r="WVL9" s="787"/>
      <c r="WVM9" s="788"/>
      <c r="WVN9" s="788"/>
      <c r="WVO9" s="788"/>
      <c r="WVP9" s="787"/>
      <c r="WVQ9" s="788"/>
      <c r="WVR9" s="788"/>
      <c r="WVS9" s="788"/>
      <c r="WVT9" s="787"/>
      <c r="WVU9" s="788"/>
      <c r="WVV9" s="788"/>
      <c r="WVW9" s="788"/>
      <c r="WVX9" s="787"/>
      <c r="WVY9" s="788"/>
      <c r="WVZ9" s="788"/>
      <c r="WWA9" s="788"/>
      <c r="WWB9" s="787"/>
      <c r="WWC9" s="788"/>
      <c r="WWD9" s="788"/>
      <c r="WWE9" s="788"/>
      <c r="WWF9" s="787"/>
      <c r="WWG9" s="788"/>
      <c r="WWH9" s="788"/>
      <c r="WWI9" s="788"/>
      <c r="WWJ9" s="787"/>
      <c r="WWK9" s="788"/>
      <c r="WWL9" s="788"/>
      <c r="WWM9" s="788"/>
      <c r="WWN9" s="787"/>
      <c r="WWO9" s="788"/>
      <c r="WWP9" s="788"/>
      <c r="WWQ9" s="788"/>
      <c r="WWR9" s="787"/>
      <c r="WWS9" s="788"/>
      <c r="WWT9" s="788"/>
      <c r="WWU9" s="788"/>
      <c r="WWV9" s="787"/>
      <c r="WWW9" s="788"/>
      <c r="WWX9" s="788"/>
      <c r="WWY9" s="788"/>
      <c r="WWZ9" s="787"/>
      <c r="WXA9" s="788"/>
      <c r="WXB9" s="788"/>
      <c r="WXC9" s="788"/>
      <c r="WXD9" s="787"/>
      <c r="WXE9" s="788"/>
      <c r="WXF9" s="788"/>
      <c r="WXG9" s="788"/>
      <c r="WXH9" s="787"/>
      <c r="WXI9" s="788"/>
      <c r="WXJ9" s="788"/>
      <c r="WXK9" s="788"/>
      <c r="WXL9" s="787"/>
      <c r="WXM9" s="788"/>
      <c r="WXN9" s="788"/>
      <c r="WXO9" s="788"/>
      <c r="WXP9" s="787"/>
      <c r="WXQ9" s="788"/>
      <c r="WXR9" s="788"/>
      <c r="WXS9" s="788"/>
      <c r="WXT9" s="787"/>
      <c r="WXU9" s="788"/>
      <c r="WXV9" s="788"/>
      <c r="WXW9" s="788"/>
      <c r="WXX9" s="787"/>
      <c r="WXY9" s="788"/>
      <c r="WXZ9" s="788"/>
      <c r="WYA9" s="788"/>
      <c r="WYB9" s="787"/>
      <c r="WYC9" s="788"/>
      <c r="WYD9" s="788"/>
      <c r="WYE9" s="788"/>
      <c r="WYF9" s="787"/>
      <c r="WYG9" s="788"/>
      <c r="WYH9" s="788"/>
      <c r="WYI9" s="788"/>
      <c r="WYJ9" s="787"/>
      <c r="WYK9" s="788"/>
      <c r="WYL9" s="788"/>
      <c r="WYM9" s="788"/>
      <c r="WYN9" s="787"/>
      <c r="WYO9" s="788"/>
      <c r="WYP9" s="788"/>
      <c r="WYQ9" s="788"/>
      <c r="WYR9" s="787"/>
      <c r="WYS9" s="788"/>
      <c r="WYT9" s="788"/>
      <c r="WYU9" s="788"/>
      <c r="WYV9" s="787"/>
      <c r="WYW9" s="788"/>
      <c r="WYX9" s="788"/>
      <c r="WYY9" s="788"/>
      <c r="WYZ9" s="787"/>
      <c r="WZA9" s="788"/>
      <c r="WZB9" s="788"/>
      <c r="WZC9" s="788"/>
      <c r="WZD9" s="787"/>
      <c r="WZE9" s="788"/>
      <c r="WZF9" s="788"/>
      <c r="WZG9" s="788"/>
      <c r="WZH9" s="787"/>
      <c r="WZI9" s="788"/>
      <c r="WZJ9" s="788"/>
      <c r="WZK9" s="788"/>
      <c r="WZL9" s="787"/>
      <c r="WZM9" s="788"/>
      <c r="WZN9" s="788"/>
      <c r="WZO9" s="788"/>
      <c r="WZP9" s="787"/>
      <c r="WZQ9" s="788"/>
      <c r="WZR9" s="788"/>
      <c r="WZS9" s="788"/>
      <c r="WZT9" s="787"/>
      <c r="WZU9" s="788"/>
      <c r="WZV9" s="788"/>
      <c r="WZW9" s="788"/>
      <c r="WZX9" s="787"/>
      <c r="WZY9" s="788"/>
      <c r="WZZ9" s="788"/>
      <c r="XAA9" s="788"/>
      <c r="XAB9" s="787"/>
      <c r="XAC9" s="788"/>
      <c r="XAD9" s="788"/>
      <c r="XAE9" s="788"/>
      <c r="XAF9" s="787"/>
      <c r="XAG9" s="788"/>
      <c r="XAH9" s="788"/>
      <c r="XAI9" s="788"/>
      <c r="XAJ9" s="787"/>
      <c r="XAK9" s="788"/>
      <c r="XAL9" s="788"/>
      <c r="XAM9" s="788"/>
      <c r="XAN9" s="787"/>
      <c r="XAO9" s="788"/>
      <c r="XAP9" s="788"/>
      <c r="XAQ9" s="788"/>
      <c r="XAR9" s="787"/>
      <c r="XAS9" s="788"/>
      <c r="XAT9" s="788"/>
      <c r="XAU9" s="788"/>
      <c r="XAV9" s="787"/>
      <c r="XAW9" s="788"/>
      <c r="XAX9" s="788"/>
      <c r="XAY9" s="788"/>
      <c r="XAZ9" s="787"/>
      <c r="XBA9" s="788"/>
      <c r="XBB9" s="788"/>
      <c r="XBC9" s="788"/>
      <c r="XBD9" s="787"/>
      <c r="XBE9" s="788"/>
      <c r="XBF9" s="788"/>
      <c r="XBG9" s="788"/>
      <c r="XBH9" s="787"/>
      <c r="XBI9" s="788"/>
      <c r="XBJ9" s="788"/>
      <c r="XBK9" s="788"/>
      <c r="XBL9" s="787"/>
      <c r="XBM9" s="788"/>
      <c r="XBN9" s="788"/>
      <c r="XBO9" s="788"/>
      <c r="XBP9" s="787"/>
      <c r="XBQ9" s="788"/>
      <c r="XBR9" s="788"/>
      <c r="XBS9" s="788"/>
      <c r="XBT9" s="787"/>
      <c r="XBU9" s="788"/>
      <c r="XBV9" s="788"/>
      <c r="XBW9" s="788"/>
      <c r="XBX9" s="787"/>
      <c r="XBY9" s="788"/>
      <c r="XBZ9" s="788"/>
      <c r="XCA9" s="788"/>
      <c r="XCB9" s="787"/>
      <c r="XCC9" s="788"/>
      <c r="XCD9" s="788"/>
      <c r="XCE9" s="788"/>
      <c r="XCF9" s="787"/>
      <c r="XCG9" s="788"/>
      <c r="XCH9" s="788"/>
      <c r="XCI9" s="788"/>
      <c r="XCJ9" s="787"/>
      <c r="XCK9" s="788"/>
      <c r="XCL9" s="788"/>
      <c r="XCM9" s="788"/>
      <c r="XCN9" s="787"/>
      <c r="XCO9" s="788"/>
      <c r="XCP9" s="788"/>
      <c r="XCQ9" s="788"/>
      <c r="XCR9" s="787"/>
      <c r="XCS9" s="788"/>
      <c r="XCT9" s="788"/>
      <c r="XCU9" s="788"/>
      <c r="XCV9" s="787"/>
      <c r="XCW9" s="788"/>
      <c r="XCX9" s="788"/>
      <c r="XCY9" s="788"/>
      <c r="XCZ9" s="787"/>
      <c r="XDA9" s="788"/>
      <c r="XDB9" s="788"/>
      <c r="XDC9" s="788"/>
      <c r="XDD9" s="787"/>
      <c r="XDE9" s="788"/>
      <c r="XDF9" s="788"/>
      <c r="XDG9" s="788"/>
      <c r="XDH9" s="787"/>
      <c r="XDI9" s="788"/>
      <c r="XDJ9" s="788"/>
      <c r="XDK9" s="788"/>
      <c r="XDL9" s="787"/>
      <c r="XDM9" s="788"/>
      <c r="XDN9" s="788"/>
      <c r="XDO9" s="788"/>
      <c r="XDP9" s="787"/>
      <c r="XDQ9" s="788"/>
      <c r="XDR9" s="788"/>
      <c r="XDS9" s="788"/>
      <c r="XDT9" s="787"/>
      <c r="XDU9" s="788"/>
      <c r="XDV9" s="788"/>
      <c r="XDW9" s="788"/>
      <c r="XDX9" s="787"/>
      <c r="XDY9" s="788"/>
      <c r="XDZ9" s="788"/>
      <c r="XEA9" s="788"/>
      <c r="XEB9" s="787"/>
      <c r="XEC9" s="788"/>
      <c r="XED9" s="788"/>
      <c r="XEE9" s="788"/>
      <c r="XEF9" s="787"/>
      <c r="XEG9" s="788"/>
      <c r="XEH9" s="788"/>
      <c r="XEI9" s="788"/>
      <c r="XEJ9" s="787"/>
      <c r="XEK9" s="788"/>
      <c r="XEL9" s="788"/>
      <c r="XEM9" s="788"/>
    </row>
    <row r="10" spans="1:16367" s="215" customFormat="1" ht="22.5" customHeight="1" x14ac:dyDescent="0.25">
      <c r="A10" s="860" t="s">
        <v>1881</v>
      </c>
      <c r="B10" s="241"/>
      <c r="C10" s="1147">
        <f>SUM('تراز 1400'!$M$117)</f>
        <v>31332000000</v>
      </c>
      <c r="D10" s="1148"/>
      <c r="E10" s="1147">
        <v>0</v>
      </c>
      <c r="H10" s="785"/>
      <c r="I10" s="786"/>
      <c r="J10" s="785"/>
      <c r="K10" s="785"/>
      <c r="L10" s="787"/>
      <c r="M10" s="788"/>
      <c r="N10" s="788"/>
      <c r="O10" s="788"/>
      <c r="P10" s="787"/>
      <c r="Q10" s="788"/>
      <c r="R10" s="788"/>
      <c r="S10" s="788"/>
      <c r="T10" s="787"/>
      <c r="U10" s="788"/>
      <c r="V10" s="788"/>
      <c r="W10" s="788"/>
      <c r="X10" s="787"/>
      <c r="Y10" s="788"/>
      <c r="Z10" s="788"/>
      <c r="AA10" s="788"/>
      <c r="AB10" s="787"/>
      <c r="AC10" s="788"/>
      <c r="AD10" s="788"/>
      <c r="AE10" s="788"/>
      <c r="AF10" s="787"/>
      <c r="AG10" s="788"/>
      <c r="AH10" s="788"/>
      <c r="AI10" s="788"/>
      <c r="AJ10" s="787"/>
      <c r="AK10" s="788"/>
      <c r="AL10" s="788"/>
      <c r="AM10" s="788"/>
      <c r="AN10" s="787"/>
      <c r="AO10" s="788"/>
      <c r="AP10" s="788"/>
      <c r="AQ10" s="788"/>
      <c r="AR10" s="787"/>
      <c r="AS10" s="788"/>
      <c r="AT10" s="788"/>
      <c r="AU10" s="788"/>
      <c r="AV10" s="787"/>
      <c r="AW10" s="788"/>
      <c r="AX10" s="788"/>
      <c r="AY10" s="788"/>
      <c r="AZ10" s="787"/>
      <c r="BA10" s="788"/>
      <c r="BB10" s="788"/>
      <c r="BC10" s="788"/>
      <c r="BD10" s="787"/>
      <c r="BE10" s="788"/>
      <c r="BF10" s="788"/>
      <c r="BG10" s="788"/>
      <c r="BH10" s="787"/>
      <c r="BI10" s="788"/>
      <c r="BJ10" s="788"/>
      <c r="BK10" s="788"/>
      <c r="BL10" s="787"/>
      <c r="BM10" s="788"/>
      <c r="BN10" s="788"/>
      <c r="BO10" s="788"/>
      <c r="BP10" s="787"/>
      <c r="BQ10" s="788"/>
      <c r="BR10" s="788"/>
      <c r="BS10" s="788"/>
      <c r="BT10" s="787"/>
      <c r="BU10" s="788"/>
      <c r="BV10" s="788"/>
      <c r="BW10" s="788"/>
      <c r="BX10" s="787"/>
      <c r="BY10" s="788"/>
      <c r="BZ10" s="788"/>
      <c r="CA10" s="788"/>
      <c r="CB10" s="787"/>
      <c r="CC10" s="788"/>
      <c r="CD10" s="788"/>
      <c r="CE10" s="788"/>
      <c r="CF10" s="787"/>
      <c r="CG10" s="788"/>
      <c r="CH10" s="788"/>
      <c r="CI10" s="788"/>
      <c r="CJ10" s="787"/>
      <c r="CK10" s="788"/>
      <c r="CL10" s="788"/>
      <c r="CM10" s="788"/>
      <c r="CN10" s="787"/>
      <c r="CO10" s="788"/>
      <c r="CP10" s="788"/>
      <c r="CQ10" s="788"/>
      <c r="CR10" s="787"/>
      <c r="CS10" s="788"/>
      <c r="CT10" s="788"/>
      <c r="CU10" s="788"/>
      <c r="CV10" s="787"/>
      <c r="CW10" s="788"/>
      <c r="CX10" s="788"/>
      <c r="CY10" s="788"/>
      <c r="CZ10" s="787"/>
      <c r="DA10" s="788"/>
      <c r="DB10" s="788"/>
      <c r="DC10" s="788"/>
      <c r="DD10" s="787"/>
      <c r="DE10" s="788"/>
      <c r="DF10" s="788"/>
      <c r="DG10" s="788"/>
      <c r="DH10" s="787"/>
      <c r="DI10" s="788"/>
      <c r="DJ10" s="788"/>
      <c r="DK10" s="788"/>
      <c r="DL10" s="787"/>
      <c r="DM10" s="788"/>
      <c r="DN10" s="788"/>
      <c r="DO10" s="788"/>
      <c r="DP10" s="787"/>
      <c r="DQ10" s="788"/>
      <c r="DR10" s="788"/>
      <c r="DS10" s="788"/>
      <c r="DT10" s="787"/>
      <c r="DU10" s="788"/>
      <c r="DV10" s="788"/>
      <c r="DW10" s="788"/>
      <c r="DX10" s="787"/>
      <c r="DY10" s="788"/>
      <c r="DZ10" s="788"/>
      <c r="EA10" s="788"/>
      <c r="EB10" s="787"/>
      <c r="EC10" s="788"/>
      <c r="ED10" s="788"/>
      <c r="EE10" s="788"/>
      <c r="EF10" s="787"/>
      <c r="EG10" s="788"/>
      <c r="EH10" s="788"/>
      <c r="EI10" s="788"/>
      <c r="EJ10" s="787"/>
      <c r="EK10" s="788"/>
      <c r="EL10" s="788"/>
      <c r="EM10" s="788"/>
      <c r="EN10" s="787"/>
      <c r="EO10" s="788"/>
      <c r="EP10" s="788"/>
      <c r="EQ10" s="788"/>
      <c r="ER10" s="787"/>
      <c r="ES10" s="788"/>
      <c r="ET10" s="788"/>
      <c r="EU10" s="788"/>
      <c r="EV10" s="787"/>
      <c r="EW10" s="788"/>
      <c r="EX10" s="788"/>
      <c r="EY10" s="788"/>
      <c r="EZ10" s="787"/>
      <c r="FA10" s="788"/>
      <c r="FB10" s="788"/>
      <c r="FC10" s="788"/>
      <c r="FD10" s="787"/>
      <c r="FE10" s="788"/>
      <c r="FF10" s="788"/>
      <c r="FG10" s="788"/>
      <c r="FH10" s="787"/>
      <c r="FI10" s="788"/>
      <c r="FJ10" s="788"/>
      <c r="FK10" s="788"/>
      <c r="FL10" s="787"/>
      <c r="FM10" s="788"/>
      <c r="FN10" s="788"/>
      <c r="FO10" s="788"/>
      <c r="FP10" s="787"/>
      <c r="FQ10" s="788"/>
      <c r="FR10" s="788"/>
      <c r="FS10" s="788"/>
      <c r="FT10" s="787"/>
      <c r="FU10" s="788"/>
      <c r="FV10" s="788"/>
      <c r="FW10" s="788"/>
      <c r="FX10" s="787"/>
      <c r="FY10" s="788"/>
      <c r="FZ10" s="788"/>
      <c r="GA10" s="788"/>
      <c r="GB10" s="787"/>
      <c r="GC10" s="788"/>
      <c r="GD10" s="788"/>
      <c r="GE10" s="788"/>
      <c r="GF10" s="787"/>
      <c r="GG10" s="788"/>
      <c r="GH10" s="788"/>
      <c r="GI10" s="788"/>
      <c r="GJ10" s="787"/>
      <c r="GK10" s="788"/>
      <c r="GL10" s="788"/>
      <c r="GM10" s="788"/>
      <c r="GN10" s="787"/>
      <c r="GO10" s="788"/>
      <c r="GP10" s="788"/>
      <c r="GQ10" s="788"/>
      <c r="GR10" s="787"/>
      <c r="GS10" s="788"/>
      <c r="GT10" s="788"/>
      <c r="GU10" s="788"/>
      <c r="GV10" s="787"/>
      <c r="GW10" s="788"/>
      <c r="GX10" s="788"/>
      <c r="GY10" s="788"/>
      <c r="GZ10" s="787"/>
      <c r="HA10" s="788"/>
      <c r="HB10" s="788"/>
      <c r="HC10" s="788"/>
      <c r="HD10" s="787"/>
      <c r="HE10" s="788"/>
      <c r="HF10" s="788"/>
      <c r="HG10" s="788"/>
      <c r="HH10" s="787"/>
      <c r="HI10" s="788"/>
      <c r="HJ10" s="788"/>
      <c r="HK10" s="788"/>
      <c r="HL10" s="787"/>
      <c r="HM10" s="788"/>
      <c r="HN10" s="788"/>
      <c r="HO10" s="788"/>
      <c r="HP10" s="787"/>
      <c r="HQ10" s="788"/>
      <c r="HR10" s="788"/>
      <c r="HS10" s="788"/>
      <c r="HT10" s="787"/>
      <c r="HU10" s="788"/>
      <c r="HV10" s="788"/>
      <c r="HW10" s="788"/>
      <c r="HX10" s="787"/>
      <c r="HY10" s="788"/>
      <c r="HZ10" s="788"/>
      <c r="IA10" s="788"/>
      <c r="IB10" s="787"/>
      <c r="IC10" s="788"/>
      <c r="ID10" s="788"/>
      <c r="IE10" s="788"/>
      <c r="IF10" s="787"/>
      <c r="IG10" s="788"/>
      <c r="IH10" s="788"/>
      <c r="II10" s="788"/>
      <c r="IJ10" s="787"/>
      <c r="IK10" s="788"/>
      <c r="IL10" s="788"/>
      <c r="IM10" s="788"/>
      <c r="IN10" s="787"/>
      <c r="IO10" s="788"/>
      <c r="IP10" s="788"/>
      <c r="IQ10" s="788"/>
      <c r="IR10" s="787"/>
      <c r="IS10" s="788"/>
      <c r="IT10" s="788"/>
      <c r="IU10" s="788"/>
      <c r="IV10" s="787"/>
      <c r="IW10" s="788"/>
      <c r="IX10" s="788"/>
      <c r="IY10" s="788"/>
      <c r="IZ10" s="787"/>
      <c r="JA10" s="788"/>
      <c r="JB10" s="788"/>
      <c r="JC10" s="788"/>
      <c r="JD10" s="787"/>
      <c r="JE10" s="788"/>
      <c r="JF10" s="788"/>
      <c r="JG10" s="788"/>
      <c r="JH10" s="787"/>
      <c r="JI10" s="788"/>
      <c r="JJ10" s="788"/>
      <c r="JK10" s="788"/>
      <c r="JL10" s="787"/>
      <c r="JM10" s="788"/>
      <c r="JN10" s="788"/>
      <c r="JO10" s="788"/>
      <c r="JP10" s="787"/>
      <c r="JQ10" s="788"/>
      <c r="JR10" s="788"/>
      <c r="JS10" s="788"/>
      <c r="JT10" s="787"/>
      <c r="JU10" s="788"/>
      <c r="JV10" s="788"/>
      <c r="JW10" s="788"/>
      <c r="JX10" s="787"/>
      <c r="JY10" s="788"/>
      <c r="JZ10" s="788"/>
      <c r="KA10" s="788"/>
      <c r="KB10" s="787"/>
      <c r="KC10" s="788"/>
      <c r="KD10" s="788"/>
      <c r="KE10" s="788"/>
      <c r="KF10" s="787"/>
      <c r="KG10" s="788"/>
      <c r="KH10" s="788"/>
      <c r="KI10" s="788"/>
      <c r="KJ10" s="787"/>
      <c r="KK10" s="788"/>
      <c r="KL10" s="788"/>
      <c r="KM10" s="788"/>
      <c r="KN10" s="787"/>
      <c r="KO10" s="788"/>
      <c r="KP10" s="788"/>
      <c r="KQ10" s="788"/>
      <c r="KR10" s="787"/>
      <c r="KS10" s="788"/>
      <c r="KT10" s="788"/>
      <c r="KU10" s="788"/>
      <c r="KV10" s="787"/>
      <c r="KW10" s="788"/>
      <c r="KX10" s="788"/>
      <c r="KY10" s="788"/>
      <c r="KZ10" s="787"/>
      <c r="LA10" s="788"/>
      <c r="LB10" s="788"/>
      <c r="LC10" s="788"/>
      <c r="LD10" s="787"/>
      <c r="LE10" s="788"/>
      <c r="LF10" s="788"/>
      <c r="LG10" s="788"/>
      <c r="LH10" s="787"/>
      <c r="LI10" s="788"/>
      <c r="LJ10" s="788"/>
      <c r="LK10" s="788"/>
      <c r="LL10" s="787"/>
      <c r="LM10" s="788"/>
      <c r="LN10" s="788"/>
      <c r="LO10" s="788"/>
      <c r="LP10" s="787"/>
      <c r="LQ10" s="788"/>
      <c r="LR10" s="788"/>
      <c r="LS10" s="788"/>
      <c r="LT10" s="787"/>
      <c r="LU10" s="788"/>
      <c r="LV10" s="788"/>
      <c r="LW10" s="788"/>
      <c r="LX10" s="787"/>
      <c r="LY10" s="788"/>
      <c r="LZ10" s="788"/>
      <c r="MA10" s="788"/>
      <c r="MB10" s="787"/>
      <c r="MC10" s="788"/>
      <c r="MD10" s="788"/>
      <c r="ME10" s="788"/>
      <c r="MF10" s="787"/>
      <c r="MG10" s="788"/>
      <c r="MH10" s="788"/>
      <c r="MI10" s="788"/>
      <c r="MJ10" s="787"/>
      <c r="MK10" s="788"/>
      <c r="ML10" s="788"/>
      <c r="MM10" s="788"/>
      <c r="MN10" s="787"/>
      <c r="MO10" s="788"/>
      <c r="MP10" s="788"/>
      <c r="MQ10" s="788"/>
      <c r="MR10" s="787"/>
      <c r="MS10" s="788"/>
      <c r="MT10" s="788"/>
      <c r="MU10" s="788"/>
      <c r="MV10" s="787"/>
      <c r="MW10" s="788"/>
      <c r="MX10" s="788"/>
      <c r="MY10" s="788"/>
      <c r="MZ10" s="787"/>
      <c r="NA10" s="788"/>
      <c r="NB10" s="788"/>
      <c r="NC10" s="788"/>
      <c r="ND10" s="787"/>
      <c r="NE10" s="788"/>
      <c r="NF10" s="788"/>
      <c r="NG10" s="788"/>
      <c r="NH10" s="787"/>
      <c r="NI10" s="788"/>
      <c r="NJ10" s="788"/>
      <c r="NK10" s="788"/>
      <c r="NL10" s="787"/>
      <c r="NM10" s="788"/>
      <c r="NN10" s="788"/>
      <c r="NO10" s="788"/>
      <c r="NP10" s="787"/>
      <c r="NQ10" s="788"/>
      <c r="NR10" s="788"/>
      <c r="NS10" s="788"/>
      <c r="NT10" s="787"/>
      <c r="NU10" s="788"/>
      <c r="NV10" s="788"/>
      <c r="NW10" s="788"/>
      <c r="NX10" s="787"/>
      <c r="NY10" s="788"/>
      <c r="NZ10" s="788"/>
      <c r="OA10" s="788"/>
      <c r="OB10" s="787"/>
      <c r="OC10" s="788"/>
      <c r="OD10" s="788"/>
      <c r="OE10" s="788"/>
      <c r="OF10" s="787"/>
      <c r="OG10" s="788"/>
      <c r="OH10" s="788"/>
      <c r="OI10" s="788"/>
      <c r="OJ10" s="787"/>
      <c r="OK10" s="788"/>
      <c r="OL10" s="788"/>
      <c r="OM10" s="788"/>
      <c r="ON10" s="787"/>
      <c r="OO10" s="788"/>
      <c r="OP10" s="788"/>
      <c r="OQ10" s="788"/>
      <c r="OR10" s="787"/>
      <c r="OS10" s="788"/>
      <c r="OT10" s="788"/>
      <c r="OU10" s="788"/>
      <c r="OV10" s="787"/>
      <c r="OW10" s="788"/>
      <c r="OX10" s="788"/>
      <c r="OY10" s="788"/>
      <c r="OZ10" s="787"/>
      <c r="PA10" s="788"/>
      <c r="PB10" s="788"/>
      <c r="PC10" s="788"/>
      <c r="PD10" s="787"/>
      <c r="PE10" s="788"/>
      <c r="PF10" s="788"/>
      <c r="PG10" s="788"/>
      <c r="PH10" s="787"/>
      <c r="PI10" s="788"/>
      <c r="PJ10" s="788"/>
      <c r="PK10" s="788"/>
      <c r="PL10" s="787"/>
      <c r="PM10" s="788"/>
      <c r="PN10" s="788"/>
      <c r="PO10" s="788"/>
      <c r="PP10" s="787"/>
      <c r="PQ10" s="788"/>
      <c r="PR10" s="788"/>
      <c r="PS10" s="788"/>
      <c r="PT10" s="787"/>
      <c r="PU10" s="788"/>
      <c r="PV10" s="788"/>
      <c r="PW10" s="788"/>
      <c r="PX10" s="787"/>
      <c r="PY10" s="788"/>
      <c r="PZ10" s="788"/>
      <c r="QA10" s="788"/>
      <c r="QB10" s="787"/>
      <c r="QC10" s="788"/>
      <c r="QD10" s="788"/>
      <c r="QE10" s="788"/>
      <c r="QF10" s="787"/>
      <c r="QG10" s="788"/>
      <c r="QH10" s="788"/>
      <c r="QI10" s="788"/>
      <c r="QJ10" s="787"/>
      <c r="QK10" s="788"/>
      <c r="QL10" s="788"/>
      <c r="QM10" s="788"/>
      <c r="QN10" s="787"/>
      <c r="QO10" s="788"/>
      <c r="QP10" s="788"/>
      <c r="QQ10" s="788"/>
      <c r="QR10" s="787"/>
      <c r="QS10" s="788"/>
      <c r="QT10" s="788"/>
      <c r="QU10" s="788"/>
      <c r="QV10" s="787"/>
      <c r="QW10" s="788"/>
      <c r="QX10" s="788"/>
      <c r="QY10" s="788"/>
      <c r="QZ10" s="787"/>
      <c r="RA10" s="788"/>
      <c r="RB10" s="788"/>
      <c r="RC10" s="788"/>
      <c r="RD10" s="787"/>
      <c r="RE10" s="788"/>
      <c r="RF10" s="788"/>
      <c r="RG10" s="788"/>
      <c r="RH10" s="787"/>
      <c r="RI10" s="788"/>
      <c r="RJ10" s="788"/>
      <c r="RK10" s="788"/>
      <c r="RL10" s="787"/>
      <c r="RM10" s="788"/>
      <c r="RN10" s="788"/>
      <c r="RO10" s="788"/>
      <c r="RP10" s="787"/>
      <c r="RQ10" s="788"/>
      <c r="RR10" s="788"/>
      <c r="RS10" s="788"/>
      <c r="RT10" s="787"/>
      <c r="RU10" s="788"/>
      <c r="RV10" s="788"/>
      <c r="RW10" s="788"/>
      <c r="RX10" s="787"/>
      <c r="RY10" s="788"/>
      <c r="RZ10" s="788"/>
      <c r="SA10" s="788"/>
      <c r="SB10" s="787"/>
      <c r="SC10" s="788"/>
      <c r="SD10" s="788"/>
      <c r="SE10" s="788"/>
      <c r="SF10" s="787"/>
      <c r="SG10" s="788"/>
      <c r="SH10" s="788"/>
      <c r="SI10" s="788"/>
      <c r="SJ10" s="787"/>
      <c r="SK10" s="788"/>
      <c r="SL10" s="788"/>
      <c r="SM10" s="788"/>
      <c r="SN10" s="787"/>
      <c r="SO10" s="788"/>
      <c r="SP10" s="788"/>
      <c r="SQ10" s="788"/>
      <c r="SR10" s="787"/>
      <c r="SS10" s="788"/>
      <c r="ST10" s="788"/>
      <c r="SU10" s="788"/>
      <c r="SV10" s="787"/>
      <c r="SW10" s="788"/>
      <c r="SX10" s="788"/>
      <c r="SY10" s="788"/>
      <c r="SZ10" s="787"/>
      <c r="TA10" s="788"/>
      <c r="TB10" s="788"/>
      <c r="TC10" s="788"/>
      <c r="TD10" s="787"/>
      <c r="TE10" s="788"/>
      <c r="TF10" s="788"/>
      <c r="TG10" s="788"/>
      <c r="TH10" s="787"/>
      <c r="TI10" s="788"/>
      <c r="TJ10" s="788"/>
      <c r="TK10" s="788"/>
      <c r="TL10" s="787"/>
      <c r="TM10" s="788"/>
      <c r="TN10" s="788"/>
      <c r="TO10" s="788"/>
      <c r="TP10" s="787"/>
      <c r="TQ10" s="788"/>
      <c r="TR10" s="788"/>
      <c r="TS10" s="788"/>
      <c r="TT10" s="787"/>
      <c r="TU10" s="788"/>
      <c r="TV10" s="788"/>
      <c r="TW10" s="788"/>
      <c r="TX10" s="787"/>
      <c r="TY10" s="788"/>
      <c r="TZ10" s="788"/>
      <c r="UA10" s="788"/>
      <c r="UB10" s="787"/>
      <c r="UC10" s="788"/>
      <c r="UD10" s="788"/>
      <c r="UE10" s="788"/>
      <c r="UF10" s="787"/>
      <c r="UG10" s="788"/>
      <c r="UH10" s="788"/>
      <c r="UI10" s="788"/>
      <c r="UJ10" s="787"/>
      <c r="UK10" s="788"/>
      <c r="UL10" s="788"/>
      <c r="UM10" s="788"/>
      <c r="UN10" s="787"/>
      <c r="UO10" s="788"/>
      <c r="UP10" s="788"/>
      <c r="UQ10" s="788"/>
      <c r="UR10" s="787"/>
      <c r="US10" s="788"/>
      <c r="UT10" s="788"/>
      <c r="UU10" s="788"/>
      <c r="UV10" s="787"/>
      <c r="UW10" s="788"/>
      <c r="UX10" s="788"/>
      <c r="UY10" s="788"/>
      <c r="UZ10" s="787"/>
      <c r="VA10" s="788"/>
      <c r="VB10" s="788"/>
      <c r="VC10" s="788"/>
      <c r="VD10" s="787"/>
      <c r="VE10" s="788"/>
      <c r="VF10" s="788"/>
      <c r="VG10" s="788"/>
      <c r="VH10" s="787"/>
      <c r="VI10" s="788"/>
      <c r="VJ10" s="788"/>
      <c r="VK10" s="788"/>
      <c r="VL10" s="787"/>
      <c r="VM10" s="788"/>
      <c r="VN10" s="788"/>
      <c r="VO10" s="788"/>
      <c r="VP10" s="787"/>
      <c r="VQ10" s="788"/>
      <c r="VR10" s="788"/>
      <c r="VS10" s="788"/>
      <c r="VT10" s="787"/>
      <c r="VU10" s="788"/>
      <c r="VV10" s="788"/>
      <c r="VW10" s="788"/>
      <c r="VX10" s="787"/>
      <c r="VY10" s="788"/>
      <c r="VZ10" s="788"/>
      <c r="WA10" s="788"/>
      <c r="WB10" s="787"/>
      <c r="WC10" s="788"/>
      <c r="WD10" s="788"/>
      <c r="WE10" s="788"/>
      <c r="WF10" s="787"/>
      <c r="WG10" s="788"/>
      <c r="WH10" s="788"/>
      <c r="WI10" s="788"/>
      <c r="WJ10" s="787"/>
      <c r="WK10" s="788"/>
      <c r="WL10" s="788"/>
      <c r="WM10" s="788"/>
      <c r="WN10" s="787"/>
      <c r="WO10" s="788"/>
      <c r="WP10" s="788"/>
      <c r="WQ10" s="788"/>
      <c r="WR10" s="787"/>
      <c r="WS10" s="788"/>
      <c r="WT10" s="788"/>
      <c r="WU10" s="788"/>
      <c r="WV10" s="787"/>
      <c r="WW10" s="788"/>
      <c r="WX10" s="788"/>
      <c r="WY10" s="788"/>
      <c r="WZ10" s="787"/>
      <c r="XA10" s="788"/>
      <c r="XB10" s="788"/>
      <c r="XC10" s="788"/>
      <c r="XD10" s="787"/>
      <c r="XE10" s="788"/>
      <c r="XF10" s="788"/>
      <c r="XG10" s="788"/>
      <c r="XH10" s="787"/>
      <c r="XI10" s="788"/>
      <c r="XJ10" s="788"/>
      <c r="XK10" s="788"/>
      <c r="XL10" s="787"/>
      <c r="XM10" s="788"/>
      <c r="XN10" s="788"/>
      <c r="XO10" s="788"/>
      <c r="XP10" s="787"/>
      <c r="XQ10" s="788"/>
      <c r="XR10" s="788"/>
      <c r="XS10" s="788"/>
      <c r="XT10" s="787"/>
      <c r="XU10" s="788"/>
      <c r="XV10" s="788"/>
      <c r="XW10" s="788"/>
      <c r="XX10" s="787"/>
      <c r="XY10" s="788"/>
      <c r="XZ10" s="788"/>
      <c r="YA10" s="788"/>
      <c r="YB10" s="787"/>
      <c r="YC10" s="788"/>
      <c r="YD10" s="788"/>
      <c r="YE10" s="788"/>
      <c r="YF10" s="787"/>
      <c r="YG10" s="788"/>
      <c r="YH10" s="788"/>
      <c r="YI10" s="788"/>
      <c r="YJ10" s="787"/>
      <c r="YK10" s="788"/>
      <c r="YL10" s="788"/>
      <c r="YM10" s="788"/>
      <c r="YN10" s="787"/>
      <c r="YO10" s="788"/>
      <c r="YP10" s="788"/>
      <c r="YQ10" s="788"/>
      <c r="YR10" s="787"/>
      <c r="YS10" s="788"/>
      <c r="YT10" s="788"/>
      <c r="YU10" s="788"/>
      <c r="YV10" s="787"/>
      <c r="YW10" s="788"/>
      <c r="YX10" s="788"/>
      <c r="YY10" s="788"/>
      <c r="YZ10" s="787"/>
      <c r="ZA10" s="788"/>
      <c r="ZB10" s="788"/>
      <c r="ZC10" s="788"/>
      <c r="ZD10" s="787"/>
      <c r="ZE10" s="788"/>
      <c r="ZF10" s="788"/>
      <c r="ZG10" s="788"/>
      <c r="ZH10" s="787"/>
      <c r="ZI10" s="788"/>
      <c r="ZJ10" s="788"/>
      <c r="ZK10" s="788"/>
      <c r="ZL10" s="787"/>
      <c r="ZM10" s="788"/>
      <c r="ZN10" s="788"/>
      <c r="ZO10" s="788"/>
      <c r="ZP10" s="787"/>
      <c r="ZQ10" s="788"/>
      <c r="ZR10" s="788"/>
      <c r="ZS10" s="788"/>
      <c r="ZT10" s="787"/>
      <c r="ZU10" s="788"/>
      <c r="ZV10" s="788"/>
      <c r="ZW10" s="788"/>
      <c r="ZX10" s="787"/>
      <c r="ZY10" s="788"/>
      <c r="ZZ10" s="788"/>
      <c r="AAA10" s="788"/>
      <c r="AAB10" s="787"/>
      <c r="AAC10" s="788"/>
      <c r="AAD10" s="788"/>
      <c r="AAE10" s="788"/>
      <c r="AAF10" s="787"/>
      <c r="AAG10" s="788"/>
      <c r="AAH10" s="788"/>
      <c r="AAI10" s="788"/>
      <c r="AAJ10" s="787"/>
      <c r="AAK10" s="788"/>
      <c r="AAL10" s="788"/>
      <c r="AAM10" s="788"/>
      <c r="AAN10" s="787"/>
      <c r="AAO10" s="788"/>
      <c r="AAP10" s="788"/>
      <c r="AAQ10" s="788"/>
      <c r="AAR10" s="787"/>
      <c r="AAS10" s="788"/>
      <c r="AAT10" s="788"/>
      <c r="AAU10" s="788"/>
      <c r="AAV10" s="787"/>
      <c r="AAW10" s="788"/>
      <c r="AAX10" s="788"/>
      <c r="AAY10" s="788"/>
      <c r="AAZ10" s="787"/>
      <c r="ABA10" s="788"/>
      <c r="ABB10" s="788"/>
      <c r="ABC10" s="788"/>
      <c r="ABD10" s="787"/>
      <c r="ABE10" s="788"/>
      <c r="ABF10" s="788"/>
      <c r="ABG10" s="788"/>
      <c r="ABH10" s="787"/>
      <c r="ABI10" s="788"/>
      <c r="ABJ10" s="788"/>
      <c r="ABK10" s="788"/>
      <c r="ABL10" s="787"/>
      <c r="ABM10" s="788"/>
      <c r="ABN10" s="788"/>
      <c r="ABO10" s="788"/>
      <c r="ABP10" s="787"/>
      <c r="ABQ10" s="788"/>
      <c r="ABR10" s="788"/>
      <c r="ABS10" s="788"/>
      <c r="ABT10" s="787"/>
      <c r="ABU10" s="788"/>
      <c r="ABV10" s="788"/>
      <c r="ABW10" s="788"/>
      <c r="ABX10" s="787"/>
      <c r="ABY10" s="788"/>
      <c r="ABZ10" s="788"/>
      <c r="ACA10" s="788"/>
      <c r="ACB10" s="787"/>
      <c r="ACC10" s="788"/>
      <c r="ACD10" s="788"/>
      <c r="ACE10" s="788"/>
      <c r="ACF10" s="787"/>
      <c r="ACG10" s="788"/>
      <c r="ACH10" s="788"/>
      <c r="ACI10" s="788"/>
      <c r="ACJ10" s="787"/>
      <c r="ACK10" s="788"/>
      <c r="ACL10" s="788"/>
      <c r="ACM10" s="788"/>
      <c r="ACN10" s="787"/>
      <c r="ACO10" s="788"/>
      <c r="ACP10" s="788"/>
      <c r="ACQ10" s="788"/>
      <c r="ACR10" s="787"/>
      <c r="ACS10" s="788"/>
      <c r="ACT10" s="788"/>
      <c r="ACU10" s="788"/>
      <c r="ACV10" s="787"/>
      <c r="ACW10" s="788"/>
      <c r="ACX10" s="788"/>
      <c r="ACY10" s="788"/>
      <c r="ACZ10" s="787"/>
      <c r="ADA10" s="788"/>
      <c r="ADB10" s="788"/>
      <c r="ADC10" s="788"/>
      <c r="ADD10" s="787"/>
      <c r="ADE10" s="788"/>
      <c r="ADF10" s="788"/>
      <c r="ADG10" s="788"/>
      <c r="ADH10" s="787"/>
      <c r="ADI10" s="788"/>
      <c r="ADJ10" s="788"/>
      <c r="ADK10" s="788"/>
      <c r="ADL10" s="787"/>
      <c r="ADM10" s="788"/>
      <c r="ADN10" s="788"/>
      <c r="ADO10" s="788"/>
      <c r="ADP10" s="787"/>
      <c r="ADQ10" s="788"/>
      <c r="ADR10" s="788"/>
      <c r="ADS10" s="788"/>
      <c r="ADT10" s="787"/>
      <c r="ADU10" s="788"/>
      <c r="ADV10" s="788"/>
      <c r="ADW10" s="788"/>
      <c r="ADX10" s="787"/>
      <c r="ADY10" s="788"/>
      <c r="ADZ10" s="788"/>
      <c r="AEA10" s="788"/>
      <c r="AEB10" s="787"/>
      <c r="AEC10" s="788"/>
      <c r="AED10" s="788"/>
      <c r="AEE10" s="788"/>
      <c r="AEF10" s="787"/>
      <c r="AEG10" s="788"/>
      <c r="AEH10" s="788"/>
      <c r="AEI10" s="788"/>
      <c r="AEJ10" s="787"/>
      <c r="AEK10" s="788"/>
      <c r="AEL10" s="788"/>
      <c r="AEM10" s="788"/>
      <c r="AEN10" s="787"/>
      <c r="AEO10" s="788"/>
      <c r="AEP10" s="788"/>
      <c r="AEQ10" s="788"/>
      <c r="AER10" s="787"/>
      <c r="AES10" s="788"/>
      <c r="AET10" s="788"/>
      <c r="AEU10" s="788"/>
      <c r="AEV10" s="787"/>
      <c r="AEW10" s="788"/>
      <c r="AEX10" s="788"/>
      <c r="AEY10" s="788"/>
      <c r="AEZ10" s="787"/>
      <c r="AFA10" s="788"/>
      <c r="AFB10" s="788"/>
      <c r="AFC10" s="788"/>
      <c r="AFD10" s="787"/>
      <c r="AFE10" s="788"/>
      <c r="AFF10" s="788"/>
      <c r="AFG10" s="788"/>
      <c r="AFH10" s="787"/>
      <c r="AFI10" s="788"/>
      <c r="AFJ10" s="788"/>
      <c r="AFK10" s="788"/>
      <c r="AFL10" s="787"/>
      <c r="AFM10" s="788"/>
      <c r="AFN10" s="788"/>
      <c r="AFO10" s="788"/>
      <c r="AFP10" s="787"/>
      <c r="AFQ10" s="788"/>
      <c r="AFR10" s="788"/>
      <c r="AFS10" s="788"/>
      <c r="AFT10" s="787"/>
      <c r="AFU10" s="788"/>
      <c r="AFV10" s="788"/>
      <c r="AFW10" s="788"/>
      <c r="AFX10" s="787"/>
      <c r="AFY10" s="788"/>
      <c r="AFZ10" s="788"/>
      <c r="AGA10" s="788"/>
      <c r="AGB10" s="787"/>
      <c r="AGC10" s="788"/>
      <c r="AGD10" s="788"/>
      <c r="AGE10" s="788"/>
      <c r="AGF10" s="787"/>
      <c r="AGG10" s="788"/>
      <c r="AGH10" s="788"/>
      <c r="AGI10" s="788"/>
      <c r="AGJ10" s="787"/>
      <c r="AGK10" s="788"/>
      <c r="AGL10" s="788"/>
      <c r="AGM10" s="788"/>
      <c r="AGN10" s="787"/>
      <c r="AGO10" s="788"/>
      <c r="AGP10" s="788"/>
      <c r="AGQ10" s="788"/>
      <c r="AGR10" s="787"/>
      <c r="AGS10" s="788"/>
      <c r="AGT10" s="788"/>
      <c r="AGU10" s="788"/>
      <c r="AGV10" s="787"/>
      <c r="AGW10" s="788"/>
      <c r="AGX10" s="788"/>
      <c r="AGY10" s="788"/>
      <c r="AGZ10" s="787"/>
      <c r="AHA10" s="788"/>
      <c r="AHB10" s="788"/>
      <c r="AHC10" s="788"/>
      <c r="AHD10" s="787"/>
      <c r="AHE10" s="788"/>
      <c r="AHF10" s="788"/>
      <c r="AHG10" s="788"/>
      <c r="AHH10" s="787"/>
      <c r="AHI10" s="788"/>
      <c r="AHJ10" s="788"/>
      <c r="AHK10" s="788"/>
      <c r="AHL10" s="787"/>
      <c r="AHM10" s="788"/>
      <c r="AHN10" s="788"/>
      <c r="AHO10" s="788"/>
      <c r="AHP10" s="787"/>
      <c r="AHQ10" s="788"/>
      <c r="AHR10" s="788"/>
      <c r="AHS10" s="788"/>
      <c r="AHT10" s="787"/>
      <c r="AHU10" s="788"/>
      <c r="AHV10" s="788"/>
      <c r="AHW10" s="788"/>
      <c r="AHX10" s="787"/>
      <c r="AHY10" s="788"/>
      <c r="AHZ10" s="788"/>
      <c r="AIA10" s="788"/>
      <c r="AIB10" s="787"/>
      <c r="AIC10" s="788"/>
      <c r="AID10" s="788"/>
      <c r="AIE10" s="788"/>
      <c r="AIF10" s="787"/>
      <c r="AIG10" s="788"/>
      <c r="AIH10" s="788"/>
      <c r="AII10" s="788"/>
      <c r="AIJ10" s="787"/>
      <c r="AIK10" s="788"/>
      <c r="AIL10" s="788"/>
      <c r="AIM10" s="788"/>
      <c r="AIN10" s="787"/>
      <c r="AIO10" s="788"/>
      <c r="AIP10" s="788"/>
      <c r="AIQ10" s="788"/>
      <c r="AIR10" s="787"/>
      <c r="AIS10" s="788"/>
      <c r="AIT10" s="788"/>
      <c r="AIU10" s="788"/>
      <c r="AIV10" s="787"/>
      <c r="AIW10" s="788"/>
      <c r="AIX10" s="788"/>
      <c r="AIY10" s="788"/>
      <c r="AIZ10" s="787"/>
      <c r="AJA10" s="788"/>
      <c r="AJB10" s="788"/>
      <c r="AJC10" s="788"/>
      <c r="AJD10" s="787"/>
      <c r="AJE10" s="788"/>
      <c r="AJF10" s="788"/>
      <c r="AJG10" s="788"/>
      <c r="AJH10" s="787"/>
      <c r="AJI10" s="788"/>
      <c r="AJJ10" s="788"/>
      <c r="AJK10" s="788"/>
      <c r="AJL10" s="787"/>
      <c r="AJM10" s="788"/>
      <c r="AJN10" s="788"/>
      <c r="AJO10" s="788"/>
      <c r="AJP10" s="787"/>
      <c r="AJQ10" s="788"/>
      <c r="AJR10" s="788"/>
      <c r="AJS10" s="788"/>
      <c r="AJT10" s="787"/>
      <c r="AJU10" s="788"/>
      <c r="AJV10" s="788"/>
      <c r="AJW10" s="788"/>
      <c r="AJX10" s="787"/>
      <c r="AJY10" s="788"/>
      <c r="AJZ10" s="788"/>
      <c r="AKA10" s="788"/>
      <c r="AKB10" s="787"/>
      <c r="AKC10" s="788"/>
      <c r="AKD10" s="788"/>
      <c r="AKE10" s="788"/>
      <c r="AKF10" s="787"/>
      <c r="AKG10" s="788"/>
      <c r="AKH10" s="788"/>
      <c r="AKI10" s="788"/>
      <c r="AKJ10" s="787"/>
      <c r="AKK10" s="788"/>
      <c r="AKL10" s="788"/>
      <c r="AKM10" s="788"/>
      <c r="AKN10" s="787"/>
      <c r="AKO10" s="788"/>
      <c r="AKP10" s="788"/>
      <c r="AKQ10" s="788"/>
      <c r="AKR10" s="787"/>
      <c r="AKS10" s="788"/>
      <c r="AKT10" s="788"/>
      <c r="AKU10" s="788"/>
      <c r="AKV10" s="787"/>
      <c r="AKW10" s="788"/>
      <c r="AKX10" s="788"/>
      <c r="AKY10" s="788"/>
      <c r="AKZ10" s="787"/>
      <c r="ALA10" s="788"/>
      <c r="ALB10" s="788"/>
      <c r="ALC10" s="788"/>
      <c r="ALD10" s="787"/>
      <c r="ALE10" s="788"/>
      <c r="ALF10" s="788"/>
      <c r="ALG10" s="788"/>
      <c r="ALH10" s="787"/>
      <c r="ALI10" s="788"/>
      <c r="ALJ10" s="788"/>
      <c r="ALK10" s="788"/>
      <c r="ALL10" s="787"/>
      <c r="ALM10" s="788"/>
      <c r="ALN10" s="788"/>
      <c r="ALO10" s="788"/>
      <c r="ALP10" s="787"/>
      <c r="ALQ10" s="788"/>
      <c r="ALR10" s="788"/>
      <c r="ALS10" s="788"/>
      <c r="ALT10" s="787"/>
      <c r="ALU10" s="788"/>
      <c r="ALV10" s="788"/>
      <c r="ALW10" s="788"/>
      <c r="ALX10" s="787"/>
      <c r="ALY10" s="788"/>
      <c r="ALZ10" s="788"/>
      <c r="AMA10" s="788"/>
      <c r="AMB10" s="787"/>
      <c r="AMC10" s="788"/>
      <c r="AMD10" s="788"/>
      <c r="AME10" s="788"/>
      <c r="AMF10" s="787"/>
      <c r="AMG10" s="788"/>
      <c r="AMH10" s="788"/>
      <c r="AMI10" s="788"/>
      <c r="AMJ10" s="787"/>
      <c r="AMK10" s="788"/>
      <c r="AML10" s="788"/>
      <c r="AMM10" s="788"/>
      <c r="AMN10" s="787"/>
      <c r="AMO10" s="788"/>
      <c r="AMP10" s="788"/>
      <c r="AMQ10" s="788"/>
      <c r="AMR10" s="787"/>
      <c r="AMS10" s="788"/>
      <c r="AMT10" s="788"/>
      <c r="AMU10" s="788"/>
      <c r="AMV10" s="787"/>
      <c r="AMW10" s="788"/>
      <c r="AMX10" s="788"/>
      <c r="AMY10" s="788"/>
      <c r="AMZ10" s="787"/>
      <c r="ANA10" s="788"/>
      <c r="ANB10" s="788"/>
      <c r="ANC10" s="788"/>
      <c r="AND10" s="787"/>
      <c r="ANE10" s="788"/>
      <c r="ANF10" s="788"/>
      <c r="ANG10" s="788"/>
      <c r="ANH10" s="787"/>
      <c r="ANI10" s="788"/>
      <c r="ANJ10" s="788"/>
      <c r="ANK10" s="788"/>
      <c r="ANL10" s="787"/>
      <c r="ANM10" s="788"/>
      <c r="ANN10" s="788"/>
      <c r="ANO10" s="788"/>
      <c r="ANP10" s="787"/>
      <c r="ANQ10" s="788"/>
      <c r="ANR10" s="788"/>
      <c r="ANS10" s="788"/>
      <c r="ANT10" s="787"/>
      <c r="ANU10" s="788"/>
      <c r="ANV10" s="788"/>
      <c r="ANW10" s="788"/>
      <c r="ANX10" s="787"/>
      <c r="ANY10" s="788"/>
      <c r="ANZ10" s="788"/>
      <c r="AOA10" s="788"/>
      <c r="AOB10" s="787"/>
      <c r="AOC10" s="788"/>
      <c r="AOD10" s="788"/>
      <c r="AOE10" s="788"/>
      <c r="AOF10" s="787"/>
      <c r="AOG10" s="788"/>
      <c r="AOH10" s="788"/>
      <c r="AOI10" s="788"/>
      <c r="AOJ10" s="787"/>
      <c r="AOK10" s="788"/>
      <c r="AOL10" s="788"/>
      <c r="AOM10" s="788"/>
      <c r="AON10" s="787"/>
      <c r="AOO10" s="788"/>
      <c r="AOP10" s="788"/>
      <c r="AOQ10" s="788"/>
      <c r="AOR10" s="787"/>
      <c r="AOS10" s="788"/>
      <c r="AOT10" s="788"/>
      <c r="AOU10" s="788"/>
      <c r="AOV10" s="787"/>
      <c r="AOW10" s="788"/>
      <c r="AOX10" s="788"/>
      <c r="AOY10" s="788"/>
      <c r="AOZ10" s="787"/>
      <c r="APA10" s="788"/>
      <c r="APB10" s="788"/>
      <c r="APC10" s="788"/>
      <c r="APD10" s="787"/>
      <c r="APE10" s="788"/>
      <c r="APF10" s="788"/>
      <c r="APG10" s="788"/>
      <c r="APH10" s="787"/>
      <c r="API10" s="788"/>
      <c r="APJ10" s="788"/>
      <c r="APK10" s="788"/>
      <c r="APL10" s="787"/>
      <c r="APM10" s="788"/>
      <c r="APN10" s="788"/>
      <c r="APO10" s="788"/>
      <c r="APP10" s="787"/>
      <c r="APQ10" s="788"/>
      <c r="APR10" s="788"/>
      <c r="APS10" s="788"/>
      <c r="APT10" s="787"/>
      <c r="APU10" s="788"/>
      <c r="APV10" s="788"/>
      <c r="APW10" s="788"/>
      <c r="APX10" s="787"/>
      <c r="APY10" s="788"/>
      <c r="APZ10" s="788"/>
      <c r="AQA10" s="788"/>
      <c r="AQB10" s="787"/>
      <c r="AQC10" s="788"/>
      <c r="AQD10" s="788"/>
      <c r="AQE10" s="788"/>
      <c r="AQF10" s="787"/>
      <c r="AQG10" s="788"/>
      <c r="AQH10" s="788"/>
      <c r="AQI10" s="788"/>
      <c r="AQJ10" s="787"/>
      <c r="AQK10" s="788"/>
      <c r="AQL10" s="788"/>
      <c r="AQM10" s="788"/>
      <c r="AQN10" s="787"/>
      <c r="AQO10" s="788"/>
      <c r="AQP10" s="788"/>
      <c r="AQQ10" s="788"/>
      <c r="AQR10" s="787"/>
      <c r="AQS10" s="788"/>
      <c r="AQT10" s="788"/>
      <c r="AQU10" s="788"/>
      <c r="AQV10" s="787"/>
      <c r="AQW10" s="788"/>
      <c r="AQX10" s="788"/>
      <c r="AQY10" s="788"/>
      <c r="AQZ10" s="787"/>
      <c r="ARA10" s="788"/>
      <c r="ARB10" s="788"/>
      <c r="ARC10" s="788"/>
      <c r="ARD10" s="787"/>
      <c r="ARE10" s="788"/>
      <c r="ARF10" s="788"/>
      <c r="ARG10" s="788"/>
      <c r="ARH10" s="787"/>
      <c r="ARI10" s="788"/>
      <c r="ARJ10" s="788"/>
      <c r="ARK10" s="788"/>
      <c r="ARL10" s="787"/>
      <c r="ARM10" s="788"/>
      <c r="ARN10" s="788"/>
      <c r="ARO10" s="788"/>
      <c r="ARP10" s="787"/>
      <c r="ARQ10" s="788"/>
      <c r="ARR10" s="788"/>
      <c r="ARS10" s="788"/>
      <c r="ART10" s="787"/>
      <c r="ARU10" s="788"/>
      <c r="ARV10" s="788"/>
      <c r="ARW10" s="788"/>
      <c r="ARX10" s="787"/>
      <c r="ARY10" s="788"/>
      <c r="ARZ10" s="788"/>
      <c r="ASA10" s="788"/>
      <c r="ASB10" s="787"/>
      <c r="ASC10" s="788"/>
      <c r="ASD10" s="788"/>
      <c r="ASE10" s="788"/>
      <c r="ASF10" s="787"/>
      <c r="ASG10" s="788"/>
      <c r="ASH10" s="788"/>
      <c r="ASI10" s="788"/>
      <c r="ASJ10" s="787"/>
      <c r="ASK10" s="788"/>
      <c r="ASL10" s="788"/>
      <c r="ASM10" s="788"/>
      <c r="ASN10" s="787"/>
      <c r="ASO10" s="788"/>
      <c r="ASP10" s="788"/>
      <c r="ASQ10" s="788"/>
      <c r="ASR10" s="787"/>
      <c r="ASS10" s="788"/>
      <c r="AST10" s="788"/>
      <c r="ASU10" s="788"/>
      <c r="ASV10" s="787"/>
      <c r="ASW10" s="788"/>
      <c r="ASX10" s="788"/>
      <c r="ASY10" s="788"/>
      <c r="ASZ10" s="787"/>
      <c r="ATA10" s="788"/>
      <c r="ATB10" s="788"/>
      <c r="ATC10" s="788"/>
      <c r="ATD10" s="787"/>
      <c r="ATE10" s="788"/>
      <c r="ATF10" s="788"/>
      <c r="ATG10" s="788"/>
      <c r="ATH10" s="787"/>
      <c r="ATI10" s="788"/>
      <c r="ATJ10" s="788"/>
      <c r="ATK10" s="788"/>
      <c r="ATL10" s="787"/>
      <c r="ATM10" s="788"/>
      <c r="ATN10" s="788"/>
      <c r="ATO10" s="788"/>
      <c r="ATP10" s="787"/>
      <c r="ATQ10" s="788"/>
      <c r="ATR10" s="788"/>
      <c r="ATS10" s="788"/>
      <c r="ATT10" s="787"/>
      <c r="ATU10" s="788"/>
      <c r="ATV10" s="788"/>
      <c r="ATW10" s="788"/>
      <c r="ATX10" s="787"/>
      <c r="ATY10" s="788"/>
      <c r="ATZ10" s="788"/>
      <c r="AUA10" s="788"/>
      <c r="AUB10" s="787"/>
      <c r="AUC10" s="788"/>
      <c r="AUD10" s="788"/>
      <c r="AUE10" s="788"/>
      <c r="AUF10" s="787"/>
      <c r="AUG10" s="788"/>
      <c r="AUH10" s="788"/>
      <c r="AUI10" s="788"/>
      <c r="AUJ10" s="787"/>
      <c r="AUK10" s="788"/>
      <c r="AUL10" s="788"/>
      <c r="AUM10" s="788"/>
      <c r="AUN10" s="787"/>
      <c r="AUO10" s="788"/>
      <c r="AUP10" s="788"/>
      <c r="AUQ10" s="788"/>
      <c r="AUR10" s="787"/>
      <c r="AUS10" s="788"/>
      <c r="AUT10" s="788"/>
      <c r="AUU10" s="788"/>
      <c r="AUV10" s="787"/>
      <c r="AUW10" s="788"/>
      <c r="AUX10" s="788"/>
      <c r="AUY10" s="788"/>
      <c r="AUZ10" s="787"/>
      <c r="AVA10" s="788"/>
      <c r="AVB10" s="788"/>
      <c r="AVC10" s="788"/>
      <c r="AVD10" s="787"/>
      <c r="AVE10" s="788"/>
      <c r="AVF10" s="788"/>
      <c r="AVG10" s="788"/>
      <c r="AVH10" s="787"/>
      <c r="AVI10" s="788"/>
      <c r="AVJ10" s="788"/>
      <c r="AVK10" s="788"/>
      <c r="AVL10" s="787"/>
      <c r="AVM10" s="788"/>
      <c r="AVN10" s="788"/>
      <c r="AVO10" s="788"/>
      <c r="AVP10" s="787"/>
      <c r="AVQ10" s="788"/>
      <c r="AVR10" s="788"/>
      <c r="AVS10" s="788"/>
      <c r="AVT10" s="787"/>
      <c r="AVU10" s="788"/>
      <c r="AVV10" s="788"/>
      <c r="AVW10" s="788"/>
      <c r="AVX10" s="787"/>
      <c r="AVY10" s="788"/>
      <c r="AVZ10" s="788"/>
      <c r="AWA10" s="788"/>
      <c r="AWB10" s="787"/>
      <c r="AWC10" s="788"/>
      <c r="AWD10" s="788"/>
      <c r="AWE10" s="788"/>
      <c r="AWF10" s="787"/>
      <c r="AWG10" s="788"/>
      <c r="AWH10" s="788"/>
      <c r="AWI10" s="788"/>
      <c r="AWJ10" s="787"/>
      <c r="AWK10" s="788"/>
      <c r="AWL10" s="788"/>
      <c r="AWM10" s="788"/>
      <c r="AWN10" s="787"/>
      <c r="AWO10" s="788"/>
      <c r="AWP10" s="788"/>
      <c r="AWQ10" s="788"/>
      <c r="AWR10" s="787"/>
      <c r="AWS10" s="788"/>
      <c r="AWT10" s="788"/>
      <c r="AWU10" s="788"/>
      <c r="AWV10" s="787"/>
      <c r="AWW10" s="788"/>
      <c r="AWX10" s="788"/>
      <c r="AWY10" s="788"/>
      <c r="AWZ10" s="787"/>
      <c r="AXA10" s="788"/>
      <c r="AXB10" s="788"/>
      <c r="AXC10" s="788"/>
      <c r="AXD10" s="787"/>
      <c r="AXE10" s="788"/>
      <c r="AXF10" s="788"/>
      <c r="AXG10" s="788"/>
      <c r="AXH10" s="787"/>
      <c r="AXI10" s="788"/>
      <c r="AXJ10" s="788"/>
      <c r="AXK10" s="788"/>
      <c r="AXL10" s="787"/>
      <c r="AXM10" s="788"/>
      <c r="AXN10" s="788"/>
      <c r="AXO10" s="788"/>
      <c r="AXP10" s="787"/>
      <c r="AXQ10" s="788"/>
      <c r="AXR10" s="788"/>
      <c r="AXS10" s="788"/>
      <c r="AXT10" s="787"/>
      <c r="AXU10" s="788"/>
      <c r="AXV10" s="788"/>
      <c r="AXW10" s="788"/>
      <c r="AXX10" s="787"/>
      <c r="AXY10" s="788"/>
      <c r="AXZ10" s="788"/>
      <c r="AYA10" s="788"/>
      <c r="AYB10" s="787"/>
      <c r="AYC10" s="788"/>
      <c r="AYD10" s="788"/>
      <c r="AYE10" s="788"/>
      <c r="AYF10" s="787"/>
      <c r="AYG10" s="788"/>
      <c r="AYH10" s="788"/>
      <c r="AYI10" s="788"/>
      <c r="AYJ10" s="787"/>
      <c r="AYK10" s="788"/>
      <c r="AYL10" s="788"/>
      <c r="AYM10" s="788"/>
      <c r="AYN10" s="787"/>
      <c r="AYO10" s="788"/>
      <c r="AYP10" s="788"/>
      <c r="AYQ10" s="788"/>
      <c r="AYR10" s="787"/>
      <c r="AYS10" s="788"/>
      <c r="AYT10" s="788"/>
      <c r="AYU10" s="788"/>
      <c r="AYV10" s="787"/>
      <c r="AYW10" s="788"/>
      <c r="AYX10" s="788"/>
      <c r="AYY10" s="788"/>
      <c r="AYZ10" s="787"/>
      <c r="AZA10" s="788"/>
      <c r="AZB10" s="788"/>
      <c r="AZC10" s="788"/>
      <c r="AZD10" s="787"/>
      <c r="AZE10" s="788"/>
      <c r="AZF10" s="788"/>
      <c r="AZG10" s="788"/>
      <c r="AZH10" s="787"/>
      <c r="AZI10" s="788"/>
      <c r="AZJ10" s="788"/>
      <c r="AZK10" s="788"/>
      <c r="AZL10" s="787"/>
      <c r="AZM10" s="788"/>
      <c r="AZN10" s="788"/>
      <c r="AZO10" s="788"/>
      <c r="AZP10" s="787"/>
      <c r="AZQ10" s="788"/>
      <c r="AZR10" s="788"/>
      <c r="AZS10" s="788"/>
      <c r="AZT10" s="787"/>
      <c r="AZU10" s="788"/>
      <c r="AZV10" s="788"/>
      <c r="AZW10" s="788"/>
      <c r="AZX10" s="787"/>
      <c r="AZY10" s="788"/>
      <c r="AZZ10" s="788"/>
      <c r="BAA10" s="788"/>
      <c r="BAB10" s="787"/>
      <c r="BAC10" s="788"/>
      <c r="BAD10" s="788"/>
      <c r="BAE10" s="788"/>
      <c r="BAF10" s="787"/>
      <c r="BAG10" s="788"/>
      <c r="BAH10" s="788"/>
      <c r="BAI10" s="788"/>
      <c r="BAJ10" s="787"/>
      <c r="BAK10" s="788"/>
      <c r="BAL10" s="788"/>
      <c r="BAM10" s="788"/>
      <c r="BAN10" s="787"/>
      <c r="BAO10" s="788"/>
      <c r="BAP10" s="788"/>
      <c r="BAQ10" s="788"/>
      <c r="BAR10" s="787"/>
      <c r="BAS10" s="788"/>
      <c r="BAT10" s="788"/>
      <c r="BAU10" s="788"/>
      <c r="BAV10" s="787"/>
      <c r="BAW10" s="788"/>
      <c r="BAX10" s="788"/>
      <c r="BAY10" s="788"/>
      <c r="BAZ10" s="787"/>
      <c r="BBA10" s="788"/>
      <c r="BBB10" s="788"/>
      <c r="BBC10" s="788"/>
      <c r="BBD10" s="787"/>
      <c r="BBE10" s="788"/>
      <c r="BBF10" s="788"/>
      <c r="BBG10" s="788"/>
      <c r="BBH10" s="787"/>
      <c r="BBI10" s="788"/>
      <c r="BBJ10" s="788"/>
      <c r="BBK10" s="788"/>
      <c r="BBL10" s="787"/>
      <c r="BBM10" s="788"/>
      <c r="BBN10" s="788"/>
      <c r="BBO10" s="788"/>
      <c r="BBP10" s="787"/>
      <c r="BBQ10" s="788"/>
      <c r="BBR10" s="788"/>
      <c r="BBS10" s="788"/>
      <c r="BBT10" s="787"/>
      <c r="BBU10" s="788"/>
      <c r="BBV10" s="788"/>
      <c r="BBW10" s="788"/>
      <c r="BBX10" s="787"/>
      <c r="BBY10" s="788"/>
      <c r="BBZ10" s="788"/>
      <c r="BCA10" s="788"/>
      <c r="BCB10" s="787"/>
      <c r="BCC10" s="788"/>
      <c r="BCD10" s="788"/>
      <c r="BCE10" s="788"/>
      <c r="BCF10" s="787"/>
      <c r="BCG10" s="788"/>
      <c r="BCH10" s="788"/>
      <c r="BCI10" s="788"/>
      <c r="BCJ10" s="787"/>
      <c r="BCK10" s="788"/>
      <c r="BCL10" s="788"/>
      <c r="BCM10" s="788"/>
      <c r="BCN10" s="787"/>
      <c r="BCO10" s="788"/>
      <c r="BCP10" s="788"/>
      <c r="BCQ10" s="788"/>
      <c r="BCR10" s="787"/>
      <c r="BCS10" s="788"/>
      <c r="BCT10" s="788"/>
      <c r="BCU10" s="788"/>
      <c r="BCV10" s="787"/>
      <c r="BCW10" s="788"/>
      <c r="BCX10" s="788"/>
      <c r="BCY10" s="788"/>
      <c r="BCZ10" s="787"/>
      <c r="BDA10" s="788"/>
      <c r="BDB10" s="788"/>
      <c r="BDC10" s="788"/>
      <c r="BDD10" s="787"/>
      <c r="BDE10" s="788"/>
      <c r="BDF10" s="788"/>
      <c r="BDG10" s="788"/>
      <c r="BDH10" s="787"/>
      <c r="BDI10" s="788"/>
      <c r="BDJ10" s="788"/>
      <c r="BDK10" s="788"/>
      <c r="BDL10" s="787"/>
      <c r="BDM10" s="788"/>
      <c r="BDN10" s="788"/>
      <c r="BDO10" s="788"/>
      <c r="BDP10" s="787"/>
      <c r="BDQ10" s="788"/>
      <c r="BDR10" s="788"/>
      <c r="BDS10" s="788"/>
      <c r="BDT10" s="787"/>
      <c r="BDU10" s="788"/>
      <c r="BDV10" s="788"/>
      <c r="BDW10" s="788"/>
      <c r="BDX10" s="787"/>
      <c r="BDY10" s="788"/>
      <c r="BDZ10" s="788"/>
      <c r="BEA10" s="788"/>
      <c r="BEB10" s="787"/>
      <c r="BEC10" s="788"/>
      <c r="BED10" s="788"/>
      <c r="BEE10" s="788"/>
      <c r="BEF10" s="787"/>
      <c r="BEG10" s="788"/>
      <c r="BEH10" s="788"/>
      <c r="BEI10" s="788"/>
      <c r="BEJ10" s="787"/>
      <c r="BEK10" s="788"/>
      <c r="BEL10" s="788"/>
      <c r="BEM10" s="788"/>
      <c r="BEN10" s="787"/>
      <c r="BEO10" s="788"/>
      <c r="BEP10" s="788"/>
      <c r="BEQ10" s="788"/>
      <c r="BER10" s="787"/>
      <c r="BES10" s="788"/>
      <c r="BET10" s="788"/>
      <c r="BEU10" s="788"/>
      <c r="BEV10" s="787"/>
      <c r="BEW10" s="788"/>
      <c r="BEX10" s="788"/>
      <c r="BEY10" s="788"/>
      <c r="BEZ10" s="787"/>
      <c r="BFA10" s="788"/>
      <c r="BFB10" s="788"/>
      <c r="BFC10" s="788"/>
      <c r="BFD10" s="787"/>
      <c r="BFE10" s="788"/>
      <c r="BFF10" s="788"/>
      <c r="BFG10" s="788"/>
      <c r="BFH10" s="787"/>
      <c r="BFI10" s="788"/>
      <c r="BFJ10" s="788"/>
      <c r="BFK10" s="788"/>
      <c r="BFL10" s="787"/>
      <c r="BFM10" s="788"/>
      <c r="BFN10" s="788"/>
      <c r="BFO10" s="788"/>
      <c r="BFP10" s="787"/>
      <c r="BFQ10" s="788"/>
      <c r="BFR10" s="788"/>
      <c r="BFS10" s="788"/>
      <c r="BFT10" s="787"/>
      <c r="BFU10" s="788"/>
      <c r="BFV10" s="788"/>
      <c r="BFW10" s="788"/>
      <c r="BFX10" s="787"/>
      <c r="BFY10" s="788"/>
      <c r="BFZ10" s="788"/>
      <c r="BGA10" s="788"/>
      <c r="BGB10" s="787"/>
      <c r="BGC10" s="788"/>
      <c r="BGD10" s="788"/>
      <c r="BGE10" s="788"/>
      <c r="BGF10" s="787"/>
      <c r="BGG10" s="788"/>
      <c r="BGH10" s="788"/>
      <c r="BGI10" s="788"/>
      <c r="BGJ10" s="787"/>
      <c r="BGK10" s="788"/>
      <c r="BGL10" s="788"/>
      <c r="BGM10" s="788"/>
      <c r="BGN10" s="787"/>
      <c r="BGO10" s="788"/>
      <c r="BGP10" s="788"/>
      <c r="BGQ10" s="788"/>
      <c r="BGR10" s="787"/>
      <c r="BGS10" s="788"/>
      <c r="BGT10" s="788"/>
      <c r="BGU10" s="788"/>
      <c r="BGV10" s="787"/>
      <c r="BGW10" s="788"/>
      <c r="BGX10" s="788"/>
      <c r="BGY10" s="788"/>
      <c r="BGZ10" s="787"/>
      <c r="BHA10" s="788"/>
      <c r="BHB10" s="788"/>
      <c r="BHC10" s="788"/>
      <c r="BHD10" s="787"/>
      <c r="BHE10" s="788"/>
      <c r="BHF10" s="788"/>
      <c r="BHG10" s="788"/>
      <c r="BHH10" s="787"/>
      <c r="BHI10" s="788"/>
      <c r="BHJ10" s="788"/>
      <c r="BHK10" s="788"/>
      <c r="BHL10" s="787"/>
      <c r="BHM10" s="788"/>
      <c r="BHN10" s="788"/>
      <c r="BHO10" s="788"/>
      <c r="BHP10" s="787"/>
      <c r="BHQ10" s="788"/>
      <c r="BHR10" s="788"/>
      <c r="BHS10" s="788"/>
      <c r="BHT10" s="787"/>
      <c r="BHU10" s="788"/>
      <c r="BHV10" s="788"/>
      <c r="BHW10" s="788"/>
      <c r="BHX10" s="787"/>
      <c r="BHY10" s="788"/>
      <c r="BHZ10" s="788"/>
      <c r="BIA10" s="788"/>
      <c r="BIB10" s="787"/>
      <c r="BIC10" s="788"/>
      <c r="BID10" s="788"/>
      <c r="BIE10" s="788"/>
      <c r="BIF10" s="787"/>
      <c r="BIG10" s="788"/>
      <c r="BIH10" s="788"/>
      <c r="BII10" s="788"/>
      <c r="BIJ10" s="787"/>
      <c r="BIK10" s="788"/>
      <c r="BIL10" s="788"/>
      <c r="BIM10" s="788"/>
      <c r="BIN10" s="787"/>
      <c r="BIO10" s="788"/>
      <c r="BIP10" s="788"/>
      <c r="BIQ10" s="788"/>
      <c r="BIR10" s="787"/>
      <c r="BIS10" s="788"/>
      <c r="BIT10" s="788"/>
      <c r="BIU10" s="788"/>
      <c r="BIV10" s="787"/>
      <c r="BIW10" s="788"/>
      <c r="BIX10" s="788"/>
      <c r="BIY10" s="788"/>
      <c r="BIZ10" s="787"/>
      <c r="BJA10" s="788"/>
      <c r="BJB10" s="788"/>
      <c r="BJC10" s="788"/>
      <c r="BJD10" s="787"/>
      <c r="BJE10" s="788"/>
      <c r="BJF10" s="788"/>
      <c r="BJG10" s="788"/>
      <c r="BJH10" s="787"/>
      <c r="BJI10" s="788"/>
      <c r="BJJ10" s="788"/>
      <c r="BJK10" s="788"/>
      <c r="BJL10" s="787"/>
      <c r="BJM10" s="788"/>
      <c r="BJN10" s="788"/>
      <c r="BJO10" s="788"/>
      <c r="BJP10" s="787"/>
      <c r="BJQ10" s="788"/>
      <c r="BJR10" s="788"/>
      <c r="BJS10" s="788"/>
      <c r="BJT10" s="787"/>
      <c r="BJU10" s="788"/>
      <c r="BJV10" s="788"/>
      <c r="BJW10" s="788"/>
      <c r="BJX10" s="787"/>
      <c r="BJY10" s="788"/>
      <c r="BJZ10" s="788"/>
      <c r="BKA10" s="788"/>
      <c r="BKB10" s="787"/>
      <c r="BKC10" s="788"/>
      <c r="BKD10" s="788"/>
      <c r="BKE10" s="788"/>
      <c r="BKF10" s="787"/>
      <c r="BKG10" s="788"/>
      <c r="BKH10" s="788"/>
      <c r="BKI10" s="788"/>
      <c r="BKJ10" s="787"/>
      <c r="BKK10" s="788"/>
      <c r="BKL10" s="788"/>
      <c r="BKM10" s="788"/>
      <c r="BKN10" s="787"/>
      <c r="BKO10" s="788"/>
      <c r="BKP10" s="788"/>
      <c r="BKQ10" s="788"/>
      <c r="BKR10" s="787"/>
      <c r="BKS10" s="788"/>
      <c r="BKT10" s="788"/>
      <c r="BKU10" s="788"/>
      <c r="BKV10" s="787"/>
      <c r="BKW10" s="788"/>
      <c r="BKX10" s="788"/>
      <c r="BKY10" s="788"/>
      <c r="BKZ10" s="787"/>
      <c r="BLA10" s="788"/>
      <c r="BLB10" s="788"/>
      <c r="BLC10" s="788"/>
      <c r="BLD10" s="787"/>
      <c r="BLE10" s="788"/>
      <c r="BLF10" s="788"/>
      <c r="BLG10" s="788"/>
      <c r="BLH10" s="787"/>
      <c r="BLI10" s="788"/>
      <c r="BLJ10" s="788"/>
      <c r="BLK10" s="788"/>
      <c r="BLL10" s="787"/>
      <c r="BLM10" s="788"/>
      <c r="BLN10" s="788"/>
      <c r="BLO10" s="788"/>
      <c r="BLP10" s="787"/>
      <c r="BLQ10" s="788"/>
      <c r="BLR10" s="788"/>
      <c r="BLS10" s="788"/>
      <c r="BLT10" s="787"/>
      <c r="BLU10" s="788"/>
      <c r="BLV10" s="788"/>
      <c r="BLW10" s="788"/>
      <c r="BLX10" s="787"/>
      <c r="BLY10" s="788"/>
      <c r="BLZ10" s="788"/>
      <c r="BMA10" s="788"/>
      <c r="BMB10" s="787"/>
      <c r="BMC10" s="788"/>
      <c r="BMD10" s="788"/>
      <c r="BME10" s="788"/>
      <c r="BMF10" s="787"/>
      <c r="BMG10" s="788"/>
      <c r="BMH10" s="788"/>
      <c r="BMI10" s="788"/>
      <c r="BMJ10" s="787"/>
      <c r="BMK10" s="788"/>
      <c r="BML10" s="788"/>
      <c r="BMM10" s="788"/>
      <c r="BMN10" s="787"/>
      <c r="BMO10" s="788"/>
      <c r="BMP10" s="788"/>
      <c r="BMQ10" s="788"/>
      <c r="BMR10" s="787"/>
      <c r="BMS10" s="788"/>
      <c r="BMT10" s="788"/>
      <c r="BMU10" s="788"/>
      <c r="BMV10" s="787"/>
      <c r="BMW10" s="788"/>
      <c r="BMX10" s="788"/>
      <c r="BMY10" s="788"/>
      <c r="BMZ10" s="787"/>
      <c r="BNA10" s="788"/>
      <c r="BNB10" s="788"/>
      <c r="BNC10" s="788"/>
      <c r="BND10" s="787"/>
      <c r="BNE10" s="788"/>
      <c r="BNF10" s="788"/>
      <c r="BNG10" s="788"/>
      <c r="BNH10" s="787"/>
      <c r="BNI10" s="788"/>
      <c r="BNJ10" s="788"/>
      <c r="BNK10" s="788"/>
      <c r="BNL10" s="787"/>
      <c r="BNM10" s="788"/>
      <c r="BNN10" s="788"/>
      <c r="BNO10" s="788"/>
      <c r="BNP10" s="787"/>
      <c r="BNQ10" s="788"/>
      <c r="BNR10" s="788"/>
      <c r="BNS10" s="788"/>
      <c r="BNT10" s="787"/>
      <c r="BNU10" s="788"/>
      <c r="BNV10" s="788"/>
      <c r="BNW10" s="788"/>
      <c r="BNX10" s="787"/>
      <c r="BNY10" s="788"/>
      <c r="BNZ10" s="788"/>
      <c r="BOA10" s="788"/>
      <c r="BOB10" s="787"/>
      <c r="BOC10" s="788"/>
      <c r="BOD10" s="788"/>
      <c r="BOE10" s="788"/>
      <c r="BOF10" s="787"/>
      <c r="BOG10" s="788"/>
      <c r="BOH10" s="788"/>
      <c r="BOI10" s="788"/>
      <c r="BOJ10" s="787"/>
      <c r="BOK10" s="788"/>
      <c r="BOL10" s="788"/>
      <c r="BOM10" s="788"/>
      <c r="BON10" s="787"/>
      <c r="BOO10" s="788"/>
      <c r="BOP10" s="788"/>
      <c r="BOQ10" s="788"/>
      <c r="BOR10" s="787"/>
      <c r="BOS10" s="788"/>
      <c r="BOT10" s="788"/>
      <c r="BOU10" s="788"/>
      <c r="BOV10" s="787"/>
      <c r="BOW10" s="788"/>
      <c r="BOX10" s="788"/>
      <c r="BOY10" s="788"/>
      <c r="BOZ10" s="787"/>
      <c r="BPA10" s="788"/>
      <c r="BPB10" s="788"/>
      <c r="BPC10" s="788"/>
      <c r="BPD10" s="787"/>
      <c r="BPE10" s="788"/>
      <c r="BPF10" s="788"/>
      <c r="BPG10" s="788"/>
      <c r="BPH10" s="787"/>
      <c r="BPI10" s="788"/>
      <c r="BPJ10" s="788"/>
      <c r="BPK10" s="788"/>
      <c r="BPL10" s="787"/>
      <c r="BPM10" s="788"/>
      <c r="BPN10" s="788"/>
      <c r="BPO10" s="788"/>
      <c r="BPP10" s="787"/>
      <c r="BPQ10" s="788"/>
      <c r="BPR10" s="788"/>
      <c r="BPS10" s="788"/>
      <c r="BPT10" s="787"/>
      <c r="BPU10" s="788"/>
      <c r="BPV10" s="788"/>
      <c r="BPW10" s="788"/>
      <c r="BPX10" s="787"/>
      <c r="BPY10" s="788"/>
      <c r="BPZ10" s="788"/>
      <c r="BQA10" s="788"/>
      <c r="BQB10" s="787"/>
      <c r="BQC10" s="788"/>
      <c r="BQD10" s="788"/>
      <c r="BQE10" s="788"/>
      <c r="BQF10" s="787"/>
      <c r="BQG10" s="788"/>
      <c r="BQH10" s="788"/>
      <c r="BQI10" s="788"/>
      <c r="BQJ10" s="787"/>
      <c r="BQK10" s="788"/>
      <c r="BQL10" s="788"/>
      <c r="BQM10" s="788"/>
      <c r="BQN10" s="787"/>
      <c r="BQO10" s="788"/>
      <c r="BQP10" s="788"/>
      <c r="BQQ10" s="788"/>
      <c r="BQR10" s="787"/>
      <c r="BQS10" s="788"/>
      <c r="BQT10" s="788"/>
      <c r="BQU10" s="788"/>
      <c r="BQV10" s="787"/>
      <c r="BQW10" s="788"/>
      <c r="BQX10" s="788"/>
      <c r="BQY10" s="788"/>
      <c r="BQZ10" s="787"/>
      <c r="BRA10" s="788"/>
      <c r="BRB10" s="788"/>
      <c r="BRC10" s="788"/>
      <c r="BRD10" s="787"/>
      <c r="BRE10" s="788"/>
      <c r="BRF10" s="788"/>
      <c r="BRG10" s="788"/>
      <c r="BRH10" s="787"/>
      <c r="BRI10" s="788"/>
      <c r="BRJ10" s="788"/>
      <c r="BRK10" s="788"/>
      <c r="BRL10" s="787"/>
      <c r="BRM10" s="788"/>
      <c r="BRN10" s="788"/>
      <c r="BRO10" s="788"/>
      <c r="BRP10" s="787"/>
      <c r="BRQ10" s="788"/>
      <c r="BRR10" s="788"/>
      <c r="BRS10" s="788"/>
      <c r="BRT10" s="787"/>
      <c r="BRU10" s="788"/>
      <c r="BRV10" s="788"/>
      <c r="BRW10" s="788"/>
      <c r="BRX10" s="787"/>
      <c r="BRY10" s="788"/>
      <c r="BRZ10" s="788"/>
      <c r="BSA10" s="788"/>
      <c r="BSB10" s="787"/>
      <c r="BSC10" s="788"/>
      <c r="BSD10" s="788"/>
      <c r="BSE10" s="788"/>
      <c r="BSF10" s="787"/>
      <c r="BSG10" s="788"/>
      <c r="BSH10" s="788"/>
      <c r="BSI10" s="788"/>
      <c r="BSJ10" s="787"/>
      <c r="BSK10" s="788"/>
      <c r="BSL10" s="788"/>
      <c r="BSM10" s="788"/>
      <c r="BSN10" s="787"/>
      <c r="BSO10" s="788"/>
      <c r="BSP10" s="788"/>
      <c r="BSQ10" s="788"/>
      <c r="BSR10" s="787"/>
      <c r="BSS10" s="788"/>
      <c r="BST10" s="788"/>
      <c r="BSU10" s="788"/>
      <c r="BSV10" s="787"/>
      <c r="BSW10" s="788"/>
      <c r="BSX10" s="788"/>
      <c r="BSY10" s="788"/>
      <c r="BSZ10" s="787"/>
      <c r="BTA10" s="788"/>
      <c r="BTB10" s="788"/>
      <c r="BTC10" s="788"/>
      <c r="BTD10" s="787"/>
      <c r="BTE10" s="788"/>
      <c r="BTF10" s="788"/>
      <c r="BTG10" s="788"/>
      <c r="BTH10" s="787"/>
      <c r="BTI10" s="788"/>
      <c r="BTJ10" s="788"/>
      <c r="BTK10" s="788"/>
      <c r="BTL10" s="787"/>
      <c r="BTM10" s="788"/>
      <c r="BTN10" s="788"/>
      <c r="BTO10" s="788"/>
      <c r="BTP10" s="787"/>
      <c r="BTQ10" s="788"/>
      <c r="BTR10" s="788"/>
      <c r="BTS10" s="788"/>
      <c r="BTT10" s="787"/>
      <c r="BTU10" s="788"/>
      <c r="BTV10" s="788"/>
      <c r="BTW10" s="788"/>
      <c r="BTX10" s="787"/>
      <c r="BTY10" s="788"/>
      <c r="BTZ10" s="788"/>
      <c r="BUA10" s="788"/>
      <c r="BUB10" s="787"/>
      <c r="BUC10" s="788"/>
      <c r="BUD10" s="788"/>
      <c r="BUE10" s="788"/>
      <c r="BUF10" s="787"/>
      <c r="BUG10" s="788"/>
      <c r="BUH10" s="788"/>
      <c r="BUI10" s="788"/>
      <c r="BUJ10" s="787"/>
      <c r="BUK10" s="788"/>
      <c r="BUL10" s="788"/>
      <c r="BUM10" s="788"/>
      <c r="BUN10" s="787"/>
      <c r="BUO10" s="788"/>
      <c r="BUP10" s="788"/>
      <c r="BUQ10" s="788"/>
      <c r="BUR10" s="787"/>
      <c r="BUS10" s="788"/>
      <c r="BUT10" s="788"/>
      <c r="BUU10" s="788"/>
      <c r="BUV10" s="787"/>
      <c r="BUW10" s="788"/>
      <c r="BUX10" s="788"/>
      <c r="BUY10" s="788"/>
      <c r="BUZ10" s="787"/>
      <c r="BVA10" s="788"/>
      <c r="BVB10" s="788"/>
      <c r="BVC10" s="788"/>
      <c r="BVD10" s="787"/>
      <c r="BVE10" s="788"/>
      <c r="BVF10" s="788"/>
      <c r="BVG10" s="788"/>
      <c r="BVH10" s="787"/>
      <c r="BVI10" s="788"/>
      <c r="BVJ10" s="788"/>
      <c r="BVK10" s="788"/>
      <c r="BVL10" s="787"/>
      <c r="BVM10" s="788"/>
      <c r="BVN10" s="788"/>
      <c r="BVO10" s="788"/>
      <c r="BVP10" s="787"/>
      <c r="BVQ10" s="788"/>
      <c r="BVR10" s="788"/>
      <c r="BVS10" s="788"/>
      <c r="BVT10" s="787"/>
      <c r="BVU10" s="788"/>
      <c r="BVV10" s="788"/>
      <c r="BVW10" s="788"/>
      <c r="BVX10" s="787"/>
      <c r="BVY10" s="788"/>
      <c r="BVZ10" s="788"/>
      <c r="BWA10" s="788"/>
      <c r="BWB10" s="787"/>
      <c r="BWC10" s="788"/>
      <c r="BWD10" s="788"/>
      <c r="BWE10" s="788"/>
      <c r="BWF10" s="787"/>
      <c r="BWG10" s="788"/>
      <c r="BWH10" s="788"/>
      <c r="BWI10" s="788"/>
      <c r="BWJ10" s="787"/>
      <c r="BWK10" s="788"/>
      <c r="BWL10" s="788"/>
      <c r="BWM10" s="788"/>
      <c r="BWN10" s="787"/>
      <c r="BWO10" s="788"/>
      <c r="BWP10" s="788"/>
      <c r="BWQ10" s="788"/>
      <c r="BWR10" s="787"/>
      <c r="BWS10" s="788"/>
      <c r="BWT10" s="788"/>
      <c r="BWU10" s="788"/>
      <c r="BWV10" s="787"/>
      <c r="BWW10" s="788"/>
      <c r="BWX10" s="788"/>
      <c r="BWY10" s="788"/>
      <c r="BWZ10" s="787"/>
      <c r="BXA10" s="788"/>
      <c r="BXB10" s="788"/>
      <c r="BXC10" s="788"/>
      <c r="BXD10" s="787"/>
      <c r="BXE10" s="788"/>
      <c r="BXF10" s="788"/>
      <c r="BXG10" s="788"/>
      <c r="BXH10" s="787"/>
      <c r="BXI10" s="788"/>
      <c r="BXJ10" s="788"/>
      <c r="BXK10" s="788"/>
      <c r="BXL10" s="787"/>
      <c r="BXM10" s="788"/>
      <c r="BXN10" s="788"/>
      <c r="BXO10" s="788"/>
      <c r="BXP10" s="787"/>
      <c r="BXQ10" s="788"/>
      <c r="BXR10" s="788"/>
      <c r="BXS10" s="788"/>
      <c r="BXT10" s="787"/>
      <c r="BXU10" s="788"/>
      <c r="BXV10" s="788"/>
      <c r="BXW10" s="788"/>
      <c r="BXX10" s="787"/>
      <c r="BXY10" s="788"/>
      <c r="BXZ10" s="788"/>
      <c r="BYA10" s="788"/>
      <c r="BYB10" s="787"/>
      <c r="BYC10" s="788"/>
      <c r="BYD10" s="788"/>
      <c r="BYE10" s="788"/>
      <c r="BYF10" s="787"/>
      <c r="BYG10" s="788"/>
      <c r="BYH10" s="788"/>
      <c r="BYI10" s="788"/>
      <c r="BYJ10" s="787"/>
      <c r="BYK10" s="788"/>
      <c r="BYL10" s="788"/>
      <c r="BYM10" s="788"/>
      <c r="BYN10" s="787"/>
      <c r="BYO10" s="788"/>
      <c r="BYP10" s="788"/>
      <c r="BYQ10" s="788"/>
      <c r="BYR10" s="787"/>
      <c r="BYS10" s="788"/>
      <c r="BYT10" s="788"/>
      <c r="BYU10" s="788"/>
      <c r="BYV10" s="787"/>
      <c r="BYW10" s="788"/>
      <c r="BYX10" s="788"/>
      <c r="BYY10" s="788"/>
      <c r="BYZ10" s="787"/>
      <c r="BZA10" s="788"/>
      <c r="BZB10" s="788"/>
      <c r="BZC10" s="788"/>
      <c r="BZD10" s="787"/>
      <c r="BZE10" s="788"/>
      <c r="BZF10" s="788"/>
      <c r="BZG10" s="788"/>
      <c r="BZH10" s="787"/>
      <c r="BZI10" s="788"/>
      <c r="BZJ10" s="788"/>
      <c r="BZK10" s="788"/>
      <c r="BZL10" s="787"/>
      <c r="BZM10" s="788"/>
      <c r="BZN10" s="788"/>
      <c r="BZO10" s="788"/>
      <c r="BZP10" s="787"/>
      <c r="BZQ10" s="788"/>
      <c r="BZR10" s="788"/>
      <c r="BZS10" s="788"/>
      <c r="BZT10" s="787"/>
      <c r="BZU10" s="788"/>
      <c r="BZV10" s="788"/>
      <c r="BZW10" s="788"/>
      <c r="BZX10" s="787"/>
      <c r="BZY10" s="788"/>
      <c r="BZZ10" s="788"/>
      <c r="CAA10" s="788"/>
      <c r="CAB10" s="787"/>
      <c r="CAC10" s="788"/>
      <c r="CAD10" s="788"/>
      <c r="CAE10" s="788"/>
      <c r="CAF10" s="787"/>
      <c r="CAG10" s="788"/>
      <c r="CAH10" s="788"/>
      <c r="CAI10" s="788"/>
      <c r="CAJ10" s="787"/>
      <c r="CAK10" s="788"/>
      <c r="CAL10" s="788"/>
      <c r="CAM10" s="788"/>
      <c r="CAN10" s="787"/>
      <c r="CAO10" s="788"/>
      <c r="CAP10" s="788"/>
      <c r="CAQ10" s="788"/>
      <c r="CAR10" s="787"/>
      <c r="CAS10" s="788"/>
      <c r="CAT10" s="788"/>
      <c r="CAU10" s="788"/>
      <c r="CAV10" s="787"/>
      <c r="CAW10" s="788"/>
      <c r="CAX10" s="788"/>
      <c r="CAY10" s="788"/>
      <c r="CAZ10" s="787"/>
      <c r="CBA10" s="788"/>
      <c r="CBB10" s="788"/>
      <c r="CBC10" s="788"/>
      <c r="CBD10" s="787"/>
      <c r="CBE10" s="788"/>
      <c r="CBF10" s="788"/>
      <c r="CBG10" s="788"/>
      <c r="CBH10" s="787"/>
      <c r="CBI10" s="788"/>
      <c r="CBJ10" s="788"/>
      <c r="CBK10" s="788"/>
      <c r="CBL10" s="787"/>
      <c r="CBM10" s="788"/>
      <c r="CBN10" s="788"/>
      <c r="CBO10" s="788"/>
      <c r="CBP10" s="787"/>
      <c r="CBQ10" s="788"/>
      <c r="CBR10" s="788"/>
      <c r="CBS10" s="788"/>
      <c r="CBT10" s="787"/>
      <c r="CBU10" s="788"/>
      <c r="CBV10" s="788"/>
      <c r="CBW10" s="788"/>
      <c r="CBX10" s="787"/>
      <c r="CBY10" s="788"/>
      <c r="CBZ10" s="788"/>
      <c r="CCA10" s="788"/>
      <c r="CCB10" s="787"/>
      <c r="CCC10" s="788"/>
      <c r="CCD10" s="788"/>
      <c r="CCE10" s="788"/>
      <c r="CCF10" s="787"/>
      <c r="CCG10" s="788"/>
      <c r="CCH10" s="788"/>
      <c r="CCI10" s="788"/>
      <c r="CCJ10" s="787"/>
      <c r="CCK10" s="788"/>
      <c r="CCL10" s="788"/>
      <c r="CCM10" s="788"/>
      <c r="CCN10" s="787"/>
      <c r="CCO10" s="788"/>
      <c r="CCP10" s="788"/>
      <c r="CCQ10" s="788"/>
      <c r="CCR10" s="787"/>
      <c r="CCS10" s="788"/>
      <c r="CCT10" s="788"/>
      <c r="CCU10" s="788"/>
      <c r="CCV10" s="787"/>
      <c r="CCW10" s="788"/>
      <c r="CCX10" s="788"/>
      <c r="CCY10" s="788"/>
      <c r="CCZ10" s="787"/>
      <c r="CDA10" s="788"/>
      <c r="CDB10" s="788"/>
      <c r="CDC10" s="788"/>
      <c r="CDD10" s="787"/>
      <c r="CDE10" s="788"/>
      <c r="CDF10" s="788"/>
      <c r="CDG10" s="788"/>
      <c r="CDH10" s="787"/>
      <c r="CDI10" s="788"/>
      <c r="CDJ10" s="788"/>
      <c r="CDK10" s="788"/>
      <c r="CDL10" s="787"/>
      <c r="CDM10" s="788"/>
      <c r="CDN10" s="788"/>
      <c r="CDO10" s="788"/>
      <c r="CDP10" s="787"/>
      <c r="CDQ10" s="788"/>
      <c r="CDR10" s="788"/>
      <c r="CDS10" s="788"/>
      <c r="CDT10" s="787"/>
      <c r="CDU10" s="788"/>
      <c r="CDV10" s="788"/>
      <c r="CDW10" s="788"/>
      <c r="CDX10" s="787"/>
      <c r="CDY10" s="788"/>
      <c r="CDZ10" s="788"/>
      <c r="CEA10" s="788"/>
      <c r="CEB10" s="787"/>
      <c r="CEC10" s="788"/>
      <c r="CED10" s="788"/>
      <c r="CEE10" s="788"/>
      <c r="CEF10" s="787"/>
      <c r="CEG10" s="788"/>
      <c r="CEH10" s="788"/>
      <c r="CEI10" s="788"/>
      <c r="CEJ10" s="787"/>
      <c r="CEK10" s="788"/>
      <c r="CEL10" s="788"/>
      <c r="CEM10" s="788"/>
      <c r="CEN10" s="787"/>
      <c r="CEO10" s="788"/>
      <c r="CEP10" s="788"/>
      <c r="CEQ10" s="788"/>
      <c r="CER10" s="787"/>
      <c r="CES10" s="788"/>
      <c r="CET10" s="788"/>
      <c r="CEU10" s="788"/>
      <c r="CEV10" s="787"/>
      <c r="CEW10" s="788"/>
      <c r="CEX10" s="788"/>
      <c r="CEY10" s="788"/>
      <c r="CEZ10" s="787"/>
      <c r="CFA10" s="788"/>
      <c r="CFB10" s="788"/>
      <c r="CFC10" s="788"/>
      <c r="CFD10" s="787"/>
      <c r="CFE10" s="788"/>
      <c r="CFF10" s="788"/>
      <c r="CFG10" s="788"/>
      <c r="CFH10" s="787"/>
      <c r="CFI10" s="788"/>
      <c r="CFJ10" s="788"/>
      <c r="CFK10" s="788"/>
      <c r="CFL10" s="787"/>
      <c r="CFM10" s="788"/>
      <c r="CFN10" s="788"/>
      <c r="CFO10" s="788"/>
      <c r="CFP10" s="787"/>
      <c r="CFQ10" s="788"/>
      <c r="CFR10" s="788"/>
      <c r="CFS10" s="788"/>
      <c r="CFT10" s="787"/>
      <c r="CFU10" s="788"/>
      <c r="CFV10" s="788"/>
      <c r="CFW10" s="788"/>
      <c r="CFX10" s="787"/>
      <c r="CFY10" s="788"/>
      <c r="CFZ10" s="788"/>
      <c r="CGA10" s="788"/>
      <c r="CGB10" s="787"/>
      <c r="CGC10" s="788"/>
      <c r="CGD10" s="788"/>
      <c r="CGE10" s="788"/>
      <c r="CGF10" s="787"/>
      <c r="CGG10" s="788"/>
      <c r="CGH10" s="788"/>
      <c r="CGI10" s="788"/>
      <c r="CGJ10" s="787"/>
      <c r="CGK10" s="788"/>
      <c r="CGL10" s="788"/>
      <c r="CGM10" s="788"/>
      <c r="CGN10" s="787"/>
      <c r="CGO10" s="788"/>
      <c r="CGP10" s="788"/>
      <c r="CGQ10" s="788"/>
      <c r="CGR10" s="787"/>
      <c r="CGS10" s="788"/>
      <c r="CGT10" s="788"/>
      <c r="CGU10" s="788"/>
      <c r="CGV10" s="787"/>
      <c r="CGW10" s="788"/>
      <c r="CGX10" s="788"/>
      <c r="CGY10" s="788"/>
      <c r="CGZ10" s="787"/>
      <c r="CHA10" s="788"/>
      <c r="CHB10" s="788"/>
      <c r="CHC10" s="788"/>
      <c r="CHD10" s="787"/>
      <c r="CHE10" s="788"/>
      <c r="CHF10" s="788"/>
      <c r="CHG10" s="788"/>
      <c r="CHH10" s="787"/>
      <c r="CHI10" s="788"/>
      <c r="CHJ10" s="788"/>
      <c r="CHK10" s="788"/>
      <c r="CHL10" s="787"/>
      <c r="CHM10" s="788"/>
      <c r="CHN10" s="788"/>
      <c r="CHO10" s="788"/>
      <c r="CHP10" s="787"/>
      <c r="CHQ10" s="788"/>
      <c r="CHR10" s="788"/>
      <c r="CHS10" s="788"/>
      <c r="CHT10" s="787"/>
      <c r="CHU10" s="788"/>
      <c r="CHV10" s="788"/>
      <c r="CHW10" s="788"/>
      <c r="CHX10" s="787"/>
      <c r="CHY10" s="788"/>
      <c r="CHZ10" s="788"/>
      <c r="CIA10" s="788"/>
      <c r="CIB10" s="787"/>
      <c r="CIC10" s="788"/>
      <c r="CID10" s="788"/>
      <c r="CIE10" s="788"/>
      <c r="CIF10" s="787"/>
      <c r="CIG10" s="788"/>
      <c r="CIH10" s="788"/>
      <c r="CII10" s="788"/>
      <c r="CIJ10" s="787"/>
      <c r="CIK10" s="788"/>
      <c r="CIL10" s="788"/>
      <c r="CIM10" s="788"/>
      <c r="CIN10" s="787"/>
      <c r="CIO10" s="788"/>
      <c r="CIP10" s="788"/>
      <c r="CIQ10" s="788"/>
      <c r="CIR10" s="787"/>
      <c r="CIS10" s="788"/>
      <c r="CIT10" s="788"/>
      <c r="CIU10" s="788"/>
      <c r="CIV10" s="787"/>
      <c r="CIW10" s="788"/>
      <c r="CIX10" s="788"/>
      <c r="CIY10" s="788"/>
      <c r="CIZ10" s="787"/>
      <c r="CJA10" s="788"/>
      <c r="CJB10" s="788"/>
      <c r="CJC10" s="788"/>
      <c r="CJD10" s="787"/>
      <c r="CJE10" s="788"/>
      <c r="CJF10" s="788"/>
      <c r="CJG10" s="788"/>
      <c r="CJH10" s="787"/>
      <c r="CJI10" s="788"/>
      <c r="CJJ10" s="788"/>
      <c r="CJK10" s="788"/>
      <c r="CJL10" s="787"/>
      <c r="CJM10" s="788"/>
      <c r="CJN10" s="788"/>
      <c r="CJO10" s="788"/>
      <c r="CJP10" s="787"/>
      <c r="CJQ10" s="788"/>
      <c r="CJR10" s="788"/>
      <c r="CJS10" s="788"/>
      <c r="CJT10" s="787"/>
      <c r="CJU10" s="788"/>
      <c r="CJV10" s="788"/>
      <c r="CJW10" s="788"/>
      <c r="CJX10" s="787"/>
      <c r="CJY10" s="788"/>
      <c r="CJZ10" s="788"/>
      <c r="CKA10" s="788"/>
      <c r="CKB10" s="787"/>
      <c r="CKC10" s="788"/>
      <c r="CKD10" s="788"/>
      <c r="CKE10" s="788"/>
      <c r="CKF10" s="787"/>
      <c r="CKG10" s="788"/>
      <c r="CKH10" s="788"/>
      <c r="CKI10" s="788"/>
      <c r="CKJ10" s="787"/>
      <c r="CKK10" s="788"/>
      <c r="CKL10" s="788"/>
      <c r="CKM10" s="788"/>
      <c r="CKN10" s="787"/>
      <c r="CKO10" s="788"/>
      <c r="CKP10" s="788"/>
      <c r="CKQ10" s="788"/>
      <c r="CKR10" s="787"/>
      <c r="CKS10" s="788"/>
      <c r="CKT10" s="788"/>
      <c r="CKU10" s="788"/>
      <c r="CKV10" s="787"/>
      <c r="CKW10" s="788"/>
      <c r="CKX10" s="788"/>
      <c r="CKY10" s="788"/>
      <c r="CKZ10" s="787"/>
      <c r="CLA10" s="788"/>
      <c r="CLB10" s="788"/>
      <c r="CLC10" s="788"/>
      <c r="CLD10" s="787"/>
      <c r="CLE10" s="788"/>
      <c r="CLF10" s="788"/>
      <c r="CLG10" s="788"/>
      <c r="CLH10" s="787"/>
      <c r="CLI10" s="788"/>
      <c r="CLJ10" s="788"/>
      <c r="CLK10" s="788"/>
      <c r="CLL10" s="787"/>
      <c r="CLM10" s="788"/>
      <c r="CLN10" s="788"/>
      <c r="CLO10" s="788"/>
      <c r="CLP10" s="787"/>
      <c r="CLQ10" s="788"/>
      <c r="CLR10" s="788"/>
      <c r="CLS10" s="788"/>
      <c r="CLT10" s="787"/>
      <c r="CLU10" s="788"/>
      <c r="CLV10" s="788"/>
      <c r="CLW10" s="788"/>
      <c r="CLX10" s="787"/>
      <c r="CLY10" s="788"/>
      <c r="CLZ10" s="788"/>
      <c r="CMA10" s="788"/>
      <c r="CMB10" s="787"/>
      <c r="CMC10" s="788"/>
      <c r="CMD10" s="788"/>
      <c r="CME10" s="788"/>
      <c r="CMF10" s="787"/>
      <c r="CMG10" s="788"/>
      <c r="CMH10" s="788"/>
      <c r="CMI10" s="788"/>
      <c r="CMJ10" s="787"/>
      <c r="CMK10" s="788"/>
      <c r="CML10" s="788"/>
      <c r="CMM10" s="788"/>
      <c r="CMN10" s="787"/>
      <c r="CMO10" s="788"/>
      <c r="CMP10" s="788"/>
      <c r="CMQ10" s="788"/>
      <c r="CMR10" s="787"/>
      <c r="CMS10" s="788"/>
      <c r="CMT10" s="788"/>
      <c r="CMU10" s="788"/>
      <c r="CMV10" s="787"/>
      <c r="CMW10" s="788"/>
      <c r="CMX10" s="788"/>
      <c r="CMY10" s="788"/>
      <c r="CMZ10" s="787"/>
      <c r="CNA10" s="788"/>
      <c r="CNB10" s="788"/>
      <c r="CNC10" s="788"/>
      <c r="CND10" s="787"/>
      <c r="CNE10" s="788"/>
      <c r="CNF10" s="788"/>
      <c r="CNG10" s="788"/>
      <c r="CNH10" s="787"/>
      <c r="CNI10" s="788"/>
      <c r="CNJ10" s="788"/>
      <c r="CNK10" s="788"/>
      <c r="CNL10" s="787"/>
      <c r="CNM10" s="788"/>
      <c r="CNN10" s="788"/>
      <c r="CNO10" s="788"/>
      <c r="CNP10" s="787"/>
      <c r="CNQ10" s="788"/>
      <c r="CNR10" s="788"/>
      <c r="CNS10" s="788"/>
      <c r="CNT10" s="787"/>
      <c r="CNU10" s="788"/>
      <c r="CNV10" s="788"/>
      <c r="CNW10" s="788"/>
      <c r="CNX10" s="787"/>
      <c r="CNY10" s="788"/>
      <c r="CNZ10" s="788"/>
      <c r="COA10" s="788"/>
      <c r="COB10" s="787"/>
      <c r="COC10" s="788"/>
      <c r="COD10" s="788"/>
      <c r="COE10" s="788"/>
      <c r="COF10" s="787"/>
      <c r="COG10" s="788"/>
      <c r="COH10" s="788"/>
      <c r="COI10" s="788"/>
      <c r="COJ10" s="787"/>
      <c r="COK10" s="788"/>
      <c r="COL10" s="788"/>
      <c r="COM10" s="788"/>
      <c r="CON10" s="787"/>
      <c r="COO10" s="788"/>
      <c r="COP10" s="788"/>
      <c r="COQ10" s="788"/>
      <c r="COR10" s="787"/>
      <c r="COS10" s="788"/>
      <c r="COT10" s="788"/>
      <c r="COU10" s="788"/>
      <c r="COV10" s="787"/>
      <c r="COW10" s="788"/>
      <c r="COX10" s="788"/>
      <c r="COY10" s="788"/>
      <c r="COZ10" s="787"/>
      <c r="CPA10" s="788"/>
      <c r="CPB10" s="788"/>
      <c r="CPC10" s="788"/>
      <c r="CPD10" s="787"/>
      <c r="CPE10" s="788"/>
      <c r="CPF10" s="788"/>
      <c r="CPG10" s="788"/>
      <c r="CPH10" s="787"/>
      <c r="CPI10" s="788"/>
      <c r="CPJ10" s="788"/>
      <c r="CPK10" s="788"/>
      <c r="CPL10" s="787"/>
      <c r="CPM10" s="788"/>
      <c r="CPN10" s="788"/>
      <c r="CPO10" s="788"/>
      <c r="CPP10" s="787"/>
      <c r="CPQ10" s="788"/>
      <c r="CPR10" s="788"/>
      <c r="CPS10" s="788"/>
      <c r="CPT10" s="787"/>
      <c r="CPU10" s="788"/>
      <c r="CPV10" s="788"/>
      <c r="CPW10" s="788"/>
      <c r="CPX10" s="787"/>
      <c r="CPY10" s="788"/>
      <c r="CPZ10" s="788"/>
      <c r="CQA10" s="788"/>
      <c r="CQB10" s="787"/>
      <c r="CQC10" s="788"/>
      <c r="CQD10" s="788"/>
      <c r="CQE10" s="788"/>
      <c r="CQF10" s="787"/>
      <c r="CQG10" s="788"/>
      <c r="CQH10" s="788"/>
      <c r="CQI10" s="788"/>
      <c r="CQJ10" s="787"/>
      <c r="CQK10" s="788"/>
      <c r="CQL10" s="788"/>
      <c r="CQM10" s="788"/>
      <c r="CQN10" s="787"/>
      <c r="CQO10" s="788"/>
      <c r="CQP10" s="788"/>
      <c r="CQQ10" s="788"/>
      <c r="CQR10" s="787"/>
      <c r="CQS10" s="788"/>
      <c r="CQT10" s="788"/>
      <c r="CQU10" s="788"/>
      <c r="CQV10" s="787"/>
      <c r="CQW10" s="788"/>
      <c r="CQX10" s="788"/>
      <c r="CQY10" s="788"/>
      <c r="CQZ10" s="787"/>
      <c r="CRA10" s="788"/>
      <c r="CRB10" s="788"/>
      <c r="CRC10" s="788"/>
      <c r="CRD10" s="787"/>
      <c r="CRE10" s="788"/>
      <c r="CRF10" s="788"/>
      <c r="CRG10" s="788"/>
      <c r="CRH10" s="787"/>
      <c r="CRI10" s="788"/>
      <c r="CRJ10" s="788"/>
      <c r="CRK10" s="788"/>
      <c r="CRL10" s="787"/>
      <c r="CRM10" s="788"/>
      <c r="CRN10" s="788"/>
      <c r="CRO10" s="788"/>
      <c r="CRP10" s="787"/>
      <c r="CRQ10" s="788"/>
      <c r="CRR10" s="788"/>
      <c r="CRS10" s="788"/>
      <c r="CRT10" s="787"/>
      <c r="CRU10" s="788"/>
      <c r="CRV10" s="788"/>
      <c r="CRW10" s="788"/>
      <c r="CRX10" s="787"/>
      <c r="CRY10" s="788"/>
      <c r="CRZ10" s="788"/>
      <c r="CSA10" s="788"/>
      <c r="CSB10" s="787"/>
      <c r="CSC10" s="788"/>
      <c r="CSD10" s="788"/>
      <c r="CSE10" s="788"/>
      <c r="CSF10" s="787"/>
      <c r="CSG10" s="788"/>
      <c r="CSH10" s="788"/>
      <c r="CSI10" s="788"/>
      <c r="CSJ10" s="787"/>
      <c r="CSK10" s="788"/>
      <c r="CSL10" s="788"/>
      <c r="CSM10" s="788"/>
      <c r="CSN10" s="787"/>
      <c r="CSO10" s="788"/>
      <c r="CSP10" s="788"/>
      <c r="CSQ10" s="788"/>
      <c r="CSR10" s="787"/>
      <c r="CSS10" s="788"/>
      <c r="CST10" s="788"/>
      <c r="CSU10" s="788"/>
      <c r="CSV10" s="787"/>
      <c r="CSW10" s="788"/>
      <c r="CSX10" s="788"/>
      <c r="CSY10" s="788"/>
      <c r="CSZ10" s="787"/>
      <c r="CTA10" s="788"/>
      <c r="CTB10" s="788"/>
      <c r="CTC10" s="788"/>
      <c r="CTD10" s="787"/>
      <c r="CTE10" s="788"/>
      <c r="CTF10" s="788"/>
      <c r="CTG10" s="788"/>
      <c r="CTH10" s="787"/>
      <c r="CTI10" s="788"/>
      <c r="CTJ10" s="788"/>
      <c r="CTK10" s="788"/>
      <c r="CTL10" s="787"/>
      <c r="CTM10" s="788"/>
      <c r="CTN10" s="788"/>
      <c r="CTO10" s="788"/>
      <c r="CTP10" s="787"/>
      <c r="CTQ10" s="788"/>
      <c r="CTR10" s="788"/>
      <c r="CTS10" s="788"/>
      <c r="CTT10" s="787"/>
      <c r="CTU10" s="788"/>
      <c r="CTV10" s="788"/>
      <c r="CTW10" s="788"/>
      <c r="CTX10" s="787"/>
      <c r="CTY10" s="788"/>
      <c r="CTZ10" s="788"/>
      <c r="CUA10" s="788"/>
      <c r="CUB10" s="787"/>
      <c r="CUC10" s="788"/>
      <c r="CUD10" s="788"/>
      <c r="CUE10" s="788"/>
      <c r="CUF10" s="787"/>
      <c r="CUG10" s="788"/>
      <c r="CUH10" s="788"/>
      <c r="CUI10" s="788"/>
      <c r="CUJ10" s="787"/>
      <c r="CUK10" s="788"/>
      <c r="CUL10" s="788"/>
      <c r="CUM10" s="788"/>
      <c r="CUN10" s="787"/>
      <c r="CUO10" s="788"/>
      <c r="CUP10" s="788"/>
      <c r="CUQ10" s="788"/>
      <c r="CUR10" s="787"/>
      <c r="CUS10" s="788"/>
      <c r="CUT10" s="788"/>
      <c r="CUU10" s="788"/>
      <c r="CUV10" s="787"/>
      <c r="CUW10" s="788"/>
      <c r="CUX10" s="788"/>
      <c r="CUY10" s="788"/>
      <c r="CUZ10" s="787"/>
      <c r="CVA10" s="788"/>
      <c r="CVB10" s="788"/>
      <c r="CVC10" s="788"/>
      <c r="CVD10" s="787"/>
      <c r="CVE10" s="788"/>
      <c r="CVF10" s="788"/>
      <c r="CVG10" s="788"/>
      <c r="CVH10" s="787"/>
      <c r="CVI10" s="788"/>
      <c r="CVJ10" s="788"/>
      <c r="CVK10" s="788"/>
      <c r="CVL10" s="787"/>
      <c r="CVM10" s="788"/>
      <c r="CVN10" s="788"/>
      <c r="CVO10" s="788"/>
      <c r="CVP10" s="787"/>
      <c r="CVQ10" s="788"/>
      <c r="CVR10" s="788"/>
      <c r="CVS10" s="788"/>
      <c r="CVT10" s="787"/>
      <c r="CVU10" s="788"/>
      <c r="CVV10" s="788"/>
      <c r="CVW10" s="788"/>
      <c r="CVX10" s="787"/>
      <c r="CVY10" s="788"/>
      <c r="CVZ10" s="788"/>
      <c r="CWA10" s="788"/>
      <c r="CWB10" s="787"/>
      <c r="CWC10" s="788"/>
      <c r="CWD10" s="788"/>
      <c r="CWE10" s="788"/>
      <c r="CWF10" s="787"/>
      <c r="CWG10" s="788"/>
      <c r="CWH10" s="788"/>
      <c r="CWI10" s="788"/>
      <c r="CWJ10" s="787"/>
      <c r="CWK10" s="788"/>
      <c r="CWL10" s="788"/>
      <c r="CWM10" s="788"/>
      <c r="CWN10" s="787"/>
      <c r="CWO10" s="788"/>
      <c r="CWP10" s="788"/>
      <c r="CWQ10" s="788"/>
      <c r="CWR10" s="787"/>
      <c r="CWS10" s="788"/>
      <c r="CWT10" s="788"/>
      <c r="CWU10" s="788"/>
      <c r="CWV10" s="787"/>
      <c r="CWW10" s="788"/>
      <c r="CWX10" s="788"/>
      <c r="CWY10" s="788"/>
      <c r="CWZ10" s="787"/>
      <c r="CXA10" s="788"/>
      <c r="CXB10" s="788"/>
      <c r="CXC10" s="788"/>
      <c r="CXD10" s="787"/>
      <c r="CXE10" s="788"/>
      <c r="CXF10" s="788"/>
      <c r="CXG10" s="788"/>
      <c r="CXH10" s="787"/>
      <c r="CXI10" s="788"/>
      <c r="CXJ10" s="788"/>
      <c r="CXK10" s="788"/>
      <c r="CXL10" s="787"/>
      <c r="CXM10" s="788"/>
      <c r="CXN10" s="788"/>
      <c r="CXO10" s="788"/>
      <c r="CXP10" s="787"/>
      <c r="CXQ10" s="788"/>
      <c r="CXR10" s="788"/>
      <c r="CXS10" s="788"/>
      <c r="CXT10" s="787"/>
      <c r="CXU10" s="788"/>
      <c r="CXV10" s="788"/>
      <c r="CXW10" s="788"/>
      <c r="CXX10" s="787"/>
      <c r="CXY10" s="788"/>
      <c r="CXZ10" s="788"/>
      <c r="CYA10" s="788"/>
      <c r="CYB10" s="787"/>
      <c r="CYC10" s="788"/>
      <c r="CYD10" s="788"/>
      <c r="CYE10" s="788"/>
      <c r="CYF10" s="787"/>
      <c r="CYG10" s="788"/>
      <c r="CYH10" s="788"/>
      <c r="CYI10" s="788"/>
      <c r="CYJ10" s="787"/>
      <c r="CYK10" s="788"/>
      <c r="CYL10" s="788"/>
      <c r="CYM10" s="788"/>
      <c r="CYN10" s="787"/>
      <c r="CYO10" s="788"/>
      <c r="CYP10" s="788"/>
      <c r="CYQ10" s="788"/>
      <c r="CYR10" s="787"/>
      <c r="CYS10" s="788"/>
      <c r="CYT10" s="788"/>
      <c r="CYU10" s="788"/>
      <c r="CYV10" s="787"/>
      <c r="CYW10" s="788"/>
      <c r="CYX10" s="788"/>
      <c r="CYY10" s="788"/>
      <c r="CYZ10" s="787"/>
      <c r="CZA10" s="788"/>
      <c r="CZB10" s="788"/>
      <c r="CZC10" s="788"/>
      <c r="CZD10" s="787"/>
      <c r="CZE10" s="788"/>
      <c r="CZF10" s="788"/>
      <c r="CZG10" s="788"/>
      <c r="CZH10" s="787"/>
      <c r="CZI10" s="788"/>
      <c r="CZJ10" s="788"/>
      <c r="CZK10" s="788"/>
      <c r="CZL10" s="787"/>
      <c r="CZM10" s="788"/>
      <c r="CZN10" s="788"/>
      <c r="CZO10" s="788"/>
      <c r="CZP10" s="787"/>
      <c r="CZQ10" s="788"/>
      <c r="CZR10" s="788"/>
      <c r="CZS10" s="788"/>
      <c r="CZT10" s="787"/>
      <c r="CZU10" s="788"/>
      <c r="CZV10" s="788"/>
      <c r="CZW10" s="788"/>
      <c r="CZX10" s="787"/>
      <c r="CZY10" s="788"/>
      <c r="CZZ10" s="788"/>
      <c r="DAA10" s="788"/>
      <c r="DAB10" s="787"/>
      <c r="DAC10" s="788"/>
      <c r="DAD10" s="788"/>
      <c r="DAE10" s="788"/>
      <c r="DAF10" s="787"/>
      <c r="DAG10" s="788"/>
      <c r="DAH10" s="788"/>
      <c r="DAI10" s="788"/>
      <c r="DAJ10" s="787"/>
      <c r="DAK10" s="788"/>
      <c r="DAL10" s="788"/>
      <c r="DAM10" s="788"/>
      <c r="DAN10" s="787"/>
      <c r="DAO10" s="788"/>
      <c r="DAP10" s="788"/>
      <c r="DAQ10" s="788"/>
      <c r="DAR10" s="787"/>
      <c r="DAS10" s="788"/>
      <c r="DAT10" s="788"/>
      <c r="DAU10" s="788"/>
      <c r="DAV10" s="787"/>
      <c r="DAW10" s="788"/>
      <c r="DAX10" s="788"/>
      <c r="DAY10" s="788"/>
      <c r="DAZ10" s="787"/>
      <c r="DBA10" s="788"/>
      <c r="DBB10" s="788"/>
      <c r="DBC10" s="788"/>
      <c r="DBD10" s="787"/>
      <c r="DBE10" s="788"/>
      <c r="DBF10" s="788"/>
      <c r="DBG10" s="788"/>
      <c r="DBH10" s="787"/>
      <c r="DBI10" s="788"/>
      <c r="DBJ10" s="788"/>
      <c r="DBK10" s="788"/>
      <c r="DBL10" s="787"/>
      <c r="DBM10" s="788"/>
      <c r="DBN10" s="788"/>
      <c r="DBO10" s="788"/>
      <c r="DBP10" s="787"/>
      <c r="DBQ10" s="788"/>
      <c r="DBR10" s="788"/>
      <c r="DBS10" s="788"/>
      <c r="DBT10" s="787"/>
      <c r="DBU10" s="788"/>
      <c r="DBV10" s="788"/>
      <c r="DBW10" s="788"/>
      <c r="DBX10" s="787"/>
      <c r="DBY10" s="788"/>
      <c r="DBZ10" s="788"/>
      <c r="DCA10" s="788"/>
      <c r="DCB10" s="787"/>
      <c r="DCC10" s="788"/>
      <c r="DCD10" s="788"/>
      <c r="DCE10" s="788"/>
      <c r="DCF10" s="787"/>
      <c r="DCG10" s="788"/>
      <c r="DCH10" s="788"/>
      <c r="DCI10" s="788"/>
      <c r="DCJ10" s="787"/>
      <c r="DCK10" s="788"/>
      <c r="DCL10" s="788"/>
      <c r="DCM10" s="788"/>
      <c r="DCN10" s="787"/>
      <c r="DCO10" s="788"/>
      <c r="DCP10" s="788"/>
      <c r="DCQ10" s="788"/>
      <c r="DCR10" s="787"/>
      <c r="DCS10" s="788"/>
      <c r="DCT10" s="788"/>
      <c r="DCU10" s="788"/>
      <c r="DCV10" s="787"/>
      <c r="DCW10" s="788"/>
      <c r="DCX10" s="788"/>
      <c r="DCY10" s="788"/>
      <c r="DCZ10" s="787"/>
      <c r="DDA10" s="788"/>
      <c r="DDB10" s="788"/>
      <c r="DDC10" s="788"/>
      <c r="DDD10" s="787"/>
      <c r="DDE10" s="788"/>
      <c r="DDF10" s="788"/>
      <c r="DDG10" s="788"/>
      <c r="DDH10" s="787"/>
      <c r="DDI10" s="788"/>
      <c r="DDJ10" s="788"/>
      <c r="DDK10" s="788"/>
      <c r="DDL10" s="787"/>
      <c r="DDM10" s="788"/>
      <c r="DDN10" s="788"/>
      <c r="DDO10" s="788"/>
      <c r="DDP10" s="787"/>
      <c r="DDQ10" s="788"/>
      <c r="DDR10" s="788"/>
      <c r="DDS10" s="788"/>
      <c r="DDT10" s="787"/>
      <c r="DDU10" s="788"/>
      <c r="DDV10" s="788"/>
      <c r="DDW10" s="788"/>
      <c r="DDX10" s="787"/>
      <c r="DDY10" s="788"/>
      <c r="DDZ10" s="788"/>
      <c r="DEA10" s="788"/>
      <c r="DEB10" s="787"/>
      <c r="DEC10" s="788"/>
      <c r="DED10" s="788"/>
      <c r="DEE10" s="788"/>
      <c r="DEF10" s="787"/>
      <c r="DEG10" s="788"/>
      <c r="DEH10" s="788"/>
      <c r="DEI10" s="788"/>
      <c r="DEJ10" s="787"/>
      <c r="DEK10" s="788"/>
      <c r="DEL10" s="788"/>
      <c r="DEM10" s="788"/>
      <c r="DEN10" s="787"/>
      <c r="DEO10" s="788"/>
      <c r="DEP10" s="788"/>
      <c r="DEQ10" s="788"/>
      <c r="DER10" s="787"/>
      <c r="DES10" s="788"/>
      <c r="DET10" s="788"/>
      <c r="DEU10" s="788"/>
      <c r="DEV10" s="787"/>
      <c r="DEW10" s="788"/>
      <c r="DEX10" s="788"/>
      <c r="DEY10" s="788"/>
      <c r="DEZ10" s="787"/>
      <c r="DFA10" s="788"/>
      <c r="DFB10" s="788"/>
      <c r="DFC10" s="788"/>
      <c r="DFD10" s="787"/>
      <c r="DFE10" s="788"/>
      <c r="DFF10" s="788"/>
      <c r="DFG10" s="788"/>
      <c r="DFH10" s="787"/>
      <c r="DFI10" s="788"/>
      <c r="DFJ10" s="788"/>
      <c r="DFK10" s="788"/>
      <c r="DFL10" s="787"/>
      <c r="DFM10" s="788"/>
      <c r="DFN10" s="788"/>
      <c r="DFO10" s="788"/>
      <c r="DFP10" s="787"/>
      <c r="DFQ10" s="788"/>
      <c r="DFR10" s="788"/>
      <c r="DFS10" s="788"/>
      <c r="DFT10" s="787"/>
      <c r="DFU10" s="788"/>
      <c r="DFV10" s="788"/>
      <c r="DFW10" s="788"/>
      <c r="DFX10" s="787"/>
      <c r="DFY10" s="788"/>
      <c r="DFZ10" s="788"/>
      <c r="DGA10" s="788"/>
      <c r="DGB10" s="787"/>
      <c r="DGC10" s="788"/>
      <c r="DGD10" s="788"/>
      <c r="DGE10" s="788"/>
      <c r="DGF10" s="787"/>
      <c r="DGG10" s="788"/>
      <c r="DGH10" s="788"/>
      <c r="DGI10" s="788"/>
      <c r="DGJ10" s="787"/>
      <c r="DGK10" s="788"/>
      <c r="DGL10" s="788"/>
      <c r="DGM10" s="788"/>
      <c r="DGN10" s="787"/>
      <c r="DGO10" s="788"/>
      <c r="DGP10" s="788"/>
      <c r="DGQ10" s="788"/>
      <c r="DGR10" s="787"/>
      <c r="DGS10" s="788"/>
      <c r="DGT10" s="788"/>
      <c r="DGU10" s="788"/>
      <c r="DGV10" s="787"/>
      <c r="DGW10" s="788"/>
      <c r="DGX10" s="788"/>
      <c r="DGY10" s="788"/>
      <c r="DGZ10" s="787"/>
      <c r="DHA10" s="788"/>
      <c r="DHB10" s="788"/>
      <c r="DHC10" s="788"/>
      <c r="DHD10" s="787"/>
      <c r="DHE10" s="788"/>
      <c r="DHF10" s="788"/>
      <c r="DHG10" s="788"/>
      <c r="DHH10" s="787"/>
      <c r="DHI10" s="788"/>
      <c r="DHJ10" s="788"/>
      <c r="DHK10" s="788"/>
      <c r="DHL10" s="787"/>
      <c r="DHM10" s="788"/>
      <c r="DHN10" s="788"/>
      <c r="DHO10" s="788"/>
      <c r="DHP10" s="787"/>
      <c r="DHQ10" s="788"/>
      <c r="DHR10" s="788"/>
      <c r="DHS10" s="788"/>
      <c r="DHT10" s="787"/>
      <c r="DHU10" s="788"/>
      <c r="DHV10" s="788"/>
      <c r="DHW10" s="788"/>
      <c r="DHX10" s="787"/>
      <c r="DHY10" s="788"/>
      <c r="DHZ10" s="788"/>
      <c r="DIA10" s="788"/>
      <c r="DIB10" s="787"/>
      <c r="DIC10" s="788"/>
      <c r="DID10" s="788"/>
      <c r="DIE10" s="788"/>
      <c r="DIF10" s="787"/>
      <c r="DIG10" s="788"/>
      <c r="DIH10" s="788"/>
      <c r="DII10" s="788"/>
      <c r="DIJ10" s="787"/>
      <c r="DIK10" s="788"/>
      <c r="DIL10" s="788"/>
      <c r="DIM10" s="788"/>
      <c r="DIN10" s="787"/>
      <c r="DIO10" s="788"/>
      <c r="DIP10" s="788"/>
      <c r="DIQ10" s="788"/>
      <c r="DIR10" s="787"/>
      <c r="DIS10" s="788"/>
      <c r="DIT10" s="788"/>
      <c r="DIU10" s="788"/>
      <c r="DIV10" s="787"/>
      <c r="DIW10" s="788"/>
      <c r="DIX10" s="788"/>
      <c r="DIY10" s="788"/>
      <c r="DIZ10" s="787"/>
      <c r="DJA10" s="788"/>
      <c r="DJB10" s="788"/>
      <c r="DJC10" s="788"/>
      <c r="DJD10" s="787"/>
      <c r="DJE10" s="788"/>
      <c r="DJF10" s="788"/>
      <c r="DJG10" s="788"/>
      <c r="DJH10" s="787"/>
      <c r="DJI10" s="788"/>
      <c r="DJJ10" s="788"/>
      <c r="DJK10" s="788"/>
      <c r="DJL10" s="787"/>
      <c r="DJM10" s="788"/>
      <c r="DJN10" s="788"/>
      <c r="DJO10" s="788"/>
      <c r="DJP10" s="787"/>
      <c r="DJQ10" s="788"/>
      <c r="DJR10" s="788"/>
      <c r="DJS10" s="788"/>
      <c r="DJT10" s="787"/>
      <c r="DJU10" s="788"/>
      <c r="DJV10" s="788"/>
      <c r="DJW10" s="788"/>
      <c r="DJX10" s="787"/>
      <c r="DJY10" s="788"/>
      <c r="DJZ10" s="788"/>
      <c r="DKA10" s="788"/>
      <c r="DKB10" s="787"/>
      <c r="DKC10" s="788"/>
      <c r="DKD10" s="788"/>
      <c r="DKE10" s="788"/>
      <c r="DKF10" s="787"/>
      <c r="DKG10" s="788"/>
      <c r="DKH10" s="788"/>
      <c r="DKI10" s="788"/>
      <c r="DKJ10" s="787"/>
      <c r="DKK10" s="788"/>
      <c r="DKL10" s="788"/>
      <c r="DKM10" s="788"/>
      <c r="DKN10" s="787"/>
      <c r="DKO10" s="788"/>
      <c r="DKP10" s="788"/>
      <c r="DKQ10" s="788"/>
      <c r="DKR10" s="787"/>
      <c r="DKS10" s="788"/>
      <c r="DKT10" s="788"/>
      <c r="DKU10" s="788"/>
      <c r="DKV10" s="787"/>
      <c r="DKW10" s="788"/>
      <c r="DKX10" s="788"/>
      <c r="DKY10" s="788"/>
      <c r="DKZ10" s="787"/>
      <c r="DLA10" s="788"/>
      <c r="DLB10" s="788"/>
      <c r="DLC10" s="788"/>
      <c r="DLD10" s="787"/>
      <c r="DLE10" s="788"/>
      <c r="DLF10" s="788"/>
      <c r="DLG10" s="788"/>
      <c r="DLH10" s="787"/>
      <c r="DLI10" s="788"/>
      <c r="DLJ10" s="788"/>
      <c r="DLK10" s="788"/>
      <c r="DLL10" s="787"/>
      <c r="DLM10" s="788"/>
      <c r="DLN10" s="788"/>
      <c r="DLO10" s="788"/>
      <c r="DLP10" s="787"/>
      <c r="DLQ10" s="788"/>
      <c r="DLR10" s="788"/>
      <c r="DLS10" s="788"/>
      <c r="DLT10" s="787"/>
      <c r="DLU10" s="788"/>
      <c r="DLV10" s="788"/>
      <c r="DLW10" s="788"/>
      <c r="DLX10" s="787"/>
      <c r="DLY10" s="788"/>
      <c r="DLZ10" s="788"/>
      <c r="DMA10" s="788"/>
      <c r="DMB10" s="787"/>
      <c r="DMC10" s="788"/>
      <c r="DMD10" s="788"/>
      <c r="DME10" s="788"/>
      <c r="DMF10" s="787"/>
      <c r="DMG10" s="788"/>
      <c r="DMH10" s="788"/>
      <c r="DMI10" s="788"/>
      <c r="DMJ10" s="787"/>
      <c r="DMK10" s="788"/>
      <c r="DML10" s="788"/>
      <c r="DMM10" s="788"/>
      <c r="DMN10" s="787"/>
      <c r="DMO10" s="788"/>
      <c r="DMP10" s="788"/>
      <c r="DMQ10" s="788"/>
      <c r="DMR10" s="787"/>
      <c r="DMS10" s="788"/>
      <c r="DMT10" s="788"/>
      <c r="DMU10" s="788"/>
      <c r="DMV10" s="787"/>
      <c r="DMW10" s="788"/>
      <c r="DMX10" s="788"/>
      <c r="DMY10" s="788"/>
      <c r="DMZ10" s="787"/>
      <c r="DNA10" s="788"/>
      <c r="DNB10" s="788"/>
      <c r="DNC10" s="788"/>
      <c r="DND10" s="787"/>
      <c r="DNE10" s="788"/>
      <c r="DNF10" s="788"/>
      <c r="DNG10" s="788"/>
      <c r="DNH10" s="787"/>
      <c r="DNI10" s="788"/>
      <c r="DNJ10" s="788"/>
      <c r="DNK10" s="788"/>
      <c r="DNL10" s="787"/>
      <c r="DNM10" s="788"/>
      <c r="DNN10" s="788"/>
      <c r="DNO10" s="788"/>
      <c r="DNP10" s="787"/>
      <c r="DNQ10" s="788"/>
      <c r="DNR10" s="788"/>
      <c r="DNS10" s="788"/>
      <c r="DNT10" s="787"/>
      <c r="DNU10" s="788"/>
      <c r="DNV10" s="788"/>
      <c r="DNW10" s="788"/>
      <c r="DNX10" s="787"/>
      <c r="DNY10" s="788"/>
      <c r="DNZ10" s="788"/>
      <c r="DOA10" s="788"/>
      <c r="DOB10" s="787"/>
      <c r="DOC10" s="788"/>
      <c r="DOD10" s="788"/>
      <c r="DOE10" s="788"/>
      <c r="DOF10" s="787"/>
      <c r="DOG10" s="788"/>
      <c r="DOH10" s="788"/>
      <c r="DOI10" s="788"/>
      <c r="DOJ10" s="787"/>
      <c r="DOK10" s="788"/>
      <c r="DOL10" s="788"/>
      <c r="DOM10" s="788"/>
      <c r="DON10" s="787"/>
      <c r="DOO10" s="788"/>
      <c r="DOP10" s="788"/>
      <c r="DOQ10" s="788"/>
      <c r="DOR10" s="787"/>
      <c r="DOS10" s="788"/>
      <c r="DOT10" s="788"/>
      <c r="DOU10" s="788"/>
      <c r="DOV10" s="787"/>
      <c r="DOW10" s="788"/>
      <c r="DOX10" s="788"/>
      <c r="DOY10" s="788"/>
      <c r="DOZ10" s="787"/>
      <c r="DPA10" s="788"/>
      <c r="DPB10" s="788"/>
      <c r="DPC10" s="788"/>
      <c r="DPD10" s="787"/>
      <c r="DPE10" s="788"/>
      <c r="DPF10" s="788"/>
      <c r="DPG10" s="788"/>
      <c r="DPH10" s="787"/>
      <c r="DPI10" s="788"/>
      <c r="DPJ10" s="788"/>
      <c r="DPK10" s="788"/>
      <c r="DPL10" s="787"/>
      <c r="DPM10" s="788"/>
      <c r="DPN10" s="788"/>
      <c r="DPO10" s="788"/>
      <c r="DPP10" s="787"/>
      <c r="DPQ10" s="788"/>
      <c r="DPR10" s="788"/>
      <c r="DPS10" s="788"/>
      <c r="DPT10" s="787"/>
      <c r="DPU10" s="788"/>
      <c r="DPV10" s="788"/>
      <c r="DPW10" s="788"/>
      <c r="DPX10" s="787"/>
      <c r="DPY10" s="788"/>
      <c r="DPZ10" s="788"/>
      <c r="DQA10" s="788"/>
      <c r="DQB10" s="787"/>
      <c r="DQC10" s="788"/>
      <c r="DQD10" s="788"/>
      <c r="DQE10" s="788"/>
      <c r="DQF10" s="787"/>
      <c r="DQG10" s="788"/>
      <c r="DQH10" s="788"/>
      <c r="DQI10" s="788"/>
      <c r="DQJ10" s="787"/>
      <c r="DQK10" s="788"/>
      <c r="DQL10" s="788"/>
      <c r="DQM10" s="788"/>
      <c r="DQN10" s="787"/>
      <c r="DQO10" s="788"/>
      <c r="DQP10" s="788"/>
      <c r="DQQ10" s="788"/>
      <c r="DQR10" s="787"/>
      <c r="DQS10" s="788"/>
      <c r="DQT10" s="788"/>
      <c r="DQU10" s="788"/>
      <c r="DQV10" s="787"/>
      <c r="DQW10" s="788"/>
      <c r="DQX10" s="788"/>
      <c r="DQY10" s="788"/>
      <c r="DQZ10" s="787"/>
      <c r="DRA10" s="788"/>
      <c r="DRB10" s="788"/>
      <c r="DRC10" s="788"/>
      <c r="DRD10" s="787"/>
      <c r="DRE10" s="788"/>
      <c r="DRF10" s="788"/>
      <c r="DRG10" s="788"/>
      <c r="DRH10" s="787"/>
      <c r="DRI10" s="788"/>
      <c r="DRJ10" s="788"/>
      <c r="DRK10" s="788"/>
      <c r="DRL10" s="787"/>
      <c r="DRM10" s="788"/>
      <c r="DRN10" s="788"/>
      <c r="DRO10" s="788"/>
      <c r="DRP10" s="787"/>
      <c r="DRQ10" s="788"/>
      <c r="DRR10" s="788"/>
      <c r="DRS10" s="788"/>
      <c r="DRT10" s="787"/>
      <c r="DRU10" s="788"/>
      <c r="DRV10" s="788"/>
      <c r="DRW10" s="788"/>
      <c r="DRX10" s="787"/>
      <c r="DRY10" s="788"/>
      <c r="DRZ10" s="788"/>
      <c r="DSA10" s="788"/>
      <c r="DSB10" s="787"/>
      <c r="DSC10" s="788"/>
      <c r="DSD10" s="788"/>
      <c r="DSE10" s="788"/>
      <c r="DSF10" s="787"/>
      <c r="DSG10" s="788"/>
      <c r="DSH10" s="788"/>
      <c r="DSI10" s="788"/>
      <c r="DSJ10" s="787"/>
      <c r="DSK10" s="788"/>
      <c r="DSL10" s="788"/>
      <c r="DSM10" s="788"/>
      <c r="DSN10" s="787"/>
      <c r="DSO10" s="788"/>
      <c r="DSP10" s="788"/>
      <c r="DSQ10" s="788"/>
      <c r="DSR10" s="787"/>
      <c r="DSS10" s="788"/>
      <c r="DST10" s="788"/>
      <c r="DSU10" s="788"/>
      <c r="DSV10" s="787"/>
      <c r="DSW10" s="788"/>
      <c r="DSX10" s="788"/>
      <c r="DSY10" s="788"/>
      <c r="DSZ10" s="787"/>
      <c r="DTA10" s="788"/>
      <c r="DTB10" s="788"/>
      <c r="DTC10" s="788"/>
      <c r="DTD10" s="787"/>
      <c r="DTE10" s="788"/>
      <c r="DTF10" s="788"/>
      <c r="DTG10" s="788"/>
      <c r="DTH10" s="787"/>
      <c r="DTI10" s="788"/>
      <c r="DTJ10" s="788"/>
      <c r="DTK10" s="788"/>
      <c r="DTL10" s="787"/>
      <c r="DTM10" s="788"/>
      <c r="DTN10" s="788"/>
      <c r="DTO10" s="788"/>
      <c r="DTP10" s="787"/>
      <c r="DTQ10" s="788"/>
      <c r="DTR10" s="788"/>
      <c r="DTS10" s="788"/>
      <c r="DTT10" s="787"/>
      <c r="DTU10" s="788"/>
      <c r="DTV10" s="788"/>
      <c r="DTW10" s="788"/>
      <c r="DTX10" s="787"/>
      <c r="DTY10" s="788"/>
      <c r="DTZ10" s="788"/>
      <c r="DUA10" s="788"/>
      <c r="DUB10" s="787"/>
      <c r="DUC10" s="788"/>
      <c r="DUD10" s="788"/>
      <c r="DUE10" s="788"/>
      <c r="DUF10" s="787"/>
      <c r="DUG10" s="788"/>
      <c r="DUH10" s="788"/>
      <c r="DUI10" s="788"/>
      <c r="DUJ10" s="787"/>
      <c r="DUK10" s="788"/>
      <c r="DUL10" s="788"/>
      <c r="DUM10" s="788"/>
      <c r="DUN10" s="787"/>
      <c r="DUO10" s="788"/>
      <c r="DUP10" s="788"/>
      <c r="DUQ10" s="788"/>
      <c r="DUR10" s="787"/>
      <c r="DUS10" s="788"/>
      <c r="DUT10" s="788"/>
      <c r="DUU10" s="788"/>
      <c r="DUV10" s="787"/>
      <c r="DUW10" s="788"/>
      <c r="DUX10" s="788"/>
      <c r="DUY10" s="788"/>
      <c r="DUZ10" s="787"/>
      <c r="DVA10" s="788"/>
      <c r="DVB10" s="788"/>
      <c r="DVC10" s="788"/>
      <c r="DVD10" s="787"/>
      <c r="DVE10" s="788"/>
      <c r="DVF10" s="788"/>
      <c r="DVG10" s="788"/>
      <c r="DVH10" s="787"/>
      <c r="DVI10" s="788"/>
      <c r="DVJ10" s="788"/>
      <c r="DVK10" s="788"/>
      <c r="DVL10" s="787"/>
      <c r="DVM10" s="788"/>
      <c r="DVN10" s="788"/>
      <c r="DVO10" s="788"/>
      <c r="DVP10" s="787"/>
      <c r="DVQ10" s="788"/>
      <c r="DVR10" s="788"/>
      <c r="DVS10" s="788"/>
      <c r="DVT10" s="787"/>
      <c r="DVU10" s="788"/>
      <c r="DVV10" s="788"/>
      <c r="DVW10" s="788"/>
      <c r="DVX10" s="787"/>
      <c r="DVY10" s="788"/>
      <c r="DVZ10" s="788"/>
      <c r="DWA10" s="788"/>
      <c r="DWB10" s="787"/>
      <c r="DWC10" s="788"/>
      <c r="DWD10" s="788"/>
      <c r="DWE10" s="788"/>
      <c r="DWF10" s="787"/>
      <c r="DWG10" s="788"/>
      <c r="DWH10" s="788"/>
      <c r="DWI10" s="788"/>
      <c r="DWJ10" s="787"/>
      <c r="DWK10" s="788"/>
      <c r="DWL10" s="788"/>
      <c r="DWM10" s="788"/>
      <c r="DWN10" s="787"/>
      <c r="DWO10" s="788"/>
      <c r="DWP10" s="788"/>
      <c r="DWQ10" s="788"/>
      <c r="DWR10" s="787"/>
      <c r="DWS10" s="788"/>
      <c r="DWT10" s="788"/>
      <c r="DWU10" s="788"/>
      <c r="DWV10" s="787"/>
      <c r="DWW10" s="788"/>
      <c r="DWX10" s="788"/>
      <c r="DWY10" s="788"/>
      <c r="DWZ10" s="787"/>
      <c r="DXA10" s="788"/>
      <c r="DXB10" s="788"/>
      <c r="DXC10" s="788"/>
      <c r="DXD10" s="787"/>
      <c r="DXE10" s="788"/>
      <c r="DXF10" s="788"/>
      <c r="DXG10" s="788"/>
      <c r="DXH10" s="787"/>
      <c r="DXI10" s="788"/>
      <c r="DXJ10" s="788"/>
      <c r="DXK10" s="788"/>
      <c r="DXL10" s="787"/>
      <c r="DXM10" s="788"/>
      <c r="DXN10" s="788"/>
      <c r="DXO10" s="788"/>
      <c r="DXP10" s="787"/>
      <c r="DXQ10" s="788"/>
      <c r="DXR10" s="788"/>
      <c r="DXS10" s="788"/>
      <c r="DXT10" s="787"/>
      <c r="DXU10" s="788"/>
      <c r="DXV10" s="788"/>
      <c r="DXW10" s="788"/>
      <c r="DXX10" s="787"/>
      <c r="DXY10" s="788"/>
      <c r="DXZ10" s="788"/>
      <c r="DYA10" s="788"/>
      <c r="DYB10" s="787"/>
      <c r="DYC10" s="788"/>
      <c r="DYD10" s="788"/>
      <c r="DYE10" s="788"/>
      <c r="DYF10" s="787"/>
      <c r="DYG10" s="788"/>
      <c r="DYH10" s="788"/>
      <c r="DYI10" s="788"/>
      <c r="DYJ10" s="787"/>
      <c r="DYK10" s="788"/>
      <c r="DYL10" s="788"/>
      <c r="DYM10" s="788"/>
      <c r="DYN10" s="787"/>
      <c r="DYO10" s="788"/>
      <c r="DYP10" s="788"/>
      <c r="DYQ10" s="788"/>
      <c r="DYR10" s="787"/>
      <c r="DYS10" s="788"/>
      <c r="DYT10" s="788"/>
      <c r="DYU10" s="788"/>
      <c r="DYV10" s="787"/>
      <c r="DYW10" s="788"/>
      <c r="DYX10" s="788"/>
      <c r="DYY10" s="788"/>
      <c r="DYZ10" s="787"/>
      <c r="DZA10" s="788"/>
      <c r="DZB10" s="788"/>
      <c r="DZC10" s="788"/>
      <c r="DZD10" s="787"/>
      <c r="DZE10" s="788"/>
      <c r="DZF10" s="788"/>
      <c r="DZG10" s="788"/>
      <c r="DZH10" s="787"/>
      <c r="DZI10" s="788"/>
      <c r="DZJ10" s="788"/>
      <c r="DZK10" s="788"/>
      <c r="DZL10" s="787"/>
      <c r="DZM10" s="788"/>
      <c r="DZN10" s="788"/>
      <c r="DZO10" s="788"/>
      <c r="DZP10" s="787"/>
      <c r="DZQ10" s="788"/>
      <c r="DZR10" s="788"/>
      <c r="DZS10" s="788"/>
      <c r="DZT10" s="787"/>
      <c r="DZU10" s="788"/>
      <c r="DZV10" s="788"/>
      <c r="DZW10" s="788"/>
      <c r="DZX10" s="787"/>
      <c r="DZY10" s="788"/>
      <c r="DZZ10" s="788"/>
      <c r="EAA10" s="788"/>
      <c r="EAB10" s="787"/>
      <c r="EAC10" s="788"/>
      <c r="EAD10" s="788"/>
      <c r="EAE10" s="788"/>
      <c r="EAF10" s="787"/>
      <c r="EAG10" s="788"/>
      <c r="EAH10" s="788"/>
      <c r="EAI10" s="788"/>
      <c r="EAJ10" s="787"/>
      <c r="EAK10" s="788"/>
      <c r="EAL10" s="788"/>
      <c r="EAM10" s="788"/>
      <c r="EAN10" s="787"/>
      <c r="EAO10" s="788"/>
      <c r="EAP10" s="788"/>
      <c r="EAQ10" s="788"/>
      <c r="EAR10" s="787"/>
      <c r="EAS10" s="788"/>
      <c r="EAT10" s="788"/>
      <c r="EAU10" s="788"/>
      <c r="EAV10" s="787"/>
      <c r="EAW10" s="788"/>
      <c r="EAX10" s="788"/>
      <c r="EAY10" s="788"/>
      <c r="EAZ10" s="787"/>
      <c r="EBA10" s="788"/>
      <c r="EBB10" s="788"/>
      <c r="EBC10" s="788"/>
      <c r="EBD10" s="787"/>
      <c r="EBE10" s="788"/>
      <c r="EBF10" s="788"/>
      <c r="EBG10" s="788"/>
      <c r="EBH10" s="787"/>
      <c r="EBI10" s="788"/>
      <c r="EBJ10" s="788"/>
      <c r="EBK10" s="788"/>
      <c r="EBL10" s="787"/>
      <c r="EBM10" s="788"/>
      <c r="EBN10" s="788"/>
      <c r="EBO10" s="788"/>
      <c r="EBP10" s="787"/>
      <c r="EBQ10" s="788"/>
      <c r="EBR10" s="788"/>
      <c r="EBS10" s="788"/>
      <c r="EBT10" s="787"/>
      <c r="EBU10" s="788"/>
      <c r="EBV10" s="788"/>
      <c r="EBW10" s="788"/>
      <c r="EBX10" s="787"/>
      <c r="EBY10" s="788"/>
      <c r="EBZ10" s="788"/>
      <c r="ECA10" s="788"/>
      <c r="ECB10" s="787"/>
      <c r="ECC10" s="788"/>
      <c r="ECD10" s="788"/>
      <c r="ECE10" s="788"/>
      <c r="ECF10" s="787"/>
      <c r="ECG10" s="788"/>
      <c r="ECH10" s="788"/>
      <c r="ECI10" s="788"/>
      <c r="ECJ10" s="787"/>
      <c r="ECK10" s="788"/>
      <c r="ECL10" s="788"/>
      <c r="ECM10" s="788"/>
      <c r="ECN10" s="787"/>
      <c r="ECO10" s="788"/>
      <c r="ECP10" s="788"/>
      <c r="ECQ10" s="788"/>
      <c r="ECR10" s="787"/>
      <c r="ECS10" s="788"/>
      <c r="ECT10" s="788"/>
      <c r="ECU10" s="788"/>
      <c r="ECV10" s="787"/>
      <c r="ECW10" s="788"/>
      <c r="ECX10" s="788"/>
      <c r="ECY10" s="788"/>
      <c r="ECZ10" s="787"/>
      <c r="EDA10" s="788"/>
      <c r="EDB10" s="788"/>
      <c r="EDC10" s="788"/>
      <c r="EDD10" s="787"/>
      <c r="EDE10" s="788"/>
      <c r="EDF10" s="788"/>
      <c r="EDG10" s="788"/>
      <c r="EDH10" s="787"/>
      <c r="EDI10" s="788"/>
      <c r="EDJ10" s="788"/>
      <c r="EDK10" s="788"/>
      <c r="EDL10" s="787"/>
      <c r="EDM10" s="788"/>
      <c r="EDN10" s="788"/>
      <c r="EDO10" s="788"/>
      <c r="EDP10" s="787"/>
      <c r="EDQ10" s="788"/>
      <c r="EDR10" s="788"/>
      <c r="EDS10" s="788"/>
      <c r="EDT10" s="787"/>
      <c r="EDU10" s="788"/>
      <c r="EDV10" s="788"/>
      <c r="EDW10" s="788"/>
      <c r="EDX10" s="787"/>
      <c r="EDY10" s="788"/>
      <c r="EDZ10" s="788"/>
      <c r="EEA10" s="788"/>
      <c r="EEB10" s="787"/>
      <c r="EEC10" s="788"/>
      <c r="EED10" s="788"/>
      <c r="EEE10" s="788"/>
      <c r="EEF10" s="787"/>
      <c r="EEG10" s="788"/>
      <c r="EEH10" s="788"/>
      <c r="EEI10" s="788"/>
      <c r="EEJ10" s="787"/>
      <c r="EEK10" s="788"/>
      <c r="EEL10" s="788"/>
      <c r="EEM10" s="788"/>
      <c r="EEN10" s="787"/>
      <c r="EEO10" s="788"/>
      <c r="EEP10" s="788"/>
      <c r="EEQ10" s="788"/>
      <c r="EER10" s="787"/>
      <c r="EES10" s="788"/>
      <c r="EET10" s="788"/>
      <c r="EEU10" s="788"/>
      <c r="EEV10" s="787"/>
      <c r="EEW10" s="788"/>
      <c r="EEX10" s="788"/>
      <c r="EEY10" s="788"/>
      <c r="EEZ10" s="787"/>
      <c r="EFA10" s="788"/>
      <c r="EFB10" s="788"/>
      <c r="EFC10" s="788"/>
      <c r="EFD10" s="787"/>
      <c r="EFE10" s="788"/>
      <c r="EFF10" s="788"/>
      <c r="EFG10" s="788"/>
      <c r="EFH10" s="787"/>
      <c r="EFI10" s="788"/>
      <c r="EFJ10" s="788"/>
      <c r="EFK10" s="788"/>
      <c r="EFL10" s="787"/>
      <c r="EFM10" s="788"/>
      <c r="EFN10" s="788"/>
      <c r="EFO10" s="788"/>
      <c r="EFP10" s="787"/>
      <c r="EFQ10" s="788"/>
      <c r="EFR10" s="788"/>
      <c r="EFS10" s="788"/>
      <c r="EFT10" s="787"/>
      <c r="EFU10" s="788"/>
      <c r="EFV10" s="788"/>
      <c r="EFW10" s="788"/>
      <c r="EFX10" s="787"/>
      <c r="EFY10" s="788"/>
      <c r="EFZ10" s="788"/>
      <c r="EGA10" s="788"/>
      <c r="EGB10" s="787"/>
      <c r="EGC10" s="788"/>
      <c r="EGD10" s="788"/>
      <c r="EGE10" s="788"/>
      <c r="EGF10" s="787"/>
      <c r="EGG10" s="788"/>
      <c r="EGH10" s="788"/>
      <c r="EGI10" s="788"/>
      <c r="EGJ10" s="787"/>
      <c r="EGK10" s="788"/>
      <c r="EGL10" s="788"/>
      <c r="EGM10" s="788"/>
      <c r="EGN10" s="787"/>
      <c r="EGO10" s="788"/>
      <c r="EGP10" s="788"/>
      <c r="EGQ10" s="788"/>
      <c r="EGR10" s="787"/>
      <c r="EGS10" s="788"/>
      <c r="EGT10" s="788"/>
      <c r="EGU10" s="788"/>
      <c r="EGV10" s="787"/>
      <c r="EGW10" s="788"/>
      <c r="EGX10" s="788"/>
      <c r="EGY10" s="788"/>
      <c r="EGZ10" s="787"/>
      <c r="EHA10" s="788"/>
      <c r="EHB10" s="788"/>
      <c r="EHC10" s="788"/>
      <c r="EHD10" s="787"/>
      <c r="EHE10" s="788"/>
      <c r="EHF10" s="788"/>
      <c r="EHG10" s="788"/>
      <c r="EHH10" s="787"/>
      <c r="EHI10" s="788"/>
      <c r="EHJ10" s="788"/>
      <c r="EHK10" s="788"/>
      <c r="EHL10" s="787"/>
      <c r="EHM10" s="788"/>
      <c r="EHN10" s="788"/>
      <c r="EHO10" s="788"/>
      <c r="EHP10" s="787"/>
      <c r="EHQ10" s="788"/>
      <c r="EHR10" s="788"/>
      <c r="EHS10" s="788"/>
      <c r="EHT10" s="787"/>
      <c r="EHU10" s="788"/>
      <c r="EHV10" s="788"/>
      <c r="EHW10" s="788"/>
      <c r="EHX10" s="787"/>
      <c r="EHY10" s="788"/>
      <c r="EHZ10" s="788"/>
      <c r="EIA10" s="788"/>
      <c r="EIB10" s="787"/>
      <c r="EIC10" s="788"/>
      <c r="EID10" s="788"/>
      <c r="EIE10" s="788"/>
      <c r="EIF10" s="787"/>
      <c r="EIG10" s="788"/>
      <c r="EIH10" s="788"/>
      <c r="EII10" s="788"/>
      <c r="EIJ10" s="787"/>
      <c r="EIK10" s="788"/>
      <c r="EIL10" s="788"/>
      <c r="EIM10" s="788"/>
      <c r="EIN10" s="787"/>
      <c r="EIO10" s="788"/>
      <c r="EIP10" s="788"/>
      <c r="EIQ10" s="788"/>
      <c r="EIR10" s="787"/>
      <c r="EIS10" s="788"/>
      <c r="EIT10" s="788"/>
      <c r="EIU10" s="788"/>
      <c r="EIV10" s="787"/>
      <c r="EIW10" s="788"/>
      <c r="EIX10" s="788"/>
      <c r="EIY10" s="788"/>
      <c r="EIZ10" s="787"/>
      <c r="EJA10" s="788"/>
      <c r="EJB10" s="788"/>
      <c r="EJC10" s="788"/>
      <c r="EJD10" s="787"/>
      <c r="EJE10" s="788"/>
      <c r="EJF10" s="788"/>
      <c r="EJG10" s="788"/>
      <c r="EJH10" s="787"/>
      <c r="EJI10" s="788"/>
      <c r="EJJ10" s="788"/>
      <c r="EJK10" s="788"/>
      <c r="EJL10" s="787"/>
      <c r="EJM10" s="788"/>
      <c r="EJN10" s="788"/>
      <c r="EJO10" s="788"/>
      <c r="EJP10" s="787"/>
      <c r="EJQ10" s="788"/>
      <c r="EJR10" s="788"/>
      <c r="EJS10" s="788"/>
      <c r="EJT10" s="787"/>
      <c r="EJU10" s="788"/>
      <c r="EJV10" s="788"/>
      <c r="EJW10" s="788"/>
      <c r="EJX10" s="787"/>
      <c r="EJY10" s="788"/>
      <c r="EJZ10" s="788"/>
      <c r="EKA10" s="788"/>
      <c r="EKB10" s="787"/>
      <c r="EKC10" s="788"/>
      <c r="EKD10" s="788"/>
      <c r="EKE10" s="788"/>
      <c r="EKF10" s="787"/>
      <c r="EKG10" s="788"/>
      <c r="EKH10" s="788"/>
      <c r="EKI10" s="788"/>
      <c r="EKJ10" s="787"/>
      <c r="EKK10" s="788"/>
      <c r="EKL10" s="788"/>
      <c r="EKM10" s="788"/>
      <c r="EKN10" s="787"/>
      <c r="EKO10" s="788"/>
      <c r="EKP10" s="788"/>
      <c r="EKQ10" s="788"/>
      <c r="EKR10" s="787"/>
      <c r="EKS10" s="788"/>
      <c r="EKT10" s="788"/>
      <c r="EKU10" s="788"/>
      <c r="EKV10" s="787"/>
      <c r="EKW10" s="788"/>
      <c r="EKX10" s="788"/>
      <c r="EKY10" s="788"/>
      <c r="EKZ10" s="787"/>
      <c r="ELA10" s="788"/>
      <c r="ELB10" s="788"/>
      <c r="ELC10" s="788"/>
      <c r="ELD10" s="787"/>
      <c r="ELE10" s="788"/>
      <c r="ELF10" s="788"/>
      <c r="ELG10" s="788"/>
      <c r="ELH10" s="787"/>
      <c r="ELI10" s="788"/>
      <c r="ELJ10" s="788"/>
      <c r="ELK10" s="788"/>
      <c r="ELL10" s="787"/>
      <c r="ELM10" s="788"/>
      <c r="ELN10" s="788"/>
      <c r="ELO10" s="788"/>
      <c r="ELP10" s="787"/>
      <c r="ELQ10" s="788"/>
      <c r="ELR10" s="788"/>
      <c r="ELS10" s="788"/>
      <c r="ELT10" s="787"/>
      <c r="ELU10" s="788"/>
      <c r="ELV10" s="788"/>
      <c r="ELW10" s="788"/>
      <c r="ELX10" s="787"/>
      <c r="ELY10" s="788"/>
      <c r="ELZ10" s="788"/>
      <c r="EMA10" s="788"/>
      <c r="EMB10" s="787"/>
      <c r="EMC10" s="788"/>
      <c r="EMD10" s="788"/>
      <c r="EME10" s="788"/>
      <c r="EMF10" s="787"/>
      <c r="EMG10" s="788"/>
      <c r="EMH10" s="788"/>
      <c r="EMI10" s="788"/>
      <c r="EMJ10" s="787"/>
      <c r="EMK10" s="788"/>
      <c r="EML10" s="788"/>
      <c r="EMM10" s="788"/>
      <c r="EMN10" s="787"/>
      <c r="EMO10" s="788"/>
      <c r="EMP10" s="788"/>
      <c r="EMQ10" s="788"/>
      <c r="EMR10" s="787"/>
      <c r="EMS10" s="788"/>
      <c r="EMT10" s="788"/>
      <c r="EMU10" s="788"/>
      <c r="EMV10" s="787"/>
      <c r="EMW10" s="788"/>
      <c r="EMX10" s="788"/>
      <c r="EMY10" s="788"/>
      <c r="EMZ10" s="787"/>
      <c r="ENA10" s="788"/>
      <c r="ENB10" s="788"/>
      <c r="ENC10" s="788"/>
      <c r="END10" s="787"/>
      <c r="ENE10" s="788"/>
      <c r="ENF10" s="788"/>
      <c r="ENG10" s="788"/>
      <c r="ENH10" s="787"/>
      <c r="ENI10" s="788"/>
      <c r="ENJ10" s="788"/>
      <c r="ENK10" s="788"/>
      <c r="ENL10" s="787"/>
      <c r="ENM10" s="788"/>
      <c r="ENN10" s="788"/>
      <c r="ENO10" s="788"/>
      <c r="ENP10" s="787"/>
      <c r="ENQ10" s="788"/>
      <c r="ENR10" s="788"/>
      <c r="ENS10" s="788"/>
      <c r="ENT10" s="787"/>
      <c r="ENU10" s="788"/>
      <c r="ENV10" s="788"/>
      <c r="ENW10" s="788"/>
      <c r="ENX10" s="787"/>
      <c r="ENY10" s="788"/>
      <c r="ENZ10" s="788"/>
      <c r="EOA10" s="788"/>
      <c r="EOB10" s="787"/>
      <c r="EOC10" s="788"/>
      <c r="EOD10" s="788"/>
      <c r="EOE10" s="788"/>
      <c r="EOF10" s="787"/>
      <c r="EOG10" s="788"/>
      <c r="EOH10" s="788"/>
      <c r="EOI10" s="788"/>
      <c r="EOJ10" s="787"/>
      <c r="EOK10" s="788"/>
      <c r="EOL10" s="788"/>
      <c r="EOM10" s="788"/>
      <c r="EON10" s="787"/>
      <c r="EOO10" s="788"/>
      <c r="EOP10" s="788"/>
      <c r="EOQ10" s="788"/>
      <c r="EOR10" s="787"/>
      <c r="EOS10" s="788"/>
      <c r="EOT10" s="788"/>
      <c r="EOU10" s="788"/>
      <c r="EOV10" s="787"/>
      <c r="EOW10" s="788"/>
      <c r="EOX10" s="788"/>
      <c r="EOY10" s="788"/>
      <c r="EOZ10" s="787"/>
      <c r="EPA10" s="788"/>
      <c r="EPB10" s="788"/>
      <c r="EPC10" s="788"/>
      <c r="EPD10" s="787"/>
      <c r="EPE10" s="788"/>
      <c r="EPF10" s="788"/>
      <c r="EPG10" s="788"/>
      <c r="EPH10" s="787"/>
      <c r="EPI10" s="788"/>
      <c r="EPJ10" s="788"/>
      <c r="EPK10" s="788"/>
      <c r="EPL10" s="787"/>
      <c r="EPM10" s="788"/>
      <c r="EPN10" s="788"/>
      <c r="EPO10" s="788"/>
      <c r="EPP10" s="787"/>
      <c r="EPQ10" s="788"/>
      <c r="EPR10" s="788"/>
      <c r="EPS10" s="788"/>
      <c r="EPT10" s="787"/>
      <c r="EPU10" s="788"/>
      <c r="EPV10" s="788"/>
      <c r="EPW10" s="788"/>
      <c r="EPX10" s="787"/>
      <c r="EPY10" s="788"/>
      <c r="EPZ10" s="788"/>
      <c r="EQA10" s="788"/>
      <c r="EQB10" s="787"/>
      <c r="EQC10" s="788"/>
      <c r="EQD10" s="788"/>
      <c r="EQE10" s="788"/>
      <c r="EQF10" s="787"/>
      <c r="EQG10" s="788"/>
      <c r="EQH10" s="788"/>
      <c r="EQI10" s="788"/>
      <c r="EQJ10" s="787"/>
      <c r="EQK10" s="788"/>
      <c r="EQL10" s="788"/>
      <c r="EQM10" s="788"/>
      <c r="EQN10" s="787"/>
      <c r="EQO10" s="788"/>
      <c r="EQP10" s="788"/>
      <c r="EQQ10" s="788"/>
      <c r="EQR10" s="787"/>
      <c r="EQS10" s="788"/>
      <c r="EQT10" s="788"/>
      <c r="EQU10" s="788"/>
      <c r="EQV10" s="787"/>
      <c r="EQW10" s="788"/>
      <c r="EQX10" s="788"/>
      <c r="EQY10" s="788"/>
      <c r="EQZ10" s="787"/>
      <c r="ERA10" s="788"/>
      <c r="ERB10" s="788"/>
      <c r="ERC10" s="788"/>
      <c r="ERD10" s="787"/>
      <c r="ERE10" s="788"/>
      <c r="ERF10" s="788"/>
      <c r="ERG10" s="788"/>
      <c r="ERH10" s="787"/>
      <c r="ERI10" s="788"/>
      <c r="ERJ10" s="788"/>
      <c r="ERK10" s="788"/>
      <c r="ERL10" s="787"/>
      <c r="ERM10" s="788"/>
      <c r="ERN10" s="788"/>
      <c r="ERO10" s="788"/>
      <c r="ERP10" s="787"/>
      <c r="ERQ10" s="788"/>
      <c r="ERR10" s="788"/>
      <c r="ERS10" s="788"/>
      <c r="ERT10" s="787"/>
      <c r="ERU10" s="788"/>
      <c r="ERV10" s="788"/>
      <c r="ERW10" s="788"/>
      <c r="ERX10" s="787"/>
      <c r="ERY10" s="788"/>
      <c r="ERZ10" s="788"/>
      <c r="ESA10" s="788"/>
      <c r="ESB10" s="787"/>
      <c r="ESC10" s="788"/>
      <c r="ESD10" s="788"/>
      <c r="ESE10" s="788"/>
      <c r="ESF10" s="787"/>
      <c r="ESG10" s="788"/>
      <c r="ESH10" s="788"/>
      <c r="ESI10" s="788"/>
      <c r="ESJ10" s="787"/>
      <c r="ESK10" s="788"/>
      <c r="ESL10" s="788"/>
      <c r="ESM10" s="788"/>
      <c r="ESN10" s="787"/>
      <c r="ESO10" s="788"/>
      <c r="ESP10" s="788"/>
      <c r="ESQ10" s="788"/>
      <c r="ESR10" s="787"/>
      <c r="ESS10" s="788"/>
      <c r="EST10" s="788"/>
      <c r="ESU10" s="788"/>
      <c r="ESV10" s="787"/>
      <c r="ESW10" s="788"/>
      <c r="ESX10" s="788"/>
      <c r="ESY10" s="788"/>
      <c r="ESZ10" s="787"/>
      <c r="ETA10" s="788"/>
      <c r="ETB10" s="788"/>
      <c r="ETC10" s="788"/>
      <c r="ETD10" s="787"/>
      <c r="ETE10" s="788"/>
      <c r="ETF10" s="788"/>
      <c r="ETG10" s="788"/>
      <c r="ETH10" s="787"/>
      <c r="ETI10" s="788"/>
      <c r="ETJ10" s="788"/>
      <c r="ETK10" s="788"/>
      <c r="ETL10" s="787"/>
      <c r="ETM10" s="788"/>
      <c r="ETN10" s="788"/>
      <c r="ETO10" s="788"/>
      <c r="ETP10" s="787"/>
      <c r="ETQ10" s="788"/>
      <c r="ETR10" s="788"/>
      <c r="ETS10" s="788"/>
      <c r="ETT10" s="787"/>
      <c r="ETU10" s="788"/>
      <c r="ETV10" s="788"/>
      <c r="ETW10" s="788"/>
      <c r="ETX10" s="787"/>
      <c r="ETY10" s="788"/>
      <c r="ETZ10" s="788"/>
      <c r="EUA10" s="788"/>
      <c r="EUB10" s="787"/>
      <c r="EUC10" s="788"/>
      <c r="EUD10" s="788"/>
      <c r="EUE10" s="788"/>
      <c r="EUF10" s="787"/>
      <c r="EUG10" s="788"/>
      <c r="EUH10" s="788"/>
      <c r="EUI10" s="788"/>
      <c r="EUJ10" s="787"/>
      <c r="EUK10" s="788"/>
      <c r="EUL10" s="788"/>
      <c r="EUM10" s="788"/>
      <c r="EUN10" s="787"/>
      <c r="EUO10" s="788"/>
      <c r="EUP10" s="788"/>
      <c r="EUQ10" s="788"/>
      <c r="EUR10" s="787"/>
      <c r="EUS10" s="788"/>
      <c r="EUT10" s="788"/>
      <c r="EUU10" s="788"/>
      <c r="EUV10" s="787"/>
      <c r="EUW10" s="788"/>
      <c r="EUX10" s="788"/>
      <c r="EUY10" s="788"/>
      <c r="EUZ10" s="787"/>
      <c r="EVA10" s="788"/>
      <c r="EVB10" s="788"/>
      <c r="EVC10" s="788"/>
      <c r="EVD10" s="787"/>
      <c r="EVE10" s="788"/>
      <c r="EVF10" s="788"/>
      <c r="EVG10" s="788"/>
      <c r="EVH10" s="787"/>
      <c r="EVI10" s="788"/>
      <c r="EVJ10" s="788"/>
      <c r="EVK10" s="788"/>
      <c r="EVL10" s="787"/>
      <c r="EVM10" s="788"/>
      <c r="EVN10" s="788"/>
      <c r="EVO10" s="788"/>
      <c r="EVP10" s="787"/>
      <c r="EVQ10" s="788"/>
      <c r="EVR10" s="788"/>
      <c r="EVS10" s="788"/>
      <c r="EVT10" s="787"/>
      <c r="EVU10" s="788"/>
      <c r="EVV10" s="788"/>
      <c r="EVW10" s="788"/>
      <c r="EVX10" s="787"/>
      <c r="EVY10" s="788"/>
      <c r="EVZ10" s="788"/>
      <c r="EWA10" s="788"/>
      <c r="EWB10" s="787"/>
      <c r="EWC10" s="788"/>
      <c r="EWD10" s="788"/>
      <c r="EWE10" s="788"/>
      <c r="EWF10" s="787"/>
      <c r="EWG10" s="788"/>
      <c r="EWH10" s="788"/>
      <c r="EWI10" s="788"/>
      <c r="EWJ10" s="787"/>
      <c r="EWK10" s="788"/>
      <c r="EWL10" s="788"/>
      <c r="EWM10" s="788"/>
      <c r="EWN10" s="787"/>
      <c r="EWO10" s="788"/>
      <c r="EWP10" s="788"/>
      <c r="EWQ10" s="788"/>
      <c r="EWR10" s="787"/>
      <c r="EWS10" s="788"/>
      <c r="EWT10" s="788"/>
      <c r="EWU10" s="788"/>
      <c r="EWV10" s="787"/>
      <c r="EWW10" s="788"/>
      <c r="EWX10" s="788"/>
      <c r="EWY10" s="788"/>
      <c r="EWZ10" s="787"/>
      <c r="EXA10" s="788"/>
      <c r="EXB10" s="788"/>
      <c r="EXC10" s="788"/>
      <c r="EXD10" s="787"/>
      <c r="EXE10" s="788"/>
      <c r="EXF10" s="788"/>
      <c r="EXG10" s="788"/>
      <c r="EXH10" s="787"/>
      <c r="EXI10" s="788"/>
      <c r="EXJ10" s="788"/>
      <c r="EXK10" s="788"/>
      <c r="EXL10" s="787"/>
      <c r="EXM10" s="788"/>
      <c r="EXN10" s="788"/>
      <c r="EXO10" s="788"/>
      <c r="EXP10" s="787"/>
      <c r="EXQ10" s="788"/>
      <c r="EXR10" s="788"/>
      <c r="EXS10" s="788"/>
      <c r="EXT10" s="787"/>
      <c r="EXU10" s="788"/>
      <c r="EXV10" s="788"/>
      <c r="EXW10" s="788"/>
      <c r="EXX10" s="787"/>
      <c r="EXY10" s="788"/>
      <c r="EXZ10" s="788"/>
      <c r="EYA10" s="788"/>
      <c r="EYB10" s="787"/>
      <c r="EYC10" s="788"/>
      <c r="EYD10" s="788"/>
      <c r="EYE10" s="788"/>
      <c r="EYF10" s="787"/>
      <c r="EYG10" s="788"/>
      <c r="EYH10" s="788"/>
      <c r="EYI10" s="788"/>
      <c r="EYJ10" s="787"/>
      <c r="EYK10" s="788"/>
      <c r="EYL10" s="788"/>
      <c r="EYM10" s="788"/>
      <c r="EYN10" s="787"/>
      <c r="EYO10" s="788"/>
      <c r="EYP10" s="788"/>
      <c r="EYQ10" s="788"/>
      <c r="EYR10" s="787"/>
      <c r="EYS10" s="788"/>
      <c r="EYT10" s="788"/>
      <c r="EYU10" s="788"/>
      <c r="EYV10" s="787"/>
      <c r="EYW10" s="788"/>
      <c r="EYX10" s="788"/>
      <c r="EYY10" s="788"/>
      <c r="EYZ10" s="787"/>
      <c r="EZA10" s="788"/>
      <c r="EZB10" s="788"/>
      <c r="EZC10" s="788"/>
      <c r="EZD10" s="787"/>
      <c r="EZE10" s="788"/>
      <c r="EZF10" s="788"/>
      <c r="EZG10" s="788"/>
      <c r="EZH10" s="787"/>
      <c r="EZI10" s="788"/>
      <c r="EZJ10" s="788"/>
      <c r="EZK10" s="788"/>
      <c r="EZL10" s="787"/>
      <c r="EZM10" s="788"/>
      <c r="EZN10" s="788"/>
      <c r="EZO10" s="788"/>
      <c r="EZP10" s="787"/>
      <c r="EZQ10" s="788"/>
      <c r="EZR10" s="788"/>
      <c r="EZS10" s="788"/>
      <c r="EZT10" s="787"/>
      <c r="EZU10" s="788"/>
      <c r="EZV10" s="788"/>
      <c r="EZW10" s="788"/>
      <c r="EZX10" s="787"/>
      <c r="EZY10" s="788"/>
      <c r="EZZ10" s="788"/>
      <c r="FAA10" s="788"/>
      <c r="FAB10" s="787"/>
      <c r="FAC10" s="788"/>
      <c r="FAD10" s="788"/>
      <c r="FAE10" s="788"/>
      <c r="FAF10" s="787"/>
      <c r="FAG10" s="788"/>
      <c r="FAH10" s="788"/>
      <c r="FAI10" s="788"/>
      <c r="FAJ10" s="787"/>
      <c r="FAK10" s="788"/>
      <c r="FAL10" s="788"/>
      <c r="FAM10" s="788"/>
      <c r="FAN10" s="787"/>
      <c r="FAO10" s="788"/>
      <c r="FAP10" s="788"/>
      <c r="FAQ10" s="788"/>
      <c r="FAR10" s="787"/>
      <c r="FAS10" s="788"/>
      <c r="FAT10" s="788"/>
      <c r="FAU10" s="788"/>
      <c r="FAV10" s="787"/>
      <c r="FAW10" s="788"/>
      <c r="FAX10" s="788"/>
      <c r="FAY10" s="788"/>
      <c r="FAZ10" s="787"/>
      <c r="FBA10" s="788"/>
      <c r="FBB10" s="788"/>
      <c r="FBC10" s="788"/>
      <c r="FBD10" s="787"/>
      <c r="FBE10" s="788"/>
      <c r="FBF10" s="788"/>
      <c r="FBG10" s="788"/>
      <c r="FBH10" s="787"/>
      <c r="FBI10" s="788"/>
      <c r="FBJ10" s="788"/>
      <c r="FBK10" s="788"/>
      <c r="FBL10" s="787"/>
      <c r="FBM10" s="788"/>
      <c r="FBN10" s="788"/>
      <c r="FBO10" s="788"/>
      <c r="FBP10" s="787"/>
      <c r="FBQ10" s="788"/>
      <c r="FBR10" s="788"/>
      <c r="FBS10" s="788"/>
      <c r="FBT10" s="787"/>
      <c r="FBU10" s="788"/>
      <c r="FBV10" s="788"/>
      <c r="FBW10" s="788"/>
      <c r="FBX10" s="787"/>
      <c r="FBY10" s="788"/>
      <c r="FBZ10" s="788"/>
      <c r="FCA10" s="788"/>
      <c r="FCB10" s="787"/>
      <c r="FCC10" s="788"/>
      <c r="FCD10" s="788"/>
      <c r="FCE10" s="788"/>
      <c r="FCF10" s="787"/>
      <c r="FCG10" s="788"/>
      <c r="FCH10" s="788"/>
      <c r="FCI10" s="788"/>
      <c r="FCJ10" s="787"/>
      <c r="FCK10" s="788"/>
      <c r="FCL10" s="788"/>
      <c r="FCM10" s="788"/>
      <c r="FCN10" s="787"/>
      <c r="FCO10" s="788"/>
      <c r="FCP10" s="788"/>
      <c r="FCQ10" s="788"/>
      <c r="FCR10" s="787"/>
      <c r="FCS10" s="788"/>
      <c r="FCT10" s="788"/>
      <c r="FCU10" s="788"/>
      <c r="FCV10" s="787"/>
      <c r="FCW10" s="788"/>
      <c r="FCX10" s="788"/>
      <c r="FCY10" s="788"/>
      <c r="FCZ10" s="787"/>
      <c r="FDA10" s="788"/>
      <c r="FDB10" s="788"/>
      <c r="FDC10" s="788"/>
      <c r="FDD10" s="787"/>
      <c r="FDE10" s="788"/>
      <c r="FDF10" s="788"/>
      <c r="FDG10" s="788"/>
      <c r="FDH10" s="787"/>
      <c r="FDI10" s="788"/>
      <c r="FDJ10" s="788"/>
      <c r="FDK10" s="788"/>
      <c r="FDL10" s="787"/>
      <c r="FDM10" s="788"/>
      <c r="FDN10" s="788"/>
      <c r="FDO10" s="788"/>
      <c r="FDP10" s="787"/>
      <c r="FDQ10" s="788"/>
      <c r="FDR10" s="788"/>
      <c r="FDS10" s="788"/>
      <c r="FDT10" s="787"/>
      <c r="FDU10" s="788"/>
      <c r="FDV10" s="788"/>
      <c r="FDW10" s="788"/>
      <c r="FDX10" s="787"/>
      <c r="FDY10" s="788"/>
      <c r="FDZ10" s="788"/>
      <c r="FEA10" s="788"/>
      <c r="FEB10" s="787"/>
      <c r="FEC10" s="788"/>
      <c r="FED10" s="788"/>
      <c r="FEE10" s="788"/>
      <c r="FEF10" s="787"/>
      <c r="FEG10" s="788"/>
      <c r="FEH10" s="788"/>
      <c r="FEI10" s="788"/>
      <c r="FEJ10" s="787"/>
      <c r="FEK10" s="788"/>
      <c r="FEL10" s="788"/>
      <c r="FEM10" s="788"/>
      <c r="FEN10" s="787"/>
      <c r="FEO10" s="788"/>
      <c r="FEP10" s="788"/>
      <c r="FEQ10" s="788"/>
      <c r="FER10" s="787"/>
      <c r="FES10" s="788"/>
      <c r="FET10" s="788"/>
      <c r="FEU10" s="788"/>
      <c r="FEV10" s="787"/>
      <c r="FEW10" s="788"/>
      <c r="FEX10" s="788"/>
      <c r="FEY10" s="788"/>
      <c r="FEZ10" s="787"/>
      <c r="FFA10" s="788"/>
      <c r="FFB10" s="788"/>
      <c r="FFC10" s="788"/>
      <c r="FFD10" s="787"/>
      <c r="FFE10" s="788"/>
      <c r="FFF10" s="788"/>
      <c r="FFG10" s="788"/>
      <c r="FFH10" s="787"/>
      <c r="FFI10" s="788"/>
      <c r="FFJ10" s="788"/>
      <c r="FFK10" s="788"/>
      <c r="FFL10" s="787"/>
      <c r="FFM10" s="788"/>
      <c r="FFN10" s="788"/>
      <c r="FFO10" s="788"/>
      <c r="FFP10" s="787"/>
      <c r="FFQ10" s="788"/>
      <c r="FFR10" s="788"/>
      <c r="FFS10" s="788"/>
      <c r="FFT10" s="787"/>
      <c r="FFU10" s="788"/>
      <c r="FFV10" s="788"/>
      <c r="FFW10" s="788"/>
      <c r="FFX10" s="787"/>
      <c r="FFY10" s="788"/>
      <c r="FFZ10" s="788"/>
      <c r="FGA10" s="788"/>
      <c r="FGB10" s="787"/>
      <c r="FGC10" s="788"/>
      <c r="FGD10" s="788"/>
      <c r="FGE10" s="788"/>
      <c r="FGF10" s="787"/>
      <c r="FGG10" s="788"/>
      <c r="FGH10" s="788"/>
      <c r="FGI10" s="788"/>
      <c r="FGJ10" s="787"/>
      <c r="FGK10" s="788"/>
      <c r="FGL10" s="788"/>
      <c r="FGM10" s="788"/>
      <c r="FGN10" s="787"/>
      <c r="FGO10" s="788"/>
      <c r="FGP10" s="788"/>
      <c r="FGQ10" s="788"/>
      <c r="FGR10" s="787"/>
      <c r="FGS10" s="788"/>
      <c r="FGT10" s="788"/>
      <c r="FGU10" s="788"/>
      <c r="FGV10" s="787"/>
      <c r="FGW10" s="788"/>
      <c r="FGX10" s="788"/>
      <c r="FGY10" s="788"/>
      <c r="FGZ10" s="787"/>
      <c r="FHA10" s="788"/>
      <c r="FHB10" s="788"/>
      <c r="FHC10" s="788"/>
      <c r="FHD10" s="787"/>
      <c r="FHE10" s="788"/>
      <c r="FHF10" s="788"/>
      <c r="FHG10" s="788"/>
      <c r="FHH10" s="787"/>
      <c r="FHI10" s="788"/>
      <c r="FHJ10" s="788"/>
      <c r="FHK10" s="788"/>
      <c r="FHL10" s="787"/>
      <c r="FHM10" s="788"/>
      <c r="FHN10" s="788"/>
      <c r="FHO10" s="788"/>
      <c r="FHP10" s="787"/>
      <c r="FHQ10" s="788"/>
      <c r="FHR10" s="788"/>
      <c r="FHS10" s="788"/>
      <c r="FHT10" s="787"/>
      <c r="FHU10" s="788"/>
      <c r="FHV10" s="788"/>
      <c r="FHW10" s="788"/>
      <c r="FHX10" s="787"/>
      <c r="FHY10" s="788"/>
      <c r="FHZ10" s="788"/>
      <c r="FIA10" s="788"/>
      <c r="FIB10" s="787"/>
      <c r="FIC10" s="788"/>
      <c r="FID10" s="788"/>
      <c r="FIE10" s="788"/>
      <c r="FIF10" s="787"/>
      <c r="FIG10" s="788"/>
      <c r="FIH10" s="788"/>
      <c r="FII10" s="788"/>
      <c r="FIJ10" s="787"/>
      <c r="FIK10" s="788"/>
      <c r="FIL10" s="788"/>
      <c r="FIM10" s="788"/>
      <c r="FIN10" s="787"/>
      <c r="FIO10" s="788"/>
      <c r="FIP10" s="788"/>
      <c r="FIQ10" s="788"/>
      <c r="FIR10" s="787"/>
      <c r="FIS10" s="788"/>
      <c r="FIT10" s="788"/>
      <c r="FIU10" s="788"/>
      <c r="FIV10" s="787"/>
      <c r="FIW10" s="788"/>
      <c r="FIX10" s="788"/>
      <c r="FIY10" s="788"/>
      <c r="FIZ10" s="787"/>
      <c r="FJA10" s="788"/>
      <c r="FJB10" s="788"/>
      <c r="FJC10" s="788"/>
      <c r="FJD10" s="787"/>
      <c r="FJE10" s="788"/>
      <c r="FJF10" s="788"/>
      <c r="FJG10" s="788"/>
      <c r="FJH10" s="787"/>
      <c r="FJI10" s="788"/>
      <c r="FJJ10" s="788"/>
      <c r="FJK10" s="788"/>
      <c r="FJL10" s="787"/>
      <c r="FJM10" s="788"/>
      <c r="FJN10" s="788"/>
      <c r="FJO10" s="788"/>
      <c r="FJP10" s="787"/>
      <c r="FJQ10" s="788"/>
      <c r="FJR10" s="788"/>
      <c r="FJS10" s="788"/>
      <c r="FJT10" s="787"/>
      <c r="FJU10" s="788"/>
      <c r="FJV10" s="788"/>
      <c r="FJW10" s="788"/>
      <c r="FJX10" s="787"/>
      <c r="FJY10" s="788"/>
      <c r="FJZ10" s="788"/>
      <c r="FKA10" s="788"/>
      <c r="FKB10" s="787"/>
      <c r="FKC10" s="788"/>
      <c r="FKD10" s="788"/>
      <c r="FKE10" s="788"/>
      <c r="FKF10" s="787"/>
      <c r="FKG10" s="788"/>
      <c r="FKH10" s="788"/>
      <c r="FKI10" s="788"/>
      <c r="FKJ10" s="787"/>
      <c r="FKK10" s="788"/>
      <c r="FKL10" s="788"/>
      <c r="FKM10" s="788"/>
      <c r="FKN10" s="787"/>
      <c r="FKO10" s="788"/>
      <c r="FKP10" s="788"/>
      <c r="FKQ10" s="788"/>
      <c r="FKR10" s="787"/>
      <c r="FKS10" s="788"/>
      <c r="FKT10" s="788"/>
      <c r="FKU10" s="788"/>
      <c r="FKV10" s="787"/>
      <c r="FKW10" s="788"/>
      <c r="FKX10" s="788"/>
      <c r="FKY10" s="788"/>
      <c r="FKZ10" s="787"/>
      <c r="FLA10" s="788"/>
      <c r="FLB10" s="788"/>
      <c r="FLC10" s="788"/>
      <c r="FLD10" s="787"/>
      <c r="FLE10" s="788"/>
      <c r="FLF10" s="788"/>
      <c r="FLG10" s="788"/>
      <c r="FLH10" s="787"/>
      <c r="FLI10" s="788"/>
      <c r="FLJ10" s="788"/>
      <c r="FLK10" s="788"/>
      <c r="FLL10" s="787"/>
      <c r="FLM10" s="788"/>
      <c r="FLN10" s="788"/>
      <c r="FLO10" s="788"/>
      <c r="FLP10" s="787"/>
      <c r="FLQ10" s="788"/>
      <c r="FLR10" s="788"/>
      <c r="FLS10" s="788"/>
      <c r="FLT10" s="787"/>
      <c r="FLU10" s="788"/>
      <c r="FLV10" s="788"/>
      <c r="FLW10" s="788"/>
      <c r="FLX10" s="787"/>
      <c r="FLY10" s="788"/>
      <c r="FLZ10" s="788"/>
      <c r="FMA10" s="788"/>
      <c r="FMB10" s="787"/>
      <c r="FMC10" s="788"/>
      <c r="FMD10" s="788"/>
      <c r="FME10" s="788"/>
      <c r="FMF10" s="787"/>
      <c r="FMG10" s="788"/>
      <c r="FMH10" s="788"/>
      <c r="FMI10" s="788"/>
      <c r="FMJ10" s="787"/>
      <c r="FMK10" s="788"/>
      <c r="FML10" s="788"/>
      <c r="FMM10" s="788"/>
      <c r="FMN10" s="787"/>
      <c r="FMO10" s="788"/>
      <c r="FMP10" s="788"/>
      <c r="FMQ10" s="788"/>
      <c r="FMR10" s="787"/>
      <c r="FMS10" s="788"/>
      <c r="FMT10" s="788"/>
      <c r="FMU10" s="788"/>
      <c r="FMV10" s="787"/>
      <c r="FMW10" s="788"/>
      <c r="FMX10" s="788"/>
      <c r="FMY10" s="788"/>
      <c r="FMZ10" s="787"/>
      <c r="FNA10" s="788"/>
      <c r="FNB10" s="788"/>
      <c r="FNC10" s="788"/>
      <c r="FND10" s="787"/>
      <c r="FNE10" s="788"/>
      <c r="FNF10" s="788"/>
      <c r="FNG10" s="788"/>
      <c r="FNH10" s="787"/>
      <c r="FNI10" s="788"/>
      <c r="FNJ10" s="788"/>
      <c r="FNK10" s="788"/>
      <c r="FNL10" s="787"/>
      <c r="FNM10" s="788"/>
      <c r="FNN10" s="788"/>
      <c r="FNO10" s="788"/>
      <c r="FNP10" s="787"/>
      <c r="FNQ10" s="788"/>
      <c r="FNR10" s="788"/>
      <c r="FNS10" s="788"/>
      <c r="FNT10" s="787"/>
      <c r="FNU10" s="788"/>
      <c r="FNV10" s="788"/>
      <c r="FNW10" s="788"/>
      <c r="FNX10" s="787"/>
      <c r="FNY10" s="788"/>
      <c r="FNZ10" s="788"/>
      <c r="FOA10" s="788"/>
      <c r="FOB10" s="787"/>
      <c r="FOC10" s="788"/>
      <c r="FOD10" s="788"/>
      <c r="FOE10" s="788"/>
      <c r="FOF10" s="787"/>
      <c r="FOG10" s="788"/>
      <c r="FOH10" s="788"/>
      <c r="FOI10" s="788"/>
      <c r="FOJ10" s="787"/>
      <c r="FOK10" s="788"/>
      <c r="FOL10" s="788"/>
      <c r="FOM10" s="788"/>
      <c r="FON10" s="787"/>
      <c r="FOO10" s="788"/>
      <c r="FOP10" s="788"/>
      <c r="FOQ10" s="788"/>
      <c r="FOR10" s="787"/>
      <c r="FOS10" s="788"/>
      <c r="FOT10" s="788"/>
      <c r="FOU10" s="788"/>
      <c r="FOV10" s="787"/>
      <c r="FOW10" s="788"/>
      <c r="FOX10" s="788"/>
      <c r="FOY10" s="788"/>
      <c r="FOZ10" s="787"/>
      <c r="FPA10" s="788"/>
      <c r="FPB10" s="788"/>
      <c r="FPC10" s="788"/>
      <c r="FPD10" s="787"/>
      <c r="FPE10" s="788"/>
      <c r="FPF10" s="788"/>
      <c r="FPG10" s="788"/>
      <c r="FPH10" s="787"/>
      <c r="FPI10" s="788"/>
      <c r="FPJ10" s="788"/>
      <c r="FPK10" s="788"/>
      <c r="FPL10" s="787"/>
      <c r="FPM10" s="788"/>
      <c r="FPN10" s="788"/>
      <c r="FPO10" s="788"/>
      <c r="FPP10" s="787"/>
      <c r="FPQ10" s="788"/>
      <c r="FPR10" s="788"/>
      <c r="FPS10" s="788"/>
      <c r="FPT10" s="787"/>
      <c r="FPU10" s="788"/>
      <c r="FPV10" s="788"/>
      <c r="FPW10" s="788"/>
      <c r="FPX10" s="787"/>
      <c r="FPY10" s="788"/>
      <c r="FPZ10" s="788"/>
      <c r="FQA10" s="788"/>
      <c r="FQB10" s="787"/>
      <c r="FQC10" s="788"/>
      <c r="FQD10" s="788"/>
      <c r="FQE10" s="788"/>
      <c r="FQF10" s="787"/>
      <c r="FQG10" s="788"/>
      <c r="FQH10" s="788"/>
      <c r="FQI10" s="788"/>
      <c r="FQJ10" s="787"/>
      <c r="FQK10" s="788"/>
      <c r="FQL10" s="788"/>
      <c r="FQM10" s="788"/>
      <c r="FQN10" s="787"/>
      <c r="FQO10" s="788"/>
      <c r="FQP10" s="788"/>
      <c r="FQQ10" s="788"/>
      <c r="FQR10" s="787"/>
      <c r="FQS10" s="788"/>
      <c r="FQT10" s="788"/>
      <c r="FQU10" s="788"/>
      <c r="FQV10" s="787"/>
      <c r="FQW10" s="788"/>
      <c r="FQX10" s="788"/>
      <c r="FQY10" s="788"/>
      <c r="FQZ10" s="787"/>
      <c r="FRA10" s="788"/>
      <c r="FRB10" s="788"/>
      <c r="FRC10" s="788"/>
      <c r="FRD10" s="787"/>
      <c r="FRE10" s="788"/>
      <c r="FRF10" s="788"/>
      <c r="FRG10" s="788"/>
      <c r="FRH10" s="787"/>
      <c r="FRI10" s="788"/>
      <c r="FRJ10" s="788"/>
      <c r="FRK10" s="788"/>
      <c r="FRL10" s="787"/>
      <c r="FRM10" s="788"/>
      <c r="FRN10" s="788"/>
      <c r="FRO10" s="788"/>
      <c r="FRP10" s="787"/>
      <c r="FRQ10" s="788"/>
      <c r="FRR10" s="788"/>
      <c r="FRS10" s="788"/>
      <c r="FRT10" s="787"/>
      <c r="FRU10" s="788"/>
      <c r="FRV10" s="788"/>
      <c r="FRW10" s="788"/>
      <c r="FRX10" s="787"/>
      <c r="FRY10" s="788"/>
      <c r="FRZ10" s="788"/>
      <c r="FSA10" s="788"/>
      <c r="FSB10" s="787"/>
      <c r="FSC10" s="788"/>
      <c r="FSD10" s="788"/>
      <c r="FSE10" s="788"/>
      <c r="FSF10" s="787"/>
      <c r="FSG10" s="788"/>
      <c r="FSH10" s="788"/>
      <c r="FSI10" s="788"/>
      <c r="FSJ10" s="787"/>
      <c r="FSK10" s="788"/>
      <c r="FSL10" s="788"/>
      <c r="FSM10" s="788"/>
      <c r="FSN10" s="787"/>
      <c r="FSO10" s="788"/>
      <c r="FSP10" s="788"/>
      <c r="FSQ10" s="788"/>
      <c r="FSR10" s="787"/>
      <c r="FSS10" s="788"/>
      <c r="FST10" s="788"/>
      <c r="FSU10" s="788"/>
      <c r="FSV10" s="787"/>
      <c r="FSW10" s="788"/>
      <c r="FSX10" s="788"/>
      <c r="FSY10" s="788"/>
      <c r="FSZ10" s="787"/>
      <c r="FTA10" s="788"/>
      <c r="FTB10" s="788"/>
      <c r="FTC10" s="788"/>
      <c r="FTD10" s="787"/>
      <c r="FTE10" s="788"/>
      <c r="FTF10" s="788"/>
      <c r="FTG10" s="788"/>
      <c r="FTH10" s="787"/>
      <c r="FTI10" s="788"/>
      <c r="FTJ10" s="788"/>
      <c r="FTK10" s="788"/>
      <c r="FTL10" s="787"/>
      <c r="FTM10" s="788"/>
      <c r="FTN10" s="788"/>
      <c r="FTO10" s="788"/>
      <c r="FTP10" s="787"/>
      <c r="FTQ10" s="788"/>
      <c r="FTR10" s="788"/>
      <c r="FTS10" s="788"/>
      <c r="FTT10" s="787"/>
      <c r="FTU10" s="788"/>
      <c r="FTV10" s="788"/>
      <c r="FTW10" s="788"/>
      <c r="FTX10" s="787"/>
      <c r="FTY10" s="788"/>
      <c r="FTZ10" s="788"/>
      <c r="FUA10" s="788"/>
      <c r="FUB10" s="787"/>
      <c r="FUC10" s="788"/>
      <c r="FUD10" s="788"/>
      <c r="FUE10" s="788"/>
      <c r="FUF10" s="787"/>
      <c r="FUG10" s="788"/>
      <c r="FUH10" s="788"/>
      <c r="FUI10" s="788"/>
      <c r="FUJ10" s="787"/>
      <c r="FUK10" s="788"/>
      <c r="FUL10" s="788"/>
      <c r="FUM10" s="788"/>
      <c r="FUN10" s="787"/>
      <c r="FUO10" s="788"/>
      <c r="FUP10" s="788"/>
      <c r="FUQ10" s="788"/>
      <c r="FUR10" s="787"/>
      <c r="FUS10" s="788"/>
      <c r="FUT10" s="788"/>
      <c r="FUU10" s="788"/>
      <c r="FUV10" s="787"/>
      <c r="FUW10" s="788"/>
      <c r="FUX10" s="788"/>
      <c r="FUY10" s="788"/>
      <c r="FUZ10" s="787"/>
      <c r="FVA10" s="788"/>
      <c r="FVB10" s="788"/>
      <c r="FVC10" s="788"/>
      <c r="FVD10" s="787"/>
      <c r="FVE10" s="788"/>
      <c r="FVF10" s="788"/>
      <c r="FVG10" s="788"/>
      <c r="FVH10" s="787"/>
      <c r="FVI10" s="788"/>
      <c r="FVJ10" s="788"/>
      <c r="FVK10" s="788"/>
      <c r="FVL10" s="787"/>
      <c r="FVM10" s="788"/>
      <c r="FVN10" s="788"/>
      <c r="FVO10" s="788"/>
      <c r="FVP10" s="787"/>
      <c r="FVQ10" s="788"/>
      <c r="FVR10" s="788"/>
      <c r="FVS10" s="788"/>
      <c r="FVT10" s="787"/>
      <c r="FVU10" s="788"/>
      <c r="FVV10" s="788"/>
      <c r="FVW10" s="788"/>
      <c r="FVX10" s="787"/>
      <c r="FVY10" s="788"/>
      <c r="FVZ10" s="788"/>
      <c r="FWA10" s="788"/>
      <c r="FWB10" s="787"/>
      <c r="FWC10" s="788"/>
      <c r="FWD10" s="788"/>
      <c r="FWE10" s="788"/>
      <c r="FWF10" s="787"/>
      <c r="FWG10" s="788"/>
      <c r="FWH10" s="788"/>
      <c r="FWI10" s="788"/>
      <c r="FWJ10" s="787"/>
      <c r="FWK10" s="788"/>
      <c r="FWL10" s="788"/>
      <c r="FWM10" s="788"/>
      <c r="FWN10" s="787"/>
      <c r="FWO10" s="788"/>
      <c r="FWP10" s="788"/>
      <c r="FWQ10" s="788"/>
      <c r="FWR10" s="787"/>
      <c r="FWS10" s="788"/>
      <c r="FWT10" s="788"/>
      <c r="FWU10" s="788"/>
      <c r="FWV10" s="787"/>
      <c r="FWW10" s="788"/>
      <c r="FWX10" s="788"/>
      <c r="FWY10" s="788"/>
      <c r="FWZ10" s="787"/>
      <c r="FXA10" s="788"/>
      <c r="FXB10" s="788"/>
      <c r="FXC10" s="788"/>
      <c r="FXD10" s="787"/>
      <c r="FXE10" s="788"/>
      <c r="FXF10" s="788"/>
      <c r="FXG10" s="788"/>
      <c r="FXH10" s="787"/>
      <c r="FXI10" s="788"/>
      <c r="FXJ10" s="788"/>
      <c r="FXK10" s="788"/>
      <c r="FXL10" s="787"/>
      <c r="FXM10" s="788"/>
      <c r="FXN10" s="788"/>
      <c r="FXO10" s="788"/>
      <c r="FXP10" s="787"/>
      <c r="FXQ10" s="788"/>
      <c r="FXR10" s="788"/>
      <c r="FXS10" s="788"/>
      <c r="FXT10" s="787"/>
      <c r="FXU10" s="788"/>
      <c r="FXV10" s="788"/>
      <c r="FXW10" s="788"/>
      <c r="FXX10" s="787"/>
      <c r="FXY10" s="788"/>
      <c r="FXZ10" s="788"/>
      <c r="FYA10" s="788"/>
      <c r="FYB10" s="787"/>
      <c r="FYC10" s="788"/>
      <c r="FYD10" s="788"/>
      <c r="FYE10" s="788"/>
      <c r="FYF10" s="787"/>
      <c r="FYG10" s="788"/>
      <c r="FYH10" s="788"/>
      <c r="FYI10" s="788"/>
      <c r="FYJ10" s="787"/>
      <c r="FYK10" s="788"/>
      <c r="FYL10" s="788"/>
      <c r="FYM10" s="788"/>
      <c r="FYN10" s="787"/>
      <c r="FYO10" s="788"/>
      <c r="FYP10" s="788"/>
      <c r="FYQ10" s="788"/>
      <c r="FYR10" s="787"/>
      <c r="FYS10" s="788"/>
      <c r="FYT10" s="788"/>
      <c r="FYU10" s="788"/>
      <c r="FYV10" s="787"/>
      <c r="FYW10" s="788"/>
      <c r="FYX10" s="788"/>
      <c r="FYY10" s="788"/>
      <c r="FYZ10" s="787"/>
      <c r="FZA10" s="788"/>
      <c r="FZB10" s="788"/>
      <c r="FZC10" s="788"/>
      <c r="FZD10" s="787"/>
      <c r="FZE10" s="788"/>
      <c r="FZF10" s="788"/>
      <c r="FZG10" s="788"/>
      <c r="FZH10" s="787"/>
      <c r="FZI10" s="788"/>
      <c r="FZJ10" s="788"/>
      <c r="FZK10" s="788"/>
      <c r="FZL10" s="787"/>
      <c r="FZM10" s="788"/>
      <c r="FZN10" s="788"/>
      <c r="FZO10" s="788"/>
      <c r="FZP10" s="787"/>
      <c r="FZQ10" s="788"/>
      <c r="FZR10" s="788"/>
      <c r="FZS10" s="788"/>
      <c r="FZT10" s="787"/>
      <c r="FZU10" s="788"/>
      <c r="FZV10" s="788"/>
      <c r="FZW10" s="788"/>
      <c r="FZX10" s="787"/>
      <c r="FZY10" s="788"/>
      <c r="FZZ10" s="788"/>
      <c r="GAA10" s="788"/>
      <c r="GAB10" s="787"/>
      <c r="GAC10" s="788"/>
      <c r="GAD10" s="788"/>
      <c r="GAE10" s="788"/>
      <c r="GAF10" s="787"/>
      <c r="GAG10" s="788"/>
      <c r="GAH10" s="788"/>
      <c r="GAI10" s="788"/>
      <c r="GAJ10" s="787"/>
      <c r="GAK10" s="788"/>
      <c r="GAL10" s="788"/>
      <c r="GAM10" s="788"/>
      <c r="GAN10" s="787"/>
      <c r="GAO10" s="788"/>
      <c r="GAP10" s="788"/>
      <c r="GAQ10" s="788"/>
      <c r="GAR10" s="787"/>
      <c r="GAS10" s="788"/>
      <c r="GAT10" s="788"/>
      <c r="GAU10" s="788"/>
      <c r="GAV10" s="787"/>
      <c r="GAW10" s="788"/>
      <c r="GAX10" s="788"/>
      <c r="GAY10" s="788"/>
      <c r="GAZ10" s="787"/>
      <c r="GBA10" s="788"/>
      <c r="GBB10" s="788"/>
      <c r="GBC10" s="788"/>
      <c r="GBD10" s="787"/>
      <c r="GBE10" s="788"/>
      <c r="GBF10" s="788"/>
      <c r="GBG10" s="788"/>
      <c r="GBH10" s="787"/>
      <c r="GBI10" s="788"/>
      <c r="GBJ10" s="788"/>
      <c r="GBK10" s="788"/>
      <c r="GBL10" s="787"/>
      <c r="GBM10" s="788"/>
      <c r="GBN10" s="788"/>
      <c r="GBO10" s="788"/>
      <c r="GBP10" s="787"/>
      <c r="GBQ10" s="788"/>
      <c r="GBR10" s="788"/>
      <c r="GBS10" s="788"/>
      <c r="GBT10" s="787"/>
      <c r="GBU10" s="788"/>
      <c r="GBV10" s="788"/>
      <c r="GBW10" s="788"/>
      <c r="GBX10" s="787"/>
      <c r="GBY10" s="788"/>
      <c r="GBZ10" s="788"/>
      <c r="GCA10" s="788"/>
      <c r="GCB10" s="787"/>
      <c r="GCC10" s="788"/>
      <c r="GCD10" s="788"/>
      <c r="GCE10" s="788"/>
      <c r="GCF10" s="787"/>
      <c r="GCG10" s="788"/>
      <c r="GCH10" s="788"/>
      <c r="GCI10" s="788"/>
      <c r="GCJ10" s="787"/>
      <c r="GCK10" s="788"/>
      <c r="GCL10" s="788"/>
      <c r="GCM10" s="788"/>
      <c r="GCN10" s="787"/>
      <c r="GCO10" s="788"/>
      <c r="GCP10" s="788"/>
      <c r="GCQ10" s="788"/>
      <c r="GCR10" s="787"/>
      <c r="GCS10" s="788"/>
      <c r="GCT10" s="788"/>
      <c r="GCU10" s="788"/>
      <c r="GCV10" s="787"/>
      <c r="GCW10" s="788"/>
      <c r="GCX10" s="788"/>
      <c r="GCY10" s="788"/>
      <c r="GCZ10" s="787"/>
      <c r="GDA10" s="788"/>
      <c r="GDB10" s="788"/>
      <c r="GDC10" s="788"/>
      <c r="GDD10" s="787"/>
      <c r="GDE10" s="788"/>
      <c r="GDF10" s="788"/>
      <c r="GDG10" s="788"/>
      <c r="GDH10" s="787"/>
      <c r="GDI10" s="788"/>
      <c r="GDJ10" s="788"/>
      <c r="GDK10" s="788"/>
      <c r="GDL10" s="787"/>
      <c r="GDM10" s="788"/>
      <c r="GDN10" s="788"/>
      <c r="GDO10" s="788"/>
      <c r="GDP10" s="787"/>
      <c r="GDQ10" s="788"/>
      <c r="GDR10" s="788"/>
      <c r="GDS10" s="788"/>
      <c r="GDT10" s="787"/>
      <c r="GDU10" s="788"/>
      <c r="GDV10" s="788"/>
      <c r="GDW10" s="788"/>
      <c r="GDX10" s="787"/>
      <c r="GDY10" s="788"/>
      <c r="GDZ10" s="788"/>
      <c r="GEA10" s="788"/>
      <c r="GEB10" s="787"/>
      <c r="GEC10" s="788"/>
      <c r="GED10" s="788"/>
      <c r="GEE10" s="788"/>
      <c r="GEF10" s="787"/>
      <c r="GEG10" s="788"/>
      <c r="GEH10" s="788"/>
      <c r="GEI10" s="788"/>
      <c r="GEJ10" s="787"/>
      <c r="GEK10" s="788"/>
      <c r="GEL10" s="788"/>
      <c r="GEM10" s="788"/>
      <c r="GEN10" s="787"/>
      <c r="GEO10" s="788"/>
      <c r="GEP10" s="788"/>
      <c r="GEQ10" s="788"/>
      <c r="GER10" s="787"/>
      <c r="GES10" s="788"/>
      <c r="GET10" s="788"/>
      <c r="GEU10" s="788"/>
      <c r="GEV10" s="787"/>
      <c r="GEW10" s="788"/>
      <c r="GEX10" s="788"/>
      <c r="GEY10" s="788"/>
      <c r="GEZ10" s="787"/>
      <c r="GFA10" s="788"/>
      <c r="GFB10" s="788"/>
      <c r="GFC10" s="788"/>
      <c r="GFD10" s="787"/>
      <c r="GFE10" s="788"/>
      <c r="GFF10" s="788"/>
      <c r="GFG10" s="788"/>
      <c r="GFH10" s="787"/>
      <c r="GFI10" s="788"/>
      <c r="GFJ10" s="788"/>
      <c r="GFK10" s="788"/>
      <c r="GFL10" s="787"/>
      <c r="GFM10" s="788"/>
      <c r="GFN10" s="788"/>
      <c r="GFO10" s="788"/>
      <c r="GFP10" s="787"/>
      <c r="GFQ10" s="788"/>
      <c r="GFR10" s="788"/>
      <c r="GFS10" s="788"/>
      <c r="GFT10" s="787"/>
      <c r="GFU10" s="788"/>
      <c r="GFV10" s="788"/>
      <c r="GFW10" s="788"/>
      <c r="GFX10" s="787"/>
      <c r="GFY10" s="788"/>
      <c r="GFZ10" s="788"/>
      <c r="GGA10" s="788"/>
      <c r="GGB10" s="787"/>
      <c r="GGC10" s="788"/>
      <c r="GGD10" s="788"/>
      <c r="GGE10" s="788"/>
      <c r="GGF10" s="787"/>
      <c r="GGG10" s="788"/>
      <c r="GGH10" s="788"/>
      <c r="GGI10" s="788"/>
      <c r="GGJ10" s="787"/>
      <c r="GGK10" s="788"/>
      <c r="GGL10" s="788"/>
      <c r="GGM10" s="788"/>
      <c r="GGN10" s="787"/>
      <c r="GGO10" s="788"/>
      <c r="GGP10" s="788"/>
      <c r="GGQ10" s="788"/>
      <c r="GGR10" s="787"/>
      <c r="GGS10" s="788"/>
      <c r="GGT10" s="788"/>
      <c r="GGU10" s="788"/>
      <c r="GGV10" s="787"/>
      <c r="GGW10" s="788"/>
      <c r="GGX10" s="788"/>
      <c r="GGY10" s="788"/>
      <c r="GGZ10" s="787"/>
      <c r="GHA10" s="788"/>
      <c r="GHB10" s="788"/>
      <c r="GHC10" s="788"/>
      <c r="GHD10" s="787"/>
      <c r="GHE10" s="788"/>
      <c r="GHF10" s="788"/>
      <c r="GHG10" s="788"/>
      <c r="GHH10" s="787"/>
      <c r="GHI10" s="788"/>
      <c r="GHJ10" s="788"/>
      <c r="GHK10" s="788"/>
      <c r="GHL10" s="787"/>
      <c r="GHM10" s="788"/>
      <c r="GHN10" s="788"/>
      <c r="GHO10" s="788"/>
      <c r="GHP10" s="787"/>
      <c r="GHQ10" s="788"/>
      <c r="GHR10" s="788"/>
      <c r="GHS10" s="788"/>
      <c r="GHT10" s="787"/>
      <c r="GHU10" s="788"/>
      <c r="GHV10" s="788"/>
      <c r="GHW10" s="788"/>
      <c r="GHX10" s="787"/>
      <c r="GHY10" s="788"/>
      <c r="GHZ10" s="788"/>
      <c r="GIA10" s="788"/>
      <c r="GIB10" s="787"/>
      <c r="GIC10" s="788"/>
      <c r="GID10" s="788"/>
      <c r="GIE10" s="788"/>
      <c r="GIF10" s="787"/>
      <c r="GIG10" s="788"/>
      <c r="GIH10" s="788"/>
      <c r="GII10" s="788"/>
      <c r="GIJ10" s="787"/>
      <c r="GIK10" s="788"/>
      <c r="GIL10" s="788"/>
      <c r="GIM10" s="788"/>
      <c r="GIN10" s="787"/>
      <c r="GIO10" s="788"/>
      <c r="GIP10" s="788"/>
      <c r="GIQ10" s="788"/>
      <c r="GIR10" s="787"/>
      <c r="GIS10" s="788"/>
      <c r="GIT10" s="788"/>
      <c r="GIU10" s="788"/>
      <c r="GIV10" s="787"/>
      <c r="GIW10" s="788"/>
      <c r="GIX10" s="788"/>
      <c r="GIY10" s="788"/>
      <c r="GIZ10" s="787"/>
      <c r="GJA10" s="788"/>
      <c r="GJB10" s="788"/>
      <c r="GJC10" s="788"/>
      <c r="GJD10" s="787"/>
      <c r="GJE10" s="788"/>
      <c r="GJF10" s="788"/>
      <c r="GJG10" s="788"/>
      <c r="GJH10" s="787"/>
      <c r="GJI10" s="788"/>
      <c r="GJJ10" s="788"/>
      <c r="GJK10" s="788"/>
      <c r="GJL10" s="787"/>
      <c r="GJM10" s="788"/>
      <c r="GJN10" s="788"/>
      <c r="GJO10" s="788"/>
      <c r="GJP10" s="787"/>
      <c r="GJQ10" s="788"/>
      <c r="GJR10" s="788"/>
      <c r="GJS10" s="788"/>
      <c r="GJT10" s="787"/>
      <c r="GJU10" s="788"/>
      <c r="GJV10" s="788"/>
      <c r="GJW10" s="788"/>
      <c r="GJX10" s="787"/>
      <c r="GJY10" s="788"/>
      <c r="GJZ10" s="788"/>
      <c r="GKA10" s="788"/>
      <c r="GKB10" s="787"/>
      <c r="GKC10" s="788"/>
      <c r="GKD10" s="788"/>
      <c r="GKE10" s="788"/>
      <c r="GKF10" s="787"/>
      <c r="GKG10" s="788"/>
      <c r="GKH10" s="788"/>
      <c r="GKI10" s="788"/>
      <c r="GKJ10" s="787"/>
      <c r="GKK10" s="788"/>
      <c r="GKL10" s="788"/>
      <c r="GKM10" s="788"/>
      <c r="GKN10" s="787"/>
      <c r="GKO10" s="788"/>
      <c r="GKP10" s="788"/>
      <c r="GKQ10" s="788"/>
      <c r="GKR10" s="787"/>
      <c r="GKS10" s="788"/>
      <c r="GKT10" s="788"/>
      <c r="GKU10" s="788"/>
      <c r="GKV10" s="787"/>
      <c r="GKW10" s="788"/>
      <c r="GKX10" s="788"/>
      <c r="GKY10" s="788"/>
      <c r="GKZ10" s="787"/>
      <c r="GLA10" s="788"/>
      <c r="GLB10" s="788"/>
      <c r="GLC10" s="788"/>
      <c r="GLD10" s="787"/>
      <c r="GLE10" s="788"/>
      <c r="GLF10" s="788"/>
      <c r="GLG10" s="788"/>
      <c r="GLH10" s="787"/>
      <c r="GLI10" s="788"/>
      <c r="GLJ10" s="788"/>
      <c r="GLK10" s="788"/>
      <c r="GLL10" s="787"/>
      <c r="GLM10" s="788"/>
      <c r="GLN10" s="788"/>
      <c r="GLO10" s="788"/>
      <c r="GLP10" s="787"/>
      <c r="GLQ10" s="788"/>
      <c r="GLR10" s="788"/>
      <c r="GLS10" s="788"/>
      <c r="GLT10" s="787"/>
      <c r="GLU10" s="788"/>
      <c r="GLV10" s="788"/>
      <c r="GLW10" s="788"/>
      <c r="GLX10" s="787"/>
      <c r="GLY10" s="788"/>
      <c r="GLZ10" s="788"/>
      <c r="GMA10" s="788"/>
      <c r="GMB10" s="787"/>
      <c r="GMC10" s="788"/>
      <c r="GMD10" s="788"/>
      <c r="GME10" s="788"/>
      <c r="GMF10" s="787"/>
      <c r="GMG10" s="788"/>
      <c r="GMH10" s="788"/>
      <c r="GMI10" s="788"/>
      <c r="GMJ10" s="787"/>
      <c r="GMK10" s="788"/>
      <c r="GML10" s="788"/>
      <c r="GMM10" s="788"/>
      <c r="GMN10" s="787"/>
      <c r="GMO10" s="788"/>
      <c r="GMP10" s="788"/>
      <c r="GMQ10" s="788"/>
      <c r="GMR10" s="787"/>
      <c r="GMS10" s="788"/>
      <c r="GMT10" s="788"/>
      <c r="GMU10" s="788"/>
      <c r="GMV10" s="787"/>
      <c r="GMW10" s="788"/>
      <c r="GMX10" s="788"/>
      <c r="GMY10" s="788"/>
      <c r="GMZ10" s="787"/>
      <c r="GNA10" s="788"/>
      <c r="GNB10" s="788"/>
      <c r="GNC10" s="788"/>
      <c r="GND10" s="787"/>
      <c r="GNE10" s="788"/>
      <c r="GNF10" s="788"/>
      <c r="GNG10" s="788"/>
      <c r="GNH10" s="787"/>
      <c r="GNI10" s="788"/>
      <c r="GNJ10" s="788"/>
      <c r="GNK10" s="788"/>
      <c r="GNL10" s="787"/>
      <c r="GNM10" s="788"/>
      <c r="GNN10" s="788"/>
      <c r="GNO10" s="788"/>
      <c r="GNP10" s="787"/>
      <c r="GNQ10" s="788"/>
      <c r="GNR10" s="788"/>
      <c r="GNS10" s="788"/>
      <c r="GNT10" s="787"/>
      <c r="GNU10" s="788"/>
      <c r="GNV10" s="788"/>
      <c r="GNW10" s="788"/>
      <c r="GNX10" s="787"/>
      <c r="GNY10" s="788"/>
      <c r="GNZ10" s="788"/>
      <c r="GOA10" s="788"/>
      <c r="GOB10" s="787"/>
      <c r="GOC10" s="788"/>
      <c r="GOD10" s="788"/>
      <c r="GOE10" s="788"/>
      <c r="GOF10" s="787"/>
      <c r="GOG10" s="788"/>
      <c r="GOH10" s="788"/>
      <c r="GOI10" s="788"/>
      <c r="GOJ10" s="787"/>
      <c r="GOK10" s="788"/>
      <c r="GOL10" s="788"/>
      <c r="GOM10" s="788"/>
      <c r="GON10" s="787"/>
      <c r="GOO10" s="788"/>
      <c r="GOP10" s="788"/>
      <c r="GOQ10" s="788"/>
      <c r="GOR10" s="787"/>
      <c r="GOS10" s="788"/>
      <c r="GOT10" s="788"/>
      <c r="GOU10" s="788"/>
      <c r="GOV10" s="787"/>
      <c r="GOW10" s="788"/>
      <c r="GOX10" s="788"/>
      <c r="GOY10" s="788"/>
      <c r="GOZ10" s="787"/>
      <c r="GPA10" s="788"/>
      <c r="GPB10" s="788"/>
      <c r="GPC10" s="788"/>
      <c r="GPD10" s="787"/>
      <c r="GPE10" s="788"/>
      <c r="GPF10" s="788"/>
      <c r="GPG10" s="788"/>
      <c r="GPH10" s="787"/>
      <c r="GPI10" s="788"/>
      <c r="GPJ10" s="788"/>
      <c r="GPK10" s="788"/>
      <c r="GPL10" s="787"/>
      <c r="GPM10" s="788"/>
      <c r="GPN10" s="788"/>
      <c r="GPO10" s="788"/>
      <c r="GPP10" s="787"/>
      <c r="GPQ10" s="788"/>
      <c r="GPR10" s="788"/>
      <c r="GPS10" s="788"/>
      <c r="GPT10" s="787"/>
      <c r="GPU10" s="788"/>
      <c r="GPV10" s="788"/>
      <c r="GPW10" s="788"/>
      <c r="GPX10" s="787"/>
      <c r="GPY10" s="788"/>
      <c r="GPZ10" s="788"/>
      <c r="GQA10" s="788"/>
      <c r="GQB10" s="787"/>
      <c r="GQC10" s="788"/>
      <c r="GQD10" s="788"/>
      <c r="GQE10" s="788"/>
      <c r="GQF10" s="787"/>
      <c r="GQG10" s="788"/>
      <c r="GQH10" s="788"/>
      <c r="GQI10" s="788"/>
      <c r="GQJ10" s="787"/>
      <c r="GQK10" s="788"/>
      <c r="GQL10" s="788"/>
      <c r="GQM10" s="788"/>
      <c r="GQN10" s="787"/>
      <c r="GQO10" s="788"/>
      <c r="GQP10" s="788"/>
      <c r="GQQ10" s="788"/>
      <c r="GQR10" s="787"/>
      <c r="GQS10" s="788"/>
      <c r="GQT10" s="788"/>
      <c r="GQU10" s="788"/>
      <c r="GQV10" s="787"/>
      <c r="GQW10" s="788"/>
      <c r="GQX10" s="788"/>
      <c r="GQY10" s="788"/>
      <c r="GQZ10" s="787"/>
      <c r="GRA10" s="788"/>
      <c r="GRB10" s="788"/>
      <c r="GRC10" s="788"/>
      <c r="GRD10" s="787"/>
      <c r="GRE10" s="788"/>
      <c r="GRF10" s="788"/>
      <c r="GRG10" s="788"/>
      <c r="GRH10" s="787"/>
      <c r="GRI10" s="788"/>
      <c r="GRJ10" s="788"/>
      <c r="GRK10" s="788"/>
      <c r="GRL10" s="787"/>
      <c r="GRM10" s="788"/>
      <c r="GRN10" s="788"/>
      <c r="GRO10" s="788"/>
      <c r="GRP10" s="787"/>
      <c r="GRQ10" s="788"/>
      <c r="GRR10" s="788"/>
      <c r="GRS10" s="788"/>
      <c r="GRT10" s="787"/>
      <c r="GRU10" s="788"/>
      <c r="GRV10" s="788"/>
      <c r="GRW10" s="788"/>
      <c r="GRX10" s="787"/>
      <c r="GRY10" s="788"/>
      <c r="GRZ10" s="788"/>
      <c r="GSA10" s="788"/>
      <c r="GSB10" s="787"/>
      <c r="GSC10" s="788"/>
      <c r="GSD10" s="788"/>
      <c r="GSE10" s="788"/>
      <c r="GSF10" s="787"/>
      <c r="GSG10" s="788"/>
      <c r="GSH10" s="788"/>
      <c r="GSI10" s="788"/>
      <c r="GSJ10" s="787"/>
      <c r="GSK10" s="788"/>
      <c r="GSL10" s="788"/>
      <c r="GSM10" s="788"/>
      <c r="GSN10" s="787"/>
      <c r="GSO10" s="788"/>
      <c r="GSP10" s="788"/>
      <c r="GSQ10" s="788"/>
      <c r="GSR10" s="787"/>
      <c r="GSS10" s="788"/>
      <c r="GST10" s="788"/>
      <c r="GSU10" s="788"/>
      <c r="GSV10" s="787"/>
      <c r="GSW10" s="788"/>
      <c r="GSX10" s="788"/>
      <c r="GSY10" s="788"/>
      <c r="GSZ10" s="787"/>
      <c r="GTA10" s="788"/>
      <c r="GTB10" s="788"/>
      <c r="GTC10" s="788"/>
      <c r="GTD10" s="787"/>
      <c r="GTE10" s="788"/>
      <c r="GTF10" s="788"/>
      <c r="GTG10" s="788"/>
      <c r="GTH10" s="787"/>
      <c r="GTI10" s="788"/>
      <c r="GTJ10" s="788"/>
      <c r="GTK10" s="788"/>
      <c r="GTL10" s="787"/>
      <c r="GTM10" s="788"/>
      <c r="GTN10" s="788"/>
      <c r="GTO10" s="788"/>
      <c r="GTP10" s="787"/>
      <c r="GTQ10" s="788"/>
      <c r="GTR10" s="788"/>
      <c r="GTS10" s="788"/>
      <c r="GTT10" s="787"/>
      <c r="GTU10" s="788"/>
      <c r="GTV10" s="788"/>
      <c r="GTW10" s="788"/>
      <c r="GTX10" s="787"/>
      <c r="GTY10" s="788"/>
      <c r="GTZ10" s="788"/>
      <c r="GUA10" s="788"/>
      <c r="GUB10" s="787"/>
      <c r="GUC10" s="788"/>
      <c r="GUD10" s="788"/>
      <c r="GUE10" s="788"/>
      <c r="GUF10" s="787"/>
      <c r="GUG10" s="788"/>
      <c r="GUH10" s="788"/>
      <c r="GUI10" s="788"/>
      <c r="GUJ10" s="787"/>
      <c r="GUK10" s="788"/>
      <c r="GUL10" s="788"/>
      <c r="GUM10" s="788"/>
      <c r="GUN10" s="787"/>
      <c r="GUO10" s="788"/>
      <c r="GUP10" s="788"/>
      <c r="GUQ10" s="788"/>
      <c r="GUR10" s="787"/>
      <c r="GUS10" s="788"/>
      <c r="GUT10" s="788"/>
      <c r="GUU10" s="788"/>
      <c r="GUV10" s="787"/>
      <c r="GUW10" s="788"/>
      <c r="GUX10" s="788"/>
      <c r="GUY10" s="788"/>
      <c r="GUZ10" s="787"/>
      <c r="GVA10" s="788"/>
      <c r="GVB10" s="788"/>
      <c r="GVC10" s="788"/>
      <c r="GVD10" s="787"/>
      <c r="GVE10" s="788"/>
      <c r="GVF10" s="788"/>
      <c r="GVG10" s="788"/>
      <c r="GVH10" s="787"/>
      <c r="GVI10" s="788"/>
      <c r="GVJ10" s="788"/>
      <c r="GVK10" s="788"/>
      <c r="GVL10" s="787"/>
      <c r="GVM10" s="788"/>
      <c r="GVN10" s="788"/>
      <c r="GVO10" s="788"/>
      <c r="GVP10" s="787"/>
      <c r="GVQ10" s="788"/>
      <c r="GVR10" s="788"/>
      <c r="GVS10" s="788"/>
      <c r="GVT10" s="787"/>
      <c r="GVU10" s="788"/>
      <c r="GVV10" s="788"/>
      <c r="GVW10" s="788"/>
      <c r="GVX10" s="787"/>
      <c r="GVY10" s="788"/>
      <c r="GVZ10" s="788"/>
      <c r="GWA10" s="788"/>
      <c r="GWB10" s="787"/>
      <c r="GWC10" s="788"/>
      <c r="GWD10" s="788"/>
      <c r="GWE10" s="788"/>
      <c r="GWF10" s="787"/>
      <c r="GWG10" s="788"/>
      <c r="GWH10" s="788"/>
      <c r="GWI10" s="788"/>
      <c r="GWJ10" s="787"/>
      <c r="GWK10" s="788"/>
      <c r="GWL10" s="788"/>
      <c r="GWM10" s="788"/>
      <c r="GWN10" s="787"/>
      <c r="GWO10" s="788"/>
      <c r="GWP10" s="788"/>
      <c r="GWQ10" s="788"/>
      <c r="GWR10" s="787"/>
      <c r="GWS10" s="788"/>
      <c r="GWT10" s="788"/>
      <c r="GWU10" s="788"/>
      <c r="GWV10" s="787"/>
      <c r="GWW10" s="788"/>
      <c r="GWX10" s="788"/>
      <c r="GWY10" s="788"/>
      <c r="GWZ10" s="787"/>
      <c r="GXA10" s="788"/>
      <c r="GXB10" s="788"/>
      <c r="GXC10" s="788"/>
      <c r="GXD10" s="787"/>
      <c r="GXE10" s="788"/>
      <c r="GXF10" s="788"/>
      <c r="GXG10" s="788"/>
      <c r="GXH10" s="787"/>
      <c r="GXI10" s="788"/>
      <c r="GXJ10" s="788"/>
      <c r="GXK10" s="788"/>
      <c r="GXL10" s="787"/>
      <c r="GXM10" s="788"/>
      <c r="GXN10" s="788"/>
      <c r="GXO10" s="788"/>
      <c r="GXP10" s="787"/>
      <c r="GXQ10" s="788"/>
      <c r="GXR10" s="788"/>
      <c r="GXS10" s="788"/>
      <c r="GXT10" s="787"/>
      <c r="GXU10" s="788"/>
      <c r="GXV10" s="788"/>
      <c r="GXW10" s="788"/>
      <c r="GXX10" s="787"/>
      <c r="GXY10" s="788"/>
      <c r="GXZ10" s="788"/>
      <c r="GYA10" s="788"/>
      <c r="GYB10" s="787"/>
      <c r="GYC10" s="788"/>
      <c r="GYD10" s="788"/>
      <c r="GYE10" s="788"/>
      <c r="GYF10" s="787"/>
      <c r="GYG10" s="788"/>
      <c r="GYH10" s="788"/>
      <c r="GYI10" s="788"/>
      <c r="GYJ10" s="787"/>
      <c r="GYK10" s="788"/>
      <c r="GYL10" s="788"/>
      <c r="GYM10" s="788"/>
      <c r="GYN10" s="787"/>
      <c r="GYO10" s="788"/>
      <c r="GYP10" s="788"/>
      <c r="GYQ10" s="788"/>
      <c r="GYR10" s="787"/>
      <c r="GYS10" s="788"/>
      <c r="GYT10" s="788"/>
      <c r="GYU10" s="788"/>
      <c r="GYV10" s="787"/>
      <c r="GYW10" s="788"/>
      <c r="GYX10" s="788"/>
      <c r="GYY10" s="788"/>
      <c r="GYZ10" s="787"/>
      <c r="GZA10" s="788"/>
      <c r="GZB10" s="788"/>
      <c r="GZC10" s="788"/>
      <c r="GZD10" s="787"/>
      <c r="GZE10" s="788"/>
      <c r="GZF10" s="788"/>
      <c r="GZG10" s="788"/>
      <c r="GZH10" s="787"/>
      <c r="GZI10" s="788"/>
      <c r="GZJ10" s="788"/>
      <c r="GZK10" s="788"/>
      <c r="GZL10" s="787"/>
      <c r="GZM10" s="788"/>
      <c r="GZN10" s="788"/>
      <c r="GZO10" s="788"/>
      <c r="GZP10" s="787"/>
      <c r="GZQ10" s="788"/>
      <c r="GZR10" s="788"/>
      <c r="GZS10" s="788"/>
      <c r="GZT10" s="787"/>
      <c r="GZU10" s="788"/>
      <c r="GZV10" s="788"/>
      <c r="GZW10" s="788"/>
      <c r="GZX10" s="787"/>
      <c r="GZY10" s="788"/>
      <c r="GZZ10" s="788"/>
      <c r="HAA10" s="788"/>
      <c r="HAB10" s="787"/>
      <c r="HAC10" s="788"/>
      <c r="HAD10" s="788"/>
      <c r="HAE10" s="788"/>
      <c r="HAF10" s="787"/>
      <c r="HAG10" s="788"/>
      <c r="HAH10" s="788"/>
      <c r="HAI10" s="788"/>
      <c r="HAJ10" s="787"/>
      <c r="HAK10" s="788"/>
      <c r="HAL10" s="788"/>
      <c r="HAM10" s="788"/>
      <c r="HAN10" s="787"/>
      <c r="HAO10" s="788"/>
      <c r="HAP10" s="788"/>
      <c r="HAQ10" s="788"/>
      <c r="HAR10" s="787"/>
      <c r="HAS10" s="788"/>
      <c r="HAT10" s="788"/>
      <c r="HAU10" s="788"/>
      <c r="HAV10" s="787"/>
      <c r="HAW10" s="788"/>
      <c r="HAX10" s="788"/>
      <c r="HAY10" s="788"/>
      <c r="HAZ10" s="787"/>
      <c r="HBA10" s="788"/>
      <c r="HBB10" s="788"/>
      <c r="HBC10" s="788"/>
      <c r="HBD10" s="787"/>
      <c r="HBE10" s="788"/>
      <c r="HBF10" s="788"/>
      <c r="HBG10" s="788"/>
      <c r="HBH10" s="787"/>
      <c r="HBI10" s="788"/>
      <c r="HBJ10" s="788"/>
      <c r="HBK10" s="788"/>
      <c r="HBL10" s="787"/>
      <c r="HBM10" s="788"/>
      <c r="HBN10" s="788"/>
      <c r="HBO10" s="788"/>
      <c r="HBP10" s="787"/>
      <c r="HBQ10" s="788"/>
      <c r="HBR10" s="788"/>
      <c r="HBS10" s="788"/>
      <c r="HBT10" s="787"/>
      <c r="HBU10" s="788"/>
      <c r="HBV10" s="788"/>
      <c r="HBW10" s="788"/>
      <c r="HBX10" s="787"/>
      <c r="HBY10" s="788"/>
      <c r="HBZ10" s="788"/>
      <c r="HCA10" s="788"/>
      <c r="HCB10" s="787"/>
      <c r="HCC10" s="788"/>
      <c r="HCD10" s="788"/>
      <c r="HCE10" s="788"/>
      <c r="HCF10" s="787"/>
      <c r="HCG10" s="788"/>
      <c r="HCH10" s="788"/>
      <c r="HCI10" s="788"/>
      <c r="HCJ10" s="787"/>
      <c r="HCK10" s="788"/>
      <c r="HCL10" s="788"/>
      <c r="HCM10" s="788"/>
      <c r="HCN10" s="787"/>
      <c r="HCO10" s="788"/>
      <c r="HCP10" s="788"/>
      <c r="HCQ10" s="788"/>
      <c r="HCR10" s="787"/>
      <c r="HCS10" s="788"/>
      <c r="HCT10" s="788"/>
      <c r="HCU10" s="788"/>
      <c r="HCV10" s="787"/>
      <c r="HCW10" s="788"/>
      <c r="HCX10" s="788"/>
      <c r="HCY10" s="788"/>
      <c r="HCZ10" s="787"/>
      <c r="HDA10" s="788"/>
      <c r="HDB10" s="788"/>
      <c r="HDC10" s="788"/>
      <c r="HDD10" s="787"/>
      <c r="HDE10" s="788"/>
      <c r="HDF10" s="788"/>
      <c r="HDG10" s="788"/>
      <c r="HDH10" s="787"/>
      <c r="HDI10" s="788"/>
      <c r="HDJ10" s="788"/>
      <c r="HDK10" s="788"/>
      <c r="HDL10" s="787"/>
      <c r="HDM10" s="788"/>
      <c r="HDN10" s="788"/>
      <c r="HDO10" s="788"/>
      <c r="HDP10" s="787"/>
      <c r="HDQ10" s="788"/>
      <c r="HDR10" s="788"/>
      <c r="HDS10" s="788"/>
      <c r="HDT10" s="787"/>
      <c r="HDU10" s="788"/>
      <c r="HDV10" s="788"/>
      <c r="HDW10" s="788"/>
      <c r="HDX10" s="787"/>
      <c r="HDY10" s="788"/>
      <c r="HDZ10" s="788"/>
      <c r="HEA10" s="788"/>
      <c r="HEB10" s="787"/>
      <c r="HEC10" s="788"/>
      <c r="HED10" s="788"/>
      <c r="HEE10" s="788"/>
      <c r="HEF10" s="787"/>
      <c r="HEG10" s="788"/>
      <c r="HEH10" s="788"/>
      <c r="HEI10" s="788"/>
      <c r="HEJ10" s="787"/>
      <c r="HEK10" s="788"/>
      <c r="HEL10" s="788"/>
      <c r="HEM10" s="788"/>
      <c r="HEN10" s="787"/>
      <c r="HEO10" s="788"/>
      <c r="HEP10" s="788"/>
      <c r="HEQ10" s="788"/>
      <c r="HER10" s="787"/>
      <c r="HES10" s="788"/>
      <c r="HET10" s="788"/>
      <c r="HEU10" s="788"/>
      <c r="HEV10" s="787"/>
      <c r="HEW10" s="788"/>
      <c r="HEX10" s="788"/>
      <c r="HEY10" s="788"/>
      <c r="HEZ10" s="787"/>
      <c r="HFA10" s="788"/>
      <c r="HFB10" s="788"/>
      <c r="HFC10" s="788"/>
      <c r="HFD10" s="787"/>
      <c r="HFE10" s="788"/>
      <c r="HFF10" s="788"/>
      <c r="HFG10" s="788"/>
      <c r="HFH10" s="787"/>
      <c r="HFI10" s="788"/>
      <c r="HFJ10" s="788"/>
      <c r="HFK10" s="788"/>
      <c r="HFL10" s="787"/>
      <c r="HFM10" s="788"/>
      <c r="HFN10" s="788"/>
      <c r="HFO10" s="788"/>
      <c r="HFP10" s="787"/>
      <c r="HFQ10" s="788"/>
      <c r="HFR10" s="788"/>
      <c r="HFS10" s="788"/>
      <c r="HFT10" s="787"/>
      <c r="HFU10" s="788"/>
      <c r="HFV10" s="788"/>
      <c r="HFW10" s="788"/>
      <c r="HFX10" s="787"/>
      <c r="HFY10" s="788"/>
      <c r="HFZ10" s="788"/>
      <c r="HGA10" s="788"/>
      <c r="HGB10" s="787"/>
      <c r="HGC10" s="788"/>
      <c r="HGD10" s="788"/>
      <c r="HGE10" s="788"/>
      <c r="HGF10" s="787"/>
      <c r="HGG10" s="788"/>
      <c r="HGH10" s="788"/>
      <c r="HGI10" s="788"/>
      <c r="HGJ10" s="787"/>
      <c r="HGK10" s="788"/>
      <c r="HGL10" s="788"/>
      <c r="HGM10" s="788"/>
      <c r="HGN10" s="787"/>
      <c r="HGO10" s="788"/>
      <c r="HGP10" s="788"/>
      <c r="HGQ10" s="788"/>
      <c r="HGR10" s="787"/>
      <c r="HGS10" s="788"/>
      <c r="HGT10" s="788"/>
      <c r="HGU10" s="788"/>
      <c r="HGV10" s="787"/>
      <c r="HGW10" s="788"/>
      <c r="HGX10" s="788"/>
      <c r="HGY10" s="788"/>
      <c r="HGZ10" s="787"/>
      <c r="HHA10" s="788"/>
      <c r="HHB10" s="788"/>
      <c r="HHC10" s="788"/>
      <c r="HHD10" s="787"/>
      <c r="HHE10" s="788"/>
      <c r="HHF10" s="788"/>
      <c r="HHG10" s="788"/>
      <c r="HHH10" s="787"/>
      <c r="HHI10" s="788"/>
      <c r="HHJ10" s="788"/>
      <c r="HHK10" s="788"/>
      <c r="HHL10" s="787"/>
      <c r="HHM10" s="788"/>
      <c r="HHN10" s="788"/>
      <c r="HHO10" s="788"/>
      <c r="HHP10" s="787"/>
      <c r="HHQ10" s="788"/>
      <c r="HHR10" s="788"/>
      <c r="HHS10" s="788"/>
      <c r="HHT10" s="787"/>
      <c r="HHU10" s="788"/>
      <c r="HHV10" s="788"/>
      <c r="HHW10" s="788"/>
      <c r="HHX10" s="787"/>
      <c r="HHY10" s="788"/>
      <c r="HHZ10" s="788"/>
      <c r="HIA10" s="788"/>
      <c r="HIB10" s="787"/>
      <c r="HIC10" s="788"/>
      <c r="HID10" s="788"/>
      <c r="HIE10" s="788"/>
      <c r="HIF10" s="787"/>
      <c r="HIG10" s="788"/>
      <c r="HIH10" s="788"/>
      <c r="HII10" s="788"/>
      <c r="HIJ10" s="787"/>
      <c r="HIK10" s="788"/>
      <c r="HIL10" s="788"/>
      <c r="HIM10" s="788"/>
      <c r="HIN10" s="787"/>
      <c r="HIO10" s="788"/>
      <c r="HIP10" s="788"/>
      <c r="HIQ10" s="788"/>
      <c r="HIR10" s="787"/>
      <c r="HIS10" s="788"/>
      <c r="HIT10" s="788"/>
      <c r="HIU10" s="788"/>
      <c r="HIV10" s="787"/>
      <c r="HIW10" s="788"/>
      <c r="HIX10" s="788"/>
      <c r="HIY10" s="788"/>
      <c r="HIZ10" s="787"/>
      <c r="HJA10" s="788"/>
      <c r="HJB10" s="788"/>
      <c r="HJC10" s="788"/>
      <c r="HJD10" s="787"/>
      <c r="HJE10" s="788"/>
      <c r="HJF10" s="788"/>
      <c r="HJG10" s="788"/>
      <c r="HJH10" s="787"/>
      <c r="HJI10" s="788"/>
      <c r="HJJ10" s="788"/>
      <c r="HJK10" s="788"/>
      <c r="HJL10" s="787"/>
      <c r="HJM10" s="788"/>
      <c r="HJN10" s="788"/>
      <c r="HJO10" s="788"/>
      <c r="HJP10" s="787"/>
      <c r="HJQ10" s="788"/>
      <c r="HJR10" s="788"/>
      <c r="HJS10" s="788"/>
      <c r="HJT10" s="787"/>
      <c r="HJU10" s="788"/>
      <c r="HJV10" s="788"/>
      <c r="HJW10" s="788"/>
      <c r="HJX10" s="787"/>
      <c r="HJY10" s="788"/>
      <c r="HJZ10" s="788"/>
      <c r="HKA10" s="788"/>
      <c r="HKB10" s="787"/>
      <c r="HKC10" s="788"/>
      <c r="HKD10" s="788"/>
      <c r="HKE10" s="788"/>
      <c r="HKF10" s="787"/>
      <c r="HKG10" s="788"/>
      <c r="HKH10" s="788"/>
      <c r="HKI10" s="788"/>
      <c r="HKJ10" s="787"/>
      <c r="HKK10" s="788"/>
      <c r="HKL10" s="788"/>
      <c r="HKM10" s="788"/>
      <c r="HKN10" s="787"/>
      <c r="HKO10" s="788"/>
      <c r="HKP10" s="788"/>
      <c r="HKQ10" s="788"/>
      <c r="HKR10" s="787"/>
      <c r="HKS10" s="788"/>
      <c r="HKT10" s="788"/>
      <c r="HKU10" s="788"/>
      <c r="HKV10" s="787"/>
      <c r="HKW10" s="788"/>
      <c r="HKX10" s="788"/>
      <c r="HKY10" s="788"/>
      <c r="HKZ10" s="787"/>
      <c r="HLA10" s="788"/>
      <c r="HLB10" s="788"/>
      <c r="HLC10" s="788"/>
      <c r="HLD10" s="787"/>
      <c r="HLE10" s="788"/>
      <c r="HLF10" s="788"/>
      <c r="HLG10" s="788"/>
      <c r="HLH10" s="787"/>
      <c r="HLI10" s="788"/>
      <c r="HLJ10" s="788"/>
      <c r="HLK10" s="788"/>
      <c r="HLL10" s="787"/>
      <c r="HLM10" s="788"/>
      <c r="HLN10" s="788"/>
      <c r="HLO10" s="788"/>
      <c r="HLP10" s="787"/>
      <c r="HLQ10" s="788"/>
      <c r="HLR10" s="788"/>
      <c r="HLS10" s="788"/>
      <c r="HLT10" s="787"/>
      <c r="HLU10" s="788"/>
      <c r="HLV10" s="788"/>
      <c r="HLW10" s="788"/>
      <c r="HLX10" s="787"/>
      <c r="HLY10" s="788"/>
      <c r="HLZ10" s="788"/>
      <c r="HMA10" s="788"/>
      <c r="HMB10" s="787"/>
      <c r="HMC10" s="788"/>
      <c r="HMD10" s="788"/>
      <c r="HME10" s="788"/>
      <c r="HMF10" s="787"/>
      <c r="HMG10" s="788"/>
      <c r="HMH10" s="788"/>
      <c r="HMI10" s="788"/>
      <c r="HMJ10" s="787"/>
      <c r="HMK10" s="788"/>
      <c r="HML10" s="788"/>
      <c r="HMM10" s="788"/>
      <c r="HMN10" s="787"/>
      <c r="HMO10" s="788"/>
      <c r="HMP10" s="788"/>
      <c r="HMQ10" s="788"/>
      <c r="HMR10" s="787"/>
      <c r="HMS10" s="788"/>
      <c r="HMT10" s="788"/>
      <c r="HMU10" s="788"/>
      <c r="HMV10" s="787"/>
      <c r="HMW10" s="788"/>
      <c r="HMX10" s="788"/>
      <c r="HMY10" s="788"/>
      <c r="HMZ10" s="787"/>
      <c r="HNA10" s="788"/>
      <c r="HNB10" s="788"/>
      <c r="HNC10" s="788"/>
      <c r="HND10" s="787"/>
      <c r="HNE10" s="788"/>
      <c r="HNF10" s="788"/>
      <c r="HNG10" s="788"/>
      <c r="HNH10" s="787"/>
      <c r="HNI10" s="788"/>
      <c r="HNJ10" s="788"/>
      <c r="HNK10" s="788"/>
      <c r="HNL10" s="787"/>
      <c r="HNM10" s="788"/>
      <c r="HNN10" s="788"/>
      <c r="HNO10" s="788"/>
      <c r="HNP10" s="787"/>
      <c r="HNQ10" s="788"/>
      <c r="HNR10" s="788"/>
      <c r="HNS10" s="788"/>
      <c r="HNT10" s="787"/>
      <c r="HNU10" s="788"/>
      <c r="HNV10" s="788"/>
      <c r="HNW10" s="788"/>
      <c r="HNX10" s="787"/>
      <c r="HNY10" s="788"/>
      <c r="HNZ10" s="788"/>
      <c r="HOA10" s="788"/>
      <c r="HOB10" s="787"/>
      <c r="HOC10" s="788"/>
      <c r="HOD10" s="788"/>
      <c r="HOE10" s="788"/>
      <c r="HOF10" s="787"/>
      <c r="HOG10" s="788"/>
      <c r="HOH10" s="788"/>
      <c r="HOI10" s="788"/>
      <c r="HOJ10" s="787"/>
      <c r="HOK10" s="788"/>
      <c r="HOL10" s="788"/>
      <c r="HOM10" s="788"/>
      <c r="HON10" s="787"/>
      <c r="HOO10" s="788"/>
      <c r="HOP10" s="788"/>
      <c r="HOQ10" s="788"/>
      <c r="HOR10" s="787"/>
      <c r="HOS10" s="788"/>
      <c r="HOT10" s="788"/>
      <c r="HOU10" s="788"/>
      <c r="HOV10" s="787"/>
      <c r="HOW10" s="788"/>
      <c r="HOX10" s="788"/>
      <c r="HOY10" s="788"/>
      <c r="HOZ10" s="787"/>
      <c r="HPA10" s="788"/>
      <c r="HPB10" s="788"/>
      <c r="HPC10" s="788"/>
      <c r="HPD10" s="787"/>
      <c r="HPE10" s="788"/>
      <c r="HPF10" s="788"/>
      <c r="HPG10" s="788"/>
      <c r="HPH10" s="787"/>
      <c r="HPI10" s="788"/>
      <c r="HPJ10" s="788"/>
      <c r="HPK10" s="788"/>
      <c r="HPL10" s="787"/>
      <c r="HPM10" s="788"/>
      <c r="HPN10" s="788"/>
      <c r="HPO10" s="788"/>
      <c r="HPP10" s="787"/>
      <c r="HPQ10" s="788"/>
      <c r="HPR10" s="788"/>
      <c r="HPS10" s="788"/>
      <c r="HPT10" s="787"/>
      <c r="HPU10" s="788"/>
      <c r="HPV10" s="788"/>
      <c r="HPW10" s="788"/>
      <c r="HPX10" s="787"/>
      <c r="HPY10" s="788"/>
      <c r="HPZ10" s="788"/>
      <c r="HQA10" s="788"/>
      <c r="HQB10" s="787"/>
      <c r="HQC10" s="788"/>
      <c r="HQD10" s="788"/>
      <c r="HQE10" s="788"/>
      <c r="HQF10" s="787"/>
      <c r="HQG10" s="788"/>
      <c r="HQH10" s="788"/>
      <c r="HQI10" s="788"/>
      <c r="HQJ10" s="787"/>
      <c r="HQK10" s="788"/>
      <c r="HQL10" s="788"/>
      <c r="HQM10" s="788"/>
      <c r="HQN10" s="787"/>
      <c r="HQO10" s="788"/>
      <c r="HQP10" s="788"/>
      <c r="HQQ10" s="788"/>
      <c r="HQR10" s="787"/>
      <c r="HQS10" s="788"/>
      <c r="HQT10" s="788"/>
      <c r="HQU10" s="788"/>
      <c r="HQV10" s="787"/>
      <c r="HQW10" s="788"/>
      <c r="HQX10" s="788"/>
      <c r="HQY10" s="788"/>
      <c r="HQZ10" s="787"/>
      <c r="HRA10" s="788"/>
      <c r="HRB10" s="788"/>
      <c r="HRC10" s="788"/>
      <c r="HRD10" s="787"/>
      <c r="HRE10" s="788"/>
      <c r="HRF10" s="788"/>
      <c r="HRG10" s="788"/>
      <c r="HRH10" s="787"/>
      <c r="HRI10" s="788"/>
      <c r="HRJ10" s="788"/>
      <c r="HRK10" s="788"/>
      <c r="HRL10" s="787"/>
      <c r="HRM10" s="788"/>
      <c r="HRN10" s="788"/>
      <c r="HRO10" s="788"/>
      <c r="HRP10" s="787"/>
      <c r="HRQ10" s="788"/>
      <c r="HRR10" s="788"/>
      <c r="HRS10" s="788"/>
      <c r="HRT10" s="787"/>
      <c r="HRU10" s="788"/>
      <c r="HRV10" s="788"/>
      <c r="HRW10" s="788"/>
      <c r="HRX10" s="787"/>
      <c r="HRY10" s="788"/>
      <c r="HRZ10" s="788"/>
      <c r="HSA10" s="788"/>
      <c r="HSB10" s="787"/>
      <c r="HSC10" s="788"/>
      <c r="HSD10" s="788"/>
      <c r="HSE10" s="788"/>
      <c r="HSF10" s="787"/>
      <c r="HSG10" s="788"/>
      <c r="HSH10" s="788"/>
      <c r="HSI10" s="788"/>
      <c r="HSJ10" s="787"/>
      <c r="HSK10" s="788"/>
      <c r="HSL10" s="788"/>
      <c r="HSM10" s="788"/>
      <c r="HSN10" s="787"/>
      <c r="HSO10" s="788"/>
      <c r="HSP10" s="788"/>
      <c r="HSQ10" s="788"/>
      <c r="HSR10" s="787"/>
      <c r="HSS10" s="788"/>
      <c r="HST10" s="788"/>
      <c r="HSU10" s="788"/>
      <c r="HSV10" s="787"/>
      <c r="HSW10" s="788"/>
      <c r="HSX10" s="788"/>
      <c r="HSY10" s="788"/>
      <c r="HSZ10" s="787"/>
      <c r="HTA10" s="788"/>
      <c r="HTB10" s="788"/>
      <c r="HTC10" s="788"/>
      <c r="HTD10" s="787"/>
      <c r="HTE10" s="788"/>
      <c r="HTF10" s="788"/>
      <c r="HTG10" s="788"/>
      <c r="HTH10" s="787"/>
      <c r="HTI10" s="788"/>
      <c r="HTJ10" s="788"/>
      <c r="HTK10" s="788"/>
      <c r="HTL10" s="787"/>
      <c r="HTM10" s="788"/>
      <c r="HTN10" s="788"/>
      <c r="HTO10" s="788"/>
      <c r="HTP10" s="787"/>
      <c r="HTQ10" s="788"/>
      <c r="HTR10" s="788"/>
      <c r="HTS10" s="788"/>
      <c r="HTT10" s="787"/>
      <c r="HTU10" s="788"/>
      <c r="HTV10" s="788"/>
      <c r="HTW10" s="788"/>
      <c r="HTX10" s="787"/>
      <c r="HTY10" s="788"/>
      <c r="HTZ10" s="788"/>
      <c r="HUA10" s="788"/>
      <c r="HUB10" s="787"/>
      <c r="HUC10" s="788"/>
      <c r="HUD10" s="788"/>
      <c r="HUE10" s="788"/>
      <c r="HUF10" s="787"/>
      <c r="HUG10" s="788"/>
      <c r="HUH10" s="788"/>
      <c r="HUI10" s="788"/>
      <c r="HUJ10" s="787"/>
      <c r="HUK10" s="788"/>
      <c r="HUL10" s="788"/>
      <c r="HUM10" s="788"/>
      <c r="HUN10" s="787"/>
      <c r="HUO10" s="788"/>
      <c r="HUP10" s="788"/>
      <c r="HUQ10" s="788"/>
      <c r="HUR10" s="787"/>
      <c r="HUS10" s="788"/>
      <c r="HUT10" s="788"/>
      <c r="HUU10" s="788"/>
      <c r="HUV10" s="787"/>
      <c r="HUW10" s="788"/>
      <c r="HUX10" s="788"/>
      <c r="HUY10" s="788"/>
      <c r="HUZ10" s="787"/>
      <c r="HVA10" s="788"/>
      <c r="HVB10" s="788"/>
      <c r="HVC10" s="788"/>
      <c r="HVD10" s="787"/>
      <c r="HVE10" s="788"/>
      <c r="HVF10" s="788"/>
      <c r="HVG10" s="788"/>
      <c r="HVH10" s="787"/>
      <c r="HVI10" s="788"/>
      <c r="HVJ10" s="788"/>
      <c r="HVK10" s="788"/>
      <c r="HVL10" s="787"/>
      <c r="HVM10" s="788"/>
      <c r="HVN10" s="788"/>
      <c r="HVO10" s="788"/>
      <c r="HVP10" s="787"/>
      <c r="HVQ10" s="788"/>
      <c r="HVR10" s="788"/>
      <c r="HVS10" s="788"/>
      <c r="HVT10" s="787"/>
      <c r="HVU10" s="788"/>
      <c r="HVV10" s="788"/>
      <c r="HVW10" s="788"/>
      <c r="HVX10" s="787"/>
      <c r="HVY10" s="788"/>
      <c r="HVZ10" s="788"/>
      <c r="HWA10" s="788"/>
      <c r="HWB10" s="787"/>
      <c r="HWC10" s="788"/>
      <c r="HWD10" s="788"/>
      <c r="HWE10" s="788"/>
      <c r="HWF10" s="787"/>
      <c r="HWG10" s="788"/>
      <c r="HWH10" s="788"/>
      <c r="HWI10" s="788"/>
      <c r="HWJ10" s="787"/>
      <c r="HWK10" s="788"/>
      <c r="HWL10" s="788"/>
      <c r="HWM10" s="788"/>
      <c r="HWN10" s="787"/>
      <c r="HWO10" s="788"/>
      <c r="HWP10" s="788"/>
      <c r="HWQ10" s="788"/>
      <c r="HWR10" s="787"/>
      <c r="HWS10" s="788"/>
      <c r="HWT10" s="788"/>
      <c r="HWU10" s="788"/>
      <c r="HWV10" s="787"/>
      <c r="HWW10" s="788"/>
      <c r="HWX10" s="788"/>
      <c r="HWY10" s="788"/>
      <c r="HWZ10" s="787"/>
      <c r="HXA10" s="788"/>
      <c r="HXB10" s="788"/>
      <c r="HXC10" s="788"/>
      <c r="HXD10" s="787"/>
      <c r="HXE10" s="788"/>
      <c r="HXF10" s="788"/>
      <c r="HXG10" s="788"/>
      <c r="HXH10" s="787"/>
      <c r="HXI10" s="788"/>
      <c r="HXJ10" s="788"/>
      <c r="HXK10" s="788"/>
      <c r="HXL10" s="787"/>
      <c r="HXM10" s="788"/>
      <c r="HXN10" s="788"/>
      <c r="HXO10" s="788"/>
      <c r="HXP10" s="787"/>
      <c r="HXQ10" s="788"/>
      <c r="HXR10" s="788"/>
      <c r="HXS10" s="788"/>
      <c r="HXT10" s="787"/>
      <c r="HXU10" s="788"/>
      <c r="HXV10" s="788"/>
      <c r="HXW10" s="788"/>
      <c r="HXX10" s="787"/>
      <c r="HXY10" s="788"/>
      <c r="HXZ10" s="788"/>
      <c r="HYA10" s="788"/>
      <c r="HYB10" s="787"/>
      <c r="HYC10" s="788"/>
      <c r="HYD10" s="788"/>
      <c r="HYE10" s="788"/>
      <c r="HYF10" s="787"/>
      <c r="HYG10" s="788"/>
      <c r="HYH10" s="788"/>
      <c r="HYI10" s="788"/>
      <c r="HYJ10" s="787"/>
      <c r="HYK10" s="788"/>
      <c r="HYL10" s="788"/>
      <c r="HYM10" s="788"/>
      <c r="HYN10" s="787"/>
      <c r="HYO10" s="788"/>
      <c r="HYP10" s="788"/>
      <c r="HYQ10" s="788"/>
      <c r="HYR10" s="787"/>
      <c r="HYS10" s="788"/>
      <c r="HYT10" s="788"/>
      <c r="HYU10" s="788"/>
      <c r="HYV10" s="787"/>
      <c r="HYW10" s="788"/>
      <c r="HYX10" s="788"/>
      <c r="HYY10" s="788"/>
      <c r="HYZ10" s="787"/>
      <c r="HZA10" s="788"/>
      <c r="HZB10" s="788"/>
      <c r="HZC10" s="788"/>
      <c r="HZD10" s="787"/>
      <c r="HZE10" s="788"/>
      <c r="HZF10" s="788"/>
      <c r="HZG10" s="788"/>
      <c r="HZH10" s="787"/>
      <c r="HZI10" s="788"/>
      <c r="HZJ10" s="788"/>
      <c r="HZK10" s="788"/>
      <c r="HZL10" s="787"/>
      <c r="HZM10" s="788"/>
      <c r="HZN10" s="788"/>
      <c r="HZO10" s="788"/>
      <c r="HZP10" s="787"/>
      <c r="HZQ10" s="788"/>
      <c r="HZR10" s="788"/>
      <c r="HZS10" s="788"/>
      <c r="HZT10" s="787"/>
      <c r="HZU10" s="788"/>
      <c r="HZV10" s="788"/>
      <c r="HZW10" s="788"/>
      <c r="HZX10" s="787"/>
      <c r="HZY10" s="788"/>
      <c r="HZZ10" s="788"/>
      <c r="IAA10" s="788"/>
      <c r="IAB10" s="787"/>
      <c r="IAC10" s="788"/>
      <c r="IAD10" s="788"/>
      <c r="IAE10" s="788"/>
      <c r="IAF10" s="787"/>
      <c r="IAG10" s="788"/>
      <c r="IAH10" s="788"/>
      <c r="IAI10" s="788"/>
      <c r="IAJ10" s="787"/>
      <c r="IAK10" s="788"/>
      <c r="IAL10" s="788"/>
      <c r="IAM10" s="788"/>
      <c r="IAN10" s="787"/>
      <c r="IAO10" s="788"/>
      <c r="IAP10" s="788"/>
      <c r="IAQ10" s="788"/>
      <c r="IAR10" s="787"/>
      <c r="IAS10" s="788"/>
      <c r="IAT10" s="788"/>
      <c r="IAU10" s="788"/>
      <c r="IAV10" s="787"/>
      <c r="IAW10" s="788"/>
      <c r="IAX10" s="788"/>
      <c r="IAY10" s="788"/>
      <c r="IAZ10" s="787"/>
      <c r="IBA10" s="788"/>
      <c r="IBB10" s="788"/>
      <c r="IBC10" s="788"/>
      <c r="IBD10" s="787"/>
      <c r="IBE10" s="788"/>
      <c r="IBF10" s="788"/>
      <c r="IBG10" s="788"/>
      <c r="IBH10" s="787"/>
      <c r="IBI10" s="788"/>
      <c r="IBJ10" s="788"/>
      <c r="IBK10" s="788"/>
      <c r="IBL10" s="787"/>
      <c r="IBM10" s="788"/>
      <c r="IBN10" s="788"/>
      <c r="IBO10" s="788"/>
      <c r="IBP10" s="787"/>
      <c r="IBQ10" s="788"/>
      <c r="IBR10" s="788"/>
      <c r="IBS10" s="788"/>
      <c r="IBT10" s="787"/>
      <c r="IBU10" s="788"/>
      <c r="IBV10" s="788"/>
      <c r="IBW10" s="788"/>
      <c r="IBX10" s="787"/>
      <c r="IBY10" s="788"/>
      <c r="IBZ10" s="788"/>
      <c r="ICA10" s="788"/>
      <c r="ICB10" s="787"/>
      <c r="ICC10" s="788"/>
      <c r="ICD10" s="788"/>
      <c r="ICE10" s="788"/>
      <c r="ICF10" s="787"/>
      <c r="ICG10" s="788"/>
      <c r="ICH10" s="788"/>
      <c r="ICI10" s="788"/>
      <c r="ICJ10" s="787"/>
      <c r="ICK10" s="788"/>
      <c r="ICL10" s="788"/>
      <c r="ICM10" s="788"/>
      <c r="ICN10" s="787"/>
      <c r="ICO10" s="788"/>
      <c r="ICP10" s="788"/>
      <c r="ICQ10" s="788"/>
      <c r="ICR10" s="787"/>
      <c r="ICS10" s="788"/>
      <c r="ICT10" s="788"/>
      <c r="ICU10" s="788"/>
      <c r="ICV10" s="787"/>
      <c r="ICW10" s="788"/>
      <c r="ICX10" s="788"/>
      <c r="ICY10" s="788"/>
      <c r="ICZ10" s="787"/>
      <c r="IDA10" s="788"/>
      <c r="IDB10" s="788"/>
      <c r="IDC10" s="788"/>
      <c r="IDD10" s="787"/>
      <c r="IDE10" s="788"/>
      <c r="IDF10" s="788"/>
      <c r="IDG10" s="788"/>
      <c r="IDH10" s="787"/>
      <c r="IDI10" s="788"/>
      <c r="IDJ10" s="788"/>
      <c r="IDK10" s="788"/>
      <c r="IDL10" s="787"/>
      <c r="IDM10" s="788"/>
      <c r="IDN10" s="788"/>
      <c r="IDO10" s="788"/>
      <c r="IDP10" s="787"/>
      <c r="IDQ10" s="788"/>
      <c r="IDR10" s="788"/>
      <c r="IDS10" s="788"/>
      <c r="IDT10" s="787"/>
      <c r="IDU10" s="788"/>
      <c r="IDV10" s="788"/>
      <c r="IDW10" s="788"/>
      <c r="IDX10" s="787"/>
      <c r="IDY10" s="788"/>
      <c r="IDZ10" s="788"/>
      <c r="IEA10" s="788"/>
      <c r="IEB10" s="787"/>
      <c r="IEC10" s="788"/>
      <c r="IED10" s="788"/>
      <c r="IEE10" s="788"/>
      <c r="IEF10" s="787"/>
      <c r="IEG10" s="788"/>
      <c r="IEH10" s="788"/>
      <c r="IEI10" s="788"/>
      <c r="IEJ10" s="787"/>
      <c r="IEK10" s="788"/>
      <c r="IEL10" s="788"/>
      <c r="IEM10" s="788"/>
      <c r="IEN10" s="787"/>
      <c r="IEO10" s="788"/>
      <c r="IEP10" s="788"/>
      <c r="IEQ10" s="788"/>
      <c r="IER10" s="787"/>
      <c r="IES10" s="788"/>
      <c r="IET10" s="788"/>
      <c r="IEU10" s="788"/>
      <c r="IEV10" s="787"/>
      <c r="IEW10" s="788"/>
      <c r="IEX10" s="788"/>
      <c r="IEY10" s="788"/>
      <c r="IEZ10" s="787"/>
      <c r="IFA10" s="788"/>
      <c r="IFB10" s="788"/>
      <c r="IFC10" s="788"/>
      <c r="IFD10" s="787"/>
      <c r="IFE10" s="788"/>
      <c r="IFF10" s="788"/>
      <c r="IFG10" s="788"/>
      <c r="IFH10" s="787"/>
      <c r="IFI10" s="788"/>
      <c r="IFJ10" s="788"/>
      <c r="IFK10" s="788"/>
      <c r="IFL10" s="787"/>
      <c r="IFM10" s="788"/>
      <c r="IFN10" s="788"/>
      <c r="IFO10" s="788"/>
      <c r="IFP10" s="787"/>
      <c r="IFQ10" s="788"/>
      <c r="IFR10" s="788"/>
      <c r="IFS10" s="788"/>
      <c r="IFT10" s="787"/>
      <c r="IFU10" s="788"/>
      <c r="IFV10" s="788"/>
      <c r="IFW10" s="788"/>
      <c r="IFX10" s="787"/>
      <c r="IFY10" s="788"/>
      <c r="IFZ10" s="788"/>
      <c r="IGA10" s="788"/>
      <c r="IGB10" s="787"/>
      <c r="IGC10" s="788"/>
      <c r="IGD10" s="788"/>
      <c r="IGE10" s="788"/>
      <c r="IGF10" s="787"/>
      <c r="IGG10" s="788"/>
      <c r="IGH10" s="788"/>
      <c r="IGI10" s="788"/>
      <c r="IGJ10" s="787"/>
      <c r="IGK10" s="788"/>
      <c r="IGL10" s="788"/>
      <c r="IGM10" s="788"/>
      <c r="IGN10" s="787"/>
      <c r="IGO10" s="788"/>
      <c r="IGP10" s="788"/>
      <c r="IGQ10" s="788"/>
      <c r="IGR10" s="787"/>
      <c r="IGS10" s="788"/>
      <c r="IGT10" s="788"/>
      <c r="IGU10" s="788"/>
      <c r="IGV10" s="787"/>
      <c r="IGW10" s="788"/>
      <c r="IGX10" s="788"/>
      <c r="IGY10" s="788"/>
      <c r="IGZ10" s="787"/>
      <c r="IHA10" s="788"/>
      <c r="IHB10" s="788"/>
      <c r="IHC10" s="788"/>
      <c r="IHD10" s="787"/>
      <c r="IHE10" s="788"/>
      <c r="IHF10" s="788"/>
      <c r="IHG10" s="788"/>
      <c r="IHH10" s="787"/>
      <c r="IHI10" s="788"/>
      <c r="IHJ10" s="788"/>
      <c r="IHK10" s="788"/>
      <c r="IHL10" s="787"/>
      <c r="IHM10" s="788"/>
      <c r="IHN10" s="788"/>
      <c r="IHO10" s="788"/>
      <c r="IHP10" s="787"/>
      <c r="IHQ10" s="788"/>
      <c r="IHR10" s="788"/>
      <c r="IHS10" s="788"/>
      <c r="IHT10" s="787"/>
      <c r="IHU10" s="788"/>
      <c r="IHV10" s="788"/>
      <c r="IHW10" s="788"/>
      <c r="IHX10" s="787"/>
      <c r="IHY10" s="788"/>
      <c r="IHZ10" s="788"/>
      <c r="IIA10" s="788"/>
      <c r="IIB10" s="787"/>
      <c r="IIC10" s="788"/>
      <c r="IID10" s="788"/>
      <c r="IIE10" s="788"/>
      <c r="IIF10" s="787"/>
      <c r="IIG10" s="788"/>
      <c r="IIH10" s="788"/>
      <c r="III10" s="788"/>
      <c r="IIJ10" s="787"/>
      <c r="IIK10" s="788"/>
      <c r="IIL10" s="788"/>
      <c r="IIM10" s="788"/>
      <c r="IIN10" s="787"/>
      <c r="IIO10" s="788"/>
      <c r="IIP10" s="788"/>
      <c r="IIQ10" s="788"/>
      <c r="IIR10" s="787"/>
      <c r="IIS10" s="788"/>
      <c r="IIT10" s="788"/>
      <c r="IIU10" s="788"/>
      <c r="IIV10" s="787"/>
      <c r="IIW10" s="788"/>
      <c r="IIX10" s="788"/>
      <c r="IIY10" s="788"/>
      <c r="IIZ10" s="787"/>
      <c r="IJA10" s="788"/>
      <c r="IJB10" s="788"/>
      <c r="IJC10" s="788"/>
      <c r="IJD10" s="787"/>
      <c r="IJE10" s="788"/>
      <c r="IJF10" s="788"/>
      <c r="IJG10" s="788"/>
      <c r="IJH10" s="787"/>
      <c r="IJI10" s="788"/>
      <c r="IJJ10" s="788"/>
      <c r="IJK10" s="788"/>
      <c r="IJL10" s="787"/>
      <c r="IJM10" s="788"/>
      <c r="IJN10" s="788"/>
      <c r="IJO10" s="788"/>
      <c r="IJP10" s="787"/>
      <c r="IJQ10" s="788"/>
      <c r="IJR10" s="788"/>
      <c r="IJS10" s="788"/>
      <c r="IJT10" s="787"/>
      <c r="IJU10" s="788"/>
      <c r="IJV10" s="788"/>
      <c r="IJW10" s="788"/>
      <c r="IJX10" s="787"/>
      <c r="IJY10" s="788"/>
      <c r="IJZ10" s="788"/>
      <c r="IKA10" s="788"/>
      <c r="IKB10" s="787"/>
      <c r="IKC10" s="788"/>
      <c r="IKD10" s="788"/>
      <c r="IKE10" s="788"/>
      <c r="IKF10" s="787"/>
      <c r="IKG10" s="788"/>
      <c r="IKH10" s="788"/>
      <c r="IKI10" s="788"/>
      <c r="IKJ10" s="787"/>
      <c r="IKK10" s="788"/>
      <c r="IKL10" s="788"/>
      <c r="IKM10" s="788"/>
      <c r="IKN10" s="787"/>
      <c r="IKO10" s="788"/>
      <c r="IKP10" s="788"/>
      <c r="IKQ10" s="788"/>
      <c r="IKR10" s="787"/>
      <c r="IKS10" s="788"/>
      <c r="IKT10" s="788"/>
      <c r="IKU10" s="788"/>
      <c r="IKV10" s="787"/>
      <c r="IKW10" s="788"/>
      <c r="IKX10" s="788"/>
      <c r="IKY10" s="788"/>
      <c r="IKZ10" s="787"/>
      <c r="ILA10" s="788"/>
      <c r="ILB10" s="788"/>
      <c r="ILC10" s="788"/>
      <c r="ILD10" s="787"/>
      <c r="ILE10" s="788"/>
      <c r="ILF10" s="788"/>
      <c r="ILG10" s="788"/>
      <c r="ILH10" s="787"/>
      <c r="ILI10" s="788"/>
      <c r="ILJ10" s="788"/>
      <c r="ILK10" s="788"/>
      <c r="ILL10" s="787"/>
      <c r="ILM10" s="788"/>
      <c r="ILN10" s="788"/>
      <c r="ILO10" s="788"/>
      <c r="ILP10" s="787"/>
      <c r="ILQ10" s="788"/>
      <c r="ILR10" s="788"/>
      <c r="ILS10" s="788"/>
      <c r="ILT10" s="787"/>
      <c r="ILU10" s="788"/>
      <c r="ILV10" s="788"/>
      <c r="ILW10" s="788"/>
      <c r="ILX10" s="787"/>
      <c r="ILY10" s="788"/>
      <c r="ILZ10" s="788"/>
      <c r="IMA10" s="788"/>
      <c r="IMB10" s="787"/>
      <c r="IMC10" s="788"/>
      <c r="IMD10" s="788"/>
      <c r="IME10" s="788"/>
      <c r="IMF10" s="787"/>
      <c r="IMG10" s="788"/>
      <c r="IMH10" s="788"/>
      <c r="IMI10" s="788"/>
      <c r="IMJ10" s="787"/>
      <c r="IMK10" s="788"/>
      <c r="IML10" s="788"/>
      <c r="IMM10" s="788"/>
      <c r="IMN10" s="787"/>
      <c r="IMO10" s="788"/>
      <c r="IMP10" s="788"/>
      <c r="IMQ10" s="788"/>
      <c r="IMR10" s="787"/>
      <c r="IMS10" s="788"/>
      <c r="IMT10" s="788"/>
      <c r="IMU10" s="788"/>
      <c r="IMV10" s="787"/>
      <c r="IMW10" s="788"/>
      <c r="IMX10" s="788"/>
      <c r="IMY10" s="788"/>
      <c r="IMZ10" s="787"/>
      <c r="INA10" s="788"/>
      <c r="INB10" s="788"/>
      <c r="INC10" s="788"/>
      <c r="IND10" s="787"/>
      <c r="INE10" s="788"/>
      <c r="INF10" s="788"/>
      <c r="ING10" s="788"/>
      <c r="INH10" s="787"/>
      <c r="INI10" s="788"/>
      <c r="INJ10" s="788"/>
      <c r="INK10" s="788"/>
      <c r="INL10" s="787"/>
      <c r="INM10" s="788"/>
      <c r="INN10" s="788"/>
      <c r="INO10" s="788"/>
      <c r="INP10" s="787"/>
      <c r="INQ10" s="788"/>
      <c r="INR10" s="788"/>
      <c r="INS10" s="788"/>
      <c r="INT10" s="787"/>
      <c r="INU10" s="788"/>
      <c r="INV10" s="788"/>
      <c r="INW10" s="788"/>
      <c r="INX10" s="787"/>
      <c r="INY10" s="788"/>
      <c r="INZ10" s="788"/>
      <c r="IOA10" s="788"/>
      <c r="IOB10" s="787"/>
      <c r="IOC10" s="788"/>
      <c r="IOD10" s="788"/>
      <c r="IOE10" s="788"/>
      <c r="IOF10" s="787"/>
      <c r="IOG10" s="788"/>
      <c r="IOH10" s="788"/>
      <c r="IOI10" s="788"/>
      <c r="IOJ10" s="787"/>
      <c r="IOK10" s="788"/>
      <c r="IOL10" s="788"/>
      <c r="IOM10" s="788"/>
      <c r="ION10" s="787"/>
      <c r="IOO10" s="788"/>
      <c r="IOP10" s="788"/>
      <c r="IOQ10" s="788"/>
      <c r="IOR10" s="787"/>
      <c r="IOS10" s="788"/>
      <c r="IOT10" s="788"/>
      <c r="IOU10" s="788"/>
      <c r="IOV10" s="787"/>
      <c r="IOW10" s="788"/>
      <c r="IOX10" s="788"/>
      <c r="IOY10" s="788"/>
      <c r="IOZ10" s="787"/>
      <c r="IPA10" s="788"/>
      <c r="IPB10" s="788"/>
      <c r="IPC10" s="788"/>
      <c r="IPD10" s="787"/>
      <c r="IPE10" s="788"/>
      <c r="IPF10" s="788"/>
      <c r="IPG10" s="788"/>
      <c r="IPH10" s="787"/>
      <c r="IPI10" s="788"/>
      <c r="IPJ10" s="788"/>
      <c r="IPK10" s="788"/>
      <c r="IPL10" s="787"/>
      <c r="IPM10" s="788"/>
      <c r="IPN10" s="788"/>
      <c r="IPO10" s="788"/>
      <c r="IPP10" s="787"/>
      <c r="IPQ10" s="788"/>
      <c r="IPR10" s="788"/>
      <c r="IPS10" s="788"/>
      <c r="IPT10" s="787"/>
      <c r="IPU10" s="788"/>
      <c r="IPV10" s="788"/>
      <c r="IPW10" s="788"/>
      <c r="IPX10" s="787"/>
      <c r="IPY10" s="788"/>
      <c r="IPZ10" s="788"/>
      <c r="IQA10" s="788"/>
      <c r="IQB10" s="787"/>
      <c r="IQC10" s="788"/>
      <c r="IQD10" s="788"/>
      <c r="IQE10" s="788"/>
      <c r="IQF10" s="787"/>
      <c r="IQG10" s="788"/>
      <c r="IQH10" s="788"/>
      <c r="IQI10" s="788"/>
      <c r="IQJ10" s="787"/>
      <c r="IQK10" s="788"/>
      <c r="IQL10" s="788"/>
      <c r="IQM10" s="788"/>
      <c r="IQN10" s="787"/>
      <c r="IQO10" s="788"/>
      <c r="IQP10" s="788"/>
      <c r="IQQ10" s="788"/>
      <c r="IQR10" s="787"/>
      <c r="IQS10" s="788"/>
      <c r="IQT10" s="788"/>
      <c r="IQU10" s="788"/>
      <c r="IQV10" s="787"/>
      <c r="IQW10" s="788"/>
      <c r="IQX10" s="788"/>
      <c r="IQY10" s="788"/>
      <c r="IQZ10" s="787"/>
      <c r="IRA10" s="788"/>
      <c r="IRB10" s="788"/>
      <c r="IRC10" s="788"/>
      <c r="IRD10" s="787"/>
      <c r="IRE10" s="788"/>
      <c r="IRF10" s="788"/>
      <c r="IRG10" s="788"/>
      <c r="IRH10" s="787"/>
      <c r="IRI10" s="788"/>
      <c r="IRJ10" s="788"/>
      <c r="IRK10" s="788"/>
      <c r="IRL10" s="787"/>
      <c r="IRM10" s="788"/>
      <c r="IRN10" s="788"/>
      <c r="IRO10" s="788"/>
      <c r="IRP10" s="787"/>
      <c r="IRQ10" s="788"/>
      <c r="IRR10" s="788"/>
      <c r="IRS10" s="788"/>
      <c r="IRT10" s="787"/>
      <c r="IRU10" s="788"/>
      <c r="IRV10" s="788"/>
      <c r="IRW10" s="788"/>
      <c r="IRX10" s="787"/>
      <c r="IRY10" s="788"/>
      <c r="IRZ10" s="788"/>
      <c r="ISA10" s="788"/>
      <c r="ISB10" s="787"/>
      <c r="ISC10" s="788"/>
      <c r="ISD10" s="788"/>
      <c r="ISE10" s="788"/>
      <c r="ISF10" s="787"/>
      <c r="ISG10" s="788"/>
      <c r="ISH10" s="788"/>
      <c r="ISI10" s="788"/>
      <c r="ISJ10" s="787"/>
      <c r="ISK10" s="788"/>
      <c r="ISL10" s="788"/>
      <c r="ISM10" s="788"/>
      <c r="ISN10" s="787"/>
      <c r="ISO10" s="788"/>
      <c r="ISP10" s="788"/>
      <c r="ISQ10" s="788"/>
      <c r="ISR10" s="787"/>
      <c r="ISS10" s="788"/>
      <c r="IST10" s="788"/>
      <c r="ISU10" s="788"/>
      <c r="ISV10" s="787"/>
      <c r="ISW10" s="788"/>
      <c r="ISX10" s="788"/>
      <c r="ISY10" s="788"/>
      <c r="ISZ10" s="787"/>
      <c r="ITA10" s="788"/>
      <c r="ITB10" s="788"/>
      <c r="ITC10" s="788"/>
      <c r="ITD10" s="787"/>
      <c r="ITE10" s="788"/>
      <c r="ITF10" s="788"/>
      <c r="ITG10" s="788"/>
      <c r="ITH10" s="787"/>
      <c r="ITI10" s="788"/>
      <c r="ITJ10" s="788"/>
      <c r="ITK10" s="788"/>
      <c r="ITL10" s="787"/>
      <c r="ITM10" s="788"/>
      <c r="ITN10" s="788"/>
      <c r="ITO10" s="788"/>
      <c r="ITP10" s="787"/>
      <c r="ITQ10" s="788"/>
      <c r="ITR10" s="788"/>
      <c r="ITS10" s="788"/>
      <c r="ITT10" s="787"/>
      <c r="ITU10" s="788"/>
      <c r="ITV10" s="788"/>
      <c r="ITW10" s="788"/>
      <c r="ITX10" s="787"/>
      <c r="ITY10" s="788"/>
      <c r="ITZ10" s="788"/>
      <c r="IUA10" s="788"/>
      <c r="IUB10" s="787"/>
      <c r="IUC10" s="788"/>
      <c r="IUD10" s="788"/>
      <c r="IUE10" s="788"/>
      <c r="IUF10" s="787"/>
      <c r="IUG10" s="788"/>
      <c r="IUH10" s="788"/>
      <c r="IUI10" s="788"/>
      <c r="IUJ10" s="787"/>
      <c r="IUK10" s="788"/>
      <c r="IUL10" s="788"/>
      <c r="IUM10" s="788"/>
      <c r="IUN10" s="787"/>
      <c r="IUO10" s="788"/>
      <c r="IUP10" s="788"/>
      <c r="IUQ10" s="788"/>
      <c r="IUR10" s="787"/>
      <c r="IUS10" s="788"/>
      <c r="IUT10" s="788"/>
      <c r="IUU10" s="788"/>
      <c r="IUV10" s="787"/>
      <c r="IUW10" s="788"/>
      <c r="IUX10" s="788"/>
      <c r="IUY10" s="788"/>
      <c r="IUZ10" s="787"/>
      <c r="IVA10" s="788"/>
      <c r="IVB10" s="788"/>
      <c r="IVC10" s="788"/>
      <c r="IVD10" s="787"/>
      <c r="IVE10" s="788"/>
      <c r="IVF10" s="788"/>
      <c r="IVG10" s="788"/>
      <c r="IVH10" s="787"/>
      <c r="IVI10" s="788"/>
      <c r="IVJ10" s="788"/>
      <c r="IVK10" s="788"/>
      <c r="IVL10" s="787"/>
      <c r="IVM10" s="788"/>
      <c r="IVN10" s="788"/>
      <c r="IVO10" s="788"/>
      <c r="IVP10" s="787"/>
      <c r="IVQ10" s="788"/>
      <c r="IVR10" s="788"/>
      <c r="IVS10" s="788"/>
      <c r="IVT10" s="787"/>
      <c r="IVU10" s="788"/>
      <c r="IVV10" s="788"/>
      <c r="IVW10" s="788"/>
      <c r="IVX10" s="787"/>
      <c r="IVY10" s="788"/>
      <c r="IVZ10" s="788"/>
      <c r="IWA10" s="788"/>
      <c r="IWB10" s="787"/>
      <c r="IWC10" s="788"/>
      <c r="IWD10" s="788"/>
      <c r="IWE10" s="788"/>
      <c r="IWF10" s="787"/>
      <c r="IWG10" s="788"/>
      <c r="IWH10" s="788"/>
      <c r="IWI10" s="788"/>
      <c r="IWJ10" s="787"/>
      <c r="IWK10" s="788"/>
      <c r="IWL10" s="788"/>
      <c r="IWM10" s="788"/>
      <c r="IWN10" s="787"/>
      <c r="IWO10" s="788"/>
      <c r="IWP10" s="788"/>
      <c r="IWQ10" s="788"/>
      <c r="IWR10" s="787"/>
      <c r="IWS10" s="788"/>
      <c r="IWT10" s="788"/>
      <c r="IWU10" s="788"/>
      <c r="IWV10" s="787"/>
      <c r="IWW10" s="788"/>
      <c r="IWX10" s="788"/>
      <c r="IWY10" s="788"/>
      <c r="IWZ10" s="787"/>
      <c r="IXA10" s="788"/>
      <c r="IXB10" s="788"/>
      <c r="IXC10" s="788"/>
      <c r="IXD10" s="787"/>
      <c r="IXE10" s="788"/>
      <c r="IXF10" s="788"/>
      <c r="IXG10" s="788"/>
      <c r="IXH10" s="787"/>
      <c r="IXI10" s="788"/>
      <c r="IXJ10" s="788"/>
      <c r="IXK10" s="788"/>
      <c r="IXL10" s="787"/>
      <c r="IXM10" s="788"/>
      <c r="IXN10" s="788"/>
      <c r="IXO10" s="788"/>
      <c r="IXP10" s="787"/>
      <c r="IXQ10" s="788"/>
      <c r="IXR10" s="788"/>
      <c r="IXS10" s="788"/>
      <c r="IXT10" s="787"/>
      <c r="IXU10" s="788"/>
      <c r="IXV10" s="788"/>
      <c r="IXW10" s="788"/>
      <c r="IXX10" s="787"/>
      <c r="IXY10" s="788"/>
      <c r="IXZ10" s="788"/>
      <c r="IYA10" s="788"/>
      <c r="IYB10" s="787"/>
      <c r="IYC10" s="788"/>
      <c r="IYD10" s="788"/>
      <c r="IYE10" s="788"/>
      <c r="IYF10" s="787"/>
      <c r="IYG10" s="788"/>
      <c r="IYH10" s="788"/>
      <c r="IYI10" s="788"/>
      <c r="IYJ10" s="787"/>
      <c r="IYK10" s="788"/>
      <c r="IYL10" s="788"/>
      <c r="IYM10" s="788"/>
      <c r="IYN10" s="787"/>
      <c r="IYO10" s="788"/>
      <c r="IYP10" s="788"/>
      <c r="IYQ10" s="788"/>
      <c r="IYR10" s="787"/>
      <c r="IYS10" s="788"/>
      <c r="IYT10" s="788"/>
      <c r="IYU10" s="788"/>
      <c r="IYV10" s="787"/>
      <c r="IYW10" s="788"/>
      <c r="IYX10" s="788"/>
      <c r="IYY10" s="788"/>
      <c r="IYZ10" s="787"/>
      <c r="IZA10" s="788"/>
      <c r="IZB10" s="788"/>
      <c r="IZC10" s="788"/>
      <c r="IZD10" s="787"/>
      <c r="IZE10" s="788"/>
      <c r="IZF10" s="788"/>
      <c r="IZG10" s="788"/>
      <c r="IZH10" s="787"/>
      <c r="IZI10" s="788"/>
      <c r="IZJ10" s="788"/>
      <c r="IZK10" s="788"/>
      <c r="IZL10" s="787"/>
      <c r="IZM10" s="788"/>
      <c r="IZN10" s="788"/>
      <c r="IZO10" s="788"/>
      <c r="IZP10" s="787"/>
      <c r="IZQ10" s="788"/>
      <c r="IZR10" s="788"/>
      <c r="IZS10" s="788"/>
      <c r="IZT10" s="787"/>
      <c r="IZU10" s="788"/>
      <c r="IZV10" s="788"/>
      <c r="IZW10" s="788"/>
      <c r="IZX10" s="787"/>
      <c r="IZY10" s="788"/>
      <c r="IZZ10" s="788"/>
      <c r="JAA10" s="788"/>
      <c r="JAB10" s="787"/>
      <c r="JAC10" s="788"/>
      <c r="JAD10" s="788"/>
      <c r="JAE10" s="788"/>
      <c r="JAF10" s="787"/>
      <c r="JAG10" s="788"/>
      <c r="JAH10" s="788"/>
      <c r="JAI10" s="788"/>
      <c r="JAJ10" s="787"/>
      <c r="JAK10" s="788"/>
      <c r="JAL10" s="788"/>
      <c r="JAM10" s="788"/>
      <c r="JAN10" s="787"/>
      <c r="JAO10" s="788"/>
      <c r="JAP10" s="788"/>
      <c r="JAQ10" s="788"/>
      <c r="JAR10" s="787"/>
      <c r="JAS10" s="788"/>
      <c r="JAT10" s="788"/>
      <c r="JAU10" s="788"/>
      <c r="JAV10" s="787"/>
      <c r="JAW10" s="788"/>
      <c r="JAX10" s="788"/>
      <c r="JAY10" s="788"/>
      <c r="JAZ10" s="787"/>
      <c r="JBA10" s="788"/>
      <c r="JBB10" s="788"/>
      <c r="JBC10" s="788"/>
      <c r="JBD10" s="787"/>
      <c r="JBE10" s="788"/>
      <c r="JBF10" s="788"/>
      <c r="JBG10" s="788"/>
      <c r="JBH10" s="787"/>
      <c r="JBI10" s="788"/>
      <c r="JBJ10" s="788"/>
      <c r="JBK10" s="788"/>
      <c r="JBL10" s="787"/>
      <c r="JBM10" s="788"/>
      <c r="JBN10" s="788"/>
      <c r="JBO10" s="788"/>
      <c r="JBP10" s="787"/>
      <c r="JBQ10" s="788"/>
      <c r="JBR10" s="788"/>
      <c r="JBS10" s="788"/>
      <c r="JBT10" s="787"/>
      <c r="JBU10" s="788"/>
      <c r="JBV10" s="788"/>
      <c r="JBW10" s="788"/>
      <c r="JBX10" s="787"/>
      <c r="JBY10" s="788"/>
      <c r="JBZ10" s="788"/>
      <c r="JCA10" s="788"/>
      <c r="JCB10" s="787"/>
      <c r="JCC10" s="788"/>
      <c r="JCD10" s="788"/>
      <c r="JCE10" s="788"/>
      <c r="JCF10" s="787"/>
      <c r="JCG10" s="788"/>
      <c r="JCH10" s="788"/>
      <c r="JCI10" s="788"/>
      <c r="JCJ10" s="787"/>
      <c r="JCK10" s="788"/>
      <c r="JCL10" s="788"/>
      <c r="JCM10" s="788"/>
      <c r="JCN10" s="787"/>
      <c r="JCO10" s="788"/>
      <c r="JCP10" s="788"/>
      <c r="JCQ10" s="788"/>
      <c r="JCR10" s="787"/>
      <c r="JCS10" s="788"/>
      <c r="JCT10" s="788"/>
      <c r="JCU10" s="788"/>
      <c r="JCV10" s="787"/>
      <c r="JCW10" s="788"/>
      <c r="JCX10" s="788"/>
      <c r="JCY10" s="788"/>
      <c r="JCZ10" s="787"/>
      <c r="JDA10" s="788"/>
      <c r="JDB10" s="788"/>
      <c r="JDC10" s="788"/>
      <c r="JDD10" s="787"/>
      <c r="JDE10" s="788"/>
      <c r="JDF10" s="788"/>
      <c r="JDG10" s="788"/>
      <c r="JDH10" s="787"/>
      <c r="JDI10" s="788"/>
      <c r="JDJ10" s="788"/>
      <c r="JDK10" s="788"/>
      <c r="JDL10" s="787"/>
      <c r="JDM10" s="788"/>
      <c r="JDN10" s="788"/>
      <c r="JDO10" s="788"/>
      <c r="JDP10" s="787"/>
      <c r="JDQ10" s="788"/>
      <c r="JDR10" s="788"/>
      <c r="JDS10" s="788"/>
      <c r="JDT10" s="787"/>
      <c r="JDU10" s="788"/>
      <c r="JDV10" s="788"/>
      <c r="JDW10" s="788"/>
      <c r="JDX10" s="787"/>
      <c r="JDY10" s="788"/>
      <c r="JDZ10" s="788"/>
      <c r="JEA10" s="788"/>
      <c r="JEB10" s="787"/>
      <c r="JEC10" s="788"/>
      <c r="JED10" s="788"/>
      <c r="JEE10" s="788"/>
      <c r="JEF10" s="787"/>
      <c r="JEG10" s="788"/>
      <c r="JEH10" s="788"/>
      <c r="JEI10" s="788"/>
      <c r="JEJ10" s="787"/>
      <c r="JEK10" s="788"/>
      <c r="JEL10" s="788"/>
      <c r="JEM10" s="788"/>
      <c r="JEN10" s="787"/>
      <c r="JEO10" s="788"/>
      <c r="JEP10" s="788"/>
      <c r="JEQ10" s="788"/>
      <c r="JER10" s="787"/>
      <c r="JES10" s="788"/>
      <c r="JET10" s="788"/>
      <c r="JEU10" s="788"/>
      <c r="JEV10" s="787"/>
      <c r="JEW10" s="788"/>
      <c r="JEX10" s="788"/>
      <c r="JEY10" s="788"/>
      <c r="JEZ10" s="787"/>
      <c r="JFA10" s="788"/>
      <c r="JFB10" s="788"/>
      <c r="JFC10" s="788"/>
      <c r="JFD10" s="787"/>
      <c r="JFE10" s="788"/>
      <c r="JFF10" s="788"/>
      <c r="JFG10" s="788"/>
      <c r="JFH10" s="787"/>
      <c r="JFI10" s="788"/>
      <c r="JFJ10" s="788"/>
      <c r="JFK10" s="788"/>
      <c r="JFL10" s="787"/>
      <c r="JFM10" s="788"/>
      <c r="JFN10" s="788"/>
      <c r="JFO10" s="788"/>
      <c r="JFP10" s="787"/>
      <c r="JFQ10" s="788"/>
      <c r="JFR10" s="788"/>
      <c r="JFS10" s="788"/>
      <c r="JFT10" s="787"/>
      <c r="JFU10" s="788"/>
      <c r="JFV10" s="788"/>
      <c r="JFW10" s="788"/>
      <c r="JFX10" s="787"/>
      <c r="JFY10" s="788"/>
      <c r="JFZ10" s="788"/>
      <c r="JGA10" s="788"/>
      <c r="JGB10" s="787"/>
      <c r="JGC10" s="788"/>
      <c r="JGD10" s="788"/>
      <c r="JGE10" s="788"/>
      <c r="JGF10" s="787"/>
      <c r="JGG10" s="788"/>
      <c r="JGH10" s="788"/>
      <c r="JGI10" s="788"/>
      <c r="JGJ10" s="787"/>
      <c r="JGK10" s="788"/>
      <c r="JGL10" s="788"/>
      <c r="JGM10" s="788"/>
      <c r="JGN10" s="787"/>
      <c r="JGO10" s="788"/>
      <c r="JGP10" s="788"/>
      <c r="JGQ10" s="788"/>
      <c r="JGR10" s="787"/>
      <c r="JGS10" s="788"/>
      <c r="JGT10" s="788"/>
      <c r="JGU10" s="788"/>
      <c r="JGV10" s="787"/>
      <c r="JGW10" s="788"/>
      <c r="JGX10" s="788"/>
      <c r="JGY10" s="788"/>
      <c r="JGZ10" s="787"/>
      <c r="JHA10" s="788"/>
      <c r="JHB10" s="788"/>
      <c r="JHC10" s="788"/>
      <c r="JHD10" s="787"/>
      <c r="JHE10" s="788"/>
      <c r="JHF10" s="788"/>
      <c r="JHG10" s="788"/>
      <c r="JHH10" s="787"/>
      <c r="JHI10" s="788"/>
      <c r="JHJ10" s="788"/>
      <c r="JHK10" s="788"/>
      <c r="JHL10" s="787"/>
      <c r="JHM10" s="788"/>
      <c r="JHN10" s="788"/>
      <c r="JHO10" s="788"/>
      <c r="JHP10" s="787"/>
      <c r="JHQ10" s="788"/>
      <c r="JHR10" s="788"/>
      <c r="JHS10" s="788"/>
      <c r="JHT10" s="787"/>
      <c r="JHU10" s="788"/>
      <c r="JHV10" s="788"/>
      <c r="JHW10" s="788"/>
      <c r="JHX10" s="787"/>
      <c r="JHY10" s="788"/>
      <c r="JHZ10" s="788"/>
      <c r="JIA10" s="788"/>
      <c r="JIB10" s="787"/>
      <c r="JIC10" s="788"/>
      <c r="JID10" s="788"/>
      <c r="JIE10" s="788"/>
      <c r="JIF10" s="787"/>
      <c r="JIG10" s="788"/>
      <c r="JIH10" s="788"/>
      <c r="JII10" s="788"/>
      <c r="JIJ10" s="787"/>
      <c r="JIK10" s="788"/>
      <c r="JIL10" s="788"/>
      <c r="JIM10" s="788"/>
      <c r="JIN10" s="787"/>
      <c r="JIO10" s="788"/>
      <c r="JIP10" s="788"/>
      <c r="JIQ10" s="788"/>
      <c r="JIR10" s="787"/>
      <c r="JIS10" s="788"/>
      <c r="JIT10" s="788"/>
      <c r="JIU10" s="788"/>
      <c r="JIV10" s="787"/>
      <c r="JIW10" s="788"/>
      <c r="JIX10" s="788"/>
      <c r="JIY10" s="788"/>
      <c r="JIZ10" s="787"/>
      <c r="JJA10" s="788"/>
      <c r="JJB10" s="788"/>
      <c r="JJC10" s="788"/>
      <c r="JJD10" s="787"/>
      <c r="JJE10" s="788"/>
      <c r="JJF10" s="788"/>
      <c r="JJG10" s="788"/>
      <c r="JJH10" s="787"/>
      <c r="JJI10" s="788"/>
      <c r="JJJ10" s="788"/>
      <c r="JJK10" s="788"/>
      <c r="JJL10" s="787"/>
      <c r="JJM10" s="788"/>
      <c r="JJN10" s="788"/>
      <c r="JJO10" s="788"/>
      <c r="JJP10" s="787"/>
      <c r="JJQ10" s="788"/>
      <c r="JJR10" s="788"/>
      <c r="JJS10" s="788"/>
      <c r="JJT10" s="787"/>
      <c r="JJU10" s="788"/>
      <c r="JJV10" s="788"/>
      <c r="JJW10" s="788"/>
      <c r="JJX10" s="787"/>
      <c r="JJY10" s="788"/>
      <c r="JJZ10" s="788"/>
      <c r="JKA10" s="788"/>
      <c r="JKB10" s="787"/>
      <c r="JKC10" s="788"/>
      <c r="JKD10" s="788"/>
      <c r="JKE10" s="788"/>
      <c r="JKF10" s="787"/>
      <c r="JKG10" s="788"/>
      <c r="JKH10" s="788"/>
      <c r="JKI10" s="788"/>
      <c r="JKJ10" s="787"/>
      <c r="JKK10" s="788"/>
      <c r="JKL10" s="788"/>
      <c r="JKM10" s="788"/>
      <c r="JKN10" s="787"/>
      <c r="JKO10" s="788"/>
      <c r="JKP10" s="788"/>
      <c r="JKQ10" s="788"/>
      <c r="JKR10" s="787"/>
      <c r="JKS10" s="788"/>
      <c r="JKT10" s="788"/>
      <c r="JKU10" s="788"/>
      <c r="JKV10" s="787"/>
      <c r="JKW10" s="788"/>
      <c r="JKX10" s="788"/>
      <c r="JKY10" s="788"/>
      <c r="JKZ10" s="787"/>
      <c r="JLA10" s="788"/>
      <c r="JLB10" s="788"/>
      <c r="JLC10" s="788"/>
      <c r="JLD10" s="787"/>
      <c r="JLE10" s="788"/>
      <c r="JLF10" s="788"/>
      <c r="JLG10" s="788"/>
      <c r="JLH10" s="787"/>
      <c r="JLI10" s="788"/>
      <c r="JLJ10" s="788"/>
      <c r="JLK10" s="788"/>
      <c r="JLL10" s="787"/>
      <c r="JLM10" s="788"/>
      <c r="JLN10" s="788"/>
      <c r="JLO10" s="788"/>
      <c r="JLP10" s="787"/>
      <c r="JLQ10" s="788"/>
      <c r="JLR10" s="788"/>
      <c r="JLS10" s="788"/>
      <c r="JLT10" s="787"/>
      <c r="JLU10" s="788"/>
      <c r="JLV10" s="788"/>
      <c r="JLW10" s="788"/>
      <c r="JLX10" s="787"/>
      <c r="JLY10" s="788"/>
      <c r="JLZ10" s="788"/>
      <c r="JMA10" s="788"/>
      <c r="JMB10" s="787"/>
      <c r="JMC10" s="788"/>
      <c r="JMD10" s="788"/>
      <c r="JME10" s="788"/>
      <c r="JMF10" s="787"/>
      <c r="JMG10" s="788"/>
      <c r="JMH10" s="788"/>
      <c r="JMI10" s="788"/>
      <c r="JMJ10" s="787"/>
      <c r="JMK10" s="788"/>
      <c r="JML10" s="788"/>
      <c r="JMM10" s="788"/>
      <c r="JMN10" s="787"/>
      <c r="JMO10" s="788"/>
      <c r="JMP10" s="788"/>
      <c r="JMQ10" s="788"/>
      <c r="JMR10" s="787"/>
      <c r="JMS10" s="788"/>
      <c r="JMT10" s="788"/>
      <c r="JMU10" s="788"/>
      <c r="JMV10" s="787"/>
      <c r="JMW10" s="788"/>
      <c r="JMX10" s="788"/>
      <c r="JMY10" s="788"/>
      <c r="JMZ10" s="787"/>
      <c r="JNA10" s="788"/>
      <c r="JNB10" s="788"/>
      <c r="JNC10" s="788"/>
      <c r="JND10" s="787"/>
      <c r="JNE10" s="788"/>
      <c r="JNF10" s="788"/>
      <c r="JNG10" s="788"/>
      <c r="JNH10" s="787"/>
      <c r="JNI10" s="788"/>
      <c r="JNJ10" s="788"/>
      <c r="JNK10" s="788"/>
      <c r="JNL10" s="787"/>
      <c r="JNM10" s="788"/>
      <c r="JNN10" s="788"/>
      <c r="JNO10" s="788"/>
      <c r="JNP10" s="787"/>
      <c r="JNQ10" s="788"/>
      <c r="JNR10" s="788"/>
      <c r="JNS10" s="788"/>
      <c r="JNT10" s="787"/>
      <c r="JNU10" s="788"/>
      <c r="JNV10" s="788"/>
      <c r="JNW10" s="788"/>
      <c r="JNX10" s="787"/>
      <c r="JNY10" s="788"/>
      <c r="JNZ10" s="788"/>
      <c r="JOA10" s="788"/>
      <c r="JOB10" s="787"/>
      <c r="JOC10" s="788"/>
      <c r="JOD10" s="788"/>
      <c r="JOE10" s="788"/>
      <c r="JOF10" s="787"/>
      <c r="JOG10" s="788"/>
      <c r="JOH10" s="788"/>
      <c r="JOI10" s="788"/>
      <c r="JOJ10" s="787"/>
      <c r="JOK10" s="788"/>
      <c r="JOL10" s="788"/>
      <c r="JOM10" s="788"/>
      <c r="JON10" s="787"/>
      <c r="JOO10" s="788"/>
      <c r="JOP10" s="788"/>
      <c r="JOQ10" s="788"/>
      <c r="JOR10" s="787"/>
      <c r="JOS10" s="788"/>
      <c r="JOT10" s="788"/>
      <c r="JOU10" s="788"/>
      <c r="JOV10" s="787"/>
      <c r="JOW10" s="788"/>
      <c r="JOX10" s="788"/>
      <c r="JOY10" s="788"/>
      <c r="JOZ10" s="787"/>
      <c r="JPA10" s="788"/>
      <c r="JPB10" s="788"/>
      <c r="JPC10" s="788"/>
      <c r="JPD10" s="787"/>
      <c r="JPE10" s="788"/>
      <c r="JPF10" s="788"/>
      <c r="JPG10" s="788"/>
      <c r="JPH10" s="787"/>
      <c r="JPI10" s="788"/>
      <c r="JPJ10" s="788"/>
      <c r="JPK10" s="788"/>
      <c r="JPL10" s="787"/>
      <c r="JPM10" s="788"/>
      <c r="JPN10" s="788"/>
      <c r="JPO10" s="788"/>
      <c r="JPP10" s="787"/>
      <c r="JPQ10" s="788"/>
      <c r="JPR10" s="788"/>
      <c r="JPS10" s="788"/>
      <c r="JPT10" s="787"/>
      <c r="JPU10" s="788"/>
      <c r="JPV10" s="788"/>
      <c r="JPW10" s="788"/>
      <c r="JPX10" s="787"/>
      <c r="JPY10" s="788"/>
      <c r="JPZ10" s="788"/>
      <c r="JQA10" s="788"/>
      <c r="JQB10" s="787"/>
      <c r="JQC10" s="788"/>
      <c r="JQD10" s="788"/>
      <c r="JQE10" s="788"/>
      <c r="JQF10" s="787"/>
      <c r="JQG10" s="788"/>
      <c r="JQH10" s="788"/>
      <c r="JQI10" s="788"/>
      <c r="JQJ10" s="787"/>
      <c r="JQK10" s="788"/>
      <c r="JQL10" s="788"/>
      <c r="JQM10" s="788"/>
      <c r="JQN10" s="787"/>
      <c r="JQO10" s="788"/>
      <c r="JQP10" s="788"/>
      <c r="JQQ10" s="788"/>
      <c r="JQR10" s="787"/>
      <c r="JQS10" s="788"/>
      <c r="JQT10" s="788"/>
      <c r="JQU10" s="788"/>
      <c r="JQV10" s="787"/>
      <c r="JQW10" s="788"/>
      <c r="JQX10" s="788"/>
      <c r="JQY10" s="788"/>
      <c r="JQZ10" s="787"/>
      <c r="JRA10" s="788"/>
      <c r="JRB10" s="788"/>
      <c r="JRC10" s="788"/>
      <c r="JRD10" s="787"/>
      <c r="JRE10" s="788"/>
      <c r="JRF10" s="788"/>
      <c r="JRG10" s="788"/>
      <c r="JRH10" s="787"/>
      <c r="JRI10" s="788"/>
      <c r="JRJ10" s="788"/>
      <c r="JRK10" s="788"/>
      <c r="JRL10" s="787"/>
      <c r="JRM10" s="788"/>
      <c r="JRN10" s="788"/>
      <c r="JRO10" s="788"/>
      <c r="JRP10" s="787"/>
      <c r="JRQ10" s="788"/>
      <c r="JRR10" s="788"/>
      <c r="JRS10" s="788"/>
      <c r="JRT10" s="787"/>
      <c r="JRU10" s="788"/>
      <c r="JRV10" s="788"/>
      <c r="JRW10" s="788"/>
      <c r="JRX10" s="787"/>
      <c r="JRY10" s="788"/>
      <c r="JRZ10" s="788"/>
      <c r="JSA10" s="788"/>
      <c r="JSB10" s="787"/>
      <c r="JSC10" s="788"/>
      <c r="JSD10" s="788"/>
      <c r="JSE10" s="788"/>
      <c r="JSF10" s="787"/>
      <c r="JSG10" s="788"/>
      <c r="JSH10" s="788"/>
      <c r="JSI10" s="788"/>
      <c r="JSJ10" s="787"/>
      <c r="JSK10" s="788"/>
      <c r="JSL10" s="788"/>
      <c r="JSM10" s="788"/>
      <c r="JSN10" s="787"/>
      <c r="JSO10" s="788"/>
      <c r="JSP10" s="788"/>
      <c r="JSQ10" s="788"/>
      <c r="JSR10" s="787"/>
      <c r="JSS10" s="788"/>
      <c r="JST10" s="788"/>
      <c r="JSU10" s="788"/>
      <c r="JSV10" s="787"/>
      <c r="JSW10" s="788"/>
      <c r="JSX10" s="788"/>
      <c r="JSY10" s="788"/>
      <c r="JSZ10" s="787"/>
      <c r="JTA10" s="788"/>
      <c r="JTB10" s="788"/>
      <c r="JTC10" s="788"/>
      <c r="JTD10" s="787"/>
      <c r="JTE10" s="788"/>
      <c r="JTF10" s="788"/>
      <c r="JTG10" s="788"/>
      <c r="JTH10" s="787"/>
      <c r="JTI10" s="788"/>
      <c r="JTJ10" s="788"/>
      <c r="JTK10" s="788"/>
      <c r="JTL10" s="787"/>
      <c r="JTM10" s="788"/>
      <c r="JTN10" s="788"/>
      <c r="JTO10" s="788"/>
      <c r="JTP10" s="787"/>
      <c r="JTQ10" s="788"/>
      <c r="JTR10" s="788"/>
      <c r="JTS10" s="788"/>
      <c r="JTT10" s="787"/>
      <c r="JTU10" s="788"/>
      <c r="JTV10" s="788"/>
      <c r="JTW10" s="788"/>
      <c r="JTX10" s="787"/>
      <c r="JTY10" s="788"/>
      <c r="JTZ10" s="788"/>
      <c r="JUA10" s="788"/>
      <c r="JUB10" s="787"/>
      <c r="JUC10" s="788"/>
      <c r="JUD10" s="788"/>
      <c r="JUE10" s="788"/>
      <c r="JUF10" s="787"/>
      <c r="JUG10" s="788"/>
      <c r="JUH10" s="788"/>
      <c r="JUI10" s="788"/>
      <c r="JUJ10" s="787"/>
      <c r="JUK10" s="788"/>
      <c r="JUL10" s="788"/>
      <c r="JUM10" s="788"/>
      <c r="JUN10" s="787"/>
      <c r="JUO10" s="788"/>
      <c r="JUP10" s="788"/>
      <c r="JUQ10" s="788"/>
      <c r="JUR10" s="787"/>
      <c r="JUS10" s="788"/>
      <c r="JUT10" s="788"/>
      <c r="JUU10" s="788"/>
      <c r="JUV10" s="787"/>
      <c r="JUW10" s="788"/>
      <c r="JUX10" s="788"/>
      <c r="JUY10" s="788"/>
      <c r="JUZ10" s="787"/>
      <c r="JVA10" s="788"/>
      <c r="JVB10" s="788"/>
      <c r="JVC10" s="788"/>
      <c r="JVD10" s="787"/>
      <c r="JVE10" s="788"/>
      <c r="JVF10" s="788"/>
      <c r="JVG10" s="788"/>
      <c r="JVH10" s="787"/>
      <c r="JVI10" s="788"/>
      <c r="JVJ10" s="788"/>
      <c r="JVK10" s="788"/>
      <c r="JVL10" s="787"/>
      <c r="JVM10" s="788"/>
      <c r="JVN10" s="788"/>
      <c r="JVO10" s="788"/>
      <c r="JVP10" s="787"/>
      <c r="JVQ10" s="788"/>
      <c r="JVR10" s="788"/>
      <c r="JVS10" s="788"/>
      <c r="JVT10" s="787"/>
      <c r="JVU10" s="788"/>
      <c r="JVV10" s="788"/>
      <c r="JVW10" s="788"/>
      <c r="JVX10" s="787"/>
      <c r="JVY10" s="788"/>
      <c r="JVZ10" s="788"/>
      <c r="JWA10" s="788"/>
      <c r="JWB10" s="787"/>
      <c r="JWC10" s="788"/>
      <c r="JWD10" s="788"/>
      <c r="JWE10" s="788"/>
      <c r="JWF10" s="787"/>
      <c r="JWG10" s="788"/>
      <c r="JWH10" s="788"/>
      <c r="JWI10" s="788"/>
      <c r="JWJ10" s="787"/>
      <c r="JWK10" s="788"/>
      <c r="JWL10" s="788"/>
      <c r="JWM10" s="788"/>
      <c r="JWN10" s="787"/>
      <c r="JWO10" s="788"/>
      <c r="JWP10" s="788"/>
      <c r="JWQ10" s="788"/>
      <c r="JWR10" s="787"/>
      <c r="JWS10" s="788"/>
      <c r="JWT10" s="788"/>
      <c r="JWU10" s="788"/>
      <c r="JWV10" s="787"/>
      <c r="JWW10" s="788"/>
      <c r="JWX10" s="788"/>
      <c r="JWY10" s="788"/>
      <c r="JWZ10" s="787"/>
      <c r="JXA10" s="788"/>
      <c r="JXB10" s="788"/>
      <c r="JXC10" s="788"/>
      <c r="JXD10" s="787"/>
      <c r="JXE10" s="788"/>
      <c r="JXF10" s="788"/>
      <c r="JXG10" s="788"/>
      <c r="JXH10" s="787"/>
      <c r="JXI10" s="788"/>
      <c r="JXJ10" s="788"/>
      <c r="JXK10" s="788"/>
      <c r="JXL10" s="787"/>
      <c r="JXM10" s="788"/>
      <c r="JXN10" s="788"/>
      <c r="JXO10" s="788"/>
      <c r="JXP10" s="787"/>
      <c r="JXQ10" s="788"/>
      <c r="JXR10" s="788"/>
      <c r="JXS10" s="788"/>
      <c r="JXT10" s="787"/>
      <c r="JXU10" s="788"/>
      <c r="JXV10" s="788"/>
      <c r="JXW10" s="788"/>
      <c r="JXX10" s="787"/>
      <c r="JXY10" s="788"/>
      <c r="JXZ10" s="788"/>
      <c r="JYA10" s="788"/>
      <c r="JYB10" s="787"/>
      <c r="JYC10" s="788"/>
      <c r="JYD10" s="788"/>
      <c r="JYE10" s="788"/>
      <c r="JYF10" s="787"/>
      <c r="JYG10" s="788"/>
      <c r="JYH10" s="788"/>
      <c r="JYI10" s="788"/>
      <c r="JYJ10" s="787"/>
      <c r="JYK10" s="788"/>
      <c r="JYL10" s="788"/>
      <c r="JYM10" s="788"/>
      <c r="JYN10" s="787"/>
      <c r="JYO10" s="788"/>
      <c r="JYP10" s="788"/>
      <c r="JYQ10" s="788"/>
      <c r="JYR10" s="787"/>
      <c r="JYS10" s="788"/>
      <c r="JYT10" s="788"/>
      <c r="JYU10" s="788"/>
      <c r="JYV10" s="787"/>
      <c r="JYW10" s="788"/>
      <c r="JYX10" s="788"/>
      <c r="JYY10" s="788"/>
      <c r="JYZ10" s="787"/>
      <c r="JZA10" s="788"/>
      <c r="JZB10" s="788"/>
      <c r="JZC10" s="788"/>
      <c r="JZD10" s="787"/>
      <c r="JZE10" s="788"/>
      <c r="JZF10" s="788"/>
      <c r="JZG10" s="788"/>
      <c r="JZH10" s="787"/>
      <c r="JZI10" s="788"/>
      <c r="JZJ10" s="788"/>
      <c r="JZK10" s="788"/>
      <c r="JZL10" s="787"/>
      <c r="JZM10" s="788"/>
      <c r="JZN10" s="788"/>
      <c r="JZO10" s="788"/>
      <c r="JZP10" s="787"/>
      <c r="JZQ10" s="788"/>
      <c r="JZR10" s="788"/>
      <c r="JZS10" s="788"/>
      <c r="JZT10" s="787"/>
      <c r="JZU10" s="788"/>
      <c r="JZV10" s="788"/>
      <c r="JZW10" s="788"/>
      <c r="JZX10" s="787"/>
      <c r="JZY10" s="788"/>
      <c r="JZZ10" s="788"/>
      <c r="KAA10" s="788"/>
      <c r="KAB10" s="787"/>
      <c r="KAC10" s="788"/>
      <c r="KAD10" s="788"/>
      <c r="KAE10" s="788"/>
      <c r="KAF10" s="787"/>
      <c r="KAG10" s="788"/>
      <c r="KAH10" s="788"/>
      <c r="KAI10" s="788"/>
      <c r="KAJ10" s="787"/>
      <c r="KAK10" s="788"/>
      <c r="KAL10" s="788"/>
      <c r="KAM10" s="788"/>
      <c r="KAN10" s="787"/>
      <c r="KAO10" s="788"/>
      <c r="KAP10" s="788"/>
      <c r="KAQ10" s="788"/>
      <c r="KAR10" s="787"/>
      <c r="KAS10" s="788"/>
      <c r="KAT10" s="788"/>
      <c r="KAU10" s="788"/>
      <c r="KAV10" s="787"/>
      <c r="KAW10" s="788"/>
      <c r="KAX10" s="788"/>
      <c r="KAY10" s="788"/>
      <c r="KAZ10" s="787"/>
      <c r="KBA10" s="788"/>
      <c r="KBB10" s="788"/>
      <c r="KBC10" s="788"/>
      <c r="KBD10" s="787"/>
      <c r="KBE10" s="788"/>
      <c r="KBF10" s="788"/>
      <c r="KBG10" s="788"/>
      <c r="KBH10" s="787"/>
      <c r="KBI10" s="788"/>
      <c r="KBJ10" s="788"/>
      <c r="KBK10" s="788"/>
      <c r="KBL10" s="787"/>
      <c r="KBM10" s="788"/>
      <c r="KBN10" s="788"/>
      <c r="KBO10" s="788"/>
      <c r="KBP10" s="787"/>
      <c r="KBQ10" s="788"/>
      <c r="KBR10" s="788"/>
      <c r="KBS10" s="788"/>
      <c r="KBT10" s="787"/>
      <c r="KBU10" s="788"/>
      <c r="KBV10" s="788"/>
      <c r="KBW10" s="788"/>
      <c r="KBX10" s="787"/>
      <c r="KBY10" s="788"/>
      <c r="KBZ10" s="788"/>
      <c r="KCA10" s="788"/>
      <c r="KCB10" s="787"/>
      <c r="KCC10" s="788"/>
      <c r="KCD10" s="788"/>
      <c r="KCE10" s="788"/>
      <c r="KCF10" s="787"/>
      <c r="KCG10" s="788"/>
      <c r="KCH10" s="788"/>
      <c r="KCI10" s="788"/>
      <c r="KCJ10" s="787"/>
      <c r="KCK10" s="788"/>
      <c r="KCL10" s="788"/>
      <c r="KCM10" s="788"/>
      <c r="KCN10" s="787"/>
      <c r="KCO10" s="788"/>
      <c r="KCP10" s="788"/>
      <c r="KCQ10" s="788"/>
      <c r="KCR10" s="787"/>
      <c r="KCS10" s="788"/>
      <c r="KCT10" s="788"/>
      <c r="KCU10" s="788"/>
      <c r="KCV10" s="787"/>
      <c r="KCW10" s="788"/>
      <c r="KCX10" s="788"/>
      <c r="KCY10" s="788"/>
      <c r="KCZ10" s="787"/>
      <c r="KDA10" s="788"/>
      <c r="KDB10" s="788"/>
      <c r="KDC10" s="788"/>
      <c r="KDD10" s="787"/>
      <c r="KDE10" s="788"/>
      <c r="KDF10" s="788"/>
      <c r="KDG10" s="788"/>
      <c r="KDH10" s="787"/>
      <c r="KDI10" s="788"/>
      <c r="KDJ10" s="788"/>
      <c r="KDK10" s="788"/>
      <c r="KDL10" s="787"/>
      <c r="KDM10" s="788"/>
      <c r="KDN10" s="788"/>
      <c r="KDO10" s="788"/>
      <c r="KDP10" s="787"/>
      <c r="KDQ10" s="788"/>
      <c r="KDR10" s="788"/>
      <c r="KDS10" s="788"/>
      <c r="KDT10" s="787"/>
      <c r="KDU10" s="788"/>
      <c r="KDV10" s="788"/>
      <c r="KDW10" s="788"/>
      <c r="KDX10" s="787"/>
      <c r="KDY10" s="788"/>
      <c r="KDZ10" s="788"/>
      <c r="KEA10" s="788"/>
      <c r="KEB10" s="787"/>
      <c r="KEC10" s="788"/>
      <c r="KED10" s="788"/>
      <c r="KEE10" s="788"/>
      <c r="KEF10" s="787"/>
      <c r="KEG10" s="788"/>
      <c r="KEH10" s="788"/>
      <c r="KEI10" s="788"/>
      <c r="KEJ10" s="787"/>
      <c r="KEK10" s="788"/>
      <c r="KEL10" s="788"/>
      <c r="KEM10" s="788"/>
      <c r="KEN10" s="787"/>
      <c r="KEO10" s="788"/>
      <c r="KEP10" s="788"/>
      <c r="KEQ10" s="788"/>
      <c r="KER10" s="787"/>
      <c r="KES10" s="788"/>
      <c r="KET10" s="788"/>
      <c r="KEU10" s="788"/>
      <c r="KEV10" s="787"/>
      <c r="KEW10" s="788"/>
      <c r="KEX10" s="788"/>
      <c r="KEY10" s="788"/>
      <c r="KEZ10" s="787"/>
      <c r="KFA10" s="788"/>
      <c r="KFB10" s="788"/>
      <c r="KFC10" s="788"/>
      <c r="KFD10" s="787"/>
      <c r="KFE10" s="788"/>
      <c r="KFF10" s="788"/>
      <c r="KFG10" s="788"/>
      <c r="KFH10" s="787"/>
      <c r="KFI10" s="788"/>
      <c r="KFJ10" s="788"/>
      <c r="KFK10" s="788"/>
      <c r="KFL10" s="787"/>
      <c r="KFM10" s="788"/>
      <c r="KFN10" s="788"/>
      <c r="KFO10" s="788"/>
      <c r="KFP10" s="787"/>
      <c r="KFQ10" s="788"/>
      <c r="KFR10" s="788"/>
      <c r="KFS10" s="788"/>
      <c r="KFT10" s="787"/>
      <c r="KFU10" s="788"/>
      <c r="KFV10" s="788"/>
      <c r="KFW10" s="788"/>
      <c r="KFX10" s="787"/>
      <c r="KFY10" s="788"/>
      <c r="KFZ10" s="788"/>
      <c r="KGA10" s="788"/>
      <c r="KGB10" s="787"/>
      <c r="KGC10" s="788"/>
      <c r="KGD10" s="788"/>
      <c r="KGE10" s="788"/>
      <c r="KGF10" s="787"/>
      <c r="KGG10" s="788"/>
      <c r="KGH10" s="788"/>
      <c r="KGI10" s="788"/>
      <c r="KGJ10" s="787"/>
      <c r="KGK10" s="788"/>
      <c r="KGL10" s="788"/>
      <c r="KGM10" s="788"/>
      <c r="KGN10" s="787"/>
      <c r="KGO10" s="788"/>
      <c r="KGP10" s="788"/>
      <c r="KGQ10" s="788"/>
      <c r="KGR10" s="787"/>
      <c r="KGS10" s="788"/>
      <c r="KGT10" s="788"/>
      <c r="KGU10" s="788"/>
      <c r="KGV10" s="787"/>
      <c r="KGW10" s="788"/>
      <c r="KGX10" s="788"/>
      <c r="KGY10" s="788"/>
      <c r="KGZ10" s="787"/>
      <c r="KHA10" s="788"/>
      <c r="KHB10" s="788"/>
      <c r="KHC10" s="788"/>
      <c r="KHD10" s="787"/>
      <c r="KHE10" s="788"/>
      <c r="KHF10" s="788"/>
      <c r="KHG10" s="788"/>
      <c r="KHH10" s="787"/>
      <c r="KHI10" s="788"/>
      <c r="KHJ10" s="788"/>
      <c r="KHK10" s="788"/>
      <c r="KHL10" s="787"/>
      <c r="KHM10" s="788"/>
      <c r="KHN10" s="788"/>
      <c r="KHO10" s="788"/>
      <c r="KHP10" s="787"/>
      <c r="KHQ10" s="788"/>
      <c r="KHR10" s="788"/>
      <c r="KHS10" s="788"/>
      <c r="KHT10" s="787"/>
      <c r="KHU10" s="788"/>
      <c r="KHV10" s="788"/>
      <c r="KHW10" s="788"/>
      <c r="KHX10" s="787"/>
      <c r="KHY10" s="788"/>
      <c r="KHZ10" s="788"/>
      <c r="KIA10" s="788"/>
      <c r="KIB10" s="787"/>
      <c r="KIC10" s="788"/>
      <c r="KID10" s="788"/>
      <c r="KIE10" s="788"/>
      <c r="KIF10" s="787"/>
      <c r="KIG10" s="788"/>
      <c r="KIH10" s="788"/>
      <c r="KII10" s="788"/>
      <c r="KIJ10" s="787"/>
      <c r="KIK10" s="788"/>
      <c r="KIL10" s="788"/>
      <c r="KIM10" s="788"/>
      <c r="KIN10" s="787"/>
      <c r="KIO10" s="788"/>
      <c r="KIP10" s="788"/>
      <c r="KIQ10" s="788"/>
      <c r="KIR10" s="787"/>
      <c r="KIS10" s="788"/>
      <c r="KIT10" s="788"/>
      <c r="KIU10" s="788"/>
      <c r="KIV10" s="787"/>
      <c r="KIW10" s="788"/>
      <c r="KIX10" s="788"/>
      <c r="KIY10" s="788"/>
      <c r="KIZ10" s="787"/>
      <c r="KJA10" s="788"/>
      <c r="KJB10" s="788"/>
      <c r="KJC10" s="788"/>
      <c r="KJD10" s="787"/>
      <c r="KJE10" s="788"/>
      <c r="KJF10" s="788"/>
      <c r="KJG10" s="788"/>
      <c r="KJH10" s="787"/>
      <c r="KJI10" s="788"/>
      <c r="KJJ10" s="788"/>
      <c r="KJK10" s="788"/>
      <c r="KJL10" s="787"/>
      <c r="KJM10" s="788"/>
      <c r="KJN10" s="788"/>
      <c r="KJO10" s="788"/>
      <c r="KJP10" s="787"/>
      <c r="KJQ10" s="788"/>
      <c r="KJR10" s="788"/>
      <c r="KJS10" s="788"/>
      <c r="KJT10" s="787"/>
      <c r="KJU10" s="788"/>
      <c r="KJV10" s="788"/>
      <c r="KJW10" s="788"/>
      <c r="KJX10" s="787"/>
      <c r="KJY10" s="788"/>
      <c r="KJZ10" s="788"/>
      <c r="KKA10" s="788"/>
      <c r="KKB10" s="787"/>
      <c r="KKC10" s="788"/>
      <c r="KKD10" s="788"/>
      <c r="KKE10" s="788"/>
      <c r="KKF10" s="787"/>
      <c r="KKG10" s="788"/>
      <c r="KKH10" s="788"/>
      <c r="KKI10" s="788"/>
      <c r="KKJ10" s="787"/>
      <c r="KKK10" s="788"/>
      <c r="KKL10" s="788"/>
      <c r="KKM10" s="788"/>
      <c r="KKN10" s="787"/>
      <c r="KKO10" s="788"/>
      <c r="KKP10" s="788"/>
      <c r="KKQ10" s="788"/>
      <c r="KKR10" s="787"/>
      <c r="KKS10" s="788"/>
      <c r="KKT10" s="788"/>
      <c r="KKU10" s="788"/>
      <c r="KKV10" s="787"/>
      <c r="KKW10" s="788"/>
      <c r="KKX10" s="788"/>
      <c r="KKY10" s="788"/>
      <c r="KKZ10" s="787"/>
      <c r="KLA10" s="788"/>
      <c r="KLB10" s="788"/>
      <c r="KLC10" s="788"/>
      <c r="KLD10" s="787"/>
      <c r="KLE10" s="788"/>
      <c r="KLF10" s="788"/>
      <c r="KLG10" s="788"/>
      <c r="KLH10" s="787"/>
      <c r="KLI10" s="788"/>
      <c r="KLJ10" s="788"/>
      <c r="KLK10" s="788"/>
      <c r="KLL10" s="787"/>
      <c r="KLM10" s="788"/>
      <c r="KLN10" s="788"/>
      <c r="KLO10" s="788"/>
      <c r="KLP10" s="787"/>
      <c r="KLQ10" s="788"/>
      <c r="KLR10" s="788"/>
      <c r="KLS10" s="788"/>
      <c r="KLT10" s="787"/>
      <c r="KLU10" s="788"/>
      <c r="KLV10" s="788"/>
      <c r="KLW10" s="788"/>
      <c r="KLX10" s="787"/>
      <c r="KLY10" s="788"/>
      <c r="KLZ10" s="788"/>
      <c r="KMA10" s="788"/>
      <c r="KMB10" s="787"/>
      <c r="KMC10" s="788"/>
      <c r="KMD10" s="788"/>
      <c r="KME10" s="788"/>
      <c r="KMF10" s="787"/>
      <c r="KMG10" s="788"/>
      <c r="KMH10" s="788"/>
      <c r="KMI10" s="788"/>
      <c r="KMJ10" s="787"/>
      <c r="KMK10" s="788"/>
      <c r="KML10" s="788"/>
      <c r="KMM10" s="788"/>
      <c r="KMN10" s="787"/>
      <c r="KMO10" s="788"/>
      <c r="KMP10" s="788"/>
      <c r="KMQ10" s="788"/>
      <c r="KMR10" s="787"/>
      <c r="KMS10" s="788"/>
      <c r="KMT10" s="788"/>
      <c r="KMU10" s="788"/>
      <c r="KMV10" s="787"/>
      <c r="KMW10" s="788"/>
      <c r="KMX10" s="788"/>
      <c r="KMY10" s="788"/>
      <c r="KMZ10" s="787"/>
      <c r="KNA10" s="788"/>
      <c r="KNB10" s="788"/>
      <c r="KNC10" s="788"/>
      <c r="KND10" s="787"/>
      <c r="KNE10" s="788"/>
      <c r="KNF10" s="788"/>
      <c r="KNG10" s="788"/>
      <c r="KNH10" s="787"/>
      <c r="KNI10" s="788"/>
      <c r="KNJ10" s="788"/>
      <c r="KNK10" s="788"/>
      <c r="KNL10" s="787"/>
      <c r="KNM10" s="788"/>
      <c r="KNN10" s="788"/>
      <c r="KNO10" s="788"/>
      <c r="KNP10" s="787"/>
      <c r="KNQ10" s="788"/>
      <c r="KNR10" s="788"/>
      <c r="KNS10" s="788"/>
      <c r="KNT10" s="787"/>
      <c r="KNU10" s="788"/>
      <c r="KNV10" s="788"/>
      <c r="KNW10" s="788"/>
      <c r="KNX10" s="787"/>
      <c r="KNY10" s="788"/>
      <c r="KNZ10" s="788"/>
      <c r="KOA10" s="788"/>
      <c r="KOB10" s="787"/>
      <c r="KOC10" s="788"/>
      <c r="KOD10" s="788"/>
      <c r="KOE10" s="788"/>
      <c r="KOF10" s="787"/>
      <c r="KOG10" s="788"/>
      <c r="KOH10" s="788"/>
      <c r="KOI10" s="788"/>
      <c r="KOJ10" s="787"/>
      <c r="KOK10" s="788"/>
      <c r="KOL10" s="788"/>
      <c r="KOM10" s="788"/>
      <c r="KON10" s="787"/>
      <c r="KOO10" s="788"/>
      <c r="KOP10" s="788"/>
      <c r="KOQ10" s="788"/>
      <c r="KOR10" s="787"/>
      <c r="KOS10" s="788"/>
      <c r="KOT10" s="788"/>
      <c r="KOU10" s="788"/>
      <c r="KOV10" s="787"/>
      <c r="KOW10" s="788"/>
      <c r="KOX10" s="788"/>
      <c r="KOY10" s="788"/>
      <c r="KOZ10" s="787"/>
      <c r="KPA10" s="788"/>
      <c r="KPB10" s="788"/>
      <c r="KPC10" s="788"/>
      <c r="KPD10" s="787"/>
      <c r="KPE10" s="788"/>
      <c r="KPF10" s="788"/>
      <c r="KPG10" s="788"/>
      <c r="KPH10" s="787"/>
      <c r="KPI10" s="788"/>
      <c r="KPJ10" s="788"/>
      <c r="KPK10" s="788"/>
      <c r="KPL10" s="787"/>
      <c r="KPM10" s="788"/>
      <c r="KPN10" s="788"/>
      <c r="KPO10" s="788"/>
      <c r="KPP10" s="787"/>
      <c r="KPQ10" s="788"/>
      <c r="KPR10" s="788"/>
      <c r="KPS10" s="788"/>
      <c r="KPT10" s="787"/>
      <c r="KPU10" s="788"/>
      <c r="KPV10" s="788"/>
      <c r="KPW10" s="788"/>
      <c r="KPX10" s="787"/>
      <c r="KPY10" s="788"/>
      <c r="KPZ10" s="788"/>
      <c r="KQA10" s="788"/>
      <c r="KQB10" s="787"/>
      <c r="KQC10" s="788"/>
      <c r="KQD10" s="788"/>
      <c r="KQE10" s="788"/>
      <c r="KQF10" s="787"/>
      <c r="KQG10" s="788"/>
      <c r="KQH10" s="788"/>
      <c r="KQI10" s="788"/>
      <c r="KQJ10" s="787"/>
      <c r="KQK10" s="788"/>
      <c r="KQL10" s="788"/>
      <c r="KQM10" s="788"/>
      <c r="KQN10" s="787"/>
      <c r="KQO10" s="788"/>
      <c r="KQP10" s="788"/>
      <c r="KQQ10" s="788"/>
      <c r="KQR10" s="787"/>
      <c r="KQS10" s="788"/>
      <c r="KQT10" s="788"/>
      <c r="KQU10" s="788"/>
      <c r="KQV10" s="787"/>
      <c r="KQW10" s="788"/>
      <c r="KQX10" s="788"/>
      <c r="KQY10" s="788"/>
      <c r="KQZ10" s="787"/>
      <c r="KRA10" s="788"/>
      <c r="KRB10" s="788"/>
      <c r="KRC10" s="788"/>
      <c r="KRD10" s="787"/>
      <c r="KRE10" s="788"/>
      <c r="KRF10" s="788"/>
      <c r="KRG10" s="788"/>
      <c r="KRH10" s="787"/>
      <c r="KRI10" s="788"/>
      <c r="KRJ10" s="788"/>
      <c r="KRK10" s="788"/>
      <c r="KRL10" s="787"/>
      <c r="KRM10" s="788"/>
      <c r="KRN10" s="788"/>
      <c r="KRO10" s="788"/>
      <c r="KRP10" s="787"/>
      <c r="KRQ10" s="788"/>
      <c r="KRR10" s="788"/>
      <c r="KRS10" s="788"/>
      <c r="KRT10" s="787"/>
      <c r="KRU10" s="788"/>
      <c r="KRV10" s="788"/>
      <c r="KRW10" s="788"/>
      <c r="KRX10" s="787"/>
      <c r="KRY10" s="788"/>
      <c r="KRZ10" s="788"/>
      <c r="KSA10" s="788"/>
      <c r="KSB10" s="787"/>
      <c r="KSC10" s="788"/>
      <c r="KSD10" s="788"/>
      <c r="KSE10" s="788"/>
      <c r="KSF10" s="787"/>
      <c r="KSG10" s="788"/>
      <c r="KSH10" s="788"/>
      <c r="KSI10" s="788"/>
      <c r="KSJ10" s="787"/>
      <c r="KSK10" s="788"/>
      <c r="KSL10" s="788"/>
      <c r="KSM10" s="788"/>
      <c r="KSN10" s="787"/>
      <c r="KSO10" s="788"/>
      <c r="KSP10" s="788"/>
      <c r="KSQ10" s="788"/>
      <c r="KSR10" s="787"/>
      <c r="KSS10" s="788"/>
      <c r="KST10" s="788"/>
      <c r="KSU10" s="788"/>
      <c r="KSV10" s="787"/>
      <c r="KSW10" s="788"/>
      <c r="KSX10" s="788"/>
      <c r="KSY10" s="788"/>
      <c r="KSZ10" s="787"/>
      <c r="KTA10" s="788"/>
      <c r="KTB10" s="788"/>
      <c r="KTC10" s="788"/>
      <c r="KTD10" s="787"/>
      <c r="KTE10" s="788"/>
      <c r="KTF10" s="788"/>
      <c r="KTG10" s="788"/>
      <c r="KTH10" s="787"/>
      <c r="KTI10" s="788"/>
      <c r="KTJ10" s="788"/>
      <c r="KTK10" s="788"/>
      <c r="KTL10" s="787"/>
      <c r="KTM10" s="788"/>
      <c r="KTN10" s="788"/>
      <c r="KTO10" s="788"/>
      <c r="KTP10" s="787"/>
      <c r="KTQ10" s="788"/>
      <c r="KTR10" s="788"/>
      <c r="KTS10" s="788"/>
      <c r="KTT10" s="787"/>
      <c r="KTU10" s="788"/>
      <c r="KTV10" s="788"/>
      <c r="KTW10" s="788"/>
      <c r="KTX10" s="787"/>
      <c r="KTY10" s="788"/>
      <c r="KTZ10" s="788"/>
      <c r="KUA10" s="788"/>
      <c r="KUB10" s="787"/>
      <c r="KUC10" s="788"/>
      <c r="KUD10" s="788"/>
      <c r="KUE10" s="788"/>
      <c r="KUF10" s="787"/>
      <c r="KUG10" s="788"/>
      <c r="KUH10" s="788"/>
      <c r="KUI10" s="788"/>
      <c r="KUJ10" s="787"/>
      <c r="KUK10" s="788"/>
      <c r="KUL10" s="788"/>
      <c r="KUM10" s="788"/>
      <c r="KUN10" s="787"/>
      <c r="KUO10" s="788"/>
      <c r="KUP10" s="788"/>
      <c r="KUQ10" s="788"/>
      <c r="KUR10" s="787"/>
      <c r="KUS10" s="788"/>
      <c r="KUT10" s="788"/>
      <c r="KUU10" s="788"/>
      <c r="KUV10" s="787"/>
      <c r="KUW10" s="788"/>
      <c r="KUX10" s="788"/>
      <c r="KUY10" s="788"/>
      <c r="KUZ10" s="787"/>
      <c r="KVA10" s="788"/>
      <c r="KVB10" s="788"/>
      <c r="KVC10" s="788"/>
      <c r="KVD10" s="787"/>
      <c r="KVE10" s="788"/>
      <c r="KVF10" s="788"/>
      <c r="KVG10" s="788"/>
      <c r="KVH10" s="787"/>
      <c r="KVI10" s="788"/>
      <c r="KVJ10" s="788"/>
      <c r="KVK10" s="788"/>
      <c r="KVL10" s="787"/>
      <c r="KVM10" s="788"/>
      <c r="KVN10" s="788"/>
      <c r="KVO10" s="788"/>
      <c r="KVP10" s="787"/>
      <c r="KVQ10" s="788"/>
      <c r="KVR10" s="788"/>
      <c r="KVS10" s="788"/>
      <c r="KVT10" s="787"/>
      <c r="KVU10" s="788"/>
      <c r="KVV10" s="788"/>
      <c r="KVW10" s="788"/>
      <c r="KVX10" s="787"/>
      <c r="KVY10" s="788"/>
      <c r="KVZ10" s="788"/>
      <c r="KWA10" s="788"/>
      <c r="KWB10" s="787"/>
      <c r="KWC10" s="788"/>
      <c r="KWD10" s="788"/>
      <c r="KWE10" s="788"/>
      <c r="KWF10" s="787"/>
      <c r="KWG10" s="788"/>
      <c r="KWH10" s="788"/>
      <c r="KWI10" s="788"/>
      <c r="KWJ10" s="787"/>
      <c r="KWK10" s="788"/>
      <c r="KWL10" s="788"/>
      <c r="KWM10" s="788"/>
      <c r="KWN10" s="787"/>
      <c r="KWO10" s="788"/>
      <c r="KWP10" s="788"/>
      <c r="KWQ10" s="788"/>
      <c r="KWR10" s="787"/>
      <c r="KWS10" s="788"/>
      <c r="KWT10" s="788"/>
      <c r="KWU10" s="788"/>
      <c r="KWV10" s="787"/>
      <c r="KWW10" s="788"/>
      <c r="KWX10" s="788"/>
      <c r="KWY10" s="788"/>
      <c r="KWZ10" s="787"/>
      <c r="KXA10" s="788"/>
      <c r="KXB10" s="788"/>
      <c r="KXC10" s="788"/>
      <c r="KXD10" s="787"/>
      <c r="KXE10" s="788"/>
      <c r="KXF10" s="788"/>
      <c r="KXG10" s="788"/>
      <c r="KXH10" s="787"/>
      <c r="KXI10" s="788"/>
      <c r="KXJ10" s="788"/>
      <c r="KXK10" s="788"/>
      <c r="KXL10" s="787"/>
      <c r="KXM10" s="788"/>
      <c r="KXN10" s="788"/>
      <c r="KXO10" s="788"/>
      <c r="KXP10" s="787"/>
      <c r="KXQ10" s="788"/>
      <c r="KXR10" s="788"/>
      <c r="KXS10" s="788"/>
      <c r="KXT10" s="787"/>
      <c r="KXU10" s="788"/>
      <c r="KXV10" s="788"/>
      <c r="KXW10" s="788"/>
      <c r="KXX10" s="787"/>
      <c r="KXY10" s="788"/>
      <c r="KXZ10" s="788"/>
      <c r="KYA10" s="788"/>
      <c r="KYB10" s="787"/>
      <c r="KYC10" s="788"/>
      <c r="KYD10" s="788"/>
      <c r="KYE10" s="788"/>
      <c r="KYF10" s="787"/>
      <c r="KYG10" s="788"/>
      <c r="KYH10" s="788"/>
      <c r="KYI10" s="788"/>
      <c r="KYJ10" s="787"/>
      <c r="KYK10" s="788"/>
      <c r="KYL10" s="788"/>
      <c r="KYM10" s="788"/>
      <c r="KYN10" s="787"/>
      <c r="KYO10" s="788"/>
      <c r="KYP10" s="788"/>
      <c r="KYQ10" s="788"/>
      <c r="KYR10" s="787"/>
      <c r="KYS10" s="788"/>
      <c r="KYT10" s="788"/>
      <c r="KYU10" s="788"/>
      <c r="KYV10" s="787"/>
      <c r="KYW10" s="788"/>
      <c r="KYX10" s="788"/>
      <c r="KYY10" s="788"/>
      <c r="KYZ10" s="787"/>
      <c r="KZA10" s="788"/>
      <c r="KZB10" s="788"/>
      <c r="KZC10" s="788"/>
      <c r="KZD10" s="787"/>
      <c r="KZE10" s="788"/>
      <c r="KZF10" s="788"/>
      <c r="KZG10" s="788"/>
      <c r="KZH10" s="787"/>
      <c r="KZI10" s="788"/>
      <c r="KZJ10" s="788"/>
      <c r="KZK10" s="788"/>
      <c r="KZL10" s="787"/>
      <c r="KZM10" s="788"/>
      <c r="KZN10" s="788"/>
      <c r="KZO10" s="788"/>
      <c r="KZP10" s="787"/>
      <c r="KZQ10" s="788"/>
      <c r="KZR10" s="788"/>
      <c r="KZS10" s="788"/>
      <c r="KZT10" s="787"/>
      <c r="KZU10" s="788"/>
      <c r="KZV10" s="788"/>
      <c r="KZW10" s="788"/>
      <c r="KZX10" s="787"/>
      <c r="KZY10" s="788"/>
      <c r="KZZ10" s="788"/>
      <c r="LAA10" s="788"/>
      <c r="LAB10" s="787"/>
      <c r="LAC10" s="788"/>
      <c r="LAD10" s="788"/>
      <c r="LAE10" s="788"/>
      <c r="LAF10" s="787"/>
      <c r="LAG10" s="788"/>
      <c r="LAH10" s="788"/>
      <c r="LAI10" s="788"/>
      <c r="LAJ10" s="787"/>
      <c r="LAK10" s="788"/>
      <c r="LAL10" s="788"/>
      <c r="LAM10" s="788"/>
      <c r="LAN10" s="787"/>
      <c r="LAO10" s="788"/>
      <c r="LAP10" s="788"/>
      <c r="LAQ10" s="788"/>
      <c r="LAR10" s="787"/>
      <c r="LAS10" s="788"/>
      <c r="LAT10" s="788"/>
      <c r="LAU10" s="788"/>
      <c r="LAV10" s="787"/>
      <c r="LAW10" s="788"/>
      <c r="LAX10" s="788"/>
      <c r="LAY10" s="788"/>
      <c r="LAZ10" s="787"/>
      <c r="LBA10" s="788"/>
      <c r="LBB10" s="788"/>
      <c r="LBC10" s="788"/>
      <c r="LBD10" s="787"/>
      <c r="LBE10" s="788"/>
      <c r="LBF10" s="788"/>
      <c r="LBG10" s="788"/>
      <c r="LBH10" s="787"/>
      <c r="LBI10" s="788"/>
      <c r="LBJ10" s="788"/>
      <c r="LBK10" s="788"/>
      <c r="LBL10" s="787"/>
      <c r="LBM10" s="788"/>
      <c r="LBN10" s="788"/>
      <c r="LBO10" s="788"/>
      <c r="LBP10" s="787"/>
      <c r="LBQ10" s="788"/>
      <c r="LBR10" s="788"/>
      <c r="LBS10" s="788"/>
      <c r="LBT10" s="787"/>
      <c r="LBU10" s="788"/>
      <c r="LBV10" s="788"/>
      <c r="LBW10" s="788"/>
      <c r="LBX10" s="787"/>
      <c r="LBY10" s="788"/>
      <c r="LBZ10" s="788"/>
      <c r="LCA10" s="788"/>
      <c r="LCB10" s="787"/>
      <c r="LCC10" s="788"/>
      <c r="LCD10" s="788"/>
      <c r="LCE10" s="788"/>
      <c r="LCF10" s="787"/>
      <c r="LCG10" s="788"/>
      <c r="LCH10" s="788"/>
      <c r="LCI10" s="788"/>
      <c r="LCJ10" s="787"/>
      <c r="LCK10" s="788"/>
      <c r="LCL10" s="788"/>
      <c r="LCM10" s="788"/>
      <c r="LCN10" s="787"/>
      <c r="LCO10" s="788"/>
      <c r="LCP10" s="788"/>
      <c r="LCQ10" s="788"/>
      <c r="LCR10" s="787"/>
      <c r="LCS10" s="788"/>
      <c r="LCT10" s="788"/>
      <c r="LCU10" s="788"/>
      <c r="LCV10" s="787"/>
      <c r="LCW10" s="788"/>
      <c r="LCX10" s="788"/>
      <c r="LCY10" s="788"/>
      <c r="LCZ10" s="787"/>
      <c r="LDA10" s="788"/>
      <c r="LDB10" s="788"/>
      <c r="LDC10" s="788"/>
      <c r="LDD10" s="787"/>
      <c r="LDE10" s="788"/>
      <c r="LDF10" s="788"/>
      <c r="LDG10" s="788"/>
      <c r="LDH10" s="787"/>
      <c r="LDI10" s="788"/>
      <c r="LDJ10" s="788"/>
      <c r="LDK10" s="788"/>
      <c r="LDL10" s="787"/>
      <c r="LDM10" s="788"/>
      <c r="LDN10" s="788"/>
      <c r="LDO10" s="788"/>
      <c r="LDP10" s="787"/>
      <c r="LDQ10" s="788"/>
      <c r="LDR10" s="788"/>
      <c r="LDS10" s="788"/>
      <c r="LDT10" s="787"/>
      <c r="LDU10" s="788"/>
      <c r="LDV10" s="788"/>
      <c r="LDW10" s="788"/>
      <c r="LDX10" s="787"/>
      <c r="LDY10" s="788"/>
      <c r="LDZ10" s="788"/>
      <c r="LEA10" s="788"/>
      <c r="LEB10" s="787"/>
      <c r="LEC10" s="788"/>
      <c r="LED10" s="788"/>
      <c r="LEE10" s="788"/>
      <c r="LEF10" s="787"/>
      <c r="LEG10" s="788"/>
      <c r="LEH10" s="788"/>
      <c r="LEI10" s="788"/>
      <c r="LEJ10" s="787"/>
      <c r="LEK10" s="788"/>
      <c r="LEL10" s="788"/>
      <c r="LEM10" s="788"/>
      <c r="LEN10" s="787"/>
      <c r="LEO10" s="788"/>
      <c r="LEP10" s="788"/>
      <c r="LEQ10" s="788"/>
      <c r="LER10" s="787"/>
      <c r="LES10" s="788"/>
      <c r="LET10" s="788"/>
      <c r="LEU10" s="788"/>
      <c r="LEV10" s="787"/>
      <c r="LEW10" s="788"/>
      <c r="LEX10" s="788"/>
      <c r="LEY10" s="788"/>
      <c r="LEZ10" s="787"/>
      <c r="LFA10" s="788"/>
      <c r="LFB10" s="788"/>
      <c r="LFC10" s="788"/>
      <c r="LFD10" s="787"/>
      <c r="LFE10" s="788"/>
      <c r="LFF10" s="788"/>
      <c r="LFG10" s="788"/>
      <c r="LFH10" s="787"/>
      <c r="LFI10" s="788"/>
      <c r="LFJ10" s="788"/>
      <c r="LFK10" s="788"/>
      <c r="LFL10" s="787"/>
      <c r="LFM10" s="788"/>
      <c r="LFN10" s="788"/>
      <c r="LFO10" s="788"/>
      <c r="LFP10" s="787"/>
      <c r="LFQ10" s="788"/>
      <c r="LFR10" s="788"/>
      <c r="LFS10" s="788"/>
      <c r="LFT10" s="787"/>
      <c r="LFU10" s="788"/>
      <c r="LFV10" s="788"/>
      <c r="LFW10" s="788"/>
      <c r="LFX10" s="787"/>
      <c r="LFY10" s="788"/>
      <c r="LFZ10" s="788"/>
      <c r="LGA10" s="788"/>
      <c r="LGB10" s="787"/>
      <c r="LGC10" s="788"/>
      <c r="LGD10" s="788"/>
      <c r="LGE10" s="788"/>
      <c r="LGF10" s="787"/>
      <c r="LGG10" s="788"/>
      <c r="LGH10" s="788"/>
      <c r="LGI10" s="788"/>
      <c r="LGJ10" s="787"/>
      <c r="LGK10" s="788"/>
      <c r="LGL10" s="788"/>
      <c r="LGM10" s="788"/>
      <c r="LGN10" s="787"/>
      <c r="LGO10" s="788"/>
      <c r="LGP10" s="788"/>
      <c r="LGQ10" s="788"/>
      <c r="LGR10" s="787"/>
      <c r="LGS10" s="788"/>
      <c r="LGT10" s="788"/>
      <c r="LGU10" s="788"/>
      <c r="LGV10" s="787"/>
      <c r="LGW10" s="788"/>
      <c r="LGX10" s="788"/>
      <c r="LGY10" s="788"/>
      <c r="LGZ10" s="787"/>
      <c r="LHA10" s="788"/>
      <c r="LHB10" s="788"/>
      <c r="LHC10" s="788"/>
      <c r="LHD10" s="787"/>
      <c r="LHE10" s="788"/>
      <c r="LHF10" s="788"/>
      <c r="LHG10" s="788"/>
      <c r="LHH10" s="787"/>
      <c r="LHI10" s="788"/>
      <c r="LHJ10" s="788"/>
      <c r="LHK10" s="788"/>
      <c r="LHL10" s="787"/>
      <c r="LHM10" s="788"/>
      <c r="LHN10" s="788"/>
      <c r="LHO10" s="788"/>
      <c r="LHP10" s="787"/>
      <c r="LHQ10" s="788"/>
      <c r="LHR10" s="788"/>
      <c r="LHS10" s="788"/>
      <c r="LHT10" s="787"/>
      <c r="LHU10" s="788"/>
      <c r="LHV10" s="788"/>
      <c r="LHW10" s="788"/>
      <c r="LHX10" s="787"/>
      <c r="LHY10" s="788"/>
      <c r="LHZ10" s="788"/>
      <c r="LIA10" s="788"/>
      <c r="LIB10" s="787"/>
      <c r="LIC10" s="788"/>
      <c r="LID10" s="788"/>
      <c r="LIE10" s="788"/>
      <c r="LIF10" s="787"/>
      <c r="LIG10" s="788"/>
      <c r="LIH10" s="788"/>
      <c r="LII10" s="788"/>
      <c r="LIJ10" s="787"/>
      <c r="LIK10" s="788"/>
      <c r="LIL10" s="788"/>
      <c r="LIM10" s="788"/>
      <c r="LIN10" s="787"/>
      <c r="LIO10" s="788"/>
      <c r="LIP10" s="788"/>
      <c r="LIQ10" s="788"/>
      <c r="LIR10" s="787"/>
      <c r="LIS10" s="788"/>
      <c r="LIT10" s="788"/>
      <c r="LIU10" s="788"/>
      <c r="LIV10" s="787"/>
      <c r="LIW10" s="788"/>
      <c r="LIX10" s="788"/>
      <c r="LIY10" s="788"/>
      <c r="LIZ10" s="787"/>
      <c r="LJA10" s="788"/>
      <c r="LJB10" s="788"/>
      <c r="LJC10" s="788"/>
      <c r="LJD10" s="787"/>
      <c r="LJE10" s="788"/>
      <c r="LJF10" s="788"/>
      <c r="LJG10" s="788"/>
      <c r="LJH10" s="787"/>
      <c r="LJI10" s="788"/>
      <c r="LJJ10" s="788"/>
      <c r="LJK10" s="788"/>
      <c r="LJL10" s="787"/>
      <c r="LJM10" s="788"/>
      <c r="LJN10" s="788"/>
      <c r="LJO10" s="788"/>
      <c r="LJP10" s="787"/>
      <c r="LJQ10" s="788"/>
      <c r="LJR10" s="788"/>
      <c r="LJS10" s="788"/>
      <c r="LJT10" s="787"/>
      <c r="LJU10" s="788"/>
      <c r="LJV10" s="788"/>
      <c r="LJW10" s="788"/>
      <c r="LJX10" s="787"/>
      <c r="LJY10" s="788"/>
      <c r="LJZ10" s="788"/>
      <c r="LKA10" s="788"/>
      <c r="LKB10" s="787"/>
      <c r="LKC10" s="788"/>
      <c r="LKD10" s="788"/>
      <c r="LKE10" s="788"/>
      <c r="LKF10" s="787"/>
      <c r="LKG10" s="788"/>
      <c r="LKH10" s="788"/>
      <c r="LKI10" s="788"/>
      <c r="LKJ10" s="787"/>
      <c r="LKK10" s="788"/>
      <c r="LKL10" s="788"/>
      <c r="LKM10" s="788"/>
      <c r="LKN10" s="787"/>
      <c r="LKO10" s="788"/>
      <c r="LKP10" s="788"/>
      <c r="LKQ10" s="788"/>
      <c r="LKR10" s="787"/>
      <c r="LKS10" s="788"/>
      <c r="LKT10" s="788"/>
      <c r="LKU10" s="788"/>
      <c r="LKV10" s="787"/>
      <c r="LKW10" s="788"/>
      <c r="LKX10" s="788"/>
      <c r="LKY10" s="788"/>
      <c r="LKZ10" s="787"/>
      <c r="LLA10" s="788"/>
      <c r="LLB10" s="788"/>
      <c r="LLC10" s="788"/>
      <c r="LLD10" s="787"/>
      <c r="LLE10" s="788"/>
      <c r="LLF10" s="788"/>
      <c r="LLG10" s="788"/>
      <c r="LLH10" s="787"/>
      <c r="LLI10" s="788"/>
      <c r="LLJ10" s="788"/>
      <c r="LLK10" s="788"/>
      <c r="LLL10" s="787"/>
      <c r="LLM10" s="788"/>
      <c r="LLN10" s="788"/>
      <c r="LLO10" s="788"/>
      <c r="LLP10" s="787"/>
      <c r="LLQ10" s="788"/>
      <c r="LLR10" s="788"/>
      <c r="LLS10" s="788"/>
      <c r="LLT10" s="787"/>
      <c r="LLU10" s="788"/>
      <c r="LLV10" s="788"/>
      <c r="LLW10" s="788"/>
      <c r="LLX10" s="787"/>
      <c r="LLY10" s="788"/>
      <c r="LLZ10" s="788"/>
      <c r="LMA10" s="788"/>
      <c r="LMB10" s="787"/>
      <c r="LMC10" s="788"/>
      <c r="LMD10" s="788"/>
      <c r="LME10" s="788"/>
      <c r="LMF10" s="787"/>
      <c r="LMG10" s="788"/>
      <c r="LMH10" s="788"/>
      <c r="LMI10" s="788"/>
      <c r="LMJ10" s="787"/>
      <c r="LMK10" s="788"/>
      <c r="LML10" s="788"/>
      <c r="LMM10" s="788"/>
      <c r="LMN10" s="787"/>
      <c r="LMO10" s="788"/>
      <c r="LMP10" s="788"/>
      <c r="LMQ10" s="788"/>
      <c r="LMR10" s="787"/>
      <c r="LMS10" s="788"/>
      <c r="LMT10" s="788"/>
      <c r="LMU10" s="788"/>
      <c r="LMV10" s="787"/>
      <c r="LMW10" s="788"/>
      <c r="LMX10" s="788"/>
      <c r="LMY10" s="788"/>
      <c r="LMZ10" s="787"/>
      <c r="LNA10" s="788"/>
      <c r="LNB10" s="788"/>
      <c r="LNC10" s="788"/>
      <c r="LND10" s="787"/>
      <c r="LNE10" s="788"/>
      <c r="LNF10" s="788"/>
      <c r="LNG10" s="788"/>
      <c r="LNH10" s="787"/>
      <c r="LNI10" s="788"/>
      <c r="LNJ10" s="788"/>
      <c r="LNK10" s="788"/>
      <c r="LNL10" s="787"/>
      <c r="LNM10" s="788"/>
      <c r="LNN10" s="788"/>
      <c r="LNO10" s="788"/>
      <c r="LNP10" s="787"/>
      <c r="LNQ10" s="788"/>
      <c r="LNR10" s="788"/>
      <c r="LNS10" s="788"/>
      <c r="LNT10" s="787"/>
      <c r="LNU10" s="788"/>
      <c r="LNV10" s="788"/>
      <c r="LNW10" s="788"/>
      <c r="LNX10" s="787"/>
      <c r="LNY10" s="788"/>
      <c r="LNZ10" s="788"/>
      <c r="LOA10" s="788"/>
      <c r="LOB10" s="787"/>
      <c r="LOC10" s="788"/>
      <c r="LOD10" s="788"/>
      <c r="LOE10" s="788"/>
      <c r="LOF10" s="787"/>
      <c r="LOG10" s="788"/>
      <c r="LOH10" s="788"/>
      <c r="LOI10" s="788"/>
      <c r="LOJ10" s="787"/>
      <c r="LOK10" s="788"/>
      <c r="LOL10" s="788"/>
      <c r="LOM10" s="788"/>
      <c r="LON10" s="787"/>
      <c r="LOO10" s="788"/>
      <c r="LOP10" s="788"/>
      <c r="LOQ10" s="788"/>
      <c r="LOR10" s="787"/>
      <c r="LOS10" s="788"/>
      <c r="LOT10" s="788"/>
      <c r="LOU10" s="788"/>
      <c r="LOV10" s="787"/>
      <c r="LOW10" s="788"/>
      <c r="LOX10" s="788"/>
      <c r="LOY10" s="788"/>
      <c r="LOZ10" s="787"/>
      <c r="LPA10" s="788"/>
      <c r="LPB10" s="788"/>
      <c r="LPC10" s="788"/>
      <c r="LPD10" s="787"/>
      <c r="LPE10" s="788"/>
      <c r="LPF10" s="788"/>
      <c r="LPG10" s="788"/>
      <c r="LPH10" s="787"/>
      <c r="LPI10" s="788"/>
      <c r="LPJ10" s="788"/>
      <c r="LPK10" s="788"/>
      <c r="LPL10" s="787"/>
      <c r="LPM10" s="788"/>
      <c r="LPN10" s="788"/>
      <c r="LPO10" s="788"/>
      <c r="LPP10" s="787"/>
      <c r="LPQ10" s="788"/>
      <c r="LPR10" s="788"/>
      <c r="LPS10" s="788"/>
      <c r="LPT10" s="787"/>
      <c r="LPU10" s="788"/>
      <c r="LPV10" s="788"/>
      <c r="LPW10" s="788"/>
      <c r="LPX10" s="787"/>
      <c r="LPY10" s="788"/>
      <c r="LPZ10" s="788"/>
      <c r="LQA10" s="788"/>
      <c r="LQB10" s="787"/>
      <c r="LQC10" s="788"/>
      <c r="LQD10" s="788"/>
      <c r="LQE10" s="788"/>
      <c r="LQF10" s="787"/>
      <c r="LQG10" s="788"/>
      <c r="LQH10" s="788"/>
      <c r="LQI10" s="788"/>
      <c r="LQJ10" s="787"/>
      <c r="LQK10" s="788"/>
      <c r="LQL10" s="788"/>
      <c r="LQM10" s="788"/>
      <c r="LQN10" s="787"/>
      <c r="LQO10" s="788"/>
      <c r="LQP10" s="788"/>
      <c r="LQQ10" s="788"/>
      <c r="LQR10" s="787"/>
      <c r="LQS10" s="788"/>
      <c r="LQT10" s="788"/>
      <c r="LQU10" s="788"/>
      <c r="LQV10" s="787"/>
      <c r="LQW10" s="788"/>
      <c r="LQX10" s="788"/>
      <c r="LQY10" s="788"/>
      <c r="LQZ10" s="787"/>
      <c r="LRA10" s="788"/>
      <c r="LRB10" s="788"/>
      <c r="LRC10" s="788"/>
      <c r="LRD10" s="787"/>
      <c r="LRE10" s="788"/>
      <c r="LRF10" s="788"/>
      <c r="LRG10" s="788"/>
      <c r="LRH10" s="787"/>
      <c r="LRI10" s="788"/>
      <c r="LRJ10" s="788"/>
      <c r="LRK10" s="788"/>
      <c r="LRL10" s="787"/>
      <c r="LRM10" s="788"/>
      <c r="LRN10" s="788"/>
      <c r="LRO10" s="788"/>
      <c r="LRP10" s="787"/>
      <c r="LRQ10" s="788"/>
      <c r="LRR10" s="788"/>
      <c r="LRS10" s="788"/>
      <c r="LRT10" s="787"/>
      <c r="LRU10" s="788"/>
      <c r="LRV10" s="788"/>
      <c r="LRW10" s="788"/>
      <c r="LRX10" s="787"/>
      <c r="LRY10" s="788"/>
      <c r="LRZ10" s="788"/>
      <c r="LSA10" s="788"/>
      <c r="LSB10" s="787"/>
      <c r="LSC10" s="788"/>
      <c r="LSD10" s="788"/>
      <c r="LSE10" s="788"/>
      <c r="LSF10" s="787"/>
      <c r="LSG10" s="788"/>
      <c r="LSH10" s="788"/>
      <c r="LSI10" s="788"/>
      <c r="LSJ10" s="787"/>
      <c r="LSK10" s="788"/>
      <c r="LSL10" s="788"/>
      <c r="LSM10" s="788"/>
      <c r="LSN10" s="787"/>
      <c r="LSO10" s="788"/>
      <c r="LSP10" s="788"/>
      <c r="LSQ10" s="788"/>
      <c r="LSR10" s="787"/>
      <c r="LSS10" s="788"/>
      <c r="LST10" s="788"/>
      <c r="LSU10" s="788"/>
      <c r="LSV10" s="787"/>
      <c r="LSW10" s="788"/>
      <c r="LSX10" s="788"/>
      <c r="LSY10" s="788"/>
      <c r="LSZ10" s="787"/>
      <c r="LTA10" s="788"/>
      <c r="LTB10" s="788"/>
      <c r="LTC10" s="788"/>
      <c r="LTD10" s="787"/>
      <c r="LTE10" s="788"/>
      <c r="LTF10" s="788"/>
      <c r="LTG10" s="788"/>
      <c r="LTH10" s="787"/>
      <c r="LTI10" s="788"/>
      <c r="LTJ10" s="788"/>
      <c r="LTK10" s="788"/>
      <c r="LTL10" s="787"/>
      <c r="LTM10" s="788"/>
      <c r="LTN10" s="788"/>
      <c r="LTO10" s="788"/>
      <c r="LTP10" s="787"/>
      <c r="LTQ10" s="788"/>
      <c r="LTR10" s="788"/>
      <c r="LTS10" s="788"/>
      <c r="LTT10" s="787"/>
      <c r="LTU10" s="788"/>
      <c r="LTV10" s="788"/>
      <c r="LTW10" s="788"/>
      <c r="LTX10" s="787"/>
      <c r="LTY10" s="788"/>
      <c r="LTZ10" s="788"/>
      <c r="LUA10" s="788"/>
      <c r="LUB10" s="787"/>
      <c r="LUC10" s="788"/>
      <c r="LUD10" s="788"/>
      <c r="LUE10" s="788"/>
      <c r="LUF10" s="787"/>
      <c r="LUG10" s="788"/>
      <c r="LUH10" s="788"/>
      <c r="LUI10" s="788"/>
      <c r="LUJ10" s="787"/>
      <c r="LUK10" s="788"/>
      <c r="LUL10" s="788"/>
      <c r="LUM10" s="788"/>
      <c r="LUN10" s="787"/>
      <c r="LUO10" s="788"/>
      <c r="LUP10" s="788"/>
      <c r="LUQ10" s="788"/>
      <c r="LUR10" s="787"/>
      <c r="LUS10" s="788"/>
      <c r="LUT10" s="788"/>
      <c r="LUU10" s="788"/>
      <c r="LUV10" s="787"/>
      <c r="LUW10" s="788"/>
      <c r="LUX10" s="788"/>
      <c r="LUY10" s="788"/>
      <c r="LUZ10" s="787"/>
      <c r="LVA10" s="788"/>
      <c r="LVB10" s="788"/>
      <c r="LVC10" s="788"/>
      <c r="LVD10" s="787"/>
      <c r="LVE10" s="788"/>
      <c r="LVF10" s="788"/>
      <c r="LVG10" s="788"/>
      <c r="LVH10" s="787"/>
      <c r="LVI10" s="788"/>
      <c r="LVJ10" s="788"/>
      <c r="LVK10" s="788"/>
      <c r="LVL10" s="787"/>
      <c r="LVM10" s="788"/>
      <c r="LVN10" s="788"/>
      <c r="LVO10" s="788"/>
      <c r="LVP10" s="787"/>
      <c r="LVQ10" s="788"/>
      <c r="LVR10" s="788"/>
      <c r="LVS10" s="788"/>
      <c r="LVT10" s="787"/>
      <c r="LVU10" s="788"/>
      <c r="LVV10" s="788"/>
      <c r="LVW10" s="788"/>
      <c r="LVX10" s="787"/>
      <c r="LVY10" s="788"/>
      <c r="LVZ10" s="788"/>
      <c r="LWA10" s="788"/>
      <c r="LWB10" s="787"/>
      <c r="LWC10" s="788"/>
      <c r="LWD10" s="788"/>
      <c r="LWE10" s="788"/>
      <c r="LWF10" s="787"/>
      <c r="LWG10" s="788"/>
      <c r="LWH10" s="788"/>
      <c r="LWI10" s="788"/>
      <c r="LWJ10" s="787"/>
      <c r="LWK10" s="788"/>
      <c r="LWL10" s="788"/>
      <c r="LWM10" s="788"/>
      <c r="LWN10" s="787"/>
      <c r="LWO10" s="788"/>
      <c r="LWP10" s="788"/>
      <c r="LWQ10" s="788"/>
      <c r="LWR10" s="787"/>
      <c r="LWS10" s="788"/>
      <c r="LWT10" s="788"/>
      <c r="LWU10" s="788"/>
      <c r="LWV10" s="787"/>
      <c r="LWW10" s="788"/>
      <c r="LWX10" s="788"/>
      <c r="LWY10" s="788"/>
      <c r="LWZ10" s="787"/>
      <c r="LXA10" s="788"/>
      <c r="LXB10" s="788"/>
      <c r="LXC10" s="788"/>
      <c r="LXD10" s="787"/>
      <c r="LXE10" s="788"/>
      <c r="LXF10" s="788"/>
      <c r="LXG10" s="788"/>
      <c r="LXH10" s="787"/>
      <c r="LXI10" s="788"/>
      <c r="LXJ10" s="788"/>
      <c r="LXK10" s="788"/>
      <c r="LXL10" s="787"/>
      <c r="LXM10" s="788"/>
      <c r="LXN10" s="788"/>
      <c r="LXO10" s="788"/>
      <c r="LXP10" s="787"/>
      <c r="LXQ10" s="788"/>
      <c r="LXR10" s="788"/>
      <c r="LXS10" s="788"/>
      <c r="LXT10" s="787"/>
      <c r="LXU10" s="788"/>
      <c r="LXV10" s="788"/>
      <c r="LXW10" s="788"/>
      <c r="LXX10" s="787"/>
      <c r="LXY10" s="788"/>
      <c r="LXZ10" s="788"/>
      <c r="LYA10" s="788"/>
      <c r="LYB10" s="787"/>
      <c r="LYC10" s="788"/>
      <c r="LYD10" s="788"/>
      <c r="LYE10" s="788"/>
      <c r="LYF10" s="787"/>
      <c r="LYG10" s="788"/>
      <c r="LYH10" s="788"/>
      <c r="LYI10" s="788"/>
      <c r="LYJ10" s="787"/>
      <c r="LYK10" s="788"/>
      <c r="LYL10" s="788"/>
      <c r="LYM10" s="788"/>
      <c r="LYN10" s="787"/>
      <c r="LYO10" s="788"/>
      <c r="LYP10" s="788"/>
      <c r="LYQ10" s="788"/>
      <c r="LYR10" s="787"/>
      <c r="LYS10" s="788"/>
      <c r="LYT10" s="788"/>
      <c r="LYU10" s="788"/>
      <c r="LYV10" s="787"/>
      <c r="LYW10" s="788"/>
      <c r="LYX10" s="788"/>
      <c r="LYY10" s="788"/>
      <c r="LYZ10" s="787"/>
      <c r="LZA10" s="788"/>
      <c r="LZB10" s="788"/>
      <c r="LZC10" s="788"/>
      <c r="LZD10" s="787"/>
      <c r="LZE10" s="788"/>
      <c r="LZF10" s="788"/>
      <c r="LZG10" s="788"/>
      <c r="LZH10" s="787"/>
      <c r="LZI10" s="788"/>
      <c r="LZJ10" s="788"/>
      <c r="LZK10" s="788"/>
      <c r="LZL10" s="787"/>
      <c r="LZM10" s="788"/>
      <c r="LZN10" s="788"/>
      <c r="LZO10" s="788"/>
      <c r="LZP10" s="787"/>
      <c r="LZQ10" s="788"/>
      <c r="LZR10" s="788"/>
      <c r="LZS10" s="788"/>
      <c r="LZT10" s="787"/>
      <c r="LZU10" s="788"/>
      <c r="LZV10" s="788"/>
      <c r="LZW10" s="788"/>
      <c r="LZX10" s="787"/>
      <c r="LZY10" s="788"/>
      <c r="LZZ10" s="788"/>
      <c r="MAA10" s="788"/>
      <c r="MAB10" s="787"/>
      <c r="MAC10" s="788"/>
      <c r="MAD10" s="788"/>
      <c r="MAE10" s="788"/>
      <c r="MAF10" s="787"/>
      <c r="MAG10" s="788"/>
      <c r="MAH10" s="788"/>
      <c r="MAI10" s="788"/>
      <c r="MAJ10" s="787"/>
      <c r="MAK10" s="788"/>
      <c r="MAL10" s="788"/>
      <c r="MAM10" s="788"/>
      <c r="MAN10" s="787"/>
      <c r="MAO10" s="788"/>
      <c r="MAP10" s="788"/>
      <c r="MAQ10" s="788"/>
      <c r="MAR10" s="787"/>
      <c r="MAS10" s="788"/>
      <c r="MAT10" s="788"/>
      <c r="MAU10" s="788"/>
      <c r="MAV10" s="787"/>
      <c r="MAW10" s="788"/>
      <c r="MAX10" s="788"/>
      <c r="MAY10" s="788"/>
      <c r="MAZ10" s="787"/>
      <c r="MBA10" s="788"/>
      <c r="MBB10" s="788"/>
      <c r="MBC10" s="788"/>
      <c r="MBD10" s="787"/>
      <c r="MBE10" s="788"/>
      <c r="MBF10" s="788"/>
      <c r="MBG10" s="788"/>
      <c r="MBH10" s="787"/>
      <c r="MBI10" s="788"/>
      <c r="MBJ10" s="788"/>
      <c r="MBK10" s="788"/>
      <c r="MBL10" s="787"/>
      <c r="MBM10" s="788"/>
      <c r="MBN10" s="788"/>
      <c r="MBO10" s="788"/>
      <c r="MBP10" s="787"/>
      <c r="MBQ10" s="788"/>
      <c r="MBR10" s="788"/>
      <c r="MBS10" s="788"/>
      <c r="MBT10" s="787"/>
      <c r="MBU10" s="788"/>
      <c r="MBV10" s="788"/>
      <c r="MBW10" s="788"/>
      <c r="MBX10" s="787"/>
      <c r="MBY10" s="788"/>
      <c r="MBZ10" s="788"/>
      <c r="MCA10" s="788"/>
      <c r="MCB10" s="787"/>
      <c r="MCC10" s="788"/>
      <c r="MCD10" s="788"/>
      <c r="MCE10" s="788"/>
      <c r="MCF10" s="787"/>
      <c r="MCG10" s="788"/>
      <c r="MCH10" s="788"/>
      <c r="MCI10" s="788"/>
      <c r="MCJ10" s="787"/>
      <c r="MCK10" s="788"/>
      <c r="MCL10" s="788"/>
      <c r="MCM10" s="788"/>
      <c r="MCN10" s="787"/>
      <c r="MCO10" s="788"/>
      <c r="MCP10" s="788"/>
      <c r="MCQ10" s="788"/>
      <c r="MCR10" s="787"/>
      <c r="MCS10" s="788"/>
      <c r="MCT10" s="788"/>
      <c r="MCU10" s="788"/>
      <c r="MCV10" s="787"/>
      <c r="MCW10" s="788"/>
      <c r="MCX10" s="788"/>
      <c r="MCY10" s="788"/>
      <c r="MCZ10" s="787"/>
      <c r="MDA10" s="788"/>
      <c r="MDB10" s="788"/>
      <c r="MDC10" s="788"/>
      <c r="MDD10" s="787"/>
      <c r="MDE10" s="788"/>
      <c r="MDF10" s="788"/>
      <c r="MDG10" s="788"/>
      <c r="MDH10" s="787"/>
      <c r="MDI10" s="788"/>
      <c r="MDJ10" s="788"/>
      <c r="MDK10" s="788"/>
      <c r="MDL10" s="787"/>
      <c r="MDM10" s="788"/>
      <c r="MDN10" s="788"/>
      <c r="MDO10" s="788"/>
      <c r="MDP10" s="787"/>
      <c r="MDQ10" s="788"/>
      <c r="MDR10" s="788"/>
      <c r="MDS10" s="788"/>
      <c r="MDT10" s="787"/>
      <c r="MDU10" s="788"/>
      <c r="MDV10" s="788"/>
      <c r="MDW10" s="788"/>
      <c r="MDX10" s="787"/>
      <c r="MDY10" s="788"/>
      <c r="MDZ10" s="788"/>
      <c r="MEA10" s="788"/>
      <c r="MEB10" s="787"/>
      <c r="MEC10" s="788"/>
      <c r="MED10" s="788"/>
      <c r="MEE10" s="788"/>
      <c r="MEF10" s="787"/>
      <c r="MEG10" s="788"/>
      <c r="MEH10" s="788"/>
      <c r="MEI10" s="788"/>
      <c r="MEJ10" s="787"/>
      <c r="MEK10" s="788"/>
      <c r="MEL10" s="788"/>
      <c r="MEM10" s="788"/>
      <c r="MEN10" s="787"/>
      <c r="MEO10" s="788"/>
      <c r="MEP10" s="788"/>
      <c r="MEQ10" s="788"/>
      <c r="MER10" s="787"/>
      <c r="MES10" s="788"/>
      <c r="MET10" s="788"/>
      <c r="MEU10" s="788"/>
      <c r="MEV10" s="787"/>
      <c r="MEW10" s="788"/>
      <c r="MEX10" s="788"/>
      <c r="MEY10" s="788"/>
      <c r="MEZ10" s="787"/>
      <c r="MFA10" s="788"/>
      <c r="MFB10" s="788"/>
      <c r="MFC10" s="788"/>
      <c r="MFD10" s="787"/>
      <c r="MFE10" s="788"/>
      <c r="MFF10" s="788"/>
      <c r="MFG10" s="788"/>
      <c r="MFH10" s="787"/>
      <c r="MFI10" s="788"/>
      <c r="MFJ10" s="788"/>
      <c r="MFK10" s="788"/>
      <c r="MFL10" s="787"/>
      <c r="MFM10" s="788"/>
      <c r="MFN10" s="788"/>
      <c r="MFO10" s="788"/>
      <c r="MFP10" s="787"/>
      <c r="MFQ10" s="788"/>
      <c r="MFR10" s="788"/>
      <c r="MFS10" s="788"/>
      <c r="MFT10" s="787"/>
      <c r="MFU10" s="788"/>
      <c r="MFV10" s="788"/>
      <c r="MFW10" s="788"/>
      <c r="MFX10" s="787"/>
      <c r="MFY10" s="788"/>
      <c r="MFZ10" s="788"/>
      <c r="MGA10" s="788"/>
      <c r="MGB10" s="787"/>
      <c r="MGC10" s="788"/>
      <c r="MGD10" s="788"/>
      <c r="MGE10" s="788"/>
      <c r="MGF10" s="787"/>
      <c r="MGG10" s="788"/>
      <c r="MGH10" s="788"/>
      <c r="MGI10" s="788"/>
      <c r="MGJ10" s="787"/>
      <c r="MGK10" s="788"/>
      <c r="MGL10" s="788"/>
      <c r="MGM10" s="788"/>
      <c r="MGN10" s="787"/>
      <c r="MGO10" s="788"/>
      <c r="MGP10" s="788"/>
      <c r="MGQ10" s="788"/>
      <c r="MGR10" s="787"/>
      <c r="MGS10" s="788"/>
      <c r="MGT10" s="788"/>
      <c r="MGU10" s="788"/>
      <c r="MGV10" s="787"/>
      <c r="MGW10" s="788"/>
      <c r="MGX10" s="788"/>
      <c r="MGY10" s="788"/>
      <c r="MGZ10" s="787"/>
      <c r="MHA10" s="788"/>
      <c r="MHB10" s="788"/>
      <c r="MHC10" s="788"/>
      <c r="MHD10" s="787"/>
      <c r="MHE10" s="788"/>
      <c r="MHF10" s="788"/>
      <c r="MHG10" s="788"/>
      <c r="MHH10" s="787"/>
      <c r="MHI10" s="788"/>
      <c r="MHJ10" s="788"/>
      <c r="MHK10" s="788"/>
      <c r="MHL10" s="787"/>
      <c r="MHM10" s="788"/>
      <c r="MHN10" s="788"/>
      <c r="MHO10" s="788"/>
      <c r="MHP10" s="787"/>
      <c r="MHQ10" s="788"/>
      <c r="MHR10" s="788"/>
      <c r="MHS10" s="788"/>
      <c r="MHT10" s="787"/>
      <c r="MHU10" s="788"/>
      <c r="MHV10" s="788"/>
      <c r="MHW10" s="788"/>
      <c r="MHX10" s="787"/>
      <c r="MHY10" s="788"/>
      <c r="MHZ10" s="788"/>
      <c r="MIA10" s="788"/>
      <c r="MIB10" s="787"/>
      <c r="MIC10" s="788"/>
      <c r="MID10" s="788"/>
      <c r="MIE10" s="788"/>
      <c r="MIF10" s="787"/>
      <c r="MIG10" s="788"/>
      <c r="MIH10" s="788"/>
      <c r="MII10" s="788"/>
      <c r="MIJ10" s="787"/>
      <c r="MIK10" s="788"/>
      <c r="MIL10" s="788"/>
      <c r="MIM10" s="788"/>
      <c r="MIN10" s="787"/>
      <c r="MIO10" s="788"/>
      <c r="MIP10" s="788"/>
      <c r="MIQ10" s="788"/>
      <c r="MIR10" s="787"/>
      <c r="MIS10" s="788"/>
      <c r="MIT10" s="788"/>
      <c r="MIU10" s="788"/>
      <c r="MIV10" s="787"/>
      <c r="MIW10" s="788"/>
      <c r="MIX10" s="788"/>
      <c r="MIY10" s="788"/>
      <c r="MIZ10" s="787"/>
      <c r="MJA10" s="788"/>
      <c r="MJB10" s="788"/>
      <c r="MJC10" s="788"/>
      <c r="MJD10" s="787"/>
      <c r="MJE10" s="788"/>
      <c r="MJF10" s="788"/>
      <c r="MJG10" s="788"/>
      <c r="MJH10" s="787"/>
      <c r="MJI10" s="788"/>
      <c r="MJJ10" s="788"/>
      <c r="MJK10" s="788"/>
      <c r="MJL10" s="787"/>
      <c r="MJM10" s="788"/>
      <c r="MJN10" s="788"/>
      <c r="MJO10" s="788"/>
      <c r="MJP10" s="787"/>
      <c r="MJQ10" s="788"/>
      <c r="MJR10" s="788"/>
      <c r="MJS10" s="788"/>
      <c r="MJT10" s="787"/>
      <c r="MJU10" s="788"/>
      <c r="MJV10" s="788"/>
      <c r="MJW10" s="788"/>
      <c r="MJX10" s="787"/>
      <c r="MJY10" s="788"/>
      <c r="MJZ10" s="788"/>
      <c r="MKA10" s="788"/>
      <c r="MKB10" s="787"/>
      <c r="MKC10" s="788"/>
      <c r="MKD10" s="788"/>
      <c r="MKE10" s="788"/>
      <c r="MKF10" s="787"/>
      <c r="MKG10" s="788"/>
      <c r="MKH10" s="788"/>
      <c r="MKI10" s="788"/>
      <c r="MKJ10" s="787"/>
      <c r="MKK10" s="788"/>
      <c r="MKL10" s="788"/>
      <c r="MKM10" s="788"/>
      <c r="MKN10" s="787"/>
      <c r="MKO10" s="788"/>
      <c r="MKP10" s="788"/>
      <c r="MKQ10" s="788"/>
      <c r="MKR10" s="787"/>
      <c r="MKS10" s="788"/>
      <c r="MKT10" s="788"/>
      <c r="MKU10" s="788"/>
      <c r="MKV10" s="787"/>
      <c r="MKW10" s="788"/>
      <c r="MKX10" s="788"/>
      <c r="MKY10" s="788"/>
      <c r="MKZ10" s="787"/>
      <c r="MLA10" s="788"/>
      <c r="MLB10" s="788"/>
      <c r="MLC10" s="788"/>
      <c r="MLD10" s="787"/>
      <c r="MLE10" s="788"/>
      <c r="MLF10" s="788"/>
      <c r="MLG10" s="788"/>
      <c r="MLH10" s="787"/>
      <c r="MLI10" s="788"/>
      <c r="MLJ10" s="788"/>
      <c r="MLK10" s="788"/>
      <c r="MLL10" s="787"/>
      <c r="MLM10" s="788"/>
      <c r="MLN10" s="788"/>
      <c r="MLO10" s="788"/>
      <c r="MLP10" s="787"/>
      <c r="MLQ10" s="788"/>
      <c r="MLR10" s="788"/>
      <c r="MLS10" s="788"/>
      <c r="MLT10" s="787"/>
      <c r="MLU10" s="788"/>
      <c r="MLV10" s="788"/>
      <c r="MLW10" s="788"/>
      <c r="MLX10" s="787"/>
      <c r="MLY10" s="788"/>
      <c r="MLZ10" s="788"/>
      <c r="MMA10" s="788"/>
      <c r="MMB10" s="787"/>
      <c r="MMC10" s="788"/>
      <c r="MMD10" s="788"/>
      <c r="MME10" s="788"/>
      <c r="MMF10" s="787"/>
      <c r="MMG10" s="788"/>
      <c r="MMH10" s="788"/>
      <c r="MMI10" s="788"/>
      <c r="MMJ10" s="787"/>
      <c r="MMK10" s="788"/>
      <c r="MML10" s="788"/>
      <c r="MMM10" s="788"/>
      <c r="MMN10" s="787"/>
      <c r="MMO10" s="788"/>
      <c r="MMP10" s="788"/>
      <c r="MMQ10" s="788"/>
      <c r="MMR10" s="787"/>
      <c r="MMS10" s="788"/>
      <c r="MMT10" s="788"/>
      <c r="MMU10" s="788"/>
      <c r="MMV10" s="787"/>
      <c r="MMW10" s="788"/>
      <c r="MMX10" s="788"/>
      <c r="MMY10" s="788"/>
      <c r="MMZ10" s="787"/>
      <c r="MNA10" s="788"/>
      <c r="MNB10" s="788"/>
      <c r="MNC10" s="788"/>
      <c r="MND10" s="787"/>
      <c r="MNE10" s="788"/>
      <c r="MNF10" s="788"/>
      <c r="MNG10" s="788"/>
      <c r="MNH10" s="787"/>
      <c r="MNI10" s="788"/>
      <c r="MNJ10" s="788"/>
      <c r="MNK10" s="788"/>
      <c r="MNL10" s="787"/>
      <c r="MNM10" s="788"/>
      <c r="MNN10" s="788"/>
      <c r="MNO10" s="788"/>
      <c r="MNP10" s="787"/>
      <c r="MNQ10" s="788"/>
      <c r="MNR10" s="788"/>
      <c r="MNS10" s="788"/>
      <c r="MNT10" s="787"/>
      <c r="MNU10" s="788"/>
      <c r="MNV10" s="788"/>
      <c r="MNW10" s="788"/>
      <c r="MNX10" s="787"/>
      <c r="MNY10" s="788"/>
      <c r="MNZ10" s="788"/>
      <c r="MOA10" s="788"/>
      <c r="MOB10" s="787"/>
      <c r="MOC10" s="788"/>
      <c r="MOD10" s="788"/>
      <c r="MOE10" s="788"/>
      <c r="MOF10" s="787"/>
      <c r="MOG10" s="788"/>
      <c r="MOH10" s="788"/>
      <c r="MOI10" s="788"/>
      <c r="MOJ10" s="787"/>
      <c r="MOK10" s="788"/>
      <c r="MOL10" s="788"/>
      <c r="MOM10" s="788"/>
      <c r="MON10" s="787"/>
      <c r="MOO10" s="788"/>
      <c r="MOP10" s="788"/>
      <c r="MOQ10" s="788"/>
      <c r="MOR10" s="787"/>
      <c r="MOS10" s="788"/>
      <c r="MOT10" s="788"/>
      <c r="MOU10" s="788"/>
      <c r="MOV10" s="787"/>
      <c r="MOW10" s="788"/>
      <c r="MOX10" s="788"/>
      <c r="MOY10" s="788"/>
      <c r="MOZ10" s="787"/>
      <c r="MPA10" s="788"/>
      <c r="MPB10" s="788"/>
      <c r="MPC10" s="788"/>
      <c r="MPD10" s="787"/>
      <c r="MPE10" s="788"/>
      <c r="MPF10" s="788"/>
      <c r="MPG10" s="788"/>
      <c r="MPH10" s="787"/>
      <c r="MPI10" s="788"/>
      <c r="MPJ10" s="788"/>
      <c r="MPK10" s="788"/>
      <c r="MPL10" s="787"/>
      <c r="MPM10" s="788"/>
      <c r="MPN10" s="788"/>
      <c r="MPO10" s="788"/>
      <c r="MPP10" s="787"/>
      <c r="MPQ10" s="788"/>
      <c r="MPR10" s="788"/>
      <c r="MPS10" s="788"/>
      <c r="MPT10" s="787"/>
      <c r="MPU10" s="788"/>
      <c r="MPV10" s="788"/>
      <c r="MPW10" s="788"/>
      <c r="MPX10" s="787"/>
      <c r="MPY10" s="788"/>
      <c r="MPZ10" s="788"/>
      <c r="MQA10" s="788"/>
      <c r="MQB10" s="787"/>
      <c r="MQC10" s="788"/>
      <c r="MQD10" s="788"/>
      <c r="MQE10" s="788"/>
      <c r="MQF10" s="787"/>
      <c r="MQG10" s="788"/>
      <c r="MQH10" s="788"/>
      <c r="MQI10" s="788"/>
      <c r="MQJ10" s="787"/>
      <c r="MQK10" s="788"/>
      <c r="MQL10" s="788"/>
      <c r="MQM10" s="788"/>
      <c r="MQN10" s="787"/>
      <c r="MQO10" s="788"/>
      <c r="MQP10" s="788"/>
      <c r="MQQ10" s="788"/>
      <c r="MQR10" s="787"/>
      <c r="MQS10" s="788"/>
      <c r="MQT10" s="788"/>
      <c r="MQU10" s="788"/>
      <c r="MQV10" s="787"/>
      <c r="MQW10" s="788"/>
      <c r="MQX10" s="788"/>
      <c r="MQY10" s="788"/>
      <c r="MQZ10" s="787"/>
      <c r="MRA10" s="788"/>
      <c r="MRB10" s="788"/>
      <c r="MRC10" s="788"/>
      <c r="MRD10" s="787"/>
      <c r="MRE10" s="788"/>
      <c r="MRF10" s="788"/>
      <c r="MRG10" s="788"/>
      <c r="MRH10" s="787"/>
      <c r="MRI10" s="788"/>
      <c r="MRJ10" s="788"/>
      <c r="MRK10" s="788"/>
      <c r="MRL10" s="787"/>
      <c r="MRM10" s="788"/>
      <c r="MRN10" s="788"/>
      <c r="MRO10" s="788"/>
      <c r="MRP10" s="787"/>
      <c r="MRQ10" s="788"/>
      <c r="MRR10" s="788"/>
      <c r="MRS10" s="788"/>
      <c r="MRT10" s="787"/>
      <c r="MRU10" s="788"/>
      <c r="MRV10" s="788"/>
      <c r="MRW10" s="788"/>
      <c r="MRX10" s="787"/>
      <c r="MRY10" s="788"/>
      <c r="MRZ10" s="788"/>
      <c r="MSA10" s="788"/>
      <c r="MSB10" s="787"/>
      <c r="MSC10" s="788"/>
      <c r="MSD10" s="788"/>
      <c r="MSE10" s="788"/>
      <c r="MSF10" s="787"/>
      <c r="MSG10" s="788"/>
      <c r="MSH10" s="788"/>
      <c r="MSI10" s="788"/>
      <c r="MSJ10" s="787"/>
      <c r="MSK10" s="788"/>
      <c r="MSL10" s="788"/>
      <c r="MSM10" s="788"/>
      <c r="MSN10" s="787"/>
      <c r="MSO10" s="788"/>
      <c r="MSP10" s="788"/>
      <c r="MSQ10" s="788"/>
      <c r="MSR10" s="787"/>
      <c r="MSS10" s="788"/>
      <c r="MST10" s="788"/>
      <c r="MSU10" s="788"/>
      <c r="MSV10" s="787"/>
      <c r="MSW10" s="788"/>
      <c r="MSX10" s="788"/>
      <c r="MSY10" s="788"/>
      <c r="MSZ10" s="787"/>
      <c r="MTA10" s="788"/>
      <c r="MTB10" s="788"/>
      <c r="MTC10" s="788"/>
      <c r="MTD10" s="787"/>
      <c r="MTE10" s="788"/>
      <c r="MTF10" s="788"/>
      <c r="MTG10" s="788"/>
      <c r="MTH10" s="787"/>
      <c r="MTI10" s="788"/>
      <c r="MTJ10" s="788"/>
      <c r="MTK10" s="788"/>
      <c r="MTL10" s="787"/>
      <c r="MTM10" s="788"/>
      <c r="MTN10" s="788"/>
      <c r="MTO10" s="788"/>
      <c r="MTP10" s="787"/>
      <c r="MTQ10" s="788"/>
      <c r="MTR10" s="788"/>
      <c r="MTS10" s="788"/>
      <c r="MTT10" s="787"/>
      <c r="MTU10" s="788"/>
      <c r="MTV10" s="788"/>
      <c r="MTW10" s="788"/>
      <c r="MTX10" s="787"/>
      <c r="MTY10" s="788"/>
      <c r="MTZ10" s="788"/>
      <c r="MUA10" s="788"/>
      <c r="MUB10" s="787"/>
      <c r="MUC10" s="788"/>
      <c r="MUD10" s="788"/>
      <c r="MUE10" s="788"/>
      <c r="MUF10" s="787"/>
      <c r="MUG10" s="788"/>
      <c r="MUH10" s="788"/>
      <c r="MUI10" s="788"/>
      <c r="MUJ10" s="787"/>
      <c r="MUK10" s="788"/>
      <c r="MUL10" s="788"/>
      <c r="MUM10" s="788"/>
      <c r="MUN10" s="787"/>
      <c r="MUO10" s="788"/>
      <c r="MUP10" s="788"/>
      <c r="MUQ10" s="788"/>
      <c r="MUR10" s="787"/>
      <c r="MUS10" s="788"/>
      <c r="MUT10" s="788"/>
      <c r="MUU10" s="788"/>
      <c r="MUV10" s="787"/>
      <c r="MUW10" s="788"/>
      <c r="MUX10" s="788"/>
      <c r="MUY10" s="788"/>
      <c r="MUZ10" s="787"/>
      <c r="MVA10" s="788"/>
      <c r="MVB10" s="788"/>
      <c r="MVC10" s="788"/>
      <c r="MVD10" s="787"/>
      <c r="MVE10" s="788"/>
      <c r="MVF10" s="788"/>
      <c r="MVG10" s="788"/>
      <c r="MVH10" s="787"/>
      <c r="MVI10" s="788"/>
      <c r="MVJ10" s="788"/>
      <c r="MVK10" s="788"/>
      <c r="MVL10" s="787"/>
      <c r="MVM10" s="788"/>
      <c r="MVN10" s="788"/>
      <c r="MVO10" s="788"/>
      <c r="MVP10" s="787"/>
      <c r="MVQ10" s="788"/>
      <c r="MVR10" s="788"/>
      <c r="MVS10" s="788"/>
      <c r="MVT10" s="787"/>
      <c r="MVU10" s="788"/>
      <c r="MVV10" s="788"/>
      <c r="MVW10" s="788"/>
      <c r="MVX10" s="787"/>
      <c r="MVY10" s="788"/>
      <c r="MVZ10" s="788"/>
      <c r="MWA10" s="788"/>
      <c r="MWB10" s="787"/>
      <c r="MWC10" s="788"/>
      <c r="MWD10" s="788"/>
      <c r="MWE10" s="788"/>
      <c r="MWF10" s="787"/>
      <c r="MWG10" s="788"/>
      <c r="MWH10" s="788"/>
      <c r="MWI10" s="788"/>
      <c r="MWJ10" s="787"/>
      <c r="MWK10" s="788"/>
      <c r="MWL10" s="788"/>
      <c r="MWM10" s="788"/>
      <c r="MWN10" s="787"/>
      <c r="MWO10" s="788"/>
      <c r="MWP10" s="788"/>
      <c r="MWQ10" s="788"/>
      <c r="MWR10" s="787"/>
      <c r="MWS10" s="788"/>
      <c r="MWT10" s="788"/>
      <c r="MWU10" s="788"/>
      <c r="MWV10" s="787"/>
      <c r="MWW10" s="788"/>
      <c r="MWX10" s="788"/>
      <c r="MWY10" s="788"/>
      <c r="MWZ10" s="787"/>
      <c r="MXA10" s="788"/>
      <c r="MXB10" s="788"/>
      <c r="MXC10" s="788"/>
      <c r="MXD10" s="787"/>
      <c r="MXE10" s="788"/>
      <c r="MXF10" s="788"/>
      <c r="MXG10" s="788"/>
      <c r="MXH10" s="787"/>
      <c r="MXI10" s="788"/>
      <c r="MXJ10" s="788"/>
      <c r="MXK10" s="788"/>
      <c r="MXL10" s="787"/>
      <c r="MXM10" s="788"/>
      <c r="MXN10" s="788"/>
      <c r="MXO10" s="788"/>
      <c r="MXP10" s="787"/>
      <c r="MXQ10" s="788"/>
      <c r="MXR10" s="788"/>
      <c r="MXS10" s="788"/>
      <c r="MXT10" s="787"/>
      <c r="MXU10" s="788"/>
      <c r="MXV10" s="788"/>
      <c r="MXW10" s="788"/>
      <c r="MXX10" s="787"/>
      <c r="MXY10" s="788"/>
      <c r="MXZ10" s="788"/>
      <c r="MYA10" s="788"/>
      <c r="MYB10" s="787"/>
      <c r="MYC10" s="788"/>
      <c r="MYD10" s="788"/>
      <c r="MYE10" s="788"/>
      <c r="MYF10" s="787"/>
      <c r="MYG10" s="788"/>
      <c r="MYH10" s="788"/>
      <c r="MYI10" s="788"/>
      <c r="MYJ10" s="787"/>
      <c r="MYK10" s="788"/>
      <c r="MYL10" s="788"/>
      <c r="MYM10" s="788"/>
      <c r="MYN10" s="787"/>
      <c r="MYO10" s="788"/>
      <c r="MYP10" s="788"/>
      <c r="MYQ10" s="788"/>
      <c r="MYR10" s="787"/>
      <c r="MYS10" s="788"/>
      <c r="MYT10" s="788"/>
      <c r="MYU10" s="788"/>
      <c r="MYV10" s="787"/>
      <c r="MYW10" s="788"/>
      <c r="MYX10" s="788"/>
      <c r="MYY10" s="788"/>
      <c r="MYZ10" s="787"/>
      <c r="MZA10" s="788"/>
      <c r="MZB10" s="788"/>
      <c r="MZC10" s="788"/>
      <c r="MZD10" s="787"/>
      <c r="MZE10" s="788"/>
      <c r="MZF10" s="788"/>
      <c r="MZG10" s="788"/>
      <c r="MZH10" s="787"/>
      <c r="MZI10" s="788"/>
      <c r="MZJ10" s="788"/>
      <c r="MZK10" s="788"/>
      <c r="MZL10" s="787"/>
      <c r="MZM10" s="788"/>
      <c r="MZN10" s="788"/>
      <c r="MZO10" s="788"/>
      <c r="MZP10" s="787"/>
      <c r="MZQ10" s="788"/>
      <c r="MZR10" s="788"/>
      <c r="MZS10" s="788"/>
      <c r="MZT10" s="787"/>
      <c r="MZU10" s="788"/>
      <c r="MZV10" s="788"/>
      <c r="MZW10" s="788"/>
      <c r="MZX10" s="787"/>
      <c r="MZY10" s="788"/>
      <c r="MZZ10" s="788"/>
      <c r="NAA10" s="788"/>
      <c r="NAB10" s="787"/>
      <c r="NAC10" s="788"/>
      <c r="NAD10" s="788"/>
      <c r="NAE10" s="788"/>
      <c r="NAF10" s="787"/>
      <c r="NAG10" s="788"/>
      <c r="NAH10" s="788"/>
      <c r="NAI10" s="788"/>
      <c r="NAJ10" s="787"/>
      <c r="NAK10" s="788"/>
      <c r="NAL10" s="788"/>
      <c r="NAM10" s="788"/>
      <c r="NAN10" s="787"/>
      <c r="NAO10" s="788"/>
      <c r="NAP10" s="788"/>
      <c r="NAQ10" s="788"/>
      <c r="NAR10" s="787"/>
      <c r="NAS10" s="788"/>
      <c r="NAT10" s="788"/>
      <c r="NAU10" s="788"/>
      <c r="NAV10" s="787"/>
      <c r="NAW10" s="788"/>
      <c r="NAX10" s="788"/>
      <c r="NAY10" s="788"/>
      <c r="NAZ10" s="787"/>
      <c r="NBA10" s="788"/>
      <c r="NBB10" s="788"/>
      <c r="NBC10" s="788"/>
      <c r="NBD10" s="787"/>
      <c r="NBE10" s="788"/>
      <c r="NBF10" s="788"/>
      <c r="NBG10" s="788"/>
      <c r="NBH10" s="787"/>
      <c r="NBI10" s="788"/>
      <c r="NBJ10" s="788"/>
      <c r="NBK10" s="788"/>
      <c r="NBL10" s="787"/>
      <c r="NBM10" s="788"/>
      <c r="NBN10" s="788"/>
      <c r="NBO10" s="788"/>
      <c r="NBP10" s="787"/>
      <c r="NBQ10" s="788"/>
      <c r="NBR10" s="788"/>
      <c r="NBS10" s="788"/>
      <c r="NBT10" s="787"/>
      <c r="NBU10" s="788"/>
      <c r="NBV10" s="788"/>
      <c r="NBW10" s="788"/>
      <c r="NBX10" s="787"/>
      <c r="NBY10" s="788"/>
      <c r="NBZ10" s="788"/>
      <c r="NCA10" s="788"/>
      <c r="NCB10" s="787"/>
      <c r="NCC10" s="788"/>
      <c r="NCD10" s="788"/>
      <c r="NCE10" s="788"/>
      <c r="NCF10" s="787"/>
      <c r="NCG10" s="788"/>
      <c r="NCH10" s="788"/>
      <c r="NCI10" s="788"/>
      <c r="NCJ10" s="787"/>
      <c r="NCK10" s="788"/>
      <c r="NCL10" s="788"/>
      <c r="NCM10" s="788"/>
      <c r="NCN10" s="787"/>
      <c r="NCO10" s="788"/>
      <c r="NCP10" s="788"/>
      <c r="NCQ10" s="788"/>
      <c r="NCR10" s="787"/>
      <c r="NCS10" s="788"/>
      <c r="NCT10" s="788"/>
      <c r="NCU10" s="788"/>
      <c r="NCV10" s="787"/>
      <c r="NCW10" s="788"/>
      <c r="NCX10" s="788"/>
      <c r="NCY10" s="788"/>
      <c r="NCZ10" s="787"/>
      <c r="NDA10" s="788"/>
      <c r="NDB10" s="788"/>
      <c r="NDC10" s="788"/>
      <c r="NDD10" s="787"/>
      <c r="NDE10" s="788"/>
      <c r="NDF10" s="788"/>
      <c r="NDG10" s="788"/>
      <c r="NDH10" s="787"/>
      <c r="NDI10" s="788"/>
      <c r="NDJ10" s="788"/>
      <c r="NDK10" s="788"/>
      <c r="NDL10" s="787"/>
      <c r="NDM10" s="788"/>
      <c r="NDN10" s="788"/>
      <c r="NDO10" s="788"/>
      <c r="NDP10" s="787"/>
      <c r="NDQ10" s="788"/>
      <c r="NDR10" s="788"/>
      <c r="NDS10" s="788"/>
      <c r="NDT10" s="787"/>
      <c r="NDU10" s="788"/>
      <c r="NDV10" s="788"/>
      <c r="NDW10" s="788"/>
      <c r="NDX10" s="787"/>
      <c r="NDY10" s="788"/>
      <c r="NDZ10" s="788"/>
      <c r="NEA10" s="788"/>
      <c r="NEB10" s="787"/>
      <c r="NEC10" s="788"/>
      <c r="NED10" s="788"/>
      <c r="NEE10" s="788"/>
      <c r="NEF10" s="787"/>
      <c r="NEG10" s="788"/>
      <c r="NEH10" s="788"/>
      <c r="NEI10" s="788"/>
      <c r="NEJ10" s="787"/>
      <c r="NEK10" s="788"/>
      <c r="NEL10" s="788"/>
      <c r="NEM10" s="788"/>
      <c r="NEN10" s="787"/>
      <c r="NEO10" s="788"/>
      <c r="NEP10" s="788"/>
      <c r="NEQ10" s="788"/>
      <c r="NER10" s="787"/>
      <c r="NES10" s="788"/>
      <c r="NET10" s="788"/>
      <c r="NEU10" s="788"/>
      <c r="NEV10" s="787"/>
      <c r="NEW10" s="788"/>
      <c r="NEX10" s="788"/>
      <c r="NEY10" s="788"/>
      <c r="NEZ10" s="787"/>
      <c r="NFA10" s="788"/>
      <c r="NFB10" s="788"/>
      <c r="NFC10" s="788"/>
      <c r="NFD10" s="787"/>
      <c r="NFE10" s="788"/>
      <c r="NFF10" s="788"/>
      <c r="NFG10" s="788"/>
      <c r="NFH10" s="787"/>
      <c r="NFI10" s="788"/>
      <c r="NFJ10" s="788"/>
      <c r="NFK10" s="788"/>
      <c r="NFL10" s="787"/>
      <c r="NFM10" s="788"/>
      <c r="NFN10" s="788"/>
      <c r="NFO10" s="788"/>
      <c r="NFP10" s="787"/>
      <c r="NFQ10" s="788"/>
      <c r="NFR10" s="788"/>
      <c r="NFS10" s="788"/>
      <c r="NFT10" s="787"/>
      <c r="NFU10" s="788"/>
      <c r="NFV10" s="788"/>
      <c r="NFW10" s="788"/>
      <c r="NFX10" s="787"/>
      <c r="NFY10" s="788"/>
      <c r="NFZ10" s="788"/>
      <c r="NGA10" s="788"/>
      <c r="NGB10" s="787"/>
      <c r="NGC10" s="788"/>
      <c r="NGD10" s="788"/>
      <c r="NGE10" s="788"/>
      <c r="NGF10" s="787"/>
      <c r="NGG10" s="788"/>
      <c r="NGH10" s="788"/>
      <c r="NGI10" s="788"/>
      <c r="NGJ10" s="787"/>
      <c r="NGK10" s="788"/>
      <c r="NGL10" s="788"/>
      <c r="NGM10" s="788"/>
      <c r="NGN10" s="787"/>
      <c r="NGO10" s="788"/>
      <c r="NGP10" s="788"/>
      <c r="NGQ10" s="788"/>
      <c r="NGR10" s="787"/>
      <c r="NGS10" s="788"/>
      <c r="NGT10" s="788"/>
      <c r="NGU10" s="788"/>
      <c r="NGV10" s="787"/>
      <c r="NGW10" s="788"/>
      <c r="NGX10" s="788"/>
      <c r="NGY10" s="788"/>
      <c r="NGZ10" s="787"/>
      <c r="NHA10" s="788"/>
      <c r="NHB10" s="788"/>
      <c r="NHC10" s="788"/>
      <c r="NHD10" s="787"/>
      <c r="NHE10" s="788"/>
      <c r="NHF10" s="788"/>
      <c r="NHG10" s="788"/>
      <c r="NHH10" s="787"/>
      <c r="NHI10" s="788"/>
      <c r="NHJ10" s="788"/>
      <c r="NHK10" s="788"/>
      <c r="NHL10" s="787"/>
      <c r="NHM10" s="788"/>
      <c r="NHN10" s="788"/>
      <c r="NHO10" s="788"/>
      <c r="NHP10" s="787"/>
      <c r="NHQ10" s="788"/>
      <c r="NHR10" s="788"/>
      <c r="NHS10" s="788"/>
      <c r="NHT10" s="787"/>
      <c r="NHU10" s="788"/>
      <c r="NHV10" s="788"/>
      <c r="NHW10" s="788"/>
      <c r="NHX10" s="787"/>
      <c r="NHY10" s="788"/>
      <c r="NHZ10" s="788"/>
      <c r="NIA10" s="788"/>
      <c r="NIB10" s="787"/>
      <c r="NIC10" s="788"/>
      <c r="NID10" s="788"/>
      <c r="NIE10" s="788"/>
      <c r="NIF10" s="787"/>
      <c r="NIG10" s="788"/>
      <c r="NIH10" s="788"/>
      <c r="NII10" s="788"/>
      <c r="NIJ10" s="787"/>
      <c r="NIK10" s="788"/>
      <c r="NIL10" s="788"/>
      <c r="NIM10" s="788"/>
      <c r="NIN10" s="787"/>
      <c r="NIO10" s="788"/>
      <c r="NIP10" s="788"/>
      <c r="NIQ10" s="788"/>
      <c r="NIR10" s="787"/>
      <c r="NIS10" s="788"/>
      <c r="NIT10" s="788"/>
      <c r="NIU10" s="788"/>
      <c r="NIV10" s="787"/>
      <c r="NIW10" s="788"/>
      <c r="NIX10" s="788"/>
      <c r="NIY10" s="788"/>
      <c r="NIZ10" s="787"/>
      <c r="NJA10" s="788"/>
      <c r="NJB10" s="788"/>
      <c r="NJC10" s="788"/>
      <c r="NJD10" s="787"/>
      <c r="NJE10" s="788"/>
      <c r="NJF10" s="788"/>
      <c r="NJG10" s="788"/>
      <c r="NJH10" s="787"/>
      <c r="NJI10" s="788"/>
      <c r="NJJ10" s="788"/>
      <c r="NJK10" s="788"/>
      <c r="NJL10" s="787"/>
      <c r="NJM10" s="788"/>
      <c r="NJN10" s="788"/>
      <c r="NJO10" s="788"/>
      <c r="NJP10" s="787"/>
      <c r="NJQ10" s="788"/>
      <c r="NJR10" s="788"/>
      <c r="NJS10" s="788"/>
      <c r="NJT10" s="787"/>
      <c r="NJU10" s="788"/>
      <c r="NJV10" s="788"/>
      <c r="NJW10" s="788"/>
      <c r="NJX10" s="787"/>
      <c r="NJY10" s="788"/>
      <c r="NJZ10" s="788"/>
      <c r="NKA10" s="788"/>
      <c r="NKB10" s="787"/>
      <c r="NKC10" s="788"/>
      <c r="NKD10" s="788"/>
      <c r="NKE10" s="788"/>
      <c r="NKF10" s="787"/>
      <c r="NKG10" s="788"/>
      <c r="NKH10" s="788"/>
      <c r="NKI10" s="788"/>
      <c r="NKJ10" s="787"/>
      <c r="NKK10" s="788"/>
      <c r="NKL10" s="788"/>
      <c r="NKM10" s="788"/>
      <c r="NKN10" s="787"/>
      <c r="NKO10" s="788"/>
      <c r="NKP10" s="788"/>
      <c r="NKQ10" s="788"/>
      <c r="NKR10" s="787"/>
      <c r="NKS10" s="788"/>
      <c r="NKT10" s="788"/>
      <c r="NKU10" s="788"/>
      <c r="NKV10" s="787"/>
      <c r="NKW10" s="788"/>
      <c r="NKX10" s="788"/>
      <c r="NKY10" s="788"/>
      <c r="NKZ10" s="787"/>
      <c r="NLA10" s="788"/>
      <c r="NLB10" s="788"/>
      <c r="NLC10" s="788"/>
      <c r="NLD10" s="787"/>
      <c r="NLE10" s="788"/>
      <c r="NLF10" s="788"/>
      <c r="NLG10" s="788"/>
      <c r="NLH10" s="787"/>
      <c r="NLI10" s="788"/>
      <c r="NLJ10" s="788"/>
      <c r="NLK10" s="788"/>
      <c r="NLL10" s="787"/>
      <c r="NLM10" s="788"/>
      <c r="NLN10" s="788"/>
      <c r="NLO10" s="788"/>
      <c r="NLP10" s="787"/>
      <c r="NLQ10" s="788"/>
      <c r="NLR10" s="788"/>
      <c r="NLS10" s="788"/>
      <c r="NLT10" s="787"/>
      <c r="NLU10" s="788"/>
      <c r="NLV10" s="788"/>
      <c r="NLW10" s="788"/>
      <c r="NLX10" s="787"/>
      <c r="NLY10" s="788"/>
      <c r="NLZ10" s="788"/>
      <c r="NMA10" s="788"/>
      <c r="NMB10" s="787"/>
      <c r="NMC10" s="788"/>
      <c r="NMD10" s="788"/>
      <c r="NME10" s="788"/>
      <c r="NMF10" s="787"/>
      <c r="NMG10" s="788"/>
      <c r="NMH10" s="788"/>
      <c r="NMI10" s="788"/>
      <c r="NMJ10" s="787"/>
      <c r="NMK10" s="788"/>
      <c r="NML10" s="788"/>
      <c r="NMM10" s="788"/>
      <c r="NMN10" s="787"/>
      <c r="NMO10" s="788"/>
      <c r="NMP10" s="788"/>
      <c r="NMQ10" s="788"/>
      <c r="NMR10" s="787"/>
      <c r="NMS10" s="788"/>
      <c r="NMT10" s="788"/>
      <c r="NMU10" s="788"/>
      <c r="NMV10" s="787"/>
      <c r="NMW10" s="788"/>
      <c r="NMX10" s="788"/>
      <c r="NMY10" s="788"/>
      <c r="NMZ10" s="787"/>
      <c r="NNA10" s="788"/>
      <c r="NNB10" s="788"/>
      <c r="NNC10" s="788"/>
      <c r="NND10" s="787"/>
      <c r="NNE10" s="788"/>
      <c r="NNF10" s="788"/>
      <c r="NNG10" s="788"/>
      <c r="NNH10" s="787"/>
      <c r="NNI10" s="788"/>
      <c r="NNJ10" s="788"/>
      <c r="NNK10" s="788"/>
      <c r="NNL10" s="787"/>
      <c r="NNM10" s="788"/>
      <c r="NNN10" s="788"/>
      <c r="NNO10" s="788"/>
      <c r="NNP10" s="787"/>
      <c r="NNQ10" s="788"/>
      <c r="NNR10" s="788"/>
      <c r="NNS10" s="788"/>
      <c r="NNT10" s="787"/>
      <c r="NNU10" s="788"/>
      <c r="NNV10" s="788"/>
      <c r="NNW10" s="788"/>
      <c r="NNX10" s="787"/>
      <c r="NNY10" s="788"/>
      <c r="NNZ10" s="788"/>
      <c r="NOA10" s="788"/>
      <c r="NOB10" s="787"/>
      <c r="NOC10" s="788"/>
      <c r="NOD10" s="788"/>
      <c r="NOE10" s="788"/>
      <c r="NOF10" s="787"/>
      <c r="NOG10" s="788"/>
      <c r="NOH10" s="788"/>
      <c r="NOI10" s="788"/>
      <c r="NOJ10" s="787"/>
      <c r="NOK10" s="788"/>
      <c r="NOL10" s="788"/>
      <c r="NOM10" s="788"/>
      <c r="NON10" s="787"/>
      <c r="NOO10" s="788"/>
      <c r="NOP10" s="788"/>
      <c r="NOQ10" s="788"/>
      <c r="NOR10" s="787"/>
      <c r="NOS10" s="788"/>
      <c r="NOT10" s="788"/>
      <c r="NOU10" s="788"/>
      <c r="NOV10" s="787"/>
      <c r="NOW10" s="788"/>
      <c r="NOX10" s="788"/>
      <c r="NOY10" s="788"/>
      <c r="NOZ10" s="787"/>
      <c r="NPA10" s="788"/>
      <c r="NPB10" s="788"/>
      <c r="NPC10" s="788"/>
      <c r="NPD10" s="787"/>
      <c r="NPE10" s="788"/>
      <c r="NPF10" s="788"/>
      <c r="NPG10" s="788"/>
      <c r="NPH10" s="787"/>
      <c r="NPI10" s="788"/>
      <c r="NPJ10" s="788"/>
      <c r="NPK10" s="788"/>
      <c r="NPL10" s="787"/>
      <c r="NPM10" s="788"/>
      <c r="NPN10" s="788"/>
      <c r="NPO10" s="788"/>
      <c r="NPP10" s="787"/>
      <c r="NPQ10" s="788"/>
      <c r="NPR10" s="788"/>
      <c r="NPS10" s="788"/>
      <c r="NPT10" s="787"/>
      <c r="NPU10" s="788"/>
      <c r="NPV10" s="788"/>
      <c r="NPW10" s="788"/>
      <c r="NPX10" s="787"/>
      <c r="NPY10" s="788"/>
      <c r="NPZ10" s="788"/>
      <c r="NQA10" s="788"/>
      <c r="NQB10" s="787"/>
      <c r="NQC10" s="788"/>
      <c r="NQD10" s="788"/>
      <c r="NQE10" s="788"/>
      <c r="NQF10" s="787"/>
      <c r="NQG10" s="788"/>
      <c r="NQH10" s="788"/>
      <c r="NQI10" s="788"/>
      <c r="NQJ10" s="787"/>
      <c r="NQK10" s="788"/>
      <c r="NQL10" s="788"/>
      <c r="NQM10" s="788"/>
      <c r="NQN10" s="787"/>
      <c r="NQO10" s="788"/>
      <c r="NQP10" s="788"/>
      <c r="NQQ10" s="788"/>
      <c r="NQR10" s="787"/>
      <c r="NQS10" s="788"/>
      <c r="NQT10" s="788"/>
      <c r="NQU10" s="788"/>
      <c r="NQV10" s="787"/>
      <c r="NQW10" s="788"/>
      <c r="NQX10" s="788"/>
      <c r="NQY10" s="788"/>
      <c r="NQZ10" s="787"/>
      <c r="NRA10" s="788"/>
      <c r="NRB10" s="788"/>
      <c r="NRC10" s="788"/>
      <c r="NRD10" s="787"/>
      <c r="NRE10" s="788"/>
      <c r="NRF10" s="788"/>
      <c r="NRG10" s="788"/>
      <c r="NRH10" s="787"/>
      <c r="NRI10" s="788"/>
      <c r="NRJ10" s="788"/>
      <c r="NRK10" s="788"/>
      <c r="NRL10" s="787"/>
      <c r="NRM10" s="788"/>
      <c r="NRN10" s="788"/>
      <c r="NRO10" s="788"/>
      <c r="NRP10" s="787"/>
      <c r="NRQ10" s="788"/>
      <c r="NRR10" s="788"/>
      <c r="NRS10" s="788"/>
      <c r="NRT10" s="787"/>
      <c r="NRU10" s="788"/>
      <c r="NRV10" s="788"/>
      <c r="NRW10" s="788"/>
      <c r="NRX10" s="787"/>
      <c r="NRY10" s="788"/>
      <c r="NRZ10" s="788"/>
      <c r="NSA10" s="788"/>
      <c r="NSB10" s="787"/>
      <c r="NSC10" s="788"/>
      <c r="NSD10" s="788"/>
      <c r="NSE10" s="788"/>
      <c r="NSF10" s="787"/>
      <c r="NSG10" s="788"/>
      <c r="NSH10" s="788"/>
      <c r="NSI10" s="788"/>
      <c r="NSJ10" s="787"/>
      <c r="NSK10" s="788"/>
      <c r="NSL10" s="788"/>
      <c r="NSM10" s="788"/>
      <c r="NSN10" s="787"/>
      <c r="NSO10" s="788"/>
      <c r="NSP10" s="788"/>
      <c r="NSQ10" s="788"/>
      <c r="NSR10" s="787"/>
      <c r="NSS10" s="788"/>
      <c r="NST10" s="788"/>
      <c r="NSU10" s="788"/>
      <c r="NSV10" s="787"/>
      <c r="NSW10" s="788"/>
      <c r="NSX10" s="788"/>
      <c r="NSY10" s="788"/>
      <c r="NSZ10" s="787"/>
      <c r="NTA10" s="788"/>
      <c r="NTB10" s="788"/>
      <c r="NTC10" s="788"/>
      <c r="NTD10" s="787"/>
      <c r="NTE10" s="788"/>
      <c r="NTF10" s="788"/>
      <c r="NTG10" s="788"/>
      <c r="NTH10" s="787"/>
      <c r="NTI10" s="788"/>
      <c r="NTJ10" s="788"/>
      <c r="NTK10" s="788"/>
      <c r="NTL10" s="787"/>
      <c r="NTM10" s="788"/>
      <c r="NTN10" s="788"/>
      <c r="NTO10" s="788"/>
      <c r="NTP10" s="787"/>
      <c r="NTQ10" s="788"/>
      <c r="NTR10" s="788"/>
      <c r="NTS10" s="788"/>
      <c r="NTT10" s="787"/>
      <c r="NTU10" s="788"/>
      <c r="NTV10" s="788"/>
      <c r="NTW10" s="788"/>
      <c r="NTX10" s="787"/>
      <c r="NTY10" s="788"/>
      <c r="NTZ10" s="788"/>
      <c r="NUA10" s="788"/>
      <c r="NUB10" s="787"/>
      <c r="NUC10" s="788"/>
      <c r="NUD10" s="788"/>
      <c r="NUE10" s="788"/>
      <c r="NUF10" s="787"/>
      <c r="NUG10" s="788"/>
      <c r="NUH10" s="788"/>
      <c r="NUI10" s="788"/>
      <c r="NUJ10" s="787"/>
      <c r="NUK10" s="788"/>
      <c r="NUL10" s="788"/>
      <c r="NUM10" s="788"/>
      <c r="NUN10" s="787"/>
      <c r="NUO10" s="788"/>
      <c r="NUP10" s="788"/>
      <c r="NUQ10" s="788"/>
      <c r="NUR10" s="787"/>
      <c r="NUS10" s="788"/>
      <c r="NUT10" s="788"/>
      <c r="NUU10" s="788"/>
      <c r="NUV10" s="787"/>
      <c r="NUW10" s="788"/>
      <c r="NUX10" s="788"/>
      <c r="NUY10" s="788"/>
      <c r="NUZ10" s="787"/>
      <c r="NVA10" s="788"/>
      <c r="NVB10" s="788"/>
      <c r="NVC10" s="788"/>
      <c r="NVD10" s="787"/>
      <c r="NVE10" s="788"/>
      <c r="NVF10" s="788"/>
      <c r="NVG10" s="788"/>
      <c r="NVH10" s="787"/>
      <c r="NVI10" s="788"/>
      <c r="NVJ10" s="788"/>
      <c r="NVK10" s="788"/>
      <c r="NVL10" s="787"/>
      <c r="NVM10" s="788"/>
      <c r="NVN10" s="788"/>
      <c r="NVO10" s="788"/>
      <c r="NVP10" s="787"/>
      <c r="NVQ10" s="788"/>
      <c r="NVR10" s="788"/>
      <c r="NVS10" s="788"/>
      <c r="NVT10" s="787"/>
      <c r="NVU10" s="788"/>
      <c r="NVV10" s="788"/>
      <c r="NVW10" s="788"/>
      <c r="NVX10" s="787"/>
      <c r="NVY10" s="788"/>
      <c r="NVZ10" s="788"/>
      <c r="NWA10" s="788"/>
      <c r="NWB10" s="787"/>
      <c r="NWC10" s="788"/>
      <c r="NWD10" s="788"/>
      <c r="NWE10" s="788"/>
      <c r="NWF10" s="787"/>
      <c r="NWG10" s="788"/>
      <c r="NWH10" s="788"/>
      <c r="NWI10" s="788"/>
      <c r="NWJ10" s="787"/>
      <c r="NWK10" s="788"/>
      <c r="NWL10" s="788"/>
      <c r="NWM10" s="788"/>
      <c r="NWN10" s="787"/>
      <c r="NWO10" s="788"/>
      <c r="NWP10" s="788"/>
      <c r="NWQ10" s="788"/>
      <c r="NWR10" s="787"/>
      <c r="NWS10" s="788"/>
      <c r="NWT10" s="788"/>
      <c r="NWU10" s="788"/>
      <c r="NWV10" s="787"/>
      <c r="NWW10" s="788"/>
      <c r="NWX10" s="788"/>
      <c r="NWY10" s="788"/>
      <c r="NWZ10" s="787"/>
      <c r="NXA10" s="788"/>
      <c r="NXB10" s="788"/>
      <c r="NXC10" s="788"/>
      <c r="NXD10" s="787"/>
      <c r="NXE10" s="788"/>
      <c r="NXF10" s="788"/>
      <c r="NXG10" s="788"/>
      <c r="NXH10" s="787"/>
      <c r="NXI10" s="788"/>
      <c r="NXJ10" s="788"/>
      <c r="NXK10" s="788"/>
      <c r="NXL10" s="787"/>
      <c r="NXM10" s="788"/>
      <c r="NXN10" s="788"/>
      <c r="NXO10" s="788"/>
      <c r="NXP10" s="787"/>
      <c r="NXQ10" s="788"/>
      <c r="NXR10" s="788"/>
      <c r="NXS10" s="788"/>
      <c r="NXT10" s="787"/>
      <c r="NXU10" s="788"/>
      <c r="NXV10" s="788"/>
      <c r="NXW10" s="788"/>
      <c r="NXX10" s="787"/>
      <c r="NXY10" s="788"/>
      <c r="NXZ10" s="788"/>
      <c r="NYA10" s="788"/>
      <c r="NYB10" s="787"/>
      <c r="NYC10" s="788"/>
      <c r="NYD10" s="788"/>
      <c r="NYE10" s="788"/>
      <c r="NYF10" s="787"/>
      <c r="NYG10" s="788"/>
      <c r="NYH10" s="788"/>
      <c r="NYI10" s="788"/>
      <c r="NYJ10" s="787"/>
      <c r="NYK10" s="788"/>
      <c r="NYL10" s="788"/>
      <c r="NYM10" s="788"/>
      <c r="NYN10" s="787"/>
      <c r="NYO10" s="788"/>
      <c r="NYP10" s="788"/>
      <c r="NYQ10" s="788"/>
      <c r="NYR10" s="787"/>
      <c r="NYS10" s="788"/>
      <c r="NYT10" s="788"/>
      <c r="NYU10" s="788"/>
      <c r="NYV10" s="787"/>
      <c r="NYW10" s="788"/>
      <c r="NYX10" s="788"/>
      <c r="NYY10" s="788"/>
      <c r="NYZ10" s="787"/>
      <c r="NZA10" s="788"/>
      <c r="NZB10" s="788"/>
      <c r="NZC10" s="788"/>
      <c r="NZD10" s="787"/>
      <c r="NZE10" s="788"/>
      <c r="NZF10" s="788"/>
      <c r="NZG10" s="788"/>
      <c r="NZH10" s="787"/>
      <c r="NZI10" s="788"/>
      <c r="NZJ10" s="788"/>
      <c r="NZK10" s="788"/>
      <c r="NZL10" s="787"/>
      <c r="NZM10" s="788"/>
      <c r="NZN10" s="788"/>
      <c r="NZO10" s="788"/>
      <c r="NZP10" s="787"/>
      <c r="NZQ10" s="788"/>
      <c r="NZR10" s="788"/>
      <c r="NZS10" s="788"/>
      <c r="NZT10" s="787"/>
      <c r="NZU10" s="788"/>
      <c r="NZV10" s="788"/>
      <c r="NZW10" s="788"/>
      <c r="NZX10" s="787"/>
      <c r="NZY10" s="788"/>
      <c r="NZZ10" s="788"/>
      <c r="OAA10" s="788"/>
      <c r="OAB10" s="787"/>
      <c r="OAC10" s="788"/>
      <c r="OAD10" s="788"/>
      <c r="OAE10" s="788"/>
      <c r="OAF10" s="787"/>
      <c r="OAG10" s="788"/>
      <c r="OAH10" s="788"/>
      <c r="OAI10" s="788"/>
      <c r="OAJ10" s="787"/>
      <c r="OAK10" s="788"/>
      <c r="OAL10" s="788"/>
      <c r="OAM10" s="788"/>
      <c r="OAN10" s="787"/>
      <c r="OAO10" s="788"/>
      <c r="OAP10" s="788"/>
      <c r="OAQ10" s="788"/>
      <c r="OAR10" s="787"/>
      <c r="OAS10" s="788"/>
      <c r="OAT10" s="788"/>
      <c r="OAU10" s="788"/>
      <c r="OAV10" s="787"/>
      <c r="OAW10" s="788"/>
      <c r="OAX10" s="788"/>
      <c r="OAY10" s="788"/>
      <c r="OAZ10" s="787"/>
      <c r="OBA10" s="788"/>
      <c r="OBB10" s="788"/>
      <c r="OBC10" s="788"/>
      <c r="OBD10" s="787"/>
      <c r="OBE10" s="788"/>
      <c r="OBF10" s="788"/>
      <c r="OBG10" s="788"/>
      <c r="OBH10" s="787"/>
      <c r="OBI10" s="788"/>
      <c r="OBJ10" s="788"/>
      <c r="OBK10" s="788"/>
      <c r="OBL10" s="787"/>
      <c r="OBM10" s="788"/>
      <c r="OBN10" s="788"/>
      <c r="OBO10" s="788"/>
      <c r="OBP10" s="787"/>
      <c r="OBQ10" s="788"/>
      <c r="OBR10" s="788"/>
      <c r="OBS10" s="788"/>
      <c r="OBT10" s="787"/>
      <c r="OBU10" s="788"/>
      <c r="OBV10" s="788"/>
      <c r="OBW10" s="788"/>
      <c r="OBX10" s="787"/>
      <c r="OBY10" s="788"/>
      <c r="OBZ10" s="788"/>
      <c r="OCA10" s="788"/>
      <c r="OCB10" s="787"/>
      <c r="OCC10" s="788"/>
      <c r="OCD10" s="788"/>
      <c r="OCE10" s="788"/>
      <c r="OCF10" s="787"/>
      <c r="OCG10" s="788"/>
      <c r="OCH10" s="788"/>
      <c r="OCI10" s="788"/>
      <c r="OCJ10" s="787"/>
      <c r="OCK10" s="788"/>
      <c r="OCL10" s="788"/>
      <c r="OCM10" s="788"/>
      <c r="OCN10" s="787"/>
      <c r="OCO10" s="788"/>
      <c r="OCP10" s="788"/>
      <c r="OCQ10" s="788"/>
      <c r="OCR10" s="787"/>
      <c r="OCS10" s="788"/>
      <c r="OCT10" s="788"/>
      <c r="OCU10" s="788"/>
      <c r="OCV10" s="787"/>
      <c r="OCW10" s="788"/>
      <c r="OCX10" s="788"/>
      <c r="OCY10" s="788"/>
      <c r="OCZ10" s="787"/>
      <c r="ODA10" s="788"/>
      <c r="ODB10" s="788"/>
      <c r="ODC10" s="788"/>
      <c r="ODD10" s="787"/>
      <c r="ODE10" s="788"/>
      <c r="ODF10" s="788"/>
      <c r="ODG10" s="788"/>
      <c r="ODH10" s="787"/>
      <c r="ODI10" s="788"/>
      <c r="ODJ10" s="788"/>
      <c r="ODK10" s="788"/>
      <c r="ODL10" s="787"/>
      <c r="ODM10" s="788"/>
      <c r="ODN10" s="788"/>
      <c r="ODO10" s="788"/>
      <c r="ODP10" s="787"/>
      <c r="ODQ10" s="788"/>
      <c r="ODR10" s="788"/>
      <c r="ODS10" s="788"/>
      <c r="ODT10" s="787"/>
      <c r="ODU10" s="788"/>
      <c r="ODV10" s="788"/>
      <c r="ODW10" s="788"/>
      <c r="ODX10" s="787"/>
      <c r="ODY10" s="788"/>
      <c r="ODZ10" s="788"/>
      <c r="OEA10" s="788"/>
      <c r="OEB10" s="787"/>
      <c r="OEC10" s="788"/>
      <c r="OED10" s="788"/>
      <c r="OEE10" s="788"/>
      <c r="OEF10" s="787"/>
      <c r="OEG10" s="788"/>
      <c r="OEH10" s="788"/>
      <c r="OEI10" s="788"/>
      <c r="OEJ10" s="787"/>
      <c r="OEK10" s="788"/>
      <c r="OEL10" s="788"/>
      <c r="OEM10" s="788"/>
      <c r="OEN10" s="787"/>
      <c r="OEO10" s="788"/>
      <c r="OEP10" s="788"/>
      <c r="OEQ10" s="788"/>
      <c r="OER10" s="787"/>
      <c r="OES10" s="788"/>
      <c r="OET10" s="788"/>
      <c r="OEU10" s="788"/>
      <c r="OEV10" s="787"/>
      <c r="OEW10" s="788"/>
      <c r="OEX10" s="788"/>
      <c r="OEY10" s="788"/>
      <c r="OEZ10" s="787"/>
      <c r="OFA10" s="788"/>
      <c r="OFB10" s="788"/>
      <c r="OFC10" s="788"/>
      <c r="OFD10" s="787"/>
      <c r="OFE10" s="788"/>
      <c r="OFF10" s="788"/>
      <c r="OFG10" s="788"/>
      <c r="OFH10" s="787"/>
      <c r="OFI10" s="788"/>
      <c r="OFJ10" s="788"/>
      <c r="OFK10" s="788"/>
      <c r="OFL10" s="787"/>
      <c r="OFM10" s="788"/>
      <c r="OFN10" s="788"/>
      <c r="OFO10" s="788"/>
      <c r="OFP10" s="787"/>
      <c r="OFQ10" s="788"/>
      <c r="OFR10" s="788"/>
      <c r="OFS10" s="788"/>
      <c r="OFT10" s="787"/>
      <c r="OFU10" s="788"/>
      <c r="OFV10" s="788"/>
      <c r="OFW10" s="788"/>
      <c r="OFX10" s="787"/>
      <c r="OFY10" s="788"/>
      <c r="OFZ10" s="788"/>
      <c r="OGA10" s="788"/>
      <c r="OGB10" s="787"/>
      <c r="OGC10" s="788"/>
      <c r="OGD10" s="788"/>
      <c r="OGE10" s="788"/>
      <c r="OGF10" s="787"/>
      <c r="OGG10" s="788"/>
      <c r="OGH10" s="788"/>
      <c r="OGI10" s="788"/>
      <c r="OGJ10" s="787"/>
      <c r="OGK10" s="788"/>
      <c r="OGL10" s="788"/>
      <c r="OGM10" s="788"/>
      <c r="OGN10" s="787"/>
      <c r="OGO10" s="788"/>
      <c r="OGP10" s="788"/>
      <c r="OGQ10" s="788"/>
      <c r="OGR10" s="787"/>
      <c r="OGS10" s="788"/>
      <c r="OGT10" s="788"/>
      <c r="OGU10" s="788"/>
      <c r="OGV10" s="787"/>
      <c r="OGW10" s="788"/>
      <c r="OGX10" s="788"/>
      <c r="OGY10" s="788"/>
      <c r="OGZ10" s="787"/>
      <c r="OHA10" s="788"/>
      <c r="OHB10" s="788"/>
      <c r="OHC10" s="788"/>
      <c r="OHD10" s="787"/>
      <c r="OHE10" s="788"/>
      <c r="OHF10" s="788"/>
      <c r="OHG10" s="788"/>
      <c r="OHH10" s="787"/>
      <c r="OHI10" s="788"/>
      <c r="OHJ10" s="788"/>
      <c r="OHK10" s="788"/>
      <c r="OHL10" s="787"/>
      <c r="OHM10" s="788"/>
      <c r="OHN10" s="788"/>
      <c r="OHO10" s="788"/>
      <c r="OHP10" s="787"/>
      <c r="OHQ10" s="788"/>
      <c r="OHR10" s="788"/>
      <c r="OHS10" s="788"/>
      <c r="OHT10" s="787"/>
      <c r="OHU10" s="788"/>
      <c r="OHV10" s="788"/>
      <c r="OHW10" s="788"/>
      <c r="OHX10" s="787"/>
      <c r="OHY10" s="788"/>
      <c r="OHZ10" s="788"/>
      <c r="OIA10" s="788"/>
      <c r="OIB10" s="787"/>
      <c r="OIC10" s="788"/>
      <c r="OID10" s="788"/>
      <c r="OIE10" s="788"/>
      <c r="OIF10" s="787"/>
      <c r="OIG10" s="788"/>
      <c r="OIH10" s="788"/>
      <c r="OII10" s="788"/>
      <c r="OIJ10" s="787"/>
      <c r="OIK10" s="788"/>
      <c r="OIL10" s="788"/>
      <c r="OIM10" s="788"/>
      <c r="OIN10" s="787"/>
      <c r="OIO10" s="788"/>
      <c r="OIP10" s="788"/>
      <c r="OIQ10" s="788"/>
      <c r="OIR10" s="787"/>
      <c r="OIS10" s="788"/>
      <c r="OIT10" s="788"/>
      <c r="OIU10" s="788"/>
      <c r="OIV10" s="787"/>
      <c r="OIW10" s="788"/>
      <c r="OIX10" s="788"/>
      <c r="OIY10" s="788"/>
      <c r="OIZ10" s="787"/>
      <c r="OJA10" s="788"/>
      <c r="OJB10" s="788"/>
      <c r="OJC10" s="788"/>
      <c r="OJD10" s="787"/>
      <c r="OJE10" s="788"/>
      <c r="OJF10" s="788"/>
      <c r="OJG10" s="788"/>
      <c r="OJH10" s="787"/>
      <c r="OJI10" s="788"/>
      <c r="OJJ10" s="788"/>
      <c r="OJK10" s="788"/>
      <c r="OJL10" s="787"/>
      <c r="OJM10" s="788"/>
      <c r="OJN10" s="788"/>
      <c r="OJO10" s="788"/>
      <c r="OJP10" s="787"/>
      <c r="OJQ10" s="788"/>
      <c r="OJR10" s="788"/>
      <c r="OJS10" s="788"/>
      <c r="OJT10" s="787"/>
      <c r="OJU10" s="788"/>
      <c r="OJV10" s="788"/>
      <c r="OJW10" s="788"/>
      <c r="OJX10" s="787"/>
      <c r="OJY10" s="788"/>
      <c r="OJZ10" s="788"/>
      <c r="OKA10" s="788"/>
      <c r="OKB10" s="787"/>
      <c r="OKC10" s="788"/>
      <c r="OKD10" s="788"/>
      <c r="OKE10" s="788"/>
      <c r="OKF10" s="787"/>
      <c r="OKG10" s="788"/>
      <c r="OKH10" s="788"/>
      <c r="OKI10" s="788"/>
      <c r="OKJ10" s="787"/>
      <c r="OKK10" s="788"/>
      <c r="OKL10" s="788"/>
      <c r="OKM10" s="788"/>
      <c r="OKN10" s="787"/>
      <c r="OKO10" s="788"/>
      <c r="OKP10" s="788"/>
      <c r="OKQ10" s="788"/>
      <c r="OKR10" s="787"/>
      <c r="OKS10" s="788"/>
      <c r="OKT10" s="788"/>
      <c r="OKU10" s="788"/>
      <c r="OKV10" s="787"/>
      <c r="OKW10" s="788"/>
      <c r="OKX10" s="788"/>
      <c r="OKY10" s="788"/>
      <c r="OKZ10" s="787"/>
      <c r="OLA10" s="788"/>
      <c r="OLB10" s="788"/>
      <c r="OLC10" s="788"/>
      <c r="OLD10" s="787"/>
      <c r="OLE10" s="788"/>
      <c r="OLF10" s="788"/>
      <c r="OLG10" s="788"/>
      <c r="OLH10" s="787"/>
      <c r="OLI10" s="788"/>
      <c r="OLJ10" s="788"/>
      <c r="OLK10" s="788"/>
      <c r="OLL10" s="787"/>
      <c r="OLM10" s="788"/>
      <c r="OLN10" s="788"/>
      <c r="OLO10" s="788"/>
      <c r="OLP10" s="787"/>
      <c r="OLQ10" s="788"/>
      <c r="OLR10" s="788"/>
      <c r="OLS10" s="788"/>
      <c r="OLT10" s="787"/>
      <c r="OLU10" s="788"/>
      <c r="OLV10" s="788"/>
      <c r="OLW10" s="788"/>
      <c r="OLX10" s="787"/>
      <c r="OLY10" s="788"/>
      <c r="OLZ10" s="788"/>
      <c r="OMA10" s="788"/>
      <c r="OMB10" s="787"/>
      <c r="OMC10" s="788"/>
      <c r="OMD10" s="788"/>
      <c r="OME10" s="788"/>
      <c r="OMF10" s="787"/>
      <c r="OMG10" s="788"/>
      <c r="OMH10" s="788"/>
      <c r="OMI10" s="788"/>
      <c r="OMJ10" s="787"/>
      <c r="OMK10" s="788"/>
      <c r="OML10" s="788"/>
      <c r="OMM10" s="788"/>
      <c r="OMN10" s="787"/>
      <c r="OMO10" s="788"/>
      <c r="OMP10" s="788"/>
      <c r="OMQ10" s="788"/>
      <c r="OMR10" s="787"/>
      <c r="OMS10" s="788"/>
      <c r="OMT10" s="788"/>
      <c r="OMU10" s="788"/>
      <c r="OMV10" s="787"/>
      <c r="OMW10" s="788"/>
      <c r="OMX10" s="788"/>
      <c r="OMY10" s="788"/>
      <c r="OMZ10" s="787"/>
      <c r="ONA10" s="788"/>
      <c r="ONB10" s="788"/>
      <c r="ONC10" s="788"/>
      <c r="OND10" s="787"/>
      <c r="ONE10" s="788"/>
      <c r="ONF10" s="788"/>
      <c r="ONG10" s="788"/>
      <c r="ONH10" s="787"/>
      <c r="ONI10" s="788"/>
      <c r="ONJ10" s="788"/>
      <c r="ONK10" s="788"/>
      <c r="ONL10" s="787"/>
      <c r="ONM10" s="788"/>
      <c r="ONN10" s="788"/>
      <c r="ONO10" s="788"/>
      <c r="ONP10" s="787"/>
      <c r="ONQ10" s="788"/>
      <c r="ONR10" s="788"/>
      <c r="ONS10" s="788"/>
      <c r="ONT10" s="787"/>
      <c r="ONU10" s="788"/>
      <c r="ONV10" s="788"/>
      <c r="ONW10" s="788"/>
      <c r="ONX10" s="787"/>
      <c r="ONY10" s="788"/>
      <c r="ONZ10" s="788"/>
      <c r="OOA10" s="788"/>
      <c r="OOB10" s="787"/>
      <c r="OOC10" s="788"/>
      <c r="OOD10" s="788"/>
      <c r="OOE10" s="788"/>
      <c r="OOF10" s="787"/>
      <c r="OOG10" s="788"/>
      <c r="OOH10" s="788"/>
      <c r="OOI10" s="788"/>
      <c r="OOJ10" s="787"/>
      <c r="OOK10" s="788"/>
      <c r="OOL10" s="788"/>
      <c r="OOM10" s="788"/>
      <c r="OON10" s="787"/>
      <c r="OOO10" s="788"/>
      <c r="OOP10" s="788"/>
      <c r="OOQ10" s="788"/>
      <c r="OOR10" s="787"/>
      <c r="OOS10" s="788"/>
      <c r="OOT10" s="788"/>
      <c r="OOU10" s="788"/>
      <c r="OOV10" s="787"/>
      <c r="OOW10" s="788"/>
      <c r="OOX10" s="788"/>
      <c r="OOY10" s="788"/>
      <c r="OOZ10" s="787"/>
      <c r="OPA10" s="788"/>
      <c r="OPB10" s="788"/>
      <c r="OPC10" s="788"/>
      <c r="OPD10" s="787"/>
      <c r="OPE10" s="788"/>
      <c r="OPF10" s="788"/>
      <c r="OPG10" s="788"/>
      <c r="OPH10" s="787"/>
      <c r="OPI10" s="788"/>
      <c r="OPJ10" s="788"/>
      <c r="OPK10" s="788"/>
      <c r="OPL10" s="787"/>
      <c r="OPM10" s="788"/>
      <c r="OPN10" s="788"/>
      <c r="OPO10" s="788"/>
      <c r="OPP10" s="787"/>
      <c r="OPQ10" s="788"/>
      <c r="OPR10" s="788"/>
      <c r="OPS10" s="788"/>
      <c r="OPT10" s="787"/>
      <c r="OPU10" s="788"/>
      <c r="OPV10" s="788"/>
      <c r="OPW10" s="788"/>
      <c r="OPX10" s="787"/>
      <c r="OPY10" s="788"/>
      <c r="OPZ10" s="788"/>
      <c r="OQA10" s="788"/>
      <c r="OQB10" s="787"/>
      <c r="OQC10" s="788"/>
      <c r="OQD10" s="788"/>
      <c r="OQE10" s="788"/>
      <c r="OQF10" s="787"/>
      <c r="OQG10" s="788"/>
      <c r="OQH10" s="788"/>
      <c r="OQI10" s="788"/>
      <c r="OQJ10" s="787"/>
      <c r="OQK10" s="788"/>
      <c r="OQL10" s="788"/>
      <c r="OQM10" s="788"/>
      <c r="OQN10" s="787"/>
      <c r="OQO10" s="788"/>
      <c r="OQP10" s="788"/>
      <c r="OQQ10" s="788"/>
      <c r="OQR10" s="787"/>
      <c r="OQS10" s="788"/>
      <c r="OQT10" s="788"/>
      <c r="OQU10" s="788"/>
      <c r="OQV10" s="787"/>
      <c r="OQW10" s="788"/>
      <c r="OQX10" s="788"/>
      <c r="OQY10" s="788"/>
      <c r="OQZ10" s="787"/>
      <c r="ORA10" s="788"/>
      <c r="ORB10" s="788"/>
      <c r="ORC10" s="788"/>
      <c r="ORD10" s="787"/>
      <c r="ORE10" s="788"/>
      <c r="ORF10" s="788"/>
      <c r="ORG10" s="788"/>
      <c r="ORH10" s="787"/>
      <c r="ORI10" s="788"/>
      <c r="ORJ10" s="788"/>
      <c r="ORK10" s="788"/>
      <c r="ORL10" s="787"/>
      <c r="ORM10" s="788"/>
      <c r="ORN10" s="788"/>
      <c r="ORO10" s="788"/>
      <c r="ORP10" s="787"/>
      <c r="ORQ10" s="788"/>
      <c r="ORR10" s="788"/>
      <c r="ORS10" s="788"/>
      <c r="ORT10" s="787"/>
      <c r="ORU10" s="788"/>
      <c r="ORV10" s="788"/>
      <c r="ORW10" s="788"/>
      <c r="ORX10" s="787"/>
      <c r="ORY10" s="788"/>
      <c r="ORZ10" s="788"/>
      <c r="OSA10" s="788"/>
      <c r="OSB10" s="787"/>
      <c r="OSC10" s="788"/>
      <c r="OSD10" s="788"/>
      <c r="OSE10" s="788"/>
      <c r="OSF10" s="787"/>
      <c r="OSG10" s="788"/>
      <c r="OSH10" s="788"/>
      <c r="OSI10" s="788"/>
      <c r="OSJ10" s="787"/>
      <c r="OSK10" s="788"/>
      <c r="OSL10" s="788"/>
      <c r="OSM10" s="788"/>
      <c r="OSN10" s="787"/>
      <c r="OSO10" s="788"/>
      <c r="OSP10" s="788"/>
      <c r="OSQ10" s="788"/>
      <c r="OSR10" s="787"/>
      <c r="OSS10" s="788"/>
      <c r="OST10" s="788"/>
      <c r="OSU10" s="788"/>
      <c r="OSV10" s="787"/>
      <c r="OSW10" s="788"/>
      <c r="OSX10" s="788"/>
      <c r="OSY10" s="788"/>
      <c r="OSZ10" s="787"/>
      <c r="OTA10" s="788"/>
      <c r="OTB10" s="788"/>
      <c r="OTC10" s="788"/>
      <c r="OTD10" s="787"/>
      <c r="OTE10" s="788"/>
      <c r="OTF10" s="788"/>
      <c r="OTG10" s="788"/>
      <c r="OTH10" s="787"/>
      <c r="OTI10" s="788"/>
      <c r="OTJ10" s="788"/>
      <c r="OTK10" s="788"/>
      <c r="OTL10" s="787"/>
      <c r="OTM10" s="788"/>
      <c r="OTN10" s="788"/>
      <c r="OTO10" s="788"/>
      <c r="OTP10" s="787"/>
      <c r="OTQ10" s="788"/>
      <c r="OTR10" s="788"/>
      <c r="OTS10" s="788"/>
      <c r="OTT10" s="787"/>
      <c r="OTU10" s="788"/>
      <c r="OTV10" s="788"/>
      <c r="OTW10" s="788"/>
      <c r="OTX10" s="787"/>
      <c r="OTY10" s="788"/>
      <c r="OTZ10" s="788"/>
      <c r="OUA10" s="788"/>
      <c r="OUB10" s="787"/>
      <c r="OUC10" s="788"/>
      <c r="OUD10" s="788"/>
      <c r="OUE10" s="788"/>
      <c r="OUF10" s="787"/>
      <c r="OUG10" s="788"/>
      <c r="OUH10" s="788"/>
      <c r="OUI10" s="788"/>
      <c r="OUJ10" s="787"/>
      <c r="OUK10" s="788"/>
      <c r="OUL10" s="788"/>
      <c r="OUM10" s="788"/>
      <c r="OUN10" s="787"/>
      <c r="OUO10" s="788"/>
      <c r="OUP10" s="788"/>
      <c r="OUQ10" s="788"/>
      <c r="OUR10" s="787"/>
      <c r="OUS10" s="788"/>
      <c r="OUT10" s="788"/>
      <c r="OUU10" s="788"/>
      <c r="OUV10" s="787"/>
      <c r="OUW10" s="788"/>
      <c r="OUX10" s="788"/>
      <c r="OUY10" s="788"/>
      <c r="OUZ10" s="787"/>
      <c r="OVA10" s="788"/>
      <c r="OVB10" s="788"/>
      <c r="OVC10" s="788"/>
      <c r="OVD10" s="787"/>
      <c r="OVE10" s="788"/>
      <c r="OVF10" s="788"/>
      <c r="OVG10" s="788"/>
      <c r="OVH10" s="787"/>
      <c r="OVI10" s="788"/>
      <c r="OVJ10" s="788"/>
      <c r="OVK10" s="788"/>
      <c r="OVL10" s="787"/>
      <c r="OVM10" s="788"/>
      <c r="OVN10" s="788"/>
      <c r="OVO10" s="788"/>
      <c r="OVP10" s="787"/>
      <c r="OVQ10" s="788"/>
      <c r="OVR10" s="788"/>
      <c r="OVS10" s="788"/>
      <c r="OVT10" s="787"/>
      <c r="OVU10" s="788"/>
      <c r="OVV10" s="788"/>
      <c r="OVW10" s="788"/>
      <c r="OVX10" s="787"/>
      <c r="OVY10" s="788"/>
      <c r="OVZ10" s="788"/>
      <c r="OWA10" s="788"/>
      <c r="OWB10" s="787"/>
      <c r="OWC10" s="788"/>
      <c r="OWD10" s="788"/>
      <c r="OWE10" s="788"/>
      <c r="OWF10" s="787"/>
      <c r="OWG10" s="788"/>
      <c r="OWH10" s="788"/>
      <c r="OWI10" s="788"/>
      <c r="OWJ10" s="787"/>
      <c r="OWK10" s="788"/>
      <c r="OWL10" s="788"/>
      <c r="OWM10" s="788"/>
      <c r="OWN10" s="787"/>
      <c r="OWO10" s="788"/>
      <c r="OWP10" s="788"/>
      <c r="OWQ10" s="788"/>
      <c r="OWR10" s="787"/>
      <c r="OWS10" s="788"/>
      <c r="OWT10" s="788"/>
      <c r="OWU10" s="788"/>
      <c r="OWV10" s="787"/>
      <c r="OWW10" s="788"/>
      <c r="OWX10" s="788"/>
      <c r="OWY10" s="788"/>
      <c r="OWZ10" s="787"/>
      <c r="OXA10" s="788"/>
      <c r="OXB10" s="788"/>
      <c r="OXC10" s="788"/>
      <c r="OXD10" s="787"/>
      <c r="OXE10" s="788"/>
      <c r="OXF10" s="788"/>
      <c r="OXG10" s="788"/>
      <c r="OXH10" s="787"/>
      <c r="OXI10" s="788"/>
      <c r="OXJ10" s="788"/>
      <c r="OXK10" s="788"/>
      <c r="OXL10" s="787"/>
      <c r="OXM10" s="788"/>
      <c r="OXN10" s="788"/>
      <c r="OXO10" s="788"/>
      <c r="OXP10" s="787"/>
      <c r="OXQ10" s="788"/>
      <c r="OXR10" s="788"/>
      <c r="OXS10" s="788"/>
      <c r="OXT10" s="787"/>
      <c r="OXU10" s="788"/>
      <c r="OXV10" s="788"/>
      <c r="OXW10" s="788"/>
      <c r="OXX10" s="787"/>
      <c r="OXY10" s="788"/>
      <c r="OXZ10" s="788"/>
      <c r="OYA10" s="788"/>
      <c r="OYB10" s="787"/>
      <c r="OYC10" s="788"/>
      <c r="OYD10" s="788"/>
      <c r="OYE10" s="788"/>
      <c r="OYF10" s="787"/>
      <c r="OYG10" s="788"/>
      <c r="OYH10" s="788"/>
      <c r="OYI10" s="788"/>
      <c r="OYJ10" s="787"/>
      <c r="OYK10" s="788"/>
      <c r="OYL10" s="788"/>
      <c r="OYM10" s="788"/>
      <c r="OYN10" s="787"/>
      <c r="OYO10" s="788"/>
      <c r="OYP10" s="788"/>
      <c r="OYQ10" s="788"/>
      <c r="OYR10" s="787"/>
      <c r="OYS10" s="788"/>
      <c r="OYT10" s="788"/>
      <c r="OYU10" s="788"/>
      <c r="OYV10" s="787"/>
      <c r="OYW10" s="788"/>
      <c r="OYX10" s="788"/>
      <c r="OYY10" s="788"/>
      <c r="OYZ10" s="787"/>
      <c r="OZA10" s="788"/>
      <c r="OZB10" s="788"/>
      <c r="OZC10" s="788"/>
      <c r="OZD10" s="787"/>
      <c r="OZE10" s="788"/>
      <c r="OZF10" s="788"/>
      <c r="OZG10" s="788"/>
      <c r="OZH10" s="787"/>
      <c r="OZI10" s="788"/>
      <c r="OZJ10" s="788"/>
      <c r="OZK10" s="788"/>
      <c r="OZL10" s="787"/>
      <c r="OZM10" s="788"/>
      <c r="OZN10" s="788"/>
      <c r="OZO10" s="788"/>
      <c r="OZP10" s="787"/>
      <c r="OZQ10" s="788"/>
      <c r="OZR10" s="788"/>
      <c r="OZS10" s="788"/>
      <c r="OZT10" s="787"/>
      <c r="OZU10" s="788"/>
      <c r="OZV10" s="788"/>
      <c r="OZW10" s="788"/>
      <c r="OZX10" s="787"/>
      <c r="OZY10" s="788"/>
      <c r="OZZ10" s="788"/>
      <c r="PAA10" s="788"/>
      <c r="PAB10" s="787"/>
      <c r="PAC10" s="788"/>
      <c r="PAD10" s="788"/>
      <c r="PAE10" s="788"/>
      <c r="PAF10" s="787"/>
      <c r="PAG10" s="788"/>
      <c r="PAH10" s="788"/>
      <c r="PAI10" s="788"/>
      <c r="PAJ10" s="787"/>
      <c r="PAK10" s="788"/>
      <c r="PAL10" s="788"/>
      <c r="PAM10" s="788"/>
      <c r="PAN10" s="787"/>
      <c r="PAO10" s="788"/>
      <c r="PAP10" s="788"/>
      <c r="PAQ10" s="788"/>
      <c r="PAR10" s="787"/>
      <c r="PAS10" s="788"/>
      <c r="PAT10" s="788"/>
      <c r="PAU10" s="788"/>
      <c r="PAV10" s="787"/>
      <c r="PAW10" s="788"/>
      <c r="PAX10" s="788"/>
      <c r="PAY10" s="788"/>
      <c r="PAZ10" s="787"/>
      <c r="PBA10" s="788"/>
      <c r="PBB10" s="788"/>
      <c r="PBC10" s="788"/>
      <c r="PBD10" s="787"/>
      <c r="PBE10" s="788"/>
      <c r="PBF10" s="788"/>
      <c r="PBG10" s="788"/>
      <c r="PBH10" s="787"/>
      <c r="PBI10" s="788"/>
      <c r="PBJ10" s="788"/>
      <c r="PBK10" s="788"/>
      <c r="PBL10" s="787"/>
      <c r="PBM10" s="788"/>
      <c r="PBN10" s="788"/>
      <c r="PBO10" s="788"/>
      <c r="PBP10" s="787"/>
      <c r="PBQ10" s="788"/>
      <c r="PBR10" s="788"/>
      <c r="PBS10" s="788"/>
      <c r="PBT10" s="787"/>
      <c r="PBU10" s="788"/>
      <c r="PBV10" s="788"/>
      <c r="PBW10" s="788"/>
      <c r="PBX10" s="787"/>
      <c r="PBY10" s="788"/>
      <c r="PBZ10" s="788"/>
      <c r="PCA10" s="788"/>
      <c r="PCB10" s="787"/>
      <c r="PCC10" s="788"/>
      <c r="PCD10" s="788"/>
      <c r="PCE10" s="788"/>
      <c r="PCF10" s="787"/>
      <c r="PCG10" s="788"/>
      <c r="PCH10" s="788"/>
      <c r="PCI10" s="788"/>
      <c r="PCJ10" s="787"/>
      <c r="PCK10" s="788"/>
      <c r="PCL10" s="788"/>
      <c r="PCM10" s="788"/>
      <c r="PCN10" s="787"/>
      <c r="PCO10" s="788"/>
      <c r="PCP10" s="788"/>
      <c r="PCQ10" s="788"/>
      <c r="PCR10" s="787"/>
      <c r="PCS10" s="788"/>
      <c r="PCT10" s="788"/>
      <c r="PCU10" s="788"/>
      <c r="PCV10" s="787"/>
      <c r="PCW10" s="788"/>
      <c r="PCX10" s="788"/>
      <c r="PCY10" s="788"/>
      <c r="PCZ10" s="787"/>
      <c r="PDA10" s="788"/>
      <c r="PDB10" s="788"/>
      <c r="PDC10" s="788"/>
      <c r="PDD10" s="787"/>
      <c r="PDE10" s="788"/>
      <c r="PDF10" s="788"/>
      <c r="PDG10" s="788"/>
      <c r="PDH10" s="787"/>
      <c r="PDI10" s="788"/>
      <c r="PDJ10" s="788"/>
      <c r="PDK10" s="788"/>
      <c r="PDL10" s="787"/>
      <c r="PDM10" s="788"/>
      <c r="PDN10" s="788"/>
      <c r="PDO10" s="788"/>
      <c r="PDP10" s="787"/>
      <c r="PDQ10" s="788"/>
      <c r="PDR10" s="788"/>
      <c r="PDS10" s="788"/>
      <c r="PDT10" s="787"/>
      <c r="PDU10" s="788"/>
      <c r="PDV10" s="788"/>
      <c r="PDW10" s="788"/>
      <c r="PDX10" s="787"/>
      <c r="PDY10" s="788"/>
      <c r="PDZ10" s="788"/>
      <c r="PEA10" s="788"/>
      <c r="PEB10" s="787"/>
      <c r="PEC10" s="788"/>
      <c r="PED10" s="788"/>
      <c r="PEE10" s="788"/>
      <c r="PEF10" s="787"/>
      <c r="PEG10" s="788"/>
      <c r="PEH10" s="788"/>
      <c r="PEI10" s="788"/>
      <c r="PEJ10" s="787"/>
      <c r="PEK10" s="788"/>
      <c r="PEL10" s="788"/>
      <c r="PEM10" s="788"/>
      <c r="PEN10" s="787"/>
      <c r="PEO10" s="788"/>
      <c r="PEP10" s="788"/>
      <c r="PEQ10" s="788"/>
      <c r="PER10" s="787"/>
      <c r="PES10" s="788"/>
      <c r="PET10" s="788"/>
      <c r="PEU10" s="788"/>
      <c r="PEV10" s="787"/>
      <c r="PEW10" s="788"/>
      <c r="PEX10" s="788"/>
      <c r="PEY10" s="788"/>
      <c r="PEZ10" s="787"/>
      <c r="PFA10" s="788"/>
      <c r="PFB10" s="788"/>
      <c r="PFC10" s="788"/>
      <c r="PFD10" s="787"/>
      <c r="PFE10" s="788"/>
      <c r="PFF10" s="788"/>
      <c r="PFG10" s="788"/>
      <c r="PFH10" s="787"/>
      <c r="PFI10" s="788"/>
      <c r="PFJ10" s="788"/>
      <c r="PFK10" s="788"/>
      <c r="PFL10" s="787"/>
      <c r="PFM10" s="788"/>
      <c r="PFN10" s="788"/>
      <c r="PFO10" s="788"/>
      <c r="PFP10" s="787"/>
      <c r="PFQ10" s="788"/>
      <c r="PFR10" s="788"/>
      <c r="PFS10" s="788"/>
      <c r="PFT10" s="787"/>
      <c r="PFU10" s="788"/>
      <c r="PFV10" s="788"/>
      <c r="PFW10" s="788"/>
      <c r="PFX10" s="787"/>
      <c r="PFY10" s="788"/>
      <c r="PFZ10" s="788"/>
      <c r="PGA10" s="788"/>
      <c r="PGB10" s="787"/>
      <c r="PGC10" s="788"/>
      <c r="PGD10" s="788"/>
      <c r="PGE10" s="788"/>
      <c r="PGF10" s="787"/>
      <c r="PGG10" s="788"/>
      <c r="PGH10" s="788"/>
      <c r="PGI10" s="788"/>
      <c r="PGJ10" s="787"/>
      <c r="PGK10" s="788"/>
      <c r="PGL10" s="788"/>
      <c r="PGM10" s="788"/>
      <c r="PGN10" s="787"/>
      <c r="PGO10" s="788"/>
      <c r="PGP10" s="788"/>
      <c r="PGQ10" s="788"/>
      <c r="PGR10" s="787"/>
      <c r="PGS10" s="788"/>
      <c r="PGT10" s="788"/>
      <c r="PGU10" s="788"/>
      <c r="PGV10" s="787"/>
      <c r="PGW10" s="788"/>
      <c r="PGX10" s="788"/>
      <c r="PGY10" s="788"/>
      <c r="PGZ10" s="787"/>
      <c r="PHA10" s="788"/>
      <c r="PHB10" s="788"/>
      <c r="PHC10" s="788"/>
      <c r="PHD10" s="787"/>
      <c r="PHE10" s="788"/>
      <c r="PHF10" s="788"/>
      <c r="PHG10" s="788"/>
      <c r="PHH10" s="787"/>
      <c r="PHI10" s="788"/>
      <c r="PHJ10" s="788"/>
      <c r="PHK10" s="788"/>
      <c r="PHL10" s="787"/>
      <c r="PHM10" s="788"/>
      <c r="PHN10" s="788"/>
      <c r="PHO10" s="788"/>
      <c r="PHP10" s="787"/>
      <c r="PHQ10" s="788"/>
      <c r="PHR10" s="788"/>
      <c r="PHS10" s="788"/>
      <c r="PHT10" s="787"/>
      <c r="PHU10" s="788"/>
      <c r="PHV10" s="788"/>
      <c r="PHW10" s="788"/>
      <c r="PHX10" s="787"/>
      <c r="PHY10" s="788"/>
      <c r="PHZ10" s="788"/>
      <c r="PIA10" s="788"/>
      <c r="PIB10" s="787"/>
      <c r="PIC10" s="788"/>
      <c r="PID10" s="788"/>
      <c r="PIE10" s="788"/>
      <c r="PIF10" s="787"/>
      <c r="PIG10" s="788"/>
      <c r="PIH10" s="788"/>
      <c r="PII10" s="788"/>
      <c r="PIJ10" s="787"/>
      <c r="PIK10" s="788"/>
      <c r="PIL10" s="788"/>
      <c r="PIM10" s="788"/>
      <c r="PIN10" s="787"/>
      <c r="PIO10" s="788"/>
      <c r="PIP10" s="788"/>
      <c r="PIQ10" s="788"/>
      <c r="PIR10" s="787"/>
      <c r="PIS10" s="788"/>
      <c r="PIT10" s="788"/>
      <c r="PIU10" s="788"/>
      <c r="PIV10" s="787"/>
      <c r="PIW10" s="788"/>
      <c r="PIX10" s="788"/>
      <c r="PIY10" s="788"/>
      <c r="PIZ10" s="787"/>
      <c r="PJA10" s="788"/>
      <c r="PJB10" s="788"/>
      <c r="PJC10" s="788"/>
      <c r="PJD10" s="787"/>
      <c r="PJE10" s="788"/>
      <c r="PJF10" s="788"/>
      <c r="PJG10" s="788"/>
      <c r="PJH10" s="787"/>
      <c r="PJI10" s="788"/>
      <c r="PJJ10" s="788"/>
      <c r="PJK10" s="788"/>
      <c r="PJL10" s="787"/>
      <c r="PJM10" s="788"/>
      <c r="PJN10" s="788"/>
      <c r="PJO10" s="788"/>
      <c r="PJP10" s="787"/>
      <c r="PJQ10" s="788"/>
      <c r="PJR10" s="788"/>
      <c r="PJS10" s="788"/>
      <c r="PJT10" s="787"/>
      <c r="PJU10" s="788"/>
      <c r="PJV10" s="788"/>
      <c r="PJW10" s="788"/>
      <c r="PJX10" s="787"/>
      <c r="PJY10" s="788"/>
      <c r="PJZ10" s="788"/>
      <c r="PKA10" s="788"/>
      <c r="PKB10" s="787"/>
      <c r="PKC10" s="788"/>
      <c r="PKD10" s="788"/>
      <c r="PKE10" s="788"/>
      <c r="PKF10" s="787"/>
      <c r="PKG10" s="788"/>
      <c r="PKH10" s="788"/>
      <c r="PKI10" s="788"/>
      <c r="PKJ10" s="787"/>
      <c r="PKK10" s="788"/>
      <c r="PKL10" s="788"/>
      <c r="PKM10" s="788"/>
      <c r="PKN10" s="787"/>
      <c r="PKO10" s="788"/>
      <c r="PKP10" s="788"/>
      <c r="PKQ10" s="788"/>
      <c r="PKR10" s="787"/>
      <c r="PKS10" s="788"/>
      <c r="PKT10" s="788"/>
      <c r="PKU10" s="788"/>
      <c r="PKV10" s="787"/>
      <c r="PKW10" s="788"/>
      <c r="PKX10" s="788"/>
      <c r="PKY10" s="788"/>
      <c r="PKZ10" s="787"/>
      <c r="PLA10" s="788"/>
      <c r="PLB10" s="788"/>
      <c r="PLC10" s="788"/>
      <c r="PLD10" s="787"/>
      <c r="PLE10" s="788"/>
      <c r="PLF10" s="788"/>
      <c r="PLG10" s="788"/>
      <c r="PLH10" s="787"/>
      <c r="PLI10" s="788"/>
      <c r="PLJ10" s="788"/>
      <c r="PLK10" s="788"/>
      <c r="PLL10" s="787"/>
      <c r="PLM10" s="788"/>
      <c r="PLN10" s="788"/>
      <c r="PLO10" s="788"/>
      <c r="PLP10" s="787"/>
      <c r="PLQ10" s="788"/>
      <c r="PLR10" s="788"/>
      <c r="PLS10" s="788"/>
      <c r="PLT10" s="787"/>
      <c r="PLU10" s="788"/>
      <c r="PLV10" s="788"/>
      <c r="PLW10" s="788"/>
      <c r="PLX10" s="787"/>
      <c r="PLY10" s="788"/>
      <c r="PLZ10" s="788"/>
      <c r="PMA10" s="788"/>
      <c r="PMB10" s="787"/>
      <c r="PMC10" s="788"/>
      <c r="PMD10" s="788"/>
      <c r="PME10" s="788"/>
      <c r="PMF10" s="787"/>
      <c r="PMG10" s="788"/>
      <c r="PMH10" s="788"/>
      <c r="PMI10" s="788"/>
      <c r="PMJ10" s="787"/>
      <c r="PMK10" s="788"/>
      <c r="PML10" s="788"/>
      <c r="PMM10" s="788"/>
      <c r="PMN10" s="787"/>
      <c r="PMO10" s="788"/>
      <c r="PMP10" s="788"/>
      <c r="PMQ10" s="788"/>
      <c r="PMR10" s="787"/>
      <c r="PMS10" s="788"/>
      <c r="PMT10" s="788"/>
      <c r="PMU10" s="788"/>
      <c r="PMV10" s="787"/>
      <c r="PMW10" s="788"/>
      <c r="PMX10" s="788"/>
      <c r="PMY10" s="788"/>
      <c r="PMZ10" s="787"/>
      <c r="PNA10" s="788"/>
      <c r="PNB10" s="788"/>
      <c r="PNC10" s="788"/>
      <c r="PND10" s="787"/>
      <c r="PNE10" s="788"/>
      <c r="PNF10" s="788"/>
      <c r="PNG10" s="788"/>
      <c r="PNH10" s="787"/>
      <c r="PNI10" s="788"/>
      <c r="PNJ10" s="788"/>
      <c r="PNK10" s="788"/>
      <c r="PNL10" s="787"/>
      <c r="PNM10" s="788"/>
      <c r="PNN10" s="788"/>
      <c r="PNO10" s="788"/>
      <c r="PNP10" s="787"/>
      <c r="PNQ10" s="788"/>
      <c r="PNR10" s="788"/>
      <c r="PNS10" s="788"/>
      <c r="PNT10" s="787"/>
      <c r="PNU10" s="788"/>
      <c r="PNV10" s="788"/>
      <c r="PNW10" s="788"/>
      <c r="PNX10" s="787"/>
      <c r="PNY10" s="788"/>
      <c r="PNZ10" s="788"/>
      <c r="POA10" s="788"/>
      <c r="POB10" s="787"/>
      <c r="POC10" s="788"/>
      <c r="POD10" s="788"/>
      <c r="POE10" s="788"/>
      <c r="POF10" s="787"/>
      <c r="POG10" s="788"/>
      <c r="POH10" s="788"/>
      <c r="POI10" s="788"/>
      <c r="POJ10" s="787"/>
      <c r="POK10" s="788"/>
      <c r="POL10" s="788"/>
      <c r="POM10" s="788"/>
      <c r="PON10" s="787"/>
      <c r="POO10" s="788"/>
      <c r="POP10" s="788"/>
      <c r="POQ10" s="788"/>
      <c r="POR10" s="787"/>
      <c r="POS10" s="788"/>
      <c r="POT10" s="788"/>
      <c r="POU10" s="788"/>
      <c r="POV10" s="787"/>
      <c r="POW10" s="788"/>
      <c r="POX10" s="788"/>
      <c r="POY10" s="788"/>
      <c r="POZ10" s="787"/>
      <c r="PPA10" s="788"/>
      <c r="PPB10" s="788"/>
      <c r="PPC10" s="788"/>
      <c r="PPD10" s="787"/>
      <c r="PPE10" s="788"/>
      <c r="PPF10" s="788"/>
      <c r="PPG10" s="788"/>
      <c r="PPH10" s="787"/>
      <c r="PPI10" s="788"/>
      <c r="PPJ10" s="788"/>
      <c r="PPK10" s="788"/>
      <c r="PPL10" s="787"/>
      <c r="PPM10" s="788"/>
      <c r="PPN10" s="788"/>
      <c r="PPO10" s="788"/>
      <c r="PPP10" s="787"/>
      <c r="PPQ10" s="788"/>
      <c r="PPR10" s="788"/>
      <c r="PPS10" s="788"/>
      <c r="PPT10" s="787"/>
      <c r="PPU10" s="788"/>
      <c r="PPV10" s="788"/>
      <c r="PPW10" s="788"/>
      <c r="PPX10" s="787"/>
      <c r="PPY10" s="788"/>
      <c r="PPZ10" s="788"/>
      <c r="PQA10" s="788"/>
      <c r="PQB10" s="787"/>
      <c r="PQC10" s="788"/>
      <c r="PQD10" s="788"/>
      <c r="PQE10" s="788"/>
      <c r="PQF10" s="787"/>
      <c r="PQG10" s="788"/>
      <c r="PQH10" s="788"/>
      <c r="PQI10" s="788"/>
      <c r="PQJ10" s="787"/>
      <c r="PQK10" s="788"/>
      <c r="PQL10" s="788"/>
      <c r="PQM10" s="788"/>
      <c r="PQN10" s="787"/>
      <c r="PQO10" s="788"/>
      <c r="PQP10" s="788"/>
      <c r="PQQ10" s="788"/>
      <c r="PQR10" s="787"/>
      <c r="PQS10" s="788"/>
      <c r="PQT10" s="788"/>
      <c r="PQU10" s="788"/>
      <c r="PQV10" s="787"/>
      <c r="PQW10" s="788"/>
      <c r="PQX10" s="788"/>
      <c r="PQY10" s="788"/>
      <c r="PQZ10" s="787"/>
      <c r="PRA10" s="788"/>
      <c r="PRB10" s="788"/>
      <c r="PRC10" s="788"/>
      <c r="PRD10" s="787"/>
      <c r="PRE10" s="788"/>
      <c r="PRF10" s="788"/>
      <c r="PRG10" s="788"/>
      <c r="PRH10" s="787"/>
      <c r="PRI10" s="788"/>
      <c r="PRJ10" s="788"/>
      <c r="PRK10" s="788"/>
      <c r="PRL10" s="787"/>
      <c r="PRM10" s="788"/>
      <c r="PRN10" s="788"/>
      <c r="PRO10" s="788"/>
      <c r="PRP10" s="787"/>
      <c r="PRQ10" s="788"/>
      <c r="PRR10" s="788"/>
      <c r="PRS10" s="788"/>
      <c r="PRT10" s="787"/>
      <c r="PRU10" s="788"/>
      <c r="PRV10" s="788"/>
      <c r="PRW10" s="788"/>
      <c r="PRX10" s="787"/>
      <c r="PRY10" s="788"/>
      <c r="PRZ10" s="788"/>
      <c r="PSA10" s="788"/>
      <c r="PSB10" s="787"/>
      <c r="PSC10" s="788"/>
      <c r="PSD10" s="788"/>
      <c r="PSE10" s="788"/>
      <c r="PSF10" s="787"/>
      <c r="PSG10" s="788"/>
      <c r="PSH10" s="788"/>
      <c r="PSI10" s="788"/>
      <c r="PSJ10" s="787"/>
      <c r="PSK10" s="788"/>
      <c r="PSL10" s="788"/>
      <c r="PSM10" s="788"/>
      <c r="PSN10" s="787"/>
      <c r="PSO10" s="788"/>
      <c r="PSP10" s="788"/>
      <c r="PSQ10" s="788"/>
      <c r="PSR10" s="787"/>
      <c r="PSS10" s="788"/>
      <c r="PST10" s="788"/>
      <c r="PSU10" s="788"/>
      <c r="PSV10" s="787"/>
      <c r="PSW10" s="788"/>
      <c r="PSX10" s="788"/>
      <c r="PSY10" s="788"/>
      <c r="PSZ10" s="787"/>
      <c r="PTA10" s="788"/>
      <c r="PTB10" s="788"/>
      <c r="PTC10" s="788"/>
      <c r="PTD10" s="787"/>
      <c r="PTE10" s="788"/>
      <c r="PTF10" s="788"/>
      <c r="PTG10" s="788"/>
      <c r="PTH10" s="787"/>
      <c r="PTI10" s="788"/>
      <c r="PTJ10" s="788"/>
      <c r="PTK10" s="788"/>
      <c r="PTL10" s="787"/>
      <c r="PTM10" s="788"/>
      <c r="PTN10" s="788"/>
      <c r="PTO10" s="788"/>
      <c r="PTP10" s="787"/>
      <c r="PTQ10" s="788"/>
      <c r="PTR10" s="788"/>
      <c r="PTS10" s="788"/>
      <c r="PTT10" s="787"/>
      <c r="PTU10" s="788"/>
      <c r="PTV10" s="788"/>
      <c r="PTW10" s="788"/>
      <c r="PTX10" s="787"/>
      <c r="PTY10" s="788"/>
      <c r="PTZ10" s="788"/>
      <c r="PUA10" s="788"/>
      <c r="PUB10" s="787"/>
      <c r="PUC10" s="788"/>
      <c r="PUD10" s="788"/>
      <c r="PUE10" s="788"/>
      <c r="PUF10" s="787"/>
      <c r="PUG10" s="788"/>
      <c r="PUH10" s="788"/>
      <c r="PUI10" s="788"/>
      <c r="PUJ10" s="787"/>
      <c r="PUK10" s="788"/>
      <c r="PUL10" s="788"/>
      <c r="PUM10" s="788"/>
      <c r="PUN10" s="787"/>
      <c r="PUO10" s="788"/>
      <c r="PUP10" s="788"/>
      <c r="PUQ10" s="788"/>
      <c r="PUR10" s="787"/>
      <c r="PUS10" s="788"/>
      <c r="PUT10" s="788"/>
      <c r="PUU10" s="788"/>
      <c r="PUV10" s="787"/>
      <c r="PUW10" s="788"/>
      <c r="PUX10" s="788"/>
      <c r="PUY10" s="788"/>
      <c r="PUZ10" s="787"/>
      <c r="PVA10" s="788"/>
      <c r="PVB10" s="788"/>
      <c r="PVC10" s="788"/>
      <c r="PVD10" s="787"/>
      <c r="PVE10" s="788"/>
      <c r="PVF10" s="788"/>
      <c r="PVG10" s="788"/>
      <c r="PVH10" s="787"/>
      <c r="PVI10" s="788"/>
      <c r="PVJ10" s="788"/>
      <c r="PVK10" s="788"/>
      <c r="PVL10" s="787"/>
      <c r="PVM10" s="788"/>
      <c r="PVN10" s="788"/>
      <c r="PVO10" s="788"/>
      <c r="PVP10" s="787"/>
      <c r="PVQ10" s="788"/>
      <c r="PVR10" s="788"/>
      <c r="PVS10" s="788"/>
      <c r="PVT10" s="787"/>
      <c r="PVU10" s="788"/>
      <c r="PVV10" s="788"/>
      <c r="PVW10" s="788"/>
      <c r="PVX10" s="787"/>
      <c r="PVY10" s="788"/>
      <c r="PVZ10" s="788"/>
      <c r="PWA10" s="788"/>
      <c r="PWB10" s="787"/>
      <c r="PWC10" s="788"/>
      <c r="PWD10" s="788"/>
      <c r="PWE10" s="788"/>
      <c r="PWF10" s="787"/>
      <c r="PWG10" s="788"/>
      <c r="PWH10" s="788"/>
      <c r="PWI10" s="788"/>
      <c r="PWJ10" s="787"/>
      <c r="PWK10" s="788"/>
      <c r="PWL10" s="788"/>
      <c r="PWM10" s="788"/>
      <c r="PWN10" s="787"/>
      <c r="PWO10" s="788"/>
      <c r="PWP10" s="788"/>
      <c r="PWQ10" s="788"/>
      <c r="PWR10" s="787"/>
      <c r="PWS10" s="788"/>
      <c r="PWT10" s="788"/>
      <c r="PWU10" s="788"/>
      <c r="PWV10" s="787"/>
      <c r="PWW10" s="788"/>
      <c r="PWX10" s="788"/>
      <c r="PWY10" s="788"/>
      <c r="PWZ10" s="787"/>
      <c r="PXA10" s="788"/>
      <c r="PXB10" s="788"/>
      <c r="PXC10" s="788"/>
      <c r="PXD10" s="787"/>
      <c r="PXE10" s="788"/>
      <c r="PXF10" s="788"/>
      <c r="PXG10" s="788"/>
      <c r="PXH10" s="787"/>
      <c r="PXI10" s="788"/>
      <c r="PXJ10" s="788"/>
      <c r="PXK10" s="788"/>
      <c r="PXL10" s="787"/>
      <c r="PXM10" s="788"/>
      <c r="PXN10" s="788"/>
      <c r="PXO10" s="788"/>
      <c r="PXP10" s="787"/>
      <c r="PXQ10" s="788"/>
      <c r="PXR10" s="788"/>
      <c r="PXS10" s="788"/>
      <c r="PXT10" s="787"/>
      <c r="PXU10" s="788"/>
      <c r="PXV10" s="788"/>
      <c r="PXW10" s="788"/>
      <c r="PXX10" s="787"/>
      <c r="PXY10" s="788"/>
      <c r="PXZ10" s="788"/>
      <c r="PYA10" s="788"/>
      <c r="PYB10" s="787"/>
      <c r="PYC10" s="788"/>
      <c r="PYD10" s="788"/>
      <c r="PYE10" s="788"/>
      <c r="PYF10" s="787"/>
      <c r="PYG10" s="788"/>
      <c r="PYH10" s="788"/>
      <c r="PYI10" s="788"/>
      <c r="PYJ10" s="787"/>
      <c r="PYK10" s="788"/>
      <c r="PYL10" s="788"/>
      <c r="PYM10" s="788"/>
      <c r="PYN10" s="787"/>
      <c r="PYO10" s="788"/>
      <c r="PYP10" s="788"/>
      <c r="PYQ10" s="788"/>
      <c r="PYR10" s="787"/>
      <c r="PYS10" s="788"/>
      <c r="PYT10" s="788"/>
      <c r="PYU10" s="788"/>
      <c r="PYV10" s="787"/>
      <c r="PYW10" s="788"/>
      <c r="PYX10" s="788"/>
      <c r="PYY10" s="788"/>
      <c r="PYZ10" s="787"/>
      <c r="PZA10" s="788"/>
      <c r="PZB10" s="788"/>
      <c r="PZC10" s="788"/>
      <c r="PZD10" s="787"/>
      <c r="PZE10" s="788"/>
      <c r="PZF10" s="788"/>
      <c r="PZG10" s="788"/>
      <c r="PZH10" s="787"/>
      <c r="PZI10" s="788"/>
      <c r="PZJ10" s="788"/>
      <c r="PZK10" s="788"/>
      <c r="PZL10" s="787"/>
      <c r="PZM10" s="788"/>
      <c r="PZN10" s="788"/>
      <c r="PZO10" s="788"/>
      <c r="PZP10" s="787"/>
      <c r="PZQ10" s="788"/>
      <c r="PZR10" s="788"/>
      <c r="PZS10" s="788"/>
      <c r="PZT10" s="787"/>
      <c r="PZU10" s="788"/>
      <c r="PZV10" s="788"/>
      <c r="PZW10" s="788"/>
      <c r="PZX10" s="787"/>
      <c r="PZY10" s="788"/>
      <c r="PZZ10" s="788"/>
      <c r="QAA10" s="788"/>
      <c r="QAB10" s="787"/>
      <c r="QAC10" s="788"/>
      <c r="QAD10" s="788"/>
      <c r="QAE10" s="788"/>
      <c r="QAF10" s="787"/>
      <c r="QAG10" s="788"/>
      <c r="QAH10" s="788"/>
      <c r="QAI10" s="788"/>
      <c r="QAJ10" s="787"/>
      <c r="QAK10" s="788"/>
      <c r="QAL10" s="788"/>
      <c r="QAM10" s="788"/>
      <c r="QAN10" s="787"/>
      <c r="QAO10" s="788"/>
      <c r="QAP10" s="788"/>
      <c r="QAQ10" s="788"/>
      <c r="QAR10" s="787"/>
      <c r="QAS10" s="788"/>
      <c r="QAT10" s="788"/>
      <c r="QAU10" s="788"/>
      <c r="QAV10" s="787"/>
      <c r="QAW10" s="788"/>
      <c r="QAX10" s="788"/>
      <c r="QAY10" s="788"/>
      <c r="QAZ10" s="787"/>
      <c r="QBA10" s="788"/>
      <c r="QBB10" s="788"/>
      <c r="QBC10" s="788"/>
      <c r="QBD10" s="787"/>
      <c r="QBE10" s="788"/>
      <c r="QBF10" s="788"/>
      <c r="QBG10" s="788"/>
      <c r="QBH10" s="787"/>
      <c r="QBI10" s="788"/>
      <c r="QBJ10" s="788"/>
      <c r="QBK10" s="788"/>
      <c r="QBL10" s="787"/>
      <c r="QBM10" s="788"/>
      <c r="QBN10" s="788"/>
      <c r="QBO10" s="788"/>
      <c r="QBP10" s="787"/>
      <c r="QBQ10" s="788"/>
      <c r="QBR10" s="788"/>
      <c r="QBS10" s="788"/>
      <c r="QBT10" s="787"/>
      <c r="QBU10" s="788"/>
      <c r="QBV10" s="788"/>
      <c r="QBW10" s="788"/>
      <c r="QBX10" s="787"/>
      <c r="QBY10" s="788"/>
      <c r="QBZ10" s="788"/>
      <c r="QCA10" s="788"/>
      <c r="QCB10" s="787"/>
      <c r="QCC10" s="788"/>
      <c r="QCD10" s="788"/>
      <c r="QCE10" s="788"/>
      <c r="QCF10" s="787"/>
      <c r="QCG10" s="788"/>
      <c r="QCH10" s="788"/>
      <c r="QCI10" s="788"/>
      <c r="QCJ10" s="787"/>
      <c r="QCK10" s="788"/>
      <c r="QCL10" s="788"/>
      <c r="QCM10" s="788"/>
      <c r="QCN10" s="787"/>
      <c r="QCO10" s="788"/>
      <c r="QCP10" s="788"/>
      <c r="QCQ10" s="788"/>
      <c r="QCR10" s="787"/>
      <c r="QCS10" s="788"/>
      <c r="QCT10" s="788"/>
      <c r="QCU10" s="788"/>
      <c r="QCV10" s="787"/>
      <c r="QCW10" s="788"/>
      <c r="QCX10" s="788"/>
      <c r="QCY10" s="788"/>
      <c r="QCZ10" s="787"/>
      <c r="QDA10" s="788"/>
      <c r="QDB10" s="788"/>
      <c r="QDC10" s="788"/>
      <c r="QDD10" s="787"/>
      <c r="QDE10" s="788"/>
      <c r="QDF10" s="788"/>
      <c r="QDG10" s="788"/>
      <c r="QDH10" s="787"/>
      <c r="QDI10" s="788"/>
      <c r="QDJ10" s="788"/>
      <c r="QDK10" s="788"/>
      <c r="QDL10" s="787"/>
      <c r="QDM10" s="788"/>
      <c r="QDN10" s="788"/>
      <c r="QDO10" s="788"/>
      <c r="QDP10" s="787"/>
      <c r="QDQ10" s="788"/>
      <c r="QDR10" s="788"/>
      <c r="QDS10" s="788"/>
      <c r="QDT10" s="787"/>
      <c r="QDU10" s="788"/>
      <c r="QDV10" s="788"/>
      <c r="QDW10" s="788"/>
      <c r="QDX10" s="787"/>
      <c r="QDY10" s="788"/>
      <c r="QDZ10" s="788"/>
      <c r="QEA10" s="788"/>
      <c r="QEB10" s="787"/>
      <c r="QEC10" s="788"/>
      <c r="QED10" s="788"/>
      <c r="QEE10" s="788"/>
      <c r="QEF10" s="787"/>
      <c r="QEG10" s="788"/>
      <c r="QEH10" s="788"/>
      <c r="QEI10" s="788"/>
      <c r="QEJ10" s="787"/>
      <c r="QEK10" s="788"/>
      <c r="QEL10" s="788"/>
      <c r="QEM10" s="788"/>
      <c r="QEN10" s="787"/>
      <c r="QEO10" s="788"/>
      <c r="QEP10" s="788"/>
      <c r="QEQ10" s="788"/>
      <c r="QER10" s="787"/>
      <c r="QES10" s="788"/>
      <c r="QET10" s="788"/>
      <c r="QEU10" s="788"/>
      <c r="QEV10" s="787"/>
      <c r="QEW10" s="788"/>
      <c r="QEX10" s="788"/>
      <c r="QEY10" s="788"/>
      <c r="QEZ10" s="787"/>
      <c r="QFA10" s="788"/>
      <c r="QFB10" s="788"/>
      <c r="QFC10" s="788"/>
      <c r="QFD10" s="787"/>
      <c r="QFE10" s="788"/>
      <c r="QFF10" s="788"/>
      <c r="QFG10" s="788"/>
      <c r="QFH10" s="787"/>
      <c r="QFI10" s="788"/>
      <c r="QFJ10" s="788"/>
      <c r="QFK10" s="788"/>
      <c r="QFL10" s="787"/>
      <c r="QFM10" s="788"/>
      <c r="QFN10" s="788"/>
      <c r="QFO10" s="788"/>
      <c r="QFP10" s="787"/>
      <c r="QFQ10" s="788"/>
      <c r="QFR10" s="788"/>
      <c r="QFS10" s="788"/>
      <c r="QFT10" s="787"/>
      <c r="QFU10" s="788"/>
      <c r="QFV10" s="788"/>
      <c r="QFW10" s="788"/>
      <c r="QFX10" s="787"/>
      <c r="QFY10" s="788"/>
      <c r="QFZ10" s="788"/>
      <c r="QGA10" s="788"/>
      <c r="QGB10" s="787"/>
      <c r="QGC10" s="788"/>
      <c r="QGD10" s="788"/>
      <c r="QGE10" s="788"/>
      <c r="QGF10" s="787"/>
      <c r="QGG10" s="788"/>
      <c r="QGH10" s="788"/>
      <c r="QGI10" s="788"/>
      <c r="QGJ10" s="787"/>
      <c r="QGK10" s="788"/>
      <c r="QGL10" s="788"/>
      <c r="QGM10" s="788"/>
      <c r="QGN10" s="787"/>
      <c r="QGO10" s="788"/>
      <c r="QGP10" s="788"/>
      <c r="QGQ10" s="788"/>
      <c r="QGR10" s="787"/>
      <c r="QGS10" s="788"/>
      <c r="QGT10" s="788"/>
      <c r="QGU10" s="788"/>
      <c r="QGV10" s="787"/>
      <c r="QGW10" s="788"/>
      <c r="QGX10" s="788"/>
      <c r="QGY10" s="788"/>
      <c r="QGZ10" s="787"/>
      <c r="QHA10" s="788"/>
      <c r="QHB10" s="788"/>
      <c r="QHC10" s="788"/>
      <c r="QHD10" s="787"/>
      <c r="QHE10" s="788"/>
      <c r="QHF10" s="788"/>
      <c r="QHG10" s="788"/>
      <c r="QHH10" s="787"/>
      <c r="QHI10" s="788"/>
      <c r="QHJ10" s="788"/>
      <c r="QHK10" s="788"/>
      <c r="QHL10" s="787"/>
      <c r="QHM10" s="788"/>
      <c r="QHN10" s="788"/>
      <c r="QHO10" s="788"/>
      <c r="QHP10" s="787"/>
      <c r="QHQ10" s="788"/>
      <c r="QHR10" s="788"/>
      <c r="QHS10" s="788"/>
      <c r="QHT10" s="787"/>
      <c r="QHU10" s="788"/>
      <c r="QHV10" s="788"/>
      <c r="QHW10" s="788"/>
      <c r="QHX10" s="787"/>
      <c r="QHY10" s="788"/>
      <c r="QHZ10" s="788"/>
      <c r="QIA10" s="788"/>
      <c r="QIB10" s="787"/>
      <c r="QIC10" s="788"/>
      <c r="QID10" s="788"/>
      <c r="QIE10" s="788"/>
      <c r="QIF10" s="787"/>
      <c r="QIG10" s="788"/>
      <c r="QIH10" s="788"/>
      <c r="QII10" s="788"/>
      <c r="QIJ10" s="787"/>
      <c r="QIK10" s="788"/>
      <c r="QIL10" s="788"/>
      <c r="QIM10" s="788"/>
      <c r="QIN10" s="787"/>
      <c r="QIO10" s="788"/>
      <c r="QIP10" s="788"/>
      <c r="QIQ10" s="788"/>
      <c r="QIR10" s="787"/>
      <c r="QIS10" s="788"/>
      <c r="QIT10" s="788"/>
      <c r="QIU10" s="788"/>
      <c r="QIV10" s="787"/>
      <c r="QIW10" s="788"/>
      <c r="QIX10" s="788"/>
      <c r="QIY10" s="788"/>
      <c r="QIZ10" s="787"/>
      <c r="QJA10" s="788"/>
      <c r="QJB10" s="788"/>
      <c r="QJC10" s="788"/>
      <c r="QJD10" s="787"/>
      <c r="QJE10" s="788"/>
      <c r="QJF10" s="788"/>
      <c r="QJG10" s="788"/>
      <c r="QJH10" s="787"/>
      <c r="QJI10" s="788"/>
      <c r="QJJ10" s="788"/>
      <c r="QJK10" s="788"/>
      <c r="QJL10" s="787"/>
      <c r="QJM10" s="788"/>
      <c r="QJN10" s="788"/>
      <c r="QJO10" s="788"/>
      <c r="QJP10" s="787"/>
      <c r="QJQ10" s="788"/>
      <c r="QJR10" s="788"/>
      <c r="QJS10" s="788"/>
      <c r="QJT10" s="787"/>
      <c r="QJU10" s="788"/>
      <c r="QJV10" s="788"/>
      <c r="QJW10" s="788"/>
      <c r="QJX10" s="787"/>
      <c r="QJY10" s="788"/>
      <c r="QJZ10" s="788"/>
      <c r="QKA10" s="788"/>
      <c r="QKB10" s="787"/>
      <c r="QKC10" s="788"/>
      <c r="QKD10" s="788"/>
      <c r="QKE10" s="788"/>
      <c r="QKF10" s="787"/>
      <c r="QKG10" s="788"/>
      <c r="QKH10" s="788"/>
      <c r="QKI10" s="788"/>
      <c r="QKJ10" s="787"/>
      <c r="QKK10" s="788"/>
      <c r="QKL10" s="788"/>
      <c r="QKM10" s="788"/>
      <c r="QKN10" s="787"/>
      <c r="QKO10" s="788"/>
      <c r="QKP10" s="788"/>
      <c r="QKQ10" s="788"/>
      <c r="QKR10" s="787"/>
      <c r="QKS10" s="788"/>
      <c r="QKT10" s="788"/>
      <c r="QKU10" s="788"/>
      <c r="QKV10" s="787"/>
      <c r="QKW10" s="788"/>
      <c r="QKX10" s="788"/>
      <c r="QKY10" s="788"/>
      <c r="QKZ10" s="787"/>
      <c r="QLA10" s="788"/>
      <c r="QLB10" s="788"/>
      <c r="QLC10" s="788"/>
      <c r="QLD10" s="787"/>
      <c r="QLE10" s="788"/>
      <c r="QLF10" s="788"/>
      <c r="QLG10" s="788"/>
      <c r="QLH10" s="787"/>
      <c r="QLI10" s="788"/>
      <c r="QLJ10" s="788"/>
      <c r="QLK10" s="788"/>
      <c r="QLL10" s="787"/>
      <c r="QLM10" s="788"/>
      <c r="QLN10" s="788"/>
      <c r="QLO10" s="788"/>
      <c r="QLP10" s="787"/>
      <c r="QLQ10" s="788"/>
      <c r="QLR10" s="788"/>
      <c r="QLS10" s="788"/>
      <c r="QLT10" s="787"/>
      <c r="QLU10" s="788"/>
      <c r="QLV10" s="788"/>
      <c r="QLW10" s="788"/>
      <c r="QLX10" s="787"/>
      <c r="QLY10" s="788"/>
      <c r="QLZ10" s="788"/>
      <c r="QMA10" s="788"/>
      <c r="QMB10" s="787"/>
      <c r="QMC10" s="788"/>
      <c r="QMD10" s="788"/>
      <c r="QME10" s="788"/>
      <c r="QMF10" s="787"/>
      <c r="QMG10" s="788"/>
      <c r="QMH10" s="788"/>
      <c r="QMI10" s="788"/>
      <c r="QMJ10" s="787"/>
      <c r="QMK10" s="788"/>
      <c r="QML10" s="788"/>
      <c r="QMM10" s="788"/>
      <c r="QMN10" s="787"/>
      <c r="QMO10" s="788"/>
      <c r="QMP10" s="788"/>
      <c r="QMQ10" s="788"/>
      <c r="QMR10" s="787"/>
      <c r="QMS10" s="788"/>
      <c r="QMT10" s="788"/>
      <c r="QMU10" s="788"/>
      <c r="QMV10" s="787"/>
      <c r="QMW10" s="788"/>
      <c r="QMX10" s="788"/>
      <c r="QMY10" s="788"/>
      <c r="QMZ10" s="787"/>
      <c r="QNA10" s="788"/>
      <c r="QNB10" s="788"/>
      <c r="QNC10" s="788"/>
      <c r="QND10" s="787"/>
      <c r="QNE10" s="788"/>
      <c r="QNF10" s="788"/>
      <c r="QNG10" s="788"/>
      <c r="QNH10" s="787"/>
      <c r="QNI10" s="788"/>
      <c r="QNJ10" s="788"/>
      <c r="QNK10" s="788"/>
      <c r="QNL10" s="787"/>
      <c r="QNM10" s="788"/>
      <c r="QNN10" s="788"/>
      <c r="QNO10" s="788"/>
      <c r="QNP10" s="787"/>
      <c r="QNQ10" s="788"/>
      <c r="QNR10" s="788"/>
      <c r="QNS10" s="788"/>
      <c r="QNT10" s="787"/>
      <c r="QNU10" s="788"/>
      <c r="QNV10" s="788"/>
      <c r="QNW10" s="788"/>
      <c r="QNX10" s="787"/>
      <c r="QNY10" s="788"/>
      <c r="QNZ10" s="788"/>
      <c r="QOA10" s="788"/>
      <c r="QOB10" s="787"/>
      <c r="QOC10" s="788"/>
      <c r="QOD10" s="788"/>
      <c r="QOE10" s="788"/>
      <c r="QOF10" s="787"/>
      <c r="QOG10" s="788"/>
      <c r="QOH10" s="788"/>
      <c r="QOI10" s="788"/>
      <c r="QOJ10" s="787"/>
      <c r="QOK10" s="788"/>
      <c r="QOL10" s="788"/>
      <c r="QOM10" s="788"/>
      <c r="QON10" s="787"/>
      <c r="QOO10" s="788"/>
      <c r="QOP10" s="788"/>
      <c r="QOQ10" s="788"/>
      <c r="QOR10" s="787"/>
      <c r="QOS10" s="788"/>
      <c r="QOT10" s="788"/>
      <c r="QOU10" s="788"/>
      <c r="QOV10" s="787"/>
      <c r="QOW10" s="788"/>
      <c r="QOX10" s="788"/>
      <c r="QOY10" s="788"/>
      <c r="QOZ10" s="787"/>
      <c r="QPA10" s="788"/>
      <c r="QPB10" s="788"/>
      <c r="QPC10" s="788"/>
      <c r="QPD10" s="787"/>
      <c r="QPE10" s="788"/>
      <c r="QPF10" s="788"/>
      <c r="QPG10" s="788"/>
      <c r="QPH10" s="787"/>
      <c r="QPI10" s="788"/>
      <c r="QPJ10" s="788"/>
      <c r="QPK10" s="788"/>
      <c r="QPL10" s="787"/>
      <c r="QPM10" s="788"/>
      <c r="QPN10" s="788"/>
      <c r="QPO10" s="788"/>
      <c r="QPP10" s="787"/>
      <c r="QPQ10" s="788"/>
      <c r="QPR10" s="788"/>
      <c r="QPS10" s="788"/>
      <c r="QPT10" s="787"/>
      <c r="QPU10" s="788"/>
      <c r="QPV10" s="788"/>
      <c r="QPW10" s="788"/>
      <c r="QPX10" s="787"/>
      <c r="QPY10" s="788"/>
      <c r="QPZ10" s="788"/>
      <c r="QQA10" s="788"/>
      <c r="QQB10" s="787"/>
      <c r="QQC10" s="788"/>
      <c r="QQD10" s="788"/>
      <c r="QQE10" s="788"/>
      <c r="QQF10" s="787"/>
      <c r="QQG10" s="788"/>
      <c r="QQH10" s="788"/>
      <c r="QQI10" s="788"/>
      <c r="QQJ10" s="787"/>
      <c r="QQK10" s="788"/>
      <c r="QQL10" s="788"/>
      <c r="QQM10" s="788"/>
      <c r="QQN10" s="787"/>
      <c r="QQO10" s="788"/>
      <c r="QQP10" s="788"/>
      <c r="QQQ10" s="788"/>
      <c r="QQR10" s="787"/>
      <c r="QQS10" s="788"/>
      <c r="QQT10" s="788"/>
      <c r="QQU10" s="788"/>
      <c r="QQV10" s="787"/>
      <c r="QQW10" s="788"/>
      <c r="QQX10" s="788"/>
      <c r="QQY10" s="788"/>
      <c r="QQZ10" s="787"/>
      <c r="QRA10" s="788"/>
      <c r="QRB10" s="788"/>
      <c r="QRC10" s="788"/>
      <c r="QRD10" s="787"/>
      <c r="QRE10" s="788"/>
      <c r="QRF10" s="788"/>
      <c r="QRG10" s="788"/>
      <c r="QRH10" s="787"/>
      <c r="QRI10" s="788"/>
      <c r="QRJ10" s="788"/>
      <c r="QRK10" s="788"/>
      <c r="QRL10" s="787"/>
      <c r="QRM10" s="788"/>
      <c r="QRN10" s="788"/>
      <c r="QRO10" s="788"/>
      <c r="QRP10" s="787"/>
      <c r="QRQ10" s="788"/>
      <c r="QRR10" s="788"/>
      <c r="QRS10" s="788"/>
      <c r="QRT10" s="787"/>
      <c r="QRU10" s="788"/>
      <c r="QRV10" s="788"/>
      <c r="QRW10" s="788"/>
      <c r="QRX10" s="787"/>
      <c r="QRY10" s="788"/>
      <c r="QRZ10" s="788"/>
      <c r="QSA10" s="788"/>
      <c r="QSB10" s="787"/>
      <c r="QSC10" s="788"/>
      <c r="QSD10" s="788"/>
      <c r="QSE10" s="788"/>
      <c r="QSF10" s="787"/>
      <c r="QSG10" s="788"/>
      <c r="QSH10" s="788"/>
      <c r="QSI10" s="788"/>
      <c r="QSJ10" s="787"/>
      <c r="QSK10" s="788"/>
      <c r="QSL10" s="788"/>
      <c r="QSM10" s="788"/>
      <c r="QSN10" s="787"/>
      <c r="QSO10" s="788"/>
      <c r="QSP10" s="788"/>
      <c r="QSQ10" s="788"/>
      <c r="QSR10" s="787"/>
      <c r="QSS10" s="788"/>
      <c r="QST10" s="788"/>
      <c r="QSU10" s="788"/>
      <c r="QSV10" s="787"/>
      <c r="QSW10" s="788"/>
      <c r="QSX10" s="788"/>
      <c r="QSY10" s="788"/>
      <c r="QSZ10" s="787"/>
      <c r="QTA10" s="788"/>
      <c r="QTB10" s="788"/>
      <c r="QTC10" s="788"/>
      <c r="QTD10" s="787"/>
      <c r="QTE10" s="788"/>
      <c r="QTF10" s="788"/>
      <c r="QTG10" s="788"/>
      <c r="QTH10" s="787"/>
      <c r="QTI10" s="788"/>
      <c r="QTJ10" s="788"/>
      <c r="QTK10" s="788"/>
      <c r="QTL10" s="787"/>
      <c r="QTM10" s="788"/>
      <c r="QTN10" s="788"/>
      <c r="QTO10" s="788"/>
      <c r="QTP10" s="787"/>
      <c r="QTQ10" s="788"/>
      <c r="QTR10" s="788"/>
      <c r="QTS10" s="788"/>
      <c r="QTT10" s="787"/>
      <c r="QTU10" s="788"/>
      <c r="QTV10" s="788"/>
      <c r="QTW10" s="788"/>
      <c r="QTX10" s="787"/>
      <c r="QTY10" s="788"/>
      <c r="QTZ10" s="788"/>
      <c r="QUA10" s="788"/>
      <c r="QUB10" s="787"/>
      <c r="QUC10" s="788"/>
      <c r="QUD10" s="788"/>
      <c r="QUE10" s="788"/>
      <c r="QUF10" s="787"/>
      <c r="QUG10" s="788"/>
      <c r="QUH10" s="788"/>
      <c r="QUI10" s="788"/>
      <c r="QUJ10" s="787"/>
      <c r="QUK10" s="788"/>
      <c r="QUL10" s="788"/>
      <c r="QUM10" s="788"/>
      <c r="QUN10" s="787"/>
      <c r="QUO10" s="788"/>
      <c r="QUP10" s="788"/>
      <c r="QUQ10" s="788"/>
      <c r="QUR10" s="787"/>
      <c r="QUS10" s="788"/>
      <c r="QUT10" s="788"/>
      <c r="QUU10" s="788"/>
      <c r="QUV10" s="787"/>
      <c r="QUW10" s="788"/>
      <c r="QUX10" s="788"/>
      <c r="QUY10" s="788"/>
      <c r="QUZ10" s="787"/>
      <c r="QVA10" s="788"/>
      <c r="QVB10" s="788"/>
      <c r="QVC10" s="788"/>
      <c r="QVD10" s="787"/>
      <c r="QVE10" s="788"/>
      <c r="QVF10" s="788"/>
      <c r="QVG10" s="788"/>
      <c r="QVH10" s="787"/>
      <c r="QVI10" s="788"/>
      <c r="QVJ10" s="788"/>
      <c r="QVK10" s="788"/>
      <c r="QVL10" s="787"/>
      <c r="QVM10" s="788"/>
      <c r="QVN10" s="788"/>
      <c r="QVO10" s="788"/>
      <c r="QVP10" s="787"/>
      <c r="QVQ10" s="788"/>
      <c r="QVR10" s="788"/>
      <c r="QVS10" s="788"/>
      <c r="QVT10" s="787"/>
      <c r="QVU10" s="788"/>
      <c r="QVV10" s="788"/>
      <c r="QVW10" s="788"/>
      <c r="QVX10" s="787"/>
      <c r="QVY10" s="788"/>
      <c r="QVZ10" s="788"/>
      <c r="QWA10" s="788"/>
      <c r="QWB10" s="787"/>
      <c r="QWC10" s="788"/>
      <c r="QWD10" s="788"/>
      <c r="QWE10" s="788"/>
      <c r="QWF10" s="787"/>
      <c r="QWG10" s="788"/>
      <c r="QWH10" s="788"/>
      <c r="QWI10" s="788"/>
      <c r="QWJ10" s="787"/>
      <c r="QWK10" s="788"/>
      <c r="QWL10" s="788"/>
      <c r="QWM10" s="788"/>
      <c r="QWN10" s="787"/>
      <c r="QWO10" s="788"/>
      <c r="QWP10" s="788"/>
      <c r="QWQ10" s="788"/>
      <c r="QWR10" s="787"/>
      <c r="QWS10" s="788"/>
      <c r="QWT10" s="788"/>
      <c r="QWU10" s="788"/>
      <c r="QWV10" s="787"/>
      <c r="QWW10" s="788"/>
      <c r="QWX10" s="788"/>
      <c r="QWY10" s="788"/>
      <c r="QWZ10" s="787"/>
      <c r="QXA10" s="788"/>
      <c r="QXB10" s="788"/>
      <c r="QXC10" s="788"/>
      <c r="QXD10" s="787"/>
      <c r="QXE10" s="788"/>
      <c r="QXF10" s="788"/>
      <c r="QXG10" s="788"/>
      <c r="QXH10" s="787"/>
      <c r="QXI10" s="788"/>
      <c r="QXJ10" s="788"/>
      <c r="QXK10" s="788"/>
      <c r="QXL10" s="787"/>
      <c r="QXM10" s="788"/>
      <c r="QXN10" s="788"/>
      <c r="QXO10" s="788"/>
      <c r="QXP10" s="787"/>
      <c r="QXQ10" s="788"/>
      <c r="QXR10" s="788"/>
      <c r="QXS10" s="788"/>
      <c r="QXT10" s="787"/>
      <c r="QXU10" s="788"/>
      <c r="QXV10" s="788"/>
      <c r="QXW10" s="788"/>
      <c r="QXX10" s="787"/>
      <c r="QXY10" s="788"/>
      <c r="QXZ10" s="788"/>
      <c r="QYA10" s="788"/>
      <c r="QYB10" s="787"/>
      <c r="QYC10" s="788"/>
      <c r="QYD10" s="788"/>
      <c r="QYE10" s="788"/>
      <c r="QYF10" s="787"/>
      <c r="QYG10" s="788"/>
      <c r="QYH10" s="788"/>
      <c r="QYI10" s="788"/>
      <c r="QYJ10" s="787"/>
      <c r="QYK10" s="788"/>
      <c r="QYL10" s="788"/>
      <c r="QYM10" s="788"/>
      <c r="QYN10" s="787"/>
      <c r="QYO10" s="788"/>
      <c r="QYP10" s="788"/>
      <c r="QYQ10" s="788"/>
      <c r="QYR10" s="787"/>
      <c r="QYS10" s="788"/>
      <c r="QYT10" s="788"/>
      <c r="QYU10" s="788"/>
      <c r="QYV10" s="787"/>
      <c r="QYW10" s="788"/>
      <c r="QYX10" s="788"/>
      <c r="QYY10" s="788"/>
      <c r="QYZ10" s="787"/>
      <c r="QZA10" s="788"/>
      <c r="QZB10" s="788"/>
      <c r="QZC10" s="788"/>
      <c r="QZD10" s="787"/>
      <c r="QZE10" s="788"/>
      <c r="QZF10" s="788"/>
      <c r="QZG10" s="788"/>
      <c r="QZH10" s="787"/>
      <c r="QZI10" s="788"/>
      <c r="QZJ10" s="788"/>
      <c r="QZK10" s="788"/>
      <c r="QZL10" s="787"/>
      <c r="QZM10" s="788"/>
      <c r="QZN10" s="788"/>
      <c r="QZO10" s="788"/>
      <c r="QZP10" s="787"/>
      <c r="QZQ10" s="788"/>
      <c r="QZR10" s="788"/>
      <c r="QZS10" s="788"/>
      <c r="QZT10" s="787"/>
      <c r="QZU10" s="788"/>
      <c r="QZV10" s="788"/>
      <c r="QZW10" s="788"/>
      <c r="QZX10" s="787"/>
      <c r="QZY10" s="788"/>
      <c r="QZZ10" s="788"/>
      <c r="RAA10" s="788"/>
      <c r="RAB10" s="787"/>
      <c r="RAC10" s="788"/>
      <c r="RAD10" s="788"/>
      <c r="RAE10" s="788"/>
      <c r="RAF10" s="787"/>
      <c r="RAG10" s="788"/>
      <c r="RAH10" s="788"/>
      <c r="RAI10" s="788"/>
      <c r="RAJ10" s="787"/>
      <c r="RAK10" s="788"/>
      <c r="RAL10" s="788"/>
      <c r="RAM10" s="788"/>
      <c r="RAN10" s="787"/>
      <c r="RAO10" s="788"/>
      <c r="RAP10" s="788"/>
      <c r="RAQ10" s="788"/>
      <c r="RAR10" s="787"/>
      <c r="RAS10" s="788"/>
      <c r="RAT10" s="788"/>
      <c r="RAU10" s="788"/>
      <c r="RAV10" s="787"/>
      <c r="RAW10" s="788"/>
      <c r="RAX10" s="788"/>
      <c r="RAY10" s="788"/>
      <c r="RAZ10" s="787"/>
      <c r="RBA10" s="788"/>
      <c r="RBB10" s="788"/>
      <c r="RBC10" s="788"/>
      <c r="RBD10" s="787"/>
      <c r="RBE10" s="788"/>
      <c r="RBF10" s="788"/>
      <c r="RBG10" s="788"/>
      <c r="RBH10" s="787"/>
      <c r="RBI10" s="788"/>
      <c r="RBJ10" s="788"/>
      <c r="RBK10" s="788"/>
      <c r="RBL10" s="787"/>
      <c r="RBM10" s="788"/>
      <c r="RBN10" s="788"/>
      <c r="RBO10" s="788"/>
      <c r="RBP10" s="787"/>
      <c r="RBQ10" s="788"/>
      <c r="RBR10" s="788"/>
      <c r="RBS10" s="788"/>
      <c r="RBT10" s="787"/>
      <c r="RBU10" s="788"/>
      <c r="RBV10" s="788"/>
      <c r="RBW10" s="788"/>
      <c r="RBX10" s="787"/>
      <c r="RBY10" s="788"/>
      <c r="RBZ10" s="788"/>
      <c r="RCA10" s="788"/>
      <c r="RCB10" s="787"/>
      <c r="RCC10" s="788"/>
      <c r="RCD10" s="788"/>
      <c r="RCE10" s="788"/>
      <c r="RCF10" s="787"/>
      <c r="RCG10" s="788"/>
      <c r="RCH10" s="788"/>
      <c r="RCI10" s="788"/>
      <c r="RCJ10" s="787"/>
      <c r="RCK10" s="788"/>
      <c r="RCL10" s="788"/>
      <c r="RCM10" s="788"/>
      <c r="RCN10" s="787"/>
      <c r="RCO10" s="788"/>
      <c r="RCP10" s="788"/>
      <c r="RCQ10" s="788"/>
      <c r="RCR10" s="787"/>
      <c r="RCS10" s="788"/>
      <c r="RCT10" s="788"/>
      <c r="RCU10" s="788"/>
      <c r="RCV10" s="787"/>
      <c r="RCW10" s="788"/>
      <c r="RCX10" s="788"/>
      <c r="RCY10" s="788"/>
      <c r="RCZ10" s="787"/>
      <c r="RDA10" s="788"/>
      <c r="RDB10" s="788"/>
      <c r="RDC10" s="788"/>
      <c r="RDD10" s="787"/>
      <c r="RDE10" s="788"/>
      <c r="RDF10" s="788"/>
      <c r="RDG10" s="788"/>
      <c r="RDH10" s="787"/>
      <c r="RDI10" s="788"/>
      <c r="RDJ10" s="788"/>
      <c r="RDK10" s="788"/>
      <c r="RDL10" s="787"/>
      <c r="RDM10" s="788"/>
      <c r="RDN10" s="788"/>
      <c r="RDO10" s="788"/>
      <c r="RDP10" s="787"/>
      <c r="RDQ10" s="788"/>
      <c r="RDR10" s="788"/>
      <c r="RDS10" s="788"/>
      <c r="RDT10" s="787"/>
      <c r="RDU10" s="788"/>
      <c r="RDV10" s="788"/>
      <c r="RDW10" s="788"/>
      <c r="RDX10" s="787"/>
      <c r="RDY10" s="788"/>
      <c r="RDZ10" s="788"/>
      <c r="REA10" s="788"/>
      <c r="REB10" s="787"/>
      <c r="REC10" s="788"/>
      <c r="RED10" s="788"/>
      <c r="REE10" s="788"/>
      <c r="REF10" s="787"/>
      <c r="REG10" s="788"/>
      <c r="REH10" s="788"/>
      <c r="REI10" s="788"/>
      <c r="REJ10" s="787"/>
      <c r="REK10" s="788"/>
      <c r="REL10" s="788"/>
      <c r="REM10" s="788"/>
      <c r="REN10" s="787"/>
      <c r="REO10" s="788"/>
      <c r="REP10" s="788"/>
      <c r="REQ10" s="788"/>
      <c r="RER10" s="787"/>
      <c r="RES10" s="788"/>
      <c r="RET10" s="788"/>
      <c r="REU10" s="788"/>
      <c r="REV10" s="787"/>
      <c r="REW10" s="788"/>
      <c r="REX10" s="788"/>
      <c r="REY10" s="788"/>
      <c r="REZ10" s="787"/>
      <c r="RFA10" s="788"/>
      <c r="RFB10" s="788"/>
      <c r="RFC10" s="788"/>
      <c r="RFD10" s="787"/>
      <c r="RFE10" s="788"/>
      <c r="RFF10" s="788"/>
      <c r="RFG10" s="788"/>
      <c r="RFH10" s="787"/>
      <c r="RFI10" s="788"/>
      <c r="RFJ10" s="788"/>
      <c r="RFK10" s="788"/>
      <c r="RFL10" s="787"/>
      <c r="RFM10" s="788"/>
      <c r="RFN10" s="788"/>
      <c r="RFO10" s="788"/>
      <c r="RFP10" s="787"/>
      <c r="RFQ10" s="788"/>
      <c r="RFR10" s="788"/>
      <c r="RFS10" s="788"/>
      <c r="RFT10" s="787"/>
      <c r="RFU10" s="788"/>
      <c r="RFV10" s="788"/>
      <c r="RFW10" s="788"/>
      <c r="RFX10" s="787"/>
      <c r="RFY10" s="788"/>
      <c r="RFZ10" s="788"/>
      <c r="RGA10" s="788"/>
      <c r="RGB10" s="787"/>
      <c r="RGC10" s="788"/>
      <c r="RGD10" s="788"/>
      <c r="RGE10" s="788"/>
      <c r="RGF10" s="787"/>
      <c r="RGG10" s="788"/>
      <c r="RGH10" s="788"/>
      <c r="RGI10" s="788"/>
      <c r="RGJ10" s="787"/>
      <c r="RGK10" s="788"/>
      <c r="RGL10" s="788"/>
      <c r="RGM10" s="788"/>
      <c r="RGN10" s="787"/>
      <c r="RGO10" s="788"/>
      <c r="RGP10" s="788"/>
      <c r="RGQ10" s="788"/>
      <c r="RGR10" s="787"/>
      <c r="RGS10" s="788"/>
      <c r="RGT10" s="788"/>
      <c r="RGU10" s="788"/>
      <c r="RGV10" s="787"/>
      <c r="RGW10" s="788"/>
      <c r="RGX10" s="788"/>
      <c r="RGY10" s="788"/>
      <c r="RGZ10" s="787"/>
      <c r="RHA10" s="788"/>
      <c r="RHB10" s="788"/>
      <c r="RHC10" s="788"/>
      <c r="RHD10" s="787"/>
      <c r="RHE10" s="788"/>
      <c r="RHF10" s="788"/>
      <c r="RHG10" s="788"/>
      <c r="RHH10" s="787"/>
      <c r="RHI10" s="788"/>
      <c r="RHJ10" s="788"/>
      <c r="RHK10" s="788"/>
      <c r="RHL10" s="787"/>
      <c r="RHM10" s="788"/>
      <c r="RHN10" s="788"/>
      <c r="RHO10" s="788"/>
      <c r="RHP10" s="787"/>
      <c r="RHQ10" s="788"/>
      <c r="RHR10" s="788"/>
      <c r="RHS10" s="788"/>
      <c r="RHT10" s="787"/>
      <c r="RHU10" s="788"/>
      <c r="RHV10" s="788"/>
      <c r="RHW10" s="788"/>
      <c r="RHX10" s="787"/>
      <c r="RHY10" s="788"/>
      <c r="RHZ10" s="788"/>
      <c r="RIA10" s="788"/>
      <c r="RIB10" s="787"/>
      <c r="RIC10" s="788"/>
      <c r="RID10" s="788"/>
      <c r="RIE10" s="788"/>
      <c r="RIF10" s="787"/>
      <c r="RIG10" s="788"/>
      <c r="RIH10" s="788"/>
      <c r="RII10" s="788"/>
      <c r="RIJ10" s="787"/>
      <c r="RIK10" s="788"/>
      <c r="RIL10" s="788"/>
      <c r="RIM10" s="788"/>
      <c r="RIN10" s="787"/>
      <c r="RIO10" s="788"/>
      <c r="RIP10" s="788"/>
      <c r="RIQ10" s="788"/>
      <c r="RIR10" s="787"/>
      <c r="RIS10" s="788"/>
      <c r="RIT10" s="788"/>
      <c r="RIU10" s="788"/>
      <c r="RIV10" s="787"/>
      <c r="RIW10" s="788"/>
      <c r="RIX10" s="788"/>
      <c r="RIY10" s="788"/>
      <c r="RIZ10" s="787"/>
      <c r="RJA10" s="788"/>
      <c r="RJB10" s="788"/>
      <c r="RJC10" s="788"/>
      <c r="RJD10" s="787"/>
      <c r="RJE10" s="788"/>
      <c r="RJF10" s="788"/>
      <c r="RJG10" s="788"/>
      <c r="RJH10" s="787"/>
      <c r="RJI10" s="788"/>
      <c r="RJJ10" s="788"/>
      <c r="RJK10" s="788"/>
      <c r="RJL10" s="787"/>
      <c r="RJM10" s="788"/>
      <c r="RJN10" s="788"/>
      <c r="RJO10" s="788"/>
      <c r="RJP10" s="787"/>
      <c r="RJQ10" s="788"/>
      <c r="RJR10" s="788"/>
      <c r="RJS10" s="788"/>
      <c r="RJT10" s="787"/>
      <c r="RJU10" s="788"/>
      <c r="RJV10" s="788"/>
      <c r="RJW10" s="788"/>
      <c r="RJX10" s="787"/>
      <c r="RJY10" s="788"/>
      <c r="RJZ10" s="788"/>
      <c r="RKA10" s="788"/>
      <c r="RKB10" s="787"/>
      <c r="RKC10" s="788"/>
      <c r="RKD10" s="788"/>
      <c r="RKE10" s="788"/>
      <c r="RKF10" s="787"/>
      <c r="RKG10" s="788"/>
      <c r="RKH10" s="788"/>
      <c r="RKI10" s="788"/>
      <c r="RKJ10" s="787"/>
      <c r="RKK10" s="788"/>
      <c r="RKL10" s="788"/>
      <c r="RKM10" s="788"/>
      <c r="RKN10" s="787"/>
      <c r="RKO10" s="788"/>
      <c r="RKP10" s="788"/>
      <c r="RKQ10" s="788"/>
      <c r="RKR10" s="787"/>
      <c r="RKS10" s="788"/>
      <c r="RKT10" s="788"/>
      <c r="RKU10" s="788"/>
      <c r="RKV10" s="787"/>
      <c r="RKW10" s="788"/>
      <c r="RKX10" s="788"/>
      <c r="RKY10" s="788"/>
      <c r="RKZ10" s="787"/>
      <c r="RLA10" s="788"/>
      <c r="RLB10" s="788"/>
      <c r="RLC10" s="788"/>
      <c r="RLD10" s="787"/>
      <c r="RLE10" s="788"/>
      <c r="RLF10" s="788"/>
      <c r="RLG10" s="788"/>
      <c r="RLH10" s="787"/>
      <c r="RLI10" s="788"/>
      <c r="RLJ10" s="788"/>
      <c r="RLK10" s="788"/>
      <c r="RLL10" s="787"/>
      <c r="RLM10" s="788"/>
      <c r="RLN10" s="788"/>
      <c r="RLO10" s="788"/>
      <c r="RLP10" s="787"/>
      <c r="RLQ10" s="788"/>
      <c r="RLR10" s="788"/>
      <c r="RLS10" s="788"/>
      <c r="RLT10" s="787"/>
      <c r="RLU10" s="788"/>
      <c r="RLV10" s="788"/>
      <c r="RLW10" s="788"/>
      <c r="RLX10" s="787"/>
      <c r="RLY10" s="788"/>
      <c r="RLZ10" s="788"/>
      <c r="RMA10" s="788"/>
      <c r="RMB10" s="787"/>
      <c r="RMC10" s="788"/>
      <c r="RMD10" s="788"/>
      <c r="RME10" s="788"/>
      <c r="RMF10" s="787"/>
      <c r="RMG10" s="788"/>
      <c r="RMH10" s="788"/>
      <c r="RMI10" s="788"/>
      <c r="RMJ10" s="787"/>
      <c r="RMK10" s="788"/>
      <c r="RML10" s="788"/>
      <c r="RMM10" s="788"/>
      <c r="RMN10" s="787"/>
      <c r="RMO10" s="788"/>
      <c r="RMP10" s="788"/>
      <c r="RMQ10" s="788"/>
      <c r="RMR10" s="787"/>
      <c r="RMS10" s="788"/>
      <c r="RMT10" s="788"/>
      <c r="RMU10" s="788"/>
      <c r="RMV10" s="787"/>
      <c r="RMW10" s="788"/>
      <c r="RMX10" s="788"/>
      <c r="RMY10" s="788"/>
      <c r="RMZ10" s="787"/>
      <c r="RNA10" s="788"/>
      <c r="RNB10" s="788"/>
      <c r="RNC10" s="788"/>
      <c r="RND10" s="787"/>
      <c r="RNE10" s="788"/>
      <c r="RNF10" s="788"/>
      <c r="RNG10" s="788"/>
      <c r="RNH10" s="787"/>
      <c r="RNI10" s="788"/>
      <c r="RNJ10" s="788"/>
      <c r="RNK10" s="788"/>
      <c r="RNL10" s="787"/>
      <c r="RNM10" s="788"/>
      <c r="RNN10" s="788"/>
      <c r="RNO10" s="788"/>
      <c r="RNP10" s="787"/>
      <c r="RNQ10" s="788"/>
      <c r="RNR10" s="788"/>
      <c r="RNS10" s="788"/>
      <c r="RNT10" s="787"/>
      <c r="RNU10" s="788"/>
      <c r="RNV10" s="788"/>
      <c r="RNW10" s="788"/>
      <c r="RNX10" s="787"/>
      <c r="RNY10" s="788"/>
      <c r="RNZ10" s="788"/>
      <c r="ROA10" s="788"/>
      <c r="ROB10" s="787"/>
      <c r="ROC10" s="788"/>
      <c r="ROD10" s="788"/>
      <c r="ROE10" s="788"/>
      <c r="ROF10" s="787"/>
      <c r="ROG10" s="788"/>
      <c r="ROH10" s="788"/>
      <c r="ROI10" s="788"/>
      <c r="ROJ10" s="787"/>
      <c r="ROK10" s="788"/>
      <c r="ROL10" s="788"/>
      <c r="ROM10" s="788"/>
      <c r="RON10" s="787"/>
      <c r="ROO10" s="788"/>
      <c r="ROP10" s="788"/>
      <c r="ROQ10" s="788"/>
      <c r="ROR10" s="787"/>
      <c r="ROS10" s="788"/>
      <c r="ROT10" s="788"/>
      <c r="ROU10" s="788"/>
      <c r="ROV10" s="787"/>
      <c r="ROW10" s="788"/>
      <c r="ROX10" s="788"/>
      <c r="ROY10" s="788"/>
      <c r="ROZ10" s="787"/>
      <c r="RPA10" s="788"/>
      <c r="RPB10" s="788"/>
      <c r="RPC10" s="788"/>
      <c r="RPD10" s="787"/>
      <c r="RPE10" s="788"/>
      <c r="RPF10" s="788"/>
      <c r="RPG10" s="788"/>
      <c r="RPH10" s="787"/>
      <c r="RPI10" s="788"/>
      <c r="RPJ10" s="788"/>
      <c r="RPK10" s="788"/>
      <c r="RPL10" s="787"/>
      <c r="RPM10" s="788"/>
      <c r="RPN10" s="788"/>
      <c r="RPO10" s="788"/>
      <c r="RPP10" s="787"/>
      <c r="RPQ10" s="788"/>
      <c r="RPR10" s="788"/>
      <c r="RPS10" s="788"/>
      <c r="RPT10" s="787"/>
      <c r="RPU10" s="788"/>
      <c r="RPV10" s="788"/>
      <c r="RPW10" s="788"/>
      <c r="RPX10" s="787"/>
      <c r="RPY10" s="788"/>
      <c r="RPZ10" s="788"/>
      <c r="RQA10" s="788"/>
      <c r="RQB10" s="787"/>
      <c r="RQC10" s="788"/>
      <c r="RQD10" s="788"/>
      <c r="RQE10" s="788"/>
      <c r="RQF10" s="787"/>
      <c r="RQG10" s="788"/>
      <c r="RQH10" s="788"/>
      <c r="RQI10" s="788"/>
      <c r="RQJ10" s="787"/>
      <c r="RQK10" s="788"/>
      <c r="RQL10" s="788"/>
      <c r="RQM10" s="788"/>
      <c r="RQN10" s="787"/>
      <c r="RQO10" s="788"/>
      <c r="RQP10" s="788"/>
      <c r="RQQ10" s="788"/>
      <c r="RQR10" s="787"/>
      <c r="RQS10" s="788"/>
      <c r="RQT10" s="788"/>
      <c r="RQU10" s="788"/>
      <c r="RQV10" s="787"/>
      <c r="RQW10" s="788"/>
      <c r="RQX10" s="788"/>
      <c r="RQY10" s="788"/>
      <c r="RQZ10" s="787"/>
      <c r="RRA10" s="788"/>
      <c r="RRB10" s="788"/>
      <c r="RRC10" s="788"/>
      <c r="RRD10" s="787"/>
      <c r="RRE10" s="788"/>
      <c r="RRF10" s="788"/>
      <c r="RRG10" s="788"/>
      <c r="RRH10" s="787"/>
      <c r="RRI10" s="788"/>
      <c r="RRJ10" s="788"/>
      <c r="RRK10" s="788"/>
      <c r="RRL10" s="787"/>
      <c r="RRM10" s="788"/>
      <c r="RRN10" s="788"/>
      <c r="RRO10" s="788"/>
      <c r="RRP10" s="787"/>
      <c r="RRQ10" s="788"/>
      <c r="RRR10" s="788"/>
      <c r="RRS10" s="788"/>
      <c r="RRT10" s="787"/>
      <c r="RRU10" s="788"/>
      <c r="RRV10" s="788"/>
      <c r="RRW10" s="788"/>
      <c r="RRX10" s="787"/>
      <c r="RRY10" s="788"/>
      <c r="RRZ10" s="788"/>
      <c r="RSA10" s="788"/>
      <c r="RSB10" s="787"/>
      <c r="RSC10" s="788"/>
      <c r="RSD10" s="788"/>
      <c r="RSE10" s="788"/>
      <c r="RSF10" s="787"/>
      <c r="RSG10" s="788"/>
      <c r="RSH10" s="788"/>
      <c r="RSI10" s="788"/>
      <c r="RSJ10" s="787"/>
      <c r="RSK10" s="788"/>
      <c r="RSL10" s="788"/>
      <c r="RSM10" s="788"/>
      <c r="RSN10" s="787"/>
      <c r="RSO10" s="788"/>
      <c r="RSP10" s="788"/>
      <c r="RSQ10" s="788"/>
      <c r="RSR10" s="787"/>
      <c r="RSS10" s="788"/>
      <c r="RST10" s="788"/>
      <c r="RSU10" s="788"/>
      <c r="RSV10" s="787"/>
      <c r="RSW10" s="788"/>
      <c r="RSX10" s="788"/>
      <c r="RSY10" s="788"/>
      <c r="RSZ10" s="787"/>
      <c r="RTA10" s="788"/>
      <c r="RTB10" s="788"/>
      <c r="RTC10" s="788"/>
      <c r="RTD10" s="787"/>
      <c r="RTE10" s="788"/>
      <c r="RTF10" s="788"/>
      <c r="RTG10" s="788"/>
      <c r="RTH10" s="787"/>
      <c r="RTI10" s="788"/>
      <c r="RTJ10" s="788"/>
      <c r="RTK10" s="788"/>
      <c r="RTL10" s="787"/>
      <c r="RTM10" s="788"/>
      <c r="RTN10" s="788"/>
      <c r="RTO10" s="788"/>
      <c r="RTP10" s="787"/>
      <c r="RTQ10" s="788"/>
      <c r="RTR10" s="788"/>
      <c r="RTS10" s="788"/>
      <c r="RTT10" s="787"/>
      <c r="RTU10" s="788"/>
      <c r="RTV10" s="788"/>
      <c r="RTW10" s="788"/>
      <c r="RTX10" s="787"/>
      <c r="RTY10" s="788"/>
      <c r="RTZ10" s="788"/>
      <c r="RUA10" s="788"/>
      <c r="RUB10" s="787"/>
      <c r="RUC10" s="788"/>
      <c r="RUD10" s="788"/>
      <c r="RUE10" s="788"/>
      <c r="RUF10" s="787"/>
      <c r="RUG10" s="788"/>
      <c r="RUH10" s="788"/>
      <c r="RUI10" s="788"/>
      <c r="RUJ10" s="787"/>
      <c r="RUK10" s="788"/>
      <c r="RUL10" s="788"/>
      <c r="RUM10" s="788"/>
      <c r="RUN10" s="787"/>
      <c r="RUO10" s="788"/>
      <c r="RUP10" s="788"/>
      <c r="RUQ10" s="788"/>
      <c r="RUR10" s="787"/>
      <c r="RUS10" s="788"/>
      <c r="RUT10" s="788"/>
      <c r="RUU10" s="788"/>
      <c r="RUV10" s="787"/>
      <c r="RUW10" s="788"/>
      <c r="RUX10" s="788"/>
      <c r="RUY10" s="788"/>
      <c r="RUZ10" s="787"/>
      <c r="RVA10" s="788"/>
      <c r="RVB10" s="788"/>
      <c r="RVC10" s="788"/>
      <c r="RVD10" s="787"/>
      <c r="RVE10" s="788"/>
      <c r="RVF10" s="788"/>
      <c r="RVG10" s="788"/>
      <c r="RVH10" s="787"/>
      <c r="RVI10" s="788"/>
      <c r="RVJ10" s="788"/>
      <c r="RVK10" s="788"/>
      <c r="RVL10" s="787"/>
      <c r="RVM10" s="788"/>
      <c r="RVN10" s="788"/>
      <c r="RVO10" s="788"/>
      <c r="RVP10" s="787"/>
      <c r="RVQ10" s="788"/>
      <c r="RVR10" s="788"/>
      <c r="RVS10" s="788"/>
      <c r="RVT10" s="787"/>
      <c r="RVU10" s="788"/>
      <c r="RVV10" s="788"/>
      <c r="RVW10" s="788"/>
      <c r="RVX10" s="787"/>
      <c r="RVY10" s="788"/>
      <c r="RVZ10" s="788"/>
      <c r="RWA10" s="788"/>
      <c r="RWB10" s="787"/>
      <c r="RWC10" s="788"/>
      <c r="RWD10" s="788"/>
      <c r="RWE10" s="788"/>
      <c r="RWF10" s="787"/>
      <c r="RWG10" s="788"/>
      <c r="RWH10" s="788"/>
      <c r="RWI10" s="788"/>
      <c r="RWJ10" s="787"/>
      <c r="RWK10" s="788"/>
      <c r="RWL10" s="788"/>
      <c r="RWM10" s="788"/>
      <c r="RWN10" s="787"/>
      <c r="RWO10" s="788"/>
      <c r="RWP10" s="788"/>
      <c r="RWQ10" s="788"/>
      <c r="RWR10" s="787"/>
      <c r="RWS10" s="788"/>
      <c r="RWT10" s="788"/>
      <c r="RWU10" s="788"/>
      <c r="RWV10" s="787"/>
      <c r="RWW10" s="788"/>
      <c r="RWX10" s="788"/>
      <c r="RWY10" s="788"/>
      <c r="RWZ10" s="787"/>
      <c r="RXA10" s="788"/>
      <c r="RXB10" s="788"/>
      <c r="RXC10" s="788"/>
      <c r="RXD10" s="787"/>
      <c r="RXE10" s="788"/>
      <c r="RXF10" s="788"/>
      <c r="RXG10" s="788"/>
      <c r="RXH10" s="787"/>
      <c r="RXI10" s="788"/>
      <c r="RXJ10" s="788"/>
      <c r="RXK10" s="788"/>
      <c r="RXL10" s="787"/>
      <c r="RXM10" s="788"/>
      <c r="RXN10" s="788"/>
      <c r="RXO10" s="788"/>
      <c r="RXP10" s="787"/>
      <c r="RXQ10" s="788"/>
      <c r="RXR10" s="788"/>
      <c r="RXS10" s="788"/>
      <c r="RXT10" s="787"/>
      <c r="RXU10" s="788"/>
      <c r="RXV10" s="788"/>
      <c r="RXW10" s="788"/>
      <c r="RXX10" s="787"/>
      <c r="RXY10" s="788"/>
      <c r="RXZ10" s="788"/>
      <c r="RYA10" s="788"/>
      <c r="RYB10" s="787"/>
      <c r="RYC10" s="788"/>
      <c r="RYD10" s="788"/>
      <c r="RYE10" s="788"/>
      <c r="RYF10" s="787"/>
      <c r="RYG10" s="788"/>
      <c r="RYH10" s="788"/>
      <c r="RYI10" s="788"/>
      <c r="RYJ10" s="787"/>
      <c r="RYK10" s="788"/>
      <c r="RYL10" s="788"/>
      <c r="RYM10" s="788"/>
      <c r="RYN10" s="787"/>
      <c r="RYO10" s="788"/>
      <c r="RYP10" s="788"/>
      <c r="RYQ10" s="788"/>
      <c r="RYR10" s="787"/>
      <c r="RYS10" s="788"/>
      <c r="RYT10" s="788"/>
      <c r="RYU10" s="788"/>
      <c r="RYV10" s="787"/>
      <c r="RYW10" s="788"/>
      <c r="RYX10" s="788"/>
      <c r="RYY10" s="788"/>
      <c r="RYZ10" s="787"/>
      <c r="RZA10" s="788"/>
      <c r="RZB10" s="788"/>
      <c r="RZC10" s="788"/>
      <c r="RZD10" s="787"/>
      <c r="RZE10" s="788"/>
      <c r="RZF10" s="788"/>
      <c r="RZG10" s="788"/>
      <c r="RZH10" s="787"/>
      <c r="RZI10" s="788"/>
      <c r="RZJ10" s="788"/>
      <c r="RZK10" s="788"/>
      <c r="RZL10" s="787"/>
      <c r="RZM10" s="788"/>
      <c r="RZN10" s="788"/>
      <c r="RZO10" s="788"/>
      <c r="RZP10" s="787"/>
      <c r="RZQ10" s="788"/>
      <c r="RZR10" s="788"/>
      <c r="RZS10" s="788"/>
      <c r="RZT10" s="787"/>
      <c r="RZU10" s="788"/>
      <c r="RZV10" s="788"/>
      <c r="RZW10" s="788"/>
      <c r="RZX10" s="787"/>
      <c r="RZY10" s="788"/>
      <c r="RZZ10" s="788"/>
      <c r="SAA10" s="788"/>
      <c r="SAB10" s="787"/>
      <c r="SAC10" s="788"/>
      <c r="SAD10" s="788"/>
      <c r="SAE10" s="788"/>
      <c r="SAF10" s="787"/>
      <c r="SAG10" s="788"/>
      <c r="SAH10" s="788"/>
      <c r="SAI10" s="788"/>
      <c r="SAJ10" s="787"/>
      <c r="SAK10" s="788"/>
      <c r="SAL10" s="788"/>
      <c r="SAM10" s="788"/>
      <c r="SAN10" s="787"/>
      <c r="SAO10" s="788"/>
      <c r="SAP10" s="788"/>
      <c r="SAQ10" s="788"/>
      <c r="SAR10" s="787"/>
      <c r="SAS10" s="788"/>
      <c r="SAT10" s="788"/>
      <c r="SAU10" s="788"/>
      <c r="SAV10" s="787"/>
      <c r="SAW10" s="788"/>
      <c r="SAX10" s="788"/>
      <c r="SAY10" s="788"/>
      <c r="SAZ10" s="787"/>
      <c r="SBA10" s="788"/>
      <c r="SBB10" s="788"/>
      <c r="SBC10" s="788"/>
      <c r="SBD10" s="787"/>
      <c r="SBE10" s="788"/>
      <c r="SBF10" s="788"/>
      <c r="SBG10" s="788"/>
      <c r="SBH10" s="787"/>
      <c r="SBI10" s="788"/>
      <c r="SBJ10" s="788"/>
      <c r="SBK10" s="788"/>
      <c r="SBL10" s="787"/>
      <c r="SBM10" s="788"/>
      <c r="SBN10" s="788"/>
      <c r="SBO10" s="788"/>
      <c r="SBP10" s="787"/>
      <c r="SBQ10" s="788"/>
      <c r="SBR10" s="788"/>
      <c r="SBS10" s="788"/>
      <c r="SBT10" s="787"/>
      <c r="SBU10" s="788"/>
      <c r="SBV10" s="788"/>
      <c r="SBW10" s="788"/>
      <c r="SBX10" s="787"/>
      <c r="SBY10" s="788"/>
      <c r="SBZ10" s="788"/>
      <c r="SCA10" s="788"/>
      <c r="SCB10" s="787"/>
      <c r="SCC10" s="788"/>
      <c r="SCD10" s="788"/>
      <c r="SCE10" s="788"/>
      <c r="SCF10" s="787"/>
      <c r="SCG10" s="788"/>
      <c r="SCH10" s="788"/>
      <c r="SCI10" s="788"/>
      <c r="SCJ10" s="787"/>
      <c r="SCK10" s="788"/>
      <c r="SCL10" s="788"/>
      <c r="SCM10" s="788"/>
      <c r="SCN10" s="787"/>
      <c r="SCO10" s="788"/>
      <c r="SCP10" s="788"/>
      <c r="SCQ10" s="788"/>
      <c r="SCR10" s="787"/>
      <c r="SCS10" s="788"/>
      <c r="SCT10" s="788"/>
      <c r="SCU10" s="788"/>
      <c r="SCV10" s="787"/>
      <c r="SCW10" s="788"/>
      <c r="SCX10" s="788"/>
      <c r="SCY10" s="788"/>
      <c r="SCZ10" s="787"/>
      <c r="SDA10" s="788"/>
      <c r="SDB10" s="788"/>
      <c r="SDC10" s="788"/>
      <c r="SDD10" s="787"/>
      <c r="SDE10" s="788"/>
      <c r="SDF10" s="788"/>
      <c r="SDG10" s="788"/>
      <c r="SDH10" s="787"/>
      <c r="SDI10" s="788"/>
      <c r="SDJ10" s="788"/>
      <c r="SDK10" s="788"/>
      <c r="SDL10" s="787"/>
      <c r="SDM10" s="788"/>
      <c r="SDN10" s="788"/>
      <c r="SDO10" s="788"/>
      <c r="SDP10" s="787"/>
      <c r="SDQ10" s="788"/>
      <c r="SDR10" s="788"/>
      <c r="SDS10" s="788"/>
      <c r="SDT10" s="787"/>
      <c r="SDU10" s="788"/>
      <c r="SDV10" s="788"/>
      <c r="SDW10" s="788"/>
      <c r="SDX10" s="787"/>
      <c r="SDY10" s="788"/>
      <c r="SDZ10" s="788"/>
      <c r="SEA10" s="788"/>
      <c r="SEB10" s="787"/>
      <c r="SEC10" s="788"/>
      <c r="SED10" s="788"/>
      <c r="SEE10" s="788"/>
      <c r="SEF10" s="787"/>
      <c r="SEG10" s="788"/>
      <c r="SEH10" s="788"/>
      <c r="SEI10" s="788"/>
      <c r="SEJ10" s="787"/>
      <c r="SEK10" s="788"/>
      <c r="SEL10" s="788"/>
      <c r="SEM10" s="788"/>
      <c r="SEN10" s="787"/>
      <c r="SEO10" s="788"/>
      <c r="SEP10" s="788"/>
      <c r="SEQ10" s="788"/>
      <c r="SER10" s="787"/>
      <c r="SES10" s="788"/>
      <c r="SET10" s="788"/>
      <c r="SEU10" s="788"/>
      <c r="SEV10" s="787"/>
      <c r="SEW10" s="788"/>
      <c r="SEX10" s="788"/>
      <c r="SEY10" s="788"/>
      <c r="SEZ10" s="787"/>
      <c r="SFA10" s="788"/>
      <c r="SFB10" s="788"/>
      <c r="SFC10" s="788"/>
      <c r="SFD10" s="787"/>
      <c r="SFE10" s="788"/>
      <c r="SFF10" s="788"/>
      <c r="SFG10" s="788"/>
      <c r="SFH10" s="787"/>
      <c r="SFI10" s="788"/>
      <c r="SFJ10" s="788"/>
      <c r="SFK10" s="788"/>
      <c r="SFL10" s="787"/>
      <c r="SFM10" s="788"/>
      <c r="SFN10" s="788"/>
      <c r="SFO10" s="788"/>
      <c r="SFP10" s="787"/>
      <c r="SFQ10" s="788"/>
      <c r="SFR10" s="788"/>
      <c r="SFS10" s="788"/>
      <c r="SFT10" s="787"/>
      <c r="SFU10" s="788"/>
      <c r="SFV10" s="788"/>
      <c r="SFW10" s="788"/>
      <c r="SFX10" s="787"/>
      <c r="SFY10" s="788"/>
      <c r="SFZ10" s="788"/>
      <c r="SGA10" s="788"/>
      <c r="SGB10" s="787"/>
      <c r="SGC10" s="788"/>
      <c r="SGD10" s="788"/>
      <c r="SGE10" s="788"/>
      <c r="SGF10" s="787"/>
      <c r="SGG10" s="788"/>
      <c r="SGH10" s="788"/>
      <c r="SGI10" s="788"/>
      <c r="SGJ10" s="787"/>
      <c r="SGK10" s="788"/>
      <c r="SGL10" s="788"/>
      <c r="SGM10" s="788"/>
      <c r="SGN10" s="787"/>
      <c r="SGO10" s="788"/>
      <c r="SGP10" s="788"/>
      <c r="SGQ10" s="788"/>
      <c r="SGR10" s="787"/>
      <c r="SGS10" s="788"/>
      <c r="SGT10" s="788"/>
      <c r="SGU10" s="788"/>
      <c r="SGV10" s="787"/>
      <c r="SGW10" s="788"/>
      <c r="SGX10" s="788"/>
      <c r="SGY10" s="788"/>
      <c r="SGZ10" s="787"/>
      <c r="SHA10" s="788"/>
      <c r="SHB10" s="788"/>
      <c r="SHC10" s="788"/>
      <c r="SHD10" s="787"/>
      <c r="SHE10" s="788"/>
      <c r="SHF10" s="788"/>
      <c r="SHG10" s="788"/>
      <c r="SHH10" s="787"/>
      <c r="SHI10" s="788"/>
      <c r="SHJ10" s="788"/>
      <c r="SHK10" s="788"/>
      <c r="SHL10" s="787"/>
      <c r="SHM10" s="788"/>
      <c r="SHN10" s="788"/>
      <c r="SHO10" s="788"/>
      <c r="SHP10" s="787"/>
      <c r="SHQ10" s="788"/>
      <c r="SHR10" s="788"/>
      <c r="SHS10" s="788"/>
      <c r="SHT10" s="787"/>
      <c r="SHU10" s="788"/>
      <c r="SHV10" s="788"/>
      <c r="SHW10" s="788"/>
      <c r="SHX10" s="787"/>
      <c r="SHY10" s="788"/>
      <c r="SHZ10" s="788"/>
      <c r="SIA10" s="788"/>
      <c r="SIB10" s="787"/>
      <c r="SIC10" s="788"/>
      <c r="SID10" s="788"/>
      <c r="SIE10" s="788"/>
      <c r="SIF10" s="787"/>
      <c r="SIG10" s="788"/>
      <c r="SIH10" s="788"/>
      <c r="SII10" s="788"/>
      <c r="SIJ10" s="787"/>
      <c r="SIK10" s="788"/>
      <c r="SIL10" s="788"/>
      <c r="SIM10" s="788"/>
      <c r="SIN10" s="787"/>
      <c r="SIO10" s="788"/>
      <c r="SIP10" s="788"/>
      <c r="SIQ10" s="788"/>
      <c r="SIR10" s="787"/>
      <c r="SIS10" s="788"/>
      <c r="SIT10" s="788"/>
      <c r="SIU10" s="788"/>
      <c r="SIV10" s="787"/>
      <c r="SIW10" s="788"/>
      <c r="SIX10" s="788"/>
      <c r="SIY10" s="788"/>
      <c r="SIZ10" s="787"/>
      <c r="SJA10" s="788"/>
      <c r="SJB10" s="788"/>
      <c r="SJC10" s="788"/>
      <c r="SJD10" s="787"/>
      <c r="SJE10" s="788"/>
      <c r="SJF10" s="788"/>
      <c r="SJG10" s="788"/>
      <c r="SJH10" s="787"/>
      <c r="SJI10" s="788"/>
      <c r="SJJ10" s="788"/>
      <c r="SJK10" s="788"/>
      <c r="SJL10" s="787"/>
      <c r="SJM10" s="788"/>
      <c r="SJN10" s="788"/>
      <c r="SJO10" s="788"/>
      <c r="SJP10" s="787"/>
      <c r="SJQ10" s="788"/>
      <c r="SJR10" s="788"/>
      <c r="SJS10" s="788"/>
      <c r="SJT10" s="787"/>
      <c r="SJU10" s="788"/>
      <c r="SJV10" s="788"/>
      <c r="SJW10" s="788"/>
      <c r="SJX10" s="787"/>
      <c r="SJY10" s="788"/>
      <c r="SJZ10" s="788"/>
      <c r="SKA10" s="788"/>
      <c r="SKB10" s="787"/>
      <c r="SKC10" s="788"/>
      <c r="SKD10" s="788"/>
      <c r="SKE10" s="788"/>
      <c r="SKF10" s="787"/>
      <c r="SKG10" s="788"/>
      <c r="SKH10" s="788"/>
      <c r="SKI10" s="788"/>
      <c r="SKJ10" s="787"/>
      <c r="SKK10" s="788"/>
      <c r="SKL10" s="788"/>
      <c r="SKM10" s="788"/>
      <c r="SKN10" s="787"/>
      <c r="SKO10" s="788"/>
      <c r="SKP10" s="788"/>
      <c r="SKQ10" s="788"/>
      <c r="SKR10" s="787"/>
      <c r="SKS10" s="788"/>
      <c r="SKT10" s="788"/>
      <c r="SKU10" s="788"/>
      <c r="SKV10" s="787"/>
      <c r="SKW10" s="788"/>
      <c r="SKX10" s="788"/>
      <c r="SKY10" s="788"/>
      <c r="SKZ10" s="787"/>
      <c r="SLA10" s="788"/>
      <c r="SLB10" s="788"/>
      <c r="SLC10" s="788"/>
      <c r="SLD10" s="787"/>
      <c r="SLE10" s="788"/>
      <c r="SLF10" s="788"/>
      <c r="SLG10" s="788"/>
      <c r="SLH10" s="787"/>
      <c r="SLI10" s="788"/>
      <c r="SLJ10" s="788"/>
      <c r="SLK10" s="788"/>
      <c r="SLL10" s="787"/>
      <c r="SLM10" s="788"/>
      <c r="SLN10" s="788"/>
      <c r="SLO10" s="788"/>
      <c r="SLP10" s="787"/>
      <c r="SLQ10" s="788"/>
      <c r="SLR10" s="788"/>
      <c r="SLS10" s="788"/>
      <c r="SLT10" s="787"/>
      <c r="SLU10" s="788"/>
      <c r="SLV10" s="788"/>
      <c r="SLW10" s="788"/>
      <c r="SLX10" s="787"/>
      <c r="SLY10" s="788"/>
      <c r="SLZ10" s="788"/>
      <c r="SMA10" s="788"/>
      <c r="SMB10" s="787"/>
      <c r="SMC10" s="788"/>
      <c r="SMD10" s="788"/>
      <c r="SME10" s="788"/>
      <c r="SMF10" s="787"/>
      <c r="SMG10" s="788"/>
      <c r="SMH10" s="788"/>
      <c r="SMI10" s="788"/>
      <c r="SMJ10" s="787"/>
      <c r="SMK10" s="788"/>
      <c r="SML10" s="788"/>
      <c r="SMM10" s="788"/>
      <c r="SMN10" s="787"/>
      <c r="SMO10" s="788"/>
      <c r="SMP10" s="788"/>
      <c r="SMQ10" s="788"/>
      <c r="SMR10" s="787"/>
      <c r="SMS10" s="788"/>
      <c r="SMT10" s="788"/>
      <c r="SMU10" s="788"/>
      <c r="SMV10" s="787"/>
      <c r="SMW10" s="788"/>
      <c r="SMX10" s="788"/>
      <c r="SMY10" s="788"/>
      <c r="SMZ10" s="787"/>
      <c r="SNA10" s="788"/>
      <c r="SNB10" s="788"/>
      <c r="SNC10" s="788"/>
      <c r="SND10" s="787"/>
      <c r="SNE10" s="788"/>
      <c r="SNF10" s="788"/>
      <c r="SNG10" s="788"/>
      <c r="SNH10" s="787"/>
      <c r="SNI10" s="788"/>
      <c r="SNJ10" s="788"/>
      <c r="SNK10" s="788"/>
      <c r="SNL10" s="787"/>
      <c r="SNM10" s="788"/>
      <c r="SNN10" s="788"/>
      <c r="SNO10" s="788"/>
      <c r="SNP10" s="787"/>
      <c r="SNQ10" s="788"/>
      <c r="SNR10" s="788"/>
      <c r="SNS10" s="788"/>
      <c r="SNT10" s="787"/>
      <c r="SNU10" s="788"/>
      <c r="SNV10" s="788"/>
      <c r="SNW10" s="788"/>
      <c r="SNX10" s="787"/>
      <c r="SNY10" s="788"/>
      <c r="SNZ10" s="788"/>
      <c r="SOA10" s="788"/>
      <c r="SOB10" s="787"/>
      <c r="SOC10" s="788"/>
      <c r="SOD10" s="788"/>
      <c r="SOE10" s="788"/>
      <c r="SOF10" s="787"/>
      <c r="SOG10" s="788"/>
      <c r="SOH10" s="788"/>
      <c r="SOI10" s="788"/>
      <c r="SOJ10" s="787"/>
      <c r="SOK10" s="788"/>
      <c r="SOL10" s="788"/>
      <c r="SOM10" s="788"/>
      <c r="SON10" s="787"/>
      <c r="SOO10" s="788"/>
      <c r="SOP10" s="788"/>
      <c r="SOQ10" s="788"/>
      <c r="SOR10" s="787"/>
      <c r="SOS10" s="788"/>
      <c r="SOT10" s="788"/>
      <c r="SOU10" s="788"/>
      <c r="SOV10" s="787"/>
      <c r="SOW10" s="788"/>
      <c r="SOX10" s="788"/>
      <c r="SOY10" s="788"/>
      <c r="SOZ10" s="787"/>
      <c r="SPA10" s="788"/>
      <c r="SPB10" s="788"/>
      <c r="SPC10" s="788"/>
      <c r="SPD10" s="787"/>
      <c r="SPE10" s="788"/>
      <c r="SPF10" s="788"/>
      <c r="SPG10" s="788"/>
      <c r="SPH10" s="787"/>
      <c r="SPI10" s="788"/>
      <c r="SPJ10" s="788"/>
      <c r="SPK10" s="788"/>
      <c r="SPL10" s="787"/>
      <c r="SPM10" s="788"/>
      <c r="SPN10" s="788"/>
      <c r="SPO10" s="788"/>
      <c r="SPP10" s="787"/>
      <c r="SPQ10" s="788"/>
      <c r="SPR10" s="788"/>
      <c r="SPS10" s="788"/>
      <c r="SPT10" s="787"/>
      <c r="SPU10" s="788"/>
      <c r="SPV10" s="788"/>
      <c r="SPW10" s="788"/>
      <c r="SPX10" s="787"/>
      <c r="SPY10" s="788"/>
      <c r="SPZ10" s="788"/>
      <c r="SQA10" s="788"/>
      <c r="SQB10" s="787"/>
      <c r="SQC10" s="788"/>
      <c r="SQD10" s="788"/>
      <c r="SQE10" s="788"/>
      <c r="SQF10" s="787"/>
      <c r="SQG10" s="788"/>
      <c r="SQH10" s="788"/>
      <c r="SQI10" s="788"/>
      <c r="SQJ10" s="787"/>
      <c r="SQK10" s="788"/>
      <c r="SQL10" s="788"/>
      <c r="SQM10" s="788"/>
      <c r="SQN10" s="787"/>
      <c r="SQO10" s="788"/>
      <c r="SQP10" s="788"/>
      <c r="SQQ10" s="788"/>
      <c r="SQR10" s="787"/>
      <c r="SQS10" s="788"/>
      <c r="SQT10" s="788"/>
      <c r="SQU10" s="788"/>
      <c r="SQV10" s="787"/>
      <c r="SQW10" s="788"/>
      <c r="SQX10" s="788"/>
      <c r="SQY10" s="788"/>
      <c r="SQZ10" s="787"/>
      <c r="SRA10" s="788"/>
      <c r="SRB10" s="788"/>
      <c r="SRC10" s="788"/>
      <c r="SRD10" s="787"/>
      <c r="SRE10" s="788"/>
      <c r="SRF10" s="788"/>
      <c r="SRG10" s="788"/>
      <c r="SRH10" s="787"/>
      <c r="SRI10" s="788"/>
      <c r="SRJ10" s="788"/>
      <c r="SRK10" s="788"/>
      <c r="SRL10" s="787"/>
      <c r="SRM10" s="788"/>
      <c r="SRN10" s="788"/>
      <c r="SRO10" s="788"/>
      <c r="SRP10" s="787"/>
      <c r="SRQ10" s="788"/>
      <c r="SRR10" s="788"/>
      <c r="SRS10" s="788"/>
      <c r="SRT10" s="787"/>
      <c r="SRU10" s="788"/>
      <c r="SRV10" s="788"/>
      <c r="SRW10" s="788"/>
      <c r="SRX10" s="787"/>
      <c r="SRY10" s="788"/>
      <c r="SRZ10" s="788"/>
      <c r="SSA10" s="788"/>
      <c r="SSB10" s="787"/>
      <c r="SSC10" s="788"/>
      <c r="SSD10" s="788"/>
      <c r="SSE10" s="788"/>
      <c r="SSF10" s="787"/>
      <c r="SSG10" s="788"/>
      <c r="SSH10" s="788"/>
      <c r="SSI10" s="788"/>
      <c r="SSJ10" s="787"/>
      <c r="SSK10" s="788"/>
      <c r="SSL10" s="788"/>
      <c r="SSM10" s="788"/>
      <c r="SSN10" s="787"/>
      <c r="SSO10" s="788"/>
      <c r="SSP10" s="788"/>
      <c r="SSQ10" s="788"/>
      <c r="SSR10" s="787"/>
      <c r="SSS10" s="788"/>
      <c r="SST10" s="788"/>
      <c r="SSU10" s="788"/>
      <c r="SSV10" s="787"/>
      <c r="SSW10" s="788"/>
      <c r="SSX10" s="788"/>
      <c r="SSY10" s="788"/>
      <c r="SSZ10" s="787"/>
      <c r="STA10" s="788"/>
      <c r="STB10" s="788"/>
      <c r="STC10" s="788"/>
      <c r="STD10" s="787"/>
      <c r="STE10" s="788"/>
      <c r="STF10" s="788"/>
      <c r="STG10" s="788"/>
      <c r="STH10" s="787"/>
      <c r="STI10" s="788"/>
      <c r="STJ10" s="788"/>
      <c r="STK10" s="788"/>
      <c r="STL10" s="787"/>
      <c r="STM10" s="788"/>
      <c r="STN10" s="788"/>
      <c r="STO10" s="788"/>
      <c r="STP10" s="787"/>
      <c r="STQ10" s="788"/>
      <c r="STR10" s="788"/>
      <c r="STS10" s="788"/>
      <c r="STT10" s="787"/>
      <c r="STU10" s="788"/>
      <c r="STV10" s="788"/>
      <c r="STW10" s="788"/>
      <c r="STX10" s="787"/>
      <c r="STY10" s="788"/>
      <c r="STZ10" s="788"/>
      <c r="SUA10" s="788"/>
      <c r="SUB10" s="787"/>
      <c r="SUC10" s="788"/>
      <c r="SUD10" s="788"/>
      <c r="SUE10" s="788"/>
      <c r="SUF10" s="787"/>
      <c r="SUG10" s="788"/>
      <c r="SUH10" s="788"/>
      <c r="SUI10" s="788"/>
      <c r="SUJ10" s="787"/>
      <c r="SUK10" s="788"/>
      <c r="SUL10" s="788"/>
      <c r="SUM10" s="788"/>
      <c r="SUN10" s="787"/>
      <c r="SUO10" s="788"/>
      <c r="SUP10" s="788"/>
      <c r="SUQ10" s="788"/>
      <c r="SUR10" s="787"/>
      <c r="SUS10" s="788"/>
      <c r="SUT10" s="788"/>
      <c r="SUU10" s="788"/>
      <c r="SUV10" s="787"/>
      <c r="SUW10" s="788"/>
      <c r="SUX10" s="788"/>
      <c r="SUY10" s="788"/>
      <c r="SUZ10" s="787"/>
      <c r="SVA10" s="788"/>
      <c r="SVB10" s="788"/>
      <c r="SVC10" s="788"/>
      <c r="SVD10" s="787"/>
      <c r="SVE10" s="788"/>
      <c r="SVF10" s="788"/>
      <c r="SVG10" s="788"/>
      <c r="SVH10" s="787"/>
      <c r="SVI10" s="788"/>
      <c r="SVJ10" s="788"/>
      <c r="SVK10" s="788"/>
      <c r="SVL10" s="787"/>
      <c r="SVM10" s="788"/>
      <c r="SVN10" s="788"/>
      <c r="SVO10" s="788"/>
      <c r="SVP10" s="787"/>
      <c r="SVQ10" s="788"/>
      <c r="SVR10" s="788"/>
      <c r="SVS10" s="788"/>
      <c r="SVT10" s="787"/>
      <c r="SVU10" s="788"/>
      <c r="SVV10" s="788"/>
      <c r="SVW10" s="788"/>
      <c r="SVX10" s="787"/>
      <c r="SVY10" s="788"/>
      <c r="SVZ10" s="788"/>
      <c r="SWA10" s="788"/>
      <c r="SWB10" s="787"/>
      <c r="SWC10" s="788"/>
      <c r="SWD10" s="788"/>
      <c r="SWE10" s="788"/>
      <c r="SWF10" s="787"/>
      <c r="SWG10" s="788"/>
      <c r="SWH10" s="788"/>
      <c r="SWI10" s="788"/>
      <c r="SWJ10" s="787"/>
      <c r="SWK10" s="788"/>
      <c r="SWL10" s="788"/>
      <c r="SWM10" s="788"/>
      <c r="SWN10" s="787"/>
      <c r="SWO10" s="788"/>
      <c r="SWP10" s="788"/>
      <c r="SWQ10" s="788"/>
      <c r="SWR10" s="787"/>
      <c r="SWS10" s="788"/>
      <c r="SWT10" s="788"/>
      <c r="SWU10" s="788"/>
      <c r="SWV10" s="787"/>
      <c r="SWW10" s="788"/>
      <c r="SWX10" s="788"/>
      <c r="SWY10" s="788"/>
      <c r="SWZ10" s="787"/>
      <c r="SXA10" s="788"/>
      <c r="SXB10" s="788"/>
      <c r="SXC10" s="788"/>
      <c r="SXD10" s="787"/>
      <c r="SXE10" s="788"/>
      <c r="SXF10" s="788"/>
      <c r="SXG10" s="788"/>
      <c r="SXH10" s="787"/>
      <c r="SXI10" s="788"/>
      <c r="SXJ10" s="788"/>
      <c r="SXK10" s="788"/>
      <c r="SXL10" s="787"/>
      <c r="SXM10" s="788"/>
      <c r="SXN10" s="788"/>
      <c r="SXO10" s="788"/>
      <c r="SXP10" s="787"/>
      <c r="SXQ10" s="788"/>
      <c r="SXR10" s="788"/>
      <c r="SXS10" s="788"/>
      <c r="SXT10" s="787"/>
      <c r="SXU10" s="788"/>
      <c r="SXV10" s="788"/>
      <c r="SXW10" s="788"/>
      <c r="SXX10" s="787"/>
      <c r="SXY10" s="788"/>
      <c r="SXZ10" s="788"/>
      <c r="SYA10" s="788"/>
      <c r="SYB10" s="787"/>
      <c r="SYC10" s="788"/>
      <c r="SYD10" s="788"/>
      <c r="SYE10" s="788"/>
      <c r="SYF10" s="787"/>
      <c r="SYG10" s="788"/>
      <c r="SYH10" s="788"/>
      <c r="SYI10" s="788"/>
      <c r="SYJ10" s="787"/>
      <c r="SYK10" s="788"/>
      <c r="SYL10" s="788"/>
      <c r="SYM10" s="788"/>
      <c r="SYN10" s="787"/>
      <c r="SYO10" s="788"/>
      <c r="SYP10" s="788"/>
      <c r="SYQ10" s="788"/>
      <c r="SYR10" s="787"/>
      <c r="SYS10" s="788"/>
      <c r="SYT10" s="788"/>
      <c r="SYU10" s="788"/>
      <c r="SYV10" s="787"/>
      <c r="SYW10" s="788"/>
      <c r="SYX10" s="788"/>
      <c r="SYY10" s="788"/>
      <c r="SYZ10" s="787"/>
      <c r="SZA10" s="788"/>
      <c r="SZB10" s="788"/>
      <c r="SZC10" s="788"/>
      <c r="SZD10" s="787"/>
      <c r="SZE10" s="788"/>
      <c r="SZF10" s="788"/>
      <c r="SZG10" s="788"/>
      <c r="SZH10" s="787"/>
      <c r="SZI10" s="788"/>
      <c r="SZJ10" s="788"/>
      <c r="SZK10" s="788"/>
      <c r="SZL10" s="787"/>
      <c r="SZM10" s="788"/>
      <c r="SZN10" s="788"/>
      <c r="SZO10" s="788"/>
      <c r="SZP10" s="787"/>
      <c r="SZQ10" s="788"/>
      <c r="SZR10" s="788"/>
      <c r="SZS10" s="788"/>
      <c r="SZT10" s="787"/>
      <c r="SZU10" s="788"/>
      <c r="SZV10" s="788"/>
      <c r="SZW10" s="788"/>
      <c r="SZX10" s="787"/>
      <c r="SZY10" s="788"/>
      <c r="SZZ10" s="788"/>
      <c r="TAA10" s="788"/>
      <c r="TAB10" s="787"/>
      <c r="TAC10" s="788"/>
      <c r="TAD10" s="788"/>
      <c r="TAE10" s="788"/>
      <c r="TAF10" s="787"/>
      <c r="TAG10" s="788"/>
      <c r="TAH10" s="788"/>
      <c r="TAI10" s="788"/>
      <c r="TAJ10" s="787"/>
      <c r="TAK10" s="788"/>
      <c r="TAL10" s="788"/>
      <c r="TAM10" s="788"/>
      <c r="TAN10" s="787"/>
      <c r="TAO10" s="788"/>
      <c r="TAP10" s="788"/>
      <c r="TAQ10" s="788"/>
      <c r="TAR10" s="787"/>
      <c r="TAS10" s="788"/>
      <c r="TAT10" s="788"/>
      <c r="TAU10" s="788"/>
      <c r="TAV10" s="787"/>
      <c r="TAW10" s="788"/>
      <c r="TAX10" s="788"/>
      <c r="TAY10" s="788"/>
      <c r="TAZ10" s="787"/>
      <c r="TBA10" s="788"/>
      <c r="TBB10" s="788"/>
      <c r="TBC10" s="788"/>
      <c r="TBD10" s="787"/>
      <c r="TBE10" s="788"/>
      <c r="TBF10" s="788"/>
      <c r="TBG10" s="788"/>
      <c r="TBH10" s="787"/>
      <c r="TBI10" s="788"/>
      <c r="TBJ10" s="788"/>
      <c r="TBK10" s="788"/>
      <c r="TBL10" s="787"/>
      <c r="TBM10" s="788"/>
      <c r="TBN10" s="788"/>
      <c r="TBO10" s="788"/>
      <c r="TBP10" s="787"/>
      <c r="TBQ10" s="788"/>
      <c r="TBR10" s="788"/>
      <c r="TBS10" s="788"/>
      <c r="TBT10" s="787"/>
      <c r="TBU10" s="788"/>
      <c r="TBV10" s="788"/>
      <c r="TBW10" s="788"/>
      <c r="TBX10" s="787"/>
      <c r="TBY10" s="788"/>
      <c r="TBZ10" s="788"/>
      <c r="TCA10" s="788"/>
      <c r="TCB10" s="787"/>
      <c r="TCC10" s="788"/>
      <c r="TCD10" s="788"/>
      <c r="TCE10" s="788"/>
      <c r="TCF10" s="787"/>
      <c r="TCG10" s="788"/>
      <c r="TCH10" s="788"/>
      <c r="TCI10" s="788"/>
      <c r="TCJ10" s="787"/>
      <c r="TCK10" s="788"/>
      <c r="TCL10" s="788"/>
      <c r="TCM10" s="788"/>
      <c r="TCN10" s="787"/>
      <c r="TCO10" s="788"/>
      <c r="TCP10" s="788"/>
      <c r="TCQ10" s="788"/>
      <c r="TCR10" s="787"/>
      <c r="TCS10" s="788"/>
      <c r="TCT10" s="788"/>
      <c r="TCU10" s="788"/>
      <c r="TCV10" s="787"/>
      <c r="TCW10" s="788"/>
      <c r="TCX10" s="788"/>
      <c r="TCY10" s="788"/>
      <c r="TCZ10" s="787"/>
      <c r="TDA10" s="788"/>
      <c r="TDB10" s="788"/>
      <c r="TDC10" s="788"/>
      <c r="TDD10" s="787"/>
      <c r="TDE10" s="788"/>
      <c r="TDF10" s="788"/>
      <c r="TDG10" s="788"/>
      <c r="TDH10" s="787"/>
      <c r="TDI10" s="788"/>
      <c r="TDJ10" s="788"/>
      <c r="TDK10" s="788"/>
      <c r="TDL10" s="787"/>
      <c r="TDM10" s="788"/>
      <c r="TDN10" s="788"/>
      <c r="TDO10" s="788"/>
      <c r="TDP10" s="787"/>
      <c r="TDQ10" s="788"/>
      <c r="TDR10" s="788"/>
      <c r="TDS10" s="788"/>
      <c r="TDT10" s="787"/>
      <c r="TDU10" s="788"/>
      <c r="TDV10" s="788"/>
      <c r="TDW10" s="788"/>
      <c r="TDX10" s="787"/>
      <c r="TDY10" s="788"/>
      <c r="TDZ10" s="788"/>
      <c r="TEA10" s="788"/>
      <c r="TEB10" s="787"/>
      <c r="TEC10" s="788"/>
      <c r="TED10" s="788"/>
      <c r="TEE10" s="788"/>
      <c r="TEF10" s="787"/>
      <c r="TEG10" s="788"/>
      <c r="TEH10" s="788"/>
      <c r="TEI10" s="788"/>
      <c r="TEJ10" s="787"/>
      <c r="TEK10" s="788"/>
      <c r="TEL10" s="788"/>
      <c r="TEM10" s="788"/>
      <c r="TEN10" s="787"/>
      <c r="TEO10" s="788"/>
      <c r="TEP10" s="788"/>
      <c r="TEQ10" s="788"/>
      <c r="TER10" s="787"/>
      <c r="TES10" s="788"/>
      <c r="TET10" s="788"/>
      <c r="TEU10" s="788"/>
      <c r="TEV10" s="787"/>
      <c r="TEW10" s="788"/>
      <c r="TEX10" s="788"/>
      <c r="TEY10" s="788"/>
      <c r="TEZ10" s="787"/>
      <c r="TFA10" s="788"/>
      <c r="TFB10" s="788"/>
      <c r="TFC10" s="788"/>
      <c r="TFD10" s="787"/>
      <c r="TFE10" s="788"/>
      <c r="TFF10" s="788"/>
      <c r="TFG10" s="788"/>
      <c r="TFH10" s="787"/>
      <c r="TFI10" s="788"/>
      <c r="TFJ10" s="788"/>
      <c r="TFK10" s="788"/>
      <c r="TFL10" s="787"/>
      <c r="TFM10" s="788"/>
      <c r="TFN10" s="788"/>
      <c r="TFO10" s="788"/>
      <c r="TFP10" s="787"/>
      <c r="TFQ10" s="788"/>
      <c r="TFR10" s="788"/>
      <c r="TFS10" s="788"/>
      <c r="TFT10" s="787"/>
      <c r="TFU10" s="788"/>
      <c r="TFV10" s="788"/>
      <c r="TFW10" s="788"/>
      <c r="TFX10" s="787"/>
      <c r="TFY10" s="788"/>
      <c r="TFZ10" s="788"/>
      <c r="TGA10" s="788"/>
      <c r="TGB10" s="787"/>
      <c r="TGC10" s="788"/>
      <c r="TGD10" s="788"/>
      <c r="TGE10" s="788"/>
      <c r="TGF10" s="787"/>
      <c r="TGG10" s="788"/>
      <c r="TGH10" s="788"/>
      <c r="TGI10" s="788"/>
      <c r="TGJ10" s="787"/>
      <c r="TGK10" s="788"/>
      <c r="TGL10" s="788"/>
      <c r="TGM10" s="788"/>
      <c r="TGN10" s="787"/>
      <c r="TGO10" s="788"/>
      <c r="TGP10" s="788"/>
      <c r="TGQ10" s="788"/>
      <c r="TGR10" s="787"/>
      <c r="TGS10" s="788"/>
      <c r="TGT10" s="788"/>
      <c r="TGU10" s="788"/>
      <c r="TGV10" s="787"/>
      <c r="TGW10" s="788"/>
      <c r="TGX10" s="788"/>
      <c r="TGY10" s="788"/>
      <c r="TGZ10" s="787"/>
      <c r="THA10" s="788"/>
      <c r="THB10" s="788"/>
      <c r="THC10" s="788"/>
      <c r="THD10" s="787"/>
      <c r="THE10" s="788"/>
      <c r="THF10" s="788"/>
      <c r="THG10" s="788"/>
      <c r="THH10" s="787"/>
      <c r="THI10" s="788"/>
      <c r="THJ10" s="788"/>
      <c r="THK10" s="788"/>
      <c r="THL10" s="787"/>
      <c r="THM10" s="788"/>
      <c r="THN10" s="788"/>
      <c r="THO10" s="788"/>
      <c r="THP10" s="787"/>
      <c r="THQ10" s="788"/>
      <c r="THR10" s="788"/>
      <c r="THS10" s="788"/>
      <c r="THT10" s="787"/>
      <c r="THU10" s="788"/>
      <c r="THV10" s="788"/>
      <c r="THW10" s="788"/>
      <c r="THX10" s="787"/>
      <c r="THY10" s="788"/>
      <c r="THZ10" s="788"/>
      <c r="TIA10" s="788"/>
      <c r="TIB10" s="787"/>
      <c r="TIC10" s="788"/>
      <c r="TID10" s="788"/>
      <c r="TIE10" s="788"/>
      <c r="TIF10" s="787"/>
      <c r="TIG10" s="788"/>
      <c r="TIH10" s="788"/>
      <c r="TII10" s="788"/>
      <c r="TIJ10" s="787"/>
      <c r="TIK10" s="788"/>
      <c r="TIL10" s="788"/>
      <c r="TIM10" s="788"/>
      <c r="TIN10" s="787"/>
      <c r="TIO10" s="788"/>
      <c r="TIP10" s="788"/>
      <c r="TIQ10" s="788"/>
      <c r="TIR10" s="787"/>
      <c r="TIS10" s="788"/>
      <c r="TIT10" s="788"/>
      <c r="TIU10" s="788"/>
      <c r="TIV10" s="787"/>
      <c r="TIW10" s="788"/>
      <c r="TIX10" s="788"/>
      <c r="TIY10" s="788"/>
      <c r="TIZ10" s="787"/>
      <c r="TJA10" s="788"/>
      <c r="TJB10" s="788"/>
      <c r="TJC10" s="788"/>
      <c r="TJD10" s="787"/>
      <c r="TJE10" s="788"/>
      <c r="TJF10" s="788"/>
      <c r="TJG10" s="788"/>
      <c r="TJH10" s="787"/>
      <c r="TJI10" s="788"/>
      <c r="TJJ10" s="788"/>
      <c r="TJK10" s="788"/>
      <c r="TJL10" s="787"/>
      <c r="TJM10" s="788"/>
      <c r="TJN10" s="788"/>
      <c r="TJO10" s="788"/>
      <c r="TJP10" s="787"/>
      <c r="TJQ10" s="788"/>
      <c r="TJR10" s="788"/>
      <c r="TJS10" s="788"/>
      <c r="TJT10" s="787"/>
      <c r="TJU10" s="788"/>
      <c r="TJV10" s="788"/>
      <c r="TJW10" s="788"/>
      <c r="TJX10" s="787"/>
      <c r="TJY10" s="788"/>
      <c r="TJZ10" s="788"/>
      <c r="TKA10" s="788"/>
      <c r="TKB10" s="787"/>
      <c r="TKC10" s="788"/>
      <c r="TKD10" s="788"/>
      <c r="TKE10" s="788"/>
      <c r="TKF10" s="787"/>
      <c r="TKG10" s="788"/>
      <c r="TKH10" s="788"/>
      <c r="TKI10" s="788"/>
      <c r="TKJ10" s="787"/>
      <c r="TKK10" s="788"/>
      <c r="TKL10" s="788"/>
      <c r="TKM10" s="788"/>
      <c r="TKN10" s="787"/>
      <c r="TKO10" s="788"/>
      <c r="TKP10" s="788"/>
      <c r="TKQ10" s="788"/>
      <c r="TKR10" s="787"/>
      <c r="TKS10" s="788"/>
      <c r="TKT10" s="788"/>
      <c r="TKU10" s="788"/>
      <c r="TKV10" s="787"/>
      <c r="TKW10" s="788"/>
      <c r="TKX10" s="788"/>
      <c r="TKY10" s="788"/>
      <c r="TKZ10" s="787"/>
      <c r="TLA10" s="788"/>
      <c r="TLB10" s="788"/>
      <c r="TLC10" s="788"/>
      <c r="TLD10" s="787"/>
      <c r="TLE10" s="788"/>
      <c r="TLF10" s="788"/>
      <c r="TLG10" s="788"/>
      <c r="TLH10" s="787"/>
      <c r="TLI10" s="788"/>
      <c r="TLJ10" s="788"/>
      <c r="TLK10" s="788"/>
      <c r="TLL10" s="787"/>
      <c r="TLM10" s="788"/>
      <c r="TLN10" s="788"/>
      <c r="TLO10" s="788"/>
      <c r="TLP10" s="787"/>
      <c r="TLQ10" s="788"/>
      <c r="TLR10" s="788"/>
      <c r="TLS10" s="788"/>
      <c r="TLT10" s="787"/>
      <c r="TLU10" s="788"/>
      <c r="TLV10" s="788"/>
      <c r="TLW10" s="788"/>
      <c r="TLX10" s="787"/>
      <c r="TLY10" s="788"/>
      <c r="TLZ10" s="788"/>
      <c r="TMA10" s="788"/>
      <c r="TMB10" s="787"/>
      <c r="TMC10" s="788"/>
      <c r="TMD10" s="788"/>
      <c r="TME10" s="788"/>
      <c r="TMF10" s="787"/>
      <c r="TMG10" s="788"/>
      <c r="TMH10" s="788"/>
      <c r="TMI10" s="788"/>
      <c r="TMJ10" s="787"/>
      <c r="TMK10" s="788"/>
      <c r="TML10" s="788"/>
      <c r="TMM10" s="788"/>
      <c r="TMN10" s="787"/>
      <c r="TMO10" s="788"/>
      <c r="TMP10" s="788"/>
      <c r="TMQ10" s="788"/>
      <c r="TMR10" s="787"/>
      <c r="TMS10" s="788"/>
      <c r="TMT10" s="788"/>
      <c r="TMU10" s="788"/>
      <c r="TMV10" s="787"/>
      <c r="TMW10" s="788"/>
      <c r="TMX10" s="788"/>
      <c r="TMY10" s="788"/>
      <c r="TMZ10" s="787"/>
      <c r="TNA10" s="788"/>
      <c r="TNB10" s="788"/>
      <c r="TNC10" s="788"/>
      <c r="TND10" s="787"/>
      <c r="TNE10" s="788"/>
      <c r="TNF10" s="788"/>
      <c r="TNG10" s="788"/>
      <c r="TNH10" s="787"/>
      <c r="TNI10" s="788"/>
      <c r="TNJ10" s="788"/>
      <c r="TNK10" s="788"/>
      <c r="TNL10" s="787"/>
      <c r="TNM10" s="788"/>
      <c r="TNN10" s="788"/>
      <c r="TNO10" s="788"/>
      <c r="TNP10" s="787"/>
      <c r="TNQ10" s="788"/>
      <c r="TNR10" s="788"/>
      <c r="TNS10" s="788"/>
      <c r="TNT10" s="787"/>
      <c r="TNU10" s="788"/>
      <c r="TNV10" s="788"/>
      <c r="TNW10" s="788"/>
      <c r="TNX10" s="787"/>
      <c r="TNY10" s="788"/>
      <c r="TNZ10" s="788"/>
      <c r="TOA10" s="788"/>
      <c r="TOB10" s="787"/>
      <c r="TOC10" s="788"/>
      <c r="TOD10" s="788"/>
      <c r="TOE10" s="788"/>
      <c r="TOF10" s="787"/>
      <c r="TOG10" s="788"/>
      <c r="TOH10" s="788"/>
      <c r="TOI10" s="788"/>
      <c r="TOJ10" s="787"/>
      <c r="TOK10" s="788"/>
      <c r="TOL10" s="788"/>
      <c r="TOM10" s="788"/>
      <c r="TON10" s="787"/>
      <c r="TOO10" s="788"/>
      <c r="TOP10" s="788"/>
      <c r="TOQ10" s="788"/>
      <c r="TOR10" s="787"/>
      <c r="TOS10" s="788"/>
      <c r="TOT10" s="788"/>
      <c r="TOU10" s="788"/>
      <c r="TOV10" s="787"/>
      <c r="TOW10" s="788"/>
      <c r="TOX10" s="788"/>
      <c r="TOY10" s="788"/>
      <c r="TOZ10" s="787"/>
      <c r="TPA10" s="788"/>
      <c r="TPB10" s="788"/>
      <c r="TPC10" s="788"/>
      <c r="TPD10" s="787"/>
      <c r="TPE10" s="788"/>
      <c r="TPF10" s="788"/>
      <c r="TPG10" s="788"/>
      <c r="TPH10" s="787"/>
      <c r="TPI10" s="788"/>
      <c r="TPJ10" s="788"/>
      <c r="TPK10" s="788"/>
      <c r="TPL10" s="787"/>
      <c r="TPM10" s="788"/>
      <c r="TPN10" s="788"/>
      <c r="TPO10" s="788"/>
      <c r="TPP10" s="787"/>
      <c r="TPQ10" s="788"/>
      <c r="TPR10" s="788"/>
      <c r="TPS10" s="788"/>
      <c r="TPT10" s="787"/>
      <c r="TPU10" s="788"/>
      <c r="TPV10" s="788"/>
      <c r="TPW10" s="788"/>
      <c r="TPX10" s="787"/>
      <c r="TPY10" s="788"/>
      <c r="TPZ10" s="788"/>
      <c r="TQA10" s="788"/>
      <c r="TQB10" s="787"/>
      <c r="TQC10" s="788"/>
      <c r="TQD10" s="788"/>
      <c r="TQE10" s="788"/>
      <c r="TQF10" s="787"/>
      <c r="TQG10" s="788"/>
      <c r="TQH10" s="788"/>
      <c r="TQI10" s="788"/>
      <c r="TQJ10" s="787"/>
      <c r="TQK10" s="788"/>
      <c r="TQL10" s="788"/>
      <c r="TQM10" s="788"/>
      <c r="TQN10" s="787"/>
      <c r="TQO10" s="788"/>
      <c r="TQP10" s="788"/>
      <c r="TQQ10" s="788"/>
      <c r="TQR10" s="787"/>
      <c r="TQS10" s="788"/>
      <c r="TQT10" s="788"/>
      <c r="TQU10" s="788"/>
      <c r="TQV10" s="787"/>
      <c r="TQW10" s="788"/>
      <c r="TQX10" s="788"/>
      <c r="TQY10" s="788"/>
      <c r="TQZ10" s="787"/>
      <c r="TRA10" s="788"/>
      <c r="TRB10" s="788"/>
      <c r="TRC10" s="788"/>
      <c r="TRD10" s="787"/>
      <c r="TRE10" s="788"/>
      <c r="TRF10" s="788"/>
      <c r="TRG10" s="788"/>
      <c r="TRH10" s="787"/>
      <c r="TRI10" s="788"/>
      <c r="TRJ10" s="788"/>
      <c r="TRK10" s="788"/>
      <c r="TRL10" s="787"/>
      <c r="TRM10" s="788"/>
      <c r="TRN10" s="788"/>
      <c r="TRO10" s="788"/>
      <c r="TRP10" s="787"/>
      <c r="TRQ10" s="788"/>
      <c r="TRR10" s="788"/>
      <c r="TRS10" s="788"/>
      <c r="TRT10" s="787"/>
      <c r="TRU10" s="788"/>
      <c r="TRV10" s="788"/>
      <c r="TRW10" s="788"/>
      <c r="TRX10" s="787"/>
      <c r="TRY10" s="788"/>
      <c r="TRZ10" s="788"/>
      <c r="TSA10" s="788"/>
      <c r="TSB10" s="787"/>
      <c r="TSC10" s="788"/>
      <c r="TSD10" s="788"/>
      <c r="TSE10" s="788"/>
      <c r="TSF10" s="787"/>
      <c r="TSG10" s="788"/>
      <c r="TSH10" s="788"/>
      <c r="TSI10" s="788"/>
      <c r="TSJ10" s="787"/>
      <c r="TSK10" s="788"/>
      <c r="TSL10" s="788"/>
      <c r="TSM10" s="788"/>
      <c r="TSN10" s="787"/>
      <c r="TSO10" s="788"/>
      <c r="TSP10" s="788"/>
      <c r="TSQ10" s="788"/>
      <c r="TSR10" s="787"/>
      <c r="TSS10" s="788"/>
      <c r="TST10" s="788"/>
      <c r="TSU10" s="788"/>
      <c r="TSV10" s="787"/>
      <c r="TSW10" s="788"/>
      <c r="TSX10" s="788"/>
      <c r="TSY10" s="788"/>
      <c r="TSZ10" s="787"/>
      <c r="TTA10" s="788"/>
      <c r="TTB10" s="788"/>
      <c r="TTC10" s="788"/>
      <c r="TTD10" s="787"/>
      <c r="TTE10" s="788"/>
      <c r="TTF10" s="788"/>
      <c r="TTG10" s="788"/>
      <c r="TTH10" s="787"/>
      <c r="TTI10" s="788"/>
      <c r="TTJ10" s="788"/>
      <c r="TTK10" s="788"/>
      <c r="TTL10" s="787"/>
      <c r="TTM10" s="788"/>
      <c r="TTN10" s="788"/>
      <c r="TTO10" s="788"/>
      <c r="TTP10" s="787"/>
      <c r="TTQ10" s="788"/>
      <c r="TTR10" s="788"/>
      <c r="TTS10" s="788"/>
      <c r="TTT10" s="787"/>
      <c r="TTU10" s="788"/>
      <c r="TTV10" s="788"/>
      <c r="TTW10" s="788"/>
      <c r="TTX10" s="787"/>
      <c r="TTY10" s="788"/>
      <c r="TTZ10" s="788"/>
      <c r="TUA10" s="788"/>
      <c r="TUB10" s="787"/>
      <c r="TUC10" s="788"/>
      <c r="TUD10" s="788"/>
      <c r="TUE10" s="788"/>
      <c r="TUF10" s="787"/>
      <c r="TUG10" s="788"/>
      <c r="TUH10" s="788"/>
      <c r="TUI10" s="788"/>
      <c r="TUJ10" s="787"/>
      <c r="TUK10" s="788"/>
      <c r="TUL10" s="788"/>
      <c r="TUM10" s="788"/>
      <c r="TUN10" s="787"/>
      <c r="TUO10" s="788"/>
      <c r="TUP10" s="788"/>
      <c r="TUQ10" s="788"/>
      <c r="TUR10" s="787"/>
      <c r="TUS10" s="788"/>
      <c r="TUT10" s="788"/>
      <c r="TUU10" s="788"/>
      <c r="TUV10" s="787"/>
      <c r="TUW10" s="788"/>
      <c r="TUX10" s="788"/>
      <c r="TUY10" s="788"/>
      <c r="TUZ10" s="787"/>
      <c r="TVA10" s="788"/>
      <c r="TVB10" s="788"/>
      <c r="TVC10" s="788"/>
      <c r="TVD10" s="787"/>
      <c r="TVE10" s="788"/>
      <c r="TVF10" s="788"/>
      <c r="TVG10" s="788"/>
      <c r="TVH10" s="787"/>
      <c r="TVI10" s="788"/>
      <c r="TVJ10" s="788"/>
      <c r="TVK10" s="788"/>
      <c r="TVL10" s="787"/>
      <c r="TVM10" s="788"/>
      <c r="TVN10" s="788"/>
      <c r="TVO10" s="788"/>
      <c r="TVP10" s="787"/>
      <c r="TVQ10" s="788"/>
      <c r="TVR10" s="788"/>
      <c r="TVS10" s="788"/>
      <c r="TVT10" s="787"/>
      <c r="TVU10" s="788"/>
      <c r="TVV10" s="788"/>
      <c r="TVW10" s="788"/>
      <c r="TVX10" s="787"/>
      <c r="TVY10" s="788"/>
      <c r="TVZ10" s="788"/>
      <c r="TWA10" s="788"/>
      <c r="TWB10" s="787"/>
      <c r="TWC10" s="788"/>
      <c r="TWD10" s="788"/>
      <c r="TWE10" s="788"/>
      <c r="TWF10" s="787"/>
      <c r="TWG10" s="788"/>
      <c r="TWH10" s="788"/>
      <c r="TWI10" s="788"/>
      <c r="TWJ10" s="787"/>
      <c r="TWK10" s="788"/>
      <c r="TWL10" s="788"/>
      <c r="TWM10" s="788"/>
      <c r="TWN10" s="787"/>
      <c r="TWO10" s="788"/>
      <c r="TWP10" s="788"/>
      <c r="TWQ10" s="788"/>
      <c r="TWR10" s="787"/>
      <c r="TWS10" s="788"/>
      <c r="TWT10" s="788"/>
      <c r="TWU10" s="788"/>
      <c r="TWV10" s="787"/>
      <c r="TWW10" s="788"/>
      <c r="TWX10" s="788"/>
      <c r="TWY10" s="788"/>
      <c r="TWZ10" s="787"/>
      <c r="TXA10" s="788"/>
      <c r="TXB10" s="788"/>
      <c r="TXC10" s="788"/>
      <c r="TXD10" s="787"/>
      <c r="TXE10" s="788"/>
      <c r="TXF10" s="788"/>
      <c r="TXG10" s="788"/>
      <c r="TXH10" s="787"/>
      <c r="TXI10" s="788"/>
      <c r="TXJ10" s="788"/>
      <c r="TXK10" s="788"/>
      <c r="TXL10" s="787"/>
      <c r="TXM10" s="788"/>
      <c r="TXN10" s="788"/>
      <c r="TXO10" s="788"/>
      <c r="TXP10" s="787"/>
      <c r="TXQ10" s="788"/>
      <c r="TXR10" s="788"/>
      <c r="TXS10" s="788"/>
      <c r="TXT10" s="787"/>
      <c r="TXU10" s="788"/>
      <c r="TXV10" s="788"/>
      <c r="TXW10" s="788"/>
      <c r="TXX10" s="787"/>
      <c r="TXY10" s="788"/>
      <c r="TXZ10" s="788"/>
      <c r="TYA10" s="788"/>
      <c r="TYB10" s="787"/>
      <c r="TYC10" s="788"/>
      <c r="TYD10" s="788"/>
      <c r="TYE10" s="788"/>
      <c r="TYF10" s="787"/>
      <c r="TYG10" s="788"/>
      <c r="TYH10" s="788"/>
      <c r="TYI10" s="788"/>
      <c r="TYJ10" s="787"/>
      <c r="TYK10" s="788"/>
      <c r="TYL10" s="788"/>
      <c r="TYM10" s="788"/>
      <c r="TYN10" s="787"/>
      <c r="TYO10" s="788"/>
      <c r="TYP10" s="788"/>
      <c r="TYQ10" s="788"/>
      <c r="TYR10" s="787"/>
      <c r="TYS10" s="788"/>
      <c r="TYT10" s="788"/>
      <c r="TYU10" s="788"/>
      <c r="TYV10" s="787"/>
      <c r="TYW10" s="788"/>
      <c r="TYX10" s="788"/>
      <c r="TYY10" s="788"/>
      <c r="TYZ10" s="787"/>
      <c r="TZA10" s="788"/>
      <c r="TZB10" s="788"/>
      <c r="TZC10" s="788"/>
      <c r="TZD10" s="787"/>
      <c r="TZE10" s="788"/>
      <c r="TZF10" s="788"/>
      <c r="TZG10" s="788"/>
      <c r="TZH10" s="787"/>
      <c r="TZI10" s="788"/>
      <c r="TZJ10" s="788"/>
      <c r="TZK10" s="788"/>
      <c r="TZL10" s="787"/>
      <c r="TZM10" s="788"/>
      <c r="TZN10" s="788"/>
      <c r="TZO10" s="788"/>
      <c r="TZP10" s="787"/>
      <c r="TZQ10" s="788"/>
      <c r="TZR10" s="788"/>
      <c r="TZS10" s="788"/>
      <c r="TZT10" s="787"/>
      <c r="TZU10" s="788"/>
      <c r="TZV10" s="788"/>
      <c r="TZW10" s="788"/>
      <c r="TZX10" s="787"/>
      <c r="TZY10" s="788"/>
      <c r="TZZ10" s="788"/>
      <c r="UAA10" s="788"/>
      <c r="UAB10" s="787"/>
      <c r="UAC10" s="788"/>
      <c r="UAD10" s="788"/>
      <c r="UAE10" s="788"/>
      <c r="UAF10" s="787"/>
      <c r="UAG10" s="788"/>
      <c r="UAH10" s="788"/>
      <c r="UAI10" s="788"/>
      <c r="UAJ10" s="787"/>
      <c r="UAK10" s="788"/>
      <c r="UAL10" s="788"/>
      <c r="UAM10" s="788"/>
      <c r="UAN10" s="787"/>
      <c r="UAO10" s="788"/>
      <c r="UAP10" s="788"/>
      <c r="UAQ10" s="788"/>
      <c r="UAR10" s="787"/>
      <c r="UAS10" s="788"/>
      <c r="UAT10" s="788"/>
      <c r="UAU10" s="788"/>
      <c r="UAV10" s="787"/>
      <c r="UAW10" s="788"/>
      <c r="UAX10" s="788"/>
      <c r="UAY10" s="788"/>
      <c r="UAZ10" s="787"/>
      <c r="UBA10" s="788"/>
      <c r="UBB10" s="788"/>
      <c r="UBC10" s="788"/>
      <c r="UBD10" s="787"/>
      <c r="UBE10" s="788"/>
      <c r="UBF10" s="788"/>
      <c r="UBG10" s="788"/>
      <c r="UBH10" s="787"/>
      <c r="UBI10" s="788"/>
      <c r="UBJ10" s="788"/>
      <c r="UBK10" s="788"/>
      <c r="UBL10" s="787"/>
      <c r="UBM10" s="788"/>
      <c r="UBN10" s="788"/>
      <c r="UBO10" s="788"/>
      <c r="UBP10" s="787"/>
      <c r="UBQ10" s="788"/>
      <c r="UBR10" s="788"/>
      <c r="UBS10" s="788"/>
      <c r="UBT10" s="787"/>
      <c r="UBU10" s="788"/>
      <c r="UBV10" s="788"/>
      <c r="UBW10" s="788"/>
      <c r="UBX10" s="787"/>
      <c r="UBY10" s="788"/>
      <c r="UBZ10" s="788"/>
      <c r="UCA10" s="788"/>
      <c r="UCB10" s="787"/>
      <c r="UCC10" s="788"/>
      <c r="UCD10" s="788"/>
      <c r="UCE10" s="788"/>
      <c r="UCF10" s="787"/>
      <c r="UCG10" s="788"/>
      <c r="UCH10" s="788"/>
      <c r="UCI10" s="788"/>
      <c r="UCJ10" s="787"/>
      <c r="UCK10" s="788"/>
      <c r="UCL10" s="788"/>
      <c r="UCM10" s="788"/>
      <c r="UCN10" s="787"/>
      <c r="UCO10" s="788"/>
      <c r="UCP10" s="788"/>
      <c r="UCQ10" s="788"/>
      <c r="UCR10" s="787"/>
      <c r="UCS10" s="788"/>
      <c r="UCT10" s="788"/>
      <c r="UCU10" s="788"/>
      <c r="UCV10" s="787"/>
      <c r="UCW10" s="788"/>
      <c r="UCX10" s="788"/>
      <c r="UCY10" s="788"/>
      <c r="UCZ10" s="787"/>
      <c r="UDA10" s="788"/>
      <c r="UDB10" s="788"/>
      <c r="UDC10" s="788"/>
      <c r="UDD10" s="787"/>
      <c r="UDE10" s="788"/>
      <c r="UDF10" s="788"/>
      <c r="UDG10" s="788"/>
      <c r="UDH10" s="787"/>
      <c r="UDI10" s="788"/>
      <c r="UDJ10" s="788"/>
      <c r="UDK10" s="788"/>
      <c r="UDL10" s="787"/>
      <c r="UDM10" s="788"/>
      <c r="UDN10" s="788"/>
      <c r="UDO10" s="788"/>
      <c r="UDP10" s="787"/>
      <c r="UDQ10" s="788"/>
      <c r="UDR10" s="788"/>
      <c r="UDS10" s="788"/>
      <c r="UDT10" s="787"/>
      <c r="UDU10" s="788"/>
      <c r="UDV10" s="788"/>
      <c r="UDW10" s="788"/>
      <c r="UDX10" s="787"/>
      <c r="UDY10" s="788"/>
      <c r="UDZ10" s="788"/>
      <c r="UEA10" s="788"/>
      <c r="UEB10" s="787"/>
      <c r="UEC10" s="788"/>
      <c r="UED10" s="788"/>
      <c r="UEE10" s="788"/>
      <c r="UEF10" s="787"/>
      <c r="UEG10" s="788"/>
      <c r="UEH10" s="788"/>
      <c r="UEI10" s="788"/>
      <c r="UEJ10" s="787"/>
      <c r="UEK10" s="788"/>
      <c r="UEL10" s="788"/>
      <c r="UEM10" s="788"/>
      <c r="UEN10" s="787"/>
      <c r="UEO10" s="788"/>
      <c r="UEP10" s="788"/>
      <c r="UEQ10" s="788"/>
      <c r="UER10" s="787"/>
      <c r="UES10" s="788"/>
      <c r="UET10" s="788"/>
      <c r="UEU10" s="788"/>
      <c r="UEV10" s="787"/>
      <c r="UEW10" s="788"/>
      <c r="UEX10" s="788"/>
      <c r="UEY10" s="788"/>
      <c r="UEZ10" s="787"/>
      <c r="UFA10" s="788"/>
      <c r="UFB10" s="788"/>
      <c r="UFC10" s="788"/>
      <c r="UFD10" s="787"/>
      <c r="UFE10" s="788"/>
      <c r="UFF10" s="788"/>
      <c r="UFG10" s="788"/>
      <c r="UFH10" s="787"/>
      <c r="UFI10" s="788"/>
      <c r="UFJ10" s="788"/>
      <c r="UFK10" s="788"/>
      <c r="UFL10" s="787"/>
      <c r="UFM10" s="788"/>
      <c r="UFN10" s="788"/>
      <c r="UFO10" s="788"/>
      <c r="UFP10" s="787"/>
      <c r="UFQ10" s="788"/>
      <c r="UFR10" s="788"/>
      <c r="UFS10" s="788"/>
      <c r="UFT10" s="787"/>
      <c r="UFU10" s="788"/>
      <c r="UFV10" s="788"/>
      <c r="UFW10" s="788"/>
      <c r="UFX10" s="787"/>
      <c r="UFY10" s="788"/>
      <c r="UFZ10" s="788"/>
      <c r="UGA10" s="788"/>
      <c r="UGB10" s="787"/>
      <c r="UGC10" s="788"/>
      <c r="UGD10" s="788"/>
      <c r="UGE10" s="788"/>
      <c r="UGF10" s="787"/>
      <c r="UGG10" s="788"/>
      <c r="UGH10" s="788"/>
      <c r="UGI10" s="788"/>
      <c r="UGJ10" s="787"/>
      <c r="UGK10" s="788"/>
      <c r="UGL10" s="788"/>
      <c r="UGM10" s="788"/>
      <c r="UGN10" s="787"/>
      <c r="UGO10" s="788"/>
      <c r="UGP10" s="788"/>
      <c r="UGQ10" s="788"/>
      <c r="UGR10" s="787"/>
      <c r="UGS10" s="788"/>
      <c r="UGT10" s="788"/>
      <c r="UGU10" s="788"/>
      <c r="UGV10" s="787"/>
      <c r="UGW10" s="788"/>
      <c r="UGX10" s="788"/>
      <c r="UGY10" s="788"/>
      <c r="UGZ10" s="787"/>
      <c r="UHA10" s="788"/>
      <c r="UHB10" s="788"/>
      <c r="UHC10" s="788"/>
      <c r="UHD10" s="787"/>
      <c r="UHE10" s="788"/>
      <c r="UHF10" s="788"/>
      <c r="UHG10" s="788"/>
      <c r="UHH10" s="787"/>
      <c r="UHI10" s="788"/>
      <c r="UHJ10" s="788"/>
      <c r="UHK10" s="788"/>
      <c r="UHL10" s="787"/>
      <c r="UHM10" s="788"/>
      <c r="UHN10" s="788"/>
      <c r="UHO10" s="788"/>
      <c r="UHP10" s="787"/>
      <c r="UHQ10" s="788"/>
      <c r="UHR10" s="788"/>
      <c r="UHS10" s="788"/>
      <c r="UHT10" s="787"/>
      <c r="UHU10" s="788"/>
      <c r="UHV10" s="788"/>
      <c r="UHW10" s="788"/>
      <c r="UHX10" s="787"/>
      <c r="UHY10" s="788"/>
      <c r="UHZ10" s="788"/>
      <c r="UIA10" s="788"/>
      <c r="UIB10" s="787"/>
      <c r="UIC10" s="788"/>
      <c r="UID10" s="788"/>
      <c r="UIE10" s="788"/>
      <c r="UIF10" s="787"/>
      <c r="UIG10" s="788"/>
      <c r="UIH10" s="788"/>
      <c r="UII10" s="788"/>
      <c r="UIJ10" s="787"/>
      <c r="UIK10" s="788"/>
      <c r="UIL10" s="788"/>
      <c r="UIM10" s="788"/>
      <c r="UIN10" s="787"/>
      <c r="UIO10" s="788"/>
      <c r="UIP10" s="788"/>
      <c r="UIQ10" s="788"/>
      <c r="UIR10" s="787"/>
      <c r="UIS10" s="788"/>
      <c r="UIT10" s="788"/>
      <c r="UIU10" s="788"/>
      <c r="UIV10" s="787"/>
      <c r="UIW10" s="788"/>
      <c r="UIX10" s="788"/>
      <c r="UIY10" s="788"/>
      <c r="UIZ10" s="787"/>
      <c r="UJA10" s="788"/>
      <c r="UJB10" s="788"/>
      <c r="UJC10" s="788"/>
      <c r="UJD10" s="787"/>
      <c r="UJE10" s="788"/>
      <c r="UJF10" s="788"/>
      <c r="UJG10" s="788"/>
      <c r="UJH10" s="787"/>
      <c r="UJI10" s="788"/>
      <c r="UJJ10" s="788"/>
      <c r="UJK10" s="788"/>
      <c r="UJL10" s="787"/>
      <c r="UJM10" s="788"/>
      <c r="UJN10" s="788"/>
      <c r="UJO10" s="788"/>
      <c r="UJP10" s="787"/>
      <c r="UJQ10" s="788"/>
      <c r="UJR10" s="788"/>
      <c r="UJS10" s="788"/>
      <c r="UJT10" s="787"/>
      <c r="UJU10" s="788"/>
      <c r="UJV10" s="788"/>
      <c r="UJW10" s="788"/>
      <c r="UJX10" s="787"/>
      <c r="UJY10" s="788"/>
      <c r="UJZ10" s="788"/>
      <c r="UKA10" s="788"/>
      <c r="UKB10" s="787"/>
      <c r="UKC10" s="788"/>
      <c r="UKD10" s="788"/>
      <c r="UKE10" s="788"/>
      <c r="UKF10" s="787"/>
      <c r="UKG10" s="788"/>
      <c r="UKH10" s="788"/>
      <c r="UKI10" s="788"/>
      <c r="UKJ10" s="787"/>
      <c r="UKK10" s="788"/>
      <c r="UKL10" s="788"/>
      <c r="UKM10" s="788"/>
      <c r="UKN10" s="787"/>
      <c r="UKO10" s="788"/>
      <c r="UKP10" s="788"/>
      <c r="UKQ10" s="788"/>
      <c r="UKR10" s="787"/>
      <c r="UKS10" s="788"/>
      <c r="UKT10" s="788"/>
      <c r="UKU10" s="788"/>
      <c r="UKV10" s="787"/>
      <c r="UKW10" s="788"/>
      <c r="UKX10" s="788"/>
      <c r="UKY10" s="788"/>
      <c r="UKZ10" s="787"/>
      <c r="ULA10" s="788"/>
      <c r="ULB10" s="788"/>
      <c r="ULC10" s="788"/>
      <c r="ULD10" s="787"/>
      <c r="ULE10" s="788"/>
      <c r="ULF10" s="788"/>
      <c r="ULG10" s="788"/>
      <c r="ULH10" s="787"/>
      <c r="ULI10" s="788"/>
      <c r="ULJ10" s="788"/>
      <c r="ULK10" s="788"/>
      <c r="ULL10" s="787"/>
      <c r="ULM10" s="788"/>
      <c r="ULN10" s="788"/>
      <c r="ULO10" s="788"/>
      <c r="ULP10" s="787"/>
      <c r="ULQ10" s="788"/>
      <c r="ULR10" s="788"/>
      <c r="ULS10" s="788"/>
      <c r="ULT10" s="787"/>
      <c r="ULU10" s="788"/>
      <c r="ULV10" s="788"/>
      <c r="ULW10" s="788"/>
      <c r="ULX10" s="787"/>
      <c r="ULY10" s="788"/>
      <c r="ULZ10" s="788"/>
      <c r="UMA10" s="788"/>
      <c r="UMB10" s="787"/>
      <c r="UMC10" s="788"/>
      <c r="UMD10" s="788"/>
      <c r="UME10" s="788"/>
      <c r="UMF10" s="787"/>
      <c r="UMG10" s="788"/>
      <c r="UMH10" s="788"/>
      <c r="UMI10" s="788"/>
      <c r="UMJ10" s="787"/>
      <c r="UMK10" s="788"/>
      <c r="UML10" s="788"/>
      <c r="UMM10" s="788"/>
      <c r="UMN10" s="787"/>
      <c r="UMO10" s="788"/>
      <c r="UMP10" s="788"/>
      <c r="UMQ10" s="788"/>
      <c r="UMR10" s="787"/>
      <c r="UMS10" s="788"/>
      <c r="UMT10" s="788"/>
      <c r="UMU10" s="788"/>
      <c r="UMV10" s="787"/>
      <c r="UMW10" s="788"/>
      <c r="UMX10" s="788"/>
      <c r="UMY10" s="788"/>
      <c r="UMZ10" s="787"/>
      <c r="UNA10" s="788"/>
      <c r="UNB10" s="788"/>
      <c r="UNC10" s="788"/>
      <c r="UND10" s="787"/>
      <c r="UNE10" s="788"/>
      <c r="UNF10" s="788"/>
      <c r="UNG10" s="788"/>
      <c r="UNH10" s="787"/>
      <c r="UNI10" s="788"/>
      <c r="UNJ10" s="788"/>
      <c r="UNK10" s="788"/>
      <c r="UNL10" s="787"/>
      <c r="UNM10" s="788"/>
      <c r="UNN10" s="788"/>
      <c r="UNO10" s="788"/>
      <c r="UNP10" s="787"/>
      <c r="UNQ10" s="788"/>
      <c r="UNR10" s="788"/>
      <c r="UNS10" s="788"/>
      <c r="UNT10" s="787"/>
      <c r="UNU10" s="788"/>
      <c r="UNV10" s="788"/>
      <c r="UNW10" s="788"/>
      <c r="UNX10" s="787"/>
      <c r="UNY10" s="788"/>
      <c r="UNZ10" s="788"/>
      <c r="UOA10" s="788"/>
      <c r="UOB10" s="787"/>
      <c r="UOC10" s="788"/>
      <c r="UOD10" s="788"/>
      <c r="UOE10" s="788"/>
      <c r="UOF10" s="787"/>
      <c r="UOG10" s="788"/>
      <c r="UOH10" s="788"/>
      <c r="UOI10" s="788"/>
      <c r="UOJ10" s="787"/>
      <c r="UOK10" s="788"/>
      <c r="UOL10" s="788"/>
      <c r="UOM10" s="788"/>
      <c r="UON10" s="787"/>
      <c r="UOO10" s="788"/>
      <c r="UOP10" s="788"/>
      <c r="UOQ10" s="788"/>
      <c r="UOR10" s="787"/>
      <c r="UOS10" s="788"/>
      <c r="UOT10" s="788"/>
      <c r="UOU10" s="788"/>
      <c r="UOV10" s="787"/>
      <c r="UOW10" s="788"/>
      <c r="UOX10" s="788"/>
      <c r="UOY10" s="788"/>
      <c r="UOZ10" s="787"/>
      <c r="UPA10" s="788"/>
      <c r="UPB10" s="788"/>
      <c r="UPC10" s="788"/>
      <c r="UPD10" s="787"/>
      <c r="UPE10" s="788"/>
      <c r="UPF10" s="788"/>
      <c r="UPG10" s="788"/>
      <c r="UPH10" s="787"/>
      <c r="UPI10" s="788"/>
      <c r="UPJ10" s="788"/>
      <c r="UPK10" s="788"/>
      <c r="UPL10" s="787"/>
      <c r="UPM10" s="788"/>
      <c r="UPN10" s="788"/>
      <c r="UPO10" s="788"/>
      <c r="UPP10" s="787"/>
      <c r="UPQ10" s="788"/>
      <c r="UPR10" s="788"/>
      <c r="UPS10" s="788"/>
      <c r="UPT10" s="787"/>
      <c r="UPU10" s="788"/>
      <c r="UPV10" s="788"/>
      <c r="UPW10" s="788"/>
      <c r="UPX10" s="787"/>
      <c r="UPY10" s="788"/>
      <c r="UPZ10" s="788"/>
      <c r="UQA10" s="788"/>
      <c r="UQB10" s="787"/>
      <c r="UQC10" s="788"/>
      <c r="UQD10" s="788"/>
      <c r="UQE10" s="788"/>
      <c r="UQF10" s="787"/>
      <c r="UQG10" s="788"/>
      <c r="UQH10" s="788"/>
      <c r="UQI10" s="788"/>
      <c r="UQJ10" s="787"/>
      <c r="UQK10" s="788"/>
      <c r="UQL10" s="788"/>
      <c r="UQM10" s="788"/>
      <c r="UQN10" s="787"/>
      <c r="UQO10" s="788"/>
      <c r="UQP10" s="788"/>
      <c r="UQQ10" s="788"/>
      <c r="UQR10" s="787"/>
      <c r="UQS10" s="788"/>
      <c r="UQT10" s="788"/>
      <c r="UQU10" s="788"/>
      <c r="UQV10" s="787"/>
      <c r="UQW10" s="788"/>
      <c r="UQX10" s="788"/>
      <c r="UQY10" s="788"/>
      <c r="UQZ10" s="787"/>
      <c r="URA10" s="788"/>
      <c r="URB10" s="788"/>
      <c r="URC10" s="788"/>
      <c r="URD10" s="787"/>
      <c r="URE10" s="788"/>
      <c r="URF10" s="788"/>
      <c r="URG10" s="788"/>
      <c r="URH10" s="787"/>
      <c r="URI10" s="788"/>
      <c r="URJ10" s="788"/>
      <c r="URK10" s="788"/>
      <c r="URL10" s="787"/>
      <c r="URM10" s="788"/>
      <c r="URN10" s="788"/>
      <c r="URO10" s="788"/>
      <c r="URP10" s="787"/>
      <c r="URQ10" s="788"/>
      <c r="URR10" s="788"/>
      <c r="URS10" s="788"/>
      <c r="URT10" s="787"/>
      <c r="URU10" s="788"/>
      <c r="URV10" s="788"/>
      <c r="URW10" s="788"/>
      <c r="URX10" s="787"/>
      <c r="URY10" s="788"/>
      <c r="URZ10" s="788"/>
      <c r="USA10" s="788"/>
      <c r="USB10" s="787"/>
      <c r="USC10" s="788"/>
      <c r="USD10" s="788"/>
      <c r="USE10" s="788"/>
      <c r="USF10" s="787"/>
      <c r="USG10" s="788"/>
      <c r="USH10" s="788"/>
      <c r="USI10" s="788"/>
      <c r="USJ10" s="787"/>
      <c r="USK10" s="788"/>
      <c r="USL10" s="788"/>
      <c r="USM10" s="788"/>
      <c r="USN10" s="787"/>
      <c r="USO10" s="788"/>
      <c r="USP10" s="788"/>
      <c r="USQ10" s="788"/>
      <c r="USR10" s="787"/>
      <c r="USS10" s="788"/>
      <c r="UST10" s="788"/>
      <c r="USU10" s="788"/>
      <c r="USV10" s="787"/>
      <c r="USW10" s="788"/>
      <c r="USX10" s="788"/>
      <c r="USY10" s="788"/>
      <c r="USZ10" s="787"/>
      <c r="UTA10" s="788"/>
      <c r="UTB10" s="788"/>
      <c r="UTC10" s="788"/>
      <c r="UTD10" s="787"/>
      <c r="UTE10" s="788"/>
      <c r="UTF10" s="788"/>
      <c r="UTG10" s="788"/>
      <c r="UTH10" s="787"/>
      <c r="UTI10" s="788"/>
      <c r="UTJ10" s="788"/>
      <c r="UTK10" s="788"/>
      <c r="UTL10" s="787"/>
      <c r="UTM10" s="788"/>
      <c r="UTN10" s="788"/>
      <c r="UTO10" s="788"/>
      <c r="UTP10" s="787"/>
      <c r="UTQ10" s="788"/>
      <c r="UTR10" s="788"/>
      <c r="UTS10" s="788"/>
      <c r="UTT10" s="787"/>
      <c r="UTU10" s="788"/>
      <c r="UTV10" s="788"/>
      <c r="UTW10" s="788"/>
      <c r="UTX10" s="787"/>
      <c r="UTY10" s="788"/>
      <c r="UTZ10" s="788"/>
      <c r="UUA10" s="788"/>
      <c r="UUB10" s="787"/>
      <c r="UUC10" s="788"/>
      <c r="UUD10" s="788"/>
      <c r="UUE10" s="788"/>
      <c r="UUF10" s="787"/>
      <c r="UUG10" s="788"/>
      <c r="UUH10" s="788"/>
      <c r="UUI10" s="788"/>
      <c r="UUJ10" s="787"/>
      <c r="UUK10" s="788"/>
      <c r="UUL10" s="788"/>
      <c r="UUM10" s="788"/>
      <c r="UUN10" s="787"/>
      <c r="UUO10" s="788"/>
      <c r="UUP10" s="788"/>
      <c r="UUQ10" s="788"/>
      <c r="UUR10" s="787"/>
      <c r="UUS10" s="788"/>
      <c r="UUT10" s="788"/>
      <c r="UUU10" s="788"/>
      <c r="UUV10" s="787"/>
      <c r="UUW10" s="788"/>
      <c r="UUX10" s="788"/>
      <c r="UUY10" s="788"/>
      <c r="UUZ10" s="787"/>
      <c r="UVA10" s="788"/>
      <c r="UVB10" s="788"/>
      <c r="UVC10" s="788"/>
      <c r="UVD10" s="787"/>
      <c r="UVE10" s="788"/>
      <c r="UVF10" s="788"/>
      <c r="UVG10" s="788"/>
      <c r="UVH10" s="787"/>
      <c r="UVI10" s="788"/>
      <c r="UVJ10" s="788"/>
      <c r="UVK10" s="788"/>
      <c r="UVL10" s="787"/>
      <c r="UVM10" s="788"/>
      <c r="UVN10" s="788"/>
      <c r="UVO10" s="788"/>
      <c r="UVP10" s="787"/>
      <c r="UVQ10" s="788"/>
      <c r="UVR10" s="788"/>
      <c r="UVS10" s="788"/>
      <c r="UVT10" s="787"/>
      <c r="UVU10" s="788"/>
      <c r="UVV10" s="788"/>
      <c r="UVW10" s="788"/>
      <c r="UVX10" s="787"/>
      <c r="UVY10" s="788"/>
      <c r="UVZ10" s="788"/>
      <c r="UWA10" s="788"/>
      <c r="UWB10" s="787"/>
      <c r="UWC10" s="788"/>
      <c r="UWD10" s="788"/>
      <c r="UWE10" s="788"/>
      <c r="UWF10" s="787"/>
      <c r="UWG10" s="788"/>
      <c r="UWH10" s="788"/>
      <c r="UWI10" s="788"/>
      <c r="UWJ10" s="787"/>
      <c r="UWK10" s="788"/>
      <c r="UWL10" s="788"/>
      <c r="UWM10" s="788"/>
      <c r="UWN10" s="787"/>
      <c r="UWO10" s="788"/>
      <c r="UWP10" s="788"/>
      <c r="UWQ10" s="788"/>
      <c r="UWR10" s="787"/>
      <c r="UWS10" s="788"/>
      <c r="UWT10" s="788"/>
      <c r="UWU10" s="788"/>
      <c r="UWV10" s="787"/>
      <c r="UWW10" s="788"/>
      <c r="UWX10" s="788"/>
      <c r="UWY10" s="788"/>
      <c r="UWZ10" s="787"/>
      <c r="UXA10" s="788"/>
      <c r="UXB10" s="788"/>
      <c r="UXC10" s="788"/>
      <c r="UXD10" s="787"/>
      <c r="UXE10" s="788"/>
      <c r="UXF10" s="788"/>
      <c r="UXG10" s="788"/>
      <c r="UXH10" s="787"/>
      <c r="UXI10" s="788"/>
      <c r="UXJ10" s="788"/>
      <c r="UXK10" s="788"/>
      <c r="UXL10" s="787"/>
      <c r="UXM10" s="788"/>
      <c r="UXN10" s="788"/>
      <c r="UXO10" s="788"/>
      <c r="UXP10" s="787"/>
      <c r="UXQ10" s="788"/>
      <c r="UXR10" s="788"/>
      <c r="UXS10" s="788"/>
      <c r="UXT10" s="787"/>
      <c r="UXU10" s="788"/>
      <c r="UXV10" s="788"/>
      <c r="UXW10" s="788"/>
      <c r="UXX10" s="787"/>
      <c r="UXY10" s="788"/>
      <c r="UXZ10" s="788"/>
      <c r="UYA10" s="788"/>
      <c r="UYB10" s="787"/>
      <c r="UYC10" s="788"/>
      <c r="UYD10" s="788"/>
      <c r="UYE10" s="788"/>
      <c r="UYF10" s="787"/>
      <c r="UYG10" s="788"/>
      <c r="UYH10" s="788"/>
      <c r="UYI10" s="788"/>
      <c r="UYJ10" s="787"/>
      <c r="UYK10" s="788"/>
      <c r="UYL10" s="788"/>
      <c r="UYM10" s="788"/>
      <c r="UYN10" s="787"/>
      <c r="UYO10" s="788"/>
      <c r="UYP10" s="788"/>
      <c r="UYQ10" s="788"/>
      <c r="UYR10" s="787"/>
      <c r="UYS10" s="788"/>
      <c r="UYT10" s="788"/>
      <c r="UYU10" s="788"/>
      <c r="UYV10" s="787"/>
      <c r="UYW10" s="788"/>
      <c r="UYX10" s="788"/>
      <c r="UYY10" s="788"/>
      <c r="UYZ10" s="787"/>
      <c r="UZA10" s="788"/>
      <c r="UZB10" s="788"/>
      <c r="UZC10" s="788"/>
      <c r="UZD10" s="787"/>
      <c r="UZE10" s="788"/>
      <c r="UZF10" s="788"/>
      <c r="UZG10" s="788"/>
      <c r="UZH10" s="787"/>
      <c r="UZI10" s="788"/>
      <c r="UZJ10" s="788"/>
      <c r="UZK10" s="788"/>
      <c r="UZL10" s="787"/>
      <c r="UZM10" s="788"/>
      <c r="UZN10" s="788"/>
      <c r="UZO10" s="788"/>
      <c r="UZP10" s="787"/>
      <c r="UZQ10" s="788"/>
      <c r="UZR10" s="788"/>
      <c r="UZS10" s="788"/>
      <c r="UZT10" s="787"/>
      <c r="UZU10" s="788"/>
      <c r="UZV10" s="788"/>
      <c r="UZW10" s="788"/>
      <c r="UZX10" s="787"/>
      <c r="UZY10" s="788"/>
      <c r="UZZ10" s="788"/>
      <c r="VAA10" s="788"/>
      <c r="VAB10" s="787"/>
      <c r="VAC10" s="788"/>
      <c r="VAD10" s="788"/>
      <c r="VAE10" s="788"/>
      <c r="VAF10" s="787"/>
      <c r="VAG10" s="788"/>
      <c r="VAH10" s="788"/>
      <c r="VAI10" s="788"/>
      <c r="VAJ10" s="787"/>
      <c r="VAK10" s="788"/>
      <c r="VAL10" s="788"/>
      <c r="VAM10" s="788"/>
      <c r="VAN10" s="787"/>
      <c r="VAO10" s="788"/>
      <c r="VAP10" s="788"/>
      <c r="VAQ10" s="788"/>
      <c r="VAR10" s="787"/>
      <c r="VAS10" s="788"/>
      <c r="VAT10" s="788"/>
      <c r="VAU10" s="788"/>
      <c r="VAV10" s="787"/>
      <c r="VAW10" s="788"/>
      <c r="VAX10" s="788"/>
      <c r="VAY10" s="788"/>
      <c r="VAZ10" s="787"/>
      <c r="VBA10" s="788"/>
      <c r="VBB10" s="788"/>
      <c r="VBC10" s="788"/>
      <c r="VBD10" s="787"/>
      <c r="VBE10" s="788"/>
      <c r="VBF10" s="788"/>
      <c r="VBG10" s="788"/>
      <c r="VBH10" s="787"/>
      <c r="VBI10" s="788"/>
      <c r="VBJ10" s="788"/>
      <c r="VBK10" s="788"/>
      <c r="VBL10" s="787"/>
      <c r="VBM10" s="788"/>
      <c r="VBN10" s="788"/>
      <c r="VBO10" s="788"/>
      <c r="VBP10" s="787"/>
      <c r="VBQ10" s="788"/>
      <c r="VBR10" s="788"/>
      <c r="VBS10" s="788"/>
      <c r="VBT10" s="787"/>
      <c r="VBU10" s="788"/>
      <c r="VBV10" s="788"/>
      <c r="VBW10" s="788"/>
      <c r="VBX10" s="787"/>
      <c r="VBY10" s="788"/>
      <c r="VBZ10" s="788"/>
      <c r="VCA10" s="788"/>
      <c r="VCB10" s="787"/>
      <c r="VCC10" s="788"/>
      <c r="VCD10" s="788"/>
      <c r="VCE10" s="788"/>
      <c r="VCF10" s="787"/>
      <c r="VCG10" s="788"/>
      <c r="VCH10" s="788"/>
      <c r="VCI10" s="788"/>
      <c r="VCJ10" s="787"/>
      <c r="VCK10" s="788"/>
      <c r="VCL10" s="788"/>
      <c r="VCM10" s="788"/>
      <c r="VCN10" s="787"/>
      <c r="VCO10" s="788"/>
      <c r="VCP10" s="788"/>
      <c r="VCQ10" s="788"/>
      <c r="VCR10" s="787"/>
      <c r="VCS10" s="788"/>
      <c r="VCT10" s="788"/>
      <c r="VCU10" s="788"/>
      <c r="VCV10" s="787"/>
      <c r="VCW10" s="788"/>
      <c r="VCX10" s="788"/>
      <c r="VCY10" s="788"/>
      <c r="VCZ10" s="787"/>
      <c r="VDA10" s="788"/>
      <c r="VDB10" s="788"/>
      <c r="VDC10" s="788"/>
      <c r="VDD10" s="787"/>
      <c r="VDE10" s="788"/>
      <c r="VDF10" s="788"/>
      <c r="VDG10" s="788"/>
      <c r="VDH10" s="787"/>
      <c r="VDI10" s="788"/>
      <c r="VDJ10" s="788"/>
      <c r="VDK10" s="788"/>
      <c r="VDL10" s="787"/>
      <c r="VDM10" s="788"/>
      <c r="VDN10" s="788"/>
      <c r="VDO10" s="788"/>
      <c r="VDP10" s="787"/>
      <c r="VDQ10" s="788"/>
      <c r="VDR10" s="788"/>
      <c r="VDS10" s="788"/>
      <c r="VDT10" s="787"/>
      <c r="VDU10" s="788"/>
      <c r="VDV10" s="788"/>
      <c r="VDW10" s="788"/>
      <c r="VDX10" s="787"/>
      <c r="VDY10" s="788"/>
      <c r="VDZ10" s="788"/>
      <c r="VEA10" s="788"/>
      <c r="VEB10" s="787"/>
      <c r="VEC10" s="788"/>
      <c r="VED10" s="788"/>
      <c r="VEE10" s="788"/>
      <c r="VEF10" s="787"/>
      <c r="VEG10" s="788"/>
      <c r="VEH10" s="788"/>
      <c r="VEI10" s="788"/>
      <c r="VEJ10" s="787"/>
      <c r="VEK10" s="788"/>
      <c r="VEL10" s="788"/>
      <c r="VEM10" s="788"/>
      <c r="VEN10" s="787"/>
      <c r="VEO10" s="788"/>
      <c r="VEP10" s="788"/>
      <c r="VEQ10" s="788"/>
      <c r="VER10" s="787"/>
      <c r="VES10" s="788"/>
      <c r="VET10" s="788"/>
      <c r="VEU10" s="788"/>
      <c r="VEV10" s="787"/>
      <c r="VEW10" s="788"/>
      <c r="VEX10" s="788"/>
      <c r="VEY10" s="788"/>
      <c r="VEZ10" s="787"/>
      <c r="VFA10" s="788"/>
      <c r="VFB10" s="788"/>
      <c r="VFC10" s="788"/>
      <c r="VFD10" s="787"/>
      <c r="VFE10" s="788"/>
      <c r="VFF10" s="788"/>
      <c r="VFG10" s="788"/>
      <c r="VFH10" s="787"/>
      <c r="VFI10" s="788"/>
      <c r="VFJ10" s="788"/>
      <c r="VFK10" s="788"/>
      <c r="VFL10" s="787"/>
      <c r="VFM10" s="788"/>
      <c r="VFN10" s="788"/>
      <c r="VFO10" s="788"/>
      <c r="VFP10" s="787"/>
      <c r="VFQ10" s="788"/>
      <c r="VFR10" s="788"/>
      <c r="VFS10" s="788"/>
      <c r="VFT10" s="787"/>
      <c r="VFU10" s="788"/>
      <c r="VFV10" s="788"/>
      <c r="VFW10" s="788"/>
      <c r="VFX10" s="787"/>
      <c r="VFY10" s="788"/>
      <c r="VFZ10" s="788"/>
      <c r="VGA10" s="788"/>
      <c r="VGB10" s="787"/>
      <c r="VGC10" s="788"/>
      <c r="VGD10" s="788"/>
      <c r="VGE10" s="788"/>
      <c r="VGF10" s="787"/>
      <c r="VGG10" s="788"/>
      <c r="VGH10" s="788"/>
      <c r="VGI10" s="788"/>
      <c r="VGJ10" s="787"/>
      <c r="VGK10" s="788"/>
      <c r="VGL10" s="788"/>
      <c r="VGM10" s="788"/>
      <c r="VGN10" s="787"/>
      <c r="VGO10" s="788"/>
      <c r="VGP10" s="788"/>
      <c r="VGQ10" s="788"/>
      <c r="VGR10" s="787"/>
      <c r="VGS10" s="788"/>
      <c r="VGT10" s="788"/>
      <c r="VGU10" s="788"/>
      <c r="VGV10" s="787"/>
      <c r="VGW10" s="788"/>
      <c r="VGX10" s="788"/>
      <c r="VGY10" s="788"/>
      <c r="VGZ10" s="787"/>
      <c r="VHA10" s="788"/>
      <c r="VHB10" s="788"/>
      <c r="VHC10" s="788"/>
      <c r="VHD10" s="787"/>
      <c r="VHE10" s="788"/>
      <c r="VHF10" s="788"/>
      <c r="VHG10" s="788"/>
      <c r="VHH10" s="787"/>
      <c r="VHI10" s="788"/>
      <c r="VHJ10" s="788"/>
      <c r="VHK10" s="788"/>
      <c r="VHL10" s="787"/>
      <c r="VHM10" s="788"/>
      <c r="VHN10" s="788"/>
      <c r="VHO10" s="788"/>
      <c r="VHP10" s="787"/>
      <c r="VHQ10" s="788"/>
      <c r="VHR10" s="788"/>
      <c r="VHS10" s="788"/>
      <c r="VHT10" s="787"/>
      <c r="VHU10" s="788"/>
      <c r="VHV10" s="788"/>
      <c r="VHW10" s="788"/>
      <c r="VHX10" s="787"/>
      <c r="VHY10" s="788"/>
      <c r="VHZ10" s="788"/>
      <c r="VIA10" s="788"/>
      <c r="VIB10" s="787"/>
      <c r="VIC10" s="788"/>
      <c r="VID10" s="788"/>
      <c r="VIE10" s="788"/>
      <c r="VIF10" s="787"/>
      <c r="VIG10" s="788"/>
      <c r="VIH10" s="788"/>
      <c r="VII10" s="788"/>
      <c r="VIJ10" s="787"/>
      <c r="VIK10" s="788"/>
      <c r="VIL10" s="788"/>
      <c r="VIM10" s="788"/>
      <c r="VIN10" s="787"/>
      <c r="VIO10" s="788"/>
      <c r="VIP10" s="788"/>
      <c r="VIQ10" s="788"/>
      <c r="VIR10" s="787"/>
      <c r="VIS10" s="788"/>
      <c r="VIT10" s="788"/>
      <c r="VIU10" s="788"/>
      <c r="VIV10" s="787"/>
      <c r="VIW10" s="788"/>
      <c r="VIX10" s="788"/>
      <c r="VIY10" s="788"/>
      <c r="VIZ10" s="787"/>
      <c r="VJA10" s="788"/>
      <c r="VJB10" s="788"/>
      <c r="VJC10" s="788"/>
      <c r="VJD10" s="787"/>
      <c r="VJE10" s="788"/>
      <c r="VJF10" s="788"/>
      <c r="VJG10" s="788"/>
      <c r="VJH10" s="787"/>
      <c r="VJI10" s="788"/>
      <c r="VJJ10" s="788"/>
      <c r="VJK10" s="788"/>
      <c r="VJL10" s="787"/>
      <c r="VJM10" s="788"/>
      <c r="VJN10" s="788"/>
      <c r="VJO10" s="788"/>
      <c r="VJP10" s="787"/>
      <c r="VJQ10" s="788"/>
      <c r="VJR10" s="788"/>
      <c r="VJS10" s="788"/>
      <c r="VJT10" s="787"/>
      <c r="VJU10" s="788"/>
      <c r="VJV10" s="788"/>
      <c r="VJW10" s="788"/>
      <c r="VJX10" s="787"/>
      <c r="VJY10" s="788"/>
      <c r="VJZ10" s="788"/>
      <c r="VKA10" s="788"/>
      <c r="VKB10" s="787"/>
      <c r="VKC10" s="788"/>
      <c r="VKD10" s="788"/>
      <c r="VKE10" s="788"/>
      <c r="VKF10" s="787"/>
      <c r="VKG10" s="788"/>
      <c r="VKH10" s="788"/>
      <c r="VKI10" s="788"/>
      <c r="VKJ10" s="787"/>
      <c r="VKK10" s="788"/>
      <c r="VKL10" s="788"/>
      <c r="VKM10" s="788"/>
      <c r="VKN10" s="787"/>
      <c r="VKO10" s="788"/>
      <c r="VKP10" s="788"/>
      <c r="VKQ10" s="788"/>
      <c r="VKR10" s="787"/>
      <c r="VKS10" s="788"/>
      <c r="VKT10" s="788"/>
      <c r="VKU10" s="788"/>
      <c r="VKV10" s="787"/>
      <c r="VKW10" s="788"/>
      <c r="VKX10" s="788"/>
      <c r="VKY10" s="788"/>
      <c r="VKZ10" s="787"/>
      <c r="VLA10" s="788"/>
      <c r="VLB10" s="788"/>
      <c r="VLC10" s="788"/>
      <c r="VLD10" s="787"/>
      <c r="VLE10" s="788"/>
      <c r="VLF10" s="788"/>
      <c r="VLG10" s="788"/>
      <c r="VLH10" s="787"/>
      <c r="VLI10" s="788"/>
      <c r="VLJ10" s="788"/>
      <c r="VLK10" s="788"/>
      <c r="VLL10" s="787"/>
      <c r="VLM10" s="788"/>
      <c r="VLN10" s="788"/>
      <c r="VLO10" s="788"/>
      <c r="VLP10" s="787"/>
      <c r="VLQ10" s="788"/>
      <c r="VLR10" s="788"/>
      <c r="VLS10" s="788"/>
      <c r="VLT10" s="787"/>
      <c r="VLU10" s="788"/>
      <c r="VLV10" s="788"/>
      <c r="VLW10" s="788"/>
      <c r="VLX10" s="787"/>
      <c r="VLY10" s="788"/>
      <c r="VLZ10" s="788"/>
      <c r="VMA10" s="788"/>
      <c r="VMB10" s="787"/>
      <c r="VMC10" s="788"/>
      <c r="VMD10" s="788"/>
      <c r="VME10" s="788"/>
      <c r="VMF10" s="787"/>
      <c r="VMG10" s="788"/>
      <c r="VMH10" s="788"/>
      <c r="VMI10" s="788"/>
      <c r="VMJ10" s="787"/>
      <c r="VMK10" s="788"/>
      <c r="VML10" s="788"/>
      <c r="VMM10" s="788"/>
      <c r="VMN10" s="787"/>
      <c r="VMO10" s="788"/>
      <c r="VMP10" s="788"/>
      <c r="VMQ10" s="788"/>
      <c r="VMR10" s="787"/>
      <c r="VMS10" s="788"/>
      <c r="VMT10" s="788"/>
      <c r="VMU10" s="788"/>
      <c r="VMV10" s="787"/>
      <c r="VMW10" s="788"/>
      <c r="VMX10" s="788"/>
      <c r="VMY10" s="788"/>
      <c r="VMZ10" s="787"/>
      <c r="VNA10" s="788"/>
      <c r="VNB10" s="788"/>
      <c r="VNC10" s="788"/>
      <c r="VND10" s="787"/>
      <c r="VNE10" s="788"/>
      <c r="VNF10" s="788"/>
      <c r="VNG10" s="788"/>
      <c r="VNH10" s="787"/>
      <c r="VNI10" s="788"/>
      <c r="VNJ10" s="788"/>
      <c r="VNK10" s="788"/>
      <c r="VNL10" s="787"/>
      <c r="VNM10" s="788"/>
      <c r="VNN10" s="788"/>
      <c r="VNO10" s="788"/>
      <c r="VNP10" s="787"/>
      <c r="VNQ10" s="788"/>
      <c r="VNR10" s="788"/>
      <c r="VNS10" s="788"/>
      <c r="VNT10" s="787"/>
      <c r="VNU10" s="788"/>
      <c r="VNV10" s="788"/>
      <c r="VNW10" s="788"/>
      <c r="VNX10" s="787"/>
      <c r="VNY10" s="788"/>
      <c r="VNZ10" s="788"/>
      <c r="VOA10" s="788"/>
      <c r="VOB10" s="787"/>
      <c r="VOC10" s="788"/>
      <c r="VOD10" s="788"/>
      <c r="VOE10" s="788"/>
      <c r="VOF10" s="787"/>
      <c r="VOG10" s="788"/>
      <c r="VOH10" s="788"/>
      <c r="VOI10" s="788"/>
      <c r="VOJ10" s="787"/>
      <c r="VOK10" s="788"/>
      <c r="VOL10" s="788"/>
      <c r="VOM10" s="788"/>
      <c r="VON10" s="787"/>
      <c r="VOO10" s="788"/>
      <c r="VOP10" s="788"/>
      <c r="VOQ10" s="788"/>
      <c r="VOR10" s="787"/>
      <c r="VOS10" s="788"/>
      <c r="VOT10" s="788"/>
      <c r="VOU10" s="788"/>
      <c r="VOV10" s="787"/>
      <c r="VOW10" s="788"/>
      <c r="VOX10" s="788"/>
      <c r="VOY10" s="788"/>
      <c r="VOZ10" s="787"/>
      <c r="VPA10" s="788"/>
      <c r="VPB10" s="788"/>
      <c r="VPC10" s="788"/>
      <c r="VPD10" s="787"/>
      <c r="VPE10" s="788"/>
      <c r="VPF10" s="788"/>
      <c r="VPG10" s="788"/>
      <c r="VPH10" s="787"/>
      <c r="VPI10" s="788"/>
      <c r="VPJ10" s="788"/>
      <c r="VPK10" s="788"/>
      <c r="VPL10" s="787"/>
      <c r="VPM10" s="788"/>
      <c r="VPN10" s="788"/>
      <c r="VPO10" s="788"/>
      <c r="VPP10" s="787"/>
      <c r="VPQ10" s="788"/>
      <c r="VPR10" s="788"/>
      <c r="VPS10" s="788"/>
      <c r="VPT10" s="787"/>
      <c r="VPU10" s="788"/>
      <c r="VPV10" s="788"/>
      <c r="VPW10" s="788"/>
      <c r="VPX10" s="787"/>
      <c r="VPY10" s="788"/>
      <c r="VPZ10" s="788"/>
      <c r="VQA10" s="788"/>
      <c r="VQB10" s="787"/>
      <c r="VQC10" s="788"/>
      <c r="VQD10" s="788"/>
      <c r="VQE10" s="788"/>
      <c r="VQF10" s="787"/>
      <c r="VQG10" s="788"/>
      <c r="VQH10" s="788"/>
      <c r="VQI10" s="788"/>
      <c r="VQJ10" s="787"/>
      <c r="VQK10" s="788"/>
      <c r="VQL10" s="788"/>
      <c r="VQM10" s="788"/>
      <c r="VQN10" s="787"/>
      <c r="VQO10" s="788"/>
      <c r="VQP10" s="788"/>
      <c r="VQQ10" s="788"/>
      <c r="VQR10" s="787"/>
      <c r="VQS10" s="788"/>
      <c r="VQT10" s="788"/>
      <c r="VQU10" s="788"/>
      <c r="VQV10" s="787"/>
      <c r="VQW10" s="788"/>
      <c r="VQX10" s="788"/>
      <c r="VQY10" s="788"/>
      <c r="VQZ10" s="787"/>
      <c r="VRA10" s="788"/>
      <c r="VRB10" s="788"/>
      <c r="VRC10" s="788"/>
      <c r="VRD10" s="787"/>
      <c r="VRE10" s="788"/>
      <c r="VRF10" s="788"/>
      <c r="VRG10" s="788"/>
      <c r="VRH10" s="787"/>
      <c r="VRI10" s="788"/>
      <c r="VRJ10" s="788"/>
      <c r="VRK10" s="788"/>
      <c r="VRL10" s="787"/>
      <c r="VRM10" s="788"/>
      <c r="VRN10" s="788"/>
      <c r="VRO10" s="788"/>
      <c r="VRP10" s="787"/>
      <c r="VRQ10" s="788"/>
      <c r="VRR10" s="788"/>
      <c r="VRS10" s="788"/>
      <c r="VRT10" s="787"/>
      <c r="VRU10" s="788"/>
      <c r="VRV10" s="788"/>
      <c r="VRW10" s="788"/>
      <c r="VRX10" s="787"/>
      <c r="VRY10" s="788"/>
      <c r="VRZ10" s="788"/>
      <c r="VSA10" s="788"/>
      <c r="VSB10" s="787"/>
      <c r="VSC10" s="788"/>
      <c r="VSD10" s="788"/>
      <c r="VSE10" s="788"/>
      <c r="VSF10" s="787"/>
      <c r="VSG10" s="788"/>
      <c r="VSH10" s="788"/>
      <c r="VSI10" s="788"/>
      <c r="VSJ10" s="787"/>
      <c r="VSK10" s="788"/>
      <c r="VSL10" s="788"/>
      <c r="VSM10" s="788"/>
      <c r="VSN10" s="787"/>
      <c r="VSO10" s="788"/>
      <c r="VSP10" s="788"/>
      <c r="VSQ10" s="788"/>
      <c r="VSR10" s="787"/>
      <c r="VSS10" s="788"/>
      <c r="VST10" s="788"/>
      <c r="VSU10" s="788"/>
      <c r="VSV10" s="787"/>
      <c r="VSW10" s="788"/>
      <c r="VSX10" s="788"/>
      <c r="VSY10" s="788"/>
      <c r="VSZ10" s="787"/>
      <c r="VTA10" s="788"/>
      <c r="VTB10" s="788"/>
      <c r="VTC10" s="788"/>
      <c r="VTD10" s="787"/>
      <c r="VTE10" s="788"/>
      <c r="VTF10" s="788"/>
      <c r="VTG10" s="788"/>
      <c r="VTH10" s="787"/>
      <c r="VTI10" s="788"/>
      <c r="VTJ10" s="788"/>
      <c r="VTK10" s="788"/>
      <c r="VTL10" s="787"/>
      <c r="VTM10" s="788"/>
      <c r="VTN10" s="788"/>
      <c r="VTO10" s="788"/>
      <c r="VTP10" s="787"/>
      <c r="VTQ10" s="788"/>
      <c r="VTR10" s="788"/>
      <c r="VTS10" s="788"/>
      <c r="VTT10" s="787"/>
      <c r="VTU10" s="788"/>
      <c r="VTV10" s="788"/>
      <c r="VTW10" s="788"/>
      <c r="VTX10" s="787"/>
      <c r="VTY10" s="788"/>
      <c r="VTZ10" s="788"/>
      <c r="VUA10" s="788"/>
      <c r="VUB10" s="787"/>
      <c r="VUC10" s="788"/>
      <c r="VUD10" s="788"/>
      <c r="VUE10" s="788"/>
      <c r="VUF10" s="787"/>
      <c r="VUG10" s="788"/>
      <c r="VUH10" s="788"/>
      <c r="VUI10" s="788"/>
      <c r="VUJ10" s="787"/>
      <c r="VUK10" s="788"/>
      <c r="VUL10" s="788"/>
      <c r="VUM10" s="788"/>
      <c r="VUN10" s="787"/>
      <c r="VUO10" s="788"/>
      <c r="VUP10" s="788"/>
      <c r="VUQ10" s="788"/>
      <c r="VUR10" s="787"/>
      <c r="VUS10" s="788"/>
      <c r="VUT10" s="788"/>
      <c r="VUU10" s="788"/>
      <c r="VUV10" s="787"/>
      <c r="VUW10" s="788"/>
      <c r="VUX10" s="788"/>
      <c r="VUY10" s="788"/>
      <c r="VUZ10" s="787"/>
      <c r="VVA10" s="788"/>
      <c r="VVB10" s="788"/>
      <c r="VVC10" s="788"/>
      <c r="VVD10" s="787"/>
      <c r="VVE10" s="788"/>
      <c r="VVF10" s="788"/>
      <c r="VVG10" s="788"/>
      <c r="VVH10" s="787"/>
      <c r="VVI10" s="788"/>
      <c r="VVJ10" s="788"/>
      <c r="VVK10" s="788"/>
      <c r="VVL10" s="787"/>
      <c r="VVM10" s="788"/>
      <c r="VVN10" s="788"/>
      <c r="VVO10" s="788"/>
      <c r="VVP10" s="787"/>
      <c r="VVQ10" s="788"/>
      <c r="VVR10" s="788"/>
      <c r="VVS10" s="788"/>
      <c r="VVT10" s="787"/>
      <c r="VVU10" s="788"/>
      <c r="VVV10" s="788"/>
      <c r="VVW10" s="788"/>
      <c r="VVX10" s="787"/>
      <c r="VVY10" s="788"/>
      <c r="VVZ10" s="788"/>
      <c r="VWA10" s="788"/>
      <c r="VWB10" s="787"/>
      <c r="VWC10" s="788"/>
      <c r="VWD10" s="788"/>
      <c r="VWE10" s="788"/>
      <c r="VWF10" s="787"/>
      <c r="VWG10" s="788"/>
      <c r="VWH10" s="788"/>
      <c r="VWI10" s="788"/>
      <c r="VWJ10" s="787"/>
      <c r="VWK10" s="788"/>
      <c r="VWL10" s="788"/>
      <c r="VWM10" s="788"/>
      <c r="VWN10" s="787"/>
      <c r="VWO10" s="788"/>
      <c r="VWP10" s="788"/>
      <c r="VWQ10" s="788"/>
      <c r="VWR10" s="787"/>
      <c r="VWS10" s="788"/>
      <c r="VWT10" s="788"/>
      <c r="VWU10" s="788"/>
      <c r="VWV10" s="787"/>
      <c r="VWW10" s="788"/>
      <c r="VWX10" s="788"/>
      <c r="VWY10" s="788"/>
      <c r="VWZ10" s="787"/>
      <c r="VXA10" s="788"/>
      <c r="VXB10" s="788"/>
      <c r="VXC10" s="788"/>
      <c r="VXD10" s="787"/>
      <c r="VXE10" s="788"/>
      <c r="VXF10" s="788"/>
      <c r="VXG10" s="788"/>
      <c r="VXH10" s="787"/>
      <c r="VXI10" s="788"/>
      <c r="VXJ10" s="788"/>
      <c r="VXK10" s="788"/>
      <c r="VXL10" s="787"/>
      <c r="VXM10" s="788"/>
      <c r="VXN10" s="788"/>
      <c r="VXO10" s="788"/>
      <c r="VXP10" s="787"/>
      <c r="VXQ10" s="788"/>
      <c r="VXR10" s="788"/>
      <c r="VXS10" s="788"/>
      <c r="VXT10" s="787"/>
      <c r="VXU10" s="788"/>
      <c r="VXV10" s="788"/>
      <c r="VXW10" s="788"/>
      <c r="VXX10" s="787"/>
      <c r="VXY10" s="788"/>
      <c r="VXZ10" s="788"/>
      <c r="VYA10" s="788"/>
      <c r="VYB10" s="787"/>
      <c r="VYC10" s="788"/>
      <c r="VYD10" s="788"/>
      <c r="VYE10" s="788"/>
      <c r="VYF10" s="787"/>
      <c r="VYG10" s="788"/>
      <c r="VYH10" s="788"/>
      <c r="VYI10" s="788"/>
      <c r="VYJ10" s="787"/>
      <c r="VYK10" s="788"/>
      <c r="VYL10" s="788"/>
      <c r="VYM10" s="788"/>
      <c r="VYN10" s="787"/>
      <c r="VYO10" s="788"/>
      <c r="VYP10" s="788"/>
      <c r="VYQ10" s="788"/>
      <c r="VYR10" s="787"/>
      <c r="VYS10" s="788"/>
      <c r="VYT10" s="788"/>
      <c r="VYU10" s="788"/>
      <c r="VYV10" s="787"/>
      <c r="VYW10" s="788"/>
      <c r="VYX10" s="788"/>
      <c r="VYY10" s="788"/>
      <c r="VYZ10" s="787"/>
      <c r="VZA10" s="788"/>
      <c r="VZB10" s="788"/>
      <c r="VZC10" s="788"/>
      <c r="VZD10" s="787"/>
      <c r="VZE10" s="788"/>
      <c r="VZF10" s="788"/>
      <c r="VZG10" s="788"/>
      <c r="VZH10" s="787"/>
      <c r="VZI10" s="788"/>
      <c r="VZJ10" s="788"/>
      <c r="VZK10" s="788"/>
      <c r="VZL10" s="787"/>
      <c r="VZM10" s="788"/>
      <c r="VZN10" s="788"/>
      <c r="VZO10" s="788"/>
      <c r="VZP10" s="787"/>
      <c r="VZQ10" s="788"/>
      <c r="VZR10" s="788"/>
      <c r="VZS10" s="788"/>
      <c r="VZT10" s="787"/>
      <c r="VZU10" s="788"/>
      <c r="VZV10" s="788"/>
      <c r="VZW10" s="788"/>
      <c r="VZX10" s="787"/>
      <c r="VZY10" s="788"/>
      <c r="VZZ10" s="788"/>
      <c r="WAA10" s="788"/>
      <c r="WAB10" s="787"/>
      <c r="WAC10" s="788"/>
      <c r="WAD10" s="788"/>
      <c r="WAE10" s="788"/>
      <c r="WAF10" s="787"/>
      <c r="WAG10" s="788"/>
      <c r="WAH10" s="788"/>
      <c r="WAI10" s="788"/>
      <c r="WAJ10" s="787"/>
      <c r="WAK10" s="788"/>
      <c r="WAL10" s="788"/>
      <c r="WAM10" s="788"/>
      <c r="WAN10" s="787"/>
      <c r="WAO10" s="788"/>
      <c r="WAP10" s="788"/>
      <c r="WAQ10" s="788"/>
      <c r="WAR10" s="787"/>
      <c r="WAS10" s="788"/>
      <c r="WAT10" s="788"/>
      <c r="WAU10" s="788"/>
      <c r="WAV10" s="787"/>
      <c r="WAW10" s="788"/>
      <c r="WAX10" s="788"/>
      <c r="WAY10" s="788"/>
      <c r="WAZ10" s="787"/>
      <c r="WBA10" s="788"/>
      <c r="WBB10" s="788"/>
      <c r="WBC10" s="788"/>
      <c r="WBD10" s="787"/>
      <c r="WBE10" s="788"/>
      <c r="WBF10" s="788"/>
      <c r="WBG10" s="788"/>
      <c r="WBH10" s="787"/>
      <c r="WBI10" s="788"/>
      <c r="WBJ10" s="788"/>
      <c r="WBK10" s="788"/>
      <c r="WBL10" s="787"/>
      <c r="WBM10" s="788"/>
      <c r="WBN10" s="788"/>
      <c r="WBO10" s="788"/>
      <c r="WBP10" s="787"/>
      <c r="WBQ10" s="788"/>
      <c r="WBR10" s="788"/>
      <c r="WBS10" s="788"/>
      <c r="WBT10" s="787"/>
      <c r="WBU10" s="788"/>
      <c r="WBV10" s="788"/>
      <c r="WBW10" s="788"/>
      <c r="WBX10" s="787"/>
      <c r="WBY10" s="788"/>
      <c r="WBZ10" s="788"/>
      <c r="WCA10" s="788"/>
      <c r="WCB10" s="787"/>
      <c r="WCC10" s="788"/>
      <c r="WCD10" s="788"/>
      <c r="WCE10" s="788"/>
      <c r="WCF10" s="787"/>
      <c r="WCG10" s="788"/>
      <c r="WCH10" s="788"/>
      <c r="WCI10" s="788"/>
      <c r="WCJ10" s="787"/>
      <c r="WCK10" s="788"/>
      <c r="WCL10" s="788"/>
      <c r="WCM10" s="788"/>
      <c r="WCN10" s="787"/>
      <c r="WCO10" s="788"/>
      <c r="WCP10" s="788"/>
      <c r="WCQ10" s="788"/>
      <c r="WCR10" s="787"/>
      <c r="WCS10" s="788"/>
      <c r="WCT10" s="788"/>
      <c r="WCU10" s="788"/>
      <c r="WCV10" s="787"/>
      <c r="WCW10" s="788"/>
      <c r="WCX10" s="788"/>
      <c r="WCY10" s="788"/>
      <c r="WCZ10" s="787"/>
      <c r="WDA10" s="788"/>
      <c r="WDB10" s="788"/>
      <c r="WDC10" s="788"/>
      <c r="WDD10" s="787"/>
      <c r="WDE10" s="788"/>
      <c r="WDF10" s="788"/>
      <c r="WDG10" s="788"/>
      <c r="WDH10" s="787"/>
      <c r="WDI10" s="788"/>
      <c r="WDJ10" s="788"/>
      <c r="WDK10" s="788"/>
      <c r="WDL10" s="787"/>
      <c r="WDM10" s="788"/>
      <c r="WDN10" s="788"/>
      <c r="WDO10" s="788"/>
      <c r="WDP10" s="787"/>
      <c r="WDQ10" s="788"/>
      <c r="WDR10" s="788"/>
      <c r="WDS10" s="788"/>
      <c r="WDT10" s="787"/>
      <c r="WDU10" s="788"/>
      <c r="WDV10" s="788"/>
      <c r="WDW10" s="788"/>
      <c r="WDX10" s="787"/>
      <c r="WDY10" s="788"/>
      <c r="WDZ10" s="788"/>
      <c r="WEA10" s="788"/>
      <c r="WEB10" s="787"/>
      <c r="WEC10" s="788"/>
      <c r="WED10" s="788"/>
      <c r="WEE10" s="788"/>
      <c r="WEF10" s="787"/>
      <c r="WEG10" s="788"/>
      <c r="WEH10" s="788"/>
      <c r="WEI10" s="788"/>
      <c r="WEJ10" s="787"/>
      <c r="WEK10" s="788"/>
      <c r="WEL10" s="788"/>
      <c r="WEM10" s="788"/>
      <c r="WEN10" s="787"/>
      <c r="WEO10" s="788"/>
      <c r="WEP10" s="788"/>
      <c r="WEQ10" s="788"/>
      <c r="WER10" s="787"/>
      <c r="WES10" s="788"/>
      <c r="WET10" s="788"/>
      <c r="WEU10" s="788"/>
      <c r="WEV10" s="787"/>
      <c r="WEW10" s="788"/>
      <c r="WEX10" s="788"/>
      <c r="WEY10" s="788"/>
      <c r="WEZ10" s="787"/>
      <c r="WFA10" s="788"/>
      <c r="WFB10" s="788"/>
      <c r="WFC10" s="788"/>
      <c r="WFD10" s="787"/>
      <c r="WFE10" s="788"/>
      <c r="WFF10" s="788"/>
      <c r="WFG10" s="788"/>
      <c r="WFH10" s="787"/>
      <c r="WFI10" s="788"/>
      <c r="WFJ10" s="788"/>
      <c r="WFK10" s="788"/>
      <c r="WFL10" s="787"/>
      <c r="WFM10" s="788"/>
      <c r="WFN10" s="788"/>
      <c r="WFO10" s="788"/>
      <c r="WFP10" s="787"/>
      <c r="WFQ10" s="788"/>
      <c r="WFR10" s="788"/>
      <c r="WFS10" s="788"/>
      <c r="WFT10" s="787"/>
      <c r="WFU10" s="788"/>
      <c r="WFV10" s="788"/>
      <c r="WFW10" s="788"/>
      <c r="WFX10" s="787"/>
      <c r="WFY10" s="788"/>
      <c r="WFZ10" s="788"/>
      <c r="WGA10" s="788"/>
      <c r="WGB10" s="787"/>
      <c r="WGC10" s="788"/>
      <c r="WGD10" s="788"/>
      <c r="WGE10" s="788"/>
      <c r="WGF10" s="787"/>
      <c r="WGG10" s="788"/>
      <c r="WGH10" s="788"/>
      <c r="WGI10" s="788"/>
      <c r="WGJ10" s="787"/>
      <c r="WGK10" s="788"/>
      <c r="WGL10" s="788"/>
      <c r="WGM10" s="788"/>
      <c r="WGN10" s="787"/>
      <c r="WGO10" s="788"/>
      <c r="WGP10" s="788"/>
      <c r="WGQ10" s="788"/>
      <c r="WGR10" s="787"/>
      <c r="WGS10" s="788"/>
      <c r="WGT10" s="788"/>
      <c r="WGU10" s="788"/>
      <c r="WGV10" s="787"/>
      <c r="WGW10" s="788"/>
      <c r="WGX10" s="788"/>
      <c r="WGY10" s="788"/>
      <c r="WGZ10" s="787"/>
      <c r="WHA10" s="788"/>
      <c r="WHB10" s="788"/>
      <c r="WHC10" s="788"/>
      <c r="WHD10" s="787"/>
      <c r="WHE10" s="788"/>
      <c r="WHF10" s="788"/>
      <c r="WHG10" s="788"/>
      <c r="WHH10" s="787"/>
      <c r="WHI10" s="788"/>
      <c r="WHJ10" s="788"/>
      <c r="WHK10" s="788"/>
      <c r="WHL10" s="787"/>
      <c r="WHM10" s="788"/>
      <c r="WHN10" s="788"/>
      <c r="WHO10" s="788"/>
      <c r="WHP10" s="787"/>
      <c r="WHQ10" s="788"/>
      <c r="WHR10" s="788"/>
      <c r="WHS10" s="788"/>
      <c r="WHT10" s="787"/>
      <c r="WHU10" s="788"/>
      <c r="WHV10" s="788"/>
      <c r="WHW10" s="788"/>
      <c r="WHX10" s="787"/>
      <c r="WHY10" s="788"/>
      <c r="WHZ10" s="788"/>
      <c r="WIA10" s="788"/>
      <c r="WIB10" s="787"/>
      <c r="WIC10" s="788"/>
      <c r="WID10" s="788"/>
      <c r="WIE10" s="788"/>
      <c r="WIF10" s="787"/>
      <c r="WIG10" s="788"/>
      <c r="WIH10" s="788"/>
      <c r="WII10" s="788"/>
      <c r="WIJ10" s="787"/>
      <c r="WIK10" s="788"/>
      <c r="WIL10" s="788"/>
      <c r="WIM10" s="788"/>
      <c r="WIN10" s="787"/>
      <c r="WIO10" s="788"/>
      <c r="WIP10" s="788"/>
      <c r="WIQ10" s="788"/>
      <c r="WIR10" s="787"/>
      <c r="WIS10" s="788"/>
      <c r="WIT10" s="788"/>
      <c r="WIU10" s="788"/>
      <c r="WIV10" s="787"/>
      <c r="WIW10" s="788"/>
      <c r="WIX10" s="788"/>
      <c r="WIY10" s="788"/>
      <c r="WIZ10" s="787"/>
      <c r="WJA10" s="788"/>
      <c r="WJB10" s="788"/>
      <c r="WJC10" s="788"/>
      <c r="WJD10" s="787"/>
      <c r="WJE10" s="788"/>
      <c r="WJF10" s="788"/>
      <c r="WJG10" s="788"/>
      <c r="WJH10" s="787"/>
      <c r="WJI10" s="788"/>
      <c r="WJJ10" s="788"/>
      <c r="WJK10" s="788"/>
      <c r="WJL10" s="787"/>
      <c r="WJM10" s="788"/>
      <c r="WJN10" s="788"/>
      <c r="WJO10" s="788"/>
      <c r="WJP10" s="787"/>
      <c r="WJQ10" s="788"/>
      <c r="WJR10" s="788"/>
      <c r="WJS10" s="788"/>
      <c r="WJT10" s="787"/>
      <c r="WJU10" s="788"/>
      <c r="WJV10" s="788"/>
      <c r="WJW10" s="788"/>
      <c r="WJX10" s="787"/>
      <c r="WJY10" s="788"/>
      <c r="WJZ10" s="788"/>
      <c r="WKA10" s="788"/>
      <c r="WKB10" s="787"/>
      <c r="WKC10" s="788"/>
      <c r="WKD10" s="788"/>
      <c r="WKE10" s="788"/>
      <c r="WKF10" s="787"/>
      <c r="WKG10" s="788"/>
      <c r="WKH10" s="788"/>
      <c r="WKI10" s="788"/>
      <c r="WKJ10" s="787"/>
      <c r="WKK10" s="788"/>
      <c r="WKL10" s="788"/>
      <c r="WKM10" s="788"/>
      <c r="WKN10" s="787"/>
      <c r="WKO10" s="788"/>
      <c r="WKP10" s="788"/>
      <c r="WKQ10" s="788"/>
      <c r="WKR10" s="787"/>
      <c r="WKS10" s="788"/>
      <c r="WKT10" s="788"/>
      <c r="WKU10" s="788"/>
      <c r="WKV10" s="787"/>
      <c r="WKW10" s="788"/>
      <c r="WKX10" s="788"/>
      <c r="WKY10" s="788"/>
      <c r="WKZ10" s="787"/>
      <c r="WLA10" s="788"/>
      <c r="WLB10" s="788"/>
      <c r="WLC10" s="788"/>
      <c r="WLD10" s="787"/>
      <c r="WLE10" s="788"/>
      <c r="WLF10" s="788"/>
      <c r="WLG10" s="788"/>
      <c r="WLH10" s="787"/>
      <c r="WLI10" s="788"/>
      <c r="WLJ10" s="788"/>
      <c r="WLK10" s="788"/>
      <c r="WLL10" s="787"/>
      <c r="WLM10" s="788"/>
      <c r="WLN10" s="788"/>
      <c r="WLO10" s="788"/>
      <c r="WLP10" s="787"/>
      <c r="WLQ10" s="788"/>
      <c r="WLR10" s="788"/>
      <c r="WLS10" s="788"/>
      <c r="WLT10" s="787"/>
      <c r="WLU10" s="788"/>
      <c r="WLV10" s="788"/>
      <c r="WLW10" s="788"/>
      <c r="WLX10" s="787"/>
      <c r="WLY10" s="788"/>
      <c r="WLZ10" s="788"/>
      <c r="WMA10" s="788"/>
      <c r="WMB10" s="787"/>
      <c r="WMC10" s="788"/>
      <c r="WMD10" s="788"/>
      <c r="WME10" s="788"/>
      <c r="WMF10" s="787"/>
      <c r="WMG10" s="788"/>
      <c r="WMH10" s="788"/>
      <c r="WMI10" s="788"/>
      <c r="WMJ10" s="787"/>
      <c r="WMK10" s="788"/>
      <c r="WML10" s="788"/>
      <c r="WMM10" s="788"/>
      <c r="WMN10" s="787"/>
      <c r="WMO10" s="788"/>
      <c r="WMP10" s="788"/>
      <c r="WMQ10" s="788"/>
      <c r="WMR10" s="787"/>
      <c r="WMS10" s="788"/>
      <c r="WMT10" s="788"/>
      <c r="WMU10" s="788"/>
      <c r="WMV10" s="787"/>
      <c r="WMW10" s="788"/>
      <c r="WMX10" s="788"/>
      <c r="WMY10" s="788"/>
      <c r="WMZ10" s="787"/>
      <c r="WNA10" s="788"/>
      <c r="WNB10" s="788"/>
      <c r="WNC10" s="788"/>
      <c r="WND10" s="787"/>
      <c r="WNE10" s="788"/>
      <c r="WNF10" s="788"/>
      <c r="WNG10" s="788"/>
      <c r="WNH10" s="787"/>
      <c r="WNI10" s="788"/>
      <c r="WNJ10" s="788"/>
      <c r="WNK10" s="788"/>
      <c r="WNL10" s="787"/>
      <c r="WNM10" s="788"/>
      <c r="WNN10" s="788"/>
      <c r="WNO10" s="788"/>
      <c r="WNP10" s="787"/>
      <c r="WNQ10" s="788"/>
      <c r="WNR10" s="788"/>
      <c r="WNS10" s="788"/>
      <c r="WNT10" s="787"/>
      <c r="WNU10" s="788"/>
      <c r="WNV10" s="788"/>
      <c r="WNW10" s="788"/>
      <c r="WNX10" s="787"/>
      <c r="WNY10" s="788"/>
      <c r="WNZ10" s="788"/>
      <c r="WOA10" s="788"/>
      <c r="WOB10" s="787"/>
      <c r="WOC10" s="788"/>
      <c r="WOD10" s="788"/>
      <c r="WOE10" s="788"/>
      <c r="WOF10" s="787"/>
      <c r="WOG10" s="788"/>
      <c r="WOH10" s="788"/>
      <c r="WOI10" s="788"/>
      <c r="WOJ10" s="787"/>
      <c r="WOK10" s="788"/>
      <c r="WOL10" s="788"/>
      <c r="WOM10" s="788"/>
      <c r="WON10" s="787"/>
      <c r="WOO10" s="788"/>
      <c r="WOP10" s="788"/>
      <c r="WOQ10" s="788"/>
      <c r="WOR10" s="787"/>
      <c r="WOS10" s="788"/>
      <c r="WOT10" s="788"/>
      <c r="WOU10" s="788"/>
      <c r="WOV10" s="787"/>
      <c r="WOW10" s="788"/>
      <c r="WOX10" s="788"/>
      <c r="WOY10" s="788"/>
      <c r="WOZ10" s="787"/>
      <c r="WPA10" s="788"/>
      <c r="WPB10" s="788"/>
      <c r="WPC10" s="788"/>
      <c r="WPD10" s="787"/>
      <c r="WPE10" s="788"/>
      <c r="WPF10" s="788"/>
      <c r="WPG10" s="788"/>
      <c r="WPH10" s="787"/>
      <c r="WPI10" s="788"/>
      <c r="WPJ10" s="788"/>
      <c r="WPK10" s="788"/>
      <c r="WPL10" s="787"/>
      <c r="WPM10" s="788"/>
      <c r="WPN10" s="788"/>
      <c r="WPO10" s="788"/>
      <c r="WPP10" s="787"/>
      <c r="WPQ10" s="788"/>
      <c r="WPR10" s="788"/>
      <c r="WPS10" s="788"/>
      <c r="WPT10" s="787"/>
      <c r="WPU10" s="788"/>
      <c r="WPV10" s="788"/>
      <c r="WPW10" s="788"/>
      <c r="WPX10" s="787"/>
      <c r="WPY10" s="788"/>
      <c r="WPZ10" s="788"/>
      <c r="WQA10" s="788"/>
      <c r="WQB10" s="787"/>
      <c r="WQC10" s="788"/>
      <c r="WQD10" s="788"/>
      <c r="WQE10" s="788"/>
      <c r="WQF10" s="787"/>
      <c r="WQG10" s="788"/>
      <c r="WQH10" s="788"/>
      <c r="WQI10" s="788"/>
      <c r="WQJ10" s="787"/>
      <c r="WQK10" s="788"/>
      <c r="WQL10" s="788"/>
      <c r="WQM10" s="788"/>
      <c r="WQN10" s="787"/>
      <c r="WQO10" s="788"/>
      <c r="WQP10" s="788"/>
      <c r="WQQ10" s="788"/>
      <c r="WQR10" s="787"/>
      <c r="WQS10" s="788"/>
      <c r="WQT10" s="788"/>
      <c r="WQU10" s="788"/>
      <c r="WQV10" s="787"/>
      <c r="WQW10" s="788"/>
      <c r="WQX10" s="788"/>
      <c r="WQY10" s="788"/>
      <c r="WQZ10" s="787"/>
      <c r="WRA10" s="788"/>
      <c r="WRB10" s="788"/>
      <c r="WRC10" s="788"/>
      <c r="WRD10" s="787"/>
      <c r="WRE10" s="788"/>
      <c r="WRF10" s="788"/>
      <c r="WRG10" s="788"/>
      <c r="WRH10" s="787"/>
      <c r="WRI10" s="788"/>
      <c r="WRJ10" s="788"/>
      <c r="WRK10" s="788"/>
      <c r="WRL10" s="787"/>
      <c r="WRM10" s="788"/>
      <c r="WRN10" s="788"/>
      <c r="WRO10" s="788"/>
      <c r="WRP10" s="787"/>
      <c r="WRQ10" s="788"/>
      <c r="WRR10" s="788"/>
      <c r="WRS10" s="788"/>
      <c r="WRT10" s="787"/>
      <c r="WRU10" s="788"/>
      <c r="WRV10" s="788"/>
      <c r="WRW10" s="788"/>
      <c r="WRX10" s="787"/>
      <c r="WRY10" s="788"/>
      <c r="WRZ10" s="788"/>
      <c r="WSA10" s="788"/>
      <c r="WSB10" s="787"/>
      <c r="WSC10" s="788"/>
      <c r="WSD10" s="788"/>
      <c r="WSE10" s="788"/>
      <c r="WSF10" s="787"/>
      <c r="WSG10" s="788"/>
      <c r="WSH10" s="788"/>
      <c r="WSI10" s="788"/>
      <c r="WSJ10" s="787"/>
      <c r="WSK10" s="788"/>
      <c r="WSL10" s="788"/>
      <c r="WSM10" s="788"/>
      <c r="WSN10" s="787"/>
      <c r="WSO10" s="788"/>
      <c r="WSP10" s="788"/>
      <c r="WSQ10" s="788"/>
      <c r="WSR10" s="787"/>
      <c r="WSS10" s="788"/>
      <c r="WST10" s="788"/>
      <c r="WSU10" s="788"/>
      <c r="WSV10" s="787"/>
      <c r="WSW10" s="788"/>
      <c r="WSX10" s="788"/>
      <c r="WSY10" s="788"/>
      <c r="WSZ10" s="787"/>
      <c r="WTA10" s="788"/>
      <c r="WTB10" s="788"/>
      <c r="WTC10" s="788"/>
      <c r="WTD10" s="787"/>
      <c r="WTE10" s="788"/>
      <c r="WTF10" s="788"/>
      <c r="WTG10" s="788"/>
      <c r="WTH10" s="787"/>
      <c r="WTI10" s="788"/>
      <c r="WTJ10" s="788"/>
      <c r="WTK10" s="788"/>
      <c r="WTL10" s="787"/>
      <c r="WTM10" s="788"/>
      <c r="WTN10" s="788"/>
      <c r="WTO10" s="788"/>
      <c r="WTP10" s="787"/>
      <c r="WTQ10" s="788"/>
      <c r="WTR10" s="788"/>
      <c r="WTS10" s="788"/>
      <c r="WTT10" s="787"/>
      <c r="WTU10" s="788"/>
      <c r="WTV10" s="788"/>
      <c r="WTW10" s="788"/>
      <c r="WTX10" s="787"/>
      <c r="WTY10" s="788"/>
      <c r="WTZ10" s="788"/>
      <c r="WUA10" s="788"/>
      <c r="WUB10" s="787"/>
      <c r="WUC10" s="788"/>
      <c r="WUD10" s="788"/>
      <c r="WUE10" s="788"/>
      <c r="WUF10" s="787"/>
      <c r="WUG10" s="788"/>
      <c r="WUH10" s="788"/>
      <c r="WUI10" s="788"/>
      <c r="WUJ10" s="787"/>
      <c r="WUK10" s="788"/>
      <c r="WUL10" s="788"/>
      <c r="WUM10" s="788"/>
      <c r="WUN10" s="787"/>
      <c r="WUO10" s="788"/>
      <c r="WUP10" s="788"/>
      <c r="WUQ10" s="788"/>
      <c r="WUR10" s="787"/>
      <c r="WUS10" s="788"/>
      <c r="WUT10" s="788"/>
      <c r="WUU10" s="788"/>
      <c r="WUV10" s="787"/>
      <c r="WUW10" s="788"/>
      <c r="WUX10" s="788"/>
      <c r="WUY10" s="788"/>
      <c r="WUZ10" s="787"/>
      <c r="WVA10" s="788"/>
      <c r="WVB10" s="788"/>
      <c r="WVC10" s="788"/>
      <c r="WVD10" s="787"/>
      <c r="WVE10" s="788"/>
      <c r="WVF10" s="788"/>
      <c r="WVG10" s="788"/>
      <c r="WVH10" s="787"/>
      <c r="WVI10" s="788"/>
      <c r="WVJ10" s="788"/>
      <c r="WVK10" s="788"/>
      <c r="WVL10" s="787"/>
      <c r="WVM10" s="788"/>
      <c r="WVN10" s="788"/>
      <c r="WVO10" s="788"/>
      <c r="WVP10" s="787"/>
      <c r="WVQ10" s="788"/>
      <c r="WVR10" s="788"/>
      <c r="WVS10" s="788"/>
      <c r="WVT10" s="787"/>
      <c r="WVU10" s="788"/>
      <c r="WVV10" s="788"/>
      <c r="WVW10" s="788"/>
      <c r="WVX10" s="787"/>
      <c r="WVY10" s="788"/>
      <c r="WVZ10" s="788"/>
      <c r="WWA10" s="788"/>
      <c r="WWB10" s="787"/>
      <c r="WWC10" s="788"/>
      <c r="WWD10" s="788"/>
      <c r="WWE10" s="788"/>
      <c r="WWF10" s="787"/>
      <c r="WWG10" s="788"/>
      <c r="WWH10" s="788"/>
      <c r="WWI10" s="788"/>
      <c r="WWJ10" s="787"/>
      <c r="WWK10" s="788"/>
      <c r="WWL10" s="788"/>
      <c r="WWM10" s="788"/>
      <c r="WWN10" s="787"/>
      <c r="WWO10" s="788"/>
      <c r="WWP10" s="788"/>
      <c r="WWQ10" s="788"/>
      <c r="WWR10" s="787"/>
      <c r="WWS10" s="788"/>
      <c r="WWT10" s="788"/>
      <c r="WWU10" s="788"/>
      <c r="WWV10" s="787"/>
      <c r="WWW10" s="788"/>
      <c r="WWX10" s="788"/>
      <c r="WWY10" s="788"/>
      <c r="WWZ10" s="787"/>
      <c r="WXA10" s="788"/>
      <c r="WXB10" s="788"/>
      <c r="WXC10" s="788"/>
      <c r="WXD10" s="787"/>
      <c r="WXE10" s="788"/>
      <c r="WXF10" s="788"/>
      <c r="WXG10" s="788"/>
      <c r="WXH10" s="787"/>
      <c r="WXI10" s="788"/>
      <c r="WXJ10" s="788"/>
      <c r="WXK10" s="788"/>
      <c r="WXL10" s="787"/>
      <c r="WXM10" s="788"/>
      <c r="WXN10" s="788"/>
      <c r="WXO10" s="788"/>
      <c r="WXP10" s="787"/>
      <c r="WXQ10" s="788"/>
      <c r="WXR10" s="788"/>
      <c r="WXS10" s="788"/>
      <c r="WXT10" s="787"/>
      <c r="WXU10" s="788"/>
      <c r="WXV10" s="788"/>
      <c r="WXW10" s="788"/>
      <c r="WXX10" s="787"/>
      <c r="WXY10" s="788"/>
      <c r="WXZ10" s="788"/>
      <c r="WYA10" s="788"/>
      <c r="WYB10" s="787"/>
      <c r="WYC10" s="788"/>
      <c r="WYD10" s="788"/>
      <c r="WYE10" s="788"/>
      <c r="WYF10" s="787"/>
      <c r="WYG10" s="788"/>
      <c r="WYH10" s="788"/>
      <c r="WYI10" s="788"/>
      <c r="WYJ10" s="787"/>
      <c r="WYK10" s="788"/>
      <c r="WYL10" s="788"/>
      <c r="WYM10" s="788"/>
      <c r="WYN10" s="787"/>
      <c r="WYO10" s="788"/>
      <c r="WYP10" s="788"/>
      <c r="WYQ10" s="788"/>
      <c r="WYR10" s="787"/>
      <c r="WYS10" s="788"/>
      <c r="WYT10" s="788"/>
      <c r="WYU10" s="788"/>
      <c r="WYV10" s="787"/>
      <c r="WYW10" s="788"/>
      <c r="WYX10" s="788"/>
      <c r="WYY10" s="788"/>
      <c r="WYZ10" s="787"/>
      <c r="WZA10" s="788"/>
      <c r="WZB10" s="788"/>
      <c r="WZC10" s="788"/>
      <c r="WZD10" s="787"/>
      <c r="WZE10" s="788"/>
      <c r="WZF10" s="788"/>
      <c r="WZG10" s="788"/>
      <c r="WZH10" s="787"/>
      <c r="WZI10" s="788"/>
      <c r="WZJ10" s="788"/>
      <c r="WZK10" s="788"/>
      <c r="WZL10" s="787"/>
      <c r="WZM10" s="788"/>
      <c r="WZN10" s="788"/>
      <c r="WZO10" s="788"/>
      <c r="WZP10" s="787"/>
      <c r="WZQ10" s="788"/>
      <c r="WZR10" s="788"/>
      <c r="WZS10" s="788"/>
      <c r="WZT10" s="787"/>
      <c r="WZU10" s="788"/>
      <c r="WZV10" s="788"/>
      <c r="WZW10" s="788"/>
      <c r="WZX10" s="787"/>
      <c r="WZY10" s="788"/>
      <c r="WZZ10" s="788"/>
      <c r="XAA10" s="788"/>
      <c r="XAB10" s="787"/>
      <c r="XAC10" s="788"/>
      <c r="XAD10" s="788"/>
      <c r="XAE10" s="788"/>
      <c r="XAF10" s="787"/>
      <c r="XAG10" s="788"/>
      <c r="XAH10" s="788"/>
      <c r="XAI10" s="788"/>
      <c r="XAJ10" s="787"/>
      <c r="XAK10" s="788"/>
      <c r="XAL10" s="788"/>
      <c r="XAM10" s="788"/>
      <c r="XAN10" s="787"/>
      <c r="XAO10" s="788"/>
      <c r="XAP10" s="788"/>
      <c r="XAQ10" s="788"/>
      <c r="XAR10" s="787"/>
      <c r="XAS10" s="788"/>
      <c r="XAT10" s="788"/>
      <c r="XAU10" s="788"/>
      <c r="XAV10" s="787"/>
      <c r="XAW10" s="788"/>
      <c r="XAX10" s="788"/>
      <c r="XAY10" s="788"/>
      <c r="XAZ10" s="787"/>
      <c r="XBA10" s="788"/>
      <c r="XBB10" s="788"/>
      <c r="XBC10" s="788"/>
      <c r="XBD10" s="787"/>
      <c r="XBE10" s="788"/>
      <c r="XBF10" s="788"/>
      <c r="XBG10" s="788"/>
      <c r="XBH10" s="787"/>
      <c r="XBI10" s="788"/>
      <c r="XBJ10" s="788"/>
      <c r="XBK10" s="788"/>
      <c r="XBL10" s="787"/>
      <c r="XBM10" s="788"/>
      <c r="XBN10" s="788"/>
      <c r="XBO10" s="788"/>
      <c r="XBP10" s="787"/>
      <c r="XBQ10" s="788"/>
      <c r="XBR10" s="788"/>
      <c r="XBS10" s="788"/>
      <c r="XBT10" s="787"/>
      <c r="XBU10" s="788"/>
      <c r="XBV10" s="788"/>
      <c r="XBW10" s="788"/>
      <c r="XBX10" s="787"/>
      <c r="XBY10" s="788"/>
      <c r="XBZ10" s="788"/>
      <c r="XCA10" s="788"/>
      <c r="XCB10" s="787"/>
      <c r="XCC10" s="788"/>
      <c r="XCD10" s="788"/>
      <c r="XCE10" s="788"/>
      <c r="XCF10" s="787"/>
      <c r="XCG10" s="788"/>
      <c r="XCH10" s="788"/>
      <c r="XCI10" s="788"/>
      <c r="XCJ10" s="787"/>
      <c r="XCK10" s="788"/>
      <c r="XCL10" s="788"/>
      <c r="XCM10" s="788"/>
      <c r="XCN10" s="787"/>
      <c r="XCO10" s="788"/>
      <c r="XCP10" s="788"/>
      <c r="XCQ10" s="788"/>
      <c r="XCR10" s="787"/>
      <c r="XCS10" s="788"/>
      <c r="XCT10" s="788"/>
      <c r="XCU10" s="788"/>
      <c r="XCV10" s="787"/>
      <c r="XCW10" s="788"/>
      <c r="XCX10" s="788"/>
      <c r="XCY10" s="788"/>
      <c r="XCZ10" s="787"/>
      <c r="XDA10" s="788"/>
      <c r="XDB10" s="788"/>
      <c r="XDC10" s="788"/>
      <c r="XDD10" s="787"/>
      <c r="XDE10" s="788"/>
      <c r="XDF10" s="788"/>
      <c r="XDG10" s="788"/>
      <c r="XDH10" s="787"/>
      <c r="XDI10" s="788"/>
      <c r="XDJ10" s="788"/>
      <c r="XDK10" s="788"/>
      <c r="XDL10" s="787"/>
      <c r="XDM10" s="788"/>
      <c r="XDN10" s="788"/>
      <c r="XDO10" s="788"/>
      <c r="XDP10" s="787"/>
      <c r="XDQ10" s="788"/>
      <c r="XDR10" s="788"/>
      <c r="XDS10" s="788"/>
      <c r="XDT10" s="787"/>
      <c r="XDU10" s="788"/>
      <c r="XDV10" s="788"/>
      <c r="XDW10" s="788"/>
      <c r="XDX10" s="787"/>
      <c r="XDY10" s="788"/>
      <c r="XDZ10" s="788"/>
      <c r="XEA10" s="788"/>
      <c r="XEB10" s="787"/>
      <c r="XEC10" s="788"/>
      <c r="XED10" s="788"/>
      <c r="XEE10" s="788"/>
      <c r="XEF10" s="787"/>
      <c r="XEG10" s="788"/>
      <c r="XEH10" s="788"/>
      <c r="XEI10" s="788"/>
      <c r="XEJ10" s="787"/>
      <c r="XEK10" s="788"/>
      <c r="XEL10" s="788"/>
      <c r="XEM10" s="788"/>
    </row>
    <row r="11" spans="1:16367" s="215" customFormat="1" ht="22.5" customHeight="1" x14ac:dyDescent="0.25">
      <c r="A11" s="860" t="s">
        <v>1873</v>
      </c>
      <c r="B11" s="241"/>
      <c r="C11" s="1147">
        <f>SUM('تراز 1400'!$M$113)</f>
        <v>14502000000</v>
      </c>
      <c r="D11" s="1148"/>
      <c r="E11" s="1147">
        <v>0</v>
      </c>
      <c r="H11" s="785"/>
      <c r="L11" s="787"/>
      <c r="M11" s="788"/>
      <c r="N11" s="788"/>
      <c r="O11" s="788"/>
      <c r="P11" s="787"/>
      <c r="Q11" s="788"/>
      <c r="R11" s="788"/>
      <c r="S11" s="788"/>
      <c r="T11" s="787"/>
      <c r="U11" s="788"/>
      <c r="V11" s="788"/>
      <c r="W11" s="788"/>
      <c r="X11" s="787"/>
      <c r="Y11" s="788"/>
      <c r="Z11" s="788"/>
      <c r="AA11" s="788"/>
      <c r="AB11" s="787"/>
      <c r="AC11" s="788"/>
      <c r="AD11" s="788"/>
      <c r="AE11" s="788"/>
      <c r="AF11" s="787"/>
      <c r="AG11" s="788"/>
      <c r="AH11" s="788"/>
      <c r="AI11" s="788"/>
      <c r="AJ11" s="787"/>
      <c r="AK11" s="788"/>
      <c r="AL11" s="788"/>
      <c r="AM11" s="788"/>
      <c r="AN11" s="787"/>
      <c r="AO11" s="788"/>
      <c r="AP11" s="788"/>
      <c r="AQ11" s="788"/>
      <c r="AR11" s="787"/>
      <c r="AS11" s="788"/>
      <c r="AT11" s="788"/>
      <c r="AU11" s="788"/>
      <c r="AV11" s="787"/>
      <c r="AW11" s="788"/>
      <c r="AX11" s="788"/>
      <c r="AY11" s="788"/>
      <c r="AZ11" s="787"/>
      <c r="BA11" s="788"/>
      <c r="BB11" s="788"/>
      <c r="BC11" s="788"/>
      <c r="BD11" s="787"/>
      <c r="BE11" s="788"/>
      <c r="BF11" s="788"/>
      <c r="BG11" s="788"/>
      <c r="BH11" s="787"/>
      <c r="BI11" s="788"/>
      <c r="BJ11" s="788"/>
      <c r="BK11" s="788"/>
      <c r="BL11" s="787"/>
      <c r="BM11" s="788"/>
      <c r="BN11" s="788"/>
      <c r="BO11" s="788"/>
      <c r="BP11" s="787"/>
      <c r="BQ11" s="788"/>
      <c r="BR11" s="788"/>
      <c r="BS11" s="788"/>
      <c r="BT11" s="787"/>
      <c r="BU11" s="788"/>
      <c r="BV11" s="788"/>
      <c r="BW11" s="788"/>
      <c r="BX11" s="787"/>
      <c r="BY11" s="788"/>
      <c r="BZ11" s="788"/>
      <c r="CA11" s="788"/>
      <c r="CB11" s="787"/>
      <c r="CC11" s="788"/>
      <c r="CD11" s="788"/>
      <c r="CE11" s="788"/>
      <c r="CF11" s="787"/>
      <c r="CG11" s="788"/>
      <c r="CH11" s="788"/>
      <c r="CI11" s="788"/>
      <c r="CJ11" s="787"/>
      <c r="CK11" s="788"/>
      <c r="CL11" s="788"/>
      <c r="CM11" s="788"/>
      <c r="CN11" s="787"/>
      <c r="CO11" s="788"/>
      <c r="CP11" s="788"/>
      <c r="CQ11" s="788"/>
      <c r="CR11" s="787"/>
      <c r="CS11" s="788"/>
      <c r="CT11" s="788"/>
      <c r="CU11" s="788"/>
      <c r="CV11" s="787"/>
      <c r="CW11" s="788"/>
      <c r="CX11" s="788"/>
      <c r="CY11" s="788"/>
      <c r="CZ11" s="787"/>
      <c r="DA11" s="788"/>
      <c r="DB11" s="788"/>
      <c r="DC11" s="788"/>
      <c r="DD11" s="787"/>
      <c r="DE11" s="788"/>
      <c r="DF11" s="788"/>
      <c r="DG11" s="788"/>
      <c r="DH11" s="787"/>
      <c r="DI11" s="788"/>
      <c r="DJ11" s="788"/>
      <c r="DK11" s="788"/>
      <c r="DL11" s="787"/>
      <c r="DM11" s="788"/>
      <c r="DN11" s="788"/>
      <c r="DO11" s="788"/>
      <c r="DP11" s="787"/>
      <c r="DQ11" s="788"/>
      <c r="DR11" s="788"/>
      <c r="DS11" s="788"/>
      <c r="DT11" s="787"/>
      <c r="DU11" s="788"/>
      <c r="DV11" s="788"/>
      <c r="DW11" s="788"/>
      <c r="DX11" s="787"/>
      <c r="DY11" s="788"/>
      <c r="DZ11" s="788"/>
      <c r="EA11" s="788"/>
      <c r="EB11" s="787"/>
      <c r="EC11" s="788"/>
      <c r="ED11" s="788"/>
      <c r="EE11" s="788"/>
      <c r="EF11" s="787"/>
      <c r="EG11" s="788"/>
      <c r="EH11" s="788"/>
      <c r="EI11" s="788"/>
      <c r="EJ11" s="787"/>
      <c r="EK11" s="788"/>
      <c r="EL11" s="788"/>
      <c r="EM11" s="788"/>
      <c r="EN11" s="787"/>
      <c r="EO11" s="788"/>
      <c r="EP11" s="788"/>
      <c r="EQ11" s="788"/>
      <c r="ER11" s="787"/>
      <c r="ES11" s="788"/>
      <c r="ET11" s="788"/>
      <c r="EU11" s="788"/>
      <c r="EV11" s="787"/>
      <c r="EW11" s="788"/>
      <c r="EX11" s="788"/>
      <c r="EY11" s="788"/>
      <c r="EZ11" s="787"/>
      <c r="FA11" s="788"/>
      <c r="FB11" s="788"/>
      <c r="FC11" s="788"/>
      <c r="FD11" s="787"/>
      <c r="FE11" s="788"/>
      <c r="FF11" s="788"/>
      <c r="FG11" s="788"/>
      <c r="FH11" s="787"/>
      <c r="FI11" s="788"/>
      <c r="FJ11" s="788"/>
      <c r="FK11" s="788"/>
      <c r="FL11" s="787"/>
      <c r="FM11" s="788"/>
      <c r="FN11" s="788"/>
      <c r="FO11" s="788"/>
      <c r="FP11" s="787"/>
      <c r="FQ11" s="788"/>
      <c r="FR11" s="788"/>
      <c r="FS11" s="788"/>
      <c r="FT11" s="787"/>
      <c r="FU11" s="788"/>
      <c r="FV11" s="788"/>
      <c r="FW11" s="788"/>
      <c r="FX11" s="787"/>
      <c r="FY11" s="788"/>
      <c r="FZ11" s="788"/>
      <c r="GA11" s="788"/>
      <c r="GB11" s="787"/>
      <c r="GC11" s="788"/>
      <c r="GD11" s="788"/>
      <c r="GE11" s="788"/>
      <c r="GF11" s="787"/>
      <c r="GG11" s="788"/>
      <c r="GH11" s="788"/>
      <c r="GI11" s="788"/>
      <c r="GJ11" s="787"/>
      <c r="GK11" s="788"/>
      <c r="GL11" s="788"/>
      <c r="GM11" s="788"/>
      <c r="GN11" s="787"/>
      <c r="GO11" s="788"/>
      <c r="GP11" s="788"/>
      <c r="GQ11" s="788"/>
      <c r="GR11" s="787"/>
      <c r="GS11" s="788"/>
      <c r="GT11" s="788"/>
      <c r="GU11" s="788"/>
      <c r="GV11" s="787"/>
      <c r="GW11" s="788"/>
      <c r="GX11" s="788"/>
      <c r="GY11" s="788"/>
      <c r="GZ11" s="787"/>
      <c r="HA11" s="788"/>
      <c r="HB11" s="788"/>
      <c r="HC11" s="788"/>
      <c r="HD11" s="787"/>
      <c r="HE11" s="788"/>
      <c r="HF11" s="788"/>
      <c r="HG11" s="788"/>
      <c r="HH11" s="787"/>
      <c r="HI11" s="788"/>
      <c r="HJ11" s="788"/>
      <c r="HK11" s="788"/>
      <c r="HL11" s="787"/>
      <c r="HM11" s="788"/>
      <c r="HN11" s="788"/>
      <c r="HO11" s="788"/>
      <c r="HP11" s="787"/>
      <c r="HQ11" s="788"/>
      <c r="HR11" s="788"/>
      <c r="HS11" s="788"/>
      <c r="HT11" s="787"/>
      <c r="HU11" s="788"/>
      <c r="HV11" s="788"/>
      <c r="HW11" s="788"/>
      <c r="HX11" s="787"/>
      <c r="HY11" s="788"/>
      <c r="HZ11" s="788"/>
      <c r="IA11" s="788"/>
      <c r="IB11" s="787"/>
      <c r="IC11" s="788"/>
      <c r="ID11" s="788"/>
      <c r="IE11" s="788"/>
      <c r="IF11" s="787"/>
      <c r="IG11" s="788"/>
      <c r="IH11" s="788"/>
      <c r="II11" s="788"/>
      <c r="IJ11" s="787"/>
      <c r="IK11" s="788"/>
      <c r="IL11" s="788"/>
      <c r="IM11" s="788"/>
      <c r="IN11" s="787"/>
      <c r="IO11" s="788"/>
      <c r="IP11" s="788"/>
      <c r="IQ11" s="788"/>
      <c r="IR11" s="787"/>
      <c r="IS11" s="788"/>
      <c r="IT11" s="788"/>
      <c r="IU11" s="788"/>
      <c r="IV11" s="787"/>
      <c r="IW11" s="788"/>
      <c r="IX11" s="788"/>
      <c r="IY11" s="788"/>
      <c r="IZ11" s="787"/>
      <c r="JA11" s="788"/>
      <c r="JB11" s="788"/>
      <c r="JC11" s="788"/>
      <c r="JD11" s="787"/>
      <c r="JE11" s="788"/>
      <c r="JF11" s="788"/>
      <c r="JG11" s="788"/>
      <c r="JH11" s="787"/>
      <c r="JI11" s="788"/>
      <c r="JJ11" s="788"/>
      <c r="JK11" s="788"/>
      <c r="JL11" s="787"/>
      <c r="JM11" s="788"/>
      <c r="JN11" s="788"/>
      <c r="JO11" s="788"/>
      <c r="JP11" s="787"/>
      <c r="JQ11" s="788"/>
      <c r="JR11" s="788"/>
      <c r="JS11" s="788"/>
      <c r="JT11" s="787"/>
      <c r="JU11" s="788"/>
      <c r="JV11" s="788"/>
      <c r="JW11" s="788"/>
      <c r="JX11" s="787"/>
      <c r="JY11" s="788"/>
      <c r="JZ11" s="788"/>
      <c r="KA11" s="788"/>
      <c r="KB11" s="787"/>
      <c r="KC11" s="788"/>
      <c r="KD11" s="788"/>
      <c r="KE11" s="788"/>
      <c r="KF11" s="787"/>
      <c r="KG11" s="788"/>
      <c r="KH11" s="788"/>
      <c r="KI11" s="788"/>
      <c r="KJ11" s="787"/>
      <c r="KK11" s="788"/>
      <c r="KL11" s="788"/>
      <c r="KM11" s="788"/>
      <c r="KN11" s="787"/>
      <c r="KO11" s="788"/>
      <c r="KP11" s="788"/>
      <c r="KQ11" s="788"/>
      <c r="KR11" s="787"/>
      <c r="KS11" s="788"/>
      <c r="KT11" s="788"/>
      <c r="KU11" s="788"/>
      <c r="KV11" s="787"/>
      <c r="KW11" s="788"/>
      <c r="KX11" s="788"/>
      <c r="KY11" s="788"/>
      <c r="KZ11" s="787"/>
      <c r="LA11" s="788"/>
      <c r="LB11" s="788"/>
      <c r="LC11" s="788"/>
      <c r="LD11" s="787"/>
      <c r="LE11" s="788"/>
      <c r="LF11" s="788"/>
      <c r="LG11" s="788"/>
      <c r="LH11" s="787"/>
      <c r="LI11" s="788"/>
      <c r="LJ11" s="788"/>
      <c r="LK11" s="788"/>
      <c r="LL11" s="787"/>
      <c r="LM11" s="788"/>
      <c r="LN11" s="788"/>
      <c r="LO11" s="788"/>
      <c r="LP11" s="787"/>
      <c r="LQ11" s="788"/>
      <c r="LR11" s="788"/>
      <c r="LS11" s="788"/>
      <c r="LT11" s="787"/>
      <c r="LU11" s="788"/>
      <c r="LV11" s="788"/>
      <c r="LW11" s="788"/>
      <c r="LX11" s="787"/>
      <c r="LY11" s="788"/>
      <c r="LZ11" s="788"/>
      <c r="MA11" s="788"/>
      <c r="MB11" s="787"/>
      <c r="MC11" s="788"/>
      <c r="MD11" s="788"/>
      <c r="ME11" s="788"/>
      <c r="MF11" s="787"/>
      <c r="MG11" s="788"/>
      <c r="MH11" s="788"/>
      <c r="MI11" s="788"/>
      <c r="MJ11" s="787"/>
      <c r="MK11" s="788"/>
      <c r="ML11" s="788"/>
      <c r="MM11" s="788"/>
      <c r="MN11" s="787"/>
      <c r="MO11" s="788"/>
      <c r="MP11" s="788"/>
      <c r="MQ11" s="788"/>
      <c r="MR11" s="787"/>
      <c r="MS11" s="788"/>
      <c r="MT11" s="788"/>
      <c r="MU11" s="788"/>
      <c r="MV11" s="787"/>
      <c r="MW11" s="788"/>
      <c r="MX11" s="788"/>
      <c r="MY11" s="788"/>
      <c r="MZ11" s="787"/>
      <c r="NA11" s="788"/>
      <c r="NB11" s="788"/>
      <c r="NC11" s="788"/>
      <c r="ND11" s="787"/>
      <c r="NE11" s="788"/>
      <c r="NF11" s="788"/>
      <c r="NG11" s="788"/>
      <c r="NH11" s="787"/>
      <c r="NI11" s="788"/>
      <c r="NJ11" s="788"/>
      <c r="NK11" s="788"/>
      <c r="NL11" s="787"/>
      <c r="NM11" s="788"/>
      <c r="NN11" s="788"/>
      <c r="NO11" s="788"/>
      <c r="NP11" s="787"/>
      <c r="NQ11" s="788"/>
      <c r="NR11" s="788"/>
      <c r="NS11" s="788"/>
      <c r="NT11" s="787"/>
      <c r="NU11" s="788"/>
      <c r="NV11" s="788"/>
      <c r="NW11" s="788"/>
      <c r="NX11" s="787"/>
      <c r="NY11" s="788"/>
      <c r="NZ11" s="788"/>
      <c r="OA11" s="788"/>
      <c r="OB11" s="787"/>
      <c r="OC11" s="788"/>
      <c r="OD11" s="788"/>
      <c r="OE11" s="788"/>
      <c r="OF11" s="787"/>
      <c r="OG11" s="788"/>
      <c r="OH11" s="788"/>
      <c r="OI11" s="788"/>
      <c r="OJ11" s="787"/>
      <c r="OK11" s="788"/>
      <c r="OL11" s="788"/>
      <c r="OM11" s="788"/>
      <c r="ON11" s="787"/>
      <c r="OO11" s="788"/>
      <c r="OP11" s="788"/>
      <c r="OQ11" s="788"/>
      <c r="OR11" s="787"/>
      <c r="OS11" s="788"/>
      <c r="OT11" s="788"/>
      <c r="OU11" s="788"/>
      <c r="OV11" s="787"/>
      <c r="OW11" s="788"/>
      <c r="OX11" s="788"/>
      <c r="OY11" s="788"/>
      <c r="OZ11" s="787"/>
      <c r="PA11" s="788"/>
      <c r="PB11" s="788"/>
      <c r="PC11" s="788"/>
      <c r="PD11" s="787"/>
      <c r="PE11" s="788"/>
      <c r="PF11" s="788"/>
      <c r="PG11" s="788"/>
      <c r="PH11" s="787"/>
      <c r="PI11" s="788"/>
      <c r="PJ11" s="788"/>
      <c r="PK11" s="788"/>
      <c r="PL11" s="787"/>
      <c r="PM11" s="788"/>
      <c r="PN11" s="788"/>
      <c r="PO11" s="788"/>
      <c r="PP11" s="787"/>
      <c r="PQ11" s="788"/>
      <c r="PR11" s="788"/>
      <c r="PS11" s="788"/>
      <c r="PT11" s="787"/>
      <c r="PU11" s="788"/>
      <c r="PV11" s="788"/>
      <c r="PW11" s="788"/>
      <c r="PX11" s="787"/>
      <c r="PY11" s="788"/>
      <c r="PZ11" s="788"/>
      <c r="QA11" s="788"/>
      <c r="QB11" s="787"/>
      <c r="QC11" s="788"/>
      <c r="QD11" s="788"/>
      <c r="QE11" s="788"/>
      <c r="QF11" s="787"/>
      <c r="QG11" s="788"/>
      <c r="QH11" s="788"/>
      <c r="QI11" s="788"/>
      <c r="QJ11" s="787"/>
      <c r="QK11" s="788"/>
      <c r="QL11" s="788"/>
      <c r="QM11" s="788"/>
      <c r="QN11" s="787"/>
      <c r="QO11" s="788"/>
      <c r="QP11" s="788"/>
      <c r="QQ11" s="788"/>
      <c r="QR11" s="787"/>
      <c r="QS11" s="788"/>
      <c r="QT11" s="788"/>
      <c r="QU11" s="788"/>
      <c r="QV11" s="787"/>
      <c r="QW11" s="788"/>
      <c r="QX11" s="788"/>
      <c r="QY11" s="788"/>
      <c r="QZ11" s="787"/>
      <c r="RA11" s="788"/>
      <c r="RB11" s="788"/>
      <c r="RC11" s="788"/>
      <c r="RD11" s="787"/>
      <c r="RE11" s="788"/>
      <c r="RF11" s="788"/>
      <c r="RG11" s="788"/>
      <c r="RH11" s="787"/>
      <c r="RI11" s="788"/>
      <c r="RJ11" s="788"/>
      <c r="RK11" s="788"/>
      <c r="RL11" s="787"/>
      <c r="RM11" s="788"/>
      <c r="RN11" s="788"/>
      <c r="RO11" s="788"/>
      <c r="RP11" s="787"/>
      <c r="RQ11" s="788"/>
      <c r="RR11" s="788"/>
      <c r="RS11" s="788"/>
      <c r="RT11" s="787"/>
      <c r="RU11" s="788"/>
      <c r="RV11" s="788"/>
      <c r="RW11" s="788"/>
      <c r="RX11" s="787"/>
      <c r="RY11" s="788"/>
      <c r="RZ11" s="788"/>
      <c r="SA11" s="788"/>
      <c r="SB11" s="787"/>
      <c r="SC11" s="788"/>
      <c r="SD11" s="788"/>
      <c r="SE11" s="788"/>
      <c r="SF11" s="787"/>
      <c r="SG11" s="788"/>
      <c r="SH11" s="788"/>
      <c r="SI11" s="788"/>
      <c r="SJ11" s="787"/>
      <c r="SK11" s="788"/>
      <c r="SL11" s="788"/>
      <c r="SM11" s="788"/>
      <c r="SN11" s="787"/>
      <c r="SO11" s="788"/>
      <c r="SP11" s="788"/>
      <c r="SQ11" s="788"/>
      <c r="SR11" s="787"/>
      <c r="SS11" s="788"/>
      <c r="ST11" s="788"/>
      <c r="SU11" s="788"/>
      <c r="SV11" s="787"/>
      <c r="SW11" s="788"/>
      <c r="SX11" s="788"/>
      <c r="SY11" s="788"/>
      <c r="SZ11" s="787"/>
      <c r="TA11" s="788"/>
      <c r="TB11" s="788"/>
      <c r="TC11" s="788"/>
      <c r="TD11" s="787"/>
      <c r="TE11" s="788"/>
      <c r="TF11" s="788"/>
      <c r="TG11" s="788"/>
      <c r="TH11" s="787"/>
      <c r="TI11" s="788"/>
      <c r="TJ11" s="788"/>
      <c r="TK11" s="788"/>
      <c r="TL11" s="787"/>
      <c r="TM11" s="788"/>
      <c r="TN11" s="788"/>
      <c r="TO11" s="788"/>
      <c r="TP11" s="787"/>
      <c r="TQ11" s="788"/>
      <c r="TR11" s="788"/>
      <c r="TS11" s="788"/>
      <c r="TT11" s="787"/>
      <c r="TU11" s="788"/>
      <c r="TV11" s="788"/>
      <c r="TW11" s="788"/>
      <c r="TX11" s="787"/>
      <c r="TY11" s="788"/>
      <c r="TZ11" s="788"/>
      <c r="UA11" s="788"/>
      <c r="UB11" s="787"/>
      <c r="UC11" s="788"/>
      <c r="UD11" s="788"/>
      <c r="UE11" s="788"/>
      <c r="UF11" s="787"/>
      <c r="UG11" s="788"/>
      <c r="UH11" s="788"/>
      <c r="UI11" s="788"/>
      <c r="UJ11" s="787"/>
      <c r="UK11" s="788"/>
      <c r="UL11" s="788"/>
      <c r="UM11" s="788"/>
      <c r="UN11" s="787"/>
      <c r="UO11" s="788"/>
      <c r="UP11" s="788"/>
      <c r="UQ11" s="788"/>
      <c r="UR11" s="787"/>
      <c r="US11" s="788"/>
      <c r="UT11" s="788"/>
      <c r="UU11" s="788"/>
      <c r="UV11" s="787"/>
      <c r="UW11" s="788"/>
      <c r="UX11" s="788"/>
      <c r="UY11" s="788"/>
      <c r="UZ11" s="787"/>
      <c r="VA11" s="788"/>
      <c r="VB11" s="788"/>
      <c r="VC11" s="788"/>
      <c r="VD11" s="787"/>
      <c r="VE11" s="788"/>
      <c r="VF11" s="788"/>
      <c r="VG11" s="788"/>
      <c r="VH11" s="787"/>
      <c r="VI11" s="788"/>
      <c r="VJ11" s="788"/>
      <c r="VK11" s="788"/>
      <c r="VL11" s="787"/>
      <c r="VM11" s="788"/>
      <c r="VN11" s="788"/>
      <c r="VO11" s="788"/>
      <c r="VP11" s="787"/>
      <c r="VQ11" s="788"/>
      <c r="VR11" s="788"/>
      <c r="VS11" s="788"/>
      <c r="VT11" s="787"/>
      <c r="VU11" s="788"/>
      <c r="VV11" s="788"/>
      <c r="VW11" s="788"/>
      <c r="VX11" s="787"/>
      <c r="VY11" s="788"/>
      <c r="VZ11" s="788"/>
      <c r="WA11" s="788"/>
      <c r="WB11" s="787"/>
      <c r="WC11" s="788"/>
      <c r="WD11" s="788"/>
      <c r="WE11" s="788"/>
      <c r="WF11" s="787"/>
      <c r="WG11" s="788"/>
      <c r="WH11" s="788"/>
      <c r="WI11" s="788"/>
      <c r="WJ11" s="787"/>
      <c r="WK11" s="788"/>
      <c r="WL11" s="788"/>
      <c r="WM11" s="788"/>
      <c r="WN11" s="787"/>
      <c r="WO11" s="788"/>
      <c r="WP11" s="788"/>
      <c r="WQ11" s="788"/>
      <c r="WR11" s="787"/>
      <c r="WS11" s="788"/>
      <c r="WT11" s="788"/>
      <c r="WU11" s="788"/>
      <c r="WV11" s="787"/>
      <c r="WW11" s="788"/>
      <c r="WX11" s="788"/>
      <c r="WY11" s="788"/>
      <c r="WZ11" s="787"/>
      <c r="XA11" s="788"/>
      <c r="XB11" s="788"/>
      <c r="XC11" s="788"/>
      <c r="XD11" s="787"/>
      <c r="XE11" s="788"/>
      <c r="XF11" s="788"/>
      <c r="XG11" s="788"/>
      <c r="XH11" s="787"/>
      <c r="XI11" s="788"/>
      <c r="XJ11" s="788"/>
      <c r="XK11" s="788"/>
      <c r="XL11" s="787"/>
      <c r="XM11" s="788"/>
      <c r="XN11" s="788"/>
      <c r="XO11" s="788"/>
      <c r="XP11" s="787"/>
      <c r="XQ11" s="788"/>
      <c r="XR11" s="788"/>
      <c r="XS11" s="788"/>
      <c r="XT11" s="787"/>
      <c r="XU11" s="788"/>
      <c r="XV11" s="788"/>
      <c r="XW11" s="788"/>
      <c r="XX11" s="787"/>
      <c r="XY11" s="788"/>
      <c r="XZ11" s="788"/>
      <c r="YA11" s="788"/>
      <c r="YB11" s="787"/>
      <c r="YC11" s="788"/>
      <c r="YD11" s="788"/>
      <c r="YE11" s="788"/>
      <c r="YF11" s="787"/>
      <c r="YG11" s="788"/>
      <c r="YH11" s="788"/>
      <c r="YI11" s="788"/>
      <c r="YJ11" s="787"/>
      <c r="YK11" s="788"/>
      <c r="YL11" s="788"/>
      <c r="YM11" s="788"/>
      <c r="YN11" s="787"/>
      <c r="YO11" s="788"/>
      <c r="YP11" s="788"/>
      <c r="YQ11" s="788"/>
      <c r="YR11" s="787"/>
      <c r="YS11" s="788"/>
      <c r="YT11" s="788"/>
      <c r="YU11" s="788"/>
      <c r="YV11" s="787"/>
      <c r="YW11" s="788"/>
      <c r="YX11" s="788"/>
      <c r="YY11" s="788"/>
      <c r="YZ11" s="787"/>
      <c r="ZA11" s="788"/>
      <c r="ZB11" s="788"/>
      <c r="ZC11" s="788"/>
      <c r="ZD11" s="787"/>
      <c r="ZE11" s="788"/>
      <c r="ZF11" s="788"/>
      <c r="ZG11" s="788"/>
      <c r="ZH11" s="787"/>
      <c r="ZI11" s="788"/>
      <c r="ZJ11" s="788"/>
      <c r="ZK11" s="788"/>
      <c r="ZL11" s="787"/>
      <c r="ZM11" s="788"/>
      <c r="ZN11" s="788"/>
      <c r="ZO11" s="788"/>
      <c r="ZP11" s="787"/>
      <c r="ZQ11" s="788"/>
      <c r="ZR11" s="788"/>
      <c r="ZS11" s="788"/>
      <c r="ZT11" s="787"/>
      <c r="ZU11" s="788"/>
      <c r="ZV11" s="788"/>
      <c r="ZW11" s="788"/>
      <c r="ZX11" s="787"/>
      <c r="ZY11" s="788"/>
      <c r="ZZ11" s="788"/>
      <c r="AAA11" s="788"/>
      <c r="AAB11" s="787"/>
      <c r="AAC11" s="788"/>
      <c r="AAD11" s="788"/>
      <c r="AAE11" s="788"/>
      <c r="AAF11" s="787"/>
      <c r="AAG11" s="788"/>
      <c r="AAH11" s="788"/>
      <c r="AAI11" s="788"/>
      <c r="AAJ11" s="787"/>
      <c r="AAK11" s="788"/>
      <c r="AAL11" s="788"/>
      <c r="AAM11" s="788"/>
      <c r="AAN11" s="787"/>
      <c r="AAO11" s="788"/>
      <c r="AAP11" s="788"/>
      <c r="AAQ11" s="788"/>
      <c r="AAR11" s="787"/>
      <c r="AAS11" s="788"/>
      <c r="AAT11" s="788"/>
      <c r="AAU11" s="788"/>
      <c r="AAV11" s="787"/>
      <c r="AAW11" s="788"/>
      <c r="AAX11" s="788"/>
      <c r="AAY11" s="788"/>
      <c r="AAZ11" s="787"/>
      <c r="ABA11" s="788"/>
      <c r="ABB11" s="788"/>
      <c r="ABC11" s="788"/>
      <c r="ABD11" s="787"/>
      <c r="ABE11" s="788"/>
      <c r="ABF11" s="788"/>
      <c r="ABG11" s="788"/>
      <c r="ABH11" s="787"/>
      <c r="ABI11" s="788"/>
      <c r="ABJ11" s="788"/>
      <c r="ABK11" s="788"/>
      <c r="ABL11" s="787"/>
      <c r="ABM11" s="788"/>
      <c r="ABN11" s="788"/>
      <c r="ABO11" s="788"/>
      <c r="ABP11" s="787"/>
      <c r="ABQ11" s="788"/>
      <c r="ABR11" s="788"/>
      <c r="ABS11" s="788"/>
      <c r="ABT11" s="787"/>
      <c r="ABU11" s="788"/>
      <c r="ABV11" s="788"/>
      <c r="ABW11" s="788"/>
      <c r="ABX11" s="787"/>
      <c r="ABY11" s="788"/>
      <c r="ABZ11" s="788"/>
      <c r="ACA11" s="788"/>
      <c r="ACB11" s="787"/>
      <c r="ACC11" s="788"/>
      <c r="ACD11" s="788"/>
      <c r="ACE11" s="788"/>
      <c r="ACF11" s="787"/>
      <c r="ACG11" s="788"/>
      <c r="ACH11" s="788"/>
      <c r="ACI11" s="788"/>
      <c r="ACJ11" s="787"/>
      <c r="ACK11" s="788"/>
      <c r="ACL11" s="788"/>
      <c r="ACM11" s="788"/>
      <c r="ACN11" s="787"/>
      <c r="ACO11" s="788"/>
      <c r="ACP11" s="788"/>
      <c r="ACQ11" s="788"/>
      <c r="ACR11" s="787"/>
      <c r="ACS11" s="788"/>
      <c r="ACT11" s="788"/>
      <c r="ACU11" s="788"/>
      <c r="ACV11" s="787"/>
      <c r="ACW11" s="788"/>
      <c r="ACX11" s="788"/>
      <c r="ACY11" s="788"/>
      <c r="ACZ11" s="787"/>
      <c r="ADA11" s="788"/>
      <c r="ADB11" s="788"/>
      <c r="ADC11" s="788"/>
      <c r="ADD11" s="787"/>
      <c r="ADE11" s="788"/>
      <c r="ADF11" s="788"/>
      <c r="ADG11" s="788"/>
      <c r="ADH11" s="787"/>
      <c r="ADI11" s="788"/>
      <c r="ADJ11" s="788"/>
      <c r="ADK11" s="788"/>
      <c r="ADL11" s="787"/>
      <c r="ADM11" s="788"/>
      <c r="ADN11" s="788"/>
      <c r="ADO11" s="788"/>
      <c r="ADP11" s="787"/>
      <c r="ADQ11" s="788"/>
      <c r="ADR11" s="788"/>
      <c r="ADS11" s="788"/>
      <c r="ADT11" s="787"/>
      <c r="ADU11" s="788"/>
      <c r="ADV11" s="788"/>
      <c r="ADW11" s="788"/>
      <c r="ADX11" s="787"/>
      <c r="ADY11" s="788"/>
      <c r="ADZ11" s="788"/>
      <c r="AEA11" s="788"/>
      <c r="AEB11" s="787"/>
      <c r="AEC11" s="788"/>
      <c r="AED11" s="788"/>
      <c r="AEE11" s="788"/>
      <c r="AEF11" s="787"/>
      <c r="AEG11" s="788"/>
      <c r="AEH11" s="788"/>
      <c r="AEI11" s="788"/>
      <c r="AEJ11" s="787"/>
      <c r="AEK11" s="788"/>
      <c r="AEL11" s="788"/>
      <c r="AEM11" s="788"/>
      <c r="AEN11" s="787"/>
      <c r="AEO11" s="788"/>
      <c r="AEP11" s="788"/>
      <c r="AEQ11" s="788"/>
      <c r="AER11" s="787"/>
      <c r="AES11" s="788"/>
      <c r="AET11" s="788"/>
      <c r="AEU11" s="788"/>
      <c r="AEV11" s="787"/>
      <c r="AEW11" s="788"/>
      <c r="AEX11" s="788"/>
      <c r="AEY11" s="788"/>
      <c r="AEZ11" s="787"/>
      <c r="AFA11" s="788"/>
      <c r="AFB11" s="788"/>
      <c r="AFC11" s="788"/>
      <c r="AFD11" s="787"/>
      <c r="AFE11" s="788"/>
      <c r="AFF11" s="788"/>
      <c r="AFG11" s="788"/>
      <c r="AFH11" s="787"/>
      <c r="AFI11" s="788"/>
      <c r="AFJ11" s="788"/>
      <c r="AFK11" s="788"/>
      <c r="AFL11" s="787"/>
      <c r="AFM11" s="788"/>
      <c r="AFN11" s="788"/>
      <c r="AFO11" s="788"/>
      <c r="AFP11" s="787"/>
      <c r="AFQ11" s="788"/>
      <c r="AFR11" s="788"/>
      <c r="AFS11" s="788"/>
      <c r="AFT11" s="787"/>
      <c r="AFU11" s="788"/>
      <c r="AFV11" s="788"/>
      <c r="AFW11" s="788"/>
      <c r="AFX11" s="787"/>
      <c r="AFY11" s="788"/>
      <c r="AFZ11" s="788"/>
      <c r="AGA11" s="788"/>
      <c r="AGB11" s="787"/>
      <c r="AGC11" s="788"/>
      <c r="AGD11" s="788"/>
      <c r="AGE11" s="788"/>
      <c r="AGF11" s="787"/>
      <c r="AGG11" s="788"/>
      <c r="AGH11" s="788"/>
      <c r="AGI11" s="788"/>
      <c r="AGJ11" s="787"/>
      <c r="AGK11" s="788"/>
      <c r="AGL11" s="788"/>
      <c r="AGM11" s="788"/>
      <c r="AGN11" s="787"/>
      <c r="AGO11" s="788"/>
      <c r="AGP11" s="788"/>
      <c r="AGQ11" s="788"/>
      <c r="AGR11" s="787"/>
      <c r="AGS11" s="788"/>
      <c r="AGT11" s="788"/>
      <c r="AGU11" s="788"/>
      <c r="AGV11" s="787"/>
      <c r="AGW11" s="788"/>
      <c r="AGX11" s="788"/>
      <c r="AGY11" s="788"/>
      <c r="AGZ11" s="787"/>
      <c r="AHA11" s="788"/>
      <c r="AHB11" s="788"/>
      <c r="AHC11" s="788"/>
      <c r="AHD11" s="787"/>
      <c r="AHE11" s="788"/>
      <c r="AHF11" s="788"/>
      <c r="AHG11" s="788"/>
      <c r="AHH11" s="787"/>
      <c r="AHI11" s="788"/>
      <c r="AHJ11" s="788"/>
      <c r="AHK11" s="788"/>
      <c r="AHL11" s="787"/>
      <c r="AHM11" s="788"/>
      <c r="AHN11" s="788"/>
      <c r="AHO11" s="788"/>
      <c r="AHP11" s="787"/>
      <c r="AHQ11" s="788"/>
      <c r="AHR11" s="788"/>
      <c r="AHS11" s="788"/>
      <c r="AHT11" s="787"/>
      <c r="AHU11" s="788"/>
      <c r="AHV11" s="788"/>
      <c r="AHW11" s="788"/>
      <c r="AHX11" s="787"/>
      <c r="AHY11" s="788"/>
      <c r="AHZ11" s="788"/>
      <c r="AIA11" s="788"/>
      <c r="AIB11" s="787"/>
      <c r="AIC11" s="788"/>
      <c r="AID11" s="788"/>
      <c r="AIE11" s="788"/>
      <c r="AIF11" s="787"/>
      <c r="AIG11" s="788"/>
      <c r="AIH11" s="788"/>
      <c r="AII11" s="788"/>
      <c r="AIJ11" s="787"/>
      <c r="AIK11" s="788"/>
      <c r="AIL11" s="788"/>
      <c r="AIM11" s="788"/>
      <c r="AIN11" s="787"/>
      <c r="AIO11" s="788"/>
      <c r="AIP11" s="788"/>
      <c r="AIQ11" s="788"/>
      <c r="AIR11" s="787"/>
      <c r="AIS11" s="788"/>
      <c r="AIT11" s="788"/>
      <c r="AIU11" s="788"/>
      <c r="AIV11" s="787"/>
      <c r="AIW11" s="788"/>
      <c r="AIX11" s="788"/>
      <c r="AIY11" s="788"/>
      <c r="AIZ11" s="787"/>
      <c r="AJA11" s="788"/>
      <c r="AJB11" s="788"/>
      <c r="AJC11" s="788"/>
      <c r="AJD11" s="787"/>
      <c r="AJE11" s="788"/>
      <c r="AJF11" s="788"/>
      <c r="AJG11" s="788"/>
      <c r="AJH11" s="787"/>
      <c r="AJI11" s="788"/>
      <c r="AJJ11" s="788"/>
      <c r="AJK11" s="788"/>
      <c r="AJL11" s="787"/>
      <c r="AJM11" s="788"/>
      <c r="AJN11" s="788"/>
      <c r="AJO11" s="788"/>
      <c r="AJP11" s="787"/>
      <c r="AJQ11" s="788"/>
      <c r="AJR11" s="788"/>
      <c r="AJS11" s="788"/>
      <c r="AJT11" s="787"/>
      <c r="AJU11" s="788"/>
      <c r="AJV11" s="788"/>
      <c r="AJW11" s="788"/>
      <c r="AJX11" s="787"/>
      <c r="AJY11" s="788"/>
      <c r="AJZ11" s="788"/>
      <c r="AKA11" s="788"/>
      <c r="AKB11" s="787"/>
      <c r="AKC11" s="788"/>
      <c r="AKD11" s="788"/>
      <c r="AKE11" s="788"/>
      <c r="AKF11" s="787"/>
      <c r="AKG11" s="788"/>
      <c r="AKH11" s="788"/>
      <c r="AKI11" s="788"/>
      <c r="AKJ11" s="787"/>
      <c r="AKK11" s="788"/>
      <c r="AKL11" s="788"/>
      <c r="AKM11" s="788"/>
      <c r="AKN11" s="787"/>
      <c r="AKO11" s="788"/>
      <c r="AKP11" s="788"/>
      <c r="AKQ11" s="788"/>
      <c r="AKR11" s="787"/>
      <c r="AKS11" s="788"/>
      <c r="AKT11" s="788"/>
      <c r="AKU11" s="788"/>
      <c r="AKV11" s="787"/>
      <c r="AKW11" s="788"/>
      <c r="AKX11" s="788"/>
      <c r="AKY11" s="788"/>
      <c r="AKZ11" s="787"/>
      <c r="ALA11" s="788"/>
      <c r="ALB11" s="788"/>
      <c r="ALC11" s="788"/>
      <c r="ALD11" s="787"/>
      <c r="ALE11" s="788"/>
      <c r="ALF11" s="788"/>
      <c r="ALG11" s="788"/>
      <c r="ALH11" s="787"/>
      <c r="ALI11" s="788"/>
      <c r="ALJ11" s="788"/>
      <c r="ALK11" s="788"/>
      <c r="ALL11" s="787"/>
      <c r="ALM11" s="788"/>
      <c r="ALN11" s="788"/>
      <c r="ALO11" s="788"/>
      <c r="ALP11" s="787"/>
      <c r="ALQ11" s="788"/>
      <c r="ALR11" s="788"/>
      <c r="ALS11" s="788"/>
      <c r="ALT11" s="787"/>
      <c r="ALU11" s="788"/>
      <c r="ALV11" s="788"/>
      <c r="ALW11" s="788"/>
      <c r="ALX11" s="787"/>
      <c r="ALY11" s="788"/>
      <c r="ALZ11" s="788"/>
      <c r="AMA11" s="788"/>
      <c r="AMB11" s="787"/>
      <c r="AMC11" s="788"/>
      <c r="AMD11" s="788"/>
      <c r="AME11" s="788"/>
      <c r="AMF11" s="787"/>
      <c r="AMG11" s="788"/>
      <c r="AMH11" s="788"/>
      <c r="AMI11" s="788"/>
      <c r="AMJ11" s="787"/>
      <c r="AMK11" s="788"/>
      <c r="AML11" s="788"/>
      <c r="AMM11" s="788"/>
      <c r="AMN11" s="787"/>
      <c r="AMO11" s="788"/>
      <c r="AMP11" s="788"/>
      <c r="AMQ11" s="788"/>
      <c r="AMR11" s="787"/>
      <c r="AMS11" s="788"/>
      <c r="AMT11" s="788"/>
      <c r="AMU11" s="788"/>
      <c r="AMV11" s="787"/>
      <c r="AMW11" s="788"/>
      <c r="AMX11" s="788"/>
      <c r="AMY11" s="788"/>
      <c r="AMZ11" s="787"/>
      <c r="ANA11" s="788"/>
      <c r="ANB11" s="788"/>
      <c r="ANC11" s="788"/>
      <c r="AND11" s="787"/>
      <c r="ANE11" s="788"/>
      <c r="ANF11" s="788"/>
      <c r="ANG11" s="788"/>
      <c r="ANH11" s="787"/>
      <c r="ANI11" s="788"/>
      <c r="ANJ11" s="788"/>
      <c r="ANK11" s="788"/>
      <c r="ANL11" s="787"/>
      <c r="ANM11" s="788"/>
      <c r="ANN11" s="788"/>
      <c r="ANO11" s="788"/>
      <c r="ANP11" s="787"/>
      <c r="ANQ11" s="788"/>
      <c r="ANR11" s="788"/>
      <c r="ANS11" s="788"/>
      <c r="ANT11" s="787"/>
      <c r="ANU11" s="788"/>
      <c r="ANV11" s="788"/>
      <c r="ANW11" s="788"/>
      <c r="ANX11" s="787"/>
      <c r="ANY11" s="788"/>
      <c r="ANZ11" s="788"/>
      <c r="AOA11" s="788"/>
      <c r="AOB11" s="787"/>
      <c r="AOC11" s="788"/>
      <c r="AOD11" s="788"/>
      <c r="AOE11" s="788"/>
      <c r="AOF11" s="787"/>
      <c r="AOG11" s="788"/>
      <c r="AOH11" s="788"/>
      <c r="AOI11" s="788"/>
      <c r="AOJ11" s="787"/>
      <c r="AOK11" s="788"/>
      <c r="AOL11" s="788"/>
      <c r="AOM11" s="788"/>
      <c r="AON11" s="787"/>
      <c r="AOO11" s="788"/>
      <c r="AOP11" s="788"/>
      <c r="AOQ11" s="788"/>
      <c r="AOR11" s="787"/>
      <c r="AOS11" s="788"/>
      <c r="AOT11" s="788"/>
      <c r="AOU11" s="788"/>
      <c r="AOV11" s="787"/>
      <c r="AOW11" s="788"/>
      <c r="AOX11" s="788"/>
      <c r="AOY11" s="788"/>
      <c r="AOZ11" s="787"/>
      <c r="APA11" s="788"/>
      <c r="APB11" s="788"/>
      <c r="APC11" s="788"/>
      <c r="APD11" s="787"/>
      <c r="APE11" s="788"/>
      <c r="APF11" s="788"/>
      <c r="APG11" s="788"/>
      <c r="APH11" s="787"/>
      <c r="API11" s="788"/>
      <c r="APJ11" s="788"/>
      <c r="APK11" s="788"/>
      <c r="APL11" s="787"/>
      <c r="APM11" s="788"/>
      <c r="APN11" s="788"/>
      <c r="APO11" s="788"/>
      <c r="APP11" s="787"/>
      <c r="APQ11" s="788"/>
      <c r="APR11" s="788"/>
      <c r="APS11" s="788"/>
      <c r="APT11" s="787"/>
      <c r="APU11" s="788"/>
      <c r="APV11" s="788"/>
      <c r="APW11" s="788"/>
      <c r="APX11" s="787"/>
      <c r="APY11" s="788"/>
      <c r="APZ11" s="788"/>
      <c r="AQA11" s="788"/>
      <c r="AQB11" s="787"/>
      <c r="AQC11" s="788"/>
      <c r="AQD11" s="788"/>
      <c r="AQE11" s="788"/>
      <c r="AQF11" s="787"/>
      <c r="AQG11" s="788"/>
      <c r="AQH11" s="788"/>
      <c r="AQI11" s="788"/>
      <c r="AQJ11" s="787"/>
      <c r="AQK11" s="788"/>
      <c r="AQL11" s="788"/>
      <c r="AQM11" s="788"/>
      <c r="AQN11" s="787"/>
      <c r="AQO11" s="788"/>
      <c r="AQP11" s="788"/>
      <c r="AQQ11" s="788"/>
      <c r="AQR11" s="787"/>
      <c r="AQS11" s="788"/>
      <c r="AQT11" s="788"/>
      <c r="AQU11" s="788"/>
      <c r="AQV11" s="787"/>
      <c r="AQW11" s="788"/>
      <c r="AQX11" s="788"/>
      <c r="AQY11" s="788"/>
      <c r="AQZ11" s="787"/>
      <c r="ARA11" s="788"/>
      <c r="ARB11" s="788"/>
      <c r="ARC11" s="788"/>
      <c r="ARD11" s="787"/>
      <c r="ARE11" s="788"/>
      <c r="ARF11" s="788"/>
      <c r="ARG11" s="788"/>
      <c r="ARH11" s="787"/>
      <c r="ARI11" s="788"/>
      <c r="ARJ11" s="788"/>
      <c r="ARK11" s="788"/>
      <c r="ARL11" s="787"/>
      <c r="ARM11" s="788"/>
      <c r="ARN11" s="788"/>
      <c r="ARO11" s="788"/>
      <c r="ARP11" s="787"/>
      <c r="ARQ11" s="788"/>
      <c r="ARR11" s="788"/>
      <c r="ARS11" s="788"/>
      <c r="ART11" s="787"/>
      <c r="ARU11" s="788"/>
      <c r="ARV11" s="788"/>
      <c r="ARW11" s="788"/>
      <c r="ARX11" s="787"/>
      <c r="ARY11" s="788"/>
      <c r="ARZ11" s="788"/>
      <c r="ASA11" s="788"/>
      <c r="ASB11" s="787"/>
      <c r="ASC11" s="788"/>
      <c r="ASD11" s="788"/>
      <c r="ASE11" s="788"/>
      <c r="ASF11" s="787"/>
      <c r="ASG11" s="788"/>
      <c r="ASH11" s="788"/>
      <c r="ASI11" s="788"/>
      <c r="ASJ11" s="787"/>
      <c r="ASK11" s="788"/>
      <c r="ASL11" s="788"/>
      <c r="ASM11" s="788"/>
      <c r="ASN11" s="787"/>
      <c r="ASO11" s="788"/>
      <c r="ASP11" s="788"/>
      <c r="ASQ11" s="788"/>
      <c r="ASR11" s="787"/>
      <c r="ASS11" s="788"/>
      <c r="AST11" s="788"/>
      <c r="ASU11" s="788"/>
      <c r="ASV11" s="787"/>
      <c r="ASW11" s="788"/>
      <c r="ASX11" s="788"/>
      <c r="ASY11" s="788"/>
      <c r="ASZ11" s="787"/>
      <c r="ATA11" s="788"/>
      <c r="ATB11" s="788"/>
      <c r="ATC11" s="788"/>
      <c r="ATD11" s="787"/>
      <c r="ATE11" s="788"/>
      <c r="ATF11" s="788"/>
      <c r="ATG11" s="788"/>
      <c r="ATH11" s="787"/>
      <c r="ATI11" s="788"/>
      <c r="ATJ11" s="788"/>
      <c r="ATK11" s="788"/>
      <c r="ATL11" s="787"/>
      <c r="ATM11" s="788"/>
      <c r="ATN11" s="788"/>
      <c r="ATO11" s="788"/>
      <c r="ATP11" s="787"/>
      <c r="ATQ11" s="788"/>
      <c r="ATR11" s="788"/>
      <c r="ATS11" s="788"/>
      <c r="ATT11" s="787"/>
      <c r="ATU11" s="788"/>
      <c r="ATV11" s="788"/>
      <c r="ATW11" s="788"/>
      <c r="ATX11" s="787"/>
      <c r="ATY11" s="788"/>
      <c r="ATZ11" s="788"/>
      <c r="AUA11" s="788"/>
      <c r="AUB11" s="787"/>
      <c r="AUC11" s="788"/>
      <c r="AUD11" s="788"/>
      <c r="AUE11" s="788"/>
      <c r="AUF11" s="787"/>
      <c r="AUG11" s="788"/>
      <c r="AUH11" s="788"/>
      <c r="AUI11" s="788"/>
      <c r="AUJ11" s="787"/>
      <c r="AUK11" s="788"/>
      <c r="AUL11" s="788"/>
      <c r="AUM11" s="788"/>
      <c r="AUN11" s="787"/>
      <c r="AUO11" s="788"/>
      <c r="AUP11" s="788"/>
      <c r="AUQ11" s="788"/>
      <c r="AUR11" s="787"/>
      <c r="AUS11" s="788"/>
      <c r="AUT11" s="788"/>
      <c r="AUU11" s="788"/>
      <c r="AUV11" s="787"/>
      <c r="AUW11" s="788"/>
      <c r="AUX11" s="788"/>
      <c r="AUY11" s="788"/>
      <c r="AUZ11" s="787"/>
      <c r="AVA11" s="788"/>
      <c r="AVB11" s="788"/>
      <c r="AVC11" s="788"/>
      <c r="AVD11" s="787"/>
      <c r="AVE11" s="788"/>
      <c r="AVF11" s="788"/>
      <c r="AVG11" s="788"/>
      <c r="AVH11" s="787"/>
      <c r="AVI11" s="788"/>
      <c r="AVJ11" s="788"/>
      <c r="AVK11" s="788"/>
      <c r="AVL11" s="787"/>
      <c r="AVM11" s="788"/>
      <c r="AVN11" s="788"/>
      <c r="AVO11" s="788"/>
      <c r="AVP11" s="787"/>
      <c r="AVQ11" s="788"/>
      <c r="AVR11" s="788"/>
      <c r="AVS11" s="788"/>
      <c r="AVT11" s="787"/>
      <c r="AVU11" s="788"/>
      <c r="AVV11" s="788"/>
      <c r="AVW11" s="788"/>
      <c r="AVX11" s="787"/>
      <c r="AVY11" s="788"/>
      <c r="AVZ11" s="788"/>
      <c r="AWA11" s="788"/>
      <c r="AWB11" s="787"/>
      <c r="AWC11" s="788"/>
      <c r="AWD11" s="788"/>
      <c r="AWE11" s="788"/>
      <c r="AWF11" s="787"/>
      <c r="AWG11" s="788"/>
      <c r="AWH11" s="788"/>
      <c r="AWI11" s="788"/>
      <c r="AWJ11" s="787"/>
      <c r="AWK11" s="788"/>
      <c r="AWL11" s="788"/>
      <c r="AWM11" s="788"/>
      <c r="AWN11" s="787"/>
      <c r="AWO11" s="788"/>
      <c r="AWP11" s="788"/>
      <c r="AWQ11" s="788"/>
      <c r="AWR11" s="787"/>
      <c r="AWS11" s="788"/>
      <c r="AWT11" s="788"/>
      <c r="AWU11" s="788"/>
      <c r="AWV11" s="787"/>
      <c r="AWW11" s="788"/>
      <c r="AWX11" s="788"/>
      <c r="AWY11" s="788"/>
      <c r="AWZ11" s="787"/>
      <c r="AXA11" s="788"/>
      <c r="AXB11" s="788"/>
      <c r="AXC11" s="788"/>
      <c r="AXD11" s="787"/>
      <c r="AXE11" s="788"/>
      <c r="AXF11" s="788"/>
      <c r="AXG11" s="788"/>
      <c r="AXH11" s="787"/>
      <c r="AXI11" s="788"/>
      <c r="AXJ11" s="788"/>
      <c r="AXK11" s="788"/>
      <c r="AXL11" s="787"/>
      <c r="AXM11" s="788"/>
      <c r="AXN11" s="788"/>
      <c r="AXO11" s="788"/>
      <c r="AXP11" s="787"/>
      <c r="AXQ11" s="788"/>
      <c r="AXR11" s="788"/>
      <c r="AXS11" s="788"/>
      <c r="AXT11" s="787"/>
      <c r="AXU11" s="788"/>
      <c r="AXV11" s="788"/>
      <c r="AXW11" s="788"/>
      <c r="AXX11" s="787"/>
      <c r="AXY11" s="788"/>
      <c r="AXZ11" s="788"/>
      <c r="AYA11" s="788"/>
      <c r="AYB11" s="787"/>
      <c r="AYC11" s="788"/>
      <c r="AYD11" s="788"/>
      <c r="AYE11" s="788"/>
      <c r="AYF11" s="787"/>
      <c r="AYG11" s="788"/>
      <c r="AYH11" s="788"/>
      <c r="AYI11" s="788"/>
      <c r="AYJ11" s="787"/>
      <c r="AYK11" s="788"/>
      <c r="AYL11" s="788"/>
      <c r="AYM11" s="788"/>
      <c r="AYN11" s="787"/>
      <c r="AYO11" s="788"/>
      <c r="AYP11" s="788"/>
      <c r="AYQ11" s="788"/>
      <c r="AYR11" s="787"/>
      <c r="AYS11" s="788"/>
      <c r="AYT11" s="788"/>
      <c r="AYU11" s="788"/>
      <c r="AYV11" s="787"/>
      <c r="AYW11" s="788"/>
      <c r="AYX11" s="788"/>
      <c r="AYY11" s="788"/>
      <c r="AYZ11" s="787"/>
      <c r="AZA11" s="788"/>
      <c r="AZB11" s="788"/>
      <c r="AZC11" s="788"/>
      <c r="AZD11" s="787"/>
      <c r="AZE11" s="788"/>
      <c r="AZF11" s="788"/>
      <c r="AZG11" s="788"/>
      <c r="AZH11" s="787"/>
      <c r="AZI11" s="788"/>
      <c r="AZJ11" s="788"/>
      <c r="AZK11" s="788"/>
      <c r="AZL11" s="787"/>
      <c r="AZM11" s="788"/>
      <c r="AZN11" s="788"/>
      <c r="AZO11" s="788"/>
      <c r="AZP11" s="787"/>
      <c r="AZQ11" s="788"/>
      <c r="AZR11" s="788"/>
      <c r="AZS11" s="788"/>
      <c r="AZT11" s="787"/>
      <c r="AZU11" s="788"/>
      <c r="AZV11" s="788"/>
      <c r="AZW11" s="788"/>
      <c r="AZX11" s="787"/>
      <c r="AZY11" s="788"/>
      <c r="AZZ11" s="788"/>
      <c r="BAA11" s="788"/>
      <c r="BAB11" s="787"/>
      <c r="BAC11" s="788"/>
      <c r="BAD11" s="788"/>
      <c r="BAE11" s="788"/>
      <c r="BAF11" s="787"/>
      <c r="BAG11" s="788"/>
      <c r="BAH11" s="788"/>
      <c r="BAI11" s="788"/>
      <c r="BAJ11" s="787"/>
      <c r="BAK11" s="788"/>
      <c r="BAL11" s="788"/>
      <c r="BAM11" s="788"/>
      <c r="BAN11" s="787"/>
      <c r="BAO11" s="788"/>
      <c r="BAP11" s="788"/>
      <c r="BAQ11" s="788"/>
      <c r="BAR11" s="787"/>
      <c r="BAS11" s="788"/>
      <c r="BAT11" s="788"/>
      <c r="BAU11" s="788"/>
      <c r="BAV11" s="787"/>
      <c r="BAW11" s="788"/>
      <c r="BAX11" s="788"/>
      <c r="BAY11" s="788"/>
      <c r="BAZ11" s="787"/>
      <c r="BBA11" s="788"/>
      <c r="BBB11" s="788"/>
      <c r="BBC11" s="788"/>
      <c r="BBD11" s="787"/>
      <c r="BBE11" s="788"/>
      <c r="BBF11" s="788"/>
      <c r="BBG11" s="788"/>
      <c r="BBH11" s="787"/>
      <c r="BBI11" s="788"/>
      <c r="BBJ11" s="788"/>
      <c r="BBK11" s="788"/>
      <c r="BBL11" s="787"/>
      <c r="BBM11" s="788"/>
      <c r="BBN11" s="788"/>
      <c r="BBO11" s="788"/>
      <c r="BBP11" s="787"/>
      <c r="BBQ11" s="788"/>
      <c r="BBR11" s="788"/>
      <c r="BBS11" s="788"/>
      <c r="BBT11" s="787"/>
      <c r="BBU11" s="788"/>
      <c r="BBV11" s="788"/>
      <c r="BBW11" s="788"/>
      <c r="BBX11" s="787"/>
      <c r="BBY11" s="788"/>
      <c r="BBZ11" s="788"/>
      <c r="BCA11" s="788"/>
      <c r="BCB11" s="787"/>
      <c r="BCC11" s="788"/>
      <c r="BCD11" s="788"/>
      <c r="BCE11" s="788"/>
      <c r="BCF11" s="787"/>
      <c r="BCG11" s="788"/>
      <c r="BCH11" s="788"/>
      <c r="BCI11" s="788"/>
      <c r="BCJ11" s="787"/>
      <c r="BCK11" s="788"/>
      <c r="BCL11" s="788"/>
      <c r="BCM11" s="788"/>
      <c r="BCN11" s="787"/>
      <c r="BCO11" s="788"/>
      <c r="BCP11" s="788"/>
      <c r="BCQ11" s="788"/>
      <c r="BCR11" s="787"/>
      <c r="BCS11" s="788"/>
      <c r="BCT11" s="788"/>
      <c r="BCU11" s="788"/>
      <c r="BCV11" s="787"/>
      <c r="BCW11" s="788"/>
      <c r="BCX11" s="788"/>
      <c r="BCY11" s="788"/>
      <c r="BCZ11" s="787"/>
      <c r="BDA11" s="788"/>
      <c r="BDB11" s="788"/>
      <c r="BDC11" s="788"/>
      <c r="BDD11" s="787"/>
      <c r="BDE11" s="788"/>
      <c r="BDF11" s="788"/>
      <c r="BDG11" s="788"/>
      <c r="BDH11" s="787"/>
      <c r="BDI11" s="788"/>
      <c r="BDJ11" s="788"/>
      <c r="BDK11" s="788"/>
      <c r="BDL11" s="787"/>
      <c r="BDM11" s="788"/>
      <c r="BDN11" s="788"/>
      <c r="BDO11" s="788"/>
      <c r="BDP11" s="787"/>
      <c r="BDQ11" s="788"/>
      <c r="BDR11" s="788"/>
      <c r="BDS11" s="788"/>
      <c r="BDT11" s="787"/>
      <c r="BDU11" s="788"/>
      <c r="BDV11" s="788"/>
      <c r="BDW11" s="788"/>
      <c r="BDX11" s="787"/>
      <c r="BDY11" s="788"/>
      <c r="BDZ11" s="788"/>
      <c r="BEA11" s="788"/>
      <c r="BEB11" s="787"/>
      <c r="BEC11" s="788"/>
      <c r="BED11" s="788"/>
      <c r="BEE11" s="788"/>
      <c r="BEF11" s="787"/>
      <c r="BEG11" s="788"/>
      <c r="BEH11" s="788"/>
      <c r="BEI11" s="788"/>
      <c r="BEJ11" s="787"/>
      <c r="BEK11" s="788"/>
      <c r="BEL11" s="788"/>
      <c r="BEM11" s="788"/>
      <c r="BEN11" s="787"/>
      <c r="BEO11" s="788"/>
      <c r="BEP11" s="788"/>
      <c r="BEQ11" s="788"/>
      <c r="BER11" s="787"/>
      <c r="BES11" s="788"/>
      <c r="BET11" s="788"/>
      <c r="BEU11" s="788"/>
      <c r="BEV11" s="787"/>
      <c r="BEW11" s="788"/>
      <c r="BEX11" s="788"/>
      <c r="BEY11" s="788"/>
      <c r="BEZ11" s="787"/>
      <c r="BFA11" s="788"/>
      <c r="BFB11" s="788"/>
      <c r="BFC11" s="788"/>
      <c r="BFD11" s="787"/>
      <c r="BFE11" s="788"/>
      <c r="BFF11" s="788"/>
      <c r="BFG11" s="788"/>
      <c r="BFH11" s="787"/>
      <c r="BFI11" s="788"/>
      <c r="BFJ11" s="788"/>
      <c r="BFK11" s="788"/>
      <c r="BFL11" s="787"/>
      <c r="BFM11" s="788"/>
      <c r="BFN11" s="788"/>
      <c r="BFO11" s="788"/>
      <c r="BFP11" s="787"/>
      <c r="BFQ11" s="788"/>
      <c r="BFR11" s="788"/>
      <c r="BFS11" s="788"/>
      <c r="BFT11" s="787"/>
      <c r="BFU11" s="788"/>
      <c r="BFV11" s="788"/>
      <c r="BFW11" s="788"/>
      <c r="BFX11" s="787"/>
      <c r="BFY11" s="788"/>
      <c r="BFZ11" s="788"/>
      <c r="BGA11" s="788"/>
      <c r="BGB11" s="787"/>
      <c r="BGC11" s="788"/>
      <c r="BGD11" s="788"/>
      <c r="BGE11" s="788"/>
      <c r="BGF11" s="787"/>
      <c r="BGG11" s="788"/>
      <c r="BGH11" s="788"/>
      <c r="BGI11" s="788"/>
      <c r="BGJ11" s="787"/>
      <c r="BGK11" s="788"/>
      <c r="BGL11" s="788"/>
      <c r="BGM11" s="788"/>
      <c r="BGN11" s="787"/>
      <c r="BGO11" s="788"/>
      <c r="BGP11" s="788"/>
      <c r="BGQ11" s="788"/>
      <c r="BGR11" s="787"/>
      <c r="BGS11" s="788"/>
      <c r="BGT11" s="788"/>
      <c r="BGU11" s="788"/>
      <c r="BGV11" s="787"/>
      <c r="BGW11" s="788"/>
      <c r="BGX11" s="788"/>
      <c r="BGY11" s="788"/>
      <c r="BGZ11" s="787"/>
      <c r="BHA11" s="788"/>
      <c r="BHB11" s="788"/>
      <c r="BHC11" s="788"/>
      <c r="BHD11" s="787"/>
      <c r="BHE11" s="788"/>
      <c r="BHF11" s="788"/>
      <c r="BHG11" s="788"/>
      <c r="BHH11" s="787"/>
      <c r="BHI11" s="788"/>
      <c r="BHJ11" s="788"/>
      <c r="BHK11" s="788"/>
      <c r="BHL11" s="787"/>
      <c r="BHM11" s="788"/>
      <c r="BHN11" s="788"/>
      <c r="BHO11" s="788"/>
      <c r="BHP11" s="787"/>
      <c r="BHQ11" s="788"/>
      <c r="BHR11" s="788"/>
      <c r="BHS11" s="788"/>
      <c r="BHT11" s="787"/>
      <c r="BHU11" s="788"/>
      <c r="BHV11" s="788"/>
      <c r="BHW11" s="788"/>
      <c r="BHX11" s="787"/>
      <c r="BHY11" s="788"/>
      <c r="BHZ11" s="788"/>
      <c r="BIA11" s="788"/>
      <c r="BIB11" s="787"/>
      <c r="BIC11" s="788"/>
      <c r="BID11" s="788"/>
      <c r="BIE11" s="788"/>
      <c r="BIF11" s="787"/>
      <c r="BIG11" s="788"/>
      <c r="BIH11" s="788"/>
      <c r="BII11" s="788"/>
      <c r="BIJ11" s="787"/>
      <c r="BIK11" s="788"/>
      <c r="BIL11" s="788"/>
      <c r="BIM11" s="788"/>
      <c r="BIN11" s="787"/>
      <c r="BIO11" s="788"/>
      <c r="BIP11" s="788"/>
      <c r="BIQ11" s="788"/>
      <c r="BIR11" s="787"/>
      <c r="BIS11" s="788"/>
      <c r="BIT11" s="788"/>
      <c r="BIU11" s="788"/>
      <c r="BIV11" s="787"/>
      <c r="BIW11" s="788"/>
      <c r="BIX11" s="788"/>
      <c r="BIY11" s="788"/>
      <c r="BIZ11" s="787"/>
      <c r="BJA11" s="788"/>
      <c r="BJB11" s="788"/>
      <c r="BJC11" s="788"/>
      <c r="BJD11" s="787"/>
      <c r="BJE11" s="788"/>
      <c r="BJF11" s="788"/>
      <c r="BJG11" s="788"/>
      <c r="BJH11" s="787"/>
      <c r="BJI11" s="788"/>
      <c r="BJJ11" s="788"/>
      <c r="BJK11" s="788"/>
      <c r="BJL11" s="787"/>
      <c r="BJM11" s="788"/>
      <c r="BJN11" s="788"/>
      <c r="BJO11" s="788"/>
      <c r="BJP11" s="787"/>
      <c r="BJQ11" s="788"/>
      <c r="BJR11" s="788"/>
      <c r="BJS11" s="788"/>
      <c r="BJT11" s="787"/>
      <c r="BJU11" s="788"/>
      <c r="BJV11" s="788"/>
      <c r="BJW11" s="788"/>
      <c r="BJX11" s="787"/>
      <c r="BJY11" s="788"/>
      <c r="BJZ11" s="788"/>
      <c r="BKA11" s="788"/>
      <c r="BKB11" s="787"/>
      <c r="BKC11" s="788"/>
      <c r="BKD11" s="788"/>
      <c r="BKE11" s="788"/>
      <c r="BKF11" s="787"/>
      <c r="BKG11" s="788"/>
      <c r="BKH11" s="788"/>
      <c r="BKI11" s="788"/>
      <c r="BKJ11" s="787"/>
      <c r="BKK11" s="788"/>
      <c r="BKL11" s="788"/>
      <c r="BKM11" s="788"/>
      <c r="BKN11" s="787"/>
      <c r="BKO11" s="788"/>
      <c r="BKP11" s="788"/>
      <c r="BKQ11" s="788"/>
      <c r="BKR11" s="787"/>
      <c r="BKS11" s="788"/>
      <c r="BKT11" s="788"/>
      <c r="BKU11" s="788"/>
      <c r="BKV11" s="787"/>
      <c r="BKW11" s="788"/>
      <c r="BKX11" s="788"/>
      <c r="BKY11" s="788"/>
      <c r="BKZ11" s="787"/>
      <c r="BLA11" s="788"/>
      <c r="BLB11" s="788"/>
      <c r="BLC11" s="788"/>
      <c r="BLD11" s="787"/>
      <c r="BLE11" s="788"/>
      <c r="BLF11" s="788"/>
      <c r="BLG11" s="788"/>
      <c r="BLH11" s="787"/>
      <c r="BLI11" s="788"/>
      <c r="BLJ11" s="788"/>
      <c r="BLK11" s="788"/>
      <c r="BLL11" s="787"/>
      <c r="BLM11" s="788"/>
      <c r="BLN11" s="788"/>
      <c r="BLO11" s="788"/>
      <c r="BLP11" s="787"/>
      <c r="BLQ11" s="788"/>
      <c r="BLR11" s="788"/>
      <c r="BLS11" s="788"/>
      <c r="BLT11" s="787"/>
      <c r="BLU11" s="788"/>
      <c r="BLV11" s="788"/>
      <c r="BLW11" s="788"/>
      <c r="BLX11" s="787"/>
      <c r="BLY11" s="788"/>
      <c r="BLZ11" s="788"/>
      <c r="BMA11" s="788"/>
      <c r="BMB11" s="787"/>
      <c r="BMC11" s="788"/>
      <c r="BMD11" s="788"/>
      <c r="BME11" s="788"/>
      <c r="BMF11" s="787"/>
      <c r="BMG11" s="788"/>
      <c r="BMH11" s="788"/>
      <c r="BMI11" s="788"/>
      <c r="BMJ11" s="787"/>
      <c r="BMK11" s="788"/>
      <c r="BML11" s="788"/>
      <c r="BMM11" s="788"/>
      <c r="BMN11" s="787"/>
      <c r="BMO11" s="788"/>
      <c r="BMP11" s="788"/>
      <c r="BMQ11" s="788"/>
      <c r="BMR11" s="787"/>
      <c r="BMS11" s="788"/>
      <c r="BMT11" s="788"/>
      <c r="BMU11" s="788"/>
      <c r="BMV11" s="787"/>
      <c r="BMW11" s="788"/>
      <c r="BMX11" s="788"/>
      <c r="BMY11" s="788"/>
      <c r="BMZ11" s="787"/>
      <c r="BNA11" s="788"/>
      <c r="BNB11" s="788"/>
      <c r="BNC11" s="788"/>
      <c r="BND11" s="787"/>
      <c r="BNE11" s="788"/>
      <c r="BNF11" s="788"/>
      <c r="BNG11" s="788"/>
      <c r="BNH11" s="787"/>
      <c r="BNI11" s="788"/>
      <c r="BNJ11" s="788"/>
      <c r="BNK11" s="788"/>
      <c r="BNL11" s="787"/>
      <c r="BNM11" s="788"/>
      <c r="BNN11" s="788"/>
      <c r="BNO11" s="788"/>
      <c r="BNP11" s="787"/>
      <c r="BNQ11" s="788"/>
      <c r="BNR11" s="788"/>
      <c r="BNS11" s="788"/>
      <c r="BNT11" s="787"/>
      <c r="BNU11" s="788"/>
      <c r="BNV11" s="788"/>
      <c r="BNW11" s="788"/>
      <c r="BNX11" s="787"/>
      <c r="BNY11" s="788"/>
      <c r="BNZ11" s="788"/>
      <c r="BOA11" s="788"/>
      <c r="BOB11" s="787"/>
      <c r="BOC11" s="788"/>
      <c r="BOD11" s="788"/>
      <c r="BOE11" s="788"/>
      <c r="BOF11" s="787"/>
      <c r="BOG11" s="788"/>
      <c r="BOH11" s="788"/>
      <c r="BOI11" s="788"/>
      <c r="BOJ11" s="787"/>
      <c r="BOK11" s="788"/>
      <c r="BOL11" s="788"/>
      <c r="BOM11" s="788"/>
      <c r="BON11" s="787"/>
      <c r="BOO11" s="788"/>
      <c r="BOP11" s="788"/>
      <c r="BOQ11" s="788"/>
      <c r="BOR11" s="787"/>
      <c r="BOS11" s="788"/>
      <c r="BOT11" s="788"/>
      <c r="BOU11" s="788"/>
      <c r="BOV11" s="787"/>
      <c r="BOW11" s="788"/>
      <c r="BOX11" s="788"/>
      <c r="BOY11" s="788"/>
      <c r="BOZ11" s="787"/>
      <c r="BPA11" s="788"/>
      <c r="BPB11" s="788"/>
      <c r="BPC11" s="788"/>
      <c r="BPD11" s="787"/>
      <c r="BPE11" s="788"/>
      <c r="BPF11" s="788"/>
      <c r="BPG11" s="788"/>
      <c r="BPH11" s="787"/>
      <c r="BPI11" s="788"/>
      <c r="BPJ11" s="788"/>
      <c r="BPK11" s="788"/>
      <c r="BPL11" s="787"/>
      <c r="BPM11" s="788"/>
      <c r="BPN11" s="788"/>
      <c r="BPO11" s="788"/>
      <c r="BPP11" s="787"/>
      <c r="BPQ11" s="788"/>
      <c r="BPR11" s="788"/>
      <c r="BPS11" s="788"/>
      <c r="BPT11" s="787"/>
      <c r="BPU11" s="788"/>
      <c r="BPV11" s="788"/>
      <c r="BPW11" s="788"/>
      <c r="BPX11" s="787"/>
      <c r="BPY11" s="788"/>
      <c r="BPZ11" s="788"/>
      <c r="BQA11" s="788"/>
      <c r="BQB11" s="787"/>
      <c r="BQC11" s="788"/>
      <c r="BQD11" s="788"/>
      <c r="BQE11" s="788"/>
      <c r="BQF11" s="787"/>
      <c r="BQG11" s="788"/>
      <c r="BQH11" s="788"/>
      <c r="BQI11" s="788"/>
      <c r="BQJ11" s="787"/>
      <c r="BQK11" s="788"/>
      <c r="BQL11" s="788"/>
      <c r="BQM11" s="788"/>
      <c r="BQN11" s="787"/>
      <c r="BQO11" s="788"/>
      <c r="BQP11" s="788"/>
      <c r="BQQ11" s="788"/>
      <c r="BQR11" s="787"/>
      <c r="BQS11" s="788"/>
      <c r="BQT11" s="788"/>
      <c r="BQU11" s="788"/>
      <c r="BQV11" s="787"/>
      <c r="BQW11" s="788"/>
      <c r="BQX11" s="788"/>
      <c r="BQY11" s="788"/>
      <c r="BQZ11" s="787"/>
      <c r="BRA11" s="788"/>
      <c r="BRB11" s="788"/>
      <c r="BRC11" s="788"/>
      <c r="BRD11" s="787"/>
      <c r="BRE11" s="788"/>
      <c r="BRF11" s="788"/>
      <c r="BRG11" s="788"/>
      <c r="BRH11" s="787"/>
      <c r="BRI11" s="788"/>
      <c r="BRJ11" s="788"/>
      <c r="BRK11" s="788"/>
      <c r="BRL11" s="787"/>
      <c r="BRM11" s="788"/>
      <c r="BRN11" s="788"/>
      <c r="BRO11" s="788"/>
      <c r="BRP11" s="787"/>
      <c r="BRQ11" s="788"/>
      <c r="BRR11" s="788"/>
      <c r="BRS11" s="788"/>
      <c r="BRT11" s="787"/>
      <c r="BRU11" s="788"/>
      <c r="BRV11" s="788"/>
      <c r="BRW11" s="788"/>
      <c r="BRX11" s="787"/>
      <c r="BRY11" s="788"/>
      <c r="BRZ11" s="788"/>
      <c r="BSA11" s="788"/>
      <c r="BSB11" s="787"/>
      <c r="BSC11" s="788"/>
      <c r="BSD11" s="788"/>
      <c r="BSE11" s="788"/>
      <c r="BSF11" s="787"/>
      <c r="BSG11" s="788"/>
      <c r="BSH11" s="788"/>
      <c r="BSI11" s="788"/>
      <c r="BSJ11" s="787"/>
      <c r="BSK11" s="788"/>
      <c r="BSL11" s="788"/>
      <c r="BSM11" s="788"/>
      <c r="BSN11" s="787"/>
      <c r="BSO11" s="788"/>
      <c r="BSP11" s="788"/>
      <c r="BSQ11" s="788"/>
      <c r="BSR11" s="787"/>
      <c r="BSS11" s="788"/>
      <c r="BST11" s="788"/>
      <c r="BSU11" s="788"/>
      <c r="BSV11" s="787"/>
      <c r="BSW11" s="788"/>
      <c r="BSX11" s="788"/>
      <c r="BSY11" s="788"/>
      <c r="BSZ11" s="787"/>
      <c r="BTA11" s="788"/>
      <c r="BTB11" s="788"/>
      <c r="BTC11" s="788"/>
      <c r="BTD11" s="787"/>
      <c r="BTE11" s="788"/>
      <c r="BTF11" s="788"/>
      <c r="BTG11" s="788"/>
      <c r="BTH11" s="787"/>
      <c r="BTI11" s="788"/>
      <c r="BTJ11" s="788"/>
      <c r="BTK11" s="788"/>
      <c r="BTL11" s="787"/>
      <c r="BTM11" s="788"/>
      <c r="BTN11" s="788"/>
      <c r="BTO11" s="788"/>
      <c r="BTP11" s="787"/>
      <c r="BTQ11" s="788"/>
      <c r="BTR11" s="788"/>
      <c r="BTS11" s="788"/>
      <c r="BTT11" s="787"/>
      <c r="BTU11" s="788"/>
      <c r="BTV11" s="788"/>
      <c r="BTW11" s="788"/>
      <c r="BTX11" s="787"/>
      <c r="BTY11" s="788"/>
      <c r="BTZ11" s="788"/>
      <c r="BUA11" s="788"/>
      <c r="BUB11" s="787"/>
      <c r="BUC11" s="788"/>
      <c r="BUD11" s="788"/>
      <c r="BUE11" s="788"/>
      <c r="BUF11" s="787"/>
      <c r="BUG11" s="788"/>
      <c r="BUH11" s="788"/>
      <c r="BUI11" s="788"/>
      <c r="BUJ11" s="787"/>
      <c r="BUK11" s="788"/>
      <c r="BUL11" s="788"/>
      <c r="BUM11" s="788"/>
      <c r="BUN11" s="787"/>
      <c r="BUO11" s="788"/>
      <c r="BUP11" s="788"/>
      <c r="BUQ11" s="788"/>
      <c r="BUR11" s="787"/>
      <c r="BUS11" s="788"/>
      <c r="BUT11" s="788"/>
      <c r="BUU11" s="788"/>
      <c r="BUV11" s="787"/>
      <c r="BUW11" s="788"/>
      <c r="BUX11" s="788"/>
      <c r="BUY11" s="788"/>
      <c r="BUZ11" s="787"/>
      <c r="BVA11" s="788"/>
      <c r="BVB11" s="788"/>
      <c r="BVC11" s="788"/>
      <c r="BVD11" s="787"/>
      <c r="BVE11" s="788"/>
      <c r="BVF11" s="788"/>
      <c r="BVG11" s="788"/>
      <c r="BVH11" s="787"/>
      <c r="BVI11" s="788"/>
      <c r="BVJ11" s="788"/>
      <c r="BVK11" s="788"/>
      <c r="BVL11" s="787"/>
      <c r="BVM11" s="788"/>
      <c r="BVN11" s="788"/>
      <c r="BVO11" s="788"/>
      <c r="BVP11" s="787"/>
      <c r="BVQ11" s="788"/>
      <c r="BVR11" s="788"/>
      <c r="BVS11" s="788"/>
      <c r="BVT11" s="787"/>
      <c r="BVU11" s="788"/>
      <c r="BVV11" s="788"/>
      <c r="BVW11" s="788"/>
      <c r="BVX11" s="787"/>
      <c r="BVY11" s="788"/>
      <c r="BVZ11" s="788"/>
      <c r="BWA11" s="788"/>
      <c r="BWB11" s="787"/>
      <c r="BWC11" s="788"/>
      <c r="BWD11" s="788"/>
      <c r="BWE11" s="788"/>
      <c r="BWF11" s="787"/>
      <c r="BWG11" s="788"/>
      <c r="BWH11" s="788"/>
      <c r="BWI11" s="788"/>
      <c r="BWJ11" s="787"/>
      <c r="BWK11" s="788"/>
      <c r="BWL11" s="788"/>
      <c r="BWM11" s="788"/>
      <c r="BWN11" s="787"/>
      <c r="BWO11" s="788"/>
      <c r="BWP11" s="788"/>
      <c r="BWQ11" s="788"/>
      <c r="BWR11" s="787"/>
      <c r="BWS11" s="788"/>
      <c r="BWT11" s="788"/>
      <c r="BWU11" s="788"/>
      <c r="BWV11" s="787"/>
      <c r="BWW11" s="788"/>
      <c r="BWX11" s="788"/>
      <c r="BWY11" s="788"/>
      <c r="BWZ11" s="787"/>
      <c r="BXA11" s="788"/>
      <c r="BXB11" s="788"/>
      <c r="BXC11" s="788"/>
      <c r="BXD11" s="787"/>
      <c r="BXE11" s="788"/>
      <c r="BXF11" s="788"/>
      <c r="BXG11" s="788"/>
      <c r="BXH11" s="787"/>
      <c r="BXI11" s="788"/>
      <c r="BXJ11" s="788"/>
      <c r="BXK11" s="788"/>
      <c r="BXL11" s="787"/>
      <c r="BXM11" s="788"/>
      <c r="BXN11" s="788"/>
      <c r="BXO11" s="788"/>
      <c r="BXP11" s="787"/>
      <c r="BXQ11" s="788"/>
      <c r="BXR11" s="788"/>
      <c r="BXS11" s="788"/>
      <c r="BXT11" s="787"/>
      <c r="BXU11" s="788"/>
      <c r="BXV11" s="788"/>
      <c r="BXW11" s="788"/>
      <c r="BXX11" s="787"/>
      <c r="BXY11" s="788"/>
      <c r="BXZ11" s="788"/>
      <c r="BYA11" s="788"/>
      <c r="BYB11" s="787"/>
      <c r="BYC11" s="788"/>
      <c r="BYD11" s="788"/>
      <c r="BYE11" s="788"/>
      <c r="BYF11" s="787"/>
      <c r="BYG11" s="788"/>
      <c r="BYH11" s="788"/>
      <c r="BYI11" s="788"/>
      <c r="BYJ11" s="787"/>
      <c r="BYK11" s="788"/>
      <c r="BYL11" s="788"/>
      <c r="BYM11" s="788"/>
      <c r="BYN11" s="787"/>
      <c r="BYO11" s="788"/>
      <c r="BYP11" s="788"/>
      <c r="BYQ11" s="788"/>
      <c r="BYR11" s="787"/>
      <c r="BYS11" s="788"/>
      <c r="BYT11" s="788"/>
      <c r="BYU11" s="788"/>
      <c r="BYV11" s="787"/>
      <c r="BYW11" s="788"/>
      <c r="BYX11" s="788"/>
      <c r="BYY11" s="788"/>
      <c r="BYZ11" s="787"/>
      <c r="BZA11" s="788"/>
      <c r="BZB11" s="788"/>
      <c r="BZC11" s="788"/>
      <c r="BZD11" s="787"/>
      <c r="BZE11" s="788"/>
      <c r="BZF11" s="788"/>
      <c r="BZG11" s="788"/>
      <c r="BZH11" s="787"/>
      <c r="BZI11" s="788"/>
      <c r="BZJ11" s="788"/>
      <c r="BZK11" s="788"/>
      <c r="BZL11" s="787"/>
      <c r="BZM11" s="788"/>
      <c r="BZN11" s="788"/>
      <c r="BZO11" s="788"/>
      <c r="BZP11" s="787"/>
      <c r="BZQ11" s="788"/>
      <c r="BZR11" s="788"/>
      <c r="BZS11" s="788"/>
      <c r="BZT11" s="787"/>
      <c r="BZU11" s="788"/>
      <c r="BZV11" s="788"/>
      <c r="BZW11" s="788"/>
      <c r="BZX11" s="787"/>
      <c r="BZY11" s="788"/>
      <c r="BZZ11" s="788"/>
      <c r="CAA11" s="788"/>
      <c r="CAB11" s="787"/>
      <c r="CAC11" s="788"/>
      <c r="CAD11" s="788"/>
      <c r="CAE11" s="788"/>
      <c r="CAF11" s="787"/>
      <c r="CAG11" s="788"/>
      <c r="CAH11" s="788"/>
      <c r="CAI11" s="788"/>
      <c r="CAJ11" s="787"/>
      <c r="CAK11" s="788"/>
      <c r="CAL11" s="788"/>
      <c r="CAM11" s="788"/>
      <c r="CAN11" s="787"/>
      <c r="CAO11" s="788"/>
      <c r="CAP11" s="788"/>
      <c r="CAQ11" s="788"/>
      <c r="CAR11" s="787"/>
      <c r="CAS11" s="788"/>
      <c r="CAT11" s="788"/>
      <c r="CAU11" s="788"/>
      <c r="CAV11" s="787"/>
      <c r="CAW11" s="788"/>
      <c r="CAX11" s="788"/>
      <c r="CAY11" s="788"/>
      <c r="CAZ11" s="787"/>
      <c r="CBA11" s="788"/>
      <c r="CBB11" s="788"/>
      <c r="CBC11" s="788"/>
      <c r="CBD11" s="787"/>
      <c r="CBE11" s="788"/>
      <c r="CBF11" s="788"/>
      <c r="CBG11" s="788"/>
      <c r="CBH11" s="787"/>
      <c r="CBI11" s="788"/>
      <c r="CBJ11" s="788"/>
      <c r="CBK11" s="788"/>
      <c r="CBL11" s="787"/>
      <c r="CBM11" s="788"/>
      <c r="CBN11" s="788"/>
      <c r="CBO11" s="788"/>
      <c r="CBP11" s="787"/>
      <c r="CBQ11" s="788"/>
      <c r="CBR11" s="788"/>
      <c r="CBS11" s="788"/>
      <c r="CBT11" s="787"/>
      <c r="CBU11" s="788"/>
      <c r="CBV11" s="788"/>
      <c r="CBW11" s="788"/>
      <c r="CBX11" s="787"/>
      <c r="CBY11" s="788"/>
      <c r="CBZ11" s="788"/>
      <c r="CCA11" s="788"/>
      <c r="CCB11" s="787"/>
      <c r="CCC11" s="788"/>
      <c r="CCD11" s="788"/>
      <c r="CCE11" s="788"/>
      <c r="CCF11" s="787"/>
      <c r="CCG11" s="788"/>
      <c r="CCH11" s="788"/>
      <c r="CCI11" s="788"/>
      <c r="CCJ11" s="787"/>
      <c r="CCK11" s="788"/>
      <c r="CCL11" s="788"/>
      <c r="CCM11" s="788"/>
      <c r="CCN11" s="787"/>
      <c r="CCO11" s="788"/>
      <c r="CCP11" s="788"/>
      <c r="CCQ11" s="788"/>
      <c r="CCR11" s="787"/>
      <c r="CCS11" s="788"/>
      <c r="CCT11" s="788"/>
      <c r="CCU11" s="788"/>
      <c r="CCV11" s="787"/>
      <c r="CCW11" s="788"/>
      <c r="CCX11" s="788"/>
      <c r="CCY11" s="788"/>
      <c r="CCZ11" s="787"/>
      <c r="CDA11" s="788"/>
      <c r="CDB11" s="788"/>
      <c r="CDC11" s="788"/>
      <c r="CDD11" s="787"/>
      <c r="CDE11" s="788"/>
      <c r="CDF11" s="788"/>
      <c r="CDG11" s="788"/>
      <c r="CDH11" s="787"/>
      <c r="CDI11" s="788"/>
      <c r="CDJ11" s="788"/>
      <c r="CDK11" s="788"/>
      <c r="CDL11" s="787"/>
      <c r="CDM11" s="788"/>
      <c r="CDN11" s="788"/>
      <c r="CDO11" s="788"/>
      <c r="CDP11" s="787"/>
      <c r="CDQ11" s="788"/>
      <c r="CDR11" s="788"/>
      <c r="CDS11" s="788"/>
      <c r="CDT11" s="787"/>
      <c r="CDU11" s="788"/>
      <c r="CDV11" s="788"/>
      <c r="CDW11" s="788"/>
      <c r="CDX11" s="787"/>
      <c r="CDY11" s="788"/>
      <c r="CDZ11" s="788"/>
      <c r="CEA11" s="788"/>
      <c r="CEB11" s="787"/>
      <c r="CEC11" s="788"/>
      <c r="CED11" s="788"/>
      <c r="CEE11" s="788"/>
      <c r="CEF11" s="787"/>
      <c r="CEG11" s="788"/>
      <c r="CEH11" s="788"/>
      <c r="CEI11" s="788"/>
      <c r="CEJ11" s="787"/>
      <c r="CEK11" s="788"/>
      <c r="CEL11" s="788"/>
      <c r="CEM11" s="788"/>
      <c r="CEN11" s="787"/>
      <c r="CEO11" s="788"/>
      <c r="CEP11" s="788"/>
      <c r="CEQ11" s="788"/>
      <c r="CER11" s="787"/>
      <c r="CES11" s="788"/>
      <c r="CET11" s="788"/>
      <c r="CEU11" s="788"/>
      <c r="CEV11" s="787"/>
      <c r="CEW11" s="788"/>
      <c r="CEX11" s="788"/>
      <c r="CEY11" s="788"/>
      <c r="CEZ11" s="787"/>
      <c r="CFA11" s="788"/>
      <c r="CFB11" s="788"/>
      <c r="CFC11" s="788"/>
      <c r="CFD11" s="787"/>
      <c r="CFE11" s="788"/>
      <c r="CFF11" s="788"/>
      <c r="CFG11" s="788"/>
      <c r="CFH11" s="787"/>
      <c r="CFI11" s="788"/>
      <c r="CFJ11" s="788"/>
      <c r="CFK11" s="788"/>
      <c r="CFL11" s="787"/>
      <c r="CFM11" s="788"/>
      <c r="CFN11" s="788"/>
      <c r="CFO11" s="788"/>
      <c r="CFP11" s="787"/>
      <c r="CFQ11" s="788"/>
      <c r="CFR11" s="788"/>
      <c r="CFS11" s="788"/>
      <c r="CFT11" s="787"/>
      <c r="CFU11" s="788"/>
      <c r="CFV11" s="788"/>
      <c r="CFW11" s="788"/>
      <c r="CFX11" s="787"/>
      <c r="CFY11" s="788"/>
      <c r="CFZ11" s="788"/>
      <c r="CGA11" s="788"/>
      <c r="CGB11" s="787"/>
      <c r="CGC11" s="788"/>
      <c r="CGD11" s="788"/>
      <c r="CGE11" s="788"/>
      <c r="CGF11" s="787"/>
      <c r="CGG11" s="788"/>
      <c r="CGH11" s="788"/>
      <c r="CGI11" s="788"/>
      <c r="CGJ11" s="787"/>
      <c r="CGK11" s="788"/>
      <c r="CGL11" s="788"/>
      <c r="CGM11" s="788"/>
      <c r="CGN11" s="787"/>
      <c r="CGO11" s="788"/>
      <c r="CGP11" s="788"/>
      <c r="CGQ11" s="788"/>
      <c r="CGR11" s="787"/>
      <c r="CGS11" s="788"/>
      <c r="CGT11" s="788"/>
      <c r="CGU11" s="788"/>
      <c r="CGV11" s="787"/>
      <c r="CGW11" s="788"/>
      <c r="CGX11" s="788"/>
      <c r="CGY11" s="788"/>
      <c r="CGZ11" s="787"/>
      <c r="CHA11" s="788"/>
      <c r="CHB11" s="788"/>
      <c r="CHC11" s="788"/>
      <c r="CHD11" s="787"/>
      <c r="CHE11" s="788"/>
      <c r="CHF11" s="788"/>
      <c r="CHG11" s="788"/>
      <c r="CHH11" s="787"/>
      <c r="CHI11" s="788"/>
      <c r="CHJ11" s="788"/>
      <c r="CHK11" s="788"/>
      <c r="CHL11" s="787"/>
      <c r="CHM11" s="788"/>
      <c r="CHN11" s="788"/>
      <c r="CHO11" s="788"/>
      <c r="CHP11" s="787"/>
      <c r="CHQ11" s="788"/>
      <c r="CHR11" s="788"/>
      <c r="CHS11" s="788"/>
      <c r="CHT11" s="787"/>
      <c r="CHU11" s="788"/>
      <c r="CHV11" s="788"/>
      <c r="CHW11" s="788"/>
      <c r="CHX11" s="787"/>
      <c r="CHY11" s="788"/>
      <c r="CHZ11" s="788"/>
      <c r="CIA11" s="788"/>
      <c r="CIB11" s="787"/>
      <c r="CIC11" s="788"/>
      <c r="CID11" s="788"/>
      <c r="CIE11" s="788"/>
      <c r="CIF11" s="787"/>
      <c r="CIG11" s="788"/>
      <c r="CIH11" s="788"/>
      <c r="CII11" s="788"/>
      <c r="CIJ11" s="787"/>
      <c r="CIK11" s="788"/>
      <c r="CIL11" s="788"/>
      <c r="CIM11" s="788"/>
      <c r="CIN11" s="787"/>
      <c r="CIO11" s="788"/>
      <c r="CIP11" s="788"/>
      <c r="CIQ11" s="788"/>
      <c r="CIR11" s="787"/>
      <c r="CIS11" s="788"/>
      <c r="CIT11" s="788"/>
      <c r="CIU11" s="788"/>
      <c r="CIV11" s="787"/>
      <c r="CIW11" s="788"/>
      <c r="CIX11" s="788"/>
      <c r="CIY11" s="788"/>
      <c r="CIZ11" s="787"/>
      <c r="CJA11" s="788"/>
      <c r="CJB11" s="788"/>
      <c r="CJC11" s="788"/>
      <c r="CJD11" s="787"/>
      <c r="CJE11" s="788"/>
      <c r="CJF11" s="788"/>
      <c r="CJG11" s="788"/>
      <c r="CJH11" s="787"/>
      <c r="CJI11" s="788"/>
      <c r="CJJ11" s="788"/>
      <c r="CJK11" s="788"/>
      <c r="CJL11" s="787"/>
      <c r="CJM11" s="788"/>
      <c r="CJN11" s="788"/>
      <c r="CJO11" s="788"/>
      <c r="CJP11" s="787"/>
      <c r="CJQ11" s="788"/>
      <c r="CJR11" s="788"/>
      <c r="CJS11" s="788"/>
      <c r="CJT11" s="787"/>
      <c r="CJU11" s="788"/>
      <c r="CJV11" s="788"/>
      <c r="CJW11" s="788"/>
      <c r="CJX11" s="787"/>
      <c r="CJY11" s="788"/>
      <c r="CJZ11" s="788"/>
      <c r="CKA11" s="788"/>
      <c r="CKB11" s="787"/>
      <c r="CKC11" s="788"/>
      <c r="CKD11" s="788"/>
      <c r="CKE11" s="788"/>
      <c r="CKF11" s="787"/>
      <c r="CKG11" s="788"/>
      <c r="CKH11" s="788"/>
      <c r="CKI11" s="788"/>
      <c r="CKJ11" s="787"/>
      <c r="CKK11" s="788"/>
      <c r="CKL11" s="788"/>
      <c r="CKM11" s="788"/>
      <c r="CKN11" s="787"/>
      <c r="CKO11" s="788"/>
      <c r="CKP11" s="788"/>
      <c r="CKQ11" s="788"/>
      <c r="CKR11" s="787"/>
      <c r="CKS11" s="788"/>
      <c r="CKT11" s="788"/>
      <c r="CKU11" s="788"/>
      <c r="CKV11" s="787"/>
      <c r="CKW11" s="788"/>
      <c r="CKX11" s="788"/>
      <c r="CKY11" s="788"/>
      <c r="CKZ11" s="787"/>
      <c r="CLA11" s="788"/>
      <c r="CLB11" s="788"/>
      <c r="CLC11" s="788"/>
      <c r="CLD11" s="787"/>
      <c r="CLE11" s="788"/>
      <c r="CLF11" s="788"/>
      <c r="CLG11" s="788"/>
      <c r="CLH11" s="787"/>
      <c r="CLI11" s="788"/>
      <c r="CLJ11" s="788"/>
      <c r="CLK11" s="788"/>
      <c r="CLL11" s="787"/>
      <c r="CLM11" s="788"/>
      <c r="CLN11" s="788"/>
      <c r="CLO11" s="788"/>
      <c r="CLP11" s="787"/>
      <c r="CLQ11" s="788"/>
      <c r="CLR11" s="788"/>
      <c r="CLS11" s="788"/>
      <c r="CLT11" s="787"/>
      <c r="CLU11" s="788"/>
      <c r="CLV11" s="788"/>
      <c r="CLW11" s="788"/>
      <c r="CLX11" s="787"/>
      <c r="CLY11" s="788"/>
      <c r="CLZ11" s="788"/>
      <c r="CMA11" s="788"/>
      <c r="CMB11" s="787"/>
      <c r="CMC11" s="788"/>
      <c r="CMD11" s="788"/>
      <c r="CME11" s="788"/>
      <c r="CMF11" s="787"/>
      <c r="CMG11" s="788"/>
      <c r="CMH11" s="788"/>
      <c r="CMI11" s="788"/>
      <c r="CMJ11" s="787"/>
      <c r="CMK11" s="788"/>
      <c r="CML11" s="788"/>
      <c r="CMM11" s="788"/>
      <c r="CMN11" s="787"/>
      <c r="CMO11" s="788"/>
      <c r="CMP11" s="788"/>
      <c r="CMQ11" s="788"/>
      <c r="CMR11" s="787"/>
      <c r="CMS11" s="788"/>
      <c r="CMT11" s="788"/>
      <c r="CMU11" s="788"/>
      <c r="CMV11" s="787"/>
      <c r="CMW11" s="788"/>
      <c r="CMX11" s="788"/>
      <c r="CMY11" s="788"/>
      <c r="CMZ11" s="787"/>
      <c r="CNA11" s="788"/>
      <c r="CNB11" s="788"/>
      <c r="CNC11" s="788"/>
      <c r="CND11" s="787"/>
      <c r="CNE11" s="788"/>
      <c r="CNF11" s="788"/>
      <c r="CNG11" s="788"/>
      <c r="CNH11" s="787"/>
      <c r="CNI11" s="788"/>
      <c r="CNJ11" s="788"/>
      <c r="CNK11" s="788"/>
      <c r="CNL11" s="787"/>
      <c r="CNM11" s="788"/>
      <c r="CNN11" s="788"/>
      <c r="CNO11" s="788"/>
      <c r="CNP11" s="787"/>
      <c r="CNQ11" s="788"/>
      <c r="CNR11" s="788"/>
      <c r="CNS11" s="788"/>
      <c r="CNT11" s="787"/>
      <c r="CNU11" s="788"/>
      <c r="CNV11" s="788"/>
      <c r="CNW11" s="788"/>
      <c r="CNX11" s="787"/>
      <c r="CNY11" s="788"/>
      <c r="CNZ11" s="788"/>
      <c r="COA11" s="788"/>
      <c r="COB11" s="787"/>
      <c r="COC11" s="788"/>
      <c r="COD11" s="788"/>
      <c r="COE11" s="788"/>
      <c r="COF11" s="787"/>
      <c r="COG11" s="788"/>
      <c r="COH11" s="788"/>
      <c r="COI11" s="788"/>
      <c r="COJ11" s="787"/>
      <c r="COK11" s="788"/>
      <c r="COL11" s="788"/>
      <c r="COM11" s="788"/>
      <c r="CON11" s="787"/>
      <c r="COO11" s="788"/>
      <c r="COP11" s="788"/>
      <c r="COQ11" s="788"/>
      <c r="COR11" s="787"/>
      <c r="COS11" s="788"/>
      <c r="COT11" s="788"/>
      <c r="COU11" s="788"/>
      <c r="COV11" s="787"/>
      <c r="COW11" s="788"/>
      <c r="COX11" s="788"/>
      <c r="COY11" s="788"/>
      <c r="COZ11" s="787"/>
      <c r="CPA11" s="788"/>
      <c r="CPB11" s="788"/>
      <c r="CPC11" s="788"/>
      <c r="CPD11" s="787"/>
      <c r="CPE11" s="788"/>
      <c r="CPF11" s="788"/>
      <c r="CPG11" s="788"/>
      <c r="CPH11" s="787"/>
      <c r="CPI11" s="788"/>
      <c r="CPJ11" s="788"/>
      <c r="CPK11" s="788"/>
      <c r="CPL11" s="787"/>
      <c r="CPM11" s="788"/>
      <c r="CPN11" s="788"/>
      <c r="CPO11" s="788"/>
      <c r="CPP11" s="787"/>
      <c r="CPQ11" s="788"/>
      <c r="CPR11" s="788"/>
      <c r="CPS11" s="788"/>
      <c r="CPT11" s="787"/>
      <c r="CPU11" s="788"/>
      <c r="CPV11" s="788"/>
      <c r="CPW11" s="788"/>
      <c r="CPX11" s="787"/>
      <c r="CPY11" s="788"/>
      <c r="CPZ11" s="788"/>
      <c r="CQA11" s="788"/>
      <c r="CQB11" s="787"/>
      <c r="CQC11" s="788"/>
      <c r="CQD11" s="788"/>
      <c r="CQE11" s="788"/>
      <c r="CQF11" s="787"/>
      <c r="CQG11" s="788"/>
      <c r="CQH11" s="788"/>
      <c r="CQI11" s="788"/>
      <c r="CQJ11" s="787"/>
      <c r="CQK11" s="788"/>
      <c r="CQL11" s="788"/>
      <c r="CQM11" s="788"/>
      <c r="CQN11" s="787"/>
      <c r="CQO11" s="788"/>
      <c r="CQP11" s="788"/>
      <c r="CQQ11" s="788"/>
      <c r="CQR11" s="787"/>
      <c r="CQS11" s="788"/>
      <c r="CQT11" s="788"/>
      <c r="CQU11" s="788"/>
      <c r="CQV11" s="787"/>
      <c r="CQW11" s="788"/>
      <c r="CQX11" s="788"/>
      <c r="CQY11" s="788"/>
      <c r="CQZ11" s="787"/>
      <c r="CRA11" s="788"/>
      <c r="CRB11" s="788"/>
      <c r="CRC11" s="788"/>
      <c r="CRD11" s="787"/>
      <c r="CRE11" s="788"/>
      <c r="CRF11" s="788"/>
      <c r="CRG11" s="788"/>
      <c r="CRH11" s="787"/>
      <c r="CRI11" s="788"/>
      <c r="CRJ11" s="788"/>
      <c r="CRK11" s="788"/>
      <c r="CRL11" s="787"/>
      <c r="CRM11" s="788"/>
      <c r="CRN11" s="788"/>
      <c r="CRO11" s="788"/>
      <c r="CRP11" s="787"/>
      <c r="CRQ11" s="788"/>
      <c r="CRR11" s="788"/>
      <c r="CRS11" s="788"/>
      <c r="CRT11" s="787"/>
      <c r="CRU11" s="788"/>
      <c r="CRV11" s="788"/>
      <c r="CRW11" s="788"/>
      <c r="CRX11" s="787"/>
      <c r="CRY11" s="788"/>
      <c r="CRZ11" s="788"/>
      <c r="CSA11" s="788"/>
      <c r="CSB11" s="787"/>
      <c r="CSC11" s="788"/>
      <c r="CSD11" s="788"/>
      <c r="CSE11" s="788"/>
      <c r="CSF11" s="787"/>
      <c r="CSG11" s="788"/>
      <c r="CSH11" s="788"/>
      <c r="CSI11" s="788"/>
      <c r="CSJ11" s="787"/>
      <c r="CSK11" s="788"/>
      <c r="CSL11" s="788"/>
      <c r="CSM11" s="788"/>
      <c r="CSN11" s="787"/>
      <c r="CSO11" s="788"/>
      <c r="CSP11" s="788"/>
      <c r="CSQ11" s="788"/>
      <c r="CSR11" s="787"/>
      <c r="CSS11" s="788"/>
      <c r="CST11" s="788"/>
      <c r="CSU11" s="788"/>
      <c r="CSV11" s="787"/>
      <c r="CSW11" s="788"/>
      <c r="CSX11" s="788"/>
      <c r="CSY11" s="788"/>
      <c r="CSZ11" s="787"/>
      <c r="CTA11" s="788"/>
      <c r="CTB11" s="788"/>
      <c r="CTC11" s="788"/>
      <c r="CTD11" s="787"/>
      <c r="CTE11" s="788"/>
      <c r="CTF11" s="788"/>
      <c r="CTG11" s="788"/>
      <c r="CTH11" s="787"/>
      <c r="CTI11" s="788"/>
      <c r="CTJ11" s="788"/>
      <c r="CTK11" s="788"/>
      <c r="CTL11" s="787"/>
      <c r="CTM11" s="788"/>
      <c r="CTN11" s="788"/>
      <c r="CTO11" s="788"/>
      <c r="CTP11" s="787"/>
      <c r="CTQ11" s="788"/>
      <c r="CTR11" s="788"/>
      <c r="CTS11" s="788"/>
      <c r="CTT11" s="787"/>
      <c r="CTU11" s="788"/>
      <c r="CTV11" s="788"/>
      <c r="CTW11" s="788"/>
      <c r="CTX11" s="787"/>
      <c r="CTY11" s="788"/>
      <c r="CTZ11" s="788"/>
      <c r="CUA11" s="788"/>
      <c r="CUB11" s="787"/>
      <c r="CUC11" s="788"/>
      <c r="CUD11" s="788"/>
      <c r="CUE11" s="788"/>
      <c r="CUF11" s="787"/>
      <c r="CUG11" s="788"/>
      <c r="CUH11" s="788"/>
      <c r="CUI11" s="788"/>
      <c r="CUJ11" s="787"/>
      <c r="CUK11" s="788"/>
      <c r="CUL11" s="788"/>
      <c r="CUM11" s="788"/>
      <c r="CUN11" s="787"/>
      <c r="CUO11" s="788"/>
      <c r="CUP11" s="788"/>
      <c r="CUQ11" s="788"/>
      <c r="CUR11" s="787"/>
      <c r="CUS11" s="788"/>
      <c r="CUT11" s="788"/>
      <c r="CUU11" s="788"/>
      <c r="CUV11" s="787"/>
      <c r="CUW11" s="788"/>
      <c r="CUX11" s="788"/>
      <c r="CUY11" s="788"/>
      <c r="CUZ11" s="787"/>
      <c r="CVA11" s="788"/>
      <c r="CVB11" s="788"/>
      <c r="CVC11" s="788"/>
      <c r="CVD11" s="787"/>
      <c r="CVE11" s="788"/>
      <c r="CVF11" s="788"/>
      <c r="CVG11" s="788"/>
      <c r="CVH11" s="787"/>
      <c r="CVI11" s="788"/>
      <c r="CVJ11" s="788"/>
      <c r="CVK11" s="788"/>
      <c r="CVL11" s="787"/>
      <c r="CVM11" s="788"/>
      <c r="CVN11" s="788"/>
      <c r="CVO11" s="788"/>
      <c r="CVP11" s="787"/>
      <c r="CVQ11" s="788"/>
      <c r="CVR11" s="788"/>
      <c r="CVS11" s="788"/>
      <c r="CVT11" s="787"/>
      <c r="CVU11" s="788"/>
      <c r="CVV11" s="788"/>
      <c r="CVW11" s="788"/>
      <c r="CVX11" s="787"/>
      <c r="CVY11" s="788"/>
      <c r="CVZ11" s="788"/>
      <c r="CWA11" s="788"/>
      <c r="CWB11" s="787"/>
      <c r="CWC11" s="788"/>
      <c r="CWD11" s="788"/>
      <c r="CWE11" s="788"/>
      <c r="CWF11" s="787"/>
      <c r="CWG11" s="788"/>
      <c r="CWH11" s="788"/>
      <c r="CWI11" s="788"/>
      <c r="CWJ11" s="787"/>
      <c r="CWK11" s="788"/>
      <c r="CWL11" s="788"/>
      <c r="CWM11" s="788"/>
      <c r="CWN11" s="787"/>
      <c r="CWO11" s="788"/>
      <c r="CWP11" s="788"/>
      <c r="CWQ11" s="788"/>
      <c r="CWR11" s="787"/>
      <c r="CWS11" s="788"/>
      <c r="CWT11" s="788"/>
      <c r="CWU11" s="788"/>
      <c r="CWV11" s="787"/>
      <c r="CWW11" s="788"/>
      <c r="CWX11" s="788"/>
      <c r="CWY11" s="788"/>
      <c r="CWZ11" s="787"/>
      <c r="CXA11" s="788"/>
      <c r="CXB11" s="788"/>
      <c r="CXC11" s="788"/>
      <c r="CXD11" s="787"/>
      <c r="CXE11" s="788"/>
      <c r="CXF11" s="788"/>
      <c r="CXG11" s="788"/>
      <c r="CXH11" s="787"/>
      <c r="CXI11" s="788"/>
      <c r="CXJ11" s="788"/>
      <c r="CXK11" s="788"/>
      <c r="CXL11" s="787"/>
      <c r="CXM11" s="788"/>
      <c r="CXN11" s="788"/>
      <c r="CXO11" s="788"/>
      <c r="CXP11" s="787"/>
      <c r="CXQ11" s="788"/>
      <c r="CXR11" s="788"/>
      <c r="CXS11" s="788"/>
      <c r="CXT11" s="787"/>
      <c r="CXU11" s="788"/>
      <c r="CXV11" s="788"/>
      <c r="CXW11" s="788"/>
      <c r="CXX11" s="787"/>
      <c r="CXY11" s="788"/>
      <c r="CXZ11" s="788"/>
      <c r="CYA11" s="788"/>
      <c r="CYB11" s="787"/>
      <c r="CYC11" s="788"/>
      <c r="CYD11" s="788"/>
      <c r="CYE11" s="788"/>
      <c r="CYF11" s="787"/>
      <c r="CYG11" s="788"/>
      <c r="CYH11" s="788"/>
      <c r="CYI11" s="788"/>
      <c r="CYJ11" s="787"/>
      <c r="CYK11" s="788"/>
      <c r="CYL11" s="788"/>
      <c r="CYM11" s="788"/>
      <c r="CYN11" s="787"/>
      <c r="CYO11" s="788"/>
      <c r="CYP11" s="788"/>
      <c r="CYQ11" s="788"/>
      <c r="CYR11" s="787"/>
      <c r="CYS11" s="788"/>
      <c r="CYT11" s="788"/>
      <c r="CYU11" s="788"/>
      <c r="CYV11" s="787"/>
      <c r="CYW11" s="788"/>
      <c r="CYX11" s="788"/>
      <c r="CYY11" s="788"/>
      <c r="CYZ11" s="787"/>
      <c r="CZA11" s="788"/>
      <c r="CZB11" s="788"/>
      <c r="CZC11" s="788"/>
      <c r="CZD11" s="787"/>
      <c r="CZE11" s="788"/>
      <c r="CZF11" s="788"/>
      <c r="CZG11" s="788"/>
      <c r="CZH11" s="787"/>
      <c r="CZI11" s="788"/>
      <c r="CZJ11" s="788"/>
      <c r="CZK11" s="788"/>
      <c r="CZL11" s="787"/>
      <c r="CZM11" s="788"/>
      <c r="CZN11" s="788"/>
      <c r="CZO11" s="788"/>
      <c r="CZP11" s="787"/>
      <c r="CZQ11" s="788"/>
      <c r="CZR11" s="788"/>
      <c r="CZS11" s="788"/>
      <c r="CZT11" s="787"/>
      <c r="CZU11" s="788"/>
      <c r="CZV11" s="788"/>
      <c r="CZW11" s="788"/>
      <c r="CZX11" s="787"/>
      <c r="CZY11" s="788"/>
      <c r="CZZ11" s="788"/>
      <c r="DAA11" s="788"/>
      <c r="DAB11" s="787"/>
      <c r="DAC11" s="788"/>
      <c r="DAD11" s="788"/>
      <c r="DAE11" s="788"/>
      <c r="DAF11" s="787"/>
      <c r="DAG11" s="788"/>
      <c r="DAH11" s="788"/>
      <c r="DAI11" s="788"/>
      <c r="DAJ11" s="787"/>
      <c r="DAK11" s="788"/>
      <c r="DAL11" s="788"/>
      <c r="DAM11" s="788"/>
      <c r="DAN11" s="787"/>
      <c r="DAO11" s="788"/>
      <c r="DAP11" s="788"/>
      <c r="DAQ11" s="788"/>
      <c r="DAR11" s="787"/>
      <c r="DAS11" s="788"/>
      <c r="DAT11" s="788"/>
      <c r="DAU11" s="788"/>
      <c r="DAV11" s="787"/>
      <c r="DAW11" s="788"/>
      <c r="DAX11" s="788"/>
      <c r="DAY11" s="788"/>
      <c r="DAZ11" s="787"/>
      <c r="DBA11" s="788"/>
      <c r="DBB11" s="788"/>
      <c r="DBC11" s="788"/>
      <c r="DBD11" s="787"/>
      <c r="DBE11" s="788"/>
      <c r="DBF11" s="788"/>
      <c r="DBG11" s="788"/>
      <c r="DBH11" s="787"/>
      <c r="DBI11" s="788"/>
      <c r="DBJ11" s="788"/>
      <c r="DBK11" s="788"/>
      <c r="DBL11" s="787"/>
      <c r="DBM11" s="788"/>
      <c r="DBN11" s="788"/>
      <c r="DBO11" s="788"/>
      <c r="DBP11" s="787"/>
      <c r="DBQ11" s="788"/>
      <c r="DBR11" s="788"/>
      <c r="DBS11" s="788"/>
      <c r="DBT11" s="787"/>
      <c r="DBU11" s="788"/>
      <c r="DBV11" s="788"/>
      <c r="DBW11" s="788"/>
      <c r="DBX11" s="787"/>
      <c r="DBY11" s="788"/>
      <c r="DBZ11" s="788"/>
      <c r="DCA11" s="788"/>
      <c r="DCB11" s="787"/>
      <c r="DCC11" s="788"/>
      <c r="DCD11" s="788"/>
      <c r="DCE11" s="788"/>
      <c r="DCF11" s="787"/>
      <c r="DCG11" s="788"/>
      <c r="DCH11" s="788"/>
      <c r="DCI11" s="788"/>
      <c r="DCJ11" s="787"/>
      <c r="DCK11" s="788"/>
      <c r="DCL11" s="788"/>
      <c r="DCM11" s="788"/>
      <c r="DCN11" s="787"/>
      <c r="DCO11" s="788"/>
      <c r="DCP11" s="788"/>
      <c r="DCQ11" s="788"/>
      <c r="DCR11" s="787"/>
      <c r="DCS11" s="788"/>
      <c r="DCT11" s="788"/>
      <c r="DCU11" s="788"/>
      <c r="DCV11" s="787"/>
      <c r="DCW11" s="788"/>
      <c r="DCX11" s="788"/>
      <c r="DCY11" s="788"/>
      <c r="DCZ11" s="787"/>
      <c r="DDA11" s="788"/>
      <c r="DDB11" s="788"/>
      <c r="DDC11" s="788"/>
      <c r="DDD11" s="787"/>
      <c r="DDE11" s="788"/>
      <c r="DDF11" s="788"/>
      <c r="DDG11" s="788"/>
      <c r="DDH11" s="787"/>
      <c r="DDI11" s="788"/>
      <c r="DDJ11" s="788"/>
      <c r="DDK11" s="788"/>
      <c r="DDL11" s="787"/>
      <c r="DDM11" s="788"/>
      <c r="DDN11" s="788"/>
      <c r="DDO11" s="788"/>
      <c r="DDP11" s="787"/>
      <c r="DDQ11" s="788"/>
      <c r="DDR11" s="788"/>
      <c r="DDS11" s="788"/>
      <c r="DDT11" s="787"/>
      <c r="DDU11" s="788"/>
      <c r="DDV11" s="788"/>
      <c r="DDW11" s="788"/>
      <c r="DDX11" s="787"/>
      <c r="DDY11" s="788"/>
      <c r="DDZ11" s="788"/>
      <c r="DEA11" s="788"/>
      <c r="DEB11" s="787"/>
      <c r="DEC11" s="788"/>
      <c r="DED11" s="788"/>
      <c r="DEE11" s="788"/>
      <c r="DEF11" s="787"/>
      <c r="DEG11" s="788"/>
      <c r="DEH11" s="788"/>
      <c r="DEI11" s="788"/>
      <c r="DEJ11" s="787"/>
      <c r="DEK11" s="788"/>
      <c r="DEL11" s="788"/>
      <c r="DEM11" s="788"/>
      <c r="DEN11" s="787"/>
      <c r="DEO11" s="788"/>
      <c r="DEP11" s="788"/>
      <c r="DEQ11" s="788"/>
      <c r="DER11" s="787"/>
      <c r="DES11" s="788"/>
      <c r="DET11" s="788"/>
      <c r="DEU11" s="788"/>
      <c r="DEV11" s="787"/>
      <c r="DEW11" s="788"/>
      <c r="DEX11" s="788"/>
      <c r="DEY11" s="788"/>
      <c r="DEZ11" s="787"/>
      <c r="DFA11" s="788"/>
      <c r="DFB11" s="788"/>
      <c r="DFC11" s="788"/>
      <c r="DFD11" s="787"/>
      <c r="DFE11" s="788"/>
      <c r="DFF11" s="788"/>
      <c r="DFG11" s="788"/>
      <c r="DFH11" s="787"/>
      <c r="DFI11" s="788"/>
      <c r="DFJ11" s="788"/>
      <c r="DFK11" s="788"/>
      <c r="DFL11" s="787"/>
      <c r="DFM11" s="788"/>
      <c r="DFN11" s="788"/>
      <c r="DFO11" s="788"/>
      <c r="DFP11" s="787"/>
      <c r="DFQ11" s="788"/>
      <c r="DFR11" s="788"/>
      <c r="DFS11" s="788"/>
      <c r="DFT11" s="787"/>
      <c r="DFU11" s="788"/>
      <c r="DFV11" s="788"/>
      <c r="DFW11" s="788"/>
      <c r="DFX11" s="787"/>
      <c r="DFY11" s="788"/>
      <c r="DFZ11" s="788"/>
      <c r="DGA11" s="788"/>
      <c r="DGB11" s="787"/>
      <c r="DGC11" s="788"/>
      <c r="DGD11" s="788"/>
      <c r="DGE11" s="788"/>
      <c r="DGF11" s="787"/>
      <c r="DGG11" s="788"/>
      <c r="DGH11" s="788"/>
      <c r="DGI11" s="788"/>
      <c r="DGJ11" s="787"/>
      <c r="DGK11" s="788"/>
      <c r="DGL11" s="788"/>
      <c r="DGM11" s="788"/>
      <c r="DGN11" s="787"/>
      <c r="DGO11" s="788"/>
      <c r="DGP11" s="788"/>
      <c r="DGQ11" s="788"/>
      <c r="DGR11" s="787"/>
      <c r="DGS11" s="788"/>
      <c r="DGT11" s="788"/>
      <c r="DGU11" s="788"/>
      <c r="DGV11" s="787"/>
      <c r="DGW11" s="788"/>
      <c r="DGX11" s="788"/>
      <c r="DGY11" s="788"/>
      <c r="DGZ11" s="787"/>
      <c r="DHA11" s="788"/>
      <c r="DHB11" s="788"/>
      <c r="DHC11" s="788"/>
      <c r="DHD11" s="787"/>
      <c r="DHE11" s="788"/>
      <c r="DHF11" s="788"/>
      <c r="DHG11" s="788"/>
      <c r="DHH11" s="787"/>
      <c r="DHI11" s="788"/>
      <c r="DHJ11" s="788"/>
      <c r="DHK11" s="788"/>
      <c r="DHL11" s="787"/>
      <c r="DHM11" s="788"/>
      <c r="DHN11" s="788"/>
      <c r="DHO11" s="788"/>
      <c r="DHP11" s="787"/>
      <c r="DHQ11" s="788"/>
      <c r="DHR11" s="788"/>
      <c r="DHS11" s="788"/>
      <c r="DHT11" s="787"/>
      <c r="DHU11" s="788"/>
      <c r="DHV11" s="788"/>
      <c r="DHW11" s="788"/>
      <c r="DHX11" s="787"/>
      <c r="DHY11" s="788"/>
      <c r="DHZ11" s="788"/>
      <c r="DIA11" s="788"/>
      <c r="DIB11" s="787"/>
      <c r="DIC11" s="788"/>
      <c r="DID11" s="788"/>
      <c r="DIE11" s="788"/>
      <c r="DIF11" s="787"/>
      <c r="DIG11" s="788"/>
      <c r="DIH11" s="788"/>
      <c r="DII11" s="788"/>
      <c r="DIJ11" s="787"/>
      <c r="DIK11" s="788"/>
      <c r="DIL11" s="788"/>
      <c r="DIM11" s="788"/>
      <c r="DIN11" s="787"/>
      <c r="DIO11" s="788"/>
      <c r="DIP11" s="788"/>
      <c r="DIQ11" s="788"/>
      <c r="DIR11" s="787"/>
      <c r="DIS11" s="788"/>
      <c r="DIT11" s="788"/>
      <c r="DIU11" s="788"/>
      <c r="DIV11" s="787"/>
      <c r="DIW11" s="788"/>
      <c r="DIX11" s="788"/>
      <c r="DIY11" s="788"/>
      <c r="DIZ11" s="787"/>
      <c r="DJA11" s="788"/>
      <c r="DJB11" s="788"/>
      <c r="DJC11" s="788"/>
      <c r="DJD11" s="787"/>
      <c r="DJE11" s="788"/>
      <c r="DJF11" s="788"/>
      <c r="DJG11" s="788"/>
      <c r="DJH11" s="787"/>
      <c r="DJI11" s="788"/>
      <c r="DJJ11" s="788"/>
      <c r="DJK11" s="788"/>
      <c r="DJL11" s="787"/>
      <c r="DJM11" s="788"/>
      <c r="DJN11" s="788"/>
      <c r="DJO11" s="788"/>
      <c r="DJP11" s="787"/>
      <c r="DJQ11" s="788"/>
      <c r="DJR11" s="788"/>
      <c r="DJS11" s="788"/>
      <c r="DJT11" s="787"/>
      <c r="DJU11" s="788"/>
      <c r="DJV11" s="788"/>
      <c r="DJW11" s="788"/>
      <c r="DJX11" s="787"/>
      <c r="DJY11" s="788"/>
      <c r="DJZ11" s="788"/>
      <c r="DKA11" s="788"/>
      <c r="DKB11" s="787"/>
      <c r="DKC11" s="788"/>
      <c r="DKD11" s="788"/>
      <c r="DKE11" s="788"/>
      <c r="DKF11" s="787"/>
      <c r="DKG11" s="788"/>
      <c r="DKH11" s="788"/>
      <c r="DKI11" s="788"/>
      <c r="DKJ11" s="787"/>
      <c r="DKK11" s="788"/>
      <c r="DKL11" s="788"/>
      <c r="DKM11" s="788"/>
      <c r="DKN11" s="787"/>
      <c r="DKO11" s="788"/>
      <c r="DKP11" s="788"/>
      <c r="DKQ11" s="788"/>
      <c r="DKR11" s="787"/>
      <c r="DKS11" s="788"/>
      <c r="DKT11" s="788"/>
      <c r="DKU11" s="788"/>
      <c r="DKV11" s="787"/>
      <c r="DKW11" s="788"/>
      <c r="DKX11" s="788"/>
      <c r="DKY11" s="788"/>
      <c r="DKZ11" s="787"/>
      <c r="DLA11" s="788"/>
      <c r="DLB11" s="788"/>
      <c r="DLC11" s="788"/>
      <c r="DLD11" s="787"/>
      <c r="DLE11" s="788"/>
      <c r="DLF11" s="788"/>
      <c r="DLG11" s="788"/>
      <c r="DLH11" s="787"/>
      <c r="DLI11" s="788"/>
      <c r="DLJ11" s="788"/>
      <c r="DLK11" s="788"/>
      <c r="DLL11" s="787"/>
      <c r="DLM11" s="788"/>
      <c r="DLN11" s="788"/>
      <c r="DLO11" s="788"/>
      <c r="DLP11" s="787"/>
      <c r="DLQ11" s="788"/>
      <c r="DLR11" s="788"/>
      <c r="DLS11" s="788"/>
      <c r="DLT11" s="787"/>
      <c r="DLU11" s="788"/>
      <c r="DLV11" s="788"/>
      <c r="DLW11" s="788"/>
      <c r="DLX11" s="787"/>
      <c r="DLY11" s="788"/>
      <c r="DLZ11" s="788"/>
      <c r="DMA11" s="788"/>
      <c r="DMB11" s="787"/>
      <c r="DMC11" s="788"/>
      <c r="DMD11" s="788"/>
      <c r="DME11" s="788"/>
      <c r="DMF11" s="787"/>
      <c r="DMG11" s="788"/>
      <c r="DMH11" s="788"/>
      <c r="DMI11" s="788"/>
      <c r="DMJ11" s="787"/>
      <c r="DMK11" s="788"/>
      <c r="DML11" s="788"/>
      <c r="DMM11" s="788"/>
      <c r="DMN11" s="787"/>
      <c r="DMO11" s="788"/>
      <c r="DMP11" s="788"/>
      <c r="DMQ11" s="788"/>
      <c r="DMR11" s="787"/>
      <c r="DMS11" s="788"/>
      <c r="DMT11" s="788"/>
      <c r="DMU11" s="788"/>
      <c r="DMV11" s="787"/>
      <c r="DMW11" s="788"/>
      <c r="DMX11" s="788"/>
      <c r="DMY11" s="788"/>
      <c r="DMZ11" s="787"/>
      <c r="DNA11" s="788"/>
      <c r="DNB11" s="788"/>
      <c r="DNC11" s="788"/>
      <c r="DND11" s="787"/>
      <c r="DNE11" s="788"/>
      <c r="DNF11" s="788"/>
      <c r="DNG11" s="788"/>
      <c r="DNH11" s="787"/>
      <c r="DNI11" s="788"/>
      <c r="DNJ11" s="788"/>
      <c r="DNK11" s="788"/>
      <c r="DNL11" s="787"/>
      <c r="DNM11" s="788"/>
      <c r="DNN11" s="788"/>
      <c r="DNO11" s="788"/>
      <c r="DNP11" s="787"/>
      <c r="DNQ11" s="788"/>
      <c r="DNR11" s="788"/>
      <c r="DNS11" s="788"/>
      <c r="DNT11" s="787"/>
      <c r="DNU11" s="788"/>
      <c r="DNV11" s="788"/>
      <c r="DNW11" s="788"/>
      <c r="DNX11" s="787"/>
      <c r="DNY11" s="788"/>
      <c r="DNZ11" s="788"/>
      <c r="DOA11" s="788"/>
      <c r="DOB11" s="787"/>
      <c r="DOC11" s="788"/>
      <c r="DOD11" s="788"/>
      <c r="DOE11" s="788"/>
      <c r="DOF11" s="787"/>
      <c r="DOG11" s="788"/>
      <c r="DOH11" s="788"/>
      <c r="DOI11" s="788"/>
      <c r="DOJ11" s="787"/>
      <c r="DOK11" s="788"/>
      <c r="DOL11" s="788"/>
      <c r="DOM11" s="788"/>
      <c r="DON11" s="787"/>
      <c r="DOO11" s="788"/>
      <c r="DOP11" s="788"/>
      <c r="DOQ11" s="788"/>
      <c r="DOR11" s="787"/>
      <c r="DOS11" s="788"/>
      <c r="DOT11" s="788"/>
      <c r="DOU11" s="788"/>
      <c r="DOV11" s="787"/>
      <c r="DOW11" s="788"/>
      <c r="DOX11" s="788"/>
      <c r="DOY11" s="788"/>
      <c r="DOZ11" s="787"/>
      <c r="DPA11" s="788"/>
      <c r="DPB11" s="788"/>
      <c r="DPC11" s="788"/>
      <c r="DPD11" s="787"/>
      <c r="DPE11" s="788"/>
      <c r="DPF11" s="788"/>
      <c r="DPG11" s="788"/>
      <c r="DPH11" s="787"/>
      <c r="DPI11" s="788"/>
      <c r="DPJ11" s="788"/>
      <c r="DPK11" s="788"/>
      <c r="DPL11" s="787"/>
      <c r="DPM11" s="788"/>
      <c r="DPN11" s="788"/>
      <c r="DPO11" s="788"/>
      <c r="DPP11" s="787"/>
      <c r="DPQ11" s="788"/>
      <c r="DPR11" s="788"/>
      <c r="DPS11" s="788"/>
      <c r="DPT11" s="787"/>
      <c r="DPU11" s="788"/>
      <c r="DPV11" s="788"/>
      <c r="DPW11" s="788"/>
      <c r="DPX11" s="787"/>
      <c r="DPY11" s="788"/>
      <c r="DPZ11" s="788"/>
      <c r="DQA11" s="788"/>
      <c r="DQB11" s="787"/>
      <c r="DQC11" s="788"/>
      <c r="DQD11" s="788"/>
      <c r="DQE11" s="788"/>
      <c r="DQF11" s="787"/>
      <c r="DQG11" s="788"/>
      <c r="DQH11" s="788"/>
      <c r="DQI11" s="788"/>
      <c r="DQJ11" s="787"/>
      <c r="DQK11" s="788"/>
      <c r="DQL11" s="788"/>
      <c r="DQM11" s="788"/>
      <c r="DQN11" s="787"/>
      <c r="DQO11" s="788"/>
      <c r="DQP11" s="788"/>
      <c r="DQQ11" s="788"/>
      <c r="DQR11" s="787"/>
      <c r="DQS11" s="788"/>
      <c r="DQT11" s="788"/>
      <c r="DQU11" s="788"/>
      <c r="DQV11" s="787"/>
      <c r="DQW11" s="788"/>
      <c r="DQX11" s="788"/>
      <c r="DQY11" s="788"/>
      <c r="DQZ11" s="787"/>
      <c r="DRA11" s="788"/>
      <c r="DRB11" s="788"/>
      <c r="DRC11" s="788"/>
      <c r="DRD11" s="787"/>
      <c r="DRE11" s="788"/>
      <c r="DRF11" s="788"/>
      <c r="DRG11" s="788"/>
      <c r="DRH11" s="787"/>
      <c r="DRI11" s="788"/>
      <c r="DRJ11" s="788"/>
      <c r="DRK11" s="788"/>
      <c r="DRL11" s="787"/>
      <c r="DRM11" s="788"/>
      <c r="DRN11" s="788"/>
      <c r="DRO11" s="788"/>
      <c r="DRP11" s="787"/>
      <c r="DRQ11" s="788"/>
      <c r="DRR11" s="788"/>
      <c r="DRS11" s="788"/>
      <c r="DRT11" s="787"/>
      <c r="DRU11" s="788"/>
      <c r="DRV11" s="788"/>
      <c r="DRW11" s="788"/>
      <c r="DRX11" s="787"/>
      <c r="DRY11" s="788"/>
      <c r="DRZ11" s="788"/>
      <c r="DSA11" s="788"/>
      <c r="DSB11" s="787"/>
      <c r="DSC11" s="788"/>
      <c r="DSD11" s="788"/>
      <c r="DSE11" s="788"/>
      <c r="DSF11" s="787"/>
      <c r="DSG11" s="788"/>
      <c r="DSH11" s="788"/>
      <c r="DSI11" s="788"/>
      <c r="DSJ11" s="787"/>
      <c r="DSK11" s="788"/>
      <c r="DSL11" s="788"/>
      <c r="DSM11" s="788"/>
      <c r="DSN11" s="787"/>
      <c r="DSO11" s="788"/>
      <c r="DSP11" s="788"/>
      <c r="DSQ11" s="788"/>
      <c r="DSR11" s="787"/>
      <c r="DSS11" s="788"/>
      <c r="DST11" s="788"/>
      <c r="DSU11" s="788"/>
      <c r="DSV11" s="787"/>
      <c r="DSW11" s="788"/>
      <c r="DSX11" s="788"/>
      <c r="DSY11" s="788"/>
      <c r="DSZ11" s="787"/>
      <c r="DTA11" s="788"/>
      <c r="DTB11" s="788"/>
      <c r="DTC11" s="788"/>
      <c r="DTD11" s="787"/>
      <c r="DTE11" s="788"/>
      <c r="DTF11" s="788"/>
      <c r="DTG11" s="788"/>
      <c r="DTH11" s="787"/>
      <c r="DTI11" s="788"/>
      <c r="DTJ11" s="788"/>
      <c r="DTK11" s="788"/>
      <c r="DTL11" s="787"/>
      <c r="DTM11" s="788"/>
      <c r="DTN11" s="788"/>
      <c r="DTO11" s="788"/>
      <c r="DTP11" s="787"/>
      <c r="DTQ11" s="788"/>
      <c r="DTR11" s="788"/>
      <c r="DTS11" s="788"/>
      <c r="DTT11" s="787"/>
      <c r="DTU11" s="788"/>
      <c r="DTV11" s="788"/>
      <c r="DTW11" s="788"/>
      <c r="DTX11" s="787"/>
      <c r="DTY11" s="788"/>
      <c r="DTZ11" s="788"/>
      <c r="DUA11" s="788"/>
      <c r="DUB11" s="787"/>
      <c r="DUC11" s="788"/>
      <c r="DUD11" s="788"/>
      <c r="DUE11" s="788"/>
      <c r="DUF11" s="787"/>
      <c r="DUG11" s="788"/>
      <c r="DUH11" s="788"/>
      <c r="DUI11" s="788"/>
      <c r="DUJ11" s="787"/>
      <c r="DUK11" s="788"/>
      <c r="DUL11" s="788"/>
      <c r="DUM11" s="788"/>
      <c r="DUN11" s="787"/>
      <c r="DUO11" s="788"/>
      <c r="DUP11" s="788"/>
      <c r="DUQ11" s="788"/>
      <c r="DUR11" s="787"/>
      <c r="DUS11" s="788"/>
      <c r="DUT11" s="788"/>
      <c r="DUU11" s="788"/>
      <c r="DUV11" s="787"/>
      <c r="DUW11" s="788"/>
      <c r="DUX11" s="788"/>
      <c r="DUY11" s="788"/>
      <c r="DUZ11" s="787"/>
      <c r="DVA11" s="788"/>
      <c r="DVB11" s="788"/>
      <c r="DVC11" s="788"/>
      <c r="DVD11" s="787"/>
      <c r="DVE11" s="788"/>
      <c r="DVF11" s="788"/>
      <c r="DVG11" s="788"/>
      <c r="DVH11" s="787"/>
      <c r="DVI11" s="788"/>
      <c r="DVJ11" s="788"/>
      <c r="DVK11" s="788"/>
      <c r="DVL11" s="787"/>
      <c r="DVM11" s="788"/>
      <c r="DVN11" s="788"/>
      <c r="DVO11" s="788"/>
      <c r="DVP11" s="787"/>
      <c r="DVQ11" s="788"/>
      <c r="DVR11" s="788"/>
      <c r="DVS11" s="788"/>
      <c r="DVT11" s="787"/>
      <c r="DVU11" s="788"/>
      <c r="DVV11" s="788"/>
      <c r="DVW11" s="788"/>
      <c r="DVX11" s="787"/>
      <c r="DVY11" s="788"/>
      <c r="DVZ11" s="788"/>
      <c r="DWA11" s="788"/>
      <c r="DWB11" s="787"/>
      <c r="DWC11" s="788"/>
      <c r="DWD11" s="788"/>
      <c r="DWE11" s="788"/>
      <c r="DWF11" s="787"/>
      <c r="DWG11" s="788"/>
      <c r="DWH11" s="788"/>
      <c r="DWI11" s="788"/>
      <c r="DWJ11" s="787"/>
      <c r="DWK11" s="788"/>
      <c r="DWL11" s="788"/>
      <c r="DWM11" s="788"/>
      <c r="DWN11" s="787"/>
      <c r="DWO11" s="788"/>
      <c r="DWP11" s="788"/>
      <c r="DWQ11" s="788"/>
      <c r="DWR11" s="787"/>
      <c r="DWS11" s="788"/>
      <c r="DWT11" s="788"/>
      <c r="DWU11" s="788"/>
      <c r="DWV11" s="787"/>
      <c r="DWW11" s="788"/>
      <c r="DWX11" s="788"/>
      <c r="DWY11" s="788"/>
      <c r="DWZ11" s="787"/>
      <c r="DXA11" s="788"/>
      <c r="DXB11" s="788"/>
      <c r="DXC11" s="788"/>
      <c r="DXD11" s="787"/>
      <c r="DXE11" s="788"/>
      <c r="DXF11" s="788"/>
      <c r="DXG11" s="788"/>
      <c r="DXH11" s="787"/>
      <c r="DXI11" s="788"/>
      <c r="DXJ11" s="788"/>
      <c r="DXK11" s="788"/>
      <c r="DXL11" s="787"/>
      <c r="DXM11" s="788"/>
      <c r="DXN11" s="788"/>
      <c r="DXO11" s="788"/>
      <c r="DXP11" s="787"/>
      <c r="DXQ11" s="788"/>
      <c r="DXR11" s="788"/>
      <c r="DXS11" s="788"/>
      <c r="DXT11" s="787"/>
      <c r="DXU11" s="788"/>
      <c r="DXV11" s="788"/>
      <c r="DXW11" s="788"/>
      <c r="DXX11" s="787"/>
      <c r="DXY11" s="788"/>
      <c r="DXZ11" s="788"/>
      <c r="DYA11" s="788"/>
      <c r="DYB11" s="787"/>
      <c r="DYC11" s="788"/>
      <c r="DYD11" s="788"/>
      <c r="DYE11" s="788"/>
      <c r="DYF11" s="787"/>
      <c r="DYG11" s="788"/>
      <c r="DYH11" s="788"/>
      <c r="DYI11" s="788"/>
      <c r="DYJ11" s="787"/>
      <c r="DYK11" s="788"/>
      <c r="DYL11" s="788"/>
      <c r="DYM11" s="788"/>
      <c r="DYN11" s="787"/>
      <c r="DYO11" s="788"/>
      <c r="DYP11" s="788"/>
      <c r="DYQ11" s="788"/>
      <c r="DYR11" s="787"/>
      <c r="DYS11" s="788"/>
      <c r="DYT11" s="788"/>
      <c r="DYU11" s="788"/>
      <c r="DYV11" s="787"/>
      <c r="DYW11" s="788"/>
      <c r="DYX11" s="788"/>
      <c r="DYY11" s="788"/>
      <c r="DYZ11" s="787"/>
      <c r="DZA11" s="788"/>
      <c r="DZB11" s="788"/>
      <c r="DZC11" s="788"/>
      <c r="DZD11" s="787"/>
      <c r="DZE11" s="788"/>
      <c r="DZF11" s="788"/>
      <c r="DZG11" s="788"/>
      <c r="DZH11" s="787"/>
      <c r="DZI11" s="788"/>
      <c r="DZJ11" s="788"/>
      <c r="DZK11" s="788"/>
      <c r="DZL11" s="787"/>
      <c r="DZM11" s="788"/>
      <c r="DZN11" s="788"/>
      <c r="DZO11" s="788"/>
      <c r="DZP11" s="787"/>
      <c r="DZQ11" s="788"/>
      <c r="DZR11" s="788"/>
      <c r="DZS11" s="788"/>
      <c r="DZT11" s="787"/>
      <c r="DZU11" s="788"/>
      <c r="DZV11" s="788"/>
      <c r="DZW11" s="788"/>
      <c r="DZX11" s="787"/>
      <c r="DZY11" s="788"/>
      <c r="DZZ11" s="788"/>
      <c r="EAA11" s="788"/>
      <c r="EAB11" s="787"/>
      <c r="EAC11" s="788"/>
      <c r="EAD11" s="788"/>
      <c r="EAE11" s="788"/>
      <c r="EAF11" s="787"/>
      <c r="EAG11" s="788"/>
      <c r="EAH11" s="788"/>
      <c r="EAI11" s="788"/>
      <c r="EAJ11" s="787"/>
      <c r="EAK11" s="788"/>
      <c r="EAL11" s="788"/>
      <c r="EAM11" s="788"/>
      <c r="EAN11" s="787"/>
      <c r="EAO11" s="788"/>
      <c r="EAP11" s="788"/>
      <c r="EAQ11" s="788"/>
      <c r="EAR11" s="787"/>
      <c r="EAS11" s="788"/>
      <c r="EAT11" s="788"/>
      <c r="EAU11" s="788"/>
      <c r="EAV11" s="787"/>
      <c r="EAW11" s="788"/>
      <c r="EAX11" s="788"/>
      <c r="EAY11" s="788"/>
      <c r="EAZ11" s="787"/>
      <c r="EBA11" s="788"/>
      <c r="EBB11" s="788"/>
      <c r="EBC11" s="788"/>
      <c r="EBD11" s="787"/>
      <c r="EBE11" s="788"/>
      <c r="EBF11" s="788"/>
      <c r="EBG11" s="788"/>
      <c r="EBH11" s="787"/>
      <c r="EBI11" s="788"/>
      <c r="EBJ11" s="788"/>
      <c r="EBK11" s="788"/>
      <c r="EBL11" s="787"/>
      <c r="EBM11" s="788"/>
      <c r="EBN11" s="788"/>
      <c r="EBO11" s="788"/>
      <c r="EBP11" s="787"/>
      <c r="EBQ11" s="788"/>
      <c r="EBR11" s="788"/>
      <c r="EBS11" s="788"/>
      <c r="EBT11" s="787"/>
      <c r="EBU11" s="788"/>
      <c r="EBV11" s="788"/>
      <c r="EBW11" s="788"/>
      <c r="EBX11" s="787"/>
      <c r="EBY11" s="788"/>
      <c r="EBZ11" s="788"/>
      <c r="ECA11" s="788"/>
      <c r="ECB11" s="787"/>
      <c r="ECC11" s="788"/>
      <c r="ECD11" s="788"/>
      <c r="ECE11" s="788"/>
      <c r="ECF11" s="787"/>
      <c r="ECG11" s="788"/>
      <c r="ECH11" s="788"/>
      <c r="ECI11" s="788"/>
      <c r="ECJ11" s="787"/>
      <c r="ECK11" s="788"/>
      <c r="ECL11" s="788"/>
      <c r="ECM11" s="788"/>
      <c r="ECN11" s="787"/>
      <c r="ECO11" s="788"/>
      <c r="ECP11" s="788"/>
      <c r="ECQ11" s="788"/>
      <c r="ECR11" s="787"/>
      <c r="ECS11" s="788"/>
      <c r="ECT11" s="788"/>
      <c r="ECU11" s="788"/>
      <c r="ECV11" s="787"/>
      <c r="ECW11" s="788"/>
      <c r="ECX11" s="788"/>
      <c r="ECY11" s="788"/>
      <c r="ECZ11" s="787"/>
      <c r="EDA11" s="788"/>
      <c r="EDB11" s="788"/>
      <c r="EDC11" s="788"/>
      <c r="EDD11" s="787"/>
      <c r="EDE11" s="788"/>
      <c r="EDF11" s="788"/>
      <c r="EDG11" s="788"/>
      <c r="EDH11" s="787"/>
      <c r="EDI11" s="788"/>
      <c r="EDJ11" s="788"/>
      <c r="EDK11" s="788"/>
      <c r="EDL11" s="787"/>
      <c r="EDM11" s="788"/>
      <c r="EDN11" s="788"/>
      <c r="EDO11" s="788"/>
      <c r="EDP11" s="787"/>
      <c r="EDQ11" s="788"/>
      <c r="EDR11" s="788"/>
      <c r="EDS11" s="788"/>
      <c r="EDT11" s="787"/>
      <c r="EDU11" s="788"/>
      <c r="EDV11" s="788"/>
      <c r="EDW11" s="788"/>
      <c r="EDX11" s="787"/>
      <c r="EDY11" s="788"/>
      <c r="EDZ11" s="788"/>
      <c r="EEA11" s="788"/>
      <c r="EEB11" s="787"/>
      <c r="EEC11" s="788"/>
      <c r="EED11" s="788"/>
      <c r="EEE11" s="788"/>
      <c r="EEF11" s="787"/>
      <c r="EEG11" s="788"/>
      <c r="EEH11" s="788"/>
      <c r="EEI11" s="788"/>
      <c r="EEJ11" s="787"/>
      <c r="EEK11" s="788"/>
      <c r="EEL11" s="788"/>
      <c r="EEM11" s="788"/>
      <c r="EEN11" s="787"/>
      <c r="EEO11" s="788"/>
      <c r="EEP11" s="788"/>
      <c r="EEQ11" s="788"/>
      <c r="EER11" s="787"/>
      <c r="EES11" s="788"/>
      <c r="EET11" s="788"/>
      <c r="EEU11" s="788"/>
      <c r="EEV11" s="787"/>
      <c r="EEW11" s="788"/>
      <c r="EEX11" s="788"/>
      <c r="EEY11" s="788"/>
      <c r="EEZ11" s="787"/>
      <c r="EFA11" s="788"/>
      <c r="EFB11" s="788"/>
      <c r="EFC11" s="788"/>
      <c r="EFD11" s="787"/>
      <c r="EFE11" s="788"/>
      <c r="EFF11" s="788"/>
      <c r="EFG11" s="788"/>
      <c r="EFH11" s="787"/>
      <c r="EFI11" s="788"/>
      <c r="EFJ11" s="788"/>
      <c r="EFK11" s="788"/>
      <c r="EFL11" s="787"/>
      <c r="EFM11" s="788"/>
      <c r="EFN11" s="788"/>
      <c r="EFO11" s="788"/>
      <c r="EFP11" s="787"/>
      <c r="EFQ11" s="788"/>
      <c r="EFR11" s="788"/>
      <c r="EFS11" s="788"/>
      <c r="EFT11" s="787"/>
      <c r="EFU11" s="788"/>
      <c r="EFV11" s="788"/>
      <c r="EFW11" s="788"/>
      <c r="EFX11" s="787"/>
      <c r="EFY11" s="788"/>
      <c r="EFZ11" s="788"/>
      <c r="EGA11" s="788"/>
      <c r="EGB11" s="787"/>
      <c r="EGC11" s="788"/>
      <c r="EGD11" s="788"/>
      <c r="EGE11" s="788"/>
      <c r="EGF11" s="787"/>
      <c r="EGG11" s="788"/>
      <c r="EGH11" s="788"/>
      <c r="EGI11" s="788"/>
      <c r="EGJ11" s="787"/>
      <c r="EGK11" s="788"/>
      <c r="EGL11" s="788"/>
      <c r="EGM11" s="788"/>
      <c r="EGN11" s="787"/>
      <c r="EGO11" s="788"/>
      <c r="EGP11" s="788"/>
      <c r="EGQ11" s="788"/>
      <c r="EGR11" s="787"/>
      <c r="EGS11" s="788"/>
      <c r="EGT11" s="788"/>
      <c r="EGU11" s="788"/>
      <c r="EGV11" s="787"/>
      <c r="EGW11" s="788"/>
      <c r="EGX11" s="788"/>
      <c r="EGY11" s="788"/>
      <c r="EGZ11" s="787"/>
      <c r="EHA11" s="788"/>
      <c r="EHB11" s="788"/>
      <c r="EHC11" s="788"/>
      <c r="EHD11" s="787"/>
      <c r="EHE11" s="788"/>
      <c r="EHF11" s="788"/>
      <c r="EHG11" s="788"/>
      <c r="EHH11" s="787"/>
      <c r="EHI11" s="788"/>
      <c r="EHJ11" s="788"/>
      <c r="EHK11" s="788"/>
      <c r="EHL11" s="787"/>
      <c r="EHM11" s="788"/>
      <c r="EHN11" s="788"/>
      <c r="EHO11" s="788"/>
      <c r="EHP11" s="787"/>
      <c r="EHQ11" s="788"/>
      <c r="EHR11" s="788"/>
      <c r="EHS11" s="788"/>
      <c r="EHT11" s="787"/>
      <c r="EHU11" s="788"/>
      <c r="EHV11" s="788"/>
      <c r="EHW11" s="788"/>
      <c r="EHX11" s="787"/>
      <c r="EHY11" s="788"/>
      <c r="EHZ11" s="788"/>
      <c r="EIA11" s="788"/>
      <c r="EIB11" s="787"/>
      <c r="EIC11" s="788"/>
      <c r="EID11" s="788"/>
      <c r="EIE11" s="788"/>
      <c r="EIF11" s="787"/>
      <c r="EIG11" s="788"/>
      <c r="EIH11" s="788"/>
      <c r="EII11" s="788"/>
      <c r="EIJ11" s="787"/>
      <c r="EIK11" s="788"/>
      <c r="EIL11" s="788"/>
      <c r="EIM11" s="788"/>
      <c r="EIN11" s="787"/>
      <c r="EIO11" s="788"/>
      <c r="EIP11" s="788"/>
      <c r="EIQ11" s="788"/>
      <c r="EIR11" s="787"/>
      <c r="EIS11" s="788"/>
      <c r="EIT11" s="788"/>
      <c r="EIU11" s="788"/>
      <c r="EIV11" s="787"/>
      <c r="EIW11" s="788"/>
      <c r="EIX11" s="788"/>
      <c r="EIY11" s="788"/>
      <c r="EIZ11" s="787"/>
      <c r="EJA11" s="788"/>
      <c r="EJB11" s="788"/>
      <c r="EJC11" s="788"/>
      <c r="EJD11" s="787"/>
      <c r="EJE11" s="788"/>
      <c r="EJF11" s="788"/>
      <c r="EJG11" s="788"/>
      <c r="EJH11" s="787"/>
      <c r="EJI11" s="788"/>
      <c r="EJJ11" s="788"/>
      <c r="EJK11" s="788"/>
      <c r="EJL11" s="787"/>
      <c r="EJM11" s="788"/>
      <c r="EJN11" s="788"/>
      <c r="EJO11" s="788"/>
      <c r="EJP11" s="787"/>
      <c r="EJQ11" s="788"/>
      <c r="EJR11" s="788"/>
      <c r="EJS11" s="788"/>
      <c r="EJT11" s="787"/>
      <c r="EJU11" s="788"/>
      <c r="EJV11" s="788"/>
      <c r="EJW11" s="788"/>
      <c r="EJX11" s="787"/>
      <c r="EJY11" s="788"/>
      <c r="EJZ11" s="788"/>
      <c r="EKA11" s="788"/>
      <c r="EKB11" s="787"/>
      <c r="EKC11" s="788"/>
      <c r="EKD11" s="788"/>
      <c r="EKE11" s="788"/>
      <c r="EKF11" s="787"/>
      <c r="EKG11" s="788"/>
      <c r="EKH11" s="788"/>
      <c r="EKI11" s="788"/>
      <c r="EKJ11" s="787"/>
      <c r="EKK11" s="788"/>
      <c r="EKL11" s="788"/>
      <c r="EKM11" s="788"/>
      <c r="EKN11" s="787"/>
      <c r="EKO11" s="788"/>
      <c r="EKP11" s="788"/>
      <c r="EKQ11" s="788"/>
      <c r="EKR11" s="787"/>
      <c r="EKS11" s="788"/>
      <c r="EKT11" s="788"/>
      <c r="EKU11" s="788"/>
      <c r="EKV11" s="787"/>
      <c r="EKW11" s="788"/>
      <c r="EKX11" s="788"/>
      <c r="EKY11" s="788"/>
      <c r="EKZ11" s="787"/>
      <c r="ELA11" s="788"/>
      <c r="ELB11" s="788"/>
      <c r="ELC11" s="788"/>
      <c r="ELD11" s="787"/>
      <c r="ELE11" s="788"/>
      <c r="ELF11" s="788"/>
      <c r="ELG11" s="788"/>
      <c r="ELH11" s="787"/>
      <c r="ELI11" s="788"/>
      <c r="ELJ11" s="788"/>
      <c r="ELK11" s="788"/>
      <c r="ELL11" s="787"/>
      <c r="ELM11" s="788"/>
      <c r="ELN11" s="788"/>
      <c r="ELO11" s="788"/>
      <c r="ELP11" s="787"/>
      <c r="ELQ11" s="788"/>
      <c r="ELR11" s="788"/>
      <c r="ELS11" s="788"/>
      <c r="ELT11" s="787"/>
      <c r="ELU11" s="788"/>
      <c r="ELV11" s="788"/>
      <c r="ELW11" s="788"/>
      <c r="ELX11" s="787"/>
      <c r="ELY11" s="788"/>
      <c r="ELZ11" s="788"/>
      <c r="EMA11" s="788"/>
      <c r="EMB11" s="787"/>
      <c r="EMC11" s="788"/>
      <c r="EMD11" s="788"/>
      <c r="EME11" s="788"/>
      <c r="EMF11" s="787"/>
      <c r="EMG11" s="788"/>
      <c r="EMH11" s="788"/>
      <c r="EMI11" s="788"/>
      <c r="EMJ11" s="787"/>
      <c r="EMK11" s="788"/>
      <c r="EML11" s="788"/>
      <c r="EMM11" s="788"/>
      <c r="EMN11" s="787"/>
      <c r="EMO11" s="788"/>
      <c r="EMP11" s="788"/>
      <c r="EMQ11" s="788"/>
      <c r="EMR11" s="787"/>
      <c r="EMS11" s="788"/>
      <c r="EMT11" s="788"/>
      <c r="EMU11" s="788"/>
      <c r="EMV11" s="787"/>
      <c r="EMW11" s="788"/>
      <c r="EMX11" s="788"/>
      <c r="EMY11" s="788"/>
      <c r="EMZ11" s="787"/>
      <c r="ENA11" s="788"/>
      <c r="ENB11" s="788"/>
      <c r="ENC11" s="788"/>
      <c r="END11" s="787"/>
      <c r="ENE11" s="788"/>
      <c r="ENF11" s="788"/>
      <c r="ENG11" s="788"/>
      <c r="ENH11" s="787"/>
      <c r="ENI11" s="788"/>
      <c r="ENJ11" s="788"/>
      <c r="ENK11" s="788"/>
      <c r="ENL11" s="787"/>
      <c r="ENM11" s="788"/>
      <c r="ENN11" s="788"/>
      <c r="ENO11" s="788"/>
      <c r="ENP11" s="787"/>
      <c r="ENQ11" s="788"/>
      <c r="ENR11" s="788"/>
      <c r="ENS11" s="788"/>
      <c r="ENT11" s="787"/>
      <c r="ENU11" s="788"/>
      <c r="ENV11" s="788"/>
      <c r="ENW11" s="788"/>
      <c r="ENX11" s="787"/>
      <c r="ENY11" s="788"/>
      <c r="ENZ11" s="788"/>
      <c r="EOA11" s="788"/>
      <c r="EOB11" s="787"/>
      <c r="EOC11" s="788"/>
      <c r="EOD11" s="788"/>
      <c r="EOE11" s="788"/>
      <c r="EOF11" s="787"/>
      <c r="EOG11" s="788"/>
      <c r="EOH11" s="788"/>
      <c r="EOI11" s="788"/>
      <c r="EOJ11" s="787"/>
      <c r="EOK11" s="788"/>
      <c r="EOL11" s="788"/>
      <c r="EOM11" s="788"/>
      <c r="EON11" s="787"/>
      <c r="EOO11" s="788"/>
      <c r="EOP11" s="788"/>
      <c r="EOQ11" s="788"/>
      <c r="EOR11" s="787"/>
      <c r="EOS11" s="788"/>
      <c r="EOT11" s="788"/>
      <c r="EOU11" s="788"/>
      <c r="EOV11" s="787"/>
      <c r="EOW11" s="788"/>
      <c r="EOX11" s="788"/>
      <c r="EOY11" s="788"/>
      <c r="EOZ11" s="787"/>
      <c r="EPA11" s="788"/>
      <c r="EPB11" s="788"/>
      <c r="EPC11" s="788"/>
      <c r="EPD11" s="787"/>
      <c r="EPE11" s="788"/>
      <c r="EPF11" s="788"/>
      <c r="EPG11" s="788"/>
      <c r="EPH11" s="787"/>
      <c r="EPI11" s="788"/>
      <c r="EPJ11" s="788"/>
      <c r="EPK11" s="788"/>
      <c r="EPL11" s="787"/>
      <c r="EPM11" s="788"/>
      <c r="EPN11" s="788"/>
      <c r="EPO11" s="788"/>
      <c r="EPP11" s="787"/>
      <c r="EPQ11" s="788"/>
      <c r="EPR11" s="788"/>
      <c r="EPS11" s="788"/>
      <c r="EPT11" s="787"/>
      <c r="EPU11" s="788"/>
      <c r="EPV11" s="788"/>
      <c r="EPW11" s="788"/>
      <c r="EPX11" s="787"/>
      <c r="EPY11" s="788"/>
      <c r="EPZ11" s="788"/>
      <c r="EQA11" s="788"/>
      <c r="EQB11" s="787"/>
      <c r="EQC11" s="788"/>
      <c r="EQD11" s="788"/>
      <c r="EQE11" s="788"/>
      <c r="EQF11" s="787"/>
      <c r="EQG11" s="788"/>
      <c r="EQH11" s="788"/>
      <c r="EQI11" s="788"/>
      <c r="EQJ11" s="787"/>
      <c r="EQK11" s="788"/>
      <c r="EQL11" s="788"/>
      <c r="EQM11" s="788"/>
      <c r="EQN11" s="787"/>
      <c r="EQO11" s="788"/>
      <c r="EQP11" s="788"/>
      <c r="EQQ11" s="788"/>
      <c r="EQR11" s="787"/>
      <c r="EQS11" s="788"/>
      <c r="EQT11" s="788"/>
      <c r="EQU11" s="788"/>
      <c r="EQV11" s="787"/>
      <c r="EQW11" s="788"/>
      <c r="EQX11" s="788"/>
      <c r="EQY11" s="788"/>
      <c r="EQZ11" s="787"/>
      <c r="ERA11" s="788"/>
      <c r="ERB11" s="788"/>
      <c r="ERC11" s="788"/>
      <c r="ERD11" s="787"/>
      <c r="ERE11" s="788"/>
      <c r="ERF11" s="788"/>
      <c r="ERG11" s="788"/>
      <c r="ERH11" s="787"/>
      <c r="ERI11" s="788"/>
      <c r="ERJ11" s="788"/>
      <c r="ERK11" s="788"/>
      <c r="ERL11" s="787"/>
      <c r="ERM11" s="788"/>
      <c r="ERN11" s="788"/>
      <c r="ERO11" s="788"/>
      <c r="ERP11" s="787"/>
      <c r="ERQ11" s="788"/>
      <c r="ERR11" s="788"/>
      <c r="ERS11" s="788"/>
      <c r="ERT11" s="787"/>
      <c r="ERU11" s="788"/>
      <c r="ERV11" s="788"/>
      <c r="ERW11" s="788"/>
      <c r="ERX11" s="787"/>
      <c r="ERY11" s="788"/>
      <c r="ERZ11" s="788"/>
      <c r="ESA11" s="788"/>
      <c r="ESB11" s="787"/>
      <c r="ESC11" s="788"/>
      <c r="ESD11" s="788"/>
      <c r="ESE11" s="788"/>
      <c r="ESF11" s="787"/>
      <c r="ESG11" s="788"/>
      <c r="ESH11" s="788"/>
      <c r="ESI11" s="788"/>
      <c r="ESJ11" s="787"/>
      <c r="ESK11" s="788"/>
      <c r="ESL11" s="788"/>
      <c r="ESM11" s="788"/>
      <c r="ESN11" s="787"/>
      <c r="ESO11" s="788"/>
      <c r="ESP11" s="788"/>
      <c r="ESQ11" s="788"/>
      <c r="ESR11" s="787"/>
      <c r="ESS11" s="788"/>
      <c r="EST11" s="788"/>
      <c r="ESU11" s="788"/>
      <c r="ESV11" s="787"/>
      <c r="ESW11" s="788"/>
      <c r="ESX11" s="788"/>
      <c r="ESY11" s="788"/>
      <c r="ESZ11" s="787"/>
      <c r="ETA11" s="788"/>
      <c r="ETB11" s="788"/>
      <c r="ETC11" s="788"/>
      <c r="ETD11" s="787"/>
      <c r="ETE11" s="788"/>
      <c r="ETF11" s="788"/>
      <c r="ETG11" s="788"/>
      <c r="ETH11" s="787"/>
      <c r="ETI11" s="788"/>
      <c r="ETJ11" s="788"/>
      <c r="ETK11" s="788"/>
      <c r="ETL11" s="787"/>
      <c r="ETM11" s="788"/>
      <c r="ETN11" s="788"/>
      <c r="ETO11" s="788"/>
      <c r="ETP11" s="787"/>
      <c r="ETQ11" s="788"/>
      <c r="ETR11" s="788"/>
      <c r="ETS11" s="788"/>
      <c r="ETT11" s="787"/>
      <c r="ETU11" s="788"/>
      <c r="ETV11" s="788"/>
      <c r="ETW11" s="788"/>
      <c r="ETX11" s="787"/>
      <c r="ETY11" s="788"/>
      <c r="ETZ11" s="788"/>
      <c r="EUA11" s="788"/>
      <c r="EUB11" s="787"/>
      <c r="EUC11" s="788"/>
      <c r="EUD11" s="788"/>
      <c r="EUE11" s="788"/>
      <c r="EUF11" s="787"/>
      <c r="EUG11" s="788"/>
      <c r="EUH11" s="788"/>
      <c r="EUI11" s="788"/>
      <c r="EUJ11" s="787"/>
      <c r="EUK11" s="788"/>
      <c r="EUL11" s="788"/>
      <c r="EUM11" s="788"/>
      <c r="EUN11" s="787"/>
      <c r="EUO11" s="788"/>
      <c r="EUP11" s="788"/>
      <c r="EUQ11" s="788"/>
      <c r="EUR11" s="787"/>
      <c r="EUS11" s="788"/>
      <c r="EUT11" s="788"/>
      <c r="EUU11" s="788"/>
      <c r="EUV11" s="787"/>
      <c r="EUW11" s="788"/>
      <c r="EUX11" s="788"/>
      <c r="EUY11" s="788"/>
      <c r="EUZ11" s="787"/>
      <c r="EVA11" s="788"/>
      <c r="EVB11" s="788"/>
      <c r="EVC11" s="788"/>
      <c r="EVD11" s="787"/>
      <c r="EVE11" s="788"/>
      <c r="EVF11" s="788"/>
      <c r="EVG11" s="788"/>
      <c r="EVH11" s="787"/>
      <c r="EVI11" s="788"/>
      <c r="EVJ11" s="788"/>
      <c r="EVK11" s="788"/>
      <c r="EVL11" s="787"/>
      <c r="EVM11" s="788"/>
      <c r="EVN11" s="788"/>
      <c r="EVO11" s="788"/>
      <c r="EVP11" s="787"/>
      <c r="EVQ11" s="788"/>
      <c r="EVR11" s="788"/>
      <c r="EVS11" s="788"/>
      <c r="EVT11" s="787"/>
      <c r="EVU11" s="788"/>
      <c r="EVV11" s="788"/>
      <c r="EVW11" s="788"/>
      <c r="EVX11" s="787"/>
      <c r="EVY11" s="788"/>
      <c r="EVZ11" s="788"/>
      <c r="EWA11" s="788"/>
      <c r="EWB11" s="787"/>
      <c r="EWC11" s="788"/>
      <c r="EWD11" s="788"/>
      <c r="EWE11" s="788"/>
      <c r="EWF11" s="787"/>
      <c r="EWG11" s="788"/>
      <c r="EWH11" s="788"/>
      <c r="EWI11" s="788"/>
      <c r="EWJ11" s="787"/>
      <c r="EWK11" s="788"/>
      <c r="EWL11" s="788"/>
      <c r="EWM11" s="788"/>
      <c r="EWN11" s="787"/>
      <c r="EWO11" s="788"/>
      <c r="EWP11" s="788"/>
      <c r="EWQ11" s="788"/>
      <c r="EWR11" s="787"/>
      <c r="EWS11" s="788"/>
      <c r="EWT11" s="788"/>
      <c r="EWU11" s="788"/>
      <c r="EWV11" s="787"/>
      <c r="EWW11" s="788"/>
      <c r="EWX11" s="788"/>
      <c r="EWY11" s="788"/>
      <c r="EWZ11" s="787"/>
      <c r="EXA11" s="788"/>
      <c r="EXB11" s="788"/>
      <c r="EXC11" s="788"/>
      <c r="EXD11" s="787"/>
      <c r="EXE11" s="788"/>
      <c r="EXF11" s="788"/>
      <c r="EXG11" s="788"/>
      <c r="EXH11" s="787"/>
      <c r="EXI11" s="788"/>
      <c r="EXJ11" s="788"/>
      <c r="EXK11" s="788"/>
      <c r="EXL11" s="787"/>
      <c r="EXM11" s="788"/>
      <c r="EXN11" s="788"/>
      <c r="EXO11" s="788"/>
      <c r="EXP11" s="787"/>
      <c r="EXQ11" s="788"/>
      <c r="EXR11" s="788"/>
      <c r="EXS11" s="788"/>
      <c r="EXT11" s="787"/>
      <c r="EXU11" s="788"/>
      <c r="EXV11" s="788"/>
      <c r="EXW11" s="788"/>
      <c r="EXX11" s="787"/>
      <c r="EXY11" s="788"/>
      <c r="EXZ11" s="788"/>
      <c r="EYA11" s="788"/>
      <c r="EYB11" s="787"/>
      <c r="EYC11" s="788"/>
      <c r="EYD11" s="788"/>
      <c r="EYE11" s="788"/>
      <c r="EYF11" s="787"/>
      <c r="EYG11" s="788"/>
      <c r="EYH11" s="788"/>
      <c r="EYI11" s="788"/>
      <c r="EYJ11" s="787"/>
      <c r="EYK11" s="788"/>
      <c r="EYL11" s="788"/>
      <c r="EYM11" s="788"/>
      <c r="EYN11" s="787"/>
      <c r="EYO11" s="788"/>
      <c r="EYP11" s="788"/>
      <c r="EYQ11" s="788"/>
      <c r="EYR11" s="787"/>
      <c r="EYS11" s="788"/>
      <c r="EYT11" s="788"/>
      <c r="EYU11" s="788"/>
      <c r="EYV11" s="787"/>
      <c r="EYW11" s="788"/>
      <c r="EYX11" s="788"/>
      <c r="EYY11" s="788"/>
      <c r="EYZ11" s="787"/>
      <c r="EZA11" s="788"/>
      <c r="EZB11" s="788"/>
      <c r="EZC11" s="788"/>
      <c r="EZD11" s="787"/>
      <c r="EZE11" s="788"/>
      <c r="EZF11" s="788"/>
      <c r="EZG11" s="788"/>
      <c r="EZH11" s="787"/>
      <c r="EZI11" s="788"/>
      <c r="EZJ11" s="788"/>
      <c r="EZK11" s="788"/>
      <c r="EZL11" s="787"/>
      <c r="EZM11" s="788"/>
      <c r="EZN11" s="788"/>
      <c r="EZO11" s="788"/>
      <c r="EZP11" s="787"/>
      <c r="EZQ11" s="788"/>
      <c r="EZR11" s="788"/>
      <c r="EZS11" s="788"/>
      <c r="EZT11" s="787"/>
      <c r="EZU11" s="788"/>
      <c r="EZV11" s="788"/>
      <c r="EZW11" s="788"/>
      <c r="EZX11" s="787"/>
      <c r="EZY11" s="788"/>
      <c r="EZZ11" s="788"/>
      <c r="FAA11" s="788"/>
      <c r="FAB11" s="787"/>
      <c r="FAC11" s="788"/>
      <c r="FAD11" s="788"/>
      <c r="FAE11" s="788"/>
      <c r="FAF11" s="787"/>
      <c r="FAG11" s="788"/>
      <c r="FAH11" s="788"/>
      <c r="FAI11" s="788"/>
      <c r="FAJ11" s="787"/>
      <c r="FAK11" s="788"/>
      <c r="FAL11" s="788"/>
      <c r="FAM11" s="788"/>
      <c r="FAN11" s="787"/>
      <c r="FAO11" s="788"/>
      <c r="FAP11" s="788"/>
      <c r="FAQ11" s="788"/>
      <c r="FAR11" s="787"/>
      <c r="FAS11" s="788"/>
      <c r="FAT11" s="788"/>
      <c r="FAU11" s="788"/>
      <c r="FAV11" s="787"/>
      <c r="FAW11" s="788"/>
      <c r="FAX11" s="788"/>
      <c r="FAY11" s="788"/>
      <c r="FAZ11" s="787"/>
      <c r="FBA11" s="788"/>
      <c r="FBB11" s="788"/>
      <c r="FBC11" s="788"/>
      <c r="FBD11" s="787"/>
      <c r="FBE11" s="788"/>
      <c r="FBF11" s="788"/>
      <c r="FBG11" s="788"/>
      <c r="FBH11" s="787"/>
      <c r="FBI11" s="788"/>
      <c r="FBJ11" s="788"/>
      <c r="FBK11" s="788"/>
      <c r="FBL11" s="787"/>
      <c r="FBM11" s="788"/>
      <c r="FBN11" s="788"/>
      <c r="FBO11" s="788"/>
      <c r="FBP11" s="787"/>
      <c r="FBQ11" s="788"/>
      <c r="FBR11" s="788"/>
      <c r="FBS11" s="788"/>
      <c r="FBT11" s="787"/>
      <c r="FBU11" s="788"/>
      <c r="FBV11" s="788"/>
      <c r="FBW11" s="788"/>
      <c r="FBX11" s="787"/>
      <c r="FBY11" s="788"/>
      <c r="FBZ11" s="788"/>
      <c r="FCA11" s="788"/>
      <c r="FCB11" s="787"/>
      <c r="FCC11" s="788"/>
      <c r="FCD11" s="788"/>
      <c r="FCE11" s="788"/>
      <c r="FCF11" s="787"/>
      <c r="FCG11" s="788"/>
      <c r="FCH11" s="788"/>
      <c r="FCI11" s="788"/>
      <c r="FCJ11" s="787"/>
      <c r="FCK11" s="788"/>
      <c r="FCL11" s="788"/>
      <c r="FCM11" s="788"/>
      <c r="FCN11" s="787"/>
      <c r="FCO11" s="788"/>
      <c r="FCP11" s="788"/>
      <c r="FCQ11" s="788"/>
      <c r="FCR11" s="787"/>
      <c r="FCS11" s="788"/>
      <c r="FCT11" s="788"/>
      <c r="FCU11" s="788"/>
      <c r="FCV11" s="787"/>
      <c r="FCW11" s="788"/>
      <c r="FCX11" s="788"/>
      <c r="FCY11" s="788"/>
      <c r="FCZ11" s="787"/>
      <c r="FDA11" s="788"/>
      <c r="FDB11" s="788"/>
      <c r="FDC11" s="788"/>
      <c r="FDD11" s="787"/>
      <c r="FDE11" s="788"/>
      <c r="FDF11" s="788"/>
      <c r="FDG11" s="788"/>
      <c r="FDH11" s="787"/>
      <c r="FDI11" s="788"/>
      <c r="FDJ11" s="788"/>
      <c r="FDK11" s="788"/>
      <c r="FDL11" s="787"/>
      <c r="FDM11" s="788"/>
      <c r="FDN11" s="788"/>
      <c r="FDO11" s="788"/>
      <c r="FDP11" s="787"/>
      <c r="FDQ11" s="788"/>
      <c r="FDR11" s="788"/>
      <c r="FDS11" s="788"/>
      <c r="FDT11" s="787"/>
      <c r="FDU11" s="788"/>
      <c r="FDV11" s="788"/>
      <c r="FDW11" s="788"/>
      <c r="FDX11" s="787"/>
      <c r="FDY11" s="788"/>
      <c r="FDZ11" s="788"/>
      <c r="FEA11" s="788"/>
      <c r="FEB11" s="787"/>
      <c r="FEC11" s="788"/>
      <c r="FED11" s="788"/>
      <c r="FEE11" s="788"/>
      <c r="FEF11" s="787"/>
      <c r="FEG11" s="788"/>
      <c r="FEH11" s="788"/>
      <c r="FEI11" s="788"/>
      <c r="FEJ11" s="787"/>
      <c r="FEK11" s="788"/>
      <c r="FEL11" s="788"/>
      <c r="FEM11" s="788"/>
      <c r="FEN11" s="787"/>
      <c r="FEO11" s="788"/>
      <c r="FEP11" s="788"/>
      <c r="FEQ11" s="788"/>
      <c r="FER11" s="787"/>
      <c r="FES11" s="788"/>
      <c r="FET11" s="788"/>
      <c r="FEU11" s="788"/>
      <c r="FEV11" s="787"/>
      <c r="FEW11" s="788"/>
      <c r="FEX11" s="788"/>
      <c r="FEY11" s="788"/>
      <c r="FEZ11" s="787"/>
      <c r="FFA11" s="788"/>
      <c r="FFB11" s="788"/>
      <c r="FFC11" s="788"/>
      <c r="FFD11" s="787"/>
      <c r="FFE11" s="788"/>
      <c r="FFF11" s="788"/>
      <c r="FFG11" s="788"/>
      <c r="FFH11" s="787"/>
      <c r="FFI11" s="788"/>
      <c r="FFJ11" s="788"/>
      <c r="FFK11" s="788"/>
      <c r="FFL11" s="787"/>
      <c r="FFM11" s="788"/>
      <c r="FFN11" s="788"/>
      <c r="FFO11" s="788"/>
      <c r="FFP11" s="787"/>
      <c r="FFQ11" s="788"/>
      <c r="FFR11" s="788"/>
      <c r="FFS11" s="788"/>
      <c r="FFT11" s="787"/>
      <c r="FFU11" s="788"/>
      <c r="FFV11" s="788"/>
      <c r="FFW11" s="788"/>
      <c r="FFX11" s="787"/>
      <c r="FFY11" s="788"/>
      <c r="FFZ11" s="788"/>
      <c r="FGA11" s="788"/>
      <c r="FGB11" s="787"/>
      <c r="FGC11" s="788"/>
      <c r="FGD11" s="788"/>
      <c r="FGE11" s="788"/>
      <c r="FGF11" s="787"/>
      <c r="FGG11" s="788"/>
      <c r="FGH11" s="788"/>
      <c r="FGI11" s="788"/>
      <c r="FGJ11" s="787"/>
      <c r="FGK11" s="788"/>
      <c r="FGL11" s="788"/>
      <c r="FGM11" s="788"/>
      <c r="FGN11" s="787"/>
      <c r="FGO11" s="788"/>
      <c r="FGP11" s="788"/>
      <c r="FGQ11" s="788"/>
      <c r="FGR11" s="787"/>
      <c r="FGS11" s="788"/>
      <c r="FGT11" s="788"/>
      <c r="FGU11" s="788"/>
      <c r="FGV11" s="787"/>
      <c r="FGW11" s="788"/>
      <c r="FGX11" s="788"/>
      <c r="FGY11" s="788"/>
      <c r="FGZ11" s="787"/>
      <c r="FHA11" s="788"/>
      <c r="FHB11" s="788"/>
      <c r="FHC11" s="788"/>
      <c r="FHD11" s="787"/>
      <c r="FHE11" s="788"/>
      <c r="FHF11" s="788"/>
      <c r="FHG11" s="788"/>
      <c r="FHH11" s="787"/>
      <c r="FHI11" s="788"/>
      <c r="FHJ11" s="788"/>
      <c r="FHK11" s="788"/>
      <c r="FHL11" s="787"/>
      <c r="FHM11" s="788"/>
      <c r="FHN11" s="788"/>
      <c r="FHO11" s="788"/>
      <c r="FHP11" s="787"/>
      <c r="FHQ11" s="788"/>
      <c r="FHR11" s="788"/>
      <c r="FHS11" s="788"/>
      <c r="FHT11" s="787"/>
      <c r="FHU11" s="788"/>
      <c r="FHV11" s="788"/>
      <c r="FHW11" s="788"/>
      <c r="FHX11" s="787"/>
      <c r="FHY11" s="788"/>
      <c r="FHZ11" s="788"/>
      <c r="FIA11" s="788"/>
      <c r="FIB11" s="787"/>
      <c r="FIC11" s="788"/>
      <c r="FID11" s="788"/>
      <c r="FIE11" s="788"/>
      <c r="FIF11" s="787"/>
      <c r="FIG11" s="788"/>
      <c r="FIH11" s="788"/>
      <c r="FII11" s="788"/>
      <c r="FIJ11" s="787"/>
      <c r="FIK11" s="788"/>
      <c r="FIL11" s="788"/>
      <c r="FIM11" s="788"/>
      <c r="FIN11" s="787"/>
      <c r="FIO11" s="788"/>
      <c r="FIP11" s="788"/>
      <c r="FIQ11" s="788"/>
      <c r="FIR11" s="787"/>
      <c r="FIS11" s="788"/>
      <c r="FIT11" s="788"/>
      <c r="FIU11" s="788"/>
      <c r="FIV11" s="787"/>
      <c r="FIW11" s="788"/>
      <c r="FIX11" s="788"/>
      <c r="FIY11" s="788"/>
      <c r="FIZ11" s="787"/>
      <c r="FJA11" s="788"/>
      <c r="FJB11" s="788"/>
      <c r="FJC11" s="788"/>
      <c r="FJD11" s="787"/>
      <c r="FJE11" s="788"/>
      <c r="FJF11" s="788"/>
      <c r="FJG11" s="788"/>
      <c r="FJH11" s="787"/>
      <c r="FJI11" s="788"/>
      <c r="FJJ11" s="788"/>
      <c r="FJK11" s="788"/>
      <c r="FJL11" s="787"/>
      <c r="FJM11" s="788"/>
      <c r="FJN11" s="788"/>
      <c r="FJO11" s="788"/>
      <c r="FJP11" s="787"/>
      <c r="FJQ11" s="788"/>
      <c r="FJR11" s="788"/>
      <c r="FJS11" s="788"/>
      <c r="FJT11" s="787"/>
      <c r="FJU11" s="788"/>
      <c r="FJV11" s="788"/>
      <c r="FJW11" s="788"/>
      <c r="FJX11" s="787"/>
      <c r="FJY11" s="788"/>
      <c r="FJZ11" s="788"/>
      <c r="FKA11" s="788"/>
      <c r="FKB11" s="787"/>
      <c r="FKC11" s="788"/>
      <c r="FKD11" s="788"/>
      <c r="FKE11" s="788"/>
      <c r="FKF11" s="787"/>
      <c r="FKG11" s="788"/>
      <c r="FKH11" s="788"/>
      <c r="FKI11" s="788"/>
      <c r="FKJ11" s="787"/>
      <c r="FKK11" s="788"/>
      <c r="FKL11" s="788"/>
      <c r="FKM11" s="788"/>
      <c r="FKN11" s="787"/>
      <c r="FKO11" s="788"/>
      <c r="FKP11" s="788"/>
      <c r="FKQ11" s="788"/>
      <c r="FKR11" s="787"/>
      <c r="FKS11" s="788"/>
      <c r="FKT11" s="788"/>
      <c r="FKU11" s="788"/>
      <c r="FKV11" s="787"/>
      <c r="FKW11" s="788"/>
      <c r="FKX11" s="788"/>
      <c r="FKY11" s="788"/>
      <c r="FKZ11" s="787"/>
      <c r="FLA11" s="788"/>
      <c r="FLB11" s="788"/>
      <c r="FLC11" s="788"/>
      <c r="FLD11" s="787"/>
      <c r="FLE11" s="788"/>
      <c r="FLF11" s="788"/>
      <c r="FLG11" s="788"/>
      <c r="FLH11" s="787"/>
      <c r="FLI11" s="788"/>
      <c r="FLJ11" s="788"/>
      <c r="FLK11" s="788"/>
      <c r="FLL11" s="787"/>
      <c r="FLM11" s="788"/>
      <c r="FLN11" s="788"/>
      <c r="FLO11" s="788"/>
      <c r="FLP11" s="787"/>
      <c r="FLQ11" s="788"/>
      <c r="FLR11" s="788"/>
      <c r="FLS11" s="788"/>
      <c r="FLT11" s="787"/>
      <c r="FLU11" s="788"/>
      <c r="FLV11" s="788"/>
      <c r="FLW11" s="788"/>
      <c r="FLX11" s="787"/>
      <c r="FLY11" s="788"/>
      <c r="FLZ11" s="788"/>
      <c r="FMA11" s="788"/>
      <c r="FMB11" s="787"/>
      <c r="FMC11" s="788"/>
      <c r="FMD11" s="788"/>
      <c r="FME11" s="788"/>
      <c r="FMF11" s="787"/>
      <c r="FMG11" s="788"/>
      <c r="FMH11" s="788"/>
      <c r="FMI11" s="788"/>
      <c r="FMJ11" s="787"/>
      <c r="FMK11" s="788"/>
      <c r="FML11" s="788"/>
      <c r="FMM11" s="788"/>
      <c r="FMN11" s="787"/>
      <c r="FMO11" s="788"/>
      <c r="FMP11" s="788"/>
      <c r="FMQ11" s="788"/>
      <c r="FMR11" s="787"/>
      <c r="FMS11" s="788"/>
      <c r="FMT11" s="788"/>
      <c r="FMU11" s="788"/>
      <c r="FMV11" s="787"/>
      <c r="FMW11" s="788"/>
      <c r="FMX11" s="788"/>
      <c r="FMY11" s="788"/>
      <c r="FMZ11" s="787"/>
      <c r="FNA11" s="788"/>
      <c r="FNB11" s="788"/>
      <c r="FNC11" s="788"/>
      <c r="FND11" s="787"/>
      <c r="FNE11" s="788"/>
      <c r="FNF11" s="788"/>
      <c r="FNG11" s="788"/>
      <c r="FNH11" s="787"/>
      <c r="FNI11" s="788"/>
      <c r="FNJ11" s="788"/>
      <c r="FNK11" s="788"/>
      <c r="FNL11" s="787"/>
      <c r="FNM11" s="788"/>
      <c r="FNN11" s="788"/>
      <c r="FNO11" s="788"/>
      <c r="FNP11" s="787"/>
      <c r="FNQ11" s="788"/>
      <c r="FNR11" s="788"/>
      <c r="FNS11" s="788"/>
      <c r="FNT11" s="787"/>
      <c r="FNU11" s="788"/>
      <c r="FNV11" s="788"/>
      <c r="FNW11" s="788"/>
      <c r="FNX11" s="787"/>
      <c r="FNY11" s="788"/>
      <c r="FNZ11" s="788"/>
      <c r="FOA11" s="788"/>
      <c r="FOB11" s="787"/>
      <c r="FOC11" s="788"/>
      <c r="FOD11" s="788"/>
      <c r="FOE11" s="788"/>
      <c r="FOF11" s="787"/>
      <c r="FOG11" s="788"/>
      <c r="FOH11" s="788"/>
      <c r="FOI11" s="788"/>
      <c r="FOJ11" s="787"/>
      <c r="FOK11" s="788"/>
      <c r="FOL11" s="788"/>
      <c r="FOM11" s="788"/>
      <c r="FON11" s="787"/>
      <c r="FOO11" s="788"/>
      <c r="FOP11" s="788"/>
      <c r="FOQ11" s="788"/>
      <c r="FOR11" s="787"/>
      <c r="FOS11" s="788"/>
      <c r="FOT11" s="788"/>
      <c r="FOU11" s="788"/>
      <c r="FOV11" s="787"/>
      <c r="FOW11" s="788"/>
      <c r="FOX11" s="788"/>
      <c r="FOY11" s="788"/>
      <c r="FOZ11" s="787"/>
      <c r="FPA11" s="788"/>
      <c r="FPB11" s="788"/>
      <c r="FPC11" s="788"/>
      <c r="FPD11" s="787"/>
      <c r="FPE11" s="788"/>
      <c r="FPF11" s="788"/>
      <c r="FPG11" s="788"/>
      <c r="FPH11" s="787"/>
      <c r="FPI11" s="788"/>
      <c r="FPJ11" s="788"/>
      <c r="FPK11" s="788"/>
      <c r="FPL11" s="787"/>
      <c r="FPM11" s="788"/>
      <c r="FPN11" s="788"/>
      <c r="FPO11" s="788"/>
      <c r="FPP11" s="787"/>
      <c r="FPQ11" s="788"/>
      <c r="FPR11" s="788"/>
      <c r="FPS11" s="788"/>
      <c r="FPT11" s="787"/>
      <c r="FPU11" s="788"/>
      <c r="FPV11" s="788"/>
      <c r="FPW11" s="788"/>
      <c r="FPX11" s="787"/>
      <c r="FPY11" s="788"/>
      <c r="FPZ11" s="788"/>
      <c r="FQA11" s="788"/>
      <c r="FQB11" s="787"/>
      <c r="FQC11" s="788"/>
      <c r="FQD11" s="788"/>
      <c r="FQE11" s="788"/>
      <c r="FQF11" s="787"/>
      <c r="FQG11" s="788"/>
      <c r="FQH11" s="788"/>
      <c r="FQI11" s="788"/>
      <c r="FQJ11" s="787"/>
      <c r="FQK11" s="788"/>
      <c r="FQL11" s="788"/>
      <c r="FQM11" s="788"/>
      <c r="FQN11" s="787"/>
      <c r="FQO11" s="788"/>
      <c r="FQP11" s="788"/>
      <c r="FQQ11" s="788"/>
      <c r="FQR11" s="787"/>
      <c r="FQS11" s="788"/>
      <c r="FQT11" s="788"/>
      <c r="FQU11" s="788"/>
      <c r="FQV11" s="787"/>
      <c r="FQW11" s="788"/>
      <c r="FQX11" s="788"/>
      <c r="FQY11" s="788"/>
      <c r="FQZ11" s="787"/>
      <c r="FRA11" s="788"/>
      <c r="FRB11" s="788"/>
      <c r="FRC11" s="788"/>
      <c r="FRD11" s="787"/>
      <c r="FRE11" s="788"/>
      <c r="FRF11" s="788"/>
      <c r="FRG11" s="788"/>
      <c r="FRH11" s="787"/>
      <c r="FRI11" s="788"/>
      <c r="FRJ11" s="788"/>
      <c r="FRK11" s="788"/>
      <c r="FRL11" s="787"/>
      <c r="FRM11" s="788"/>
      <c r="FRN11" s="788"/>
      <c r="FRO11" s="788"/>
      <c r="FRP11" s="787"/>
      <c r="FRQ11" s="788"/>
      <c r="FRR11" s="788"/>
      <c r="FRS11" s="788"/>
      <c r="FRT11" s="787"/>
      <c r="FRU11" s="788"/>
      <c r="FRV11" s="788"/>
      <c r="FRW11" s="788"/>
      <c r="FRX11" s="787"/>
      <c r="FRY11" s="788"/>
      <c r="FRZ11" s="788"/>
      <c r="FSA11" s="788"/>
      <c r="FSB11" s="787"/>
      <c r="FSC11" s="788"/>
      <c r="FSD11" s="788"/>
      <c r="FSE11" s="788"/>
      <c r="FSF11" s="787"/>
      <c r="FSG11" s="788"/>
      <c r="FSH11" s="788"/>
      <c r="FSI11" s="788"/>
      <c r="FSJ11" s="787"/>
      <c r="FSK11" s="788"/>
      <c r="FSL11" s="788"/>
      <c r="FSM11" s="788"/>
      <c r="FSN11" s="787"/>
      <c r="FSO11" s="788"/>
      <c r="FSP11" s="788"/>
      <c r="FSQ11" s="788"/>
      <c r="FSR11" s="787"/>
      <c r="FSS11" s="788"/>
      <c r="FST11" s="788"/>
      <c r="FSU11" s="788"/>
      <c r="FSV11" s="787"/>
      <c r="FSW11" s="788"/>
      <c r="FSX11" s="788"/>
      <c r="FSY11" s="788"/>
      <c r="FSZ11" s="787"/>
      <c r="FTA11" s="788"/>
      <c r="FTB11" s="788"/>
      <c r="FTC11" s="788"/>
      <c r="FTD11" s="787"/>
      <c r="FTE11" s="788"/>
      <c r="FTF11" s="788"/>
      <c r="FTG11" s="788"/>
      <c r="FTH11" s="787"/>
      <c r="FTI11" s="788"/>
      <c r="FTJ11" s="788"/>
      <c r="FTK11" s="788"/>
      <c r="FTL11" s="787"/>
      <c r="FTM11" s="788"/>
      <c r="FTN11" s="788"/>
      <c r="FTO11" s="788"/>
      <c r="FTP11" s="787"/>
      <c r="FTQ11" s="788"/>
      <c r="FTR11" s="788"/>
      <c r="FTS11" s="788"/>
      <c r="FTT11" s="787"/>
      <c r="FTU11" s="788"/>
      <c r="FTV11" s="788"/>
      <c r="FTW11" s="788"/>
      <c r="FTX11" s="787"/>
      <c r="FTY11" s="788"/>
      <c r="FTZ11" s="788"/>
      <c r="FUA11" s="788"/>
      <c r="FUB11" s="787"/>
      <c r="FUC11" s="788"/>
      <c r="FUD11" s="788"/>
      <c r="FUE11" s="788"/>
      <c r="FUF11" s="787"/>
      <c r="FUG11" s="788"/>
      <c r="FUH11" s="788"/>
      <c r="FUI11" s="788"/>
      <c r="FUJ11" s="787"/>
      <c r="FUK11" s="788"/>
      <c r="FUL11" s="788"/>
      <c r="FUM11" s="788"/>
      <c r="FUN11" s="787"/>
      <c r="FUO11" s="788"/>
      <c r="FUP11" s="788"/>
      <c r="FUQ11" s="788"/>
      <c r="FUR11" s="787"/>
      <c r="FUS11" s="788"/>
      <c r="FUT11" s="788"/>
      <c r="FUU11" s="788"/>
      <c r="FUV11" s="787"/>
      <c r="FUW11" s="788"/>
      <c r="FUX11" s="788"/>
      <c r="FUY11" s="788"/>
      <c r="FUZ11" s="787"/>
      <c r="FVA11" s="788"/>
      <c r="FVB11" s="788"/>
      <c r="FVC11" s="788"/>
      <c r="FVD11" s="787"/>
      <c r="FVE11" s="788"/>
      <c r="FVF11" s="788"/>
      <c r="FVG11" s="788"/>
      <c r="FVH11" s="787"/>
      <c r="FVI11" s="788"/>
      <c r="FVJ11" s="788"/>
      <c r="FVK11" s="788"/>
      <c r="FVL11" s="787"/>
      <c r="FVM11" s="788"/>
      <c r="FVN11" s="788"/>
      <c r="FVO11" s="788"/>
      <c r="FVP11" s="787"/>
      <c r="FVQ11" s="788"/>
      <c r="FVR11" s="788"/>
      <c r="FVS11" s="788"/>
      <c r="FVT11" s="787"/>
      <c r="FVU11" s="788"/>
      <c r="FVV11" s="788"/>
      <c r="FVW11" s="788"/>
      <c r="FVX11" s="787"/>
      <c r="FVY11" s="788"/>
      <c r="FVZ11" s="788"/>
      <c r="FWA11" s="788"/>
      <c r="FWB11" s="787"/>
      <c r="FWC11" s="788"/>
      <c r="FWD11" s="788"/>
      <c r="FWE11" s="788"/>
      <c r="FWF11" s="787"/>
      <c r="FWG11" s="788"/>
      <c r="FWH11" s="788"/>
      <c r="FWI11" s="788"/>
      <c r="FWJ11" s="787"/>
      <c r="FWK11" s="788"/>
      <c r="FWL11" s="788"/>
      <c r="FWM11" s="788"/>
      <c r="FWN11" s="787"/>
      <c r="FWO11" s="788"/>
      <c r="FWP11" s="788"/>
      <c r="FWQ11" s="788"/>
      <c r="FWR11" s="787"/>
      <c r="FWS11" s="788"/>
      <c r="FWT11" s="788"/>
      <c r="FWU11" s="788"/>
      <c r="FWV11" s="787"/>
      <c r="FWW11" s="788"/>
      <c r="FWX11" s="788"/>
      <c r="FWY11" s="788"/>
      <c r="FWZ11" s="787"/>
      <c r="FXA11" s="788"/>
      <c r="FXB11" s="788"/>
      <c r="FXC11" s="788"/>
      <c r="FXD11" s="787"/>
      <c r="FXE11" s="788"/>
      <c r="FXF11" s="788"/>
      <c r="FXG11" s="788"/>
      <c r="FXH11" s="787"/>
      <c r="FXI11" s="788"/>
      <c r="FXJ11" s="788"/>
      <c r="FXK11" s="788"/>
      <c r="FXL11" s="787"/>
      <c r="FXM11" s="788"/>
      <c r="FXN11" s="788"/>
      <c r="FXO11" s="788"/>
      <c r="FXP11" s="787"/>
      <c r="FXQ11" s="788"/>
      <c r="FXR11" s="788"/>
      <c r="FXS11" s="788"/>
      <c r="FXT11" s="787"/>
      <c r="FXU11" s="788"/>
      <c r="FXV11" s="788"/>
      <c r="FXW11" s="788"/>
      <c r="FXX11" s="787"/>
      <c r="FXY11" s="788"/>
      <c r="FXZ11" s="788"/>
      <c r="FYA11" s="788"/>
      <c r="FYB11" s="787"/>
      <c r="FYC11" s="788"/>
      <c r="FYD11" s="788"/>
      <c r="FYE11" s="788"/>
      <c r="FYF11" s="787"/>
      <c r="FYG11" s="788"/>
      <c r="FYH11" s="788"/>
      <c r="FYI11" s="788"/>
      <c r="FYJ11" s="787"/>
      <c r="FYK11" s="788"/>
      <c r="FYL11" s="788"/>
      <c r="FYM11" s="788"/>
      <c r="FYN11" s="787"/>
      <c r="FYO11" s="788"/>
      <c r="FYP11" s="788"/>
      <c r="FYQ11" s="788"/>
      <c r="FYR11" s="787"/>
      <c r="FYS11" s="788"/>
      <c r="FYT11" s="788"/>
      <c r="FYU11" s="788"/>
      <c r="FYV11" s="787"/>
      <c r="FYW11" s="788"/>
      <c r="FYX11" s="788"/>
      <c r="FYY11" s="788"/>
      <c r="FYZ11" s="787"/>
      <c r="FZA11" s="788"/>
      <c r="FZB11" s="788"/>
      <c r="FZC11" s="788"/>
      <c r="FZD11" s="787"/>
      <c r="FZE11" s="788"/>
      <c r="FZF11" s="788"/>
      <c r="FZG11" s="788"/>
      <c r="FZH11" s="787"/>
      <c r="FZI11" s="788"/>
      <c r="FZJ11" s="788"/>
      <c r="FZK11" s="788"/>
      <c r="FZL11" s="787"/>
      <c r="FZM11" s="788"/>
      <c r="FZN11" s="788"/>
      <c r="FZO11" s="788"/>
      <c r="FZP11" s="787"/>
      <c r="FZQ11" s="788"/>
      <c r="FZR11" s="788"/>
      <c r="FZS11" s="788"/>
      <c r="FZT11" s="787"/>
      <c r="FZU11" s="788"/>
      <c r="FZV11" s="788"/>
      <c r="FZW11" s="788"/>
      <c r="FZX11" s="787"/>
      <c r="FZY11" s="788"/>
      <c r="FZZ11" s="788"/>
      <c r="GAA11" s="788"/>
      <c r="GAB11" s="787"/>
      <c r="GAC11" s="788"/>
      <c r="GAD11" s="788"/>
      <c r="GAE11" s="788"/>
      <c r="GAF11" s="787"/>
      <c r="GAG11" s="788"/>
      <c r="GAH11" s="788"/>
      <c r="GAI11" s="788"/>
      <c r="GAJ11" s="787"/>
      <c r="GAK11" s="788"/>
      <c r="GAL11" s="788"/>
      <c r="GAM11" s="788"/>
      <c r="GAN11" s="787"/>
      <c r="GAO11" s="788"/>
      <c r="GAP11" s="788"/>
      <c r="GAQ11" s="788"/>
      <c r="GAR11" s="787"/>
      <c r="GAS11" s="788"/>
      <c r="GAT11" s="788"/>
      <c r="GAU11" s="788"/>
      <c r="GAV11" s="787"/>
      <c r="GAW11" s="788"/>
      <c r="GAX11" s="788"/>
      <c r="GAY11" s="788"/>
      <c r="GAZ11" s="787"/>
      <c r="GBA11" s="788"/>
      <c r="GBB11" s="788"/>
      <c r="GBC11" s="788"/>
      <c r="GBD11" s="787"/>
      <c r="GBE11" s="788"/>
      <c r="GBF11" s="788"/>
      <c r="GBG11" s="788"/>
      <c r="GBH11" s="787"/>
      <c r="GBI11" s="788"/>
      <c r="GBJ11" s="788"/>
      <c r="GBK11" s="788"/>
      <c r="GBL11" s="787"/>
      <c r="GBM11" s="788"/>
      <c r="GBN11" s="788"/>
      <c r="GBO11" s="788"/>
      <c r="GBP11" s="787"/>
      <c r="GBQ11" s="788"/>
      <c r="GBR11" s="788"/>
      <c r="GBS11" s="788"/>
      <c r="GBT11" s="787"/>
      <c r="GBU11" s="788"/>
      <c r="GBV11" s="788"/>
      <c r="GBW11" s="788"/>
      <c r="GBX11" s="787"/>
      <c r="GBY11" s="788"/>
      <c r="GBZ11" s="788"/>
      <c r="GCA11" s="788"/>
      <c r="GCB11" s="787"/>
      <c r="GCC11" s="788"/>
      <c r="GCD11" s="788"/>
      <c r="GCE11" s="788"/>
      <c r="GCF11" s="787"/>
      <c r="GCG11" s="788"/>
      <c r="GCH11" s="788"/>
      <c r="GCI11" s="788"/>
      <c r="GCJ11" s="787"/>
      <c r="GCK11" s="788"/>
      <c r="GCL11" s="788"/>
      <c r="GCM11" s="788"/>
      <c r="GCN11" s="787"/>
      <c r="GCO11" s="788"/>
      <c r="GCP11" s="788"/>
      <c r="GCQ11" s="788"/>
      <c r="GCR11" s="787"/>
      <c r="GCS11" s="788"/>
      <c r="GCT11" s="788"/>
      <c r="GCU11" s="788"/>
      <c r="GCV11" s="787"/>
      <c r="GCW11" s="788"/>
      <c r="GCX11" s="788"/>
      <c r="GCY11" s="788"/>
      <c r="GCZ11" s="787"/>
      <c r="GDA11" s="788"/>
      <c r="GDB11" s="788"/>
      <c r="GDC11" s="788"/>
      <c r="GDD11" s="787"/>
      <c r="GDE11" s="788"/>
      <c r="GDF11" s="788"/>
      <c r="GDG11" s="788"/>
      <c r="GDH11" s="787"/>
      <c r="GDI11" s="788"/>
      <c r="GDJ11" s="788"/>
      <c r="GDK11" s="788"/>
      <c r="GDL11" s="787"/>
      <c r="GDM11" s="788"/>
      <c r="GDN11" s="788"/>
      <c r="GDO11" s="788"/>
      <c r="GDP11" s="787"/>
      <c r="GDQ11" s="788"/>
      <c r="GDR11" s="788"/>
      <c r="GDS11" s="788"/>
      <c r="GDT11" s="787"/>
      <c r="GDU11" s="788"/>
      <c r="GDV11" s="788"/>
      <c r="GDW11" s="788"/>
      <c r="GDX11" s="787"/>
      <c r="GDY11" s="788"/>
      <c r="GDZ11" s="788"/>
      <c r="GEA11" s="788"/>
      <c r="GEB11" s="787"/>
      <c r="GEC11" s="788"/>
      <c r="GED11" s="788"/>
      <c r="GEE11" s="788"/>
      <c r="GEF11" s="787"/>
      <c r="GEG11" s="788"/>
      <c r="GEH11" s="788"/>
      <c r="GEI11" s="788"/>
      <c r="GEJ11" s="787"/>
      <c r="GEK11" s="788"/>
      <c r="GEL11" s="788"/>
      <c r="GEM11" s="788"/>
      <c r="GEN11" s="787"/>
      <c r="GEO11" s="788"/>
      <c r="GEP11" s="788"/>
      <c r="GEQ11" s="788"/>
      <c r="GER11" s="787"/>
      <c r="GES11" s="788"/>
      <c r="GET11" s="788"/>
      <c r="GEU11" s="788"/>
      <c r="GEV11" s="787"/>
      <c r="GEW11" s="788"/>
      <c r="GEX11" s="788"/>
      <c r="GEY11" s="788"/>
      <c r="GEZ11" s="787"/>
      <c r="GFA11" s="788"/>
      <c r="GFB11" s="788"/>
      <c r="GFC11" s="788"/>
      <c r="GFD11" s="787"/>
      <c r="GFE11" s="788"/>
      <c r="GFF11" s="788"/>
      <c r="GFG11" s="788"/>
      <c r="GFH11" s="787"/>
      <c r="GFI11" s="788"/>
      <c r="GFJ11" s="788"/>
      <c r="GFK11" s="788"/>
      <c r="GFL11" s="787"/>
      <c r="GFM11" s="788"/>
      <c r="GFN11" s="788"/>
      <c r="GFO11" s="788"/>
      <c r="GFP11" s="787"/>
      <c r="GFQ11" s="788"/>
      <c r="GFR11" s="788"/>
      <c r="GFS11" s="788"/>
      <c r="GFT11" s="787"/>
      <c r="GFU11" s="788"/>
      <c r="GFV11" s="788"/>
      <c r="GFW11" s="788"/>
      <c r="GFX11" s="787"/>
      <c r="GFY11" s="788"/>
      <c r="GFZ11" s="788"/>
      <c r="GGA11" s="788"/>
      <c r="GGB11" s="787"/>
      <c r="GGC11" s="788"/>
      <c r="GGD11" s="788"/>
      <c r="GGE11" s="788"/>
      <c r="GGF11" s="787"/>
      <c r="GGG11" s="788"/>
      <c r="GGH11" s="788"/>
      <c r="GGI11" s="788"/>
      <c r="GGJ11" s="787"/>
      <c r="GGK11" s="788"/>
      <c r="GGL11" s="788"/>
      <c r="GGM11" s="788"/>
      <c r="GGN11" s="787"/>
      <c r="GGO11" s="788"/>
      <c r="GGP11" s="788"/>
      <c r="GGQ11" s="788"/>
      <c r="GGR11" s="787"/>
      <c r="GGS11" s="788"/>
      <c r="GGT11" s="788"/>
      <c r="GGU11" s="788"/>
      <c r="GGV11" s="787"/>
      <c r="GGW11" s="788"/>
      <c r="GGX11" s="788"/>
      <c r="GGY11" s="788"/>
      <c r="GGZ11" s="787"/>
      <c r="GHA11" s="788"/>
      <c r="GHB11" s="788"/>
      <c r="GHC11" s="788"/>
      <c r="GHD11" s="787"/>
      <c r="GHE11" s="788"/>
      <c r="GHF11" s="788"/>
      <c r="GHG11" s="788"/>
      <c r="GHH11" s="787"/>
      <c r="GHI11" s="788"/>
      <c r="GHJ11" s="788"/>
      <c r="GHK11" s="788"/>
      <c r="GHL11" s="787"/>
      <c r="GHM11" s="788"/>
      <c r="GHN11" s="788"/>
      <c r="GHO11" s="788"/>
      <c r="GHP11" s="787"/>
      <c r="GHQ11" s="788"/>
      <c r="GHR11" s="788"/>
      <c r="GHS11" s="788"/>
      <c r="GHT11" s="787"/>
      <c r="GHU11" s="788"/>
      <c r="GHV11" s="788"/>
      <c r="GHW11" s="788"/>
      <c r="GHX11" s="787"/>
      <c r="GHY11" s="788"/>
      <c r="GHZ11" s="788"/>
      <c r="GIA11" s="788"/>
      <c r="GIB11" s="787"/>
      <c r="GIC11" s="788"/>
      <c r="GID11" s="788"/>
      <c r="GIE11" s="788"/>
      <c r="GIF11" s="787"/>
      <c r="GIG11" s="788"/>
      <c r="GIH11" s="788"/>
      <c r="GII11" s="788"/>
      <c r="GIJ11" s="787"/>
      <c r="GIK11" s="788"/>
      <c r="GIL11" s="788"/>
      <c r="GIM11" s="788"/>
      <c r="GIN11" s="787"/>
      <c r="GIO11" s="788"/>
      <c r="GIP11" s="788"/>
      <c r="GIQ11" s="788"/>
      <c r="GIR11" s="787"/>
      <c r="GIS11" s="788"/>
      <c r="GIT11" s="788"/>
      <c r="GIU11" s="788"/>
      <c r="GIV11" s="787"/>
      <c r="GIW11" s="788"/>
      <c r="GIX11" s="788"/>
      <c r="GIY11" s="788"/>
      <c r="GIZ11" s="787"/>
      <c r="GJA11" s="788"/>
      <c r="GJB11" s="788"/>
      <c r="GJC11" s="788"/>
      <c r="GJD11" s="787"/>
      <c r="GJE11" s="788"/>
      <c r="GJF11" s="788"/>
      <c r="GJG11" s="788"/>
      <c r="GJH11" s="787"/>
      <c r="GJI11" s="788"/>
      <c r="GJJ11" s="788"/>
      <c r="GJK11" s="788"/>
      <c r="GJL11" s="787"/>
      <c r="GJM11" s="788"/>
      <c r="GJN11" s="788"/>
      <c r="GJO11" s="788"/>
      <c r="GJP11" s="787"/>
      <c r="GJQ11" s="788"/>
      <c r="GJR11" s="788"/>
      <c r="GJS11" s="788"/>
      <c r="GJT11" s="787"/>
      <c r="GJU11" s="788"/>
      <c r="GJV11" s="788"/>
      <c r="GJW11" s="788"/>
      <c r="GJX11" s="787"/>
      <c r="GJY11" s="788"/>
      <c r="GJZ11" s="788"/>
      <c r="GKA11" s="788"/>
      <c r="GKB11" s="787"/>
      <c r="GKC11" s="788"/>
      <c r="GKD11" s="788"/>
      <c r="GKE11" s="788"/>
      <c r="GKF11" s="787"/>
      <c r="GKG11" s="788"/>
      <c r="GKH11" s="788"/>
      <c r="GKI11" s="788"/>
      <c r="GKJ11" s="787"/>
      <c r="GKK11" s="788"/>
      <c r="GKL11" s="788"/>
      <c r="GKM11" s="788"/>
      <c r="GKN11" s="787"/>
      <c r="GKO11" s="788"/>
      <c r="GKP11" s="788"/>
      <c r="GKQ11" s="788"/>
      <c r="GKR11" s="787"/>
      <c r="GKS11" s="788"/>
      <c r="GKT11" s="788"/>
      <c r="GKU11" s="788"/>
      <c r="GKV11" s="787"/>
      <c r="GKW11" s="788"/>
      <c r="GKX11" s="788"/>
      <c r="GKY11" s="788"/>
      <c r="GKZ11" s="787"/>
      <c r="GLA11" s="788"/>
      <c r="GLB11" s="788"/>
      <c r="GLC11" s="788"/>
      <c r="GLD11" s="787"/>
      <c r="GLE11" s="788"/>
      <c r="GLF11" s="788"/>
      <c r="GLG11" s="788"/>
      <c r="GLH11" s="787"/>
      <c r="GLI11" s="788"/>
      <c r="GLJ11" s="788"/>
      <c r="GLK11" s="788"/>
      <c r="GLL11" s="787"/>
      <c r="GLM11" s="788"/>
      <c r="GLN11" s="788"/>
      <c r="GLO11" s="788"/>
      <c r="GLP11" s="787"/>
      <c r="GLQ11" s="788"/>
      <c r="GLR11" s="788"/>
      <c r="GLS11" s="788"/>
      <c r="GLT11" s="787"/>
      <c r="GLU11" s="788"/>
      <c r="GLV11" s="788"/>
      <c r="GLW11" s="788"/>
      <c r="GLX11" s="787"/>
      <c r="GLY11" s="788"/>
      <c r="GLZ11" s="788"/>
      <c r="GMA11" s="788"/>
      <c r="GMB11" s="787"/>
      <c r="GMC11" s="788"/>
      <c r="GMD11" s="788"/>
      <c r="GME11" s="788"/>
      <c r="GMF11" s="787"/>
      <c r="GMG11" s="788"/>
      <c r="GMH11" s="788"/>
      <c r="GMI11" s="788"/>
      <c r="GMJ11" s="787"/>
      <c r="GMK11" s="788"/>
      <c r="GML11" s="788"/>
      <c r="GMM11" s="788"/>
      <c r="GMN11" s="787"/>
      <c r="GMO11" s="788"/>
      <c r="GMP11" s="788"/>
      <c r="GMQ11" s="788"/>
      <c r="GMR11" s="787"/>
      <c r="GMS11" s="788"/>
      <c r="GMT11" s="788"/>
      <c r="GMU11" s="788"/>
      <c r="GMV11" s="787"/>
      <c r="GMW11" s="788"/>
      <c r="GMX11" s="788"/>
      <c r="GMY11" s="788"/>
      <c r="GMZ11" s="787"/>
      <c r="GNA11" s="788"/>
      <c r="GNB11" s="788"/>
      <c r="GNC11" s="788"/>
      <c r="GND11" s="787"/>
      <c r="GNE11" s="788"/>
      <c r="GNF11" s="788"/>
      <c r="GNG11" s="788"/>
      <c r="GNH11" s="787"/>
      <c r="GNI11" s="788"/>
      <c r="GNJ11" s="788"/>
      <c r="GNK11" s="788"/>
      <c r="GNL11" s="787"/>
      <c r="GNM11" s="788"/>
      <c r="GNN11" s="788"/>
      <c r="GNO11" s="788"/>
      <c r="GNP11" s="787"/>
      <c r="GNQ11" s="788"/>
      <c r="GNR11" s="788"/>
      <c r="GNS11" s="788"/>
      <c r="GNT11" s="787"/>
      <c r="GNU11" s="788"/>
      <c r="GNV11" s="788"/>
      <c r="GNW11" s="788"/>
      <c r="GNX11" s="787"/>
      <c r="GNY11" s="788"/>
      <c r="GNZ11" s="788"/>
      <c r="GOA11" s="788"/>
      <c r="GOB11" s="787"/>
      <c r="GOC11" s="788"/>
      <c r="GOD11" s="788"/>
      <c r="GOE11" s="788"/>
      <c r="GOF11" s="787"/>
      <c r="GOG11" s="788"/>
      <c r="GOH11" s="788"/>
      <c r="GOI11" s="788"/>
      <c r="GOJ11" s="787"/>
      <c r="GOK11" s="788"/>
      <c r="GOL11" s="788"/>
      <c r="GOM11" s="788"/>
      <c r="GON11" s="787"/>
      <c r="GOO11" s="788"/>
      <c r="GOP11" s="788"/>
      <c r="GOQ11" s="788"/>
      <c r="GOR11" s="787"/>
      <c r="GOS11" s="788"/>
      <c r="GOT11" s="788"/>
      <c r="GOU11" s="788"/>
      <c r="GOV11" s="787"/>
      <c r="GOW11" s="788"/>
      <c r="GOX11" s="788"/>
      <c r="GOY11" s="788"/>
      <c r="GOZ11" s="787"/>
      <c r="GPA11" s="788"/>
      <c r="GPB11" s="788"/>
      <c r="GPC11" s="788"/>
      <c r="GPD11" s="787"/>
      <c r="GPE11" s="788"/>
      <c r="GPF11" s="788"/>
      <c r="GPG11" s="788"/>
      <c r="GPH11" s="787"/>
      <c r="GPI11" s="788"/>
      <c r="GPJ11" s="788"/>
      <c r="GPK11" s="788"/>
      <c r="GPL11" s="787"/>
      <c r="GPM11" s="788"/>
      <c r="GPN11" s="788"/>
      <c r="GPO11" s="788"/>
      <c r="GPP11" s="787"/>
      <c r="GPQ11" s="788"/>
      <c r="GPR11" s="788"/>
      <c r="GPS11" s="788"/>
      <c r="GPT11" s="787"/>
      <c r="GPU11" s="788"/>
      <c r="GPV11" s="788"/>
      <c r="GPW11" s="788"/>
      <c r="GPX11" s="787"/>
      <c r="GPY11" s="788"/>
      <c r="GPZ11" s="788"/>
      <c r="GQA11" s="788"/>
      <c r="GQB11" s="787"/>
      <c r="GQC11" s="788"/>
      <c r="GQD11" s="788"/>
      <c r="GQE11" s="788"/>
      <c r="GQF11" s="787"/>
      <c r="GQG11" s="788"/>
      <c r="GQH11" s="788"/>
      <c r="GQI11" s="788"/>
      <c r="GQJ11" s="787"/>
      <c r="GQK11" s="788"/>
      <c r="GQL11" s="788"/>
      <c r="GQM11" s="788"/>
      <c r="GQN11" s="787"/>
      <c r="GQO11" s="788"/>
      <c r="GQP11" s="788"/>
      <c r="GQQ11" s="788"/>
      <c r="GQR11" s="787"/>
      <c r="GQS11" s="788"/>
      <c r="GQT11" s="788"/>
      <c r="GQU11" s="788"/>
      <c r="GQV11" s="787"/>
      <c r="GQW11" s="788"/>
      <c r="GQX11" s="788"/>
      <c r="GQY11" s="788"/>
      <c r="GQZ11" s="787"/>
      <c r="GRA11" s="788"/>
      <c r="GRB11" s="788"/>
      <c r="GRC11" s="788"/>
      <c r="GRD11" s="787"/>
      <c r="GRE11" s="788"/>
      <c r="GRF11" s="788"/>
      <c r="GRG11" s="788"/>
      <c r="GRH11" s="787"/>
      <c r="GRI11" s="788"/>
      <c r="GRJ11" s="788"/>
      <c r="GRK11" s="788"/>
      <c r="GRL11" s="787"/>
      <c r="GRM11" s="788"/>
      <c r="GRN11" s="788"/>
      <c r="GRO11" s="788"/>
      <c r="GRP11" s="787"/>
      <c r="GRQ11" s="788"/>
      <c r="GRR11" s="788"/>
      <c r="GRS11" s="788"/>
      <c r="GRT11" s="787"/>
      <c r="GRU11" s="788"/>
      <c r="GRV11" s="788"/>
      <c r="GRW11" s="788"/>
      <c r="GRX11" s="787"/>
      <c r="GRY11" s="788"/>
      <c r="GRZ11" s="788"/>
      <c r="GSA11" s="788"/>
      <c r="GSB11" s="787"/>
      <c r="GSC11" s="788"/>
      <c r="GSD11" s="788"/>
      <c r="GSE11" s="788"/>
      <c r="GSF11" s="787"/>
      <c r="GSG11" s="788"/>
      <c r="GSH11" s="788"/>
      <c r="GSI11" s="788"/>
      <c r="GSJ11" s="787"/>
      <c r="GSK11" s="788"/>
      <c r="GSL11" s="788"/>
      <c r="GSM11" s="788"/>
      <c r="GSN11" s="787"/>
      <c r="GSO11" s="788"/>
      <c r="GSP11" s="788"/>
      <c r="GSQ11" s="788"/>
      <c r="GSR11" s="787"/>
      <c r="GSS11" s="788"/>
      <c r="GST11" s="788"/>
      <c r="GSU11" s="788"/>
      <c r="GSV11" s="787"/>
      <c r="GSW11" s="788"/>
      <c r="GSX11" s="788"/>
      <c r="GSY11" s="788"/>
      <c r="GSZ11" s="787"/>
      <c r="GTA11" s="788"/>
      <c r="GTB11" s="788"/>
      <c r="GTC11" s="788"/>
      <c r="GTD11" s="787"/>
      <c r="GTE11" s="788"/>
      <c r="GTF11" s="788"/>
      <c r="GTG11" s="788"/>
      <c r="GTH11" s="787"/>
      <c r="GTI11" s="788"/>
      <c r="GTJ11" s="788"/>
      <c r="GTK11" s="788"/>
      <c r="GTL11" s="787"/>
      <c r="GTM11" s="788"/>
      <c r="GTN11" s="788"/>
      <c r="GTO11" s="788"/>
      <c r="GTP11" s="787"/>
      <c r="GTQ11" s="788"/>
      <c r="GTR11" s="788"/>
      <c r="GTS11" s="788"/>
      <c r="GTT11" s="787"/>
      <c r="GTU11" s="788"/>
      <c r="GTV11" s="788"/>
      <c r="GTW11" s="788"/>
      <c r="GTX11" s="787"/>
      <c r="GTY11" s="788"/>
      <c r="GTZ11" s="788"/>
      <c r="GUA11" s="788"/>
      <c r="GUB11" s="787"/>
      <c r="GUC11" s="788"/>
      <c r="GUD11" s="788"/>
      <c r="GUE11" s="788"/>
      <c r="GUF11" s="787"/>
      <c r="GUG11" s="788"/>
      <c r="GUH11" s="788"/>
      <c r="GUI11" s="788"/>
      <c r="GUJ11" s="787"/>
      <c r="GUK11" s="788"/>
      <c r="GUL11" s="788"/>
      <c r="GUM11" s="788"/>
      <c r="GUN11" s="787"/>
      <c r="GUO11" s="788"/>
      <c r="GUP11" s="788"/>
      <c r="GUQ11" s="788"/>
      <c r="GUR11" s="787"/>
      <c r="GUS11" s="788"/>
      <c r="GUT11" s="788"/>
      <c r="GUU11" s="788"/>
      <c r="GUV11" s="787"/>
      <c r="GUW11" s="788"/>
      <c r="GUX11" s="788"/>
      <c r="GUY11" s="788"/>
      <c r="GUZ11" s="787"/>
      <c r="GVA11" s="788"/>
      <c r="GVB11" s="788"/>
      <c r="GVC11" s="788"/>
      <c r="GVD11" s="787"/>
      <c r="GVE11" s="788"/>
      <c r="GVF11" s="788"/>
      <c r="GVG11" s="788"/>
      <c r="GVH11" s="787"/>
      <c r="GVI11" s="788"/>
      <c r="GVJ11" s="788"/>
      <c r="GVK11" s="788"/>
      <c r="GVL11" s="787"/>
      <c r="GVM11" s="788"/>
      <c r="GVN11" s="788"/>
      <c r="GVO11" s="788"/>
      <c r="GVP11" s="787"/>
      <c r="GVQ11" s="788"/>
      <c r="GVR11" s="788"/>
      <c r="GVS11" s="788"/>
      <c r="GVT11" s="787"/>
      <c r="GVU11" s="788"/>
      <c r="GVV11" s="788"/>
      <c r="GVW11" s="788"/>
      <c r="GVX11" s="787"/>
      <c r="GVY11" s="788"/>
      <c r="GVZ11" s="788"/>
      <c r="GWA11" s="788"/>
      <c r="GWB11" s="787"/>
      <c r="GWC11" s="788"/>
      <c r="GWD11" s="788"/>
      <c r="GWE11" s="788"/>
      <c r="GWF11" s="787"/>
      <c r="GWG11" s="788"/>
      <c r="GWH11" s="788"/>
      <c r="GWI11" s="788"/>
      <c r="GWJ11" s="787"/>
      <c r="GWK11" s="788"/>
      <c r="GWL11" s="788"/>
      <c r="GWM11" s="788"/>
      <c r="GWN11" s="787"/>
      <c r="GWO11" s="788"/>
      <c r="GWP11" s="788"/>
      <c r="GWQ11" s="788"/>
      <c r="GWR11" s="787"/>
      <c r="GWS11" s="788"/>
      <c r="GWT11" s="788"/>
      <c r="GWU11" s="788"/>
      <c r="GWV11" s="787"/>
      <c r="GWW11" s="788"/>
      <c r="GWX11" s="788"/>
      <c r="GWY11" s="788"/>
      <c r="GWZ11" s="787"/>
      <c r="GXA11" s="788"/>
      <c r="GXB11" s="788"/>
      <c r="GXC11" s="788"/>
      <c r="GXD11" s="787"/>
      <c r="GXE11" s="788"/>
      <c r="GXF11" s="788"/>
      <c r="GXG11" s="788"/>
      <c r="GXH11" s="787"/>
      <c r="GXI11" s="788"/>
      <c r="GXJ11" s="788"/>
      <c r="GXK11" s="788"/>
      <c r="GXL11" s="787"/>
      <c r="GXM11" s="788"/>
      <c r="GXN11" s="788"/>
      <c r="GXO11" s="788"/>
      <c r="GXP11" s="787"/>
      <c r="GXQ11" s="788"/>
      <c r="GXR11" s="788"/>
      <c r="GXS11" s="788"/>
      <c r="GXT11" s="787"/>
      <c r="GXU11" s="788"/>
      <c r="GXV11" s="788"/>
      <c r="GXW11" s="788"/>
      <c r="GXX11" s="787"/>
      <c r="GXY11" s="788"/>
      <c r="GXZ11" s="788"/>
      <c r="GYA11" s="788"/>
      <c r="GYB11" s="787"/>
      <c r="GYC11" s="788"/>
      <c r="GYD11" s="788"/>
      <c r="GYE11" s="788"/>
      <c r="GYF11" s="787"/>
      <c r="GYG11" s="788"/>
      <c r="GYH11" s="788"/>
      <c r="GYI11" s="788"/>
      <c r="GYJ11" s="787"/>
      <c r="GYK11" s="788"/>
      <c r="GYL11" s="788"/>
      <c r="GYM11" s="788"/>
      <c r="GYN11" s="787"/>
      <c r="GYO11" s="788"/>
      <c r="GYP11" s="788"/>
      <c r="GYQ11" s="788"/>
      <c r="GYR11" s="787"/>
      <c r="GYS11" s="788"/>
      <c r="GYT11" s="788"/>
      <c r="GYU11" s="788"/>
      <c r="GYV11" s="787"/>
      <c r="GYW11" s="788"/>
      <c r="GYX11" s="788"/>
      <c r="GYY11" s="788"/>
      <c r="GYZ11" s="787"/>
      <c r="GZA11" s="788"/>
      <c r="GZB11" s="788"/>
      <c r="GZC11" s="788"/>
      <c r="GZD11" s="787"/>
      <c r="GZE11" s="788"/>
      <c r="GZF11" s="788"/>
      <c r="GZG11" s="788"/>
      <c r="GZH11" s="787"/>
      <c r="GZI11" s="788"/>
      <c r="GZJ11" s="788"/>
      <c r="GZK11" s="788"/>
      <c r="GZL11" s="787"/>
      <c r="GZM11" s="788"/>
      <c r="GZN11" s="788"/>
      <c r="GZO11" s="788"/>
      <c r="GZP11" s="787"/>
      <c r="GZQ11" s="788"/>
      <c r="GZR11" s="788"/>
      <c r="GZS11" s="788"/>
      <c r="GZT11" s="787"/>
      <c r="GZU11" s="788"/>
      <c r="GZV11" s="788"/>
      <c r="GZW11" s="788"/>
      <c r="GZX11" s="787"/>
      <c r="GZY11" s="788"/>
      <c r="GZZ11" s="788"/>
      <c r="HAA11" s="788"/>
      <c r="HAB11" s="787"/>
      <c r="HAC11" s="788"/>
      <c r="HAD11" s="788"/>
      <c r="HAE11" s="788"/>
      <c r="HAF11" s="787"/>
      <c r="HAG11" s="788"/>
      <c r="HAH11" s="788"/>
      <c r="HAI11" s="788"/>
      <c r="HAJ11" s="787"/>
      <c r="HAK11" s="788"/>
      <c r="HAL11" s="788"/>
      <c r="HAM11" s="788"/>
      <c r="HAN11" s="787"/>
      <c r="HAO11" s="788"/>
      <c r="HAP11" s="788"/>
      <c r="HAQ11" s="788"/>
      <c r="HAR11" s="787"/>
      <c r="HAS11" s="788"/>
      <c r="HAT11" s="788"/>
      <c r="HAU11" s="788"/>
      <c r="HAV11" s="787"/>
      <c r="HAW11" s="788"/>
      <c r="HAX11" s="788"/>
      <c r="HAY11" s="788"/>
      <c r="HAZ11" s="787"/>
      <c r="HBA11" s="788"/>
      <c r="HBB11" s="788"/>
      <c r="HBC11" s="788"/>
      <c r="HBD11" s="787"/>
      <c r="HBE11" s="788"/>
      <c r="HBF11" s="788"/>
      <c r="HBG11" s="788"/>
      <c r="HBH11" s="787"/>
      <c r="HBI11" s="788"/>
      <c r="HBJ11" s="788"/>
      <c r="HBK11" s="788"/>
      <c r="HBL11" s="787"/>
      <c r="HBM11" s="788"/>
      <c r="HBN11" s="788"/>
      <c r="HBO11" s="788"/>
      <c r="HBP11" s="787"/>
      <c r="HBQ11" s="788"/>
      <c r="HBR11" s="788"/>
      <c r="HBS11" s="788"/>
      <c r="HBT11" s="787"/>
      <c r="HBU11" s="788"/>
      <c r="HBV11" s="788"/>
      <c r="HBW11" s="788"/>
      <c r="HBX11" s="787"/>
      <c r="HBY11" s="788"/>
      <c r="HBZ11" s="788"/>
      <c r="HCA11" s="788"/>
      <c r="HCB11" s="787"/>
      <c r="HCC11" s="788"/>
      <c r="HCD11" s="788"/>
      <c r="HCE11" s="788"/>
      <c r="HCF11" s="787"/>
      <c r="HCG11" s="788"/>
      <c r="HCH11" s="788"/>
      <c r="HCI11" s="788"/>
      <c r="HCJ11" s="787"/>
      <c r="HCK11" s="788"/>
      <c r="HCL11" s="788"/>
      <c r="HCM11" s="788"/>
      <c r="HCN11" s="787"/>
      <c r="HCO11" s="788"/>
      <c r="HCP11" s="788"/>
      <c r="HCQ11" s="788"/>
      <c r="HCR11" s="787"/>
      <c r="HCS11" s="788"/>
      <c r="HCT11" s="788"/>
      <c r="HCU11" s="788"/>
      <c r="HCV11" s="787"/>
      <c r="HCW11" s="788"/>
      <c r="HCX11" s="788"/>
      <c r="HCY11" s="788"/>
      <c r="HCZ11" s="787"/>
      <c r="HDA11" s="788"/>
      <c r="HDB11" s="788"/>
      <c r="HDC11" s="788"/>
      <c r="HDD11" s="787"/>
      <c r="HDE11" s="788"/>
      <c r="HDF11" s="788"/>
      <c r="HDG11" s="788"/>
      <c r="HDH11" s="787"/>
      <c r="HDI11" s="788"/>
      <c r="HDJ11" s="788"/>
      <c r="HDK11" s="788"/>
      <c r="HDL11" s="787"/>
      <c r="HDM11" s="788"/>
      <c r="HDN11" s="788"/>
      <c r="HDO11" s="788"/>
      <c r="HDP11" s="787"/>
      <c r="HDQ11" s="788"/>
      <c r="HDR11" s="788"/>
      <c r="HDS11" s="788"/>
      <c r="HDT11" s="787"/>
      <c r="HDU11" s="788"/>
      <c r="HDV11" s="788"/>
      <c r="HDW11" s="788"/>
      <c r="HDX11" s="787"/>
      <c r="HDY11" s="788"/>
      <c r="HDZ11" s="788"/>
      <c r="HEA11" s="788"/>
      <c r="HEB11" s="787"/>
      <c r="HEC11" s="788"/>
      <c r="HED11" s="788"/>
      <c r="HEE11" s="788"/>
      <c r="HEF11" s="787"/>
      <c r="HEG11" s="788"/>
      <c r="HEH11" s="788"/>
      <c r="HEI11" s="788"/>
      <c r="HEJ11" s="787"/>
      <c r="HEK11" s="788"/>
      <c r="HEL11" s="788"/>
      <c r="HEM11" s="788"/>
      <c r="HEN11" s="787"/>
      <c r="HEO11" s="788"/>
      <c r="HEP11" s="788"/>
      <c r="HEQ11" s="788"/>
      <c r="HER11" s="787"/>
      <c r="HES11" s="788"/>
      <c r="HET11" s="788"/>
      <c r="HEU11" s="788"/>
      <c r="HEV11" s="787"/>
      <c r="HEW11" s="788"/>
      <c r="HEX11" s="788"/>
      <c r="HEY11" s="788"/>
      <c r="HEZ11" s="787"/>
      <c r="HFA11" s="788"/>
      <c r="HFB11" s="788"/>
      <c r="HFC11" s="788"/>
      <c r="HFD11" s="787"/>
      <c r="HFE11" s="788"/>
      <c r="HFF11" s="788"/>
      <c r="HFG11" s="788"/>
      <c r="HFH11" s="787"/>
      <c r="HFI11" s="788"/>
      <c r="HFJ11" s="788"/>
      <c r="HFK11" s="788"/>
      <c r="HFL11" s="787"/>
      <c r="HFM11" s="788"/>
      <c r="HFN11" s="788"/>
      <c r="HFO11" s="788"/>
      <c r="HFP11" s="787"/>
      <c r="HFQ11" s="788"/>
      <c r="HFR11" s="788"/>
      <c r="HFS11" s="788"/>
      <c r="HFT11" s="787"/>
      <c r="HFU11" s="788"/>
      <c r="HFV11" s="788"/>
      <c r="HFW11" s="788"/>
      <c r="HFX11" s="787"/>
      <c r="HFY11" s="788"/>
      <c r="HFZ11" s="788"/>
      <c r="HGA11" s="788"/>
      <c r="HGB11" s="787"/>
      <c r="HGC11" s="788"/>
      <c r="HGD11" s="788"/>
      <c r="HGE11" s="788"/>
      <c r="HGF11" s="787"/>
      <c r="HGG11" s="788"/>
      <c r="HGH11" s="788"/>
      <c r="HGI11" s="788"/>
      <c r="HGJ11" s="787"/>
      <c r="HGK11" s="788"/>
      <c r="HGL11" s="788"/>
      <c r="HGM11" s="788"/>
      <c r="HGN11" s="787"/>
      <c r="HGO11" s="788"/>
      <c r="HGP11" s="788"/>
      <c r="HGQ11" s="788"/>
      <c r="HGR11" s="787"/>
      <c r="HGS11" s="788"/>
      <c r="HGT11" s="788"/>
      <c r="HGU11" s="788"/>
      <c r="HGV11" s="787"/>
      <c r="HGW11" s="788"/>
      <c r="HGX11" s="788"/>
      <c r="HGY11" s="788"/>
      <c r="HGZ11" s="787"/>
      <c r="HHA11" s="788"/>
      <c r="HHB11" s="788"/>
      <c r="HHC11" s="788"/>
      <c r="HHD11" s="787"/>
      <c r="HHE11" s="788"/>
      <c r="HHF11" s="788"/>
      <c r="HHG11" s="788"/>
      <c r="HHH11" s="787"/>
      <c r="HHI11" s="788"/>
      <c r="HHJ11" s="788"/>
      <c r="HHK11" s="788"/>
      <c r="HHL11" s="787"/>
      <c r="HHM11" s="788"/>
      <c r="HHN11" s="788"/>
      <c r="HHO11" s="788"/>
      <c r="HHP11" s="787"/>
      <c r="HHQ11" s="788"/>
      <c r="HHR11" s="788"/>
      <c r="HHS11" s="788"/>
      <c r="HHT11" s="787"/>
      <c r="HHU11" s="788"/>
      <c r="HHV11" s="788"/>
      <c r="HHW11" s="788"/>
      <c r="HHX11" s="787"/>
      <c r="HHY11" s="788"/>
      <c r="HHZ11" s="788"/>
      <c r="HIA11" s="788"/>
      <c r="HIB11" s="787"/>
      <c r="HIC11" s="788"/>
      <c r="HID11" s="788"/>
      <c r="HIE11" s="788"/>
      <c r="HIF11" s="787"/>
      <c r="HIG11" s="788"/>
      <c r="HIH11" s="788"/>
      <c r="HII11" s="788"/>
      <c r="HIJ11" s="787"/>
      <c r="HIK11" s="788"/>
      <c r="HIL11" s="788"/>
      <c r="HIM11" s="788"/>
      <c r="HIN11" s="787"/>
      <c r="HIO11" s="788"/>
      <c r="HIP11" s="788"/>
      <c r="HIQ11" s="788"/>
      <c r="HIR11" s="787"/>
      <c r="HIS11" s="788"/>
      <c r="HIT11" s="788"/>
      <c r="HIU11" s="788"/>
      <c r="HIV11" s="787"/>
      <c r="HIW11" s="788"/>
      <c r="HIX11" s="788"/>
      <c r="HIY11" s="788"/>
      <c r="HIZ11" s="787"/>
      <c r="HJA11" s="788"/>
      <c r="HJB11" s="788"/>
      <c r="HJC11" s="788"/>
      <c r="HJD11" s="787"/>
      <c r="HJE11" s="788"/>
      <c r="HJF11" s="788"/>
      <c r="HJG11" s="788"/>
      <c r="HJH11" s="787"/>
      <c r="HJI11" s="788"/>
      <c r="HJJ11" s="788"/>
      <c r="HJK11" s="788"/>
      <c r="HJL11" s="787"/>
      <c r="HJM11" s="788"/>
      <c r="HJN11" s="788"/>
      <c r="HJO11" s="788"/>
      <c r="HJP11" s="787"/>
      <c r="HJQ11" s="788"/>
      <c r="HJR11" s="788"/>
      <c r="HJS11" s="788"/>
      <c r="HJT11" s="787"/>
      <c r="HJU11" s="788"/>
      <c r="HJV11" s="788"/>
      <c r="HJW11" s="788"/>
      <c r="HJX11" s="787"/>
      <c r="HJY11" s="788"/>
      <c r="HJZ11" s="788"/>
      <c r="HKA11" s="788"/>
      <c r="HKB11" s="787"/>
      <c r="HKC11" s="788"/>
      <c r="HKD11" s="788"/>
      <c r="HKE11" s="788"/>
      <c r="HKF11" s="787"/>
      <c r="HKG11" s="788"/>
      <c r="HKH11" s="788"/>
      <c r="HKI11" s="788"/>
      <c r="HKJ11" s="787"/>
      <c r="HKK11" s="788"/>
      <c r="HKL11" s="788"/>
      <c r="HKM11" s="788"/>
      <c r="HKN11" s="787"/>
      <c r="HKO11" s="788"/>
      <c r="HKP11" s="788"/>
      <c r="HKQ11" s="788"/>
      <c r="HKR11" s="787"/>
      <c r="HKS11" s="788"/>
      <c r="HKT11" s="788"/>
      <c r="HKU11" s="788"/>
      <c r="HKV11" s="787"/>
      <c r="HKW11" s="788"/>
      <c r="HKX11" s="788"/>
      <c r="HKY11" s="788"/>
      <c r="HKZ11" s="787"/>
      <c r="HLA11" s="788"/>
      <c r="HLB11" s="788"/>
      <c r="HLC11" s="788"/>
      <c r="HLD11" s="787"/>
      <c r="HLE11" s="788"/>
      <c r="HLF11" s="788"/>
      <c r="HLG11" s="788"/>
      <c r="HLH11" s="787"/>
      <c r="HLI11" s="788"/>
      <c r="HLJ11" s="788"/>
      <c r="HLK11" s="788"/>
      <c r="HLL11" s="787"/>
      <c r="HLM11" s="788"/>
      <c r="HLN11" s="788"/>
      <c r="HLO11" s="788"/>
      <c r="HLP11" s="787"/>
      <c r="HLQ11" s="788"/>
      <c r="HLR11" s="788"/>
      <c r="HLS11" s="788"/>
      <c r="HLT11" s="787"/>
      <c r="HLU11" s="788"/>
      <c r="HLV11" s="788"/>
      <c r="HLW11" s="788"/>
      <c r="HLX11" s="787"/>
      <c r="HLY11" s="788"/>
      <c r="HLZ11" s="788"/>
      <c r="HMA11" s="788"/>
      <c r="HMB11" s="787"/>
      <c r="HMC11" s="788"/>
      <c r="HMD11" s="788"/>
      <c r="HME11" s="788"/>
      <c r="HMF11" s="787"/>
      <c r="HMG11" s="788"/>
      <c r="HMH11" s="788"/>
      <c r="HMI11" s="788"/>
      <c r="HMJ11" s="787"/>
      <c r="HMK11" s="788"/>
      <c r="HML11" s="788"/>
      <c r="HMM11" s="788"/>
      <c r="HMN11" s="787"/>
      <c r="HMO11" s="788"/>
      <c r="HMP11" s="788"/>
      <c r="HMQ11" s="788"/>
      <c r="HMR11" s="787"/>
      <c r="HMS11" s="788"/>
      <c r="HMT11" s="788"/>
      <c r="HMU11" s="788"/>
      <c r="HMV11" s="787"/>
      <c r="HMW11" s="788"/>
      <c r="HMX11" s="788"/>
      <c r="HMY11" s="788"/>
      <c r="HMZ11" s="787"/>
      <c r="HNA11" s="788"/>
      <c r="HNB11" s="788"/>
      <c r="HNC11" s="788"/>
      <c r="HND11" s="787"/>
      <c r="HNE11" s="788"/>
      <c r="HNF11" s="788"/>
      <c r="HNG11" s="788"/>
      <c r="HNH11" s="787"/>
      <c r="HNI11" s="788"/>
      <c r="HNJ11" s="788"/>
      <c r="HNK11" s="788"/>
      <c r="HNL11" s="787"/>
      <c r="HNM11" s="788"/>
      <c r="HNN11" s="788"/>
      <c r="HNO11" s="788"/>
      <c r="HNP11" s="787"/>
      <c r="HNQ11" s="788"/>
      <c r="HNR11" s="788"/>
      <c r="HNS11" s="788"/>
      <c r="HNT11" s="787"/>
      <c r="HNU11" s="788"/>
      <c r="HNV11" s="788"/>
      <c r="HNW11" s="788"/>
      <c r="HNX11" s="787"/>
      <c r="HNY11" s="788"/>
      <c r="HNZ11" s="788"/>
      <c r="HOA11" s="788"/>
      <c r="HOB11" s="787"/>
      <c r="HOC11" s="788"/>
      <c r="HOD11" s="788"/>
      <c r="HOE11" s="788"/>
      <c r="HOF11" s="787"/>
      <c r="HOG11" s="788"/>
      <c r="HOH11" s="788"/>
      <c r="HOI11" s="788"/>
      <c r="HOJ11" s="787"/>
      <c r="HOK11" s="788"/>
      <c r="HOL11" s="788"/>
      <c r="HOM11" s="788"/>
      <c r="HON11" s="787"/>
      <c r="HOO11" s="788"/>
      <c r="HOP11" s="788"/>
      <c r="HOQ11" s="788"/>
      <c r="HOR11" s="787"/>
      <c r="HOS11" s="788"/>
      <c r="HOT11" s="788"/>
      <c r="HOU11" s="788"/>
      <c r="HOV11" s="787"/>
      <c r="HOW11" s="788"/>
      <c r="HOX11" s="788"/>
      <c r="HOY11" s="788"/>
      <c r="HOZ11" s="787"/>
      <c r="HPA11" s="788"/>
      <c r="HPB11" s="788"/>
      <c r="HPC11" s="788"/>
      <c r="HPD11" s="787"/>
      <c r="HPE11" s="788"/>
      <c r="HPF11" s="788"/>
      <c r="HPG11" s="788"/>
      <c r="HPH11" s="787"/>
      <c r="HPI11" s="788"/>
      <c r="HPJ11" s="788"/>
      <c r="HPK11" s="788"/>
      <c r="HPL11" s="787"/>
      <c r="HPM11" s="788"/>
      <c r="HPN11" s="788"/>
      <c r="HPO11" s="788"/>
      <c r="HPP11" s="787"/>
      <c r="HPQ11" s="788"/>
      <c r="HPR11" s="788"/>
      <c r="HPS11" s="788"/>
      <c r="HPT11" s="787"/>
      <c r="HPU11" s="788"/>
      <c r="HPV11" s="788"/>
      <c r="HPW11" s="788"/>
      <c r="HPX11" s="787"/>
      <c r="HPY11" s="788"/>
      <c r="HPZ11" s="788"/>
      <c r="HQA11" s="788"/>
      <c r="HQB11" s="787"/>
      <c r="HQC11" s="788"/>
      <c r="HQD11" s="788"/>
      <c r="HQE11" s="788"/>
      <c r="HQF11" s="787"/>
      <c r="HQG11" s="788"/>
      <c r="HQH11" s="788"/>
      <c r="HQI11" s="788"/>
      <c r="HQJ11" s="787"/>
      <c r="HQK11" s="788"/>
      <c r="HQL11" s="788"/>
      <c r="HQM11" s="788"/>
      <c r="HQN11" s="787"/>
      <c r="HQO11" s="788"/>
      <c r="HQP11" s="788"/>
      <c r="HQQ11" s="788"/>
      <c r="HQR11" s="787"/>
      <c r="HQS11" s="788"/>
      <c r="HQT11" s="788"/>
      <c r="HQU11" s="788"/>
      <c r="HQV11" s="787"/>
      <c r="HQW11" s="788"/>
      <c r="HQX11" s="788"/>
      <c r="HQY11" s="788"/>
      <c r="HQZ11" s="787"/>
      <c r="HRA11" s="788"/>
      <c r="HRB11" s="788"/>
      <c r="HRC11" s="788"/>
      <c r="HRD11" s="787"/>
      <c r="HRE11" s="788"/>
      <c r="HRF11" s="788"/>
      <c r="HRG11" s="788"/>
      <c r="HRH11" s="787"/>
      <c r="HRI11" s="788"/>
      <c r="HRJ11" s="788"/>
      <c r="HRK11" s="788"/>
      <c r="HRL11" s="787"/>
      <c r="HRM11" s="788"/>
      <c r="HRN11" s="788"/>
      <c r="HRO11" s="788"/>
      <c r="HRP11" s="787"/>
      <c r="HRQ11" s="788"/>
      <c r="HRR11" s="788"/>
      <c r="HRS11" s="788"/>
      <c r="HRT11" s="787"/>
      <c r="HRU11" s="788"/>
      <c r="HRV11" s="788"/>
      <c r="HRW11" s="788"/>
      <c r="HRX11" s="787"/>
      <c r="HRY11" s="788"/>
      <c r="HRZ11" s="788"/>
      <c r="HSA11" s="788"/>
      <c r="HSB11" s="787"/>
      <c r="HSC11" s="788"/>
      <c r="HSD11" s="788"/>
      <c r="HSE11" s="788"/>
      <c r="HSF11" s="787"/>
      <c r="HSG11" s="788"/>
      <c r="HSH11" s="788"/>
      <c r="HSI11" s="788"/>
      <c r="HSJ11" s="787"/>
      <c r="HSK11" s="788"/>
      <c r="HSL11" s="788"/>
      <c r="HSM11" s="788"/>
      <c r="HSN11" s="787"/>
      <c r="HSO11" s="788"/>
      <c r="HSP11" s="788"/>
      <c r="HSQ11" s="788"/>
      <c r="HSR11" s="787"/>
      <c r="HSS11" s="788"/>
      <c r="HST11" s="788"/>
      <c r="HSU11" s="788"/>
      <c r="HSV11" s="787"/>
      <c r="HSW11" s="788"/>
      <c r="HSX11" s="788"/>
      <c r="HSY11" s="788"/>
      <c r="HSZ11" s="787"/>
      <c r="HTA11" s="788"/>
      <c r="HTB11" s="788"/>
      <c r="HTC11" s="788"/>
      <c r="HTD11" s="787"/>
      <c r="HTE11" s="788"/>
      <c r="HTF11" s="788"/>
      <c r="HTG11" s="788"/>
      <c r="HTH11" s="787"/>
      <c r="HTI11" s="788"/>
      <c r="HTJ11" s="788"/>
      <c r="HTK11" s="788"/>
      <c r="HTL11" s="787"/>
      <c r="HTM11" s="788"/>
      <c r="HTN11" s="788"/>
      <c r="HTO11" s="788"/>
      <c r="HTP11" s="787"/>
      <c r="HTQ11" s="788"/>
      <c r="HTR11" s="788"/>
      <c r="HTS11" s="788"/>
      <c r="HTT11" s="787"/>
      <c r="HTU11" s="788"/>
      <c r="HTV11" s="788"/>
      <c r="HTW11" s="788"/>
      <c r="HTX11" s="787"/>
      <c r="HTY11" s="788"/>
      <c r="HTZ11" s="788"/>
      <c r="HUA11" s="788"/>
      <c r="HUB11" s="787"/>
      <c r="HUC11" s="788"/>
      <c r="HUD11" s="788"/>
      <c r="HUE11" s="788"/>
      <c r="HUF11" s="787"/>
      <c r="HUG11" s="788"/>
      <c r="HUH11" s="788"/>
      <c r="HUI11" s="788"/>
      <c r="HUJ11" s="787"/>
      <c r="HUK11" s="788"/>
      <c r="HUL11" s="788"/>
      <c r="HUM11" s="788"/>
      <c r="HUN11" s="787"/>
      <c r="HUO11" s="788"/>
      <c r="HUP11" s="788"/>
      <c r="HUQ11" s="788"/>
      <c r="HUR11" s="787"/>
      <c r="HUS11" s="788"/>
      <c r="HUT11" s="788"/>
      <c r="HUU11" s="788"/>
      <c r="HUV11" s="787"/>
      <c r="HUW11" s="788"/>
      <c r="HUX11" s="788"/>
      <c r="HUY11" s="788"/>
      <c r="HUZ11" s="787"/>
      <c r="HVA11" s="788"/>
      <c r="HVB11" s="788"/>
      <c r="HVC11" s="788"/>
      <c r="HVD11" s="787"/>
      <c r="HVE11" s="788"/>
      <c r="HVF11" s="788"/>
      <c r="HVG11" s="788"/>
      <c r="HVH11" s="787"/>
      <c r="HVI11" s="788"/>
      <c r="HVJ11" s="788"/>
      <c r="HVK11" s="788"/>
      <c r="HVL11" s="787"/>
      <c r="HVM11" s="788"/>
      <c r="HVN11" s="788"/>
      <c r="HVO11" s="788"/>
      <c r="HVP11" s="787"/>
      <c r="HVQ11" s="788"/>
      <c r="HVR11" s="788"/>
      <c r="HVS11" s="788"/>
      <c r="HVT11" s="787"/>
      <c r="HVU11" s="788"/>
      <c r="HVV11" s="788"/>
      <c r="HVW11" s="788"/>
      <c r="HVX11" s="787"/>
      <c r="HVY11" s="788"/>
      <c r="HVZ11" s="788"/>
      <c r="HWA11" s="788"/>
      <c r="HWB11" s="787"/>
      <c r="HWC11" s="788"/>
      <c r="HWD11" s="788"/>
      <c r="HWE11" s="788"/>
      <c r="HWF11" s="787"/>
      <c r="HWG11" s="788"/>
      <c r="HWH11" s="788"/>
      <c r="HWI11" s="788"/>
      <c r="HWJ11" s="787"/>
      <c r="HWK11" s="788"/>
      <c r="HWL11" s="788"/>
      <c r="HWM11" s="788"/>
      <c r="HWN11" s="787"/>
      <c r="HWO11" s="788"/>
      <c r="HWP11" s="788"/>
      <c r="HWQ11" s="788"/>
      <c r="HWR11" s="787"/>
      <c r="HWS11" s="788"/>
      <c r="HWT11" s="788"/>
      <c r="HWU11" s="788"/>
      <c r="HWV11" s="787"/>
      <c r="HWW11" s="788"/>
      <c r="HWX11" s="788"/>
      <c r="HWY11" s="788"/>
      <c r="HWZ11" s="787"/>
      <c r="HXA11" s="788"/>
      <c r="HXB11" s="788"/>
      <c r="HXC11" s="788"/>
      <c r="HXD11" s="787"/>
      <c r="HXE11" s="788"/>
      <c r="HXF11" s="788"/>
      <c r="HXG11" s="788"/>
      <c r="HXH11" s="787"/>
      <c r="HXI11" s="788"/>
      <c r="HXJ11" s="788"/>
      <c r="HXK11" s="788"/>
      <c r="HXL11" s="787"/>
      <c r="HXM11" s="788"/>
      <c r="HXN11" s="788"/>
      <c r="HXO11" s="788"/>
      <c r="HXP11" s="787"/>
      <c r="HXQ11" s="788"/>
      <c r="HXR11" s="788"/>
      <c r="HXS11" s="788"/>
      <c r="HXT11" s="787"/>
      <c r="HXU11" s="788"/>
      <c r="HXV11" s="788"/>
      <c r="HXW11" s="788"/>
      <c r="HXX11" s="787"/>
      <c r="HXY11" s="788"/>
      <c r="HXZ11" s="788"/>
      <c r="HYA11" s="788"/>
      <c r="HYB11" s="787"/>
      <c r="HYC11" s="788"/>
      <c r="HYD11" s="788"/>
      <c r="HYE11" s="788"/>
      <c r="HYF11" s="787"/>
      <c r="HYG11" s="788"/>
      <c r="HYH11" s="788"/>
      <c r="HYI11" s="788"/>
      <c r="HYJ11" s="787"/>
      <c r="HYK11" s="788"/>
      <c r="HYL11" s="788"/>
      <c r="HYM11" s="788"/>
      <c r="HYN11" s="787"/>
      <c r="HYO11" s="788"/>
      <c r="HYP11" s="788"/>
      <c r="HYQ11" s="788"/>
      <c r="HYR11" s="787"/>
      <c r="HYS11" s="788"/>
      <c r="HYT11" s="788"/>
      <c r="HYU11" s="788"/>
      <c r="HYV11" s="787"/>
      <c r="HYW11" s="788"/>
      <c r="HYX11" s="788"/>
      <c r="HYY11" s="788"/>
      <c r="HYZ11" s="787"/>
      <c r="HZA11" s="788"/>
      <c r="HZB11" s="788"/>
      <c r="HZC11" s="788"/>
      <c r="HZD11" s="787"/>
      <c r="HZE11" s="788"/>
      <c r="HZF11" s="788"/>
      <c r="HZG11" s="788"/>
      <c r="HZH11" s="787"/>
      <c r="HZI11" s="788"/>
      <c r="HZJ11" s="788"/>
      <c r="HZK11" s="788"/>
      <c r="HZL11" s="787"/>
      <c r="HZM11" s="788"/>
      <c r="HZN11" s="788"/>
      <c r="HZO11" s="788"/>
      <c r="HZP11" s="787"/>
      <c r="HZQ11" s="788"/>
      <c r="HZR11" s="788"/>
      <c r="HZS11" s="788"/>
      <c r="HZT11" s="787"/>
      <c r="HZU11" s="788"/>
      <c r="HZV11" s="788"/>
      <c r="HZW11" s="788"/>
      <c r="HZX11" s="787"/>
      <c r="HZY11" s="788"/>
      <c r="HZZ11" s="788"/>
      <c r="IAA11" s="788"/>
      <c r="IAB11" s="787"/>
      <c r="IAC11" s="788"/>
      <c r="IAD11" s="788"/>
      <c r="IAE11" s="788"/>
      <c r="IAF11" s="787"/>
      <c r="IAG11" s="788"/>
      <c r="IAH11" s="788"/>
      <c r="IAI11" s="788"/>
      <c r="IAJ11" s="787"/>
      <c r="IAK11" s="788"/>
      <c r="IAL11" s="788"/>
      <c r="IAM11" s="788"/>
      <c r="IAN11" s="787"/>
      <c r="IAO11" s="788"/>
      <c r="IAP11" s="788"/>
      <c r="IAQ11" s="788"/>
      <c r="IAR11" s="787"/>
      <c r="IAS11" s="788"/>
      <c r="IAT11" s="788"/>
      <c r="IAU11" s="788"/>
      <c r="IAV11" s="787"/>
      <c r="IAW11" s="788"/>
      <c r="IAX11" s="788"/>
      <c r="IAY11" s="788"/>
      <c r="IAZ11" s="787"/>
      <c r="IBA11" s="788"/>
      <c r="IBB11" s="788"/>
      <c r="IBC11" s="788"/>
      <c r="IBD11" s="787"/>
      <c r="IBE11" s="788"/>
      <c r="IBF11" s="788"/>
      <c r="IBG11" s="788"/>
      <c r="IBH11" s="787"/>
      <c r="IBI11" s="788"/>
      <c r="IBJ11" s="788"/>
      <c r="IBK11" s="788"/>
      <c r="IBL11" s="787"/>
      <c r="IBM11" s="788"/>
      <c r="IBN11" s="788"/>
      <c r="IBO11" s="788"/>
      <c r="IBP11" s="787"/>
      <c r="IBQ11" s="788"/>
      <c r="IBR11" s="788"/>
      <c r="IBS11" s="788"/>
      <c r="IBT11" s="787"/>
      <c r="IBU11" s="788"/>
      <c r="IBV11" s="788"/>
      <c r="IBW11" s="788"/>
      <c r="IBX11" s="787"/>
      <c r="IBY11" s="788"/>
      <c r="IBZ11" s="788"/>
      <c r="ICA11" s="788"/>
      <c r="ICB11" s="787"/>
      <c r="ICC11" s="788"/>
      <c r="ICD11" s="788"/>
      <c r="ICE11" s="788"/>
      <c r="ICF11" s="787"/>
      <c r="ICG11" s="788"/>
      <c r="ICH11" s="788"/>
      <c r="ICI11" s="788"/>
      <c r="ICJ11" s="787"/>
      <c r="ICK11" s="788"/>
      <c r="ICL11" s="788"/>
      <c r="ICM11" s="788"/>
      <c r="ICN11" s="787"/>
      <c r="ICO11" s="788"/>
      <c r="ICP11" s="788"/>
      <c r="ICQ11" s="788"/>
      <c r="ICR11" s="787"/>
      <c r="ICS11" s="788"/>
      <c r="ICT11" s="788"/>
      <c r="ICU11" s="788"/>
      <c r="ICV11" s="787"/>
      <c r="ICW11" s="788"/>
      <c r="ICX11" s="788"/>
      <c r="ICY11" s="788"/>
      <c r="ICZ11" s="787"/>
      <c r="IDA11" s="788"/>
      <c r="IDB11" s="788"/>
      <c r="IDC11" s="788"/>
      <c r="IDD11" s="787"/>
      <c r="IDE11" s="788"/>
      <c r="IDF11" s="788"/>
      <c r="IDG11" s="788"/>
      <c r="IDH11" s="787"/>
      <c r="IDI11" s="788"/>
      <c r="IDJ11" s="788"/>
      <c r="IDK11" s="788"/>
      <c r="IDL11" s="787"/>
      <c r="IDM11" s="788"/>
      <c r="IDN11" s="788"/>
      <c r="IDO11" s="788"/>
      <c r="IDP11" s="787"/>
      <c r="IDQ11" s="788"/>
      <c r="IDR11" s="788"/>
      <c r="IDS11" s="788"/>
      <c r="IDT11" s="787"/>
      <c r="IDU11" s="788"/>
      <c r="IDV11" s="788"/>
      <c r="IDW11" s="788"/>
      <c r="IDX11" s="787"/>
      <c r="IDY11" s="788"/>
      <c r="IDZ11" s="788"/>
      <c r="IEA11" s="788"/>
      <c r="IEB11" s="787"/>
      <c r="IEC11" s="788"/>
      <c r="IED11" s="788"/>
      <c r="IEE11" s="788"/>
      <c r="IEF11" s="787"/>
      <c r="IEG11" s="788"/>
      <c r="IEH11" s="788"/>
      <c r="IEI11" s="788"/>
      <c r="IEJ11" s="787"/>
      <c r="IEK11" s="788"/>
      <c r="IEL11" s="788"/>
      <c r="IEM11" s="788"/>
      <c r="IEN11" s="787"/>
      <c r="IEO11" s="788"/>
      <c r="IEP11" s="788"/>
      <c r="IEQ11" s="788"/>
      <c r="IER11" s="787"/>
      <c r="IES11" s="788"/>
      <c r="IET11" s="788"/>
      <c r="IEU11" s="788"/>
      <c r="IEV11" s="787"/>
      <c r="IEW11" s="788"/>
      <c r="IEX11" s="788"/>
      <c r="IEY11" s="788"/>
      <c r="IEZ11" s="787"/>
      <c r="IFA11" s="788"/>
      <c r="IFB11" s="788"/>
      <c r="IFC11" s="788"/>
      <c r="IFD11" s="787"/>
      <c r="IFE11" s="788"/>
      <c r="IFF11" s="788"/>
      <c r="IFG11" s="788"/>
      <c r="IFH11" s="787"/>
      <c r="IFI11" s="788"/>
      <c r="IFJ11" s="788"/>
      <c r="IFK11" s="788"/>
      <c r="IFL11" s="787"/>
      <c r="IFM11" s="788"/>
      <c r="IFN11" s="788"/>
      <c r="IFO11" s="788"/>
      <c r="IFP11" s="787"/>
      <c r="IFQ11" s="788"/>
      <c r="IFR11" s="788"/>
      <c r="IFS11" s="788"/>
      <c r="IFT11" s="787"/>
      <c r="IFU11" s="788"/>
      <c r="IFV11" s="788"/>
      <c r="IFW11" s="788"/>
      <c r="IFX11" s="787"/>
      <c r="IFY11" s="788"/>
      <c r="IFZ11" s="788"/>
      <c r="IGA11" s="788"/>
      <c r="IGB11" s="787"/>
      <c r="IGC11" s="788"/>
      <c r="IGD11" s="788"/>
      <c r="IGE11" s="788"/>
      <c r="IGF11" s="787"/>
      <c r="IGG11" s="788"/>
      <c r="IGH11" s="788"/>
      <c r="IGI11" s="788"/>
      <c r="IGJ11" s="787"/>
      <c r="IGK11" s="788"/>
      <c r="IGL11" s="788"/>
      <c r="IGM11" s="788"/>
      <c r="IGN11" s="787"/>
      <c r="IGO11" s="788"/>
      <c r="IGP11" s="788"/>
      <c r="IGQ11" s="788"/>
      <c r="IGR11" s="787"/>
      <c r="IGS11" s="788"/>
      <c r="IGT11" s="788"/>
      <c r="IGU11" s="788"/>
      <c r="IGV11" s="787"/>
      <c r="IGW11" s="788"/>
      <c r="IGX11" s="788"/>
      <c r="IGY11" s="788"/>
      <c r="IGZ11" s="787"/>
      <c r="IHA11" s="788"/>
      <c r="IHB11" s="788"/>
      <c r="IHC11" s="788"/>
      <c r="IHD11" s="787"/>
      <c r="IHE11" s="788"/>
      <c r="IHF11" s="788"/>
      <c r="IHG11" s="788"/>
      <c r="IHH11" s="787"/>
      <c r="IHI11" s="788"/>
      <c r="IHJ11" s="788"/>
      <c r="IHK11" s="788"/>
      <c r="IHL11" s="787"/>
      <c r="IHM11" s="788"/>
      <c r="IHN11" s="788"/>
      <c r="IHO11" s="788"/>
      <c r="IHP11" s="787"/>
      <c r="IHQ11" s="788"/>
      <c r="IHR11" s="788"/>
      <c r="IHS11" s="788"/>
      <c r="IHT11" s="787"/>
      <c r="IHU11" s="788"/>
      <c r="IHV11" s="788"/>
      <c r="IHW11" s="788"/>
      <c r="IHX11" s="787"/>
      <c r="IHY11" s="788"/>
      <c r="IHZ11" s="788"/>
      <c r="IIA11" s="788"/>
      <c r="IIB11" s="787"/>
      <c r="IIC11" s="788"/>
      <c r="IID11" s="788"/>
      <c r="IIE11" s="788"/>
      <c r="IIF11" s="787"/>
      <c r="IIG11" s="788"/>
      <c r="IIH11" s="788"/>
      <c r="III11" s="788"/>
      <c r="IIJ11" s="787"/>
      <c r="IIK11" s="788"/>
      <c r="IIL11" s="788"/>
      <c r="IIM11" s="788"/>
      <c r="IIN11" s="787"/>
      <c r="IIO11" s="788"/>
      <c r="IIP11" s="788"/>
      <c r="IIQ11" s="788"/>
      <c r="IIR11" s="787"/>
      <c r="IIS11" s="788"/>
      <c r="IIT11" s="788"/>
      <c r="IIU11" s="788"/>
      <c r="IIV11" s="787"/>
      <c r="IIW11" s="788"/>
      <c r="IIX11" s="788"/>
      <c r="IIY11" s="788"/>
      <c r="IIZ11" s="787"/>
      <c r="IJA11" s="788"/>
      <c r="IJB11" s="788"/>
      <c r="IJC11" s="788"/>
      <c r="IJD11" s="787"/>
      <c r="IJE11" s="788"/>
      <c r="IJF11" s="788"/>
      <c r="IJG11" s="788"/>
      <c r="IJH11" s="787"/>
      <c r="IJI11" s="788"/>
      <c r="IJJ11" s="788"/>
      <c r="IJK11" s="788"/>
      <c r="IJL11" s="787"/>
      <c r="IJM11" s="788"/>
      <c r="IJN11" s="788"/>
      <c r="IJO11" s="788"/>
      <c r="IJP11" s="787"/>
      <c r="IJQ11" s="788"/>
      <c r="IJR11" s="788"/>
      <c r="IJS11" s="788"/>
      <c r="IJT11" s="787"/>
      <c r="IJU11" s="788"/>
      <c r="IJV11" s="788"/>
      <c r="IJW11" s="788"/>
      <c r="IJX11" s="787"/>
      <c r="IJY11" s="788"/>
      <c r="IJZ11" s="788"/>
      <c r="IKA11" s="788"/>
      <c r="IKB11" s="787"/>
      <c r="IKC11" s="788"/>
      <c r="IKD11" s="788"/>
      <c r="IKE11" s="788"/>
      <c r="IKF11" s="787"/>
      <c r="IKG11" s="788"/>
      <c r="IKH11" s="788"/>
      <c r="IKI11" s="788"/>
      <c r="IKJ11" s="787"/>
      <c r="IKK11" s="788"/>
      <c r="IKL11" s="788"/>
      <c r="IKM11" s="788"/>
      <c r="IKN11" s="787"/>
      <c r="IKO11" s="788"/>
      <c r="IKP11" s="788"/>
      <c r="IKQ11" s="788"/>
      <c r="IKR11" s="787"/>
      <c r="IKS11" s="788"/>
      <c r="IKT11" s="788"/>
      <c r="IKU11" s="788"/>
      <c r="IKV11" s="787"/>
      <c r="IKW11" s="788"/>
      <c r="IKX11" s="788"/>
      <c r="IKY11" s="788"/>
      <c r="IKZ11" s="787"/>
      <c r="ILA11" s="788"/>
      <c r="ILB11" s="788"/>
      <c r="ILC11" s="788"/>
      <c r="ILD11" s="787"/>
      <c r="ILE11" s="788"/>
      <c r="ILF11" s="788"/>
      <c r="ILG11" s="788"/>
      <c r="ILH11" s="787"/>
      <c r="ILI11" s="788"/>
      <c r="ILJ11" s="788"/>
      <c r="ILK11" s="788"/>
      <c r="ILL11" s="787"/>
      <c r="ILM11" s="788"/>
      <c r="ILN11" s="788"/>
      <c r="ILO11" s="788"/>
      <c r="ILP11" s="787"/>
      <c r="ILQ11" s="788"/>
      <c r="ILR11" s="788"/>
      <c r="ILS11" s="788"/>
      <c r="ILT11" s="787"/>
      <c r="ILU11" s="788"/>
      <c r="ILV11" s="788"/>
      <c r="ILW11" s="788"/>
      <c r="ILX11" s="787"/>
      <c r="ILY11" s="788"/>
      <c r="ILZ11" s="788"/>
      <c r="IMA11" s="788"/>
      <c r="IMB11" s="787"/>
      <c r="IMC11" s="788"/>
      <c r="IMD11" s="788"/>
      <c r="IME11" s="788"/>
      <c r="IMF11" s="787"/>
      <c r="IMG11" s="788"/>
      <c r="IMH11" s="788"/>
      <c r="IMI11" s="788"/>
      <c r="IMJ11" s="787"/>
      <c r="IMK11" s="788"/>
      <c r="IML11" s="788"/>
      <c r="IMM11" s="788"/>
      <c r="IMN11" s="787"/>
      <c r="IMO11" s="788"/>
      <c r="IMP11" s="788"/>
      <c r="IMQ11" s="788"/>
      <c r="IMR11" s="787"/>
      <c r="IMS11" s="788"/>
      <c r="IMT11" s="788"/>
      <c r="IMU11" s="788"/>
      <c r="IMV11" s="787"/>
      <c r="IMW11" s="788"/>
      <c r="IMX11" s="788"/>
      <c r="IMY11" s="788"/>
      <c r="IMZ11" s="787"/>
      <c r="INA11" s="788"/>
      <c r="INB11" s="788"/>
      <c r="INC11" s="788"/>
      <c r="IND11" s="787"/>
      <c r="INE11" s="788"/>
      <c r="INF11" s="788"/>
      <c r="ING11" s="788"/>
      <c r="INH11" s="787"/>
      <c r="INI11" s="788"/>
      <c r="INJ11" s="788"/>
      <c r="INK11" s="788"/>
      <c r="INL11" s="787"/>
      <c r="INM11" s="788"/>
      <c r="INN11" s="788"/>
      <c r="INO11" s="788"/>
      <c r="INP11" s="787"/>
      <c r="INQ11" s="788"/>
      <c r="INR11" s="788"/>
      <c r="INS11" s="788"/>
      <c r="INT11" s="787"/>
      <c r="INU11" s="788"/>
      <c r="INV11" s="788"/>
      <c r="INW11" s="788"/>
      <c r="INX11" s="787"/>
      <c r="INY11" s="788"/>
      <c r="INZ11" s="788"/>
      <c r="IOA11" s="788"/>
      <c r="IOB11" s="787"/>
      <c r="IOC11" s="788"/>
      <c r="IOD11" s="788"/>
      <c r="IOE11" s="788"/>
      <c r="IOF11" s="787"/>
      <c r="IOG11" s="788"/>
      <c r="IOH11" s="788"/>
      <c r="IOI11" s="788"/>
      <c r="IOJ11" s="787"/>
      <c r="IOK11" s="788"/>
      <c r="IOL11" s="788"/>
      <c r="IOM11" s="788"/>
      <c r="ION11" s="787"/>
      <c r="IOO11" s="788"/>
      <c r="IOP11" s="788"/>
      <c r="IOQ11" s="788"/>
      <c r="IOR11" s="787"/>
      <c r="IOS11" s="788"/>
      <c r="IOT11" s="788"/>
      <c r="IOU11" s="788"/>
      <c r="IOV11" s="787"/>
      <c r="IOW11" s="788"/>
      <c r="IOX11" s="788"/>
      <c r="IOY11" s="788"/>
      <c r="IOZ11" s="787"/>
      <c r="IPA11" s="788"/>
      <c r="IPB11" s="788"/>
      <c r="IPC11" s="788"/>
      <c r="IPD11" s="787"/>
      <c r="IPE11" s="788"/>
      <c r="IPF11" s="788"/>
      <c r="IPG11" s="788"/>
      <c r="IPH11" s="787"/>
      <c r="IPI11" s="788"/>
      <c r="IPJ11" s="788"/>
      <c r="IPK11" s="788"/>
      <c r="IPL11" s="787"/>
      <c r="IPM11" s="788"/>
      <c r="IPN11" s="788"/>
      <c r="IPO11" s="788"/>
      <c r="IPP11" s="787"/>
      <c r="IPQ11" s="788"/>
      <c r="IPR11" s="788"/>
      <c r="IPS11" s="788"/>
      <c r="IPT11" s="787"/>
      <c r="IPU11" s="788"/>
      <c r="IPV11" s="788"/>
      <c r="IPW11" s="788"/>
      <c r="IPX11" s="787"/>
      <c r="IPY11" s="788"/>
      <c r="IPZ11" s="788"/>
      <c r="IQA11" s="788"/>
      <c r="IQB11" s="787"/>
      <c r="IQC11" s="788"/>
      <c r="IQD11" s="788"/>
      <c r="IQE11" s="788"/>
      <c r="IQF11" s="787"/>
      <c r="IQG11" s="788"/>
      <c r="IQH11" s="788"/>
      <c r="IQI11" s="788"/>
      <c r="IQJ11" s="787"/>
      <c r="IQK11" s="788"/>
      <c r="IQL11" s="788"/>
      <c r="IQM11" s="788"/>
      <c r="IQN11" s="787"/>
      <c r="IQO11" s="788"/>
      <c r="IQP11" s="788"/>
      <c r="IQQ11" s="788"/>
      <c r="IQR11" s="787"/>
      <c r="IQS11" s="788"/>
      <c r="IQT11" s="788"/>
      <c r="IQU11" s="788"/>
      <c r="IQV11" s="787"/>
      <c r="IQW11" s="788"/>
      <c r="IQX11" s="788"/>
      <c r="IQY11" s="788"/>
      <c r="IQZ11" s="787"/>
      <c r="IRA11" s="788"/>
      <c r="IRB11" s="788"/>
      <c r="IRC11" s="788"/>
      <c r="IRD11" s="787"/>
      <c r="IRE11" s="788"/>
      <c r="IRF11" s="788"/>
      <c r="IRG11" s="788"/>
      <c r="IRH11" s="787"/>
      <c r="IRI11" s="788"/>
      <c r="IRJ11" s="788"/>
      <c r="IRK11" s="788"/>
      <c r="IRL11" s="787"/>
      <c r="IRM11" s="788"/>
      <c r="IRN11" s="788"/>
      <c r="IRO11" s="788"/>
      <c r="IRP11" s="787"/>
      <c r="IRQ11" s="788"/>
      <c r="IRR11" s="788"/>
      <c r="IRS11" s="788"/>
      <c r="IRT11" s="787"/>
      <c r="IRU11" s="788"/>
      <c r="IRV11" s="788"/>
      <c r="IRW11" s="788"/>
      <c r="IRX11" s="787"/>
      <c r="IRY11" s="788"/>
      <c r="IRZ11" s="788"/>
      <c r="ISA11" s="788"/>
      <c r="ISB11" s="787"/>
      <c r="ISC11" s="788"/>
      <c r="ISD11" s="788"/>
      <c r="ISE11" s="788"/>
      <c r="ISF11" s="787"/>
      <c r="ISG11" s="788"/>
      <c r="ISH11" s="788"/>
      <c r="ISI11" s="788"/>
      <c r="ISJ11" s="787"/>
      <c r="ISK11" s="788"/>
      <c r="ISL11" s="788"/>
      <c r="ISM11" s="788"/>
      <c r="ISN11" s="787"/>
      <c r="ISO11" s="788"/>
      <c r="ISP11" s="788"/>
      <c r="ISQ11" s="788"/>
      <c r="ISR11" s="787"/>
      <c r="ISS11" s="788"/>
      <c r="IST11" s="788"/>
      <c r="ISU11" s="788"/>
      <c r="ISV11" s="787"/>
      <c r="ISW11" s="788"/>
      <c r="ISX11" s="788"/>
      <c r="ISY11" s="788"/>
      <c r="ISZ11" s="787"/>
      <c r="ITA11" s="788"/>
      <c r="ITB11" s="788"/>
      <c r="ITC11" s="788"/>
      <c r="ITD11" s="787"/>
      <c r="ITE11" s="788"/>
      <c r="ITF11" s="788"/>
      <c r="ITG11" s="788"/>
      <c r="ITH11" s="787"/>
      <c r="ITI11" s="788"/>
      <c r="ITJ11" s="788"/>
      <c r="ITK11" s="788"/>
      <c r="ITL11" s="787"/>
      <c r="ITM11" s="788"/>
      <c r="ITN11" s="788"/>
      <c r="ITO11" s="788"/>
      <c r="ITP11" s="787"/>
      <c r="ITQ11" s="788"/>
      <c r="ITR11" s="788"/>
      <c r="ITS11" s="788"/>
      <c r="ITT11" s="787"/>
      <c r="ITU11" s="788"/>
      <c r="ITV11" s="788"/>
      <c r="ITW11" s="788"/>
      <c r="ITX11" s="787"/>
      <c r="ITY11" s="788"/>
      <c r="ITZ11" s="788"/>
      <c r="IUA11" s="788"/>
      <c r="IUB11" s="787"/>
      <c r="IUC11" s="788"/>
      <c r="IUD11" s="788"/>
      <c r="IUE11" s="788"/>
      <c r="IUF11" s="787"/>
      <c r="IUG11" s="788"/>
      <c r="IUH11" s="788"/>
      <c r="IUI11" s="788"/>
      <c r="IUJ11" s="787"/>
      <c r="IUK11" s="788"/>
      <c r="IUL11" s="788"/>
      <c r="IUM11" s="788"/>
      <c r="IUN11" s="787"/>
      <c r="IUO11" s="788"/>
      <c r="IUP11" s="788"/>
      <c r="IUQ11" s="788"/>
      <c r="IUR11" s="787"/>
      <c r="IUS11" s="788"/>
      <c r="IUT11" s="788"/>
      <c r="IUU11" s="788"/>
      <c r="IUV11" s="787"/>
      <c r="IUW11" s="788"/>
      <c r="IUX11" s="788"/>
      <c r="IUY11" s="788"/>
      <c r="IUZ11" s="787"/>
      <c r="IVA11" s="788"/>
      <c r="IVB11" s="788"/>
      <c r="IVC11" s="788"/>
      <c r="IVD11" s="787"/>
      <c r="IVE11" s="788"/>
      <c r="IVF11" s="788"/>
      <c r="IVG11" s="788"/>
      <c r="IVH11" s="787"/>
      <c r="IVI11" s="788"/>
      <c r="IVJ11" s="788"/>
      <c r="IVK11" s="788"/>
      <c r="IVL11" s="787"/>
      <c r="IVM11" s="788"/>
      <c r="IVN11" s="788"/>
      <c r="IVO11" s="788"/>
      <c r="IVP11" s="787"/>
      <c r="IVQ11" s="788"/>
      <c r="IVR11" s="788"/>
      <c r="IVS11" s="788"/>
      <c r="IVT11" s="787"/>
      <c r="IVU11" s="788"/>
      <c r="IVV11" s="788"/>
      <c r="IVW11" s="788"/>
      <c r="IVX11" s="787"/>
      <c r="IVY11" s="788"/>
      <c r="IVZ11" s="788"/>
      <c r="IWA11" s="788"/>
      <c r="IWB11" s="787"/>
      <c r="IWC11" s="788"/>
      <c r="IWD11" s="788"/>
      <c r="IWE11" s="788"/>
      <c r="IWF11" s="787"/>
      <c r="IWG11" s="788"/>
      <c r="IWH11" s="788"/>
      <c r="IWI11" s="788"/>
      <c r="IWJ11" s="787"/>
      <c r="IWK11" s="788"/>
      <c r="IWL11" s="788"/>
      <c r="IWM11" s="788"/>
      <c r="IWN11" s="787"/>
      <c r="IWO11" s="788"/>
      <c r="IWP11" s="788"/>
      <c r="IWQ11" s="788"/>
      <c r="IWR11" s="787"/>
      <c r="IWS11" s="788"/>
      <c r="IWT11" s="788"/>
      <c r="IWU11" s="788"/>
      <c r="IWV11" s="787"/>
      <c r="IWW11" s="788"/>
      <c r="IWX11" s="788"/>
      <c r="IWY11" s="788"/>
      <c r="IWZ11" s="787"/>
      <c r="IXA11" s="788"/>
      <c r="IXB11" s="788"/>
      <c r="IXC11" s="788"/>
      <c r="IXD11" s="787"/>
      <c r="IXE11" s="788"/>
      <c r="IXF11" s="788"/>
      <c r="IXG11" s="788"/>
      <c r="IXH11" s="787"/>
      <c r="IXI11" s="788"/>
      <c r="IXJ11" s="788"/>
      <c r="IXK11" s="788"/>
      <c r="IXL11" s="787"/>
      <c r="IXM11" s="788"/>
      <c r="IXN11" s="788"/>
      <c r="IXO11" s="788"/>
      <c r="IXP11" s="787"/>
      <c r="IXQ11" s="788"/>
      <c r="IXR11" s="788"/>
      <c r="IXS11" s="788"/>
      <c r="IXT11" s="787"/>
      <c r="IXU11" s="788"/>
      <c r="IXV11" s="788"/>
      <c r="IXW11" s="788"/>
      <c r="IXX11" s="787"/>
      <c r="IXY11" s="788"/>
      <c r="IXZ11" s="788"/>
      <c r="IYA11" s="788"/>
      <c r="IYB11" s="787"/>
      <c r="IYC11" s="788"/>
      <c r="IYD11" s="788"/>
      <c r="IYE11" s="788"/>
      <c r="IYF11" s="787"/>
      <c r="IYG11" s="788"/>
      <c r="IYH11" s="788"/>
      <c r="IYI11" s="788"/>
      <c r="IYJ11" s="787"/>
      <c r="IYK11" s="788"/>
      <c r="IYL11" s="788"/>
      <c r="IYM11" s="788"/>
      <c r="IYN11" s="787"/>
      <c r="IYO11" s="788"/>
      <c r="IYP11" s="788"/>
      <c r="IYQ11" s="788"/>
      <c r="IYR11" s="787"/>
      <c r="IYS11" s="788"/>
      <c r="IYT11" s="788"/>
      <c r="IYU11" s="788"/>
      <c r="IYV11" s="787"/>
      <c r="IYW11" s="788"/>
      <c r="IYX11" s="788"/>
      <c r="IYY11" s="788"/>
      <c r="IYZ11" s="787"/>
      <c r="IZA11" s="788"/>
      <c r="IZB11" s="788"/>
      <c r="IZC11" s="788"/>
      <c r="IZD11" s="787"/>
      <c r="IZE11" s="788"/>
      <c r="IZF11" s="788"/>
      <c r="IZG11" s="788"/>
      <c r="IZH11" s="787"/>
      <c r="IZI11" s="788"/>
      <c r="IZJ11" s="788"/>
      <c r="IZK11" s="788"/>
      <c r="IZL11" s="787"/>
      <c r="IZM11" s="788"/>
      <c r="IZN11" s="788"/>
      <c r="IZO11" s="788"/>
      <c r="IZP11" s="787"/>
      <c r="IZQ11" s="788"/>
      <c r="IZR11" s="788"/>
      <c r="IZS11" s="788"/>
      <c r="IZT11" s="787"/>
      <c r="IZU11" s="788"/>
      <c r="IZV11" s="788"/>
      <c r="IZW11" s="788"/>
      <c r="IZX11" s="787"/>
      <c r="IZY11" s="788"/>
      <c r="IZZ11" s="788"/>
      <c r="JAA11" s="788"/>
      <c r="JAB11" s="787"/>
      <c r="JAC11" s="788"/>
      <c r="JAD11" s="788"/>
      <c r="JAE11" s="788"/>
      <c r="JAF11" s="787"/>
      <c r="JAG11" s="788"/>
      <c r="JAH11" s="788"/>
      <c r="JAI11" s="788"/>
      <c r="JAJ11" s="787"/>
      <c r="JAK11" s="788"/>
      <c r="JAL11" s="788"/>
      <c r="JAM11" s="788"/>
      <c r="JAN11" s="787"/>
      <c r="JAO11" s="788"/>
      <c r="JAP11" s="788"/>
      <c r="JAQ11" s="788"/>
      <c r="JAR11" s="787"/>
      <c r="JAS11" s="788"/>
      <c r="JAT11" s="788"/>
      <c r="JAU11" s="788"/>
      <c r="JAV11" s="787"/>
      <c r="JAW11" s="788"/>
      <c r="JAX11" s="788"/>
      <c r="JAY11" s="788"/>
      <c r="JAZ11" s="787"/>
      <c r="JBA11" s="788"/>
      <c r="JBB11" s="788"/>
      <c r="JBC11" s="788"/>
      <c r="JBD11" s="787"/>
      <c r="JBE11" s="788"/>
      <c r="JBF11" s="788"/>
      <c r="JBG11" s="788"/>
      <c r="JBH11" s="787"/>
      <c r="JBI11" s="788"/>
      <c r="JBJ11" s="788"/>
      <c r="JBK11" s="788"/>
      <c r="JBL11" s="787"/>
      <c r="JBM11" s="788"/>
      <c r="JBN11" s="788"/>
      <c r="JBO11" s="788"/>
      <c r="JBP11" s="787"/>
      <c r="JBQ11" s="788"/>
      <c r="JBR11" s="788"/>
      <c r="JBS11" s="788"/>
      <c r="JBT11" s="787"/>
      <c r="JBU11" s="788"/>
      <c r="JBV11" s="788"/>
      <c r="JBW11" s="788"/>
      <c r="JBX11" s="787"/>
      <c r="JBY11" s="788"/>
      <c r="JBZ11" s="788"/>
      <c r="JCA11" s="788"/>
      <c r="JCB11" s="787"/>
      <c r="JCC11" s="788"/>
      <c r="JCD11" s="788"/>
      <c r="JCE11" s="788"/>
      <c r="JCF11" s="787"/>
      <c r="JCG11" s="788"/>
      <c r="JCH11" s="788"/>
      <c r="JCI11" s="788"/>
      <c r="JCJ11" s="787"/>
      <c r="JCK11" s="788"/>
      <c r="JCL11" s="788"/>
      <c r="JCM11" s="788"/>
      <c r="JCN11" s="787"/>
      <c r="JCO11" s="788"/>
      <c r="JCP11" s="788"/>
      <c r="JCQ11" s="788"/>
      <c r="JCR11" s="787"/>
      <c r="JCS11" s="788"/>
      <c r="JCT11" s="788"/>
      <c r="JCU11" s="788"/>
      <c r="JCV11" s="787"/>
      <c r="JCW11" s="788"/>
      <c r="JCX11" s="788"/>
      <c r="JCY11" s="788"/>
      <c r="JCZ11" s="787"/>
      <c r="JDA11" s="788"/>
      <c r="JDB11" s="788"/>
      <c r="JDC11" s="788"/>
      <c r="JDD11" s="787"/>
      <c r="JDE11" s="788"/>
      <c r="JDF11" s="788"/>
      <c r="JDG11" s="788"/>
      <c r="JDH11" s="787"/>
      <c r="JDI11" s="788"/>
      <c r="JDJ11" s="788"/>
      <c r="JDK11" s="788"/>
      <c r="JDL11" s="787"/>
      <c r="JDM11" s="788"/>
      <c r="JDN11" s="788"/>
      <c r="JDO11" s="788"/>
      <c r="JDP11" s="787"/>
      <c r="JDQ11" s="788"/>
      <c r="JDR11" s="788"/>
      <c r="JDS11" s="788"/>
      <c r="JDT11" s="787"/>
      <c r="JDU11" s="788"/>
      <c r="JDV11" s="788"/>
      <c r="JDW11" s="788"/>
      <c r="JDX11" s="787"/>
      <c r="JDY11" s="788"/>
      <c r="JDZ11" s="788"/>
      <c r="JEA11" s="788"/>
      <c r="JEB11" s="787"/>
      <c r="JEC11" s="788"/>
      <c r="JED11" s="788"/>
      <c r="JEE11" s="788"/>
      <c r="JEF11" s="787"/>
      <c r="JEG11" s="788"/>
      <c r="JEH11" s="788"/>
      <c r="JEI11" s="788"/>
      <c r="JEJ11" s="787"/>
      <c r="JEK11" s="788"/>
      <c r="JEL11" s="788"/>
      <c r="JEM11" s="788"/>
      <c r="JEN11" s="787"/>
      <c r="JEO11" s="788"/>
      <c r="JEP11" s="788"/>
      <c r="JEQ11" s="788"/>
      <c r="JER11" s="787"/>
      <c r="JES11" s="788"/>
      <c r="JET11" s="788"/>
      <c r="JEU11" s="788"/>
      <c r="JEV11" s="787"/>
      <c r="JEW11" s="788"/>
      <c r="JEX11" s="788"/>
      <c r="JEY11" s="788"/>
      <c r="JEZ11" s="787"/>
      <c r="JFA11" s="788"/>
      <c r="JFB11" s="788"/>
      <c r="JFC11" s="788"/>
      <c r="JFD11" s="787"/>
      <c r="JFE11" s="788"/>
      <c r="JFF11" s="788"/>
      <c r="JFG11" s="788"/>
      <c r="JFH11" s="787"/>
      <c r="JFI11" s="788"/>
      <c r="JFJ11" s="788"/>
      <c r="JFK11" s="788"/>
      <c r="JFL11" s="787"/>
      <c r="JFM11" s="788"/>
      <c r="JFN11" s="788"/>
      <c r="JFO11" s="788"/>
      <c r="JFP11" s="787"/>
      <c r="JFQ11" s="788"/>
      <c r="JFR11" s="788"/>
      <c r="JFS11" s="788"/>
      <c r="JFT11" s="787"/>
      <c r="JFU11" s="788"/>
      <c r="JFV11" s="788"/>
      <c r="JFW11" s="788"/>
      <c r="JFX11" s="787"/>
      <c r="JFY11" s="788"/>
      <c r="JFZ11" s="788"/>
      <c r="JGA11" s="788"/>
      <c r="JGB11" s="787"/>
      <c r="JGC11" s="788"/>
      <c r="JGD11" s="788"/>
      <c r="JGE11" s="788"/>
      <c r="JGF11" s="787"/>
      <c r="JGG11" s="788"/>
      <c r="JGH11" s="788"/>
      <c r="JGI11" s="788"/>
      <c r="JGJ11" s="787"/>
      <c r="JGK11" s="788"/>
      <c r="JGL11" s="788"/>
      <c r="JGM11" s="788"/>
      <c r="JGN11" s="787"/>
      <c r="JGO11" s="788"/>
      <c r="JGP11" s="788"/>
      <c r="JGQ11" s="788"/>
      <c r="JGR11" s="787"/>
      <c r="JGS11" s="788"/>
      <c r="JGT11" s="788"/>
      <c r="JGU11" s="788"/>
      <c r="JGV11" s="787"/>
      <c r="JGW11" s="788"/>
      <c r="JGX11" s="788"/>
      <c r="JGY11" s="788"/>
      <c r="JGZ11" s="787"/>
      <c r="JHA11" s="788"/>
      <c r="JHB11" s="788"/>
      <c r="JHC11" s="788"/>
      <c r="JHD11" s="787"/>
      <c r="JHE11" s="788"/>
      <c r="JHF11" s="788"/>
      <c r="JHG11" s="788"/>
      <c r="JHH11" s="787"/>
      <c r="JHI11" s="788"/>
      <c r="JHJ11" s="788"/>
      <c r="JHK11" s="788"/>
      <c r="JHL11" s="787"/>
      <c r="JHM11" s="788"/>
      <c r="JHN11" s="788"/>
      <c r="JHO11" s="788"/>
      <c r="JHP11" s="787"/>
      <c r="JHQ11" s="788"/>
      <c r="JHR11" s="788"/>
      <c r="JHS11" s="788"/>
      <c r="JHT11" s="787"/>
      <c r="JHU11" s="788"/>
      <c r="JHV11" s="788"/>
      <c r="JHW11" s="788"/>
      <c r="JHX11" s="787"/>
      <c r="JHY11" s="788"/>
      <c r="JHZ11" s="788"/>
      <c r="JIA11" s="788"/>
      <c r="JIB11" s="787"/>
      <c r="JIC11" s="788"/>
      <c r="JID11" s="788"/>
      <c r="JIE11" s="788"/>
      <c r="JIF11" s="787"/>
      <c r="JIG11" s="788"/>
      <c r="JIH11" s="788"/>
      <c r="JII11" s="788"/>
      <c r="JIJ11" s="787"/>
      <c r="JIK11" s="788"/>
      <c r="JIL11" s="788"/>
      <c r="JIM11" s="788"/>
      <c r="JIN11" s="787"/>
      <c r="JIO11" s="788"/>
      <c r="JIP11" s="788"/>
      <c r="JIQ11" s="788"/>
      <c r="JIR11" s="787"/>
      <c r="JIS11" s="788"/>
      <c r="JIT11" s="788"/>
      <c r="JIU11" s="788"/>
      <c r="JIV11" s="787"/>
      <c r="JIW11" s="788"/>
      <c r="JIX11" s="788"/>
      <c r="JIY11" s="788"/>
      <c r="JIZ11" s="787"/>
      <c r="JJA11" s="788"/>
      <c r="JJB11" s="788"/>
      <c r="JJC11" s="788"/>
      <c r="JJD11" s="787"/>
      <c r="JJE11" s="788"/>
      <c r="JJF11" s="788"/>
      <c r="JJG11" s="788"/>
      <c r="JJH11" s="787"/>
      <c r="JJI11" s="788"/>
      <c r="JJJ11" s="788"/>
      <c r="JJK11" s="788"/>
      <c r="JJL11" s="787"/>
      <c r="JJM11" s="788"/>
      <c r="JJN11" s="788"/>
      <c r="JJO11" s="788"/>
      <c r="JJP11" s="787"/>
      <c r="JJQ11" s="788"/>
      <c r="JJR11" s="788"/>
      <c r="JJS11" s="788"/>
      <c r="JJT11" s="787"/>
      <c r="JJU11" s="788"/>
      <c r="JJV11" s="788"/>
      <c r="JJW11" s="788"/>
      <c r="JJX11" s="787"/>
      <c r="JJY11" s="788"/>
      <c r="JJZ11" s="788"/>
      <c r="JKA11" s="788"/>
      <c r="JKB11" s="787"/>
      <c r="JKC11" s="788"/>
      <c r="JKD11" s="788"/>
      <c r="JKE11" s="788"/>
      <c r="JKF11" s="787"/>
      <c r="JKG11" s="788"/>
      <c r="JKH11" s="788"/>
      <c r="JKI11" s="788"/>
      <c r="JKJ11" s="787"/>
      <c r="JKK11" s="788"/>
      <c r="JKL11" s="788"/>
      <c r="JKM11" s="788"/>
      <c r="JKN11" s="787"/>
      <c r="JKO11" s="788"/>
      <c r="JKP11" s="788"/>
      <c r="JKQ11" s="788"/>
      <c r="JKR11" s="787"/>
      <c r="JKS11" s="788"/>
      <c r="JKT11" s="788"/>
      <c r="JKU11" s="788"/>
      <c r="JKV11" s="787"/>
      <c r="JKW11" s="788"/>
      <c r="JKX11" s="788"/>
      <c r="JKY11" s="788"/>
      <c r="JKZ11" s="787"/>
      <c r="JLA11" s="788"/>
      <c r="JLB11" s="788"/>
      <c r="JLC11" s="788"/>
      <c r="JLD11" s="787"/>
      <c r="JLE11" s="788"/>
      <c r="JLF11" s="788"/>
      <c r="JLG11" s="788"/>
      <c r="JLH11" s="787"/>
      <c r="JLI11" s="788"/>
      <c r="JLJ11" s="788"/>
      <c r="JLK11" s="788"/>
      <c r="JLL11" s="787"/>
      <c r="JLM11" s="788"/>
      <c r="JLN11" s="788"/>
      <c r="JLO11" s="788"/>
      <c r="JLP11" s="787"/>
      <c r="JLQ11" s="788"/>
      <c r="JLR11" s="788"/>
      <c r="JLS11" s="788"/>
      <c r="JLT11" s="787"/>
      <c r="JLU11" s="788"/>
      <c r="JLV11" s="788"/>
      <c r="JLW11" s="788"/>
      <c r="JLX11" s="787"/>
      <c r="JLY11" s="788"/>
      <c r="JLZ11" s="788"/>
      <c r="JMA11" s="788"/>
      <c r="JMB11" s="787"/>
      <c r="JMC11" s="788"/>
      <c r="JMD11" s="788"/>
      <c r="JME11" s="788"/>
      <c r="JMF11" s="787"/>
      <c r="JMG11" s="788"/>
      <c r="JMH11" s="788"/>
      <c r="JMI11" s="788"/>
      <c r="JMJ11" s="787"/>
      <c r="JMK11" s="788"/>
      <c r="JML11" s="788"/>
      <c r="JMM11" s="788"/>
      <c r="JMN11" s="787"/>
      <c r="JMO11" s="788"/>
      <c r="JMP11" s="788"/>
      <c r="JMQ11" s="788"/>
      <c r="JMR11" s="787"/>
      <c r="JMS11" s="788"/>
      <c r="JMT11" s="788"/>
      <c r="JMU11" s="788"/>
      <c r="JMV11" s="787"/>
      <c r="JMW11" s="788"/>
      <c r="JMX11" s="788"/>
      <c r="JMY11" s="788"/>
      <c r="JMZ11" s="787"/>
      <c r="JNA11" s="788"/>
      <c r="JNB11" s="788"/>
      <c r="JNC11" s="788"/>
      <c r="JND11" s="787"/>
      <c r="JNE11" s="788"/>
      <c r="JNF11" s="788"/>
      <c r="JNG11" s="788"/>
      <c r="JNH11" s="787"/>
      <c r="JNI11" s="788"/>
      <c r="JNJ11" s="788"/>
      <c r="JNK11" s="788"/>
      <c r="JNL11" s="787"/>
      <c r="JNM11" s="788"/>
      <c r="JNN11" s="788"/>
      <c r="JNO11" s="788"/>
      <c r="JNP11" s="787"/>
      <c r="JNQ11" s="788"/>
      <c r="JNR11" s="788"/>
      <c r="JNS11" s="788"/>
      <c r="JNT11" s="787"/>
      <c r="JNU11" s="788"/>
      <c r="JNV11" s="788"/>
      <c r="JNW11" s="788"/>
      <c r="JNX11" s="787"/>
      <c r="JNY11" s="788"/>
      <c r="JNZ11" s="788"/>
      <c r="JOA11" s="788"/>
      <c r="JOB11" s="787"/>
      <c r="JOC11" s="788"/>
      <c r="JOD11" s="788"/>
      <c r="JOE11" s="788"/>
      <c r="JOF11" s="787"/>
      <c r="JOG11" s="788"/>
      <c r="JOH11" s="788"/>
      <c r="JOI11" s="788"/>
      <c r="JOJ11" s="787"/>
      <c r="JOK11" s="788"/>
      <c r="JOL11" s="788"/>
      <c r="JOM11" s="788"/>
      <c r="JON11" s="787"/>
      <c r="JOO11" s="788"/>
      <c r="JOP11" s="788"/>
      <c r="JOQ11" s="788"/>
      <c r="JOR11" s="787"/>
      <c r="JOS11" s="788"/>
      <c r="JOT11" s="788"/>
      <c r="JOU11" s="788"/>
      <c r="JOV11" s="787"/>
      <c r="JOW11" s="788"/>
      <c r="JOX11" s="788"/>
      <c r="JOY11" s="788"/>
      <c r="JOZ11" s="787"/>
      <c r="JPA11" s="788"/>
      <c r="JPB11" s="788"/>
      <c r="JPC11" s="788"/>
      <c r="JPD11" s="787"/>
      <c r="JPE11" s="788"/>
      <c r="JPF11" s="788"/>
      <c r="JPG11" s="788"/>
      <c r="JPH11" s="787"/>
      <c r="JPI11" s="788"/>
      <c r="JPJ11" s="788"/>
      <c r="JPK11" s="788"/>
      <c r="JPL11" s="787"/>
      <c r="JPM11" s="788"/>
      <c r="JPN11" s="788"/>
      <c r="JPO11" s="788"/>
      <c r="JPP11" s="787"/>
      <c r="JPQ11" s="788"/>
      <c r="JPR11" s="788"/>
      <c r="JPS11" s="788"/>
      <c r="JPT11" s="787"/>
      <c r="JPU11" s="788"/>
      <c r="JPV11" s="788"/>
      <c r="JPW11" s="788"/>
      <c r="JPX11" s="787"/>
      <c r="JPY11" s="788"/>
      <c r="JPZ11" s="788"/>
      <c r="JQA11" s="788"/>
      <c r="JQB11" s="787"/>
      <c r="JQC11" s="788"/>
      <c r="JQD11" s="788"/>
      <c r="JQE11" s="788"/>
      <c r="JQF11" s="787"/>
      <c r="JQG11" s="788"/>
      <c r="JQH11" s="788"/>
      <c r="JQI11" s="788"/>
      <c r="JQJ11" s="787"/>
      <c r="JQK11" s="788"/>
      <c r="JQL11" s="788"/>
      <c r="JQM11" s="788"/>
      <c r="JQN11" s="787"/>
      <c r="JQO11" s="788"/>
      <c r="JQP11" s="788"/>
      <c r="JQQ11" s="788"/>
      <c r="JQR11" s="787"/>
      <c r="JQS11" s="788"/>
      <c r="JQT11" s="788"/>
      <c r="JQU11" s="788"/>
      <c r="JQV11" s="787"/>
      <c r="JQW11" s="788"/>
      <c r="JQX11" s="788"/>
      <c r="JQY11" s="788"/>
      <c r="JQZ11" s="787"/>
      <c r="JRA11" s="788"/>
      <c r="JRB11" s="788"/>
      <c r="JRC11" s="788"/>
      <c r="JRD11" s="787"/>
      <c r="JRE11" s="788"/>
      <c r="JRF11" s="788"/>
      <c r="JRG11" s="788"/>
      <c r="JRH11" s="787"/>
      <c r="JRI11" s="788"/>
      <c r="JRJ11" s="788"/>
      <c r="JRK11" s="788"/>
      <c r="JRL11" s="787"/>
      <c r="JRM11" s="788"/>
      <c r="JRN11" s="788"/>
      <c r="JRO11" s="788"/>
      <c r="JRP11" s="787"/>
      <c r="JRQ11" s="788"/>
      <c r="JRR11" s="788"/>
      <c r="JRS11" s="788"/>
      <c r="JRT11" s="787"/>
      <c r="JRU11" s="788"/>
      <c r="JRV11" s="788"/>
      <c r="JRW11" s="788"/>
      <c r="JRX11" s="787"/>
      <c r="JRY11" s="788"/>
      <c r="JRZ11" s="788"/>
      <c r="JSA11" s="788"/>
      <c r="JSB11" s="787"/>
      <c r="JSC11" s="788"/>
      <c r="JSD11" s="788"/>
      <c r="JSE11" s="788"/>
      <c r="JSF11" s="787"/>
      <c r="JSG11" s="788"/>
      <c r="JSH11" s="788"/>
      <c r="JSI11" s="788"/>
      <c r="JSJ11" s="787"/>
      <c r="JSK11" s="788"/>
      <c r="JSL11" s="788"/>
      <c r="JSM11" s="788"/>
      <c r="JSN11" s="787"/>
      <c r="JSO11" s="788"/>
      <c r="JSP11" s="788"/>
      <c r="JSQ11" s="788"/>
      <c r="JSR11" s="787"/>
      <c r="JSS11" s="788"/>
      <c r="JST11" s="788"/>
      <c r="JSU11" s="788"/>
      <c r="JSV11" s="787"/>
      <c r="JSW11" s="788"/>
      <c r="JSX11" s="788"/>
      <c r="JSY11" s="788"/>
      <c r="JSZ11" s="787"/>
      <c r="JTA11" s="788"/>
      <c r="JTB11" s="788"/>
      <c r="JTC11" s="788"/>
      <c r="JTD11" s="787"/>
      <c r="JTE11" s="788"/>
      <c r="JTF11" s="788"/>
      <c r="JTG11" s="788"/>
      <c r="JTH11" s="787"/>
      <c r="JTI11" s="788"/>
      <c r="JTJ11" s="788"/>
      <c r="JTK11" s="788"/>
      <c r="JTL11" s="787"/>
      <c r="JTM11" s="788"/>
      <c r="JTN11" s="788"/>
      <c r="JTO11" s="788"/>
      <c r="JTP11" s="787"/>
      <c r="JTQ11" s="788"/>
      <c r="JTR11" s="788"/>
      <c r="JTS11" s="788"/>
      <c r="JTT11" s="787"/>
      <c r="JTU11" s="788"/>
      <c r="JTV11" s="788"/>
      <c r="JTW11" s="788"/>
      <c r="JTX11" s="787"/>
      <c r="JTY11" s="788"/>
      <c r="JTZ11" s="788"/>
      <c r="JUA11" s="788"/>
      <c r="JUB11" s="787"/>
      <c r="JUC11" s="788"/>
      <c r="JUD11" s="788"/>
      <c r="JUE11" s="788"/>
      <c r="JUF11" s="787"/>
      <c r="JUG11" s="788"/>
      <c r="JUH11" s="788"/>
      <c r="JUI11" s="788"/>
      <c r="JUJ11" s="787"/>
      <c r="JUK11" s="788"/>
      <c r="JUL11" s="788"/>
      <c r="JUM11" s="788"/>
      <c r="JUN11" s="787"/>
      <c r="JUO11" s="788"/>
      <c r="JUP11" s="788"/>
      <c r="JUQ11" s="788"/>
      <c r="JUR11" s="787"/>
      <c r="JUS11" s="788"/>
      <c r="JUT11" s="788"/>
      <c r="JUU11" s="788"/>
      <c r="JUV11" s="787"/>
      <c r="JUW11" s="788"/>
      <c r="JUX11" s="788"/>
      <c r="JUY11" s="788"/>
      <c r="JUZ11" s="787"/>
      <c r="JVA11" s="788"/>
      <c r="JVB11" s="788"/>
      <c r="JVC11" s="788"/>
      <c r="JVD11" s="787"/>
      <c r="JVE11" s="788"/>
      <c r="JVF11" s="788"/>
      <c r="JVG11" s="788"/>
      <c r="JVH11" s="787"/>
      <c r="JVI11" s="788"/>
      <c r="JVJ11" s="788"/>
      <c r="JVK11" s="788"/>
      <c r="JVL11" s="787"/>
      <c r="JVM11" s="788"/>
      <c r="JVN11" s="788"/>
      <c r="JVO11" s="788"/>
      <c r="JVP11" s="787"/>
      <c r="JVQ11" s="788"/>
      <c r="JVR11" s="788"/>
      <c r="JVS11" s="788"/>
      <c r="JVT11" s="787"/>
      <c r="JVU11" s="788"/>
      <c r="JVV11" s="788"/>
      <c r="JVW11" s="788"/>
      <c r="JVX11" s="787"/>
      <c r="JVY11" s="788"/>
      <c r="JVZ11" s="788"/>
      <c r="JWA11" s="788"/>
      <c r="JWB11" s="787"/>
      <c r="JWC11" s="788"/>
      <c r="JWD11" s="788"/>
      <c r="JWE11" s="788"/>
      <c r="JWF11" s="787"/>
      <c r="JWG11" s="788"/>
      <c r="JWH11" s="788"/>
      <c r="JWI11" s="788"/>
      <c r="JWJ11" s="787"/>
      <c r="JWK11" s="788"/>
      <c r="JWL11" s="788"/>
      <c r="JWM11" s="788"/>
      <c r="JWN11" s="787"/>
      <c r="JWO11" s="788"/>
      <c r="JWP11" s="788"/>
      <c r="JWQ11" s="788"/>
      <c r="JWR11" s="787"/>
      <c r="JWS11" s="788"/>
      <c r="JWT11" s="788"/>
      <c r="JWU11" s="788"/>
      <c r="JWV11" s="787"/>
      <c r="JWW11" s="788"/>
      <c r="JWX11" s="788"/>
      <c r="JWY11" s="788"/>
      <c r="JWZ11" s="787"/>
      <c r="JXA11" s="788"/>
      <c r="JXB11" s="788"/>
      <c r="JXC11" s="788"/>
      <c r="JXD11" s="787"/>
      <c r="JXE11" s="788"/>
      <c r="JXF11" s="788"/>
      <c r="JXG11" s="788"/>
      <c r="JXH11" s="787"/>
      <c r="JXI11" s="788"/>
      <c r="JXJ11" s="788"/>
      <c r="JXK11" s="788"/>
      <c r="JXL11" s="787"/>
      <c r="JXM11" s="788"/>
      <c r="JXN11" s="788"/>
      <c r="JXO11" s="788"/>
      <c r="JXP11" s="787"/>
      <c r="JXQ11" s="788"/>
      <c r="JXR11" s="788"/>
      <c r="JXS11" s="788"/>
      <c r="JXT11" s="787"/>
      <c r="JXU11" s="788"/>
      <c r="JXV11" s="788"/>
      <c r="JXW11" s="788"/>
      <c r="JXX11" s="787"/>
      <c r="JXY11" s="788"/>
      <c r="JXZ11" s="788"/>
      <c r="JYA11" s="788"/>
      <c r="JYB11" s="787"/>
      <c r="JYC11" s="788"/>
      <c r="JYD11" s="788"/>
      <c r="JYE11" s="788"/>
      <c r="JYF11" s="787"/>
      <c r="JYG11" s="788"/>
      <c r="JYH11" s="788"/>
      <c r="JYI11" s="788"/>
      <c r="JYJ11" s="787"/>
      <c r="JYK11" s="788"/>
      <c r="JYL11" s="788"/>
      <c r="JYM11" s="788"/>
      <c r="JYN11" s="787"/>
      <c r="JYO11" s="788"/>
      <c r="JYP11" s="788"/>
      <c r="JYQ11" s="788"/>
      <c r="JYR11" s="787"/>
      <c r="JYS11" s="788"/>
      <c r="JYT11" s="788"/>
      <c r="JYU11" s="788"/>
      <c r="JYV11" s="787"/>
      <c r="JYW11" s="788"/>
      <c r="JYX11" s="788"/>
      <c r="JYY11" s="788"/>
      <c r="JYZ11" s="787"/>
      <c r="JZA11" s="788"/>
      <c r="JZB11" s="788"/>
      <c r="JZC11" s="788"/>
      <c r="JZD11" s="787"/>
      <c r="JZE11" s="788"/>
      <c r="JZF11" s="788"/>
      <c r="JZG11" s="788"/>
      <c r="JZH11" s="787"/>
      <c r="JZI11" s="788"/>
      <c r="JZJ11" s="788"/>
      <c r="JZK11" s="788"/>
      <c r="JZL11" s="787"/>
      <c r="JZM11" s="788"/>
      <c r="JZN11" s="788"/>
      <c r="JZO11" s="788"/>
      <c r="JZP11" s="787"/>
      <c r="JZQ11" s="788"/>
      <c r="JZR11" s="788"/>
      <c r="JZS11" s="788"/>
      <c r="JZT11" s="787"/>
      <c r="JZU11" s="788"/>
      <c r="JZV11" s="788"/>
      <c r="JZW11" s="788"/>
      <c r="JZX11" s="787"/>
      <c r="JZY11" s="788"/>
      <c r="JZZ11" s="788"/>
      <c r="KAA11" s="788"/>
      <c r="KAB11" s="787"/>
      <c r="KAC11" s="788"/>
      <c r="KAD11" s="788"/>
      <c r="KAE11" s="788"/>
      <c r="KAF11" s="787"/>
      <c r="KAG11" s="788"/>
      <c r="KAH11" s="788"/>
      <c r="KAI11" s="788"/>
      <c r="KAJ11" s="787"/>
      <c r="KAK11" s="788"/>
      <c r="KAL11" s="788"/>
      <c r="KAM11" s="788"/>
      <c r="KAN11" s="787"/>
      <c r="KAO11" s="788"/>
      <c r="KAP11" s="788"/>
      <c r="KAQ11" s="788"/>
      <c r="KAR11" s="787"/>
      <c r="KAS11" s="788"/>
      <c r="KAT11" s="788"/>
      <c r="KAU11" s="788"/>
      <c r="KAV11" s="787"/>
      <c r="KAW11" s="788"/>
      <c r="KAX11" s="788"/>
      <c r="KAY11" s="788"/>
      <c r="KAZ11" s="787"/>
      <c r="KBA11" s="788"/>
      <c r="KBB11" s="788"/>
      <c r="KBC11" s="788"/>
      <c r="KBD11" s="787"/>
      <c r="KBE11" s="788"/>
      <c r="KBF11" s="788"/>
      <c r="KBG11" s="788"/>
      <c r="KBH11" s="787"/>
      <c r="KBI11" s="788"/>
      <c r="KBJ11" s="788"/>
      <c r="KBK11" s="788"/>
      <c r="KBL11" s="787"/>
      <c r="KBM11" s="788"/>
      <c r="KBN11" s="788"/>
      <c r="KBO11" s="788"/>
      <c r="KBP11" s="787"/>
      <c r="KBQ11" s="788"/>
      <c r="KBR11" s="788"/>
      <c r="KBS11" s="788"/>
      <c r="KBT11" s="787"/>
      <c r="KBU11" s="788"/>
      <c r="KBV11" s="788"/>
      <c r="KBW11" s="788"/>
      <c r="KBX11" s="787"/>
      <c r="KBY11" s="788"/>
      <c r="KBZ11" s="788"/>
      <c r="KCA11" s="788"/>
      <c r="KCB11" s="787"/>
      <c r="KCC11" s="788"/>
      <c r="KCD11" s="788"/>
      <c r="KCE11" s="788"/>
      <c r="KCF11" s="787"/>
      <c r="KCG11" s="788"/>
      <c r="KCH11" s="788"/>
      <c r="KCI11" s="788"/>
      <c r="KCJ11" s="787"/>
      <c r="KCK11" s="788"/>
      <c r="KCL11" s="788"/>
      <c r="KCM11" s="788"/>
      <c r="KCN11" s="787"/>
      <c r="KCO11" s="788"/>
      <c r="KCP11" s="788"/>
      <c r="KCQ11" s="788"/>
      <c r="KCR11" s="787"/>
      <c r="KCS11" s="788"/>
      <c r="KCT11" s="788"/>
      <c r="KCU11" s="788"/>
      <c r="KCV11" s="787"/>
      <c r="KCW11" s="788"/>
      <c r="KCX11" s="788"/>
      <c r="KCY11" s="788"/>
      <c r="KCZ11" s="787"/>
      <c r="KDA11" s="788"/>
      <c r="KDB11" s="788"/>
      <c r="KDC11" s="788"/>
      <c r="KDD11" s="787"/>
      <c r="KDE11" s="788"/>
      <c r="KDF11" s="788"/>
      <c r="KDG11" s="788"/>
      <c r="KDH11" s="787"/>
      <c r="KDI11" s="788"/>
      <c r="KDJ11" s="788"/>
      <c r="KDK11" s="788"/>
      <c r="KDL11" s="787"/>
      <c r="KDM11" s="788"/>
      <c r="KDN11" s="788"/>
      <c r="KDO11" s="788"/>
      <c r="KDP11" s="787"/>
      <c r="KDQ11" s="788"/>
      <c r="KDR11" s="788"/>
      <c r="KDS11" s="788"/>
      <c r="KDT11" s="787"/>
      <c r="KDU11" s="788"/>
      <c r="KDV11" s="788"/>
      <c r="KDW11" s="788"/>
      <c r="KDX11" s="787"/>
      <c r="KDY11" s="788"/>
      <c r="KDZ11" s="788"/>
      <c r="KEA11" s="788"/>
      <c r="KEB11" s="787"/>
      <c r="KEC11" s="788"/>
      <c r="KED11" s="788"/>
      <c r="KEE11" s="788"/>
      <c r="KEF11" s="787"/>
      <c r="KEG11" s="788"/>
      <c r="KEH11" s="788"/>
      <c r="KEI11" s="788"/>
      <c r="KEJ11" s="787"/>
      <c r="KEK11" s="788"/>
      <c r="KEL11" s="788"/>
      <c r="KEM11" s="788"/>
      <c r="KEN11" s="787"/>
      <c r="KEO11" s="788"/>
      <c r="KEP11" s="788"/>
      <c r="KEQ11" s="788"/>
      <c r="KER11" s="787"/>
      <c r="KES11" s="788"/>
      <c r="KET11" s="788"/>
      <c r="KEU11" s="788"/>
      <c r="KEV11" s="787"/>
      <c r="KEW11" s="788"/>
      <c r="KEX11" s="788"/>
      <c r="KEY11" s="788"/>
      <c r="KEZ11" s="787"/>
      <c r="KFA11" s="788"/>
      <c r="KFB11" s="788"/>
      <c r="KFC11" s="788"/>
      <c r="KFD11" s="787"/>
      <c r="KFE11" s="788"/>
      <c r="KFF11" s="788"/>
      <c r="KFG11" s="788"/>
      <c r="KFH11" s="787"/>
      <c r="KFI11" s="788"/>
      <c r="KFJ11" s="788"/>
      <c r="KFK11" s="788"/>
      <c r="KFL11" s="787"/>
      <c r="KFM11" s="788"/>
      <c r="KFN11" s="788"/>
      <c r="KFO11" s="788"/>
      <c r="KFP11" s="787"/>
      <c r="KFQ11" s="788"/>
      <c r="KFR11" s="788"/>
      <c r="KFS11" s="788"/>
      <c r="KFT11" s="787"/>
      <c r="KFU11" s="788"/>
      <c r="KFV11" s="788"/>
      <c r="KFW11" s="788"/>
      <c r="KFX11" s="787"/>
      <c r="KFY11" s="788"/>
      <c r="KFZ11" s="788"/>
      <c r="KGA11" s="788"/>
      <c r="KGB11" s="787"/>
      <c r="KGC11" s="788"/>
      <c r="KGD11" s="788"/>
      <c r="KGE11" s="788"/>
      <c r="KGF11" s="787"/>
      <c r="KGG11" s="788"/>
      <c r="KGH11" s="788"/>
      <c r="KGI11" s="788"/>
      <c r="KGJ11" s="787"/>
      <c r="KGK11" s="788"/>
      <c r="KGL11" s="788"/>
      <c r="KGM11" s="788"/>
      <c r="KGN11" s="787"/>
      <c r="KGO11" s="788"/>
      <c r="KGP11" s="788"/>
      <c r="KGQ11" s="788"/>
      <c r="KGR11" s="787"/>
      <c r="KGS11" s="788"/>
      <c r="KGT11" s="788"/>
      <c r="KGU11" s="788"/>
      <c r="KGV11" s="787"/>
      <c r="KGW11" s="788"/>
      <c r="KGX11" s="788"/>
      <c r="KGY11" s="788"/>
      <c r="KGZ11" s="787"/>
      <c r="KHA11" s="788"/>
      <c r="KHB11" s="788"/>
      <c r="KHC11" s="788"/>
      <c r="KHD11" s="787"/>
      <c r="KHE11" s="788"/>
      <c r="KHF11" s="788"/>
      <c r="KHG11" s="788"/>
      <c r="KHH11" s="787"/>
      <c r="KHI11" s="788"/>
      <c r="KHJ11" s="788"/>
      <c r="KHK11" s="788"/>
      <c r="KHL11" s="787"/>
      <c r="KHM11" s="788"/>
      <c r="KHN11" s="788"/>
      <c r="KHO11" s="788"/>
      <c r="KHP11" s="787"/>
      <c r="KHQ11" s="788"/>
      <c r="KHR11" s="788"/>
      <c r="KHS11" s="788"/>
      <c r="KHT11" s="787"/>
      <c r="KHU11" s="788"/>
      <c r="KHV11" s="788"/>
      <c r="KHW11" s="788"/>
      <c r="KHX11" s="787"/>
      <c r="KHY11" s="788"/>
      <c r="KHZ11" s="788"/>
      <c r="KIA11" s="788"/>
      <c r="KIB11" s="787"/>
      <c r="KIC11" s="788"/>
      <c r="KID11" s="788"/>
      <c r="KIE11" s="788"/>
      <c r="KIF11" s="787"/>
      <c r="KIG11" s="788"/>
      <c r="KIH11" s="788"/>
      <c r="KII11" s="788"/>
      <c r="KIJ11" s="787"/>
      <c r="KIK11" s="788"/>
      <c r="KIL11" s="788"/>
      <c r="KIM11" s="788"/>
      <c r="KIN11" s="787"/>
      <c r="KIO11" s="788"/>
      <c r="KIP11" s="788"/>
      <c r="KIQ11" s="788"/>
      <c r="KIR11" s="787"/>
      <c r="KIS11" s="788"/>
      <c r="KIT11" s="788"/>
      <c r="KIU11" s="788"/>
      <c r="KIV11" s="787"/>
      <c r="KIW11" s="788"/>
      <c r="KIX11" s="788"/>
      <c r="KIY11" s="788"/>
      <c r="KIZ11" s="787"/>
      <c r="KJA11" s="788"/>
      <c r="KJB11" s="788"/>
      <c r="KJC11" s="788"/>
      <c r="KJD11" s="787"/>
      <c r="KJE11" s="788"/>
      <c r="KJF11" s="788"/>
      <c r="KJG11" s="788"/>
      <c r="KJH11" s="787"/>
      <c r="KJI11" s="788"/>
      <c r="KJJ11" s="788"/>
      <c r="KJK11" s="788"/>
      <c r="KJL11" s="787"/>
      <c r="KJM11" s="788"/>
      <c r="KJN11" s="788"/>
      <c r="KJO11" s="788"/>
      <c r="KJP11" s="787"/>
      <c r="KJQ11" s="788"/>
      <c r="KJR11" s="788"/>
      <c r="KJS11" s="788"/>
      <c r="KJT11" s="787"/>
      <c r="KJU11" s="788"/>
      <c r="KJV11" s="788"/>
      <c r="KJW11" s="788"/>
      <c r="KJX11" s="787"/>
      <c r="KJY11" s="788"/>
      <c r="KJZ11" s="788"/>
      <c r="KKA11" s="788"/>
      <c r="KKB11" s="787"/>
      <c r="KKC11" s="788"/>
      <c r="KKD11" s="788"/>
      <c r="KKE11" s="788"/>
      <c r="KKF11" s="787"/>
      <c r="KKG11" s="788"/>
      <c r="KKH11" s="788"/>
      <c r="KKI11" s="788"/>
      <c r="KKJ11" s="787"/>
      <c r="KKK11" s="788"/>
      <c r="KKL11" s="788"/>
      <c r="KKM11" s="788"/>
      <c r="KKN11" s="787"/>
      <c r="KKO11" s="788"/>
      <c r="KKP11" s="788"/>
      <c r="KKQ11" s="788"/>
      <c r="KKR11" s="787"/>
      <c r="KKS11" s="788"/>
      <c r="KKT11" s="788"/>
      <c r="KKU11" s="788"/>
      <c r="KKV11" s="787"/>
      <c r="KKW11" s="788"/>
      <c r="KKX11" s="788"/>
      <c r="KKY11" s="788"/>
      <c r="KKZ11" s="787"/>
      <c r="KLA11" s="788"/>
      <c r="KLB11" s="788"/>
      <c r="KLC11" s="788"/>
      <c r="KLD11" s="787"/>
      <c r="KLE11" s="788"/>
      <c r="KLF11" s="788"/>
      <c r="KLG11" s="788"/>
      <c r="KLH11" s="787"/>
      <c r="KLI11" s="788"/>
      <c r="KLJ11" s="788"/>
      <c r="KLK11" s="788"/>
      <c r="KLL11" s="787"/>
      <c r="KLM11" s="788"/>
      <c r="KLN11" s="788"/>
      <c r="KLO11" s="788"/>
      <c r="KLP11" s="787"/>
      <c r="KLQ11" s="788"/>
      <c r="KLR11" s="788"/>
      <c r="KLS11" s="788"/>
      <c r="KLT11" s="787"/>
      <c r="KLU11" s="788"/>
      <c r="KLV11" s="788"/>
      <c r="KLW11" s="788"/>
      <c r="KLX11" s="787"/>
      <c r="KLY11" s="788"/>
      <c r="KLZ11" s="788"/>
      <c r="KMA11" s="788"/>
      <c r="KMB11" s="787"/>
      <c r="KMC11" s="788"/>
      <c r="KMD11" s="788"/>
      <c r="KME11" s="788"/>
      <c r="KMF11" s="787"/>
      <c r="KMG11" s="788"/>
      <c r="KMH11" s="788"/>
      <c r="KMI11" s="788"/>
      <c r="KMJ11" s="787"/>
      <c r="KMK11" s="788"/>
      <c r="KML11" s="788"/>
      <c r="KMM11" s="788"/>
      <c r="KMN11" s="787"/>
      <c r="KMO11" s="788"/>
      <c r="KMP11" s="788"/>
      <c r="KMQ11" s="788"/>
      <c r="KMR11" s="787"/>
      <c r="KMS11" s="788"/>
      <c r="KMT11" s="788"/>
      <c r="KMU11" s="788"/>
      <c r="KMV11" s="787"/>
      <c r="KMW11" s="788"/>
      <c r="KMX11" s="788"/>
      <c r="KMY11" s="788"/>
      <c r="KMZ11" s="787"/>
      <c r="KNA11" s="788"/>
      <c r="KNB11" s="788"/>
      <c r="KNC11" s="788"/>
      <c r="KND11" s="787"/>
      <c r="KNE11" s="788"/>
      <c r="KNF11" s="788"/>
      <c r="KNG11" s="788"/>
      <c r="KNH11" s="787"/>
      <c r="KNI11" s="788"/>
      <c r="KNJ11" s="788"/>
      <c r="KNK11" s="788"/>
      <c r="KNL11" s="787"/>
      <c r="KNM11" s="788"/>
      <c r="KNN11" s="788"/>
      <c r="KNO11" s="788"/>
      <c r="KNP11" s="787"/>
      <c r="KNQ11" s="788"/>
      <c r="KNR11" s="788"/>
      <c r="KNS11" s="788"/>
      <c r="KNT11" s="787"/>
      <c r="KNU11" s="788"/>
      <c r="KNV11" s="788"/>
      <c r="KNW11" s="788"/>
      <c r="KNX11" s="787"/>
      <c r="KNY11" s="788"/>
      <c r="KNZ11" s="788"/>
      <c r="KOA11" s="788"/>
      <c r="KOB11" s="787"/>
      <c r="KOC11" s="788"/>
      <c r="KOD11" s="788"/>
      <c r="KOE11" s="788"/>
      <c r="KOF11" s="787"/>
      <c r="KOG11" s="788"/>
      <c r="KOH11" s="788"/>
      <c r="KOI11" s="788"/>
      <c r="KOJ11" s="787"/>
      <c r="KOK11" s="788"/>
      <c r="KOL11" s="788"/>
      <c r="KOM11" s="788"/>
      <c r="KON11" s="787"/>
      <c r="KOO11" s="788"/>
      <c r="KOP11" s="788"/>
      <c r="KOQ11" s="788"/>
      <c r="KOR11" s="787"/>
      <c r="KOS11" s="788"/>
      <c r="KOT11" s="788"/>
      <c r="KOU11" s="788"/>
      <c r="KOV11" s="787"/>
      <c r="KOW11" s="788"/>
      <c r="KOX11" s="788"/>
      <c r="KOY11" s="788"/>
      <c r="KOZ11" s="787"/>
      <c r="KPA11" s="788"/>
      <c r="KPB11" s="788"/>
      <c r="KPC11" s="788"/>
      <c r="KPD11" s="787"/>
      <c r="KPE11" s="788"/>
      <c r="KPF11" s="788"/>
      <c r="KPG11" s="788"/>
      <c r="KPH11" s="787"/>
      <c r="KPI11" s="788"/>
      <c r="KPJ11" s="788"/>
      <c r="KPK11" s="788"/>
      <c r="KPL11" s="787"/>
      <c r="KPM11" s="788"/>
      <c r="KPN11" s="788"/>
      <c r="KPO11" s="788"/>
      <c r="KPP11" s="787"/>
      <c r="KPQ11" s="788"/>
      <c r="KPR11" s="788"/>
      <c r="KPS11" s="788"/>
      <c r="KPT11" s="787"/>
      <c r="KPU11" s="788"/>
      <c r="KPV11" s="788"/>
      <c r="KPW11" s="788"/>
      <c r="KPX11" s="787"/>
      <c r="KPY11" s="788"/>
      <c r="KPZ11" s="788"/>
      <c r="KQA11" s="788"/>
      <c r="KQB11" s="787"/>
      <c r="KQC11" s="788"/>
      <c r="KQD11" s="788"/>
      <c r="KQE11" s="788"/>
      <c r="KQF11" s="787"/>
      <c r="KQG11" s="788"/>
      <c r="KQH11" s="788"/>
      <c r="KQI11" s="788"/>
      <c r="KQJ11" s="787"/>
      <c r="KQK11" s="788"/>
      <c r="KQL11" s="788"/>
      <c r="KQM11" s="788"/>
      <c r="KQN11" s="787"/>
      <c r="KQO11" s="788"/>
      <c r="KQP11" s="788"/>
      <c r="KQQ11" s="788"/>
      <c r="KQR11" s="787"/>
      <c r="KQS11" s="788"/>
      <c r="KQT11" s="788"/>
      <c r="KQU11" s="788"/>
      <c r="KQV11" s="787"/>
      <c r="KQW11" s="788"/>
      <c r="KQX11" s="788"/>
      <c r="KQY11" s="788"/>
      <c r="KQZ11" s="787"/>
      <c r="KRA11" s="788"/>
      <c r="KRB11" s="788"/>
      <c r="KRC11" s="788"/>
      <c r="KRD11" s="787"/>
      <c r="KRE11" s="788"/>
      <c r="KRF11" s="788"/>
      <c r="KRG11" s="788"/>
      <c r="KRH11" s="787"/>
      <c r="KRI11" s="788"/>
      <c r="KRJ11" s="788"/>
      <c r="KRK11" s="788"/>
      <c r="KRL11" s="787"/>
      <c r="KRM11" s="788"/>
      <c r="KRN11" s="788"/>
      <c r="KRO11" s="788"/>
      <c r="KRP11" s="787"/>
      <c r="KRQ11" s="788"/>
      <c r="KRR11" s="788"/>
      <c r="KRS11" s="788"/>
      <c r="KRT11" s="787"/>
      <c r="KRU11" s="788"/>
      <c r="KRV11" s="788"/>
      <c r="KRW11" s="788"/>
      <c r="KRX11" s="787"/>
      <c r="KRY11" s="788"/>
      <c r="KRZ11" s="788"/>
      <c r="KSA11" s="788"/>
      <c r="KSB11" s="787"/>
      <c r="KSC11" s="788"/>
      <c r="KSD11" s="788"/>
      <c r="KSE11" s="788"/>
      <c r="KSF11" s="787"/>
      <c r="KSG11" s="788"/>
      <c r="KSH11" s="788"/>
      <c r="KSI11" s="788"/>
      <c r="KSJ11" s="787"/>
      <c r="KSK11" s="788"/>
      <c r="KSL11" s="788"/>
      <c r="KSM11" s="788"/>
      <c r="KSN11" s="787"/>
      <c r="KSO11" s="788"/>
      <c r="KSP11" s="788"/>
      <c r="KSQ11" s="788"/>
      <c r="KSR11" s="787"/>
      <c r="KSS11" s="788"/>
      <c r="KST11" s="788"/>
      <c r="KSU11" s="788"/>
      <c r="KSV11" s="787"/>
      <c r="KSW11" s="788"/>
      <c r="KSX11" s="788"/>
      <c r="KSY11" s="788"/>
      <c r="KSZ11" s="787"/>
      <c r="KTA11" s="788"/>
      <c r="KTB11" s="788"/>
      <c r="KTC11" s="788"/>
      <c r="KTD11" s="787"/>
      <c r="KTE11" s="788"/>
      <c r="KTF11" s="788"/>
      <c r="KTG11" s="788"/>
      <c r="KTH11" s="787"/>
      <c r="KTI11" s="788"/>
      <c r="KTJ11" s="788"/>
      <c r="KTK11" s="788"/>
      <c r="KTL11" s="787"/>
      <c r="KTM11" s="788"/>
      <c r="KTN11" s="788"/>
      <c r="KTO11" s="788"/>
      <c r="KTP11" s="787"/>
      <c r="KTQ11" s="788"/>
      <c r="KTR11" s="788"/>
      <c r="KTS11" s="788"/>
      <c r="KTT11" s="787"/>
      <c r="KTU11" s="788"/>
      <c r="KTV11" s="788"/>
      <c r="KTW11" s="788"/>
      <c r="KTX11" s="787"/>
      <c r="KTY11" s="788"/>
      <c r="KTZ11" s="788"/>
      <c r="KUA11" s="788"/>
      <c r="KUB11" s="787"/>
      <c r="KUC11" s="788"/>
      <c r="KUD11" s="788"/>
      <c r="KUE11" s="788"/>
      <c r="KUF11" s="787"/>
      <c r="KUG11" s="788"/>
      <c r="KUH11" s="788"/>
      <c r="KUI11" s="788"/>
      <c r="KUJ11" s="787"/>
      <c r="KUK11" s="788"/>
      <c r="KUL11" s="788"/>
      <c r="KUM11" s="788"/>
      <c r="KUN11" s="787"/>
      <c r="KUO11" s="788"/>
      <c r="KUP11" s="788"/>
      <c r="KUQ11" s="788"/>
      <c r="KUR11" s="787"/>
      <c r="KUS11" s="788"/>
      <c r="KUT11" s="788"/>
      <c r="KUU11" s="788"/>
      <c r="KUV11" s="787"/>
      <c r="KUW11" s="788"/>
      <c r="KUX11" s="788"/>
      <c r="KUY11" s="788"/>
      <c r="KUZ11" s="787"/>
      <c r="KVA11" s="788"/>
      <c r="KVB11" s="788"/>
      <c r="KVC11" s="788"/>
      <c r="KVD11" s="787"/>
      <c r="KVE11" s="788"/>
      <c r="KVF11" s="788"/>
      <c r="KVG11" s="788"/>
      <c r="KVH11" s="787"/>
      <c r="KVI11" s="788"/>
      <c r="KVJ11" s="788"/>
      <c r="KVK11" s="788"/>
      <c r="KVL11" s="787"/>
      <c r="KVM11" s="788"/>
      <c r="KVN11" s="788"/>
      <c r="KVO11" s="788"/>
      <c r="KVP11" s="787"/>
      <c r="KVQ11" s="788"/>
      <c r="KVR11" s="788"/>
      <c r="KVS11" s="788"/>
      <c r="KVT11" s="787"/>
      <c r="KVU11" s="788"/>
      <c r="KVV11" s="788"/>
      <c r="KVW11" s="788"/>
      <c r="KVX11" s="787"/>
      <c r="KVY11" s="788"/>
      <c r="KVZ11" s="788"/>
      <c r="KWA11" s="788"/>
      <c r="KWB11" s="787"/>
      <c r="KWC11" s="788"/>
      <c r="KWD11" s="788"/>
      <c r="KWE11" s="788"/>
      <c r="KWF11" s="787"/>
      <c r="KWG11" s="788"/>
      <c r="KWH11" s="788"/>
      <c r="KWI11" s="788"/>
      <c r="KWJ11" s="787"/>
      <c r="KWK11" s="788"/>
      <c r="KWL11" s="788"/>
      <c r="KWM11" s="788"/>
      <c r="KWN11" s="787"/>
      <c r="KWO11" s="788"/>
      <c r="KWP11" s="788"/>
      <c r="KWQ11" s="788"/>
      <c r="KWR11" s="787"/>
      <c r="KWS11" s="788"/>
      <c r="KWT11" s="788"/>
      <c r="KWU11" s="788"/>
      <c r="KWV11" s="787"/>
      <c r="KWW11" s="788"/>
      <c r="KWX11" s="788"/>
      <c r="KWY11" s="788"/>
      <c r="KWZ11" s="787"/>
      <c r="KXA11" s="788"/>
      <c r="KXB11" s="788"/>
      <c r="KXC11" s="788"/>
      <c r="KXD11" s="787"/>
      <c r="KXE11" s="788"/>
      <c r="KXF11" s="788"/>
      <c r="KXG11" s="788"/>
      <c r="KXH11" s="787"/>
      <c r="KXI11" s="788"/>
      <c r="KXJ11" s="788"/>
      <c r="KXK11" s="788"/>
      <c r="KXL11" s="787"/>
      <c r="KXM11" s="788"/>
      <c r="KXN11" s="788"/>
      <c r="KXO11" s="788"/>
      <c r="KXP11" s="787"/>
      <c r="KXQ11" s="788"/>
      <c r="KXR11" s="788"/>
      <c r="KXS11" s="788"/>
      <c r="KXT11" s="787"/>
      <c r="KXU11" s="788"/>
      <c r="KXV11" s="788"/>
      <c r="KXW11" s="788"/>
      <c r="KXX11" s="787"/>
      <c r="KXY11" s="788"/>
      <c r="KXZ11" s="788"/>
      <c r="KYA11" s="788"/>
      <c r="KYB11" s="787"/>
      <c r="KYC11" s="788"/>
      <c r="KYD11" s="788"/>
      <c r="KYE11" s="788"/>
      <c r="KYF11" s="787"/>
      <c r="KYG11" s="788"/>
      <c r="KYH11" s="788"/>
      <c r="KYI11" s="788"/>
      <c r="KYJ11" s="787"/>
      <c r="KYK11" s="788"/>
      <c r="KYL11" s="788"/>
      <c r="KYM11" s="788"/>
      <c r="KYN11" s="787"/>
      <c r="KYO11" s="788"/>
      <c r="KYP11" s="788"/>
      <c r="KYQ11" s="788"/>
      <c r="KYR11" s="787"/>
      <c r="KYS11" s="788"/>
      <c r="KYT11" s="788"/>
      <c r="KYU11" s="788"/>
      <c r="KYV11" s="787"/>
      <c r="KYW11" s="788"/>
      <c r="KYX11" s="788"/>
      <c r="KYY11" s="788"/>
      <c r="KYZ11" s="787"/>
      <c r="KZA11" s="788"/>
      <c r="KZB11" s="788"/>
      <c r="KZC11" s="788"/>
      <c r="KZD11" s="787"/>
      <c r="KZE11" s="788"/>
      <c r="KZF11" s="788"/>
      <c r="KZG11" s="788"/>
      <c r="KZH11" s="787"/>
      <c r="KZI11" s="788"/>
      <c r="KZJ11" s="788"/>
      <c r="KZK11" s="788"/>
      <c r="KZL11" s="787"/>
      <c r="KZM11" s="788"/>
      <c r="KZN11" s="788"/>
      <c r="KZO11" s="788"/>
      <c r="KZP11" s="787"/>
      <c r="KZQ11" s="788"/>
      <c r="KZR11" s="788"/>
      <c r="KZS11" s="788"/>
      <c r="KZT11" s="787"/>
      <c r="KZU11" s="788"/>
      <c r="KZV11" s="788"/>
      <c r="KZW11" s="788"/>
      <c r="KZX11" s="787"/>
      <c r="KZY11" s="788"/>
      <c r="KZZ11" s="788"/>
      <c r="LAA11" s="788"/>
      <c r="LAB11" s="787"/>
      <c r="LAC11" s="788"/>
      <c r="LAD11" s="788"/>
      <c r="LAE11" s="788"/>
      <c r="LAF11" s="787"/>
      <c r="LAG11" s="788"/>
      <c r="LAH11" s="788"/>
      <c r="LAI11" s="788"/>
      <c r="LAJ11" s="787"/>
      <c r="LAK11" s="788"/>
      <c r="LAL11" s="788"/>
      <c r="LAM11" s="788"/>
      <c r="LAN11" s="787"/>
      <c r="LAO11" s="788"/>
      <c r="LAP11" s="788"/>
      <c r="LAQ11" s="788"/>
      <c r="LAR11" s="787"/>
      <c r="LAS11" s="788"/>
      <c r="LAT11" s="788"/>
      <c r="LAU11" s="788"/>
      <c r="LAV11" s="787"/>
      <c r="LAW11" s="788"/>
      <c r="LAX11" s="788"/>
      <c r="LAY11" s="788"/>
      <c r="LAZ11" s="787"/>
      <c r="LBA11" s="788"/>
      <c r="LBB11" s="788"/>
      <c r="LBC11" s="788"/>
      <c r="LBD11" s="787"/>
      <c r="LBE11" s="788"/>
      <c r="LBF11" s="788"/>
      <c r="LBG11" s="788"/>
      <c r="LBH11" s="787"/>
      <c r="LBI11" s="788"/>
      <c r="LBJ11" s="788"/>
      <c r="LBK11" s="788"/>
      <c r="LBL11" s="787"/>
      <c r="LBM11" s="788"/>
      <c r="LBN11" s="788"/>
      <c r="LBO11" s="788"/>
      <c r="LBP11" s="787"/>
      <c r="LBQ11" s="788"/>
      <c r="LBR11" s="788"/>
      <c r="LBS11" s="788"/>
      <c r="LBT11" s="787"/>
      <c r="LBU11" s="788"/>
      <c r="LBV11" s="788"/>
      <c r="LBW11" s="788"/>
      <c r="LBX11" s="787"/>
      <c r="LBY11" s="788"/>
      <c r="LBZ11" s="788"/>
      <c r="LCA11" s="788"/>
      <c r="LCB11" s="787"/>
      <c r="LCC11" s="788"/>
      <c r="LCD11" s="788"/>
      <c r="LCE11" s="788"/>
      <c r="LCF11" s="787"/>
      <c r="LCG11" s="788"/>
      <c r="LCH11" s="788"/>
      <c r="LCI11" s="788"/>
      <c r="LCJ11" s="787"/>
      <c r="LCK11" s="788"/>
      <c r="LCL11" s="788"/>
      <c r="LCM11" s="788"/>
      <c r="LCN11" s="787"/>
      <c r="LCO11" s="788"/>
      <c r="LCP11" s="788"/>
      <c r="LCQ11" s="788"/>
      <c r="LCR11" s="787"/>
      <c r="LCS11" s="788"/>
      <c r="LCT11" s="788"/>
      <c r="LCU11" s="788"/>
      <c r="LCV11" s="787"/>
      <c r="LCW11" s="788"/>
      <c r="LCX11" s="788"/>
      <c r="LCY11" s="788"/>
      <c r="LCZ11" s="787"/>
      <c r="LDA11" s="788"/>
      <c r="LDB11" s="788"/>
      <c r="LDC11" s="788"/>
      <c r="LDD11" s="787"/>
      <c r="LDE11" s="788"/>
      <c r="LDF11" s="788"/>
      <c r="LDG11" s="788"/>
      <c r="LDH11" s="787"/>
      <c r="LDI11" s="788"/>
      <c r="LDJ11" s="788"/>
      <c r="LDK11" s="788"/>
      <c r="LDL11" s="787"/>
      <c r="LDM11" s="788"/>
      <c r="LDN11" s="788"/>
      <c r="LDO11" s="788"/>
      <c r="LDP11" s="787"/>
      <c r="LDQ11" s="788"/>
      <c r="LDR11" s="788"/>
      <c r="LDS11" s="788"/>
      <c r="LDT11" s="787"/>
      <c r="LDU11" s="788"/>
      <c r="LDV11" s="788"/>
      <c r="LDW11" s="788"/>
      <c r="LDX11" s="787"/>
      <c r="LDY11" s="788"/>
      <c r="LDZ11" s="788"/>
      <c r="LEA11" s="788"/>
      <c r="LEB11" s="787"/>
      <c r="LEC11" s="788"/>
      <c r="LED11" s="788"/>
      <c r="LEE11" s="788"/>
      <c r="LEF11" s="787"/>
      <c r="LEG11" s="788"/>
      <c r="LEH11" s="788"/>
      <c r="LEI11" s="788"/>
      <c r="LEJ11" s="787"/>
      <c r="LEK11" s="788"/>
      <c r="LEL11" s="788"/>
      <c r="LEM11" s="788"/>
      <c r="LEN11" s="787"/>
      <c r="LEO11" s="788"/>
      <c r="LEP11" s="788"/>
      <c r="LEQ11" s="788"/>
      <c r="LER11" s="787"/>
      <c r="LES11" s="788"/>
      <c r="LET11" s="788"/>
      <c r="LEU11" s="788"/>
      <c r="LEV11" s="787"/>
      <c r="LEW11" s="788"/>
      <c r="LEX11" s="788"/>
      <c r="LEY11" s="788"/>
      <c r="LEZ11" s="787"/>
      <c r="LFA11" s="788"/>
      <c r="LFB11" s="788"/>
      <c r="LFC11" s="788"/>
      <c r="LFD11" s="787"/>
      <c r="LFE11" s="788"/>
      <c r="LFF11" s="788"/>
      <c r="LFG11" s="788"/>
      <c r="LFH11" s="787"/>
      <c r="LFI11" s="788"/>
      <c r="LFJ11" s="788"/>
      <c r="LFK11" s="788"/>
      <c r="LFL11" s="787"/>
      <c r="LFM11" s="788"/>
      <c r="LFN11" s="788"/>
      <c r="LFO11" s="788"/>
      <c r="LFP11" s="787"/>
      <c r="LFQ11" s="788"/>
      <c r="LFR11" s="788"/>
      <c r="LFS11" s="788"/>
      <c r="LFT11" s="787"/>
      <c r="LFU11" s="788"/>
      <c r="LFV11" s="788"/>
      <c r="LFW11" s="788"/>
      <c r="LFX11" s="787"/>
      <c r="LFY11" s="788"/>
      <c r="LFZ11" s="788"/>
      <c r="LGA11" s="788"/>
      <c r="LGB11" s="787"/>
      <c r="LGC11" s="788"/>
      <c r="LGD11" s="788"/>
      <c r="LGE11" s="788"/>
      <c r="LGF11" s="787"/>
      <c r="LGG11" s="788"/>
      <c r="LGH11" s="788"/>
      <c r="LGI11" s="788"/>
      <c r="LGJ11" s="787"/>
      <c r="LGK11" s="788"/>
      <c r="LGL11" s="788"/>
      <c r="LGM11" s="788"/>
      <c r="LGN11" s="787"/>
      <c r="LGO11" s="788"/>
      <c r="LGP11" s="788"/>
      <c r="LGQ11" s="788"/>
      <c r="LGR11" s="787"/>
      <c r="LGS11" s="788"/>
      <c r="LGT11" s="788"/>
      <c r="LGU11" s="788"/>
      <c r="LGV11" s="787"/>
      <c r="LGW11" s="788"/>
      <c r="LGX11" s="788"/>
      <c r="LGY11" s="788"/>
      <c r="LGZ11" s="787"/>
      <c r="LHA11" s="788"/>
      <c r="LHB11" s="788"/>
      <c r="LHC11" s="788"/>
      <c r="LHD11" s="787"/>
      <c r="LHE11" s="788"/>
      <c r="LHF11" s="788"/>
      <c r="LHG11" s="788"/>
      <c r="LHH11" s="787"/>
      <c r="LHI11" s="788"/>
      <c r="LHJ11" s="788"/>
      <c r="LHK11" s="788"/>
      <c r="LHL11" s="787"/>
      <c r="LHM11" s="788"/>
      <c r="LHN11" s="788"/>
      <c r="LHO11" s="788"/>
      <c r="LHP11" s="787"/>
      <c r="LHQ11" s="788"/>
      <c r="LHR11" s="788"/>
      <c r="LHS11" s="788"/>
      <c r="LHT11" s="787"/>
      <c r="LHU11" s="788"/>
      <c r="LHV11" s="788"/>
      <c r="LHW11" s="788"/>
      <c r="LHX11" s="787"/>
      <c r="LHY11" s="788"/>
      <c r="LHZ11" s="788"/>
      <c r="LIA11" s="788"/>
      <c r="LIB11" s="787"/>
      <c r="LIC11" s="788"/>
      <c r="LID11" s="788"/>
      <c r="LIE11" s="788"/>
      <c r="LIF11" s="787"/>
      <c r="LIG11" s="788"/>
      <c r="LIH11" s="788"/>
      <c r="LII11" s="788"/>
      <c r="LIJ11" s="787"/>
      <c r="LIK11" s="788"/>
      <c r="LIL11" s="788"/>
      <c r="LIM11" s="788"/>
      <c r="LIN11" s="787"/>
      <c r="LIO11" s="788"/>
      <c r="LIP11" s="788"/>
      <c r="LIQ11" s="788"/>
      <c r="LIR11" s="787"/>
      <c r="LIS11" s="788"/>
      <c r="LIT11" s="788"/>
      <c r="LIU11" s="788"/>
      <c r="LIV11" s="787"/>
      <c r="LIW11" s="788"/>
      <c r="LIX11" s="788"/>
      <c r="LIY11" s="788"/>
      <c r="LIZ11" s="787"/>
      <c r="LJA11" s="788"/>
      <c r="LJB11" s="788"/>
      <c r="LJC11" s="788"/>
      <c r="LJD11" s="787"/>
      <c r="LJE11" s="788"/>
      <c r="LJF11" s="788"/>
      <c r="LJG11" s="788"/>
      <c r="LJH11" s="787"/>
      <c r="LJI11" s="788"/>
      <c r="LJJ11" s="788"/>
      <c r="LJK11" s="788"/>
      <c r="LJL11" s="787"/>
      <c r="LJM11" s="788"/>
      <c r="LJN11" s="788"/>
      <c r="LJO11" s="788"/>
      <c r="LJP11" s="787"/>
      <c r="LJQ11" s="788"/>
      <c r="LJR11" s="788"/>
      <c r="LJS11" s="788"/>
      <c r="LJT11" s="787"/>
      <c r="LJU11" s="788"/>
      <c r="LJV11" s="788"/>
      <c r="LJW11" s="788"/>
      <c r="LJX11" s="787"/>
      <c r="LJY11" s="788"/>
      <c r="LJZ11" s="788"/>
      <c r="LKA11" s="788"/>
      <c r="LKB11" s="787"/>
      <c r="LKC11" s="788"/>
      <c r="LKD11" s="788"/>
      <c r="LKE11" s="788"/>
      <c r="LKF11" s="787"/>
      <c r="LKG11" s="788"/>
      <c r="LKH11" s="788"/>
      <c r="LKI11" s="788"/>
      <c r="LKJ11" s="787"/>
      <c r="LKK11" s="788"/>
      <c r="LKL11" s="788"/>
      <c r="LKM11" s="788"/>
      <c r="LKN11" s="787"/>
      <c r="LKO11" s="788"/>
      <c r="LKP11" s="788"/>
      <c r="LKQ11" s="788"/>
      <c r="LKR11" s="787"/>
      <c r="LKS11" s="788"/>
      <c r="LKT11" s="788"/>
      <c r="LKU11" s="788"/>
      <c r="LKV11" s="787"/>
      <c r="LKW11" s="788"/>
      <c r="LKX11" s="788"/>
      <c r="LKY11" s="788"/>
      <c r="LKZ11" s="787"/>
      <c r="LLA11" s="788"/>
      <c r="LLB11" s="788"/>
      <c r="LLC11" s="788"/>
      <c r="LLD11" s="787"/>
      <c r="LLE11" s="788"/>
      <c r="LLF11" s="788"/>
      <c r="LLG11" s="788"/>
      <c r="LLH11" s="787"/>
      <c r="LLI11" s="788"/>
      <c r="LLJ11" s="788"/>
      <c r="LLK11" s="788"/>
      <c r="LLL11" s="787"/>
      <c r="LLM11" s="788"/>
      <c r="LLN11" s="788"/>
      <c r="LLO11" s="788"/>
      <c r="LLP11" s="787"/>
      <c r="LLQ11" s="788"/>
      <c r="LLR11" s="788"/>
      <c r="LLS11" s="788"/>
      <c r="LLT11" s="787"/>
      <c r="LLU11" s="788"/>
      <c r="LLV11" s="788"/>
      <c r="LLW11" s="788"/>
      <c r="LLX11" s="787"/>
      <c r="LLY11" s="788"/>
      <c r="LLZ11" s="788"/>
      <c r="LMA11" s="788"/>
      <c r="LMB11" s="787"/>
      <c r="LMC11" s="788"/>
      <c r="LMD11" s="788"/>
      <c r="LME11" s="788"/>
      <c r="LMF11" s="787"/>
      <c r="LMG11" s="788"/>
      <c r="LMH11" s="788"/>
      <c r="LMI11" s="788"/>
      <c r="LMJ11" s="787"/>
      <c r="LMK11" s="788"/>
      <c r="LML11" s="788"/>
      <c r="LMM11" s="788"/>
      <c r="LMN11" s="787"/>
      <c r="LMO11" s="788"/>
      <c r="LMP11" s="788"/>
      <c r="LMQ11" s="788"/>
      <c r="LMR11" s="787"/>
      <c r="LMS11" s="788"/>
      <c r="LMT11" s="788"/>
      <c r="LMU11" s="788"/>
      <c r="LMV11" s="787"/>
      <c r="LMW11" s="788"/>
      <c r="LMX11" s="788"/>
      <c r="LMY11" s="788"/>
      <c r="LMZ11" s="787"/>
      <c r="LNA11" s="788"/>
      <c r="LNB11" s="788"/>
      <c r="LNC11" s="788"/>
      <c r="LND11" s="787"/>
      <c r="LNE11" s="788"/>
      <c r="LNF11" s="788"/>
      <c r="LNG11" s="788"/>
      <c r="LNH11" s="787"/>
      <c r="LNI11" s="788"/>
      <c r="LNJ11" s="788"/>
      <c r="LNK11" s="788"/>
      <c r="LNL11" s="787"/>
      <c r="LNM11" s="788"/>
      <c r="LNN11" s="788"/>
      <c r="LNO11" s="788"/>
      <c r="LNP11" s="787"/>
      <c r="LNQ11" s="788"/>
      <c r="LNR11" s="788"/>
      <c r="LNS11" s="788"/>
      <c r="LNT11" s="787"/>
      <c r="LNU11" s="788"/>
      <c r="LNV11" s="788"/>
      <c r="LNW11" s="788"/>
      <c r="LNX11" s="787"/>
      <c r="LNY11" s="788"/>
      <c r="LNZ11" s="788"/>
      <c r="LOA11" s="788"/>
      <c r="LOB11" s="787"/>
      <c r="LOC11" s="788"/>
      <c r="LOD11" s="788"/>
      <c r="LOE11" s="788"/>
      <c r="LOF11" s="787"/>
      <c r="LOG11" s="788"/>
      <c r="LOH11" s="788"/>
      <c r="LOI11" s="788"/>
      <c r="LOJ11" s="787"/>
      <c r="LOK11" s="788"/>
      <c r="LOL11" s="788"/>
      <c r="LOM11" s="788"/>
      <c r="LON11" s="787"/>
      <c r="LOO11" s="788"/>
      <c r="LOP11" s="788"/>
      <c r="LOQ11" s="788"/>
      <c r="LOR11" s="787"/>
      <c r="LOS11" s="788"/>
      <c r="LOT11" s="788"/>
      <c r="LOU11" s="788"/>
      <c r="LOV11" s="787"/>
      <c r="LOW11" s="788"/>
      <c r="LOX11" s="788"/>
      <c r="LOY11" s="788"/>
      <c r="LOZ11" s="787"/>
      <c r="LPA11" s="788"/>
      <c r="LPB11" s="788"/>
      <c r="LPC11" s="788"/>
      <c r="LPD11" s="787"/>
      <c r="LPE11" s="788"/>
      <c r="LPF11" s="788"/>
      <c r="LPG11" s="788"/>
      <c r="LPH11" s="787"/>
      <c r="LPI11" s="788"/>
      <c r="LPJ11" s="788"/>
      <c r="LPK11" s="788"/>
      <c r="LPL11" s="787"/>
      <c r="LPM11" s="788"/>
      <c r="LPN11" s="788"/>
      <c r="LPO11" s="788"/>
      <c r="LPP11" s="787"/>
      <c r="LPQ11" s="788"/>
      <c r="LPR11" s="788"/>
      <c r="LPS11" s="788"/>
      <c r="LPT11" s="787"/>
      <c r="LPU11" s="788"/>
      <c r="LPV11" s="788"/>
      <c r="LPW11" s="788"/>
      <c r="LPX11" s="787"/>
      <c r="LPY11" s="788"/>
      <c r="LPZ11" s="788"/>
      <c r="LQA11" s="788"/>
      <c r="LQB11" s="787"/>
      <c r="LQC11" s="788"/>
      <c r="LQD11" s="788"/>
      <c r="LQE11" s="788"/>
      <c r="LQF11" s="787"/>
      <c r="LQG11" s="788"/>
      <c r="LQH11" s="788"/>
      <c r="LQI11" s="788"/>
      <c r="LQJ11" s="787"/>
      <c r="LQK11" s="788"/>
      <c r="LQL11" s="788"/>
      <c r="LQM11" s="788"/>
      <c r="LQN11" s="787"/>
      <c r="LQO11" s="788"/>
      <c r="LQP11" s="788"/>
      <c r="LQQ11" s="788"/>
      <c r="LQR11" s="787"/>
      <c r="LQS11" s="788"/>
      <c r="LQT11" s="788"/>
      <c r="LQU11" s="788"/>
      <c r="LQV11" s="787"/>
      <c r="LQW11" s="788"/>
      <c r="LQX11" s="788"/>
      <c r="LQY11" s="788"/>
      <c r="LQZ11" s="787"/>
      <c r="LRA11" s="788"/>
      <c r="LRB11" s="788"/>
      <c r="LRC11" s="788"/>
      <c r="LRD11" s="787"/>
      <c r="LRE11" s="788"/>
      <c r="LRF11" s="788"/>
      <c r="LRG11" s="788"/>
      <c r="LRH11" s="787"/>
      <c r="LRI11" s="788"/>
      <c r="LRJ11" s="788"/>
      <c r="LRK11" s="788"/>
      <c r="LRL11" s="787"/>
      <c r="LRM11" s="788"/>
      <c r="LRN11" s="788"/>
      <c r="LRO11" s="788"/>
      <c r="LRP11" s="787"/>
      <c r="LRQ11" s="788"/>
      <c r="LRR11" s="788"/>
      <c r="LRS11" s="788"/>
      <c r="LRT11" s="787"/>
      <c r="LRU11" s="788"/>
      <c r="LRV11" s="788"/>
      <c r="LRW11" s="788"/>
      <c r="LRX11" s="787"/>
      <c r="LRY11" s="788"/>
      <c r="LRZ11" s="788"/>
      <c r="LSA11" s="788"/>
      <c r="LSB11" s="787"/>
      <c r="LSC11" s="788"/>
      <c r="LSD11" s="788"/>
      <c r="LSE11" s="788"/>
      <c r="LSF11" s="787"/>
      <c r="LSG11" s="788"/>
      <c r="LSH11" s="788"/>
      <c r="LSI11" s="788"/>
      <c r="LSJ11" s="787"/>
      <c r="LSK11" s="788"/>
      <c r="LSL11" s="788"/>
      <c r="LSM11" s="788"/>
      <c r="LSN11" s="787"/>
      <c r="LSO11" s="788"/>
      <c r="LSP11" s="788"/>
      <c r="LSQ11" s="788"/>
      <c r="LSR11" s="787"/>
      <c r="LSS11" s="788"/>
      <c r="LST11" s="788"/>
      <c r="LSU11" s="788"/>
      <c r="LSV11" s="787"/>
      <c r="LSW11" s="788"/>
      <c r="LSX11" s="788"/>
      <c r="LSY11" s="788"/>
      <c r="LSZ11" s="787"/>
      <c r="LTA11" s="788"/>
      <c r="LTB11" s="788"/>
      <c r="LTC11" s="788"/>
      <c r="LTD11" s="787"/>
      <c r="LTE11" s="788"/>
      <c r="LTF11" s="788"/>
      <c r="LTG11" s="788"/>
      <c r="LTH11" s="787"/>
      <c r="LTI11" s="788"/>
      <c r="LTJ11" s="788"/>
      <c r="LTK11" s="788"/>
      <c r="LTL11" s="787"/>
      <c r="LTM11" s="788"/>
      <c r="LTN11" s="788"/>
      <c r="LTO11" s="788"/>
      <c r="LTP11" s="787"/>
      <c r="LTQ11" s="788"/>
      <c r="LTR11" s="788"/>
      <c r="LTS11" s="788"/>
      <c r="LTT11" s="787"/>
      <c r="LTU11" s="788"/>
      <c r="LTV11" s="788"/>
      <c r="LTW11" s="788"/>
      <c r="LTX11" s="787"/>
      <c r="LTY11" s="788"/>
      <c r="LTZ11" s="788"/>
      <c r="LUA11" s="788"/>
      <c r="LUB11" s="787"/>
      <c r="LUC11" s="788"/>
      <c r="LUD11" s="788"/>
      <c r="LUE11" s="788"/>
      <c r="LUF11" s="787"/>
      <c r="LUG11" s="788"/>
      <c r="LUH11" s="788"/>
      <c r="LUI11" s="788"/>
      <c r="LUJ11" s="787"/>
      <c r="LUK11" s="788"/>
      <c r="LUL11" s="788"/>
      <c r="LUM11" s="788"/>
      <c r="LUN11" s="787"/>
      <c r="LUO11" s="788"/>
      <c r="LUP11" s="788"/>
      <c r="LUQ11" s="788"/>
      <c r="LUR11" s="787"/>
      <c r="LUS11" s="788"/>
      <c r="LUT11" s="788"/>
      <c r="LUU11" s="788"/>
      <c r="LUV11" s="787"/>
      <c r="LUW11" s="788"/>
      <c r="LUX11" s="788"/>
      <c r="LUY11" s="788"/>
      <c r="LUZ11" s="787"/>
      <c r="LVA11" s="788"/>
      <c r="LVB11" s="788"/>
      <c r="LVC11" s="788"/>
      <c r="LVD11" s="787"/>
      <c r="LVE11" s="788"/>
      <c r="LVF11" s="788"/>
      <c r="LVG11" s="788"/>
      <c r="LVH11" s="787"/>
      <c r="LVI11" s="788"/>
      <c r="LVJ11" s="788"/>
      <c r="LVK11" s="788"/>
      <c r="LVL11" s="787"/>
      <c r="LVM11" s="788"/>
      <c r="LVN11" s="788"/>
      <c r="LVO11" s="788"/>
      <c r="LVP11" s="787"/>
      <c r="LVQ11" s="788"/>
      <c r="LVR11" s="788"/>
      <c r="LVS11" s="788"/>
      <c r="LVT11" s="787"/>
      <c r="LVU11" s="788"/>
      <c r="LVV11" s="788"/>
      <c r="LVW11" s="788"/>
      <c r="LVX11" s="787"/>
      <c r="LVY11" s="788"/>
      <c r="LVZ11" s="788"/>
      <c r="LWA11" s="788"/>
      <c r="LWB11" s="787"/>
      <c r="LWC11" s="788"/>
      <c r="LWD11" s="788"/>
      <c r="LWE11" s="788"/>
      <c r="LWF11" s="787"/>
      <c r="LWG11" s="788"/>
      <c r="LWH11" s="788"/>
      <c r="LWI11" s="788"/>
      <c r="LWJ11" s="787"/>
      <c r="LWK11" s="788"/>
      <c r="LWL11" s="788"/>
      <c r="LWM11" s="788"/>
      <c r="LWN11" s="787"/>
      <c r="LWO11" s="788"/>
      <c r="LWP11" s="788"/>
      <c r="LWQ11" s="788"/>
      <c r="LWR11" s="787"/>
      <c r="LWS11" s="788"/>
      <c r="LWT11" s="788"/>
      <c r="LWU11" s="788"/>
      <c r="LWV11" s="787"/>
      <c r="LWW11" s="788"/>
      <c r="LWX11" s="788"/>
      <c r="LWY11" s="788"/>
      <c r="LWZ11" s="787"/>
      <c r="LXA11" s="788"/>
      <c r="LXB11" s="788"/>
      <c r="LXC11" s="788"/>
      <c r="LXD11" s="787"/>
      <c r="LXE11" s="788"/>
      <c r="LXF11" s="788"/>
      <c r="LXG11" s="788"/>
      <c r="LXH11" s="787"/>
      <c r="LXI11" s="788"/>
      <c r="LXJ11" s="788"/>
      <c r="LXK11" s="788"/>
      <c r="LXL11" s="787"/>
      <c r="LXM11" s="788"/>
      <c r="LXN11" s="788"/>
      <c r="LXO11" s="788"/>
      <c r="LXP11" s="787"/>
      <c r="LXQ11" s="788"/>
      <c r="LXR11" s="788"/>
      <c r="LXS11" s="788"/>
      <c r="LXT11" s="787"/>
      <c r="LXU11" s="788"/>
      <c r="LXV11" s="788"/>
      <c r="LXW11" s="788"/>
      <c r="LXX11" s="787"/>
      <c r="LXY11" s="788"/>
      <c r="LXZ11" s="788"/>
      <c r="LYA11" s="788"/>
      <c r="LYB11" s="787"/>
      <c r="LYC11" s="788"/>
      <c r="LYD11" s="788"/>
      <c r="LYE11" s="788"/>
      <c r="LYF11" s="787"/>
      <c r="LYG11" s="788"/>
      <c r="LYH11" s="788"/>
      <c r="LYI11" s="788"/>
      <c r="LYJ11" s="787"/>
      <c r="LYK11" s="788"/>
      <c r="LYL11" s="788"/>
      <c r="LYM11" s="788"/>
      <c r="LYN11" s="787"/>
      <c r="LYO11" s="788"/>
      <c r="LYP11" s="788"/>
      <c r="LYQ11" s="788"/>
      <c r="LYR11" s="787"/>
      <c r="LYS11" s="788"/>
      <c r="LYT11" s="788"/>
      <c r="LYU11" s="788"/>
      <c r="LYV11" s="787"/>
      <c r="LYW11" s="788"/>
      <c r="LYX11" s="788"/>
      <c r="LYY11" s="788"/>
      <c r="LYZ11" s="787"/>
      <c r="LZA11" s="788"/>
      <c r="LZB11" s="788"/>
      <c r="LZC11" s="788"/>
      <c r="LZD11" s="787"/>
      <c r="LZE11" s="788"/>
      <c r="LZF11" s="788"/>
      <c r="LZG11" s="788"/>
      <c r="LZH11" s="787"/>
      <c r="LZI11" s="788"/>
      <c r="LZJ11" s="788"/>
      <c r="LZK11" s="788"/>
      <c r="LZL11" s="787"/>
      <c r="LZM11" s="788"/>
      <c r="LZN11" s="788"/>
      <c r="LZO11" s="788"/>
      <c r="LZP11" s="787"/>
      <c r="LZQ11" s="788"/>
      <c r="LZR11" s="788"/>
      <c r="LZS11" s="788"/>
      <c r="LZT11" s="787"/>
      <c r="LZU11" s="788"/>
      <c r="LZV11" s="788"/>
      <c r="LZW11" s="788"/>
      <c r="LZX11" s="787"/>
      <c r="LZY11" s="788"/>
      <c r="LZZ11" s="788"/>
      <c r="MAA11" s="788"/>
      <c r="MAB11" s="787"/>
      <c r="MAC11" s="788"/>
      <c r="MAD11" s="788"/>
      <c r="MAE11" s="788"/>
      <c r="MAF11" s="787"/>
      <c r="MAG11" s="788"/>
      <c r="MAH11" s="788"/>
      <c r="MAI11" s="788"/>
      <c r="MAJ11" s="787"/>
      <c r="MAK11" s="788"/>
      <c r="MAL11" s="788"/>
      <c r="MAM11" s="788"/>
      <c r="MAN11" s="787"/>
      <c r="MAO11" s="788"/>
      <c r="MAP11" s="788"/>
      <c r="MAQ11" s="788"/>
      <c r="MAR11" s="787"/>
      <c r="MAS11" s="788"/>
      <c r="MAT11" s="788"/>
      <c r="MAU11" s="788"/>
      <c r="MAV11" s="787"/>
      <c r="MAW11" s="788"/>
      <c r="MAX11" s="788"/>
      <c r="MAY11" s="788"/>
      <c r="MAZ11" s="787"/>
      <c r="MBA11" s="788"/>
      <c r="MBB11" s="788"/>
      <c r="MBC11" s="788"/>
      <c r="MBD11" s="787"/>
      <c r="MBE11" s="788"/>
      <c r="MBF11" s="788"/>
      <c r="MBG11" s="788"/>
      <c r="MBH11" s="787"/>
      <c r="MBI11" s="788"/>
      <c r="MBJ11" s="788"/>
      <c r="MBK11" s="788"/>
      <c r="MBL11" s="787"/>
      <c r="MBM11" s="788"/>
      <c r="MBN11" s="788"/>
      <c r="MBO11" s="788"/>
      <c r="MBP11" s="787"/>
      <c r="MBQ11" s="788"/>
      <c r="MBR11" s="788"/>
      <c r="MBS11" s="788"/>
      <c r="MBT11" s="787"/>
      <c r="MBU11" s="788"/>
      <c r="MBV11" s="788"/>
      <c r="MBW11" s="788"/>
      <c r="MBX11" s="787"/>
      <c r="MBY11" s="788"/>
      <c r="MBZ11" s="788"/>
      <c r="MCA11" s="788"/>
      <c r="MCB11" s="787"/>
      <c r="MCC11" s="788"/>
      <c r="MCD11" s="788"/>
      <c r="MCE11" s="788"/>
      <c r="MCF11" s="787"/>
      <c r="MCG11" s="788"/>
      <c r="MCH11" s="788"/>
      <c r="MCI11" s="788"/>
      <c r="MCJ11" s="787"/>
      <c r="MCK11" s="788"/>
      <c r="MCL11" s="788"/>
      <c r="MCM11" s="788"/>
      <c r="MCN11" s="787"/>
      <c r="MCO11" s="788"/>
      <c r="MCP11" s="788"/>
      <c r="MCQ11" s="788"/>
      <c r="MCR11" s="787"/>
      <c r="MCS11" s="788"/>
      <c r="MCT11" s="788"/>
      <c r="MCU11" s="788"/>
      <c r="MCV11" s="787"/>
      <c r="MCW11" s="788"/>
      <c r="MCX11" s="788"/>
      <c r="MCY11" s="788"/>
      <c r="MCZ11" s="787"/>
      <c r="MDA11" s="788"/>
      <c r="MDB11" s="788"/>
      <c r="MDC11" s="788"/>
      <c r="MDD11" s="787"/>
      <c r="MDE11" s="788"/>
      <c r="MDF11" s="788"/>
      <c r="MDG11" s="788"/>
      <c r="MDH11" s="787"/>
      <c r="MDI11" s="788"/>
      <c r="MDJ11" s="788"/>
      <c r="MDK11" s="788"/>
      <c r="MDL11" s="787"/>
      <c r="MDM11" s="788"/>
      <c r="MDN11" s="788"/>
      <c r="MDO11" s="788"/>
      <c r="MDP11" s="787"/>
      <c r="MDQ11" s="788"/>
      <c r="MDR11" s="788"/>
      <c r="MDS11" s="788"/>
      <c r="MDT11" s="787"/>
      <c r="MDU11" s="788"/>
      <c r="MDV11" s="788"/>
      <c r="MDW11" s="788"/>
      <c r="MDX11" s="787"/>
      <c r="MDY11" s="788"/>
      <c r="MDZ11" s="788"/>
      <c r="MEA11" s="788"/>
      <c r="MEB11" s="787"/>
      <c r="MEC11" s="788"/>
      <c r="MED11" s="788"/>
      <c r="MEE11" s="788"/>
      <c r="MEF11" s="787"/>
      <c r="MEG11" s="788"/>
      <c r="MEH11" s="788"/>
      <c r="MEI11" s="788"/>
      <c r="MEJ11" s="787"/>
      <c r="MEK11" s="788"/>
      <c r="MEL11" s="788"/>
      <c r="MEM11" s="788"/>
      <c r="MEN11" s="787"/>
      <c r="MEO11" s="788"/>
      <c r="MEP11" s="788"/>
      <c r="MEQ11" s="788"/>
      <c r="MER11" s="787"/>
      <c r="MES11" s="788"/>
      <c r="MET11" s="788"/>
      <c r="MEU11" s="788"/>
      <c r="MEV11" s="787"/>
      <c r="MEW11" s="788"/>
      <c r="MEX11" s="788"/>
      <c r="MEY11" s="788"/>
      <c r="MEZ11" s="787"/>
      <c r="MFA11" s="788"/>
      <c r="MFB11" s="788"/>
      <c r="MFC11" s="788"/>
      <c r="MFD11" s="787"/>
      <c r="MFE11" s="788"/>
      <c r="MFF11" s="788"/>
      <c r="MFG11" s="788"/>
      <c r="MFH11" s="787"/>
      <c r="MFI11" s="788"/>
      <c r="MFJ11" s="788"/>
      <c r="MFK11" s="788"/>
      <c r="MFL11" s="787"/>
      <c r="MFM11" s="788"/>
      <c r="MFN11" s="788"/>
      <c r="MFO11" s="788"/>
      <c r="MFP11" s="787"/>
      <c r="MFQ11" s="788"/>
      <c r="MFR11" s="788"/>
      <c r="MFS11" s="788"/>
      <c r="MFT11" s="787"/>
      <c r="MFU11" s="788"/>
      <c r="MFV11" s="788"/>
      <c r="MFW11" s="788"/>
      <c r="MFX11" s="787"/>
      <c r="MFY11" s="788"/>
      <c r="MFZ11" s="788"/>
      <c r="MGA11" s="788"/>
      <c r="MGB11" s="787"/>
      <c r="MGC11" s="788"/>
      <c r="MGD11" s="788"/>
      <c r="MGE11" s="788"/>
      <c r="MGF11" s="787"/>
      <c r="MGG11" s="788"/>
      <c r="MGH11" s="788"/>
      <c r="MGI11" s="788"/>
      <c r="MGJ11" s="787"/>
      <c r="MGK11" s="788"/>
      <c r="MGL11" s="788"/>
      <c r="MGM11" s="788"/>
      <c r="MGN11" s="787"/>
      <c r="MGO11" s="788"/>
      <c r="MGP11" s="788"/>
      <c r="MGQ11" s="788"/>
      <c r="MGR11" s="787"/>
      <c r="MGS11" s="788"/>
      <c r="MGT11" s="788"/>
      <c r="MGU11" s="788"/>
      <c r="MGV11" s="787"/>
      <c r="MGW11" s="788"/>
      <c r="MGX11" s="788"/>
      <c r="MGY11" s="788"/>
      <c r="MGZ11" s="787"/>
      <c r="MHA11" s="788"/>
      <c r="MHB11" s="788"/>
      <c r="MHC11" s="788"/>
      <c r="MHD11" s="787"/>
      <c r="MHE11" s="788"/>
      <c r="MHF11" s="788"/>
      <c r="MHG11" s="788"/>
      <c r="MHH11" s="787"/>
      <c r="MHI11" s="788"/>
      <c r="MHJ11" s="788"/>
      <c r="MHK11" s="788"/>
      <c r="MHL11" s="787"/>
      <c r="MHM11" s="788"/>
      <c r="MHN11" s="788"/>
      <c r="MHO11" s="788"/>
      <c r="MHP11" s="787"/>
      <c r="MHQ11" s="788"/>
      <c r="MHR11" s="788"/>
      <c r="MHS11" s="788"/>
      <c r="MHT11" s="787"/>
      <c r="MHU11" s="788"/>
      <c r="MHV11" s="788"/>
      <c r="MHW11" s="788"/>
      <c r="MHX11" s="787"/>
      <c r="MHY11" s="788"/>
      <c r="MHZ11" s="788"/>
      <c r="MIA11" s="788"/>
      <c r="MIB11" s="787"/>
      <c r="MIC11" s="788"/>
      <c r="MID11" s="788"/>
      <c r="MIE11" s="788"/>
      <c r="MIF11" s="787"/>
      <c r="MIG11" s="788"/>
      <c r="MIH11" s="788"/>
      <c r="MII11" s="788"/>
      <c r="MIJ11" s="787"/>
      <c r="MIK11" s="788"/>
      <c r="MIL11" s="788"/>
      <c r="MIM11" s="788"/>
      <c r="MIN11" s="787"/>
      <c r="MIO11" s="788"/>
      <c r="MIP11" s="788"/>
      <c r="MIQ11" s="788"/>
      <c r="MIR11" s="787"/>
      <c r="MIS11" s="788"/>
      <c r="MIT11" s="788"/>
      <c r="MIU11" s="788"/>
      <c r="MIV11" s="787"/>
      <c r="MIW11" s="788"/>
      <c r="MIX11" s="788"/>
      <c r="MIY11" s="788"/>
      <c r="MIZ11" s="787"/>
      <c r="MJA11" s="788"/>
      <c r="MJB11" s="788"/>
      <c r="MJC11" s="788"/>
      <c r="MJD11" s="787"/>
      <c r="MJE11" s="788"/>
      <c r="MJF11" s="788"/>
      <c r="MJG11" s="788"/>
      <c r="MJH11" s="787"/>
      <c r="MJI11" s="788"/>
      <c r="MJJ11" s="788"/>
      <c r="MJK11" s="788"/>
      <c r="MJL11" s="787"/>
      <c r="MJM11" s="788"/>
      <c r="MJN11" s="788"/>
      <c r="MJO11" s="788"/>
      <c r="MJP11" s="787"/>
      <c r="MJQ11" s="788"/>
      <c r="MJR11" s="788"/>
      <c r="MJS11" s="788"/>
      <c r="MJT11" s="787"/>
      <c r="MJU11" s="788"/>
      <c r="MJV11" s="788"/>
      <c r="MJW11" s="788"/>
      <c r="MJX11" s="787"/>
      <c r="MJY11" s="788"/>
      <c r="MJZ11" s="788"/>
      <c r="MKA11" s="788"/>
      <c r="MKB11" s="787"/>
      <c r="MKC11" s="788"/>
      <c r="MKD11" s="788"/>
      <c r="MKE11" s="788"/>
      <c r="MKF11" s="787"/>
      <c r="MKG11" s="788"/>
      <c r="MKH11" s="788"/>
      <c r="MKI11" s="788"/>
      <c r="MKJ11" s="787"/>
      <c r="MKK11" s="788"/>
      <c r="MKL11" s="788"/>
      <c r="MKM11" s="788"/>
      <c r="MKN11" s="787"/>
      <c r="MKO11" s="788"/>
      <c r="MKP11" s="788"/>
      <c r="MKQ11" s="788"/>
      <c r="MKR11" s="787"/>
      <c r="MKS11" s="788"/>
      <c r="MKT11" s="788"/>
      <c r="MKU11" s="788"/>
      <c r="MKV11" s="787"/>
      <c r="MKW11" s="788"/>
      <c r="MKX11" s="788"/>
      <c r="MKY11" s="788"/>
      <c r="MKZ11" s="787"/>
      <c r="MLA11" s="788"/>
      <c r="MLB11" s="788"/>
      <c r="MLC11" s="788"/>
      <c r="MLD11" s="787"/>
      <c r="MLE11" s="788"/>
      <c r="MLF11" s="788"/>
      <c r="MLG11" s="788"/>
      <c r="MLH11" s="787"/>
      <c r="MLI11" s="788"/>
      <c r="MLJ11" s="788"/>
      <c r="MLK11" s="788"/>
      <c r="MLL11" s="787"/>
      <c r="MLM11" s="788"/>
      <c r="MLN11" s="788"/>
      <c r="MLO11" s="788"/>
      <c r="MLP11" s="787"/>
      <c r="MLQ11" s="788"/>
      <c r="MLR11" s="788"/>
      <c r="MLS11" s="788"/>
      <c r="MLT11" s="787"/>
      <c r="MLU11" s="788"/>
      <c r="MLV11" s="788"/>
      <c r="MLW11" s="788"/>
      <c r="MLX11" s="787"/>
      <c r="MLY11" s="788"/>
      <c r="MLZ11" s="788"/>
      <c r="MMA11" s="788"/>
      <c r="MMB11" s="787"/>
      <c r="MMC11" s="788"/>
      <c r="MMD11" s="788"/>
      <c r="MME11" s="788"/>
      <c r="MMF11" s="787"/>
      <c r="MMG11" s="788"/>
      <c r="MMH11" s="788"/>
      <c r="MMI11" s="788"/>
      <c r="MMJ11" s="787"/>
      <c r="MMK11" s="788"/>
      <c r="MML11" s="788"/>
      <c r="MMM11" s="788"/>
      <c r="MMN11" s="787"/>
      <c r="MMO11" s="788"/>
      <c r="MMP11" s="788"/>
      <c r="MMQ11" s="788"/>
      <c r="MMR11" s="787"/>
      <c r="MMS11" s="788"/>
      <c r="MMT11" s="788"/>
      <c r="MMU11" s="788"/>
      <c r="MMV11" s="787"/>
      <c r="MMW11" s="788"/>
      <c r="MMX11" s="788"/>
      <c r="MMY11" s="788"/>
      <c r="MMZ11" s="787"/>
      <c r="MNA11" s="788"/>
      <c r="MNB11" s="788"/>
      <c r="MNC11" s="788"/>
      <c r="MND11" s="787"/>
      <c r="MNE11" s="788"/>
      <c r="MNF11" s="788"/>
      <c r="MNG11" s="788"/>
      <c r="MNH11" s="787"/>
      <c r="MNI11" s="788"/>
      <c r="MNJ11" s="788"/>
      <c r="MNK11" s="788"/>
      <c r="MNL11" s="787"/>
      <c r="MNM11" s="788"/>
      <c r="MNN11" s="788"/>
      <c r="MNO11" s="788"/>
      <c r="MNP11" s="787"/>
      <c r="MNQ11" s="788"/>
      <c r="MNR11" s="788"/>
      <c r="MNS11" s="788"/>
      <c r="MNT11" s="787"/>
      <c r="MNU11" s="788"/>
      <c r="MNV11" s="788"/>
      <c r="MNW11" s="788"/>
      <c r="MNX11" s="787"/>
      <c r="MNY11" s="788"/>
      <c r="MNZ11" s="788"/>
      <c r="MOA11" s="788"/>
      <c r="MOB11" s="787"/>
      <c r="MOC11" s="788"/>
      <c r="MOD11" s="788"/>
      <c r="MOE11" s="788"/>
      <c r="MOF11" s="787"/>
      <c r="MOG11" s="788"/>
      <c r="MOH11" s="788"/>
      <c r="MOI11" s="788"/>
      <c r="MOJ11" s="787"/>
      <c r="MOK11" s="788"/>
      <c r="MOL11" s="788"/>
      <c r="MOM11" s="788"/>
      <c r="MON11" s="787"/>
      <c r="MOO11" s="788"/>
      <c r="MOP11" s="788"/>
      <c r="MOQ11" s="788"/>
      <c r="MOR11" s="787"/>
      <c r="MOS11" s="788"/>
      <c r="MOT11" s="788"/>
      <c r="MOU11" s="788"/>
      <c r="MOV11" s="787"/>
      <c r="MOW11" s="788"/>
      <c r="MOX11" s="788"/>
      <c r="MOY11" s="788"/>
      <c r="MOZ11" s="787"/>
      <c r="MPA11" s="788"/>
      <c r="MPB11" s="788"/>
      <c r="MPC11" s="788"/>
      <c r="MPD11" s="787"/>
      <c r="MPE11" s="788"/>
      <c r="MPF11" s="788"/>
      <c r="MPG11" s="788"/>
      <c r="MPH11" s="787"/>
      <c r="MPI11" s="788"/>
      <c r="MPJ11" s="788"/>
      <c r="MPK11" s="788"/>
      <c r="MPL11" s="787"/>
      <c r="MPM11" s="788"/>
      <c r="MPN11" s="788"/>
      <c r="MPO11" s="788"/>
      <c r="MPP11" s="787"/>
      <c r="MPQ11" s="788"/>
      <c r="MPR11" s="788"/>
      <c r="MPS11" s="788"/>
      <c r="MPT11" s="787"/>
      <c r="MPU11" s="788"/>
      <c r="MPV11" s="788"/>
      <c r="MPW11" s="788"/>
      <c r="MPX11" s="787"/>
      <c r="MPY11" s="788"/>
      <c r="MPZ11" s="788"/>
      <c r="MQA11" s="788"/>
      <c r="MQB11" s="787"/>
      <c r="MQC11" s="788"/>
      <c r="MQD11" s="788"/>
      <c r="MQE11" s="788"/>
      <c r="MQF11" s="787"/>
      <c r="MQG11" s="788"/>
      <c r="MQH11" s="788"/>
      <c r="MQI11" s="788"/>
      <c r="MQJ11" s="787"/>
      <c r="MQK11" s="788"/>
      <c r="MQL11" s="788"/>
      <c r="MQM11" s="788"/>
      <c r="MQN11" s="787"/>
      <c r="MQO11" s="788"/>
      <c r="MQP11" s="788"/>
      <c r="MQQ11" s="788"/>
      <c r="MQR11" s="787"/>
      <c r="MQS11" s="788"/>
      <c r="MQT11" s="788"/>
      <c r="MQU11" s="788"/>
      <c r="MQV11" s="787"/>
      <c r="MQW11" s="788"/>
      <c r="MQX11" s="788"/>
      <c r="MQY11" s="788"/>
      <c r="MQZ11" s="787"/>
      <c r="MRA11" s="788"/>
      <c r="MRB11" s="788"/>
      <c r="MRC11" s="788"/>
      <c r="MRD11" s="787"/>
      <c r="MRE11" s="788"/>
      <c r="MRF11" s="788"/>
      <c r="MRG11" s="788"/>
      <c r="MRH11" s="787"/>
      <c r="MRI11" s="788"/>
      <c r="MRJ11" s="788"/>
      <c r="MRK11" s="788"/>
      <c r="MRL11" s="787"/>
      <c r="MRM11" s="788"/>
      <c r="MRN11" s="788"/>
      <c r="MRO11" s="788"/>
      <c r="MRP11" s="787"/>
      <c r="MRQ11" s="788"/>
      <c r="MRR11" s="788"/>
      <c r="MRS11" s="788"/>
      <c r="MRT11" s="787"/>
      <c r="MRU11" s="788"/>
      <c r="MRV11" s="788"/>
      <c r="MRW11" s="788"/>
      <c r="MRX11" s="787"/>
      <c r="MRY11" s="788"/>
      <c r="MRZ11" s="788"/>
      <c r="MSA11" s="788"/>
      <c r="MSB11" s="787"/>
      <c r="MSC11" s="788"/>
      <c r="MSD11" s="788"/>
      <c r="MSE11" s="788"/>
      <c r="MSF11" s="787"/>
      <c r="MSG11" s="788"/>
      <c r="MSH11" s="788"/>
      <c r="MSI11" s="788"/>
      <c r="MSJ11" s="787"/>
      <c r="MSK11" s="788"/>
      <c r="MSL11" s="788"/>
      <c r="MSM11" s="788"/>
      <c r="MSN11" s="787"/>
      <c r="MSO11" s="788"/>
      <c r="MSP11" s="788"/>
      <c r="MSQ11" s="788"/>
      <c r="MSR11" s="787"/>
      <c r="MSS11" s="788"/>
      <c r="MST11" s="788"/>
      <c r="MSU11" s="788"/>
      <c r="MSV11" s="787"/>
      <c r="MSW11" s="788"/>
      <c r="MSX11" s="788"/>
      <c r="MSY11" s="788"/>
      <c r="MSZ11" s="787"/>
      <c r="MTA11" s="788"/>
      <c r="MTB11" s="788"/>
      <c r="MTC11" s="788"/>
      <c r="MTD11" s="787"/>
      <c r="MTE11" s="788"/>
      <c r="MTF11" s="788"/>
      <c r="MTG11" s="788"/>
      <c r="MTH11" s="787"/>
      <c r="MTI11" s="788"/>
      <c r="MTJ11" s="788"/>
      <c r="MTK11" s="788"/>
      <c r="MTL11" s="787"/>
      <c r="MTM11" s="788"/>
      <c r="MTN11" s="788"/>
      <c r="MTO11" s="788"/>
      <c r="MTP11" s="787"/>
      <c r="MTQ11" s="788"/>
      <c r="MTR11" s="788"/>
      <c r="MTS11" s="788"/>
      <c r="MTT11" s="787"/>
      <c r="MTU11" s="788"/>
      <c r="MTV11" s="788"/>
      <c r="MTW11" s="788"/>
      <c r="MTX11" s="787"/>
      <c r="MTY11" s="788"/>
      <c r="MTZ11" s="788"/>
      <c r="MUA11" s="788"/>
      <c r="MUB11" s="787"/>
      <c r="MUC11" s="788"/>
      <c r="MUD11" s="788"/>
      <c r="MUE11" s="788"/>
      <c r="MUF11" s="787"/>
      <c r="MUG11" s="788"/>
      <c r="MUH11" s="788"/>
      <c r="MUI11" s="788"/>
      <c r="MUJ11" s="787"/>
      <c r="MUK11" s="788"/>
      <c r="MUL11" s="788"/>
      <c r="MUM11" s="788"/>
      <c r="MUN11" s="787"/>
      <c r="MUO11" s="788"/>
      <c r="MUP11" s="788"/>
      <c r="MUQ11" s="788"/>
      <c r="MUR11" s="787"/>
      <c r="MUS11" s="788"/>
      <c r="MUT11" s="788"/>
      <c r="MUU11" s="788"/>
      <c r="MUV11" s="787"/>
      <c r="MUW11" s="788"/>
      <c r="MUX11" s="788"/>
      <c r="MUY11" s="788"/>
      <c r="MUZ11" s="787"/>
      <c r="MVA11" s="788"/>
      <c r="MVB11" s="788"/>
      <c r="MVC11" s="788"/>
      <c r="MVD11" s="787"/>
      <c r="MVE11" s="788"/>
      <c r="MVF11" s="788"/>
      <c r="MVG11" s="788"/>
      <c r="MVH11" s="787"/>
      <c r="MVI11" s="788"/>
      <c r="MVJ11" s="788"/>
      <c r="MVK11" s="788"/>
      <c r="MVL11" s="787"/>
      <c r="MVM11" s="788"/>
      <c r="MVN11" s="788"/>
      <c r="MVO11" s="788"/>
      <c r="MVP11" s="787"/>
      <c r="MVQ11" s="788"/>
      <c r="MVR11" s="788"/>
      <c r="MVS11" s="788"/>
      <c r="MVT11" s="787"/>
      <c r="MVU11" s="788"/>
      <c r="MVV11" s="788"/>
      <c r="MVW11" s="788"/>
      <c r="MVX11" s="787"/>
      <c r="MVY11" s="788"/>
      <c r="MVZ11" s="788"/>
      <c r="MWA11" s="788"/>
      <c r="MWB11" s="787"/>
      <c r="MWC11" s="788"/>
      <c r="MWD11" s="788"/>
      <c r="MWE11" s="788"/>
      <c r="MWF11" s="787"/>
      <c r="MWG11" s="788"/>
      <c r="MWH11" s="788"/>
      <c r="MWI11" s="788"/>
      <c r="MWJ11" s="787"/>
      <c r="MWK11" s="788"/>
      <c r="MWL11" s="788"/>
      <c r="MWM11" s="788"/>
      <c r="MWN11" s="787"/>
      <c r="MWO11" s="788"/>
      <c r="MWP11" s="788"/>
      <c r="MWQ11" s="788"/>
      <c r="MWR11" s="787"/>
      <c r="MWS11" s="788"/>
      <c r="MWT11" s="788"/>
      <c r="MWU11" s="788"/>
      <c r="MWV11" s="787"/>
      <c r="MWW11" s="788"/>
      <c r="MWX11" s="788"/>
      <c r="MWY11" s="788"/>
      <c r="MWZ11" s="787"/>
      <c r="MXA11" s="788"/>
      <c r="MXB11" s="788"/>
      <c r="MXC11" s="788"/>
      <c r="MXD11" s="787"/>
      <c r="MXE11" s="788"/>
      <c r="MXF11" s="788"/>
      <c r="MXG11" s="788"/>
      <c r="MXH11" s="787"/>
      <c r="MXI11" s="788"/>
      <c r="MXJ11" s="788"/>
      <c r="MXK11" s="788"/>
      <c r="MXL11" s="787"/>
      <c r="MXM11" s="788"/>
      <c r="MXN11" s="788"/>
      <c r="MXO11" s="788"/>
      <c r="MXP11" s="787"/>
      <c r="MXQ11" s="788"/>
      <c r="MXR11" s="788"/>
      <c r="MXS11" s="788"/>
      <c r="MXT11" s="787"/>
      <c r="MXU11" s="788"/>
      <c r="MXV11" s="788"/>
      <c r="MXW11" s="788"/>
      <c r="MXX11" s="787"/>
      <c r="MXY11" s="788"/>
      <c r="MXZ11" s="788"/>
      <c r="MYA11" s="788"/>
      <c r="MYB11" s="787"/>
      <c r="MYC11" s="788"/>
      <c r="MYD11" s="788"/>
      <c r="MYE11" s="788"/>
      <c r="MYF11" s="787"/>
      <c r="MYG11" s="788"/>
      <c r="MYH11" s="788"/>
      <c r="MYI11" s="788"/>
      <c r="MYJ11" s="787"/>
      <c r="MYK11" s="788"/>
      <c r="MYL11" s="788"/>
      <c r="MYM11" s="788"/>
      <c r="MYN11" s="787"/>
      <c r="MYO11" s="788"/>
      <c r="MYP11" s="788"/>
      <c r="MYQ11" s="788"/>
      <c r="MYR11" s="787"/>
      <c r="MYS11" s="788"/>
      <c r="MYT11" s="788"/>
      <c r="MYU11" s="788"/>
      <c r="MYV11" s="787"/>
      <c r="MYW11" s="788"/>
      <c r="MYX11" s="788"/>
      <c r="MYY11" s="788"/>
      <c r="MYZ11" s="787"/>
      <c r="MZA11" s="788"/>
      <c r="MZB11" s="788"/>
      <c r="MZC11" s="788"/>
      <c r="MZD11" s="787"/>
      <c r="MZE11" s="788"/>
      <c r="MZF11" s="788"/>
      <c r="MZG11" s="788"/>
      <c r="MZH11" s="787"/>
      <c r="MZI11" s="788"/>
      <c r="MZJ11" s="788"/>
      <c r="MZK11" s="788"/>
      <c r="MZL11" s="787"/>
      <c r="MZM11" s="788"/>
      <c r="MZN11" s="788"/>
      <c r="MZO11" s="788"/>
      <c r="MZP11" s="787"/>
      <c r="MZQ11" s="788"/>
      <c r="MZR11" s="788"/>
      <c r="MZS11" s="788"/>
      <c r="MZT11" s="787"/>
      <c r="MZU11" s="788"/>
      <c r="MZV11" s="788"/>
      <c r="MZW11" s="788"/>
      <c r="MZX11" s="787"/>
      <c r="MZY11" s="788"/>
      <c r="MZZ11" s="788"/>
      <c r="NAA11" s="788"/>
      <c r="NAB11" s="787"/>
      <c r="NAC11" s="788"/>
      <c r="NAD11" s="788"/>
      <c r="NAE11" s="788"/>
      <c r="NAF11" s="787"/>
      <c r="NAG11" s="788"/>
      <c r="NAH11" s="788"/>
      <c r="NAI11" s="788"/>
      <c r="NAJ11" s="787"/>
      <c r="NAK11" s="788"/>
      <c r="NAL11" s="788"/>
      <c r="NAM11" s="788"/>
      <c r="NAN11" s="787"/>
      <c r="NAO11" s="788"/>
      <c r="NAP11" s="788"/>
      <c r="NAQ11" s="788"/>
      <c r="NAR11" s="787"/>
      <c r="NAS11" s="788"/>
      <c r="NAT11" s="788"/>
      <c r="NAU11" s="788"/>
      <c r="NAV11" s="787"/>
      <c r="NAW11" s="788"/>
      <c r="NAX11" s="788"/>
      <c r="NAY11" s="788"/>
      <c r="NAZ11" s="787"/>
      <c r="NBA11" s="788"/>
      <c r="NBB11" s="788"/>
      <c r="NBC11" s="788"/>
      <c r="NBD11" s="787"/>
      <c r="NBE11" s="788"/>
      <c r="NBF11" s="788"/>
      <c r="NBG11" s="788"/>
      <c r="NBH11" s="787"/>
      <c r="NBI11" s="788"/>
      <c r="NBJ11" s="788"/>
      <c r="NBK11" s="788"/>
      <c r="NBL11" s="787"/>
      <c r="NBM11" s="788"/>
      <c r="NBN11" s="788"/>
      <c r="NBO11" s="788"/>
      <c r="NBP11" s="787"/>
      <c r="NBQ11" s="788"/>
      <c r="NBR11" s="788"/>
      <c r="NBS11" s="788"/>
      <c r="NBT11" s="787"/>
      <c r="NBU11" s="788"/>
      <c r="NBV11" s="788"/>
      <c r="NBW11" s="788"/>
      <c r="NBX11" s="787"/>
      <c r="NBY11" s="788"/>
      <c r="NBZ11" s="788"/>
      <c r="NCA11" s="788"/>
      <c r="NCB11" s="787"/>
      <c r="NCC11" s="788"/>
      <c r="NCD11" s="788"/>
      <c r="NCE11" s="788"/>
      <c r="NCF11" s="787"/>
      <c r="NCG11" s="788"/>
      <c r="NCH11" s="788"/>
      <c r="NCI11" s="788"/>
      <c r="NCJ11" s="787"/>
      <c r="NCK11" s="788"/>
      <c r="NCL11" s="788"/>
      <c r="NCM11" s="788"/>
      <c r="NCN11" s="787"/>
      <c r="NCO11" s="788"/>
      <c r="NCP11" s="788"/>
      <c r="NCQ11" s="788"/>
      <c r="NCR11" s="787"/>
      <c r="NCS11" s="788"/>
      <c r="NCT11" s="788"/>
      <c r="NCU11" s="788"/>
      <c r="NCV11" s="787"/>
      <c r="NCW11" s="788"/>
      <c r="NCX11" s="788"/>
      <c r="NCY11" s="788"/>
      <c r="NCZ11" s="787"/>
      <c r="NDA11" s="788"/>
      <c r="NDB11" s="788"/>
      <c r="NDC11" s="788"/>
      <c r="NDD11" s="787"/>
      <c r="NDE11" s="788"/>
      <c r="NDF11" s="788"/>
      <c r="NDG11" s="788"/>
      <c r="NDH11" s="787"/>
      <c r="NDI11" s="788"/>
      <c r="NDJ11" s="788"/>
      <c r="NDK11" s="788"/>
      <c r="NDL11" s="787"/>
      <c r="NDM11" s="788"/>
      <c r="NDN11" s="788"/>
      <c r="NDO11" s="788"/>
      <c r="NDP11" s="787"/>
      <c r="NDQ11" s="788"/>
      <c r="NDR11" s="788"/>
      <c r="NDS11" s="788"/>
      <c r="NDT11" s="787"/>
      <c r="NDU11" s="788"/>
      <c r="NDV11" s="788"/>
      <c r="NDW11" s="788"/>
      <c r="NDX11" s="787"/>
      <c r="NDY11" s="788"/>
      <c r="NDZ11" s="788"/>
      <c r="NEA11" s="788"/>
      <c r="NEB11" s="787"/>
      <c r="NEC11" s="788"/>
      <c r="NED11" s="788"/>
      <c r="NEE11" s="788"/>
      <c r="NEF11" s="787"/>
      <c r="NEG11" s="788"/>
      <c r="NEH11" s="788"/>
      <c r="NEI11" s="788"/>
      <c r="NEJ11" s="787"/>
      <c r="NEK11" s="788"/>
      <c r="NEL11" s="788"/>
      <c r="NEM11" s="788"/>
      <c r="NEN11" s="787"/>
      <c r="NEO11" s="788"/>
      <c r="NEP11" s="788"/>
      <c r="NEQ11" s="788"/>
      <c r="NER11" s="787"/>
      <c r="NES11" s="788"/>
      <c r="NET11" s="788"/>
      <c r="NEU11" s="788"/>
      <c r="NEV11" s="787"/>
      <c r="NEW11" s="788"/>
      <c r="NEX11" s="788"/>
      <c r="NEY11" s="788"/>
      <c r="NEZ11" s="787"/>
      <c r="NFA11" s="788"/>
      <c r="NFB11" s="788"/>
      <c r="NFC11" s="788"/>
      <c r="NFD11" s="787"/>
      <c r="NFE11" s="788"/>
      <c r="NFF11" s="788"/>
      <c r="NFG11" s="788"/>
      <c r="NFH11" s="787"/>
      <c r="NFI11" s="788"/>
      <c r="NFJ11" s="788"/>
      <c r="NFK11" s="788"/>
      <c r="NFL11" s="787"/>
      <c r="NFM11" s="788"/>
      <c r="NFN11" s="788"/>
      <c r="NFO11" s="788"/>
      <c r="NFP11" s="787"/>
      <c r="NFQ11" s="788"/>
      <c r="NFR11" s="788"/>
      <c r="NFS11" s="788"/>
      <c r="NFT11" s="787"/>
      <c r="NFU11" s="788"/>
      <c r="NFV11" s="788"/>
      <c r="NFW11" s="788"/>
      <c r="NFX11" s="787"/>
      <c r="NFY11" s="788"/>
      <c r="NFZ11" s="788"/>
      <c r="NGA11" s="788"/>
      <c r="NGB11" s="787"/>
      <c r="NGC11" s="788"/>
      <c r="NGD11" s="788"/>
      <c r="NGE11" s="788"/>
      <c r="NGF11" s="787"/>
      <c r="NGG11" s="788"/>
      <c r="NGH11" s="788"/>
      <c r="NGI11" s="788"/>
      <c r="NGJ11" s="787"/>
      <c r="NGK11" s="788"/>
      <c r="NGL11" s="788"/>
      <c r="NGM11" s="788"/>
      <c r="NGN11" s="787"/>
      <c r="NGO11" s="788"/>
      <c r="NGP11" s="788"/>
      <c r="NGQ11" s="788"/>
      <c r="NGR11" s="787"/>
      <c r="NGS11" s="788"/>
      <c r="NGT11" s="788"/>
      <c r="NGU11" s="788"/>
      <c r="NGV11" s="787"/>
      <c r="NGW11" s="788"/>
      <c r="NGX11" s="788"/>
      <c r="NGY11" s="788"/>
      <c r="NGZ11" s="787"/>
      <c r="NHA11" s="788"/>
      <c r="NHB11" s="788"/>
      <c r="NHC11" s="788"/>
      <c r="NHD11" s="787"/>
      <c r="NHE11" s="788"/>
      <c r="NHF11" s="788"/>
      <c r="NHG11" s="788"/>
      <c r="NHH11" s="787"/>
      <c r="NHI11" s="788"/>
      <c r="NHJ11" s="788"/>
      <c r="NHK11" s="788"/>
      <c r="NHL11" s="787"/>
      <c r="NHM11" s="788"/>
      <c r="NHN11" s="788"/>
      <c r="NHO11" s="788"/>
      <c r="NHP11" s="787"/>
      <c r="NHQ11" s="788"/>
      <c r="NHR11" s="788"/>
      <c r="NHS11" s="788"/>
      <c r="NHT11" s="787"/>
      <c r="NHU11" s="788"/>
      <c r="NHV11" s="788"/>
      <c r="NHW11" s="788"/>
      <c r="NHX11" s="787"/>
      <c r="NHY11" s="788"/>
      <c r="NHZ11" s="788"/>
      <c r="NIA11" s="788"/>
      <c r="NIB11" s="787"/>
      <c r="NIC11" s="788"/>
      <c r="NID11" s="788"/>
      <c r="NIE11" s="788"/>
      <c r="NIF11" s="787"/>
      <c r="NIG11" s="788"/>
      <c r="NIH11" s="788"/>
      <c r="NII11" s="788"/>
      <c r="NIJ11" s="787"/>
      <c r="NIK11" s="788"/>
      <c r="NIL11" s="788"/>
      <c r="NIM11" s="788"/>
      <c r="NIN11" s="787"/>
      <c r="NIO11" s="788"/>
      <c r="NIP11" s="788"/>
      <c r="NIQ11" s="788"/>
      <c r="NIR11" s="787"/>
      <c r="NIS11" s="788"/>
      <c r="NIT11" s="788"/>
      <c r="NIU11" s="788"/>
      <c r="NIV11" s="787"/>
      <c r="NIW11" s="788"/>
      <c r="NIX11" s="788"/>
      <c r="NIY11" s="788"/>
      <c r="NIZ11" s="787"/>
      <c r="NJA11" s="788"/>
      <c r="NJB11" s="788"/>
      <c r="NJC11" s="788"/>
      <c r="NJD11" s="787"/>
      <c r="NJE11" s="788"/>
      <c r="NJF11" s="788"/>
      <c r="NJG11" s="788"/>
      <c r="NJH11" s="787"/>
      <c r="NJI11" s="788"/>
      <c r="NJJ11" s="788"/>
      <c r="NJK11" s="788"/>
      <c r="NJL11" s="787"/>
      <c r="NJM11" s="788"/>
      <c r="NJN11" s="788"/>
      <c r="NJO11" s="788"/>
      <c r="NJP11" s="787"/>
      <c r="NJQ11" s="788"/>
      <c r="NJR11" s="788"/>
      <c r="NJS11" s="788"/>
      <c r="NJT11" s="787"/>
      <c r="NJU11" s="788"/>
      <c r="NJV11" s="788"/>
      <c r="NJW11" s="788"/>
      <c r="NJX11" s="787"/>
      <c r="NJY11" s="788"/>
      <c r="NJZ11" s="788"/>
      <c r="NKA11" s="788"/>
      <c r="NKB11" s="787"/>
      <c r="NKC11" s="788"/>
      <c r="NKD11" s="788"/>
      <c r="NKE11" s="788"/>
      <c r="NKF11" s="787"/>
      <c r="NKG11" s="788"/>
      <c r="NKH11" s="788"/>
      <c r="NKI11" s="788"/>
      <c r="NKJ11" s="787"/>
      <c r="NKK11" s="788"/>
      <c r="NKL11" s="788"/>
      <c r="NKM11" s="788"/>
      <c r="NKN11" s="787"/>
      <c r="NKO11" s="788"/>
      <c r="NKP11" s="788"/>
      <c r="NKQ11" s="788"/>
      <c r="NKR11" s="787"/>
      <c r="NKS11" s="788"/>
      <c r="NKT11" s="788"/>
      <c r="NKU11" s="788"/>
      <c r="NKV11" s="787"/>
      <c r="NKW11" s="788"/>
      <c r="NKX11" s="788"/>
      <c r="NKY11" s="788"/>
      <c r="NKZ11" s="787"/>
      <c r="NLA11" s="788"/>
      <c r="NLB11" s="788"/>
      <c r="NLC11" s="788"/>
      <c r="NLD11" s="787"/>
      <c r="NLE11" s="788"/>
      <c r="NLF11" s="788"/>
      <c r="NLG11" s="788"/>
      <c r="NLH11" s="787"/>
      <c r="NLI11" s="788"/>
      <c r="NLJ11" s="788"/>
      <c r="NLK11" s="788"/>
      <c r="NLL11" s="787"/>
      <c r="NLM11" s="788"/>
      <c r="NLN11" s="788"/>
      <c r="NLO11" s="788"/>
      <c r="NLP11" s="787"/>
      <c r="NLQ11" s="788"/>
      <c r="NLR11" s="788"/>
      <c r="NLS11" s="788"/>
      <c r="NLT11" s="787"/>
      <c r="NLU11" s="788"/>
      <c r="NLV11" s="788"/>
      <c r="NLW11" s="788"/>
      <c r="NLX11" s="787"/>
      <c r="NLY11" s="788"/>
      <c r="NLZ11" s="788"/>
      <c r="NMA11" s="788"/>
      <c r="NMB11" s="787"/>
      <c r="NMC11" s="788"/>
      <c r="NMD11" s="788"/>
      <c r="NME11" s="788"/>
      <c r="NMF11" s="787"/>
      <c r="NMG11" s="788"/>
      <c r="NMH11" s="788"/>
      <c r="NMI11" s="788"/>
      <c r="NMJ11" s="787"/>
      <c r="NMK11" s="788"/>
      <c r="NML11" s="788"/>
      <c r="NMM11" s="788"/>
      <c r="NMN11" s="787"/>
      <c r="NMO11" s="788"/>
      <c r="NMP11" s="788"/>
      <c r="NMQ11" s="788"/>
      <c r="NMR11" s="787"/>
      <c r="NMS11" s="788"/>
      <c r="NMT11" s="788"/>
      <c r="NMU11" s="788"/>
      <c r="NMV11" s="787"/>
      <c r="NMW11" s="788"/>
      <c r="NMX11" s="788"/>
      <c r="NMY11" s="788"/>
      <c r="NMZ11" s="787"/>
      <c r="NNA11" s="788"/>
      <c r="NNB11" s="788"/>
      <c r="NNC11" s="788"/>
      <c r="NND11" s="787"/>
      <c r="NNE11" s="788"/>
      <c r="NNF11" s="788"/>
      <c r="NNG11" s="788"/>
      <c r="NNH11" s="787"/>
      <c r="NNI11" s="788"/>
      <c r="NNJ11" s="788"/>
      <c r="NNK11" s="788"/>
      <c r="NNL11" s="787"/>
      <c r="NNM11" s="788"/>
      <c r="NNN11" s="788"/>
      <c r="NNO11" s="788"/>
      <c r="NNP11" s="787"/>
      <c r="NNQ11" s="788"/>
      <c r="NNR11" s="788"/>
      <c r="NNS11" s="788"/>
      <c r="NNT11" s="787"/>
      <c r="NNU11" s="788"/>
      <c r="NNV11" s="788"/>
      <c r="NNW11" s="788"/>
      <c r="NNX11" s="787"/>
      <c r="NNY11" s="788"/>
      <c r="NNZ11" s="788"/>
      <c r="NOA11" s="788"/>
      <c r="NOB11" s="787"/>
      <c r="NOC11" s="788"/>
      <c r="NOD11" s="788"/>
      <c r="NOE11" s="788"/>
      <c r="NOF11" s="787"/>
      <c r="NOG11" s="788"/>
      <c r="NOH11" s="788"/>
      <c r="NOI11" s="788"/>
      <c r="NOJ11" s="787"/>
      <c r="NOK11" s="788"/>
      <c r="NOL11" s="788"/>
      <c r="NOM11" s="788"/>
      <c r="NON11" s="787"/>
      <c r="NOO11" s="788"/>
      <c r="NOP11" s="788"/>
      <c r="NOQ11" s="788"/>
      <c r="NOR11" s="787"/>
      <c r="NOS11" s="788"/>
      <c r="NOT11" s="788"/>
      <c r="NOU11" s="788"/>
      <c r="NOV11" s="787"/>
      <c r="NOW11" s="788"/>
      <c r="NOX11" s="788"/>
      <c r="NOY11" s="788"/>
      <c r="NOZ11" s="787"/>
      <c r="NPA11" s="788"/>
      <c r="NPB11" s="788"/>
      <c r="NPC11" s="788"/>
      <c r="NPD11" s="787"/>
      <c r="NPE11" s="788"/>
      <c r="NPF11" s="788"/>
      <c r="NPG11" s="788"/>
      <c r="NPH11" s="787"/>
      <c r="NPI11" s="788"/>
      <c r="NPJ11" s="788"/>
      <c r="NPK11" s="788"/>
      <c r="NPL11" s="787"/>
      <c r="NPM11" s="788"/>
      <c r="NPN11" s="788"/>
      <c r="NPO11" s="788"/>
      <c r="NPP11" s="787"/>
      <c r="NPQ11" s="788"/>
      <c r="NPR11" s="788"/>
      <c r="NPS11" s="788"/>
      <c r="NPT11" s="787"/>
      <c r="NPU11" s="788"/>
      <c r="NPV11" s="788"/>
      <c r="NPW11" s="788"/>
      <c r="NPX11" s="787"/>
      <c r="NPY11" s="788"/>
      <c r="NPZ11" s="788"/>
      <c r="NQA11" s="788"/>
      <c r="NQB11" s="787"/>
      <c r="NQC11" s="788"/>
      <c r="NQD11" s="788"/>
      <c r="NQE11" s="788"/>
      <c r="NQF11" s="787"/>
      <c r="NQG11" s="788"/>
      <c r="NQH11" s="788"/>
      <c r="NQI11" s="788"/>
      <c r="NQJ11" s="787"/>
      <c r="NQK11" s="788"/>
      <c r="NQL11" s="788"/>
      <c r="NQM11" s="788"/>
      <c r="NQN11" s="787"/>
      <c r="NQO11" s="788"/>
      <c r="NQP11" s="788"/>
      <c r="NQQ11" s="788"/>
      <c r="NQR11" s="787"/>
      <c r="NQS11" s="788"/>
      <c r="NQT11" s="788"/>
      <c r="NQU11" s="788"/>
      <c r="NQV11" s="787"/>
      <c r="NQW11" s="788"/>
      <c r="NQX11" s="788"/>
      <c r="NQY11" s="788"/>
      <c r="NQZ11" s="787"/>
      <c r="NRA11" s="788"/>
      <c r="NRB11" s="788"/>
      <c r="NRC11" s="788"/>
      <c r="NRD11" s="787"/>
      <c r="NRE11" s="788"/>
      <c r="NRF11" s="788"/>
      <c r="NRG11" s="788"/>
      <c r="NRH11" s="787"/>
      <c r="NRI11" s="788"/>
      <c r="NRJ11" s="788"/>
      <c r="NRK11" s="788"/>
      <c r="NRL11" s="787"/>
      <c r="NRM11" s="788"/>
      <c r="NRN11" s="788"/>
      <c r="NRO11" s="788"/>
      <c r="NRP11" s="787"/>
      <c r="NRQ11" s="788"/>
      <c r="NRR11" s="788"/>
      <c r="NRS11" s="788"/>
      <c r="NRT11" s="787"/>
      <c r="NRU11" s="788"/>
      <c r="NRV11" s="788"/>
      <c r="NRW11" s="788"/>
      <c r="NRX11" s="787"/>
      <c r="NRY11" s="788"/>
      <c r="NRZ11" s="788"/>
      <c r="NSA11" s="788"/>
      <c r="NSB11" s="787"/>
      <c r="NSC11" s="788"/>
      <c r="NSD11" s="788"/>
      <c r="NSE11" s="788"/>
      <c r="NSF11" s="787"/>
      <c r="NSG11" s="788"/>
      <c r="NSH11" s="788"/>
      <c r="NSI11" s="788"/>
      <c r="NSJ11" s="787"/>
      <c r="NSK11" s="788"/>
      <c r="NSL11" s="788"/>
      <c r="NSM11" s="788"/>
      <c r="NSN11" s="787"/>
      <c r="NSO11" s="788"/>
      <c r="NSP11" s="788"/>
      <c r="NSQ11" s="788"/>
      <c r="NSR11" s="787"/>
      <c r="NSS11" s="788"/>
      <c r="NST11" s="788"/>
      <c r="NSU11" s="788"/>
      <c r="NSV11" s="787"/>
      <c r="NSW11" s="788"/>
      <c r="NSX11" s="788"/>
      <c r="NSY11" s="788"/>
      <c r="NSZ11" s="787"/>
      <c r="NTA11" s="788"/>
      <c r="NTB11" s="788"/>
      <c r="NTC11" s="788"/>
      <c r="NTD11" s="787"/>
      <c r="NTE11" s="788"/>
      <c r="NTF11" s="788"/>
      <c r="NTG11" s="788"/>
      <c r="NTH11" s="787"/>
      <c r="NTI11" s="788"/>
      <c r="NTJ11" s="788"/>
      <c r="NTK11" s="788"/>
      <c r="NTL11" s="787"/>
      <c r="NTM11" s="788"/>
      <c r="NTN11" s="788"/>
      <c r="NTO11" s="788"/>
      <c r="NTP11" s="787"/>
      <c r="NTQ11" s="788"/>
      <c r="NTR11" s="788"/>
      <c r="NTS11" s="788"/>
      <c r="NTT11" s="787"/>
      <c r="NTU11" s="788"/>
      <c r="NTV11" s="788"/>
      <c r="NTW11" s="788"/>
      <c r="NTX11" s="787"/>
      <c r="NTY11" s="788"/>
      <c r="NTZ11" s="788"/>
      <c r="NUA11" s="788"/>
      <c r="NUB11" s="787"/>
      <c r="NUC11" s="788"/>
      <c r="NUD11" s="788"/>
      <c r="NUE11" s="788"/>
      <c r="NUF11" s="787"/>
      <c r="NUG11" s="788"/>
      <c r="NUH11" s="788"/>
      <c r="NUI11" s="788"/>
      <c r="NUJ11" s="787"/>
      <c r="NUK11" s="788"/>
      <c r="NUL11" s="788"/>
      <c r="NUM11" s="788"/>
      <c r="NUN11" s="787"/>
      <c r="NUO11" s="788"/>
      <c r="NUP11" s="788"/>
      <c r="NUQ11" s="788"/>
      <c r="NUR11" s="787"/>
      <c r="NUS11" s="788"/>
      <c r="NUT11" s="788"/>
      <c r="NUU11" s="788"/>
      <c r="NUV11" s="787"/>
      <c r="NUW11" s="788"/>
      <c r="NUX11" s="788"/>
      <c r="NUY11" s="788"/>
      <c r="NUZ11" s="787"/>
      <c r="NVA11" s="788"/>
      <c r="NVB11" s="788"/>
      <c r="NVC11" s="788"/>
      <c r="NVD11" s="787"/>
      <c r="NVE11" s="788"/>
      <c r="NVF11" s="788"/>
      <c r="NVG11" s="788"/>
      <c r="NVH11" s="787"/>
      <c r="NVI11" s="788"/>
      <c r="NVJ11" s="788"/>
      <c r="NVK11" s="788"/>
      <c r="NVL11" s="787"/>
      <c r="NVM11" s="788"/>
      <c r="NVN11" s="788"/>
      <c r="NVO11" s="788"/>
      <c r="NVP11" s="787"/>
      <c r="NVQ11" s="788"/>
      <c r="NVR11" s="788"/>
      <c r="NVS11" s="788"/>
      <c r="NVT11" s="787"/>
      <c r="NVU11" s="788"/>
      <c r="NVV11" s="788"/>
      <c r="NVW11" s="788"/>
      <c r="NVX11" s="787"/>
      <c r="NVY11" s="788"/>
      <c r="NVZ11" s="788"/>
      <c r="NWA11" s="788"/>
      <c r="NWB11" s="787"/>
      <c r="NWC11" s="788"/>
      <c r="NWD11" s="788"/>
      <c r="NWE11" s="788"/>
      <c r="NWF11" s="787"/>
      <c r="NWG11" s="788"/>
      <c r="NWH11" s="788"/>
      <c r="NWI11" s="788"/>
      <c r="NWJ11" s="787"/>
      <c r="NWK11" s="788"/>
      <c r="NWL11" s="788"/>
      <c r="NWM11" s="788"/>
      <c r="NWN11" s="787"/>
      <c r="NWO11" s="788"/>
      <c r="NWP11" s="788"/>
      <c r="NWQ11" s="788"/>
      <c r="NWR11" s="787"/>
      <c r="NWS11" s="788"/>
      <c r="NWT11" s="788"/>
      <c r="NWU11" s="788"/>
      <c r="NWV11" s="787"/>
      <c r="NWW11" s="788"/>
      <c r="NWX11" s="788"/>
      <c r="NWY11" s="788"/>
      <c r="NWZ11" s="787"/>
      <c r="NXA11" s="788"/>
      <c r="NXB11" s="788"/>
      <c r="NXC11" s="788"/>
      <c r="NXD11" s="787"/>
      <c r="NXE11" s="788"/>
      <c r="NXF11" s="788"/>
      <c r="NXG11" s="788"/>
      <c r="NXH11" s="787"/>
      <c r="NXI11" s="788"/>
      <c r="NXJ11" s="788"/>
      <c r="NXK11" s="788"/>
      <c r="NXL11" s="787"/>
      <c r="NXM11" s="788"/>
      <c r="NXN11" s="788"/>
      <c r="NXO11" s="788"/>
      <c r="NXP11" s="787"/>
      <c r="NXQ11" s="788"/>
      <c r="NXR11" s="788"/>
      <c r="NXS11" s="788"/>
      <c r="NXT11" s="787"/>
      <c r="NXU11" s="788"/>
      <c r="NXV11" s="788"/>
      <c r="NXW11" s="788"/>
      <c r="NXX11" s="787"/>
      <c r="NXY11" s="788"/>
      <c r="NXZ11" s="788"/>
      <c r="NYA11" s="788"/>
      <c r="NYB11" s="787"/>
      <c r="NYC11" s="788"/>
      <c r="NYD11" s="788"/>
      <c r="NYE11" s="788"/>
      <c r="NYF11" s="787"/>
      <c r="NYG11" s="788"/>
      <c r="NYH11" s="788"/>
      <c r="NYI11" s="788"/>
      <c r="NYJ11" s="787"/>
      <c r="NYK11" s="788"/>
      <c r="NYL11" s="788"/>
      <c r="NYM11" s="788"/>
      <c r="NYN11" s="787"/>
      <c r="NYO11" s="788"/>
      <c r="NYP11" s="788"/>
      <c r="NYQ11" s="788"/>
      <c r="NYR11" s="787"/>
      <c r="NYS11" s="788"/>
      <c r="NYT11" s="788"/>
      <c r="NYU11" s="788"/>
      <c r="NYV11" s="787"/>
      <c r="NYW11" s="788"/>
      <c r="NYX11" s="788"/>
      <c r="NYY11" s="788"/>
      <c r="NYZ11" s="787"/>
      <c r="NZA11" s="788"/>
      <c r="NZB11" s="788"/>
      <c r="NZC11" s="788"/>
      <c r="NZD11" s="787"/>
      <c r="NZE11" s="788"/>
      <c r="NZF11" s="788"/>
      <c r="NZG11" s="788"/>
      <c r="NZH11" s="787"/>
      <c r="NZI11" s="788"/>
      <c r="NZJ11" s="788"/>
      <c r="NZK11" s="788"/>
      <c r="NZL11" s="787"/>
      <c r="NZM11" s="788"/>
      <c r="NZN11" s="788"/>
      <c r="NZO11" s="788"/>
      <c r="NZP11" s="787"/>
      <c r="NZQ11" s="788"/>
      <c r="NZR11" s="788"/>
      <c r="NZS11" s="788"/>
      <c r="NZT11" s="787"/>
      <c r="NZU11" s="788"/>
      <c r="NZV11" s="788"/>
      <c r="NZW11" s="788"/>
      <c r="NZX11" s="787"/>
      <c r="NZY11" s="788"/>
      <c r="NZZ11" s="788"/>
      <c r="OAA11" s="788"/>
      <c r="OAB11" s="787"/>
      <c r="OAC11" s="788"/>
      <c r="OAD11" s="788"/>
      <c r="OAE11" s="788"/>
      <c r="OAF11" s="787"/>
      <c r="OAG11" s="788"/>
      <c r="OAH11" s="788"/>
      <c r="OAI11" s="788"/>
      <c r="OAJ11" s="787"/>
      <c r="OAK11" s="788"/>
      <c r="OAL11" s="788"/>
      <c r="OAM11" s="788"/>
      <c r="OAN11" s="787"/>
      <c r="OAO11" s="788"/>
      <c r="OAP11" s="788"/>
      <c r="OAQ11" s="788"/>
      <c r="OAR11" s="787"/>
      <c r="OAS11" s="788"/>
      <c r="OAT11" s="788"/>
      <c r="OAU11" s="788"/>
      <c r="OAV11" s="787"/>
      <c r="OAW11" s="788"/>
      <c r="OAX11" s="788"/>
      <c r="OAY11" s="788"/>
      <c r="OAZ11" s="787"/>
      <c r="OBA11" s="788"/>
      <c r="OBB11" s="788"/>
      <c r="OBC11" s="788"/>
      <c r="OBD11" s="787"/>
      <c r="OBE11" s="788"/>
      <c r="OBF11" s="788"/>
      <c r="OBG11" s="788"/>
      <c r="OBH11" s="787"/>
      <c r="OBI11" s="788"/>
      <c r="OBJ11" s="788"/>
      <c r="OBK11" s="788"/>
      <c r="OBL11" s="787"/>
      <c r="OBM11" s="788"/>
      <c r="OBN11" s="788"/>
      <c r="OBO11" s="788"/>
      <c r="OBP11" s="787"/>
      <c r="OBQ11" s="788"/>
      <c r="OBR11" s="788"/>
      <c r="OBS11" s="788"/>
      <c r="OBT11" s="787"/>
      <c r="OBU11" s="788"/>
      <c r="OBV11" s="788"/>
      <c r="OBW11" s="788"/>
      <c r="OBX11" s="787"/>
      <c r="OBY11" s="788"/>
      <c r="OBZ11" s="788"/>
      <c r="OCA11" s="788"/>
      <c r="OCB11" s="787"/>
      <c r="OCC11" s="788"/>
      <c r="OCD11" s="788"/>
      <c r="OCE11" s="788"/>
      <c r="OCF11" s="787"/>
      <c r="OCG11" s="788"/>
      <c r="OCH11" s="788"/>
      <c r="OCI11" s="788"/>
      <c r="OCJ11" s="787"/>
      <c r="OCK11" s="788"/>
      <c r="OCL11" s="788"/>
      <c r="OCM11" s="788"/>
      <c r="OCN11" s="787"/>
      <c r="OCO11" s="788"/>
      <c r="OCP11" s="788"/>
      <c r="OCQ11" s="788"/>
      <c r="OCR11" s="787"/>
      <c r="OCS11" s="788"/>
      <c r="OCT11" s="788"/>
      <c r="OCU11" s="788"/>
      <c r="OCV11" s="787"/>
      <c r="OCW11" s="788"/>
      <c r="OCX11" s="788"/>
      <c r="OCY11" s="788"/>
      <c r="OCZ11" s="787"/>
      <c r="ODA11" s="788"/>
      <c r="ODB11" s="788"/>
      <c r="ODC11" s="788"/>
      <c r="ODD11" s="787"/>
      <c r="ODE11" s="788"/>
      <c r="ODF11" s="788"/>
      <c r="ODG11" s="788"/>
      <c r="ODH11" s="787"/>
      <c r="ODI11" s="788"/>
      <c r="ODJ11" s="788"/>
      <c r="ODK11" s="788"/>
      <c r="ODL11" s="787"/>
      <c r="ODM11" s="788"/>
      <c r="ODN11" s="788"/>
      <c r="ODO11" s="788"/>
      <c r="ODP11" s="787"/>
      <c r="ODQ11" s="788"/>
      <c r="ODR11" s="788"/>
      <c r="ODS11" s="788"/>
      <c r="ODT11" s="787"/>
      <c r="ODU11" s="788"/>
      <c r="ODV11" s="788"/>
      <c r="ODW11" s="788"/>
      <c r="ODX11" s="787"/>
      <c r="ODY11" s="788"/>
      <c r="ODZ11" s="788"/>
      <c r="OEA11" s="788"/>
      <c r="OEB11" s="787"/>
      <c r="OEC11" s="788"/>
      <c r="OED11" s="788"/>
      <c r="OEE11" s="788"/>
      <c r="OEF11" s="787"/>
      <c r="OEG11" s="788"/>
      <c r="OEH11" s="788"/>
      <c r="OEI11" s="788"/>
      <c r="OEJ11" s="787"/>
      <c r="OEK11" s="788"/>
      <c r="OEL11" s="788"/>
      <c r="OEM11" s="788"/>
      <c r="OEN11" s="787"/>
      <c r="OEO11" s="788"/>
      <c r="OEP11" s="788"/>
      <c r="OEQ11" s="788"/>
      <c r="OER11" s="787"/>
      <c r="OES11" s="788"/>
      <c r="OET11" s="788"/>
      <c r="OEU11" s="788"/>
      <c r="OEV11" s="787"/>
      <c r="OEW11" s="788"/>
      <c r="OEX11" s="788"/>
      <c r="OEY11" s="788"/>
      <c r="OEZ11" s="787"/>
      <c r="OFA11" s="788"/>
      <c r="OFB11" s="788"/>
      <c r="OFC11" s="788"/>
      <c r="OFD11" s="787"/>
      <c r="OFE11" s="788"/>
      <c r="OFF11" s="788"/>
      <c r="OFG11" s="788"/>
      <c r="OFH11" s="787"/>
      <c r="OFI11" s="788"/>
      <c r="OFJ11" s="788"/>
      <c r="OFK11" s="788"/>
      <c r="OFL11" s="787"/>
      <c r="OFM11" s="788"/>
      <c r="OFN11" s="788"/>
      <c r="OFO11" s="788"/>
      <c r="OFP11" s="787"/>
      <c r="OFQ11" s="788"/>
      <c r="OFR11" s="788"/>
      <c r="OFS11" s="788"/>
      <c r="OFT11" s="787"/>
      <c r="OFU11" s="788"/>
      <c r="OFV11" s="788"/>
      <c r="OFW11" s="788"/>
      <c r="OFX11" s="787"/>
      <c r="OFY11" s="788"/>
      <c r="OFZ11" s="788"/>
      <c r="OGA11" s="788"/>
      <c r="OGB11" s="787"/>
      <c r="OGC11" s="788"/>
      <c r="OGD11" s="788"/>
      <c r="OGE11" s="788"/>
      <c r="OGF11" s="787"/>
      <c r="OGG11" s="788"/>
      <c r="OGH11" s="788"/>
      <c r="OGI11" s="788"/>
      <c r="OGJ11" s="787"/>
      <c r="OGK11" s="788"/>
      <c r="OGL11" s="788"/>
      <c r="OGM11" s="788"/>
      <c r="OGN11" s="787"/>
      <c r="OGO11" s="788"/>
      <c r="OGP11" s="788"/>
      <c r="OGQ11" s="788"/>
      <c r="OGR11" s="787"/>
      <c r="OGS11" s="788"/>
      <c r="OGT11" s="788"/>
      <c r="OGU11" s="788"/>
      <c r="OGV11" s="787"/>
      <c r="OGW11" s="788"/>
      <c r="OGX11" s="788"/>
      <c r="OGY11" s="788"/>
      <c r="OGZ11" s="787"/>
      <c r="OHA11" s="788"/>
      <c r="OHB11" s="788"/>
      <c r="OHC11" s="788"/>
      <c r="OHD11" s="787"/>
      <c r="OHE11" s="788"/>
      <c r="OHF11" s="788"/>
      <c r="OHG11" s="788"/>
      <c r="OHH11" s="787"/>
      <c r="OHI11" s="788"/>
      <c r="OHJ11" s="788"/>
      <c r="OHK11" s="788"/>
      <c r="OHL11" s="787"/>
      <c r="OHM11" s="788"/>
      <c r="OHN11" s="788"/>
      <c r="OHO11" s="788"/>
      <c r="OHP11" s="787"/>
      <c r="OHQ11" s="788"/>
      <c r="OHR11" s="788"/>
      <c r="OHS11" s="788"/>
      <c r="OHT11" s="787"/>
      <c r="OHU11" s="788"/>
      <c r="OHV11" s="788"/>
      <c r="OHW11" s="788"/>
      <c r="OHX11" s="787"/>
      <c r="OHY11" s="788"/>
      <c r="OHZ11" s="788"/>
      <c r="OIA11" s="788"/>
      <c r="OIB11" s="787"/>
      <c r="OIC11" s="788"/>
      <c r="OID11" s="788"/>
      <c r="OIE11" s="788"/>
      <c r="OIF11" s="787"/>
      <c r="OIG11" s="788"/>
      <c r="OIH11" s="788"/>
      <c r="OII11" s="788"/>
      <c r="OIJ11" s="787"/>
      <c r="OIK11" s="788"/>
      <c r="OIL11" s="788"/>
      <c r="OIM11" s="788"/>
      <c r="OIN11" s="787"/>
      <c r="OIO11" s="788"/>
      <c r="OIP11" s="788"/>
      <c r="OIQ11" s="788"/>
      <c r="OIR11" s="787"/>
      <c r="OIS11" s="788"/>
      <c r="OIT11" s="788"/>
      <c r="OIU11" s="788"/>
      <c r="OIV11" s="787"/>
      <c r="OIW11" s="788"/>
      <c r="OIX11" s="788"/>
      <c r="OIY11" s="788"/>
      <c r="OIZ11" s="787"/>
      <c r="OJA11" s="788"/>
      <c r="OJB11" s="788"/>
      <c r="OJC11" s="788"/>
      <c r="OJD11" s="787"/>
      <c r="OJE11" s="788"/>
      <c r="OJF11" s="788"/>
      <c r="OJG11" s="788"/>
      <c r="OJH11" s="787"/>
      <c r="OJI11" s="788"/>
      <c r="OJJ11" s="788"/>
      <c r="OJK11" s="788"/>
      <c r="OJL11" s="787"/>
      <c r="OJM11" s="788"/>
      <c r="OJN11" s="788"/>
      <c r="OJO11" s="788"/>
      <c r="OJP11" s="787"/>
      <c r="OJQ11" s="788"/>
      <c r="OJR11" s="788"/>
      <c r="OJS11" s="788"/>
      <c r="OJT11" s="787"/>
      <c r="OJU11" s="788"/>
      <c r="OJV11" s="788"/>
      <c r="OJW11" s="788"/>
      <c r="OJX11" s="787"/>
      <c r="OJY11" s="788"/>
      <c r="OJZ11" s="788"/>
      <c r="OKA11" s="788"/>
      <c r="OKB11" s="787"/>
      <c r="OKC11" s="788"/>
      <c r="OKD11" s="788"/>
      <c r="OKE11" s="788"/>
      <c r="OKF11" s="787"/>
      <c r="OKG11" s="788"/>
      <c r="OKH11" s="788"/>
      <c r="OKI11" s="788"/>
      <c r="OKJ11" s="787"/>
      <c r="OKK11" s="788"/>
      <c r="OKL11" s="788"/>
      <c r="OKM11" s="788"/>
      <c r="OKN11" s="787"/>
      <c r="OKO11" s="788"/>
      <c r="OKP11" s="788"/>
      <c r="OKQ11" s="788"/>
      <c r="OKR11" s="787"/>
      <c r="OKS11" s="788"/>
      <c r="OKT11" s="788"/>
      <c r="OKU11" s="788"/>
      <c r="OKV11" s="787"/>
      <c r="OKW11" s="788"/>
      <c r="OKX11" s="788"/>
      <c r="OKY11" s="788"/>
      <c r="OKZ11" s="787"/>
      <c r="OLA11" s="788"/>
      <c r="OLB11" s="788"/>
      <c r="OLC11" s="788"/>
      <c r="OLD11" s="787"/>
      <c r="OLE11" s="788"/>
      <c r="OLF11" s="788"/>
      <c r="OLG11" s="788"/>
      <c r="OLH11" s="787"/>
      <c r="OLI11" s="788"/>
      <c r="OLJ11" s="788"/>
      <c r="OLK11" s="788"/>
      <c r="OLL11" s="787"/>
      <c r="OLM11" s="788"/>
      <c r="OLN11" s="788"/>
      <c r="OLO11" s="788"/>
      <c r="OLP11" s="787"/>
      <c r="OLQ11" s="788"/>
      <c r="OLR11" s="788"/>
      <c r="OLS11" s="788"/>
      <c r="OLT11" s="787"/>
      <c r="OLU11" s="788"/>
      <c r="OLV11" s="788"/>
      <c r="OLW11" s="788"/>
      <c r="OLX11" s="787"/>
      <c r="OLY11" s="788"/>
      <c r="OLZ11" s="788"/>
      <c r="OMA11" s="788"/>
      <c r="OMB11" s="787"/>
      <c r="OMC11" s="788"/>
      <c r="OMD11" s="788"/>
      <c r="OME11" s="788"/>
      <c r="OMF11" s="787"/>
      <c r="OMG11" s="788"/>
      <c r="OMH11" s="788"/>
      <c r="OMI11" s="788"/>
      <c r="OMJ11" s="787"/>
      <c r="OMK11" s="788"/>
      <c r="OML11" s="788"/>
      <c r="OMM11" s="788"/>
      <c r="OMN11" s="787"/>
      <c r="OMO11" s="788"/>
      <c r="OMP11" s="788"/>
      <c r="OMQ11" s="788"/>
      <c r="OMR11" s="787"/>
      <c r="OMS11" s="788"/>
      <c r="OMT11" s="788"/>
      <c r="OMU11" s="788"/>
      <c r="OMV11" s="787"/>
      <c r="OMW11" s="788"/>
      <c r="OMX11" s="788"/>
      <c r="OMY11" s="788"/>
      <c r="OMZ11" s="787"/>
      <c r="ONA11" s="788"/>
      <c r="ONB11" s="788"/>
      <c r="ONC11" s="788"/>
      <c r="OND11" s="787"/>
      <c r="ONE11" s="788"/>
      <c r="ONF11" s="788"/>
      <c r="ONG11" s="788"/>
      <c r="ONH11" s="787"/>
      <c r="ONI11" s="788"/>
      <c r="ONJ11" s="788"/>
      <c r="ONK11" s="788"/>
      <c r="ONL11" s="787"/>
      <c r="ONM11" s="788"/>
      <c r="ONN11" s="788"/>
      <c r="ONO11" s="788"/>
      <c r="ONP11" s="787"/>
      <c r="ONQ11" s="788"/>
      <c r="ONR11" s="788"/>
      <c r="ONS11" s="788"/>
      <c r="ONT11" s="787"/>
      <c r="ONU11" s="788"/>
      <c r="ONV11" s="788"/>
      <c r="ONW11" s="788"/>
      <c r="ONX11" s="787"/>
      <c r="ONY11" s="788"/>
      <c r="ONZ11" s="788"/>
      <c r="OOA11" s="788"/>
      <c r="OOB11" s="787"/>
      <c r="OOC11" s="788"/>
      <c r="OOD11" s="788"/>
      <c r="OOE11" s="788"/>
      <c r="OOF11" s="787"/>
      <c r="OOG11" s="788"/>
      <c r="OOH11" s="788"/>
      <c r="OOI11" s="788"/>
      <c r="OOJ11" s="787"/>
      <c r="OOK11" s="788"/>
      <c r="OOL11" s="788"/>
      <c r="OOM11" s="788"/>
      <c r="OON11" s="787"/>
      <c r="OOO11" s="788"/>
      <c r="OOP11" s="788"/>
      <c r="OOQ11" s="788"/>
      <c r="OOR11" s="787"/>
      <c r="OOS11" s="788"/>
      <c r="OOT11" s="788"/>
      <c r="OOU11" s="788"/>
      <c r="OOV11" s="787"/>
      <c r="OOW11" s="788"/>
      <c r="OOX11" s="788"/>
      <c r="OOY11" s="788"/>
      <c r="OOZ11" s="787"/>
      <c r="OPA11" s="788"/>
      <c r="OPB11" s="788"/>
      <c r="OPC11" s="788"/>
      <c r="OPD11" s="787"/>
      <c r="OPE11" s="788"/>
      <c r="OPF11" s="788"/>
      <c r="OPG11" s="788"/>
      <c r="OPH11" s="787"/>
      <c r="OPI11" s="788"/>
      <c r="OPJ11" s="788"/>
      <c r="OPK11" s="788"/>
      <c r="OPL11" s="787"/>
      <c r="OPM11" s="788"/>
      <c r="OPN11" s="788"/>
      <c r="OPO11" s="788"/>
      <c r="OPP11" s="787"/>
      <c r="OPQ11" s="788"/>
      <c r="OPR11" s="788"/>
      <c r="OPS11" s="788"/>
      <c r="OPT11" s="787"/>
      <c r="OPU11" s="788"/>
      <c r="OPV11" s="788"/>
      <c r="OPW11" s="788"/>
      <c r="OPX11" s="787"/>
      <c r="OPY11" s="788"/>
      <c r="OPZ11" s="788"/>
      <c r="OQA11" s="788"/>
      <c r="OQB11" s="787"/>
      <c r="OQC11" s="788"/>
      <c r="OQD11" s="788"/>
      <c r="OQE11" s="788"/>
      <c r="OQF11" s="787"/>
      <c r="OQG11" s="788"/>
      <c r="OQH11" s="788"/>
      <c r="OQI11" s="788"/>
      <c r="OQJ11" s="787"/>
      <c r="OQK11" s="788"/>
      <c r="OQL11" s="788"/>
      <c r="OQM11" s="788"/>
      <c r="OQN11" s="787"/>
      <c r="OQO11" s="788"/>
      <c r="OQP11" s="788"/>
      <c r="OQQ11" s="788"/>
      <c r="OQR11" s="787"/>
      <c r="OQS11" s="788"/>
      <c r="OQT11" s="788"/>
      <c r="OQU11" s="788"/>
      <c r="OQV11" s="787"/>
      <c r="OQW11" s="788"/>
      <c r="OQX11" s="788"/>
      <c r="OQY11" s="788"/>
      <c r="OQZ11" s="787"/>
      <c r="ORA11" s="788"/>
      <c r="ORB11" s="788"/>
      <c r="ORC11" s="788"/>
      <c r="ORD11" s="787"/>
      <c r="ORE11" s="788"/>
      <c r="ORF11" s="788"/>
      <c r="ORG11" s="788"/>
      <c r="ORH11" s="787"/>
      <c r="ORI11" s="788"/>
      <c r="ORJ11" s="788"/>
      <c r="ORK11" s="788"/>
      <c r="ORL11" s="787"/>
      <c r="ORM11" s="788"/>
      <c r="ORN11" s="788"/>
      <c r="ORO11" s="788"/>
      <c r="ORP11" s="787"/>
      <c r="ORQ11" s="788"/>
      <c r="ORR11" s="788"/>
      <c r="ORS11" s="788"/>
      <c r="ORT11" s="787"/>
      <c r="ORU11" s="788"/>
      <c r="ORV11" s="788"/>
      <c r="ORW11" s="788"/>
      <c r="ORX11" s="787"/>
      <c r="ORY11" s="788"/>
      <c r="ORZ11" s="788"/>
      <c r="OSA11" s="788"/>
      <c r="OSB11" s="787"/>
      <c r="OSC11" s="788"/>
      <c r="OSD11" s="788"/>
      <c r="OSE11" s="788"/>
      <c r="OSF11" s="787"/>
      <c r="OSG11" s="788"/>
      <c r="OSH11" s="788"/>
      <c r="OSI11" s="788"/>
      <c r="OSJ11" s="787"/>
      <c r="OSK11" s="788"/>
      <c r="OSL11" s="788"/>
      <c r="OSM11" s="788"/>
      <c r="OSN11" s="787"/>
      <c r="OSO11" s="788"/>
      <c r="OSP11" s="788"/>
      <c r="OSQ11" s="788"/>
      <c r="OSR11" s="787"/>
      <c r="OSS11" s="788"/>
      <c r="OST11" s="788"/>
      <c r="OSU11" s="788"/>
      <c r="OSV11" s="787"/>
      <c r="OSW11" s="788"/>
      <c r="OSX11" s="788"/>
      <c r="OSY11" s="788"/>
      <c r="OSZ11" s="787"/>
      <c r="OTA11" s="788"/>
      <c r="OTB11" s="788"/>
      <c r="OTC11" s="788"/>
      <c r="OTD11" s="787"/>
      <c r="OTE11" s="788"/>
      <c r="OTF11" s="788"/>
      <c r="OTG11" s="788"/>
      <c r="OTH11" s="787"/>
      <c r="OTI11" s="788"/>
      <c r="OTJ11" s="788"/>
      <c r="OTK11" s="788"/>
      <c r="OTL11" s="787"/>
      <c r="OTM11" s="788"/>
      <c r="OTN11" s="788"/>
      <c r="OTO11" s="788"/>
      <c r="OTP11" s="787"/>
      <c r="OTQ11" s="788"/>
      <c r="OTR11" s="788"/>
      <c r="OTS11" s="788"/>
      <c r="OTT11" s="787"/>
      <c r="OTU11" s="788"/>
      <c r="OTV11" s="788"/>
      <c r="OTW11" s="788"/>
      <c r="OTX11" s="787"/>
      <c r="OTY11" s="788"/>
      <c r="OTZ11" s="788"/>
      <c r="OUA11" s="788"/>
      <c r="OUB11" s="787"/>
      <c r="OUC11" s="788"/>
      <c r="OUD11" s="788"/>
      <c r="OUE11" s="788"/>
      <c r="OUF11" s="787"/>
      <c r="OUG11" s="788"/>
      <c r="OUH11" s="788"/>
      <c r="OUI11" s="788"/>
      <c r="OUJ11" s="787"/>
      <c r="OUK11" s="788"/>
      <c r="OUL11" s="788"/>
      <c r="OUM11" s="788"/>
      <c r="OUN11" s="787"/>
      <c r="OUO11" s="788"/>
      <c r="OUP11" s="788"/>
      <c r="OUQ11" s="788"/>
      <c r="OUR11" s="787"/>
      <c r="OUS11" s="788"/>
      <c r="OUT11" s="788"/>
      <c r="OUU11" s="788"/>
      <c r="OUV11" s="787"/>
      <c r="OUW11" s="788"/>
      <c r="OUX11" s="788"/>
      <c r="OUY11" s="788"/>
      <c r="OUZ11" s="787"/>
      <c r="OVA11" s="788"/>
      <c r="OVB11" s="788"/>
      <c r="OVC11" s="788"/>
      <c r="OVD11" s="787"/>
      <c r="OVE11" s="788"/>
      <c r="OVF11" s="788"/>
      <c r="OVG11" s="788"/>
      <c r="OVH11" s="787"/>
      <c r="OVI11" s="788"/>
      <c r="OVJ11" s="788"/>
      <c r="OVK11" s="788"/>
      <c r="OVL11" s="787"/>
      <c r="OVM11" s="788"/>
      <c r="OVN11" s="788"/>
      <c r="OVO11" s="788"/>
      <c r="OVP11" s="787"/>
      <c r="OVQ11" s="788"/>
      <c r="OVR11" s="788"/>
      <c r="OVS11" s="788"/>
      <c r="OVT11" s="787"/>
      <c r="OVU11" s="788"/>
      <c r="OVV11" s="788"/>
      <c r="OVW11" s="788"/>
      <c r="OVX11" s="787"/>
      <c r="OVY11" s="788"/>
      <c r="OVZ11" s="788"/>
      <c r="OWA11" s="788"/>
      <c r="OWB11" s="787"/>
      <c r="OWC11" s="788"/>
      <c r="OWD11" s="788"/>
      <c r="OWE11" s="788"/>
      <c r="OWF11" s="787"/>
      <c r="OWG11" s="788"/>
      <c r="OWH11" s="788"/>
      <c r="OWI11" s="788"/>
      <c r="OWJ11" s="787"/>
      <c r="OWK11" s="788"/>
      <c r="OWL11" s="788"/>
      <c r="OWM11" s="788"/>
      <c r="OWN11" s="787"/>
      <c r="OWO11" s="788"/>
      <c r="OWP11" s="788"/>
      <c r="OWQ11" s="788"/>
      <c r="OWR11" s="787"/>
      <c r="OWS11" s="788"/>
      <c r="OWT11" s="788"/>
      <c r="OWU11" s="788"/>
      <c r="OWV11" s="787"/>
      <c r="OWW11" s="788"/>
      <c r="OWX11" s="788"/>
      <c r="OWY11" s="788"/>
      <c r="OWZ11" s="787"/>
      <c r="OXA11" s="788"/>
      <c r="OXB11" s="788"/>
      <c r="OXC11" s="788"/>
      <c r="OXD11" s="787"/>
      <c r="OXE11" s="788"/>
      <c r="OXF11" s="788"/>
      <c r="OXG11" s="788"/>
      <c r="OXH11" s="787"/>
      <c r="OXI11" s="788"/>
      <c r="OXJ11" s="788"/>
      <c r="OXK11" s="788"/>
      <c r="OXL11" s="787"/>
      <c r="OXM11" s="788"/>
      <c r="OXN11" s="788"/>
      <c r="OXO11" s="788"/>
      <c r="OXP11" s="787"/>
      <c r="OXQ11" s="788"/>
      <c r="OXR11" s="788"/>
      <c r="OXS11" s="788"/>
      <c r="OXT11" s="787"/>
      <c r="OXU11" s="788"/>
      <c r="OXV11" s="788"/>
      <c r="OXW11" s="788"/>
      <c r="OXX11" s="787"/>
      <c r="OXY11" s="788"/>
      <c r="OXZ11" s="788"/>
      <c r="OYA11" s="788"/>
      <c r="OYB11" s="787"/>
      <c r="OYC11" s="788"/>
      <c r="OYD11" s="788"/>
      <c r="OYE11" s="788"/>
      <c r="OYF11" s="787"/>
      <c r="OYG11" s="788"/>
      <c r="OYH11" s="788"/>
      <c r="OYI11" s="788"/>
      <c r="OYJ11" s="787"/>
      <c r="OYK11" s="788"/>
      <c r="OYL11" s="788"/>
      <c r="OYM11" s="788"/>
      <c r="OYN11" s="787"/>
      <c r="OYO11" s="788"/>
      <c r="OYP11" s="788"/>
      <c r="OYQ11" s="788"/>
      <c r="OYR11" s="787"/>
      <c r="OYS11" s="788"/>
      <c r="OYT11" s="788"/>
      <c r="OYU11" s="788"/>
      <c r="OYV11" s="787"/>
      <c r="OYW11" s="788"/>
      <c r="OYX11" s="788"/>
      <c r="OYY11" s="788"/>
      <c r="OYZ11" s="787"/>
      <c r="OZA11" s="788"/>
      <c r="OZB11" s="788"/>
      <c r="OZC11" s="788"/>
      <c r="OZD11" s="787"/>
      <c r="OZE11" s="788"/>
      <c r="OZF11" s="788"/>
      <c r="OZG11" s="788"/>
      <c r="OZH11" s="787"/>
      <c r="OZI11" s="788"/>
      <c r="OZJ11" s="788"/>
      <c r="OZK11" s="788"/>
      <c r="OZL11" s="787"/>
      <c r="OZM11" s="788"/>
      <c r="OZN11" s="788"/>
      <c r="OZO11" s="788"/>
      <c r="OZP11" s="787"/>
      <c r="OZQ11" s="788"/>
      <c r="OZR11" s="788"/>
      <c r="OZS11" s="788"/>
      <c r="OZT11" s="787"/>
      <c r="OZU11" s="788"/>
      <c r="OZV11" s="788"/>
      <c r="OZW11" s="788"/>
      <c r="OZX11" s="787"/>
      <c r="OZY11" s="788"/>
      <c r="OZZ11" s="788"/>
      <c r="PAA11" s="788"/>
      <c r="PAB11" s="787"/>
      <c r="PAC11" s="788"/>
      <c r="PAD11" s="788"/>
      <c r="PAE11" s="788"/>
      <c r="PAF11" s="787"/>
      <c r="PAG11" s="788"/>
      <c r="PAH11" s="788"/>
      <c r="PAI11" s="788"/>
      <c r="PAJ11" s="787"/>
      <c r="PAK11" s="788"/>
      <c r="PAL11" s="788"/>
      <c r="PAM11" s="788"/>
      <c r="PAN11" s="787"/>
      <c r="PAO11" s="788"/>
      <c r="PAP11" s="788"/>
      <c r="PAQ11" s="788"/>
      <c r="PAR11" s="787"/>
      <c r="PAS11" s="788"/>
      <c r="PAT11" s="788"/>
      <c r="PAU11" s="788"/>
      <c r="PAV11" s="787"/>
      <c r="PAW11" s="788"/>
      <c r="PAX11" s="788"/>
      <c r="PAY11" s="788"/>
      <c r="PAZ11" s="787"/>
      <c r="PBA11" s="788"/>
      <c r="PBB11" s="788"/>
      <c r="PBC11" s="788"/>
      <c r="PBD11" s="787"/>
      <c r="PBE11" s="788"/>
      <c r="PBF11" s="788"/>
      <c r="PBG11" s="788"/>
      <c r="PBH11" s="787"/>
      <c r="PBI11" s="788"/>
      <c r="PBJ11" s="788"/>
      <c r="PBK11" s="788"/>
      <c r="PBL11" s="787"/>
      <c r="PBM11" s="788"/>
      <c r="PBN11" s="788"/>
      <c r="PBO11" s="788"/>
      <c r="PBP11" s="787"/>
      <c r="PBQ11" s="788"/>
      <c r="PBR11" s="788"/>
      <c r="PBS11" s="788"/>
      <c r="PBT11" s="787"/>
      <c r="PBU11" s="788"/>
      <c r="PBV11" s="788"/>
      <c r="PBW11" s="788"/>
      <c r="PBX11" s="787"/>
      <c r="PBY11" s="788"/>
      <c r="PBZ11" s="788"/>
      <c r="PCA11" s="788"/>
      <c r="PCB11" s="787"/>
      <c r="PCC11" s="788"/>
      <c r="PCD11" s="788"/>
      <c r="PCE11" s="788"/>
      <c r="PCF11" s="787"/>
      <c r="PCG11" s="788"/>
      <c r="PCH11" s="788"/>
      <c r="PCI11" s="788"/>
      <c r="PCJ11" s="787"/>
      <c r="PCK11" s="788"/>
      <c r="PCL11" s="788"/>
      <c r="PCM11" s="788"/>
      <c r="PCN11" s="787"/>
      <c r="PCO11" s="788"/>
      <c r="PCP11" s="788"/>
      <c r="PCQ11" s="788"/>
      <c r="PCR11" s="787"/>
      <c r="PCS11" s="788"/>
      <c r="PCT11" s="788"/>
      <c r="PCU11" s="788"/>
      <c r="PCV11" s="787"/>
      <c r="PCW11" s="788"/>
      <c r="PCX11" s="788"/>
      <c r="PCY11" s="788"/>
      <c r="PCZ11" s="787"/>
      <c r="PDA11" s="788"/>
      <c r="PDB11" s="788"/>
      <c r="PDC11" s="788"/>
      <c r="PDD11" s="787"/>
      <c r="PDE11" s="788"/>
      <c r="PDF11" s="788"/>
      <c r="PDG11" s="788"/>
      <c r="PDH11" s="787"/>
      <c r="PDI11" s="788"/>
      <c r="PDJ11" s="788"/>
      <c r="PDK11" s="788"/>
      <c r="PDL11" s="787"/>
      <c r="PDM11" s="788"/>
      <c r="PDN11" s="788"/>
      <c r="PDO11" s="788"/>
      <c r="PDP11" s="787"/>
      <c r="PDQ11" s="788"/>
      <c r="PDR11" s="788"/>
      <c r="PDS11" s="788"/>
      <c r="PDT11" s="787"/>
      <c r="PDU11" s="788"/>
      <c r="PDV11" s="788"/>
      <c r="PDW11" s="788"/>
      <c r="PDX11" s="787"/>
      <c r="PDY11" s="788"/>
      <c r="PDZ11" s="788"/>
      <c r="PEA11" s="788"/>
      <c r="PEB11" s="787"/>
      <c r="PEC11" s="788"/>
      <c r="PED11" s="788"/>
      <c r="PEE11" s="788"/>
      <c r="PEF11" s="787"/>
      <c r="PEG11" s="788"/>
      <c r="PEH11" s="788"/>
      <c r="PEI11" s="788"/>
      <c r="PEJ11" s="787"/>
      <c r="PEK11" s="788"/>
      <c r="PEL11" s="788"/>
      <c r="PEM11" s="788"/>
      <c r="PEN11" s="787"/>
      <c r="PEO11" s="788"/>
      <c r="PEP11" s="788"/>
      <c r="PEQ11" s="788"/>
      <c r="PER11" s="787"/>
      <c r="PES11" s="788"/>
      <c r="PET11" s="788"/>
      <c r="PEU11" s="788"/>
      <c r="PEV11" s="787"/>
      <c r="PEW11" s="788"/>
      <c r="PEX11" s="788"/>
      <c r="PEY11" s="788"/>
      <c r="PEZ11" s="787"/>
      <c r="PFA11" s="788"/>
      <c r="PFB11" s="788"/>
      <c r="PFC11" s="788"/>
      <c r="PFD11" s="787"/>
      <c r="PFE11" s="788"/>
      <c r="PFF11" s="788"/>
      <c r="PFG11" s="788"/>
      <c r="PFH11" s="787"/>
      <c r="PFI11" s="788"/>
      <c r="PFJ11" s="788"/>
      <c r="PFK11" s="788"/>
      <c r="PFL11" s="787"/>
      <c r="PFM11" s="788"/>
      <c r="PFN11" s="788"/>
      <c r="PFO11" s="788"/>
      <c r="PFP11" s="787"/>
      <c r="PFQ11" s="788"/>
      <c r="PFR11" s="788"/>
      <c r="PFS11" s="788"/>
      <c r="PFT11" s="787"/>
      <c r="PFU11" s="788"/>
      <c r="PFV11" s="788"/>
      <c r="PFW11" s="788"/>
      <c r="PFX11" s="787"/>
      <c r="PFY11" s="788"/>
      <c r="PFZ11" s="788"/>
      <c r="PGA11" s="788"/>
      <c r="PGB11" s="787"/>
      <c r="PGC11" s="788"/>
      <c r="PGD11" s="788"/>
      <c r="PGE11" s="788"/>
      <c r="PGF11" s="787"/>
      <c r="PGG11" s="788"/>
      <c r="PGH11" s="788"/>
      <c r="PGI11" s="788"/>
      <c r="PGJ11" s="787"/>
      <c r="PGK11" s="788"/>
      <c r="PGL11" s="788"/>
      <c r="PGM11" s="788"/>
      <c r="PGN11" s="787"/>
      <c r="PGO11" s="788"/>
      <c r="PGP11" s="788"/>
      <c r="PGQ11" s="788"/>
      <c r="PGR11" s="787"/>
      <c r="PGS11" s="788"/>
      <c r="PGT11" s="788"/>
      <c r="PGU11" s="788"/>
      <c r="PGV11" s="787"/>
      <c r="PGW11" s="788"/>
      <c r="PGX11" s="788"/>
      <c r="PGY11" s="788"/>
      <c r="PGZ11" s="787"/>
      <c r="PHA11" s="788"/>
      <c r="PHB11" s="788"/>
      <c r="PHC11" s="788"/>
      <c r="PHD11" s="787"/>
      <c r="PHE11" s="788"/>
      <c r="PHF11" s="788"/>
      <c r="PHG11" s="788"/>
      <c r="PHH11" s="787"/>
      <c r="PHI11" s="788"/>
      <c r="PHJ11" s="788"/>
      <c r="PHK11" s="788"/>
      <c r="PHL11" s="787"/>
      <c r="PHM11" s="788"/>
      <c r="PHN11" s="788"/>
      <c r="PHO11" s="788"/>
      <c r="PHP11" s="787"/>
      <c r="PHQ11" s="788"/>
      <c r="PHR11" s="788"/>
      <c r="PHS11" s="788"/>
      <c r="PHT11" s="787"/>
      <c r="PHU11" s="788"/>
      <c r="PHV11" s="788"/>
      <c r="PHW11" s="788"/>
      <c r="PHX11" s="787"/>
      <c r="PHY11" s="788"/>
      <c r="PHZ11" s="788"/>
      <c r="PIA11" s="788"/>
      <c r="PIB11" s="787"/>
      <c r="PIC11" s="788"/>
      <c r="PID11" s="788"/>
      <c r="PIE11" s="788"/>
      <c r="PIF11" s="787"/>
      <c r="PIG11" s="788"/>
      <c r="PIH11" s="788"/>
      <c r="PII11" s="788"/>
      <c r="PIJ11" s="787"/>
      <c r="PIK11" s="788"/>
      <c r="PIL11" s="788"/>
      <c r="PIM11" s="788"/>
      <c r="PIN11" s="787"/>
      <c r="PIO11" s="788"/>
      <c r="PIP11" s="788"/>
      <c r="PIQ11" s="788"/>
      <c r="PIR11" s="787"/>
      <c r="PIS11" s="788"/>
      <c r="PIT11" s="788"/>
      <c r="PIU11" s="788"/>
      <c r="PIV11" s="787"/>
      <c r="PIW11" s="788"/>
      <c r="PIX11" s="788"/>
      <c r="PIY11" s="788"/>
      <c r="PIZ11" s="787"/>
      <c r="PJA11" s="788"/>
      <c r="PJB11" s="788"/>
      <c r="PJC11" s="788"/>
      <c r="PJD11" s="787"/>
      <c r="PJE11" s="788"/>
      <c r="PJF11" s="788"/>
      <c r="PJG11" s="788"/>
      <c r="PJH11" s="787"/>
      <c r="PJI11" s="788"/>
      <c r="PJJ11" s="788"/>
      <c r="PJK11" s="788"/>
      <c r="PJL11" s="787"/>
      <c r="PJM11" s="788"/>
      <c r="PJN11" s="788"/>
      <c r="PJO11" s="788"/>
      <c r="PJP11" s="787"/>
      <c r="PJQ11" s="788"/>
      <c r="PJR11" s="788"/>
      <c r="PJS11" s="788"/>
      <c r="PJT11" s="787"/>
      <c r="PJU11" s="788"/>
      <c r="PJV11" s="788"/>
      <c r="PJW11" s="788"/>
      <c r="PJX11" s="787"/>
      <c r="PJY11" s="788"/>
      <c r="PJZ11" s="788"/>
      <c r="PKA11" s="788"/>
      <c r="PKB11" s="787"/>
      <c r="PKC11" s="788"/>
      <c r="PKD11" s="788"/>
      <c r="PKE11" s="788"/>
      <c r="PKF11" s="787"/>
      <c r="PKG11" s="788"/>
      <c r="PKH11" s="788"/>
      <c r="PKI11" s="788"/>
      <c r="PKJ11" s="787"/>
      <c r="PKK11" s="788"/>
      <c r="PKL11" s="788"/>
      <c r="PKM11" s="788"/>
      <c r="PKN11" s="787"/>
      <c r="PKO11" s="788"/>
      <c r="PKP11" s="788"/>
      <c r="PKQ11" s="788"/>
      <c r="PKR11" s="787"/>
      <c r="PKS11" s="788"/>
      <c r="PKT11" s="788"/>
      <c r="PKU11" s="788"/>
      <c r="PKV11" s="787"/>
      <c r="PKW11" s="788"/>
      <c r="PKX11" s="788"/>
      <c r="PKY11" s="788"/>
      <c r="PKZ11" s="787"/>
      <c r="PLA11" s="788"/>
      <c r="PLB11" s="788"/>
      <c r="PLC11" s="788"/>
      <c r="PLD11" s="787"/>
      <c r="PLE11" s="788"/>
      <c r="PLF11" s="788"/>
      <c r="PLG11" s="788"/>
      <c r="PLH11" s="787"/>
      <c r="PLI11" s="788"/>
      <c r="PLJ11" s="788"/>
      <c r="PLK11" s="788"/>
      <c r="PLL11" s="787"/>
      <c r="PLM11" s="788"/>
      <c r="PLN11" s="788"/>
      <c r="PLO11" s="788"/>
      <c r="PLP11" s="787"/>
      <c r="PLQ11" s="788"/>
      <c r="PLR11" s="788"/>
      <c r="PLS11" s="788"/>
      <c r="PLT11" s="787"/>
      <c r="PLU11" s="788"/>
      <c r="PLV11" s="788"/>
      <c r="PLW11" s="788"/>
      <c r="PLX11" s="787"/>
      <c r="PLY11" s="788"/>
      <c r="PLZ11" s="788"/>
      <c r="PMA11" s="788"/>
      <c r="PMB11" s="787"/>
      <c r="PMC11" s="788"/>
      <c r="PMD11" s="788"/>
      <c r="PME11" s="788"/>
      <c r="PMF11" s="787"/>
      <c r="PMG11" s="788"/>
      <c r="PMH11" s="788"/>
      <c r="PMI11" s="788"/>
      <c r="PMJ11" s="787"/>
      <c r="PMK11" s="788"/>
      <c r="PML11" s="788"/>
      <c r="PMM11" s="788"/>
      <c r="PMN11" s="787"/>
      <c r="PMO11" s="788"/>
      <c r="PMP11" s="788"/>
      <c r="PMQ11" s="788"/>
      <c r="PMR11" s="787"/>
      <c r="PMS11" s="788"/>
      <c r="PMT11" s="788"/>
      <c r="PMU11" s="788"/>
      <c r="PMV11" s="787"/>
      <c r="PMW11" s="788"/>
      <c r="PMX11" s="788"/>
      <c r="PMY11" s="788"/>
      <c r="PMZ11" s="787"/>
      <c r="PNA11" s="788"/>
      <c r="PNB11" s="788"/>
      <c r="PNC11" s="788"/>
      <c r="PND11" s="787"/>
      <c r="PNE11" s="788"/>
      <c r="PNF11" s="788"/>
      <c r="PNG11" s="788"/>
      <c r="PNH11" s="787"/>
      <c r="PNI11" s="788"/>
      <c r="PNJ11" s="788"/>
      <c r="PNK11" s="788"/>
      <c r="PNL11" s="787"/>
      <c r="PNM11" s="788"/>
      <c r="PNN11" s="788"/>
      <c r="PNO11" s="788"/>
      <c r="PNP11" s="787"/>
      <c r="PNQ11" s="788"/>
      <c r="PNR11" s="788"/>
      <c r="PNS11" s="788"/>
      <c r="PNT11" s="787"/>
      <c r="PNU11" s="788"/>
      <c r="PNV11" s="788"/>
      <c r="PNW11" s="788"/>
      <c r="PNX11" s="787"/>
      <c r="PNY11" s="788"/>
      <c r="PNZ11" s="788"/>
      <c r="POA11" s="788"/>
      <c r="POB11" s="787"/>
      <c r="POC11" s="788"/>
      <c r="POD11" s="788"/>
      <c r="POE11" s="788"/>
      <c r="POF11" s="787"/>
      <c r="POG11" s="788"/>
      <c r="POH11" s="788"/>
      <c r="POI11" s="788"/>
      <c r="POJ11" s="787"/>
      <c r="POK11" s="788"/>
      <c r="POL11" s="788"/>
      <c r="POM11" s="788"/>
      <c r="PON11" s="787"/>
      <c r="POO11" s="788"/>
      <c r="POP11" s="788"/>
      <c r="POQ11" s="788"/>
      <c r="POR11" s="787"/>
      <c r="POS11" s="788"/>
      <c r="POT11" s="788"/>
      <c r="POU11" s="788"/>
      <c r="POV11" s="787"/>
      <c r="POW11" s="788"/>
      <c r="POX11" s="788"/>
      <c r="POY11" s="788"/>
      <c r="POZ11" s="787"/>
      <c r="PPA11" s="788"/>
      <c r="PPB11" s="788"/>
      <c r="PPC11" s="788"/>
      <c r="PPD11" s="787"/>
      <c r="PPE11" s="788"/>
      <c r="PPF11" s="788"/>
      <c r="PPG11" s="788"/>
      <c r="PPH11" s="787"/>
      <c r="PPI11" s="788"/>
      <c r="PPJ11" s="788"/>
      <c r="PPK11" s="788"/>
      <c r="PPL11" s="787"/>
      <c r="PPM11" s="788"/>
      <c r="PPN11" s="788"/>
      <c r="PPO11" s="788"/>
      <c r="PPP11" s="787"/>
      <c r="PPQ11" s="788"/>
      <c r="PPR11" s="788"/>
      <c r="PPS11" s="788"/>
      <c r="PPT11" s="787"/>
      <c r="PPU11" s="788"/>
      <c r="PPV11" s="788"/>
      <c r="PPW11" s="788"/>
      <c r="PPX11" s="787"/>
      <c r="PPY11" s="788"/>
      <c r="PPZ11" s="788"/>
      <c r="PQA11" s="788"/>
      <c r="PQB11" s="787"/>
      <c r="PQC11" s="788"/>
      <c r="PQD11" s="788"/>
      <c r="PQE11" s="788"/>
      <c r="PQF11" s="787"/>
      <c r="PQG11" s="788"/>
      <c r="PQH11" s="788"/>
      <c r="PQI11" s="788"/>
      <c r="PQJ11" s="787"/>
      <c r="PQK11" s="788"/>
      <c r="PQL11" s="788"/>
      <c r="PQM11" s="788"/>
      <c r="PQN11" s="787"/>
      <c r="PQO11" s="788"/>
      <c r="PQP11" s="788"/>
      <c r="PQQ11" s="788"/>
      <c r="PQR11" s="787"/>
      <c r="PQS11" s="788"/>
      <c r="PQT11" s="788"/>
      <c r="PQU11" s="788"/>
      <c r="PQV11" s="787"/>
      <c r="PQW11" s="788"/>
      <c r="PQX11" s="788"/>
      <c r="PQY11" s="788"/>
      <c r="PQZ11" s="787"/>
      <c r="PRA11" s="788"/>
      <c r="PRB11" s="788"/>
      <c r="PRC11" s="788"/>
      <c r="PRD11" s="787"/>
      <c r="PRE11" s="788"/>
      <c r="PRF11" s="788"/>
      <c r="PRG11" s="788"/>
      <c r="PRH11" s="787"/>
      <c r="PRI11" s="788"/>
      <c r="PRJ11" s="788"/>
      <c r="PRK11" s="788"/>
      <c r="PRL11" s="787"/>
      <c r="PRM11" s="788"/>
      <c r="PRN11" s="788"/>
      <c r="PRO11" s="788"/>
      <c r="PRP11" s="787"/>
      <c r="PRQ11" s="788"/>
      <c r="PRR11" s="788"/>
      <c r="PRS11" s="788"/>
      <c r="PRT11" s="787"/>
      <c r="PRU11" s="788"/>
      <c r="PRV11" s="788"/>
      <c r="PRW11" s="788"/>
      <c r="PRX11" s="787"/>
      <c r="PRY11" s="788"/>
      <c r="PRZ11" s="788"/>
      <c r="PSA11" s="788"/>
      <c r="PSB11" s="787"/>
      <c r="PSC11" s="788"/>
      <c r="PSD11" s="788"/>
      <c r="PSE11" s="788"/>
      <c r="PSF11" s="787"/>
      <c r="PSG11" s="788"/>
      <c r="PSH11" s="788"/>
      <c r="PSI11" s="788"/>
      <c r="PSJ11" s="787"/>
      <c r="PSK11" s="788"/>
      <c r="PSL11" s="788"/>
      <c r="PSM11" s="788"/>
      <c r="PSN11" s="787"/>
      <c r="PSO11" s="788"/>
      <c r="PSP11" s="788"/>
      <c r="PSQ11" s="788"/>
      <c r="PSR11" s="787"/>
      <c r="PSS11" s="788"/>
      <c r="PST11" s="788"/>
      <c r="PSU11" s="788"/>
      <c r="PSV11" s="787"/>
      <c r="PSW11" s="788"/>
      <c r="PSX11" s="788"/>
      <c r="PSY11" s="788"/>
      <c r="PSZ11" s="787"/>
      <c r="PTA11" s="788"/>
      <c r="PTB11" s="788"/>
      <c r="PTC11" s="788"/>
      <c r="PTD11" s="787"/>
      <c r="PTE11" s="788"/>
      <c r="PTF11" s="788"/>
      <c r="PTG11" s="788"/>
      <c r="PTH11" s="787"/>
      <c r="PTI11" s="788"/>
      <c r="PTJ11" s="788"/>
      <c r="PTK11" s="788"/>
      <c r="PTL11" s="787"/>
      <c r="PTM11" s="788"/>
      <c r="PTN11" s="788"/>
      <c r="PTO11" s="788"/>
      <c r="PTP11" s="787"/>
      <c r="PTQ11" s="788"/>
      <c r="PTR11" s="788"/>
      <c r="PTS11" s="788"/>
      <c r="PTT11" s="787"/>
      <c r="PTU11" s="788"/>
      <c r="PTV11" s="788"/>
      <c r="PTW11" s="788"/>
      <c r="PTX11" s="787"/>
      <c r="PTY11" s="788"/>
      <c r="PTZ11" s="788"/>
      <c r="PUA11" s="788"/>
      <c r="PUB11" s="787"/>
      <c r="PUC11" s="788"/>
      <c r="PUD11" s="788"/>
      <c r="PUE11" s="788"/>
      <c r="PUF11" s="787"/>
      <c r="PUG11" s="788"/>
      <c r="PUH11" s="788"/>
      <c r="PUI11" s="788"/>
      <c r="PUJ11" s="787"/>
      <c r="PUK11" s="788"/>
      <c r="PUL11" s="788"/>
      <c r="PUM11" s="788"/>
      <c r="PUN11" s="787"/>
      <c r="PUO11" s="788"/>
      <c r="PUP11" s="788"/>
      <c r="PUQ11" s="788"/>
      <c r="PUR11" s="787"/>
      <c r="PUS11" s="788"/>
      <c r="PUT11" s="788"/>
      <c r="PUU11" s="788"/>
      <c r="PUV11" s="787"/>
      <c r="PUW11" s="788"/>
      <c r="PUX11" s="788"/>
      <c r="PUY11" s="788"/>
      <c r="PUZ11" s="787"/>
      <c r="PVA11" s="788"/>
      <c r="PVB11" s="788"/>
      <c r="PVC11" s="788"/>
      <c r="PVD11" s="787"/>
      <c r="PVE11" s="788"/>
      <c r="PVF11" s="788"/>
      <c r="PVG11" s="788"/>
      <c r="PVH11" s="787"/>
      <c r="PVI11" s="788"/>
      <c r="PVJ11" s="788"/>
      <c r="PVK11" s="788"/>
      <c r="PVL11" s="787"/>
      <c r="PVM11" s="788"/>
      <c r="PVN11" s="788"/>
      <c r="PVO11" s="788"/>
      <c r="PVP11" s="787"/>
      <c r="PVQ11" s="788"/>
      <c r="PVR11" s="788"/>
      <c r="PVS11" s="788"/>
      <c r="PVT11" s="787"/>
      <c r="PVU11" s="788"/>
      <c r="PVV11" s="788"/>
      <c r="PVW11" s="788"/>
      <c r="PVX11" s="787"/>
      <c r="PVY11" s="788"/>
      <c r="PVZ11" s="788"/>
      <c r="PWA11" s="788"/>
      <c r="PWB11" s="787"/>
      <c r="PWC11" s="788"/>
      <c r="PWD11" s="788"/>
      <c r="PWE11" s="788"/>
      <c r="PWF11" s="787"/>
      <c r="PWG11" s="788"/>
      <c r="PWH11" s="788"/>
      <c r="PWI11" s="788"/>
      <c r="PWJ11" s="787"/>
      <c r="PWK11" s="788"/>
      <c r="PWL11" s="788"/>
      <c r="PWM11" s="788"/>
      <c r="PWN11" s="787"/>
      <c r="PWO11" s="788"/>
      <c r="PWP11" s="788"/>
      <c r="PWQ11" s="788"/>
      <c r="PWR11" s="787"/>
      <c r="PWS11" s="788"/>
      <c r="PWT11" s="788"/>
      <c r="PWU11" s="788"/>
      <c r="PWV11" s="787"/>
      <c r="PWW11" s="788"/>
      <c r="PWX11" s="788"/>
      <c r="PWY11" s="788"/>
      <c r="PWZ11" s="787"/>
      <c r="PXA11" s="788"/>
      <c r="PXB11" s="788"/>
      <c r="PXC11" s="788"/>
      <c r="PXD11" s="787"/>
      <c r="PXE11" s="788"/>
      <c r="PXF11" s="788"/>
      <c r="PXG11" s="788"/>
      <c r="PXH11" s="787"/>
      <c r="PXI11" s="788"/>
      <c r="PXJ11" s="788"/>
      <c r="PXK11" s="788"/>
      <c r="PXL11" s="787"/>
      <c r="PXM11" s="788"/>
      <c r="PXN11" s="788"/>
      <c r="PXO11" s="788"/>
      <c r="PXP11" s="787"/>
      <c r="PXQ11" s="788"/>
      <c r="PXR11" s="788"/>
      <c r="PXS11" s="788"/>
      <c r="PXT11" s="787"/>
      <c r="PXU11" s="788"/>
      <c r="PXV11" s="788"/>
      <c r="PXW11" s="788"/>
      <c r="PXX11" s="787"/>
      <c r="PXY11" s="788"/>
      <c r="PXZ11" s="788"/>
      <c r="PYA11" s="788"/>
      <c r="PYB11" s="787"/>
      <c r="PYC11" s="788"/>
      <c r="PYD11" s="788"/>
      <c r="PYE11" s="788"/>
      <c r="PYF11" s="787"/>
      <c r="PYG11" s="788"/>
      <c r="PYH11" s="788"/>
      <c r="PYI11" s="788"/>
      <c r="PYJ11" s="787"/>
      <c r="PYK11" s="788"/>
      <c r="PYL11" s="788"/>
      <c r="PYM11" s="788"/>
      <c r="PYN11" s="787"/>
      <c r="PYO11" s="788"/>
      <c r="PYP11" s="788"/>
      <c r="PYQ11" s="788"/>
      <c r="PYR11" s="787"/>
      <c r="PYS11" s="788"/>
      <c r="PYT11" s="788"/>
      <c r="PYU11" s="788"/>
      <c r="PYV11" s="787"/>
      <c r="PYW11" s="788"/>
      <c r="PYX11" s="788"/>
      <c r="PYY11" s="788"/>
      <c r="PYZ11" s="787"/>
      <c r="PZA11" s="788"/>
      <c r="PZB11" s="788"/>
      <c r="PZC11" s="788"/>
      <c r="PZD11" s="787"/>
      <c r="PZE11" s="788"/>
      <c r="PZF11" s="788"/>
      <c r="PZG11" s="788"/>
      <c r="PZH11" s="787"/>
      <c r="PZI11" s="788"/>
      <c r="PZJ11" s="788"/>
      <c r="PZK11" s="788"/>
      <c r="PZL11" s="787"/>
      <c r="PZM11" s="788"/>
      <c r="PZN11" s="788"/>
      <c r="PZO11" s="788"/>
      <c r="PZP11" s="787"/>
      <c r="PZQ11" s="788"/>
      <c r="PZR11" s="788"/>
      <c r="PZS11" s="788"/>
      <c r="PZT11" s="787"/>
      <c r="PZU11" s="788"/>
      <c r="PZV11" s="788"/>
      <c r="PZW11" s="788"/>
      <c r="PZX11" s="787"/>
      <c r="PZY11" s="788"/>
      <c r="PZZ11" s="788"/>
      <c r="QAA11" s="788"/>
      <c r="QAB11" s="787"/>
      <c r="QAC11" s="788"/>
      <c r="QAD11" s="788"/>
      <c r="QAE11" s="788"/>
      <c r="QAF11" s="787"/>
      <c r="QAG11" s="788"/>
      <c r="QAH11" s="788"/>
      <c r="QAI11" s="788"/>
      <c r="QAJ11" s="787"/>
      <c r="QAK11" s="788"/>
      <c r="QAL11" s="788"/>
      <c r="QAM11" s="788"/>
      <c r="QAN11" s="787"/>
      <c r="QAO11" s="788"/>
      <c r="QAP11" s="788"/>
      <c r="QAQ11" s="788"/>
      <c r="QAR11" s="787"/>
      <c r="QAS11" s="788"/>
      <c r="QAT11" s="788"/>
      <c r="QAU11" s="788"/>
      <c r="QAV11" s="787"/>
      <c r="QAW11" s="788"/>
      <c r="QAX11" s="788"/>
      <c r="QAY11" s="788"/>
      <c r="QAZ11" s="787"/>
      <c r="QBA11" s="788"/>
      <c r="QBB11" s="788"/>
      <c r="QBC11" s="788"/>
      <c r="QBD11" s="787"/>
      <c r="QBE11" s="788"/>
      <c r="QBF11" s="788"/>
      <c r="QBG11" s="788"/>
      <c r="QBH11" s="787"/>
      <c r="QBI11" s="788"/>
      <c r="QBJ11" s="788"/>
      <c r="QBK11" s="788"/>
      <c r="QBL11" s="787"/>
      <c r="QBM11" s="788"/>
      <c r="QBN11" s="788"/>
      <c r="QBO11" s="788"/>
      <c r="QBP11" s="787"/>
      <c r="QBQ11" s="788"/>
      <c r="QBR11" s="788"/>
      <c r="QBS11" s="788"/>
      <c r="QBT11" s="787"/>
      <c r="QBU11" s="788"/>
      <c r="QBV11" s="788"/>
      <c r="QBW11" s="788"/>
      <c r="QBX11" s="787"/>
      <c r="QBY11" s="788"/>
      <c r="QBZ11" s="788"/>
      <c r="QCA11" s="788"/>
      <c r="QCB11" s="787"/>
      <c r="QCC11" s="788"/>
      <c r="QCD11" s="788"/>
      <c r="QCE11" s="788"/>
      <c r="QCF11" s="787"/>
      <c r="QCG11" s="788"/>
      <c r="QCH11" s="788"/>
      <c r="QCI11" s="788"/>
      <c r="QCJ11" s="787"/>
      <c r="QCK11" s="788"/>
      <c r="QCL11" s="788"/>
      <c r="QCM11" s="788"/>
      <c r="QCN11" s="787"/>
      <c r="QCO11" s="788"/>
      <c r="QCP11" s="788"/>
      <c r="QCQ11" s="788"/>
      <c r="QCR11" s="787"/>
      <c r="QCS11" s="788"/>
      <c r="QCT11" s="788"/>
      <c r="QCU11" s="788"/>
      <c r="QCV11" s="787"/>
      <c r="QCW11" s="788"/>
      <c r="QCX11" s="788"/>
      <c r="QCY11" s="788"/>
      <c r="QCZ11" s="787"/>
      <c r="QDA11" s="788"/>
      <c r="QDB11" s="788"/>
      <c r="QDC11" s="788"/>
      <c r="QDD11" s="787"/>
      <c r="QDE11" s="788"/>
      <c r="QDF11" s="788"/>
      <c r="QDG11" s="788"/>
      <c r="QDH11" s="787"/>
      <c r="QDI11" s="788"/>
      <c r="QDJ11" s="788"/>
      <c r="QDK11" s="788"/>
      <c r="QDL11" s="787"/>
      <c r="QDM11" s="788"/>
      <c r="QDN11" s="788"/>
      <c r="QDO11" s="788"/>
      <c r="QDP11" s="787"/>
      <c r="QDQ11" s="788"/>
      <c r="QDR11" s="788"/>
      <c r="QDS11" s="788"/>
      <c r="QDT11" s="787"/>
      <c r="QDU11" s="788"/>
      <c r="QDV11" s="788"/>
      <c r="QDW11" s="788"/>
      <c r="QDX11" s="787"/>
      <c r="QDY11" s="788"/>
      <c r="QDZ11" s="788"/>
      <c r="QEA11" s="788"/>
      <c r="QEB11" s="787"/>
      <c r="QEC11" s="788"/>
      <c r="QED11" s="788"/>
      <c r="QEE11" s="788"/>
      <c r="QEF11" s="787"/>
      <c r="QEG11" s="788"/>
      <c r="QEH11" s="788"/>
      <c r="QEI11" s="788"/>
      <c r="QEJ11" s="787"/>
      <c r="QEK11" s="788"/>
      <c r="QEL11" s="788"/>
      <c r="QEM11" s="788"/>
      <c r="QEN11" s="787"/>
      <c r="QEO11" s="788"/>
      <c r="QEP11" s="788"/>
      <c r="QEQ11" s="788"/>
      <c r="QER11" s="787"/>
      <c r="QES11" s="788"/>
      <c r="QET11" s="788"/>
      <c r="QEU11" s="788"/>
      <c r="QEV11" s="787"/>
      <c r="QEW11" s="788"/>
      <c r="QEX11" s="788"/>
      <c r="QEY11" s="788"/>
      <c r="QEZ11" s="787"/>
      <c r="QFA11" s="788"/>
      <c r="QFB11" s="788"/>
      <c r="QFC11" s="788"/>
      <c r="QFD11" s="787"/>
      <c r="QFE11" s="788"/>
      <c r="QFF11" s="788"/>
      <c r="QFG11" s="788"/>
      <c r="QFH11" s="787"/>
      <c r="QFI11" s="788"/>
      <c r="QFJ11" s="788"/>
      <c r="QFK11" s="788"/>
      <c r="QFL11" s="787"/>
      <c r="QFM11" s="788"/>
      <c r="QFN11" s="788"/>
      <c r="QFO11" s="788"/>
      <c r="QFP11" s="787"/>
      <c r="QFQ11" s="788"/>
      <c r="QFR11" s="788"/>
      <c r="QFS11" s="788"/>
      <c r="QFT11" s="787"/>
      <c r="QFU11" s="788"/>
      <c r="QFV11" s="788"/>
      <c r="QFW11" s="788"/>
      <c r="QFX11" s="787"/>
      <c r="QFY11" s="788"/>
      <c r="QFZ11" s="788"/>
      <c r="QGA11" s="788"/>
      <c r="QGB11" s="787"/>
      <c r="QGC11" s="788"/>
      <c r="QGD11" s="788"/>
      <c r="QGE11" s="788"/>
      <c r="QGF11" s="787"/>
      <c r="QGG11" s="788"/>
      <c r="QGH11" s="788"/>
      <c r="QGI11" s="788"/>
      <c r="QGJ11" s="787"/>
      <c r="QGK11" s="788"/>
      <c r="QGL11" s="788"/>
      <c r="QGM11" s="788"/>
      <c r="QGN11" s="787"/>
      <c r="QGO11" s="788"/>
      <c r="QGP11" s="788"/>
      <c r="QGQ11" s="788"/>
      <c r="QGR11" s="787"/>
      <c r="QGS11" s="788"/>
      <c r="QGT11" s="788"/>
      <c r="QGU11" s="788"/>
      <c r="QGV11" s="787"/>
      <c r="QGW11" s="788"/>
      <c r="QGX11" s="788"/>
      <c r="QGY11" s="788"/>
      <c r="QGZ11" s="787"/>
      <c r="QHA11" s="788"/>
      <c r="QHB11" s="788"/>
      <c r="QHC11" s="788"/>
      <c r="QHD11" s="787"/>
      <c r="QHE11" s="788"/>
      <c r="QHF11" s="788"/>
      <c r="QHG11" s="788"/>
      <c r="QHH11" s="787"/>
      <c r="QHI11" s="788"/>
      <c r="QHJ11" s="788"/>
      <c r="QHK11" s="788"/>
      <c r="QHL11" s="787"/>
      <c r="QHM11" s="788"/>
      <c r="QHN11" s="788"/>
      <c r="QHO11" s="788"/>
      <c r="QHP11" s="787"/>
      <c r="QHQ11" s="788"/>
      <c r="QHR11" s="788"/>
      <c r="QHS11" s="788"/>
      <c r="QHT11" s="787"/>
      <c r="QHU11" s="788"/>
      <c r="QHV11" s="788"/>
      <c r="QHW11" s="788"/>
      <c r="QHX11" s="787"/>
      <c r="QHY11" s="788"/>
      <c r="QHZ11" s="788"/>
      <c r="QIA11" s="788"/>
      <c r="QIB11" s="787"/>
      <c r="QIC11" s="788"/>
      <c r="QID11" s="788"/>
      <c r="QIE11" s="788"/>
      <c r="QIF11" s="787"/>
      <c r="QIG11" s="788"/>
      <c r="QIH11" s="788"/>
      <c r="QII11" s="788"/>
      <c r="QIJ11" s="787"/>
      <c r="QIK11" s="788"/>
      <c r="QIL11" s="788"/>
      <c r="QIM11" s="788"/>
      <c r="QIN11" s="787"/>
      <c r="QIO11" s="788"/>
      <c r="QIP11" s="788"/>
      <c r="QIQ11" s="788"/>
      <c r="QIR11" s="787"/>
      <c r="QIS11" s="788"/>
      <c r="QIT11" s="788"/>
      <c r="QIU11" s="788"/>
      <c r="QIV11" s="787"/>
      <c r="QIW11" s="788"/>
      <c r="QIX11" s="788"/>
      <c r="QIY11" s="788"/>
      <c r="QIZ11" s="787"/>
      <c r="QJA11" s="788"/>
      <c r="QJB11" s="788"/>
      <c r="QJC11" s="788"/>
      <c r="QJD11" s="787"/>
      <c r="QJE11" s="788"/>
      <c r="QJF11" s="788"/>
      <c r="QJG11" s="788"/>
      <c r="QJH11" s="787"/>
      <c r="QJI11" s="788"/>
      <c r="QJJ11" s="788"/>
      <c r="QJK11" s="788"/>
      <c r="QJL11" s="787"/>
      <c r="QJM11" s="788"/>
      <c r="QJN11" s="788"/>
      <c r="QJO11" s="788"/>
      <c r="QJP11" s="787"/>
      <c r="QJQ11" s="788"/>
      <c r="QJR11" s="788"/>
      <c r="QJS11" s="788"/>
      <c r="QJT11" s="787"/>
      <c r="QJU11" s="788"/>
      <c r="QJV11" s="788"/>
      <c r="QJW11" s="788"/>
      <c r="QJX11" s="787"/>
      <c r="QJY11" s="788"/>
      <c r="QJZ11" s="788"/>
      <c r="QKA11" s="788"/>
      <c r="QKB11" s="787"/>
      <c r="QKC11" s="788"/>
      <c r="QKD11" s="788"/>
      <c r="QKE11" s="788"/>
      <c r="QKF11" s="787"/>
      <c r="QKG11" s="788"/>
      <c r="QKH11" s="788"/>
      <c r="QKI11" s="788"/>
      <c r="QKJ11" s="787"/>
      <c r="QKK11" s="788"/>
      <c r="QKL11" s="788"/>
      <c r="QKM11" s="788"/>
      <c r="QKN11" s="787"/>
      <c r="QKO11" s="788"/>
      <c r="QKP11" s="788"/>
      <c r="QKQ11" s="788"/>
      <c r="QKR11" s="787"/>
      <c r="QKS11" s="788"/>
      <c r="QKT11" s="788"/>
      <c r="QKU11" s="788"/>
      <c r="QKV11" s="787"/>
      <c r="QKW11" s="788"/>
      <c r="QKX11" s="788"/>
      <c r="QKY11" s="788"/>
      <c r="QKZ11" s="787"/>
      <c r="QLA11" s="788"/>
      <c r="QLB11" s="788"/>
      <c r="QLC11" s="788"/>
      <c r="QLD11" s="787"/>
      <c r="QLE11" s="788"/>
      <c r="QLF11" s="788"/>
      <c r="QLG11" s="788"/>
      <c r="QLH11" s="787"/>
      <c r="QLI11" s="788"/>
      <c r="QLJ11" s="788"/>
      <c r="QLK11" s="788"/>
      <c r="QLL11" s="787"/>
      <c r="QLM11" s="788"/>
      <c r="QLN11" s="788"/>
      <c r="QLO11" s="788"/>
      <c r="QLP11" s="787"/>
      <c r="QLQ11" s="788"/>
      <c r="QLR11" s="788"/>
      <c r="QLS11" s="788"/>
      <c r="QLT11" s="787"/>
      <c r="QLU11" s="788"/>
      <c r="QLV11" s="788"/>
      <c r="QLW11" s="788"/>
      <c r="QLX11" s="787"/>
      <c r="QLY11" s="788"/>
      <c r="QLZ11" s="788"/>
      <c r="QMA11" s="788"/>
      <c r="QMB11" s="787"/>
      <c r="QMC11" s="788"/>
      <c r="QMD11" s="788"/>
      <c r="QME11" s="788"/>
      <c r="QMF11" s="787"/>
      <c r="QMG11" s="788"/>
      <c r="QMH11" s="788"/>
      <c r="QMI11" s="788"/>
      <c r="QMJ11" s="787"/>
      <c r="QMK11" s="788"/>
      <c r="QML11" s="788"/>
      <c r="QMM11" s="788"/>
      <c r="QMN11" s="787"/>
      <c r="QMO11" s="788"/>
      <c r="QMP11" s="788"/>
      <c r="QMQ11" s="788"/>
      <c r="QMR11" s="787"/>
      <c r="QMS11" s="788"/>
      <c r="QMT11" s="788"/>
      <c r="QMU11" s="788"/>
      <c r="QMV11" s="787"/>
      <c r="QMW11" s="788"/>
      <c r="QMX11" s="788"/>
      <c r="QMY11" s="788"/>
      <c r="QMZ11" s="787"/>
      <c r="QNA11" s="788"/>
      <c r="QNB11" s="788"/>
      <c r="QNC11" s="788"/>
      <c r="QND11" s="787"/>
      <c r="QNE11" s="788"/>
      <c r="QNF11" s="788"/>
      <c r="QNG11" s="788"/>
      <c r="QNH11" s="787"/>
      <c r="QNI11" s="788"/>
      <c r="QNJ11" s="788"/>
      <c r="QNK11" s="788"/>
      <c r="QNL11" s="787"/>
      <c r="QNM11" s="788"/>
      <c r="QNN11" s="788"/>
      <c r="QNO11" s="788"/>
      <c r="QNP11" s="787"/>
      <c r="QNQ11" s="788"/>
      <c r="QNR11" s="788"/>
      <c r="QNS11" s="788"/>
      <c r="QNT11" s="787"/>
      <c r="QNU11" s="788"/>
      <c r="QNV11" s="788"/>
      <c r="QNW11" s="788"/>
      <c r="QNX11" s="787"/>
      <c r="QNY11" s="788"/>
      <c r="QNZ11" s="788"/>
      <c r="QOA11" s="788"/>
      <c r="QOB11" s="787"/>
      <c r="QOC11" s="788"/>
      <c r="QOD11" s="788"/>
      <c r="QOE11" s="788"/>
      <c r="QOF11" s="787"/>
      <c r="QOG11" s="788"/>
      <c r="QOH11" s="788"/>
      <c r="QOI11" s="788"/>
      <c r="QOJ11" s="787"/>
      <c r="QOK11" s="788"/>
      <c r="QOL11" s="788"/>
      <c r="QOM11" s="788"/>
      <c r="QON11" s="787"/>
      <c r="QOO11" s="788"/>
      <c r="QOP11" s="788"/>
      <c r="QOQ11" s="788"/>
      <c r="QOR11" s="787"/>
      <c r="QOS11" s="788"/>
      <c r="QOT11" s="788"/>
      <c r="QOU11" s="788"/>
      <c r="QOV11" s="787"/>
      <c r="QOW11" s="788"/>
      <c r="QOX11" s="788"/>
      <c r="QOY11" s="788"/>
      <c r="QOZ11" s="787"/>
      <c r="QPA11" s="788"/>
      <c r="QPB11" s="788"/>
      <c r="QPC11" s="788"/>
      <c r="QPD11" s="787"/>
      <c r="QPE11" s="788"/>
      <c r="QPF11" s="788"/>
      <c r="QPG11" s="788"/>
      <c r="QPH11" s="787"/>
      <c r="QPI11" s="788"/>
      <c r="QPJ11" s="788"/>
      <c r="QPK11" s="788"/>
      <c r="QPL11" s="787"/>
      <c r="QPM11" s="788"/>
      <c r="QPN11" s="788"/>
      <c r="QPO11" s="788"/>
      <c r="QPP11" s="787"/>
      <c r="QPQ11" s="788"/>
      <c r="QPR11" s="788"/>
      <c r="QPS11" s="788"/>
      <c r="QPT11" s="787"/>
      <c r="QPU11" s="788"/>
      <c r="QPV11" s="788"/>
      <c r="QPW11" s="788"/>
      <c r="QPX11" s="787"/>
      <c r="QPY11" s="788"/>
      <c r="QPZ11" s="788"/>
      <c r="QQA11" s="788"/>
      <c r="QQB11" s="787"/>
      <c r="QQC11" s="788"/>
      <c r="QQD11" s="788"/>
      <c r="QQE11" s="788"/>
      <c r="QQF11" s="787"/>
      <c r="QQG11" s="788"/>
      <c r="QQH11" s="788"/>
      <c r="QQI11" s="788"/>
      <c r="QQJ11" s="787"/>
      <c r="QQK11" s="788"/>
      <c r="QQL11" s="788"/>
      <c r="QQM11" s="788"/>
      <c r="QQN11" s="787"/>
      <c r="QQO11" s="788"/>
      <c r="QQP11" s="788"/>
      <c r="QQQ11" s="788"/>
      <c r="QQR11" s="787"/>
      <c r="QQS11" s="788"/>
      <c r="QQT11" s="788"/>
      <c r="QQU11" s="788"/>
      <c r="QQV11" s="787"/>
      <c r="QQW11" s="788"/>
      <c r="QQX11" s="788"/>
      <c r="QQY11" s="788"/>
      <c r="QQZ11" s="787"/>
      <c r="QRA11" s="788"/>
      <c r="QRB11" s="788"/>
      <c r="QRC11" s="788"/>
      <c r="QRD11" s="787"/>
      <c r="QRE11" s="788"/>
      <c r="QRF11" s="788"/>
      <c r="QRG11" s="788"/>
      <c r="QRH11" s="787"/>
      <c r="QRI11" s="788"/>
      <c r="QRJ11" s="788"/>
      <c r="QRK11" s="788"/>
      <c r="QRL11" s="787"/>
      <c r="QRM11" s="788"/>
      <c r="QRN11" s="788"/>
      <c r="QRO11" s="788"/>
      <c r="QRP11" s="787"/>
      <c r="QRQ11" s="788"/>
      <c r="QRR11" s="788"/>
      <c r="QRS11" s="788"/>
      <c r="QRT11" s="787"/>
      <c r="QRU11" s="788"/>
      <c r="QRV11" s="788"/>
      <c r="QRW11" s="788"/>
      <c r="QRX11" s="787"/>
      <c r="QRY11" s="788"/>
      <c r="QRZ11" s="788"/>
      <c r="QSA11" s="788"/>
      <c r="QSB11" s="787"/>
      <c r="QSC11" s="788"/>
      <c r="QSD11" s="788"/>
      <c r="QSE11" s="788"/>
      <c r="QSF11" s="787"/>
      <c r="QSG11" s="788"/>
      <c r="QSH11" s="788"/>
      <c r="QSI11" s="788"/>
      <c r="QSJ11" s="787"/>
      <c r="QSK11" s="788"/>
      <c r="QSL11" s="788"/>
      <c r="QSM11" s="788"/>
      <c r="QSN11" s="787"/>
      <c r="QSO11" s="788"/>
      <c r="QSP11" s="788"/>
      <c r="QSQ11" s="788"/>
      <c r="QSR11" s="787"/>
      <c r="QSS11" s="788"/>
      <c r="QST11" s="788"/>
      <c r="QSU11" s="788"/>
      <c r="QSV11" s="787"/>
      <c r="QSW11" s="788"/>
      <c r="QSX11" s="788"/>
      <c r="QSY11" s="788"/>
      <c r="QSZ11" s="787"/>
      <c r="QTA11" s="788"/>
      <c r="QTB11" s="788"/>
      <c r="QTC11" s="788"/>
      <c r="QTD11" s="787"/>
      <c r="QTE11" s="788"/>
      <c r="QTF11" s="788"/>
      <c r="QTG11" s="788"/>
      <c r="QTH11" s="787"/>
      <c r="QTI11" s="788"/>
      <c r="QTJ11" s="788"/>
      <c r="QTK11" s="788"/>
      <c r="QTL11" s="787"/>
      <c r="QTM11" s="788"/>
      <c r="QTN11" s="788"/>
      <c r="QTO11" s="788"/>
      <c r="QTP11" s="787"/>
      <c r="QTQ11" s="788"/>
      <c r="QTR11" s="788"/>
      <c r="QTS11" s="788"/>
      <c r="QTT11" s="787"/>
      <c r="QTU11" s="788"/>
      <c r="QTV11" s="788"/>
      <c r="QTW11" s="788"/>
      <c r="QTX11" s="787"/>
      <c r="QTY11" s="788"/>
      <c r="QTZ11" s="788"/>
      <c r="QUA11" s="788"/>
      <c r="QUB11" s="787"/>
      <c r="QUC11" s="788"/>
      <c r="QUD11" s="788"/>
      <c r="QUE11" s="788"/>
      <c r="QUF11" s="787"/>
      <c r="QUG11" s="788"/>
      <c r="QUH11" s="788"/>
      <c r="QUI11" s="788"/>
      <c r="QUJ11" s="787"/>
      <c r="QUK11" s="788"/>
      <c r="QUL11" s="788"/>
      <c r="QUM11" s="788"/>
      <c r="QUN11" s="787"/>
      <c r="QUO11" s="788"/>
      <c r="QUP11" s="788"/>
      <c r="QUQ11" s="788"/>
      <c r="QUR11" s="787"/>
      <c r="QUS11" s="788"/>
      <c r="QUT11" s="788"/>
      <c r="QUU11" s="788"/>
      <c r="QUV11" s="787"/>
      <c r="QUW11" s="788"/>
      <c r="QUX11" s="788"/>
      <c r="QUY11" s="788"/>
      <c r="QUZ11" s="787"/>
      <c r="QVA11" s="788"/>
      <c r="QVB11" s="788"/>
      <c r="QVC11" s="788"/>
      <c r="QVD11" s="787"/>
      <c r="QVE11" s="788"/>
      <c r="QVF11" s="788"/>
      <c r="QVG11" s="788"/>
      <c r="QVH11" s="787"/>
      <c r="QVI11" s="788"/>
      <c r="QVJ11" s="788"/>
      <c r="QVK11" s="788"/>
      <c r="QVL11" s="787"/>
      <c r="QVM11" s="788"/>
      <c r="QVN11" s="788"/>
      <c r="QVO11" s="788"/>
      <c r="QVP11" s="787"/>
      <c r="QVQ11" s="788"/>
      <c r="QVR11" s="788"/>
      <c r="QVS11" s="788"/>
      <c r="QVT11" s="787"/>
      <c r="QVU11" s="788"/>
      <c r="QVV11" s="788"/>
      <c r="QVW11" s="788"/>
      <c r="QVX11" s="787"/>
      <c r="QVY11" s="788"/>
      <c r="QVZ11" s="788"/>
      <c r="QWA11" s="788"/>
      <c r="QWB11" s="787"/>
      <c r="QWC11" s="788"/>
      <c r="QWD11" s="788"/>
      <c r="QWE11" s="788"/>
      <c r="QWF11" s="787"/>
      <c r="QWG11" s="788"/>
      <c r="QWH11" s="788"/>
      <c r="QWI11" s="788"/>
      <c r="QWJ11" s="787"/>
      <c r="QWK11" s="788"/>
      <c r="QWL11" s="788"/>
      <c r="QWM11" s="788"/>
      <c r="QWN11" s="787"/>
      <c r="QWO11" s="788"/>
      <c r="QWP11" s="788"/>
      <c r="QWQ11" s="788"/>
      <c r="QWR11" s="787"/>
      <c r="QWS11" s="788"/>
      <c r="QWT11" s="788"/>
      <c r="QWU11" s="788"/>
      <c r="QWV11" s="787"/>
      <c r="QWW11" s="788"/>
      <c r="QWX11" s="788"/>
      <c r="QWY11" s="788"/>
      <c r="QWZ11" s="787"/>
      <c r="QXA11" s="788"/>
      <c r="QXB11" s="788"/>
      <c r="QXC11" s="788"/>
      <c r="QXD11" s="787"/>
      <c r="QXE11" s="788"/>
      <c r="QXF11" s="788"/>
      <c r="QXG11" s="788"/>
      <c r="QXH11" s="787"/>
      <c r="QXI11" s="788"/>
      <c r="QXJ11" s="788"/>
      <c r="QXK11" s="788"/>
      <c r="QXL11" s="787"/>
      <c r="QXM11" s="788"/>
      <c r="QXN11" s="788"/>
      <c r="QXO11" s="788"/>
      <c r="QXP11" s="787"/>
      <c r="QXQ11" s="788"/>
      <c r="QXR11" s="788"/>
      <c r="QXS11" s="788"/>
      <c r="QXT11" s="787"/>
      <c r="QXU11" s="788"/>
      <c r="QXV11" s="788"/>
      <c r="QXW11" s="788"/>
      <c r="QXX11" s="787"/>
      <c r="QXY11" s="788"/>
      <c r="QXZ11" s="788"/>
      <c r="QYA11" s="788"/>
      <c r="QYB11" s="787"/>
      <c r="QYC11" s="788"/>
      <c r="QYD11" s="788"/>
      <c r="QYE11" s="788"/>
      <c r="QYF11" s="787"/>
      <c r="QYG11" s="788"/>
      <c r="QYH11" s="788"/>
      <c r="QYI11" s="788"/>
      <c r="QYJ11" s="787"/>
      <c r="QYK11" s="788"/>
      <c r="QYL11" s="788"/>
      <c r="QYM11" s="788"/>
      <c r="QYN11" s="787"/>
      <c r="QYO11" s="788"/>
      <c r="QYP11" s="788"/>
      <c r="QYQ11" s="788"/>
      <c r="QYR11" s="787"/>
      <c r="QYS11" s="788"/>
      <c r="QYT11" s="788"/>
      <c r="QYU11" s="788"/>
      <c r="QYV11" s="787"/>
      <c r="QYW11" s="788"/>
      <c r="QYX11" s="788"/>
      <c r="QYY11" s="788"/>
      <c r="QYZ11" s="787"/>
      <c r="QZA11" s="788"/>
      <c r="QZB11" s="788"/>
      <c r="QZC11" s="788"/>
      <c r="QZD11" s="787"/>
      <c r="QZE11" s="788"/>
      <c r="QZF11" s="788"/>
      <c r="QZG11" s="788"/>
      <c r="QZH11" s="787"/>
      <c r="QZI11" s="788"/>
      <c r="QZJ11" s="788"/>
      <c r="QZK11" s="788"/>
      <c r="QZL11" s="787"/>
      <c r="QZM11" s="788"/>
      <c r="QZN11" s="788"/>
      <c r="QZO11" s="788"/>
      <c r="QZP11" s="787"/>
      <c r="QZQ11" s="788"/>
      <c r="QZR11" s="788"/>
      <c r="QZS11" s="788"/>
      <c r="QZT11" s="787"/>
      <c r="QZU11" s="788"/>
      <c r="QZV11" s="788"/>
      <c r="QZW11" s="788"/>
      <c r="QZX11" s="787"/>
      <c r="QZY11" s="788"/>
      <c r="QZZ11" s="788"/>
      <c r="RAA11" s="788"/>
      <c r="RAB11" s="787"/>
      <c r="RAC11" s="788"/>
      <c r="RAD11" s="788"/>
      <c r="RAE11" s="788"/>
      <c r="RAF11" s="787"/>
      <c r="RAG11" s="788"/>
      <c r="RAH11" s="788"/>
      <c r="RAI11" s="788"/>
      <c r="RAJ11" s="787"/>
      <c r="RAK11" s="788"/>
      <c r="RAL11" s="788"/>
      <c r="RAM11" s="788"/>
      <c r="RAN11" s="787"/>
      <c r="RAO11" s="788"/>
      <c r="RAP11" s="788"/>
      <c r="RAQ11" s="788"/>
      <c r="RAR11" s="787"/>
      <c r="RAS11" s="788"/>
      <c r="RAT11" s="788"/>
      <c r="RAU11" s="788"/>
      <c r="RAV11" s="787"/>
      <c r="RAW11" s="788"/>
      <c r="RAX11" s="788"/>
      <c r="RAY11" s="788"/>
      <c r="RAZ11" s="787"/>
      <c r="RBA11" s="788"/>
      <c r="RBB11" s="788"/>
      <c r="RBC11" s="788"/>
      <c r="RBD11" s="787"/>
      <c r="RBE11" s="788"/>
      <c r="RBF11" s="788"/>
      <c r="RBG11" s="788"/>
      <c r="RBH11" s="787"/>
      <c r="RBI11" s="788"/>
      <c r="RBJ11" s="788"/>
      <c r="RBK11" s="788"/>
      <c r="RBL11" s="787"/>
      <c r="RBM11" s="788"/>
      <c r="RBN11" s="788"/>
      <c r="RBO11" s="788"/>
      <c r="RBP11" s="787"/>
      <c r="RBQ11" s="788"/>
      <c r="RBR11" s="788"/>
      <c r="RBS11" s="788"/>
      <c r="RBT11" s="787"/>
      <c r="RBU11" s="788"/>
      <c r="RBV11" s="788"/>
      <c r="RBW11" s="788"/>
      <c r="RBX11" s="787"/>
      <c r="RBY11" s="788"/>
      <c r="RBZ11" s="788"/>
      <c r="RCA11" s="788"/>
      <c r="RCB11" s="787"/>
      <c r="RCC11" s="788"/>
      <c r="RCD11" s="788"/>
      <c r="RCE11" s="788"/>
      <c r="RCF11" s="787"/>
      <c r="RCG11" s="788"/>
      <c r="RCH11" s="788"/>
      <c r="RCI11" s="788"/>
      <c r="RCJ11" s="787"/>
      <c r="RCK11" s="788"/>
      <c r="RCL11" s="788"/>
      <c r="RCM11" s="788"/>
      <c r="RCN11" s="787"/>
      <c r="RCO11" s="788"/>
      <c r="RCP11" s="788"/>
      <c r="RCQ11" s="788"/>
      <c r="RCR11" s="787"/>
      <c r="RCS11" s="788"/>
      <c r="RCT11" s="788"/>
      <c r="RCU11" s="788"/>
      <c r="RCV11" s="787"/>
      <c r="RCW11" s="788"/>
      <c r="RCX11" s="788"/>
      <c r="RCY11" s="788"/>
      <c r="RCZ11" s="787"/>
      <c r="RDA11" s="788"/>
      <c r="RDB11" s="788"/>
      <c r="RDC11" s="788"/>
      <c r="RDD11" s="787"/>
      <c r="RDE11" s="788"/>
      <c r="RDF11" s="788"/>
      <c r="RDG11" s="788"/>
      <c r="RDH11" s="787"/>
      <c r="RDI11" s="788"/>
      <c r="RDJ11" s="788"/>
      <c r="RDK11" s="788"/>
      <c r="RDL11" s="787"/>
      <c r="RDM11" s="788"/>
      <c r="RDN11" s="788"/>
      <c r="RDO11" s="788"/>
      <c r="RDP11" s="787"/>
      <c r="RDQ11" s="788"/>
      <c r="RDR11" s="788"/>
      <c r="RDS11" s="788"/>
      <c r="RDT11" s="787"/>
      <c r="RDU11" s="788"/>
      <c r="RDV11" s="788"/>
      <c r="RDW11" s="788"/>
      <c r="RDX11" s="787"/>
      <c r="RDY11" s="788"/>
      <c r="RDZ11" s="788"/>
      <c r="REA11" s="788"/>
      <c r="REB11" s="787"/>
      <c r="REC11" s="788"/>
      <c r="RED11" s="788"/>
      <c r="REE11" s="788"/>
      <c r="REF11" s="787"/>
      <c r="REG11" s="788"/>
      <c r="REH11" s="788"/>
      <c r="REI11" s="788"/>
      <c r="REJ11" s="787"/>
      <c r="REK11" s="788"/>
      <c r="REL11" s="788"/>
      <c r="REM11" s="788"/>
      <c r="REN11" s="787"/>
      <c r="REO11" s="788"/>
      <c r="REP11" s="788"/>
      <c r="REQ11" s="788"/>
      <c r="RER11" s="787"/>
      <c r="RES11" s="788"/>
      <c r="RET11" s="788"/>
      <c r="REU11" s="788"/>
      <c r="REV11" s="787"/>
      <c r="REW11" s="788"/>
      <c r="REX11" s="788"/>
      <c r="REY11" s="788"/>
      <c r="REZ11" s="787"/>
      <c r="RFA11" s="788"/>
      <c r="RFB11" s="788"/>
      <c r="RFC11" s="788"/>
      <c r="RFD11" s="787"/>
      <c r="RFE11" s="788"/>
      <c r="RFF11" s="788"/>
      <c r="RFG11" s="788"/>
      <c r="RFH11" s="787"/>
      <c r="RFI11" s="788"/>
      <c r="RFJ11" s="788"/>
      <c r="RFK11" s="788"/>
      <c r="RFL11" s="787"/>
      <c r="RFM11" s="788"/>
      <c r="RFN11" s="788"/>
      <c r="RFO11" s="788"/>
      <c r="RFP11" s="787"/>
      <c r="RFQ11" s="788"/>
      <c r="RFR11" s="788"/>
      <c r="RFS11" s="788"/>
      <c r="RFT11" s="787"/>
      <c r="RFU11" s="788"/>
      <c r="RFV11" s="788"/>
      <c r="RFW11" s="788"/>
      <c r="RFX11" s="787"/>
      <c r="RFY11" s="788"/>
      <c r="RFZ11" s="788"/>
      <c r="RGA11" s="788"/>
      <c r="RGB11" s="787"/>
      <c r="RGC11" s="788"/>
      <c r="RGD11" s="788"/>
      <c r="RGE11" s="788"/>
      <c r="RGF11" s="787"/>
      <c r="RGG11" s="788"/>
      <c r="RGH11" s="788"/>
      <c r="RGI11" s="788"/>
      <c r="RGJ11" s="787"/>
      <c r="RGK11" s="788"/>
      <c r="RGL11" s="788"/>
      <c r="RGM11" s="788"/>
      <c r="RGN11" s="787"/>
      <c r="RGO11" s="788"/>
      <c r="RGP11" s="788"/>
      <c r="RGQ11" s="788"/>
      <c r="RGR11" s="787"/>
      <c r="RGS11" s="788"/>
      <c r="RGT11" s="788"/>
      <c r="RGU11" s="788"/>
      <c r="RGV11" s="787"/>
      <c r="RGW11" s="788"/>
      <c r="RGX11" s="788"/>
      <c r="RGY11" s="788"/>
      <c r="RGZ11" s="787"/>
      <c r="RHA11" s="788"/>
      <c r="RHB11" s="788"/>
      <c r="RHC11" s="788"/>
      <c r="RHD11" s="787"/>
      <c r="RHE11" s="788"/>
      <c r="RHF11" s="788"/>
      <c r="RHG11" s="788"/>
      <c r="RHH11" s="787"/>
      <c r="RHI11" s="788"/>
      <c r="RHJ11" s="788"/>
      <c r="RHK11" s="788"/>
      <c r="RHL11" s="787"/>
      <c r="RHM11" s="788"/>
      <c r="RHN11" s="788"/>
      <c r="RHO11" s="788"/>
      <c r="RHP11" s="787"/>
      <c r="RHQ11" s="788"/>
      <c r="RHR11" s="788"/>
      <c r="RHS11" s="788"/>
      <c r="RHT11" s="787"/>
      <c r="RHU11" s="788"/>
      <c r="RHV11" s="788"/>
      <c r="RHW11" s="788"/>
      <c r="RHX11" s="787"/>
      <c r="RHY11" s="788"/>
      <c r="RHZ11" s="788"/>
      <c r="RIA11" s="788"/>
      <c r="RIB11" s="787"/>
      <c r="RIC11" s="788"/>
      <c r="RID11" s="788"/>
      <c r="RIE11" s="788"/>
      <c r="RIF11" s="787"/>
      <c r="RIG11" s="788"/>
      <c r="RIH11" s="788"/>
      <c r="RII11" s="788"/>
      <c r="RIJ11" s="787"/>
      <c r="RIK11" s="788"/>
      <c r="RIL11" s="788"/>
      <c r="RIM11" s="788"/>
      <c r="RIN11" s="787"/>
      <c r="RIO11" s="788"/>
      <c r="RIP11" s="788"/>
      <c r="RIQ11" s="788"/>
      <c r="RIR11" s="787"/>
      <c r="RIS11" s="788"/>
      <c r="RIT11" s="788"/>
      <c r="RIU11" s="788"/>
      <c r="RIV11" s="787"/>
      <c r="RIW11" s="788"/>
      <c r="RIX11" s="788"/>
      <c r="RIY11" s="788"/>
      <c r="RIZ11" s="787"/>
      <c r="RJA11" s="788"/>
      <c r="RJB11" s="788"/>
      <c r="RJC11" s="788"/>
      <c r="RJD11" s="787"/>
      <c r="RJE11" s="788"/>
      <c r="RJF11" s="788"/>
      <c r="RJG11" s="788"/>
      <c r="RJH11" s="787"/>
      <c r="RJI11" s="788"/>
      <c r="RJJ11" s="788"/>
      <c r="RJK11" s="788"/>
      <c r="RJL11" s="787"/>
      <c r="RJM11" s="788"/>
      <c r="RJN11" s="788"/>
      <c r="RJO11" s="788"/>
      <c r="RJP11" s="787"/>
      <c r="RJQ11" s="788"/>
      <c r="RJR11" s="788"/>
      <c r="RJS11" s="788"/>
      <c r="RJT11" s="787"/>
      <c r="RJU11" s="788"/>
      <c r="RJV11" s="788"/>
      <c r="RJW11" s="788"/>
      <c r="RJX11" s="787"/>
      <c r="RJY11" s="788"/>
      <c r="RJZ11" s="788"/>
      <c r="RKA11" s="788"/>
      <c r="RKB11" s="787"/>
      <c r="RKC11" s="788"/>
      <c r="RKD11" s="788"/>
      <c r="RKE11" s="788"/>
      <c r="RKF11" s="787"/>
      <c r="RKG11" s="788"/>
      <c r="RKH11" s="788"/>
      <c r="RKI11" s="788"/>
      <c r="RKJ11" s="787"/>
      <c r="RKK11" s="788"/>
      <c r="RKL11" s="788"/>
      <c r="RKM11" s="788"/>
      <c r="RKN11" s="787"/>
      <c r="RKO11" s="788"/>
      <c r="RKP11" s="788"/>
      <c r="RKQ11" s="788"/>
      <c r="RKR11" s="787"/>
      <c r="RKS11" s="788"/>
      <c r="RKT11" s="788"/>
      <c r="RKU11" s="788"/>
      <c r="RKV11" s="787"/>
      <c r="RKW11" s="788"/>
      <c r="RKX11" s="788"/>
      <c r="RKY11" s="788"/>
      <c r="RKZ11" s="787"/>
      <c r="RLA11" s="788"/>
      <c r="RLB11" s="788"/>
      <c r="RLC11" s="788"/>
      <c r="RLD11" s="787"/>
      <c r="RLE11" s="788"/>
      <c r="RLF11" s="788"/>
      <c r="RLG11" s="788"/>
      <c r="RLH11" s="787"/>
      <c r="RLI11" s="788"/>
      <c r="RLJ11" s="788"/>
      <c r="RLK11" s="788"/>
      <c r="RLL11" s="787"/>
      <c r="RLM11" s="788"/>
      <c r="RLN11" s="788"/>
      <c r="RLO11" s="788"/>
      <c r="RLP11" s="787"/>
      <c r="RLQ11" s="788"/>
      <c r="RLR11" s="788"/>
      <c r="RLS11" s="788"/>
      <c r="RLT11" s="787"/>
      <c r="RLU11" s="788"/>
      <c r="RLV11" s="788"/>
      <c r="RLW11" s="788"/>
      <c r="RLX11" s="787"/>
      <c r="RLY11" s="788"/>
      <c r="RLZ11" s="788"/>
      <c r="RMA11" s="788"/>
      <c r="RMB11" s="787"/>
      <c r="RMC11" s="788"/>
      <c r="RMD11" s="788"/>
      <c r="RME11" s="788"/>
      <c r="RMF11" s="787"/>
      <c r="RMG11" s="788"/>
      <c r="RMH11" s="788"/>
      <c r="RMI11" s="788"/>
      <c r="RMJ11" s="787"/>
      <c r="RMK11" s="788"/>
      <c r="RML11" s="788"/>
      <c r="RMM11" s="788"/>
      <c r="RMN11" s="787"/>
      <c r="RMO11" s="788"/>
      <c r="RMP11" s="788"/>
      <c r="RMQ11" s="788"/>
      <c r="RMR11" s="787"/>
      <c r="RMS11" s="788"/>
      <c r="RMT11" s="788"/>
      <c r="RMU11" s="788"/>
      <c r="RMV11" s="787"/>
      <c r="RMW11" s="788"/>
      <c r="RMX11" s="788"/>
      <c r="RMY11" s="788"/>
      <c r="RMZ11" s="787"/>
      <c r="RNA11" s="788"/>
      <c r="RNB11" s="788"/>
      <c r="RNC11" s="788"/>
      <c r="RND11" s="787"/>
      <c r="RNE11" s="788"/>
      <c r="RNF11" s="788"/>
      <c r="RNG11" s="788"/>
      <c r="RNH11" s="787"/>
      <c r="RNI11" s="788"/>
      <c r="RNJ11" s="788"/>
      <c r="RNK11" s="788"/>
      <c r="RNL11" s="787"/>
      <c r="RNM11" s="788"/>
      <c r="RNN11" s="788"/>
      <c r="RNO11" s="788"/>
      <c r="RNP11" s="787"/>
      <c r="RNQ11" s="788"/>
      <c r="RNR11" s="788"/>
      <c r="RNS11" s="788"/>
      <c r="RNT11" s="787"/>
      <c r="RNU11" s="788"/>
      <c r="RNV11" s="788"/>
      <c r="RNW11" s="788"/>
      <c r="RNX11" s="787"/>
      <c r="RNY11" s="788"/>
      <c r="RNZ11" s="788"/>
      <c r="ROA11" s="788"/>
      <c r="ROB11" s="787"/>
      <c r="ROC11" s="788"/>
      <c r="ROD11" s="788"/>
      <c r="ROE11" s="788"/>
      <c r="ROF11" s="787"/>
      <c r="ROG11" s="788"/>
      <c r="ROH11" s="788"/>
      <c r="ROI11" s="788"/>
      <c r="ROJ11" s="787"/>
      <c r="ROK11" s="788"/>
      <c r="ROL11" s="788"/>
      <c r="ROM11" s="788"/>
      <c r="RON11" s="787"/>
      <c r="ROO11" s="788"/>
      <c r="ROP11" s="788"/>
      <c r="ROQ11" s="788"/>
      <c r="ROR11" s="787"/>
      <c r="ROS11" s="788"/>
      <c r="ROT11" s="788"/>
      <c r="ROU11" s="788"/>
      <c r="ROV11" s="787"/>
      <c r="ROW11" s="788"/>
      <c r="ROX11" s="788"/>
      <c r="ROY11" s="788"/>
      <c r="ROZ11" s="787"/>
      <c r="RPA11" s="788"/>
      <c r="RPB11" s="788"/>
      <c r="RPC11" s="788"/>
      <c r="RPD11" s="787"/>
      <c r="RPE11" s="788"/>
      <c r="RPF11" s="788"/>
      <c r="RPG11" s="788"/>
      <c r="RPH11" s="787"/>
      <c r="RPI11" s="788"/>
      <c r="RPJ11" s="788"/>
      <c r="RPK11" s="788"/>
      <c r="RPL11" s="787"/>
      <c r="RPM11" s="788"/>
      <c r="RPN11" s="788"/>
      <c r="RPO11" s="788"/>
      <c r="RPP11" s="787"/>
      <c r="RPQ11" s="788"/>
      <c r="RPR11" s="788"/>
      <c r="RPS11" s="788"/>
      <c r="RPT11" s="787"/>
      <c r="RPU11" s="788"/>
      <c r="RPV11" s="788"/>
      <c r="RPW11" s="788"/>
      <c r="RPX11" s="787"/>
      <c r="RPY11" s="788"/>
      <c r="RPZ11" s="788"/>
      <c r="RQA11" s="788"/>
      <c r="RQB11" s="787"/>
      <c r="RQC11" s="788"/>
      <c r="RQD11" s="788"/>
      <c r="RQE11" s="788"/>
      <c r="RQF11" s="787"/>
      <c r="RQG11" s="788"/>
      <c r="RQH11" s="788"/>
      <c r="RQI11" s="788"/>
      <c r="RQJ11" s="787"/>
      <c r="RQK11" s="788"/>
      <c r="RQL11" s="788"/>
      <c r="RQM11" s="788"/>
      <c r="RQN11" s="787"/>
      <c r="RQO11" s="788"/>
      <c r="RQP11" s="788"/>
      <c r="RQQ11" s="788"/>
      <c r="RQR11" s="787"/>
      <c r="RQS11" s="788"/>
      <c r="RQT11" s="788"/>
      <c r="RQU11" s="788"/>
      <c r="RQV11" s="787"/>
      <c r="RQW11" s="788"/>
      <c r="RQX11" s="788"/>
      <c r="RQY11" s="788"/>
      <c r="RQZ11" s="787"/>
      <c r="RRA11" s="788"/>
      <c r="RRB11" s="788"/>
      <c r="RRC11" s="788"/>
      <c r="RRD11" s="787"/>
      <c r="RRE11" s="788"/>
      <c r="RRF11" s="788"/>
      <c r="RRG11" s="788"/>
      <c r="RRH11" s="787"/>
      <c r="RRI11" s="788"/>
      <c r="RRJ11" s="788"/>
      <c r="RRK11" s="788"/>
      <c r="RRL11" s="787"/>
      <c r="RRM11" s="788"/>
      <c r="RRN11" s="788"/>
      <c r="RRO11" s="788"/>
      <c r="RRP11" s="787"/>
      <c r="RRQ11" s="788"/>
      <c r="RRR11" s="788"/>
      <c r="RRS11" s="788"/>
      <c r="RRT11" s="787"/>
      <c r="RRU11" s="788"/>
      <c r="RRV11" s="788"/>
      <c r="RRW11" s="788"/>
      <c r="RRX11" s="787"/>
      <c r="RRY11" s="788"/>
      <c r="RRZ11" s="788"/>
      <c r="RSA11" s="788"/>
      <c r="RSB11" s="787"/>
      <c r="RSC11" s="788"/>
      <c r="RSD11" s="788"/>
      <c r="RSE11" s="788"/>
      <c r="RSF11" s="787"/>
      <c r="RSG11" s="788"/>
      <c r="RSH11" s="788"/>
      <c r="RSI11" s="788"/>
      <c r="RSJ11" s="787"/>
      <c r="RSK11" s="788"/>
      <c r="RSL11" s="788"/>
      <c r="RSM11" s="788"/>
      <c r="RSN11" s="787"/>
      <c r="RSO11" s="788"/>
      <c r="RSP11" s="788"/>
      <c r="RSQ11" s="788"/>
      <c r="RSR11" s="787"/>
      <c r="RSS11" s="788"/>
      <c r="RST11" s="788"/>
      <c r="RSU11" s="788"/>
      <c r="RSV11" s="787"/>
      <c r="RSW11" s="788"/>
      <c r="RSX11" s="788"/>
      <c r="RSY11" s="788"/>
      <c r="RSZ11" s="787"/>
      <c r="RTA11" s="788"/>
      <c r="RTB11" s="788"/>
      <c r="RTC11" s="788"/>
      <c r="RTD11" s="787"/>
      <c r="RTE11" s="788"/>
      <c r="RTF11" s="788"/>
      <c r="RTG11" s="788"/>
      <c r="RTH11" s="787"/>
      <c r="RTI11" s="788"/>
      <c r="RTJ11" s="788"/>
      <c r="RTK11" s="788"/>
      <c r="RTL11" s="787"/>
      <c r="RTM11" s="788"/>
      <c r="RTN11" s="788"/>
      <c r="RTO11" s="788"/>
      <c r="RTP11" s="787"/>
      <c r="RTQ11" s="788"/>
      <c r="RTR11" s="788"/>
      <c r="RTS11" s="788"/>
      <c r="RTT11" s="787"/>
      <c r="RTU11" s="788"/>
      <c r="RTV11" s="788"/>
      <c r="RTW11" s="788"/>
      <c r="RTX11" s="787"/>
      <c r="RTY11" s="788"/>
      <c r="RTZ11" s="788"/>
      <c r="RUA11" s="788"/>
      <c r="RUB11" s="787"/>
      <c r="RUC11" s="788"/>
      <c r="RUD11" s="788"/>
      <c r="RUE11" s="788"/>
      <c r="RUF11" s="787"/>
      <c r="RUG11" s="788"/>
      <c r="RUH11" s="788"/>
      <c r="RUI11" s="788"/>
      <c r="RUJ11" s="787"/>
      <c r="RUK11" s="788"/>
      <c r="RUL11" s="788"/>
      <c r="RUM11" s="788"/>
      <c r="RUN11" s="787"/>
      <c r="RUO11" s="788"/>
      <c r="RUP11" s="788"/>
      <c r="RUQ11" s="788"/>
      <c r="RUR11" s="787"/>
      <c r="RUS11" s="788"/>
      <c r="RUT11" s="788"/>
      <c r="RUU11" s="788"/>
      <c r="RUV11" s="787"/>
      <c r="RUW11" s="788"/>
      <c r="RUX11" s="788"/>
      <c r="RUY11" s="788"/>
      <c r="RUZ11" s="787"/>
      <c r="RVA11" s="788"/>
      <c r="RVB11" s="788"/>
      <c r="RVC11" s="788"/>
      <c r="RVD11" s="787"/>
      <c r="RVE11" s="788"/>
      <c r="RVF11" s="788"/>
      <c r="RVG11" s="788"/>
      <c r="RVH11" s="787"/>
      <c r="RVI11" s="788"/>
      <c r="RVJ11" s="788"/>
      <c r="RVK11" s="788"/>
      <c r="RVL11" s="787"/>
      <c r="RVM11" s="788"/>
      <c r="RVN11" s="788"/>
      <c r="RVO11" s="788"/>
      <c r="RVP11" s="787"/>
      <c r="RVQ11" s="788"/>
      <c r="RVR11" s="788"/>
      <c r="RVS11" s="788"/>
      <c r="RVT11" s="787"/>
      <c r="RVU11" s="788"/>
      <c r="RVV11" s="788"/>
      <c r="RVW11" s="788"/>
      <c r="RVX11" s="787"/>
      <c r="RVY11" s="788"/>
      <c r="RVZ11" s="788"/>
      <c r="RWA11" s="788"/>
      <c r="RWB11" s="787"/>
      <c r="RWC11" s="788"/>
      <c r="RWD11" s="788"/>
      <c r="RWE11" s="788"/>
      <c r="RWF11" s="787"/>
      <c r="RWG11" s="788"/>
      <c r="RWH11" s="788"/>
      <c r="RWI11" s="788"/>
      <c r="RWJ11" s="787"/>
      <c r="RWK11" s="788"/>
      <c r="RWL11" s="788"/>
      <c r="RWM11" s="788"/>
      <c r="RWN11" s="787"/>
      <c r="RWO11" s="788"/>
      <c r="RWP11" s="788"/>
      <c r="RWQ11" s="788"/>
      <c r="RWR11" s="787"/>
      <c r="RWS11" s="788"/>
      <c r="RWT11" s="788"/>
      <c r="RWU11" s="788"/>
      <c r="RWV11" s="787"/>
      <c r="RWW11" s="788"/>
      <c r="RWX11" s="788"/>
      <c r="RWY11" s="788"/>
      <c r="RWZ11" s="787"/>
      <c r="RXA11" s="788"/>
      <c r="RXB11" s="788"/>
      <c r="RXC11" s="788"/>
      <c r="RXD11" s="787"/>
      <c r="RXE11" s="788"/>
      <c r="RXF11" s="788"/>
      <c r="RXG11" s="788"/>
      <c r="RXH11" s="787"/>
      <c r="RXI11" s="788"/>
      <c r="RXJ11" s="788"/>
      <c r="RXK11" s="788"/>
      <c r="RXL11" s="787"/>
      <c r="RXM11" s="788"/>
      <c r="RXN11" s="788"/>
      <c r="RXO11" s="788"/>
      <c r="RXP11" s="787"/>
      <c r="RXQ11" s="788"/>
      <c r="RXR11" s="788"/>
      <c r="RXS11" s="788"/>
      <c r="RXT11" s="787"/>
      <c r="RXU11" s="788"/>
      <c r="RXV11" s="788"/>
      <c r="RXW11" s="788"/>
      <c r="RXX11" s="787"/>
      <c r="RXY11" s="788"/>
      <c r="RXZ11" s="788"/>
      <c r="RYA11" s="788"/>
      <c r="RYB11" s="787"/>
      <c r="RYC11" s="788"/>
      <c r="RYD11" s="788"/>
      <c r="RYE11" s="788"/>
      <c r="RYF11" s="787"/>
      <c r="RYG11" s="788"/>
      <c r="RYH11" s="788"/>
      <c r="RYI11" s="788"/>
      <c r="RYJ11" s="787"/>
      <c r="RYK11" s="788"/>
      <c r="RYL11" s="788"/>
      <c r="RYM11" s="788"/>
      <c r="RYN11" s="787"/>
      <c r="RYO11" s="788"/>
      <c r="RYP11" s="788"/>
      <c r="RYQ11" s="788"/>
      <c r="RYR11" s="787"/>
      <c r="RYS11" s="788"/>
      <c r="RYT11" s="788"/>
      <c r="RYU11" s="788"/>
      <c r="RYV11" s="787"/>
      <c r="RYW11" s="788"/>
      <c r="RYX11" s="788"/>
      <c r="RYY11" s="788"/>
      <c r="RYZ11" s="787"/>
      <c r="RZA11" s="788"/>
      <c r="RZB11" s="788"/>
      <c r="RZC11" s="788"/>
      <c r="RZD11" s="787"/>
      <c r="RZE11" s="788"/>
      <c r="RZF11" s="788"/>
      <c r="RZG11" s="788"/>
      <c r="RZH11" s="787"/>
      <c r="RZI11" s="788"/>
      <c r="RZJ11" s="788"/>
      <c r="RZK11" s="788"/>
      <c r="RZL11" s="787"/>
      <c r="RZM11" s="788"/>
      <c r="RZN11" s="788"/>
      <c r="RZO11" s="788"/>
      <c r="RZP11" s="787"/>
      <c r="RZQ11" s="788"/>
      <c r="RZR11" s="788"/>
      <c r="RZS11" s="788"/>
      <c r="RZT11" s="787"/>
      <c r="RZU11" s="788"/>
      <c r="RZV11" s="788"/>
      <c r="RZW11" s="788"/>
      <c r="RZX11" s="787"/>
      <c r="RZY11" s="788"/>
      <c r="RZZ11" s="788"/>
      <c r="SAA11" s="788"/>
      <c r="SAB11" s="787"/>
      <c r="SAC11" s="788"/>
      <c r="SAD11" s="788"/>
      <c r="SAE11" s="788"/>
      <c r="SAF11" s="787"/>
      <c r="SAG11" s="788"/>
      <c r="SAH11" s="788"/>
      <c r="SAI11" s="788"/>
      <c r="SAJ11" s="787"/>
      <c r="SAK11" s="788"/>
      <c r="SAL11" s="788"/>
      <c r="SAM11" s="788"/>
      <c r="SAN11" s="787"/>
      <c r="SAO11" s="788"/>
      <c r="SAP11" s="788"/>
      <c r="SAQ11" s="788"/>
      <c r="SAR11" s="787"/>
      <c r="SAS11" s="788"/>
      <c r="SAT11" s="788"/>
      <c r="SAU11" s="788"/>
      <c r="SAV11" s="787"/>
      <c r="SAW11" s="788"/>
      <c r="SAX11" s="788"/>
      <c r="SAY11" s="788"/>
      <c r="SAZ11" s="787"/>
      <c r="SBA11" s="788"/>
      <c r="SBB11" s="788"/>
      <c r="SBC11" s="788"/>
      <c r="SBD11" s="787"/>
      <c r="SBE11" s="788"/>
      <c r="SBF11" s="788"/>
      <c r="SBG11" s="788"/>
      <c r="SBH11" s="787"/>
      <c r="SBI11" s="788"/>
      <c r="SBJ11" s="788"/>
      <c r="SBK11" s="788"/>
      <c r="SBL11" s="787"/>
      <c r="SBM11" s="788"/>
      <c r="SBN11" s="788"/>
      <c r="SBO11" s="788"/>
      <c r="SBP11" s="787"/>
      <c r="SBQ11" s="788"/>
      <c r="SBR11" s="788"/>
      <c r="SBS11" s="788"/>
      <c r="SBT11" s="787"/>
      <c r="SBU11" s="788"/>
      <c r="SBV11" s="788"/>
      <c r="SBW11" s="788"/>
      <c r="SBX11" s="787"/>
      <c r="SBY11" s="788"/>
      <c r="SBZ11" s="788"/>
      <c r="SCA11" s="788"/>
      <c r="SCB11" s="787"/>
      <c r="SCC11" s="788"/>
      <c r="SCD11" s="788"/>
      <c r="SCE11" s="788"/>
      <c r="SCF11" s="787"/>
      <c r="SCG11" s="788"/>
      <c r="SCH11" s="788"/>
      <c r="SCI11" s="788"/>
      <c r="SCJ11" s="787"/>
      <c r="SCK11" s="788"/>
      <c r="SCL11" s="788"/>
      <c r="SCM11" s="788"/>
      <c r="SCN11" s="787"/>
      <c r="SCO11" s="788"/>
      <c r="SCP11" s="788"/>
      <c r="SCQ11" s="788"/>
      <c r="SCR11" s="787"/>
      <c r="SCS11" s="788"/>
      <c r="SCT11" s="788"/>
      <c r="SCU11" s="788"/>
      <c r="SCV11" s="787"/>
      <c r="SCW11" s="788"/>
      <c r="SCX11" s="788"/>
      <c r="SCY11" s="788"/>
      <c r="SCZ11" s="787"/>
      <c r="SDA11" s="788"/>
      <c r="SDB11" s="788"/>
      <c r="SDC11" s="788"/>
      <c r="SDD11" s="787"/>
      <c r="SDE11" s="788"/>
      <c r="SDF11" s="788"/>
      <c r="SDG11" s="788"/>
      <c r="SDH11" s="787"/>
      <c r="SDI11" s="788"/>
      <c r="SDJ11" s="788"/>
      <c r="SDK11" s="788"/>
      <c r="SDL11" s="787"/>
      <c r="SDM11" s="788"/>
      <c r="SDN11" s="788"/>
      <c r="SDO11" s="788"/>
      <c r="SDP11" s="787"/>
      <c r="SDQ11" s="788"/>
      <c r="SDR11" s="788"/>
      <c r="SDS11" s="788"/>
      <c r="SDT11" s="787"/>
      <c r="SDU11" s="788"/>
      <c r="SDV11" s="788"/>
      <c r="SDW11" s="788"/>
      <c r="SDX11" s="787"/>
      <c r="SDY11" s="788"/>
      <c r="SDZ11" s="788"/>
      <c r="SEA11" s="788"/>
      <c r="SEB11" s="787"/>
      <c r="SEC11" s="788"/>
      <c r="SED11" s="788"/>
      <c r="SEE11" s="788"/>
      <c r="SEF11" s="787"/>
      <c r="SEG11" s="788"/>
      <c r="SEH11" s="788"/>
      <c r="SEI11" s="788"/>
      <c r="SEJ11" s="787"/>
      <c r="SEK11" s="788"/>
      <c r="SEL11" s="788"/>
      <c r="SEM11" s="788"/>
      <c r="SEN11" s="787"/>
      <c r="SEO11" s="788"/>
      <c r="SEP11" s="788"/>
      <c r="SEQ11" s="788"/>
      <c r="SER11" s="787"/>
      <c r="SES11" s="788"/>
      <c r="SET11" s="788"/>
      <c r="SEU11" s="788"/>
      <c r="SEV11" s="787"/>
      <c r="SEW11" s="788"/>
      <c r="SEX11" s="788"/>
      <c r="SEY11" s="788"/>
      <c r="SEZ11" s="787"/>
      <c r="SFA11" s="788"/>
      <c r="SFB11" s="788"/>
      <c r="SFC11" s="788"/>
      <c r="SFD11" s="787"/>
      <c r="SFE11" s="788"/>
      <c r="SFF11" s="788"/>
      <c r="SFG11" s="788"/>
      <c r="SFH11" s="787"/>
      <c r="SFI11" s="788"/>
      <c r="SFJ11" s="788"/>
      <c r="SFK11" s="788"/>
      <c r="SFL11" s="787"/>
      <c r="SFM11" s="788"/>
      <c r="SFN11" s="788"/>
      <c r="SFO11" s="788"/>
      <c r="SFP11" s="787"/>
      <c r="SFQ11" s="788"/>
      <c r="SFR11" s="788"/>
      <c r="SFS11" s="788"/>
      <c r="SFT11" s="787"/>
      <c r="SFU11" s="788"/>
      <c r="SFV11" s="788"/>
      <c r="SFW11" s="788"/>
      <c r="SFX11" s="787"/>
      <c r="SFY11" s="788"/>
      <c r="SFZ11" s="788"/>
      <c r="SGA11" s="788"/>
      <c r="SGB11" s="787"/>
      <c r="SGC11" s="788"/>
      <c r="SGD11" s="788"/>
      <c r="SGE11" s="788"/>
      <c r="SGF11" s="787"/>
      <c r="SGG11" s="788"/>
      <c r="SGH11" s="788"/>
      <c r="SGI11" s="788"/>
      <c r="SGJ11" s="787"/>
      <c r="SGK11" s="788"/>
      <c r="SGL11" s="788"/>
      <c r="SGM11" s="788"/>
      <c r="SGN11" s="787"/>
      <c r="SGO11" s="788"/>
      <c r="SGP11" s="788"/>
      <c r="SGQ11" s="788"/>
      <c r="SGR11" s="787"/>
      <c r="SGS11" s="788"/>
      <c r="SGT11" s="788"/>
      <c r="SGU11" s="788"/>
      <c r="SGV11" s="787"/>
      <c r="SGW11" s="788"/>
      <c r="SGX11" s="788"/>
      <c r="SGY11" s="788"/>
      <c r="SGZ11" s="787"/>
      <c r="SHA11" s="788"/>
      <c r="SHB11" s="788"/>
      <c r="SHC11" s="788"/>
      <c r="SHD11" s="787"/>
      <c r="SHE11" s="788"/>
      <c r="SHF11" s="788"/>
      <c r="SHG11" s="788"/>
      <c r="SHH11" s="787"/>
      <c r="SHI11" s="788"/>
      <c r="SHJ11" s="788"/>
      <c r="SHK11" s="788"/>
      <c r="SHL11" s="787"/>
      <c r="SHM11" s="788"/>
      <c r="SHN11" s="788"/>
      <c r="SHO11" s="788"/>
      <c r="SHP11" s="787"/>
      <c r="SHQ11" s="788"/>
      <c r="SHR11" s="788"/>
      <c r="SHS11" s="788"/>
      <c r="SHT11" s="787"/>
      <c r="SHU11" s="788"/>
      <c r="SHV11" s="788"/>
      <c r="SHW11" s="788"/>
      <c r="SHX11" s="787"/>
      <c r="SHY11" s="788"/>
      <c r="SHZ11" s="788"/>
      <c r="SIA11" s="788"/>
      <c r="SIB11" s="787"/>
      <c r="SIC11" s="788"/>
      <c r="SID11" s="788"/>
      <c r="SIE11" s="788"/>
      <c r="SIF11" s="787"/>
      <c r="SIG11" s="788"/>
      <c r="SIH11" s="788"/>
      <c r="SII11" s="788"/>
      <c r="SIJ11" s="787"/>
      <c r="SIK11" s="788"/>
      <c r="SIL11" s="788"/>
      <c r="SIM11" s="788"/>
      <c r="SIN11" s="787"/>
      <c r="SIO11" s="788"/>
      <c r="SIP11" s="788"/>
      <c r="SIQ11" s="788"/>
      <c r="SIR11" s="787"/>
      <c r="SIS11" s="788"/>
      <c r="SIT11" s="788"/>
      <c r="SIU11" s="788"/>
      <c r="SIV11" s="787"/>
      <c r="SIW11" s="788"/>
      <c r="SIX11" s="788"/>
      <c r="SIY11" s="788"/>
      <c r="SIZ11" s="787"/>
      <c r="SJA11" s="788"/>
      <c r="SJB11" s="788"/>
      <c r="SJC11" s="788"/>
      <c r="SJD11" s="787"/>
      <c r="SJE11" s="788"/>
      <c r="SJF11" s="788"/>
      <c r="SJG11" s="788"/>
      <c r="SJH11" s="787"/>
      <c r="SJI11" s="788"/>
      <c r="SJJ11" s="788"/>
      <c r="SJK11" s="788"/>
      <c r="SJL11" s="787"/>
      <c r="SJM11" s="788"/>
      <c r="SJN11" s="788"/>
      <c r="SJO11" s="788"/>
      <c r="SJP11" s="787"/>
      <c r="SJQ11" s="788"/>
      <c r="SJR11" s="788"/>
      <c r="SJS11" s="788"/>
      <c r="SJT11" s="787"/>
      <c r="SJU11" s="788"/>
      <c r="SJV11" s="788"/>
      <c r="SJW11" s="788"/>
      <c r="SJX11" s="787"/>
      <c r="SJY11" s="788"/>
      <c r="SJZ11" s="788"/>
      <c r="SKA11" s="788"/>
      <c r="SKB11" s="787"/>
      <c r="SKC11" s="788"/>
      <c r="SKD11" s="788"/>
      <c r="SKE11" s="788"/>
      <c r="SKF11" s="787"/>
      <c r="SKG11" s="788"/>
      <c r="SKH11" s="788"/>
      <c r="SKI11" s="788"/>
      <c r="SKJ11" s="787"/>
      <c r="SKK11" s="788"/>
      <c r="SKL11" s="788"/>
      <c r="SKM11" s="788"/>
      <c r="SKN11" s="787"/>
      <c r="SKO11" s="788"/>
      <c r="SKP11" s="788"/>
      <c r="SKQ11" s="788"/>
      <c r="SKR11" s="787"/>
      <c r="SKS11" s="788"/>
      <c r="SKT11" s="788"/>
      <c r="SKU11" s="788"/>
      <c r="SKV11" s="787"/>
      <c r="SKW11" s="788"/>
      <c r="SKX11" s="788"/>
      <c r="SKY11" s="788"/>
      <c r="SKZ11" s="787"/>
      <c r="SLA11" s="788"/>
      <c r="SLB11" s="788"/>
      <c r="SLC11" s="788"/>
      <c r="SLD11" s="787"/>
      <c r="SLE11" s="788"/>
      <c r="SLF11" s="788"/>
      <c r="SLG11" s="788"/>
      <c r="SLH11" s="787"/>
      <c r="SLI11" s="788"/>
      <c r="SLJ11" s="788"/>
      <c r="SLK11" s="788"/>
      <c r="SLL11" s="787"/>
      <c r="SLM11" s="788"/>
      <c r="SLN11" s="788"/>
      <c r="SLO11" s="788"/>
      <c r="SLP11" s="787"/>
      <c r="SLQ11" s="788"/>
      <c r="SLR11" s="788"/>
      <c r="SLS11" s="788"/>
      <c r="SLT11" s="787"/>
      <c r="SLU11" s="788"/>
      <c r="SLV11" s="788"/>
      <c r="SLW11" s="788"/>
      <c r="SLX11" s="787"/>
      <c r="SLY11" s="788"/>
      <c r="SLZ11" s="788"/>
      <c r="SMA11" s="788"/>
      <c r="SMB11" s="787"/>
      <c r="SMC11" s="788"/>
      <c r="SMD11" s="788"/>
      <c r="SME11" s="788"/>
      <c r="SMF11" s="787"/>
      <c r="SMG11" s="788"/>
      <c r="SMH11" s="788"/>
      <c r="SMI11" s="788"/>
      <c r="SMJ11" s="787"/>
      <c r="SMK11" s="788"/>
      <c r="SML11" s="788"/>
      <c r="SMM11" s="788"/>
      <c r="SMN11" s="787"/>
      <c r="SMO11" s="788"/>
      <c r="SMP11" s="788"/>
      <c r="SMQ11" s="788"/>
      <c r="SMR11" s="787"/>
      <c r="SMS11" s="788"/>
      <c r="SMT11" s="788"/>
      <c r="SMU11" s="788"/>
      <c r="SMV11" s="787"/>
      <c r="SMW11" s="788"/>
      <c r="SMX11" s="788"/>
      <c r="SMY11" s="788"/>
      <c r="SMZ11" s="787"/>
      <c r="SNA11" s="788"/>
      <c r="SNB11" s="788"/>
      <c r="SNC11" s="788"/>
      <c r="SND11" s="787"/>
      <c r="SNE11" s="788"/>
      <c r="SNF11" s="788"/>
      <c r="SNG11" s="788"/>
      <c r="SNH11" s="787"/>
      <c r="SNI11" s="788"/>
      <c r="SNJ11" s="788"/>
      <c r="SNK11" s="788"/>
      <c r="SNL11" s="787"/>
      <c r="SNM11" s="788"/>
      <c r="SNN11" s="788"/>
      <c r="SNO11" s="788"/>
      <c r="SNP11" s="787"/>
      <c r="SNQ11" s="788"/>
      <c r="SNR11" s="788"/>
      <c r="SNS11" s="788"/>
      <c r="SNT11" s="787"/>
      <c r="SNU11" s="788"/>
      <c r="SNV11" s="788"/>
      <c r="SNW11" s="788"/>
      <c r="SNX11" s="787"/>
      <c r="SNY11" s="788"/>
      <c r="SNZ11" s="788"/>
      <c r="SOA11" s="788"/>
      <c r="SOB11" s="787"/>
      <c r="SOC11" s="788"/>
      <c r="SOD11" s="788"/>
      <c r="SOE11" s="788"/>
      <c r="SOF11" s="787"/>
      <c r="SOG11" s="788"/>
      <c r="SOH11" s="788"/>
      <c r="SOI11" s="788"/>
      <c r="SOJ11" s="787"/>
      <c r="SOK11" s="788"/>
      <c r="SOL11" s="788"/>
      <c r="SOM11" s="788"/>
      <c r="SON11" s="787"/>
      <c r="SOO11" s="788"/>
      <c r="SOP11" s="788"/>
      <c r="SOQ11" s="788"/>
      <c r="SOR11" s="787"/>
      <c r="SOS11" s="788"/>
      <c r="SOT11" s="788"/>
      <c r="SOU11" s="788"/>
      <c r="SOV11" s="787"/>
      <c r="SOW11" s="788"/>
      <c r="SOX11" s="788"/>
      <c r="SOY11" s="788"/>
      <c r="SOZ11" s="787"/>
      <c r="SPA11" s="788"/>
      <c r="SPB11" s="788"/>
      <c r="SPC11" s="788"/>
      <c r="SPD11" s="787"/>
      <c r="SPE11" s="788"/>
      <c r="SPF11" s="788"/>
      <c r="SPG11" s="788"/>
      <c r="SPH11" s="787"/>
      <c r="SPI11" s="788"/>
      <c r="SPJ11" s="788"/>
      <c r="SPK11" s="788"/>
      <c r="SPL11" s="787"/>
      <c r="SPM11" s="788"/>
      <c r="SPN11" s="788"/>
      <c r="SPO11" s="788"/>
      <c r="SPP11" s="787"/>
      <c r="SPQ11" s="788"/>
      <c r="SPR11" s="788"/>
      <c r="SPS11" s="788"/>
      <c r="SPT11" s="787"/>
      <c r="SPU11" s="788"/>
      <c r="SPV11" s="788"/>
      <c r="SPW11" s="788"/>
      <c r="SPX11" s="787"/>
      <c r="SPY11" s="788"/>
      <c r="SPZ11" s="788"/>
      <c r="SQA11" s="788"/>
      <c r="SQB11" s="787"/>
      <c r="SQC11" s="788"/>
      <c r="SQD11" s="788"/>
      <c r="SQE11" s="788"/>
      <c r="SQF11" s="787"/>
      <c r="SQG11" s="788"/>
      <c r="SQH11" s="788"/>
      <c r="SQI11" s="788"/>
      <c r="SQJ11" s="787"/>
      <c r="SQK11" s="788"/>
      <c r="SQL11" s="788"/>
      <c r="SQM11" s="788"/>
      <c r="SQN11" s="787"/>
      <c r="SQO11" s="788"/>
      <c r="SQP11" s="788"/>
      <c r="SQQ11" s="788"/>
      <c r="SQR11" s="787"/>
      <c r="SQS11" s="788"/>
      <c r="SQT11" s="788"/>
      <c r="SQU11" s="788"/>
      <c r="SQV11" s="787"/>
      <c r="SQW11" s="788"/>
      <c r="SQX11" s="788"/>
      <c r="SQY11" s="788"/>
      <c r="SQZ11" s="787"/>
      <c r="SRA11" s="788"/>
      <c r="SRB11" s="788"/>
      <c r="SRC11" s="788"/>
      <c r="SRD11" s="787"/>
      <c r="SRE11" s="788"/>
      <c r="SRF11" s="788"/>
      <c r="SRG11" s="788"/>
      <c r="SRH11" s="787"/>
      <c r="SRI11" s="788"/>
      <c r="SRJ11" s="788"/>
      <c r="SRK11" s="788"/>
      <c r="SRL11" s="787"/>
      <c r="SRM11" s="788"/>
      <c r="SRN11" s="788"/>
      <c r="SRO11" s="788"/>
      <c r="SRP11" s="787"/>
      <c r="SRQ11" s="788"/>
      <c r="SRR11" s="788"/>
      <c r="SRS11" s="788"/>
      <c r="SRT11" s="787"/>
      <c r="SRU11" s="788"/>
      <c r="SRV11" s="788"/>
      <c r="SRW11" s="788"/>
      <c r="SRX11" s="787"/>
      <c r="SRY11" s="788"/>
      <c r="SRZ11" s="788"/>
      <c r="SSA11" s="788"/>
      <c r="SSB11" s="787"/>
      <c r="SSC11" s="788"/>
      <c r="SSD11" s="788"/>
      <c r="SSE11" s="788"/>
      <c r="SSF11" s="787"/>
      <c r="SSG11" s="788"/>
      <c r="SSH11" s="788"/>
      <c r="SSI11" s="788"/>
      <c r="SSJ11" s="787"/>
      <c r="SSK11" s="788"/>
      <c r="SSL11" s="788"/>
      <c r="SSM11" s="788"/>
      <c r="SSN11" s="787"/>
      <c r="SSO11" s="788"/>
      <c r="SSP11" s="788"/>
      <c r="SSQ11" s="788"/>
      <c r="SSR11" s="787"/>
      <c r="SSS11" s="788"/>
      <c r="SST11" s="788"/>
      <c r="SSU11" s="788"/>
      <c r="SSV11" s="787"/>
      <c r="SSW11" s="788"/>
      <c r="SSX11" s="788"/>
      <c r="SSY11" s="788"/>
      <c r="SSZ11" s="787"/>
      <c r="STA11" s="788"/>
      <c r="STB11" s="788"/>
      <c r="STC11" s="788"/>
      <c r="STD11" s="787"/>
      <c r="STE11" s="788"/>
      <c r="STF11" s="788"/>
      <c r="STG11" s="788"/>
      <c r="STH11" s="787"/>
      <c r="STI11" s="788"/>
      <c r="STJ11" s="788"/>
      <c r="STK11" s="788"/>
      <c r="STL11" s="787"/>
      <c r="STM11" s="788"/>
      <c r="STN11" s="788"/>
      <c r="STO11" s="788"/>
      <c r="STP11" s="787"/>
      <c r="STQ11" s="788"/>
      <c r="STR11" s="788"/>
      <c r="STS11" s="788"/>
      <c r="STT11" s="787"/>
      <c r="STU11" s="788"/>
      <c r="STV11" s="788"/>
      <c r="STW11" s="788"/>
      <c r="STX11" s="787"/>
      <c r="STY11" s="788"/>
      <c r="STZ11" s="788"/>
      <c r="SUA11" s="788"/>
      <c r="SUB11" s="787"/>
      <c r="SUC11" s="788"/>
      <c r="SUD11" s="788"/>
      <c r="SUE11" s="788"/>
      <c r="SUF11" s="787"/>
      <c r="SUG11" s="788"/>
      <c r="SUH11" s="788"/>
      <c r="SUI11" s="788"/>
      <c r="SUJ11" s="787"/>
      <c r="SUK11" s="788"/>
      <c r="SUL11" s="788"/>
      <c r="SUM11" s="788"/>
      <c r="SUN11" s="787"/>
      <c r="SUO11" s="788"/>
      <c r="SUP11" s="788"/>
      <c r="SUQ11" s="788"/>
      <c r="SUR11" s="787"/>
      <c r="SUS11" s="788"/>
      <c r="SUT11" s="788"/>
      <c r="SUU11" s="788"/>
      <c r="SUV11" s="787"/>
      <c r="SUW11" s="788"/>
      <c r="SUX11" s="788"/>
      <c r="SUY11" s="788"/>
      <c r="SUZ11" s="787"/>
      <c r="SVA11" s="788"/>
      <c r="SVB11" s="788"/>
      <c r="SVC11" s="788"/>
      <c r="SVD11" s="787"/>
      <c r="SVE11" s="788"/>
      <c r="SVF11" s="788"/>
      <c r="SVG11" s="788"/>
      <c r="SVH11" s="787"/>
      <c r="SVI11" s="788"/>
      <c r="SVJ11" s="788"/>
      <c r="SVK11" s="788"/>
      <c r="SVL11" s="787"/>
      <c r="SVM11" s="788"/>
      <c r="SVN11" s="788"/>
      <c r="SVO11" s="788"/>
      <c r="SVP11" s="787"/>
      <c r="SVQ11" s="788"/>
      <c r="SVR11" s="788"/>
      <c r="SVS11" s="788"/>
      <c r="SVT11" s="787"/>
      <c r="SVU11" s="788"/>
      <c r="SVV11" s="788"/>
      <c r="SVW11" s="788"/>
      <c r="SVX11" s="787"/>
      <c r="SVY11" s="788"/>
      <c r="SVZ11" s="788"/>
      <c r="SWA11" s="788"/>
      <c r="SWB11" s="787"/>
      <c r="SWC11" s="788"/>
      <c r="SWD11" s="788"/>
      <c r="SWE11" s="788"/>
      <c r="SWF11" s="787"/>
      <c r="SWG11" s="788"/>
      <c r="SWH11" s="788"/>
      <c r="SWI11" s="788"/>
      <c r="SWJ11" s="787"/>
      <c r="SWK11" s="788"/>
      <c r="SWL11" s="788"/>
      <c r="SWM11" s="788"/>
      <c r="SWN11" s="787"/>
      <c r="SWO11" s="788"/>
      <c r="SWP11" s="788"/>
      <c r="SWQ11" s="788"/>
      <c r="SWR11" s="787"/>
      <c r="SWS11" s="788"/>
      <c r="SWT11" s="788"/>
      <c r="SWU11" s="788"/>
      <c r="SWV11" s="787"/>
      <c r="SWW11" s="788"/>
      <c r="SWX11" s="788"/>
      <c r="SWY11" s="788"/>
      <c r="SWZ11" s="787"/>
      <c r="SXA11" s="788"/>
      <c r="SXB11" s="788"/>
      <c r="SXC11" s="788"/>
      <c r="SXD11" s="787"/>
      <c r="SXE11" s="788"/>
      <c r="SXF11" s="788"/>
      <c r="SXG11" s="788"/>
      <c r="SXH11" s="787"/>
      <c r="SXI11" s="788"/>
      <c r="SXJ11" s="788"/>
      <c r="SXK11" s="788"/>
      <c r="SXL11" s="787"/>
      <c r="SXM11" s="788"/>
      <c r="SXN11" s="788"/>
      <c r="SXO11" s="788"/>
      <c r="SXP11" s="787"/>
      <c r="SXQ11" s="788"/>
      <c r="SXR11" s="788"/>
      <c r="SXS11" s="788"/>
      <c r="SXT11" s="787"/>
      <c r="SXU11" s="788"/>
      <c r="SXV11" s="788"/>
      <c r="SXW11" s="788"/>
      <c r="SXX11" s="787"/>
      <c r="SXY11" s="788"/>
      <c r="SXZ11" s="788"/>
      <c r="SYA11" s="788"/>
      <c r="SYB11" s="787"/>
      <c r="SYC11" s="788"/>
      <c r="SYD11" s="788"/>
      <c r="SYE11" s="788"/>
      <c r="SYF11" s="787"/>
      <c r="SYG11" s="788"/>
      <c r="SYH11" s="788"/>
      <c r="SYI11" s="788"/>
      <c r="SYJ11" s="787"/>
      <c r="SYK11" s="788"/>
      <c r="SYL11" s="788"/>
      <c r="SYM11" s="788"/>
      <c r="SYN11" s="787"/>
      <c r="SYO11" s="788"/>
      <c r="SYP11" s="788"/>
      <c r="SYQ11" s="788"/>
      <c r="SYR11" s="787"/>
      <c r="SYS11" s="788"/>
      <c r="SYT11" s="788"/>
      <c r="SYU11" s="788"/>
      <c r="SYV11" s="787"/>
      <c r="SYW11" s="788"/>
      <c r="SYX11" s="788"/>
      <c r="SYY11" s="788"/>
      <c r="SYZ11" s="787"/>
      <c r="SZA11" s="788"/>
      <c r="SZB11" s="788"/>
      <c r="SZC11" s="788"/>
      <c r="SZD11" s="787"/>
      <c r="SZE11" s="788"/>
      <c r="SZF11" s="788"/>
      <c r="SZG11" s="788"/>
      <c r="SZH11" s="787"/>
      <c r="SZI11" s="788"/>
      <c r="SZJ11" s="788"/>
      <c r="SZK11" s="788"/>
      <c r="SZL11" s="787"/>
      <c r="SZM11" s="788"/>
      <c r="SZN11" s="788"/>
      <c r="SZO11" s="788"/>
      <c r="SZP11" s="787"/>
      <c r="SZQ11" s="788"/>
      <c r="SZR11" s="788"/>
      <c r="SZS11" s="788"/>
      <c r="SZT11" s="787"/>
      <c r="SZU11" s="788"/>
      <c r="SZV11" s="788"/>
      <c r="SZW11" s="788"/>
      <c r="SZX11" s="787"/>
      <c r="SZY11" s="788"/>
      <c r="SZZ11" s="788"/>
      <c r="TAA11" s="788"/>
      <c r="TAB11" s="787"/>
      <c r="TAC11" s="788"/>
      <c r="TAD11" s="788"/>
      <c r="TAE11" s="788"/>
      <c r="TAF11" s="787"/>
      <c r="TAG11" s="788"/>
      <c r="TAH11" s="788"/>
      <c r="TAI11" s="788"/>
      <c r="TAJ11" s="787"/>
      <c r="TAK11" s="788"/>
      <c r="TAL11" s="788"/>
      <c r="TAM11" s="788"/>
      <c r="TAN11" s="787"/>
      <c r="TAO11" s="788"/>
      <c r="TAP11" s="788"/>
      <c r="TAQ11" s="788"/>
      <c r="TAR11" s="787"/>
      <c r="TAS11" s="788"/>
      <c r="TAT11" s="788"/>
      <c r="TAU11" s="788"/>
      <c r="TAV11" s="787"/>
      <c r="TAW11" s="788"/>
      <c r="TAX11" s="788"/>
      <c r="TAY11" s="788"/>
      <c r="TAZ11" s="787"/>
      <c r="TBA11" s="788"/>
      <c r="TBB11" s="788"/>
      <c r="TBC11" s="788"/>
      <c r="TBD11" s="787"/>
      <c r="TBE11" s="788"/>
      <c r="TBF11" s="788"/>
      <c r="TBG11" s="788"/>
      <c r="TBH11" s="787"/>
      <c r="TBI11" s="788"/>
      <c r="TBJ11" s="788"/>
      <c r="TBK11" s="788"/>
      <c r="TBL11" s="787"/>
      <c r="TBM11" s="788"/>
      <c r="TBN11" s="788"/>
      <c r="TBO11" s="788"/>
      <c r="TBP11" s="787"/>
      <c r="TBQ11" s="788"/>
      <c r="TBR11" s="788"/>
      <c r="TBS11" s="788"/>
      <c r="TBT11" s="787"/>
      <c r="TBU11" s="788"/>
      <c r="TBV11" s="788"/>
      <c r="TBW11" s="788"/>
      <c r="TBX11" s="787"/>
      <c r="TBY11" s="788"/>
      <c r="TBZ11" s="788"/>
      <c r="TCA11" s="788"/>
      <c r="TCB11" s="787"/>
      <c r="TCC11" s="788"/>
      <c r="TCD11" s="788"/>
      <c r="TCE11" s="788"/>
      <c r="TCF11" s="787"/>
      <c r="TCG11" s="788"/>
      <c r="TCH11" s="788"/>
      <c r="TCI11" s="788"/>
      <c r="TCJ11" s="787"/>
      <c r="TCK11" s="788"/>
      <c r="TCL11" s="788"/>
      <c r="TCM11" s="788"/>
      <c r="TCN11" s="787"/>
      <c r="TCO11" s="788"/>
      <c r="TCP11" s="788"/>
      <c r="TCQ11" s="788"/>
      <c r="TCR11" s="787"/>
      <c r="TCS11" s="788"/>
      <c r="TCT11" s="788"/>
      <c r="TCU11" s="788"/>
      <c r="TCV11" s="787"/>
      <c r="TCW11" s="788"/>
      <c r="TCX11" s="788"/>
      <c r="TCY11" s="788"/>
      <c r="TCZ11" s="787"/>
      <c r="TDA11" s="788"/>
      <c r="TDB11" s="788"/>
      <c r="TDC11" s="788"/>
      <c r="TDD11" s="787"/>
      <c r="TDE11" s="788"/>
      <c r="TDF11" s="788"/>
      <c r="TDG11" s="788"/>
      <c r="TDH11" s="787"/>
      <c r="TDI11" s="788"/>
      <c r="TDJ11" s="788"/>
      <c r="TDK11" s="788"/>
      <c r="TDL11" s="787"/>
      <c r="TDM11" s="788"/>
      <c r="TDN11" s="788"/>
      <c r="TDO11" s="788"/>
      <c r="TDP11" s="787"/>
      <c r="TDQ11" s="788"/>
      <c r="TDR11" s="788"/>
      <c r="TDS11" s="788"/>
      <c r="TDT11" s="787"/>
      <c r="TDU11" s="788"/>
      <c r="TDV11" s="788"/>
      <c r="TDW11" s="788"/>
      <c r="TDX11" s="787"/>
      <c r="TDY11" s="788"/>
      <c r="TDZ11" s="788"/>
      <c r="TEA11" s="788"/>
      <c r="TEB11" s="787"/>
      <c r="TEC11" s="788"/>
      <c r="TED11" s="788"/>
      <c r="TEE11" s="788"/>
      <c r="TEF11" s="787"/>
      <c r="TEG11" s="788"/>
      <c r="TEH11" s="788"/>
      <c r="TEI11" s="788"/>
      <c r="TEJ11" s="787"/>
      <c r="TEK11" s="788"/>
      <c r="TEL11" s="788"/>
      <c r="TEM11" s="788"/>
      <c r="TEN11" s="787"/>
      <c r="TEO11" s="788"/>
      <c r="TEP11" s="788"/>
      <c r="TEQ11" s="788"/>
      <c r="TER11" s="787"/>
      <c r="TES11" s="788"/>
      <c r="TET11" s="788"/>
      <c r="TEU11" s="788"/>
      <c r="TEV11" s="787"/>
      <c r="TEW11" s="788"/>
      <c r="TEX11" s="788"/>
      <c r="TEY11" s="788"/>
      <c r="TEZ11" s="787"/>
      <c r="TFA11" s="788"/>
      <c r="TFB11" s="788"/>
      <c r="TFC11" s="788"/>
      <c r="TFD11" s="787"/>
      <c r="TFE11" s="788"/>
      <c r="TFF11" s="788"/>
      <c r="TFG11" s="788"/>
      <c r="TFH11" s="787"/>
      <c r="TFI11" s="788"/>
      <c r="TFJ11" s="788"/>
      <c r="TFK11" s="788"/>
      <c r="TFL11" s="787"/>
      <c r="TFM11" s="788"/>
      <c r="TFN11" s="788"/>
      <c r="TFO11" s="788"/>
      <c r="TFP11" s="787"/>
      <c r="TFQ11" s="788"/>
      <c r="TFR11" s="788"/>
      <c r="TFS11" s="788"/>
      <c r="TFT11" s="787"/>
      <c r="TFU11" s="788"/>
      <c r="TFV11" s="788"/>
      <c r="TFW11" s="788"/>
      <c r="TFX11" s="787"/>
      <c r="TFY11" s="788"/>
      <c r="TFZ11" s="788"/>
      <c r="TGA11" s="788"/>
      <c r="TGB11" s="787"/>
      <c r="TGC11" s="788"/>
      <c r="TGD11" s="788"/>
      <c r="TGE11" s="788"/>
      <c r="TGF11" s="787"/>
      <c r="TGG11" s="788"/>
      <c r="TGH11" s="788"/>
      <c r="TGI11" s="788"/>
      <c r="TGJ11" s="787"/>
      <c r="TGK11" s="788"/>
      <c r="TGL11" s="788"/>
      <c r="TGM11" s="788"/>
      <c r="TGN11" s="787"/>
      <c r="TGO11" s="788"/>
      <c r="TGP11" s="788"/>
      <c r="TGQ11" s="788"/>
      <c r="TGR11" s="787"/>
      <c r="TGS11" s="788"/>
      <c r="TGT11" s="788"/>
      <c r="TGU11" s="788"/>
      <c r="TGV11" s="787"/>
      <c r="TGW11" s="788"/>
      <c r="TGX11" s="788"/>
      <c r="TGY11" s="788"/>
      <c r="TGZ11" s="787"/>
      <c r="THA11" s="788"/>
      <c r="THB11" s="788"/>
      <c r="THC11" s="788"/>
      <c r="THD11" s="787"/>
      <c r="THE11" s="788"/>
      <c r="THF11" s="788"/>
      <c r="THG11" s="788"/>
      <c r="THH11" s="787"/>
      <c r="THI11" s="788"/>
      <c r="THJ11" s="788"/>
      <c r="THK11" s="788"/>
      <c r="THL11" s="787"/>
      <c r="THM11" s="788"/>
      <c r="THN11" s="788"/>
      <c r="THO11" s="788"/>
      <c r="THP11" s="787"/>
      <c r="THQ11" s="788"/>
      <c r="THR11" s="788"/>
      <c r="THS11" s="788"/>
      <c r="THT11" s="787"/>
      <c r="THU11" s="788"/>
      <c r="THV11" s="788"/>
      <c r="THW11" s="788"/>
      <c r="THX11" s="787"/>
      <c r="THY11" s="788"/>
      <c r="THZ11" s="788"/>
      <c r="TIA11" s="788"/>
      <c r="TIB11" s="787"/>
      <c r="TIC11" s="788"/>
      <c r="TID11" s="788"/>
      <c r="TIE11" s="788"/>
      <c r="TIF11" s="787"/>
      <c r="TIG11" s="788"/>
      <c r="TIH11" s="788"/>
      <c r="TII11" s="788"/>
      <c r="TIJ11" s="787"/>
      <c r="TIK11" s="788"/>
      <c r="TIL11" s="788"/>
      <c r="TIM11" s="788"/>
      <c r="TIN11" s="787"/>
      <c r="TIO11" s="788"/>
      <c r="TIP11" s="788"/>
      <c r="TIQ11" s="788"/>
      <c r="TIR11" s="787"/>
      <c r="TIS11" s="788"/>
      <c r="TIT11" s="788"/>
      <c r="TIU11" s="788"/>
      <c r="TIV11" s="787"/>
      <c r="TIW11" s="788"/>
      <c r="TIX11" s="788"/>
      <c r="TIY11" s="788"/>
      <c r="TIZ11" s="787"/>
      <c r="TJA11" s="788"/>
      <c r="TJB11" s="788"/>
      <c r="TJC11" s="788"/>
      <c r="TJD11" s="787"/>
      <c r="TJE11" s="788"/>
      <c r="TJF11" s="788"/>
      <c r="TJG11" s="788"/>
      <c r="TJH11" s="787"/>
      <c r="TJI11" s="788"/>
      <c r="TJJ11" s="788"/>
      <c r="TJK11" s="788"/>
      <c r="TJL11" s="787"/>
      <c r="TJM11" s="788"/>
      <c r="TJN11" s="788"/>
      <c r="TJO11" s="788"/>
      <c r="TJP11" s="787"/>
      <c r="TJQ11" s="788"/>
      <c r="TJR11" s="788"/>
      <c r="TJS11" s="788"/>
      <c r="TJT11" s="787"/>
      <c r="TJU11" s="788"/>
      <c r="TJV11" s="788"/>
      <c r="TJW11" s="788"/>
      <c r="TJX11" s="787"/>
      <c r="TJY11" s="788"/>
      <c r="TJZ11" s="788"/>
      <c r="TKA11" s="788"/>
      <c r="TKB11" s="787"/>
      <c r="TKC11" s="788"/>
      <c r="TKD11" s="788"/>
      <c r="TKE11" s="788"/>
      <c r="TKF11" s="787"/>
      <c r="TKG11" s="788"/>
      <c r="TKH11" s="788"/>
      <c r="TKI11" s="788"/>
      <c r="TKJ11" s="787"/>
      <c r="TKK11" s="788"/>
      <c r="TKL11" s="788"/>
      <c r="TKM11" s="788"/>
      <c r="TKN11" s="787"/>
      <c r="TKO11" s="788"/>
      <c r="TKP11" s="788"/>
      <c r="TKQ11" s="788"/>
      <c r="TKR11" s="787"/>
      <c r="TKS11" s="788"/>
      <c r="TKT11" s="788"/>
      <c r="TKU11" s="788"/>
      <c r="TKV11" s="787"/>
      <c r="TKW11" s="788"/>
      <c r="TKX11" s="788"/>
      <c r="TKY11" s="788"/>
      <c r="TKZ11" s="787"/>
      <c r="TLA11" s="788"/>
      <c r="TLB11" s="788"/>
      <c r="TLC11" s="788"/>
      <c r="TLD11" s="787"/>
      <c r="TLE11" s="788"/>
      <c r="TLF11" s="788"/>
      <c r="TLG11" s="788"/>
      <c r="TLH11" s="787"/>
      <c r="TLI11" s="788"/>
      <c r="TLJ11" s="788"/>
      <c r="TLK11" s="788"/>
      <c r="TLL11" s="787"/>
      <c r="TLM11" s="788"/>
      <c r="TLN11" s="788"/>
      <c r="TLO11" s="788"/>
      <c r="TLP11" s="787"/>
      <c r="TLQ11" s="788"/>
      <c r="TLR11" s="788"/>
      <c r="TLS11" s="788"/>
      <c r="TLT11" s="787"/>
      <c r="TLU11" s="788"/>
      <c r="TLV11" s="788"/>
      <c r="TLW11" s="788"/>
      <c r="TLX11" s="787"/>
      <c r="TLY11" s="788"/>
      <c r="TLZ11" s="788"/>
      <c r="TMA11" s="788"/>
      <c r="TMB11" s="787"/>
      <c r="TMC11" s="788"/>
      <c r="TMD11" s="788"/>
      <c r="TME11" s="788"/>
      <c r="TMF11" s="787"/>
      <c r="TMG11" s="788"/>
      <c r="TMH11" s="788"/>
      <c r="TMI11" s="788"/>
      <c r="TMJ11" s="787"/>
      <c r="TMK11" s="788"/>
      <c r="TML11" s="788"/>
      <c r="TMM11" s="788"/>
      <c r="TMN11" s="787"/>
      <c r="TMO11" s="788"/>
      <c r="TMP11" s="788"/>
      <c r="TMQ11" s="788"/>
      <c r="TMR11" s="787"/>
      <c r="TMS11" s="788"/>
      <c r="TMT11" s="788"/>
      <c r="TMU11" s="788"/>
      <c r="TMV11" s="787"/>
      <c r="TMW11" s="788"/>
      <c r="TMX11" s="788"/>
      <c r="TMY11" s="788"/>
      <c r="TMZ11" s="787"/>
      <c r="TNA11" s="788"/>
      <c r="TNB11" s="788"/>
      <c r="TNC11" s="788"/>
      <c r="TND11" s="787"/>
      <c r="TNE11" s="788"/>
      <c r="TNF11" s="788"/>
      <c r="TNG11" s="788"/>
      <c r="TNH11" s="787"/>
      <c r="TNI11" s="788"/>
      <c r="TNJ11" s="788"/>
      <c r="TNK11" s="788"/>
      <c r="TNL11" s="787"/>
      <c r="TNM11" s="788"/>
      <c r="TNN11" s="788"/>
      <c r="TNO11" s="788"/>
      <c r="TNP11" s="787"/>
      <c r="TNQ11" s="788"/>
      <c r="TNR11" s="788"/>
      <c r="TNS11" s="788"/>
      <c r="TNT11" s="787"/>
      <c r="TNU11" s="788"/>
      <c r="TNV11" s="788"/>
      <c r="TNW11" s="788"/>
      <c r="TNX11" s="787"/>
      <c r="TNY11" s="788"/>
      <c r="TNZ11" s="788"/>
      <c r="TOA11" s="788"/>
      <c r="TOB11" s="787"/>
      <c r="TOC11" s="788"/>
      <c r="TOD11" s="788"/>
      <c r="TOE11" s="788"/>
      <c r="TOF11" s="787"/>
      <c r="TOG11" s="788"/>
      <c r="TOH11" s="788"/>
      <c r="TOI11" s="788"/>
      <c r="TOJ11" s="787"/>
      <c r="TOK11" s="788"/>
      <c r="TOL11" s="788"/>
      <c r="TOM11" s="788"/>
      <c r="TON11" s="787"/>
      <c r="TOO11" s="788"/>
      <c r="TOP11" s="788"/>
      <c r="TOQ11" s="788"/>
      <c r="TOR11" s="787"/>
      <c r="TOS11" s="788"/>
      <c r="TOT11" s="788"/>
      <c r="TOU11" s="788"/>
      <c r="TOV11" s="787"/>
      <c r="TOW11" s="788"/>
      <c r="TOX11" s="788"/>
      <c r="TOY11" s="788"/>
      <c r="TOZ11" s="787"/>
      <c r="TPA11" s="788"/>
      <c r="TPB11" s="788"/>
      <c r="TPC11" s="788"/>
      <c r="TPD11" s="787"/>
      <c r="TPE11" s="788"/>
      <c r="TPF11" s="788"/>
      <c r="TPG11" s="788"/>
      <c r="TPH11" s="787"/>
      <c r="TPI11" s="788"/>
      <c r="TPJ11" s="788"/>
      <c r="TPK11" s="788"/>
      <c r="TPL11" s="787"/>
      <c r="TPM11" s="788"/>
      <c r="TPN11" s="788"/>
      <c r="TPO11" s="788"/>
      <c r="TPP11" s="787"/>
      <c r="TPQ11" s="788"/>
      <c r="TPR11" s="788"/>
      <c r="TPS11" s="788"/>
      <c r="TPT11" s="787"/>
      <c r="TPU11" s="788"/>
      <c r="TPV11" s="788"/>
      <c r="TPW11" s="788"/>
      <c r="TPX11" s="787"/>
      <c r="TPY11" s="788"/>
      <c r="TPZ11" s="788"/>
      <c r="TQA11" s="788"/>
      <c r="TQB11" s="787"/>
      <c r="TQC11" s="788"/>
      <c r="TQD11" s="788"/>
      <c r="TQE11" s="788"/>
      <c r="TQF11" s="787"/>
      <c r="TQG11" s="788"/>
      <c r="TQH11" s="788"/>
      <c r="TQI11" s="788"/>
      <c r="TQJ11" s="787"/>
      <c r="TQK11" s="788"/>
      <c r="TQL11" s="788"/>
      <c r="TQM11" s="788"/>
      <c r="TQN11" s="787"/>
      <c r="TQO11" s="788"/>
      <c r="TQP11" s="788"/>
      <c r="TQQ11" s="788"/>
      <c r="TQR11" s="787"/>
      <c r="TQS11" s="788"/>
      <c r="TQT11" s="788"/>
      <c r="TQU11" s="788"/>
      <c r="TQV11" s="787"/>
      <c r="TQW11" s="788"/>
      <c r="TQX11" s="788"/>
      <c r="TQY11" s="788"/>
      <c r="TQZ11" s="787"/>
      <c r="TRA11" s="788"/>
      <c r="TRB11" s="788"/>
      <c r="TRC11" s="788"/>
      <c r="TRD11" s="787"/>
      <c r="TRE11" s="788"/>
      <c r="TRF11" s="788"/>
      <c r="TRG11" s="788"/>
      <c r="TRH11" s="787"/>
      <c r="TRI11" s="788"/>
      <c r="TRJ11" s="788"/>
      <c r="TRK11" s="788"/>
      <c r="TRL11" s="787"/>
      <c r="TRM11" s="788"/>
      <c r="TRN11" s="788"/>
      <c r="TRO11" s="788"/>
      <c r="TRP11" s="787"/>
      <c r="TRQ11" s="788"/>
      <c r="TRR11" s="788"/>
      <c r="TRS11" s="788"/>
      <c r="TRT11" s="787"/>
      <c r="TRU11" s="788"/>
      <c r="TRV11" s="788"/>
      <c r="TRW11" s="788"/>
      <c r="TRX11" s="787"/>
      <c r="TRY11" s="788"/>
      <c r="TRZ11" s="788"/>
      <c r="TSA11" s="788"/>
      <c r="TSB11" s="787"/>
      <c r="TSC11" s="788"/>
      <c r="TSD11" s="788"/>
      <c r="TSE11" s="788"/>
      <c r="TSF11" s="787"/>
      <c r="TSG11" s="788"/>
      <c r="TSH11" s="788"/>
      <c r="TSI11" s="788"/>
      <c r="TSJ11" s="787"/>
      <c r="TSK11" s="788"/>
      <c r="TSL11" s="788"/>
      <c r="TSM11" s="788"/>
      <c r="TSN11" s="787"/>
      <c r="TSO11" s="788"/>
      <c r="TSP11" s="788"/>
      <c r="TSQ11" s="788"/>
      <c r="TSR11" s="787"/>
      <c r="TSS11" s="788"/>
      <c r="TST11" s="788"/>
      <c r="TSU11" s="788"/>
      <c r="TSV11" s="787"/>
      <c r="TSW11" s="788"/>
      <c r="TSX11" s="788"/>
      <c r="TSY11" s="788"/>
      <c r="TSZ11" s="787"/>
      <c r="TTA11" s="788"/>
      <c r="TTB11" s="788"/>
      <c r="TTC11" s="788"/>
      <c r="TTD11" s="787"/>
      <c r="TTE11" s="788"/>
      <c r="TTF11" s="788"/>
      <c r="TTG11" s="788"/>
      <c r="TTH11" s="787"/>
      <c r="TTI11" s="788"/>
      <c r="TTJ11" s="788"/>
      <c r="TTK11" s="788"/>
      <c r="TTL11" s="787"/>
      <c r="TTM11" s="788"/>
      <c r="TTN11" s="788"/>
      <c r="TTO11" s="788"/>
      <c r="TTP11" s="787"/>
      <c r="TTQ11" s="788"/>
      <c r="TTR11" s="788"/>
      <c r="TTS11" s="788"/>
      <c r="TTT11" s="787"/>
      <c r="TTU11" s="788"/>
      <c r="TTV11" s="788"/>
      <c r="TTW11" s="788"/>
      <c r="TTX11" s="787"/>
      <c r="TTY11" s="788"/>
      <c r="TTZ11" s="788"/>
      <c r="TUA11" s="788"/>
      <c r="TUB11" s="787"/>
      <c r="TUC11" s="788"/>
      <c r="TUD11" s="788"/>
      <c r="TUE11" s="788"/>
      <c r="TUF11" s="787"/>
      <c r="TUG11" s="788"/>
      <c r="TUH11" s="788"/>
      <c r="TUI11" s="788"/>
      <c r="TUJ11" s="787"/>
      <c r="TUK11" s="788"/>
      <c r="TUL11" s="788"/>
      <c r="TUM11" s="788"/>
      <c r="TUN11" s="787"/>
      <c r="TUO11" s="788"/>
      <c r="TUP11" s="788"/>
      <c r="TUQ11" s="788"/>
      <c r="TUR11" s="787"/>
      <c r="TUS11" s="788"/>
      <c r="TUT11" s="788"/>
      <c r="TUU11" s="788"/>
      <c r="TUV11" s="787"/>
      <c r="TUW11" s="788"/>
      <c r="TUX11" s="788"/>
      <c r="TUY11" s="788"/>
      <c r="TUZ11" s="787"/>
      <c r="TVA11" s="788"/>
      <c r="TVB11" s="788"/>
      <c r="TVC11" s="788"/>
      <c r="TVD11" s="787"/>
      <c r="TVE11" s="788"/>
      <c r="TVF11" s="788"/>
      <c r="TVG11" s="788"/>
      <c r="TVH11" s="787"/>
      <c r="TVI11" s="788"/>
      <c r="TVJ11" s="788"/>
      <c r="TVK11" s="788"/>
      <c r="TVL11" s="787"/>
      <c r="TVM11" s="788"/>
      <c r="TVN11" s="788"/>
      <c r="TVO11" s="788"/>
      <c r="TVP11" s="787"/>
      <c r="TVQ11" s="788"/>
      <c r="TVR11" s="788"/>
      <c r="TVS11" s="788"/>
      <c r="TVT11" s="787"/>
      <c r="TVU11" s="788"/>
      <c r="TVV11" s="788"/>
      <c r="TVW11" s="788"/>
      <c r="TVX11" s="787"/>
      <c r="TVY11" s="788"/>
      <c r="TVZ11" s="788"/>
      <c r="TWA11" s="788"/>
      <c r="TWB11" s="787"/>
      <c r="TWC11" s="788"/>
      <c r="TWD11" s="788"/>
      <c r="TWE11" s="788"/>
      <c r="TWF11" s="787"/>
      <c r="TWG11" s="788"/>
      <c r="TWH11" s="788"/>
      <c r="TWI11" s="788"/>
      <c r="TWJ11" s="787"/>
      <c r="TWK11" s="788"/>
      <c r="TWL11" s="788"/>
      <c r="TWM11" s="788"/>
      <c r="TWN11" s="787"/>
      <c r="TWO11" s="788"/>
      <c r="TWP11" s="788"/>
      <c r="TWQ11" s="788"/>
      <c r="TWR11" s="787"/>
      <c r="TWS11" s="788"/>
      <c r="TWT11" s="788"/>
      <c r="TWU11" s="788"/>
      <c r="TWV11" s="787"/>
      <c r="TWW11" s="788"/>
      <c r="TWX11" s="788"/>
      <c r="TWY11" s="788"/>
      <c r="TWZ11" s="787"/>
      <c r="TXA11" s="788"/>
      <c r="TXB11" s="788"/>
      <c r="TXC11" s="788"/>
      <c r="TXD11" s="787"/>
      <c r="TXE11" s="788"/>
      <c r="TXF11" s="788"/>
      <c r="TXG11" s="788"/>
      <c r="TXH11" s="787"/>
      <c r="TXI11" s="788"/>
      <c r="TXJ11" s="788"/>
      <c r="TXK11" s="788"/>
      <c r="TXL11" s="787"/>
      <c r="TXM11" s="788"/>
      <c r="TXN11" s="788"/>
      <c r="TXO11" s="788"/>
      <c r="TXP11" s="787"/>
      <c r="TXQ11" s="788"/>
      <c r="TXR11" s="788"/>
      <c r="TXS11" s="788"/>
      <c r="TXT11" s="787"/>
      <c r="TXU11" s="788"/>
      <c r="TXV11" s="788"/>
      <c r="TXW11" s="788"/>
      <c r="TXX11" s="787"/>
      <c r="TXY11" s="788"/>
      <c r="TXZ11" s="788"/>
      <c r="TYA11" s="788"/>
      <c r="TYB11" s="787"/>
      <c r="TYC11" s="788"/>
      <c r="TYD11" s="788"/>
      <c r="TYE11" s="788"/>
      <c r="TYF11" s="787"/>
      <c r="TYG11" s="788"/>
      <c r="TYH11" s="788"/>
      <c r="TYI11" s="788"/>
      <c r="TYJ11" s="787"/>
      <c r="TYK11" s="788"/>
      <c r="TYL11" s="788"/>
      <c r="TYM11" s="788"/>
      <c r="TYN11" s="787"/>
      <c r="TYO11" s="788"/>
      <c r="TYP11" s="788"/>
      <c r="TYQ11" s="788"/>
      <c r="TYR11" s="787"/>
      <c r="TYS11" s="788"/>
      <c r="TYT11" s="788"/>
      <c r="TYU11" s="788"/>
      <c r="TYV11" s="787"/>
      <c r="TYW11" s="788"/>
      <c r="TYX11" s="788"/>
      <c r="TYY11" s="788"/>
      <c r="TYZ11" s="787"/>
      <c r="TZA11" s="788"/>
      <c r="TZB11" s="788"/>
      <c r="TZC11" s="788"/>
      <c r="TZD11" s="787"/>
      <c r="TZE11" s="788"/>
      <c r="TZF11" s="788"/>
      <c r="TZG11" s="788"/>
      <c r="TZH11" s="787"/>
      <c r="TZI11" s="788"/>
      <c r="TZJ11" s="788"/>
      <c r="TZK11" s="788"/>
      <c r="TZL11" s="787"/>
      <c r="TZM11" s="788"/>
      <c r="TZN11" s="788"/>
      <c r="TZO11" s="788"/>
      <c r="TZP11" s="787"/>
      <c r="TZQ11" s="788"/>
      <c r="TZR11" s="788"/>
      <c r="TZS11" s="788"/>
      <c r="TZT11" s="787"/>
      <c r="TZU11" s="788"/>
      <c r="TZV11" s="788"/>
      <c r="TZW11" s="788"/>
      <c r="TZX11" s="787"/>
      <c r="TZY11" s="788"/>
      <c r="TZZ11" s="788"/>
      <c r="UAA11" s="788"/>
      <c r="UAB11" s="787"/>
      <c r="UAC11" s="788"/>
      <c r="UAD11" s="788"/>
      <c r="UAE11" s="788"/>
      <c r="UAF11" s="787"/>
      <c r="UAG11" s="788"/>
      <c r="UAH11" s="788"/>
      <c r="UAI11" s="788"/>
      <c r="UAJ11" s="787"/>
      <c r="UAK11" s="788"/>
      <c r="UAL11" s="788"/>
      <c r="UAM11" s="788"/>
      <c r="UAN11" s="787"/>
      <c r="UAO11" s="788"/>
      <c r="UAP11" s="788"/>
      <c r="UAQ11" s="788"/>
      <c r="UAR11" s="787"/>
      <c r="UAS11" s="788"/>
      <c r="UAT11" s="788"/>
      <c r="UAU11" s="788"/>
      <c r="UAV11" s="787"/>
      <c r="UAW11" s="788"/>
      <c r="UAX11" s="788"/>
      <c r="UAY11" s="788"/>
      <c r="UAZ11" s="787"/>
      <c r="UBA11" s="788"/>
      <c r="UBB11" s="788"/>
      <c r="UBC11" s="788"/>
      <c r="UBD11" s="787"/>
      <c r="UBE11" s="788"/>
      <c r="UBF11" s="788"/>
      <c r="UBG11" s="788"/>
      <c r="UBH11" s="787"/>
      <c r="UBI11" s="788"/>
      <c r="UBJ11" s="788"/>
      <c r="UBK11" s="788"/>
      <c r="UBL11" s="787"/>
      <c r="UBM11" s="788"/>
      <c r="UBN11" s="788"/>
      <c r="UBO11" s="788"/>
      <c r="UBP11" s="787"/>
      <c r="UBQ11" s="788"/>
      <c r="UBR11" s="788"/>
      <c r="UBS11" s="788"/>
      <c r="UBT11" s="787"/>
      <c r="UBU11" s="788"/>
      <c r="UBV11" s="788"/>
      <c r="UBW11" s="788"/>
      <c r="UBX11" s="787"/>
      <c r="UBY11" s="788"/>
      <c r="UBZ11" s="788"/>
      <c r="UCA11" s="788"/>
      <c r="UCB11" s="787"/>
      <c r="UCC11" s="788"/>
      <c r="UCD11" s="788"/>
      <c r="UCE11" s="788"/>
      <c r="UCF11" s="787"/>
      <c r="UCG11" s="788"/>
      <c r="UCH11" s="788"/>
      <c r="UCI11" s="788"/>
      <c r="UCJ11" s="787"/>
      <c r="UCK11" s="788"/>
      <c r="UCL11" s="788"/>
      <c r="UCM11" s="788"/>
      <c r="UCN11" s="787"/>
      <c r="UCO11" s="788"/>
      <c r="UCP11" s="788"/>
      <c r="UCQ11" s="788"/>
      <c r="UCR11" s="787"/>
      <c r="UCS11" s="788"/>
      <c r="UCT11" s="788"/>
      <c r="UCU11" s="788"/>
      <c r="UCV11" s="787"/>
      <c r="UCW11" s="788"/>
      <c r="UCX11" s="788"/>
      <c r="UCY11" s="788"/>
      <c r="UCZ11" s="787"/>
      <c r="UDA11" s="788"/>
      <c r="UDB11" s="788"/>
      <c r="UDC11" s="788"/>
      <c r="UDD11" s="787"/>
      <c r="UDE11" s="788"/>
      <c r="UDF11" s="788"/>
      <c r="UDG11" s="788"/>
      <c r="UDH11" s="787"/>
      <c r="UDI11" s="788"/>
      <c r="UDJ11" s="788"/>
      <c r="UDK11" s="788"/>
      <c r="UDL11" s="787"/>
      <c r="UDM11" s="788"/>
      <c r="UDN11" s="788"/>
      <c r="UDO11" s="788"/>
      <c r="UDP11" s="787"/>
      <c r="UDQ11" s="788"/>
      <c r="UDR11" s="788"/>
      <c r="UDS11" s="788"/>
      <c r="UDT11" s="787"/>
      <c r="UDU11" s="788"/>
      <c r="UDV11" s="788"/>
      <c r="UDW11" s="788"/>
      <c r="UDX11" s="787"/>
      <c r="UDY11" s="788"/>
      <c r="UDZ11" s="788"/>
      <c r="UEA11" s="788"/>
      <c r="UEB11" s="787"/>
      <c r="UEC11" s="788"/>
      <c r="UED11" s="788"/>
      <c r="UEE11" s="788"/>
      <c r="UEF11" s="787"/>
      <c r="UEG11" s="788"/>
      <c r="UEH11" s="788"/>
      <c r="UEI11" s="788"/>
      <c r="UEJ11" s="787"/>
      <c r="UEK11" s="788"/>
      <c r="UEL11" s="788"/>
      <c r="UEM11" s="788"/>
      <c r="UEN11" s="787"/>
      <c r="UEO11" s="788"/>
      <c r="UEP11" s="788"/>
      <c r="UEQ11" s="788"/>
      <c r="UER11" s="787"/>
      <c r="UES11" s="788"/>
      <c r="UET11" s="788"/>
      <c r="UEU11" s="788"/>
      <c r="UEV11" s="787"/>
      <c r="UEW11" s="788"/>
      <c r="UEX11" s="788"/>
      <c r="UEY11" s="788"/>
      <c r="UEZ11" s="787"/>
      <c r="UFA11" s="788"/>
      <c r="UFB11" s="788"/>
      <c r="UFC11" s="788"/>
      <c r="UFD11" s="787"/>
      <c r="UFE11" s="788"/>
      <c r="UFF11" s="788"/>
      <c r="UFG11" s="788"/>
      <c r="UFH11" s="787"/>
      <c r="UFI11" s="788"/>
      <c r="UFJ11" s="788"/>
      <c r="UFK11" s="788"/>
      <c r="UFL11" s="787"/>
      <c r="UFM11" s="788"/>
      <c r="UFN11" s="788"/>
      <c r="UFO11" s="788"/>
      <c r="UFP11" s="787"/>
      <c r="UFQ11" s="788"/>
      <c r="UFR11" s="788"/>
      <c r="UFS11" s="788"/>
      <c r="UFT11" s="787"/>
      <c r="UFU11" s="788"/>
      <c r="UFV11" s="788"/>
      <c r="UFW11" s="788"/>
      <c r="UFX11" s="787"/>
      <c r="UFY11" s="788"/>
      <c r="UFZ11" s="788"/>
      <c r="UGA11" s="788"/>
      <c r="UGB11" s="787"/>
      <c r="UGC11" s="788"/>
      <c r="UGD11" s="788"/>
      <c r="UGE11" s="788"/>
      <c r="UGF11" s="787"/>
      <c r="UGG11" s="788"/>
      <c r="UGH11" s="788"/>
      <c r="UGI11" s="788"/>
      <c r="UGJ11" s="787"/>
      <c r="UGK11" s="788"/>
      <c r="UGL11" s="788"/>
      <c r="UGM11" s="788"/>
      <c r="UGN11" s="787"/>
      <c r="UGO11" s="788"/>
      <c r="UGP11" s="788"/>
      <c r="UGQ11" s="788"/>
      <c r="UGR11" s="787"/>
      <c r="UGS11" s="788"/>
      <c r="UGT11" s="788"/>
      <c r="UGU11" s="788"/>
      <c r="UGV11" s="787"/>
      <c r="UGW11" s="788"/>
      <c r="UGX11" s="788"/>
      <c r="UGY11" s="788"/>
      <c r="UGZ11" s="787"/>
      <c r="UHA11" s="788"/>
      <c r="UHB11" s="788"/>
      <c r="UHC11" s="788"/>
      <c r="UHD11" s="787"/>
      <c r="UHE11" s="788"/>
      <c r="UHF11" s="788"/>
      <c r="UHG11" s="788"/>
      <c r="UHH11" s="787"/>
      <c r="UHI11" s="788"/>
      <c r="UHJ11" s="788"/>
      <c r="UHK11" s="788"/>
      <c r="UHL11" s="787"/>
      <c r="UHM11" s="788"/>
      <c r="UHN11" s="788"/>
      <c r="UHO11" s="788"/>
      <c r="UHP11" s="787"/>
      <c r="UHQ11" s="788"/>
      <c r="UHR11" s="788"/>
      <c r="UHS11" s="788"/>
      <c r="UHT11" s="787"/>
      <c r="UHU11" s="788"/>
      <c r="UHV11" s="788"/>
      <c r="UHW11" s="788"/>
      <c r="UHX11" s="787"/>
      <c r="UHY11" s="788"/>
      <c r="UHZ11" s="788"/>
      <c r="UIA11" s="788"/>
      <c r="UIB11" s="787"/>
      <c r="UIC11" s="788"/>
      <c r="UID11" s="788"/>
      <c r="UIE11" s="788"/>
      <c r="UIF11" s="787"/>
      <c r="UIG11" s="788"/>
      <c r="UIH11" s="788"/>
      <c r="UII11" s="788"/>
      <c r="UIJ11" s="787"/>
      <c r="UIK11" s="788"/>
      <c r="UIL11" s="788"/>
      <c r="UIM11" s="788"/>
      <c r="UIN11" s="787"/>
      <c r="UIO11" s="788"/>
      <c r="UIP11" s="788"/>
      <c r="UIQ11" s="788"/>
      <c r="UIR11" s="787"/>
      <c r="UIS11" s="788"/>
      <c r="UIT11" s="788"/>
      <c r="UIU11" s="788"/>
      <c r="UIV11" s="787"/>
      <c r="UIW11" s="788"/>
      <c r="UIX11" s="788"/>
      <c r="UIY11" s="788"/>
      <c r="UIZ11" s="787"/>
      <c r="UJA11" s="788"/>
      <c r="UJB11" s="788"/>
      <c r="UJC11" s="788"/>
      <c r="UJD11" s="787"/>
      <c r="UJE11" s="788"/>
      <c r="UJF11" s="788"/>
      <c r="UJG11" s="788"/>
      <c r="UJH11" s="787"/>
      <c r="UJI11" s="788"/>
      <c r="UJJ11" s="788"/>
      <c r="UJK11" s="788"/>
      <c r="UJL11" s="787"/>
      <c r="UJM11" s="788"/>
      <c r="UJN11" s="788"/>
      <c r="UJO11" s="788"/>
      <c r="UJP11" s="787"/>
      <c r="UJQ11" s="788"/>
      <c r="UJR11" s="788"/>
      <c r="UJS11" s="788"/>
      <c r="UJT11" s="787"/>
      <c r="UJU11" s="788"/>
      <c r="UJV11" s="788"/>
      <c r="UJW11" s="788"/>
      <c r="UJX11" s="787"/>
      <c r="UJY11" s="788"/>
      <c r="UJZ11" s="788"/>
      <c r="UKA11" s="788"/>
      <c r="UKB11" s="787"/>
      <c r="UKC11" s="788"/>
      <c r="UKD11" s="788"/>
      <c r="UKE11" s="788"/>
      <c r="UKF11" s="787"/>
      <c r="UKG11" s="788"/>
      <c r="UKH11" s="788"/>
      <c r="UKI11" s="788"/>
      <c r="UKJ11" s="787"/>
      <c r="UKK11" s="788"/>
      <c r="UKL11" s="788"/>
      <c r="UKM11" s="788"/>
      <c r="UKN11" s="787"/>
      <c r="UKO11" s="788"/>
      <c r="UKP11" s="788"/>
      <c r="UKQ11" s="788"/>
      <c r="UKR11" s="787"/>
      <c r="UKS11" s="788"/>
      <c r="UKT11" s="788"/>
      <c r="UKU11" s="788"/>
      <c r="UKV11" s="787"/>
      <c r="UKW11" s="788"/>
      <c r="UKX11" s="788"/>
      <c r="UKY11" s="788"/>
      <c r="UKZ11" s="787"/>
      <c r="ULA11" s="788"/>
      <c r="ULB11" s="788"/>
      <c r="ULC11" s="788"/>
      <c r="ULD11" s="787"/>
      <c r="ULE11" s="788"/>
      <c r="ULF11" s="788"/>
      <c r="ULG11" s="788"/>
      <c r="ULH11" s="787"/>
      <c r="ULI11" s="788"/>
      <c r="ULJ11" s="788"/>
      <c r="ULK11" s="788"/>
      <c r="ULL11" s="787"/>
      <c r="ULM11" s="788"/>
      <c r="ULN11" s="788"/>
      <c r="ULO11" s="788"/>
      <c r="ULP11" s="787"/>
      <c r="ULQ11" s="788"/>
      <c r="ULR11" s="788"/>
      <c r="ULS11" s="788"/>
      <c r="ULT11" s="787"/>
      <c r="ULU11" s="788"/>
      <c r="ULV11" s="788"/>
      <c r="ULW11" s="788"/>
      <c r="ULX11" s="787"/>
      <c r="ULY11" s="788"/>
      <c r="ULZ11" s="788"/>
      <c r="UMA11" s="788"/>
      <c r="UMB11" s="787"/>
      <c r="UMC11" s="788"/>
      <c r="UMD11" s="788"/>
      <c r="UME11" s="788"/>
      <c r="UMF11" s="787"/>
      <c r="UMG11" s="788"/>
      <c r="UMH11" s="788"/>
      <c r="UMI11" s="788"/>
      <c r="UMJ11" s="787"/>
      <c r="UMK11" s="788"/>
      <c r="UML11" s="788"/>
      <c r="UMM11" s="788"/>
      <c r="UMN11" s="787"/>
      <c r="UMO11" s="788"/>
      <c r="UMP11" s="788"/>
      <c r="UMQ11" s="788"/>
      <c r="UMR11" s="787"/>
      <c r="UMS11" s="788"/>
      <c r="UMT11" s="788"/>
      <c r="UMU11" s="788"/>
      <c r="UMV11" s="787"/>
      <c r="UMW11" s="788"/>
      <c r="UMX11" s="788"/>
      <c r="UMY11" s="788"/>
      <c r="UMZ11" s="787"/>
      <c r="UNA11" s="788"/>
      <c r="UNB11" s="788"/>
      <c r="UNC11" s="788"/>
      <c r="UND11" s="787"/>
      <c r="UNE11" s="788"/>
      <c r="UNF11" s="788"/>
      <c r="UNG11" s="788"/>
      <c r="UNH11" s="787"/>
      <c r="UNI11" s="788"/>
      <c r="UNJ11" s="788"/>
      <c r="UNK11" s="788"/>
      <c r="UNL11" s="787"/>
      <c r="UNM11" s="788"/>
      <c r="UNN11" s="788"/>
      <c r="UNO11" s="788"/>
      <c r="UNP11" s="787"/>
      <c r="UNQ11" s="788"/>
      <c r="UNR11" s="788"/>
      <c r="UNS11" s="788"/>
      <c r="UNT11" s="787"/>
      <c r="UNU11" s="788"/>
      <c r="UNV11" s="788"/>
      <c r="UNW11" s="788"/>
      <c r="UNX11" s="787"/>
      <c r="UNY11" s="788"/>
      <c r="UNZ11" s="788"/>
      <c r="UOA11" s="788"/>
      <c r="UOB11" s="787"/>
      <c r="UOC11" s="788"/>
      <c r="UOD11" s="788"/>
      <c r="UOE11" s="788"/>
      <c r="UOF11" s="787"/>
      <c r="UOG11" s="788"/>
      <c r="UOH11" s="788"/>
      <c r="UOI11" s="788"/>
      <c r="UOJ11" s="787"/>
      <c r="UOK11" s="788"/>
      <c r="UOL11" s="788"/>
      <c r="UOM11" s="788"/>
      <c r="UON11" s="787"/>
      <c r="UOO11" s="788"/>
      <c r="UOP11" s="788"/>
      <c r="UOQ11" s="788"/>
      <c r="UOR11" s="787"/>
      <c r="UOS11" s="788"/>
      <c r="UOT11" s="788"/>
      <c r="UOU11" s="788"/>
      <c r="UOV11" s="787"/>
      <c r="UOW11" s="788"/>
      <c r="UOX11" s="788"/>
      <c r="UOY11" s="788"/>
      <c r="UOZ11" s="787"/>
      <c r="UPA11" s="788"/>
      <c r="UPB11" s="788"/>
      <c r="UPC11" s="788"/>
      <c r="UPD11" s="787"/>
      <c r="UPE11" s="788"/>
      <c r="UPF11" s="788"/>
      <c r="UPG11" s="788"/>
      <c r="UPH11" s="787"/>
      <c r="UPI11" s="788"/>
      <c r="UPJ11" s="788"/>
      <c r="UPK11" s="788"/>
      <c r="UPL11" s="787"/>
      <c r="UPM11" s="788"/>
      <c r="UPN11" s="788"/>
      <c r="UPO11" s="788"/>
      <c r="UPP11" s="787"/>
      <c r="UPQ11" s="788"/>
      <c r="UPR11" s="788"/>
      <c r="UPS11" s="788"/>
      <c r="UPT11" s="787"/>
      <c r="UPU11" s="788"/>
      <c r="UPV11" s="788"/>
      <c r="UPW11" s="788"/>
      <c r="UPX11" s="787"/>
      <c r="UPY11" s="788"/>
      <c r="UPZ11" s="788"/>
      <c r="UQA11" s="788"/>
      <c r="UQB11" s="787"/>
      <c r="UQC11" s="788"/>
      <c r="UQD11" s="788"/>
      <c r="UQE11" s="788"/>
      <c r="UQF11" s="787"/>
      <c r="UQG11" s="788"/>
      <c r="UQH11" s="788"/>
      <c r="UQI11" s="788"/>
      <c r="UQJ11" s="787"/>
      <c r="UQK11" s="788"/>
      <c r="UQL11" s="788"/>
      <c r="UQM11" s="788"/>
      <c r="UQN11" s="787"/>
      <c r="UQO11" s="788"/>
      <c r="UQP11" s="788"/>
      <c r="UQQ11" s="788"/>
      <c r="UQR11" s="787"/>
      <c r="UQS11" s="788"/>
      <c r="UQT11" s="788"/>
      <c r="UQU11" s="788"/>
      <c r="UQV11" s="787"/>
      <c r="UQW11" s="788"/>
      <c r="UQX11" s="788"/>
      <c r="UQY11" s="788"/>
      <c r="UQZ11" s="787"/>
      <c r="URA11" s="788"/>
      <c r="URB11" s="788"/>
      <c r="URC11" s="788"/>
      <c r="URD11" s="787"/>
      <c r="URE11" s="788"/>
      <c r="URF11" s="788"/>
      <c r="URG11" s="788"/>
      <c r="URH11" s="787"/>
      <c r="URI11" s="788"/>
      <c r="URJ11" s="788"/>
      <c r="URK11" s="788"/>
      <c r="URL11" s="787"/>
      <c r="URM11" s="788"/>
      <c r="URN11" s="788"/>
      <c r="URO11" s="788"/>
      <c r="URP11" s="787"/>
      <c r="URQ11" s="788"/>
      <c r="URR11" s="788"/>
      <c r="URS11" s="788"/>
      <c r="URT11" s="787"/>
      <c r="URU11" s="788"/>
      <c r="URV11" s="788"/>
      <c r="URW11" s="788"/>
      <c r="URX11" s="787"/>
      <c r="URY11" s="788"/>
      <c r="URZ11" s="788"/>
      <c r="USA11" s="788"/>
      <c r="USB11" s="787"/>
      <c r="USC11" s="788"/>
      <c r="USD11" s="788"/>
      <c r="USE11" s="788"/>
      <c r="USF11" s="787"/>
      <c r="USG11" s="788"/>
      <c r="USH11" s="788"/>
      <c r="USI11" s="788"/>
      <c r="USJ11" s="787"/>
      <c r="USK11" s="788"/>
      <c r="USL11" s="788"/>
      <c r="USM11" s="788"/>
      <c r="USN11" s="787"/>
      <c r="USO11" s="788"/>
      <c r="USP11" s="788"/>
      <c r="USQ11" s="788"/>
      <c r="USR11" s="787"/>
      <c r="USS11" s="788"/>
      <c r="UST11" s="788"/>
      <c r="USU11" s="788"/>
      <c r="USV11" s="787"/>
      <c r="USW11" s="788"/>
      <c r="USX11" s="788"/>
      <c r="USY11" s="788"/>
      <c r="USZ11" s="787"/>
      <c r="UTA11" s="788"/>
      <c r="UTB11" s="788"/>
      <c r="UTC11" s="788"/>
      <c r="UTD11" s="787"/>
      <c r="UTE11" s="788"/>
      <c r="UTF11" s="788"/>
      <c r="UTG11" s="788"/>
      <c r="UTH11" s="787"/>
      <c r="UTI11" s="788"/>
      <c r="UTJ11" s="788"/>
      <c r="UTK11" s="788"/>
      <c r="UTL11" s="787"/>
      <c r="UTM11" s="788"/>
      <c r="UTN11" s="788"/>
      <c r="UTO11" s="788"/>
      <c r="UTP11" s="787"/>
      <c r="UTQ11" s="788"/>
      <c r="UTR11" s="788"/>
      <c r="UTS11" s="788"/>
      <c r="UTT11" s="787"/>
      <c r="UTU11" s="788"/>
      <c r="UTV11" s="788"/>
      <c r="UTW11" s="788"/>
      <c r="UTX11" s="787"/>
      <c r="UTY11" s="788"/>
      <c r="UTZ11" s="788"/>
      <c r="UUA11" s="788"/>
      <c r="UUB11" s="787"/>
      <c r="UUC11" s="788"/>
      <c r="UUD11" s="788"/>
      <c r="UUE11" s="788"/>
      <c r="UUF11" s="787"/>
      <c r="UUG11" s="788"/>
      <c r="UUH11" s="788"/>
      <c r="UUI11" s="788"/>
      <c r="UUJ11" s="787"/>
      <c r="UUK11" s="788"/>
      <c r="UUL11" s="788"/>
      <c r="UUM11" s="788"/>
      <c r="UUN11" s="787"/>
      <c r="UUO11" s="788"/>
      <c r="UUP11" s="788"/>
      <c r="UUQ11" s="788"/>
      <c r="UUR11" s="787"/>
      <c r="UUS11" s="788"/>
      <c r="UUT11" s="788"/>
      <c r="UUU11" s="788"/>
      <c r="UUV11" s="787"/>
      <c r="UUW11" s="788"/>
      <c r="UUX11" s="788"/>
      <c r="UUY11" s="788"/>
      <c r="UUZ11" s="787"/>
      <c r="UVA11" s="788"/>
      <c r="UVB11" s="788"/>
      <c r="UVC11" s="788"/>
      <c r="UVD11" s="787"/>
      <c r="UVE11" s="788"/>
      <c r="UVF11" s="788"/>
      <c r="UVG11" s="788"/>
      <c r="UVH11" s="787"/>
      <c r="UVI11" s="788"/>
      <c r="UVJ11" s="788"/>
      <c r="UVK11" s="788"/>
      <c r="UVL11" s="787"/>
      <c r="UVM11" s="788"/>
      <c r="UVN11" s="788"/>
      <c r="UVO11" s="788"/>
      <c r="UVP11" s="787"/>
      <c r="UVQ11" s="788"/>
      <c r="UVR11" s="788"/>
      <c r="UVS11" s="788"/>
      <c r="UVT11" s="787"/>
      <c r="UVU11" s="788"/>
      <c r="UVV11" s="788"/>
      <c r="UVW11" s="788"/>
      <c r="UVX11" s="787"/>
      <c r="UVY11" s="788"/>
      <c r="UVZ11" s="788"/>
      <c r="UWA11" s="788"/>
      <c r="UWB11" s="787"/>
      <c r="UWC11" s="788"/>
      <c r="UWD11" s="788"/>
      <c r="UWE11" s="788"/>
      <c r="UWF11" s="787"/>
      <c r="UWG11" s="788"/>
      <c r="UWH11" s="788"/>
      <c r="UWI11" s="788"/>
      <c r="UWJ11" s="787"/>
      <c r="UWK11" s="788"/>
      <c r="UWL11" s="788"/>
      <c r="UWM11" s="788"/>
      <c r="UWN11" s="787"/>
      <c r="UWO11" s="788"/>
      <c r="UWP11" s="788"/>
      <c r="UWQ11" s="788"/>
      <c r="UWR11" s="787"/>
      <c r="UWS11" s="788"/>
      <c r="UWT11" s="788"/>
      <c r="UWU11" s="788"/>
      <c r="UWV11" s="787"/>
      <c r="UWW11" s="788"/>
      <c r="UWX11" s="788"/>
      <c r="UWY11" s="788"/>
      <c r="UWZ11" s="787"/>
      <c r="UXA11" s="788"/>
      <c r="UXB11" s="788"/>
      <c r="UXC11" s="788"/>
      <c r="UXD11" s="787"/>
      <c r="UXE11" s="788"/>
      <c r="UXF11" s="788"/>
      <c r="UXG11" s="788"/>
      <c r="UXH11" s="787"/>
      <c r="UXI11" s="788"/>
      <c r="UXJ11" s="788"/>
      <c r="UXK11" s="788"/>
      <c r="UXL11" s="787"/>
      <c r="UXM11" s="788"/>
      <c r="UXN11" s="788"/>
      <c r="UXO11" s="788"/>
      <c r="UXP11" s="787"/>
      <c r="UXQ11" s="788"/>
      <c r="UXR11" s="788"/>
      <c r="UXS11" s="788"/>
      <c r="UXT11" s="787"/>
      <c r="UXU11" s="788"/>
      <c r="UXV11" s="788"/>
      <c r="UXW11" s="788"/>
      <c r="UXX11" s="787"/>
      <c r="UXY11" s="788"/>
      <c r="UXZ11" s="788"/>
      <c r="UYA11" s="788"/>
      <c r="UYB11" s="787"/>
      <c r="UYC11" s="788"/>
      <c r="UYD11" s="788"/>
      <c r="UYE11" s="788"/>
      <c r="UYF11" s="787"/>
      <c r="UYG11" s="788"/>
      <c r="UYH11" s="788"/>
      <c r="UYI11" s="788"/>
      <c r="UYJ11" s="787"/>
      <c r="UYK11" s="788"/>
      <c r="UYL11" s="788"/>
      <c r="UYM11" s="788"/>
      <c r="UYN11" s="787"/>
      <c r="UYO11" s="788"/>
      <c r="UYP11" s="788"/>
      <c r="UYQ11" s="788"/>
      <c r="UYR11" s="787"/>
      <c r="UYS11" s="788"/>
      <c r="UYT11" s="788"/>
      <c r="UYU11" s="788"/>
      <c r="UYV11" s="787"/>
      <c r="UYW11" s="788"/>
      <c r="UYX11" s="788"/>
      <c r="UYY11" s="788"/>
      <c r="UYZ11" s="787"/>
      <c r="UZA11" s="788"/>
      <c r="UZB11" s="788"/>
      <c r="UZC11" s="788"/>
      <c r="UZD11" s="787"/>
      <c r="UZE11" s="788"/>
      <c r="UZF11" s="788"/>
      <c r="UZG11" s="788"/>
      <c r="UZH11" s="787"/>
      <c r="UZI11" s="788"/>
      <c r="UZJ11" s="788"/>
      <c r="UZK11" s="788"/>
      <c r="UZL11" s="787"/>
      <c r="UZM11" s="788"/>
      <c r="UZN11" s="788"/>
      <c r="UZO11" s="788"/>
      <c r="UZP11" s="787"/>
      <c r="UZQ11" s="788"/>
      <c r="UZR11" s="788"/>
      <c r="UZS11" s="788"/>
      <c r="UZT11" s="787"/>
      <c r="UZU11" s="788"/>
      <c r="UZV11" s="788"/>
      <c r="UZW11" s="788"/>
      <c r="UZX11" s="787"/>
      <c r="UZY11" s="788"/>
      <c r="UZZ11" s="788"/>
      <c r="VAA11" s="788"/>
      <c r="VAB11" s="787"/>
      <c r="VAC11" s="788"/>
      <c r="VAD11" s="788"/>
      <c r="VAE11" s="788"/>
      <c r="VAF11" s="787"/>
      <c r="VAG11" s="788"/>
      <c r="VAH11" s="788"/>
      <c r="VAI11" s="788"/>
      <c r="VAJ11" s="787"/>
      <c r="VAK11" s="788"/>
      <c r="VAL11" s="788"/>
      <c r="VAM11" s="788"/>
      <c r="VAN11" s="787"/>
      <c r="VAO11" s="788"/>
      <c r="VAP11" s="788"/>
      <c r="VAQ11" s="788"/>
      <c r="VAR11" s="787"/>
      <c r="VAS11" s="788"/>
      <c r="VAT11" s="788"/>
      <c r="VAU11" s="788"/>
      <c r="VAV11" s="787"/>
      <c r="VAW11" s="788"/>
      <c r="VAX11" s="788"/>
      <c r="VAY11" s="788"/>
      <c r="VAZ11" s="787"/>
      <c r="VBA11" s="788"/>
      <c r="VBB11" s="788"/>
      <c r="VBC11" s="788"/>
      <c r="VBD11" s="787"/>
      <c r="VBE11" s="788"/>
      <c r="VBF11" s="788"/>
      <c r="VBG11" s="788"/>
      <c r="VBH11" s="787"/>
      <c r="VBI11" s="788"/>
      <c r="VBJ11" s="788"/>
      <c r="VBK11" s="788"/>
      <c r="VBL11" s="787"/>
      <c r="VBM11" s="788"/>
      <c r="VBN11" s="788"/>
      <c r="VBO11" s="788"/>
      <c r="VBP11" s="787"/>
      <c r="VBQ11" s="788"/>
      <c r="VBR11" s="788"/>
      <c r="VBS11" s="788"/>
      <c r="VBT11" s="787"/>
      <c r="VBU11" s="788"/>
      <c r="VBV11" s="788"/>
      <c r="VBW11" s="788"/>
      <c r="VBX11" s="787"/>
      <c r="VBY11" s="788"/>
      <c r="VBZ11" s="788"/>
      <c r="VCA11" s="788"/>
      <c r="VCB11" s="787"/>
      <c r="VCC11" s="788"/>
      <c r="VCD11" s="788"/>
      <c r="VCE11" s="788"/>
      <c r="VCF11" s="787"/>
      <c r="VCG11" s="788"/>
      <c r="VCH11" s="788"/>
      <c r="VCI11" s="788"/>
      <c r="VCJ11" s="787"/>
      <c r="VCK11" s="788"/>
      <c r="VCL11" s="788"/>
      <c r="VCM11" s="788"/>
      <c r="VCN11" s="787"/>
      <c r="VCO11" s="788"/>
      <c r="VCP11" s="788"/>
      <c r="VCQ11" s="788"/>
      <c r="VCR11" s="787"/>
      <c r="VCS11" s="788"/>
      <c r="VCT11" s="788"/>
      <c r="VCU11" s="788"/>
      <c r="VCV11" s="787"/>
      <c r="VCW11" s="788"/>
      <c r="VCX11" s="788"/>
      <c r="VCY11" s="788"/>
      <c r="VCZ11" s="787"/>
      <c r="VDA11" s="788"/>
      <c r="VDB11" s="788"/>
      <c r="VDC11" s="788"/>
      <c r="VDD11" s="787"/>
      <c r="VDE11" s="788"/>
      <c r="VDF11" s="788"/>
      <c r="VDG11" s="788"/>
      <c r="VDH11" s="787"/>
      <c r="VDI11" s="788"/>
      <c r="VDJ11" s="788"/>
      <c r="VDK11" s="788"/>
      <c r="VDL11" s="787"/>
      <c r="VDM11" s="788"/>
      <c r="VDN11" s="788"/>
      <c r="VDO11" s="788"/>
      <c r="VDP11" s="787"/>
      <c r="VDQ11" s="788"/>
      <c r="VDR11" s="788"/>
      <c r="VDS11" s="788"/>
      <c r="VDT11" s="787"/>
      <c r="VDU11" s="788"/>
      <c r="VDV11" s="788"/>
      <c r="VDW11" s="788"/>
      <c r="VDX11" s="787"/>
      <c r="VDY11" s="788"/>
      <c r="VDZ11" s="788"/>
      <c r="VEA11" s="788"/>
      <c r="VEB11" s="787"/>
      <c r="VEC11" s="788"/>
      <c r="VED11" s="788"/>
      <c r="VEE11" s="788"/>
      <c r="VEF11" s="787"/>
      <c r="VEG11" s="788"/>
      <c r="VEH11" s="788"/>
      <c r="VEI11" s="788"/>
      <c r="VEJ11" s="787"/>
      <c r="VEK11" s="788"/>
      <c r="VEL11" s="788"/>
      <c r="VEM11" s="788"/>
      <c r="VEN11" s="787"/>
      <c r="VEO11" s="788"/>
      <c r="VEP11" s="788"/>
      <c r="VEQ11" s="788"/>
      <c r="VER11" s="787"/>
      <c r="VES11" s="788"/>
      <c r="VET11" s="788"/>
      <c r="VEU11" s="788"/>
      <c r="VEV11" s="787"/>
      <c r="VEW11" s="788"/>
      <c r="VEX11" s="788"/>
      <c r="VEY11" s="788"/>
      <c r="VEZ11" s="787"/>
      <c r="VFA11" s="788"/>
      <c r="VFB11" s="788"/>
      <c r="VFC11" s="788"/>
      <c r="VFD11" s="787"/>
      <c r="VFE11" s="788"/>
      <c r="VFF11" s="788"/>
      <c r="VFG11" s="788"/>
      <c r="VFH11" s="787"/>
      <c r="VFI11" s="788"/>
      <c r="VFJ11" s="788"/>
      <c r="VFK11" s="788"/>
      <c r="VFL11" s="787"/>
      <c r="VFM11" s="788"/>
      <c r="VFN11" s="788"/>
      <c r="VFO11" s="788"/>
      <c r="VFP11" s="787"/>
      <c r="VFQ11" s="788"/>
      <c r="VFR11" s="788"/>
      <c r="VFS11" s="788"/>
      <c r="VFT11" s="787"/>
      <c r="VFU11" s="788"/>
      <c r="VFV11" s="788"/>
      <c r="VFW11" s="788"/>
      <c r="VFX11" s="787"/>
      <c r="VFY11" s="788"/>
      <c r="VFZ11" s="788"/>
      <c r="VGA11" s="788"/>
      <c r="VGB11" s="787"/>
      <c r="VGC11" s="788"/>
      <c r="VGD11" s="788"/>
      <c r="VGE11" s="788"/>
      <c r="VGF11" s="787"/>
      <c r="VGG11" s="788"/>
      <c r="VGH11" s="788"/>
      <c r="VGI11" s="788"/>
      <c r="VGJ11" s="787"/>
      <c r="VGK11" s="788"/>
      <c r="VGL11" s="788"/>
      <c r="VGM11" s="788"/>
      <c r="VGN11" s="787"/>
      <c r="VGO11" s="788"/>
      <c r="VGP11" s="788"/>
      <c r="VGQ11" s="788"/>
      <c r="VGR11" s="787"/>
      <c r="VGS11" s="788"/>
      <c r="VGT11" s="788"/>
      <c r="VGU11" s="788"/>
      <c r="VGV11" s="787"/>
      <c r="VGW11" s="788"/>
      <c r="VGX11" s="788"/>
      <c r="VGY11" s="788"/>
      <c r="VGZ11" s="787"/>
      <c r="VHA11" s="788"/>
      <c r="VHB11" s="788"/>
      <c r="VHC11" s="788"/>
      <c r="VHD11" s="787"/>
      <c r="VHE11" s="788"/>
      <c r="VHF11" s="788"/>
      <c r="VHG11" s="788"/>
      <c r="VHH11" s="787"/>
      <c r="VHI11" s="788"/>
      <c r="VHJ11" s="788"/>
      <c r="VHK11" s="788"/>
      <c r="VHL11" s="787"/>
      <c r="VHM11" s="788"/>
      <c r="VHN11" s="788"/>
      <c r="VHO11" s="788"/>
      <c r="VHP11" s="787"/>
      <c r="VHQ11" s="788"/>
      <c r="VHR11" s="788"/>
      <c r="VHS11" s="788"/>
      <c r="VHT11" s="787"/>
      <c r="VHU11" s="788"/>
      <c r="VHV11" s="788"/>
      <c r="VHW11" s="788"/>
      <c r="VHX11" s="787"/>
      <c r="VHY11" s="788"/>
      <c r="VHZ11" s="788"/>
      <c r="VIA11" s="788"/>
      <c r="VIB11" s="787"/>
      <c r="VIC11" s="788"/>
      <c r="VID11" s="788"/>
      <c r="VIE11" s="788"/>
      <c r="VIF11" s="787"/>
      <c r="VIG11" s="788"/>
      <c r="VIH11" s="788"/>
      <c r="VII11" s="788"/>
      <c r="VIJ11" s="787"/>
      <c r="VIK11" s="788"/>
      <c r="VIL11" s="788"/>
      <c r="VIM11" s="788"/>
      <c r="VIN11" s="787"/>
      <c r="VIO11" s="788"/>
      <c r="VIP11" s="788"/>
      <c r="VIQ11" s="788"/>
      <c r="VIR11" s="787"/>
      <c r="VIS11" s="788"/>
      <c r="VIT11" s="788"/>
      <c r="VIU11" s="788"/>
      <c r="VIV11" s="787"/>
      <c r="VIW11" s="788"/>
      <c r="VIX11" s="788"/>
      <c r="VIY11" s="788"/>
      <c r="VIZ11" s="787"/>
      <c r="VJA11" s="788"/>
      <c r="VJB11" s="788"/>
      <c r="VJC11" s="788"/>
      <c r="VJD11" s="787"/>
      <c r="VJE11" s="788"/>
      <c r="VJF11" s="788"/>
      <c r="VJG11" s="788"/>
      <c r="VJH11" s="787"/>
      <c r="VJI11" s="788"/>
      <c r="VJJ11" s="788"/>
      <c r="VJK11" s="788"/>
      <c r="VJL11" s="787"/>
      <c r="VJM11" s="788"/>
      <c r="VJN11" s="788"/>
      <c r="VJO11" s="788"/>
      <c r="VJP11" s="787"/>
      <c r="VJQ11" s="788"/>
      <c r="VJR11" s="788"/>
      <c r="VJS11" s="788"/>
      <c r="VJT11" s="787"/>
      <c r="VJU11" s="788"/>
      <c r="VJV11" s="788"/>
      <c r="VJW11" s="788"/>
      <c r="VJX11" s="787"/>
      <c r="VJY11" s="788"/>
      <c r="VJZ11" s="788"/>
      <c r="VKA11" s="788"/>
      <c r="VKB11" s="787"/>
      <c r="VKC11" s="788"/>
      <c r="VKD11" s="788"/>
      <c r="VKE11" s="788"/>
      <c r="VKF11" s="787"/>
      <c r="VKG11" s="788"/>
      <c r="VKH11" s="788"/>
      <c r="VKI11" s="788"/>
      <c r="VKJ11" s="787"/>
      <c r="VKK11" s="788"/>
      <c r="VKL11" s="788"/>
      <c r="VKM11" s="788"/>
      <c r="VKN11" s="787"/>
      <c r="VKO11" s="788"/>
      <c r="VKP11" s="788"/>
      <c r="VKQ11" s="788"/>
      <c r="VKR11" s="787"/>
      <c r="VKS11" s="788"/>
      <c r="VKT11" s="788"/>
      <c r="VKU11" s="788"/>
      <c r="VKV11" s="787"/>
      <c r="VKW11" s="788"/>
      <c r="VKX11" s="788"/>
      <c r="VKY11" s="788"/>
      <c r="VKZ11" s="787"/>
      <c r="VLA11" s="788"/>
      <c r="VLB11" s="788"/>
      <c r="VLC11" s="788"/>
      <c r="VLD11" s="787"/>
      <c r="VLE11" s="788"/>
      <c r="VLF11" s="788"/>
      <c r="VLG11" s="788"/>
      <c r="VLH11" s="787"/>
      <c r="VLI11" s="788"/>
      <c r="VLJ11" s="788"/>
      <c r="VLK11" s="788"/>
      <c r="VLL11" s="787"/>
      <c r="VLM11" s="788"/>
      <c r="VLN11" s="788"/>
      <c r="VLO11" s="788"/>
      <c r="VLP11" s="787"/>
      <c r="VLQ11" s="788"/>
      <c r="VLR11" s="788"/>
      <c r="VLS11" s="788"/>
      <c r="VLT11" s="787"/>
      <c r="VLU11" s="788"/>
      <c r="VLV11" s="788"/>
      <c r="VLW11" s="788"/>
      <c r="VLX11" s="787"/>
      <c r="VLY11" s="788"/>
      <c r="VLZ11" s="788"/>
      <c r="VMA11" s="788"/>
      <c r="VMB11" s="787"/>
      <c r="VMC11" s="788"/>
      <c r="VMD11" s="788"/>
      <c r="VME11" s="788"/>
      <c r="VMF11" s="787"/>
      <c r="VMG11" s="788"/>
      <c r="VMH11" s="788"/>
      <c r="VMI11" s="788"/>
      <c r="VMJ11" s="787"/>
      <c r="VMK11" s="788"/>
      <c r="VML11" s="788"/>
      <c r="VMM11" s="788"/>
      <c r="VMN11" s="787"/>
      <c r="VMO11" s="788"/>
      <c r="VMP11" s="788"/>
      <c r="VMQ11" s="788"/>
      <c r="VMR11" s="787"/>
      <c r="VMS11" s="788"/>
      <c r="VMT11" s="788"/>
      <c r="VMU11" s="788"/>
      <c r="VMV11" s="787"/>
      <c r="VMW11" s="788"/>
      <c r="VMX11" s="788"/>
      <c r="VMY11" s="788"/>
      <c r="VMZ11" s="787"/>
      <c r="VNA11" s="788"/>
      <c r="VNB11" s="788"/>
      <c r="VNC11" s="788"/>
      <c r="VND11" s="787"/>
      <c r="VNE11" s="788"/>
      <c r="VNF11" s="788"/>
      <c r="VNG11" s="788"/>
      <c r="VNH11" s="787"/>
      <c r="VNI11" s="788"/>
      <c r="VNJ11" s="788"/>
      <c r="VNK11" s="788"/>
      <c r="VNL11" s="787"/>
      <c r="VNM11" s="788"/>
      <c r="VNN11" s="788"/>
      <c r="VNO11" s="788"/>
      <c r="VNP11" s="787"/>
      <c r="VNQ11" s="788"/>
      <c r="VNR11" s="788"/>
      <c r="VNS11" s="788"/>
      <c r="VNT11" s="787"/>
      <c r="VNU11" s="788"/>
      <c r="VNV11" s="788"/>
      <c r="VNW11" s="788"/>
      <c r="VNX11" s="787"/>
      <c r="VNY11" s="788"/>
      <c r="VNZ11" s="788"/>
      <c r="VOA11" s="788"/>
      <c r="VOB11" s="787"/>
      <c r="VOC11" s="788"/>
      <c r="VOD11" s="788"/>
      <c r="VOE11" s="788"/>
      <c r="VOF11" s="787"/>
      <c r="VOG11" s="788"/>
      <c r="VOH11" s="788"/>
      <c r="VOI11" s="788"/>
      <c r="VOJ11" s="787"/>
      <c r="VOK11" s="788"/>
      <c r="VOL11" s="788"/>
      <c r="VOM11" s="788"/>
      <c r="VON11" s="787"/>
      <c r="VOO11" s="788"/>
      <c r="VOP11" s="788"/>
      <c r="VOQ11" s="788"/>
      <c r="VOR11" s="787"/>
      <c r="VOS11" s="788"/>
      <c r="VOT11" s="788"/>
      <c r="VOU11" s="788"/>
      <c r="VOV11" s="787"/>
      <c r="VOW11" s="788"/>
      <c r="VOX11" s="788"/>
      <c r="VOY11" s="788"/>
      <c r="VOZ11" s="787"/>
      <c r="VPA11" s="788"/>
      <c r="VPB11" s="788"/>
      <c r="VPC11" s="788"/>
      <c r="VPD11" s="787"/>
      <c r="VPE11" s="788"/>
      <c r="VPF11" s="788"/>
      <c r="VPG11" s="788"/>
      <c r="VPH11" s="787"/>
      <c r="VPI11" s="788"/>
      <c r="VPJ11" s="788"/>
      <c r="VPK11" s="788"/>
      <c r="VPL11" s="787"/>
      <c r="VPM11" s="788"/>
      <c r="VPN11" s="788"/>
      <c r="VPO11" s="788"/>
      <c r="VPP11" s="787"/>
      <c r="VPQ11" s="788"/>
      <c r="VPR11" s="788"/>
      <c r="VPS11" s="788"/>
      <c r="VPT11" s="787"/>
      <c r="VPU11" s="788"/>
      <c r="VPV11" s="788"/>
      <c r="VPW11" s="788"/>
      <c r="VPX11" s="787"/>
      <c r="VPY11" s="788"/>
      <c r="VPZ11" s="788"/>
      <c r="VQA11" s="788"/>
      <c r="VQB11" s="787"/>
      <c r="VQC11" s="788"/>
      <c r="VQD11" s="788"/>
      <c r="VQE11" s="788"/>
      <c r="VQF11" s="787"/>
      <c r="VQG11" s="788"/>
      <c r="VQH11" s="788"/>
      <c r="VQI11" s="788"/>
      <c r="VQJ11" s="787"/>
      <c r="VQK11" s="788"/>
      <c r="VQL11" s="788"/>
      <c r="VQM11" s="788"/>
      <c r="VQN11" s="787"/>
      <c r="VQO11" s="788"/>
      <c r="VQP11" s="788"/>
      <c r="VQQ11" s="788"/>
      <c r="VQR11" s="787"/>
      <c r="VQS11" s="788"/>
      <c r="VQT11" s="788"/>
      <c r="VQU11" s="788"/>
      <c r="VQV11" s="787"/>
      <c r="VQW11" s="788"/>
      <c r="VQX11" s="788"/>
      <c r="VQY11" s="788"/>
      <c r="VQZ11" s="787"/>
      <c r="VRA11" s="788"/>
      <c r="VRB11" s="788"/>
      <c r="VRC11" s="788"/>
      <c r="VRD11" s="787"/>
      <c r="VRE11" s="788"/>
      <c r="VRF11" s="788"/>
      <c r="VRG11" s="788"/>
      <c r="VRH11" s="787"/>
      <c r="VRI11" s="788"/>
      <c r="VRJ11" s="788"/>
      <c r="VRK11" s="788"/>
      <c r="VRL11" s="787"/>
      <c r="VRM11" s="788"/>
      <c r="VRN11" s="788"/>
      <c r="VRO11" s="788"/>
      <c r="VRP11" s="787"/>
      <c r="VRQ11" s="788"/>
      <c r="VRR11" s="788"/>
      <c r="VRS11" s="788"/>
      <c r="VRT11" s="787"/>
      <c r="VRU11" s="788"/>
      <c r="VRV11" s="788"/>
      <c r="VRW11" s="788"/>
      <c r="VRX11" s="787"/>
      <c r="VRY11" s="788"/>
      <c r="VRZ11" s="788"/>
      <c r="VSA11" s="788"/>
      <c r="VSB11" s="787"/>
      <c r="VSC11" s="788"/>
      <c r="VSD11" s="788"/>
      <c r="VSE11" s="788"/>
      <c r="VSF11" s="787"/>
      <c r="VSG11" s="788"/>
      <c r="VSH11" s="788"/>
      <c r="VSI11" s="788"/>
      <c r="VSJ11" s="787"/>
      <c r="VSK11" s="788"/>
      <c r="VSL11" s="788"/>
      <c r="VSM11" s="788"/>
      <c r="VSN11" s="787"/>
      <c r="VSO11" s="788"/>
      <c r="VSP11" s="788"/>
      <c r="VSQ11" s="788"/>
      <c r="VSR11" s="787"/>
      <c r="VSS11" s="788"/>
      <c r="VST11" s="788"/>
      <c r="VSU11" s="788"/>
      <c r="VSV11" s="787"/>
      <c r="VSW11" s="788"/>
      <c r="VSX11" s="788"/>
      <c r="VSY11" s="788"/>
      <c r="VSZ11" s="787"/>
      <c r="VTA11" s="788"/>
      <c r="VTB11" s="788"/>
      <c r="VTC11" s="788"/>
      <c r="VTD11" s="787"/>
      <c r="VTE11" s="788"/>
      <c r="VTF11" s="788"/>
      <c r="VTG11" s="788"/>
      <c r="VTH11" s="787"/>
      <c r="VTI11" s="788"/>
      <c r="VTJ11" s="788"/>
      <c r="VTK11" s="788"/>
      <c r="VTL11" s="787"/>
      <c r="VTM11" s="788"/>
      <c r="VTN11" s="788"/>
      <c r="VTO11" s="788"/>
      <c r="VTP11" s="787"/>
      <c r="VTQ11" s="788"/>
      <c r="VTR11" s="788"/>
      <c r="VTS11" s="788"/>
      <c r="VTT11" s="787"/>
      <c r="VTU11" s="788"/>
      <c r="VTV11" s="788"/>
      <c r="VTW11" s="788"/>
      <c r="VTX11" s="787"/>
      <c r="VTY11" s="788"/>
      <c r="VTZ11" s="788"/>
      <c r="VUA11" s="788"/>
      <c r="VUB11" s="787"/>
      <c r="VUC11" s="788"/>
      <c r="VUD11" s="788"/>
      <c r="VUE11" s="788"/>
      <c r="VUF11" s="787"/>
      <c r="VUG11" s="788"/>
      <c r="VUH11" s="788"/>
      <c r="VUI11" s="788"/>
      <c r="VUJ11" s="787"/>
      <c r="VUK11" s="788"/>
      <c r="VUL11" s="788"/>
      <c r="VUM11" s="788"/>
      <c r="VUN11" s="787"/>
      <c r="VUO11" s="788"/>
      <c r="VUP11" s="788"/>
      <c r="VUQ11" s="788"/>
      <c r="VUR11" s="787"/>
      <c r="VUS11" s="788"/>
      <c r="VUT11" s="788"/>
      <c r="VUU11" s="788"/>
      <c r="VUV11" s="787"/>
      <c r="VUW11" s="788"/>
      <c r="VUX11" s="788"/>
      <c r="VUY11" s="788"/>
      <c r="VUZ11" s="787"/>
      <c r="VVA11" s="788"/>
      <c r="VVB11" s="788"/>
      <c r="VVC11" s="788"/>
      <c r="VVD11" s="787"/>
      <c r="VVE11" s="788"/>
      <c r="VVF11" s="788"/>
      <c r="VVG11" s="788"/>
      <c r="VVH11" s="787"/>
      <c r="VVI11" s="788"/>
      <c r="VVJ11" s="788"/>
      <c r="VVK11" s="788"/>
      <c r="VVL11" s="787"/>
      <c r="VVM11" s="788"/>
      <c r="VVN11" s="788"/>
      <c r="VVO11" s="788"/>
      <c r="VVP11" s="787"/>
      <c r="VVQ11" s="788"/>
      <c r="VVR11" s="788"/>
      <c r="VVS11" s="788"/>
      <c r="VVT11" s="787"/>
      <c r="VVU11" s="788"/>
      <c r="VVV11" s="788"/>
      <c r="VVW11" s="788"/>
      <c r="VVX11" s="787"/>
      <c r="VVY11" s="788"/>
      <c r="VVZ11" s="788"/>
      <c r="VWA11" s="788"/>
      <c r="VWB11" s="787"/>
      <c r="VWC11" s="788"/>
      <c r="VWD11" s="788"/>
      <c r="VWE11" s="788"/>
      <c r="VWF11" s="787"/>
      <c r="VWG11" s="788"/>
      <c r="VWH11" s="788"/>
      <c r="VWI11" s="788"/>
      <c r="VWJ11" s="787"/>
      <c r="VWK11" s="788"/>
      <c r="VWL11" s="788"/>
      <c r="VWM11" s="788"/>
      <c r="VWN11" s="787"/>
      <c r="VWO11" s="788"/>
      <c r="VWP11" s="788"/>
      <c r="VWQ11" s="788"/>
      <c r="VWR11" s="787"/>
      <c r="VWS11" s="788"/>
      <c r="VWT11" s="788"/>
      <c r="VWU11" s="788"/>
      <c r="VWV11" s="787"/>
      <c r="VWW11" s="788"/>
      <c r="VWX11" s="788"/>
      <c r="VWY11" s="788"/>
      <c r="VWZ11" s="787"/>
      <c r="VXA11" s="788"/>
      <c r="VXB11" s="788"/>
      <c r="VXC11" s="788"/>
      <c r="VXD11" s="787"/>
      <c r="VXE11" s="788"/>
      <c r="VXF11" s="788"/>
      <c r="VXG11" s="788"/>
      <c r="VXH11" s="787"/>
      <c r="VXI11" s="788"/>
      <c r="VXJ11" s="788"/>
      <c r="VXK11" s="788"/>
      <c r="VXL11" s="787"/>
      <c r="VXM11" s="788"/>
      <c r="VXN11" s="788"/>
      <c r="VXO11" s="788"/>
      <c r="VXP11" s="787"/>
      <c r="VXQ11" s="788"/>
      <c r="VXR11" s="788"/>
      <c r="VXS11" s="788"/>
      <c r="VXT11" s="787"/>
      <c r="VXU11" s="788"/>
      <c r="VXV11" s="788"/>
      <c r="VXW11" s="788"/>
      <c r="VXX11" s="787"/>
      <c r="VXY11" s="788"/>
      <c r="VXZ11" s="788"/>
      <c r="VYA11" s="788"/>
      <c r="VYB11" s="787"/>
      <c r="VYC11" s="788"/>
      <c r="VYD11" s="788"/>
      <c r="VYE11" s="788"/>
      <c r="VYF11" s="787"/>
      <c r="VYG11" s="788"/>
      <c r="VYH11" s="788"/>
      <c r="VYI11" s="788"/>
      <c r="VYJ11" s="787"/>
      <c r="VYK11" s="788"/>
      <c r="VYL11" s="788"/>
      <c r="VYM11" s="788"/>
      <c r="VYN11" s="787"/>
      <c r="VYO11" s="788"/>
      <c r="VYP11" s="788"/>
      <c r="VYQ11" s="788"/>
      <c r="VYR11" s="787"/>
      <c r="VYS11" s="788"/>
      <c r="VYT11" s="788"/>
      <c r="VYU11" s="788"/>
      <c r="VYV11" s="787"/>
      <c r="VYW11" s="788"/>
      <c r="VYX11" s="788"/>
      <c r="VYY11" s="788"/>
      <c r="VYZ11" s="787"/>
      <c r="VZA11" s="788"/>
      <c r="VZB11" s="788"/>
      <c r="VZC11" s="788"/>
      <c r="VZD11" s="787"/>
      <c r="VZE11" s="788"/>
      <c r="VZF11" s="788"/>
      <c r="VZG11" s="788"/>
      <c r="VZH11" s="787"/>
      <c r="VZI11" s="788"/>
      <c r="VZJ11" s="788"/>
      <c r="VZK11" s="788"/>
      <c r="VZL11" s="787"/>
      <c r="VZM11" s="788"/>
      <c r="VZN11" s="788"/>
      <c r="VZO11" s="788"/>
      <c r="VZP11" s="787"/>
      <c r="VZQ11" s="788"/>
      <c r="VZR11" s="788"/>
      <c r="VZS11" s="788"/>
      <c r="VZT11" s="787"/>
      <c r="VZU11" s="788"/>
      <c r="VZV11" s="788"/>
      <c r="VZW11" s="788"/>
      <c r="VZX11" s="787"/>
      <c r="VZY11" s="788"/>
      <c r="VZZ11" s="788"/>
      <c r="WAA11" s="788"/>
      <c r="WAB11" s="787"/>
      <c r="WAC11" s="788"/>
      <c r="WAD11" s="788"/>
      <c r="WAE11" s="788"/>
      <c r="WAF11" s="787"/>
      <c r="WAG11" s="788"/>
      <c r="WAH11" s="788"/>
      <c r="WAI11" s="788"/>
      <c r="WAJ11" s="787"/>
      <c r="WAK11" s="788"/>
      <c r="WAL11" s="788"/>
      <c r="WAM11" s="788"/>
      <c r="WAN11" s="787"/>
      <c r="WAO11" s="788"/>
      <c r="WAP11" s="788"/>
      <c r="WAQ11" s="788"/>
      <c r="WAR11" s="787"/>
      <c r="WAS11" s="788"/>
      <c r="WAT11" s="788"/>
      <c r="WAU11" s="788"/>
      <c r="WAV11" s="787"/>
      <c r="WAW11" s="788"/>
      <c r="WAX11" s="788"/>
      <c r="WAY11" s="788"/>
      <c r="WAZ11" s="787"/>
      <c r="WBA11" s="788"/>
      <c r="WBB11" s="788"/>
      <c r="WBC11" s="788"/>
      <c r="WBD11" s="787"/>
      <c r="WBE11" s="788"/>
      <c r="WBF11" s="788"/>
      <c r="WBG11" s="788"/>
      <c r="WBH11" s="787"/>
      <c r="WBI11" s="788"/>
      <c r="WBJ11" s="788"/>
      <c r="WBK11" s="788"/>
      <c r="WBL11" s="787"/>
      <c r="WBM11" s="788"/>
      <c r="WBN11" s="788"/>
      <c r="WBO11" s="788"/>
      <c r="WBP11" s="787"/>
      <c r="WBQ11" s="788"/>
      <c r="WBR11" s="788"/>
      <c r="WBS11" s="788"/>
      <c r="WBT11" s="787"/>
      <c r="WBU11" s="788"/>
      <c r="WBV11" s="788"/>
      <c r="WBW11" s="788"/>
      <c r="WBX11" s="787"/>
      <c r="WBY11" s="788"/>
      <c r="WBZ11" s="788"/>
      <c r="WCA11" s="788"/>
      <c r="WCB11" s="787"/>
      <c r="WCC11" s="788"/>
      <c r="WCD11" s="788"/>
      <c r="WCE11" s="788"/>
      <c r="WCF11" s="787"/>
      <c r="WCG11" s="788"/>
      <c r="WCH11" s="788"/>
      <c r="WCI11" s="788"/>
      <c r="WCJ11" s="787"/>
      <c r="WCK11" s="788"/>
      <c r="WCL11" s="788"/>
      <c r="WCM11" s="788"/>
      <c r="WCN11" s="787"/>
      <c r="WCO11" s="788"/>
      <c r="WCP11" s="788"/>
      <c r="WCQ11" s="788"/>
      <c r="WCR11" s="787"/>
      <c r="WCS11" s="788"/>
      <c r="WCT11" s="788"/>
      <c r="WCU11" s="788"/>
      <c r="WCV11" s="787"/>
      <c r="WCW11" s="788"/>
      <c r="WCX11" s="788"/>
      <c r="WCY11" s="788"/>
      <c r="WCZ11" s="787"/>
      <c r="WDA11" s="788"/>
      <c r="WDB11" s="788"/>
      <c r="WDC11" s="788"/>
      <c r="WDD11" s="787"/>
      <c r="WDE11" s="788"/>
      <c r="WDF11" s="788"/>
      <c r="WDG11" s="788"/>
      <c r="WDH11" s="787"/>
      <c r="WDI11" s="788"/>
      <c r="WDJ11" s="788"/>
      <c r="WDK11" s="788"/>
      <c r="WDL11" s="787"/>
      <c r="WDM11" s="788"/>
      <c r="WDN11" s="788"/>
      <c r="WDO11" s="788"/>
      <c r="WDP11" s="787"/>
      <c r="WDQ11" s="788"/>
      <c r="WDR11" s="788"/>
      <c r="WDS11" s="788"/>
      <c r="WDT11" s="787"/>
      <c r="WDU11" s="788"/>
      <c r="WDV11" s="788"/>
      <c r="WDW11" s="788"/>
      <c r="WDX11" s="787"/>
      <c r="WDY11" s="788"/>
      <c r="WDZ11" s="788"/>
      <c r="WEA11" s="788"/>
      <c r="WEB11" s="787"/>
      <c r="WEC11" s="788"/>
      <c r="WED11" s="788"/>
      <c r="WEE11" s="788"/>
      <c r="WEF11" s="787"/>
      <c r="WEG11" s="788"/>
      <c r="WEH11" s="788"/>
      <c r="WEI11" s="788"/>
      <c r="WEJ11" s="787"/>
      <c r="WEK11" s="788"/>
      <c r="WEL11" s="788"/>
      <c r="WEM11" s="788"/>
      <c r="WEN11" s="787"/>
      <c r="WEO11" s="788"/>
      <c r="WEP11" s="788"/>
      <c r="WEQ11" s="788"/>
      <c r="WER11" s="787"/>
      <c r="WES11" s="788"/>
      <c r="WET11" s="788"/>
      <c r="WEU11" s="788"/>
      <c r="WEV11" s="787"/>
      <c r="WEW11" s="788"/>
      <c r="WEX11" s="788"/>
      <c r="WEY11" s="788"/>
      <c r="WEZ11" s="787"/>
      <c r="WFA11" s="788"/>
      <c r="WFB11" s="788"/>
      <c r="WFC11" s="788"/>
      <c r="WFD11" s="787"/>
      <c r="WFE11" s="788"/>
      <c r="WFF11" s="788"/>
      <c r="WFG11" s="788"/>
      <c r="WFH11" s="787"/>
      <c r="WFI11" s="788"/>
      <c r="WFJ11" s="788"/>
      <c r="WFK11" s="788"/>
      <c r="WFL11" s="787"/>
      <c r="WFM11" s="788"/>
      <c r="WFN11" s="788"/>
      <c r="WFO11" s="788"/>
      <c r="WFP11" s="787"/>
      <c r="WFQ11" s="788"/>
      <c r="WFR11" s="788"/>
      <c r="WFS11" s="788"/>
      <c r="WFT11" s="787"/>
      <c r="WFU11" s="788"/>
      <c r="WFV11" s="788"/>
      <c r="WFW11" s="788"/>
      <c r="WFX11" s="787"/>
      <c r="WFY11" s="788"/>
      <c r="WFZ11" s="788"/>
      <c r="WGA11" s="788"/>
      <c r="WGB11" s="787"/>
      <c r="WGC11" s="788"/>
      <c r="WGD11" s="788"/>
      <c r="WGE11" s="788"/>
      <c r="WGF11" s="787"/>
      <c r="WGG11" s="788"/>
      <c r="WGH11" s="788"/>
      <c r="WGI11" s="788"/>
      <c r="WGJ11" s="787"/>
      <c r="WGK11" s="788"/>
      <c r="WGL11" s="788"/>
      <c r="WGM11" s="788"/>
      <c r="WGN11" s="787"/>
      <c r="WGO11" s="788"/>
      <c r="WGP11" s="788"/>
      <c r="WGQ11" s="788"/>
      <c r="WGR11" s="787"/>
      <c r="WGS11" s="788"/>
      <c r="WGT11" s="788"/>
      <c r="WGU11" s="788"/>
      <c r="WGV11" s="787"/>
      <c r="WGW11" s="788"/>
      <c r="WGX11" s="788"/>
      <c r="WGY11" s="788"/>
      <c r="WGZ11" s="787"/>
      <c r="WHA11" s="788"/>
      <c r="WHB11" s="788"/>
      <c r="WHC11" s="788"/>
      <c r="WHD11" s="787"/>
      <c r="WHE11" s="788"/>
      <c r="WHF11" s="788"/>
      <c r="WHG11" s="788"/>
      <c r="WHH11" s="787"/>
      <c r="WHI11" s="788"/>
      <c r="WHJ11" s="788"/>
      <c r="WHK11" s="788"/>
      <c r="WHL11" s="787"/>
      <c r="WHM11" s="788"/>
      <c r="WHN11" s="788"/>
      <c r="WHO11" s="788"/>
      <c r="WHP11" s="787"/>
      <c r="WHQ11" s="788"/>
      <c r="WHR11" s="788"/>
      <c r="WHS11" s="788"/>
      <c r="WHT11" s="787"/>
      <c r="WHU11" s="788"/>
      <c r="WHV11" s="788"/>
      <c r="WHW11" s="788"/>
      <c r="WHX11" s="787"/>
      <c r="WHY11" s="788"/>
      <c r="WHZ11" s="788"/>
      <c r="WIA11" s="788"/>
      <c r="WIB11" s="787"/>
      <c r="WIC11" s="788"/>
      <c r="WID11" s="788"/>
      <c r="WIE11" s="788"/>
      <c r="WIF11" s="787"/>
      <c r="WIG11" s="788"/>
      <c r="WIH11" s="788"/>
      <c r="WII11" s="788"/>
      <c r="WIJ11" s="787"/>
      <c r="WIK11" s="788"/>
      <c r="WIL11" s="788"/>
      <c r="WIM11" s="788"/>
      <c r="WIN11" s="787"/>
      <c r="WIO11" s="788"/>
      <c r="WIP11" s="788"/>
      <c r="WIQ11" s="788"/>
      <c r="WIR11" s="787"/>
      <c r="WIS11" s="788"/>
      <c r="WIT11" s="788"/>
      <c r="WIU11" s="788"/>
      <c r="WIV11" s="787"/>
      <c r="WIW11" s="788"/>
      <c r="WIX11" s="788"/>
      <c r="WIY11" s="788"/>
      <c r="WIZ11" s="787"/>
      <c r="WJA11" s="788"/>
      <c r="WJB11" s="788"/>
      <c r="WJC11" s="788"/>
      <c r="WJD11" s="787"/>
      <c r="WJE11" s="788"/>
      <c r="WJF11" s="788"/>
      <c r="WJG11" s="788"/>
      <c r="WJH11" s="787"/>
      <c r="WJI11" s="788"/>
      <c r="WJJ11" s="788"/>
      <c r="WJK11" s="788"/>
      <c r="WJL11" s="787"/>
      <c r="WJM11" s="788"/>
      <c r="WJN11" s="788"/>
      <c r="WJO11" s="788"/>
      <c r="WJP11" s="787"/>
      <c r="WJQ11" s="788"/>
      <c r="WJR11" s="788"/>
      <c r="WJS11" s="788"/>
      <c r="WJT11" s="787"/>
      <c r="WJU11" s="788"/>
      <c r="WJV11" s="788"/>
      <c r="WJW11" s="788"/>
      <c r="WJX11" s="787"/>
      <c r="WJY11" s="788"/>
      <c r="WJZ11" s="788"/>
      <c r="WKA11" s="788"/>
      <c r="WKB11" s="787"/>
      <c r="WKC11" s="788"/>
      <c r="WKD11" s="788"/>
      <c r="WKE11" s="788"/>
      <c r="WKF11" s="787"/>
      <c r="WKG11" s="788"/>
      <c r="WKH11" s="788"/>
      <c r="WKI11" s="788"/>
      <c r="WKJ11" s="787"/>
      <c r="WKK11" s="788"/>
      <c r="WKL11" s="788"/>
      <c r="WKM11" s="788"/>
      <c r="WKN11" s="787"/>
      <c r="WKO11" s="788"/>
      <c r="WKP11" s="788"/>
      <c r="WKQ11" s="788"/>
      <c r="WKR11" s="787"/>
      <c r="WKS11" s="788"/>
      <c r="WKT11" s="788"/>
      <c r="WKU11" s="788"/>
      <c r="WKV11" s="787"/>
      <c r="WKW11" s="788"/>
      <c r="WKX11" s="788"/>
      <c r="WKY11" s="788"/>
      <c r="WKZ11" s="787"/>
      <c r="WLA11" s="788"/>
      <c r="WLB11" s="788"/>
      <c r="WLC11" s="788"/>
      <c r="WLD11" s="787"/>
      <c r="WLE11" s="788"/>
      <c r="WLF11" s="788"/>
      <c r="WLG11" s="788"/>
      <c r="WLH11" s="787"/>
      <c r="WLI11" s="788"/>
      <c r="WLJ11" s="788"/>
      <c r="WLK11" s="788"/>
      <c r="WLL11" s="787"/>
      <c r="WLM11" s="788"/>
      <c r="WLN11" s="788"/>
      <c r="WLO11" s="788"/>
      <c r="WLP11" s="787"/>
      <c r="WLQ11" s="788"/>
      <c r="WLR11" s="788"/>
      <c r="WLS11" s="788"/>
      <c r="WLT11" s="787"/>
      <c r="WLU11" s="788"/>
      <c r="WLV11" s="788"/>
      <c r="WLW11" s="788"/>
      <c r="WLX11" s="787"/>
      <c r="WLY11" s="788"/>
      <c r="WLZ11" s="788"/>
      <c r="WMA11" s="788"/>
      <c r="WMB11" s="787"/>
      <c r="WMC11" s="788"/>
      <c r="WMD11" s="788"/>
      <c r="WME11" s="788"/>
      <c r="WMF11" s="787"/>
      <c r="WMG11" s="788"/>
      <c r="WMH11" s="788"/>
      <c r="WMI11" s="788"/>
      <c r="WMJ11" s="787"/>
      <c r="WMK11" s="788"/>
      <c r="WML11" s="788"/>
      <c r="WMM11" s="788"/>
      <c r="WMN11" s="787"/>
      <c r="WMO11" s="788"/>
      <c r="WMP11" s="788"/>
      <c r="WMQ11" s="788"/>
      <c r="WMR11" s="787"/>
      <c r="WMS11" s="788"/>
      <c r="WMT11" s="788"/>
      <c r="WMU11" s="788"/>
      <c r="WMV11" s="787"/>
      <c r="WMW11" s="788"/>
      <c r="WMX11" s="788"/>
      <c r="WMY11" s="788"/>
      <c r="WMZ11" s="787"/>
      <c r="WNA11" s="788"/>
      <c r="WNB11" s="788"/>
      <c r="WNC11" s="788"/>
      <c r="WND11" s="787"/>
      <c r="WNE11" s="788"/>
      <c r="WNF11" s="788"/>
      <c r="WNG11" s="788"/>
      <c r="WNH11" s="787"/>
      <c r="WNI11" s="788"/>
      <c r="WNJ11" s="788"/>
      <c r="WNK11" s="788"/>
      <c r="WNL11" s="787"/>
      <c r="WNM11" s="788"/>
      <c r="WNN11" s="788"/>
      <c r="WNO11" s="788"/>
      <c r="WNP11" s="787"/>
      <c r="WNQ11" s="788"/>
      <c r="WNR11" s="788"/>
      <c r="WNS11" s="788"/>
      <c r="WNT11" s="787"/>
      <c r="WNU11" s="788"/>
      <c r="WNV11" s="788"/>
      <c r="WNW11" s="788"/>
      <c r="WNX11" s="787"/>
      <c r="WNY11" s="788"/>
      <c r="WNZ11" s="788"/>
      <c r="WOA11" s="788"/>
      <c r="WOB11" s="787"/>
      <c r="WOC11" s="788"/>
      <c r="WOD11" s="788"/>
      <c r="WOE11" s="788"/>
      <c r="WOF11" s="787"/>
      <c r="WOG11" s="788"/>
      <c r="WOH11" s="788"/>
      <c r="WOI11" s="788"/>
      <c r="WOJ11" s="787"/>
      <c r="WOK11" s="788"/>
      <c r="WOL11" s="788"/>
      <c r="WOM11" s="788"/>
      <c r="WON11" s="787"/>
      <c r="WOO11" s="788"/>
      <c r="WOP11" s="788"/>
      <c r="WOQ11" s="788"/>
      <c r="WOR11" s="787"/>
      <c r="WOS11" s="788"/>
      <c r="WOT11" s="788"/>
      <c r="WOU11" s="788"/>
      <c r="WOV11" s="787"/>
      <c r="WOW11" s="788"/>
      <c r="WOX11" s="788"/>
      <c r="WOY11" s="788"/>
      <c r="WOZ11" s="787"/>
      <c r="WPA11" s="788"/>
      <c r="WPB11" s="788"/>
      <c r="WPC11" s="788"/>
      <c r="WPD11" s="787"/>
      <c r="WPE11" s="788"/>
      <c r="WPF11" s="788"/>
      <c r="WPG11" s="788"/>
      <c r="WPH11" s="787"/>
      <c r="WPI11" s="788"/>
      <c r="WPJ11" s="788"/>
      <c r="WPK11" s="788"/>
      <c r="WPL11" s="787"/>
      <c r="WPM11" s="788"/>
      <c r="WPN11" s="788"/>
      <c r="WPO11" s="788"/>
      <c r="WPP11" s="787"/>
      <c r="WPQ11" s="788"/>
      <c r="WPR11" s="788"/>
      <c r="WPS11" s="788"/>
      <c r="WPT11" s="787"/>
      <c r="WPU11" s="788"/>
      <c r="WPV11" s="788"/>
      <c r="WPW11" s="788"/>
      <c r="WPX11" s="787"/>
      <c r="WPY11" s="788"/>
      <c r="WPZ11" s="788"/>
      <c r="WQA11" s="788"/>
      <c r="WQB11" s="787"/>
      <c r="WQC11" s="788"/>
      <c r="WQD11" s="788"/>
      <c r="WQE11" s="788"/>
      <c r="WQF11" s="787"/>
      <c r="WQG11" s="788"/>
      <c r="WQH11" s="788"/>
      <c r="WQI11" s="788"/>
      <c r="WQJ11" s="787"/>
      <c r="WQK11" s="788"/>
      <c r="WQL11" s="788"/>
      <c r="WQM11" s="788"/>
      <c r="WQN11" s="787"/>
      <c r="WQO11" s="788"/>
      <c r="WQP11" s="788"/>
      <c r="WQQ11" s="788"/>
      <c r="WQR11" s="787"/>
      <c r="WQS11" s="788"/>
      <c r="WQT11" s="788"/>
      <c r="WQU11" s="788"/>
      <c r="WQV11" s="787"/>
      <c r="WQW11" s="788"/>
      <c r="WQX11" s="788"/>
      <c r="WQY11" s="788"/>
      <c r="WQZ11" s="787"/>
      <c r="WRA11" s="788"/>
      <c r="WRB11" s="788"/>
      <c r="WRC11" s="788"/>
      <c r="WRD11" s="787"/>
      <c r="WRE11" s="788"/>
      <c r="WRF11" s="788"/>
      <c r="WRG11" s="788"/>
      <c r="WRH11" s="787"/>
      <c r="WRI11" s="788"/>
      <c r="WRJ11" s="788"/>
      <c r="WRK11" s="788"/>
      <c r="WRL11" s="787"/>
      <c r="WRM11" s="788"/>
      <c r="WRN11" s="788"/>
      <c r="WRO11" s="788"/>
      <c r="WRP11" s="787"/>
      <c r="WRQ11" s="788"/>
      <c r="WRR11" s="788"/>
      <c r="WRS11" s="788"/>
      <c r="WRT11" s="787"/>
      <c r="WRU11" s="788"/>
      <c r="WRV11" s="788"/>
      <c r="WRW11" s="788"/>
      <c r="WRX11" s="787"/>
      <c r="WRY11" s="788"/>
      <c r="WRZ11" s="788"/>
      <c r="WSA11" s="788"/>
      <c r="WSB11" s="787"/>
      <c r="WSC11" s="788"/>
      <c r="WSD11" s="788"/>
      <c r="WSE11" s="788"/>
      <c r="WSF11" s="787"/>
      <c r="WSG11" s="788"/>
      <c r="WSH11" s="788"/>
      <c r="WSI11" s="788"/>
      <c r="WSJ11" s="787"/>
      <c r="WSK11" s="788"/>
      <c r="WSL11" s="788"/>
      <c r="WSM11" s="788"/>
      <c r="WSN11" s="787"/>
      <c r="WSO11" s="788"/>
      <c r="WSP11" s="788"/>
      <c r="WSQ11" s="788"/>
      <c r="WSR11" s="787"/>
      <c r="WSS11" s="788"/>
      <c r="WST11" s="788"/>
      <c r="WSU11" s="788"/>
      <c r="WSV11" s="787"/>
      <c r="WSW11" s="788"/>
      <c r="WSX11" s="788"/>
      <c r="WSY11" s="788"/>
      <c r="WSZ11" s="787"/>
      <c r="WTA11" s="788"/>
      <c r="WTB11" s="788"/>
      <c r="WTC11" s="788"/>
      <c r="WTD11" s="787"/>
      <c r="WTE11" s="788"/>
      <c r="WTF11" s="788"/>
      <c r="WTG11" s="788"/>
      <c r="WTH11" s="787"/>
      <c r="WTI11" s="788"/>
      <c r="WTJ11" s="788"/>
      <c r="WTK11" s="788"/>
      <c r="WTL11" s="787"/>
      <c r="WTM11" s="788"/>
      <c r="WTN11" s="788"/>
      <c r="WTO11" s="788"/>
      <c r="WTP11" s="787"/>
      <c r="WTQ11" s="788"/>
      <c r="WTR11" s="788"/>
      <c r="WTS11" s="788"/>
      <c r="WTT11" s="787"/>
      <c r="WTU11" s="788"/>
      <c r="WTV11" s="788"/>
      <c r="WTW11" s="788"/>
      <c r="WTX11" s="787"/>
      <c r="WTY11" s="788"/>
      <c r="WTZ11" s="788"/>
      <c r="WUA11" s="788"/>
      <c r="WUB11" s="787"/>
      <c r="WUC11" s="788"/>
      <c r="WUD11" s="788"/>
      <c r="WUE11" s="788"/>
      <c r="WUF11" s="787"/>
      <c r="WUG11" s="788"/>
      <c r="WUH11" s="788"/>
      <c r="WUI11" s="788"/>
      <c r="WUJ11" s="787"/>
      <c r="WUK11" s="788"/>
      <c r="WUL11" s="788"/>
      <c r="WUM11" s="788"/>
      <c r="WUN11" s="787"/>
      <c r="WUO11" s="788"/>
      <c r="WUP11" s="788"/>
      <c r="WUQ11" s="788"/>
      <c r="WUR11" s="787"/>
      <c r="WUS11" s="788"/>
      <c r="WUT11" s="788"/>
      <c r="WUU11" s="788"/>
      <c r="WUV11" s="787"/>
      <c r="WUW11" s="788"/>
      <c r="WUX11" s="788"/>
      <c r="WUY11" s="788"/>
      <c r="WUZ11" s="787"/>
      <c r="WVA11" s="788"/>
      <c r="WVB11" s="788"/>
      <c r="WVC11" s="788"/>
      <c r="WVD11" s="787"/>
      <c r="WVE11" s="788"/>
      <c r="WVF11" s="788"/>
      <c r="WVG11" s="788"/>
      <c r="WVH11" s="787"/>
      <c r="WVI11" s="788"/>
      <c r="WVJ11" s="788"/>
      <c r="WVK11" s="788"/>
      <c r="WVL11" s="787"/>
      <c r="WVM11" s="788"/>
      <c r="WVN11" s="788"/>
      <c r="WVO11" s="788"/>
      <c r="WVP11" s="787"/>
      <c r="WVQ11" s="788"/>
      <c r="WVR11" s="788"/>
      <c r="WVS11" s="788"/>
      <c r="WVT11" s="787"/>
      <c r="WVU11" s="788"/>
      <c r="WVV11" s="788"/>
      <c r="WVW11" s="788"/>
      <c r="WVX11" s="787"/>
      <c r="WVY11" s="788"/>
      <c r="WVZ11" s="788"/>
      <c r="WWA11" s="788"/>
      <c r="WWB11" s="787"/>
      <c r="WWC11" s="788"/>
      <c r="WWD11" s="788"/>
      <c r="WWE11" s="788"/>
      <c r="WWF11" s="787"/>
      <c r="WWG11" s="788"/>
      <c r="WWH11" s="788"/>
      <c r="WWI11" s="788"/>
      <c r="WWJ11" s="787"/>
      <c r="WWK11" s="788"/>
      <c r="WWL11" s="788"/>
      <c r="WWM11" s="788"/>
      <c r="WWN11" s="787"/>
      <c r="WWO11" s="788"/>
      <c r="WWP11" s="788"/>
      <c r="WWQ11" s="788"/>
      <c r="WWR11" s="787"/>
      <c r="WWS11" s="788"/>
      <c r="WWT11" s="788"/>
      <c r="WWU11" s="788"/>
      <c r="WWV11" s="787"/>
      <c r="WWW11" s="788"/>
      <c r="WWX11" s="788"/>
      <c r="WWY11" s="788"/>
      <c r="WWZ11" s="787"/>
      <c r="WXA11" s="788"/>
      <c r="WXB11" s="788"/>
      <c r="WXC11" s="788"/>
      <c r="WXD11" s="787"/>
      <c r="WXE11" s="788"/>
      <c r="WXF11" s="788"/>
      <c r="WXG11" s="788"/>
      <c r="WXH11" s="787"/>
      <c r="WXI11" s="788"/>
      <c r="WXJ11" s="788"/>
      <c r="WXK11" s="788"/>
      <c r="WXL11" s="787"/>
      <c r="WXM11" s="788"/>
      <c r="WXN11" s="788"/>
      <c r="WXO11" s="788"/>
      <c r="WXP11" s="787"/>
      <c r="WXQ11" s="788"/>
      <c r="WXR11" s="788"/>
      <c r="WXS11" s="788"/>
      <c r="WXT11" s="787"/>
      <c r="WXU11" s="788"/>
      <c r="WXV11" s="788"/>
      <c r="WXW11" s="788"/>
      <c r="WXX11" s="787"/>
      <c r="WXY11" s="788"/>
      <c r="WXZ11" s="788"/>
      <c r="WYA11" s="788"/>
      <c r="WYB11" s="787"/>
      <c r="WYC11" s="788"/>
      <c r="WYD11" s="788"/>
      <c r="WYE11" s="788"/>
      <c r="WYF11" s="787"/>
      <c r="WYG11" s="788"/>
      <c r="WYH11" s="788"/>
      <c r="WYI11" s="788"/>
      <c r="WYJ11" s="787"/>
      <c r="WYK11" s="788"/>
      <c r="WYL11" s="788"/>
      <c r="WYM11" s="788"/>
      <c r="WYN11" s="787"/>
      <c r="WYO11" s="788"/>
      <c r="WYP11" s="788"/>
      <c r="WYQ11" s="788"/>
      <c r="WYR11" s="787"/>
      <c r="WYS11" s="788"/>
      <c r="WYT11" s="788"/>
      <c r="WYU11" s="788"/>
      <c r="WYV11" s="787"/>
      <c r="WYW11" s="788"/>
      <c r="WYX11" s="788"/>
      <c r="WYY11" s="788"/>
      <c r="WYZ11" s="787"/>
      <c r="WZA11" s="788"/>
      <c r="WZB11" s="788"/>
      <c r="WZC11" s="788"/>
      <c r="WZD11" s="787"/>
      <c r="WZE11" s="788"/>
      <c r="WZF11" s="788"/>
      <c r="WZG11" s="788"/>
      <c r="WZH11" s="787"/>
      <c r="WZI11" s="788"/>
      <c r="WZJ11" s="788"/>
      <c r="WZK11" s="788"/>
      <c r="WZL11" s="787"/>
      <c r="WZM11" s="788"/>
      <c r="WZN11" s="788"/>
      <c r="WZO11" s="788"/>
      <c r="WZP11" s="787"/>
      <c r="WZQ11" s="788"/>
      <c r="WZR11" s="788"/>
      <c r="WZS11" s="788"/>
      <c r="WZT11" s="787"/>
      <c r="WZU11" s="788"/>
      <c r="WZV11" s="788"/>
      <c r="WZW11" s="788"/>
      <c r="WZX11" s="787"/>
      <c r="WZY11" s="788"/>
      <c r="WZZ11" s="788"/>
      <c r="XAA11" s="788"/>
      <c r="XAB11" s="787"/>
      <c r="XAC11" s="788"/>
      <c r="XAD11" s="788"/>
      <c r="XAE11" s="788"/>
      <c r="XAF11" s="787"/>
      <c r="XAG11" s="788"/>
      <c r="XAH11" s="788"/>
      <c r="XAI11" s="788"/>
      <c r="XAJ11" s="787"/>
      <c r="XAK11" s="788"/>
      <c r="XAL11" s="788"/>
      <c r="XAM11" s="788"/>
      <c r="XAN11" s="787"/>
      <c r="XAO11" s="788"/>
      <c r="XAP11" s="788"/>
      <c r="XAQ11" s="788"/>
      <c r="XAR11" s="787"/>
      <c r="XAS11" s="788"/>
      <c r="XAT11" s="788"/>
      <c r="XAU11" s="788"/>
      <c r="XAV11" s="787"/>
      <c r="XAW11" s="788"/>
      <c r="XAX11" s="788"/>
      <c r="XAY11" s="788"/>
      <c r="XAZ11" s="787"/>
      <c r="XBA11" s="788"/>
      <c r="XBB11" s="788"/>
      <c r="XBC11" s="788"/>
      <c r="XBD11" s="787"/>
      <c r="XBE11" s="788"/>
      <c r="XBF11" s="788"/>
      <c r="XBG11" s="788"/>
      <c r="XBH11" s="787"/>
      <c r="XBI11" s="788"/>
      <c r="XBJ11" s="788"/>
      <c r="XBK11" s="788"/>
      <c r="XBL11" s="787"/>
      <c r="XBM11" s="788"/>
      <c r="XBN11" s="788"/>
      <c r="XBO11" s="788"/>
      <c r="XBP11" s="787"/>
      <c r="XBQ11" s="788"/>
      <c r="XBR11" s="788"/>
      <c r="XBS11" s="788"/>
      <c r="XBT11" s="787"/>
      <c r="XBU11" s="788"/>
      <c r="XBV11" s="788"/>
      <c r="XBW11" s="788"/>
      <c r="XBX11" s="787"/>
      <c r="XBY11" s="788"/>
      <c r="XBZ11" s="788"/>
      <c r="XCA11" s="788"/>
      <c r="XCB11" s="787"/>
      <c r="XCC11" s="788"/>
      <c r="XCD11" s="788"/>
      <c r="XCE11" s="788"/>
      <c r="XCF11" s="787"/>
      <c r="XCG11" s="788"/>
      <c r="XCH11" s="788"/>
      <c r="XCI11" s="788"/>
      <c r="XCJ11" s="787"/>
      <c r="XCK11" s="788"/>
      <c r="XCL11" s="788"/>
      <c r="XCM11" s="788"/>
      <c r="XCN11" s="787"/>
      <c r="XCO11" s="788"/>
      <c r="XCP11" s="788"/>
      <c r="XCQ11" s="788"/>
      <c r="XCR11" s="787"/>
      <c r="XCS11" s="788"/>
      <c r="XCT11" s="788"/>
      <c r="XCU11" s="788"/>
      <c r="XCV11" s="787"/>
      <c r="XCW11" s="788"/>
      <c r="XCX11" s="788"/>
      <c r="XCY11" s="788"/>
      <c r="XCZ11" s="787"/>
      <c r="XDA11" s="788"/>
      <c r="XDB11" s="788"/>
      <c r="XDC11" s="788"/>
      <c r="XDD11" s="787"/>
      <c r="XDE11" s="788"/>
      <c r="XDF11" s="788"/>
      <c r="XDG11" s="788"/>
      <c r="XDH11" s="787"/>
      <c r="XDI11" s="788"/>
      <c r="XDJ11" s="788"/>
      <c r="XDK11" s="788"/>
      <c r="XDL11" s="787"/>
      <c r="XDM11" s="788"/>
      <c r="XDN11" s="788"/>
      <c r="XDO11" s="788"/>
      <c r="XDP11" s="787"/>
      <c r="XDQ11" s="788"/>
      <c r="XDR11" s="788"/>
      <c r="XDS11" s="788"/>
      <c r="XDT11" s="787"/>
      <c r="XDU11" s="788"/>
      <c r="XDV11" s="788"/>
      <c r="XDW11" s="788"/>
      <c r="XDX11" s="787"/>
      <c r="XDY11" s="788"/>
      <c r="XDZ11" s="788"/>
      <c r="XEA11" s="788"/>
      <c r="XEB11" s="787"/>
      <c r="XEC11" s="788"/>
      <c r="XED11" s="788"/>
      <c r="XEE11" s="788"/>
      <c r="XEF11" s="787"/>
      <c r="XEG11" s="788"/>
      <c r="XEH11" s="788"/>
      <c r="XEI11" s="788"/>
      <c r="XEJ11" s="787"/>
      <c r="XEK11" s="788"/>
      <c r="XEL11" s="788"/>
      <c r="XEM11" s="788"/>
    </row>
    <row r="12" spans="1:16367" s="215" customFormat="1" ht="22.5" customHeight="1" x14ac:dyDescent="0.25">
      <c r="A12" s="860" t="s">
        <v>616</v>
      </c>
      <c r="B12" s="241"/>
      <c r="C12" s="1147">
        <f>SUM('تراز 1400'!$M$80)</f>
        <v>11701000000</v>
      </c>
      <c r="D12" s="1148"/>
      <c r="E12" s="1147">
        <v>0</v>
      </c>
      <c r="H12" s="785"/>
      <c r="L12" s="243"/>
      <c r="M12" s="786"/>
      <c r="N12" s="785"/>
      <c r="O12" s="785"/>
      <c r="P12" s="787"/>
      <c r="Q12" s="788"/>
      <c r="R12" s="788"/>
      <c r="S12" s="788"/>
      <c r="T12" s="787"/>
      <c r="U12" s="788"/>
      <c r="V12" s="788"/>
      <c r="W12" s="788"/>
      <c r="X12" s="787"/>
      <c r="Y12" s="788"/>
      <c r="Z12" s="788"/>
      <c r="AA12" s="788"/>
      <c r="AB12" s="787"/>
      <c r="AC12" s="788"/>
      <c r="AD12" s="788"/>
      <c r="AE12" s="788"/>
      <c r="AF12" s="787"/>
      <c r="AG12" s="788"/>
      <c r="AH12" s="788"/>
      <c r="AI12" s="788"/>
      <c r="AJ12" s="787"/>
      <c r="AK12" s="788"/>
      <c r="AL12" s="788"/>
      <c r="AM12" s="788"/>
      <c r="AN12" s="787"/>
      <c r="AO12" s="788"/>
      <c r="AP12" s="788"/>
      <c r="AQ12" s="788"/>
      <c r="AR12" s="787"/>
      <c r="AS12" s="788"/>
      <c r="AT12" s="788"/>
      <c r="AU12" s="788"/>
      <c r="AV12" s="787"/>
      <c r="AW12" s="788"/>
      <c r="AX12" s="788"/>
      <c r="AY12" s="788"/>
      <c r="AZ12" s="787"/>
      <c r="BA12" s="788"/>
      <c r="BB12" s="788"/>
      <c r="BC12" s="788"/>
      <c r="BD12" s="787"/>
      <c r="BE12" s="788"/>
      <c r="BF12" s="788"/>
      <c r="BG12" s="788"/>
      <c r="BH12" s="787"/>
      <c r="BI12" s="788"/>
      <c r="BJ12" s="788"/>
      <c r="BK12" s="788"/>
      <c r="BL12" s="787"/>
      <c r="BM12" s="788"/>
      <c r="BN12" s="788"/>
      <c r="BO12" s="788"/>
      <c r="BP12" s="787"/>
      <c r="BQ12" s="788"/>
      <c r="BR12" s="788"/>
      <c r="BS12" s="788"/>
      <c r="BT12" s="787"/>
      <c r="BU12" s="788"/>
      <c r="BV12" s="788"/>
      <c r="BW12" s="788"/>
      <c r="BX12" s="787"/>
      <c r="BY12" s="788"/>
      <c r="BZ12" s="788"/>
      <c r="CA12" s="788"/>
      <c r="CB12" s="787"/>
      <c r="CC12" s="788"/>
      <c r="CD12" s="788"/>
      <c r="CE12" s="788"/>
      <c r="CF12" s="787"/>
      <c r="CG12" s="788"/>
      <c r="CH12" s="788"/>
      <c r="CI12" s="788"/>
      <c r="CJ12" s="787"/>
      <c r="CK12" s="788"/>
      <c r="CL12" s="788"/>
      <c r="CM12" s="788"/>
      <c r="CN12" s="787"/>
      <c r="CO12" s="788"/>
      <c r="CP12" s="788"/>
      <c r="CQ12" s="788"/>
      <c r="CR12" s="787"/>
      <c r="CS12" s="788"/>
      <c r="CT12" s="788"/>
      <c r="CU12" s="788"/>
      <c r="CV12" s="787"/>
      <c r="CW12" s="788"/>
      <c r="CX12" s="788"/>
      <c r="CY12" s="788"/>
      <c r="CZ12" s="787"/>
      <c r="DA12" s="788"/>
      <c r="DB12" s="788"/>
      <c r="DC12" s="788"/>
      <c r="DD12" s="787"/>
      <c r="DE12" s="788"/>
      <c r="DF12" s="788"/>
      <c r="DG12" s="788"/>
      <c r="DH12" s="787"/>
      <c r="DI12" s="788"/>
      <c r="DJ12" s="788"/>
      <c r="DK12" s="788"/>
      <c r="DL12" s="787"/>
      <c r="DM12" s="788"/>
      <c r="DN12" s="788"/>
      <c r="DO12" s="788"/>
      <c r="DP12" s="787"/>
      <c r="DQ12" s="788"/>
      <c r="DR12" s="788"/>
      <c r="DS12" s="788"/>
      <c r="DT12" s="787"/>
      <c r="DU12" s="788"/>
      <c r="DV12" s="788"/>
      <c r="DW12" s="788"/>
      <c r="DX12" s="787"/>
      <c r="DY12" s="788"/>
      <c r="DZ12" s="788"/>
      <c r="EA12" s="788"/>
      <c r="EB12" s="787"/>
      <c r="EC12" s="788"/>
      <c r="ED12" s="788"/>
      <c r="EE12" s="788"/>
      <c r="EF12" s="787"/>
      <c r="EG12" s="788"/>
      <c r="EH12" s="788"/>
      <c r="EI12" s="788"/>
      <c r="EJ12" s="787"/>
      <c r="EK12" s="788"/>
      <c r="EL12" s="788"/>
      <c r="EM12" s="788"/>
      <c r="EN12" s="787"/>
      <c r="EO12" s="788"/>
      <c r="EP12" s="788"/>
      <c r="EQ12" s="788"/>
      <c r="ER12" s="787"/>
      <c r="ES12" s="788"/>
      <c r="ET12" s="788"/>
      <c r="EU12" s="788"/>
      <c r="EV12" s="787"/>
      <c r="EW12" s="788"/>
      <c r="EX12" s="788"/>
      <c r="EY12" s="788"/>
      <c r="EZ12" s="787"/>
      <c r="FA12" s="788"/>
      <c r="FB12" s="788"/>
      <c r="FC12" s="788"/>
      <c r="FD12" s="787"/>
      <c r="FE12" s="788"/>
      <c r="FF12" s="788"/>
      <c r="FG12" s="788"/>
      <c r="FH12" s="787"/>
      <c r="FI12" s="788"/>
      <c r="FJ12" s="788"/>
      <c r="FK12" s="788"/>
      <c r="FL12" s="787"/>
      <c r="FM12" s="788"/>
      <c r="FN12" s="788"/>
      <c r="FO12" s="788"/>
      <c r="FP12" s="787"/>
      <c r="FQ12" s="788"/>
      <c r="FR12" s="788"/>
      <c r="FS12" s="788"/>
      <c r="FT12" s="787"/>
      <c r="FU12" s="788"/>
      <c r="FV12" s="788"/>
      <c r="FW12" s="788"/>
      <c r="FX12" s="787"/>
      <c r="FY12" s="788"/>
      <c r="FZ12" s="788"/>
      <c r="GA12" s="788"/>
      <c r="GB12" s="787"/>
      <c r="GC12" s="788"/>
      <c r="GD12" s="788"/>
      <c r="GE12" s="788"/>
      <c r="GF12" s="787"/>
      <c r="GG12" s="788"/>
      <c r="GH12" s="788"/>
      <c r="GI12" s="788"/>
      <c r="GJ12" s="787"/>
      <c r="GK12" s="788"/>
      <c r="GL12" s="788"/>
      <c r="GM12" s="788"/>
      <c r="GN12" s="787"/>
      <c r="GO12" s="788"/>
      <c r="GP12" s="788"/>
      <c r="GQ12" s="788"/>
      <c r="GR12" s="787"/>
      <c r="GS12" s="788"/>
      <c r="GT12" s="788"/>
      <c r="GU12" s="788"/>
      <c r="GV12" s="787"/>
      <c r="GW12" s="788"/>
      <c r="GX12" s="788"/>
      <c r="GY12" s="788"/>
      <c r="GZ12" s="787"/>
      <c r="HA12" s="788"/>
      <c r="HB12" s="788"/>
      <c r="HC12" s="788"/>
      <c r="HD12" s="787"/>
      <c r="HE12" s="788"/>
      <c r="HF12" s="788"/>
      <c r="HG12" s="788"/>
      <c r="HH12" s="787"/>
      <c r="HI12" s="788"/>
      <c r="HJ12" s="788"/>
      <c r="HK12" s="788"/>
      <c r="HL12" s="787"/>
      <c r="HM12" s="788"/>
      <c r="HN12" s="788"/>
      <c r="HO12" s="788"/>
      <c r="HP12" s="787"/>
      <c r="HQ12" s="788"/>
      <c r="HR12" s="788"/>
      <c r="HS12" s="788"/>
      <c r="HT12" s="787"/>
      <c r="HU12" s="788"/>
      <c r="HV12" s="788"/>
      <c r="HW12" s="788"/>
      <c r="HX12" s="787"/>
      <c r="HY12" s="788"/>
      <c r="HZ12" s="788"/>
      <c r="IA12" s="788"/>
      <c r="IB12" s="787"/>
      <c r="IC12" s="788"/>
      <c r="ID12" s="788"/>
      <c r="IE12" s="788"/>
      <c r="IF12" s="787"/>
      <c r="IG12" s="788"/>
      <c r="IH12" s="788"/>
      <c r="II12" s="788"/>
      <c r="IJ12" s="787"/>
      <c r="IK12" s="788"/>
      <c r="IL12" s="788"/>
      <c r="IM12" s="788"/>
      <c r="IN12" s="787"/>
      <c r="IO12" s="788"/>
      <c r="IP12" s="788"/>
      <c r="IQ12" s="788"/>
      <c r="IR12" s="787"/>
      <c r="IS12" s="788"/>
      <c r="IT12" s="788"/>
      <c r="IU12" s="788"/>
      <c r="IV12" s="787"/>
      <c r="IW12" s="788"/>
      <c r="IX12" s="788"/>
      <c r="IY12" s="788"/>
      <c r="IZ12" s="787"/>
      <c r="JA12" s="788"/>
      <c r="JB12" s="788"/>
      <c r="JC12" s="788"/>
      <c r="JD12" s="787"/>
      <c r="JE12" s="788"/>
      <c r="JF12" s="788"/>
      <c r="JG12" s="788"/>
      <c r="JH12" s="787"/>
      <c r="JI12" s="788"/>
      <c r="JJ12" s="788"/>
      <c r="JK12" s="788"/>
      <c r="JL12" s="787"/>
      <c r="JM12" s="788"/>
      <c r="JN12" s="788"/>
      <c r="JO12" s="788"/>
      <c r="JP12" s="787"/>
      <c r="JQ12" s="788"/>
      <c r="JR12" s="788"/>
      <c r="JS12" s="788"/>
      <c r="JT12" s="787"/>
      <c r="JU12" s="788"/>
      <c r="JV12" s="788"/>
      <c r="JW12" s="788"/>
      <c r="JX12" s="787"/>
      <c r="JY12" s="788"/>
      <c r="JZ12" s="788"/>
      <c r="KA12" s="788"/>
      <c r="KB12" s="787"/>
      <c r="KC12" s="788"/>
      <c r="KD12" s="788"/>
      <c r="KE12" s="788"/>
      <c r="KF12" s="787"/>
      <c r="KG12" s="788"/>
      <c r="KH12" s="788"/>
      <c r="KI12" s="788"/>
      <c r="KJ12" s="787"/>
      <c r="KK12" s="788"/>
      <c r="KL12" s="788"/>
      <c r="KM12" s="788"/>
      <c r="KN12" s="787"/>
      <c r="KO12" s="788"/>
      <c r="KP12" s="788"/>
      <c r="KQ12" s="788"/>
      <c r="KR12" s="787"/>
      <c r="KS12" s="788"/>
      <c r="KT12" s="788"/>
      <c r="KU12" s="788"/>
      <c r="KV12" s="787"/>
      <c r="KW12" s="788"/>
      <c r="KX12" s="788"/>
      <c r="KY12" s="788"/>
      <c r="KZ12" s="787"/>
      <c r="LA12" s="788"/>
      <c r="LB12" s="788"/>
      <c r="LC12" s="788"/>
      <c r="LD12" s="787"/>
      <c r="LE12" s="788"/>
      <c r="LF12" s="788"/>
      <c r="LG12" s="788"/>
      <c r="LH12" s="787"/>
      <c r="LI12" s="788"/>
      <c r="LJ12" s="788"/>
      <c r="LK12" s="788"/>
      <c r="LL12" s="787"/>
      <c r="LM12" s="788"/>
      <c r="LN12" s="788"/>
      <c r="LO12" s="788"/>
      <c r="LP12" s="787"/>
      <c r="LQ12" s="788"/>
      <c r="LR12" s="788"/>
      <c r="LS12" s="788"/>
      <c r="LT12" s="787"/>
      <c r="LU12" s="788"/>
      <c r="LV12" s="788"/>
      <c r="LW12" s="788"/>
      <c r="LX12" s="787"/>
      <c r="LY12" s="788"/>
      <c r="LZ12" s="788"/>
      <c r="MA12" s="788"/>
      <c r="MB12" s="787"/>
      <c r="MC12" s="788"/>
      <c r="MD12" s="788"/>
      <c r="ME12" s="788"/>
      <c r="MF12" s="787"/>
      <c r="MG12" s="788"/>
      <c r="MH12" s="788"/>
      <c r="MI12" s="788"/>
      <c r="MJ12" s="787"/>
      <c r="MK12" s="788"/>
      <c r="ML12" s="788"/>
      <c r="MM12" s="788"/>
      <c r="MN12" s="787"/>
      <c r="MO12" s="788"/>
      <c r="MP12" s="788"/>
      <c r="MQ12" s="788"/>
      <c r="MR12" s="787"/>
      <c r="MS12" s="788"/>
      <c r="MT12" s="788"/>
      <c r="MU12" s="788"/>
      <c r="MV12" s="787"/>
      <c r="MW12" s="788"/>
      <c r="MX12" s="788"/>
      <c r="MY12" s="788"/>
      <c r="MZ12" s="787"/>
      <c r="NA12" s="788"/>
      <c r="NB12" s="788"/>
      <c r="NC12" s="788"/>
      <c r="ND12" s="787"/>
      <c r="NE12" s="788"/>
      <c r="NF12" s="788"/>
      <c r="NG12" s="788"/>
      <c r="NH12" s="787"/>
      <c r="NI12" s="788"/>
      <c r="NJ12" s="788"/>
      <c r="NK12" s="788"/>
      <c r="NL12" s="787"/>
      <c r="NM12" s="788"/>
      <c r="NN12" s="788"/>
      <c r="NO12" s="788"/>
      <c r="NP12" s="787"/>
      <c r="NQ12" s="788"/>
      <c r="NR12" s="788"/>
      <c r="NS12" s="788"/>
      <c r="NT12" s="787"/>
      <c r="NU12" s="788"/>
      <c r="NV12" s="788"/>
      <c r="NW12" s="788"/>
      <c r="NX12" s="787"/>
      <c r="NY12" s="788"/>
      <c r="NZ12" s="788"/>
      <c r="OA12" s="788"/>
      <c r="OB12" s="787"/>
      <c r="OC12" s="788"/>
      <c r="OD12" s="788"/>
      <c r="OE12" s="788"/>
      <c r="OF12" s="787"/>
      <c r="OG12" s="788"/>
      <c r="OH12" s="788"/>
      <c r="OI12" s="788"/>
      <c r="OJ12" s="787"/>
      <c r="OK12" s="788"/>
      <c r="OL12" s="788"/>
      <c r="OM12" s="788"/>
      <c r="ON12" s="787"/>
      <c r="OO12" s="788"/>
      <c r="OP12" s="788"/>
      <c r="OQ12" s="788"/>
      <c r="OR12" s="787"/>
      <c r="OS12" s="788"/>
      <c r="OT12" s="788"/>
      <c r="OU12" s="788"/>
      <c r="OV12" s="787"/>
      <c r="OW12" s="788"/>
      <c r="OX12" s="788"/>
      <c r="OY12" s="788"/>
      <c r="OZ12" s="787"/>
      <c r="PA12" s="788"/>
      <c r="PB12" s="788"/>
      <c r="PC12" s="788"/>
      <c r="PD12" s="787"/>
      <c r="PE12" s="788"/>
      <c r="PF12" s="788"/>
      <c r="PG12" s="788"/>
      <c r="PH12" s="787"/>
      <c r="PI12" s="788"/>
      <c r="PJ12" s="788"/>
      <c r="PK12" s="788"/>
      <c r="PL12" s="787"/>
      <c r="PM12" s="788"/>
      <c r="PN12" s="788"/>
      <c r="PO12" s="788"/>
      <c r="PP12" s="787"/>
      <c r="PQ12" s="788"/>
      <c r="PR12" s="788"/>
      <c r="PS12" s="788"/>
      <c r="PT12" s="787"/>
      <c r="PU12" s="788"/>
      <c r="PV12" s="788"/>
      <c r="PW12" s="788"/>
      <c r="PX12" s="787"/>
      <c r="PY12" s="788"/>
      <c r="PZ12" s="788"/>
      <c r="QA12" s="788"/>
      <c r="QB12" s="787"/>
      <c r="QC12" s="788"/>
      <c r="QD12" s="788"/>
      <c r="QE12" s="788"/>
      <c r="QF12" s="787"/>
      <c r="QG12" s="788"/>
      <c r="QH12" s="788"/>
      <c r="QI12" s="788"/>
      <c r="QJ12" s="787"/>
      <c r="QK12" s="788"/>
      <c r="QL12" s="788"/>
      <c r="QM12" s="788"/>
      <c r="QN12" s="787"/>
      <c r="QO12" s="788"/>
      <c r="QP12" s="788"/>
      <c r="QQ12" s="788"/>
      <c r="QR12" s="787"/>
      <c r="QS12" s="788"/>
      <c r="QT12" s="788"/>
      <c r="QU12" s="788"/>
      <c r="QV12" s="787"/>
      <c r="QW12" s="788"/>
      <c r="QX12" s="788"/>
      <c r="QY12" s="788"/>
      <c r="QZ12" s="787"/>
      <c r="RA12" s="788"/>
      <c r="RB12" s="788"/>
      <c r="RC12" s="788"/>
      <c r="RD12" s="787"/>
      <c r="RE12" s="788"/>
      <c r="RF12" s="788"/>
      <c r="RG12" s="788"/>
      <c r="RH12" s="787"/>
      <c r="RI12" s="788"/>
      <c r="RJ12" s="788"/>
      <c r="RK12" s="788"/>
      <c r="RL12" s="787"/>
      <c r="RM12" s="788"/>
      <c r="RN12" s="788"/>
      <c r="RO12" s="788"/>
      <c r="RP12" s="787"/>
      <c r="RQ12" s="788"/>
      <c r="RR12" s="788"/>
      <c r="RS12" s="788"/>
      <c r="RT12" s="787"/>
      <c r="RU12" s="788"/>
      <c r="RV12" s="788"/>
      <c r="RW12" s="788"/>
      <c r="RX12" s="787"/>
      <c r="RY12" s="788"/>
      <c r="RZ12" s="788"/>
      <c r="SA12" s="788"/>
      <c r="SB12" s="787"/>
      <c r="SC12" s="788"/>
      <c r="SD12" s="788"/>
      <c r="SE12" s="788"/>
      <c r="SF12" s="787"/>
      <c r="SG12" s="788"/>
      <c r="SH12" s="788"/>
      <c r="SI12" s="788"/>
      <c r="SJ12" s="787"/>
      <c r="SK12" s="788"/>
      <c r="SL12" s="788"/>
      <c r="SM12" s="788"/>
      <c r="SN12" s="787"/>
      <c r="SO12" s="788"/>
      <c r="SP12" s="788"/>
      <c r="SQ12" s="788"/>
      <c r="SR12" s="787"/>
      <c r="SS12" s="788"/>
      <c r="ST12" s="788"/>
      <c r="SU12" s="788"/>
      <c r="SV12" s="787"/>
      <c r="SW12" s="788"/>
      <c r="SX12" s="788"/>
      <c r="SY12" s="788"/>
      <c r="SZ12" s="787"/>
      <c r="TA12" s="788"/>
      <c r="TB12" s="788"/>
      <c r="TC12" s="788"/>
      <c r="TD12" s="787"/>
      <c r="TE12" s="788"/>
      <c r="TF12" s="788"/>
      <c r="TG12" s="788"/>
      <c r="TH12" s="787"/>
      <c r="TI12" s="788"/>
      <c r="TJ12" s="788"/>
      <c r="TK12" s="788"/>
      <c r="TL12" s="787"/>
      <c r="TM12" s="788"/>
      <c r="TN12" s="788"/>
      <c r="TO12" s="788"/>
      <c r="TP12" s="787"/>
      <c r="TQ12" s="788"/>
      <c r="TR12" s="788"/>
      <c r="TS12" s="788"/>
      <c r="TT12" s="787"/>
      <c r="TU12" s="788"/>
      <c r="TV12" s="788"/>
      <c r="TW12" s="788"/>
      <c r="TX12" s="787"/>
      <c r="TY12" s="788"/>
      <c r="TZ12" s="788"/>
      <c r="UA12" s="788"/>
      <c r="UB12" s="787"/>
      <c r="UC12" s="788"/>
      <c r="UD12" s="788"/>
      <c r="UE12" s="788"/>
      <c r="UF12" s="787"/>
      <c r="UG12" s="788"/>
      <c r="UH12" s="788"/>
      <c r="UI12" s="788"/>
      <c r="UJ12" s="787"/>
      <c r="UK12" s="788"/>
      <c r="UL12" s="788"/>
      <c r="UM12" s="788"/>
      <c r="UN12" s="787"/>
      <c r="UO12" s="788"/>
      <c r="UP12" s="788"/>
      <c r="UQ12" s="788"/>
      <c r="UR12" s="787"/>
      <c r="US12" s="788"/>
      <c r="UT12" s="788"/>
      <c r="UU12" s="788"/>
      <c r="UV12" s="787"/>
      <c r="UW12" s="788"/>
      <c r="UX12" s="788"/>
      <c r="UY12" s="788"/>
      <c r="UZ12" s="787"/>
      <c r="VA12" s="788"/>
      <c r="VB12" s="788"/>
      <c r="VC12" s="788"/>
      <c r="VD12" s="787"/>
      <c r="VE12" s="788"/>
      <c r="VF12" s="788"/>
      <c r="VG12" s="788"/>
      <c r="VH12" s="787"/>
      <c r="VI12" s="788"/>
      <c r="VJ12" s="788"/>
      <c r="VK12" s="788"/>
      <c r="VL12" s="787"/>
      <c r="VM12" s="788"/>
      <c r="VN12" s="788"/>
      <c r="VO12" s="788"/>
      <c r="VP12" s="787"/>
      <c r="VQ12" s="788"/>
      <c r="VR12" s="788"/>
      <c r="VS12" s="788"/>
      <c r="VT12" s="787"/>
      <c r="VU12" s="788"/>
      <c r="VV12" s="788"/>
      <c r="VW12" s="788"/>
      <c r="VX12" s="787"/>
      <c r="VY12" s="788"/>
      <c r="VZ12" s="788"/>
      <c r="WA12" s="788"/>
      <c r="WB12" s="787"/>
      <c r="WC12" s="788"/>
      <c r="WD12" s="788"/>
      <c r="WE12" s="788"/>
      <c r="WF12" s="787"/>
      <c r="WG12" s="788"/>
      <c r="WH12" s="788"/>
      <c r="WI12" s="788"/>
      <c r="WJ12" s="787"/>
      <c r="WK12" s="788"/>
      <c r="WL12" s="788"/>
      <c r="WM12" s="788"/>
      <c r="WN12" s="787"/>
      <c r="WO12" s="788"/>
      <c r="WP12" s="788"/>
      <c r="WQ12" s="788"/>
      <c r="WR12" s="787"/>
      <c r="WS12" s="788"/>
      <c r="WT12" s="788"/>
      <c r="WU12" s="788"/>
      <c r="WV12" s="787"/>
      <c r="WW12" s="788"/>
      <c r="WX12" s="788"/>
      <c r="WY12" s="788"/>
      <c r="WZ12" s="787"/>
      <c r="XA12" s="788"/>
      <c r="XB12" s="788"/>
      <c r="XC12" s="788"/>
      <c r="XD12" s="787"/>
      <c r="XE12" s="788"/>
      <c r="XF12" s="788"/>
      <c r="XG12" s="788"/>
      <c r="XH12" s="787"/>
      <c r="XI12" s="788"/>
      <c r="XJ12" s="788"/>
      <c r="XK12" s="788"/>
      <c r="XL12" s="787"/>
      <c r="XM12" s="788"/>
      <c r="XN12" s="788"/>
      <c r="XO12" s="788"/>
      <c r="XP12" s="787"/>
      <c r="XQ12" s="788"/>
      <c r="XR12" s="788"/>
      <c r="XS12" s="788"/>
      <c r="XT12" s="787"/>
      <c r="XU12" s="788"/>
      <c r="XV12" s="788"/>
      <c r="XW12" s="788"/>
      <c r="XX12" s="787"/>
      <c r="XY12" s="788"/>
      <c r="XZ12" s="788"/>
      <c r="YA12" s="788"/>
      <c r="YB12" s="787"/>
      <c r="YC12" s="788"/>
      <c r="YD12" s="788"/>
      <c r="YE12" s="788"/>
      <c r="YF12" s="787"/>
      <c r="YG12" s="788"/>
      <c r="YH12" s="788"/>
      <c r="YI12" s="788"/>
      <c r="YJ12" s="787"/>
      <c r="YK12" s="788"/>
      <c r="YL12" s="788"/>
      <c r="YM12" s="788"/>
      <c r="YN12" s="787"/>
      <c r="YO12" s="788"/>
      <c r="YP12" s="788"/>
      <c r="YQ12" s="788"/>
      <c r="YR12" s="787"/>
      <c r="YS12" s="788"/>
      <c r="YT12" s="788"/>
      <c r="YU12" s="788"/>
      <c r="YV12" s="787"/>
      <c r="YW12" s="788"/>
      <c r="YX12" s="788"/>
      <c r="YY12" s="788"/>
      <c r="YZ12" s="787"/>
      <c r="ZA12" s="788"/>
      <c r="ZB12" s="788"/>
      <c r="ZC12" s="788"/>
      <c r="ZD12" s="787"/>
      <c r="ZE12" s="788"/>
      <c r="ZF12" s="788"/>
      <c r="ZG12" s="788"/>
      <c r="ZH12" s="787"/>
      <c r="ZI12" s="788"/>
      <c r="ZJ12" s="788"/>
      <c r="ZK12" s="788"/>
      <c r="ZL12" s="787"/>
      <c r="ZM12" s="788"/>
      <c r="ZN12" s="788"/>
      <c r="ZO12" s="788"/>
      <c r="ZP12" s="787"/>
      <c r="ZQ12" s="788"/>
      <c r="ZR12" s="788"/>
      <c r="ZS12" s="788"/>
      <c r="ZT12" s="787"/>
      <c r="ZU12" s="788"/>
      <c r="ZV12" s="788"/>
      <c r="ZW12" s="788"/>
      <c r="ZX12" s="787"/>
      <c r="ZY12" s="788"/>
      <c r="ZZ12" s="788"/>
      <c r="AAA12" s="788"/>
      <c r="AAB12" s="787"/>
      <c r="AAC12" s="788"/>
      <c r="AAD12" s="788"/>
      <c r="AAE12" s="788"/>
      <c r="AAF12" s="787"/>
      <c r="AAG12" s="788"/>
      <c r="AAH12" s="788"/>
      <c r="AAI12" s="788"/>
      <c r="AAJ12" s="787"/>
      <c r="AAK12" s="788"/>
      <c r="AAL12" s="788"/>
      <c r="AAM12" s="788"/>
      <c r="AAN12" s="787"/>
      <c r="AAO12" s="788"/>
      <c r="AAP12" s="788"/>
      <c r="AAQ12" s="788"/>
      <c r="AAR12" s="787"/>
      <c r="AAS12" s="788"/>
      <c r="AAT12" s="788"/>
      <c r="AAU12" s="788"/>
      <c r="AAV12" s="787"/>
      <c r="AAW12" s="788"/>
      <c r="AAX12" s="788"/>
      <c r="AAY12" s="788"/>
      <c r="AAZ12" s="787"/>
      <c r="ABA12" s="788"/>
      <c r="ABB12" s="788"/>
      <c r="ABC12" s="788"/>
      <c r="ABD12" s="787"/>
      <c r="ABE12" s="788"/>
      <c r="ABF12" s="788"/>
      <c r="ABG12" s="788"/>
      <c r="ABH12" s="787"/>
      <c r="ABI12" s="788"/>
      <c r="ABJ12" s="788"/>
      <c r="ABK12" s="788"/>
      <c r="ABL12" s="787"/>
      <c r="ABM12" s="788"/>
      <c r="ABN12" s="788"/>
      <c r="ABO12" s="788"/>
      <c r="ABP12" s="787"/>
      <c r="ABQ12" s="788"/>
      <c r="ABR12" s="788"/>
      <c r="ABS12" s="788"/>
      <c r="ABT12" s="787"/>
      <c r="ABU12" s="788"/>
      <c r="ABV12" s="788"/>
      <c r="ABW12" s="788"/>
      <c r="ABX12" s="787"/>
      <c r="ABY12" s="788"/>
      <c r="ABZ12" s="788"/>
      <c r="ACA12" s="788"/>
      <c r="ACB12" s="787"/>
      <c r="ACC12" s="788"/>
      <c r="ACD12" s="788"/>
      <c r="ACE12" s="788"/>
      <c r="ACF12" s="787"/>
      <c r="ACG12" s="788"/>
      <c r="ACH12" s="788"/>
      <c r="ACI12" s="788"/>
      <c r="ACJ12" s="787"/>
      <c r="ACK12" s="788"/>
      <c r="ACL12" s="788"/>
      <c r="ACM12" s="788"/>
      <c r="ACN12" s="787"/>
      <c r="ACO12" s="788"/>
      <c r="ACP12" s="788"/>
      <c r="ACQ12" s="788"/>
      <c r="ACR12" s="787"/>
      <c r="ACS12" s="788"/>
      <c r="ACT12" s="788"/>
      <c r="ACU12" s="788"/>
      <c r="ACV12" s="787"/>
      <c r="ACW12" s="788"/>
      <c r="ACX12" s="788"/>
      <c r="ACY12" s="788"/>
      <c r="ACZ12" s="787"/>
      <c r="ADA12" s="788"/>
      <c r="ADB12" s="788"/>
      <c r="ADC12" s="788"/>
      <c r="ADD12" s="787"/>
      <c r="ADE12" s="788"/>
      <c r="ADF12" s="788"/>
      <c r="ADG12" s="788"/>
      <c r="ADH12" s="787"/>
      <c r="ADI12" s="788"/>
      <c r="ADJ12" s="788"/>
      <c r="ADK12" s="788"/>
      <c r="ADL12" s="787"/>
      <c r="ADM12" s="788"/>
      <c r="ADN12" s="788"/>
      <c r="ADO12" s="788"/>
      <c r="ADP12" s="787"/>
      <c r="ADQ12" s="788"/>
      <c r="ADR12" s="788"/>
      <c r="ADS12" s="788"/>
      <c r="ADT12" s="787"/>
      <c r="ADU12" s="788"/>
      <c r="ADV12" s="788"/>
      <c r="ADW12" s="788"/>
      <c r="ADX12" s="787"/>
      <c r="ADY12" s="788"/>
      <c r="ADZ12" s="788"/>
      <c r="AEA12" s="788"/>
      <c r="AEB12" s="787"/>
      <c r="AEC12" s="788"/>
      <c r="AED12" s="788"/>
      <c r="AEE12" s="788"/>
      <c r="AEF12" s="787"/>
      <c r="AEG12" s="788"/>
      <c r="AEH12" s="788"/>
      <c r="AEI12" s="788"/>
      <c r="AEJ12" s="787"/>
      <c r="AEK12" s="788"/>
      <c r="AEL12" s="788"/>
      <c r="AEM12" s="788"/>
      <c r="AEN12" s="787"/>
      <c r="AEO12" s="788"/>
      <c r="AEP12" s="788"/>
      <c r="AEQ12" s="788"/>
      <c r="AER12" s="787"/>
      <c r="AES12" s="788"/>
      <c r="AET12" s="788"/>
      <c r="AEU12" s="788"/>
      <c r="AEV12" s="787"/>
      <c r="AEW12" s="788"/>
      <c r="AEX12" s="788"/>
      <c r="AEY12" s="788"/>
      <c r="AEZ12" s="787"/>
      <c r="AFA12" s="788"/>
      <c r="AFB12" s="788"/>
      <c r="AFC12" s="788"/>
      <c r="AFD12" s="787"/>
      <c r="AFE12" s="788"/>
      <c r="AFF12" s="788"/>
      <c r="AFG12" s="788"/>
      <c r="AFH12" s="787"/>
      <c r="AFI12" s="788"/>
      <c r="AFJ12" s="788"/>
      <c r="AFK12" s="788"/>
      <c r="AFL12" s="787"/>
      <c r="AFM12" s="788"/>
      <c r="AFN12" s="788"/>
      <c r="AFO12" s="788"/>
      <c r="AFP12" s="787"/>
      <c r="AFQ12" s="788"/>
      <c r="AFR12" s="788"/>
      <c r="AFS12" s="788"/>
      <c r="AFT12" s="787"/>
      <c r="AFU12" s="788"/>
      <c r="AFV12" s="788"/>
      <c r="AFW12" s="788"/>
      <c r="AFX12" s="787"/>
      <c r="AFY12" s="788"/>
      <c r="AFZ12" s="788"/>
      <c r="AGA12" s="788"/>
      <c r="AGB12" s="787"/>
      <c r="AGC12" s="788"/>
      <c r="AGD12" s="788"/>
      <c r="AGE12" s="788"/>
      <c r="AGF12" s="787"/>
      <c r="AGG12" s="788"/>
      <c r="AGH12" s="788"/>
      <c r="AGI12" s="788"/>
      <c r="AGJ12" s="787"/>
      <c r="AGK12" s="788"/>
      <c r="AGL12" s="788"/>
      <c r="AGM12" s="788"/>
      <c r="AGN12" s="787"/>
      <c r="AGO12" s="788"/>
      <c r="AGP12" s="788"/>
      <c r="AGQ12" s="788"/>
      <c r="AGR12" s="787"/>
      <c r="AGS12" s="788"/>
      <c r="AGT12" s="788"/>
      <c r="AGU12" s="788"/>
      <c r="AGV12" s="787"/>
      <c r="AGW12" s="788"/>
      <c r="AGX12" s="788"/>
      <c r="AGY12" s="788"/>
      <c r="AGZ12" s="787"/>
      <c r="AHA12" s="788"/>
      <c r="AHB12" s="788"/>
      <c r="AHC12" s="788"/>
      <c r="AHD12" s="787"/>
      <c r="AHE12" s="788"/>
      <c r="AHF12" s="788"/>
      <c r="AHG12" s="788"/>
      <c r="AHH12" s="787"/>
      <c r="AHI12" s="788"/>
      <c r="AHJ12" s="788"/>
      <c r="AHK12" s="788"/>
      <c r="AHL12" s="787"/>
      <c r="AHM12" s="788"/>
      <c r="AHN12" s="788"/>
      <c r="AHO12" s="788"/>
      <c r="AHP12" s="787"/>
      <c r="AHQ12" s="788"/>
      <c r="AHR12" s="788"/>
      <c r="AHS12" s="788"/>
      <c r="AHT12" s="787"/>
      <c r="AHU12" s="788"/>
      <c r="AHV12" s="788"/>
      <c r="AHW12" s="788"/>
      <c r="AHX12" s="787"/>
      <c r="AHY12" s="788"/>
      <c r="AHZ12" s="788"/>
      <c r="AIA12" s="788"/>
      <c r="AIB12" s="787"/>
      <c r="AIC12" s="788"/>
      <c r="AID12" s="788"/>
      <c r="AIE12" s="788"/>
      <c r="AIF12" s="787"/>
      <c r="AIG12" s="788"/>
      <c r="AIH12" s="788"/>
      <c r="AII12" s="788"/>
      <c r="AIJ12" s="787"/>
      <c r="AIK12" s="788"/>
      <c r="AIL12" s="788"/>
      <c r="AIM12" s="788"/>
      <c r="AIN12" s="787"/>
      <c r="AIO12" s="788"/>
      <c r="AIP12" s="788"/>
      <c r="AIQ12" s="788"/>
      <c r="AIR12" s="787"/>
      <c r="AIS12" s="788"/>
      <c r="AIT12" s="788"/>
      <c r="AIU12" s="788"/>
      <c r="AIV12" s="787"/>
      <c r="AIW12" s="788"/>
      <c r="AIX12" s="788"/>
      <c r="AIY12" s="788"/>
      <c r="AIZ12" s="787"/>
      <c r="AJA12" s="788"/>
      <c r="AJB12" s="788"/>
      <c r="AJC12" s="788"/>
      <c r="AJD12" s="787"/>
      <c r="AJE12" s="788"/>
      <c r="AJF12" s="788"/>
      <c r="AJG12" s="788"/>
      <c r="AJH12" s="787"/>
      <c r="AJI12" s="788"/>
      <c r="AJJ12" s="788"/>
      <c r="AJK12" s="788"/>
      <c r="AJL12" s="787"/>
      <c r="AJM12" s="788"/>
      <c r="AJN12" s="788"/>
      <c r="AJO12" s="788"/>
      <c r="AJP12" s="787"/>
      <c r="AJQ12" s="788"/>
      <c r="AJR12" s="788"/>
      <c r="AJS12" s="788"/>
      <c r="AJT12" s="787"/>
      <c r="AJU12" s="788"/>
      <c r="AJV12" s="788"/>
      <c r="AJW12" s="788"/>
      <c r="AJX12" s="787"/>
      <c r="AJY12" s="788"/>
      <c r="AJZ12" s="788"/>
      <c r="AKA12" s="788"/>
      <c r="AKB12" s="787"/>
      <c r="AKC12" s="788"/>
      <c r="AKD12" s="788"/>
      <c r="AKE12" s="788"/>
      <c r="AKF12" s="787"/>
      <c r="AKG12" s="788"/>
      <c r="AKH12" s="788"/>
      <c r="AKI12" s="788"/>
      <c r="AKJ12" s="787"/>
      <c r="AKK12" s="788"/>
      <c r="AKL12" s="788"/>
      <c r="AKM12" s="788"/>
      <c r="AKN12" s="787"/>
      <c r="AKO12" s="788"/>
      <c r="AKP12" s="788"/>
      <c r="AKQ12" s="788"/>
      <c r="AKR12" s="787"/>
      <c r="AKS12" s="788"/>
      <c r="AKT12" s="788"/>
      <c r="AKU12" s="788"/>
      <c r="AKV12" s="787"/>
      <c r="AKW12" s="788"/>
      <c r="AKX12" s="788"/>
      <c r="AKY12" s="788"/>
      <c r="AKZ12" s="787"/>
      <c r="ALA12" s="788"/>
      <c r="ALB12" s="788"/>
      <c r="ALC12" s="788"/>
      <c r="ALD12" s="787"/>
      <c r="ALE12" s="788"/>
      <c r="ALF12" s="788"/>
      <c r="ALG12" s="788"/>
      <c r="ALH12" s="787"/>
      <c r="ALI12" s="788"/>
      <c r="ALJ12" s="788"/>
      <c r="ALK12" s="788"/>
      <c r="ALL12" s="787"/>
      <c r="ALM12" s="788"/>
      <c r="ALN12" s="788"/>
      <c r="ALO12" s="788"/>
      <c r="ALP12" s="787"/>
      <c r="ALQ12" s="788"/>
      <c r="ALR12" s="788"/>
      <c r="ALS12" s="788"/>
      <c r="ALT12" s="787"/>
      <c r="ALU12" s="788"/>
      <c r="ALV12" s="788"/>
      <c r="ALW12" s="788"/>
      <c r="ALX12" s="787"/>
      <c r="ALY12" s="788"/>
      <c r="ALZ12" s="788"/>
      <c r="AMA12" s="788"/>
      <c r="AMB12" s="787"/>
      <c r="AMC12" s="788"/>
      <c r="AMD12" s="788"/>
      <c r="AME12" s="788"/>
      <c r="AMF12" s="787"/>
      <c r="AMG12" s="788"/>
      <c r="AMH12" s="788"/>
      <c r="AMI12" s="788"/>
      <c r="AMJ12" s="787"/>
      <c r="AMK12" s="788"/>
      <c r="AML12" s="788"/>
      <c r="AMM12" s="788"/>
      <c r="AMN12" s="787"/>
      <c r="AMO12" s="788"/>
      <c r="AMP12" s="788"/>
      <c r="AMQ12" s="788"/>
      <c r="AMR12" s="787"/>
      <c r="AMS12" s="788"/>
      <c r="AMT12" s="788"/>
      <c r="AMU12" s="788"/>
      <c r="AMV12" s="787"/>
      <c r="AMW12" s="788"/>
      <c r="AMX12" s="788"/>
      <c r="AMY12" s="788"/>
      <c r="AMZ12" s="787"/>
      <c r="ANA12" s="788"/>
      <c r="ANB12" s="788"/>
      <c r="ANC12" s="788"/>
      <c r="AND12" s="787"/>
      <c r="ANE12" s="788"/>
      <c r="ANF12" s="788"/>
      <c r="ANG12" s="788"/>
      <c r="ANH12" s="787"/>
      <c r="ANI12" s="788"/>
      <c r="ANJ12" s="788"/>
      <c r="ANK12" s="788"/>
      <c r="ANL12" s="787"/>
      <c r="ANM12" s="788"/>
      <c r="ANN12" s="788"/>
      <c r="ANO12" s="788"/>
      <c r="ANP12" s="787"/>
      <c r="ANQ12" s="788"/>
      <c r="ANR12" s="788"/>
      <c r="ANS12" s="788"/>
      <c r="ANT12" s="787"/>
      <c r="ANU12" s="788"/>
      <c r="ANV12" s="788"/>
      <c r="ANW12" s="788"/>
      <c r="ANX12" s="787"/>
      <c r="ANY12" s="788"/>
      <c r="ANZ12" s="788"/>
      <c r="AOA12" s="788"/>
      <c r="AOB12" s="787"/>
      <c r="AOC12" s="788"/>
      <c r="AOD12" s="788"/>
      <c r="AOE12" s="788"/>
      <c r="AOF12" s="787"/>
      <c r="AOG12" s="788"/>
      <c r="AOH12" s="788"/>
      <c r="AOI12" s="788"/>
      <c r="AOJ12" s="787"/>
      <c r="AOK12" s="788"/>
      <c r="AOL12" s="788"/>
      <c r="AOM12" s="788"/>
      <c r="AON12" s="787"/>
      <c r="AOO12" s="788"/>
      <c r="AOP12" s="788"/>
      <c r="AOQ12" s="788"/>
      <c r="AOR12" s="787"/>
      <c r="AOS12" s="788"/>
      <c r="AOT12" s="788"/>
      <c r="AOU12" s="788"/>
      <c r="AOV12" s="787"/>
      <c r="AOW12" s="788"/>
      <c r="AOX12" s="788"/>
      <c r="AOY12" s="788"/>
      <c r="AOZ12" s="787"/>
      <c r="APA12" s="788"/>
      <c r="APB12" s="788"/>
      <c r="APC12" s="788"/>
      <c r="APD12" s="787"/>
      <c r="APE12" s="788"/>
      <c r="APF12" s="788"/>
      <c r="APG12" s="788"/>
      <c r="APH12" s="787"/>
      <c r="API12" s="788"/>
      <c r="APJ12" s="788"/>
      <c r="APK12" s="788"/>
      <c r="APL12" s="787"/>
      <c r="APM12" s="788"/>
      <c r="APN12" s="788"/>
      <c r="APO12" s="788"/>
      <c r="APP12" s="787"/>
      <c r="APQ12" s="788"/>
      <c r="APR12" s="788"/>
      <c r="APS12" s="788"/>
      <c r="APT12" s="787"/>
      <c r="APU12" s="788"/>
      <c r="APV12" s="788"/>
      <c r="APW12" s="788"/>
      <c r="APX12" s="787"/>
      <c r="APY12" s="788"/>
      <c r="APZ12" s="788"/>
      <c r="AQA12" s="788"/>
      <c r="AQB12" s="787"/>
      <c r="AQC12" s="788"/>
      <c r="AQD12" s="788"/>
      <c r="AQE12" s="788"/>
      <c r="AQF12" s="787"/>
      <c r="AQG12" s="788"/>
      <c r="AQH12" s="788"/>
      <c r="AQI12" s="788"/>
      <c r="AQJ12" s="787"/>
      <c r="AQK12" s="788"/>
      <c r="AQL12" s="788"/>
      <c r="AQM12" s="788"/>
      <c r="AQN12" s="787"/>
      <c r="AQO12" s="788"/>
      <c r="AQP12" s="788"/>
      <c r="AQQ12" s="788"/>
      <c r="AQR12" s="787"/>
      <c r="AQS12" s="788"/>
      <c r="AQT12" s="788"/>
      <c r="AQU12" s="788"/>
      <c r="AQV12" s="787"/>
      <c r="AQW12" s="788"/>
      <c r="AQX12" s="788"/>
      <c r="AQY12" s="788"/>
      <c r="AQZ12" s="787"/>
      <c r="ARA12" s="788"/>
      <c r="ARB12" s="788"/>
      <c r="ARC12" s="788"/>
      <c r="ARD12" s="787"/>
      <c r="ARE12" s="788"/>
      <c r="ARF12" s="788"/>
      <c r="ARG12" s="788"/>
      <c r="ARH12" s="787"/>
      <c r="ARI12" s="788"/>
      <c r="ARJ12" s="788"/>
      <c r="ARK12" s="788"/>
      <c r="ARL12" s="787"/>
      <c r="ARM12" s="788"/>
      <c r="ARN12" s="788"/>
      <c r="ARO12" s="788"/>
      <c r="ARP12" s="787"/>
      <c r="ARQ12" s="788"/>
      <c r="ARR12" s="788"/>
      <c r="ARS12" s="788"/>
      <c r="ART12" s="787"/>
      <c r="ARU12" s="788"/>
      <c r="ARV12" s="788"/>
      <c r="ARW12" s="788"/>
      <c r="ARX12" s="787"/>
      <c r="ARY12" s="788"/>
      <c r="ARZ12" s="788"/>
      <c r="ASA12" s="788"/>
      <c r="ASB12" s="787"/>
      <c r="ASC12" s="788"/>
      <c r="ASD12" s="788"/>
      <c r="ASE12" s="788"/>
      <c r="ASF12" s="787"/>
      <c r="ASG12" s="788"/>
      <c r="ASH12" s="788"/>
      <c r="ASI12" s="788"/>
      <c r="ASJ12" s="787"/>
      <c r="ASK12" s="788"/>
      <c r="ASL12" s="788"/>
      <c r="ASM12" s="788"/>
      <c r="ASN12" s="787"/>
      <c r="ASO12" s="788"/>
      <c r="ASP12" s="788"/>
      <c r="ASQ12" s="788"/>
      <c r="ASR12" s="787"/>
      <c r="ASS12" s="788"/>
      <c r="AST12" s="788"/>
      <c r="ASU12" s="788"/>
      <c r="ASV12" s="787"/>
      <c r="ASW12" s="788"/>
      <c r="ASX12" s="788"/>
      <c r="ASY12" s="788"/>
      <c r="ASZ12" s="787"/>
      <c r="ATA12" s="788"/>
      <c r="ATB12" s="788"/>
      <c r="ATC12" s="788"/>
      <c r="ATD12" s="787"/>
      <c r="ATE12" s="788"/>
      <c r="ATF12" s="788"/>
      <c r="ATG12" s="788"/>
      <c r="ATH12" s="787"/>
      <c r="ATI12" s="788"/>
      <c r="ATJ12" s="788"/>
      <c r="ATK12" s="788"/>
      <c r="ATL12" s="787"/>
      <c r="ATM12" s="788"/>
      <c r="ATN12" s="788"/>
      <c r="ATO12" s="788"/>
      <c r="ATP12" s="787"/>
      <c r="ATQ12" s="788"/>
      <c r="ATR12" s="788"/>
      <c r="ATS12" s="788"/>
      <c r="ATT12" s="787"/>
      <c r="ATU12" s="788"/>
      <c r="ATV12" s="788"/>
      <c r="ATW12" s="788"/>
      <c r="ATX12" s="787"/>
      <c r="ATY12" s="788"/>
      <c r="ATZ12" s="788"/>
      <c r="AUA12" s="788"/>
      <c r="AUB12" s="787"/>
      <c r="AUC12" s="788"/>
      <c r="AUD12" s="788"/>
      <c r="AUE12" s="788"/>
      <c r="AUF12" s="787"/>
      <c r="AUG12" s="788"/>
      <c r="AUH12" s="788"/>
      <c r="AUI12" s="788"/>
      <c r="AUJ12" s="787"/>
      <c r="AUK12" s="788"/>
      <c r="AUL12" s="788"/>
      <c r="AUM12" s="788"/>
      <c r="AUN12" s="787"/>
      <c r="AUO12" s="788"/>
      <c r="AUP12" s="788"/>
      <c r="AUQ12" s="788"/>
      <c r="AUR12" s="787"/>
      <c r="AUS12" s="788"/>
      <c r="AUT12" s="788"/>
      <c r="AUU12" s="788"/>
      <c r="AUV12" s="787"/>
      <c r="AUW12" s="788"/>
      <c r="AUX12" s="788"/>
      <c r="AUY12" s="788"/>
      <c r="AUZ12" s="787"/>
      <c r="AVA12" s="788"/>
      <c r="AVB12" s="788"/>
      <c r="AVC12" s="788"/>
      <c r="AVD12" s="787"/>
      <c r="AVE12" s="788"/>
      <c r="AVF12" s="788"/>
      <c r="AVG12" s="788"/>
      <c r="AVH12" s="787"/>
      <c r="AVI12" s="788"/>
      <c r="AVJ12" s="788"/>
      <c r="AVK12" s="788"/>
      <c r="AVL12" s="787"/>
      <c r="AVM12" s="788"/>
      <c r="AVN12" s="788"/>
      <c r="AVO12" s="788"/>
      <c r="AVP12" s="787"/>
      <c r="AVQ12" s="788"/>
      <c r="AVR12" s="788"/>
      <c r="AVS12" s="788"/>
      <c r="AVT12" s="787"/>
      <c r="AVU12" s="788"/>
      <c r="AVV12" s="788"/>
      <c r="AVW12" s="788"/>
      <c r="AVX12" s="787"/>
      <c r="AVY12" s="788"/>
      <c r="AVZ12" s="788"/>
      <c r="AWA12" s="788"/>
      <c r="AWB12" s="787"/>
      <c r="AWC12" s="788"/>
      <c r="AWD12" s="788"/>
      <c r="AWE12" s="788"/>
      <c r="AWF12" s="787"/>
      <c r="AWG12" s="788"/>
      <c r="AWH12" s="788"/>
      <c r="AWI12" s="788"/>
      <c r="AWJ12" s="787"/>
      <c r="AWK12" s="788"/>
      <c r="AWL12" s="788"/>
      <c r="AWM12" s="788"/>
      <c r="AWN12" s="787"/>
      <c r="AWO12" s="788"/>
      <c r="AWP12" s="788"/>
      <c r="AWQ12" s="788"/>
      <c r="AWR12" s="787"/>
      <c r="AWS12" s="788"/>
      <c r="AWT12" s="788"/>
      <c r="AWU12" s="788"/>
      <c r="AWV12" s="787"/>
      <c r="AWW12" s="788"/>
      <c r="AWX12" s="788"/>
      <c r="AWY12" s="788"/>
      <c r="AWZ12" s="787"/>
      <c r="AXA12" s="788"/>
      <c r="AXB12" s="788"/>
      <c r="AXC12" s="788"/>
      <c r="AXD12" s="787"/>
      <c r="AXE12" s="788"/>
      <c r="AXF12" s="788"/>
      <c r="AXG12" s="788"/>
      <c r="AXH12" s="787"/>
      <c r="AXI12" s="788"/>
      <c r="AXJ12" s="788"/>
      <c r="AXK12" s="788"/>
      <c r="AXL12" s="787"/>
      <c r="AXM12" s="788"/>
      <c r="AXN12" s="788"/>
      <c r="AXO12" s="788"/>
      <c r="AXP12" s="787"/>
      <c r="AXQ12" s="788"/>
      <c r="AXR12" s="788"/>
      <c r="AXS12" s="788"/>
      <c r="AXT12" s="787"/>
      <c r="AXU12" s="788"/>
      <c r="AXV12" s="788"/>
      <c r="AXW12" s="788"/>
      <c r="AXX12" s="787"/>
      <c r="AXY12" s="788"/>
      <c r="AXZ12" s="788"/>
      <c r="AYA12" s="788"/>
      <c r="AYB12" s="787"/>
      <c r="AYC12" s="788"/>
      <c r="AYD12" s="788"/>
      <c r="AYE12" s="788"/>
      <c r="AYF12" s="787"/>
      <c r="AYG12" s="788"/>
      <c r="AYH12" s="788"/>
      <c r="AYI12" s="788"/>
      <c r="AYJ12" s="787"/>
      <c r="AYK12" s="788"/>
      <c r="AYL12" s="788"/>
      <c r="AYM12" s="788"/>
      <c r="AYN12" s="787"/>
      <c r="AYO12" s="788"/>
      <c r="AYP12" s="788"/>
      <c r="AYQ12" s="788"/>
      <c r="AYR12" s="787"/>
      <c r="AYS12" s="788"/>
      <c r="AYT12" s="788"/>
      <c r="AYU12" s="788"/>
      <c r="AYV12" s="787"/>
      <c r="AYW12" s="788"/>
      <c r="AYX12" s="788"/>
      <c r="AYY12" s="788"/>
      <c r="AYZ12" s="787"/>
      <c r="AZA12" s="788"/>
      <c r="AZB12" s="788"/>
      <c r="AZC12" s="788"/>
      <c r="AZD12" s="787"/>
      <c r="AZE12" s="788"/>
      <c r="AZF12" s="788"/>
      <c r="AZG12" s="788"/>
      <c r="AZH12" s="787"/>
      <c r="AZI12" s="788"/>
      <c r="AZJ12" s="788"/>
      <c r="AZK12" s="788"/>
      <c r="AZL12" s="787"/>
      <c r="AZM12" s="788"/>
      <c r="AZN12" s="788"/>
      <c r="AZO12" s="788"/>
      <c r="AZP12" s="787"/>
      <c r="AZQ12" s="788"/>
      <c r="AZR12" s="788"/>
      <c r="AZS12" s="788"/>
      <c r="AZT12" s="787"/>
      <c r="AZU12" s="788"/>
      <c r="AZV12" s="788"/>
      <c r="AZW12" s="788"/>
      <c r="AZX12" s="787"/>
      <c r="AZY12" s="788"/>
      <c r="AZZ12" s="788"/>
      <c r="BAA12" s="788"/>
      <c r="BAB12" s="787"/>
      <c r="BAC12" s="788"/>
      <c r="BAD12" s="788"/>
      <c r="BAE12" s="788"/>
      <c r="BAF12" s="787"/>
      <c r="BAG12" s="788"/>
      <c r="BAH12" s="788"/>
      <c r="BAI12" s="788"/>
      <c r="BAJ12" s="787"/>
      <c r="BAK12" s="788"/>
      <c r="BAL12" s="788"/>
      <c r="BAM12" s="788"/>
      <c r="BAN12" s="787"/>
      <c r="BAO12" s="788"/>
      <c r="BAP12" s="788"/>
      <c r="BAQ12" s="788"/>
      <c r="BAR12" s="787"/>
      <c r="BAS12" s="788"/>
      <c r="BAT12" s="788"/>
      <c r="BAU12" s="788"/>
      <c r="BAV12" s="787"/>
      <c r="BAW12" s="788"/>
      <c r="BAX12" s="788"/>
      <c r="BAY12" s="788"/>
      <c r="BAZ12" s="787"/>
      <c r="BBA12" s="788"/>
      <c r="BBB12" s="788"/>
      <c r="BBC12" s="788"/>
      <c r="BBD12" s="787"/>
      <c r="BBE12" s="788"/>
      <c r="BBF12" s="788"/>
      <c r="BBG12" s="788"/>
      <c r="BBH12" s="787"/>
      <c r="BBI12" s="788"/>
      <c r="BBJ12" s="788"/>
      <c r="BBK12" s="788"/>
      <c r="BBL12" s="787"/>
      <c r="BBM12" s="788"/>
      <c r="BBN12" s="788"/>
      <c r="BBO12" s="788"/>
      <c r="BBP12" s="787"/>
      <c r="BBQ12" s="788"/>
      <c r="BBR12" s="788"/>
      <c r="BBS12" s="788"/>
      <c r="BBT12" s="787"/>
      <c r="BBU12" s="788"/>
      <c r="BBV12" s="788"/>
      <c r="BBW12" s="788"/>
      <c r="BBX12" s="787"/>
      <c r="BBY12" s="788"/>
      <c r="BBZ12" s="788"/>
      <c r="BCA12" s="788"/>
      <c r="BCB12" s="787"/>
      <c r="BCC12" s="788"/>
      <c r="BCD12" s="788"/>
      <c r="BCE12" s="788"/>
      <c r="BCF12" s="787"/>
      <c r="BCG12" s="788"/>
      <c r="BCH12" s="788"/>
      <c r="BCI12" s="788"/>
      <c r="BCJ12" s="787"/>
      <c r="BCK12" s="788"/>
      <c r="BCL12" s="788"/>
      <c r="BCM12" s="788"/>
      <c r="BCN12" s="787"/>
      <c r="BCO12" s="788"/>
      <c r="BCP12" s="788"/>
      <c r="BCQ12" s="788"/>
      <c r="BCR12" s="787"/>
      <c r="BCS12" s="788"/>
      <c r="BCT12" s="788"/>
      <c r="BCU12" s="788"/>
      <c r="BCV12" s="787"/>
      <c r="BCW12" s="788"/>
      <c r="BCX12" s="788"/>
      <c r="BCY12" s="788"/>
      <c r="BCZ12" s="787"/>
      <c r="BDA12" s="788"/>
      <c r="BDB12" s="788"/>
      <c r="BDC12" s="788"/>
      <c r="BDD12" s="787"/>
      <c r="BDE12" s="788"/>
      <c r="BDF12" s="788"/>
      <c r="BDG12" s="788"/>
      <c r="BDH12" s="787"/>
      <c r="BDI12" s="788"/>
      <c r="BDJ12" s="788"/>
      <c r="BDK12" s="788"/>
      <c r="BDL12" s="787"/>
      <c r="BDM12" s="788"/>
      <c r="BDN12" s="788"/>
      <c r="BDO12" s="788"/>
      <c r="BDP12" s="787"/>
      <c r="BDQ12" s="788"/>
      <c r="BDR12" s="788"/>
      <c r="BDS12" s="788"/>
      <c r="BDT12" s="787"/>
      <c r="BDU12" s="788"/>
      <c r="BDV12" s="788"/>
      <c r="BDW12" s="788"/>
      <c r="BDX12" s="787"/>
      <c r="BDY12" s="788"/>
      <c r="BDZ12" s="788"/>
      <c r="BEA12" s="788"/>
      <c r="BEB12" s="787"/>
      <c r="BEC12" s="788"/>
      <c r="BED12" s="788"/>
      <c r="BEE12" s="788"/>
      <c r="BEF12" s="787"/>
      <c r="BEG12" s="788"/>
      <c r="BEH12" s="788"/>
      <c r="BEI12" s="788"/>
      <c r="BEJ12" s="787"/>
      <c r="BEK12" s="788"/>
      <c r="BEL12" s="788"/>
      <c r="BEM12" s="788"/>
      <c r="BEN12" s="787"/>
      <c r="BEO12" s="788"/>
      <c r="BEP12" s="788"/>
      <c r="BEQ12" s="788"/>
      <c r="BER12" s="787"/>
      <c r="BES12" s="788"/>
      <c r="BET12" s="788"/>
      <c r="BEU12" s="788"/>
      <c r="BEV12" s="787"/>
      <c r="BEW12" s="788"/>
      <c r="BEX12" s="788"/>
      <c r="BEY12" s="788"/>
      <c r="BEZ12" s="787"/>
      <c r="BFA12" s="788"/>
      <c r="BFB12" s="788"/>
      <c r="BFC12" s="788"/>
      <c r="BFD12" s="787"/>
      <c r="BFE12" s="788"/>
      <c r="BFF12" s="788"/>
      <c r="BFG12" s="788"/>
      <c r="BFH12" s="787"/>
      <c r="BFI12" s="788"/>
      <c r="BFJ12" s="788"/>
      <c r="BFK12" s="788"/>
      <c r="BFL12" s="787"/>
      <c r="BFM12" s="788"/>
      <c r="BFN12" s="788"/>
      <c r="BFO12" s="788"/>
      <c r="BFP12" s="787"/>
      <c r="BFQ12" s="788"/>
      <c r="BFR12" s="788"/>
      <c r="BFS12" s="788"/>
      <c r="BFT12" s="787"/>
      <c r="BFU12" s="788"/>
      <c r="BFV12" s="788"/>
      <c r="BFW12" s="788"/>
      <c r="BFX12" s="787"/>
      <c r="BFY12" s="788"/>
      <c r="BFZ12" s="788"/>
      <c r="BGA12" s="788"/>
      <c r="BGB12" s="787"/>
      <c r="BGC12" s="788"/>
      <c r="BGD12" s="788"/>
      <c r="BGE12" s="788"/>
      <c r="BGF12" s="787"/>
      <c r="BGG12" s="788"/>
      <c r="BGH12" s="788"/>
      <c r="BGI12" s="788"/>
      <c r="BGJ12" s="787"/>
      <c r="BGK12" s="788"/>
      <c r="BGL12" s="788"/>
      <c r="BGM12" s="788"/>
      <c r="BGN12" s="787"/>
      <c r="BGO12" s="788"/>
      <c r="BGP12" s="788"/>
      <c r="BGQ12" s="788"/>
      <c r="BGR12" s="787"/>
      <c r="BGS12" s="788"/>
      <c r="BGT12" s="788"/>
      <c r="BGU12" s="788"/>
      <c r="BGV12" s="787"/>
      <c r="BGW12" s="788"/>
      <c r="BGX12" s="788"/>
      <c r="BGY12" s="788"/>
      <c r="BGZ12" s="787"/>
      <c r="BHA12" s="788"/>
      <c r="BHB12" s="788"/>
      <c r="BHC12" s="788"/>
      <c r="BHD12" s="787"/>
      <c r="BHE12" s="788"/>
      <c r="BHF12" s="788"/>
      <c r="BHG12" s="788"/>
      <c r="BHH12" s="787"/>
      <c r="BHI12" s="788"/>
      <c r="BHJ12" s="788"/>
      <c r="BHK12" s="788"/>
      <c r="BHL12" s="787"/>
      <c r="BHM12" s="788"/>
      <c r="BHN12" s="788"/>
      <c r="BHO12" s="788"/>
      <c r="BHP12" s="787"/>
      <c r="BHQ12" s="788"/>
      <c r="BHR12" s="788"/>
      <c r="BHS12" s="788"/>
      <c r="BHT12" s="787"/>
      <c r="BHU12" s="788"/>
      <c r="BHV12" s="788"/>
      <c r="BHW12" s="788"/>
      <c r="BHX12" s="787"/>
      <c r="BHY12" s="788"/>
      <c r="BHZ12" s="788"/>
      <c r="BIA12" s="788"/>
      <c r="BIB12" s="787"/>
      <c r="BIC12" s="788"/>
      <c r="BID12" s="788"/>
      <c r="BIE12" s="788"/>
      <c r="BIF12" s="787"/>
      <c r="BIG12" s="788"/>
      <c r="BIH12" s="788"/>
      <c r="BII12" s="788"/>
      <c r="BIJ12" s="787"/>
      <c r="BIK12" s="788"/>
      <c r="BIL12" s="788"/>
      <c r="BIM12" s="788"/>
      <c r="BIN12" s="787"/>
      <c r="BIO12" s="788"/>
      <c r="BIP12" s="788"/>
      <c r="BIQ12" s="788"/>
      <c r="BIR12" s="787"/>
      <c r="BIS12" s="788"/>
      <c r="BIT12" s="788"/>
      <c r="BIU12" s="788"/>
      <c r="BIV12" s="787"/>
      <c r="BIW12" s="788"/>
      <c r="BIX12" s="788"/>
      <c r="BIY12" s="788"/>
      <c r="BIZ12" s="787"/>
      <c r="BJA12" s="788"/>
      <c r="BJB12" s="788"/>
      <c r="BJC12" s="788"/>
      <c r="BJD12" s="787"/>
      <c r="BJE12" s="788"/>
      <c r="BJF12" s="788"/>
      <c r="BJG12" s="788"/>
      <c r="BJH12" s="787"/>
      <c r="BJI12" s="788"/>
      <c r="BJJ12" s="788"/>
      <c r="BJK12" s="788"/>
      <c r="BJL12" s="787"/>
      <c r="BJM12" s="788"/>
      <c r="BJN12" s="788"/>
      <c r="BJO12" s="788"/>
      <c r="BJP12" s="787"/>
      <c r="BJQ12" s="788"/>
      <c r="BJR12" s="788"/>
      <c r="BJS12" s="788"/>
      <c r="BJT12" s="787"/>
      <c r="BJU12" s="788"/>
      <c r="BJV12" s="788"/>
      <c r="BJW12" s="788"/>
      <c r="BJX12" s="787"/>
      <c r="BJY12" s="788"/>
      <c r="BJZ12" s="788"/>
      <c r="BKA12" s="788"/>
      <c r="BKB12" s="787"/>
      <c r="BKC12" s="788"/>
      <c r="BKD12" s="788"/>
      <c r="BKE12" s="788"/>
      <c r="BKF12" s="787"/>
      <c r="BKG12" s="788"/>
      <c r="BKH12" s="788"/>
      <c r="BKI12" s="788"/>
      <c r="BKJ12" s="787"/>
      <c r="BKK12" s="788"/>
      <c r="BKL12" s="788"/>
      <c r="BKM12" s="788"/>
      <c r="BKN12" s="787"/>
      <c r="BKO12" s="788"/>
      <c r="BKP12" s="788"/>
      <c r="BKQ12" s="788"/>
      <c r="BKR12" s="787"/>
      <c r="BKS12" s="788"/>
      <c r="BKT12" s="788"/>
      <c r="BKU12" s="788"/>
      <c r="BKV12" s="787"/>
      <c r="BKW12" s="788"/>
      <c r="BKX12" s="788"/>
      <c r="BKY12" s="788"/>
      <c r="BKZ12" s="787"/>
      <c r="BLA12" s="788"/>
      <c r="BLB12" s="788"/>
      <c r="BLC12" s="788"/>
      <c r="BLD12" s="787"/>
      <c r="BLE12" s="788"/>
      <c r="BLF12" s="788"/>
      <c r="BLG12" s="788"/>
      <c r="BLH12" s="787"/>
      <c r="BLI12" s="788"/>
      <c r="BLJ12" s="788"/>
      <c r="BLK12" s="788"/>
      <c r="BLL12" s="787"/>
      <c r="BLM12" s="788"/>
      <c r="BLN12" s="788"/>
      <c r="BLO12" s="788"/>
      <c r="BLP12" s="787"/>
      <c r="BLQ12" s="788"/>
      <c r="BLR12" s="788"/>
      <c r="BLS12" s="788"/>
      <c r="BLT12" s="787"/>
      <c r="BLU12" s="788"/>
      <c r="BLV12" s="788"/>
      <c r="BLW12" s="788"/>
      <c r="BLX12" s="787"/>
      <c r="BLY12" s="788"/>
      <c r="BLZ12" s="788"/>
      <c r="BMA12" s="788"/>
      <c r="BMB12" s="787"/>
      <c r="BMC12" s="788"/>
      <c r="BMD12" s="788"/>
      <c r="BME12" s="788"/>
      <c r="BMF12" s="787"/>
      <c r="BMG12" s="788"/>
      <c r="BMH12" s="788"/>
      <c r="BMI12" s="788"/>
      <c r="BMJ12" s="787"/>
      <c r="BMK12" s="788"/>
      <c r="BML12" s="788"/>
      <c r="BMM12" s="788"/>
      <c r="BMN12" s="787"/>
      <c r="BMO12" s="788"/>
      <c r="BMP12" s="788"/>
      <c r="BMQ12" s="788"/>
      <c r="BMR12" s="787"/>
      <c r="BMS12" s="788"/>
      <c r="BMT12" s="788"/>
      <c r="BMU12" s="788"/>
      <c r="BMV12" s="787"/>
      <c r="BMW12" s="788"/>
      <c r="BMX12" s="788"/>
      <c r="BMY12" s="788"/>
      <c r="BMZ12" s="787"/>
      <c r="BNA12" s="788"/>
      <c r="BNB12" s="788"/>
      <c r="BNC12" s="788"/>
      <c r="BND12" s="787"/>
      <c r="BNE12" s="788"/>
      <c r="BNF12" s="788"/>
      <c r="BNG12" s="788"/>
      <c r="BNH12" s="787"/>
      <c r="BNI12" s="788"/>
      <c r="BNJ12" s="788"/>
      <c r="BNK12" s="788"/>
      <c r="BNL12" s="787"/>
      <c r="BNM12" s="788"/>
      <c r="BNN12" s="788"/>
      <c r="BNO12" s="788"/>
      <c r="BNP12" s="787"/>
      <c r="BNQ12" s="788"/>
      <c r="BNR12" s="788"/>
      <c r="BNS12" s="788"/>
      <c r="BNT12" s="787"/>
      <c r="BNU12" s="788"/>
      <c r="BNV12" s="788"/>
      <c r="BNW12" s="788"/>
      <c r="BNX12" s="787"/>
      <c r="BNY12" s="788"/>
      <c r="BNZ12" s="788"/>
      <c r="BOA12" s="788"/>
      <c r="BOB12" s="787"/>
      <c r="BOC12" s="788"/>
      <c r="BOD12" s="788"/>
      <c r="BOE12" s="788"/>
      <c r="BOF12" s="787"/>
      <c r="BOG12" s="788"/>
      <c r="BOH12" s="788"/>
      <c r="BOI12" s="788"/>
      <c r="BOJ12" s="787"/>
      <c r="BOK12" s="788"/>
      <c r="BOL12" s="788"/>
      <c r="BOM12" s="788"/>
      <c r="BON12" s="787"/>
      <c r="BOO12" s="788"/>
      <c r="BOP12" s="788"/>
      <c r="BOQ12" s="788"/>
      <c r="BOR12" s="787"/>
      <c r="BOS12" s="788"/>
      <c r="BOT12" s="788"/>
      <c r="BOU12" s="788"/>
      <c r="BOV12" s="787"/>
      <c r="BOW12" s="788"/>
      <c r="BOX12" s="788"/>
      <c r="BOY12" s="788"/>
      <c r="BOZ12" s="787"/>
      <c r="BPA12" s="788"/>
      <c r="BPB12" s="788"/>
      <c r="BPC12" s="788"/>
      <c r="BPD12" s="787"/>
      <c r="BPE12" s="788"/>
      <c r="BPF12" s="788"/>
      <c r="BPG12" s="788"/>
      <c r="BPH12" s="787"/>
      <c r="BPI12" s="788"/>
      <c r="BPJ12" s="788"/>
      <c r="BPK12" s="788"/>
      <c r="BPL12" s="787"/>
      <c r="BPM12" s="788"/>
      <c r="BPN12" s="788"/>
      <c r="BPO12" s="788"/>
      <c r="BPP12" s="787"/>
      <c r="BPQ12" s="788"/>
      <c r="BPR12" s="788"/>
      <c r="BPS12" s="788"/>
      <c r="BPT12" s="787"/>
      <c r="BPU12" s="788"/>
      <c r="BPV12" s="788"/>
      <c r="BPW12" s="788"/>
      <c r="BPX12" s="787"/>
      <c r="BPY12" s="788"/>
      <c r="BPZ12" s="788"/>
      <c r="BQA12" s="788"/>
      <c r="BQB12" s="787"/>
      <c r="BQC12" s="788"/>
      <c r="BQD12" s="788"/>
      <c r="BQE12" s="788"/>
      <c r="BQF12" s="787"/>
      <c r="BQG12" s="788"/>
      <c r="BQH12" s="788"/>
      <c r="BQI12" s="788"/>
      <c r="BQJ12" s="787"/>
      <c r="BQK12" s="788"/>
      <c r="BQL12" s="788"/>
      <c r="BQM12" s="788"/>
      <c r="BQN12" s="787"/>
      <c r="BQO12" s="788"/>
      <c r="BQP12" s="788"/>
      <c r="BQQ12" s="788"/>
      <c r="BQR12" s="787"/>
      <c r="BQS12" s="788"/>
      <c r="BQT12" s="788"/>
      <c r="BQU12" s="788"/>
      <c r="BQV12" s="787"/>
      <c r="BQW12" s="788"/>
      <c r="BQX12" s="788"/>
      <c r="BQY12" s="788"/>
      <c r="BQZ12" s="787"/>
      <c r="BRA12" s="788"/>
      <c r="BRB12" s="788"/>
      <c r="BRC12" s="788"/>
      <c r="BRD12" s="787"/>
      <c r="BRE12" s="788"/>
      <c r="BRF12" s="788"/>
      <c r="BRG12" s="788"/>
      <c r="BRH12" s="787"/>
      <c r="BRI12" s="788"/>
      <c r="BRJ12" s="788"/>
      <c r="BRK12" s="788"/>
      <c r="BRL12" s="787"/>
      <c r="BRM12" s="788"/>
      <c r="BRN12" s="788"/>
      <c r="BRO12" s="788"/>
      <c r="BRP12" s="787"/>
      <c r="BRQ12" s="788"/>
      <c r="BRR12" s="788"/>
      <c r="BRS12" s="788"/>
      <c r="BRT12" s="787"/>
      <c r="BRU12" s="788"/>
      <c r="BRV12" s="788"/>
      <c r="BRW12" s="788"/>
      <c r="BRX12" s="787"/>
      <c r="BRY12" s="788"/>
      <c r="BRZ12" s="788"/>
      <c r="BSA12" s="788"/>
      <c r="BSB12" s="787"/>
      <c r="BSC12" s="788"/>
      <c r="BSD12" s="788"/>
      <c r="BSE12" s="788"/>
      <c r="BSF12" s="787"/>
      <c r="BSG12" s="788"/>
      <c r="BSH12" s="788"/>
      <c r="BSI12" s="788"/>
      <c r="BSJ12" s="787"/>
      <c r="BSK12" s="788"/>
      <c r="BSL12" s="788"/>
      <c r="BSM12" s="788"/>
      <c r="BSN12" s="787"/>
      <c r="BSO12" s="788"/>
      <c r="BSP12" s="788"/>
      <c r="BSQ12" s="788"/>
      <c r="BSR12" s="787"/>
      <c r="BSS12" s="788"/>
      <c r="BST12" s="788"/>
      <c r="BSU12" s="788"/>
      <c r="BSV12" s="787"/>
      <c r="BSW12" s="788"/>
      <c r="BSX12" s="788"/>
      <c r="BSY12" s="788"/>
      <c r="BSZ12" s="787"/>
      <c r="BTA12" s="788"/>
      <c r="BTB12" s="788"/>
      <c r="BTC12" s="788"/>
      <c r="BTD12" s="787"/>
      <c r="BTE12" s="788"/>
      <c r="BTF12" s="788"/>
      <c r="BTG12" s="788"/>
      <c r="BTH12" s="787"/>
      <c r="BTI12" s="788"/>
      <c r="BTJ12" s="788"/>
      <c r="BTK12" s="788"/>
      <c r="BTL12" s="787"/>
      <c r="BTM12" s="788"/>
      <c r="BTN12" s="788"/>
      <c r="BTO12" s="788"/>
      <c r="BTP12" s="787"/>
      <c r="BTQ12" s="788"/>
      <c r="BTR12" s="788"/>
      <c r="BTS12" s="788"/>
      <c r="BTT12" s="787"/>
      <c r="BTU12" s="788"/>
      <c r="BTV12" s="788"/>
      <c r="BTW12" s="788"/>
      <c r="BTX12" s="787"/>
      <c r="BTY12" s="788"/>
      <c r="BTZ12" s="788"/>
      <c r="BUA12" s="788"/>
      <c r="BUB12" s="787"/>
      <c r="BUC12" s="788"/>
      <c r="BUD12" s="788"/>
      <c r="BUE12" s="788"/>
      <c r="BUF12" s="787"/>
      <c r="BUG12" s="788"/>
      <c r="BUH12" s="788"/>
      <c r="BUI12" s="788"/>
      <c r="BUJ12" s="787"/>
      <c r="BUK12" s="788"/>
      <c r="BUL12" s="788"/>
      <c r="BUM12" s="788"/>
      <c r="BUN12" s="787"/>
      <c r="BUO12" s="788"/>
      <c r="BUP12" s="788"/>
      <c r="BUQ12" s="788"/>
      <c r="BUR12" s="787"/>
      <c r="BUS12" s="788"/>
      <c r="BUT12" s="788"/>
      <c r="BUU12" s="788"/>
      <c r="BUV12" s="787"/>
      <c r="BUW12" s="788"/>
      <c r="BUX12" s="788"/>
      <c r="BUY12" s="788"/>
      <c r="BUZ12" s="787"/>
      <c r="BVA12" s="788"/>
      <c r="BVB12" s="788"/>
      <c r="BVC12" s="788"/>
      <c r="BVD12" s="787"/>
      <c r="BVE12" s="788"/>
      <c r="BVF12" s="788"/>
      <c r="BVG12" s="788"/>
      <c r="BVH12" s="787"/>
      <c r="BVI12" s="788"/>
      <c r="BVJ12" s="788"/>
      <c r="BVK12" s="788"/>
      <c r="BVL12" s="787"/>
      <c r="BVM12" s="788"/>
      <c r="BVN12" s="788"/>
      <c r="BVO12" s="788"/>
      <c r="BVP12" s="787"/>
      <c r="BVQ12" s="788"/>
      <c r="BVR12" s="788"/>
      <c r="BVS12" s="788"/>
      <c r="BVT12" s="787"/>
      <c r="BVU12" s="788"/>
      <c r="BVV12" s="788"/>
      <c r="BVW12" s="788"/>
      <c r="BVX12" s="787"/>
      <c r="BVY12" s="788"/>
      <c r="BVZ12" s="788"/>
      <c r="BWA12" s="788"/>
      <c r="BWB12" s="787"/>
      <c r="BWC12" s="788"/>
      <c r="BWD12" s="788"/>
      <c r="BWE12" s="788"/>
      <c r="BWF12" s="787"/>
      <c r="BWG12" s="788"/>
      <c r="BWH12" s="788"/>
      <c r="BWI12" s="788"/>
      <c r="BWJ12" s="787"/>
      <c r="BWK12" s="788"/>
      <c r="BWL12" s="788"/>
      <c r="BWM12" s="788"/>
      <c r="BWN12" s="787"/>
      <c r="BWO12" s="788"/>
      <c r="BWP12" s="788"/>
      <c r="BWQ12" s="788"/>
      <c r="BWR12" s="787"/>
      <c r="BWS12" s="788"/>
      <c r="BWT12" s="788"/>
      <c r="BWU12" s="788"/>
      <c r="BWV12" s="787"/>
      <c r="BWW12" s="788"/>
      <c r="BWX12" s="788"/>
      <c r="BWY12" s="788"/>
      <c r="BWZ12" s="787"/>
      <c r="BXA12" s="788"/>
      <c r="BXB12" s="788"/>
      <c r="BXC12" s="788"/>
      <c r="BXD12" s="787"/>
      <c r="BXE12" s="788"/>
      <c r="BXF12" s="788"/>
      <c r="BXG12" s="788"/>
      <c r="BXH12" s="787"/>
      <c r="BXI12" s="788"/>
      <c r="BXJ12" s="788"/>
      <c r="BXK12" s="788"/>
      <c r="BXL12" s="787"/>
      <c r="BXM12" s="788"/>
      <c r="BXN12" s="788"/>
      <c r="BXO12" s="788"/>
      <c r="BXP12" s="787"/>
      <c r="BXQ12" s="788"/>
      <c r="BXR12" s="788"/>
      <c r="BXS12" s="788"/>
      <c r="BXT12" s="787"/>
      <c r="BXU12" s="788"/>
      <c r="BXV12" s="788"/>
      <c r="BXW12" s="788"/>
      <c r="BXX12" s="787"/>
      <c r="BXY12" s="788"/>
      <c r="BXZ12" s="788"/>
      <c r="BYA12" s="788"/>
      <c r="BYB12" s="787"/>
      <c r="BYC12" s="788"/>
      <c r="BYD12" s="788"/>
      <c r="BYE12" s="788"/>
      <c r="BYF12" s="787"/>
      <c r="BYG12" s="788"/>
      <c r="BYH12" s="788"/>
      <c r="BYI12" s="788"/>
      <c r="BYJ12" s="787"/>
      <c r="BYK12" s="788"/>
      <c r="BYL12" s="788"/>
      <c r="BYM12" s="788"/>
      <c r="BYN12" s="787"/>
      <c r="BYO12" s="788"/>
      <c r="BYP12" s="788"/>
      <c r="BYQ12" s="788"/>
      <c r="BYR12" s="787"/>
      <c r="BYS12" s="788"/>
      <c r="BYT12" s="788"/>
      <c r="BYU12" s="788"/>
      <c r="BYV12" s="787"/>
      <c r="BYW12" s="788"/>
      <c r="BYX12" s="788"/>
      <c r="BYY12" s="788"/>
      <c r="BYZ12" s="787"/>
      <c r="BZA12" s="788"/>
      <c r="BZB12" s="788"/>
      <c r="BZC12" s="788"/>
      <c r="BZD12" s="787"/>
      <c r="BZE12" s="788"/>
      <c r="BZF12" s="788"/>
      <c r="BZG12" s="788"/>
      <c r="BZH12" s="787"/>
      <c r="BZI12" s="788"/>
      <c r="BZJ12" s="788"/>
      <c r="BZK12" s="788"/>
      <c r="BZL12" s="787"/>
      <c r="BZM12" s="788"/>
      <c r="BZN12" s="788"/>
      <c r="BZO12" s="788"/>
      <c r="BZP12" s="787"/>
      <c r="BZQ12" s="788"/>
      <c r="BZR12" s="788"/>
      <c r="BZS12" s="788"/>
      <c r="BZT12" s="787"/>
      <c r="BZU12" s="788"/>
      <c r="BZV12" s="788"/>
      <c r="BZW12" s="788"/>
      <c r="BZX12" s="787"/>
      <c r="BZY12" s="788"/>
      <c r="BZZ12" s="788"/>
      <c r="CAA12" s="788"/>
      <c r="CAB12" s="787"/>
      <c r="CAC12" s="788"/>
      <c r="CAD12" s="788"/>
      <c r="CAE12" s="788"/>
      <c r="CAF12" s="787"/>
      <c r="CAG12" s="788"/>
      <c r="CAH12" s="788"/>
      <c r="CAI12" s="788"/>
      <c r="CAJ12" s="787"/>
      <c r="CAK12" s="788"/>
      <c r="CAL12" s="788"/>
      <c r="CAM12" s="788"/>
      <c r="CAN12" s="787"/>
      <c r="CAO12" s="788"/>
      <c r="CAP12" s="788"/>
      <c r="CAQ12" s="788"/>
      <c r="CAR12" s="787"/>
      <c r="CAS12" s="788"/>
      <c r="CAT12" s="788"/>
      <c r="CAU12" s="788"/>
      <c r="CAV12" s="787"/>
      <c r="CAW12" s="788"/>
      <c r="CAX12" s="788"/>
      <c r="CAY12" s="788"/>
      <c r="CAZ12" s="787"/>
      <c r="CBA12" s="788"/>
      <c r="CBB12" s="788"/>
      <c r="CBC12" s="788"/>
      <c r="CBD12" s="787"/>
      <c r="CBE12" s="788"/>
      <c r="CBF12" s="788"/>
      <c r="CBG12" s="788"/>
      <c r="CBH12" s="787"/>
      <c r="CBI12" s="788"/>
      <c r="CBJ12" s="788"/>
      <c r="CBK12" s="788"/>
      <c r="CBL12" s="787"/>
      <c r="CBM12" s="788"/>
      <c r="CBN12" s="788"/>
      <c r="CBO12" s="788"/>
      <c r="CBP12" s="787"/>
      <c r="CBQ12" s="788"/>
      <c r="CBR12" s="788"/>
      <c r="CBS12" s="788"/>
      <c r="CBT12" s="787"/>
      <c r="CBU12" s="788"/>
      <c r="CBV12" s="788"/>
      <c r="CBW12" s="788"/>
      <c r="CBX12" s="787"/>
      <c r="CBY12" s="788"/>
      <c r="CBZ12" s="788"/>
      <c r="CCA12" s="788"/>
      <c r="CCB12" s="787"/>
      <c r="CCC12" s="788"/>
      <c r="CCD12" s="788"/>
      <c r="CCE12" s="788"/>
      <c r="CCF12" s="787"/>
      <c r="CCG12" s="788"/>
      <c r="CCH12" s="788"/>
      <c r="CCI12" s="788"/>
      <c r="CCJ12" s="787"/>
      <c r="CCK12" s="788"/>
      <c r="CCL12" s="788"/>
      <c r="CCM12" s="788"/>
      <c r="CCN12" s="787"/>
      <c r="CCO12" s="788"/>
      <c r="CCP12" s="788"/>
      <c r="CCQ12" s="788"/>
      <c r="CCR12" s="787"/>
      <c r="CCS12" s="788"/>
      <c r="CCT12" s="788"/>
      <c r="CCU12" s="788"/>
      <c r="CCV12" s="787"/>
      <c r="CCW12" s="788"/>
      <c r="CCX12" s="788"/>
      <c r="CCY12" s="788"/>
      <c r="CCZ12" s="787"/>
      <c r="CDA12" s="788"/>
      <c r="CDB12" s="788"/>
      <c r="CDC12" s="788"/>
      <c r="CDD12" s="787"/>
      <c r="CDE12" s="788"/>
      <c r="CDF12" s="788"/>
      <c r="CDG12" s="788"/>
      <c r="CDH12" s="787"/>
      <c r="CDI12" s="788"/>
      <c r="CDJ12" s="788"/>
      <c r="CDK12" s="788"/>
      <c r="CDL12" s="787"/>
      <c r="CDM12" s="788"/>
      <c r="CDN12" s="788"/>
      <c r="CDO12" s="788"/>
      <c r="CDP12" s="787"/>
      <c r="CDQ12" s="788"/>
      <c r="CDR12" s="788"/>
      <c r="CDS12" s="788"/>
      <c r="CDT12" s="787"/>
      <c r="CDU12" s="788"/>
      <c r="CDV12" s="788"/>
      <c r="CDW12" s="788"/>
      <c r="CDX12" s="787"/>
      <c r="CDY12" s="788"/>
      <c r="CDZ12" s="788"/>
      <c r="CEA12" s="788"/>
      <c r="CEB12" s="787"/>
      <c r="CEC12" s="788"/>
      <c r="CED12" s="788"/>
      <c r="CEE12" s="788"/>
      <c r="CEF12" s="787"/>
      <c r="CEG12" s="788"/>
      <c r="CEH12" s="788"/>
      <c r="CEI12" s="788"/>
      <c r="CEJ12" s="787"/>
      <c r="CEK12" s="788"/>
      <c r="CEL12" s="788"/>
      <c r="CEM12" s="788"/>
      <c r="CEN12" s="787"/>
      <c r="CEO12" s="788"/>
      <c r="CEP12" s="788"/>
      <c r="CEQ12" s="788"/>
      <c r="CER12" s="787"/>
      <c r="CES12" s="788"/>
      <c r="CET12" s="788"/>
      <c r="CEU12" s="788"/>
      <c r="CEV12" s="787"/>
      <c r="CEW12" s="788"/>
      <c r="CEX12" s="788"/>
      <c r="CEY12" s="788"/>
      <c r="CEZ12" s="787"/>
      <c r="CFA12" s="788"/>
      <c r="CFB12" s="788"/>
      <c r="CFC12" s="788"/>
      <c r="CFD12" s="787"/>
      <c r="CFE12" s="788"/>
      <c r="CFF12" s="788"/>
      <c r="CFG12" s="788"/>
      <c r="CFH12" s="787"/>
      <c r="CFI12" s="788"/>
      <c r="CFJ12" s="788"/>
      <c r="CFK12" s="788"/>
      <c r="CFL12" s="787"/>
      <c r="CFM12" s="788"/>
      <c r="CFN12" s="788"/>
      <c r="CFO12" s="788"/>
      <c r="CFP12" s="787"/>
      <c r="CFQ12" s="788"/>
      <c r="CFR12" s="788"/>
      <c r="CFS12" s="788"/>
      <c r="CFT12" s="787"/>
      <c r="CFU12" s="788"/>
      <c r="CFV12" s="788"/>
      <c r="CFW12" s="788"/>
      <c r="CFX12" s="787"/>
      <c r="CFY12" s="788"/>
      <c r="CFZ12" s="788"/>
      <c r="CGA12" s="788"/>
      <c r="CGB12" s="787"/>
      <c r="CGC12" s="788"/>
      <c r="CGD12" s="788"/>
      <c r="CGE12" s="788"/>
      <c r="CGF12" s="787"/>
      <c r="CGG12" s="788"/>
      <c r="CGH12" s="788"/>
      <c r="CGI12" s="788"/>
      <c r="CGJ12" s="787"/>
      <c r="CGK12" s="788"/>
      <c r="CGL12" s="788"/>
      <c r="CGM12" s="788"/>
      <c r="CGN12" s="787"/>
      <c r="CGO12" s="788"/>
      <c r="CGP12" s="788"/>
      <c r="CGQ12" s="788"/>
      <c r="CGR12" s="787"/>
      <c r="CGS12" s="788"/>
      <c r="CGT12" s="788"/>
      <c r="CGU12" s="788"/>
      <c r="CGV12" s="787"/>
      <c r="CGW12" s="788"/>
      <c r="CGX12" s="788"/>
      <c r="CGY12" s="788"/>
      <c r="CGZ12" s="787"/>
      <c r="CHA12" s="788"/>
      <c r="CHB12" s="788"/>
      <c r="CHC12" s="788"/>
      <c r="CHD12" s="787"/>
      <c r="CHE12" s="788"/>
      <c r="CHF12" s="788"/>
      <c r="CHG12" s="788"/>
      <c r="CHH12" s="787"/>
      <c r="CHI12" s="788"/>
      <c r="CHJ12" s="788"/>
      <c r="CHK12" s="788"/>
      <c r="CHL12" s="787"/>
      <c r="CHM12" s="788"/>
      <c r="CHN12" s="788"/>
      <c r="CHO12" s="788"/>
      <c r="CHP12" s="787"/>
      <c r="CHQ12" s="788"/>
      <c r="CHR12" s="788"/>
      <c r="CHS12" s="788"/>
      <c r="CHT12" s="787"/>
      <c r="CHU12" s="788"/>
      <c r="CHV12" s="788"/>
      <c r="CHW12" s="788"/>
      <c r="CHX12" s="787"/>
      <c r="CHY12" s="788"/>
      <c r="CHZ12" s="788"/>
      <c r="CIA12" s="788"/>
      <c r="CIB12" s="787"/>
      <c r="CIC12" s="788"/>
      <c r="CID12" s="788"/>
      <c r="CIE12" s="788"/>
      <c r="CIF12" s="787"/>
      <c r="CIG12" s="788"/>
      <c r="CIH12" s="788"/>
      <c r="CII12" s="788"/>
      <c r="CIJ12" s="787"/>
      <c r="CIK12" s="788"/>
      <c r="CIL12" s="788"/>
      <c r="CIM12" s="788"/>
      <c r="CIN12" s="787"/>
      <c r="CIO12" s="788"/>
      <c r="CIP12" s="788"/>
      <c r="CIQ12" s="788"/>
      <c r="CIR12" s="787"/>
      <c r="CIS12" s="788"/>
      <c r="CIT12" s="788"/>
      <c r="CIU12" s="788"/>
      <c r="CIV12" s="787"/>
      <c r="CIW12" s="788"/>
      <c r="CIX12" s="788"/>
      <c r="CIY12" s="788"/>
      <c r="CIZ12" s="787"/>
      <c r="CJA12" s="788"/>
      <c r="CJB12" s="788"/>
      <c r="CJC12" s="788"/>
      <c r="CJD12" s="787"/>
      <c r="CJE12" s="788"/>
      <c r="CJF12" s="788"/>
      <c r="CJG12" s="788"/>
      <c r="CJH12" s="787"/>
      <c r="CJI12" s="788"/>
      <c r="CJJ12" s="788"/>
      <c r="CJK12" s="788"/>
      <c r="CJL12" s="787"/>
      <c r="CJM12" s="788"/>
      <c r="CJN12" s="788"/>
      <c r="CJO12" s="788"/>
      <c r="CJP12" s="787"/>
      <c r="CJQ12" s="788"/>
      <c r="CJR12" s="788"/>
      <c r="CJS12" s="788"/>
      <c r="CJT12" s="787"/>
      <c r="CJU12" s="788"/>
      <c r="CJV12" s="788"/>
      <c r="CJW12" s="788"/>
      <c r="CJX12" s="787"/>
      <c r="CJY12" s="788"/>
      <c r="CJZ12" s="788"/>
      <c r="CKA12" s="788"/>
      <c r="CKB12" s="787"/>
      <c r="CKC12" s="788"/>
      <c r="CKD12" s="788"/>
      <c r="CKE12" s="788"/>
      <c r="CKF12" s="787"/>
      <c r="CKG12" s="788"/>
      <c r="CKH12" s="788"/>
      <c r="CKI12" s="788"/>
      <c r="CKJ12" s="787"/>
      <c r="CKK12" s="788"/>
      <c r="CKL12" s="788"/>
      <c r="CKM12" s="788"/>
      <c r="CKN12" s="787"/>
      <c r="CKO12" s="788"/>
      <c r="CKP12" s="788"/>
      <c r="CKQ12" s="788"/>
      <c r="CKR12" s="787"/>
      <c r="CKS12" s="788"/>
      <c r="CKT12" s="788"/>
      <c r="CKU12" s="788"/>
      <c r="CKV12" s="787"/>
      <c r="CKW12" s="788"/>
      <c r="CKX12" s="788"/>
      <c r="CKY12" s="788"/>
      <c r="CKZ12" s="787"/>
      <c r="CLA12" s="788"/>
      <c r="CLB12" s="788"/>
      <c r="CLC12" s="788"/>
      <c r="CLD12" s="787"/>
      <c r="CLE12" s="788"/>
      <c r="CLF12" s="788"/>
      <c r="CLG12" s="788"/>
      <c r="CLH12" s="787"/>
      <c r="CLI12" s="788"/>
      <c r="CLJ12" s="788"/>
      <c r="CLK12" s="788"/>
      <c r="CLL12" s="787"/>
      <c r="CLM12" s="788"/>
      <c r="CLN12" s="788"/>
      <c r="CLO12" s="788"/>
      <c r="CLP12" s="787"/>
      <c r="CLQ12" s="788"/>
      <c r="CLR12" s="788"/>
      <c r="CLS12" s="788"/>
      <c r="CLT12" s="787"/>
      <c r="CLU12" s="788"/>
      <c r="CLV12" s="788"/>
      <c r="CLW12" s="788"/>
      <c r="CLX12" s="787"/>
      <c r="CLY12" s="788"/>
      <c r="CLZ12" s="788"/>
      <c r="CMA12" s="788"/>
      <c r="CMB12" s="787"/>
      <c r="CMC12" s="788"/>
      <c r="CMD12" s="788"/>
      <c r="CME12" s="788"/>
      <c r="CMF12" s="787"/>
      <c r="CMG12" s="788"/>
      <c r="CMH12" s="788"/>
      <c r="CMI12" s="788"/>
      <c r="CMJ12" s="787"/>
      <c r="CMK12" s="788"/>
      <c r="CML12" s="788"/>
      <c r="CMM12" s="788"/>
      <c r="CMN12" s="787"/>
      <c r="CMO12" s="788"/>
      <c r="CMP12" s="788"/>
      <c r="CMQ12" s="788"/>
      <c r="CMR12" s="787"/>
      <c r="CMS12" s="788"/>
      <c r="CMT12" s="788"/>
      <c r="CMU12" s="788"/>
      <c r="CMV12" s="787"/>
      <c r="CMW12" s="788"/>
      <c r="CMX12" s="788"/>
      <c r="CMY12" s="788"/>
      <c r="CMZ12" s="787"/>
      <c r="CNA12" s="788"/>
      <c r="CNB12" s="788"/>
      <c r="CNC12" s="788"/>
      <c r="CND12" s="787"/>
      <c r="CNE12" s="788"/>
      <c r="CNF12" s="788"/>
      <c r="CNG12" s="788"/>
      <c r="CNH12" s="787"/>
      <c r="CNI12" s="788"/>
      <c r="CNJ12" s="788"/>
      <c r="CNK12" s="788"/>
      <c r="CNL12" s="787"/>
      <c r="CNM12" s="788"/>
      <c r="CNN12" s="788"/>
      <c r="CNO12" s="788"/>
      <c r="CNP12" s="787"/>
      <c r="CNQ12" s="788"/>
      <c r="CNR12" s="788"/>
      <c r="CNS12" s="788"/>
      <c r="CNT12" s="787"/>
      <c r="CNU12" s="788"/>
      <c r="CNV12" s="788"/>
      <c r="CNW12" s="788"/>
      <c r="CNX12" s="787"/>
      <c r="CNY12" s="788"/>
      <c r="CNZ12" s="788"/>
      <c r="COA12" s="788"/>
      <c r="COB12" s="787"/>
      <c r="COC12" s="788"/>
      <c r="COD12" s="788"/>
      <c r="COE12" s="788"/>
      <c r="COF12" s="787"/>
      <c r="COG12" s="788"/>
      <c r="COH12" s="788"/>
      <c r="COI12" s="788"/>
      <c r="COJ12" s="787"/>
      <c r="COK12" s="788"/>
      <c r="COL12" s="788"/>
      <c r="COM12" s="788"/>
      <c r="CON12" s="787"/>
      <c r="COO12" s="788"/>
      <c r="COP12" s="788"/>
      <c r="COQ12" s="788"/>
      <c r="COR12" s="787"/>
      <c r="COS12" s="788"/>
      <c r="COT12" s="788"/>
      <c r="COU12" s="788"/>
      <c r="COV12" s="787"/>
      <c r="COW12" s="788"/>
      <c r="COX12" s="788"/>
      <c r="COY12" s="788"/>
      <c r="COZ12" s="787"/>
      <c r="CPA12" s="788"/>
      <c r="CPB12" s="788"/>
      <c r="CPC12" s="788"/>
      <c r="CPD12" s="787"/>
      <c r="CPE12" s="788"/>
      <c r="CPF12" s="788"/>
      <c r="CPG12" s="788"/>
      <c r="CPH12" s="787"/>
      <c r="CPI12" s="788"/>
      <c r="CPJ12" s="788"/>
      <c r="CPK12" s="788"/>
      <c r="CPL12" s="787"/>
      <c r="CPM12" s="788"/>
      <c r="CPN12" s="788"/>
      <c r="CPO12" s="788"/>
      <c r="CPP12" s="787"/>
      <c r="CPQ12" s="788"/>
      <c r="CPR12" s="788"/>
      <c r="CPS12" s="788"/>
      <c r="CPT12" s="787"/>
      <c r="CPU12" s="788"/>
      <c r="CPV12" s="788"/>
      <c r="CPW12" s="788"/>
      <c r="CPX12" s="787"/>
      <c r="CPY12" s="788"/>
      <c r="CPZ12" s="788"/>
      <c r="CQA12" s="788"/>
      <c r="CQB12" s="787"/>
      <c r="CQC12" s="788"/>
      <c r="CQD12" s="788"/>
      <c r="CQE12" s="788"/>
      <c r="CQF12" s="787"/>
      <c r="CQG12" s="788"/>
      <c r="CQH12" s="788"/>
      <c r="CQI12" s="788"/>
      <c r="CQJ12" s="787"/>
      <c r="CQK12" s="788"/>
      <c r="CQL12" s="788"/>
      <c r="CQM12" s="788"/>
      <c r="CQN12" s="787"/>
      <c r="CQO12" s="788"/>
      <c r="CQP12" s="788"/>
      <c r="CQQ12" s="788"/>
      <c r="CQR12" s="787"/>
      <c r="CQS12" s="788"/>
      <c r="CQT12" s="788"/>
      <c r="CQU12" s="788"/>
      <c r="CQV12" s="787"/>
      <c r="CQW12" s="788"/>
      <c r="CQX12" s="788"/>
      <c r="CQY12" s="788"/>
      <c r="CQZ12" s="787"/>
      <c r="CRA12" s="788"/>
      <c r="CRB12" s="788"/>
      <c r="CRC12" s="788"/>
      <c r="CRD12" s="787"/>
      <c r="CRE12" s="788"/>
      <c r="CRF12" s="788"/>
      <c r="CRG12" s="788"/>
      <c r="CRH12" s="787"/>
      <c r="CRI12" s="788"/>
      <c r="CRJ12" s="788"/>
      <c r="CRK12" s="788"/>
      <c r="CRL12" s="787"/>
      <c r="CRM12" s="788"/>
      <c r="CRN12" s="788"/>
      <c r="CRO12" s="788"/>
      <c r="CRP12" s="787"/>
      <c r="CRQ12" s="788"/>
      <c r="CRR12" s="788"/>
      <c r="CRS12" s="788"/>
      <c r="CRT12" s="787"/>
      <c r="CRU12" s="788"/>
      <c r="CRV12" s="788"/>
      <c r="CRW12" s="788"/>
      <c r="CRX12" s="787"/>
      <c r="CRY12" s="788"/>
      <c r="CRZ12" s="788"/>
      <c r="CSA12" s="788"/>
      <c r="CSB12" s="787"/>
      <c r="CSC12" s="788"/>
      <c r="CSD12" s="788"/>
      <c r="CSE12" s="788"/>
      <c r="CSF12" s="787"/>
      <c r="CSG12" s="788"/>
      <c r="CSH12" s="788"/>
      <c r="CSI12" s="788"/>
      <c r="CSJ12" s="787"/>
      <c r="CSK12" s="788"/>
      <c r="CSL12" s="788"/>
      <c r="CSM12" s="788"/>
      <c r="CSN12" s="787"/>
      <c r="CSO12" s="788"/>
      <c r="CSP12" s="788"/>
      <c r="CSQ12" s="788"/>
      <c r="CSR12" s="787"/>
      <c r="CSS12" s="788"/>
      <c r="CST12" s="788"/>
      <c r="CSU12" s="788"/>
      <c r="CSV12" s="787"/>
      <c r="CSW12" s="788"/>
      <c r="CSX12" s="788"/>
      <c r="CSY12" s="788"/>
      <c r="CSZ12" s="787"/>
      <c r="CTA12" s="788"/>
      <c r="CTB12" s="788"/>
      <c r="CTC12" s="788"/>
      <c r="CTD12" s="787"/>
      <c r="CTE12" s="788"/>
      <c r="CTF12" s="788"/>
      <c r="CTG12" s="788"/>
      <c r="CTH12" s="787"/>
      <c r="CTI12" s="788"/>
      <c r="CTJ12" s="788"/>
      <c r="CTK12" s="788"/>
      <c r="CTL12" s="787"/>
      <c r="CTM12" s="788"/>
      <c r="CTN12" s="788"/>
      <c r="CTO12" s="788"/>
      <c r="CTP12" s="787"/>
      <c r="CTQ12" s="788"/>
      <c r="CTR12" s="788"/>
      <c r="CTS12" s="788"/>
      <c r="CTT12" s="787"/>
      <c r="CTU12" s="788"/>
      <c r="CTV12" s="788"/>
      <c r="CTW12" s="788"/>
      <c r="CTX12" s="787"/>
      <c r="CTY12" s="788"/>
      <c r="CTZ12" s="788"/>
      <c r="CUA12" s="788"/>
      <c r="CUB12" s="787"/>
      <c r="CUC12" s="788"/>
      <c r="CUD12" s="788"/>
      <c r="CUE12" s="788"/>
      <c r="CUF12" s="787"/>
      <c r="CUG12" s="788"/>
      <c r="CUH12" s="788"/>
      <c r="CUI12" s="788"/>
      <c r="CUJ12" s="787"/>
      <c r="CUK12" s="788"/>
      <c r="CUL12" s="788"/>
      <c r="CUM12" s="788"/>
      <c r="CUN12" s="787"/>
      <c r="CUO12" s="788"/>
      <c r="CUP12" s="788"/>
      <c r="CUQ12" s="788"/>
      <c r="CUR12" s="787"/>
      <c r="CUS12" s="788"/>
      <c r="CUT12" s="788"/>
      <c r="CUU12" s="788"/>
      <c r="CUV12" s="787"/>
      <c r="CUW12" s="788"/>
      <c r="CUX12" s="788"/>
      <c r="CUY12" s="788"/>
      <c r="CUZ12" s="787"/>
      <c r="CVA12" s="788"/>
      <c r="CVB12" s="788"/>
      <c r="CVC12" s="788"/>
      <c r="CVD12" s="787"/>
      <c r="CVE12" s="788"/>
      <c r="CVF12" s="788"/>
      <c r="CVG12" s="788"/>
      <c r="CVH12" s="787"/>
      <c r="CVI12" s="788"/>
      <c r="CVJ12" s="788"/>
      <c r="CVK12" s="788"/>
      <c r="CVL12" s="787"/>
      <c r="CVM12" s="788"/>
      <c r="CVN12" s="788"/>
      <c r="CVO12" s="788"/>
      <c r="CVP12" s="787"/>
      <c r="CVQ12" s="788"/>
      <c r="CVR12" s="788"/>
      <c r="CVS12" s="788"/>
      <c r="CVT12" s="787"/>
      <c r="CVU12" s="788"/>
      <c r="CVV12" s="788"/>
      <c r="CVW12" s="788"/>
      <c r="CVX12" s="787"/>
      <c r="CVY12" s="788"/>
      <c r="CVZ12" s="788"/>
      <c r="CWA12" s="788"/>
      <c r="CWB12" s="787"/>
      <c r="CWC12" s="788"/>
      <c r="CWD12" s="788"/>
      <c r="CWE12" s="788"/>
      <c r="CWF12" s="787"/>
      <c r="CWG12" s="788"/>
      <c r="CWH12" s="788"/>
      <c r="CWI12" s="788"/>
      <c r="CWJ12" s="787"/>
      <c r="CWK12" s="788"/>
      <c r="CWL12" s="788"/>
      <c r="CWM12" s="788"/>
      <c r="CWN12" s="787"/>
      <c r="CWO12" s="788"/>
      <c r="CWP12" s="788"/>
      <c r="CWQ12" s="788"/>
      <c r="CWR12" s="787"/>
      <c r="CWS12" s="788"/>
      <c r="CWT12" s="788"/>
      <c r="CWU12" s="788"/>
      <c r="CWV12" s="787"/>
      <c r="CWW12" s="788"/>
      <c r="CWX12" s="788"/>
      <c r="CWY12" s="788"/>
      <c r="CWZ12" s="787"/>
      <c r="CXA12" s="788"/>
      <c r="CXB12" s="788"/>
      <c r="CXC12" s="788"/>
      <c r="CXD12" s="787"/>
      <c r="CXE12" s="788"/>
      <c r="CXF12" s="788"/>
      <c r="CXG12" s="788"/>
      <c r="CXH12" s="787"/>
      <c r="CXI12" s="788"/>
      <c r="CXJ12" s="788"/>
      <c r="CXK12" s="788"/>
      <c r="CXL12" s="787"/>
      <c r="CXM12" s="788"/>
      <c r="CXN12" s="788"/>
      <c r="CXO12" s="788"/>
      <c r="CXP12" s="787"/>
      <c r="CXQ12" s="788"/>
      <c r="CXR12" s="788"/>
      <c r="CXS12" s="788"/>
      <c r="CXT12" s="787"/>
      <c r="CXU12" s="788"/>
      <c r="CXV12" s="788"/>
      <c r="CXW12" s="788"/>
      <c r="CXX12" s="787"/>
      <c r="CXY12" s="788"/>
      <c r="CXZ12" s="788"/>
      <c r="CYA12" s="788"/>
      <c r="CYB12" s="787"/>
      <c r="CYC12" s="788"/>
      <c r="CYD12" s="788"/>
      <c r="CYE12" s="788"/>
      <c r="CYF12" s="787"/>
      <c r="CYG12" s="788"/>
      <c r="CYH12" s="788"/>
      <c r="CYI12" s="788"/>
      <c r="CYJ12" s="787"/>
      <c r="CYK12" s="788"/>
      <c r="CYL12" s="788"/>
      <c r="CYM12" s="788"/>
      <c r="CYN12" s="787"/>
      <c r="CYO12" s="788"/>
      <c r="CYP12" s="788"/>
      <c r="CYQ12" s="788"/>
      <c r="CYR12" s="787"/>
      <c r="CYS12" s="788"/>
      <c r="CYT12" s="788"/>
      <c r="CYU12" s="788"/>
      <c r="CYV12" s="787"/>
      <c r="CYW12" s="788"/>
      <c r="CYX12" s="788"/>
      <c r="CYY12" s="788"/>
      <c r="CYZ12" s="787"/>
      <c r="CZA12" s="788"/>
      <c r="CZB12" s="788"/>
      <c r="CZC12" s="788"/>
      <c r="CZD12" s="787"/>
      <c r="CZE12" s="788"/>
      <c r="CZF12" s="788"/>
      <c r="CZG12" s="788"/>
      <c r="CZH12" s="787"/>
      <c r="CZI12" s="788"/>
      <c r="CZJ12" s="788"/>
      <c r="CZK12" s="788"/>
      <c r="CZL12" s="787"/>
      <c r="CZM12" s="788"/>
      <c r="CZN12" s="788"/>
      <c r="CZO12" s="788"/>
      <c r="CZP12" s="787"/>
      <c r="CZQ12" s="788"/>
      <c r="CZR12" s="788"/>
      <c r="CZS12" s="788"/>
      <c r="CZT12" s="787"/>
      <c r="CZU12" s="788"/>
      <c r="CZV12" s="788"/>
      <c r="CZW12" s="788"/>
      <c r="CZX12" s="787"/>
      <c r="CZY12" s="788"/>
      <c r="CZZ12" s="788"/>
      <c r="DAA12" s="788"/>
      <c r="DAB12" s="787"/>
      <c r="DAC12" s="788"/>
      <c r="DAD12" s="788"/>
      <c r="DAE12" s="788"/>
      <c r="DAF12" s="787"/>
      <c r="DAG12" s="788"/>
      <c r="DAH12" s="788"/>
      <c r="DAI12" s="788"/>
      <c r="DAJ12" s="787"/>
      <c r="DAK12" s="788"/>
      <c r="DAL12" s="788"/>
      <c r="DAM12" s="788"/>
      <c r="DAN12" s="787"/>
      <c r="DAO12" s="788"/>
      <c r="DAP12" s="788"/>
      <c r="DAQ12" s="788"/>
      <c r="DAR12" s="787"/>
      <c r="DAS12" s="788"/>
      <c r="DAT12" s="788"/>
      <c r="DAU12" s="788"/>
      <c r="DAV12" s="787"/>
      <c r="DAW12" s="788"/>
      <c r="DAX12" s="788"/>
      <c r="DAY12" s="788"/>
      <c r="DAZ12" s="787"/>
      <c r="DBA12" s="788"/>
      <c r="DBB12" s="788"/>
      <c r="DBC12" s="788"/>
      <c r="DBD12" s="787"/>
      <c r="DBE12" s="788"/>
      <c r="DBF12" s="788"/>
      <c r="DBG12" s="788"/>
      <c r="DBH12" s="787"/>
      <c r="DBI12" s="788"/>
      <c r="DBJ12" s="788"/>
      <c r="DBK12" s="788"/>
      <c r="DBL12" s="787"/>
      <c r="DBM12" s="788"/>
      <c r="DBN12" s="788"/>
      <c r="DBO12" s="788"/>
      <c r="DBP12" s="787"/>
      <c r="DBQ12" s="788"/>
      <c r="DBR12" s="788"/>
      <c r="DBS12" s="788"/>
      <c r="DBT12" s="787"/>
      <c r="DBU12" s="788"/>
      <c r="DBV12" s="788"/>
      <c r="DBW12" s="788"/>
      <c r="DBX12" s="787"/>
      <c r="DBY12" s="788"/>
      <c r="DBZ12" s="788"/>
      <c r="DCA12" s="788"/>
      <c r="DCB12" s="787"/>
      <c r="DCC12" s="788"/>
      <c r="DCD12" s="788"/>
      <c r="DCE12" s="788"/>
      <c r="DCF12" s="787"/>
      <c r="DCG12" s="788"/>
      <c r="DCH12" s="788"/>
      <c r="DCI12" s="788"/>
      <c r="DCJ12" s="787"/>
      <c r="DCK12" s="788"/>
      <c r="DCL12" s="788"/>
      <c r="DCM12" s="788"/>
      <c r="DCN12" s="787"/>
      <c r="DCO12" s="788"/>
      <c r="DCP12" s="788"/>
      <c r="DCQ12" s="788"/>
      <c r="DCR12" s="787"/>
      <c r="DCS12" s="788"/>
      <c r="DCT12" s="788"/>
      <c r="DCU12" s="788"/>
      <c r="DCV12" s="787"/>
      <c r="DCW12" s="788"/>
      <c r="DCX12" s="788"/>
      <c r="DCY12" s="788"/>
      <c r="DCZ12" s="787"/>
      <c r="DDA12" s="788"/>
      <c r="DDB12" s="788"/>
      <c r="DDC12" s="788"/>
      <c r="DDD12" s="787"/>
      <c r="DDE12" s="788"/>
      <c r="DDF12" s="788"/>
      <c r="DDG12" s="788"/>
      <c r="DDH12" s="787"/>
      <c r="DDI12" s="788"/>
      <c r="DDJ12" s="788"/>
      <c r="DDK12" s="788"/>
      <c r="DDL12" s="787"/>
      <c r="DDM12" s="788"/>
      <c r="DDN12" s="788"/>
      <c r="DDO12" s="788"/>
      <c r="DDP12" s="787"/>
      <c r="DDQ12" s="788"/>
      <c r="DDR12" s="788"/>
      <c r="DDS12" s="788"/>
      <c r="DDT12" s="787"/>
      <c r="DDU12" s="788"/>
      <c r="DDV12" s="788"/>
      <c r="DDW12" s="788"/>
      <c r="DDX12" s="787"/>
      <c r="DDY12" s="788"/>
      <c r="DDZ12" s="788"/>
      <c r="DEA12" s="788"/>
      <c r="DEB12" s="787"/>
      <c r="DEC12" s="788"/>
      <c r="DED12" s="788"/>
      <c r="DEE12" s="788"/>
      <c r="DEF12" s="787"/>
      <c r="DEG12" s="788"/>
      <c r="DEH12" s="788"/>
      <c r="DEI12" s="788"/>
      <c r="DEJ12" s="787"/>
      <c r="DEK12" s="788"/>
      <c r="DEL12" s="788"/>
      <c r="DEM12" s="788"/>
      <c r="DEN12" s="787"/>
      <c r="DEO12" s="788"/>
      <c r="DEP12" s="788"/>
      <c r="DEQ12" s="788"/>
      <c r="DER12" s="787"/>
      <c r="DES12" s="788"/>
      <c r="DET12" s="788"/>
      <c r="DEU12" s="788"/>
      <c r="DEV12" s="787"/>
      <c r="DEW12" s="788"/>
      <c r="DEX12" s="788"/>
      <c r="DEY12" s="788"/>
      <c r="DEZ12" s="787"/>
      <c r="DFA12" s="788"/>
      <c r="DFB12" s="788"/>
      <c r="DFC12" s="788"/>
      <c r="DFD12" s="787"/>
      <c r="DFE12" s="788"/>
      <c r="DFF12" s="788"/>
      <c r="DFG12" s="788"/>
      <c r="DFH12" s="787"/>
      <c r="DFI12" s="788"/>
      <c r="DFJ12" s="788"/>
      <c r="DFK12" s="788"/>
      <c r="DFL12" s="787"/>
      <c r="DFM12" s="788"/>
      <c r="DFN12" s="788"/>
      <c r="DFO12" s="788"/>
      <c r="DFP12" s="787"/>
      <c r="DFQ12" s="788"/>
      <c r="DFR12" s="788"/>
      <c r="DFS12" s="788"/>
      <c r="DFT12" s="787"/>
      <c r="DFU12" s="788"/>
      <c r="DFV12" s="788"/>
      <c r="DFW12" s="788"/>
      <c r="DFX12" s="787"/>
      <c r="DFY12" s="788"/>
      <c r="DFZ12" s="788"/>
      <c r="DGA12" s="788"/>
      <c r="DGB12" s="787"/>
      <c r="DGC12" s="788"/>
      <c r="DGD12" s="788"/>
      <c r="DGE12" s="788"/>
      <c r="DGF12" s="787"/>
      <c r="DGG12" s="788"/>
      <c r="DGH12" s="788"/>
      <c r="DGI12" s="788"/>
      <c r="DGJ12" s="787"/>
      <c r="DGK12" s="788"/>
      <c r="DGL12" s="788"/>
      <c r="DGM12" s="788"/>
      <c r="DGN12" s="787"/>
      <c r="DGO12" s="788"/>
      <c r="DGP12" s="788"/>
      <c r="DGQ12" s="788"/>
      <c r="DGR12" s="787"/>
      <c r="DGS12" s="788"/>
      <c r="DGT12" s="788"/>
      <c r="DGU12" s="788"/>
      <c r="DGV12" s="787"/>
      <c r="DGW12" s="788"/>
      <c r="DGX12" s="788"/>
      <c r="DGY12" s="788"/>
      <c r="DGZ12" s="787"/>
      <c r="DHA12" s="788"/>
      <c r="DHB12" s="788"/>
      <c r="DHC12" s="788"/>
      <c r="DHD12" s="787"/>
      <c r="DHE12" s="788"/>
      <c r="DHF12" s="788"/>
      <c r="DHG12" s="788"/>
      <c r="DHH12" s="787"/>
      <c r="DHI12" s="788"/>
      <c r="DHJ12" s="788"/>
      <c r="DHK12" s="788"/>
      <c r="DHL12" s="787"/>
      <c r="DHM12" s="788"/>
      <c r="DHN12" s="788"/>
      <c r="DHO12" s="788"/>
      <c r="DHP12" s="787"/>
      <c r="DHQ12" s="788"/>
      <c r="DHR12" s="788"/>
      <c r="DHS12" s="788"/>
      <c r="DHT12" s="787"/>
      <c r="DHU12" s="788"/>
      <c r="DHV12" s="788"/>
      <c r="DHW12" s="788"/>
      <c r="DHX12" s="787"/>
      <c r="DHY12" s="788"/>
      <c r="DHZ12" s="788"/>
      <c r="DIA12" s="788"/>
      <c r="DIB12" s="787"/>
      <c r="DIC12" s="788"/>
      <c r="DID12" s="788"/>
      <c r="DIE12" s="788"/>
      <c r="DIF12" s="787"/>
      <c r="DIG12" s="788"/>
      <c r="DIH12" s="788"/>
      <c r="DII12" s="788"/>
      <c r="DIJ12" s="787"/>
      <c r="DIK12" s="788"/>
      <c r="DIL12" s="788"/>
      <c r="DIM12" s="788"/>
      <c r="DIN12" s="787"/>
      <c r="DIO12" s="788"/>
      <c r="DIP12" s="788"/>
      <c r="DIQ12" s="788"/>
      <c r="DIR12" s="787"/>
      <c r="DIS12" s="788"/>
      <c r="DIT12" s="788"/>
      <c r="DIU12" s="788"/>
      <c r="DIV12" s="787"/>
      <c r="DIW12" s="788"/>
      <c r="DIX12" s="788"/>
      <c r="DIY12" s="788"/>
      <c r="DIZ12" s="787"/>
      <c r="DJA12" s="788"/>
      <c r="DJB12" s="788"/>
      <c r="DJC12" s="788"/>
      <c r="DJD12" s="787"/>
      <c r="DJE12" s="788"/>
      <c r="DJF12" s="788"/>
      <c r="DJG12" s="788"/>
      <c r="DJH12" s="787"/>
      <c r="DJI12" s="788"/>
      <c r="DJJ12" s="788"/>
      <c r="DJK12" s="788"/>
      <c r="DJL12" s="787"/>
      <c r="DJM12" s="788"/>
      <c r="DJN12" s="788"/>
      <c r="DJO12" s="788"/>
      <c r="DJP12" s="787"/>
      <c r="DJQ12" s="788"/>
      <c r="DJR12" s="788"/>
      <c r="DJS12" s="788"/>
      <c r="DJT12" s="787"/>
      <c r="DJU12" s="788"/>
      <c r="DJV12" s="788"/>
      <c r="DJW12" s="788"/>
      <c r="DJX12" s="787"/>
      <c r="DJY12" s="788"/>
      <c r="DJZ12" s="788"/>
      <c r="DKA12" s="788"/>
      <c r="DKB12" s="787"/>
      <c r="DKC12" s="788"/>
      <c r="DKD12" s="788"/>
      <c r="DKE12" s="788"/>
      <c r="DKF12" s="787"/>
      <c r="DKG12" s="788"/>
      <c r="DKH12" s="788"/>
      <c r="DKI12" s="788"/>
      <c r="DKJ12" s="787"/>
      <c r="DKK12" s="788"/>
      <c r="DKL12" s="788"/>
      <c r="DKM12" s="788"/>
      <c r="DKN12" s="787"/>
      <c r="DKO12" s="788"/>
      <c r="DKP12" s="788"/>
      <c r="DKQ12" s="788"/>
      <c r="DKR12" s="787"/>
      <c r="DKS12" s="788"/>
      <c r="DKT12" s="788"/>
      <c r="DKU12" s="788"/>
      <c r="DKV12" s="787"/>
      <c r="DKW12" s="788"/>
      <c r="DKX12" s="788"/>
      <c r="DKY12" s="788"/>
      <c r="DKZ12" s="787"/>
      <c r="DLA12" s="788"/>
      <c r="DLB12" s="788"/>
      <c r="DLC12" s="788"/>
      <c r="DLD12" s="787"/>
      <c r="DLE12" s="788"/>
      <c r="DLF12" s="788"/>
      <c r="DLG12" s="788"/>
      <c r="DLH12" s="787"/>
      <c r="DLI12" s="788"/>
      <c r="DLJ12" s="788"/>
      <c r="DLK12" s="788"/>
      <c r="DLL12" s="787"/>
      <c r="DLM12" s="788"/>
      <c r="DLN12" s="788"/>
      <c r="DLO12" s="788"/>
      <c r="DLP12" s="787"/>
      <c r="DLQ12" s="788"/>
      <c r="DLR12" s="788"/>
      <c r="DLS12" s="788"/>
      <c r="DLT12" s="787"/>
      <c r="DLU12" s="788"/>
      <c r="DLV12" s="788"/>
      <c r="DLW12" s="788"/>
      <c r="DLX12" s="787"/>
      <c r="DLY12" s="788"/>
      <c r="DLZ12" s="788"/>
      <c r="DMA12" s="788"/>
      <c r="DMB12" s="787"/>
      <c r="DMC12" s="788"/>
      <c r="DMD12" s="788"/>
      <c r="DME12" s="788"/>
      <c r="DMF12" s="787"/>
      <c r="DMG12" s="788"/>
      <c r="DMH12" s="788"/>
      <c r="DMI12" s="788"/>
      <c r="DMJ12" s="787"/>
      <c r="DMK12" s="788"/>
      <c r="DML12" s="788"/>
      <c r="DMM12" s="788"/>
      <c r="DMN12" s="787"/>
      <c r="DMO12" s="788"/>
      <c r="DMP12" s="788"/>
      <c r="DMQ12" s="788"/>
      <c r="DMR12" s="787"/>
      <c r="DMS12" s="788"/>
      <c r="DMT12" s="788"/>
      <c r="DMU12" s="788"/>
      <c r="DMV12" s="787"/>
      <c r="DMW12" s="788"/>
      <c r="DMX12" s="788"/>
      <c r="DMY12" s="788"/>
      <c r="DMZ12" s="787"/>
      <c r="DNA12" s="788"/>
      <c r="DNB12" s="788"/>
      <c r="DNC12" s="788"/>
      <c r="DND12" s="787"/>
      <c r="DNE12" s="788"/>
      <c r="DNF12" s="788"/>
      <c r="DNG12" s="788"/>
      <c r="DNH12" s="787"/>
      <c r="DNI12" s="788"/>
      <c r="DNJ12" s="788"/>
      <c r="DNK12" s="788"/>
      <c r="DNL12" s="787"/>
      <c r="DNM12" s="788"/>
      <c r="DNN12" s="788"/>
      <c r="DNO12" s="788"/>
      <c r="DNP12" s="787"/>
      <c r="DNQ12" s="788"/>
      <c r="DNR12" s="788"/>
      <c r="DNS12" s="788"/>
      <c r="DNT12" s="787"/>
      <c r="DNU12" s="788"/>
      <c r="DNV12" s="788"/>
      <c r="DNW12" s="788"/>
      <c r="DNX12" s="787"/>
      <c r="DNY12" s="788"/>
      <c r="DNZ12" s="788"/>
      <c r="DOA12" s="788"/>
      <c r="DOB12" s="787"/>
      <c r="DOC12" s="788"/>
      <c r="DOD12" s="788"/>
      <c r="DOE12" s="788"/>
      <c r="DOF12" s="787"/>
      <c r="DOG12" s="788"/>
      <c r="DOH12" s="788"/>
      <c r="DOI12" s="788"/>
      <c r="DOJ12" s="787"/>
      <c r="DOK12" s="788"/>
      <c r="DOL12" s="788"/>
      <c r="DOM12" s="788"/>
      <c r="DON12" s="787"/>
      <c r="DOO12" s="788"/>
      <c r="DOP12" s="788"/>
      <c r="DOQ12" s="788"/>
      <c r="DOR12" s="787"/>
      <c r="DOS12" s="788"/>
      <c r="DOT12" s="788"/>
      <c r="DOU12" s="788"/>
      <c r="DOV12" s="787"/>
      <c r="DOW12" s="788"/>
      <c r="DOX12" s="788"/>
      <c r="DOY12" s="788"/>
      <c r="DOZ12" s="787"/>
      <c r="DPA12" s="788"/>
      <c r="DPB12" s="788"/>
      <c r="DPC12" s="788"/>
      <c r="DPD12" s="787"/>
      <c r="DPE12" s="788"/>
      <c r="DPF12" s="788"/>
      <c r="DPG12" s="788"/>
      <c r="DPH12" s="787"/>
      <c r="DPI12" s="788"/>
      <c r="DPJ12" s="788"/>
      <c r="DPK12" s="788"/>
      <c r="DPL12" s="787"/>
      <c r="DPM12" s="788"/>
      <c r="DPN12" s="788"/>
      <c r="DPO12" s="788"/>
      <c r="DPP12" s="787"/>
      <c r="DPQ12" s="788"/>
      <c r="DPR12" s="788"/>
      <c r="DPS12" s="788"/>
      <c r="DPT12" s="787"/>
      <c r="DPU12" s="788"/>
      <c r="DPV12" s="788"/>
      <c r="DPW12" s="788"/>
      <c r="DPX12" s="787"/>
      <c r="DPY12" s="788"/>
      <c r="DPZ12" s="788"/>
      <c r="DQA12" s="788"/>
      <c r="DQB12" s="787"/>
      <c r="DQC12" s="788"/>
      <c r="DQD12" s="788"/>
      <c r="DQE12" s="788"/>
      <c r="DQF12" s="787"/>
      <c r="DQG12" s="788"/>
      <c r="DQH12" s="788"/>
      <c r="DQI12" s="788"/>
      <c r="DQJ12" s="787"/>
      <c r="DQK12" s="788"/>
      <c r="DQL12" s="788"/>
      <c r="DQM12" s="788"/>
      <c r="DQN12" s="787"/>
      <c r="DQO12" s="788"/>
      <c r="DQP12" s="788"/>
      <c r="DQQ12" s="788"/>
      <c r="DQR12" s="787"/>
      <c r="DQS12" s="788"/>
      <c r="DQT12" s="788"/>
      <c r="DQU12" s="788"/>
      <c r="DQV12" s="787"/>
      <c r="DQW12" s="788"/>
      <c r="DQX12" s="788"/>
      <c r="DQY12" s="788"/>
      <c r="DQZ12" s="787"/>
      <c r="DRA12" s="788"/>
      <c r="DRB12" s="788"/>
      <c r="DRC12" s="788"/>
      <c r="DRD12" s="787"/>
      <c r="DRE12" s="788"/>
      <c r="DRF12" s="788"/>
      <c r="DRG12" s="788"/>
      <c r="DRH12" s="787"/>
      <c r="DRI12" s="788"/>
      <c r="DRJ12" s="788"/>
      <c r="DRK12" s="788"/>
      <c r="DRL12" s="787"/>
      <c r="DRM12" s="788"/>
      <c r="DRN12" s="788"/>
      <c r="DRO12" s="788"/>
      <c r="DRP12" s="787"/>
      <c r="DRQ12" s="788"/>
      <c r="DRR12" s="788"/>
      <c r="DRS12" s="788"/>
      <c r="DRT12" s="787"/>
      <c r="DRU12" s="788"/>
      <c r="DRV12" s="788"/>
      <c r="DRW12" s="788"/>
      <c r="DRX12" s="787"/>
      <c r="DRY12" s="788"/>
      <c r="DRZ12" s="788"/>
      <c r="DSA12" s="788"/>
      <c r="DSB12" s="787"/>
      <c r="DSC12" s="788"/>
      <c r="DSD12" s="788"/>
      <c r="DSE12" s="788"/>
      <c r="DSF12" s="787"/>
      <c r="DSG12" s="788"/>
      <c r="DSH12" s="788"/>
      <c r="DSI12" s="788"/>
      <c r="DSJ12" s="787"/>
      <c r="DSK12" s="788"/>
      <c r="DSL12" s="788"/>
      <c r="DSM12" s="788"/>
      <c r="DSN12" s="787"/>
      <c r="DSO12" s="788"/>
      <c r="DSP12" s="788"/>
      <c r="DSQ12" s="788"/>
      <c r="DSR12" s="787"/>
      <c r="DSS12" s="788"/>
      <c r="DST12" s="788"/>
      <c r="DSU12" s="788"/>
      <c r="DSV12" s="787"/>
      <c r="DSW12" s="788"/>
      <c r="DSX12" s="788"/>
      <c r="DSY12" s="788"/>
      <c r="DSZ12" s="787"/>
      <c r="DTA12" s="788"/>
      <c r="DTB12" s="788"/>
      <c r="DTC12" s="788"/>
      <c r="DTD12" s="787"/>
      <c r="DTE12" s="788"/>
      <c r="DTF12" s="788"/>
      <c r="DTG12" s="788"/>
      <c r="DTH12" s="787"/>
      <c r="DTI12" s="788"/>
      <c r="DTJ12" s="788"/>
      <c r="DTK12" s="788"/>
      <c r="DTL12" s="787"/>
      <c r="DTM12" s="788"/>
      <c r="DTN12" s="788"/>
      <c r="DTO12" s="788"/>
      <c r="DTP12" s="787"/>
      <c r="DTQ12" s="788"/>
      <c r="DTR12" s="788"/>
      <c r="DTS12" s="788"/>
      <c r="DTT12" s="787"/>
      <c r="DTU12" s="788"/>
      <c r="DTV12" s="788"/>
      <c r="DTW12" s="788"/>
      <c r="DTX12" s="787"/>
      <c r="DTY12" s="788"/>
      <c r="DTZ12" s="788"/>
      <c r="DUA12" s="788"/>
      <c r="DUB12" s="787"/>
      <c r="DUC12" s="788"/>
      <c r="DUD12" s="788"/>
      <c r="DUE12" s="788"/>
      <c r="DUF12" s="787"/>
      <c r="DUG12" s="788"/>
      <c r="DUH12" s="788"/>
      <c r="DUI12" s="788"/>
      <c r="DUJ12" s="787"/>
      <c r="DUK12" s="788"/>
      <c r="DUL12" s="788"/>
      <c r="DUM12" s="788"/>
      <c r="DUN12" s="787"/>
      <c r="DUO12" s="788"/>
      <c r="DUP12" s="788"/>
      <c r="DUQ12" s="788"/>
      <c r="DUR12" s="787"/>
      <c r="DUS12" s="788"/>
      <c r="DUT12" s="788"/>
      <c r="DUU12" s="788"/>
      <c r="DUV12" s="787"/>
      <c r="DUW12" s="788"/>
      <c r="DUX12" s="788"/>
      <c r="DUY12" s="788"/>
      <c r="DUZ12" s="787"/>
      <c r="DVA12" s="788"/>
      <c r="DVB12" s="788"/>
      <c r="DVC12" s="788"/>
      <c r="DVD12" s="787"/>
      <c r="DVE12" s="788"/>
      <c r="DVF12" s="788"/>
      <c r="DVG12" s="788"/>
      <c r="DVH12" s="787"/>
      <c r="DVI12" s="788"/>
      <c r="DVJ12" s="788"/>
      <c r="DVK12" s="788"/>
      <c r="DVL12" s="787"/>
      <c r="DVM12" s="788"/>
      <c r="DVN12" s="788"/>
      <c r="DVO12" s="788"/>
      <c r="DVP12" s="787"/>
      <c r="DVQ12" s="788"/>
      <c r="DVR12" s="788"/>
      <c r="DVS12" s="788"/>
      <c r="DVT12" s="787"/>
      <c r="DVU12" s="788"/>
      <c r="DVV12" s="788"/>
      <c r="DVW12" s="788"/>
      <c r="DVX12" s="787"/>
      <c r="DVY12" s="788"/>
      <c r="DVZ12" s="788"/>
      <c r="DWA12" s="788"/>
      <c r="DWB12" s="787"/>
      <c r="DWC12" s="788"/>
      <c r="DWD12" s="788"/>
      <c r="DWE12" s="788"/>
      <c r="DWF12" s="787"/>
      <c r="DWG12" s="788"/>
      <c r="DWH12" s="788"/>
      <c r="DWI12" s="788"/>
      <c r="DWJ12" s="787"/>
      <c r="DWK12" s="788"/>
      <c r="DWL12" s="788"/>
      <c r="DWM12" s="788"/>
      <c r="DWN12" s="787"/>
      <c r="DWO12" s="788"/>
      <c r="DWP12" s="788"/>
      <c r="DWQ12" s="788"/>
      <c r="DWR12" s="787"/>
      <c r="DWS12" s="788"/>
      <c r="DWT12" s="788"/>
      <c r="DWU12" s="788"/>
      <c r="DWV12" s="787"/>
      <c r="DWW12" s="788"/>
      <c r="DWX12" s="788"/>
      <c r="DWY12" s="788"/>
      <c r="DWZ12" s="787"/>
      <c r="DXA12" s="788"/>
      <c r="DXB12" s="788"/>
      <c r="DXC12" s="788"/>
      <c r="DXD12" s="787"/>
      <c r="DXE12" s="788"/>
      <c r="DXF12" s="788"/>
      <c r="DXG12" s="788"/>
      <c r="DXH12" s="787"/>
      <c r="DXI12" s="788"/>
      <c r="DXJ12" s="788"/>
      <c r="DXK12" s="788"/>
      <c r="DXL12" s="787"/>
      <c r="DXM12" s="788"/>
      <c r="DXN12" s="788"/>
      <c r="DXO12" s="788"/>
      <c r="DXP12" s="787"/>
      <c r="DXQ12" s="788"/>
      <c r="DXR12" s="788"/>
      <c r="DXS12" s="788"/>
      <c r="DXT12" s="787"/>
      <c r="DXU12" s="788"/>
      <c r="DXV12" s="788"/>
      <c r="DXW12" s="788"/>
      <c r="DXX12" s="787"/>
      <c r="DXY12" s="788"/>
      <c r="DXZ12" s="788"/>
      <c r="DYA12" s="788"/>
      <c r="DYB12" s="787"/>
      <c r="DYC12" s="788"/>
      <c r="DYD12" s="788"/>
      <c r="DYE12" s="788"/>
      <c r="DYF12" s="787"/>
      <c r="DYG12" s="788"/>
      <c r="DYH12" s="788"/>
      <c r="DYI12" s="788"/>
      <c r="DYJ12" s="787"/>
      <c r="DYK12" s="788"/>
      <c r="DYL12" s="788"/>
      <c r="DYM12" s="788"/>
      <c r="DYN12" s="787"/>
      <c r="DYO12" s="788"/>
      <c r="DYP12" s="788"/>
      <c r="DYQ12" s="788"/>
      <c r="DYR12" s="787"/>
      <c r="DYS12" s="788"/>
      <c r="DYT12" s="788"/>
      <c r="DYU12" s="788"/>
      <c r="DYV12" s="787"/>
      <c r="DYW12" s="788"/>
      <c r="DYX12" s="788"/>
      <c r="DYY12" s="788"/>
      <c r="DYZ12" s="787"/>
      <c r="DZA12" s="788"/>
      <c r="DZB12" s="788"/>
      <c r="DZC12" s="788"/>
      <c r="DZD12" s="787"/>
      <c r="DZE12" s="788"/>
      <c r="DZF12" s="788"/>
      <c r="DZG12" s="788"/>
      <c r="DZH12" s="787"/>
      <c r="DZI12" s="788"/>
      <c r="DZJ12" s="788"/>
      <c r="DZK12" s="788"/>
      <c r="DZL12" s="787"/>
      <c r="DZM12" s="788"/>
      <c r="DZN12" s="788"/>
      <c r="DZO12" s="788"/>
      <c r="DZP12" s="787"/>
      <c r="DZQ12" s="788"/>
      <c r="DZR12" s="788"/>
      <c r="DZS12" s="788"/>
      <c r="DZT12" s="787"/>
      <c r="DZU12" s="788"/>
      <c r="DZV12" s="788"/>
      <c r="DZW12" s="788"/>
      <c r="DZX12" s="787"/>
      <c r="DZY12" s="788"/>
      <c r="DZZ12" s="788"/>
      <c r="EAA12" s="788"/>
      <c r="EAB12" s="787"/>
      <c r="EAC12" s="788"/>
      <c r="EAD12" s="788"/>
      <c r="EAE12" s="788"/>
      <c r="EAF12" s="787"/>
      <c r="EAG12" s="788"/>
      <c r="EAH12" s="788"/>
      <c r="EAI12" s="788"/>
      <c r="EAJ12" s="787"/>
      <c r="EAK12" s="788"/>
      <c r="EAL12" s="788"/>
      <c r="EAM12" s="788"/>
      <c r="EAN12" s="787"/>
      <c r="EAO12" s="788"/>
      <c r="EAP12" s="788"/>
      <c r="EAQ12" s="788"/>
      <c r="EAR12" s="787"/>
      <c r="EAS12" s="788"/>
      <c r="EAT12" s="788"/>
      <c r="EAU12" s="788"/>
      <c r="EAV12" s="787"/>
      <c r="EAW12" s="788"/>
      <c r="EAX12" s="788"/>
      <c r="EAY12" s="788"/>
      <c r="EAZ12" s="787"/>
      <c r="EBA12" s="788"/>
      <c r="EBB12" s="788"/>
      <c r="EBC12" s="788"/>
      <c r="EBD12" s="787"/>
      <c r="EBE12" s="788"/>
      <c r="EBF12" s="788"/>
      <c r="EBG12" s="788"/>
      <c r="EBH12" s="787"/>
      <c r="EBI12" s="788"/>
      <c r="EBJ12" s="788"/>
      <c r="EBK12" s="788"/>
      <c r="EBL12" s="787"/>
      <c r="EBM12" s="788"/>
      <c r="EBN12" s="788"/>
      <c r="EBO12" s="788"/>
      <c r="EBP12" s="787"/>
      <c r="EBQ12" s="788"/>
      <c r="EBR12" s="788"/>
      <c r="EBS12" s="788"/>
      <c r="EBT12" s="787"/>
      <c r="EBU12" s="788"/>
      <c r="EBV12" s="788"/>
      <c r="EBW12" s="788"/>
      <c r="EBX12" s="787"/>
      <c r="EBY12" s="788"/>
      <c r="EBZ12" s="788"/>
      <c r="ECA12" s="788"/>
      <c r="ECB12" s="787"/>
      <c r="ECC12" s="788"/>
      <c r="ECD12" s="788"/>
      <c r="ECE12" s="788"/>
      <c r="ECF12" s="787"/>
      <c r="ECG12" s="788"/>
      <c r="ECH12" s="788"/>
      <c r="ECI12" s="788"/>
      <c r="ECJ12" s="787"/>
      <c r="ECK12" s="788"/>
      <c r="ECL12" s="788"/>
      <c r="ECM12" s="788"/>
      <c r="ECN12" s="787"/>
      <c r="ECO12" s="788"/>
      <c r="ECP12" s="788"/>
      <c r="ECQ12" s="788"/>
      <c r="ECR12" s="787"/>
      <c r="ECS12" s="788"/>
      <c r="ECT12" s="788"/>
      <c r="ECU12" s="788"/>
      <c r="ECV12" s="787"/>
      <c r="ECW12" s="788"/>
      <c r="ECX12" s="788"/>
      <c r="ECY12" s="788"/>
      <c r="ECZ12" s="787"/>
      <c r="EDA12" s="788"/>
      <c r="EDB12" s="788"/>
      <c r="EDC12" s="788"/>
      <c r="EDD12" s="787"/>
      <c r="EDE12" s="788"/>
      <c r="EDF12" s="788"/>
      <c r="EDG12" s="788"/>
      <c r="EDH12" s="787"/>
      <c r="EDI12" s="788"/>
      <c r="EDJ12" s="788"/>
      <c r="EDK12" s="788"/>
      <c r="EDL12" s="787"/>
      <c r="EDM12" s="788"/>
      <c r="EDN12" s="788"/>
      <c r="EDO12" s="788"/>
      <c r="EDP12" s="787"/>
      <c r="EDQ12" s="788"/>
      <c r="EDR12" s="788"/>
      <c r="EDS12" s="788"/>
      <c r="EDT12" s="787"/>
      <c r="EDU12" s="788"/>
      <c r="EDV12" s="788"/>
      <c r="EDW12" s="788"/>
      <c r="EDX12" s="787"/>
      <c r="EDY12" s="788"/>
      <c r="EDZ12" s="788"/>
      <c r="EEA12" s="788"/>
      <c r="EEB12" s="787"/>
      <c r="EEC12" s="788"/>
      <c r="EED12" s="788"/>
      <c r="EEE12" s="788"/>
      <c r="EEF12" s="787"/>
      <c r="EEG12" s="788"/>
      <c r="EEH12" s="788"/>
      <c r="EEI12" s="788"/>
      <c r="EEJ12" s="787"/>
      <c r="EEK12" s="788"/>
      <c r="EEL12" s="788"/>
      <c r="EEM12" s="788"/>
      <c r="EEN12" s="787"/>
      <c r="EEO12" s="788"/>
      <c r="EEP12" s="788"/>
      <c r="EEQ12" s="788"/>
      <c r="EER12" s="787"/>
      <c r="EES12" s="788"/>
      <c r="EET12" s="788"/>
      <c r="EEU12" s="788"/>
      <c r="EEV12" s="787"/>
      <c r="EEW12" s="788"/>
      <c r="EEX12" s="788"/>
      <c r="EEY12" s="788"/>
      <c r="EEZ12" s="787"/>
      <c r="EFA12" s="788"/>
      <c r="EFB12" s="788"/>
      <c r="EFC12" s="788"/>
      <c r="EFD12" s="787"/>
      <c r="EFE12" s="788"/>
      <c r="EFF12" s="788"/>
      <c r="EFG12" s="788"/>
      <c r="EFH12" s="787"/>
      <c r="EFI12" s="788"/>
      <c r="EFJ12" s="788"/>
      <c r="EFK12" s="788"/>
      <c r="EFL12" s="787"/>
      <c r="EFM12" s="788"/>
      <c r="EFN12" s="788"/>
      <c r="EFO12" s="788"/>
      <c r="EFP12" s="787"/>
      <c r="EFQ12" s="788"/>
      <c r="EFR12" s="788"/>
      <c r="EFS12" s="788"/>
      <c r="EFT12" s="787"/>
      <c r="EFU12" s="788"/>
      <c r="EFV12" s="788"/>
      <c r="EFW12" s="788"/>
      <c r="EFX12" s="787"/>
      <c r="EFY12" s="788"/>
      <c r="EFZ12" s="788"/>
      <c r="EGA12" s="788"/>
      <c r="EGB12" s="787"/>
      <c r="EGC12" s="788"/>
      <c r="EGD12" s="788"/>
      <c r="EGE12" s="788"/>
      <c r="EGF12" s="787"/>
      <c r="EGG12" s="788"/>
      <c r="EGH12" s="788"/>
      <c r="EGI12" s="788"/>
      <c r="EGJ12" s="787"/>
      <c r="EGK12" s="788"/>
      <c r="EGL12" s="788"/>
      <c r="EGM12" s="788"/>
      <c r="EGN12" s="787"/>
      <c r="EGO12" s="788"/>
      <c r="EGP12" s="788"/>
      <c r="EGQ12" s="788"/>
      <c r="EGR12" s="787"/>
      <c r="EGS12" s="788"/>
      <c r="EGT12" s="788"/>
      <c r="EGU12" s="788"/>
      <c r="EGV12" s="787"/>
      <c r="EGW12" s="788"/>
      <c r="EGX12" s="788"/>
      <c r="EGY12" s="788"/>
      <c r="EGZ12" s="787"/>
      <c r="EHA12" s="788"/>
      <c r="EHB12" s="788"/>
      <c r="EHC12" s="788"/>
      <c r="EHD12" s="787"/>
      <c r="EHE12" s="788"/>
      <c r="EHF12" s="788"/>
      <c r="EHG12" s="788"/>
      <c r="EHH12" s="787"/>
      <c r="EHI12" s="788"/>
      <c r="EHJ12" s="788"/>
      <c r="EHK12" s="788"/>
      <c r="EHL12" s="787"/>
      <c r="EHM12" s="788"/>
      <c r="EHN12" s="788"/>
      <c r="EHO12" s="788"/>
      <c r="EHP12" s="787"/>
      <c r="EHQ12" s="788"/>
      <c r="EHR12" s="788"/>
      <c r="EHS12" s="788"/>
      <c r="EHT12" s="787"/>
      <c r="EHU12" s="788"/>
      <c r="EHV12" s="788"/>
      <c r="EHW12" s="788"/>
      <c r="EHX12" s="787"/>
      <c r="EHY12" s="788"/>
      <c r="EHZ12" s="788"/>
      <c r="EIA12" s="788"/>
      <c r="EIB12" s="787"/>
      <c r="EIC12" s="788"/>
      <c r="EID12" s="788"/>
      <c r="EIE12" s="788"/>
      <c r="EIF12" s="787"/>
      <c r="EIG12" s="788"/>
      <c r="EIH12" s="788"/>
      <c r="EII12" s="788"/>
      <c r="EIJ12" s="787"/>
      <c r="EIK12" s="788"/>
      <c r="EIL12" s="788"/>
      <c r="EIM12" s="788"/>
      <c r="EIN12" s="787"/>
      <c r="EIO12" s="788"/>
      <c r="EIP12" s="788"/>
      <c r="EIQ12" s="788"/>
      <c r="EIR12" s="787"/>
      <c r="EIS12" s="788"/>
      <c r="EIT12" s="788"/>
      <c r="EIU12" s="788"/>
      <c r="EIV12" s="787"/>
      <c r="EIW12" s="788"/>
      <c r="EIX12" s="788"/>
      <c r="EIY12" s="788"/>
      <c r="EIZ12" s="787"/>
      <c r="EJA12" s="788"/>
      <c r="EJB12" s="788"/>
      <c r="EJC12" s="788"/>
      <c r="EJD12" s="787"/>
      <c r="EJE12" s="788"/>
      <c r="EJF12" s="788"/>
      <c r="EJG12" s="788"/>
      <c r="EJH12" s="787"/>
      <c r="EJI12" s="788"/>
      <c r="EJJ12" s="788"/>
      <c r="EJK12" s="788"/>
      <c r="EJL12" s="787"/>
      <c r="EJM12" s="788"/>
      <c r="EJN12" s="788"/>
      <c r="EJO12" s="788"/>
      <c r="EJP12" s="787"/>
      <c r="EJQ12" s="788"/>
      <c r="EJR12" s="788"/>
      <c r="EJS12" s="788"/>
      <c r="EJT12" s="787"/>
      <c r="EJU12" s="788"/>
      <c r="EJV12" s="788"/>
      <c r="EJW12" s="788"/>
      <c r="EJX12" s="787"/>
      <c r="EJY12" s="788"/>
      <c r="EJZ12" s="788"/>
      <c r="EKA12" s="788"/>
      <c r="EKB12" s="787"/>
      <c r="EKC12" s="788"/>
      <c r="EKD12" s="788"/>
      <c r="EKE12" s="788"/>
      <c r="EKF12" s="787"/>
      <c r="EKG12" s="788"/>
      <c r="EKH12" s="788"/>
      <c r="EKI12" s="788"/>
      <c r="EKJ12" s="787"/>
      <c r="EKK12" s="788"/>
      <c r="EKL12" s="788"/>
      <c r="EKM12" s="788"/>
      <c r="EKN12" s="787"/>
      <c r="EKO12" s="788"/>
      <c r="EKP12" s="788"/>
      <c r="EKQ12" s="788"/>
      <c r="EKR12" s="787"/>
      <c r="EKS12" s="788"/>
      <c r="EKT12" s="788"/>
      <c r="EKU12" s="788"/>
      <c r="EKV12" s="787"/>
      <c r="EKW12" s="788"/>
      <c r="EKX12" s="788"/>
      <c r="EKY12" s="788"/>
      <c r="EKZ12" s="787"/>
      <c r="ELA12" s="788"/>
      <c r="ELB12" s="788"/>
      <c r="ELC12" s="788"/>
      <c r="ELD12" s="787"/>
      <c r="ELE12" s="788"/>
      <c r="ELF12" s="788"/>
      <c r="ELG12" s="788"/>
      <c r="ELH12" s="787"/>
      <c r="ELI12" s="788"/>
      <c r="ELJ12" s="788"/>
      <c r="ELK12" s="788"/>
      <c r="ELL12" s="787"/>
      <c r="ELM12" s="788"/>
      <c r="ELN12" s="788"/>
      <c r="ELO12" s="788"/>
      <c r="ELP12" s="787"/>
      <c r="ELQ12" s="788"/>
      <c r="ELR12" s="788"/>
      <c r="ELS12" s="788"/>
      <c r="ELT12" s="787"/>
      <c r="ELU12" s="788"/>
      <c r="ELV12" s="788"/>
      <c r="ELW12" s="788"/>
      <c r="ELX12" s="787"/>
      <c r="ELY12" s="788"/>
      <c r="ELZ12" s="788"/>
      <c r="EMA12" s="788"/>
      <c r="EMB12" s="787"/>
      <c r="EMC12" s="788"/>
      <c r="EMD12" s="788"/>
      <c r="EME12" s="788"/>
      <c r="EMF12" s="787"/>
      <c r="EMG12" s="788"/>
      <c r="EMH12" s="788"/>
      <c r="EMI12" s="788"/>
      <c r="EMJ12" s="787"/>
      <c r="EMK12" s="788"/>
      <c r="EML12" s="788"/>
      <c r="EMM12" s="788"/>
      <c r="EMN12" s="787"/>
      <c r="EMO12" s="788"/>
      <c r="EMP12" s="788"/>
      <c r="EMQ12" s="788"/>
      <c r="EMR12" s="787"/>
      <c r="EMS12" s="788"/>
      <c r="EMT12" s="788"/>
      <c r="EMU12" s="788"/>
      <c r="EMV12" s="787"/>
      <c r="EMW12" s="788"/>
      <c r="EMX12" s="788"/>
      <c r="EMY12" s="788"/>
      <c r="EMZ12" s="787"/>
      <c r="ENA12" s="788"/>
      <c r="ENB12" s="788"/>
      <c r="ENC12" s="788"/>
      <c r="END12" s="787"/>
      <c r="ENE12" s="788"/>
      <c r="ENF12" s="788"/>
      <c r="ENG12" s="788"/>
      <c r="ENH12" s="787"/>
      <c r="ENI12" s="788"/>
      <c r="ENJ12" s="788"/>
      <c r="ENK12" s="788"/>
      <c r="ENL12" s="787"/>
      <c r="ENM12" s="788"/>
      <c r="ENN12" s="788"/>
      <c r="ENO12" s="788"/>
      <c r="ENP12" s="787"/>
      <c r="ENQ12" s="788"/>
      <c r="ENR12" s="788"/>
      <c r="ENS12" s="788"/>
      <c r="ENT12" s="787"/>
      <c r="ENU12" s="788"/>
      <c r="ENV12" s="788"/>
      <c r="ENW12" s="788"/>
      <c r="ENX12" s="787"/>
      <c r="ENY12" s="788"/>
      <c r="ENZ12" s="788"/>
      <c r="EOA12" s="788"/>
      <c r="EOB12" s="787"/>
      <c r="EOC12" s="788"/>
      <c r="EOD12" s="788"/>
      <c r="EOE12" s="788"/>
      <c r="EOF12" s="787"/>
      <c r="EOG12" s="788"/>
      <c r="EOH12" s="788"/>
      <c r="EOI12" s="788"/>
      <c r="EOJ12" s="787"/>
      <c r="EOK12" s="788"/>
      <c r="EOL12" s="788"/>
      <c r="EOM12" s="788"/>
      <c r="EON12" s="787"/>
      <c r="EOO12" s="788"/>
      <c r="EOP12" s="788"/>
      <c r="EOQ12" s="788"/>
      <c r="EOR12" s="787"/>
      <c r="EOS12" s="788"/>
      <c r="EOT12" s="788"/>
      <c r="EOU12" s="788"/>
      <c r="EOV12" s="787"/>
      <c r="EOW12" s="788"/>
      <c r="EOX12" s="788"/>
      <c r="EOY12" s="788"/>
      <c r="EOZ12" s="787"/>
      <c r="EPA12" s="788"/>
      <c r="EPB12" s="788"/>
      <c r="EPC12" s="788"/>
      <c r="EPD12" s="787"/>
      <c r="EPE12" s="788"/>
      <c r="EPF12" s="788"/>
      <c r="EPG12" s="788"/>
      <c r="EPH12" s="787"/>
      <c r="EPI12" s="788"/>
      <c r="EPJ12" s="788"/>
      <c r="EPK12" s="788"/>
      <c r="EPL12" s="787"/>
      <c r="EPM12" s="788"/>
      <c r="EPN12" s="788"/>
      <c r="EPO12" s="788"/>
      <c r="EPP12" s="787"/>
      <c r="EPQ12" s="788"/>
      <c r="EPR12" s="788"/>
      <c r="EPS12" s="788"/>
      <c r="EPT12" s="787"/>
      <c r="EPU12" s="788"/>
      <c r="EPV12" s="788"/>
      <c r="EPW12" s="788"/>
      <c r="EPX12" s="787"/>
      <c r="EPY12" s="788"/>
      <c r="EPZ12" s="788"/>
      <c r="EQA12" s="788"/>
      <c r="EQB12" s="787"/>
      <c r="EQC12" s="788"/>
      <c r="EQD12" s="788"/>
      <c r="EQE12" s="788"/>
      <c r="EQF12" s="787"/>
      <c r="EQG12" s="788"/>
      <c r="EQH12" s="788"/>
      <c r="EQI12" s="788"/>
      <c r="EQJ12" s="787"/>
      <c r="EQK12" s="788"/>
      <c r="EQL12" s="788"/>
      <c r="EQM12" s="788"/>
      <c r="EQN12" s="787"/>
      <c r="EQO12" s="788"/>
      <c r="EQP12" s="788"/>
      <c r="EQQ12" s="788"/>
      <c r="EQR12" s="787"/>
      <c r="EQS12" s="788"/>
      <c r="EQT12" s="788"/>
      <c r="EQU12" s="788"/>
      <c r="EQV12" s="787"/>
      <c r="EQW12" s="788"/>
      <c r="EQX12" s="788"/>
      <c r="EQY12" s="788"/>
      <c r="EQZ12" s="787"/>
      <c r="ERA12" s="788"/>
      <c r="ERB12" s="788"/>
      <c r="ERC12" s="788"/>
      <c r="ERD12" s="787"/>
      <c r="ERE12" s="788"/>
      <c r="ERF12" s="788"/>
      <c r="ERG12" s="788"/>
      <c r="ERH12" s="787"/>
      <c r="ERI12" s="788"/>
      <c r="ERJ12" s="788"/>
      <c r="ERK12" s="788"/>
      <c r="ERL12" s="787"/>
      <c r="ERM12" s="788"/>
      <c r="ERN12" s="788"/>
      <c r="ERO12" s="788"/>
      <c r="ERP12" s="787"/>
      <c r="ERQ12" s="788"/>
      <c r="ERR12" s="788"/>
      <c r="ERS12" s="788"/>
      <c r="ERT12" s="787"/>
      <c r="ERU12" s="788"/>
      <c r="ERV12" s="788"/>
      <c r="ERW12" s="788"/>
      <c r="ERX12" s="787"/>
      <c r="ERY12" s="788"/>
      <c r="ERZ12" s="788"/>
      <c r="ESA12" s="788"/>
      <c r="ESB12" s="787"/>
      <c r="ESC12" s="788"/>
      <c r="ESD12" s="788"/>
      <c r="ESE12" s="788"/>
      <c r="ESF12" s="787"/>
      <c r="ESG12" s="788"/>
      <c r="ESH12" s="788"/>
      <c r="ESI12" s="788"/>
      <c r="ESJ12" s="787"/>
      <c r="ESK12" s="788"/>
      <c r="ESL12" s="788"/>
      <c r="ESM12" s="788"/>
      <c r="ESN12" s="787"/>
      <c r="ESO12" s="788"/>
      <c r="ESP12" s="788"/>
      <c r="ESQ12" s="788"/>
      <c r="ESR12" s="787"/>
      <c r="ESS12" s="788"/>
      <c r="EST12" s="788"/>
      <c r="ESU12" s="788"/>
      <c r="ESV12" s="787"/>
      <c r="ESW12" s="788"/>
      <c r="ESX12" s="788"/>
      <c r="ESY12" s="788"/>
      <c r="ESZ12" s="787"/>
      <c r="ETA12" s="788"/>
      <c r="ETB12" s="788"/>
      <c r="ETC12" s="788"/>
      <c r="ETD12" s="787"/>
      <c r="ETE12" s="788"/>
      <c r="ETF12" s="788"/>
      <c r="ETG12" s="788"/>
      <c r="ETH12" s="787"/>
      <c r="ETI12" s="788"/>
      <c r="ETJ12" s="788"/>
      <c r="ETK12" s="788"/>
      <c r="ETL12" s="787"/>
      <c r="ETM12" s="788"/>
      <c r="ETN12" s="788"/>
      <c r="ETO12" s="788"/>
      <c r="ETP12" s="787"/>
      <c r="ETQ12" s="788"/>
      <c r="ETR12" s="788"/>
      <c r="ETS12" s="788"/>
      <c r="ETT12" s="787"/>
      <c r="ETU12" s="788"/>
      <c r="ETV12" s="788"/>
      <c r="ETW12" s="788"/>
      <c r="ETX12" s="787"/>
      <c r="ETY12" s="788"/>
      <c r="ETZ12" s="788"/>
      <c r="EUA12" s="788"/>
      <c r="EUB12" s="787"/>
      <c r="EUC12" s="788"/>
      <c r="EUD12" s="788"/>
      <c r="EUE12" s="788"/>
      <c r="EUF12" s="787"/>
      <c r="EUG12" s="788"/>
      <c r="EUH12" s="788"/>
      <c r="EUI12" s="788"/>
      <c r="EUJ12" s="787"/>
      <c r="EUK12" s="788"/>
      <c r="EUL12" s="788"/>
      <c r="EUM12" s="788"/>
      <c r="EUN12" s="787"/>
      <c r="EUO12" s="788"/>
      <c r="EUP12" s="788"/>
      <c r="EUQ12" s="788"/>
      <c r="EUR12" s="787"/>
      <c r="EUS12" s="788"/>
      <c r="EUT12" s="788"/>
      <c r="EUU12" s="788"/>
      <c r="EUV12" s="787"/>
      <c r="EUW12" s="788"/>
      <c r="EUX12" s="788"/>
      <c r="EUY12" s="788"/>
      <c r="EUZ12" s="787"/>
      <c r="EVA12" s="788"/>
      <c r="EVB12" s="788"/>
      <c r="EVC12" s="788"/>
      <c r="EVD12" s="787"/>
      <c r="EVE12" s="788"/>
      <c r="EVF12" s="788"/>
      <c r="EVG12" s="788"/>
      <c r="EVH12" s="787"/>
      <c r="EVI12" s="788"/>
      <c r="EVJ12" s="788"/>
      <c r="EVK12" s="788"/>
      <c r="EVL12" s="787"/>
      <c r="EVM12" s="788"/>
      <c r="EVN12" s="788"/>
      <c r="EVO12" s="788"/>
      <c r="EVP12" s="787"/>
      <c r="EVQ12" s="788"/>
      <c r="EVR12" s="788"/>
      <c r="EVS12" s="788"/>
      <c r="EVT12" s="787"/>
      <c r="EVU12" s="788"/>
      <c r="EVV12" s="788"/>
      <c r="EVW12" s="788"/>
      <c r="EVX12" s="787"/>
      <c r="EVY12" s="788"/>
      <c r="EVZ12" s="788"/>
      <c r="EWA12" s="788"/>
      <c r="EWB12" s="787"/>
      <c r="EWC12" s="788"/>
      <c r="EWD12" s="788"/>
      <c r="EWE12" s="788"/>
      <c r="EWF12" s="787"/>
      <c r="EWG12" s="788"/>
      <c r="EWH12" s="788"/>
      <c r="EWI12" s="788"/>
      <c r="EWJ12" s="787"/>
      <c r="EWK12" s="788"/>
      <c r="EWL12" s="788"/>
      <c r="EWM12" s="788"/>
      <c r="EWN12" s="787"/>
      <c r="EWO12" s="788"/>
      <c r="EWP12" s="788"/>
      <c r="EWQ12" s="788"/>
      <c r="EWR12" s="787"/>
      <c r="EWS12" s="788"/>
      <c r="EWT12" s="788"/>
      <c r="EWU12" s="788"/>
      <c r="EWV12" s="787"/>
      <c r="EWW12" s="788"/>
      <c r="EWX12" s="788"/>
      <c r="EWY12" s="788"/>
      <c r="EWZ12" s="787"/>
      <c r="EXA12" s="788"/>
      <c r="EXB12" s="788"/>
      <c r="EXC12" s="788"/>
      <c r="EXD12" s="787"/>
      <c r="EXE12" s="788"/>
      <c r="EXF12" s="788"/>
      <c r="EXG12" s="788"/>
      <c r="EXH12" s="787"/>
      <c r="EXI12" s="788"/>
      <c r="EXJ12" s="788"/>
      <c r="EXK12" s="788"/>
      <c r="EXL12" s="787"/>
      <c r="EXM12" s="788"/>
      <c r="EXN12" s="788"/>
      <c r="EXO12" s="788"/>
      <c r="EXP12" s="787"/>
      <c r="EXQ12" s="788"/>
      <c r="EXR12" s="788"/>
      <c r="EXS12" s="788"/>
      <c r="EXT12" s="787"/>
      <c r="EXU12" s="788"/>
      <c r="EXV12" s="788"/>
      <c r="EXW12" s="788"/>
      <c r="EXX12" s="787"/>
      <c r="EXY12" s="788"/>
      <c r="EXZ12" s="788"/>
      <c r="EYA12" s="788"/>
      <c r="EYB12" s="787"/>
      <c r="EYC12" s="788"/>
      <c r="EYD12" s="788"/>
      <c r="EYE12" s="788"/>
      <c r="EYF12" s="787"/>
      <c r="EYG12" s="788"/>
      <c r="EYH12" s="788"/>
      <c r="EYI12" s="788"/>
      <c r="EYJ12" s="787"/>
      <c r="EYK12" s="788"/>
      <c r="EYL12" s="788"/>
      <c r="EYM12" s="788"/>
      <c r="EYN12" s="787"/>
      <c r="EYO12" s="788"/>
      <c r="EYP12" s="788"/>
      <c r="EYQ12" s="788"/>
      <c r="EYR12" s="787"/>
      <c r="EYS12" s="788"/>
      <c r="EYT12" s="788"/>
      <c r="EYU12" s="788"/>
      <c r="EYV12" s="787"/>
      <c r="EYW12" s="788"/>
      <c r="EYX12" s="788"/>
      <c r="EYY12" s="788"/>
      <c r="EYZ12" s="787"/>
      <c r="EZA12" s="788"/>
      <c r="EZB12" s="788"/>
      <c r="EZC12" s="788"/>
      <c r="EZD12" s="787"/>
      <c r="EZE12" s="788"/>
      <c r="EZF12" s="788"/>
      <c r="EZG12" s="788"/>
      <c r="EZH12" s="787"/>
      <c r="EZI12" s="788"/>
      <c r="EZJ12" s="788"/>
      <c r="EZK12" s="788"/>
      <c r="EZL12" s="787"/>
      <c r="EZM12" s="788"/>
      <c r="EZN12" s="788"/>
      <c r="EZO12" s="788"/>
      <c r="EZP12" s="787"/>
      <c r="EZQ12" s="788"/>
      <c r="EZR12" s="788"/>
      <c r="EZS12" s="788"/>
      <c r="EZT12" s="787"/>
      <c r="EZU12" s="788"/>
      <c r="EZV12" s="788"/>
      <c r="EZW12" s="788"/>
      <c r="EZX12" s="787"/>
      <c r="EZY12" s="788"/>
      <c r="EZZ12" s="788"/>
      <c r="FAA12" s="788"/>
      <c r="FAB12" s="787"/>
      <c r="FAC12" s="788"/>
      <c r="FAD12" s="788"/>
      <c r="FAE12" s="788"/>
      <c r="FAF12" s="787"/>
      <c r="FAG12" s="788"/>
      <c r="FAH12" s="788"/>
      <c r="FAI12" s="788"/>
      <c r="FAJ12" s="787"/>
      <c r="FAK12" s="788"/>
      <c r="FAL12" s="788"/>
      <c r="FAM12" s="788"/>
      <c r="FAN12" s="787"/>
      <c r="FAO12" s="788"/>
      <c r="FAP12" s="788"/>
      <c r="FAQ12" s="788"/>
      <c r="FAR12" s="787"/>
      <c r="FAS12" s="788"/>
      <c r="FAT12" s="788"/>
      <c r="FAU12" s="788"/>
      <c r="FAV12" s="787"/>
      <c r="FAW12" s="788"/>
      <c r="FAX12" s="788"/>
      <c r="FAY12" s="788"/>
      <c r="FAZ12" s="787"/>
      <c r="FBA12" s="788"/>
      <c r="FBB12" s="788"/>
      <c r="FBC12" s="788"/>
      <c r="FBD12" s="787"/>
      <c r="FBE12" s="788"/>
      <c r="FBF12" s="788"/>
      <c r="FBG12" s="788"/>
      <c r="FBH12" s="787"/>
      <c r="FBI12" s="788"/>
      <c r="FBJ12" s="788"/>
      <c r="FBK12" s="788"/>
      <c r="FBL12" s="787"/>
      <c r="FBM12" s="788"/>
      <c r="FBN12" s="788"/>
      <c r="FBO12" s="788"/>
      <c r="FBP12" s="787"/>
      <c r="FBQ12" s="788"/>
      <c r="FBR12" s="788"/>
      <c r="FBS12" s="788"/>
      <c r="FBT12" s="787"/>
      <c r="FBU12" s="788"/>
      <c r="FBV12" s="788"/>
      <c r="FBW12" s="788"/>
      <c r="FBX12" s="787"/>
      <c r="FBY12" s="788"/>
      <c r="FBZ12" s="788"/>
      <c r="FCA12" s="788"/>
      <c r="FCB12" s="787"/>
      <c r="FCC12" s="788"/>
      <c r="FCD12" s="788"/>
      <c r="FCE12" s="788"/>
      <c r="FCF12" s="787"/>
      <c r="FCG12" s="788"/>
      <c r="FCH12" s="788"/>
      <c r="FCI12" s="788"/>
      <c r="FCJ12" s="787"/>
      <c r="FCK12" s="788"/>
      <c r="FCL12" s="788"/>
      <c r="FCM12" s="788"/>
      <c r="FCN12" s="787"/>
      <c r="FCO12" s="788"/>
      <c r="FCP12" s="788"/>
      <c r="FCQ12" s="788"/>
      <c r="FCR12" s="787"/>
      <c r="FCS12" s="788"/>
      <c r="FCT12" s="788"/>
      <c r="FCU12" s="788"/>
      <c r="FCV12" s="787"/>
      <c r="FCW12" s="788"/>
      <c r="FCX12" s="788"/>
      <c r="FCY12" s="788"/>
      <c r="FCZ12" s="787"/>
      <c r="FDA12" s="788"/>
      <c r="FDB12" s="788"/>
      <c r="FDC12" s="788"/>
      <c r="FDD12" s="787"/>
      <c r="FDE12" s="788"/>
      <c r="FDF12" s="788"/>
      <c r="FDG12" s="788"/>
      <c r="FDH12" s="787"/>
      <c r="FDI12" s="788"/>
      <c r="FDJ12" s="788"/>
      <c r="FDK12" s="788"/>
      <c r="FDL12" s="787"/>
      <c r="FDM12" s="788"/>
      <c r="FDN12" s="788"/>
      <c r="FDO12" s="788"/>
      <c r="FDP12" s="787"/>
      <c r="FDQ12" s="788"/>
      <c r="FDR12" s="788"/>
      <c r="FDS12" s="788"/>
      <c r="FDT12" s="787"/>
      <c r="FDU12" s="788"/>
      <c r="FDV12" s="788"/>
      <c r="FDW12" s="788"/>
      <c r="FDX12" s="787"/>
      <c r="FDY12" s="788"/>
      <c r="FDZ12" s="788"/>
      <c r="FEA12" s="788"/>
      <c r="FEB12" s="787"/>
      <c r="FEC12" s="788"/>
      <c r="FED12" s="788"/>
      <c r="FEE12" s="788"/>
      <c r="FEF12" s="787"/>
      <c r="FEG12" s="788"/>
      <c r="FEH12" s="788"/>
      <c r="FEI12" s="788"/>
      <c r="FEJ12" s="787"/>
      <c r="FEK12" s="788"/>
      <c r="FEL12" s="788"/>
      <c r="FEM12" s="788"/>
      <c r="FEN12" s="787"/>
      <c r="FEO12" s="788"/>
      <c r="FEP12" s="788"/>
      <c r="FEQ12" s="788"/>
      <c r="FER12" s="787"/>
      <c r="FES12" s="788"/>
      <c r="FET12" s="788"/>
      <c r="FEU12" s="788"/>
      <c r="FEV12" s="787"/>
      <c r="FEW12" s="788"/>
      <c r="FEX12" s="788"/>
      <c r="FEY12" s="788"/>
      <c r="FEZ12" s="787"/>
      <c r="FFA12" s="788"/>
      <c r="FFB12" s="788"/>
      <c r="FFC12" s="788"/>
      <c r="FFD12" s="787"/>
      <c r="FFE12" s="788"/>
      <c r="FFF12" s="788"/>
      <c r="FFG12" s="788"/>
      <c r="FFH12" s="787"/>
      <c r="FFI12" s="788"/>
      <c r="FFJ12" s="788"/>
      <c r="FFK12" s="788"/>
      <c r="FFL12" s="787"/>
      <c r="FFM12" s="788"/>
      <c r="FFN12" s="788"/>
      <c r="FFO12" s="788"/>
      <c r="FFP12" s="787"/>
      <c r="FFQ12" s="788"/>
      <c r="FFR12" s="788"/>
      <c r="FFS12" s="788"/>
      <c r="FFT12" s="787"/>
      <c r="FFU12" s="788"/>
      <c r="FFV12" s="788"/>
      <c r="FFW12" s="788"/>
      <c r="FFX12" s="787"/>
      <c r="FFY12" s="788"/>
      <c r="FFZ12" s="788"/>
      <c r="FGA12" s="788"/>
      <c r="FGB12" s="787"/>
      <c r="FGC12" s="788"/>
      <c r="FGD12" s="788"/>
      <c r="FGE12" s="788"/>
      <c r="FGF12" s="787"/>
      <c r="FGG12" s="788"/>
      <c r="FGH12" s="788"/>
      <c r="FGI12" s="788"/>
      <c r="FGJ12" s="787"/>
      <c r="FGK12" s="788"/>
      <c r="FGL12" s="788"/>
      <c r="FGM12" s="788"/>
      <c r="FGN12" s="787"/>
      <c r="FGO12" s="788"/>
      <c r="FGP12" s="788"/>
      <c r="FGQ12" s="788"/>
      <c r="FGR12" s="787"/>
      <c r="FGS12" s="788"/>
      <c r="FGT12" s="788"/>
      <c r="FGU12" s="788"/>
      <c r="FGV12" s="787"/>
      <c r="FGW12" s="788"/>
      <c r="FGX12" s="788"/>
      <c r="FGY12" s="788"/>
      <c r="FGZ12" s="787"/>
      <c r="FHA12" s="788"/>
      <c r="FHB12" s="788"/>
      <c r="FHC12" s="788"/>
      <c r="FHD12" s="787"/>
      <c r="FHE12" s="788"/>
      <c r="FHF12" s="788"/>
      <c r="FHG12" s="788"/>
      <c r="FHH12" s="787"/>
      <c r="FHI12" s="788"/>
      <c r="FHJ12" s="788"/>
      <c r="FHK12" s="788"/>
      <c r="FHL12" s="787"/>
      <c r="FHM12" s="788"/>
      <c r="FHN12" s="788"/>
      <c r="FHO12" s="788"/>
      <c r="FHP12" s="787"/>
      <c r="FHQ12" s="788"/>
      <c r="FHR12" s="788"/>
      <c r="FHS12" s="788"/>
      <c r="FHT12" s="787"/>
      <c r="FHU12" s="788"/>
      <c r="FHV12" s="788"/>
      <c r="FHW12" s="788"/>
      <c r="FHX12" s="787"/>
      <c r="FHY12" s="788"/>
      <c r="FHZ12" s="788"/>
      <c r="FIA12" s="788"/>
      <c r="FIB12" s="787"/>
      <c r="FIC12" s="788"/>
      <c r="FID12" s="788"/>
      <c r="FIE12" s="788"/>
      <c r="FIF12" s="787"/>
      <c r="FIG12" s="788"/>
      <c r="FIH12" s="788"/>
      <c r="FII12" s="788"/>
      <c r="FIJ12" s="787"/>
      <c r="FIK12" s="788"/>
      <c r="FIL12" s="788"/>
      <c r="FIM12" s="788"/>
      <c r="FIN12" s="787"/>
      <c r="FIO12" s="788"/>
      <c r="FIP12" s="788"/>
      <c r="FIQ12" s="788"/>
      <c r="FIR12" s="787"/>
      <c r="FIS12" s="788"/>
      <c r="FIT12" s="788"/>
      <c r="FIU12" s="788"/>
      <c r="FIV12" s="787"/>
      <c r="FIW12" s="788"/>
      <c r="FIX12" s="788"/>
      <c r="FIY12" s="788"/>
      <c r="FIZ12" s="787"/>
      <c r="FJA12" s="788"/>
      <c r="FJB12" s="788"/>
      <c r="FJC12" s="788"/>
      <c r="FJD12" s="787"/>
      <c r="FJE12" s="788"/>
      <c r="FJF12" s="788"/>
      <c r="FJG12" s="788"/>
      <c r="FJH12" s="787"/>
      <c r="FJI12" s="788"/>
      <c r="FJJ12" s="788"/>
      <c r="FJK12" s="788"/>
      <c r="FJL12" s="787"/>
      <c r="FJM12" s="788"/>
      <c r="FJN12" s="788"/>
      <c r="FJO12" s="788"/>
      <c r="FJP12" s="787"/>
      <c r="FJQ12" s="788"/>
      <c r="FJR12" s="788"/>
      <c r="FJS12" s="788"/>
      <c r="FJT12" s="787"/>
      <c r="FJU12" s="788"/>
      <c r="FJV12" s="788"/>
      <c r="FJW12" s="788"/>
      <c r="FJX12" s="787"/>
      <c r="FJY12" s="788"/>
      <c r="FJZ12" s="788"/>
      <c r="FKA12" s="788"/>
      <c r="FKB12" s="787"/>
      <c r="FKC12" s="788"/>
      <c r="FKD12" s="788"/>
      <c r="FKE12" s="788"/>
      <c r="FKF12" s="787"/>
      <c r="FKG12" s="788"/>
      <c r="FKH12" s="788"/>
      <c r="FKI12" s="788"/>
      <c r="FKJ12" s="787"/>
      <c r="FKK12" s="788"/>
      <c r="FKL12" s="788"/>
      <c r="FKM12" s="788"/>
      <c r="FKN12" s="787"/>
      <c r="FKO12" s="788"/>
      <c r="FKP12" s="788"/>
      <c r="FKQ12" s="788"/>
      <c r="FKR12" s="787"/>
      <c r="FKS12" s="788"/>
      <c r="FKT12" s="788"/>
      <c r="FKU12" s="788"/>
      <c r="FKV12" s="787"/>
      <c r="FKW12" s="788"/>
      <c r="FKX12" s="788"/>
      <c r="FKY12" s="788"/>
      <c r="FKZ12" s="787"/>
      <c r="FLA12" s="788"/>
      <c r="FLB12" s="788"/>
      <c r="FLC12" s="788"/>
      <c r="FLD12" s="787"/>
      <c r="FLE12" s="788"/>
      <c r="FLF12" s="788"/>
      <c r="FLG12" s="788"/>
      <c r="FLH12" s="787"/>
      <c r="FLI12" s="788"/>
      <c r="FLJ12" s="788"/>
      <c r="FLK12" s="788"/>
      <c r="FLL12" s="787"/>
      <c r="FLM12" s="788"/>
      <c r="FLN12" s="788"/>
      <c r="FLO12" s="788"/>
      <c r="FLP12" s="787"/>
      <c r="FLQ12" s="788"/>
      <c r="FLR12" s="788"/>
      <c r="FLS12" s="788"/>
      <c r="FLT12" s="787"/>
      <c r="FLU12" s="788"/>
      <c r="FLV12" s="788"/>
      <c r="FLW12" s="788"/>
      <c r="FLX12" s="787"/>
      <c r="FLY12" s="788"/>
      <c r="FLZ12" s="788"/>
      <c r="FMA12" s="788"/>
      <c r="FMB12" s="787"/>
      <c r="FMC12" s="788"/>
      <c r="FMD12" s="788"/>
      <c r="FME12" s="788"/>
      <c r="FMF12" s="787"/>
      <c r="FMG12" s="788"/>
      <c r="FMH12" s="788"/>
      <c r="FMI12" s="788"/>
      <c r="FMJ12" s="787"/>
      <c r="FMK12" s="788"/>
      <c r="FML12" s="788"/>
      <c r="FMM12" s="788"/>
      <c r="FMN12" s="787"/>
      <c r="FMO12" s="788"/>
      <c r="FMP12" s="788"/>
      <c r="FMQ12" s="788"/>
      <c r="FMR12" s="787"/>
      <c r="FMS12" s="788"/>
      <c r="FMT12" s="788"/>
      <c r="FMU12" s="788"/>
      <c r="FMV12" s="787"/>
      <c r="FMW12" s="788"/>
      <c r="FMX12" s="788"/>
      <c r="FMY12" s="788"/>
      <c r="FMZ12" s="787"/>
      <c r="FNA12" s="788"/>
      <c r="FNB12" s="788"/>
      <c r="FNC12" s="788"/>
      <c r="FND12" s="787"/>
      <c r="FNE12" s="788"/>
      <c r="FNF12" s="788"/>
      <c r="FNG12" s="788"/>
      <c r="FNH12" s="787"/>
      <c r="FNI12" s="788"/>
      <c r="FNJ12" s="788"/>
      <c r="FNK12" s="788"/>
      <c r="FNL12" s="787"/>
      <c r="FNM12" s="788"/>
      <c r="FNN12" s="788"/>
      <c r="FNO12" s="788"/>
      <c r="FNP12" s="787"/>
      <c r="FNQ12" s="788"/>
      <c r="FNR12" s="788"/>
      <c r="FNS12" s="788"/>
      <c r="FNT12" s="787"/>
      <c r="FNU12" s="788"/>
      <c r="FNV12" s="788"/>
      <c r="FNW12" s="788"/>
      <c r="FNX12" s="787"/>
      <c r="FNY12" s="788"/>
      <c r="FNZ12" s="788"/>
      <c r="FOA12" s="788"/>
      <c r="FOB12" s="787"/>
      <c r="FOC12" s="788"/>
      <c r="FOD12" s="788"/>
      <c r="FOE12" s="788"/>
      <c r="FOF12" s="787"/>
      <c r="FOG12" s="788"/>
      <c r="FOH12" s="788"/>
      <c r="FOI12" s="788"/>
      <c r="FOJ12" s="787"/>
      <c r="FOK12" s="788"/>
      <c r="FOL12" s="788"/>
      <c r="FOM12" s="788"/>
      <c r="FON12" s="787"/>
      <c r="FOO12" s="788"/>
      <c r="FOP12" s="788"/>
      <c r="FOQ12" s="788"/>
      <c r="FOR12" s="787"/>
      <c r="FOS12" s="788"/>
      <c r="FOT12" s="788"/>
      <c r="FOU12" s="788"/>
      <c r="FOV12" s="787"/>
      <c r="FOW12" s="788"/>
      <c r="FOX12" s="788"/>
      <c r="FOY12" s="788"/>
      <c r="FOZ12" s="787"/>
      <c r="FPA12" s="788"/>
      <c r="FPB12" s="788"/>
      <c r="FPC12" s="788"/>
      <c r="FPD12" s="787"/>
      <c r="FPE12" s="788"/>
      <c r="FPF12" s="788"/>
      <c r="FPG12" s="788"/>
      <c r="FPH12" s="787"/>
      <c r="FPI12" s="788"/>
      <c r="FPJ12" s="788"/>
      <c r="FPK12" s="788"/>
      <c r="FPL12" s="787"/>
      <c r="FPM12" s="788"/>
      <c r="FPN12" s="788"/>
      <c r="FPO12" s="788"/>
      <c r="FPP12" s="787"/>
      <c r="FPQ12" s="788"/>
      <c r="FPR12" s="788"/>
      <c r="FPS12" s="788"/>
      <c r="FPT12" s="787"/>
      <c r="FPU12" s="788"/>
      <c r="FPV12" s="788"/>
      <c r="FPW12" s="788"/>
      <c r="FPX12" s="787"/>
      <c r="FPY12" s="788"/>
      <c r="FPZ12" s="788"/>
      <c r="FQA12" s="788"/>
      <c r="FQB12" s="787"/>
      <c r="FQC12" s="788"/>
      <c r="FQD12" s="788"/>
      <c r="FQE12" s="788"/>
      <c r="FQF12" s="787"/>
      <c r="FQG12" s="788"/>
      <c r="FQH12" s="788"/>
      <c r="FQI12" s="788"/>
      <c r="FQJ12" s="787"/>
      <c r="FQK12" s="788"/>
      <c r="FQL12" s="788"/>
      <c r="FQM12" s="788"/>
      <c r="FQN12" s="787"/>
      <c r="FQO12" s="788"/>
      <c r="FQP12" s="788"/>
      <c r="FQQ12" s="788"/>
      <c r="FQR12" s="787"/>
      <c r="FQS12" s="788"/>
      <c r="FQT12" s="788"/>
      <c r="FQU12" s="788"/>
      <c r="FQV12" s="787"/>
      <c r="FQW12" s="788"/>
      <c r="FQX12" s="788"/>
      <c r="FQY12" s="788"/>
      <c r="FQZ12" s="787"/>
      <c r="FRA12" s="788"/>
      <c r="FRB12" s="788"/>
      <c r="FRC12" s="788"/>
      <c r="FRD12" s="787"/>
      <c r="FRE12" s="788"/>
      <c r="FRF12" s="788"/>
      <c r="FRG12" s="788"/>
      <c r="FRH12" s="787"/>
      <c r="FRI12" s="788"/>
      <c r="FRJ12" s="788"/>
      <c r="FRK12" s="788"/>
      <c r="FRL12" s="787"/>
      <c r="FRM12" s="788"/>
      <c r="FRN12" s="788"/>
      <c r="FRO12" s="788"/>
      <c r="FRP12" s="787"/>
      <c r="FRQ12" s="788"/>
      <c r="FRR12" s="788"/>
      <c r="FRS12" s="788"/>
      <c r="FRT12" s="787"/>
      <c r="FRU12" s="788"/>
      <c r="FRV12" s="788"/>
      <c r="FRW12" s="788"/>
      <c r="FRX12" s="787"/>
      <c r="FRY12" s="788"/>
      <c r="FRZ12" s="788"/>
      <c r="FSA12" s="788"/>
      <c r="FSB12" s="787"/>
      <c r="FSC12" s="788"/>
      <c r="FSD12" s="788"/>
      <c r="FSE12" s="788"/>
      <c r="FSF12" s="787"/>
      <c r="FSG12" s="788"/>
      <c r="FSH12" s="788"/>
      <c r="FSI12" s="788"/>
      <c r="FSJ12" s="787"/>
      <c r="FSK12" s="788"/>
      <c r="FSL12" s="788"/>
      <c r="FSM12" s="788"/>
      <c r="FSN12" s="787"/>
      <c r="FSO12" s="788"/>
      <c r="FSP12" s="788"/>
      <c r="FSQ12" s="788"/>
      <c r="FSR12" s="787"/>
      <c r="FSS12" s="788"/>
      <c r="FST12" s="788"/>
      <c r="FSU12" s="788"/>
      <c r="FSV12" s="787"/>
      <c r="FSW12" s="788"/>
      <c r="FSX12" s="788"/>
      <c r="FSY12" s="788"/>
      <c r="FSZ12" s="787"/>
      <c r="FTA12" s="788"/>
      <c r="FTB12" s="788"/>
      <c r="FTC12" s="788"/>
      <c r="FTD12" s="787"/>
      <c r="FTE12" s="788"/>
      <c r="FTF12" s="788"/>
      <c r="FTG12" s="788"/>
      <c r="FTH12" s="787"/>
      <c r="FTI12" s="788"/>
      <c r="FTJ12" s="788"/>
      <c r="FTK12" s="788"/>
      <c r="FTL12" s="787"/>
      <c r="FTM12" s="788"/>
      <c r="FTN12" s="788"/>
      <c r="FTO12" s="788"/>
      <c r="FTP12" s="787"/>
      <c r="FTQ12" s="788"/>
      <c r="FTR12" s="788"/>
      <c r="FTS12" s="788"/>
      <c r="FTT12" s="787"/>
      <c r="FTU12" s="788"/>
      <c r="FTV12" s="788"/>
      <c r="FTW12" s="788"/>
      <c r="FTX12" s="787"/>
      <c r="FTY12" s="788"/>
      <c r="FTZ12" s="788"/>
      <c r="FUA12" s="788"/>
      <c r="FUB12" s="787"/>
      <c r="FUC12" s="788"/>
      <c r="FUD12" s="788"/>
      <c r="FUE12" s="788"/>
      <c r="FUF12" s="787"/>
      <c r="FUG12" s="788"/>
      <c r="FUH12" s="788"/>
      <c r="FUI12" s="788"/>
      <c r="FUJ12" s="787"/>
      <c r="FUK12" s="788"/>
      <c r="FUL12" s="788"/>
      <c r="FUM12" s="788"/>
      <c r="FUN12" s="787"/>
      <c r="FUO12" s="788"/>
      <c r="FUP12" s="788"/>
      <c r="FUQ12" s="788"/>
      <c r="FUR12" s="787"/>
      <c r="FUS12" s="788"/>
      <c r="FUT12" s="788"/>
      <c r="FUU12" s="788"/>
      <c r="FUV12" s="787"/>
      <c r="FUW12" s="788"/>
      <c r="FUX12" s="788"/>
      <c r="FUY12" s="788"/>
      <c r="FUZ12" s="787"/>
      <c r="FVA12" s="788"/>
      <c r="FVB12" s="788"/>
      <c r="FVC12" s="788"/>
      <c r="FVD12" s="787"/>
      <c r="FVE12" s="788"/>
      <c r="FVF12" s="788"/>
      <c r="FVG12" s="788"/>
      <c r="FVH12" s="787"/>
      <c r="FVI12" s="788"/>
      <c r="FVJ12" s="788"/>
      <c r="FVK12" s="788"/>
      <c r="FVL12" s="787"/>
      <c r="FVM12" s="788"/>
      <c r="FVN12" s="788"/>
      <c r="FVO12" s="788"/>
      <c r="FVP12" s="787"/>
      <c r="FVQ12" s="788"/>
      <c r="FVR12" s="788"/>
      <c r="FVS12" s="788"/>
      <c r="FVT12" s="787"/>
      <c r="FVU12" s="788"/>
      <c r="FVV12" s="788"/>
      <c r="FVW12" s="788"/>
      <c r="FVX12" s="787"/>
      <c r="FVY12" s="788"/>
      <c r="FVZ12" s="788"/>
      <c r="FWA12" s="788"/>
      <c r="FWB12" s="787"/>
      <c r="FWC12" s="788"/>
      <c r="FWD12" s="788"/>
      <c r="FWE12" s="788"/>
      <c r="FWF12" s="787"/>
      <c r="FWG12" s="788"/>
      <c r="FWH12" s="788"/>
      <c r="FWI12" s="788"/>
      <c r="FWJ12" s="787"/>
      <c r="FWK12" s="788"/>
      <c r="FWL12" s="788"/>
      <c r="FWM12" s="788"/>
      <c r="FWN12" s="787"/>
      <c r="FWO12" s="788"/>
      <c r="FWP12" s="788"/>
      <c r="FWQ12" s="788"/>
      <c r="FWR12" s="787"/>
      <c r="FWS12" s="788"/>
      <c r="FWT12" s="788"/>
      <c r="FWU12" s="788"/>
      <c r="FWV12" s="787"/>
      <c r="FWW12" s="788"/>
      <c r="FWX12" s="788"/>
      <c r="FWY12" s="788"/>
      <c r="FWZ12" s="787"/>
      <c r="FXA12" s="788"/>
      <c r="FXB12" s="788"/>
      <c r="FXC12" s="788"/>
      <c r="FXD12" s="787"/>
      <c r="FXE12" s="788"/>
      <c r="FXF12" s="788"/>
      <c r="FXG12" s="788"/>
      <c r="FXH12" s="787"/>
      <c r="FXI12" s="788"/>
      <c r="FXJ12" s="788"/>
      <c r="FXK12" s="788"/>
      <c r="FXL12" s="787"/>
      <c r="FXM12" s="788"/>
      <c r="FXN12" s="788"/>
      <c r="FXO12" s="788"/>
      <c r="FXP12" s="787"/>
      <c r="FXQ12" s="788"/>
      <c r="FXR12" s="788"/>
      <c r="FXS12" s="788"/>
      <c r="FXT12" s="787"/>
      <c r="FXU12" s="788"/>
      <c r="FXV12" s="788"/>
      <c r="FXW12" s="788"/>
      <c r="FXX12" s="787"/>
      <c r="FXY12" s="788"/>
      <c r="FXZ12" s="788"/>
      <c r="FYA12" s="788"/>
      <c r="FYB12" s="787"/>
      <c r="FYC12" s="788"/>
      <c r="FYD12" s="788"/>
      <c r="FYE12" s="788"/>
      <c r="FYF12" s="787"/>
      <c r="FYG12" s="788"/>
      <c r="FYH12" s="788"/>
      <c r="FYI12" s="788"/>
      <c r="FYJ12" s="787"/>
      <c r="FYK12" s="788"/>
      <c r="FYL12" s="788"/>
      <c r="FYM12" s="788"/>
      <c r="FYN12" s="787"/>
      <c r="FYO12" s="788"/>
      <c r="FYP12" s="788"/>
      <c r="FYQ12" s="788"/>
      <c r="FYR12" s="787"/>
      <c r="FYS12" s="788"/>
      <c r="FYT12" s="788"/>
      <c r="FYU12" s="788"/>
      <c r="FYV12" s="787"/>
      <c r="FYW12" s="788"/>
      <c r="FYX12" s="788"/>
      <c r="FYY12" s="788"/>
      <c r="FYZ12" s="787"/>
      <c r="FZA12" s="788"/>
      <c r="FZB12" s="788"/>
      <c r="FZC12" s="788"/>
      <c r="FZD12" s="787"/>
      <c r="FZE12" s="788"/>
      <c r="FZF12" s="788"/>
      <c r="FZG12" s="788"/>
      <c r="FZH12" s="787"/>
      <c r="FZI12" s="788"/>
      <c r="FZJ12" s="788"/>
      <c r="FZK12" s="788"/>
      <c r="FZL12" s="787"/>
      <c r="FZM12" s="788"/>
      <c r="FZN12" s="788"/>
      <c r="FZO12" s="788"/>
      <c r="FZP12" s="787"/>
      <c r="FZQ12" s="788"/>
      <c r="FZR12" s="788"/>
      <c r="FZS12" s="788"/>
      <c r="FZT12" s="787"/>
      <c r="FZU12" s="788"/>
      <c r="FZV12" s="788"/>
      <c r="FZW12" s="788"/>
      <c r="FZX12" s="787"/>
      <c r="FZY12" s="788"/>
      <c r="FZZ12" s="788"/>
      <c r="GAA12" s="788"/>
      <c r="GAB12" s="787"/>
      <c r="GAC12" s="788"/>
      <c r="GAD12" s="788"/>
      <c r="GAE12" s="788"/>
      <c r="GAF12" s="787"/>
      <c r="GAG12" s="788"/>
      <c r="GAH12" s="788"/>
      <c r="GAI12" s="788"/>
      <c r="GAJ12" s="787"/>
      <c r="GAK12" s="788"/>
      <c r="GAL12" s="788"/>
      <c r="GAM12" s="788"/>
      <c r="GAN12" s="787"/>
      <c r="GAO12" s="788"/>
      <c r="GAP12" s="788"/>
      <c r="GAQ12" s="788"/>
      <c r="GAR12" s="787"/>
      <c r="GAS12" s="788"/>
      <c r="GAT12" s="788"/>
      <c r="GAU12" s="788"/>
      <c r="GAV12" s="787"/>
      <c r="GAW12" s="788"/>
      <c r="GAX12" s="788"/>
      <c r="GAY12" s="788"/>
      <c r="GAZ12" s="787"/>
      <c r="GBA12" s="788"/>
      <c r="GBB12" s="788"/>
      <c r="GBC12" s="788"/>
      <c r="GBD12" s="787"/>
      <c r="GBE12" s="788"/>
      <c r="GBF12" s="788"/>
      <c r="GBG12" s="788"/>
      <c r="GBH12" s="787"/>
      <c r="GBI12" s="788"/>
      <c r="GBJ12" s="788"/>
      <c r="GBK12" s="788"/>
      <c r="GBL12" s="787"/>
      <c r="GBM12" s="788"/>
      <c r="GBN12" s="788"/>
      <c r="GBO12" s="788"/>
      <c r="GBP12" s="787"/>
      <c r="GBQ12" s="788"/>
      <c r="GBR12" s="788"/>
      <c r="GBS12" s="788"/>
      <c r="GBT12" s="787"/>
      <c r="GBU12" s="788"/>
      <c r="GBV12" s="788"/>
      <c r="GBW12" s="788"/>
      <c r="GBX12" s="787"/>
      <c r="GBY12" s="788"/>
      <c r="GBZ12" s="788"/>
      <c r="GCA12" s="788"/>
      <c r="GCB12" s="787"/>
      <c r="GCC12" s="788"/>
      <c r="GCD12" s="788"/>
      <c r="GCE12" s="788"/>
      <c r="GCF12" s="787"/>
      <c r="GCG12" s="788"/>
      <c r="GCH12" s="788"/>
      <c r="GCI12" s="788"/>
      <c r="GCJ12" s="787"/>
      <c r="GCK12" s="788"/>
      <c r="GCL12" s="788"/>
      <c r="GCM12" s="788"/>
      <c r="GCN12" s="787"/>
      <c r="GCO12" s="788"/>
      <c r="GCP12" s="788"/>
      <c r="GCQ12" s="788"/>
      <c r="GCR12" s="787"/>
      <c r="GCS12" s="788"/>
      <c r="GCT12" s="788"/>
      <c r="GCU12" s="788"/>
      <c r="GCV12" s="787"/>
      <c r="GCW12" s="788"/>
      <c r="GCX12" s="788"/>
      <c r="GCY12" s="788"/>
      <c r="GCZ12" s="787"/>
      <c r="GDA12" s="788"/>
      <c r="GDB12" s="788"/>
      <c r="GDC12" s="788"/>
      <c r="GDD12" s="787"/>
      <c r="GDE12" s="788"/>
      <c r="GDF12" s="788"/>
      <c r="GDG12" s="788"/>
      <c r="GDH12" s="787"/>
      <c r="GDI12" s="788"/>
      <c r="GDJ12" s="788"/>
      <c r="GDK12" s="788"/>
      <c r="GDL12" s="787"/>
      <c r="GDM12" s="788"/>
      <c r="GDN12" s="788"/>
      <c r="GDO12" s="788"/>
      <c r="GDP12" s="787"/>
      <c r="GDQ12" s="788"/>
      <c r="GDR12" s="788"/>
      <c r="GDS12" s="788"/>
      <c r="GDT12" s="787"/>
      <c r="GDU12" s="788"/>
      <c r="GDV12" s="788"/>
      <c r="GDW12" s="788"/>
      <c r="GDX12" s="787"/>
      <c r="GDY12" s="788"/>
      <c r="GDZ12" s="788"/>
      <c r="GEA12" s="788"/>
      <c r="GEB12" s="787"/>
      <c r="GEC12" s="788"/>
      <c r="GED12" s="788"/>
      <c r="GEE12" s="788"/>
      <c r="GEF12" s="787"/>
      <c r="GEG12" s="788"/>
      <c r="GEH12" s="788"/>
      <c r="GEI12" s="788"/>
      <c r="GEJ12" s="787"/>
      <c r="GEK12" s="788"/>
      <c r="GEL12" s="788"/>
      <c r="GEM12" s="788"/>
      <c r="GEN12" s="787"/>
      <c r="GEO12" s="788"/>
      <c r="GEP12" s="788"/>
      <c r="GEQ12" s="788"/>
      <c r="GER12" s="787"/>
      <c r="GES12" s="788"/>
      <c r="GET12" s="788"/>
      <c r="GEU12" s="788"/>
      <c r="GEV12" s="787"/>
      <c r="GEW12" s="788"/>
      <c r="GEX12" s="788"/>
      <c r="GEY12" s="788"/>
      <c r="GEZ12" s="787"/>
      <c r="GFA12" s="788"/>
      <c r="GFB12" s="788"/>
      <c r="GFC12" s="788"/>
      <c r="GFD12" s="787"/>
      <c r="GFE12" s="788"/>
      <c r="GFF12" s="788"/>
      <c r="GFG12" s="788"/>
      <c r="GFH12" s="787"/>
      <c r="GFI12" s="788"/>
      <c r="GFJ12" s="788"/>
      <c r="GFK12" s="788"/>
      <c r="GFL12" s="787"/>
      <c r="GFM12" s="788"/>
      <c r="GFN12" s="788"/>
      <c r="GFO12" s="788"/>
      <c r="GFP12" s="787"/>
      <c r="GFQ12" s="788"/>
      <c r="GFR12" s="788"/>
      <c r="GFS12" s="788"/>
      <c r="GFT12" s="787"/>
      <c r="GFU12" s="788"/>
      <c r="GFV12" s="788"/>
      <c r="GFW12" s="788"/>
      <c r="GFX12" s="787"/>
      <c r="GFY12" s="788"/>
      <c r="GFZ12" s="788"/>
      <c r="GGA12" s="788"/>
      <c r="GGB12" s="787"/>
      <c r="GGC12" s="788"/>
      <c r="GGD12" s="788"/>
      <c r="GGE12" s="788"/>
      <c r="GGF12" s="787"/>
      <c r="GGG12" s="788"/>
      <c r="GGH12" s="788"/>
      <c r="GGI12" s="788"/>
      <c r="GGJ12" s="787"/>
      <c r="GGK12" s="788"/>
      <c r="GGL12" s="788"/>
      <c r="GGM12" s="788"/>
      <c r="GGN12" s="787"/>
      <c r="GGO12" s="788"/>
      <c r="GGP12" s="788"/>
      <c r="GGQ12" s="788"/>
      <c r="GGR12" s="787"/>
      <c r="GGS12" s="788"/>
      <c r="GGT12" s="788"/>
      <c r="GGU12" s="788"/>
      <c r="GGV12" s="787"/>
      <c r="GGW12" s="788"/>
      <c r="GGX12" s="788"/>
      <c r="GGY12" s="788"/>
      <c r="GGZ12" s="787"/>
      <c r="GHA12" s="788"/>
      <c r="GHB12" s="788"/>
      <c r="GHC12" s="788"/>
      <c r="GHD12" s="787"/>
      <c r="GHE12" s="788"/>
      <c r="GHF12" s="788"/>
      <c r="GHG12" s="788"/>
      <c r="GHH12" s="787"/>
      <c r="GHI12" s="788"/>
      <c r="GHJ12" s="788"/>
      <c r="GHK12" s="788"/>
      <c r="GHL12" s="787"/>
      <c r="GHM12" s="788"/>
      <c r="GHN12" s="788"/>
      <c r="GHO12" s="788"/>
      <c r="GHP12" s="787"/>
      <c r="GHQ12" s="788"/>
      <c r="GHR12" s="788"/>
      <c r="GHS12" s="788"/>
      <c r="GHT12" s="787"/>
      <c r="GHU12" s="788"/>
      <c r="GHV12" s="788"/>
      <c r="GHW12" s="788"/>
      <c r="GHX12" s="787"/>
      <c r="GHY12" s="788"/>
      <c r="GHZ12" s="788"/>
      <c r="GIA12" s="788"/>
      <c r="GIB12" s="787"/>
      <c r="GIC12" s="788"/>
      <c r="GID12" s="788"/>
      <c r="GIE12" s="788"/>
      <c r="GIF12" s="787"/>
      <c r="GIG12" s="788"/>
      <c r="GIH12" s="788"/>
      <c r="GII12" s="788"/>
      <c r="GIJ12" s="787"/>
      <c r="GIK12" s="788"/>
      <c r="GIL12" s="788"/>
      <c r="GIM12" s="788"/>
      <c r="GIN12" s="787"/>
      <c r="GIO12" s="788"/>
      <c r="GIP12" s="788"/>
      <c r="GIQ12" s="788"/>
      <c r="GIR12" s="787"/>
      <c r="GIS12" s="788"/>
      <c r="GIT12" s="788"/>
      <c r="GIU12" s="788"/>
      <c r="GIV12" s="787"/>
      <c r="GIW12" s="788"/>
      <c r="GIX12" s="788"/>
      <c r="GIY12" s="788"/>
      <c r="GIZ12" s="787"/>
      <c r="GJA12" s="788"/>
      <c r="GJB12" s="788"/>
      <c r="GJC12" s="788"/>
      <c r="GJD12" s="787"/>
      <c r="GJE12" s="788"/>
      <c r="GJF12" s="788"/>
      <c r="GJG12" s="788"/>
      <c r="GJH12" s="787"/>
      <c r="GJI12" s="788"/>
      <c r="GJJ12" s="788"/>
      <c r="GJK12" s="788"/>
      <c r="GJL12" s="787"/>
      <c r="GJM12" s="788"/>
      <c r="GJN12" s="788"/>
      <c r="GJO12" s="788"/>
      <c r="GJP12" s="787"/>
      <c r="GJQ12" s="788"/>
      <c r="GJR12" s="788"/>
      <c r="GJS12" s="788"/>
      <c r="GJT12" s="787"/>
      <c r="GJU12" s="788"/>
      <c r="GJV12" s="788"/>
      <c r="GJW12" s="788"/>
      <c r="GJX12" s="787"/>
      <c r="GJY12" s="788"/>
      <c r="GJZ12" s="788"/>
      <c r="GKA12" s="788"/>
      <c r="GKB12" s="787"/>
      <c r="GKC12" s="788"/>
      <c r="GKD12" s="788"/>
      <c r="GKE12" s="788"/>
      <c r="GKF12" s="787"/>
      <c r="GKG12" s="788"/>
      <c r="GKH12" s="788"/>
      <c r="GKI12" s="788"/>
      <c r="GKJ12" s="787"/>
      <c r="GKK12" s="788"/>
      <c r="GKL12" s="788"/>
      <c r="GKM12" s="788"/>
      <c r="GKN12" s="787"/>
      <c r="GKO12" s="788"/>
      <c r="GKP12" s="788"/>
      <c r="GKQ12" s="788"/>
      <c r="GKR12" s="787"/>
      <c r="GKS12" s="788"/>
      <c r="GKT12" s="788"/>
      <c r="GKU12" s="788"/>
      <c r="GKV12" s="787"/>
      <c r="GKW12" s="788"/>
      <c r="GKX12" s="788"/>
      <c r="GKY12" s="788"/>
      <c r="GKZ12" s="787"/>
      <c r="GLA12" s="788"/>
      <c r="GLB12" s="788"/>
      <c r="GLC12" s="788"/>
      <c r="GLD12" s="787"/>
      <c r="GLE12" s="788"/>
      <c r="GLF12" s="788"/>
      <c r="GLG12" s="788"/>
      <c r="GLH12" s="787"/>
      <c r="GLI12" s="788"/>
      <c r="GLJ12" s="788"/>
      <c r="GLK12" s="788"/>
      <c r="GLL12" s="787"/>
      <c r="GLM12" s="788"/>
      <c r="GLN12" s="788"/>
      <c r="GLO12" s="788"/>
      <c r="GLP12" s="787"/>
      <c r="GLQ12" s="788"/>
      <c r="GLR12" s="788"/>
      <c r="GLS12" s="788"/>
      <c r="GLT12" s="787"/>
      <c r="GLU12" s="788"/>
      <c r="GLV12" s="788"/>
      <c r="GLW12" s="788"/>
      <c r="GLX12" s="787"/>
      <c r="GLY12" s="788"/>
      <c r="GLZ12" s="788"/>
      <c r="GMA12" s="788"/>
      <c r="GMB12" s="787"/>
      <c r="GMC12" s="788"/>
      <c r="GMD12" s="788"/>
      <c r="GME12" s="788"/>
      <c r="GMF12" s="787"/>
      <c r="GMG12" s="788"/>
      <c r="GMH12" s="788"/>
      <c r="GMI12" s="788"/>
      <c r="GMJ12" s="787"/>
      <c r="GMK12" s="788"/>
      <c r="GML12" s="788"/>
      <c r="GMM12" s="788"/>
      <c r="GMN12" s="787"/>
      <c r="GMO12" s="788"/>
      <c r="GMP12" s="788"/>
      <c r="GMQ12" s="788"/>
      <c r="GMR12" s="787"/>
      <c r="GMS12" s="788"/>
      <c r="GMT12" s="788"/>
      <c r="GMU12" s="788"/>
      <c r="GMV12" s="787"/>
      <c r="GMW12" s="788"/>
      <c r="GMX12" s="788"/>
      <c r="GMY12" s="788"/>
      <c r="GMZ12" s="787"/>
      <c r="GNA12" s="788"/>
      <c r="GNB12" s="788"/>
      <c r="GNC12" s="788"/>
      <c r="GND12" s="787"/>
      <c r="GNE12" s="788"/>
      <c r="GNF12" s="788"/>
      <c r="GNG12" s="788"/>
      <c r="GNH12" s="787"/>
      <c r="GNI12" s="788"/>
      <c r="GNJ12" s="788"/>
      <c r="GNK12" s="788"/>
      <c r="GNL12" s="787"/>
      <c r="GNM12" s="788"/>
      <c r="GNN12" s="788"/>
      <c r="GNO12" s="788"/>
      <c r="GNP12" s="787"/>
      <c r="GNQ12" s="788"/>
      <c r="GNR12" s="788"/>
      <c r="GNS12" s="788"/>
      <c r="GNT12" s="787"/>
      <c r="GNU12" s="788"/>
      <c r="GNV12" s="788"/>
      <c r="GNW12" s="788"/>
      <c r="GNX12" s="787"/>
      <c r="GNY12" s="788"/>
      <c r="GNZ12" s="788"/>
      <c r="GOA12" s="788"/>
      <c r="GOB12" s="787"/>
      <c r="GOC12" s="788"/>
      <c r="GOD12" s="788"/>
      <c r="GOE12" s="788"/>
      <c r="GOF12" s="787"/>
      <c r="GOG12" s="788"/>
      <c r="GOH12" s="788"/>
      <c r="GOI12" s="788"/>
      <c r="GOJ12" s="787"/>
      <c r="GOK12" s="788"/>
      <c r="GOL12" s="788"/>
      <c r="GOM12" s="788"/>
      <c r="GON12" s="787"/>
      <c r="GOO12" s="788"/>
      <c r="GOP12" s="788"/>
      <c r="GOQ12" s="788"/>
      <c r="GOR12" s="787"/>
      <c r="GOS12" s="788"/>
      <c r="GOT12" s="788"/>
      <c r="GOU12" s="788"/>
      <c r="GOV12" s="787"/>
      <c r="GOW12" s="788"/>
      <c r="GOX12" s="788"/>
      <c r="GOY12" s="788"/>
      <c r="GOZ12" s="787"/>
      <c r="GPA12" s="788"/>
      <c r="GPB12" s="788"/>
      <c r="GPC12" s="788"/>
      <c r="GPD12" s="787"/>
      <c r="GPE12" s="788"/>
      <c r="GPF12" s="788"/>
      <c r="GPG12" s="788"/>
      <c r="GPH12" s="787"/>
      <c r="GPI12" s="788"/>
      <c r="GPJ12" s="788"/>
      <c r="GPK12" s="788"/>
      <c r="GPL12" s="787"/>
      <c r="GPM12" s="788"/>
      <c r="GPN12" s="788"/>
      <c r="GPO12" s="788"/>
      <c r="GPP12" s="787"/>
      <c r="GPQ12" s="788"/>
      <c r="GPR12" s="788"/>
      <c r="GPS12" s="788"/>
      <c r="GPT12" s="787"/>
      <c r="GPU12" s="788"/>
      <c r="GPV12" s="788"/>
      <c r="GPW12" s="788"/>
      <c r="GPX12" s="787"/>
      <c r="GPY12" s="788"/>
      <c r="GPZ12" s="788"/>
      <c r="GQA12" s="788"/>
      <c r="GQB12" s="787"/>
      <c r="GQC12" s="788"/>
      <c r="GQD12" s="788"/>
      <c r="GQE12" s="788"/>
      <c r="GQF12" s="787"/>
      <c r="GQG12" s="788"/>
      <c r="GQH12" s="788"/>
      <c r="GQI12" s="788"/>
      <c r="GQJ12" s="787"/>
      <c r="GQK12" s="788"/>
      <c r="GQL12" s="788"/>
      <c r="GQM12" s="788"/>
      <c r="GQN12" s="787"/>
      <c r="GQO12" s="788"/>
      <c r="GQP12" s="788"/>
      <c r="GQQ12" s="788"/>
      <c r="GQR12" s="787"/>
      <c r="GQS12" s="788"/>
      <c r="GQT12" s="788"/>
      <c r="GQU12" s="788"/>
      <c r="GQV12" s="787"/>
      <c r="GQW12" s="788"/>
      <c r="GQX12" s="788"/>
      <c r="GQY12" s="788"/>
      <c r="GQZ12" s="787"/>
      <c r="GRA12" s="788"/>
      <c r="GRB12" s="788"/>
      <c r="GRC12" s="788"/>
      <c r="GRD12" s="787"/>
      <c r="GRE12" s="788"/>
      <c r="GRF12" s="788"/>
      <c r="GRG12" s="788"/>
      <c r="GRH12" s="787"/>
      <c r="GRI12" s="788"/>
      <c r="GRJ12" s="788"/>
      <c r="GRK12" s="788"/>
      <c r="GRL12" s="787"/>
      <c r="GRM12" s="788"/>
      <c r="GRN12" s="788"/>
      <c r="GRO12" s="788"/>
      <c r="GRP12" s="787"/>
      <c r="GRQ12" s="788"/>
      <c r="GRR12" s="788"/>
      <c r="GRS12" s="788"/>
      <c r="GRT12" s="787"/>
      <c r="GRU12" s="788"/>
      <c r="GRV12" s="788"/>
      <c r="GRW12" s="788"/>
      <c r="GRX12" s="787"/>
      <c r="GRY12" s="788"/>
      <c r="GRZ12" s="788"/>
      <c r="GSA12" s="788"/>
      <c r="GSB12" s="787"/>
      <c r="GSC12" s="788"/>
      <c r="GSD12" s="788"/>
      <c r="GSE12" s="788"/>
      <c r="GSF12" s="787"/>
      <c r="GSG12" s="788"/>
      <c r="GSH12" s="788"/>
      <c r="GSI12" s="788"/>
      <c r="GSJ12" s="787"/>
      <c r="GSK12" s="788"/>
      <c r="GSL12" s="788"/>
      <c r="GSM12" s="788"/>
      <c r="GSN12" s="787"/>
      <c r="GSO12" s="788"/>
      <c r="GSP12" s="788"/>
      <c r="GSQ12" s="788"/>
      <c r="GSR12" s="787"/>
      <c r="GSS12" s="788"/>
      <c r="GST12" s="788"/>
      <c r="GSU12" s="788"/>
      <c r="GSV12" s="787"/>
      <c r="GSW12" s="788"/>
      <c r="GSX12" s="788"/>
      <c r="GSY12" s="788"/>
      <c r="GSZ12" s="787"/>
      <c r="GTA12" s="788"/>
      <c r="GTB12" s="788"/>
      <c r="GTC12" s="788"/>
      <c r="GTD12" s="787"/>
      <c r="GTE12" s="788"/>
      <c r="GTF12" s="788"/>
      <c r="GTG12" s="788"/>
      <c r="GTH12" s="787"/>
      <c r="GTI12" s="788"/>
      <c r="GTJ12" s="788"/>
      <c r="GTK12" s="788"/>
      <c r="GTL12" s="787"/>
      <c r="GTM12" s="788"/>
      <c r="GTN12" s="788"/>
      <c r="GTO12" s="788"/>
      <c r="GTP12" s="787"/>
      <c r="GTQ12" s="788"/>
      <c r="GTR12" s="788"/>
      <c r="GTS12" s="788"/>
      <c r="GTT12" s="787"/>
      <c r="GTU12" s="788"/>
      <c r="GTV12" s="788"/>
      <c r="GTW12" s="788"/>
      <c r="GTX12" s="787"/>
      <c r="GTY12" s="788"/>
      <c r="GTZ12" s="788"/>
      <c r="GUA12" s="788"/>
      <c r="GUB12" s="787"/>
      <c r="GUC12" s="788"/>
      <c r="GUD12" s="788"/>
      <c r="GUE12" s="788"/>
      <c r="GUF12" s="787"/>
      <c r="GUG12" s="788"/>
      <c r="GUH12" s="788"/>
      <c r="GUI12" s="788"/>
      <c r="GUJ12" s="787"/>
      <c r="GUK12" s="788"/>
      <c r="GUL12" s="788"/>
      <c r="GUM12" s="788"/>
      <c r="GUN12" s="787"/>
      <c r="GUO12" s="788"/>
      <c r="GUP12" s="788"/>
      <c r="GUQ12" s="788"/>
      <c r="GUR12" s="787"/>
      <c r="GUS12" s="788"/>
      <c r="GUT12" s="788"/>
      <c r="GUU12" s="788"/>
      <c r="GUV12" s="787"/>
      <c r="GUW12" s="788"/>
      <c r="GUX12" s="788"/>
      <c r="GUY12" s="788"/>
      <c r="GUZ12" s="787"/>
      <c r="GVA12" s="788"/>
      <c r="GVB12" s="788"/>
      <c r="GVC12" s="788"/>
      <c r="GVD12" s="787"/>
      <c r="GVE12" s="788"/>
      <c r="GVF12" s="788"/>
      <c r="GVG12" s="788"/>
      <c r="GVH12" s="787"/>
      <c r="GVI12" s="788"/>
      <c r="GVJ12" s="788"/>
      <c r="GVK12" s="788"/>
      <c r="GVL12" s="787"/>
      <c r="GVM12" s="788"/>
      <c r="GVN12" s="788"/>
      <c r="GVO12" s="788"/>
      <c r="GVP12" s="787"/>
      <c r="GVQ12" s="788"/>
      <c r="GVR12" s="788"/>
      <c r="GVS12" s="788"/>
      <c r="GVT12" s="787"/>
      <c r="GVU12" s="788"/>
      <c r="GVV12" s="788"/>
      <c r="GVW12" s="788"/>
      <c r="GVX12" s="787"/>
      <c r="GVY12" s="788"/>
      <c r="GVZ12" s="788"/>
      <c r="GWA12" s="788"/>
      <c r="GWB12" s="787"/>
      <c r="GWC12" s="788"/>
      <c r="GWD12" s="788"/>
      <c r="GWE12" s="788"/>
      <c r="GWF12" s="787"/>
      <c r="GWG12" s="788"/>
      <c r="GWH12" s="788"/>
      <c r="GWI12" s="788"/>
      <c r="GWJ12" s="787"/>
      <c r="GWK12" s="788"/>
      <c r="GWL12" s="788"/>
      <c r="GWM12" s="788"/>
      <c r="GWN12" s="787"/>
      <c r="GWO12" s="788"/>
      <c r="GWP12" s="788"/>
      <c r="GWQ12" s="788"/>
      <c r="GWR12" s="787"/>
      <c r="GWS12" s="788"/>
      <c r="GWT12" s="788"/>
      <c r="GWU12" s="788"/>
      <c r="GWV12" s="787"/>
      <c r="GWW12" s="788"/>
      <c r="GWX12" s="788"/>
      <c r="GWY12" s="788"/>
      <c r="GWZ12" s="787"/>
      <c r="GXA12" s="788"/>
      <c r="GXB12" s="788"/>
      <c r="GXC12" s="788"/>
      <c r="GXD12" s="787"/>
      <c r="GXE12" s="788"/>
      <c r="GXF12" s="788"/>
      <c r="GXG12" s="788"/>
      <c r="GXH12" s="787"/>
      <c r="GXI12" s="788"/>
      <c r="GXJ12" s="788"/>
      <c r="GXK12" s="788"/>
      <c r="GXL12" s="787"/>
      <c r="GXM12" s="788"/>
      <c r="GXN12" s="788"/>
      <c r="GXO12" s="788"/>
      <c r="GXP12" s="787"/>
      <c r="GXQ12" s="788"/>
      <c r="GXR12" s="788"/>
      <c r="GXS12" s="788"/>
      <c r="GXT12" s="787"/>
      <c r="GXU12" s="788"/>
      <c r="GXV12" s="788"/>
      <c r="GXW12" s="788"/>
      <c r="GXX12" s="787"/>
      <c r="GXY12" s="788"/>
      <c r="GXZ12" s="788"/>
      <c r="GYA12" s="788"/>
      <c r="GYB12" s="787"/>
      <c r="GYC12" s="788"/>
      <c r="GYD12" s="788"/>
      <c r="GYE12" s="788"/>
      <c r="GYF12" s="787"/>
      <c r="GYG12" s="788"/>
      <c r="GYH12" s="788"/>
      <c r="GYI12" s="788"/>
      <c r="GYJ12" s="787"/>
      <c r="GYK12" s="788"/>
      <c r="GYL12" s="788"/>
      <c r="GYM12" s="788"/>
      <c r="GYN12" s="787"/>
      <c r="GYO12" s="788"/>
      <c r="GYP12" s="788"/>
      <c r="GYQ12" s="788"/>
      <c r="GYR12" s="787"/>
      <c r="GYS12" s="788"/>
      <c r="GYT12" s="788"/>
      <c r="GYU12" s="788"/>
      <c r="GYV12" s="787"/>
      <c r="GYW12" s="788"/>
      <c r="GYX12" s="788"/>
      <c r="GYY12" s="788"/>
      <c r="GYZ12" s="787"/>
      <c r="GZA12" s="788"/>
      <c r="GZB12" s="788"/>
      <c r="GZC12" s="788"/>
      <c r="GZD12" s="787"/>
      <c r="GZE12" s="788"/>
      <c r="GZF12" s="788"/>
      <c r="GZG12" s="788"/>
      <c r="GZH12" s="787"/>
      <c r="GZI12" s="788"/>
      <c r="GZJ12" s="788"/>
      <c r="GZK12" s="788"/>
      <c r="GZL12" s="787"/>
      <c r="GZM12" s="788"/>
      <c r="GZN12" s="788"/>
      <c r="GZO12" s="788"/>
      <c r="GZP12" s="787"/>
      <c r="GZQ12" s="788"/>
      <c r="GZR12" s="788"/>
      <c r="GZS12" s="788"/>
      <c r="GZT12" s="787"/>
      <c r="GZU12" s="788"/>
      <c r="GZV12" s="788"/>
      <c r="GZW12" s="788"/>
      <c r="GZX12" s="787"/>
      <c r="GZY12" s="788"/>
      <c r="GZZ12" s="788"/>
      <c r="HAA12" s="788"/>
      <c r="HAB12" s="787"/>
      <c r="HAC12" s="788"/>
      <c r="HAD12" s="788"/>
      <c r="HAE12" s="788"/>
      <c r="HAF12" s="787"/>
      <c r="HAG12" s="788"/>
      <c r="HAH12" s="788"/>
      <c r="HAI12" s="788"/>
      <c r="HAJ12" s="787"/>
      <c r="HAK12" s="788"/>
      <c r="HAL12" s="788"/>
      <c r="HAM12" s="788"/>
      <c r="HAN12" s="787"/>
      <c r="HAO12" s="788"/>
      <c r="HAP12" s="788"/>
      <c r="HAQ12" s="788"/>
      <c r="HAR12" s="787"/>
      <c r="HAS12" s="788"/>
      <c r="HAT12" s="788"/>
      <c r="HAU12" s="788"/>
      <c r="HAV12" s="787"/>
      <c r="HAW12" s="788"/>
      <c r="HAX12" s="788"/>
      <c r="HAY12" s="788"/>
      <c r="HAZ12" s="787"/>
      <c r="HBA12" s="788"/>
      <c r="HBB12" s="788"/>
      <c r="HBC12" s="788"/>
      <c r="HBD12" s="787"/>
      <c r="HBE12" s="788"/>
      <c r="HBF12" s="788"/>
      <c r="HBG12" s="788"/>
      <c r="HBH12" s="787"/>
      <c r="HBI12" s="788"/>
      <c r="HBJ12" s="788"/>
      <c r="HBK12" s="788"/>
      <c r="HBL12" s="787"/>
      <c r="HBM12" s="788"/>
      <c r="HBN12" s="788"/>
      <c r="HBO12" s="788"/>
      <c r="HBP12" s="787"/>
      <c r="HBQ12" s="788"/>
      <c r="HBR12" s="788"/>
      <c r="HBS12" s="788"/>
      <c r="HBT12" s="787"/>
      <c r="HBU12" s="788"/>
      <c r="HBV12" s="788"/>
      <c r="HBW12" s="788"/>
      <c r="HBX12" s="787"/>
      <c r="HBY12" s="788"/>
      <c r="HBZ12" s="788"/>
      <c r="HCA12" s="788"/>
      <c r="HCB12" s="787"/>
      <c r="HCC12" s="788"/>
      <c r="HCD12" s="788"/>
      <c r="HCE12" s="788"/>
      <c r="HCF12" s="787"/>
      <c r="HCG12" s="788"/>
      <c r="HCH12" s="788"/>
      <c r="HCI12" s="788"/>
      <c r="HCJ12" s="787"/>
      <c r="HCK12" s="788"/>
      <c r="HCL12" s="788"/>
      <c r="HCM12" s="788"/>
      <c r="HCN12" s="787"/>
      <c r="HCO12" s="788"/>
      <c r="HCP12" s="788"/>
      <c r="HCQ12" s="788"/>
      <c r="HCR12" s="787"/>
      <c r="HCS12" s="788"/>
      <c r="HCT12" s="788"/>
      <c r="HCU12" s="788"/>
      <c r="HCV12" s="787"/>
      <c r="HCW12" s="788"/>
      <c r="HCX12" s="788"/>
      <c r="HCY12" s="788"/>
      <c r="HCZ12" s="787"/>
      <c r="HDA12" s="788"/>
      <c r="HDB12" s="788"/>
      <c r="HDC12" s="788"/>
      <c r="HDD12" s="787"/>
      <c r="HDE12" s="788"/>
      <c r="HDF12" s="788"/>
      <c r="HDG12" s="788"/>
      <c r="HDH12" s="787"/>
      <c r="HDI12" s="788"/>
      <c r="HDJ12" s="788"/>
      <c r="HDK12" s="788"/>
      <c r="HDL12" s="787"/>
      <c r="HDM12" s="788"/>
      <c r="HDN12" s="788"/>
      <c r="HDO12" s="788"/>
      <c r="HDP12" s="787"/>
      <c r="HDQ12" s="788"/>
      <c r="HDR12" s="788"/>
      <c r="HDS12" s="788"/>
      <c r="HDT12" s="787"/>
      <c r="HDU12" s="788"/>
      <c r="HDV12" s="788"/>
      <c r="HDW12" s="788"/>
      <c r="HDX12" s="787"/>
      <c r="HDY12" s="788"/>
      <c r="HDZ12" s="788"/>
      <c r="HEA12" s="788"/>
      <c r="HEB12" s="787"/>
      <c r="HEC12" s="788"/>
      <c r="HED12" s="788"/>
      <c r="HEE12" s="788"/>
      <c r="HEF12" s="787"/>
      <c r="HEG12" s="788"/>
      <c r="HEH12" s="788"/>
      <c r="HEI12" s="788"/>
      <c r="HEJ12" s="787"/>
      <c r="HEK12" s="788"/>
      <c r="HEL12" s="788"/>
      <c r="HEM12" s="788"/>
      <c r="HEN12" s="787"/>
      <c r="HEO12" s="788"/>
      <c r="HEP12" s="788"/>
      <c r="HEQ12" s="788"/>
      <c r="HER12" s="787"/>
      <c r="HES12" s="788"/>
      <c r="HET12" s="788"/>
      <c r="HEU12" s="788"/>
      <c r="HEV12" s="787"/>
      <c r="HEW12" s="788"/>
      <c r="HEX12" s="788"/>
      <c r="HEY12" s="788"/>
      <c r="HEZ12" s="787"/>
      <c r="HFA12" s="788"/>
      <c r="HFB12" s="788"/>
      <c r="HFC12" s="788"/>
      <c r="HFD12" s="787"/>
      <c r="HFE12" s="788"/>
      <c r="HFF12" s="788"/>
      <c r="HFG12" s="788"/>
      <c r="HFH12" s="787"/>
      <c r="HFI12" s="788"/>
      <c r="HFJ12" s="788"/>
      <c r="HFK12" s="788"/>
      <c r="HFL12" s="787"/>
      <c r="HFM12" s="788"/>
      <c r="HFN12" s="788"/>
      <c r="HFO12" s="788"/>
      <c r="HFP12" s="787"/>
      <c r="HFQ12" s="788"/>
      <c r="HFR12" s="788"/>
      <c r="HFS12" s="788"/>
      <c r="HFT12" s="787"/>
      <c r="HFU12" s="788"/>
      <c r="HFV12" s="788"/>
      <c r="HFW12" s="788"/>
      <c r="HFX12" s="787"/>
      <c r="HFY12" s="788"/>
      <c r="HFZ12" s="788"/>
      <c r="HGA12" s="788"/>
      <c r="HGB12" s="787"/>
      <c r="HGC12" s="788"/>
      <c r="HGD12" s="788"/>
      <c r="HGE12" s="788"/>
      <c r="HGF12" s="787"/>
      <c r="HGG12" s="788"/>
      <c r="HGH12" s="788"/>
      <c r="HGI12" s="788"/>
      <c r="HGJ12" s="787"/>
      <c r="HGK12" s="788"/>
      <c r="HGL12" s="788"/>
      <c r="HGM12" s="788"/>
      <c r="HGN12" s="787"/>
      <c r="HGO12" s="788"/>
      <c r="HGP12" s="788"/>
      <c r="HGQ12" s="788"/>
      <c r="HGR12" s="787"/>
      <c r="HGS12" s="788"/>
      <c r="HGT12" s="788"/>
      <c r="HGU12" s="788"/>
      <c r="HGV12" s="787"/>
      <c r="HGW12" s="788"/>
      <c r="HGX12" s="788"/>
      <c r="HGY12" s="788"/>
      <c r="HGZ12" s="787"/>
      <c r="HHA12" s="788"/>
      <c r="HHB12" s="788"/>
      <c r="HHC12" s="788"/>
      <c r="HHD12" s="787"/>
      <c r="HHE12" s="788"/>
      <c r="HHF12" s="788"/>
      <c r="HHG12" s="788"/>
      <c r="HHH12" s="787"/>
      <c r="HHI12" s="788"/>
      <c r="HHJ12" s="788"/>
      <c r="HHK12" s="788"/>
      <c r="HHL12" s="787"/>
      <c r="HHM12" s="788"/>
      <c r="HHN12" s="788"/>
      <c r="HHO12" s="788"/>
      <c r="HHP12" s="787"/>
      <c r="HHQ12" s="788"/>
      <c r="HHR12" s="788"/>
      <c r="HHS12" s="788"/>
      <c r="HHT12" s="787"/>
      <c r="HHU12" s="788"/>
      <c r="HHV12" s="788"/>
      <c r="HHW12" s="788"/>
      <c r="HHX12" s="787"/>
      <c r="HHY12" s="788"/>
      <c r="HHZ12" s="788"/>
      <c r="HIA12" s="788"/>
      <c r="HIB12" s="787"/>
      <c r="HIC12" s="788"/>
      <c r="HID12" s="788"/>
      <c r="HIE12" s="788"/>
      <c r="HIF12" s="787"/>
      <c r="HIG12" s="788"/>
      <c r="HIH12" s="788"/>
      <c r="HII12" s="788"/>
      <c r="HIJ12" s="787"/>
      <c r="HIK12" s="788"/>
      <c r="HIL12" s="788"/>
      <c r="HIM12" s="788"/>
      <c r="HIN12" s="787"/>
      <c r="HIO12" s="788"/>
      <c r="HIP12" s="788"/>
      <c r="HIQ12" s="788"/>
      <c r="HIR12" s="787"/>
      <c r="HIS12" s="788"/>
      <c r="HIT12" s="788"/>
      <c r="HIU12" s="788"/>
      <c r="HIV12" s="787"/>
      <c r="HIW12" s="788"/>
      <c r="HIX12" s="788"/>
      <c r="HIY12" s="788"/>
      <c r="HIZ12" s="787"/>
      <c r="HJA12" s="788"/>
      <c r="HJB12" s="788"/>
      <c r="HJC12" s="788"/>
      <c r="HJD12" s="787"/>
      <c r="HJE12" s="788"/>
      <c r="HJF12" s="788"/>
      <c r="HJG12" s="788"/>
      <c r="HJH12" s="787"/>
      <c r="HJI12" s="788"/>
      <c r="HJJ12" s="788"/>
      <c r="HJK12" s="788"/>
      <c r="HJL12" s="787"/>
      <c r="HJM12" s="788"/>
      <c r="HJN12" s="788"/>
      <c r="HJO12" s="788"/>
      <c r="HJP12" s="787"/>
      <c r="HJQ12" s="788"/>
      <c r="HJR12" s="788"/>
      <c r="HJS12" s="788"/>
      <c r="HJT12" s="787"/>
      <c r="HJU12" s="788"/>
      <c r="HJV12" s="788"/>
      <c r="HJW12" s="788"/>
      <c r="HJX12" s="787"/>
      <c r="HJY12" s="788"/>
      <c r="HJZ12" s="788"/>
      <c r="HKA12" s="788"/>
      <c r="HKB12" s="787"/>
      <c r="HKC12" s="788"/>
      <c r="HKD12" s="788"/>
      <c r="HKE12" s="788"/>
      <c r="HKF12" s="787"/>
      <c r="HKG12" s="788"/>
      <c r="HKH12" s="788"/>
      <c r="HKI12" s="788"/>
      <c r="HKJ12" s="787"/>
      <c r="HKK12" s="788"/>
      <c r="HKL12" s="788"/>
      <c r="HKM12" s="788"/>
      <c r="HKN12" s="787"/>
      <c r="HKO12" s="788"/>
      <c r="HKP12" s="788"/>
      <c r="HKQ12" s="788"/>
      <c r="HKR12" s="787"/>
      <c r="HKS12" s="788"/>
      <c r="HKT12" s="788"/>
      <c r="HKU12" s="788"/>
      <c r="HKV12" s="787"/>
      <c r="HKW12" s="788"/>
      <c r="HKX12" s="788"/>
      <c r="HKY12" s="788"/>
      <c r="HKZ12" s="787"/>
      <c r="HLA12" s="788"/>
      <c r="HLB12" s="788"/>
      <c r="HLC12" s="788"/>
      <c r="HLD12" s="787"/>
      <c r="HLE12" s="788"/>
      <c r="HLF12" s="788"/>
      <c r="HLG12" s="788"/>
      <c r="HLH12" s="787"/>
      <c r="HLI12" s="788"/>
      <c r="HLJ12" s="788"/>
      <c r="HLK12" s="788"/>
      <c r="HLL12" s="787"/>
      <c r="HLM12" s="788"/>
      <c r="HLN12" s="788"/>
      <c r="HLO12" s="788"/>
      <c r="HLP12" s="787"/>
      <c r="HLQ12" s="788"/>
      <c r="HLR12" s="788"/>
      <c r="HLS12" s="788"/>
      <c r="HLT12" s="787"/>
      <c r="HLU12" s="788"/>
      <c r="HLV12" s="788"/>
      <c r="HLW12" s="788"/>
      <c r="HLX12" s="787"/>
      <c r="HLY12" s="788"/>
      <c r="HLZ12" s="788"/>
      <c r="HMA12" s="788"/>
      <c r="HMB12" s="787"/>
      <c r="HMC12" s="788"/>
      <c r="HMD12" s="788"/>
      <c r="HME12" s="788"/>
      <c r="HMF12" s="787"/>
      <c r="HMG12" s="788"/>
      <c r="HMH12" s="788"/>
      <c r="HMI12" s="788"/>
      <c r="HMJ12" s="787"/>
      <c r="HMK12" s="788"/>
      <c r="HML12" s="788"/>
      <c r="HMM12" s="788"/>
      <c r="HMN12" s="787"/>
      <c r="HMO12" s="788"/>
      <c r="HMP12" s="788"/>
      <c r="HMQ12" s="788"/>
      <c r="HMR12" s="787"/>
      <c r="HMS12" s="788"/>
      <c r="HMT12" s="788"/>
      <c r="HMU12" s="788"/>
      <c r="HMV12" s="787"/>
      <c r="HMW12" s="788"/>
      <c r="HMX12" s="788"/>
      <c r="HMY12" s="788"/>
      <c r="HMZ12" s="787"/>
      <c r="HNA12" s="788"/>
      <c r="HNB12" s="788"/>
      <c r="HNC12" s="788"/>
      <c r="HND12" s="787"/>
      <c r="HNE12" s="788"/>
      <c r="HNF12" s="788"/>
      <c r="HNG12" s="788"/>
      <c r="HNH12" s="787"/>
      <c r="HNI12" s="788"/>
      <c r="HNJ12" s="788"/>
      <c r="HNK12" s="788"/>
      <c r="HNL12" s="787"/>
      <c r="HNM12" s="788"/>
      <c r="HNN12" s="788"/>
      <c r="HNO12" s="788"/>
      <c r="HNP12" s="787"/>
      <c r="HNQ12" s="788"/>
      <c r="HNR12" s="788"/>
      <c r="HNS12" s="788"/>
      <c r="HNT12" s="787"/>
      <c r="HNU12" s="788"/>
      <c r="HNV12" s="788"/>
      <c r="HNW12" s="788"/>
      <c r="HNX12" s="787"/>
      <c r="HNY12" s="788"/>
      <c r="HNZ12" s="788"/>
      <c r="HOA12" s="788"/>
      <c r="HOB12" s="787"/>
      <c r="HOC12" s="788"/>
      <c r="HOD12" s="788"/>
      <c r="HOE12" s="788"/>
      <c r="HOF12" s="787"/>
      <c r="HOG12" s="788"/>
      <c r="HOH12" s="788"/>
      <c r="HOI12" s="788"/>
      <c r="HOJ12" s="787"/>
      <c r="HOK12" s="788"/>
      <c r="HOL12" s="788"/>
      <c r="HOM12" s="788"/>
      <c r="HON12" s="787"/>
      <c r="HOO12" s="788"/>
      <c r="HOP12" s="788"/>
      <c r="HOQ12" s="788"/>
      <c r="HOR12" s="787"/>
      <c r="HOS12" s="788"/>
      <c r="HOT12" s="788"/>
      <c r="HOU12" s="788"/>
      <c r="HOV12" s="787"/>
      <c r="HOW12" s="788"/>
      <c r="HOX12" s="788"/>
      <c r="HOY12" s="788"/>
      <c r="HOZ12" s="787"/>
      <c r="HPA12" s="788"/>
      <c r="HPB12" s="788"/>
      <c r="HPC12" s="788"/>
      <c r="HPD12" s="787"/>
      <c r="HPE12" s="788"/>
      <c r="HPF12" s="788"/>
      <c r="HPG12" s="788"/>
      <c r="HPH12" s="787"/>
      <c r="HPI12" s="788"/>
      <c r="HPJ12" s="788"/>
      <c r="HPK12" s="788"/>
      <c r="HPL12" s="787"/>
      <c r="HPM12" s="788"/>
      <c r="HPN12" s="788"/>
      <c r="HPO12" s="788"/>
      <c r="HPP12" s="787"/>
      <c r="HPQ12" s="788"/>
      <c r="HPR12" s="788"/>
      <c r="HPS12" s="788"/>
      <c r="HPT12" s="787"/>
      <c r="HPU12" s="788"/>
      <c r="HPV12" s="788"/>
      <c r="HPW12" s="788"/>
      <c r="HPX12" s="787"/>
      <c r="HPY12" s="788"/>
      <c r="HPZ12" s="788"/>
      <c r="HQA12" s="788"/>
      <c r="HQB12" s="787"/>
      <c r="HQC12" s="788"/>
      <c r="HQD12" s="788"/>
      <c r="HQE12" s="788"/>
      <c r="HQF12" s="787"/>
      <c r="HQG12" s="788"/>
      <c r="HQH12" s="788"/>
      <c r="HQI12" s="788"/>
      <c r="HQJ12" s="787"/>
      <c r="HQK12" s="788"/>
      <c r="HQL12" s="788"/>
      <c r="HQM12" s="788"/>
      <c r="HQN12" s="787"/>
      <c r="HQO12" s="788"/>
      <c r="HQP12" s="788"/>
      <c r="HQQ12" s="788"/>
      <c r="HQR12" s="787"/>
      <c r="HQS12" s="788"/>
      <c r="HQT12" s="788"/>
      <c r="HQU12" s="788"/>
      <c r="HQV12" s="787"/>
      <c r="HQW12" s="788"/>
      <c r="HQX12" s="788"/>
      <c r="HQY12" s="788"/>
      <c r="HQZ12" s="787"/>
      <c r="HRA12" s="788"/>
      <c r="HRB12" s="788"/>
      <c r="HRC12" s="788"/>
      <c r="HRD12" s="787"/>
      <c r="HRE12" s="788"/>
      <c r="HRF12" s="788"/>
      <c r="HRG12" s="788"/>
      <c r="HRH12" s="787"/>
      <c r="HRI12" s="788"/>
      <c r="HRJ12" s="788"/>
      <c r="HRK12" s="788"/>
      <c r="HRL12" s="787"/>
      <c r="HRM12" s="788"/>
      <c r="HRN12" s="788"/>
      <c r="HRO12" s="788"/>
      <c r="HRP12" s="787"/>
      <c r="HRQ12" s="788"/>
      <c r="HRR12" s="788"/>
      <c r="HRS12" s="788"/>
      <c r="HRT12" s="787"/>
      <c r="HRU12" s="788"/>
      <c r="HRV12" s="788"/>
      <c r="HRW12" s="788"/>
      <c r="HRX12" s="787"/>
      <c r="HRY12" s="788"/>
      <c r="HRZ12" s="788"/>
      <c r="HSA12" s="788"/>
      <c r="HSB12" s="787"/>
      <c r="HSC12" s="788"/>
      <c r="HSD12" s="788"/>
      <c r="HSE12" s="788"/>
      <c r="HSF12" s="787"/>
      <c r="HSG12" s="788"/>
      <c r="HSH12" s="788"/>
      <c r="HSI12" s="788"/>
      <c r="HSJ12" s="787"/>
      <c r="HSK12" s="788"/>
      <c r="HSL12" s="788"/>
      <c r="HSM12" s="788"/>
      <c r="HSN12" s="787"/>
      <c r="HSO12" s="788"/>
      <c r="HSP12" s="788"/>
      <c r="HSQ12" s="788"/>
      <c r="HSR12" s="787"/>
      <c r="HSS12" s="788"/>
      <c r="HST12" s="788"/>
      <c r="HSU12" s="788"/>
      <c r="HSV12" s="787"/>
      <c r="HSW12" s="788"/>
      <c r="HSX12" s="788"/>
      <c r="HSY12" s="788"/>
      <c r="HSZ12" s="787"/>
      <c r="HTA12" s="788"/>
      <c r="HTB12" s="788"/>
      <c r="HTC12" s="788"/>
      <c r="HTD12" s="787"/>
      <c r="HTE12" s="788"/>
      <c r="HTF12" s="788"/>
      <c r="HTG12" s="788"/>
      <c r="HTH12" s="787"/>
      <c r="HTI12" s="788"/>
      <c r="HTJ12" s="788"/>
      <c r="HTK12" s="788"/>
      <c r="HTL12" s="787"/>
      <c r="HTM12" s="788"/>
      <c r="HTN12" s="788"/>
      <c r="HTO12" s="788"/>
      <c r="HTP12" s="787"/>
      <c r="HTQ12" s="788"/>
      <c r="HTR12" s="788"/>
      <c r="HTS12" s="788"/>
      <c r="HTT12" s="787"/>
      <c r="HTU12" s="788"/>
      <c r="HTV12" s="788"/>
      <c r="HTW12" s="788"/>
      <c r="HTX12" s="787"/>
      <c r="HTY12" s="788"/>
      <c r="HTZ12" s="788"/>
      <c r="HUA12" s="788"/>
      <c r="HUB12" s="787"/>
      <c r="HUC12" s="788"/>
      <c r="HUD12" s="788"/>
      <c r="HUE12" s="788"/>
      <c r="HUF12" s="787"/>
      <c r="HUG12" s="788"/>
      <c r="HUH12" s="788"/>
      <c r="HUI12" s="788"/>
      <c r="HUJ12" s="787"/>
      <c r="HUK12" s="788"/>
      <c r="HUL12" s="788"/>
      <c r="HUM12" s="788"/>
      <c r="HUN12" s="787"/>
      <c r="HUO12" s="788"/>
      <c r="HUP12" s="788"/>
      <c r="HUQ12" s="788"/>
      <c r="HUR12" s="787"/>
      <c r="HUS12" s="788"/>
      <c r="HUT12" s="788"/>
      <c r="HUU12" s="788"/>
      <c r="HUV12" s="787"/>
      <c r="HUW12" s="788"/>
      <c r="HUX12" s="788"/>
      <c r="HUY12" s="788"/>
      <c r="HUZ12" s="787"/>
      <c r="HVA12" s="788"/>
      <c r="HVB12" s="788"/>
      <c r="HVC12" s="788"/>
      <c r="HVD12" s="787"/>
      <c r="HVE12" s="788"/>
      <c r="HVF12" s="788"/>
      <c r="HVG12" s="788"/>
      <c r="HVH12" s="787"/>
      <c r="HVI12" s="788"/>
      <c r="HVJ12" s="788"/>
      <c r="HVK12" s="788"/>
      <c r="HVL12" s="787"/>
      <c r="HVM12" s="788"/>
      <c r="HVN12" s="788"/>
      <c r="HVO12" s="788"/>
      <c r="HVP12" s="787"/>
      <c r="HVQ12" s="788"/>
      <c r="HVR12" s="788"/>
      <c r="HVS12" s="788"/>
      <c r="HVT12" s="787"/>
      <c r="HVU12" s="788"/>
      <c r="HVV12" s="788"/>
      <c r="HVW12" s="788"/>
      <c r="HVX12" s="787"/>
      <c r="HVY12" s="788"/>
      <c r="HVZ12" s="788"/>
      <c r="HWA12" s="788"/>
      <c r="HWB12" s="787"/>
      <c r="HWC12" s="788"/>
      <c r="HWD12" s="788"/>
      <c r="HWE12" s="788"/>
      <c r="HWF12" s="787"/>
      <c r="HWG12" s="788"/>
      <c r="HWH12" s="788"/>
      <c r="HWI12" s="788"/>
      <c r="HWJ12" s="787"/>
      <c r="HWK12" s="788"/>
      <c r="HWL12" s="788"/>
      <c r="HWM12" s="788"/>
      <c r="HWN12" s="787"/>
      <c r="HWO12" s="788"/>
      <c r="HWP12" s="788"/>
      <c r="HWQ12" s="788"/>
      <c r="HWR12" s="787"/>
      <c r="HWS12" s="788"/>
      <c r="HWT12" s="788"/>
      <c r="HWU12" s="788"/>
      <c r="HWV12" s="787"/>
      <c r="HWW12" s="788"/>
      <c r="HWX12" s="788"/>
      <c r="HWY12" s="788"/>
      <c r="HWZ12" s="787"/>
      <c r="HXA12" s="788"/>
      <c r="HXB12" s="788"/>
      <c r="HXC12" s="788"/>
      <c r="HXD12" s="787"/>
      <c r="HXE12" s="788"/>
      <c r="HXF12" s="788"/>
      <c r="HXG12" s="788"/>
      <c r="HXH12" s="787"/>
      <c r="HXI12" s="788"/>
      <c r="HXJ12" s="788"/>
      <c r="HXK12" s="788"/>
      <c r="HXL12" s="787"/>
      <c r="HXM12" s="788"/>
      <c r="HXN12" s="788"/>
      <c r="HXO12" s="788"/>
      <c r="HXP12" s="787"/>
      <c r="HXQ12" s="788"/>
      <c r="HXR12" s="788"/>
      <c r="HXS12" s="788"/>
      <c r="HXT12" s="787"/>
      <c r="HXU12" s="788"/>
      <c r="HXV12" s="788"/>
      <c r="HXW12" s="788"/>
      <c r="HXX12" s="787"/>
      <c r="HXY12" s="788"/>
      <c r="HXZ12" s="788"/>
      <c r="HYA12" s="788"/>
      <c r="HYB12" s="787"/>
      <c r="HYC12" s="788"/>
      <c r="HYD12" s="788"/>
      <c r="HYE12" s="788"/>
      <c r="HYF12" s="787"/>
      <c r="HYG12" s="788"/>
      <c r="HYH12" s="788"/>
      <c r="HYI12" s="788"/>
      <c r="HYJ12" s="787"/>
      <c r="HYK12" s="788"/>
      <c r="HYL12" s="788"/>
      <c r="HYM12" s="788"/>
      <c r="HYN12" s="787"/>
      <c r="HYO12" s="788"/>
      <c r="HYP12" s="788"/>
      <c r="HYQ12" s="788"/>
      <c r="HYR12" s="787"/>
      <c r="HYS12" s="788"/>
      <c r="HYT12" s="788"/>
      <c r="HYU12" s="788"/>
      <c r="HYV12" s="787"/>
      <c r="HYW12" s="788"/>
      <c r="HYX12" s="788"/>
      <c r="HYY12" s="788"/>
      <c r="HYZ12" s="787"/>
      <c r="HZA12" s="788"/>
      <c r="HZB12" s="788"/>
      <c r="HZC12" s="788"/>
      <c r="HZD12" s="787"/>
      <c r="HZE12" s="788"/>
      <c r="HZF12" s="788"/>
      <c r="HZG12" s="788"/>
      <c r="HZH12" s="787"/>
      <c r="HZI12" s="788"/>
      <c r="HZJ12" s="788"/>
      <c r="HZK12" s="788"/>
      <c r="HZL12" s="787"/>
      <c r="HZM12" s="788"/>
      <c r="HZN12" s="788"/>
      <c r="HZO12" s="788"/>
      <c r="HZP12" s="787"/>
      <c r="HZQ12" s="788"/>
      <c r="HZR12" s="788"/>
      <c r="HZS12" s="788"/>
      <c r="HZT12" s="787"/>
      <c r="HZU12" s="788"/>
      <c r="HZV12" s="788"/>
      <c r="HZW12" s="788"/>
      <c r="HZX12" s="787"/>
      <c r="HZY12" s="788"/>
      <c r="HZZ12" s="788"/>
      <c r="IAA12" s="788"/>
      <c r="IAB12" s="787"/>
      <c r="IAC12" s="788"/>
      <c r="IAD12" s="788"/>
      <c r="IAE12" s="788"/>
      <c r="IAF12" s="787"/>
      <c r="IAG12" s="788"/>
      <c r="IAH12" s="788"/>
      <c r="IAI12" s="788"/>
      <c r="IAJ12" s="787"/>
      <c r="IAK12" s="788"/>
      <c r="IAL12" s="788"/>
      <c r="IAM12" s="788"/>
      <c r="IAN12" s="787"/>
      <c r="IAO12" s="788"/>
      <c r="IAP12" s="788"/>
      <c r="IAQ12" s="788"/>
      <c r="IAR12" s="787"/>
      <c r="IAS12" s="788"/>
      <c r="IAT12" s="788"/>
      <c r="IAU12" s="788"/>
      <c r="IAV12" s="787"/>
      <c r="IAW12" s="788"/>
      <c r="IAX12" s="788"/>
      <c r="IAY12" s="788"/>
      <c r="IAZ12" s="787"/>
      <c r="IBA12" s="788"/>
      <c r="IBB12" s="788"/>
      <c r="IBC12" s="788"/>
      <c r="IBD12" s="787"/>
      <c r="IBE12" s="788"/>
      <c r="IBF12" s="788"/>
      <c r="IBG12" s="788"/>
      <c r="IBH12" s="787"/>
      <c r="IBI12" s="788"/>
      <c r="IBJ12" s="788"/>
      <c r="IBK12" s="788"/>
      <c r="IBL12" s="787"/>
      <c r="IBM12" s="788"/>
      <c r="IBN12" s="788"/>
      <c r="IBO12" s="788"/>
      <c r="IBP12" s="787"/>
      <c r="IBQ12" s="788"/>
      <c r="IBR12" s="788"/>
      <c r="IBS12" s="788"/>
      <c r="IBT12" s="787"/>
      <c r="IBU12" s="788"/>
      <c r="IBV12" s="788"/>
      <c r="IBW12" s="788"/>
      <c r="IBX12" s="787"/>
      <c r="IBY12" s="788"/>
      <c r="IBZ12" s="788"/>
      <c r="ICA12" s="788"/>
      <c r="ICB12" s="787"/>
      <c r="ICC12" s="788"/>
      <c r="ICD12" s="788"/>
      <c r="ICE12" s="788"/>
      <c r="ICF12" s="787"/>
      <c r="ICG12" s="788"/>
      <c r="ICH12" s="788"/>
      <c r="ICI12" s="788"/>
      <c r="ICJ12" s="787"/>
      <c r="ICK12" s="788"/>
      <c r="ICL12" s="788"/>
      <c r="ICM12" s="788"/>
      <c r="ICN12" s="787"/>
      <c r="ICO12" s="788"/>
      <c r="ICP12" s="788"/>
      <c r="ICQ12" s="788"/>
      <c r="ICR12" s="787"/>
      <c r="ICS12" s="788"/>
      <c r="ICT12" s="788"/>
      <c r="ICU12" s="788"/>
      <c r="ICV12" s="787"/>
      <c r="ICW12" s="788"/>
      <c r="ICX12" s="788"/>
      <c r="ICY12" s="788"/>
      <c r="ICZ12" s="787"/>
      <c r="IDA12" s="788"/>
      <c r="IDB12" s="788"/>
      <c r="IDC12" s="788"/>
      <c r="IDD12" s="787"/>
      <c r="IDE12" s="788"/>
      <c r="IDF12" s="788"/>
      <c r="IDG12" s="788"/>
      <c r="IDH12" s="787"/>
      <c r="IDI12" s="788"/>
      <c r="IDJ12" s="788"/>
      <c r="IDK12" s="788"/>
      <c r="IDL12" s="787"/>
      <c r="IDM12" s="788"/>
      <c r="IDN12" s="788"/>
      <c r="IDO12" s="788"/>
      <c r="IDP12" s="787"/>
      <c r="IDQ12" s="788"/>
      <c r="IDR12" s="788"/>
      <c r="IDS12" s="788"/>
      <c r="IDT12" s="787"/>
      <c r="IDU12" s="788"/>
      <c r="IDV12" s="788"/>
      <c r="IDW12" s="788"/>
      <c r="IDX12" s="787"/>
      <c r="IDY12" s="788"/>
      <c r="IDZ12" s="788"/>
      <c r="IEA12" s="788"/>
      <c r="IEB12" s="787"/>
      <c r="IEC12" s="788"/>
      <c r="IED12" s="788"/>
      <c r="IEE12" s="788"/>
      <c r="IEF12" s="787"/>
      <c r="IEG12" s="788"/>
      <c r="IEH12" s="788"/>
      <c r="IEI12" s="788"/>
      <c r="IEJ12" s="787"/>
      <c r="IEK12" s="788"/>
      <c r="IEL12" s="788"/>
      <c r="IEM12" s="788"/>
      <c r="IEN12" s="787"/>
      <c r="IEO12" s="788"/>
      <c r="IEP12" s="788"/>
      <c r="IEQ12" s="788"/>
      <c r="IER12" s="787"/>
      <c r="IES12" s="788"/>
      <c r="IET12" s="788"/>
      <c r="IEU12" s="788"/>
      <c r="IEV12" s="787"/>
      <c r="IEW12" s="788"/>
      <c r="IEX12" s="788"/>
      <c r="IEY12" s="788"/>
      <c r="IEZ12" s="787"/>
      <c r="IFA12" s="788"/>
      <c r="IFB12" s="788"/>
      <c r="IFC12" s="788"/>
      <c r="IFD12" s="787"/>
      <c r="IFE12" s="788"/>
      <c r="IFF12" s="788"/>
      <c r="IFG12" s="788"/>
      <c r="IFH12" s="787"/>
      <c r="IFI12" s="788"/>
      <c r="IFJ12" s="788"/>
      <c r="IFK12" s="788"/>
      <c r="IFL12" s="787"/>
      <c r="IFM12" s="788"/>
      <c r="IFN12" s="788"/>
      <c r="IFO12" s="788"/>
      <c r="IFP12" s="787"/>
      <c r="IFQ12" s="788"/>
      <c r="IFR12" s="788"/>
      <c r="IFS12" s="788"/>
      <c r="IFT12" s="787"/>
      <c r="IFU12" s="788"/>
      <c r="IFV12" s="788"/>
      <c r="IFW12" s="788"/>
      <c r="IFX12" s="787"/>
      <c r="IFY12" s="788"/>
      <c r="IFZ12" s="788"/>
      <c r="IGA12" s="788"/>
      <c r="IGB12" s="787"/>
      <c r="IGC12" s="788"/>
      <c r="IGD12" s="788"/>
      <c r="IGE12" s="788"/>
      <c r="IGF12" s="787"/>
      <c r="IGG12" s="788"/>
      <c r="IGH12" s="788"/>
      <c r="IGI12" s="788"/>
      <c r="IGJ12" s="787"/>
      <c r="IGK12" s="788"/>
      <c r="IGL12" s="788"/>
      <c r="IGM12" s="788"/>
      <c r="IGN12" s="787"/>
      <c r="IGO12" s="788"/>
      <c r="IGP12" s="788"/>
      <c r="IGQ12" s="788"/>
      <c r="IGR12" s="787"/>
      <c r="IGS12" s="788"/>
      <c r="IGT12" s="788"/>
      <c r="IGU12" s="788"/>
      <c r="IGV12" s="787"/>
      <c r="IGW12" s="788"/>
      <c r="IGX12" s="788"/>
      <c r="IGY12" s="788"/>
      <c r="IGZ12" s="787"/>
      <c r="IHA12" s="788"/>
      <c r="IHB12" s="788"/>
      <c r="IHC12" s="788"/>
      <c r="IHD12" s="787"/>
      <c r="IHE12" s="788"/>
      <c r="IHF12" s="788"/>
      <c r="IHG12" s="788"/>
      <c r="IHH12" s="787"/>
      <c r="IHI12" s="788"/>
      <c r="IHJ12" s="788"/>
      <c r="IHK12" s="788"/>
      <c r="IHL12" s="787"/>
      <c r="IHM12" s="788"/>
      <c r="IHN12" s="788"/>
      <c r="IHO12" s="788"/>
      <c r="IHP12" s="787"/>
      <c r="IHQ12" s="788"/>
      <c r="IHR12" s="788"/>
      <c r="IHS12" s="788"/>
      <c r="IHT12" s="787"/>
      <c r="IHU12" s="788"/>
      <c r="IHV12" s="788"/>
      <c r="IHW12" s="788"/>
      <c r="IHX12" s="787"/>
      <c r="IHY12" s="788"/>
      <c r="IHZ12" s="788"/>
      <c r="IIA12" s="788"/>
      <c r="IIB12" s="787"/>
      <c r="IIC12" s="788"/>
      <c r="IID12" s="788"/>
      <c r="IIE12" s="788"/>
      <c r="IIF12" s="787"/>
      <c r="IIG12" s="788"/>
      <c r="IIH12" s="788"/>
      <c r="III12" s="788"/>
      <c r="IIJ12" s="787"/>
      <c r="IIK12" s="788"/>
      <c r="IIL12" s="788"/>
      <c r="IIM12" s="788"/>
      <c r="IIN12" s="787"/>
      <c r="IIO12" s="788"/>
      <c r="IIP12" s="788"/>
      <c r="IIQ12" s="788"/>
      <c r="IIR12" s="787"/>
      <c r="IIS12" s="788"/>
      <c r="IIT12" s="788"/>
      <c r="IIU12" s="788"/>
      <c r="IIV12" s="787"/>
      <c r="IIW12" s="788"/>
      <c r="IIX12" s="788"/>
      <c r="IIY12" s="788"/>
      <c r="IIZ12" s="787"/>
      <c r="IJA12" s="788"/>
      <c r="IJB12" s="788"/>
      <c r="IJC12" s="788"/>
      <c r="IJD12" s="787"/>
      <c r="IJE12" s="788"/>
      <c r="IJF12" s="788"/>
      <c r="IJG12" s="788"/>
      <c r="IJH12" s="787"/>
      <c r="IJI12" s="788"/>
      <c r="IJJ12" s="788"/>
      <c r="IJK12" s="788"/>
      <c r="IJL12" s="787"/>
      <c r="IJM12" s="788"/>
      <c r="IJN12" s="788"/>
      <c r="IJO12" s="788"/>
      <c r="IJP12" s="787"/>
      <c r="IJQ12" s="788"/>
      <c r="IJR12" s="788"/>
      <c r="IJS12" s="788"/>
      <c r="IJT12" s="787"/>
      <c r="IJU12" s="788"/>
      <c r="IJV12" s="788"/>
      <c r="IJW12" s="788"/>
      <c r="IJX12" s="787"/>
      <c r="IJY12" s="788"/>
      <c r="IJZ12" s="788"/>
      <c r="IKA12" s="788"/>
      <c r="IKB12" s="787"/>
      <c r="IKC12" s="788"/>
      <c r="IKD12" s="788"/>
      <c r="IKE12" s="788"/>
      <c r="IKF12" s="787"/>
      <c r="IKG12" s="788"/>
      <c r="IKH12" s="788"/>
      <c r="IKI12" s="788"/>
      <c r="IKJ12" s="787"/>
      <c r="IKK12" s="788"/>
      <c r="IKL12" s="788"/>
      <c r="IKM12" s="788"/>
      <c r="IKN12" s="787"/>
      <c r="IKO12" s="788"/>
      <c r="IKP12" s="788"/>
      <c r="IKQ12" s="788"/>
      <c r="IKR12" s="787"/>
      <c r="IKS12" s="788"/>
      <c r="IKT12" s="788"/>
      <c r="IKU12" s="788"/>
      <c r="IKV12" s="787"/>
      <c r="IKW12" s="788"/>
      <c r="IKX12" s="788"/>
      <c r="IKY12" s="788"/>
      <c r="IKZ12" s="787"/>
      <c r="ILA12" s="788"/>
      <c r="ILB12" s="788"/>
      <c r="ILC12" s="788"/>
      <c r="ILD12" s="787"/>
      <c r="ILE12" s="788"/>
      <c r="ILF12" s="788"/>
      <c r="ILG12" s="788"/>
      <c r="ILH12" s="787"/>
      <c r="ILI12" s="788"/>
      <c r="ILJ12" s="788"/>
      <c r="ILK12" s="788"/>
      <c r="ILL12" s="787"/>
      <c r="ILM12" s="788"/>
      <c r="ILN12" s="788"/>
      <c r="ILO12" s="788"/>
      <c r="ILP12" s="787"/>
      <c r="ILQ12" s="788"/>
      <c r="ILR12" s="788"/>
      <c r="ILS12" s="788"/>
      <c r="ILT12" s="787"/>
      <c r="ILU12" s="788"/>
      <c r="ILV12" s="788"/>
      <c r="ILW12" s="788"/>
      <c r="ILX12" s="787"/>
      <c r="ILY12" s="788"/>
      <c r="ILZ12" s="788"/>
      <c r="IMA12" s="788"/>
      <c r="IMB12" s="787"/>
      <c r="IMC12" s="788"/>
      <c r="IMD12" s="788"/>
      <c r="IME12" s="788"/>
      <c r="IMF12" s="787"/>
      <c r="IMG12" s="788"/>
      <c r="IMH12" s="788"/>
      <c r="IMI12" s="788"/>
      <c r="IMJ12" s="787"/>
      <c r="IMK12" s="788"/>
      <c r="IML12" s="788"/>
      <c r="IMM12" s="788"/>
      <c r="IMN12" s="787"/>
      <c r="IMO12" s="788"/>
      <c r="IMP12" s="788"/>
      <c r="IMQ12" s="788"/>
      <c r="IMR12" s="787"/>
      <c r="IMS12" s="788"/>
      <c r="IMT12" s="788"/>
      <c r="IMU12" s="788"/>
      <c r="IMV12" s="787"/>
      <c r="IMW12" s="788"/>
      <c r="IMX12" s="788"/>
      <c r="IMY12" s="788"/>
      <c r="IMZ12" s="787"/>
      <c r="INA12" s="788"/>
      <c r="INB12" s="788"/>
      <c r="INC12" s="788"/>
      <c r="IND12" s="787"/>
      <c r="INE12" s="788"/>
      <c r="INF12" s="788"/>
      <c r="ING12" s="788"/>
      <c r="INH12" s="787"/>
      <c r="INI12" s="788"/>
      <c r="INJ12" s="788"/>
      <c r="INK12" s="788"/>
      <c r="INL12" s="787"/>
      <c r="INM12" s="788"/>
      <c r="INN12" s="788"/>
      <c r="INO12" s="788"/>
      <c r="INP12" s="787"/>
      <c r="INQ12" s="788"/>
      <c r="INR12" s="788"/>
      <c r="INS12" s="788"/>
      <c r="INT12" s="787"/>
      <c r="INU12" s="788"/>
      <c r="INV12" s="788"/>
      <c r="INW12" s="788"/>
      <c r="INX12" s="787"/>
      <c r="INY12" s="788"/>
      <c r="INZ12" s="788"/>
      <c r="IOA12" s="788"/>
      <c r="IOB12" s="787"/>
      <c r="IOC12" s="788"/>
      <c r="IOD12" s="788"/>
      <c r="IOE12" s="788"/>
      <c r="IOF12" s="787"/>
      <c r="IOG12" s="788"/>
      <c r="IOH12" s="788"/>
      <c r="IOI12" s="788"/>
      <c r="IOJ12" s="787"/>
      <c r="IOK12" s="788"/>
      <c r="IOL12" s="788"/>
      <c r="IOM12" s="788"/>
      <c r="ION12" s="787"/>
      <c r="IOO12" s="788"/>
      <c r="IOP12" s="788"/>
      <c r="IOQ12" s="788"/>
      <c r="IOR12" s="787"/>
      <c r="IOS12" s="788"/>
      <c r="IOT12" s="788"/>
      <c r="IOU12" s="788"/>
      <c r="IOV12" s="787"/>
      <c r="IOW12" s="788"/>
      <c r="IOX12" s="788"/>
      <c r="IOY12" s="788"/>
      <c r="IOZ12" s="787"/>
      <c r="IPA12" s="788"/>
      <c r="IPB12" s="788"/>
      <c r="IPC12" s="788"/>
      <c r="IPD12" s="787"/>
      <c r="IPE12" s="788"/>
      <c r="IPF12" s="788"/>
      <c r="IPG12" s="788"/>
      <c r="IPH12" s="787"/>
      <c r="IPI12" s="788"/>
      <c r="IPJ12" s="788"/>
      <c r="IPK12" s="788"/>
      <c r="IPL12" s="787"/>
      <c r="IPM12" s="788"/>
      <c r="IPN12" s="788"/>
      <c r="IPO12" s="788"/>
      <c r="IPP12" s="787"/>
      <c r="IPQ12" s="788"/>
      <c r="IPR12" s="788"/>
      <c r="IPS12" s="788"/>
      <c r="IPT12" s="787"/>
      <c r="IPU12" s="788"/>
      <c r="IPV12" s="788"/>
      <c r="IPW12" s="788"/>
      <c r="IPX12" s="787"/>
      <c r="IPY12" s="788"/>
      <c r="IPZ12" s="788"/>
      <c r="IQA12" s="788"/>
      <c r="IQB12" s="787"/>
      <c r="IQC12" s="788"/>
      <c r="IQD12" s="788"/>
      <c r="IQE12" s="788"/>
      <c r="IQF12" s="787"/>
      <c r="IQG12" s="788"/>
      <c r="IQH12" s="788"/>
      <c r="IQI12" s="788"/>
      <c r="IQJ12" s="787"/>
      <c r="IQK12" s="788"/>
      <c r="IQL12" s="788"/>
      <c r="IQM12" s="788"/>
      <c r="IQN12" s="787"/>
      <c r="IQO12" s="788"/>
      <c r="IQP12" s="788"/>
      <c r="IQQ12" s="788"/>
      <c r="IQR12" s="787"/>
      <c r="IQS12" s="788"/>
      <c r="IQT12" s="788"/>
      <c r="IQU12" s="788"/>
      <c r="IQV12" s="787"/>
      <c r="IQW12" s="788"/>
      <c r="IQX12" s="788"/>
      <c r="IQY12" s="788"/>
      <c r="IQZ12" s="787"/>
      <c r="IRA12" s="788"/>
      <c r="IRB12" s="788"/>
      <c r="IRC12" s="788"/>
      <c r="IRD12" s="787"/>
      <c r="IRE12" s="788"/>
      <c r="IRF12" s="788"/>
      <c r="IRG12" s="788"/>
      <c r="IRH12" s="787"/>
      <c r="IRI12" s="788"/>
      <c r="IRJ12" s="788"/>
      <c r="IRK12" s="788"/>
      <c r="IRL12" s="787"/>
      <c r="IRM12" s="788"/>
      <c r="IRN12" s="788"/>
      <c r="IRO12" s="788"/>
      <c r="IRP12" s="787"/>
      <c r="IRQ12" s="788"/>
      <c r="IRR12" s="788"/>
      <c r="IRS12" s="788"/>
      <c r="IRT12" s="787"/>
      <c r="IRU12" s="788"/>
      <c r="IRV12" s="788"/>
      <c r="IRW12" s="788"/>
      <c r="IRX12" s="787"/>
      <c r="IRY12" s="788"/>
      <c r="IRZ12" s="788"/>
      <c r="ISA12" s="788"/>
      <c r="ISB12" s="787"/>
      <c r="ISC12" s="788"/>
      <c r="ISD12" s="788"/>
      <c r="ISE12" s="788"/>
      <c r="ISF12" s="787"/>
      <c r="ISG12" s="788"/>
      <c r="ISH12" s="788"/>
      <c r="ISI12" s="788"/>
      <c r="ISJ12" s="787"/>
      <c r="ISK12" s="788"/>
      <c r="ISL12" s="788"/>
      <c r="ISM12" s="788"/>
      <c r="ISN12" s="787"/>
      <c r="ISO12" s="788"/>
      <c r="ISP12" s="788"/>
      <c r="ISQ12" s="788"/>
      <c r="ISR12" s="787"/>
      <c r="ISS12" s="788"/>
      <c r="IST12" s="788"/>
      <c r="ISU12" s="788"/>
      <c r="ISV12" s="787"/>
      <c r="ISW12" s="788"/>
      <c r="ISX12" s="788"/>
      <c r="ISY12" s="788"/>
      <c r="ISZ12" s="787"/>
      <c r="ITA12" s="788"/>
      <c r="ITB12" s="788"/>
      <c r="ITC12" s="788"/>
      <c r="ITD12" s="787"/>
      <c r="ITE12" s="788"/>
      <c r="ITF12" s="788"/>
      <c r="ITG12" s="788"/>
      <c r="ITH12" s="787"/>
      <c r="ITI12" s="788"/>
      <c r="ITJ12" s="788"/>
      <c r="ITK12" s="788"/>
      <c r="ITL12" s="787"/>
      <c r="ITM12" s="788"/>
      <c r="ITN12" s="788"/>
      <c r="ITO12" s="788"/>
      <c r="ITP12" s="787"/>
      <c r="ITQ12" s="788"/>
      <c r="ITR12" s="788"/>
      <c r="ITS12" s="788"/>
      <c r="ITT12" s="787"/>
      <c r="ITU12" s="788"/>
      <c r="ITV12" s="788"/>
      <c r="ITW12" s="788"/>
      <c r="ITX12" s="787"/>
      <c r="ITY12" s="788"/>
      <c r="ITZ12" s="788"/>
      <c r="IUA12" s="788"/>
      <c r="IUB12" s="787"/>
      <c r="IUC12" s="788"/>
      <c r="IUD12" s="788"/>
      <c r="IUE12" s="788"/>
      <c r="IUF12" s="787"/>
      <c r="IUG12" s="788"/>
      <c r="IUH12" s="788"/>
      <c r="IUI12" s="788"/>
      <c r="IUJ12" s="787"/>
      <c r="IUK12" s="788"/>
      <c r="IUL12" s="788"/>
      <c r="IUM12" s="788"/>
      <c r="IUN12" s="787"/>
      <c r="IUO12" s="788"/>
      <c r="IUP12" s="788"/>
      <c r="IUQ12" s="788"/>
      <c r="IUR12" s="787"/>
      <c r="IUS12" s="788"/>
      <c r="IUT12" s="788"/>
      <c r="IUU12" s="788"/>
      <c r="IUV12" s="787"/>
      <c r="IUW12" s="788"/>
      <c r="IUX12" s="788"/>
      <c r="IUY12" s="788"/>
      <c r="IUZ12" s="787"/>
      <c r="IVA12" s="788"/>
      <c r="IVB12" s="788"/>
      <c r="IVC12" s="788"/>
      <c r="IVD12" s="787"/>
      <c r="IVE12" s="788"/>
      <c r="IVF12" s="788"/>
      <c r="IVG12" s="788"/>
      <c r="IVH12" s="787"/>
      <c r="IVI12" s="788"/>
      <c r="IVJ12" s="788"/>
      <c r="IVK12" s="788"/>
      <c r="IVL12" s="787"/>
      <c r="IVM12" s="788"/>
      <c r="IVN12" s="788"/>
      <c r="IVO12" s="788"/>
      <c r="IVP12" s="787"/>
      <c r="IVQ12" s="788"/>
      <c r="IVR12" s="788"/>
      <c r="IVS12" s="788"/>
      <c r="IVT12" s="787"/>
      <c r="IVU12" s="788"/>
      <c r="IVV12" s="788"/>
      <c r="IVW12" s="788"/>
      <c r="IVX12" s="787"/>
      <c r="IVY12" s="788"/>
      <c r="IVZ12" s="788"/>
      <c r="IWA12" s="788"/>
      <c r="IWB12" s="787"/>
      <c r="IWC12" s="788"/>
      <c r="IWD12" s="788"/>
      <c r="IWE12" s="788"/>
      <c r="IWF12" s="787"/>
      <c r="IWG12" s="788"/>
      <c r="IWH12" s="788"/>
      <c r="IWI12" s="788"/>
      <c r="IWJ12" s="787"/>
      <c r="IWK12" s="788"/>
      <c r="IWL12" s="788"/>
      <c r="IWM12" s="788"/>
      <c r="IWN12" s="787"/>
      <c r="IWO12" s="788"/>
      <c r="IWP12" s="788"/>
      <c r="IWQ12" s="788"/>
      <c r="IWR12" s="787"/>
      <c r="IWS12" s="788"/>
      <c r="IWT12" s="788"/>
      <c r="IWU12" s="788"/>
      <c r="IWV12" s="787"/>
      <c r="IWW12" s="788"/>
      <c r="IWX12" s="788"/>
      <c r="IWY12" s="788"/>
      <c r="IWZ12" s="787"/>
      <c r="IXA12" s="788"/>
      <c r="IXB12" s="788"/>
      <c r="IXC12" s="788"/>
      <c r="IXD12" s="787"/>
      <c r="IXE12" s="788"/>
      <c r="IXF12" s="788"/>
      <c r="IXG12" s="788"/>
      <c r="IXH12" s="787"/>
      <c r="IXI12" s="788"/>
      <c r="IXJ12" s="788"/>
      <c r="IXK12" s="788"/>
      <c r="IXL12" s="787"/>
      <c r="IXM12" s="788"/>
      <c r="IXN12" s="788"/>
      <c r="IXO12" s="788"/>
      <c r="IXP12" s="787"/>
      <c r="IXQ12" s="788"/>
      <c r="IXR12" s="788"/>
      <c r="IXS12" s="788"/>
      <c r="IXT12" s="787"/>
      <c r="IXU12" s="788"/>
      <c r="IXV12" s="788"/>
      <c r="IXW12" s="788"/>
      <c r="IXX12" s="787"/>
      <c r="IXY12" s="788"/>
      <c r="IXZ12" s="788"/>
      <c r="IYA12" s="788"/>
      <c r="IYB12" s="787"/>
      <c r="IYC12" s="788"/>
      <c r="IYD12" s="788"/>
      <c r="IYE12" s="788"/>
      <c r="IYF12" s="787"/>
      <c r="IYG12" s="788"/>
      <c r="IYH12" s="788"/>
      <c r="IYI12" s="788"/>
      <c r="IYJ12" s="787"/>
      <c r="IYK12" s="788"/>
      <c r="IYL12" s="788"/>
      <c r="IYM12" s="788"/>
      <c r="IYN12" s="787"/>
      <c r="IYO12" s="788"/>
      <c r="IYP12" s="788"/>
      <c r="IYQ12" s="788"/>
      <c r="IYR12" s="787"/>
      <c r="IYS12" s="788"/>
      <c r="IYT12" s="788"/>
      <c r="IYU12" s="788"/>
      <c r="IYV12" s="787"/>
      <c r="IYW12" s="788"/>
      <c r="IYX12" s="788"/>
      <c r="IYY12" s="788"/>
      <c r="IYZ12" s="787"/>
      <c r="IZA12" s="788"/>
      <c r="IZB12" s="788"/>
      <c r="IZC12" s="788"/>
      <c r="IZD12" s="787"/>
      <c r="IZE12" s="788"/>
      <c r="IZF12" s="788"/>
      <c r="IZG12" s="788"/>
      <c r="IZH12" s="787"/>
      <c r="IZI12" s="788"/>
      <c r="IZJ12" s="788"/>
      <c r="IZK12" s="788"/>
      <c r="IZL12" s="787"/>
      <c r="IZM12" s="788"/>
      <c r="IZN12" s="788"/>
      <c r="IZO12" s="788"/>
      <c r="IZP12" s="787"/>
      <c r="IZQ12" s="788"/>
      <c r="IZR12" s="788"/>
      <c r="IZS12" s="788"/>
      <c r="IZT12" s="787"/>
      <c r="IZU12" s="788"/>
      <c r="IZV12" s="788"/>
      <c r="IZW12" s="788"/>
      <c r="IZX12" s="787"/>
      <c r="IZY12" s="788"/>
      <c r="IZZ12" s="788"/>
      <c r="JAA12" s="788"/>
      <c r="JAB12" s="787"/>
      <c r="JAC12" s="788"/>
      <c r="JAD12" s="788"/>
      <c r="JAE12" s="788"/>
      <c r="JAF12" s="787"/>
      <c r="JAG12" s="788"/>
      <c r="JAH12" s="788"/>
      <c r="JAI12" s="788"/>
      <c r="JAJ12" s="787"/>
      <c r="JAK12" s="788"/>
      <c r="JAL12" s="788"/>
      <c r="JAM12" s="788"/>
      <c r="JAN12" s="787"/>
      <c r="JAO12" s="788"/>
      <c r="JAP12" s="788"/>
      <c r="JAQ12" s="788"/>
      <c r="JAR12" s="787"/>
      <c r="JAS12" s="788"/>
      <c r="JAT12" s="788"/>
      <c r="JAU12" s="788"/>
      <c r="JAV12" s="787"/>
      <c r="JAW12" s="788"/>
      <c r="JAX12" s="788"/>
      <c r="JAY12" s="788"/>
      <c r="JAZ12" s="787"/>
      <c r="JBA12" s="788"/>
      <c r="JBB12" s="788"/>
      <c r="JBC12" s="788"/>
      <c r="JBD12" s="787"/>
      <c r="JBE12" s="788"/>
      <c r="JBF12" s="788"/>
      <c r="JBG12" s="788"/>
      <c r="JBH12" s="787"/>
      <c r="JBI12" s="788"/>
      <c r="JBJ12" s="788"/>
      <c r="JBK12" s="788"/>
      <c r="JBL12" s="787"/>
      <c r="JBM12" s="788"/>
      <c r="JBN12" s="788"/>
      <c r="JBO12" s="788"/>
      <c r="JBP12" s="787"/>
      <c r="JBQ12" s="788"/>
      <c r="JBR12" s="788"/>
      <c r="JBS12" s="788"/>
      <c r="JBT12" s="787"/>
      <c r="JBU12" s="788"/>
      <c r="JBV12" s="788"/>
      <c r="JBW12" s="788"/>
      <c r="JBX12" s="787"/>
      <c r="JBY12" s="788"/>
      <c r="JBZ12" s="788"/>
      <c r="JCA12" s="788"/>
      <c r="JCB12" s="787"/>
      <c r="JCC12" s="788"/>
      <c r="JCD12" s="788"/>
      <c r="JCE12" s="788"/>
      <c r="JCF12" s="787"/>
      <c r="JCG12" s="788"/>
      <c r="JCH12" s="788"/>
      <c r="JCI12" s="788"/>
      <c r="JCJ12" s="787"/>
      <c r="JCK12" s="788"/>
      <c r="JCL12" s="788"/>
      <c r="JCM12" s="788"/>
      <c r="JCN12" s="787"/>
      <c r="JCO12" s="788"/>
      <c r="JCP12" s="788"/>
      <c r="JCQ12" s="788"/>
      <c r="JCR12" s="787"/>
      <c r="JCS12" s="788"/>
      <c r="JCT12" s="788"/>
      <c r="JCU12" s="788"/>
      <c r="JCV12" s="787"/>
      <c r="JCW12" s="788"/>
      <c r="JCX12" s="788"/>
      <c r="JCY12" s="788"/>
      <c r="JCZ12" s="787"/>
      <c r="JDA12" s="788"/>
      <c r="JDB12" s="788"/>
      <c r="JDC12" s="788"/>
      <c r="JDD12" s="787"/>
      <c r="JDE12" s="788"/>
      <c r="JDF12" s="788"/>
      <c r="JDG12" s="788"/>
      <c r="JDH12" s="787"/>
      <c r="JDI12" s="788"/>
      <c r="JDJ12" s="788"/>
      <c r="JDK12" s="788"/>
      <c r="JDL12" s="787"/>
      <c r="JDM12" s="788"/>
      <c r="JDN12" s="788"/>
      <c r="JDO12" s="788"/>
      <c r="JDP12" s="787"/>
      <c r="JDQ12" s="788"/>
      <c r="JDR12" s="788"/>
      <c r="JDS12" s="788"/>
      <c r="JDT12" s="787"/>
      <c r="JDU12" s="788"/>
      <c r="JDV12" s="788"/>
      <c r="JDW12" s="788"/>
      <c r="JDX12" s="787"/>
      <c r="JDY12" s="788"/>
      <c r="JDZ12" s="788"/>
      <c r="JEA12" s="788"/>
      <c r="JEB12" s="787"/>
      <c r="JEC12" s="788"/>
      <c r="JED12" s="788"/>
      <c r="JEE12" s="788"/>
      <c r="JEF12" s="787"/>
      <c r="JEG12" s="788"/>
      <c r="JEH12" s="788"/>
      <c r="JEI12" s="788"/>
      <c r="JEJ12" s="787"/>
      <c r="JEK12" s="788"/>
      <c r="JEL12" s="788"/>
      <c r="JEM12" s="788"/>
      <c r="JEN12" s="787"/>
      <c r="JEO12" s="788"/>
      <c r="JEP12" s="788"/>
      <c r="JEQ12" s="788"/>
      <c r="JER12" s="787"/>
      <c r="JES12" s="788"/>
      <c r="JET12" s="788"/>
      <c r="JEU12" s="788"/>
      <c r="JEV12" s="787"/>
      <c r="JEW12" s="788"/>
      <c r="JEX12" s="788"/>
      <c r="JEY12" s="788"/>
      <c r="JEZ12" s="787"/>
      <c r="JFA12" s="788"/>
      <c r="JFB12" s="788"/>
      <c r="JFC12" s="788"/>
      <c r="JFD12" s="787"/>
      <c r="JFE12" s="788"/>
      <c r="JFF12" s="788"/>
      <c r="JFG12" s="788"/>
      <c r="JFH12" s="787"/>
      <c r="JFI12" s="788"/>
      <c r="JFJ12" s="788"/>
      <c r="JFK12" s="788"/>
      <c r="JFL12" s="787"/>
      <c r="JFM12" s="788"/>
      <c r="JFN12" s="788"/>
      <c r="JFO12" s="788"/>
      <c r="JFP12" s="787"/>
      <c r="JFQ12" s="788"/>
      <c r="JFR12" s="788"/>
      <c r="JFS12" s="788"/>
      <c r="JFT12" s="787"/>
      <c r="JFU12" s="788"/>
      <c r="JFV12" s="788"/>
      <c r="JFW12" s="788"/>
      <c r="JFX12" s="787"/>
      <c r="JFY12" s="788"/>
      <c r="JFZ12" s="788"/>
      <c r="JGA12" s="788"/>
      <c r="JGB12" s="787"/>
      <c r="JGC12" s="788"/>
      <c r="JGD12" s="788"/>
      <c r="JGE12" s="788"/>
      <c r="JGF12" s="787"/>
      <c r="JGG12" s="788"/>
      <c r="JGH12" s="788"/>
      <c r="JGI12" s="788"/>
      <c r="JGJ12" s="787"/>
      <c r="JGK12" s="788"/>
      <c r="JGL12" s="788"/>
      <c r="JGM12" s="788"/>
      <c r="JGN12" s="787"/>
      <c r="JGO12" s="788"/>
      <c r="JGP12" s="788"/>
      <c r="JGQ12" s="788"/>
      <c r="JGR12" s="787"/>
      <c r="JGS12" s="788"/>
      <c r="JGT12" s="788"/>
      <c r="JGU12" s="788"/>
      <c r="JGV12" s="787"/>
      <c r="JGW12" s="788"/>
      <c r="JGX12" s="788"/>
      <c r="JGY12" s="788"/>
      <c r="JGZ12" s="787"/>
      <c r="JHA12" s="788"/>
      <c r="JHB12" s="788"/>
      <c r="JHC12" s="788"/>
      <c r="JHD12" s="787"/>
      <c r="JHE12" s="788"/>
      <c r="JHF12" s="788"/>
      <c r="JHG12" s="788"/>
      <c r="JHH12" s="787"/>
      <c r="JHI12" s="788"/>
      <c r="JHJ12" s="788"/>
      <c r="JHK12" s="788"/>
      <c r="JHL12" s="787"/>
      <c r="JHM12" s="788"/>
      <c r="JHN12" s="788"/>
      <c r="JHO12" s="788"/>
      <c r="JHP12" s="787"/>
      <c r="JHQ12" s="788"/>
      <c r="JHR12" s="788"/>
      <c r="JHS12" s="788"/>
      <c r="JHT12" s="787"/>
      <c r="JHU12" s="788"/>
      <c r="JHV12" s="788"/>
      <c r="JHW12" s="788"/>
      <c r="JHX12" s="787"/>
      <c r="JHY12" s="788"/>
      <c r="JHZ12" s="788"/>
      <c r="JIA12" s="788"/>
      <c r="JIB12" s="787"/>
      <c r="JIC12" s="788"/>
      <c r="JID12" s="788"/>
      <c r="JIE12" s="788"/>
      <c r="JIF12" s="787"/>
      <c r="JIG12" s="788"/>
      <c r="JIH12" s="788"/>
      <c r="JII12" s="788"/>
      <c r="JIJ12" s="787"/>
      <c r="JIK12" s="788"/>
      <c r="JIL12" s="788"/>
      <c r="JIM12" s="788"/>
      <c r="JIN12" s="787"/>
      <c r="JIO12" s="788"/>
      <c r="JIP12" s="788"/>
      <c r="JIQ12" s="788"/>
      <c r="JIR12" s="787"/>
      <c r="JIS12" s="788"/>
      <c r="JIT12" s="788"/>
      <c r="JIU12" s="788"/>
      <c r="JIV12" s="787"/>
      <c r="JIW12" s="788"/>
      <c r="JIX12" s="788"/>
      <c r="JIY12" s="788"/>
      <c r="JIZ12" s="787"/>
      <c r="JJA12" s="788"/>
      <c r="JJB12" s="788"/>
      <c r="JJC12" s="788"/>
      <c r="JJD12" s="787"/>
      <c r="JJE12" s="788"/>
      <c r="JJF12" s="788"/>
      <c r="JJG12" s="788"/>
      <c r="JJH12" s="787"/>
      <c r="JJI12" s="788"/>
      <c r="JJJ12" s="788"/>
      <c r="JJK12" s="788"/>
      <c r="JJL12" s="787"/>
      <c r="JJM12" s="788"/>
      <c r="JJN12" s="788"/>
      <c r="JJO12" s="788"/>
      <c r="JJP12" s="787"/>
      <c r="JJQ12" s="788"/>
      <c r="JJR12" s="788"/>
      <c r="JJS12" s="788"/>
      <c r="JJT12" s="787"/>
      <c r="JJU12" s="788"/>
      <c r="JJV12" s="788"/>
      <c r="JJW12" s="788"/>
      <c r="JJX12" s="787"/>
      <c r="JJY12" s="788"/>
      <c r="JJZ12" s="788"/>
      <c r="JKA12" s="788"/>
      <c r="JKB12" s="787"/>
      <c r="JKC12" s="788"/>
      <c r="JKD12" s="788"/>
      <c r="JKE12" s="788"/>
      <c r="JKF12" s="787"/>
      <c r="JKG12" s="788"/>
      <c r="JKH12" s="788"/>
      <c r="JKI12" s="788"/>
      <c r="JKJ12" s="787"/>
      <c r="JKK12" s="788"/>
      <c r="JKL12" s="788"/>
      <c r="JKM12" s="788"/>
      <c r="JKN12" s="787"/>
      <c r="JKO12" s="788"/>
      <c r="JKP12" s="788"/>
      <c r="JKQ12" s="788"/>
      <c r="JKR12" s="787"/>
      <c r="JKS12" s="788"/>
      <c r="JKT12" s="788"/>
      <c r="JKU12" s="788"/>
      <c r="JKV12" s="787"/>
      <c r="JKW12" s="788"/>
      <c r="JKX12" s="788"/>
      <c r="JKY12" s="788"/>
      <c r="JKZ12" s="787"/>
      <c r="JLA12" s="788"/>
      <c r="JLB12" s="788"/>
      <c r="JLC12" s="788"/>
      <c r="JLD12" s="787"/>
      <c r="JLE12" s="788"/>
      <c r="JLF12" s="788"/>
      <c r="JLG12" s="788"/>
      <c r="JLH12" s="787"/>
      <c r="JLI12" s="788"/>
      <c r="JLJ12" s="788"/>
      <c r="JLK12" s="788"/>
      <c r="JLL12" s="787"/>
      <c r="JLM12" s="788"/>
      <c r="JLN12" s="788"/>
      <c r="JLO12" s="788"/>
      <c r="JLP12" s="787"/>
      <c r="JLQ12" s="788"/>
      <c r="JLR12" s="788"/>
      <c r="JLS12" s="788"/>
      <c r="JLT12" s="787"/>
      <c r="JLU12" s="788"/>
      <c r="JLV12" s="788"/>
      <c r="JLW12" s="788"/>
      <c r="JLX12" s="787"/>
      <c r="JLY12" s="788"/>
      <c r="JLZ12" s="788"/>
      <c r="JMA12" s="788"/>
      <c r="JMB12" s="787"/>
      <c r="JMC12" s="788"/>
      <c r="JMD12" s="788"/>
      <c r="JME12" s="788"/>
      <c r="JMF12" s="787"/>
      <c r="JMG12" s="788"/>
      <c r="JMH12" s="788"/>
      <c r="JMI12" s="788"/>
      <c r="JMJ12" s="787"/>
      <c r="JMK12" s="788"/>
      <c r="JML12" s="788"/>
      <c r="JMM12" s="788"/>
      <c r="JMN12" s="787"/>
      <c r="JMO12" s="788"/>
      <c r="JMP12" s="788"/>
      <c r="JMQ12" s="788"/>
      <c r="JMR12" s="787"/>
      <c r="JMS12" s="788"/>
      <c r="JMT12" s="788"/>
      <c r="JMU12" s="788"/>
      <c r="JMV12" s="787"/>
      <c r="JMW12" s="788"/>
      <c r="JMX12" s="788"/>
      <c r="JMY12" s="788"/>
      <c r="JMZ12" s="787"/>
      <c r="JNA12" s="788"/>
      <c r="JNB12" s="788"/>
      <c r="JNC12" s="788"/>
      <c r="JND12" s="787"/>
      <c r="JNE12" s="788"/>
      <c r="JNF12" s="788"/>
      <c r="JNG12" s="788"/>
      <c r="JNH12" s="787"/>
      <c r="JNI12" s="788"/>
      <c r="JNJ12" s="788"/>
      <c r="JNK12" s="788"/>
      <c r="JNL12" s="787"/>
      <c r="JNM12" s="788"/>
      <c r="JNN12" s="788"/>
      <c r="JNO12" s="788"/>
      <c r="JNP12" s="787"/>
      <c r="JNQ12" s="788"/>
      <c r="JNR12" s="788"/>
      <c r="JNS12" s="788"/>
      <c r="JNT12" s="787"/>
      <c r="JNU12" s="788"/>
      <c r="JNV12" s="788"/>
      <c r="JNW12" s="788"/>
      <c r="JNX12" s="787"/>
      <c r="JNY12" s="788"/>
      <c r="JNZ12" s="788"/>
      <c r="JOA12" s="788"/>
      <c r="JOB12" s="787"/>
      <c r="JOC12" s="788"/>
      <c r="JOD12" s="788"/>
      <c r="JOE12" s="788"/>
      <c r="JOF12" s="787"/>
      <c r="JOG12" s="788"/>
      <c r="JOH12" s="788"/>
      <c r="JOI12" s="788"/>
      <c r="JOJ12" s="787"/>
      <c r="JOK12" s="788"/>
      <c r="JOL12" s="788"/>
      <c r="JOM12" s="788"/>
      <c r="JON12" s="787"/>
      <c r="JOO12" s="788"/>
      <c r="JOP12" s="788"/>
      <c r="JOQ12" s="788"/>
      <c r="JOR12" s="787"/>
      <c r="JOS12" s="788"/>
      <c r="JOT12" s="788"/>
      <c r="JOU12" s="788"/>
      <c r="JOV12" s="787"/>
      <c r="JOW12" s="788"/>
      <c r="JOX12" s="788"/>
      <c r="JOY12" s="788"/>
      <c r="JOZ12" s="787"/>
      <c r="JPA12" s="788"/>
      <c r="JPB12" s="788"/>
      <c r="JPC12" s="788"/>
      <c r="JPD12" s="787"/>
      <c r="JPE12" s="788"/>
      <c r="JPF12" s="788"/>
      <c r="JPG12" s="788"/>
      <c r="JPH12" s="787"/>
      <c r="JPI12" s="788"/>
      <c r="JPJ12" s="788"/>
      <c r="JPK12" s="788"/>
      <c r="JPL12" s="787"/>
      <c r="JPM12" s="788"/>
      <c r="JPN12" s="788"/>
      <c r="JPO12" s="788"/>
      <c r="JPP12" s="787"/>
      <c r="JPQ12" s="788"/>
      <c r="JPR12" s="788"/>
      <c r="JPS12" s="788"/>
      <c r="JPT12" s="787"/>
      <c r="JPU12" s="788"/>
      <c r="JPV12" s="788"/>
      <c r="JPW12" s="788"/>
      <c r="JPX12" s="787"/>
      <c r="JPY12" s="788"/>
      <c r="JPZ12" s="788"/>
      <c r="JQA12" s="788"/>
      <c r="JQB12" s="787"/>
      <c r="JQC12" s="788"/>
      <c r="JQD12" s="788"/>
      <c r="JQE12" s="788"/>
      <c r="JQF12" s="787"/>
      <c r="JQG12" s="788"/>
      <c r="JQH12" s="788"/>
      <c r="JQI12" s="788"/>
      <c r="JQJ12" s="787"/>
      <c r="JQK12" s="788"/>
      <c r="JQL12" s="788"/>
      <c r="JQM12" s="788"/>
      <c r="JQN12" s="787"/>
      <c r="JQO12" s="788"/>
      <c r="JQP12" s="788"/>
      <c r="JQQ12" s="788"/>
      <c r="JQR12" s="787"/>
      <c r="JQS12" s="788"/>
      <c r="JQT12" s="788"/>
      <c r="JQU12" s="788"/>
      <c r="JQV12" s="787"/>
      <c r="JQW12" s="788"/>
      <c r="JQX12" s="788"/>
      <c r="JQY12" s="788"/>
      <c r="JQZ12" s="787"/>
      <c r="JRA12" s="788"/>
      <c r="JRB12" s="788"/>
      <c r="JRC12" s="788"/>
      <c r="JRD12" s="787"/>
      <c r="JRE12" s="788"/>
      <c r="JRF12" s="788"/>
      <c r="JRG12" s="788"/>
      <c r="JRH12" s="787"/>
      <c r="JRI12" s="788"/>
      <c r="JRJ12" s="788"/>
      <c r="JRK12" s="788"/>
      <c r="JRL12" s="787"/>
      <c r="JRM12" s="788"/>
      <c r="JRN12" s="788"/>
      <c r="JRO12" s="788"/>
      <c r="JRP12" s="787"/>
      <c r="JRQ12" s="788"/>
      <c r="JRR12" s="788"/>
      <c r="JRS12" s="788"/>
      <c r="JRT12" s="787"/>
      <c r="JRU12" s="788"/>
      <c r="JRV12" s="788"/>
      <c r="JRW12" s="788"/>
      <c r="JRX12" s="787"/>
      <c r="JRY12" s="788"/>
      <c r="JRZ12" s="788"/>
      <c r="JSA12" s="788"/>
      <c r="JSB12" s="787"/>
      <c r="JSC12" s="788"/>
      <c r="JSD12" s="788"/>
      <c r="JSE12" s="788"/>
      <c r="JSF12" s="787"/>
      <c r="JSG12" s="788"/>
      <c r="JSH12" s="788"/>
      <c r="JSI12" s="788"/>
      <c r="JSJ12" s="787"/>
      <c r="JSK12" s="788"/>
      <c r="JSL12" s="788"/>
      <c r="JSM12" s="788"/>
      <c r="JSN12" s="787"/>
      <c r="JSO12" s="788"/>
      <c r="JSP12" s="788"/>
      <c r="JSQ12" s="788"/>
      <c r="JSR12" s="787"/>
      <c r="JSS12" s="788"/>
      <c r="JST12" s="788"/>
      <c r="JSU12" s="788"/>
      <c r="JSV12" s="787"/>
      <c r="JSW12" s="788"/>
      <c r="JSX12" s="788"/>
      <c r="JSY12" s="788"/>
      <c r="JSZ12" s="787"/>
      <c r="JTA12" s="788"/>
      <c r="JTB12" s="788"/>
      <c r="JTC12" s="788"/>
      <c r="JTD12" s="787"/>
      <c r="JTE12" s="788"/>
      <c r="JTF12" s="788"/>
      <c r="JTG12" s="788"/>
      <c r="JTH12" s="787"/>
      <c r="JTI12" s="788"/>
      <c r="JTJ12" s="788"/>
      <c r="JTK12" s="788"/>
      <c r="JTL12" s="787"/>
      <c r="JTM12" s="788"/>
      <c r="JTN12" s="788"/>
      <c r="JTO12" s="788"/>
      <c r="JTP12" s="787"/>
      <c r="JTQ12" s="788"/>
      <c r="JTR12" s="788"/>
      <c r="JTS12" s="788"/>
      <c r="JTT12" s="787"/>
      <c r="JTU12" s="788"/>
      <c r="JTV12" s="788"/>
      <c r="JTW12" s="788"/>
      <c r="JTX12" s="787"/>
      <c r="JTY12" s="788"/>
      <c r="JTZ12" s="788"/>
      <c r="JUA12" s="788"/>
      <c r="JUB12" s="787"/>
      <c r="JUC12" s="788"/>
      <c r="JUD12" s="788"/>
      <c r="JUE12" s="788"/>
      <c r="JUF12" s="787"/>
      <c r="JUG12" s="788"/>
      <c r="JUH12" s="788"/>
      <c r="JUI12" s="788"/>
      <c r="JUJ12" s="787"/>
      <c r="JUK12" s="788"/>
      <c r="JUL12" s="788"/>
      <c r="JUM12" s="788"/>
      <c r="JUN12" s="787"/>
      <c r="JUO12" s="788"/>
      <c r="JUP12" s="788"/>
      <c r="JUQ12" s="788"/>
      <c r="JUR12" s="787"/>
      <c r="JUS12" s="788"/>
      <c r="JUT12" s="788"/>
      <c r="JUU12" s="788"/>
      <c r="JUV12" s="787"/>
      <c r="JUW12" s="788"/>
      <c r="JUX12" s="788"/>
      <c r="JUY12" s="788"/>
      <c r="JUZ12" s="787"/>
      <c r="JVA12" s="788"/>
      <c r="JVB12" s="788"/>
      <c r="JVC12" s="788"/>
      <c r="JVD12" s="787"/>
      <c r="JVE12" s="788"/>
      <c r="JVF12" s="788"/>
      <c r="JVG12" s="788"/>
      <c r="JVH12" s="787"/>
      <c r="JVI12" s="788"/>
      <c r="JVJ12" s="788"/>
      <c r="JVK12" s="788"/>
      <c r="JVL12" s="787"/>
      <c r="JVM12" s="788"/>
      <c r="JVN12" s="788"/>
      <c r="JVO12" s="788"/>
      <c r="JVP12" s="787"/>
      <c r="JVQ12" s="788"/>
      <c r="JVR12" s="788"/>
      <c r="JVS12" s="788"/>
      <c r="JVT12" s="787"/>
      <c r="JVU12" s="788"/>
      <c r="JVV12" s="788"/>
      <c r="JVW12" s="788"/>
      <c r="JVX12" s="787"/>
      <c r="JVY12" s="788"/>
      <c r="JVZ12" s="788"/>
      <c r="JWA12" s="788"/>
      <c r="JWB12" s="787"/>
      <c r="JWC12" s="788"/>
      <c r="JWD12" s="788"/>
      <c r="JWE12" s="788"/>
      <c r="JWF12" s="787"/>
      <c r="JWG12" s="788"/>
      <c r="JWH12" s="788"/>
      <c r="JWI12" s="788"/>
      <c r="JWJ12" s="787"/>
      <c r="JWK12" s="788"/>
      <c r="JWL12" s="788"/>
      <c r="JWM12" s="788"/>
      <c r="JWN12" s="787"/>
      <c r="JWO12" s="788"/>
      <c r="JWP12" s="788"/>
      <c r="JWQ12" s="788"/>
      <c r="JWR12" s="787"/>
      <c r="JWS12" s="788"/>
      <c r="JWT12" s="788"/>
      <c r="JWU12" s="788"/>
      <c r="JWV12" s="787"/>
      <c r="JWW12" s="788"/>
      <c r="JWX12" s="788"/>
      <c r="JWY12" s="788"/>
      <c r="JWZ12" s="787"/>
      <c r="JXA12" s="788"/>
      <c r="JXB12" s="788"/>
      <c r="JXC12" s="788"/>
      <c r="JXD12" s="787"/>
      <c r="JXE12" s="788"/>
      <c r="JXF12" s="788"/>
      <c r="JXG12" s="788"/>
      <c r="JXH12" s="787"/>
      <c r="JXI12" s="788"/>
      <c r="JXJ12" s="788"/>
      <c r="JXK12" s="788"/>
      <c r="JXL12" s="787"/>
      <c r="JXM12" s="788"/>
      <c r="JXN12" s="788"/>
      <c r="JXO12" s="788"/>
      <c r="JXP12" s="787"/>
      <c r="JXQ12" s="788"/>
      <c r="JXR12" s="788"/>
      <c r="JXS12" s="788"/>
      <c r="JXT12" s="787"/>
      <c r="JXU12" s="788"/>
      <c r="JXV12" s="788"/>
      <c r="JXW12" s="788"/>
      <c r="JXX12" s="787"/>
      <c r="JXY12" s="788"/>
      <c r="JXZ12" s="788"/>
      <c r="JYA12" s="788"/>
      <c r="JYB12" s="787"/>
      <c r="JYC12" s="788"/>
      <c r="JYD12" s="788"/>
      <c r="JYE12" s="788"/>
      <c r="JYF12" s="787"/>
      <c r="JYG12" s="788"/>
      <c r="JYH12" s="788"/>
      <c r="JYI12" s="788"/>
      <c r="JYJ12" s="787"/>
      <c r="JYK12" s="788"/>
      <c r="JYL12" s="788"/>
      <c r="JYM12" s="788"/>
      <c r="JYN12" s="787"/>
      <c r="JYO12" s="788"/>
      <c r="JYP12" s="788"/>
      <c r="JYQ12" s="788"/>
      <c r="JYR12" s="787"/>
      <c r="JYS12" s="788"/>
      <c r="JYT12" s="788"/>
      <c r="JYU12" s="788"/>
      <c r="JYV12" s="787"/>
      <c r="JYW12" s="788"/>
      <c r="JYX12" s="788"/>
      <c r="JYY12" s="788"/>
      <c r="JYZ12" s="787"/>
      <c r="JZA12" s="788"/>
      <c r="JZB12" s="788"/>
      <c r="JZC12" s="788"/>
      <c r="JZD12" s="787"/>
      <c r="JZE12" s="788"/>
      <c r="JZF12" s="788"/>
      <c r="JZG12" s="788"/>
      <c r="JZH12" s="787"/>
      <c r="JZI12" s="788"/>
      <c r="JZJ12" s="788"/>
      <c r="JZK12" s="788"/>
      <c r="JZL12" s="787"/>
      <c r="JZM12" s="788"/>
      <c r="JZN12" s="788"/>
      <c r="JZO12" s="788"/>
      <c r="JZP12" s="787"/>
      <c r="JZQ12" s="788"/>
      <c r="JZR12" s="788"/>
      <c r="JZS12" s="788"/>
      <c r="JZT12" s="787"/>
      <c r="JZU12" s="788"/>
      <c r="JZV12" s="788"/>
      <c r="JZW12" s="788"/>
      <c r="JZX12" s="787"/>
      <c r="JZY12" s="788"/>
      <c r="JZZ12" s="788"/>
      <c r="KAA12" s="788"/>
      <c r="KAB12" s="787"/>
      <c r="KAC12" s="788"/>
      <c r="KAD12" s="788"/>
      <c r="KAE12" s="788"/>
      <c r="KAF12" s="787"/>
      <c r="KAG12" s="788"/>
      <c r="KAH12" s="788"/>
      <c r="KAI12" s="788"/>
      <c r="KAJ12" s="787"/>
      <c r="KAK12" s="788"/>
      <c r="KAL12" s="788"/>
      <c r="KAM12" s="788"/>
      <c r="KAN12" s="787"/>
      <c r="KAO12" s="788"/>
      <c r="KAP12" s="788"/>
      <c r="KAQ12" s="788"/>
      <c r="KAR12" s="787"/>
      <c r="KAS12" s="788"/>
      <c r="KAT12" s="788"/>
      <c r="KAU12" s="788"/>
      <c r="KAV12" s="787"/>
      <c r="KAW12" s="788"/>
      <c r="KAX12" s="788"/>
      <c r="KAY12" s="788"/>
      <c r="KAZ12" s="787"/>
      <c r="KBA12" s="788"/>
      <c r="KBB12" s="788"/>
      <c r="KBC12" s="788"/>
      <c r="KBD12" s="787"/>
      <c r="KBE12" s="788"/>
      <c r="KBF12" s="788"/>
      <c r="KBG12" s="788"/>
      <c r="KBH12" s="787"/>
      <c r="KBI12" s="788"/>
      <c r="KBJ12" s="788"/>
      <c r="KBK12" s="788"/>
      <c r="KBL12" s="787"/>
      <c r="KBM12" s="788"/>
      <c r="KBN12" s="788"/>
      <c r="KBO12" s="788"/>
      <c r="KBP12" s="787"/>
      <c r="KBQ12" s="788"/>
      <c r="KBR12" s="788"/>
      <c r="KBS12" s="788"/>
      <c r="KBT12" s="787"/>
      <c r="KBU12" s="788"/>
      <c r="KBV12" s="788"/>
      <c r="KBW12" s="788"/>
      <c r="KBX12" s="787"/>
      <c r="KBY12" s="788"/>
      <c r="KBZ12" s="788"/>
      <c r="KCA12" s="788"/>
      <c r="KCB12" s="787"/>
      <c r="KCC12" s="788"/>
      <c r="KCD12" s="788"/>
      <c r="KCE12" s="788"/>
      <c r="KCF12" s="787"/>
      <c r="KCG12" s="788"/>
      <c r="KCH12" s="788"/>
      <c r="KCI12" s="788"/>
      <c r="KCJ12" s="787"/>
      <c r="KCK12" s="788"/>
      <c r="KCL12" s="788"/>
      <c r="KCM12" s="788"/>
      <c r="KCN12" s="787"/>
      <c r="KCO12" s="788"/>
      <c r="KCP12" s="788"/>
      <c r="KCQ12" s="788"/>
      <c r="KCR12" s="787"/>
      <c r="KCS12" s="788"/>
      <c r="KCT12" s="788"/>
      <c r="KCU12" s="788"/>
      <c r="KCV12" s="787"/>
      <c r="KCW12" s="788"/>
      <c r="KCX12" s="788"/>
      <c r="KCY12" s="788"/>
      <c r="KCZ12" s="787"/>
      <c r="KDA12" s="788"/>
      <c r="KDB12" s="788"/>
      <c r="KDC12" s="788"/>
      <c r="KDD12" s="787"/>
      <c r="KDE12" s="788"/>
      <c r="KDF12" s="788"/>
      <c r="KDG12" s="788"/>
      <c r="KDH12" s="787"/>
      <c r="KDI12" s="788"/>
      <c r="KDJ12" s="788"/>
      <c r="KDK12" s="788"/>
      <c r="KDL12" s="787"/>
      <c r="KDM12" s="788"/>
      <c r="KDN12" s="788"/>
      <c r="KDO12" s="788"/>
      <c r="KDP12" s="787"/>
      <c r="KDQ12" s="788"/>
      <c r="KDR12" s="788"/>
      <c r="KDS12" s="788"/>
      <c r="KDT12" s="787"/>
      <c r="KDU12" s="788"/>
      <c r="KDV12" s="788"/>
      <c r="KDW12" s="788"/>
      <c r="KDX12" s="787"/>
      <c r="KDY12" s="788"/>
      <c r="KDZ12" s="788"/>
      <c r="KEA12" s="788"/>
      <c r="KEB12" s="787"/>
      <c r="KEC12" s="788"/>
      <c r="KED12" s="788"/>
      <c r="KEE12" s="788"/>
      <c r="KEF12" s="787"/>
      <c r="KEG12" s="788"/>
      <c r="KEH12" s="788"/>
      <c r="KEI12" s="788"/>
      <c r="KEJ12" s="787"/>
      <c r="KEK12" s="788"/>
      <c r="KEL12" s="788"/>
      <c r="KEM12" s="788"/>
      <c r="KEN12" s="787"/>
      <c r="KEO12" s="788"/>
      <c r="KEP12" s="788"/>
      <c r="KEQ12" s="788"/>
      <c r="KER12" s="787"/>
      <c r="KES12" s="788"/>
      <c r="KET12" s="788"/>
      <c r="KEU12" s="788"/>
      <c r="KEV12" s="787"/>
      <c r="KEW12" s="788"/>
      <c r="KEX12" s="788"/>
      <c r="KEY12" s="788"/>
      <c r="KEZ12" s="787"/>
      <c r="KFA12" s="788"/>
      <c r="KFB12" s="788"/>
      <c r="KFC12" s="788"/>
      <c r="KFD12" s="787"/>
      <c r="KFE12" s="788"/>
      <c r="KFF12" s="788"/>
      <c r="KFG12" s="788"/>
      <c r="KFH12" s="787"/>
      <c r="KFI12" s="788"/>
      <c r="KFJ12" s="788"/>
      <c r="KFK12" s="788"/>
      <c r="KFL12" s="787"/>
      <c r="KFM12" s="788"/>
      <c r="KFN12" s="788"/>
      <c r="KFO12" s="788"/>
      <c r="KFP12" s="787"/>
      <c r="KFQ12" s="788"/>
      <c r="KFR12" s="788"/>
      <c r="KFS12" s="788"/>
      <c r="KFT12" s="787"/>
      <c r="KFU12" s="788"/>
      <c r="KFV12" s="788"/>
      <c r="KFW12" s="788"/>
      <c r="KFX12" s="787"/>
      <c r="KFY12" s="788"/>
      <c r="KFZ12" s="788"/>
      <c r="KGA12" s="788"/>
      <c r="KGB12" s="787"/>
      <c r="KGC12" s="788"/>
      <c r="KGD12" s="788"/>
      <c r="KGE12" s="788"/>
      <c r="KGF12" s="787"/>
      <c r="KGG12" s="788"/>
      <c r="KGH12" s="788"/>
      <c r="KGI12" s="788"/>
      <c r="KGJ12" s="787"/>
      <c r="KGK12" s="788"/>
      <c r="KGL12" s="788"/>
      <c r="KGM12" s="788"/>
      <c r="KGN12" s="787"/>
      <c r="KGO12" s="788"/>
      <c r="KGP12" s="788"/>
      <c r="KGQ12" s="788"/>
      <c r="KGR12" s="787"/>
      <c r="KGS12" s="788"/>
      <c r="KGT12" s="788"/>
      <c r="KGU12" s="788"/>
      <c r="KGV12" s="787"/>
      <c r="KGW12" s="788"/>
      <c r="KGX12" s="788"/>
      <c r="KGY12" s="788"/>
      <c r="KGZ12" s="787"/>
      <c r="KHA12" s="788"/>
      <c r="KHB12" s="788"/>
      <c r="KHC12" s="788"/>
      <c r="KHD12" s="787"/>
      <c r="KHE12" s="788"/>
      <c r="KHF12" s="788"/>
      <c r="KHG12" s="788"/>
      <c r="KHH12" s="787"/>
      <c r="KHI12" s="788"/>
      <c r="KHJ12" s="788"/>
      <c r="KHK12" s="788"/>
      <c r="KHL12" s="787"/>
      <c r="KHM12" s="788"/>
      <c r="KHN12" s="788"/>
      <c r="KHO12" s="788"/>
      <c r="KHP12" s="787"/>
      <c r="KHQ12" s="788"/>
      <c r="KHR12" s="788"/>
      <c r="KHS12" s="788"/>
      <c r="KHT12" s="787"/>
      <c r="KHU12" s="788"/>
      <c r="KHV12" s="788"/>
      <c r="KHW12" s="788"/>
      <c r="KHX12" s="787"/>
      <c r="KHY12" s="788"/>
      <c r="KHZ12" s="788"/>
      <c r="KIA12" s="788"/>
      <c r="KIB12" s="787"/>
      <c r="KIC12" s="788"/>
      <c r="KID12" s="788"/>
      <c r="KIE12" s="788"/>
      <c r="KIF12" s="787"/>
      <c r="KIG12" s="788"/>
      <c r="KIH12" s="788"/>
      <c r="KII12" s="788"/>
      <c r="KIJ12" s="787"/>
      <c r="KIK12" s="788"/>
      <c r="KIL12" s="788"/>
      <c r="KIM12" s="788"/>
      <c r="KIN12" s="787"/>
      <c r="KIO12" s="788"/>
      <c r="KIP12" s="788"/>
      <c r="KIQ12" s="788"/>
      <c r="KIR12" s="787"/>
      <c r="KIS12" s="788"/>
      <c r="KIT12" s="788"/>
      <c r="KIU12" s="788"/>
      <c r="KIV12" s="787"/>
      <c r="KIW12" s="788"/>
      <c r="KIX12" s="788"/>
      <c r="KIY12" s="788"/>
      <c r="KIZ12" s="787"/>
      <c r="KJA12" s="788"/>
      <c r="KJB12" s="788"/>
      <c r="KJC12" s="788"/>
      <c r="KJD12" s="787"/>
      <c r="KJE12" s="788"/>
      <c r="KJF12" s="788"/>
      <c r="KJG12" s="788"/>
      <c r="KJH12" s="787"/>
      <c r="KJI12" s="788"/>
      <c r="KJJ12" s="788"/>
      <c r="KJK12" s="788"/>
      <c r="KJL12" s="787"/>
      <c r="KJM12" s="788"/>
      <c r="KJN12" s="788"/>
      <c r="KJO12" s="788"/>
      <c r="KJP12" s="787"/>
      <c r="KJQ12" s="788"/>
      <c r="KJR12" s="788"/>
      <c r="KJS12" s="788"/>
      <c r="KJT12" s="787"/>
      <c r="KJU12" s="788"/>
      <c r="KJV12" s="788"/>
      <c r="KJW12" s="788"/>
      <c r="KJX12" s="787"/>
      <c r="KJY12" s="788"/>
      <c r="KJZ12" s="788"/>
      <c r="KKA12" s="788"/>
      <c r="KKB12" s="787"/>
      <c r="KKC12" s="788"/>
      <c r="KKD12" s="788"/>
      <c r="KKE12" s="788"/>
      <c r="KKF12" s="787"/>
      <c r="KKG12" s="788"/>
      <c r="KKH12" s="788"/>
      <c r="KKI12" s="788"/>
      <c r="KKJ12" s="787"/>
      <c r="KKK12" s="788"/>
      <c r="KKL12" s="788"/>
      <c r="KKM12" s="788"/>
      <c r="KKN12" s="787"/>
      <c r="KKO12" s="788"/>
      <c r="KKP12" s="788"/>
      <c r="KKQ12" s="788"/>
      <c r="KKR12" s="787"/>
      <c r="KKS12" s="788"/>
      <c r="KKT12" s="788"/>
      <c r="KKU12" s="788"/>
      <c r="KKV12" s="787"/>
      <c r="KKW12" s="788"/>
      <c r="KKX12" s="788"/>
      <c r="KKY12" s="788"/>
      <c r="KKZ12" s="787"/>
      <c r="KLA12" s="788"/>
      <c r="KLB12" s="788"/>
      <c r="KLC12" s="788"/>
      <c r="KLD12" s="787"/>
      <c r="KLE12" s="788"/>
      <c r="KLF12" s="788"/>
      <c r="KLG12" s="788"/>
      <c r="KLH12" s="787"/>
      <c r="KLI12" s="788"/>
      <c r="KLJ12" s="788"/>
      <c r="KLK12" s="788"/>
      <c r="KLL12" s="787"/>
      <c r="KLM12" s="788"/>
      <c r="KLN12" s="788"/>
      <c r="KLO12" s="788"/>
      <c r="KLP12" s="787"/>
      <c r="KLQ12" s="788"/>
      <c r="KLR12" s="788"/>
      <c r="KLS12" s="788"/>
      <c r="KLT12" s="787"/>
      <c r="KLU12" s="788"/>
      <c r="KLV12" s="788"/>
      <c r="KLW12" s="788"/>
      <c r="KLX12" s="787"/>
      <c r="KLY12" s="788"/>
      <c r="KLZ12" s="788"/>
      <c r="KMA12" s="788"/>
      <c r="KMB12" s="787"/>
      <c r="KMC12" s="788"/>
      <c r="KMD12" s="788"/>
      <c r="KME12" s="788"/>
      <c r="KMF12" s="787"/>
      <c r="KMG12" s="788"/>
      <c r="KMH12" s="788"/>
      <c r="KMI12" s="788"/>
      <c r="KMJ12" s="787"/>
      <c r="KMK12" s="788"/>
      <c r="KML12" s="788"/>
      <c r="KMM12" s="788"/>
      <c r="KMN12" s="787"/>
      <c r="KMO12" s="788"/>
      <c r="KMP12" s="788"/>
      <c r="KMQ12" s="788"/>
      <c r="KMR12" s="787"/>
      <c r="KMS12" s="788"/>
      <c r="KMT12" s="788"/>
      <c r="KMU12" s="788"/>
      <c r="KMV12" s="787"/>
      <c r="KMW12" s="788"/>
      <c r="KMX12" s="788"/>
      <c r="KMY12" s="788"/>
      <c r="KMZ12" s="787"/>
      <c r="KNA12" s="788"/>
      <c r="KNB12" s="788"/>
      <c r="KNC12" s="788"/>
      <c r="KND12" s="787"/>
      <c r="KNE12" s="788"/>
      <c r="KNF12" s="788"/>
      <c r="KNG12" s="788"/>
      <c r="KNH12" s="787"/>
      <c r="KNI12" s="788"/>
      <c r="KNJ12" s="788"/>
      <c r="KNK12" s="788"/>
      <c r="KNL12" s="787"/>
      <c r="KNM12" s="788"/>
      <c r="KNN12" s="788"/>
      <c r="KNO12" s="788"/>
      <c r="KNP12" s="787"/>
      <c r="KNQ12" s="788"/>
      <c r="KNR12" s="788"/>
      <c r="KNS12" s="788"/>
      <c r="KNT12" s="787"/>
      <c r="KNU12" s="788"/>
      <c r="KNV12" s="788"/>
      <c r="KNW12" s="788"/>
      <c r="KNX12" s="787"/>
      <c r="KNY12" s="788"/>
      <c r="KNZ12" s="788"/>
      <c r="KOA12" s="788"/>
      <c r="KOB12" s="787"/>
      <c r="KOC12" s="788"/>
      <c r="KOD12" s="788"/>
      <c r="KOE12" s="788"/>
      <c r="KOF12" s="787"/>
      <c r="KOG12" s="788"/>
      <c r="KOH12" s="788"/>
      <c r="KOI12" s="788"/>
      <c r="KOJ12" s="787"/>
      <c r="KOK12" s="788"/>
      <c r="KOL12" s="788"/>
      <c r="KOM12" s="788"/>
      <c r="KON12" s="787"/>
      <c r="KOO12" s="788"/>
      <c r="KOP12" s="788"/>
      <c r="KOQ12" s="788"/>
      <c r="KOR12" s="787"/>
      <c r="KOS12" s="788"/>
      <c r="KOT12" s="788"/>
      <c r="KOU12" s="788"/>
      <c r="KOV12" s="787"/>
      <c r="KOW12" s="788"/>
      <c r="KOX12" s="788"/>
      <c r="KOY12" s="788"/>
      <c r="KOZ12" s="787"/>
      <c r="KPA12" s="788"/>
      <c r="KPB12" s="788"/>
      <c r="KPC12" s="788"/>
      <c r="KPD12" s="787"/>
      <c r="KPE12" s="788"/>
      <c r="KPF12" s="788"/>
      <c r="KPG12" s="788"/>
      <c r="KPH12" s="787"/>
      <c r="KPI12" s="788"/>
      <c r="KPJ12" s="788"/>
      <c r="KPK12" s="788"/>
      <c r="KPL12" s="787"/>
      <c r="KPM12" s="788"/>
      <c r="KPN12" s="788"/>
      <c r="KPO12" s="788"/>
      <c r="KPP12" s="787"/>
      <c r="KPQ12" s="788"/>
      <c r="KPR12" s="788"/>
      <c r="KPS12" s="788"/>
      <c r="KPT12" s="787"/>
      <c r="KPU12" s="788"/>
      <c r="KPV12" s="788"/>
      <c r="KPW12" s="788"/>
      <c r="KPX12" s="787"/>
      <c r="KPY12" s="788"/>
      <c r="KPZ12" s="788"/>
      <c r="KQA12" s="788"/>
      <c r="KQB12" s="787"/>
      <c r="KQC12" s="788"/>
      <c r="KQD12" s="788"/>
      <c r="KQE12" s="788"/>
      <c r="KQF12" s="787"/>
      <c r="KQG12" s="788"/>
      <c r="KQH12" s="788"/>
      <c r="KQI12" s="788"/>
      <c r="KQJ12" s="787"/>
      <c r="KQK12" s="788"/>
      <c r="KQL12" s="788"/>
      <c r="KQM12" s="788"/>
      <c r="KQN12" s="787"/>
      <c r="KQO12" s="788"/>
      <c r="KQP12" s="788"/>
      <c r="KQQ12" s="788"/>
      <c r="KQR12" s="787"/>
      <c r="KQS12" s="788"/>
      <c r="KQT12" s="788"/>
      <c r="KQU12" s="788"/>
      <c r="KQV12" s="787"/>
      <c r="KQW12" s="788"/>
      <c r="KQX12" s="788"/>
      <c r="KQY12" s="788"/>
      <c r="KQZ12" s="787"/>
      <c r="KRA12" s="788"/>
      <c r="KRB12" s="788"/>
      <c r="KRC12" s="788"/>
      <c r="KRD12" s="787"/>
      <c r="KRE12" s="788"/>
      <c r="KRF12" s="788"/>
      <c r="KRG12" s="788"/>
      <c r="KRH12" s="787"/>
      <c r="KRI12" s="788"/>
      <c r="KRJ12" s="788"/>
      <c r="KRK12" s="788"/>
      <c r="KRL12" s="787"/>
      <c r="KRM12" s="788"/>
      <c r="KRN12" s="788"/>
      <c r="KRO12" s="788"/>
      <c r="KRP12" s="787"/>
      <c r="KRQ12" s="788"/>
      <c r="KRR12" s="788"/>
      <c r="KRS12" s="788"/>
      <c r="KRT12" s="787"/>
      <c r="KRU12" s="788"/>
      <c r="KRV12" s="788"/>
      <c r="KRW12" s="788"/>
      <c r="KRX12" s="787"/>
      <c r="KRY12" s="788"/>
      <c r="KRZ12" s="788"/>
      <c r="KSA12" s="788"/>
      <c r="KSB12" s="787"/>
      <c r="KSC12" s="788"/>
      <c r="KSD12" s="788"/>
      <c r="KSE12" s="788"/>
      <c r="KSF12" s="787"/>
      <c r="KSG12" s="788"/>
      <c r="KSH12" s="788"/>
      <c r="KSI12" s="788"/>
      <c r="KSJ12" s="787"/>
      <c r="KSK12" s="788"/>
      <c r="KSL12" s="788"/>
      <c r="KSM12" s="788"/>
      <c r="KSN12" s="787"/>
      <c r="KSO12" s="788"/>
      <c r="KSP12" s="788"/>
      <c r="KSQ12" s="788"/>
      <c r="KSR12" s="787"/>
      <c r="KSS12" s="788"/>
      <c r="KST12" s="788"/>
      <c r="KSU12" s="788"/>
      <c r="KSV12" s="787"/>
      <c r="KSW12" s="788"/>
      <c r="KSX12" s="788"/>
      <c r="KSY12" s="788"/>
      <c r="KSZ12" s="787"/>
      <c r="KTA12" s="788"/>
      <c r="KTB12" s="788"/>
      <c r="KTC12" s="788"/>
      <c r="KTD12" s="787"/>
      <c r="KTE12" s="788"/>
      <c r="KTF12" s="788"/>
      <c r="KTG12" s="788"/>
      <c r="KTH12" s="787"/>
      <c r="KTI12" s="788"/>
      <c r="KTJ12" s="788"/>
      <c r="KTK12" s="788"/>
      <c r="KTL12" s="787"/>
      <c r="KTM12" s="788"/>
      <c r="KTN12" s="788"/>
      <c r="KTO12" s="788"/>
      <c r="KTP12" s="787"/>
      <c r="KTQ12" s="788"/>
      <c r="KTR12" s="788"/>
      <c r="KTS12" s="788"/>
      <c r="KTT12" s="787"/>
      <c r="KTU12" s="788"/>
      <c r="KTV12" s="788"/>
      <c r="KTW12" s="788"/>
      <c r="KTX12" s="787"/>
      <c r="KTY12" s="788"/>
      <c r="KTZ12" s="788"/>
      <c r="KUA12" s="788"/>
      <c r="KUB12" s="787"/>
      <c r="KUC12" s="788"/>
      <c r="KUD12" s="788"/>
      <c r="KUE12" s="788"/>
      <c r="KUF12" s="787"/>
      <c r="KUG12" s="788"/>
      <c r="KUH12" s="788"/>
      <c r="KUI12" s="788"/>
      <c r="KUJ12" s="787"/>
      <c r="KUK12" s="788"/>
      <c r="KUL12" s="788"/>
      <c r="KUM12" s="788"/>
      <c r="KUN12" s="787"/>
      <c r="KUO12" s="788"/>
      <c r="KUP12" s="788"/>
      <c r="KUQ12" s="788"/>
      <c r="KUR12" s="787"/>
      <c r="KUS12" s="788"/>
      <c r="KUT12" s="788"/>
      <c r="KUU12" s="788"/>
      <c r="KUV12" s="787"/>
      <c r="KUW12" s="788"/>
      <c r="KUX12" s="788"/>
      <c r="KUY12" s="788"/>
      <c r="KUZ12" s="787"/>
      <c r="KVA12" s="788"/>
      <c r="KVB12" s="788"/>
      <c r="KVC12" s="788"/>
      <c r="KVD12" s="787"/>
      <c r="KVE12" s="788"/>
      <c r="KVF12" s="788"/>
      <c r="KVG12" s="788"/>
      <c r="KVH12" s="787"/>
      <c r="KVI12" s="788"/>
      <c r="KVJ12" s="788"/>
      <c r="KVK12" s="788"/>
      <c r="KVL12" s="787"/>
      <c r="KVM12" s="788"/>
      <c r="KVN12" s="788"/>
      <c r="KVO12" s="788"/>
      <c r="KVP12" s="787"/>
      <c r="KVQ12" s="788"/>
      <c r="KVR12" s="788"/>
      <c r="KVS12" s="788"/>
      <c r="KVT12" s="787"/>
      <c r="KVU12" s="788"/>
      <c r="KVV12" s="788"/>
      <c r="KVW12" s="788"/>
      <c r="KVX12" s="787"/>
      <c r="KVY12" s="788"/>
      <c r="KVZ12" s="788"/>
      <c r="KWA12" s="788"/>
      <c r="KWB12" s="787"/>
      <c r="KWC12" s="788"/>
      <c r="KWD12" s="788"/>
      <c r="KWE12" s="788"/>
      <c r="KWF12" s="787"/>
      <c r="KWG12" s="788"/>
      <c r="KWH12" s="788"/>
      <c r="KWI12" s="788"/>
      <c r="KWJ12" s="787"/>
      <c r="KWK12" s="788"/>
      <c r="KWL12" s="788"/>
      <c r="KWM12" s="788"/>
      <c r="KWN12" s="787"/>
      <c r="KWO12" s="788"/>
      <c r="KWP12" s="788"/>
      <c r="KWQ12" s="788"/>
      <c r="KWR12" s="787"/>
      <c r="KWS12" s="788"/>
      <c r="KWT12" s="788"/>
      <c r="KWU12" s="788"/>
      <c r="KWV12" s="787"/>
      <c r="KWW12" s="788"/>
      <c r="KWX12" s="788"/>
      <c r="KWY12" s="788"/>
      <c r="KWZ12" s="787"/>
      <c r="KXA12" s="788"/>
      <c r="KXB12" s="788"/>
      <c r="KXC12" s="788"/>
      <c r="KXD12" s="787"/>
      <c r="KXE12" s="788"/>
      <c r="KXF12" s="788"/>
      <c r="KXG12" s="788"/>
      <c r="KXH12" s="787"/>
      <c r="KXI12" s="788"/>
      <c r="KXJ12" s="788"/>
      <c r="KXK12" s="788"/>
      <c r="KXL12" s="787"/>
      <c r="KXM12" s="788"/>
      <c r="KXN12" s="788"/>
      <c r="KXO12" s="788"/>
      <c r="KXP12" s="787"/>
      <c r="KXQ12" s="788"/>
      <c r="KXR12" s="788"/>
      <c r="KXS12" s="788"/>
      <c r="KXT12" s="787"/>
      <c r="KXU12" s="788"/>
      <c r="KXV12" s="788"/>
      <c r="KXW12" s="788"/>
      <c r="KXX12" s="787"/>
      <c r="KXY12" s="788"/>
      <c r="KXZ12" s="788"/>
      <c r="KYA12" s="788"/>
      <c r="KYB12" s="787"/>
      <c r="KYC12" s="788"/>
      <c r="KYD12" s="788"/>
      <c r="KYE12" s="788"/>
      <c r="KYF12" s="787"/>
      <c r="KYG12" s="788"/>
      <c r="KYH12" s="788"/>
      <c r="KYI12" s="788"/>
      <c r="KYJ12" s="787"/>
      <c r="KYK12" s="788"/>
      <c r="KYL12" s="788"/>
      <c r="KYM12" s="788"/>
      <c r="KYN12" s="787"/>
      <c r="KYO12" s="788"/>
      <c r="KYP12" s="788"/>
      <c r="KYQ12" s="788"/>
      <c r="KYR12" s="787"/>
      <c r="KYS12" s="788"/>
      <c r="KYT12" s="788"/>
      <c r="KYU12" s="788"/>
      <c r="KYV12" s="787"/>
      <c r="KYW12" s="788"/>
      <c r="KYX12" s="788"/>
      <c r="KYY12" s="788"/>
      <c r="KYZ12" s="787"/>
      <c r="KZA12" s="788"/>
      <c r="KZB12" s="788"/>
      <c r="KZC12" s="788"/>
      <c r="KZD12" s="787"/>
      <c r="KZE12" s="788"/>
      <c r="KZF12" s="788"/>
      <c r="KZG12" s="788"/>
      <c r="KZH12" s="787"/>
      <c r="KZI12" s="788"/>
      <c r="KZJ12" s="788"/>
      <c r="KZK12" s="788"/>
      <c r="KZL12" s="787"/>
      <c r="KZM12" s="788"/>
      <c r="KZN12" s="788"/>
      <c r="KZO12" s="788"/>
      <c r="KZP12" s="787"/>
      <c r="KZQ12" s="788"/>
      <c r="KZR12" s="788"/>
      <c r="KZS12" s="788"/>
      <c r="KZT12" s="787"/>
      <c r="KZU12" s="788"/>
      <c r="KZV12" s="788"/>
      <c r="KZW12" s="788"/>
      <c r="KZX12" s="787"/>
      <c r="KZY12" s="788"/>
      <c r="KZZ12" s="788"/>
      <c r="LAA12" s="788"/>
      <c r="LAB12" s="787"/>
      <c r="LAC12" s="788"/>
      <c r="LAD12" s="788"/>
      <c r="LAE12" s="788"/>
      <c r="LAF12" s="787"/>
      <c r="LAG12" s="788"/>
      <c r="LAH12" s="788"/>
      <c r="LAI12" s="788"/>
      <c r="LAJ12" s="787"/>
      <c r="LAK12" s="788"/>
      <c r="LAL12" s="788"/>
      <c r="LAM12" s="788"/>
      <c r="LAN12" s="787"/>
      <c r="LAO12" s="788"/>
      <c r="LAP12" s="788"/>
      <c r="LAQ12" s="788"/>
      <c r="LAR12" s="787"/>
      <c r="LAS12" s="788"/>
      <c r="LAT12" s="788"/>
      <c r="LAU12" s="788"/>
      <c r="LAV12" s="787"/>
      <c r="LAW12" s="788"/>
      <c r="LAX12" s="788"/>
      <c r="LAY12" s="788"/>
      <c r="LAZ12" s="787"/>
      <c r="LBA12" s="788"/>
      <c r="LBB12" s="788"/>
      <c r="LBC12" s="788"/>
      <c r="LBD12" s="787"/>
      <c r="LBE12" s="788"/>
      <c r="LBF12" s="788"/>
      <c r="LBG12" s="788"/>
      <c r="LBH12" s="787"/>
      <c r="LBI12" s="788"/>
      <c r="LBJ12" s="788"/>
      <c r="LBK12" s="788"/>
      <c r="LBL12" s="787"/>
      <c r="LBM12" s="788"/>
      <c r="LBN12" s="788"/>
      <c r="LBO12" s="788"/>
      <c r="LBP12" s="787"/>
      <c r="LBQ12" s="788"/>
      <c r="LBR12" s="788"/>
      <c r="LBS12" s="788"/>
      <c r="LBT12" s="787"/>
      <c r="LBU12" s="788"/>
      <c r="LBV12" s="788"/>
      <c r="LBW12" s="788"/>
      <c r="LBX12" s="787"/>
      <c r="LBY12" s="788"/>
      <c r="LBZ12" s="788"/>
      <c r="LCA12" s="788"/>
      <c r="LCB12" s="787"/>
      <c r="LCC12" s="788"/>
      <c r="LCD12" s="788"/>
      <c r="LCE12" s="788"/>
      <c r="LCF12" s="787"/>
      <c r="LCG12" s="788"/>
      <c r="LCH12" s="788"/>
      <c r="LCI12" s="788"/>
      <c r="LCJ12" s="787"/>
      <c r="LCK12" s="788"/>
      <c r="LCL12" s="788"/>
      <c r="LCM12" s="788"/>
      <c r="LCN12" s="787"/>
      <c r="LCO12" s="788"/>
      <c r="LCP12" s="788"/>
      <c r="LCQ12" s="788"/>
      <c r="LCR12" s="787"/>
      <c r="LCS12" s="788"/>
      <c r="LCT12" s="788"/>
      <c r="LCU12" s="788"/>
      <c r="LCV12" s="787"/>
      <c r="LCW12" s="788"/>
      <c r="LCX12" s="788"/>
      <c r="LCY12" s="788"/>
      <c r="LCZ12" s="787"/>
      <c r="LDA12" s="788"/>
      <c r="LDB12" s="788"/>
      <c r="LDC12" s="788"/>
      <c r="LDD12" s="787"/>
      <c r="LDE12" s="788"/>
      <c r="LDF12" s="788"/>
      <c r="LDG12" s="788"/>
      <c r="LDH12" s="787"/>
      <c r="LDI12" s="788"/>
      <c r="LDJ12" s="788"/>
      <c r="LDK12" s="788"/>
      <c r="LDL12" s="787"/>
      <c r="LDM12" s="788"/>
      <c r="LDN12" s="788"/>
      <c r="LDO12" s="788"/>
      <c r="LDP12" s="787"/>
      <c r="LDQ12" s="788"/>
      <c r="LDR12" s="788"/>
      <c r="LDS12" s="788"/>
      <c r="LDT12" s="787"/>
      <c r="LDU12" s="788"/>
      <c r="LDV12" s="788"/>
      <c r="LDW12" s="788"/>
      <c r="LDX12" s="787"/>
      <c r="LDY12" s="788"/>
      <c r="LDZ12" s="788"/>
      <c r="LEA12" s="788"/>
      <c r="LEB12" s="787"/>
      <c r="LEC12" s="788"/>
      <c r="LED12" s="788"/>
      <c r="LEE12" s="788"/>
      <c r="LEF12" s="787"/>
      <c r="LEG12" s="788"/>
      <c r="LEH12" s="788"/>
      <c r="LEI12" s="788"/>
      <c r="LEJ12" s="787"/>
      <c r="LEK12" s="788"/>
      <c r="LEL12" s="788"/>
      <c r="LEM12" s="788"/>
      <c r="LEN12" s="787"/>
      <c r="LEO12" s="788"/>
      <c r="LEP12" s="788"/>
      <c r="LEQ12" s="788"/>
      <c r="LER12" s="787"/>
      <c r="LES12" s="788"/>
      <c r="LET12" s="788"/>
      <c r="LEU12" s="788"/>
      <c r="LEV12" s="787"/>
      <c r="LEW12" s="788"/>
      <c r="LEX12" s="788"/>
      <c r="LEY12" s="788"/>
      <c r="LEZ12" s="787"/>
      <c r="LFA12" s="788"/>
      <c r="LFB12" s="788"/>
      <c r="LFC12" s="788"/>
      <c r="LFD12" s="787"/>
      <c r="LFE12" s="788"/>
      <c r="LFF12" s="788"/>
      <c r="LFG12" s="788"/>
      <c r="LFH12" s="787"/>
      <c r="LFI12" s="788"/>
      <c r="LFJ12" s="788"/>
      <c r="LFK12" s="788"/>
      <c r="LFL12" s="787"/>
      <c r="LFM12" s="788"/>
      <c r="LFN12" s="788"/>
      <c r="LFO12" s="788"/>
      <c r="LFP12" s="787"/>
      <c r="LFQ12" s="788"/>
      <c r="LFR12" s="788"/>
      <c r="LFS12" s="788"/>
      <c r="LFT12" s="787"/>
      <c r="LFU12" s="788"/>
      <c r="LFV12" s="788"/>
      <c r="LFW12" s="788"/>
      <c r="LFX12" s="787"/>
      <c r="LFY12" s="788"/>
      <c r="LFZ12" s="788"/>
      <c r="LGA12" s="788"/>
      <c r="LGB12" s="787"/>
      <c r="LGC12" s="788"/>
      <c r="LGD12" s="788"/>
      <c r="LGE12" s="788"/>
      <c r="LGF12" s="787"/>
      <c r="LGG12" s="788"/>
      <c r="LGH12" s="788"/>
      <c r="LGI12" s="788"/>
      <c r="LGJ12" s="787"/>
      <c r="LGK12" s="788"/>
      <c r="LGL12" s="788"/>
      <c r="LGM12" s="788"/>
      <c r="LGN12" s="787"/>
      <c r="LGO12" s="788"/>
      <c r="LGP12" s="788"/>
      <c r="LGQ12" s="788"/>
      <c r="LGR12" s="787"/>
      <c r="LGS12" s="788"/>
      <c r="LGT12" s="788"/>
      <c r="LGU12" s="788"/>
      <c r="LGV12" s="787"/>
      <c r="LGW12" s="788"/>
      <c r="LGX12" s="788"/>
      <c r="LGY12" s="788"/>
      <c r="LGZ12" s="787"/>
      <c r="LHA12" s="788"/>
      <c r="LHB12" s="788"/>
      <c r="LHC12" s="788"/>
      <c r="LHD12" s="787"/>
      <c r="LHE12" s="788"/>
      <c r="LHF12" s="788"/>
      <c r="LHG12" s="788"/>
      <c r="LHH12" s="787"/>
      <c r="LHI12" s="788"/>
      <c r="LHJ12" s="788"/>
      <c r="LHK12" s="788"/>
      <c r="LHL12" s="787"/>
      <c r="LHM12" s="788"/>
      <c r="LHN12" s="788"/>
      <c r="LHO12" s="788"/>
      <c r="LHP12" s="787"/>
      <c r="LHQ12" s="788"/>
      <c r="LHR12" s="788"/>
      <c r="LHS12" s="788"/>
      <c r="LHT12" s="787"/>
      <c r="LHU12" s="788"/>
      <c r="LHV12" s="788"/>
      <c r="LHW12" s="788"/>
      <c r="LHX12" s="787"/>
      <c r="LHY12" s="788"/>
      <c r="LHZ12" s="788"/>
      <c r="LIA12" s="788"/>
      <c r="LIB12" s="787"/>
      <c r="LIC12" s="788"/>
      <c r="LID12" s="788"/>
      <c r="LIE12" s="788"/>
      <c r="LIF12" s="787"/>
      <c r="LIG12" s="788"/>
      <c r="LIH12" s="788"/>
      <c r="LII12" s="788"/>
      <c r="LIJ12" s="787"/>
      <c r="LIK12" s="788"/>
      <c r="LIL12" s="788"/>
      <c r="LIM12" s="788"/>
      <c r="LIN12" s="787"/>
      <c r="LIO12" s="788"/>
      <c r="LIP12" s="788"/>
      <c r="LIQ12" s="788"/>
      <c r="LIR12" s="787"/>
      <c r="LIS12" s="788"/>
      <c r="LIT12" s="788"/>
      <c r="LIU12" s="788"/>
      <c r="LIV12" s="787"/>
      <c r="LIW12" s="788"/>
      <c r="LIX12" s="788"/>
      <c r="LIY12" s="788"/>
      <c r="LIZ12" s="787"/>
      <c r="LJA12" s="788"/>
      <c r="LJB12" s="788"/>
      <c r="LJC12" s="788"/>
      <c r="LJD12" s="787"/>
      <c r="LJE12" s="788"/>
      <c r="LJF12" s="788"/>
      <c r="LJG12" s="788"/>
      <c r="LJH12" s="787"/>
      <c r="LJI12" s="788"/>
      <c r="LJJ12" s="788"/>
      <c r="LJK12" s="788"/>
      <c r="LJL12" s="787"/>
      <c r="LJM12" s="788"/>
      <c r="LJN12" s="788"/>
      <c r="LJO12" s="788"/>
      <c r="LJP12" s="787"/>
      <c r="LJQ12" s="788"/>
      <c r="LJR12" s="788"/>
      <c r="LJS12" s="788"/>
      <c r="LJT12" s="787"/>
      <c r="LJU12" s="788"/>
      <c r="LJV12" s="788"/>
      <c r="LJW12" s="788"/>
      <c r="LJX12" s="787"/>
      <c r="LJY12" s="788"/>
      <c r="LJZ12" s="788"/>
      <c r="LKA12" s="788"/>
      <c r="LKB12" s="787"/>
      <c r="LKC12" s="788"/>
      <c r="LKD12" s="788"/>
      <c r="LKE12" s="788"/>
      <c r="LKF12" s="787"/>
      <c r="LKG12" s="788"/>
      <c r="LKH12" s="788"/>
      <c r="LKI12" s="788"/>
      <c r="LKJ12" s="787"/>
      <c r="LKK12" s="788"/>
      <c r="LKL12" s="788"/>
      <c r="LKM12" s="788"/>
      <c r="LKN12" s="787"/>
      <c r="LKO12" s="788"/>
      <c r="LKP12" s="788"/>
      <c r="LKQ12" s="788"/>
      <c r="LKR12" s="787"/>
      <c r="LKS12" s="788"/>
      <c r="LKT12" s="788"/>
      <c r="LKU12" s="788"/>
      <c r="LKV12" s="787"/>
      <c r="LKW12" s="788"/>
      <c r="LKX12" s="788"/>
      <c r="LKY12" s="788"/>
      <c r="LKZ12" s="787"/>
      <c r="LLA12" s="788"/>
      <c r="LLB12" s="788"/>
      <c r="LLC12" s="788"/>
      <c r="LLD12" s="787"/>
      <c r="LLE12" s="788"/>
      <c r="LLF12" s="788"/>
      <c r="LLG12" s="788"/>
      <c r="LLH12" s="787"/>
      <c r="LLI12" s="788"/>
      <c r="LLJ12" s="788"/>
      <c r="LLK12" s="788"/>
      <c r="LLL12" s="787"/>
      <c r="LLM12" s="788"/>
      <c r="LLN12" s="788"/>
      <c r="LLO12" s="788"/>
      <c r="LLP12" s="787"/>
      <c r="LLQ12" s="788"/>
      <c r="LLR12" s="788"/>
      <c r="LLS12" s="788"/>
      <c r="LLT12" s="787"/>
      <c r="LLU12" s="788"/>
      <c r="LLV12" s="788"/>
      <c r="LLW12" s="788"/>
      <c r="LLX12" s="787"/>
      <c r="LLY12" s="788"/>
      <c r="LLZ12" s="788"/>
      <c r="LMA12" s="788"/>
      <c r="LMB12" s="787"/>
      <c r="LMC12" s="788"/>
      <c r="LMD12" s="788"/>
      <c r="LME12" s="788"/>
      <c r="LMF12" s="787"/>
      <c r="LMG12" s="788"/>
      <c r="LMH12" s="788"/>
      <c r="LMI12" s="788"/>
      <c r="LMJ12" s="787"/>
      <c r="LMK12" s="788"/>
      <c r="LML12" s="788"/>
      <c r="LMM12" s="788"/>
      <c r="LMN12" s="787"/>
      <c r="LMO12" s="788"/>
      <c r="LMP12" s="788"/>
      <c r="LMQ12" s="788"/>
      <c r="LMR12" s="787"/>
      <c r="LMS12" s="788"/>
      <c r="LMT12" s="788"/>
      <c r="LMU12" s="788"/>
      <c r="LMV12" s="787"/>
      <c r="LMW12" s="788"/>
      <c r="LMX12" s="788"/>
      <c r="LMY12" s="788"/>
      <c r="LMZ12" s="787"/>
      <c r="LNA12" s="788"/>
      <c r="LNB12" s="788"/>
      <c r="LNC12" s="788"/>
      <c r="LND12" s="787"/>
      <c r="LNE12" s="788"/>
      <c r="LNF12" s="788"/>
      <c r="LNG12" s="788"/>
      <c r="LNH12" s="787"/>
      <c r="LNI12" s="788"/>
      <c r="LNJ12" s="788"/>
      <c r="LNK12" s="788"/>
      <c r="LNL12" s="787"/>
      <c r="LNM12" s="788"/>
      <c r="LNN12" s="788"/>
      <c r="LNO12" s="788"/>
      <c r="LNP12" s="787"/>
      <c r="LNQ12" s="788"/>
      <c r="LNR12" s="788"/>
      <c r="LNS12" s="788"/>
      <c r="LNT12" s="787"/>
      <c r="LNU12" s="788"/>
      <c r="LNV12" s="788"/>
      <c r="LNW12" s="788"/>
      <c r="LNX12" s="787"/>
      <c r="LNY12" s="788"/>
      <c r="LNZ12" s="788"/>
      <c r="LOA12" s="788"/>
      <c r="LOB12" s="787"/>
      <c r="LOC12" s="788"/>
      <c r="LOD12" s="788"/>
      <c r="LOE12" s="788"/>
      <c r="LOF12" s="787"/>
      <c r="LOG12" s="788"/>
      <c r="LOH12" s="788"/>
      <c r="LOI12" s="788"/>
      <c r="LOJ12" s="787"/>
      <c r="LOK12" s="788"/>
      <c r="LOL12" s="788"/>
      <c r="LOM12" s="788"/>
      <c r="LON12" s="787"/>
      <c r="LOO12" s="788"/>
      <c r="LOP12" s="788"/>
      <c r="LOQ12" s="788"/>
      <c r="LOR12" s="787"/>
      <c r="LOS12" s="788"/>
      <c r="LOT12" s="788"/>
      <c r="LOU12" s="788"/>
      <c r="LOV12" s="787"/>
      <c r="LOW12" s="788"/>
      <c r="LOX12" s="788"/>
      <c r="LOY12" s="788"/>
      <c r="LOZ12" s="787"/>
      <c r="LPA12" s="788"/>
      <c r="LPB12" s="788"/>
      <c r="LPC12" s="788"/>
      <c r="LPD12" s="787"/>
      <c r="LPE12" s="788"/>
      <c r="LPF12" s="788"/>
      <c r="LPG12" s="788"/>
      <c r="LPH12" s="787"/>
      <c r="LPI12" s="788"/>
      <c r="LPJ12" s="788"/>
      <c r="LPK12" s="788"/>
      <c r="LPL12" s="787"/>
      <c r="LPM12" s="788"/>
      <c r="LPN12" s="788"/>
      <c r="LPO12" s="788"/>
      <c r="LPP12" s="787"/>
      <c r="LPQ12" s="788"/>
      <c r="LPR12" s="788"/>
      <c r="LPS12" s="788"/>
      <c r="LPT12" s="787"/>
      <c r="LPU12" s="788"/>
      <c r="LPV12" s="788"/>
      <c r="LPW12" s="788"/>
      <c r="LPX12" s="787"/>
      <c r="LPY12" s="788"/>
      <c r="LPZ12" s="788"/>
      <c r="LQA12" s="788"/>
      <c r="LQB12" s="787"/>
      <c r="LQC12" s="788"/>
      <c r="LQD12" s="788"/>
      <c r="LQE12" s="788"/>
      <c r="LQF12" s="787"/>
      <c r="LQG12" s="788"/>
      <c r="LQH12" s="788"/>
      <c r="LQI12" s="788"/>
      <c r="LQJ12" s="787"/>
      <c r="LQK12" s="788"/>
      <c r="LQL12" s="788"/>
      <c r="LQM12" s="788"/>
      <c r="LQN12" s="787"/>
      <c r="LQO12" s="788"/>
      <c r="LQP12" s="788"/>
      <c r="LQQ12" s="788"/>
      <c r="LQR12" s="787"/>
      <c r="LQS12" s="788"/>
      <c r="LQT12" s="788"/>
      <c r="LQU12" s="788"/>
      <c r="LQV12" s="787"/>
      <c r="LQW12" s="788"/>
      <c r="LQX12" s="788"/>
      <c r="LQY12" s="788"/>
      <c r="LQZ12" s="787"/>
      <c r="LRA12" s="788"/>
      <c r="LRB12" s="788"/>
      <c r="LRC12" s="788"/>
      <c r="LRD12" s="787"/>
      <c r="LRE12" s="788"/>
      <c r="LRF12" s="788"/>
      <c r="LRG12" s="788"/>
      <c r="LRH12" s="787"/>
      <c r="LRI12" s="788"/>
      <c r="LRJ12" s="788"/>
      <c r="LRK12" s="788"/>
      <c r="LRL12" s="787"/>
      <c r="LRM12" s="788"/>
      <c r="LRN12" s="788"/>
      <c r="LRO12" s="788"/>
      <c r="LRP12" s="787"/>
      <c r="LRQ12" s="788"/>
      <c r="LRR12" s="788"/>
      <c r="LRS12" s="788"/>
      <c r="LRT12" s="787"/>
      <c r="LRU12" s="788"/>
      <c r="LRV12" s="788"/>
      <c r="LRW12" s="788"/>
      <c r="LRX12" s="787"/>
      <c r="LRY12" s="788"/>
      <c r="LRZ12" s="788"/>
      <c r="LSA12" s="788"/>
      <c r="LSB12" s="787"/>
      <c r="LSC12" s="788"/>
      <c r="LSD12" s="788"/>
      <c r="LSE12" s="788"/>
      <c r="LSF12" s="787"/>
      <c r="LSG12" s="788"/>
      <c r="LSH12" s="788"/>
      <c r="LSI12" s="788"/>
      <c r="LSJ12" s="787"/>
      <c r="LSK12" s="788"/>
      <c r="LSL12" s="788"/>
      <c r="LSM12" s="788"/>
      <c r="LSN12" s="787"/>
      <c r="LSO12" s="788"/>
      <c r="LSP12" s="788"/>
      <c r="LSQ12" s="788"/>
      <c r="LSR12" s="787"/>
      <c r="LSS12" s="788"/>
      <c r="LST12" s="788"/>
      <c r="LSU12" s="788"/>
      <c r="LSV12" s="787"/>
      <c r="LSW12" s="788"/>
      <c r="LSX12" s="788"/>
      <c r="LSY12" s="788"/>
      <c r="LSZ12" s="787"/>
      <c r="LTA12" s="788"/>
      <c r="LTB12" s="788"/>
      <c r="LTC12" s="788"/>
      <c r="LTD12" s="787"/>
      <c r="LTE12" s="788"/>
      <c r="LTF12" s="788"/>
      <c r="LTG12" s="788"/>
      <c r="LTH12" s="787"/>
      <c r="LTI12" s="788"/>
      <c r="LTJ12" s="788"/>
      <c r="LTK12" s="788"/>
      <c r="LTL12" s="787"/>
      <c r="LTM12" s="788"/>
      <c r="LTN12" s="788"/>
      <c r="LTO12" s="788"/>
      <c r="LTP12" s="787"/>
      <c r="LTQ12" s="788"/>
      <c r="LTR12" s="788"/>
      <c r="LTS12" s="788"/>
      <c r="LTT12" s="787"/>
      <c r="LTU12" s="788"/>
      <c r="LTV12" s="788"/>
      <c r="LTW12" s="788"/>
      <c r="LTX12" s="787"/>
      <c r="LTY12" s="788"/>
      <c r="LTZ12" s="788"/>
      <c r="LUA12" s="788"/>
      <c r="LUB12" s="787"/>
      <c r="LUC12" s="788"/>
      <c r="LUD12" s="788"/>
      <c r="LUE12" s="788"/>
      <c r="LUF12" s="787"/>
      <c r="LUG12" s="788"/>
      <c r="LUH12" s="788"/>
      <c r="LUI12" s="788"/>
      <c r="LUJ12" s="787"/>
      <c r="LUK12" s="788"/>
      <c r="LUL12" s="788"/>
      <c r="LUM12" s="788"/>
      <c r="LUN12" s="787"/>
      <c r="LUO12" s="788"/>
      <c r="LUP12" s="788"/>
      <c r="LUQ12" s="788"/>
      <c r="LUR12" s="787"/>
      <c r="LUS12" s="788"/>
      <c r="LUT12" s="788"/>
      <c r="LUU12" s="788"/>
      <c r="LUV12" s="787"/>
      <c r="LUW12" s="788"/>
      <c r="LUX12" s="788"/>
      <c r="LUY12" s="788"/>
      <c r="LUZ12" s="787"/>
      <c r="LVA12" s="788"/>
      <c r="LVB12" s="788"/>
      <c r="LVC12" s="788"/>
      <c r="LVD12" s="787"/>
      <c r="LVE12" s="788"/>
      <c r="LVF12" s="788"/>
      <c r="LVG12" s="788"/>
      <c r="LVH12" s="787"/>
      <c r="LVI12" s="788"/>
      <c r="LVJ12" s="788"/>
      <c r="LVK12" s="788"/>
      <c r="LVL12" s="787"/>
      <c r="LVM12" s="788"/>
      <c r="LVN12" s="788"/>
      <c r="LVO12" s="788"/>
      <c r="LVP12" s="787"/>
      <c r="LVQ12" s="788"/>
      <c r="LVR12" s="788"/>
      <c r="LVS12" s="788"/>
      <c r="LVT12" s="787"/>
      <c r="LVU12" s="788"/>
      <c r="LVV12" s="788"/>
      <c r="LVW12" s="788"/>
      <c r="LVX12" s="787"/>
      <c r="LVY12" s="788"/>
      <c r="LVZ12" s="788"/>
      <c r="LWA12" s="788"/>
      <c r="LWB12" s="787"/>
      <c r="LWC12" s="788"/>
      <c r="LWD12" s="788"/>
      <c r="LWE12" s="788"/>
      <c r="LWF12" s="787"/>
      <c r="LWG12" s="788"/>
      <c r="LWH12" s="788"/>
      <c r="LWI12" s="788"/>
      <c r="LWJ12" s="787"/>
      <c r="LWK12" s="788"/>
      <c r="LWL12" s="788"/>
      <c r="LWM12" s="788"/>
      <c r="LWN12" s="787"/>
      <c r="LWO12" s="788"/>
      <c r="LWP12" s="788"/>
      <c r="LWQ12" s="788"/>
      <c r="LWR12" s="787"/>
      <c r="LWS12" s="788"/>
      <c r="LWT12" s="788"/>
      <c r="LWU12" s="788"/>
      <c r="LWV12" s="787"/>
      <c r="LWW12" s="788"/>
      <c r="LWX12" s="788"/>
      <c r="LWY12" s="788"/>
      <c r="LWZ12" s="787"/>
      <c r="LXA12" s="788"/>
      <c r="LXB12" s="788"/>
      <c r="LXC12" s="788"/>
      <c r="LXD12" s="787"/>
      <c r="LXE12" s="788"/>
      <c r="LXF12" s="788"/>
      <c r="LXG12" s="788"/>
      <c r="LXH12" s="787"/>
      <c r="LXI12" s="788"/>
      <c r="LXJ12" s="788"/>
      <c r="LXK12" s="788"/>
      <c r="LXL12" s="787"/>
      <c r="LXM12" s="788"/>
      <c r="LXN12" s="788"/>
      <c r="LXO12" s="788"/>
      <c r="LXP12" s="787"/>
      <c r="LXQ12" s="788"/>
      <c r="LXR12" s="788"/>
      <c r="LXS12" s="788"/>
      <c r="LXT12" s="787"/>
      <c r="LXU12" s="788"/>
      <c r="LXV12" s="788"/>
      <c r="LXW12" s="788"/>
      <c r="LXX12" s="787"/>
      <c r="LXY12" s="788"/>
      <c r="LXZ12" s="788"/>
      <c r="LYA12" s="788"/>
      <c r="LYB12" s="787"/>
      <c r="LYC12" s="788"/>
      <c r="LYD12" s="788"/>
      <c r="LYE12" s="788"/>
      <c r="LYF12" s="787"/>
      <c r="LYG12" s="788"/>
      <c r="LYH12" s="788"/>
      <c r="LYI12" s="788"/>
      <c r="LYJ12" s="787"/>
      <c r="LYK12" s="788"/>
      <c r="LYL12" s="788"/>
      <c r="LYM12" s="788"/>
      <c r="LYN12" s="787"/>
      <c r="LYO12" s="788"/>
      <c r="LYP12" s="788"/>
      <c r="LYQ12" s="788"/>
      <c r="LYR12" s="787"/>
      <c r="LYS12" s="788"/>
      <c r="LYT12" s="788"/>
      <c r="LYU12" s="788"/>
      <c r="LYV12" s="787"/>
      <c r="LYW12" s="788"/>
      <c r="LYX12" s="788"/>
      <c r="LYY12" s="788"/>
      <c r="LYZ12" s="787"/>
      <c r="LZA12" s="788"/>
      <c r="LZB12" s="788"/>
      <c r="LZC12" s="788"/>
      <c r="LZD12" s="787"/>
      <c r="LZE12" s="788"/>
      <c r="LZF12" s="788"/>
      <c r="LZG12" s="788"/>
      <c r="LZH12" s="787"/>
      <c r="LZI12" s="788"/>
      <c r="LZJ12" s="788"/>
      <c r="LZK12" s="788"/>
      <c r="LZL12" s="787"/>
      <c r="LZM12" s="788"/>
      <c r="LZN12" s="788"/>
      <c r="LZO12" s="788"/>
      <c r="LZP12" s="787"/>
      <c r="LZQ12" s="788"/>
      <c r="LZR12" s="788"/>
      <c r="LZS12" s="788"/>
      <c r="LZT12" s="787"/>
      <c r="LZU12" s="788"/>
      <c r="LZV12" s="788"/>
      <c r="LZW12" s="788"/>
      <c r="LZX12" s="787"/>
      <c r="LZY12" s="788"/>
      <c r="LZZ12" s="788"/>
      <c r="MAA12" s="788"/>
      <c r="MAB12" s="787"/>
      <c r="MAC12" s="788"/>
      <c r="MAD12" s="788"/>
      <c r="MAE12" s="788"/>
      <c r="MAF12" s="787"/>
      <c r="MAG12" s="788"/>
      <c r="MAH12" s="788"/>
      <c r="MAI12" s="788"/>
      <c r="MAJ12" s="787"/>
      <c r="MAK12" s="788"/>
      <c r="MAL12" s="788"/>
      <c r="MAM12" s="788"/>
      <c r="MAN12" s="787"/>
      <c r="MAO12" s="788"/>
      <c r="MAP12" s="788"/>
      <c r="MAQ12" s="788"/>
      <c r="MAR12" s="787"/>
      <c r="MAS12" s="788"/>
      <c r="MAT12" s="788"/>
      <c r="MAU12" s="788"/>
      <c r="MAV12" s="787"/>
      <c r="MAW12" s="788"/>
      <c r="MAX12" s="788"/>
      <c r="MAY12" s="788"/>
      <c r="MAZ12" s="787"/>
      <c r="MBA12" s="788"/>
      <c r="MBB12" s="788"/>
      <c r="MBC12" s="788"/>
      <c r="MBD12" s="787"/>
      <c r="MBE12" s="788"/>
      <c r="MBF12" s="788"/>
      <c r="MBG12" s="788"/>
      <c r="MBH12" s="787"/>
      <c r="MBI12" s="788"/>
      <c r="MBJ12" s="788"/>
      <c r="MBK12" s="788"/>
      <c r="MBL12" s="787"/>
      <c r="MBM12" s="788"/>
      <c r="MBN12" s="788"/>
      <c r="MBO12" s="788"/>
      <c r="MBP12" s="787"/>
      <c r="MBQ12" s="788"/>
      <c r="MBR12" s="788"/>
      <c r="MBS12" s="788"/>
      <c r="MBT12" s="787"/>
      <c r="MBU12" s="788"/>
      <c r="MBV12" s="788"/>
      <c r="MBW12" s="788"/>
      <c r="MBX12" s="787"/>
      <c r="MBY12" s="788"/>
      <c r="MBZ12" s="788"/>
      <c r="MCA12" s="788"/>
      <c r="MCB12" s="787"/>
      <c r="MCC12" s="788"/>
      <c r="MCD12" s="788"/>
      <c r="MCE12" s="788"/>
      <c r="MCF12" s="787"/>
      <c r="MCG12" s="788"/>
      <c r="MCH12" s="788"/>
      <c r="MCI12" s="788"/>
      <c r="MCJ12" s="787"/>
      <c r="MCK12" s="788"/>
      <c r="MCL12" s="788"/>
      <c r="MCM12" s="788"/>
      <c r="MCN12" s="787"/>
      <c r="MCO12" s="788"/>
      <c r="MCP12" s="788"/>
      <c r="MCQ12" s="788"/>
      <c r="MCR12" s="787"/>
      <c r="MCS12" s="788"/>
      <c r="MCT12" s="788"/>
      <c r="MCU12" s="788"/>
      <c r="MCV12" s="787"/>
      <c r="MCW12" s="788"/>
      <c r="MCX12" s="788"/>
      <c r="MCY12" s="788"/>
      <c r="MCZ12" s="787"/>
      <c r="MDA12" s="788"/>
      <c r="MDB12" s="788"/>
      <c r="MDC12" s="788"/>
      <c r="MDD12" s="787"/>
      <c r="MDE12" s="788"/>
      <c r="MDF12" s="788"/>
      <c r="MDG12" s="788"/>
      <c r="MDH12" s="787"/>
      <c r="MDI12" s="788"/>
      <c r="MDJ12" s="788"/>
      <c r="MDK12" s="788"/>
      <c r="MDL12" s="787"/>
      <c r="MDM12" s="788"/>
      <c r="MDN12" s="788"/>
      <c r="MDO12" s="788"/>
      <c r="MDP12" s="787"/>
      <c r="MDQ12" s="788"/>
      <c r="MDR12" s="788"/>
      <c r="MDS12" s="788"/>
      <c r="MDT12" s="787"/>
      <c r="MDU12" s="788"/>
      <c r="MDV12" s="788"/>
      <c r="MDW12" s="788"/>
      <c r="MDX12" s="787"/>
      <c r="MDY12" s="788"/>
      <c r="MDZ12" s="788"/>
      <c r="MEA12" s="788"/>
      <c r="MEB12" s="787"/>
      <c r="MEC12" s="788"/>
      <c r="MED12" s="788"/>
      <c r="MEE12" s="788"/>
      <c r="MEF12" s="787"/>
      <c r="MEG12" s="788"/>
      <c r="MEH12" s="788"/>
      <c r="MEI12" s="788"/>
      <c r="MEJ12" s="787"/>
      <c r="MEK12" s="788"/>
      <c r="MEL12" s="788"/>
      <c r="MEM12" s="788"/>
      <c r="MEN12" s="787"/>
      <c r="MEO12" s="788"/>
      <c r="MEP12" s="788"/>
      <c r="MEQ12" s="788"/>
      <c r="MER12" s="787"/>
      <c r="MES12" s="788"/>
      <c r="MET12" s="788"/>
      <c r="MEU12" s="788"/>
      <c r="MEV12" s="787"/>
      <c r="MEW12" s="788"/>
      <c r="MEX12" s="788"/>
      <c r="MEY12" s="788"/>
      <c r="MEZ12" s="787"/>
      <c r="MFA12" s="788"/>
      <c r="MFB12" s="788"/>
      <c r="MFC12" s="788"/>
      <c r="MFD12" s="787"/>
      <c r="MFE12" s="788"/>
      <c r="MFF12" s="788"/>
      <c r="MFG12" s="788"/>
      <c r="MFH12" s="787"/>
      <c r="MFI12" s="788"/>
      <c r="MFJ12" s="788"/>
      <c r="MFK12" s="788"/>
      <c r="MFL12" s="787"/>
      <c r="MFM12" s="788"/>
      <c r="MFN12" s="788"/>
      <c r="MFO12" s="788"/>
      <c r="MFP12" s="787"/>
      <c r="MFQ12" s="788"/>
      <c r="MFR12" s="788"/>
      <c r="MFS12" s="788"/>
      <c r="MFT12" s="787"/>
      <c r="MFU12" s="788"/>
      <c r="MFV12" s="788"/>
      <c r="MFW12" s="788"/>
      <c r="MFX12" s="787"/>
      <c r="MFY12" s="788"/>
      <c r="MFZ12" s="788"/>
      <c r="MGA12" s="788"/>
      <c r="MGB12" s="787"/>
      <c r="MGC12" s="788"/>
      <c r="MGD12" s="788"/>
      <c r="MGE12" s="788"/>
      <c r="MGF12" s="787"/>
      <c r="MGG12" s="788"/>
      <c r="MGH12" s="788"/>
      <c r="MGI12" s="788"/>
      <c r="MGJ12" s="787"/>
      <c r="MGK12" s="788"/>
      <c r="MGL12" s="788"/>
      <c r="MGM12" s="788"/>
      <c r="MGN12" s="787"/>
      <c r="MGO12" s="788"/>
      <c r="MGP12" s="788"/>
      <c r="MGQ12" s="788"/>
      <c r="MGR12" s="787"/>
      <c r="MGS12" s="788"/>
      <c r="MGT12" s="788"/>
      <c r="MGU12" s="788"/>
      <c r="MGV12" s="787"/>
      <c r="MGW12" s="788"/>
      <c r="MGX12" s="788"/>
      <c r="MGY12" s="788"/>
      <c r="MGZ12" s="787"/>
      <c r="MHA12" s="788"/>
      <c r="MHB12" s="788"/>
      <c r="MHC12" s="788"/>
      <c r="MHD12" s="787"/>
      <c r="MHE12" s="788"/>
      <c r="MHF12" s="788"/>
      <c r="MHG12" s="788"/>
      <c r="MHH12" s="787"/>
      <c r="MHI12" s="788"/>
      <c r="MHJ12" s="788"/>
      <c r="MHK12" s="788"/>
      <c r="MHL12" s="787"/>
      <c r="MHM12" s="788"/>
      <c r="MHN12" s="788"/>
      <c r="MHO12" s="788"/>
      <c r="MHP12" s="787"/>
      <c r="MHQ12" s="788"/>
      <c r="MHR12" s="788"/>
      <c r="MHS12" s="788"/>
      <c r="MHT12" s="787"/>
      <c r="MHU12" s="788"/>
      <c r="MHV12" s="788"/>
      <c r="MHW12" s="788"/>
      <c r="MHX12" s="787"/>
      <c r="MHY12" s="788"/>
      <c r="MHZ12" s="788"/>
      <c r="MIA12" s="788"/>
      <c r="MIB12" s="787"/>
      <c r="MIC12" s="788"/>
      <c r="MID12" s="788"/>
      <c r="MIE12" s="788"/>
      <c r="MIF12" s="787"/>
      <c r="MIG12" s="788"/>
      <c r="MIH12" s="788"/>
      <c r="MII12" s="788"/>
      <c r="MIJ12" s="787"/>
      <c r="MIK12" s="788"/>
      <c r="MIL12" s="788"/>
      <c r="MIM12" s="788"/>
      <c r="MIN12" s="787"/>
      <c r="MIO12" s="788"/>
      <c r="MIP12" s="788"/>
      <c r="MIQ12" s="788"/>
      <c r="MIR12" s="787"/>
      <c r="MIS12" s="788"/>
      <c r="MIT12" s="788"/>
      <c r="MIU12" s="788"/>
      <c r="MIV12" s="787"/>
      <c r="MIW12" s="788"/>
      <c r="MIX12" s="788"/>
      <c r="MIY12" s="788"/>
      <c r="MIZ12" s="787"/>
      <c r="MJA12" s="788"/>
      <c r="MJB12" s="788"/>
      <c r="MJC12" s="788"/>
      <c r="MJD12" s="787"/>
      <c r="MJE12" s="788"/>
      <c r="MJF12" s="788"/>
      <c r="MJG12" s="788"/>
      <c r="MJH12" s="787"/>
      <c r="MJI12" s="788"/>
      <c r="MJJ12" s="788"/>
      <c r="MJK12" s="788"/>
      <c r="MJL12" s="787"/>
      <c r="MJM12" s="788"/>
      <c r="MJN12" s="788"/>
      <c r="MJO12" s="788"/>
      <c r="MJP12" s="787"/>
      <c r="MJQ12" s="788"/>
      <c r="MJR12" s="788"/>
      <c r="MJS12" s="788"/>
      <c r="MJT12" s="787"/>
      <c r="MJU12" s="788"/>
      <c r="MJV12" s="788"/>
      <c r="MJW12" s="788"/>
      <c r="MJX12" s="787"/>
      <c r="MJY12" s="788"/>
      <c r="MJZ12" s="788"/>
      <c r="MKA12" s="788"/>
      <c r="MKB12" s="787"/>
      <c r="MKC12" s="788"/>
      <c r="MKD12" s="788"/>
      <c r="MKE12" s="788"/>
      <c r="MKF12" s="787"/>
      <c r="MKG12" s="788"/>
      <c r="MKH12" s="788"/>
      <c r="MKI12" s="788"/>
      <c r="MKJ12" s="787"/>
      <c r="MKK12" s="788"/>
      <c r="MKL12" s="788"/>
      <c r="MKM12" s="788"/>
      <c r="MKN12" s="787"/>
      <c r="MKO12" s="788"/>
      <c r="MKP12" s="788"/>
      <c r="MKQ12" s="788"/>
      <c r="MKR12" s="787"/>
      <c r="MKS12" s="788"/>
      <c r="MKT12" s="788"/>
      <c r="MKU12" s="788"/>
      <c r="MKV12" s="787"/>
      <c r="MKW12" s="788"/>
      <c r="MKX12" s="788"/>
      <c r="MKY12" s="788"/>
      <c r="MKZ12" s="787"/>
      <c r="MLA12" s="788"/>
      <c r="MLB12" s="788"/>
      <c r="MLC12" s="788"/>
      <c r="MLD12" s="787"/>
      <c r="MLE12" s="788"/>
      <c r="MLF12" s="788"/>
      <c r="MLG12" s="788"/>
      <c r="MLH12" s="787"/>
      <c r="MLI12" s="788"/>
      <c r="MLJ12" s="788"/>
      <c r="MLK12" s="788"/>
      <c r="MLL12" s="787"/>
      <c r="MLM12" s="788"/>
      <c r="MLN12" s="788"/>
      <c r="MLO12" s="788"/>
      <c r="MLP12" s="787"/>
      <c r="MLQ12" s="788"/>
      <c r="MLR12" s="788"/>
      <c r="MLS12" s="788"/>
      <c r="MLT12" s="787"/>
      <c r="MLU12" s="788"/>
      <c r="MLV12" s="788"/>
      <c r="MLW12" s="788"/>
      <c r="MLX12" s="787"/>
      <c r="MLY12" s="788"/>
      <c r="MLZ12" s="788"/>
      <c r="MMA12" s="788"/>
      <c r="MMB12" s="787"/>
      <c r="MMC12" s="788"/>
      <c r="MMD12" s="788"/>
      <c r="MME12" s="788"/>
      <c r="MMF12" s="787"/>
      <c r="MMG12" s="788"/>
      <c r="MMH12" s="788"/>
      <c r="MMI12" s="788"/>
      <c r="MMJ12" s="787"/>
      <c r="MMK12" s="788"/>
      <c r="MML12" s="788"/>
      <c r="MMM12" s="788"/>
      <c r="MMN12" s="787"/>
      <c r="MMO12" s="788"/>
      <c r="MMP12" s="788"/>
      <c r="MMQ12" s="788"/>
      <c r="MMR12" s="787"/>
      <c r="MMS12" s="788"/>
      <c r="MMT12" s="788"/>
      <c r="MMU12" s="788"/>
      <c r="MMV12" s="787"/>
      <c r="MMW12" s="788"/>
      <c r="MMX12" s="788"/>
      <c r="MMY12" s="788"/>
      <c r="MMZ12" s="787"/>
      <c r="MNA12" s="788"/>
      <c r="MNB12" s="788"/>
      <c r="MNC12" s="788"/>
      <c r="MND12" s="787"/>
      <c r="MNE12" s="788"/>
      <c r="MNF12" s="788"/>
      <c r="MNG12" s="788"/>
      <c r="MNH12" s="787"/>
      <c r="MNI12" s="788"/>
      <c r="MNJ12" s="788"/>
      <c r="MNK12" s="788"/>
      <c r="MNL12" s="787"/>
      <c r="MNM12" s="788"/>
      <c r="MNN12" s="788"/>
      <c r="MNO12" s="788"/>
      <c r="MNP12" s="787"/>
      <c r="MNQ12" s="788"/>
      <c r="MNR12" s="788"/>
      <c r="MNS12" s="788"/>
      <c r="MNT12" s="787"/>
      <c r="MNU12" s="788"/>
      <c r="MNV12" s="788"/>
      <c r="MNW12" s="788"/>
      <c r="MNX12" s="787"/>
      <c r="MNY12" s="788"/>
      <c r="MNZ12" s="788"/>
      <c r="MOA12" s="788"/>
      <c r="MOB12" s="787"/>
      <c r="MOC12" s="788"/>
      <c r="MOD12" s="788"/>
      <c r="MOE12" s="788"/>
      <c r="MOF12" s="787"/>
      <c r="MOG12" s="788"/>
      <c r="MOH12" s="788"/>
      <c r="MOI12" s="788"/>
      <c r="MOJ12" s="787"/>
      <c r="MOK12" s="788"/>
      <c r="MOL12" s="788"/>
      <c r="MOM12" s="788"/>
      <c r="MON12" s="787"/>
      <c r="MOO12" s="788"/>
      <c r="MOP12" s="788"/>
      <c r="MOQ12" s="788"/>
      <c r="MOR12" s="787"/>
      <c r="MOS12" s="788"/>
      <c r="MOT12" s="788"/>
      <c r="MOU12" s="788"/>
      <c r="MOV12" s="787"/>
      <c r="MOW12" s="788"/>
      <c r="MOX12" s="788"/>
      <c r="MOY12" s="788"/>
      <c r="MOZ12" s="787"/>
      <c r="MPA12" s="788"/>
      <c r="MPB12" s="788"/>
      <c r="MPC12" s="788"/>
      <c r="MPD12" s="787"/>
      <c r="MPE12" s="788"/>
      <c r="MPF12" s="788"/>
      <c r="MPG12" s="788"/>
      <c r="MPH12" s="787"/>
      <c r="MPI12" s="788"/>
      <c r="MPJ12" s="788"/>
      <c r="MPK12" s="788"/>
      <c r="MPL12" s="787"/>
      <c r="MPM12" s="788"/>
      <c r="MPN12" s="788"/>
      <c r="MPO12" s="788"/>
      <c r="MPP12" s="787"/>
      <c r="MPQ12" s="788"/>
      <c r="MPR12" s="788"/>
      <c r="MPS12" s="788"/>
      <c r="MPT12" s="787"/>
      <c r="MPU12" s="788"/>
      <c r="MPV12" s="788"/>
      <c r="MPW12" s="788"/>
      <c r="MPX12" s="787"/>
      <c r="MPY12" s="788"/>
      <c r="MPZ12" s="788"/>
      <c r="MQA12" s="788"/>
      <c r="MQB12" s="787"/>
      <c r="MQC12" s="788"/>
      <c r="MQD12" s="788"/>
      <c r="MQE12" s="788"/>
      <c r="MQF12" s="787"/>
      <c r="MQG12" s="788"/>
      <c r="MQH12" s="788"/>
      <c r="MQI12" s="788"/>
      <c r="MQJ12" s="787"/>
      <c r="MQK12" s="788"/>
      <c r="MQL12" s="788"/>
      <c r="MQM12" s="788"/>
      <c r="MQN12" s="787"/>
      <c r="MQO12" s="788"/>
      <c r="MQP12" s="788"/>
      <c r="MQQ12" s="788"/>
      <c r="MQR12" s="787"/>
      <c r="MQS12" s="788"/>
      <c r="MQT12" s="788"/>
      <c r="MQU12" s="788"/>
      <c r="MQV12" s="787"/>
      <c r="MQW12" s="788"/>
      <c r="MQX12" s="788"/>
      <c r="MQY12" s="788"/>
      <c r="MQZ12" s="787"/>
      <c r="MRA12" s="788"/>
      <c r="MRB12" s="788"/>
      <c r="MRC12" s="788"/>
      <c r="MRD12" s="787"/>
      <c r="MRE12" s="788"/>
      <c r="MRF12" s="788"/>
      <c r="MRG12" s="788"/>
      <c r="MRH12" s="787"/>
      <c r="MRI12" s="788"/>
      <c r="MRJ12" s="788"/>
      <c r="MRK12" s="788"/>
      <c r="MRL12" s="787"/>
      <c r="MRM12" s="788"/>
      <c r="MRN12" s="788"/>
      <c r="MRO12" s="788"/>
      <c r="MRP12" s="787"/>
      <c r="MRQ12" s="788"/>
      <c r="MRR12" s="788"/>
      <c r="MRS12" s="788"/>
      <c r="MRT12" s="787"/>
      <c r="MRU12" s="788"/>
      <c r="MRV12" s="788"/>
      <c r="MRW12" s="788"/>
      <c r="MRX12" s="787"/>
      <c r="MRY12" s="788"/>
      <c r="MRZ12" s="788"/>
      <c r="MSA12" s="788"/>
      <c r="MSB12" s="787"/>
      <c r="MSC12" s="788"/>
      <c r="MSD12" s="788"/>
      <c r="MSE12" s="788"/>
      <c r="MSF12" s="787"/>
      <c r="MSG12" s="788"/>
      <c r="MSH12" s="788"/>
      <c r="MSI12" s="788"/>
      <c r="MSJ12" s="787"/>
      <c r="MSK12" s="788"/>
      <c r="MSL12" s="788"/>
      <c r="MSM12" s="788"/>
      <c r="MSN12" s="787"/>
      <c r="MSO12" s="788"/>
      <c r="MSP12" s="788"/>
      <c r="MSQ12" s="788"/>
      <c r="MSR12" s="787"/>
      <c r="MSS12" s="788"/>
      <c r="MST12" s="788"/>
      <c r="MSU12" s="788"/>
      <c r="MSV12" s="787"/>
      <c r="MSW12" s="788"/>
      <c r="MSX12" s="788"/>
      <c r="MSY12" s="788"/>
      <c r="MSZ12" s="787"/>
      <c r="MTA12" s="788"/>
      <c r="MTB12" s="788"/>
      <c r="MTC12" s="788"/>
      <c r="MTD12" s="787"/>
      <c r="MTE12" s="788"/>
      <c r="MTF12" s="788"/>
      <c r="MTG12" s="788"/>
      <c r="MTH12" s="787"/>
      <c r="MTI12" s="788"/>
      <c r="MTJ12" s="788"/>
      <c r="MTK12" s="788"/>
      <c r="MTL12" s="787"/>
      <c r="MTM12" s="788"/>
      <c r="MTN12" s="788"/>
      <c r="MTO12" s="788"/>
      <c r="MTP12" s="787"/>
      <c r="MTQ12" s="788"/>
      <c r="MTR12" s="788"/>
      <c r="MTS12" s="788"/>
      <c r="MTT12" s="787"/>
      <c r="MTU12" s="788"/>
      <c r="MTV12" s="788"/>
      <c r="MTW12" s="788"/>
      <c r="MTX12" s="787"/>
      <c r="MTY12" s="788"/>
      <c r="MTZ12" s="788"/>
      <c r="MUA12" s="788"/>
      <c r="MUB12" s="787"/>
      <c r="MUC12" s="788"/>
      <c r="MUD12" s="788"/>
      <c r="MUE12" s="788"/>
      <c r="MUF12" s="787"/>
      <c r="MUG12" s="788"/>
      <c r="MUH12" s="788"/>
      <c r="MUI12" s="788"/>
      <c r="MUJ12" s="787"/>
      <c r="MUK12" s="788"/>
      <c r="MUL12" s="788"/>
      <c r="MUM12" s="788"/>
      <c r="MUN12" s="787"/>
      <c r="MUO12" s="788"/>
      <c r="MUP12" s="788"/>
      <c r="MUQ12" s="788"/>
      <c r="MUR12" s="787"/>
      <c r="MUS12" s="788"/>
      <c r="MUT12" s="788"/>
      <c r="MUU12" s="788"/>
      <c r="MUV12" s="787"/>
      <c r="MUW12" s="788"/>
      <c r="MUX12" s="788"/>
      <c r="MUY12" s="788"/>
      <c r="MUZ12" s="787"/>
      <c r="MVA12" s="788"/>
      <c r="MVB12" s="788"/>
      <c r="MVC12" s="788"/>
      <c r="MVD12" s="787"/>
      <c r="MVE12" s="788"/>
      <c r="MVF12" s="788"/>
      <c r="MVG12" s="788"/>
      <c r="MVH12" s="787"/>
      <c r="MVI12" s="788"/>
      <c r="MVJ12" s="788"/>
      <c r="MVK12" s="788"/>
      <c r="MVL12" s="787"/>
      <c r="MVM12" s="788"/>
      <c r="MVN12" s="788"/>
      <c r="MVO12" s="788"/>
      <c r="MVP12" s="787"/>
      <c r="MVQ12" s="788"/>
      <c r="MVR12" s="788"/>
      <c r="MVS12" s="788"/>
      <c r="MVT12" s="787"/>
      <c r="MVU12" s="788"/>
      <c r="MVV12" s="788"/>
      <c r="MVW12" s="788"/>
      <c r="MVX12" s="787"/>
      <c r="MVY12" s="788"/>
      <c r="MVZ12" s="788"/>
      <c r="MWA12" s="788"/>
      <c r="MWB12" s="787"/>
      <c r="MWC12" s="788"/>
      <c r="MWD12" s="788"/>
      <c r="MWE12" s="788"/>
      <c r="MWF12" s="787"/>
      <c r="MWG12" s="788"/>
      <c r="MWH12" s="788"/>
      <c r="MWI12" s="788"/>
      <c r="MWJ12" s="787"/>
      <c r="MWK12" s="788"/>
      <c r="MWL12" s="788"/>
      <c r="MWM12" s="788"/>
      <c r="MWN12" s="787"/>
      <c r="MWO12" s="788"/>
      <c r="MWP12" s="788"/>
      <c r="MWQ12" s="788"/>
      <c r="MWR12" s="787"/>
      <c r="MWS12" s="788"/>
      <c r="MWT12" s="788"/>
      <c r="MWU12" s="788"/>
      <c r="MWV12" s="787"/>
      <c r="MWW12" s="788"/>
      <c r="MWX12" s="788"/>
      <c r="MWY12" s="788"/>
      <c r="MWZ12" s="787"/>
      <c r="MXA12" s="788"/>
      <c r="MXB12" s="788"/>
      <c r="MXC12" s="788"/>
      <c r="MXD12" s="787"/>
      <c r="MXE12" s="788"/>
      <c r="MXF12" s="788"/>
      <c r="MXG12" s="788"/>
      <c r="MXH12" s="787"/>
      <c r="MXI12" s="788"/>
      <c r="MXJ12" s="788"/>
      <c r="MXK12" s="788"/>
      <c r="MXL12" s="787"/>
      <c r="MXM12" s="788"/>
      <c r="MXN12" s="788"/>
      <c r="MXO12" s="788"/>
      <c r="MXP12" s="787"/>
      <c r="MXQ12" s="788"/>
      <c r="MXR12" s="788"/>
      <c r="MXS12" s="788"/>
      <c r="MXT12" s="787"/>
      <c r="MXU12" s="788"/>
      <c r="MXV12" s="788"/>
      <c r="MXW12" s="788"/>
      <c r="MXX12" s="787"/>
      <c r="MXY12" s="788"/>
      <c r="MXZ12" s="788"/>
      <c r="MYA12" s="788"/>
      <c r="MYB12" s="787"/>
      <c r="MYC12" s="788"/>
      <c r="MYD12" s="788"/>
      <c r="MYE12" s="788"/>
      <c r="MYF12" s="787"/>
      <c r="MYG12" s="788"/>
      <c r="MYH12" s="788"/>
      <c r="MYI12" s="788"/>
      <c r="MYJ12" s="787"/>
      <c r="MYK12" s="788"/>
      <c r="MYL12" s="788"/>
      <c r="MYM12" s="788"/>
      <c r="MYN12" s="787"/>
      <c r="MYO12" s="788"/>
      <c r="MYP12" s="788"/>
      <c r="MYQ12" s="788"/>
      <c r="MYR12" s="787"/>
      <c r="MYS12" s="788"/>
      <c r="MYT12" s="788"/>
      <c r="MYU12" s="788"/>
      <c r="MYV12" s="787"/>
      <c r="MYW12" s="788"/>
      <c r="MYX12" s="788"/>
      <c r="MYY12" s="788"/>
      <c r="MYZ12" s="787"/>
      <c r="MZA12" s="788"/>
      <c r="MZB12" s="788"/>
      <c r="MZC12" s="788"/>
      <c r="MZD12" s="787"/>
      <c r="MZE12" s="788"/>
      <c r="MZF12" s="788"/>
      <c r="MZG12" s="788"/>
      <c r="MZH12" s="787"/>
      <c r="MZI12" s="788"/>
      <c r="MZJ12" s="788"/>
      <c r="MZK12" s="788"/>
      <c r="MZL12" s="787"/>
      <c r="MZM12" s="788"/>
      <c r="MZN12" s="788"/>
      <c r="MZO12" s="788"/>
      <c r="MZP12" s="787"/>
      <c r="MZQ12" s="788"/>
      <c r="MZR12" s="788"/>
      <c r="MZS12" s="788"/>
      <c r="MZT12" s="787"/>
      <c r="MZU12" s="788"/>
      <c r="MZV12" s="788"/>
      <c r="MZW12" s="788"/>
      <c r="MZX12" s="787"/>
      <c r="MZY12" s="788"/>
      <c r="MZZ12" s="788"/>
      <c r="NAA12" s="788"/>
      <c r="NAB12" s="787"/>
      <c r="NAC12" s="788"/>
      <c r="NAD12" s="788"/>
      <c r="NAE12" s="788"/>
      <c r="NAF12" s="787"/>
      <c r="NAG12" s="788"/>
      <c r="NAH12" s="788"/>
      <c r="NAI12" s="788"/>
      <c r="NAJ12" s="787"/>
      <c r="NAK12" s="788"/>
      <c r="NAL12" s="788"/>
      <c r="NAM12" s="788"/>
      <c r="NAN12" s="787"/>
      <c r="NAO12" s="788"/>
      <c r="NAP12" s="788"/>
      <c r="NAQ12" s="788"/>
      <c r="NAR12" s="787"/>
      <c r="NAS12" s="788"/>
      <c r="NAT12" s="788"/>
      <c r="NAU12" s="788"/>
      <c r="NAV12" s="787"/>
      <c r="NAW12" s="788"/>
      <c r="NAX12" s="788"/>
      <c r="NAY12" s="788"/>
      <c r="NAZ12" s="787"/>
      <c r="NBA12" s="788"/>
      <c r="NBB12" s="788"/>
      <c r="NBC12" s="788"/>
      <c r="NBD12" s="787"/>
      <c r="NBE12" s="788"/>
      <c r="NBF12" s="788"/>
      <c r="NBG12" s="788"/>
      <c r="NBH12" s="787"/>
      <c r="NBI12" s="788"/>
      <c r="NBJ12" s="788"/>
      <c r="NBK12" s="788"/>
      <c r="NBL12" s="787"/>
      <c r="NBM12" s="788"/>
      <c r="NBN12" s="788"/>
      <c r="NBO12" s="788"/>
      <c r="NBP12" s="787"/>
      <c r="NBQ12" s="788"/>
      <c r="NBR12" s="788"/>
      <c r="NBS12" s="788"/>
      <c r="NBT12" s="787"/>
      <c r="NBU12" s="788"/>
      <c r="NBV12" s="788"/>
      <c r="NBW12" s="788"/>
      <c r="NBX12" s="787"/>
      <c r="NBY12" s="788"/>
      <c r="NBZ12" s="788"/>
      <c r="NCA12" s="788"/>
      <c r="NCB12" s="787"/>
      <c r="NCC12" s="788"/>
      <c r="NCD12" s="788"/>
      <c r="NCE12" s="788"/>
      <c r="NCF12" s="787"/>
      <c r="NCG12" s="788"/>
      <c r="NCH12" s="788"/>
      <c r="NCI12" s="788"/>
      <c r="NCJ12" s="787"/>
      <c r="NCK12" s="788"/>
      <c r="NCL12" s="788"/>
      <c r="NCM12" s="788"/>
      <c r="NCN12" s="787"/>
      <c r="NCO12" s="788"/>
      <c r="NCP12" s="788"/>
      <c r="NCQ12" s="788"/>
      <c r="NCR12" s="787"/>
      <c r="NCS12" s="788"/>
      <c r="NCT12" s="788"/>
      <c r="NCU12" s="788"/>
      <c r="NCV12" s="787"/>
      <c r="NCW12" s="788"/>
      <c r="NCX12" s="788"/>
      <c r="NCY12" s="788"/>
      <c r="NCZ12" s="787"/>
      <c r="NDA12" s="788"/>
      <c r="NDB12" s="788"/>
      <c r="NDC12" s="788"/>
      <c r="NDD12" s="787"/>
      <c r="NDE12" s="788"/>
      <c r="NDF12" s="788"/>
      <c r="NDG12" s="788"/>
      <c r="NDH12" s="787"/>
      <c r="NDI12" s="788"/>
      <c r="NDJ12" s="788"/>
      <c r="NDK12" s="788"/>
      <c r="NDL12" s="787"/>
      <c r="NDM12" s="788"/>
      <c r="NDN12" s="788"/>
      <c r="NDO12" s="788"/>
      <c r="NDP12" s="787"/>
      <c r="NDQ12" s="788"/>
      <c r="NDR12" s="788"/>
      <c r="NDS12" s="788"/>
      <c r="NDT12" s="787"/>
      <c r="NDU12" s="788"/>
      <c r="NDV12" s="788"/>
      <c r="NDW12" s="788"/>
      <c r="NDX12" s="787"/>
      <c r="NDY12" s="788"/>
      <c r="NDZ12" s="788"/>
      <c r="NEA12" s="788"/>
      <c r="NEB12" s="787"/>
      <c r="NEC12" s="788"/>
      <c r="NED12" s="788"/>
      <c r="NEE12" s="788"/>
      <c r="NEF12" s="787"/>
      <c r="NEG12" s="788"/>
      <c r="NEH12" s="788"/>
      <c r="NEI12" s="788"/>
      <c r="NEJ12" s="787"/>
      <c r="NEK12" s="788"/>
      <c r="NEL12" s="788"/>
      <c r="NEM12" s="788"/>
      <c r="NEN12" s="787"/>
      <c r="NEO12" s="788"/>
      <c r="NEP12" s="788"/>
      <c r="NEQ12" s="788"/>
      <c r="NER12" s="787"/>
      <c r="NES12" s="788"/>
      <c r="NET12" s="788"/>
      <c r="NEU12" s="788"/>
      <c r="NEV12" s="787"/>
      <c r="NEW12" s="788"/>
      <c r="NEX12" s="788"/>
      <c r="NEY12" s="788"/>
      <c r="NEZ12" s="787"/>
      <c r="NFA12" s="788"/>
      <c r="NFB12" s="788"/>
      <c r="NFC12" s="788"/>
      <c r="NFD12" s="787"/>
      <c r="NFE12" s="788"/>
      <c r="NFF12" s="788"/>
      <c r="NFG12" s="788"/>
      <c r="NFH12" s="787"/>
      <c r="NFI12" s="788"/>
      <c r="NFJ12" s="788"/>
      <c r="NFK12" s="788"/>
      <c r="NFL12" s="787"/>
      <c r="NFM12" s="788"/>
      <c r="NFN12" s="788"/>
      <c r="NFO12" s="788"/>
      <c r="NFP12" s="787"/>
      <c r="NFQ12" s="788"/>
      <c r="NFR12" s="788"/>
      <c r="NFS12" s="788"/>
      <c r="NFT12" s="787"/>
      <c r="NFU12" s="788"/>
      <c r="NFV12" s="788"/>
      <c r="NFW12" s="788"/>
      <c r="NFX12" s="787"/>
      <c r="NFY12" s="788"/>
      <c r="NFZ12" s="788"/>
      <c r="NGA12" s="788"/>
      <c r="NGB12" s="787"/>
      <c r="NGC12" s="788"/>
      <c r="NGD12" s="788"/>
      <c r="NGE12" s="788"/>
      <c r="NGF12" s="787"/>
      <c r="NGG12" s="788"/>
      <c r="NGH12" s="788"/>
      <c r="NGI12" s="788"/>
      <c r="NGJ12" s="787"/>
      <c r="NGK12" s="788"/>
      <c r="NGL12" s="788"/>
      <c r="NGM12" s="788"/>
      <c r="NGN12" s="787"/>
      <c r="NGO12" s="788"/>
      <c r="NGP12" s="788"/>
      <c r="NGQ12" s="788"/>
      <c r="NGR12" s="787"/>
      <c r="NGS12" s="788"/>
      <c r="NGT12" s="788"/>
      <c r="NGU12" s="788"/>
      <c r="NGV12" s="787"/>
      <c r="NGW12" s="788"/>
      <c r="NGX12" s="788"/>
      <c r="NGY12" s="788"/>
      <c r="NGZ12" s="787"/>
      <c r="NHA12" s="788"/>
      <c r="NHB12" s="788"/>
      <c r="NHC12" s="788"/>
      <c r="NHD12" s="787"/>
      <c r="NHE12" s="788"/>
      <c r="NHF12" s="788"/>
      <c r="NHG12" s="788"/>
      <c r="NHH12" s="787"/>
      <c r="NHI12" s="788"/>
      <c r="NHJ12" s="788"/>
      <c r="NHK12" s="788"/>
      <c r="NHL12" s="787"/>
      <c r="NHM12" s="788"/>
      <c r="NHN12" s="788"/>
      <c r="NHO12" s="788"/>
      <c r="NHP12" s="787"/>
      <c r="NHQ12" s="788"/>
      <c r="NHR12" s="788"/>
      <c r="NHS12" s="788"/>
      <c r="NHT12" s="787"/>
      <c r="NHU12" s="788"/>
      <c r="NHV12" s="788"/>
      <c r="NHW12" s="788"/>
      <c r="NHX12" s="787"/>
      <c r="NHY12" s="788"/>
      <c r="NHZ12" s="788"/>
      <c r="NIA12" s="788"/>
      <c r="NIB12" s="787"/>
      <c r="NIC12" s="788"/>
      <c r="NID12" s="788"/>
      <c r="NIE12" s="788"/>
      <c r="NIF12" s="787"/>
      <c r="NIG12" s="788"/>
      <c r="NIH12" s="788"/>
      <c r="NII12" s="788"/>
      <c r="NIJ12" s="787"/>
      <c r="NIK12" s="788"/>
      <c r="NIL12" s="788"/>
      <c r="NIM12" s="788"/>
      <c r="NIN12" s="787"/>
      <c r="NIO12" s="788"/>
      <c r="NIP12" s="788"/>
      <c r="NIQ12" s="788"/>
      <c r="NIR12" s="787"/>
      <c r="NIS12" s="788"/>
      <c r="NIT12" s="788"/>
      <c r="NIU12" s="788"/>
      <c r="NIV12" s="787"/>
      <c r="NIW12" s="788"/>
      <c r="NIX12" s="788"/>
      <c r="NIY12" s="788"/>
      <c r="NIZ12" s="787"/>
      <c r="NJA12" s="788"/>
      <c r="NJB12" s="788"/>
      <c r="NJC12" s="788"/>
      <c r="NJD12" s="787"/>
      <c r="NJE12" s="788"/>
      <c r="NJF12" s="788"/>
      <c r="NJG12" s="788"/>
      <c r="NJH12" s="787"/>
      <c r="NJI12" s="788"/>
      <c r="NJJ12" s="788"/>
      <c r="NJK12" s="788"/>
      <c r="NJL12" s="787"/>
      <c r="NJM12" s="788"/>
      <c r="NJN12" s="788"/>
      <c r="NJO12" s="788"/>
      <c r="NJP12" s="787"/>
      <c r="NJQ12" s="788"/>
      <c r="NJR12" s="788"/>
      <c r="NJS12" s="788"/>
      <c r="NJT12" s="787"/>
      <c r="NJU12" s="788"/>
      <c r="NJV12" s="788"/>
      <c r="NJW12" s="788"/>
      <c r="NJX12" s="787"/>
      <c r="NJY12" s="788"/>
      <c r="NJZ12" s="788"/>
      <c r="NKA12" s="788"/>
      <c r="NKB12" s="787"/>
      <c r="NKC12" s="788"/>
      <c r="NKD12" s="788"/>
      <c r="NKE12" s="788"/>
      <c r="NKF12" s="787"/>
      <c r="NKG12" s="788"/>
      <c r="NKH12" s="788"/>
      <c r="NKI12" s="788"/>
      <c r="NKJ12" s="787"/>
      <c r="NKK12" s="788"/>
      <c r="NKL12" s="788"/>
      <c r="NKM12" s="788"/>
      <c r="NKN12" s="787"/>
      <c r="NKO12" s="788"/>
      <c r="NKP12" s="788"/>
      <c r="NKQ12" s="788"/>
      <c r="NKR12" s="787"/>
      <c r="NKS12" s="788"/>
      <c r="NKT12" s="788"/>
      <c r="NKU12" s="788"/>
      <c r="NKV12" s="787"/>
      <c r="NKW12" s="788"/>
      <c r="NKX12" s="788"/>
      <c r="NKY12" s="788"/>
      <c r="NKZ12" s="787"/>
      <c r="NLA12" s="788"/>
      <c r="NLB12" s="788"/>
      <c r="NLC12" s="788"/>
      <c r="NLD12" s="787"/>
      <c r="NLE12" s="788"/>
      <c r="NLF12" s="788"/>
      <c r="NLG12" s="788"/>
      <c r="NLH12" s="787"/>
      <c r="NLI12" s="788"/>
      <c r="NLJ12" s="788"/>
      <c r="NLK12" s="788"/>
      <c r="NLL12" s="787"/>
      <c r="NLM12" s="788"/>
      <c r="NLN12" s="788"/>
      <c r="NLO12" s="788"/>
      <c r="NLP12" s="787"/>
      <c r="NLQ12" s="788"/>
      <c r="NLR12" s="788"/>
      <c r="NLS12" s="788"/>
      <c r="NLT12" s="787"/>
      <c r="NLU12" s="788"/>
      <c r="NLV12" s="788"/>
      <c r="NLW12" s="788"/>
      <c r="NLX12" s="787"/>
      <c r="NLY12" s="788"/>
      <c r="NLZ12" s="788"/>
      <c r="NMA12" s="788"/>
      <c r="NMB12" s="787"/>
      <c r="NMC12" s="788"/>
      <c r="NMD12" s="788"/>
      <c r="NME12" s="788"/>
      <c r="NMF12" s="787"/>
      <c r="NMG12" s="788"/>
      <c r="NMH12" s="788"/>
      <c r="NMI12" s="788"/>
      <c r="NMJ12" s="787"/>
      <c r="NMK12" s="788"/>
      <c r="NML12" s="788"/>
      <c r="NMM12" s="788"/>
      <c r="NMN12" s="787"/>
      <c r="NMO12" s="788"/>
      <c r="NMP12" s="788"/>
      <c r="NMQ12" s="788"/>
      <c r="NMR12" s="787"/>
      <c r="NMS12" s="788"/>
      <c r="NMT12" s="788"/>
      <c r="NMU12" s="788"/>
      <c r="NMV12" s="787"/>
      <c r="NMW12" s="788"/>
      <c r="NMX12" s="788"/>
      <c r="NMY12" s="788"/>
      <c r="NMZ12" s="787"/>
      <c r="NNA12" s="788"/>
      <c r="NNB12" s="788"/>
      <c r="NNC12" s="788"/>
      <c r="NND12" s="787"/>
      <c r="NNE12" s="788"/>
      <c r="NNF12" s="788"/>
      <c r="NNG12" s="788"/>
      <c r="NNH12" s="787"/>
      <c r="NNI12" s="788"/>
      <c r="NNJ12" s="788"/>
      <c r="NNK12" s="788"/>
      <c r="NNL12" s="787"/>
      <c r="NNM12" s="788"/>
      <c r="NNN12" s="788"/>
      <c r="NNO12" s="788"/>
      <c r="NNP12" s="787"/>
      <c r="NNQ12" s="788"/>
      <c r="NNR12" s="788"/>
      <c r="NNS12" s="788"/>
      <c r="NNT12" s="787"/>
      <c r="NNU12" s="788"/>
      <c r="NNV12" s="788"/>
      <c r="NNW12" s="788"/>
      <c r="NNX12" s="787"/>
      <c r="NNY12" s="788"/>
      <c r="NNZ12" s="788"/>
      <c r="NOA12" s="788"/>
      <c r="NOB12" s="787"/>
      <c r="NOC12" s="788"/>
      <c r="NOD12" s="788"/>
      <c r="NOE12" s="788"/>
      <c r="NOF12" s="787"/>
      <c r="NOG12" s="788"/>
      <c r="NOH12" s="788"/>
      <c r="NOI12" s="788"/>
      <c r="NOJ12" s="787"/>
      <c r="NOK12" s="788"/>
      <c r="NOL12" s="788"/>
      <c r="NOM12" s="788"/>
      <c r="NON12" s="787"/>
      <c r="NOO12" s="788"/>
      <c r="NOP12" s="788"/>
      <c r="NOQ12" s="788"/>
      <c r="NOR12" s="787"/>
      <c r="NOS12" s="788"/>
      <c r="NOT12" s="788"/>
      <c r="NOU12" s="788"/>
      <c r="NOV12" s="787"/>
      <c r="NOW12" s="788"/>
      <c r="NOX12" s="788"/>
      <c r="NOY12" s="788"/>
      <c r="NOZ12" s="787"/>
      <c r="NPA12" s="788"/>
      <c r="NPB12" s="788"/>
      <c r="NPC12" s="788"/>
      <c r="NPD12" s="787"/>
      <c r="NPE12" s="788"/>
      <c r="NPF12" s="788"/>
      <c r="NPG12" s="788"/>
      <c r="NPH12" s="787"/>
      <c r="NPI12" s="788"/>
      <c r="NPJ12" s="788"/>
      <c r="NPK12" s="788"/>
      <c r="NPL12" s="787"/>
      <c r="NPM12" s="788"/>
      <c r="NPN12" s="788"/>
      <c r="NPO12" s="788"/>
      <c r="NPP12" s="787"/>
      <c r="NPQ12" s="788"/>
      <c r="NPR12" s="788"/>
      <c r="NPS12" s="788"/>
      <c r="NPT12" s="787"/>
      <c r="NPU12" s="788"/>
      <c r="NPV12" s="788"/>
      <c r="NPW12" s="788"/>
      <c r="NPX12" s="787"/>
      <c r="NPY12" s="788"/>
      <c r="NPZ12" s="788"/>
      <c r="NQA12" s="788"/>
      <c r="NQB12" s="787"/>
      <c r="NQC12" s="788"/>
      <c r="NQD12" s="788"/>
      <c r="NQE12" s="788"/>
      <c r="NQF12" s="787"/>
      <c r="NQG12" s="788"/>
      <c r="NQH12" s="788"/>
      <c r="NQI12" s="788"/>
      <c r="NQJ12" s="787"/>
      <c r="NQK12" s="788"/>
      <c r="NQL12" s="788"/>
      <c r="NQM12" s="788"/>
      <c r="NQN12" s="787"/>
      <c r="NQO12" s="788"/>
      <c r="NQP12" s="788"/>
      <c r="NQQ12" s="788"/>
      <c r="NQR12" s="787"/>
      <c r="NQS12" s="788"/>
      <c r="NQT12" s="788"/>
      <c r="NQU12" s="788"/>
      <c r="NQV12" s="787"/>
      <c r="NQW12" s="788"/>
      <c r="NQX12" s="788"/>
      <c r="NQY12" s="788"/>
      <c r="NQZ12" s="787"/>
      <c r="NRA12" s="788"/>
      <c r="NRB12" s="788"/>
      <c r="NRC12" s="788"/>
      <c r="NRD12" s="787"/>
      <c r="NRE12" s="788"/>
      <c r="NRF12" s="788"/>
      <c r="NRG12" s="788"/>
      <c r="NRH12" s="787"/>
      <c r="NRI12" s="788"/>
      <c r="NRJ12" s="788"/>
      <c r="NRK12" s="788"/>
      <c r="NRL12" s="787"/>
      <c r="NRM12" s="788"/>
      <c r="NRN12" s="788"/>
      <c r="NRO12" s="788"/>
      <c r="NRP12" s="787"/>
      <c r="NRQ12" s="788"/>
      <c r="NRR12" s="788"/>
      <c r="NRS12" s="788"/>
      <c r="NRT12" s="787"/>
      <c r="NRU12" s="788"/>
      <c r="NRV12" s="788"/>
      <c r="NRW12" s="788"/>
      <c r="NRX12" s="787"/>
      <c r="NRY12" s="788"/>
      <c r="NRZ12" s="788"/>
      <c r="NSA12" s="788"/>
      <c r="NSB12" s="787"/>
      <c r="NSC12" s="788"/>
      <c r="NSD12" s="788"/>
      <c r="NSE12" s="788"/>
      <c r="NSF12" s="787"/>
      <c r="NSG12" s="788"/>
      <c r="NSH12" s="788"/>
      <c r="NSI12" s="788"/>
      <c r="NSJ12" s="787"/>
      <c r="NSK12" s="788"/>
      <c r="NSL12" s="788"/>
      <c r="NSM12" s="788"/>
      <c r="NSN12" s="787"/>
      <c r="NSO12" s="788"/>
      <c r="NSP12" s="788"/>
      <c r="NSQ12" s="788"/>
      <c r="NSR12" s="787"/>
      <c r="NSS12" s="788"/>
      <c r="NST12" s="788"/>
      <c r="NSU12" s="788"/>
      <c r="NSV12" s="787"/>
      <c r="NSW12" s="788"/>
      <c r="NSX12" s="788"/>
      <c r="NSY12" s="788"/>
      <c r="NSZ12" s="787"/>
      <c r="NTA12" s="788"/>
      <c r="NTB12" s="788"/>
      <c r="NTC12" s="788"/>
      <c r="NTD12" s="787"/>
      <c r="NTE12" s="788"/>
      <c r="NTF12" s="788"/>
      <c r="NTG12" s="788"/>
      <c r="NTH12" s="787"/>
      <c r="NTI12" s="788"/>
      <c r="NTJ12" s="788"/>
      <c r="NTK12" s="788"/>
      <c r="NTL12" s="787"/>
      <c r="NTM12" s="788"/>
      <c r="NTN12" s="788"/>
      <c r="NTO12" s="788"/>
      <c r="NTP12" s="787"/>
      <c r="NTQ12" s="788"/>
      <c r="NTR12" s="788"/>
      <c r="NTS12" s="788"/>
      <c r="NTT12" s="787"/>
      <c r="NTU12" s="788"/>
      <c r="NTV12" s="788"/>
      <c r="NTW12" s="788"/>
      <c r="NTX12" s="787"/>
      <c r="NTY12" s="788"/>
      <c r="NTZ12" s="788"/>
      <c r="NUA12" s="788"/>
      <c r="NUB12" s="787"/>
      <c r="NUC12" s="788"/>
      <c r="NUD12" s="788"/>
      <c r="NUE12" s="788"/>
      <c r="NUF12" s="787"/>
      <c r="NUG12" s="788"/>
      <c r="NUH12" s="788"/>
      <c r="NUI12" s="788"/>
      <c r="NUJ12" s="787"/>
      <c r="NUK12" s="788"/>
      <c r="NUL12" s="788"/>
      <c r="NUM12" s="788"/>
      <c r="NUN12" s="787"/>
      <c r="NUO12" s="788"/>
      <c r="NUP12" s="788"/>
      <c r="NUQ12" s="788"/>
      <c r="NUR12" s="787"/>
      <c r="NUS12" s="788"/>
      <c r="NUT12" s="788"/>
      <c r="NUU12" s="788"/>
      <c r="NUV12" s="787"/>
      <c r="NUW12" s="788"/>
      <c r="NUX12" s="788"/>
      <c r="NUY12" s="788"/>
      <c r="NUZ12" s="787"/>
      <c r="NVA12" s="788"/>
      <c r="NVB12" s="788"/>
      <c r="NVC12" s="788"/>
      <c r="NVD12" s="787"/>
      <c r="NVE12" s="788"/>
      <c r="NVF12" s="788"/>
      <c r="NVG12" s="788"/>
      <c r="NVH12" s="787"/>
      <c r="NVI12" s="788"/>
      <c r="NVJ12" s="788"/>
      <c r="NVK12" s="788"/>
      <c r="NVL12" s="787"/>
      <c r="NVM12" s="788"/>
      <c r="NVN12" s="788"/>
      <c r="NVO12" s="788"/>
      <c r="NVP12" s="787"/>
      <c r="NVQ12" s="788"/>
      <c r="NVR12" s="788"/>
      <c r="NVS12" s="788"/>
      <c r="NVT12" s="787"/>
      <c r="NVU12" s="788"/>
      <c r="NVV12" s="788"/>
      <c r="NVW12" s="788"/>
      <c r="NVX12" s="787"/>
      <c r="NVY12" s="788"/>
      <c r="NVZ12" s="788"/>
      <c r="NWA12" s="788"/>
      <c r="NWB12" s="787"/>
      <c r="NWC12" s="788"/>
      <c r="NWD12" s="788"/>
      <c r="NWE12" s="788"/>
      <c r="NWF12" s="787"/>
      <c r="NWG12" s="788"/>
      <c r="NWH12" s="788"/>
      <c r="NWI12" s="788"/>
      <c r="NWJ12" s="787"/>
      <c r="NWK12" s="788"/>
      <c r="NWL12" s="788"/>
      <c r="NWM12" s="788"/>
      <c r="NWN12" s="787"/>
      <c r="NWO12" s="788"/>
      <c r="NWP12" s="788"/>
      <c r="NWQ12" s="788"/>
      <c r="NWR12" s="787"/>
      <c r="NWS12" s="788"/>
      <c r="NWT12" s="788"/>
      <c r="NWU12" s="788"/>
      <c r="NWV12" s="787"/>
      <c r="NWW12" s="788"/>
      <c r="NWX12" s="788"/>
      <c r="NWY12" s="788"/>
      <c r="NWZ12" s="787"/>
      <c r="NXA12" s="788"/>
      <c r="NXB12" s="788"/>
      <c r="NXC12" s="788"/>
      <c r="NXD12" s="787"/>
      <c r="NXE12" s="788"/>
      <c r="NXF12" s="788"/>
      <c r="NXG12" s="788"/>
      <c r="NXH12" s="787"/>
      <c r="NXI12" s="788"/>
      <c r="NXJ12" s="788"/>
      <c r="NXK12" s="788"/>
      <c r="NXL12" s="787"/>
      <c r="NXM12" s="788"/>
      <c r="NXN12" s="788"/>
      <c r="NXO12" s="788"/>
      <c r="NXP12" s="787"/>
      <c r="NXQ12" s="788"/>
      <c r="NXR12" s="788"/>
      <c r="NXS12" s="788"/>
      <c r="NXT12" s="787"/>
      <c r="NXU12" s="788"/>
      <c r="NXV12" s="788"/>
      <c r="NXW12" s="788"/>
      <c r="NXX12" s="787"/>
      <c r="NXY12" s="788"/>
      <c r="NXZ12" s="788"/>
      <c r="NYA12" s="788"/>
      <c r="NYB12" s="787"/>
      <c r="NYC12" s="788"/>
      <c r="NYD12" s="788"/>
      <c r="NYE12" s="788"/>
      <c r="NYF12" s="787"/>
      <c r="NYG12" s="788"/>
      <c r="NYH12" s="788"/>
      <c r="NYI12" s="788"/>
      <c r="NYJ12" s="787"/>
      <c r="NYK12" s="788"/>
      <c r="NYL12" s="788"/>
      <c r="NYM12" s="788"/>
      <c r="NYN12" s="787"/>
      <c r="NYO12" s="788"/>
      <c r="NYP12" s="788"/>
      <c r="NYQ12" s="788"/>
      <c r="NYR12" s="787"/>
      <c r="NYS12" s="788"/>
      <c r="NYT12" s="788"/>
      <c r="NYU12" s="788"/>
      <c r="NYV12" s="787"/>
      <c r="NYW12" s="788"/>
      <c r="NYX12" s="788"/>
      <c r="NYY12" s="788"/>
      <c r="NYZ12" s="787"/>
      <c r="NZA12" s="788"/>
      <c r="NZB12" s="788"/>
      <c r="NZC12" s="788"/>
      <c r="NZD12" s="787"/>
      <c r="NZE12" s="788"/>
      <c r="NZF12" s="788"/>
      <c r="NZG12" s="788"/>
      <c r="NZH12" s="787"/>
      <c r="NZI12" s="788"/>
      <c r="NZJ12" s="788"/>
      <c r="NZK12" s="788"/>
      <c r="NZL12" s="787"/>
      <c r="NZM12" s="788"/>
      <c r="NZN12" s="788"/>
      <c r="NZO12" s="788"/>
      <c r="NZP12" s="787"/>
      <c r="NZQ12" s="788"/>
      <c r="NZR12" s="788"/>
      <c r="NZS12" s="788"/>
      <c r="NZT12" s="787"/>
      <c r="NZU12" s="788"/>
      <c r="NZV12" s="788"/>
      <c r="NZW12" s="788"/>
      <c r="NZX12" s="787"/>
      <c r="NZY12" s="788"/>
      <c r="NZZ12" s="788"/>
      <c r="OAA12" s="788"/>
      <c r="OAB12" s="787"/>
      <c r="OAC12" s="788"/>
      <c r="OAD12" s="788"/>
      <c r="OAE12" s="788"/>
      <c r="OAF12" s="787"/>
      <c r="OAG12" s="788"/>
      <c r="OAH12" s="788"/>
      <c r="OAI12" s="788"/>
      <c r="OAJ12" s="787"/>
      <c r="OAK12" s="788"/>
      <c r="OAL12" s="788"/>
      <c r="OAM12" s="788"/>
      <c r="OAN12" s="787"/>
      <c r="OAO12" s="788"/>
      <c r="OAP12" s="788"/>
      <c r="OAQ12" s="788"/>
      <c r="OAR12" s="787"/>
      <c r="OAS12" s="788"/>
      <c r="OAT12" s="788"/>
      <c r="OAU12" s="788"/>
      <c r="OAV12" s="787"/>
      <c r="OAW12" s="788"/>
      <c r="OAX12" s="788"/>
      <c r="OAY12" s="788"/>
      <c r="OAZ12" s="787"/>
      <c r="OBA12" s="788"/>
      <c r="OBB12" s="788"/>
      <c r="OBC12" s="788"/>
      <c r="OBD12" s="787"/>
      <c r="OBE12" s="788"/>
      <c r="OBF12" s="788"/>
      <c r="OBG12" s="788"/>
      <c r="OBH12" s="787"/>
      <c r="OBI12" s="788"/>
      <c r="OBJ12" s="788"/>
      <c r="OBK12" s="788"/>
      <c r="OBL12" s="787"/>
      <c r="OBM12" s="788"/>
      <c r="OBN12" s="788"/>
      <c r="OBO12" s="788"/>
      <c r="OBP12" s="787"/>
      <c r="OBQ12" s="788"/>
      <c r="OBR12" s="788"/>
      <c r="OBS12" s="788"/>
      <c r="OBT12" s="787"/>
      <c r="OBU12" s="788"/>
      <c r="OBV12" s="788"/>
      <c r="OBW12" s="788"/>
      <c r="OBX12" s="787"/>
      <c r="OBY12" s="788"/>
      <c r="OBZ12" s="788"/>
      <c r="OCA12" s="788"/>
      <c r="OCB12" s="787"/>
      <c r="OCC12" s="788"/>
      <c r="OCD12" s="788"/>
      <c r="OCE12" s="788"/>
      <c r="OCF12" s="787"/>
      <c r="OCG12" s="788"/>
      <c r="OCH12" s="788"/>
      <c r="OCI12" s="788"/>
      <c r="OCJ12" s="787"/>
      <c r="OCK12" s="788"/>
      <c r="OCL12" s="788"/>
      <c r="OCM12" s="788"/>
      <c r="OCN12" s="787"/>
      <c r="OCO12" s="788"/>
      <c r="OCP12" s="788"/>
      <c r="OCQ12" s="788"/>
      <c r="OCR12" s="787"/>
      <c r="OCS12" s="788"/>
      <c r="OCT12" s="788"/>
      <c r="OCU12" s="788"/>
      <c r="OCV12" s="787"/>
      <c r="OCW12" s="788"/>
      <c r="OCX12" s="788"/>
      <c r="OCY12" s="788"/>
      <c r="OCZ12" s="787"/>
      <c r="ODA12" s="788"/>
      <c r="ODB12" s="788"/>
      <c r="ODC12" s="788"/>
      <c r="ODD12" s="787"/>
      <c r="ODE12" s="788"/>
      <c r="ODF12" s="788"/>
      <c r="ODG12" s="788"/>
      <c r="ODH12" s="787"/>
      <c r="ODI12" s="788"/>
      <c r="ODJ12" s="788"/>
      <c r="ODK12" s="788"/>
      <c r="ODL12" s="787"/>
      <c r="ODM12" s="788"/>
      <c r="ODN12" s="788"/>
      <c r="ODO12" s="788"/>
      <c r="ODP12" s="787"/>
      <c r="ODQ12" s="788"/>
      <c r="ODR12" s="788"/>
      <c r="ODS12" s="788"/>
      <c r="ODT12" s="787"/>
      <c r="ODU12" s="788"/>
      <c r="ODV12" s="788"/>
      <c r="ODW12" s="788"/>
      <c r="ODX12" s="787"/>
      <c r="ODY12" s="788"/>
      <c r="ODZ12" s="788"/>
      <c r="OEA12" s="788"/>
      <c r="OEB12" s="787"/>
      <c r="OEC12" s="788"/>
      <c r="OED12" s="788"/>
      <c r="OEE12" s="788"/>
      <c r="OEF12" s="787"/>
      <c r="OEG12" s="788"/>
      <c r="OEH12" s="788"/>
      <c r="OEI12" s="788"/>
      <c r="OEJ12" s="787"/>
      <c r="OEK12" s="788"/>
      <c r="OEL12" s="788"/>
      <c r="OEM12" s="788"/>
      <c r="OEN12" s="787"/>
      <c r="OEO12" s="788"/>
      <c r="OEP12" s="788"/>
      <c r="OEQ12" s="788"/>
      <c r="OER12" s="787"/>
      <c r="OES12" s="788"/>
      <c r="OET12" s="788"/>
      <c r="OEU12" s="788"/>
      <c r="OEV12" s="787"/>
      <c r="OEW12" s="788"/>
      <c r="OEX12" s="788"/>
      <c r="OEY12" s="788"/>
      <c r="OEZ12" s="787"/>
      <c r="OFA12" s="788"/>
      <c r="OFB12" s="788"/>
      <c r="OFC12" s="788"/>
      <c r="OFD12" s="787"/>
      <c r="OFE12" s="788"/>
      <c r="OFF12" s="788"/>
      <c r="OFG12" s="788"/>
      <c r="OFH12" s="787"/>
      <c r="OFI12" s="788"/>
      <c r="OFJ12" s="788"/>
      <c r="OFK12" s="788"/>
      <c r="OFL12" s="787"/>
      <c r="OFM12" s="788"/>
      <c r="OFN12" s="788"/>
      <c r="OFO12" s="788"/>
      <c r="OFP12" s="787"/>
      <c r="OFQ12" s="788"/>
      <c r="OFR12" s="788"/>
      <c r="OFS12" s="788"/>
      <c r="OFT12" s="787"/>
      <c r="OFU12" s="788"/>
      <c r="OFV12" s="788"/>
      <c r="OFW12" s="788"/>
      <c r="OFX12" s="787"/>
      <c r="OFY12" s="788"/>
      <c r="OFZ12" s="788"/>
      <c r="OGA12" s="788"/>
      <c r="OGB12" s="787"/>
      <c r="OGC12" s="788"/>
      <c r="OGD12" s="788"/>
      <c r="OGE12" s="788"/>
      <c r="OGF12" s="787"/>
      <c r="OGG12" s="788"/>
      <c r="OGH12" s="788"/>
      <c r="OGI12" s="788"/>
      <c r="OGJ12" s="787"/>
      <c r="OGK12" s="788"/>
      <c r="OGL12" s="788"/>
      <c r="OGM12" s="788"/>
      <c r="OGN12" s="787"/>
      <c r="OGO12" s="788"/>
      <c r="OGP12" s="788"/>
      <c r="OGQ12" s="788"/>
      <c r="OGR12" s="787"/>
      <c r="OGS12" s="788"/>
      <c r="OGT12" s="788"/>
      <c r="OGU12" s="788"/>
      <c r="OGV12" s="787"/>
      <c r="OGW12" s="788"/>
      <c r="OGX12" s="788"/>
      <c r="OGY12" s="788"/>
      <c r="OGZ12" s="787"/>
      <c r="OHA12" s="788"/>
      <c r="OHB12" s="788"/>
      <c r="OHC12" s="788"/>
      <c r="OHD12" s="787"/>
      <c r="OHE12" s="788"/>
      <c r="OHF12" s="788"/>
      <c r="OHG12" s="788"/>
      <c r="OHH12" s="787"/>
      <c r="OHI12" s="788"/>
      <c r="OHJ12" s="788"/>
      <c r="OHK12" s="788"/>
      <c r="OHL12" s="787"/>
      <c r="OHM12" s="788"/>
      <c r="OHN12" s="788"/>
      <c r="OHO12" s="788"/>
      <c r="OHP12" s="787"/>
      <c r="OHQ12" s="788"/>
      <c r="OHR12" s="788"/>
      <c r="OHS12" s="788"/>
      <c r="OHT12" s="787"/>
      <c r="OHU12" s="788"/>
      <c r="OHV12" s="788"/>
      <c r="OHW12" s="788"/>
      <c r="OHX12" s="787"/>
      <c r="OHY12" s="788"/>
      <c r="OHZ12" s="788"/>
      <c r="OIA12" s="788"/>
      <c r="OIB12" s="787"/>
      <c r="OIC12" s="788"/>
      <c r="OID12" s="788"/>
      <c r="OIE12" s="788"/>
      <c r="OIF12" s="787"/>
      <c r="OIG12" s="788"/>
      <c r="OIH12" s="788"/>
      <c r="OII12" s="788"/>
      <c r="OIJ12" s="787"/>
      <c r="OIK12" s="788"/>
      <c r="OIL12" s="788"/>
      <c r="OIM12" s="788"/>
      <c r="OIN12" s="787"/>
      <c r="OIO12" s="788"/>
      <c r="OIP12" s="788"/>
      <c r="OIQ12" s="788"/>
      <c r="OIR12" s="787"/>
      <c r="OIS12" s="788"/>
      <c r="OIT12" s="788"/>
      <c r="OIU12" s="788"/>
      <c r="OIV12" s="787"/>
      <c r="OIW12" s="788"/>
      <c r="OIX12" s="788"/>
      <c r="OIY12" s="788"/>
      <c r="OIZ12" s="787"/>
      <c r="OJA12" s="788"/>
      <c r="OJB12" s="788"/>
      <c r="OJC12" s="788"/>
      <c r="OJD12" s="787"/>
      <c r="OJE12" s="788"/>
      <c r="OJF12" s="788"/>
      <c r="OJG12" s="788"/>
      <c r="OJH12" s="787"/>
      <c r="OJI12" s="788"/>
      <c r="OJJ12" s="788"/>
      <c r="OJK12" s="788"/>
      <c r="OJL12" s="787"/>
      <c r="OJM12" s="788"/>
      <c r="OJN12" s="788"/>
      <c r="OJO12" s="788"/>
      <c r="OJP12" s="787"/>
      <c r="OJQ12" s="788"/>
      <c r="OJR12" s="788"/>
      <c r="OJS12" s="788"/>
      <c r="OJT12" s="787"/>
      <c r="OJU12" s="788"/>
      <c r="OJV12" s="788"/>
      <c r="OJW12" s="788"/>
      <c r="OJX12" s="787"/>
      <c r="OJY12" s="788"/>
      <c r="OJZ12" s="788"/>
      <c r="OKA12" s="788"/>
      <c r="OKB12" s="787"/>
      <c r="OKC12" s="788"/>
      <c r="OKD12" s="788"/>
      <c r="OKE12" s="788"/>
      <c r="OKF12" s="787"/>
      <c r="OKG12" s="788"/>
      <c r="OKH12" s="788"/>
      <c r="OKI12" s="788"/>
      <c r="OKJ12" s="787"/>
      <c r="OKK12" s="788"/>
      <c r="OKL12" s="788"/>
      <c r="OKM12" s="788"/>
      <c r="OKN12" s="787"/>
      <c r="OKO12" s="788"/>
      <c r="OKP12" s="788"/>
      <c r="OKQ12" s="788"/>
      <c r="OKR12" s="787"/>
      <c r="OKS12" s="788"/>
      <c r="OKT12" s="788"/>
      <c r="OKU12" s="788"/>
      <c r="OKV12" s="787"/>
      <c r="OKW12" s="788"/>
      <c r="OKX12" s="788"/>
      <c r="OKY12" s="788"/>
      <c r="OKZ12" s="787"/>
      <c r="OLA12" s="788"/>
      <c r="OLB12" s="788"/>
      <c r="OLC12" s="788"/>
      <c r="OLD12" s="787"/>
      <c r="OLE12" s="788"/>
      <c r="OLF12" s="788"/>
      <c r="OLG12" s="788"/>
      <c r="OLH12" s="787"/>
      <c r="OLI12" s="788"/>
      <c r="OLJ12" s="788"/>
      <c r="OLK12" s="788"/>
      <c r="OLL12" s="787"/>
      <c r="OLM12" s="788"/>
      <c r="OLN12" s="788"/>
      <c r="OLO12" s="788"/>
      <c r="OLP12" s="787"/>
      <c r="OLQ12" s="788"/>
      <c r="OLR12" s="788"/>
      <c r="OLS12" s="788"/>
      <c r="OLT12" s="787"/>
      <c r="OLU12" s="788"/>
      <c r="OLV12" s="788"/>
      <c r="OLW12" s="788"/>
      <c r="OLX12" s="787"/>
      <c r="OLY12" s="788"/>
      <c r="OLZ12" s="788"/>
      <c r="OMA12" s="788"/>
      <c r="OMB12" s="787"/>
      <c r="OMC12" s="788"/>
      <c r="OMD12" s="788"/>
      <c r="OME12" s="788"/>
      <c r="OMF12" s="787"/>
      <c r="OMG12" s="788"/>
      <c r="OMH12" s="788"/>
      <c r="OMI12" s="788"/>
      <c r="OMJ12" s="787"/>
      <c r="OMK12" s="788"/>
      <c r="OML12" s="788"/>
      <c r="OMM12" s="788"/>
      <c r="OMN12" s="787"/>
      <c r="OMO12" s="788"/>
      <c r="OMP12" s="788"/>
      <c r="OMQ12" s="788"/>
      <c r="OMR12" s="787"/>
      <c r="OMS12" s="788"/>
      <c r="OMT12" s="788"/>
      <c r="OMU12" s="788"/>
      <c r="OMV12" s="787"/>
      <c r="OMW12" s="788"/>
      <c r="OMX12" s="788"/>
      <c r="OMY12" s="788"/>
      <c r="OMZ12" s="787"/>
      <c r="ONA12" s="788"/>
      <c r="ONB12" s="788"/>
      <c r="ONC12" s="788"/>
      <c r="OND12" s="787"/>
      <c r="ONE12" s="788"/>
      <c r="ONF12" s="788"/>
      <c r="ONG12" s="788"/>
      <c r="ONH12" s="787"/>
      <c r="ONI12" s="788"/>
      <c r="ONJ12" s="788"/>
      <c r="ONK12" s="788"/>
      <c r="ONL12" s="787"/>
      <c r="ONM12" s="788"/>
      <c r="ONN12" s="788"/>
      <c r="ONO12" s="788"/>
      <c r="ONP12" s="787"/>
      <c r="ONQ12" s="788"/>
      <c r="ONR12" s="788"/>
      <c r="ONS12" s="788"/>
      <c r="ONT12" s="787"/>
      <c r="ONU12" s="788"/>
      <c r="ONV12" s="788"/>
      <c r="ONW12" s="788"/>
      <c r="ONX12" s="787"/>
      <c r="ONY12" s="788"/>
      <c r="ONZ12" s="788"/>
      <c r="OOA12" s="788"/>
      <c r="OOB12" s="787"/>
      <c r="OOC12" s="788"/>
      <c r="OOD12" s="788"/>
      <c r="OOE12" s="788"/>
      <c r="OOF12" s="787"/>
      <c r="OOG12" s="788"/>
      <c r="OOH12" s="788"/>
      <c r="OOI12" s="788"/>
      <c r="OOJ12" s="787"/>
      <c r="OOK12" s="788"/>
      <c r="OOL12" s="788"/>
      <c r="OOM12" s="788"/>
      <c r="OON12" s="787"/>
      <c r="OOO12" s="788"/>
      <c r="OOP12" s="788"/>
      <c r="OOQ12" s="788"/>
      <c r="OOR12" s="787"/>
      <c r="OOS12" s="788"/>
      <c r="OOT12" s="788"/>
      <c r="OOU12" s="788"/>
      <c r="OOV12" s="787"/>
      <c r="OOW12" s="788"/>
      <c r="OOX12" s="788"/>
      <c r="OOY12" s="788"/>
      <c r="OOZ12" s="787"/>
      <c r="OPA12" s="788"/>
      <c r="OPB12" s="788"/>
      <c r="OPC12" s="788"/>
      <c r="OPD12" s="787"/>
      <c r="OPE12" s="788"/>
      <c r="OPF12" s="788"/>
      <c r="OPG12" s="788"/>
      <c r="OPH12" s="787"/>
      <c r="OPI12" s="788"/>
      <c r="OPJ12" s="788"/>
      <c r="OPK12" s="788"/>
      <c r="OPL12" s="787"/>
      <c r="OPM12" s="788"/>
      <c r="OPN12" s="788"/>
      <c r="OPO12" s="788"/>
      <c r="OPP12" s="787"/>
      <c r="OPQ12" s="788"/>
      <c r="OPR12" s="788"/>
      <c r="OPS12" s="788"/>
      <c r="OPT12" s="787"/>
      <c r="OPU12" s="788"/>
      <c r="OPV12" s="788"/>
      <c r="OPW12" s="788"/>
      <c r="OPX12" s="787"/>
      <c r="OPY12" s="788"/>
      <c r="OPZ12" s="788"/>
      <c r="OQA12" s="788"/>
      <c r="OQB12" s="787"/>
      <c r="OQC12" s="788"/>
      <c r="OQD12" s="788"/>
      <c r="OQE12" s="788"/>
      <c r="OQF12" s="787"/>
      <c r="OQG12" s="788"/>
      <c r="OQH12" s="788"/>
      <c r="OQI12" s="788"/>
      <c r="OQJ12" s="787"/>
      <c r="OQK12" s="788"/>
      <c r="OQL12" s="788"/>
      <c r="OQM12" s="788"/>
      <c r="OQN12" s="787"/>
      <c r="OQO12" s="788"/>
      <c r="OQP12" s="788"/>
      <c r="OQQ12" s="788"/>
      <c r="OQR12" s="787"/>
      <c r="OQS12" s="788"/>
      <c r="OQT12" s="788"/>
      <c r="OQU12" s="788"/>
      <c r="OQV12" s="787"/>
      <c r="OQW12" s="788"/>
      <c r="OQX12" s="788"/>
      <c r="OQY12" s="788"/>
      <c r="OQZ12" s="787"/>
      <c r="ORA12" s="788"/>
      <c r="ORB12" s="788"/>
      <c r="ORC12" s="788"/>
      <c r="ORD12" s="787"/>
      <c r="ORE12" s="788"/>
      <c r="ORF12" s="788"/>
      <c r="ORG12" s="788"/>
      <c r="ORH12" s="787"/>
      <c r="ORI12" s="788"/>
      <c r="ORJ12" s="788"/>
      <c r="ORK12" s="788"/>
      <c r="ORL12" s="787"/>
      <c r="ORM12" s="788"/>
      <c r="ORN12" s="788"/>
      <c r="ORO12" s="788"/>
      <c r="ORP12" s="787"/>
      <c r="ORQ12" s="788"/>
      <c r="ORR12" s="788"/>
      <c r="ORS12" s="788"/>
      <c r="ORT12" s="787"/>
      <c r="ORU12" s="788"/>
      <c r="ORV12" s="788"/>
      <c r="ORW12" s="788"/>
      <c r="ORX12" s="787"/>
      <c r="ORY12" s="788"/>
      <c r="ORZ12" s="788"/>
      <c r="OSA12" s="788"/>
      <c r="OSB12" s="787"/>
      <c r="OSC12" s="788"/>
      <c r="OSD12" s="788"/>
      <c r="OSE12" s="788"/>
      <c r="OSF12" s="787"/>
      <c r="OSG12" s="788"/>
      <c r="OSH12" s="788"/>
      <c r="OSI12" s="788"/>
      <c r="OSJ12" s="787"/>
      <c r="OSK12" s="788"/>
      <c r="OSL12" s="788"/>
      <c r="OSM12" s="788"/>
      <c r="OSN12" s="787"/>
      <c r="OSO12" s="788"/>
      <c r="OSP12" s="788"/>
      <c r="OSQ12" s="788"/>
      <c r="OSR12" s="787"/>
      <c r="OSS12" s="788"/>
      <c r="OST12" s="788"/>
      <c r="OSU12" s="788"/>
      <c r="OSV12" s="787"/>
      <c r="OSW12" s="788"/>
      <c r="OSX12" s="788"/>
      <c r="OSY12" s="788"/>
      <c r="OSZ12" s="787"/>
      <c r="OTA12" s="788"/>
      <c r="OTB12" s="788"/>
      <c r="OTC12" s="788"/>
      <c r="OTD12" s="787"/>
      <c r="OTE12" s="788"/>
      <c r="OTF12" s="788"/>
      <c r="OTG12" s="788"/>
      <c r="OTH12" s="787"/>
      <c r="OTI12" s="788"/>
      <c r="OTJ12" s="788"/>
      <c r="OTK12" s="788"/>
      <c r="OTL12" s="787"/>
      <c r="OTM12" s="788"/>
      <c r="OTN12" s="788"/>
      <c r="OTO12" s="788"/>
      <c r="OTP12" s="787"/>
      <c r="OTQ12" s="788"/>
      <c r="OTR12" s="788"/>
      <c r="OTS12" s="788"/>
      <c r="OTT12" s="787"/>
      <c r="OTU12" s="788"/>
      <c r="OTV12" s="788"/>
      <c r="OTW12" s="788"/>
      <c r="OTX12" s="787"/>
      <c r="OTY12" s="788"/>
      <c r="OTZ12" s="788"/>
      <c r="OUA12" s="788"/>
      <c r="OUB12" s="787"/>
      <c r="OUC12" s="788"/>
      <c r="OUD12" s="788"/>
      <c r="OUE12" s="788"/>
      <c r="OUF12" s="787"/>
      <c r="OUG12" s="788"/>
      <c r="OUH12" s="788"/>
      <c r="OUI12" s="788"/>
      <c r="OUJ12" s="787"/>
      <c r="OUK12" s="788"/>
      <c r="OUL12" s="788"/>
      <c r="OUM12" s="788"/>
      <c r="OUN12" s="787"/>
      <c r="OUO12" s="788"/>
      <c r="OUP12" s="788"/>
      <c r="OUQ12" s="788"/>
      <c r="OUR12" s="787"/>
      <c r="OUS12" s="788"/>
      <c r="OUT12" s="788"/>
      <c r="OUU12" s="788"/>
      <c r="OUV12" s="787"/>
      <c r="OUW12" s="788"/>
      <c r="OUX12" s="788"/>
      <c r="OUY12" s="788"/>
      <c r="OUZ12" s="787"/>
      <c r="OVA12" s="788"/>
      <c r="OVB12" s="788"/>
      <c r="OVC12" s="788"/>
      <c r="OVD12" s="787"/>
      <c r="OVE12" s="788"/>
      <c r="OVF12" s="788"/>
      <c r="OVG12" s="788"/>
      <c r="OVH12" s="787"/>
      <c r="OVI12" s="788"/>
      <c r="OVJ12" s="788"/>
      <c r="OVK12" s="788"/>
      <c r="OVL12" s="787"/>
      <c r="OVM12" s="788"/>
      <c r="OVN12" s="788"/>
      <c r="OVO12" s="788"/>
      <c r="OVP12" s="787"/>
      <c r="OVQ12" s="788"/>
      <c r="OVR12" s="788"/>
      <c r="OVS12" s="788"/>
      <c r="OVT12" s="787"/>
      <c r="OVU12" s="788"/>
      <c r="OVV12" s="788"/>
      <c r="OVW12" s="788"/>
      <c r="OVX12" s="787"/>
      <c r="OVY12" s="788"/>
      <c r="OVZ12" s="788"/>
      <c r="OWA12" s="788"/>
      <c r="OWB12" s="787"/>
      <c r="OWC12" s="788"/>
      <c r="OWD12" s="788"/>
      <c r="OWE12" s="788"/>
      <c r="OWF12" s="787"/>
      <c r="OWG12" s="788"/>
      <c r="OWH12" s="788"/>
      <c r="OWI12" s="788"/>
      <c r="OWJ12" s="787"/>
      <c r="OWK12" s="788"/>
      <c r="OWL12" s="788"/>
      <c r="OWM12" s="788"/>
      <c r="OWN12" s="787"/>
      <c r="OWO12" s="788"/>
      <c r="OWP12" s="788"/>
      <c r="OWQ12" s="788"/>
      <c r="OWR12" s="787"/>
      <c r="OWS12" s="788"/>
      <c r="OWT12" s="788"/>
      <c r="OWU12" s="788"/>
      <c r="OWV12" s="787"/>
      <c r="OWW12" s="788"/>
      <c r="OWX12" s="788"/>
      <c r="OWY12" s="788"/>
      <c r="OWZ12" s="787"/>
      <c r="OXA12" s="788"/>
      <c r="OXB12" s="788"/>
      <c r="OXC12" s="788"/>
      <c r="OXD12" s="787"/>
      <c r="OXE12" s="788"/>
      <c r="OXF12" s="788"/>
      <c r="OXG12" s="788"/>
      <c r="OXH12" s="787"/>
      <c r="OXI12" s="788"/>
      <c r="OXJ12" s="788"/>
      <c r="OXK12" s="788"/>
      <c r="OXL12" s="787"/>
      <c r="OXM12" s="788"/>
      <c r="OXN12" s="788"/>
      <c r="OXO12" s="788"/>
      <c r="OXP12" s="787"/>
      <c r="OXQ12" s="788"/>
      <c r="OXR12" s="788"/>
      <c r="OXS12" s="788"/>
      <c r="OXT12" s="787"/>
      <c r="OXU12" s="788"/>
      <c r="OXV12" s="788"/>
      <c r="OXW12" s="788"/>
      <c r="OXX12" s="787"/>
      <c r="OXY12" s="788"/>
      <c r="OXZ12" s="788"/>
      <c r="OYA12" s="788"/>
      <c r="OYB12" s="787"/>
      <c r="OYC12" s="788"/>
      <c r="OYD12" s="788"/>
      <c r="OYE12" s="788"/>
      <c r="OYF12" s="787"/>
      <c r="OYG12" s="788"/>
      <c r="OYH12" s="788"/>
      <c r="OYI12" s="788"/>
      <c r="OYJ12" s="787"/>
      <c r="OYK12" s="788"/>
      <c r="OYL12" s="788"/>
      <c r="OYM12" s="788"/>
      <c r="OYN12" s="787"/>
      <c r="OYO12" s="788"/>
      <c r="OYP12" s="788"/>
      <c r="OYQ12" s="788"/>
      <c r="OYR12" s="787"/>
      <c r="OYS12" s="788"/>
      <c r="OYT12" s="788"/>
      <c r="OYU12" s="788"/>
      <c r="OYV12" s="787"/>
      <c r="OYW12" s="788"/>
      <c r="OYX12" s="788"/>
      <c r="OYY12" s="788"/>
      <c r="OYZ12" s="787"/>
      <c r="OZA12" s="788"/>
      <c r="OZB12" s="788"/>
      <c r="OZC12" s="788"/>
      <c r="OZD12" s="787"/>
      <c r="OZE12" s="788"/>
      <c r="OZF12" s="788"/>
      <c r="OZG12" s="788"/>
      <c r="OZH12" s="787"/>
      <c r="OZI12" s="788"/>
      <c r="OZJ12" s="788"/>
      <c r="OZK12" s="788"/>
      <c r="OZL12" s="787"/>
      <c r="OZM12" s="788"/>
      <c r="OZN12" s="788"/>
      <c r="OZO12" s="788"/>
      <c r="OZP12" s="787"/>
      <c r="OZQ12" s="788"/>
      <c r="OZR12" s="788"/>
      <c r="OZS12" s="788"/>
      <c r="OZT12" s="787"/>
      <c r="OZU12" s="788"/>
      <c r="OZV12" s="788"/>
      <c r="OZW12" s="788"/>
      <c r="OZX12" s="787"/>
      <c r="OZY12" s="788"/>
      <c r="OZZ12" s="788"/>
      <c r="PAA12" s="788"/>
      <c r="PAB12" s="787"/>
      <c r="PAC12" s="788"/>
      <c r="PAD12" s="788"/>
      <c r="PAE12" s="788"/>
      <c r="PAF12" s="787"/>
      <c r="PAG12" s="788"/>
      <c r="PAH12" s="788"/>
      <c r="PAI12" s="788"/>
      <c r="PAJ12" s="787"/>
      <c r="PAK12" s="788"/>
      <c r="PAL12" s="788"/>
      <c r="PAM12" s="788"/>
      <c r="PAN12" s="787"/>
      <c r="PAO12" s="788"/>
      <c r="PAP12" s="788"/>
      <c r="PAQ12" s="788"/>
      <c r="PAR12" s="787"/>
      <c r="PAS12" s="788"/>
      <c r="PAT12" s="788"/>
      <c r="PAU12" s="788"/>
      <c r="PAV12" s="787"/>
      <c r="PAW12" s="788"/>
      <c r="PAX12" s="788"/>
      <c r="PAY12" s="788"/>
      <c r="PAZ12" s="787"/>
      <c r="PBA12" s="788"/>
      <c r="PBB12" s="788"/>
      <c r="PBC12" s="788"/>
      <c r="PBD12" s="787"/>
      <c r="PBE12" s="788"/>
      <c r="PBF12" s="788"/>
      <c r="PBG12" s="788"/>
      <c r="PBH12" s="787"/>
      <c r="PBI12" s="788"/>
      <c r="PBJ12" s="788"/>
      <c r="PBK12" s="788"/>
      <c r="PBL12" s="787"/>
      <c r="PBM12" s="788"/>
      <c r="PBN12" s="788"/>
      <c r="PBO12" s="788"/>
      <c r="PBP12" s="787"/>
      <c r="PBQ12" s="788"/>
      <c r="PBR12" s="788"/>
      <c r="PBS12" s="788"/>
      <c r="PBT12" s="787"/>
      <c r="PBU12" s="788"/>
      <c r="PBV12" s="788"/>
      <c r="PBW12" s="788"/>
      <c r="PBX12" s="787"/>
      <c r="PBY12" s="788"/>
      <c r="PBZ12" s="788"/>
      <c r="PCA12" s="788"/>
      <c r="PCB12" s="787"/>
      <c r="PCC12" s="788"/>
      <c r="PCD12" s="788"/>
      <c r="PCE12" s="788"/>
      <c r="PCF12" s="787"/>
      <c r="PCG12" s="788"/>
      <c r="PCH12" s="788"/>
      <c r="PCI12" s="788"/>
      <c r="PCJ12" s="787"/>
      <c r="PCK12" s="788"/>
      <c r="PCL12" s="788"/>
      <c r="PCM12" s="788"/>
      <c r="PCN12" s="787"/>
      <c r="PCO12" s="788"/>
      <c r="PCP12" s="788"/>
      <c r="PCQ12" s="788"/>
      <c r="PCR12" s="787"/>
      <c r="PCS12" s="788"/>
      <c r="PCT12" s="788"/>
      <c r="PCU12" s="788"/>
      <c r="PCV12" s="787"/>
      <c r="PCW12" s="788"/>
      <c r="PCX12" s="788"/>
      <c r="PCY12" s="788"/>
      <c r="PCZ12" s="787"/>
      <c r="PDA12" s="788"/>
      <c r="PDB12" s="788"/>
      <c r="PDC12" s="788"/>
      <c r="PDD12" s="787"/>
      <c r="PDE12" s="788"/>
      <c r="PDF12" s="788"/>
      <c r="PDG12" s="788"/>
      <c r="PDH12" s="787"/>
      <c r="PDI12" s="788"/>
      <c r="PDJ12" s="788"/>
      <c r="PDK12" s="788"/>
      <c r="PDL12" s="787"/>
      <c r="PDM12" s="788"/>
      <c r="PDN12" s="788"/>
      <c r="PDO12" s="788"/>
      <c r="PDP12" s="787"/>
      <c r="PDQ12" s="788"/>
      <c r="PDR12" s="788"/>
      <c r="PDS12" s="788"/>
      <c r="PDT12" s="787"/>
      <c r="PDU12" s="788"/>
      <c r="PDV12" s="788"/>
      <c r="PDW12" s="788"/>
      <c r="PDX12" s="787"/>
      <c r="PDY12" s="788"/>
      <c r="PDZ12" s="788"/>
      <c r="PEA12" s="788"/>
      <c r="PEB12" s="787"/>
      <c r="PEC12" s="788"/>
      <c r="PED12" s="788"/>
      <c r="PEE12" s="788"/>
      <c r="PEF12" s="787"/>
      <c r="PEG12" s="788"/>
      <c r="PEH12" s="788"/>
      <c r="PEI12" s="788"/>
      <c r="PEJ12" s="787"/>
      <c r="PEK12" s="788"/>
      <c r="PEL12" s="788"/>
      <c r="PEM12" s="788"/>
      <c r="PEN12" s="787"/>
      <c r="PEO12" s="788"/>
      <c r="PEP12" s="788"/>
      <c r="PEQ12" s="788"/>
      <c r="PER12" s="787"/>
      <c r="PES12" s="788"/>
      <c r="PET12" s="788"/>
      <c r="PEU12" s="788"/>
      <c r="PEV12" s="787"/>
      <c r="PEW12" s="788"/>
      <c r="PEX12" s="788"/>
      <c r="PEY12" s="788"/>
      <c r="PEZ12" s="787"/>
      <c r="PFA12" s="788"/>
      <c r="PFB12" s="788"/>
      <c r="PFC12" s="788"/>
      <c r="PFD12" s="787"/>
      <c r="PFE12" s="788"/>
      <c r="PFF12" s="788"/>
      <c r="PFG12" s="788"/>
      <c r="PFH12" s="787"/>
      <c r="PFI12" s="788"/>
      <c r="PFJ12" s="788"/>
      <c r="PFK12" s="788"/>
      <c r="PFL12" s="787"/>
      <c r="PFM12" s="788"/>
      <c r="PFN12" s="788"/>
      <c r="PFO12" s="788"/>
      <c r="PFP12" s="787"/>
      <c r="PFQ12" s="788"/>
      <c r="PFR12" s="788"/>
      <c r="PFS12" s="788"/>
      <c r="PFT12" s="787"/>
      <c r="PFU12" s="788"/>
      <c r="PFV12" s="788"/>
      <c r="PFW12" s="788"/>
      <c r="PFX12" s="787"/>
      <c r="PFY12" s="788"/>
      <c r="PFZ12" s="788"/>
      <c r="PGA12" s="788"/>
      <c r="PGB12" s="787"/>
      <c r="PGC12" s="788"/>
      <c r="PGD12" s="788"/>
      <c r="PGE12" s="788"/>
      <c r="PGF12" s="787"/>
      <c r="PGG12" s="788"/>
      <c r="PGH12" s="788"/>
      <c r="PGI12" s="788"/>
      <c r="PGJ12" s="787"/>
      <c r="PGK12" s="788"/>
      <c r="PGL12" s="788"/>
      <c r="PGM12" s="788"/>
      <c r="PGN12" s="787"/>
      <c r="PGO12" s="788"/>
      <c r="PGP12" s="788"/>
      <c r="PGQ12" s="788"/>
      <c r="PGR12" s="787"/>
      <c r="PGS12" s="788"/>
      <c r="PGT12" s="788"/>
      <c r="PGU12" s="788"/>
      <c r="PGV12" s="787"/>
      <c r="PGW12" s="788"/>
      <c r="PGX12" s="788"/>
      <c r="PGY12" s="788"/>
      <c r="PGZ12" s="787"/>
      <c r="PHA12" s="788"/>
      <c r="PHB12" s="788"/>
      <c r="PHC12" s="788"/>
      <c r="PHD12" s="787"/>
      <c r="PHE12" s="788"/>
      <c r="PHF12" s="788"/>
      <c r="PHG12" s="788"/>
      <c r="PHH12" s="787"/>
      <c r="PHI12" s="788"/>
      <c r="PHJ12" s="788"/>
      <c r="PHK12" s="788"/>
      <c r="PHL12" s="787"/>
      <c r="PHM12" s="788"/>
      <c r="PHN12" s="788"/>
      <c r="PHO12" s="788"/>
      <c r="PHP12" s="787"/>
      <c r="PHQ12" s="788"/>
      <c r="PHR12" s="788"/>
      <c r="PHS12" s="788"/>
      <c r="PHT12" s="787"/>
      <c r="PHU12" s="788"/>
      <c r="PHV12" s="788"/>
      <c r="PHW12" s="788"/>
      <c r="PHX12" s="787"/>
      <c r="PHY12" s="788"/>
      <c r="PHZ12" s="788"/>
      <c r="PIA12" s="788"/>
      <c r="PIB12" s="787"/>
      <c r="PIC12" s="788"/>
      <c r="PID12" s="788"/>
      <c r="PIE12" s="788"/>
      <c r="PIF12" s="787"/>
      <c r="PIG12" s="788"/>
      <c r="PIH12" s="788"/>
      <c r="PII12" s="788"/>
      <c r="PIJ12" s="787"/>
      <c r="PIK12" s="788"/>
      <c r="PIL12" s="788"/>
      <c r="PIM12" s="788"/>
      <c r="PIN12" s="787"/>
      <c r="PIO12" s="788"/>
      <c r="PIP12" s="788"/>
      <c r="PIQ12" s="788"/>
      <c r="PIR12" s="787"/>
      <c r="PIS12" s="788"/>
      <c r="PIT12" s="788"/>
      <c r="PIU12" s="788"/>
      <c r="PIV12" s="787"/>
      <c r="PIW12" s="788"/>
      <c r="PIX12" s="788"/>
      <c r="PIY12" s="788"/>
      <c r="PIZ12" s="787"/>
      <c r="PJA12" s="788"/>
      <c r="PJB12" s="788"/>
      <c r="PJC12" s="788"/>
      <c r="PJD12" s="787"/>
      <c r="PJE12" s="788"/>
      <c r="PJF12" s="788"/>
      <c r="PJG12" s="788"/>
      <c r="PJH12" s="787"/>
      <c r="PJI12" s="788"/>
      <c r="PJJ12" s="788"/>
      <c r="PJK12" s="788"/>
      <c r="PJL12" s="787"/>
      <c r="PJM12" s="788"/>
      <c r="PJN12" s="788"/>
      <c r="PJO12" s="788"/>
      <c r="PJP12" s="787"/>
      <c r="PJQ12" s="788"/>
      <c r="PJR12" s="788"/>
      <c r="PJS12" s="788"/>
      <c r="PJT12" s="787"/>
      <c r="PJU12" s="788"/>
      <c r="PJV12" s="788"/>
      <c r="PJW12" s="788"/>
      <c r="PJX12" s="787"/>
      <c r="PJY12" s="788"/>
      <c r="PJZ12" s="788"/>
      <c r="PKA12" s="788"/>
      <c r="PKB12" s="787"/>
      <c r="PKC12" s="788"/>
      <c r="PKD12" s="788"/>
      <c r="PKE12" s="788"/>
      <c r="PKF12" s="787"/>
      <c r="PKG12" s="788"/>
      <c r="PKH12" s="788"/>
      <c r="PKI12" s="788"/>
      <c r="PKJ12" s="787"/>
      <c r="PKK12" s="788"/>
      <c r="PKL12" s="788"/>
      <c r="PKM12" s="788"/>
      <c r="PKN12" s="787"/>
      <c r="PKO12" s="788"/>
      <c r="PKP12" s="788"/>
      <c r="PKQ12" s="788"/>
      <c r="PKR12" s="787"/>
      <c r="PKS12" s="788"/>
      <c r="PKT12" s="788"/>
      <c r="PKU12" s="788"/>
      <c r="PKV12" s="787"/>
      <c r="PKW12" s="788"/>
      <c r="PKX12" s="788"/>
      <c r="PKY12" s="788"/>
      <c r="PKZ12" s="787"/>
      <c r="PLA12" s="788"/>
      <c r="PLB12" s="788"/>
      <c r="PLC12" s="788"/>
      <c r="PLD12" s="787"/>
      <c r="PLE12" s="788"/>
      <c r="PLF12" s="788"/>
      <c r="PLG12" s="788"/>
      <c r="PLH12" s="787"/>
      <c r="PLI12" s="788"/>
      <c r="PLJ12" s="788"/>
      <c r="PLK12" s="788"/>
      <c r="PLL12" s="787"/>
      <c r="PLM12" s="788"/>
      <c r="PLN12" s="788"/>
      <c r="PLO12" s="788"/>
      <c r="PLP12" s="787"/>
      <c r="PLQ12" s="788"/>
      <c r="PLR12" s="788"/>
      <c r="PLS12" s="788"/>
      <c r="PLT12" s="787"/>
      <c r="PLU12" s="788"/>
      <c r="PLV12" s="788"/>
      <c r="PLW12" s="788"/>
      <c r="PLX12" s="787"/>
      <c r="PLY12" s="788"/>
      <c r="PLZ12" s="788"/>
      <c r="PMA12" s="788"/>
      <c r="PMB12" s="787"/>
      <c r="PMC12" s="788"/>
      <c r="PMD12" s="788"/>
      <c r="PME12" s="788"/>
      <c r="PMF12" s="787"/>
      <c r="PMG12" s="788"/>
      <c r="PMH12" s="788"/>
      <c r="PMI12" s="788"/>
      <c r="PMJ12" s="787"/>
      <c r="PMK12" s="788"/>
      <c r="PML12" s="788"/>
      <c r="PMM12" s="788"/>
      <c r="PMN12" s="787"/>
      <c r="PMO12" s="788"/>
      <c r="PMP12" s="788"/>
      <c r="PMQ12" s="788"/>
      <c r="PMR12" s="787"/>
      <c r="PMS12" s="788"/>
      <c r="PMT12" s="788"/>
      <c r="PMU12" s="788"/>
      <c r="PMV12" s="787"/>
      <c r="PMW12" s="788"/>
      <c r="PMX12" s="788"/>
      <c r="PMY12" s="788"/>
      <c r="PMZ12" s="787"/>
      <c r="PNA12" s="788"/>
      <c r="PNB12" s="788"/>
      <c r="PNC12" s="788"/>
      <c r="PND12" s="787"/>
      <c r="PNE12" s="788"/>
      <c r="PNF12" s="788"/>
      <c r="PNG12" s="788"/>
      <c r="PNH12" s="787"/>
      <c r="PNI12" s="788"/>
      <c r="PNJ12" s="788"/>
      <c r="PNK12" s="788"/>
      <c r="PNL12" s="787"/>
      <c r="PNM12" s="788"/>
      <c r="PNN12" s="788"/>
      <c r="PNO12" s="788"/>
      <c r="PNP12" s="787"/>
      <c r="PNQ12" s="788"/>
      <c r="PNR12" s="788"/>
      <c r="PNS12" s="788"/>
      <c r="PNT12" s="787"/>
      <c r="PNU12" s="788"/>
      <c r="PNV12" s="788"/>
      <c r="PNW12" s="788"/>
      <c r="PNX12" s="787"/>
      <c r="PNY12" s="788"/>
      <c r="PNZ12" s="788"/>
      <c r="POA12" s="788"/>
      <c r="POB12" s="787"/>
      <c r="POC12" s="788"/>
      <c r="POD12" s="788"/>
      <c r="POE12" s="788"/>
      <c r="POF12" s="787"/>
      <c r="POG12" s="788"/>
      <c r="POH12" s="788"/>
      <c r="POI12" s="788"/>
      <c r="POJ12" s="787"/>
      <c r="POK12" s="788"/>
      <c r="POL12" s="788"/>
      <c r="POM12" s="788"/>
      <c r="PON12" s="787"/>
      <c r="POO12" s="788"/>
      <c r="POP12" s="788"/>
      <c r="POQ12" s="788"/>
      <c r="POR12" s="787"/>
      <c r="POS12" s="788"/>
      <c r="POT12" s="788"/>
      <c r="POU12" s="788"/>
      <c r="POV12" s="787"/>
      <c r="POW12" s="788"/>
      <c r="POX12" s="788"/>
      <c r="POY12" s="788"/>
      <c r="POZ12" s="787"/>
      <c r="PPA12" s="788"/>
      <c r="PPB12" s="788"/>
      <c r="PPC12" s="788"/>
      <c r="PPD12" s="787"/>
      <c r="PPE12" s="788"/>
      <c r="PPF12" s="788"/>
      <c r="PPG12" s="788"/>
      <c r="PPH12" s="787"/>
      <c r="PPI12" s="788"/>
      <c r="PPJ12" s="788"/>
      <c r="PPK12" s="788"/>
      <c r="PPL12" s="787"/>
      <c r="PPM12" s="788"/>
      <c r="PPN12" s="788"/>
      <c r="PPO12" s="788"/>
      <c r="PPP12" s="787"/>
      <c r="PPQ12" s="788"/>
      <c r="PPR12" s="788"/>
      <c r="PPS12" s="788"/>
      <c r="PPT12" s="787"/>
      <c r="PPU12" s="788"/>
      <c r="PPV12" s="788"/>
      <c r="PPW12" s="788"/>
      <c r="PPX12" s="787"/>
      <c r="PPY12" s="788"/>
      <c r="PPZ12" s="788"/>
      <c r="PQA12" s="788"/>
      <c r="PQB12" s="787"/>
      <c r="PQC12" s="788"/>
      <c r="PQD12" s="788"/>
      <c r="PQE12" s="788"/>
      <c r="PQF12" s="787"/>
      <c r="PQG12" s="788"/>
      <c r="PQH12" s="788"/>
      <c r="PQI12" s="788"/>
      <c r="PQJ12" s="787"/>
      <c r="PQK12" s="788"/>
      <c r="PQL12" s="788"/>
      <c r="PQM12" s="788"/>
      <c r="PQN12" s="787"/>
      <c r="PQO12" s="788"/>
      <c r="PQP12" s="788"/>
      <c r="PQQ12" s="788"/>
      <c r="PQR12" s="787"/>
      <c r="PQS12" s="788"/>
      <c r="PQT12" s="788"/>
      <c r="PQU12" s="788"/>
      <c r="PQV12" s="787"/>
      <c r="PQW12" s="788"/>
      <c r="PQX12" s="788"/>
      <c r="PQY12" s="788"/>
      <c r="PQZ12" s="787"/>
      <c r="PRA12" s="788"/>
      <c r="PRB12" s="788"/>
      <c r="PRC12" s="788"/>
      <c r="PRD12" s="787"/>
      <c r="PRE12" s="788"/>
      <c r="PRF12" s="788"/>
      <c r="PRG12" s="788"/>
      <c r="PRH12" s="787"/>
      <c r="PRI12" s="788"/>
      <c r="PRJ12" s="788"/>
      <c r="PRK12" s="788"/>
      <c r="PRL12" s="787"/>
      <c r="PRM12" s="788"/>
      <c r="PRN12" s="788"/>
      <c r="PRO12" s="788"/>
      <c r="PRP12" s="787"/>
      <c r="PRQ12" s="788"/>
      <c r="PRR12" s="788"/>
      <c r="PRS12" s="788"/>
      <c r="PRT12" s="787"/>
      <c r="PRU12" s="788"/>
      <c r="PRV12" s="788"/>
      <c r="PRW12" s="788"/>
      <c r="PRX12" s="787"/>
      <c r="PRY12" s="788"/>
      <c r="PRZ12" s="788"/>
      <c r="PSA12" s="788"/>
      <c r="PSB12" s="787"/>
      <c r="PSC12" s="788"/>
      <c r="PSD12" s="788"/>
      <c r="PSE12" s="788"/>
      <c r="PSF12" s="787"/>
      <c r="PSG12" s="788"/>
      <c r="PSH12" s="788"/>
      <c r="PSI12" s="788"/>
      <c r="PSJ12" s="787"/>
      <c r="PSK12" s="788"/>
      <c r="PSL12" s="788"/>
      <c r="PSM12" s="788"/>
      <c r="PSN12" s="787"/>
      <c r="PSO12" s="788"/>
      <c r="PSP12" s="788"/>
      <c r="PSQ12" s="788"/>
      <c r="PSR12" s="787"/>
      <c r="PSS12" s="788"/>
      <c r="PST12" s="788"/>
      <c r="PSU12" s="788"/>
      <c r="PSV12" s="787"/>
      <c r="PSW12" s="788"/>
      <c r="PSX12" s="788"/>
      <c r="PSY12" s="788"/>
      <c r="PSZ12" s="787"/>
      <c r="PTA12" s="788"/>
      <c r="PTB12" s="788"/>
      <c r="PTC12" s="788"/>
      <c r="PTD12" s="787"/>
      <c r="PTE12" s="788"/>
      <c r="PTF12" s="788"/>
      <c r="PTG12" s="788"/>
      <c r="PTH12" s="787"/>
      <c r="PTI12" s="788"/>
      <c r="PTJ12" s="788"/>
      <c r="PTK12" s="788"/>
      <c r="PTL12" s="787"/>
      <c r="PTM12" s="788"/>
      <c r="PTN12" s="788"/>
      <c r="PTO12" s="788"/>
      <c r="PTP12" s="787"/>
      <c r="PTQ12" s="788"/>
      <c r="PTR12" s="788"/>
      <c r="PTS12" s="788"/>
      <c r="PTT12" s="787"/>
      <c r="PTU12" s="788"/>
      <c r="PTV12" s="788"/>
      <c r="PTW12" s="788"/>
      <c r="PTX12" s="787"/>
      <c r="PTY12" s="788"/>
      <c r="PTZ12" s="788"/>
      <c r="PUA12" s="788"/>
      <c r="PUB12" s="787"/>
      <c r="PUC12" s="788"/>
      <c r="PUD12" s="788"/>
      <c r="PUE12" s="788"/>
      <c r="PUF12" s="787"/>
      <c r="PUG12" s="788"/>
      <c r="PUH12" s="788"/>
      <c r="PUI12" s="788"/>
      <c r="PUJ12" s="787"/>
      <c r="PUK12" s="788"/>
      <c r="PUL12" s="788"/>
      <c r="PUM12" s="788"/>
      <c r="PUN12" s="787"/>
      <c r="PUO12" s="788"/>
      <c r="PUP12" s="788"/>
      <c r="PUQ12" s="788"/>
      <c r="PUR12" s="787"/>
      <c r="PUS12" s="788"/>
      <c r="PUT12" s="788"/>
      <c r="PUU12" s="788"/>
      <c r="PUV12" s="787"/>
      <c r="PUW12" s="788"/>
      <c r="PUX12" s="788"/>
      <c r="PUY12" s="788"/>
      <c r="PUZ12" s="787"/>
      <c r="PVA12" s="788"/>
      <c r="PVB12" s="788"/>
      <c r="PVC12" s="788"/>
      <c r="PVD12" s="787"/>
      <c r="PVE12" s="788"/>
      <c r="PVF12" s="788"/>
      <c r="PVG12" s="788"/>
      <c r="PVH12" s="787"/>
      <c r="PVI12" s="788"/>
      <c r="PVJ12" s="788"/>
      <c r="PVK12" s="788"/>
      <c r="PVL12" s="787"/>
      <c r="PVM12" s="788"/>
      <c r="PVN12" s="788"/>
      <c r="PVO12" s="788"/>
      <c r="PVP12" s="787"/>
      <c r="PVQ12" s="788"/>
      <c r="PVR12" s="788"/>
      <c r="PVS12" s="788"/>
      <c r="PVT12" s="787"/>
      <c r="PVU12" s="788"/>
      <c r="PVV12" s="788"/>
      <c r="PVW12" s="788"/>
      <c r="PVX12" s="787"/>
      <c r="PVY12" s="788"/>
      <c r="PVZ12" s="788"/>
      <c r="PWA12" s="788"/>
      <c r="PWB12" s="787"/>
      <c r="PWC12" s="788"/>
      <c r="PWD12" s="788"/>
      <c r="PWE12" s="788"/>
      <c r="PWF12" s="787"/>
      <c r="PWG12" s="788"/>
      <c r="PWH12" s="788"/>
      <c r="PWI12" s="788"/>
      <c r="PWJ12" s="787"/>
      <c r="PWK12" s="788"/>
      <c r="PWL12" s="788"/>
      <c r="PWM12" s="788"/>
      <c r="PWN12" s="787"/>
      <c r="PWO12" s="788"/>
      <c r="PWP12" s="788"/>
      <c r="PWQ12" s="788"/>
      <c r="PWR12" s="787"/>
      <c r="PWS12" s="788"/>
      <c r="PWT12" s="788"/>
      <c r="PWU12" s="788"/>
      <c r="PWV12" s="787"/>
      <c r="PWW12" s="788"/>
      <c r="PWX12" s="788"/>
      <c r="PWY12" s="788"/>
      <c r="PWZ12" s="787"/>
      <c r="PXA12" s="788"/>
      <c r="PXB12" s="788"/>
      <c r="PXC12" s="788"/>
      <c r="PXD12" s="787"/>
      <c r="PXE12" s="788"/>
      <c r="PXF12" s="788"/>
      <c r="PXG12" s="788"/>
      <c r="PXH12" s="787"/>
      <c r="PXI12" s="788"/>
      <c r="PXJ12" s="788"/>
      <c r="PXK12" s="788"/>
      <c r="PXL12" s="787"/>
      <c r="PXM12" s="788"/>
      <c r="PXN12" s="788"/>
      <c r="PXO12" s="788"/>
      <c r="PXP12" s="787"/>
      <c r="PXQ12" s="788"/>
      <c r="PXR12" s="788"/>
      <c r="PXS12" s="788"/>
      <c r="PXT12" s="787"/>
      <c r="PXU12" s="788"/>
      <c r="PXV12" s="788"/>
      <c r="PXW12" s="788"/>
      <c r="PXX12" s="787"/>
      <c r="PXY12" s="788"/>
      <c r="PXZ12" s="788"/>
      <c r="PYA12" s="788"/>
      <c r="PYB12" s="787"/>
      <c r="PYC12" s="788"/>
      <c r="PYD12" s="788"/>
      <c r="PYE12" s="788"/>
      <c r="PYF12" s="787"/>
      <c r="PYG12" s="788"/>
      <c r="PYH12" s="788"/>
      <c r="PYI12" s="788"/>
      <c r="PYJ12" s="787"/>
      <c r="PYK12" s="788"/>
      <c r="PYL12" s="788"/>
      <c r="PYM12" s="788"/>
      <c r="PYN12" s="787"/>
      <c r="PYO12" s="788"/>
      <c r="PYP12" s="788"/>
      <c r="PYQ12" s="788"/>
      <c r="PYR12" s="787"/>
      <c r="PYS12" s="788"/>
      <c r="PYT12" s="788"/>
      <c r="PYU12" s="788"/>
      <c r="PYV12" s="787"/>
      <c r="PYW12" s="788"/>
      <c r="PYX12" s="788"/>
      <c r="PYY12" s="788"/>
      <c r="PYZ12" s="787"/>
      <c r="PZA12" s="788"/>
      <c r="PZB12" s="788"/>
      <c r="PZC12" s="788"/>
      <c r="PZD12" s="787"/>
      <c r="PZE12" s="788"/>
      <c r="PZF12" s="788"/>
      <c r="PZG12" s="788"/>
      <c r="PZH12" s="787"/>
      <c r="PZI12" s="788"/>
      <c r="PZJ12" s="788"/>
      <c r="PZK12" s="788"/>
      <c r="PZL12" s="787"/>
      <c r="PZM12" s="788"/>
      <c r="PZN12" s="788"/>
      <c r="PZO12" s="788"/>
      <c r="PZP12" s="787"/>
      <c r="PZQ12" s="788"/>
      <c r="PZR12" s="788"/>
      <c r="PZS12" s="788"/>
      <c r="PZT12" s="787"/>
      <c r="PZU12" s="788"/>
      <c r="PZV12" s="788"/>
      <c r="PZW12" s="788"/>
      <c r="PZX12" s="787"/>
      <c r="PZY12" s="788"/>
      <c r="PZZ12" s="788"/>
      <c r="QAA12" s="788"/>
      <c r="QAB12" s="787"/>
      <c r="QAC12" s="788"/>
      <c r="QAD12" s="788"/>
      <c r="QAE12" s="788"/>
      <c r="QAF12" s="787"/>
      <c r="QAG12" s="788"/>
      <c r="QAH12" s="788"/>
      <c r="QAI12" s="788"/>
      <c r="QAJ12" s="787"/>
      <c r="QAK12" s="788"/>
      <c r="QAL12" s="788"/>
      <c r="QAM12" s="788"/>
      <c r="QAN12" s="787"/>
      <c r="QAO12" s="788"/>
      <c r="QAP12" s="788"/>
      <c r="QAQ12" s="788"/>
      <c r="QAR12" s="787"/>
      <c r="QAS12" s="788"/>
      <c r="QAT12" s="788"/>
      <c r="QAU12" s="788"/>
      <c r="QAV12" s="787"/>
      <c r="QAW12" s="788"/>
      <c r="QAX12" s="788"/>
      <c r="QAY12" s="788"/>
      <c r="QAZ12" s="787"/>
      <c r="QBA12" s="788"/>
      <c r="QBB12" s="788"/>
      <c r="QBC12" s="788"/>
      <c r="QBD12" s="787"/>
      <c r="QBE12" s="788"/>
      <c r="QBF12" s="788"/>
      <c r="QBG12" s="788"/>
      <c r="QBH12" s="787"/>
      <c r="QBI12" s="788"/>
      <c r="QBJ12" s="788"/>
      <c r="QBK12" s="788"/>
      <c r="QBL12" s="787"/>
      <c r="QBM12" s="788"/>
      <c r="QBN12" s="788"/>
      <c r="QBO12" s="788"/>
      <c r="QBP12" s="787"/>
      <c r="QBQ12" s="788"/>
      <c r="QBR12" s="788"/>
      <c r="QBS12" s="788"/>
      <c r="QBT12" s="787"/>
      <c r="QBU12" s="788"/>
      <c r="QBV12" s="788"/>
      <c r="QBW12" s="788"/>
      <c r="QBX12" s="787"/>
      <c r="QBY12" s="788"/>
      <c r="QBZ12" s="788"/>
      <c r="QCA12" s="788"/>
      <c r="QCB12" s="787"/>
      <c r="QCC12" s="788"/>
      <c r="QCD12" s="788"/>
      <c r="QCE12" s="788"/>
      <c r="QCF12" s="787"/>
      <c r="QCG12" s="788"/>
      <c r="QCH12" s="788"/>
      <c r="QCI12" s="788"/>
      <c r="QCJ12" s="787"/>
      <c r="QCK12" s="788"/>
      <c r="QCL12" s="788"/>
      <c r="QCM12" s="788"/>
      <c r="QCN12" s="787"/>
      <c r="QCO12" s="788"/>
      <c r="QCP12" s="788"/>
      <c r="QCQ12" s="788"/>
      <c r="QCR12" s="787"/>
      <c r="QCS12" s="788"/>
      <c r="QCT12" s="788"/>
      <c r="QCU12" s="788"/>
      <c r="QCV12" s="787"/>
      <c r="QCW12" s="788"/>
      <c r="QCX12" s="788"/>
      <c r="QCY12" s="788"/>
      <c r="QCZ12" s="787"/>
      <c r="QDA12" s="788"/>
      <c r="QDB12" s="788"/>
      <c r="QDC12" s="788"/>
      <c r="QDD12" s="787"/>
      <c r="QDE12" s="788"/>
      <c r="QDF12" s="788"/>
      <c r="QDG12" s="788"/>
      <c r="QDH12" s="787"/>
      <c r="QDI12" s="788"/>
      <c r="QDJ12" s="788"/>
      <c r="QDK12" s="788"/>
      <c r="QDL12" s="787"/>
      <c r="QDM12" s="788"/>
      <c r="QDN12" s="788"/>
      <c r="QDO12" s="788"/>
      <c r="QDP12" s="787"/>
      <c r="QDQ12" s="788"/>
      <c r="QDR12" s="788"/>
      <c r="QDS12" s="788"/>
      <c r="QDT12" s="787"/>
      <c r="QDU12" s="788"/>
      <c r="QDV12" s="788"/>
      <c r="QDW12" s="788"/>
      <c r="QDX12" s="787"/>
      <c r="QDY12" s="788"/>
      <c r="QDZ12" s="788"/>
      <c r="QEA12" s="788"/>
      <c r="QEB12" s="787"/>
      <c r="QEC12" s="788"/>
      <c r="QED12" s="788"/>
      <c r="QEE12" s="788"/>
      <c r="QEF12" s="787"/>
      <c r="QEG12" s="788"/>
      <c r="QEH12" s="788"/>
      <c r="QEI12" s="788"/>
      <c r="QEJ12" s="787"/>
      <c r="QEK12" s="788"/>
      <c r="QEL12" s="788"/>
      <c r="QEM12" s="788"/>
      <c r="QEN12" s="787"/>
      <c r="QEO12" s="788"/>
      <c r="QEP12" s="788"/>
      <c r="QEQ12" s="788"/>
      <c r="QER12" s="787"/>
      <c r="QES12" s="788"/>
      <c r="QET12" s="788"/>
      <c r="QEU12" s="788"/>
      <c r="QEV12" s="787"/>
      <c r="QEW12" s="788"/>
      <c r="QEX12" s="788"/>
      <c r="QEY12" s="788"/>
      <c r="QEZ12" s="787"/>
      <c r="QFA12" s="788"/>
      <c r="QFB12" s="788"/>
      <c r="QFC12" s="788"/>
      <c r="QFD12" s="787"/>
      <c r="QFE12" s="788"/>
      <c r="QFF12" s="788"/>
      <c r="QFG12" s="788"/>
      <c r="QFH12" s="787"/>
      <c r="QFI12" s="788"/>
      <c r="QFJ12" s="788"/>
      <c r="QFK12" s="788"/>
      <c r="QFL12" s="787"/>
      <c r="QFM12" s="788"/>
      <c r="QFN12" s="788"/>
      <c r="QFO12" s="788"/>
      <c r="QFP12" s="787"/>
      <c r="QFQ12" s="788"/>
      <c r="QFR12" s="788"/>
      <c r="QFS12" s="788"/>
      <c r="QFT12" s="787"/>
      <c r="QFU12" s="788"/>
      <c r="QFV12" s="788"/>
      <c r="QFW12" s="788"/>
      <c r="QFX12" s="787"/>
      <c r="QFY12" s="788"/>
      <c r="QFZ12" s="788"/>
      <c r="QGA12" s="788"/>
      <c r="QGB12" s="787"/>
      <c r="QGC12" s="788"/>
      <c r="QGD12" s="788"/>
      <c r="QGE12" s="788"/>
      <c r="QGF12" s="787"/>
      <c r="QGG12" s="788"/>
      <c r="QGH12" s="788"/>
      <c r="QGI12" s="788"/>
      <c r="QGJ12" s="787"/>
      <c r="QGK12" s="788"/>
      <c r="QGL12" s="788"/>
      <c r="QGM12" s="788"/>
      <c r="QGN12" s="787"/>
      <c r="QGO12" s="788"/>
      <c r="QGP12" s="788"/>
      <c r="QGQ12" s="788"/>
      <c r="QGR12" s="787"/>
      <c r="QGS12" s="788"/>
      <c r="QGT12" s="788"/>
      <c r="QGU12" s="788"/>
      <c r="QGV12" s="787"/>
      <c r="QGW12" s="788"/>
      <c r="QGX12" s="788"/>
      <c r="QGY12" s="788"/>
      <c r="QGZ12" s="787"/>
      <c r="QHA12" s="788"/>
      <c r="QHB12" s="788"/>
      <c r="QHC12" s="788"/>
      <c r="QHD12" s="787"/>
      <c r="QHE12" s="788"/>
      <c r="QHF12" s="788"/>
      <c r="QHG12" s="788"/>
      <c r="QHH12" s="787"/>
      <c r="QHI12" s="788"/>
      <c r="QHJ12" s="788"/>
      <c r="QHK12" s="788"/>
      <c r="QHL12" s="787"/>
      <c r="QHM12" s="788"/>
      <c r="QHN12" s="788"/>
      <c r="QHO12" s="788"/>
      <c r="QHP12" s="787"/>
      <c r="QHQ12" s="788"/>
      <c r="QHR12" s="788"/>
      <c r="QHS12" s="788"/>
      <c r="QHT12" s="787"/>
      <c r="QHU12" s="788"/>
      <c r="QHV12" s="788"/>
      <c r="QHW12" s="788"/>
      <c r="QHX12" s="787"/>
      <c r="QHY12" s="788"/>
      <c r="QHZ12" s="788"/>
      <c r="QIA12" s="788"/>
      <c r="QIB12" s="787"/>
      <c r="QIC12" s="788"/>
      <c r="QID12" s="788"/>
      <c r="QIE12" s="788"/>
      <c r="QIF12" s="787"/>
      <c r="QIG12" s="788"/>
      <c r="QIH12" s="788"/>
      <c r="QII12" s="788"/>
      <c r="QIJ12" s="787"/>
      <c r="QIK12" s="788"/>
      <c r="QIL12" s="788"/>
      <c r="QIM12" s="788"/>
      <c r="QIN12" s="787"/>
      <c r="QIO12" s="788"/>
      <c r="QIP12" s="788"/>
      <c r="QIQ12" s="788"/>
      <c r="QIR12" s="787"/>
      <c r="QIS12" s="788"/>
      <c r="QIT12" s="788"/>
      <c r="QIU12" s="788"/>
      <c r="QIV12" s="787"/>
      <c r="QIW12" s="788"/>
      <c r="QIX12" s="788"/>
      <c r="QIY12" s="788"/>
      <c r="QIZ12" s="787"/>
      <c r="QJA12" s="788"/>
      <c r="QJB12" s="788"/>
      <c r="QJC12" s="788"/>
      <c r="QJD12" s="787"/>
      <c r="QJE12" s="788"/>
      <c r="QJF12" s="788"/>
      <c r="QJG12" s="788"/>
      <c r="QJH12" s="787"/>
      <c r="QJI12" s="788"/>
      <c r="QJJ12" s="788"/>
      <c r="QJK12" s="788"/>
      <c r="QJL12" s="787"/>
      <c r="QJM12" s="788"/>
      <c r="QJN12" s="788"/>
      <c r="QJO12" s="788"/>
      <c r="QJP12" s="787"/>
      <c r="QJQ12" s="788"/>
      <c r="QJR12" s="788"/>
      <c r="QJS12" s="788"/>
      <c r="QJT12" s="787"/>
      <c r="QJU12" s="788"/>
      <c r="QJV12" s="788"/>
      <c r="QJW12" s="788"/>
      <c r="QJX12" s="787"/>
      <c r="QJY12" s="788"/>
      <c r="QJZ12" s="788"/>
      <c r="QKA12" s="788"/>
      <c r="QKB12" s="787"/>
      <c r="QKC12" s="788"/>
      <c r="QKD12" s="788"/>
      <c r="QKE12" s="788"/>
      <c r="QKF12" s="787"/>
      <c r="QKG12" s="788"/>
      <c r="QKH12" s="788"/>
      <c r="QKI12" s="788"/>
      <c r="QKJ12" s="787"/>
      <c r="QKK12" s="788"/>
      <c r="QKL12" s="788"/>
      <c r="QKM12" s="788"/>
      <c r="QKN12" s="787"/>
      <c r="QKO12" s="788"/>
      <c r="QKP12" s="788"/>
      <c r="QKQ12" s="788"/>
      <c r="QKR12" s="787"/>
      <c r="QKS12" s="788"/>
      <c r="QKT12" s="788"/>
      <c r="QKU12" s="788"/>
      <c r="QKV12" s="787"/>
      <c r="QKW12" s="788"/>
      <c r="QKX12" s="788"/>
      <c r="QKY12" s="788"/>
      <c r="QKZ12" s="787"/>
      <c r="QLA12" s="788"/>
      <c r="QLB12" s="788"/>
      <c r="QLC12" s="788"/>
      <c r="QLD12" s="787"/>
      <c r="QLE12" s="788"/>
      <c r="QLF12" s="788"/>
      <c r="QLG12" s="788"/>
      <c r="QLH12" s="787"/>
      <c r="QLI12" s="788"/>
      <c r="QLJ12" s="788"/>
      <c r="QLK12" s="788"/>
      <c r="QLL12" s="787"/>
      <c r="QLM12" s="788"/>
      <c r="QLN12" s="788"/>
      <c r="QLO12" s="788"/>
      <c r="QLP12" s="787"/>
      <c r="QLQ12" s="788"/>
      <c r="QLR12" s="788"/>
      <c r="QLS12" s="788"/>
      <c r="QLT12" s="787"/>
      <c r="QLU12" s="788"/>
      <c r="QLV12" s="788"/>
      <c r="QLW12" s="788"/>
      <c r="QLX12" s="787"/>
      <c r="QLY12" s="788"/>
      <c r="QLZ12" s="788"/>
      <c r="QMA12" s="788"/>
      <c r="QMB12" s="787"/>
      <c r="QMC12" s="788"/>
      <c r="QMD12" s="788"/>
      <c r="QME12" s="788"/>
      <c r="QMF12" s="787"/>
      <c r="QMG12" s="788"/>
      <c r="QMH12" s="788"/>
      <c r="QMI12" s="788"/>
      <c r="QMJ12" s="787"/>
      <c r="QMK12" s="788"/>
      <c r="QML12" s="788"/>
      <c r="QMM12" s="788"/>
      <c r="QMN12" s="787"/>
      <c r="QMO12" s="788"/>
      <c r="QMP12" s="788"/>
      <c r="QMQ12" s="788"/>
      <c r="QMR12" s="787"/>
      <c r="QMS12" s="788"/>
      <c r="QMT12" s="788"/>
      <c r="QMU12" s="788"/>
      <c r="QMV12" s="787"/>
      <c r="QMW12" s="788"/>
      <c r="QMX12" s="788"/>
      <c r="QMY12" s="788"/>
      <c r="QMZ12" s="787"/>
      <c r="QNA12" s="788"/>
      <c r="QNB12" s="788"/>
      <c r="QNC12" s="788"/>
      <c r="QND12" s="787"/>
      <c r="QNE12" s="788"/>
      <c r="QNF12" s="788"/>
      <c r="QNG12" s="788"/>
      <c r="QNH12" s="787"/>
      <c r="QNI12" s="788"/>
      <c r="QNJ12" s="788"/>
      <c r="QNK12" s="788"/>
      <c r="QNL12" s="787"/>
      <c r="QNM12" s="788"/>
      <c r="QNN12" s="788"/>
      <c r="QNO12" s="788"/>
      <c r="QNP12" s="787"/>
      <c r="QNQ12" s="788"/>
      <c r="QNR12" s="788"/>
      <c r="QNS12" s="788"/>
      <c r="QNT12" s="787"/>
      <c r="QNU12" s="788"/>
      <c r="QNV12" s="788"/>
      <c r="QNW12" s="788"/>
      <c r="QNX12" s="787"/>
      <c r="QNY12" s="788"/>
      <c r="QNZ12" s="788"/>
      <c r="QOA12" s="788"/>
      <c r="QOB12" s="787"/>
      <c r="QOC12" s="788"/>
      <c r="QOD12" s="788"/>
      <c r="QOE12" s="788"/>
      <c r="QOF12" s="787"/>
      <c r="QOG12" s="788"/>
      <c r="QOH12" s="788"/>
      <c r="QOI12" s="788"/>
      <c r="QOJ12" s="787"/>
      <c r="QOK12" s="788"/>
      <c r="QOL12" s="788"/>
      <c r="QOM12" s="788"/>
      <c r="QON12" s="787"/>
      <c r="QOO12" s="788"/>
      <c r="QOP12" s="788"/>
      <c r="QOQ12" s="788"/>
      <c r="QOR12" s="787"/>
      <c r="QOS12" s="788"/>
      <c r="QOT12" s="788"/>
      <c r="QOU12" s="788"/>
      <c r="QOV12" s="787"/>
      <c r="QOW12" s="788"/>
      <c r="QOX12" s="788"/>
      <c r="QOY12" s="788"/>
      <c r="QOZ12" s="787"/>
      <c r="QPA12" s="788"/>
      <c r="QPB12" s="788"/>
      <c r="QPC12" s="788"/>
      <c r="QPD12" s="787"/>
      <c r="QPE12" s="788"/>
      <c r="QPF12" s="788"/>
      <c r="QPG12" s="788"/>
      <c r="QPH12" s="787"/>
      <c r="QPI12" s="788"/>
      <c r="QPJ12" s="788"/>
      <c r="QPK12" s="788"/>
      <c r="QPL12" s="787"/>
      <c r="QPM12" s="788"/>
      <c r="QPN12" s="788"/>
      <c r="QPO12" s="788"/>
      <c r="QPP12" s="787"/>
      <c r="QPQ12" s="788"/>
      <c r="QPR12" s="788"/>
      <c r="QPS12" s="788"/>
      <c r="QPT12" s="787"/>
      <c r="QPU12" s="788"/>
      <c r="QPV12" s="788"/>
      <c r="QPW12" s="788"/>
      <c r="QPX12" s="787"/>
      <c r="QPY12" s="788"/>
      <c r="QPZ12" s="788"/>
      <c r="QQA12" s="788"/>
      <c r="QQB12" s="787"/>
      <c r="QQC12" s="788"/>
      <c r="QQD12" s="788"/>
      <c r="QQE12" s="788"/>
      <c r="QQF12" s="787"/>
      <c r="QQG12" s="788"/>
      <c r="QQH12" s="788"/>
      <c r="QQI12" s="788"/>
      <c r="QQJ12" s="787"/>
      <c r="QQK12" s="788"/>
      <c r="QQL12" s="788"/>
      <c r="QQM12" s="788"/>
      <c r="QQN12" s="787"/>
      <c r="QQO12" s="788"/>
      <c r="QQP12" s="788"/>
      <c r="QQQ12" s="788"/>
      <c r="QQR12" s="787"/>
      <c r="QQS12" s="788"/>
      <c r="QQT12" s="788"/>
      <c r="QQU12" s="788"/>
      <c r="QQV12" s="787"/>
      <c r="QQW12" s="788"/>
      <c r="QQX12" s="788"/>
      <c r="QQY12" s="788"/>
      <c r="QQZ12" s="787"/>
      <c r="QRA12" s="788"/>
      <c r="QRB12" s="788"/>
      <c r="QRC12" s="788"/>
      <c r="QRD12" s="787"/>
      <c r="QRE12" s="788"/>
      <c r="QRF12" s="788"/>
      <c r="QRG12" s="788"/>
      <c r="QRH12" s="787"/>
      <c r="QRI12" s="788"/>
      <c r="QRJ12" s="788"/>
      <c r="QRK12" s="788"/>
      <c r="QRL12" s="787"/>
      <c r="QRM12" s="788"/>
      <c r="QRN12" s="788"/>
      <c r="QRO12" s="788"/>
      <c r="QRP12" s="787"/>
      <c r="QRQ12" s="788"/>
      <c r="QRR12" s="788"/>
      <c r="QRS12" s="788"/>
      <c r="QRT12" s="787"/>
      <c r="QRU12" s="788"/>
      <c r="QRV12" s="788"/>
      <c r="QRW12" s="788"/>
      <c r="QRX12" s="787"/>
      <c r="QRY12" s="788"/>
      <c r="QRZ12" s="788"/>
      <c r="QSA12" s="788"/>
      <c r="QSB12" s="787"/>
      <c r="QSC12" s="788"/>
      <c r="QSD12" s="788"/>
      <c r="QSE12" s="788"/>
      <c r="QSF12" s="787"/>
      <c r="QSG12" s="788"/>
      <c r="QSH12" s="788"/>
      <c r="QSI12" s="788"/>
      <c r="QSJ12" s="787"/>
      <c r="QSK12" s="788"/>
      <c r="QSL12" s="788"/>
      <c r="QSM12" s="788"/>
      <c r="QSN12" s="787"/>
      <c r="QSO12" s="788"/>
      <c r="QSP12" s="788"/>
      <c r="QSQ12" s="788"/>
      <c r="QSR12" s="787"/>
      <c r="QSS12" s="788"/>
      <c r="QST12" s="788"/>
      <c r="QSU12" s="788"/>
      <c r="QSV12" s="787"/>
      <c r="QSW12" s="788"/>
      <c r="QSX12" s="788"/>
      <c r="QSY12" s="788"/>
      <c r="QSZ12" s="787"/>
      <c r="QTA12" s="788"/>
      <c r="QTB12" s="788"/>
      <c r="QTC12" s="788"/>
      <c r="QTD12" s="787"/>
      <c r="QTE12" s="788"/>
      <c r="QTF12" s="788"/>
      <c r="QTG12" s="788"/>
      <c r="QTH12" s="787"/>
      <c r="QTI12" s="788"/>
      <c r="QTJ12" s="788"/>
      <c r="QTK12" s="788"/>
      <c r="QTL12" s="787"/>
      <c r="QTM12" s="788"/>
      <c r="QTN12" s="788"/>
      <c r="QTO12" s="788"/>
      <c r="QTP12" s="787"/>
      <c r="QTQ12" s="788"/>
      <c r="QTR12" s="788"/>
      <c r="QTS12" s="788"/>
      <c r="QTT12" s="787"/>
      <c r="QTU12" s="788"/>
      <c r="QTV12" s="788"/>
      <c r="QTW12" s="788"/>
      <c r="QTX12" s="787"/>
      <c r="QTY12" s="788"/>
      <c r="QTZ12" s="788"/>
      <c r="QUA12" s="788"/>
      <c r="QUB12" s="787"/>
      <c r="QUC12" s="788"/>
      <c r="QUD12" s="788"/>
      <c r="QUE12" s="788"/>
      <c r="QUF12" s="787"/>
      <c r="QUG12" s="788"/>
      <c r="QUH12" s="788"/>
      <c r="QUI12" s="788"/>
      <c r="QUJ12" s="787"/>
      <c r="QUK12" s="788"/>
      <c r="QUL12" s="788"/>
      <c r="QUM12" s="788"/>
      <c r="QUN12" s="787"/>
      <c r="QUO12" s="788"/>
      <c r="QUP12" s="788"/>
      <c r="QUQ12" s="788"/>
      <c r="QUR12" s="787"/>
      <c r="QUS12" s="788"/>
      <c r="QUT12" s="788"/>
      <c r="QUU12" s="788"/>
      <c r="QUV12" s="787"/>
      <c r="QUW12" s="788"/>
      <c r="QUX12" s="788"/>
      <c r="QUY12" s="788"/>
      <c r="QUZ12" s="787"/>
      <c r="QVA12" s="788"/>
      <c r="QVB12" s="788"/>
      <c r="QVC12" s="788"/>
      <c r="QVD12" s="787"/>
      <c r="QVE12" s="788"/>
      <c r="QVF12" s="788"/>
      <c r="QVG12" s="788"/>
      <c r="QVH12" s="787"/>
      <c r="QVI12" s="788"/>
      <c r="QVJ12" s="788"/>
      <c r="QVK12" s="788"/>
      <c r="QVL12" s="787"/>
      <c r="QVM12" s="788"/>
      <c r="QVN12" s="788"/>
      <c r="QVO12" s="788"/>
      <c r="QVP12" s="787"/>
      <c r="QVQ12" s="788"/>
      <c r="QVR12" s="788"/>
      <c r="QVS12" s="788"/>
      <c r="QVT12" s="787"/>
      <c r="QVU12" s="788"/>
      <c r="QVV12" s="788"/>
      <c r="QVW12" s="788"/>
      <c r="QVX12" s="787"/>
      <c r="QVY12" s="788"/>
      <c r="QVZ12" s="788"/>
      <c r="QWA12" s="788"/>
      <c r="QWB12" s="787"/>
      <c r="QWC12" s="788"/>
      <c r="QWD12" s="788"/>
      <c r="QWE12" s="788"/>
      <c r="QWF12" s="787"/>
      <c r="QWG12" s="788"/>
      <c r="QWH12" s="788"/>
      <c r="QWI12" s="788"/>
      <c r="QWJ12" s="787"/>
      <c r="QWK12" s="788"/>
      <c r="QWL12" s="788"/>
      <c r="QWM12" s="788"/>
      <c r="QWN12" s="787"/>
      <c r="QWO12" s="788"/>
      <c r="QWP12" s="788"/>
      <c r="QWQ12" s="788"/>
      <c r="QWR12" s="787"/>
      <c r="QWS12" s="788"/>
      <c r="QWT12" s="788"/>
      <c r="QWU12" s="788"/>
      <c r="QWV12" s="787"/>
      <c r="QWW12" s="788"/>
      <c r="QWX12" s="788"/>
      <c r="QWY12" s="788"/>
      <c r="QWZ12" s="787"/>
      <c r="QXA12" s="788"/>
      <c r="QXB12" s="788"/>
      <c r="QXC12" s="788"/>
      <c r="QXD12" s="787"/>
      <c r="QXE12" s="788"/>
      <c r="QXF12" s="788"/>
      <c r="QXG12" s="788"/>
      <c r="QXH12" s="787"/>
      <c r="QXI12" s="788"/>
      <c r="QXJ12" s="788"/>
      <c r="QXK12" s="788"/>
      <c r="QXL12" s="787"/>
      <c r="QXM12" s="788"/>
      <c r="QXN12" s="788"/>
      <c r="QXO12" s="788"/>
      <c r="QXP12" s="787"/>
      <c r="QXQ12" s="788"/>
      <c r="QXR12" s="788"/>
      <c r="QXS12" s="788"/>
      <c r="QXT12" s="787"/>
      <c r="QXU12" s="788"/>
      <c r="QXV12" s="788"/>
      <c r="QXW12" s="788"/>
      <c r="QXX12" s="787"/>
      <c r="QXY12" s="788"/>
      <c r="QXZ12" s="788"/>
      <c r="QYA12" s="788"/>
      <c r="QYB12" s="787"/>
      <c r="QYC12" s="788"/>
      <c r="QYD12" s="788"/>
      <c r="QYE12" s="788"/>
      <c r="QYF12" s="787"/>
      <c r="QYG12" s="788"/>
      <c r="QYH12" s="788"/>
      <c r="QYI12" s="788"/>
      <c r="QYJ12" s="787"/>
      <c r="QYK12" s="788"/>
      <c r="QYL12" s="788"/>
      <c r="QYM12" s="788"/>
      <c r="QYN12" s="787"/>
      <c r="QYO12" s="788"/>
      <c r="QYP12" s="788"/>
      <c r="QYQ12" s="788"/>
      <c r="QYR12" s="787"/>
      <c r="QYS12" s="788"/>
      <c r="QYT12" s="788"/>
      <c r="QYU12" s="788"/>
      <c r="QYV12" s="787"/>
      <c r="QYW12" s="788"/>
      <c r="QYX12" s="788"/>
      <c r="QYY12" s="788"/>
      <c r="QYZ12" s="787"/>
      <c r="QZA12" s="788"/>
      <c r="QZB12" s="788"/>
      <c r="QZC12" s="788"/>
      <c r="QZD12" s="787"/>
      <c r="QZE12" s="788"/>
      <c r="QZF12" s="788"/>
      <c r="QZG12" s="788"/>
      <c r="QZH12" s="787"/>
      <c r="QZI12" s="788"/>
      <c r="QZJ12" s="788"/>
      <c r="QZK12" s="788"/>
      <c r="QZL12" s="787"/>
      <c r="QZM12" s="788"/>
      <c r="QZN12" s="788"/>
      <c r="QZO12" s="788"/>
      <c r="QZP12" s="787"/>
      <c r="QZQ12" s="788"/>
      <c r="QZR12" s="788"/>
      <c r="QZS12" s="788"/>
      <c r="QZT12" s="787"/>
      <c r="QZU12" s="788"/>
      <c r="QZV12" s="788"/>
      <c r="QZW12" s="788"/>
      <c r="QZX12" s="787"/>
      <c r="QZY12" s="788"/>
      <c r="QZZ12" s="788"/>
      <c r="RAA12" s="788"/>
      <c r="RAB12" s="787"/>
      <c r="RAC12" s="788"/>
      <c r="RAD12" s="788"/>
      <c r="RAE12" s="788"/>
      <c r="RAF12" s="787"/>
      <c r="RAG12" s="788"/>
      <c r="RAH12" s="788"/>
      <c r="RAI12" s="788"/>
      <c r="RAJ12" s="787"/>
      <c r="RAK12" s="788"/>
      <c r="RAL12" s="788"/>
      <c r="RAM12" s="788"/>
      <c r="RAN12" s="787"/>
      <c r="RAO12" s="788"/>
      <c r="RAP12" s="788"/>
      <c r="RAQ12" s="788"/>
      <c r="RAR12" s="787"/>
      <c r="RAS12" s="788"/>
      <c r="RAT12" s="788"/>
      <c r="RAU12" s="788"/>
      <c r="RAV12" s="787"/>
      <c r="RAW12" s="788"/>
      <c r="RAX12" s="788"/>
      <c r="RAY12" s="788"/>
      <c r="RAZ12" s="787"/>
      <c r="RBA12" s="788"/>
      <c r="RBB12" s="788"/>
      <c r="RBC12" s="788"/>
      <c r="RBD12" s="787"/>
      <c r="RBE12" s="788"/>
      <c r="RBF12" s="788"/>
      <c r="RBG12" s="788"/>
      <c r="RBH12" s="787"/>
      <c r="RBI12" s="788"/>
      <c r="RBJ12" s="788"/>
      <c r="RBK12" s="788"/>
      <c r="RBL12" s="787"/>
      <c r="RBM12" s="788"/>
      <c r="RBN12" s="788"/>
      <c r="RBO12" s="788"/>
      <c r="RBP12" s="787"/>
      <c r="RBQ12" s="788"/>
      <c r="RBR12" s="788"/>
      <c r="RBS12" s="788"/>
      <c r="RBT12" s="787"/>
      <c r="RBU12" s="788"/>
      <c r="RBV12" s="788"/>
      <c r="RBW12" s="788"/>
      <c r="RBX12" s="787"/>
      <c r="RBY12" s="788"/>
      <c r="RBZ12" s="788"/>
      <c r="RCA12" s="788"/>
      <c r="RCB12" s="787"/>
      <c r="RCC12" s="788"/>
      <c r="RCD12" s="788"/>
      <c r="RCE12" s="788"/>
      <c r="RCF12" s="787"/>
      <c r="RCG12" s="788"/>
      <c r="RCH12" s="788"/>
      <c r="RCI12" s="788"/>
      <c r="RCJ12" s="787"/>
      <c r="RCK12" s="788"/>
      <c r="RCL12" s="788"/>
      <c r="RCM12" s="788"/>
      <c r="RCN12" s="787"/>
      <c r="RCO12" s="788"/>
      <c r="RCP12" s="788"/>
      <c r="RCQ12" s="788"/>
      <c r="RCR12" s="787"/>
      <c r="RCS12" s="788"/>
      <c r="RCT12" s="788"/>
      <c r="RCU12" s="788"/>
      <c r="RCV12" s="787"/>
      <c r="RCW12" s="788"/>
      <c r="RCX12" s="788"/>
      <c r="RCY12" s="788"/>
      <c r="RCZ12" s="787"/>
      <c r="RDA12" s="788"/>
      <c r="RDB12" s="788"/>
      <c r="RDC12" s="788"/>
      <c r="RDD12" s="787"/>
      <c r="RDE12" s="788"/>
      <c r="RDF12" s="788"/>
      <c r="RDG12" s="788"/>
      <c r="RDH12" s="787"/>
      <c r="RDI12" s="788"/>
      <c r="RDJ12" s="788"/>
      <c r="RDK12" s="788"/>
      <c r="RDL12" s="787"/>
      <c r="RDM12" s="788"/>
      <c r="RDN12" s="788"/>
      <c r="RDO12" s="788"/>
      <c r="RDP12" s="787"/>
      <c r="RDQ12" s="788"/>
      <c r="RDR12" s="788"/>
      <c r="RDS12" s="788"/>
      <c r="RDT12" s="787"/>
      <c r="RDU12" s="788"/>
      <c r="RDV12" s="788"/>
      <c r="RDW12" s="788"/>
      <c r="RDX12" s="787"/>
      <c r="RDY12" s="788"/>
      <c r="RDZ12" s="788"/>
      <c r="REA12" s="788"/>
      <c r="REB12" s="787"/>
      <c r="REC12" s="788"/>
      <c r="RED12" s="788"/>
      <c r="REE12" s="788"/>
      <c r="REF12" s="787"/>
      <c r="REG12" s="788"/>
      <c r="REH12" s="788"/>
      <c r="REI12" s="788"/>
      <c r="REJ12" s="787"/>
      <c r="REK12" s="788"/>
      <c r="REL12" s="788"/>
      <c r="REM12" s="788"/>
      <c r="REN12" s="787"/>
      <c r="REO12" s="788"/>
      <c r="REP12" s="788"/>
      <c r="REQ12" s="788"/>
      <c r="RER12" s="787"/>
      <c r="RES12" s="788"/>
      <c r="RET12" s="788"/>
      <c r="REU12" s="788"/>
      <c r="REV12" s="787"/>
      <c r="REW12" s="788"/>
      <c r="REX12" s="788"/>
      <c r="REY12" s="788"/>
      <c r="REZ12" s="787"/>
      <c r="RFA12" s="788"/>
      <c r="RFB12" s="788"/>
      <c r="RFC12" s="788"/>
      <c r="RFD12" s="787"/>
      <c r="RFE12" s="788"/>
      <c r="RFF12" s="788"/>
      <c r="RFG12" s="788"/>
      <c r="RFH12" s="787"/>
      <c r="RFI12" s="788"/>
      <c r="RFJ12" s="788"/>
      <c r="RFK12" s="788"/>
      <c r="RFL12" s="787"/>
      <c r="RFM12" s="788"/>
      <c r="RFN12" s="788"/>
      <c r="RFO12" s="788"/>
      <c r="RFP12" s="787"/>
      <c r="RFQ12" s="788"/>
      <c r="RFR12" s="788"/>
      <c r="RFS12" s="788"/>
      <c r="RFT12" s="787"/>
      <c r="RFU12" s="788"/>
      <c r="RFV12" s="788"/>
      <c r="RFW12" s="788"/>
      <c r="RFX12" s="787"/>
      <c r="RFY12" s="788"/>
      <c r="RFZ12" s="788"/>
      <c r="RGA12" s="788"/>
      <c r="RGB12" s="787"/>
      <c r="RGC12" s="788"/>
      <c r="RGD12" s="788"/>
      <c r="RGE12" s="788"/>
      <c r="RGF12" s="787"/>
      <c r="RGG12" s="788"/>
      <c r="RGH12" s="788"/>
      <c r="RGI12" s="788"/>
      <c r="RGJ12" s="787"/>
      <c r="RGK12" s="788"/>
      <c r="RGL12" s="788"/>
      <c r="RGM12" s="788"/>
      <c r="RGN12" s="787"/>
      <c r="RGO12" s="788"/>
      <c r="RGP12" s="788"/>
      <c r="RGQ12" s="788"/>
      <c r="RGR12" s="787"/>
      <c r="RGS12" s="788"/>
      <c r="RGT12" s="788"/>
      <c r="RGU12" s="788"/>
      <c r="RGV12" s="787"/>
      <c r="RGW12" s="788"/>
      <c r="RGX12" s="788"/>
      <c r="RGY12" s="788"/>
      <c r="RGZ12" s="787"/>
      <c r="RHA12" s="788"/>
      <c r="RHB12" s="788"/>
      <c r="RHC12" s="788"/>
      <c r="RHD12" s="787"/>
      <c r="RHE12" s="788"/>
      <c r="RHF12" s="788"/>
      <c r="RHG12" s="788"/>
      <c r="RHH12" s="787"/>
      <c r="RHI12" s="788"/>
      <c r="RHJ12" s="788"/>
      <c r="RHK12" s="788"/>
      <c r="RHL12" s="787"/>
      <c r="RHM12" s="788"/>
      <c r="RHN12" s="788"/>
      <c r="RHO12" s="788"/>
      <c r="RHP12" s="787"/>
      <c r="RHQ12" s="788"/>
      <c r="RHR12" s="788"/>
      <c r="RHS12" s="788"/>
      <c r="RHT12" s="787"/>
      <c r="RHU12" s="788"/>
      <c r="RHV12" s="788"/>
      <c r="RHW12" s="788"/>
      <c r="RHX12" s="787"/>
      <c r="RHY12" s="788"/>
      <c r="RHZ12" s="788"/>
      <c r="RIA12" s="788"/>
      <c r="RIB12" s="787"/>
      <c r="RIC12" s="788"/>
      <c r="RID12" s="788"/>
      <c r="RIE12" s="788"/>
      <c r="RIF12" s="787"/>
      <c r="RIG12" s="788"/>
      <c r="RIH12" s="788"/>
      <c r="RII12" s="788"/>
      <c r="RIJ12" s="787"/>
      <c r="RIK12" s="788"/>
      <c r="RIL12" s="788"/>
      <c r="RIM12" s="788"/>
      <c r="RIN12" s="787"/>
      <c r="RIO12" s="788"/>
      <c r="RIP12" s="788"/>
      <c r="RIQ12" s="788"/>
      <c r="RIR12" s="787"/>
      <c r="RIS12" s="788"/>
      <c r="RIT12" s="788"/>
      <c r="RIU12" s="788"/>
      <c r="RIV12" s="787"/>
      <c r="RIW12" s="788"/>
      <c r="RIX12" s="788"/>
      <c r="RIY12" s="788"/>
      <c r="RIZ12" s="787"/>
      <c r="RJA12" s="788"/>
      <c r="RJB12" s="788"/>
      <c r="RJC12" s="788"/>
      <c r="RJD12" s="787"/>
      <c r="RJE12" s="788"/>
      <c r="RJF12" s="788"/>
      <c r="RJG12" s="788"/>
      <c r="RJH12" s="787"/>
      <c r="RJI12" s="788"/>
      <c r="RJJ12" s="788"/>
      <c r="RJK12" s="788"/>
      <c r="RJL12" s="787"/>
      <c r="RJM12" s="788"/>
      <c r="RJN12" s="788"/>
      <c r="RJO12" s="788"/>
      <c r="RJP12" s="787"/>
      <c r="RJQ12" s="788"/>
      <c r="RJR12" s="788"/>
      <c r="RJS12" s="788"/>
      <c r="RJT12" s="787"/>
      <c r="RJU12" s="788"/>
      <c r="RJV12" s="788"/>
      <c r="RJW12" s="788"/>
      <c r="RJX12" s="787"/>
      <c r="RJY12" s="788"/>
      <c r="RJZ12" s="788"/>
      <c r="RKA12" s="788"/>
      <c r="RKB12" s="787"/>
      <c r="RKC12" s="788"/>
      <c r="RKD12" s="788"/>
      <c r="RKE12" s="788"/>
      <c r="RKF12" s="787"/>
      <c r="RKG12" s="788"/>
      <c r="RKH12" s="788"/>
      <c r="RKI12" s="788"/>
      <c r="RKJ12" s="787"/>
      <c r="RKK12" s="788"/>
      <c r="RKL12" s="788"/>
      <c r="RKM12" s="788"/>
      <c r="RKN12" s="787"/>
      <c r="RKO12" s="788"/>
      <c r="RKP12" s="788"/>
      <c r="RKQ12" s="788"/>
      <c r="RKR12" s="787"/>
      <c r="RKS12" s="788"/>
      <c r="RKT12" s="788"/>
      <c r="RKU12" s="788"/>
      <c r="RKV12" s="787"/>
      <c r="RKW12" s="788"/>
      <c r="RKX12" s="788"/>
      <c r="RKY12" s="788"/>
      <c r="RKZ12" s="787"/>
      <c r="RLA12" s="788"/>
      <c r="RLB12" s="788"/>
      <c r="RLC12" s="788"/>
      <c r="RLD12" s="787"/>
      <c r="RLE12" s="788"/>
      <c r="RLF12" s="788"/>
      <c r="RLG12" s="788"/>
      <c r="RLH12" s="787"/>
      <c r="RLI12" s="788"/>
      <c r="RLJ12" s="788"/>
      <c r="RLK12" s="788"/>
      <c r="RLL12" s="787"/>
      <c r="RLM12" s="788"/>
      <c r="RLN12" s="788"/>
      <c r="RLO12" s="788"/>
      <c r="RLP12" s="787"/>
      <c r="RLQ12" s="788"/>
      <c r="RLR12" s="788"/>
      <c r="RLS12" s="788"/>
      <c r="RLT12" s="787"/>
      <c r="RLU12" s="788"/>
      <c r="RLV12" s="788"/>
      <c r="RLW12" s="788"/>
      <c r="RLX12" s="787"/>
      <c r="RLY12" s="788"/>
      <c r="RLZ12" s="788"/>
      <c r="RMA12" s="788"/>
      <c r="RMB12" s="787"/>
      <c r="RMC12" s="788"/>
      <c r="RMD12" s="788"/>
      <c r="RME12" s="788"/>
      <c r="RMF12" s="787"/>
      <c r="RMG12" s="788"/>
      <c r="RMH12" s="788"/>
      <c r="RMI12" s="788"/>
      <c r="RMJ12" s="787"/>
      <c r="RMK12" s="788"/>
      <c r="RML12" s="788"/>
      <c r="RMM12" s="788"/>
      <c r="RMN12" s="787"/>
      <c r="RMO12" s="788"/>
      <c r="RMP12" s="788"/>
      <c r="RMQ12" s="788"/>
      <c r="RMR12" s="787"/>
      <c r="RMS12" s="788"/>
      <c r="RMT12" s="788"/>
      <c r="RMU12" s="788"/>
      <c r="RMV12" s="787"/>
      <c r="RMW12" s="788"/>
      <c r="RMX12" s="788"/>
      <c r="RMY12" s="788"/>
      <c r="RMZ12" s="787"/>
      <c r="RNA12" s="788"/>
      <c r="RNB12" s="788"/>
      <c r="RNC12" s="788"/>
      <c r="RND12" s="787"/>
      <c r="RNE12" s="788"/>
      <c r="RNF12" s="788"/>
      <c r="RNG12" s="788"/>
      <c r="RNH12" s="787"/>
      <c r="RNI12" s="788"/>
      <c r="RNJ12" s="788"/>
      <c r="RNK12" s="788"/>
      <c r="RNL12" s="787"/>
      <c r="RNM12" s="788"/>
      <c r="RNN12" s="788"/>
      <c r="RNO12" s="788"/>
      <c r="RNP12" s="787"/>
      <c r="RNQ12" s="788"/>
      <c r="RNR12" s="788"/>
      <c r="RNS12" s="788"/>
      <c r="RNT12" s="787"/>
      <c r="RNU12" s="788"/>
      <c r="RNV12" s="788"/>
      <c r="RNW12" s="788"/>
      <c r="RNX12" s="787"/>
      <c r="RNY12" s="788"/>
      <c r="RNZ12" s="788"/>
      <c r="ROA12" s="788"/>
      <c r="ROB12" s="787"/>
      <c r="ROC12" s="788"/>
      <c r="ROD12" s="788"/>
      <c r="ROE12" s="788"/>
      <c r="ROF12" s="787"/>
      <c r="ROG12" s="788"/>
      <c r="ROH12" s="788"/>
      <c r="ROI12" s="788"/>
      <c r="ROJ12" s="787"/>
      <c r="ROK12" s="788"/>
      <c r="ROL12" s="788"/>
      <c r="ROM12" s="788"/>
      <c r="RON12" s="787"/>
      <c r="ROO12" s="788"/>
      <c r="ROP12" s="788"/>
      <c r="ROQ12" s="788"/>
      <c r="ROR12" s="787"/>
      <c r="ROS12" s="788"/>
      <c r="ROT12" s="788"/>
      <c r="ROU12" s="788"/>
      <c r="ROV12" s="787"/>
      <c r="ROW12" s="788"/>
      <c r="ROX12" s="788"/>
      <c r="ROY12" s="788"/>
      <c r="ROZ12" s="787"/>
      <c r="RPA12" s="788"/>
      <c r="RPB12" s="788"/>
      <c r="RPC12" s="788"/>
      <c r="RPD12" s="787"/>
      <c r="RPE12" s="788"/>
      <c r="RPF12" s="788"/>
      <c r="RPG12" s="788"/>
      <c r="RPH12" s="787"/>
      <c r="RPI12" s="788"/>
      <c r="RPJ12" s="788"/>
      <c r="RPK12" s="788"/>
      <c r="RPL12" s="787"/>
      <c r="RPM12" s="788"/>
      <c r="RPN12" s="788"/>
      <c r="RPO12" s="788"/>
      <c r="RPP12" s="787"/>
      <c r="RPQ12" s="788"/>
      <c r="RPR12" s="788"/>
      <c r="RPS12" s="788"/>
      <c r="RPT12" s="787"/>
      <c r="RPU12" s="788"/>
      <c r="RPV12" s="788"/>
      <c r="RPW12" s="788"/>
      <c r="RPX12" s="787"/>
      <c r="RPY12" s="788"/>
      <c r="RPZ12" s="788"/>
      <c r="RQA12" s="788"/>
      <c r="RQB12" s="787"/>
      <c r="RQC12" s="788"/>
      <c r="RQD12" s="788"/>
      <c r="RQE12" s="788"/>
      <c r="RQF12" s="787"/>
      <c r="RQG12" s="788"/>
      <c r="RQH12" s="788"/>
      <c r="RQI12" s="788"/>
      <c r="RQJ12" s="787"/>
      <c r="RQK12" s="788"/>
      <c r="RQL12" s="788"/>
      <c r="RQM12" s="788"/>
      <c r="RQN12" s="787"/>
      <c r="RQO12" s="788"/>
      <c r="RQP12" s="788"/>
      <c r="RQQ12" s="788"/>
      <c r="RQR12" s="787"/>
      <c r="RQS12" s="788"/>
      <c r="RQT12" s="788"/>
      <c r="RQU12" s="788"/>
      <c r="RQV12" s="787"/>
      <c r="RQW12" s="788"/>
      <c r="RQX12" s="788"/>
      <c r="RQY12" s="788"/>
      <c r="RQZ12" s="787"/>
      <c r="RRA12" s="788"/>
      <c r="RRB12" s="788"/>
      <c r="RRC12" s="788"/>
      <c r="RRD12" s="787"/>
      <c r="RRE12" s="788"/>
      <c r="RRF12" s="788"/>
      <c r="RRG12" s="788"/>
      <c r="RRH12" s="787"/>
      <c r="RRI12" s="788"/>
      <c r="RRJ12" s="788"/>
      <c r="RRK12" s="788"/>
      <c r="RRL12" s="787"/>
      <c r="RRM12" s="788"/>
      <c r="RRN12" s="788"/>
      <c r="RRO12" s="788"/>
      <c r="RRP12" s="787"/>
      <c r="RRQ12" s="788"/>
      <c r="RRR12" s="788"/>
      <c r="RRS12" s="788"/>
      <c r="RRT12" s="787"/>
      <c r="RRU12" s="788"/>
      <c r="RRV12" s="788"/>
      <c r="RRW12" s="788"/>
      <c r="RRX12" s="787"/>
      <c r="RRY12" s="788"/>
      <c r="RRZ12" s="788"/>
      <c r="RSA12" s="788"/>
      <c r="RSB12" s="787"/>
      <c r="RSC12" s="788"/>
      <c r="RSD12" s="788"/>
      <c r="RSE12" s="788"/>
      <c r="RSF12" s="787"/>
      <c r="RSG12" s="788"/>
      <c r="RSH12" s="788"/>
      <c r="RSI12" s="788"/>
      <c r="RSJ12" s="787"/>
      <c r="RSK12" s="788"/>
      <c r="RSL12" s="788"/>
      <c r="RSM12" s="788"/>
      <c r="RSN12" s="787"/>
      <c r="RSO12" s="788"/>
      <c r="RSP12" s="788"/>
      <c r="RSQ12" s="788"/>
      <c r="RSR12" s="787"/>
      <c r="RSS12" s="788"/>
      <c r="RST12" s="788"/>
      <c r="RSU12" s="788"/>
      <c r="RSV12" s="787"/>
      <c r="RSW12" s="788"/>
      <c r="RSX12" s="788"/>
      <c r="RSY12" s="788"/>
      <c r="RSZ12" s="787"/>
      <c r="RTA12" s="788"/>
      <c r="RTB12" s="788"/>
      <c r="RTC12" s="788"/>
      <c r="RTD12" s="787"/>
      <c r="RTE12" s="788"/>
      <c r="RTF12" s="788"/>
      <c r="RTG12" s="788"/>
      <c r="RTH12" s="787"/>
      <c r="RTI12" s="788"/>
      <c r="RTJ12" s="788"/>
      <c r="RTK12" s="788"/>
      <c r="RTL12" s="787"/>
      <c r="RTM12" s="788"/>
      <c r="RTN12" s="788"/>
      <c r="RTO12" s="788"/>
      <c r="RTP12" s="787"/>
      <c r="RTQ12" s="788"/>
      <c r="RTR12" s="788"/>
      <c r="RTS12" s="788"/>
      <c r="RTT12" s="787"/>
      <c r="RTU12" s="788"/>
      <c r="RTV12" s="788"/>
      <c r="RTW12" s="788"/>
      <c r="RTX12" s="787"/>
      <c r="RTY12" s="788"/>
      <c r="RTZ12" s="788"/>
      <c r="RUA12" s="788"/>
      <c r="RUB12" s="787"/>
      <c r="RUC12" s="788"/>
      <c r="RUD12" s="788"/>
      <c r="RUE12" s="788"/>
      <c r="RUF12" s="787"/>
      <c r="RUG12" s="788"/>
      <c r="RUH12" s="788"/>
      <c r="RUI12" s="788"/>
      <c r="RUJ12" s="787"/>
      <c r="RUK12" s="788"/>
      <c r="RUL12" s="788"/>
      <c r="RUM12" s="788"/>
      <c r="RUN12" s="787"/>
      <c r="RUO12" s="788"/>
      <c r="RUP12" s="788"/>
      <c r="RUQ12" s="788"/>
      <c r="RUR12" s="787"/>
      <c r="RUS12" s="788"/>
      <c r="RUT12" s="788"/>
      <c r="RUU12" s="788"/>
      <c r="RUV12" s="787"/>
      <c r="RUW12" s="788"/>
      <c r="RUX12" s="788"/>
      <c r="RUY12" s="788"/>
      <c r="RUZ12" s="787"/>
      <c r="RVA12" s="788"/>
      <c r="RVB12" s="788"/>
      <c r="RVC12" s="788"/>
      <c r="RVD12" s="787"/>
      <c r="RVE12" s="788"/>
      <c r="RVF12" s="788"/>
      <c r="RVG12" s="788"/>
      <c r="RVH12" s="787"/>
      <c r="RVI12" s="788"/>
      <c r="RVJ12" s="788"/>
      <c r="RVK12" s="788"/>
      <c r="RVL12" s="787"/>
      <c r="RVM12" s="788"/>
      <c r="RVN12" s="788"/>
      <c r="RVO12" s="788"/>
      <c r="RVP12" s="787"/>
      <c r="RVQ12" s="788"/>
      <c r="RVR12" s="788"/>
      <c r="RVS12" s="788"/>
      <c r="RVT12" s="787"/>
      <c r="RVU12" s="788"/>
      <c r="RVV12" s="788"/>
      <c r="RVW12" s="788"/>
      <c r="RVX12" s="787"/>
      <c r="RVY12" s="788"/>
      <c r="RVZ12" s="788"/>
      <c r="RWA12" s="788"/>
      <c r="RWB12" s="787"/>
      <c r="RWC12" s="788"/>
      <c r="RWD12" s="788"/>
      <c r="RWE12" s="788"/>
      <c r="RWF12" s="787"/>
      <c r="RWG12" s="788"/>
      <c r="RWH12" s="788"/>
      <c r="RWI12" s="788"/>
      <c r="RWJ12" s="787"/>
      <c r="RWK12" s="788"/>
      <c r="RWL12" s="788"/>
      <c r="RWM12" s="788"/>
      <c r="RWN12" s="787"/>
      <c r="RWO12" s="788"/>
      <c r="RWP12" s="788"/>
      <c r="RWQ12" s="788"/>
      <c r="RWR12" s="787"/>
      <c r="RWS12" s="788"/>
      <c r="RWT12" s="788"/>
      <c r="RWU12" s="788"/>
      <c r="RWV12" s="787"/>
      <c r="RWW12" s="788"/>
      <c r="RWX12" s="788"/>
      <c r="RWY12" s="788"/>
      <c r="RWZ12" s="787"/>
      <c r="RXA12" s="788"/>
      <c r="RXB12" s="788"/>
      <c r="RXC12" s="788"/>
      <c r="RXD12" s="787"/>
      <c r="RXE12" s="788"/>
      <c r="RXF12" s="788"/>
      <c r="RXG12" s="788"/>
      <c r="RXH12" s="787"/>
      <c r="RXI12" s="788"/>
      <c r="RXJ12" s="788"/>
      <c r="RXK12" s="788"/>
      <c r="RXL12" s="787"/>
      <c r="RXM12" s="788"/>
      <c r="RXN12" s="788"/>
      <c r="RXO12" s="788"/>
      <c r="RXP12" s="787"/>
      <c r="RXQ12" s="788"/>
      <c r="RXR12" s="788"/>
      <c r="RXS12" s="788"/>
      <c r="RXT12" s="787"/>
      <c r="RXU12" s="788"/>
      <c r="RXV12" s="788"/>
      <c r="RXW12" s="788"/>
      <c r="RXX12" s="787"/>
      <c r="RXY12" s="788"/>
      <c r="RXZ12" s="788"/>
      <c r="RYA12" s="788"/>
      <c r="RYB12" s="787"/>
      <c r="RYC12" s="788"/>
      <c r="RYD12" s="788"/>
      <c r="RYE12" s="788"/>
      <c r="RYF12" s="787"/>
      <c r="RYG12" s="788"/>
      <c r="RYH12" s="788"/>
      <c r="RYI12" s="788"/>
      <c r="RYJ12" s="787"/>
      <c r="RYK12" s="788"/>
      <c r="RYL12" s="788"/>
      <c r="RYM12" s="788"/>
      <c r="RYN12" s="787"/>
      <c r="RYO12" s="788"/>
      <c r="RYP12" s="788"/>
      <c r="RYQ12" s="788"/>
      <c r="RYR12" s="787"/>
      <c r="RYS12" s="788"/>
      <c r="RYT12" s="788"/>
      <c r="RYU12" s="788"/>
      <c r="RYV12" s="787"/>
      <c r="RYW12" s="788"/>
      <c r="RYX12" s="788"/>
      <c r="RYY12" s="788"/>
      <c r="RYZ12" s="787"/>
      <c r="RZA12" s="788"/>
      <c r="RZB12" s="788"/>
      <c r="RZC12" s="788"/>
      <c r="RZD12" s="787"/>
      <c r="RZE12" s="788"/>
      <c r="RZF12" s="788"/>
      <c r="RZG12" s="788"/>
      <c r="RZH12" s="787"/>
      <c r="RZI12" s="788"/>
      <c r="RZJ12" s="788"/>
      <c r="RZK12" s="788"/>
      <c r="RZL12" s="787"/>
      <c r="RZM12" s="788"/>
      <c r="RZN12" s="788"/>
      <c r="RZO12" s="788"/>
      <c r="RZP12" s="787"/>
      <c r="RZQ12" s="788"/>
      <c r="RZR12" s="788"/>
      <c r="RZS12" s="788"/>
      <c r="RZT12" s="787"/>
      <c r="RZU12" s="788"/>
      <c r="RZV12" s="788"/>
      <c r="RZW12" s="788"/>
      <c r="RZX12" s="787"/>
      <c r="RZY12" s="788"/>
      <c r="RZZ12" s="788"/>
      <c r="SAA12" s="788"/>
      <c r="SAB12" s="787"/>
      <c r="SAC12" s="788"/>
      <c r="SAD12" s="788"/>
      <c r="SAE12" s="788"/>
      <c r="SAF12" s="787"/>
      <c r="SAG12" s="788"/>
      <c r="SAH12" s="788"/>
      <c r="SAI12" s="788"/>
      <c r="SAJ12" s="787"/>
      <c r="SAK12" s="788"/>
      <c r="SAL12" s="788"/>
      <c r="SAM12" s="788"/>
      <c r="SAN12" s="787"/>
      <c r="SAO12" s="788"/>
      <c r="SAP12" s="788"/>
      <c r="SAQ12" s="788"/>
      <c r="SAR12" s="787"/>
      <c r="SAS12" s="788"/>
      <c r="SAT12" s="788"/>
      <c r="SAU12" s="788"/>
      <c r="SAV12" s="787"/>
      <c r="SAW12" s="788"/>
      <c r="SAX12" s="788"/>
      <c r="SAY12" s="788"/>
      <c r="SAZ12" s="787"/>
      <c r="SBA12" s="788"/>
      <c r="SBB12" s="788"/>
      <c r="SBC12" s="788"/>
      <c r="SBD12" s="787"/>
      <c r="SBE12" s="788"/>
      <c r="SBF12" s="788"/>
      <c r="SBG12" s="788"/>
      <c r="SBH12" s="787"/>
      <c r="SBI12" s="788"/>
      <c r="SBJ12" s="788"/>
      <c r="SBK12" s="788"/>
      <c r="SBL12" s="787"/>
      <c r="SBM12" s="788"/>
      <c r="SBN12" s="788"/>
      <c r="SBO12" s="788"/>
      <c r="SBP12" s="787"/>
      <c r="SBQ12" s="788"/>
      <c r="SBR12" s="788"/>
      <c r="SBS12" s="788"/>
      <c r="SBT12" s="787"/>
      <c r="SBU12" s="788"/>
      <c r="SBV12" s="788"/>
      <c r="SBW12" s="788"/>
      <c r="SBX12" s="787"/>
      <c r="SBY12" s="788"/>
      <c r="SBZ12" s="788"/>
      <c r="SCA12" s="788"/>
      <c r="SCB12" s="787"/>
      <c r="SCC12" s="788"/>
      <c r="SCD12" s="788"/>
      <c r="SCE12" s="788"/>
      <c r="SCF12" s="787"/>
      <c r="SCG12" s="788"/>
      <c r="SCH12" s="788"/>
      <c r="SCI12" s="788"/>
      <c r="SCJ12" s="787"/>
      <c r="SCK12" s="788"/>
      <c r="SCL12" s="788"/>
      <c r="SCM12" s="788"/>
      <c r="SCN12" s="787"/>
      <c r="SCO12" s="788"/>
      <c r="SCP12" s="788"/>
      <c r="SCQ12" s="788"/>
      <c r="SCR12" s="787"/>
      <c r="SCS12" s="788"/>
      <c r="SCT12" s="788"/>
      <c r="SCU12" s="788"/>
      <c r="SCV12" s="787"/>
      <c r="SCW12" s="788"/>
      <c r="SCX12" s="788"/>
      <c r="SCY12" s="788"/>
      <c r="SCZ12" s="787"/>
      <c r="SDA12" s="788"/>
      <c r="SDB12" s="788"/>
      <c r="SDC12" s="788"/>
      <c r="SDD12" s="787"/>
      <c r="SDE12" s="788"/>
      <c r="SDF12" s="788"/>
      <c r="SDG12" s="788"/>
      <c r="SDH12" s="787"/>
      <c r="SDI12" s="788"/>
      <c r="SDJ12" s="788"/>
      <c r="SDK12" s="788"/>
      <c r="SDL12" s="787"/>
      <c r="SDM12" s="788"/>
      <c r="SDN12" s="788"/>
      <c r="SDO12" s="788"/>
      <c r="SDP12" s="787"/>
      <c r="SDQ12" s="788"/>
      <c r="SDR12" s="788"/>
      <c r="SDS12" s="788"/>
      <c r="SDT12" s="787"/>
      <c r="SDU12" s="788"/>
      <c r="SDV12" s="788"/>
      <c r="SDW12" s="788"/>
      <c r="SDX12" s="787"/>
      <c r="SDY12" s="788"/>
      <c r="SDZ12" s="788"/>
      <c r="SEA12" s="788"/>
      <c r="SEB12" s="787"/>
      <c r="SEC12" s="788"/>
      <c r="SED12" s="788"/>
      <c r="SEE12" s="788"/>
      <c r="SEF12" s="787"/>
      <c r="SEG12" s="788"/>
      <c r="SEH12" s="788"/>
      <c r="SEI12" s="788"/>
      <c r="SEJ12" s="787"/>
      <c r="SEK12" s="788"/>
      <c r="SEL12" s="788"/>
      <c r="SEM12" s="788"/>
      <c r="SEN12" s="787"/>
      <c r="SEO12" s="788"/>
      <c r="SEP12" s="788"/>
      <c r="SEQ12" s="788"/>
      <c r="SER12" s="787"/>
      <c r="SES12" s="788"/>
      <c r="SET12" s="788"/>
      <c r="SEU12" s="788"/>
      <c r="SEV12" s="787"/>
      <c r="SEW12" s="788"/>
      <c r="SEX12" s="788"/>
      <c r="SEY12" s="788"/>
      <c r="SEZ12" s="787"/>
      <c r="SFA12" s="788"/>
      <c r="SFB12" s="788"/>
      <c r="SFC12" s="788"/>
      <c r="SFD12" s="787"/>
      <c r="SFE12" s="788"/>
      <c r="SFF12" s="788"/>
      <c r="SFG12" s="788"/>
      <c r="SFH12" s="787"/>
      <c r="SFI12" s="788"/>
      <c r="SFJ12" s="788"/>
      <c r="SFK12" s="788"/>
      <c r="SFL12" s="787"/>
      <c r="SFM12" s="788"/>
      <c r="SFN12" s="788"/>
      <c r="SFO12" s="788"/>
      <c r="SFP12" s="787"/>
      <c r="SFQ12" s="788"/>
      <c r="SFR12" s="788"/>
      <c r="SFS12" s="788"/>
      <c r="SFT12" s="787"/>
      <c r="SFU12" s="788"/>
      <c r="SFV12" s="788"/>
      <c r="SFW12" s="788"/>
      <c r="SFX12" s="787"/>
      <c r="SFY12" s="788"/>
      <c r="SFZ12" s="788"/>
      <c r="SGA12" s="788"/>
      <c r="SGB12" s="787"/>
      <c r="SGC12" s="788"/>
      <c r="SGD12" s="788"/>
      <c r="SGE12" s="788"/>
      <c r="SGF12" s="787"/>
      <c r="SGG12" s="788"/>
      <c r="SGH12" s="788"/>
      <c r="SGI12" s="788"/>
      <c r="SGJ12" s="787"/>
      <c r="SGK12" s="788"/>
      <c r="SGL12" s="788"/>
      <c r="SGM12" s="788"/>
      <c r="SGN12" s="787"/>
      <c r="SGO12" s="788"/>
      <c r="SGP12" s="788"/>
      <c r="SGQ12" s="788"/>
      <c r="SGR12" s="787"/>
      <c r="SGS12" s="788"/>
      <c r="SGT12" s="788"/>
      <c r="SGU12" s="788"/>
      <c r="SGV12" s="787"/>
      <c r="SGW12" s="788"/>
      <c r="SGX12" s="788"/>
      <c r="SGY12" s="788"/>
      <c r="SGZ12" s="787"/>
      <c r="SHA12" s="788"/>
      <c r="SHB12" s="788"/>
      <c r="SHC12" s="788"/>
      <c r="SHD12" s="787"/>
      <c r="SHE12" s="788"/>
      <c r="SHF12" s="788"/>
      <c r="SHG12" s="788"/>
      <c r="SHH12" s="787"/>
      <c r="SHI12" s="788"/>
      <c r="SHJ12" s="788"/>
      <c r="SHK12" s="788"/>
      <c r="SHL12" s="787"/>
      <c r="SHM12" s="788"/>
      <c r="SHN12" s="788"/>
      <c r="SHO12" s="788"/>
      <c r="SHP12" s="787"/>
      <c r="SHQ12" s="788"/>
      <c r="SHR12" s="788"/>
      <c r="SHS12" s="788"/>
      <c r="SHT12" s="787"/>
      <c r="SHU12" s="788"/>
      <c r="SHV12" s="788"/>
      <c r="SHW12" s="788"/>
      <c r="SHX12" s="787"/>
      <c r="SHY12" s="788"/>
      <c r="SHZ12" s="788"/>
      <c r="SIA12" s="788"/>
      <c r="SIB12" s="787"/>
      <c r="SIC12" s="788"/>
      <c r="SID12" s="788"/>
      <c r="SIE12" s="788"/>
      <c r="SIF12" s="787"/>
      <c r="SIG12" s="788"/>
      <c r="SIH12" s="788"/>
      <c r="SII12" s="788"/>
      <c r="SIJ12" s="787"/>
      <c r="SIK12" s="788"/>
      <c r="SIL12" s="788"/>
      <c r="SIM12" s="788"/>
      <c r="SIN12" s="787"/>
      <c r="SIO12" s="788"/>
      <c r="SIP12" s="788"/>
      <c r="SIQ12" s="788"/>
      <c r="SIR12" s="787"/>
      <c r="SIS12" s="788"/>
      <c r="SIT12" s="788"/>
      <c r="SIU12" s="788"/>
      <c r="SIV12" s="787"/>
      <c r="SIW12" s="788"/>
      <c r="SIX12" s="788"/>
      <c r="SIY12" s="788"/>
      <c r="SIZ12" s="787"/>
      <c r="SJA12" s="788"/>
      <c r="SJB12" s="788"/>
      <c r="SJC12" s="788"/>
      <c r="SJD12" s="787"/>
      <c r="SJE12" s="788"/>
      <c r="SJF12" s="788"/>
      <c r="SJG12" s="788"/>
      <c r="SJH12" s="787"/>
      <c r="SJI12" s="788"/>
      <c r="SJJ12" s="788"/>
      <c r="SJK12" s="788"/>
      <c r="SJL12" s="787"/>
      <c r="SJM12" s="788"/>
      <c r="SJN12" s="788"/>
      <c r="SJO12" s="788"/>
      <c r="SJP12" s="787"/>
      <c r="SJQ12" s="788"/>
      <c r="SJR12" s="788"/>
      <c r="SJS12" s="788"/>
      <c r="SJT12" s="787"/>
      <c r="SJU12" s="788"/>
      <c r="SJV12" s="788"/>
      <c r="SJW12" s="788"/>
      <c r="SJX12" s="787"/>
      <c r="SJY12" s="788"/>
      <c r="SJZ12" s="788"/>
      <c r="SKA12" s="788"/>
      <c r="SKB12" s="787"/>
      <c r="SKC12" s="788"/>
      <c r="SKD12" s="788"/>
      <c r="SKE12" s="788"/>
      <c r="SKF12" s="787"/>
      <c r="SKG12" s="788"/>
      <c r="SKH12" s="788"/>
      <c r="SKI12" s="788"/>
      <c r="SKJ12" s="787"/>
      <c r="SKK12" s="788"/>
      <c r="SKL12" s="788"/>
      <c r="SKM12" s="788"/>
      <c r="SKN12" s="787"/>
      <c r="SKO12" s="788"/>
      <c r="SKP12" s="788"/>
      <c r="SKQ12" s="788"/>
      <c r="SKR12" s="787"/>
      <c r="SKS12" s="788"/>
      <c r="SKT12" s="788"/>
      <c r="SKU12" s="788"/>
      <c r="SKV12" s="787"/>
      <c r="SKW12" s="788"/>
      <c r="SKX12" s="788"/>
      <c r="SKY12" s="788"/>
      <c r="SKZ12" s="787"/>
      <c r="SLA12" s="788"/>
      <c r="SLB12" s="788"/>
      <c r="SLC12" s="788"/>
      <c r="SLD12" s="787"/>
      <c r="SLE12" s="788"/>
      <c r="SLF12" s="788"/>
      <c r="SLG12" s="788"/>
      <c r="SLH12" s="787"/>
      <c r="SLI12" s="788"/>
      <c r="SLJ12" s="788"/>
      <c r="SLK12" s="788"/>
      <c r="SLL12" s="787"/>
      <c r="SLM12" s="788"/>
      <c r="SLN12" s="788"/>
      <c r="SLO12" s="788"/>
      <c r="SLP12" s="787"/>
      <c r="SLQ12" s="788"/>
      <c r="SLR12" s="788"/>
      <c r="SLS12" s="788"/>
      <c r="SLT12" s="787"/>
      <c r="SLU12" s="788"/>
      <c r="SLV12" s="788"/>
      <c r="SLW12" s="788"/>
      <c r="SLX12" s="787"/>
      <c r="SLY12" s="788"/>
      <c r="SLZ12" s="788"/>
      <c r="SMA12" s="788"/>
      <c r="SMB12" s="787"/>
      <c r="SMC12" s="788"/>
      <c r="SMD12" s="788"/>
      <c r="SME12" s="788"/>
      <c r="SMF12" s="787"/>
      <c r="SMG12" s="788"/>
      <c r="SMH12" s="788"/>
      <c r="SMI12" s="788"/>
      <c r="SMJ12" s="787"/>
      <c r="SMK12" s="788"/>
      <c r="SML12" s="788"/>
      <c r="SMM12" s="788"/>
      <c r="SMN12" s="787"/>
      <c r="SMO12" s="788"/>
      <c r="SMP12" s="788"/>
      <c r="SMQ12" s="788"/>
      <c r="SMR12" s="787"/>
      <c r="SMS12" s="788"/>
      <c r="SMT12" s="788"/>
      <c r="SMU12" s="788"/>
      <c r="SMV12" s="787"/>
      <c r="SMW12" s="788"/>
      <c r="SMX12" s="788"/>
      <c r="SMY12" s="788"/>
      <c r="SMZ12" s="787"/>
      <c r="SNA12" s="788"/>
      <c r="SNB12" s="788"/>
      <c r="SNC12" s="788"/>
      <c r="SND12" s="787"/>
      <c r="SNE12" s="788"/>
      <c r="SNF12" s="788"/>
      <c r="SNG12" s="788"/>
      <c r="SNH12" s="787"/>
      <c r="SNI12" s="788"/>
      <c r="SNJ12" s="788"/>
      <c r="SNK12" s="788"/>
      <c r="SNL12" s="787"/>
      <c r="SNM12" s="788"/>
      <c r="SNN12" s="788"/>
      <c r="SNO12" s="788"/>
      <c r="SNP12" s="787"/>
      <c r="SNQ12" s="788"/>
      <c r="SNR12" s="788"/>
      <c r="SNS12" s="788"/>
      <c r="SNT12" s="787"/>
      <c r="SNU12" s="788"/>
      <c r="SNV12" s="788"/>
      <c r="SNW12" s="788"/>
      <c r="SNX12" s="787"/>
      <c r="SNY12" s="788"/>
      <c r="SNZ12" s="788"/>
      <c r="SOA12" s="788"/>
      <c r="SOB12" s="787"/>
      <c r="SOC12" s="788"/>
      <c r="SOD12" s="788"/>
      <c r="SOE12" s="788"/>
      <c r="SOF12" s="787"/>
      <c r="SOG12" s="788"/>
      <c r="SOH12" s="788"/>
      <c r="SOI12" s="788"/>
      <c r="SOJ12" s="787"/>
      <c r="SOK12" s="788"/>
      <c r="SOL12" s="788"/>
      <c r="SOM12" s="788"/>
      <c r="SON12" s="787"/>
      <c r="SOO12" s="788"/>
      <c r="SOP12" s="788"/>
      <c r="SOQ12" s="788"/>
      <c r="SOR12" s="787"/>
      <c r="SOS12" s="788"/>
      <c r="SOT12" s="788"/>
      <c r="SOU12" s="788"/>
      <c r="SOV12" s="787"/>
      <c r="SOW12" s="788"/>
      <c r="SOX12" s="788"/>
      <c r="SOY12" s="788"/>
      <c r="SOZ12" s="787"/>
      <c r="SPA12" s="788"/>
      <c r="SPB12" s="788"/>
      <c r="SPC12" s="788"/>
      <c r="SPD12" s="787"/>
      <c r="SPE12" s="788"/>
      <c r="SPF12" s="788"/>
      <c r="SPG12" s="788"/>
      <c r="SPH12" s="787"/>
      <c r="SPI12" s="788"/>
      <c r="SPJ12" s="788"/>
      <c r="SPK12" s="788"/>
      <c r="SPL12" s="787"/>
      <c r="SPM12" s="788"/>
      <c r="SPN12" s="788"/>
      <c r="SPO12" s="788"/>
      <c r="SPP12" s="787"/>
      <c r="SPQ12" s="788"/>
      <c r="SPR12" s="788"/>
      <c r="SPS12" s="788"/>
      <c r="SPT12" s="787"/>
      <c r="SPU12" s="788"/>
      <c r="SPV12" s="788"/>
      <c r="SPW12" s="788"/>
      <c r="SPX12" s="787"/>
      <c r="SPY12" s="788"/>
      <c r="SPZ12" s="788"/>
      <c r="SQA12" s="788"/>
      <c r="SQB12" s="787"/>
      <c r="SQC12" s="788"/>
      <c r="SQD12" s="788"/>
      <c r="SQE12" s="788"/>
      <c r="SQF12" s="787"/>
      <c r="SQG12" s="788"/>
      <c r="SQH12" s="788"/>
      <c r="SQI12" s="788"/>
      <c r="SQJ12" s="787"/>
      <c r="SQK12" s="788"/>
      <c r="SQL12" s="788"/>
      <c r="SQM12" s="788"/>
      <c r="SQN12" s="787"/>
      <c r="SQO12" s="788"/>
      <c r="SQP12" s="788"/>
      <c r="SQQ12" s="788"/>
      <c r="SQR12" s="787"/>
      <c r="SQS12" s="788"/>
      <c r="SQT12" s="788"/>
      <c r="SQU12" s="788"/>
      <c r="SQV12" s="787"/>
      <c r="SQW12" s="788"/>
      <c r="SQX12" s="788"/>
      <c r="SQY12" s="788"/>
      <c r="SQZ12" s="787"/>
      <c r="SRA12" s="788"/>
      <c r="SRB12" s="788"/>
      <c r="SRC12" s="788"/>
      <c r="SRD12" s="787"/>
      <c r="SRE12" s="788"/>
      <c r="SRF12" s="788"/>
      <c r="SRG12" s="788"/>
      <c r="SRH12" s="787"/>
      <c r="SRI12" s="788"/>
      <c r="SRJ12" s="788"/>
      <c r="SRK12" s="788"/>
      <c r="SRL12" s="787"/>
      <c r="SRM12" s="788"/>
      <c r="SRN12" s="788"/>
      <c r="SRO12" s="788"/>
      <c r="SRP12" s="787"/>
      <c r="SRQ12" s="788"/>
      <c r="SRR12" s="788"/>
      <c r="SRS12" s="788"/>
      <c r="SRT12" s="787"/>
      <c r="SRU12" s="788"/>
      <c r="SRV12" s="788"/>
      <c r="SRW12" s="788"/>
      <c r="SRX12" s="787"/>
      <c r="SRY12" s="788"/>
      <c r="SRZ12" s="788"/>
      <c r="SSA12" s="788"/>
      <c r="SSB12" s="787"/>
      <c r="SSC12" s="788"/>
      <c r="SSD12" s="788"/>
      <c r="SSE12" s="788"/>
      <c r="SSF12" s="787"/>
      <c r="SSG12" s="788"/>
      <c r="SSH12" s="788"/>
      <c r="SSI12" s="788"/>
      <c r="SSJ12" s="787"/>
      <c r="SSK12" s="788"/>
      <c r="SSL12" s="788"/>
      <c r="SSM12" s="788"/>
      <c r="SSN12" s="787"/>
      <c r="SSO12" s="788"/>
      <c r="SSP12" s="788"/>
      <c r="SSQ12" s="788"/>
      <c r="SSR12" s="787"/>
      <c r="SSS12" s="788"/>
      <c r="SST12" s="788"/>
      <c r="SSU12" s="788"/>
      <c r="SSV12" s="787"/>
      <c r="SSW12" s="788"/>
      <c r="SSX12" s="788"/>
      <c r="SSY12" s="788"/>
      <c r="SSZ12" s="787"/>
      <c r="STA12" s="788"/>
      <c r="STB12" s="788"/>
      <c r="STC12" s="788"/>
      <c r="STD12" s="787"/>
      <c r="STE12" s="788"/>
      <c r="STF12" s="788"/>
      <c r="STG12" s="788"/>
      <c r="STH12" s="787"/>
      <c r="STI12" s="788"/>
      <c r="STJ12" s="788"/>
      <c r="STK12" s="788"/>
      <c r="STL12" s="787"/>
      <c r="STM12" s="788"/>
      <c r="STN12" s="788"/>
      <c r="STO12" s="788"/>
      <c r="STP12" s="787"/>
      <c r="STQ12" s="788"/>
      <c r="STR12" s="788"/>
      <c r="STS12" s="788"/>
      <c r="STT12" s="787"/>
      <c r="STU12" s="788"/>
      <c r="STV12" s="788"/>
      <c r="STW12" s="788"/>
      <c r="STX12" s="787"/>
      <c r="STY12" s="788"/>
      <c r="STZ12" s="788"/>
      <c r="SUA12" s="788"/>
      <c r="SUB12" s="787"/>
      <c r="SUC12" s="788"/>
      <c r="SUD12" s="788"/>
      <c r="SUE12" s="788"/>
      <c r="SUF12" s="787"/>
      <c r="SUG12" s="788"/>
      <c r="SUH12" s="788"/>
      <c r="SUI12" s="788"/>
      <c r="SUJ12" s="787"/>
      <c r="SUK12" s="788"/>
      <c r="SUL12" s="788"/>
      <c r="SUM12" s="788"/>
      <c r="SUN12" s="787"/>
      <c r="SUO12" s="788"/>
      <c r="SUP12" s="788"/>
      <c r="SUQ12" s="788"/>
      <c r="SUR12" s="787"/>
      <c r="SUS12" s="788"/>
      <c r="SUT12" s="788"/>
      <c r="SUU12" s="788"/>
      <c r="SUV12" s="787"/>
      <c r="SUW12" s="788"/>
      <c r="SUX12" s="788"/>
      <c r="SUY12" s="788"/>
      <c r="SUZ12" s="787"/>
      <c r="SVA12" s="788"/>
      <c r="SVB12" s="788"/>
      <c r="SVC12" s="788"/>
      <c r="SVD12" s="787"/>
      <c r="SVE12" s="788"/>
      <c r="SVF12" s="788"/>
      <c r="SVG12" s="788"/>
      <c r="SVH12" s="787"/>
      <c r="SVI12" s="788"/>
      <c r="SVJ12" s="788"/>
      <c r="SVK12" s="788"/>
      <c r="SVL12" s="787"/>
      <c r="SVM12" s="788"/>
      <c r="SVN12" s="788"/>
      <c r="SVO12" s="788"/>
      <c r="SVP12" s="787"/>
      <c r="SVQ12" s="788"/>
      <c r="SVR12" s="788"/>
      <c r="SVS12" s="788"/>
      <c r="SVT12" s="787"/>
      <c r="SVU12" s="788"/>
      <c r="SVV12" s="788"/>
      <c r="SVW12" s="788"/>
      <c r="SVX12" s="787"/>
      <c r="SVY12" s="788"/>
      <c r="SVZ12" s="788"/>
      <c r="SWA12" s="788"/>
      <c r="SWB12" s="787"/>
      <c r="SWC12" s="788"/>
      <c r="SWD12" s="788"/>
      <c r="SWE12" s="788"/>
      <c r="SWF12" s="787"/>
      <c r="SWG12" s="788"/>
      <c r="SWH12" s="788"/>
      <c r="SWI12" s="788"/>
      <c r="SWJ12" s="787"/>
      <c r="SWK12" s="788"/>
      <c r="SWL12" s="788"/>
      <c r="SWM12" s="788"/>
      <c r="SWN12" s="787"/>
      <c r="SWO12" s="788"/>
      <c r="SWP12" s="788"/>
      <c r="SWQ12" s="788"/>
      <c r="SWR12" s="787"/>
      <c r="SWS12" s="788"/>
      <c r="SWT12" s="788"/>
      <c r="SWU12" s="788"/>
      <c r="SWV12" s="787"/>
      <c r="SWW12" s="788"/>
      <c r="SWX12" s="788"/>
      <c r="SWY12" s="788"/>
      <c r="SWZ12" s="787"/>
      <c r="SXA12" s="788"/>
      <c r="SXB12" s="788"/>
      <c r="SXC12" s="788"/>
      <c r="SXD12" s="787"/>
      <c r="SXE12" s="788"/>
      <c r="SXF12" s="788"/>
      <c r="SXG12" s="788"/>
      <c r="SXH12" s="787"/>
      <c r="SXI12" s="788"/>
      <c r="SXJ12" s="788"/>
      <c r="SXK12" s="788"/>
      <c r="SXL12" s="787"/>
      <c r="SXM12" s="788"/>
      <c r="SXN12" s="788"/>
      <c r="SXO12" s="788"/>
      <c r="SXP12" s="787"/>
      <c r="SXQ12" s="788"/>
      <c r="SXR12" s="788"/>
      <c r="SXS12" s="788"/>
      <c r="SXT12" s="787"/>
      <c r="SXU12" s="788"/>
      <c r="SXV12" s="788"/>
      <c r="SXW12" s="788"/>
      <c r="SXX12" s="787"/>
      <c r="SXY12" s="788"/>
      <c r="SXZ12" s="788"/>
      <c r="SYA12" s="788"/>
      <c r="SYB12" s="787"/>
      <c r="SYC12" s="788"/>
      <c r="SYD12" s="788"/>
      <c r="SYE12" s="788"/>
      <c r="SYF12" s="787"/>
      <c r="SYG12" s="788"/>
      <c r="SYH12" s="788"/>
      <c r="SYI12" s="788"/>
      <c r="SYJ12" s="787"/>
      <c r="SYK12" s="788"/>
      <c r="SYL12" s="788"/>
      <c r="SYM12" s="788"/>
      <c r="SYN12" s="787"/>
      <c r="SYO12" s="788"/>
      <c r="SYP12" s="788"/>
      <c r="SYQ12" s="788"/>
      <c r="SYR12" s="787"/>
      <c r="SYS12" s="788"/>
      <c r="SYT12" s="788"/>
      <c r="SYU12" s="788"/>
      <c r="SYV12" s="787"/>
      <c r="SYW12" s="788"/>
      <c r="SYX12" s="788"/>
      <c r="SYY12" s="788"/>
      <c r="SYZ12" s="787"/>
      <c r="SZA12" s="788"/>
      <c r="SZB12" s="788"/>
      <c r="SZC12" s="788"/>
      <c r="SZD12" s="787"/>
      <c r="SZE12" s="788"/>
      <c r="SZF12" s="788"/>
      <c r="SZG12" s="788"/>
      <c r="SZH12" s="787"/>
      <c r="SZI12" s="788"/>
      <c r="SZJ12" s="788"/>
      <c r="SZK12" s="788"/>
      <c r="SZL12" s="787"/>
      <c r="SZM12" s="788"/>
      <c r="SZN12" s="788"/>
      <c r="SZO12" s="788"/>
      <c r="SZP12" s="787"/>
      <c r="SZQ12" s="788"/>
      <c r="SZR12" s="788"/>
      <c r="SZS12" s="788"/>
      <c r="SZT12" s="787"/>
      <c r="SZU12" s="788"/>
      <c r="SZV12" s="788"/>
      <c r="SZW12" s="788"/>
      <c r="SZX12" s="787"/>
      <c r="SZY12" s="788"/>
      <c r="SZZ12" s="788"/>
      <c r="TAA12" s="788"/>
      <c r="TAB12" s="787"/>
      <c r="TAC12" s="788"/>
      <c r="TAD12" s="788"/>
      <c r="TAE12" s="788"/>
      <c r="TAF12" s="787"/>
      <c r="TAG12" s="788"/>
      <c r="TAH12" s="788"/>
      <c r="TAI12" s="788"/>
      <c r="TAJ12" s="787"/>
      <c r="TAK12" s="788"/>
      <c r="TAL12" s="788"/>
      <c r="TAM12" s="788"/>
      <c r="TAN12" s="787"/>
      <c r="TAO12" s="788"/>
      <c r="TAP12" s="788"/>
      <c r="TAQ12" s="788"/>
      <c r="TAR12" s="787"/>
      <c r="TAS12" s="788"/>
      <c r="TAT12" s="788"/>
      <c r="TAU12" s="788"/>
      <c r="TAV12" s="787"/>
      <c r="TAW12" s="788"/>
      <c r="TAX12" s="788"/>
      <c r="TAY12" s="788"/>
      <c r="TAZ12" s="787"/>
      <c r="TBA12" s="788"/>
      <c r="TBB12" s="788"/>
      <c r="TBC12" s="788"/>
      <c r="TBD12" s="787"/>
      <c r="TBE12" s="788"/>
      <c r="TBF12" s="788"/>
      <c r="TBG12" s="788"/>
      <c r="TBH12" s="787"/>
      <c r="TBI12" s="788"/>
      <c r="TBJ12" s="788"/>
      <c r="TBK12" s="788"/>
      <c r="TBL12" s="787"/>
      <c r="TBM12" s="788"/>
      <c r="TBN12" s="788"/>
      <c r="TBO12" s="788"/>
      <c r="TBP12" s="787"/>
      <c r="TBQ12" s="788"/>
      <c r="TBR12" s="788"/>
      <c r="TBS12" s="788"/>
      <c r="TBT12" s="787"/>
      <c r="TBU12" s="788"/>
      <c r="TBV12" s="788"/>
      <c r="TBW12" s="788"/>
      <c r="TBX12" s="787"/>
      <c r="TBY12" s="788"/>
      <c r="TBZ12" s="788"/>
      <c r="TCA12" s="788"/>
      <c r="TCB12" s="787"/>
      <c r="TCC12" s="788"/>
      <c r="TCD12" s="788"/>
      <c r="TCE12" s="788"/>
      <c r="TCF12" s="787"/>
      <c r="TCG12" s="788"/>
      <c r="TCH12" s="788"/>
      <c r="TCI12" s="788"/>
      <c r="TCJ12" s="787"/>
      <c r="TCK12" s="788"/>
      <c r="TCL12" s="788"/>
      <c r="TCM12" s="788"/>
      <c r="TCN12" s="787"/>
      <c r="TCO12" s="788"/>
      <c r="TCP12" s="788"/>
      <c r="TCQ12" s="788"/>
      <c r="TCR12" s="787"/>
      <c r="TCS12" s="788"/>
      <c r="TCT12" s="788"/>
      <c r="TCU12" s="788"/>
      <c r="TCV12" s="787"/>
      <c r="TCW12" s="788"/>
      <c r="TCX12" s="788"/>
      <c r="TCY12" s="788"/>
      <c r="TCZ12" s="787"/>
      <c r="TDA12" s="788"/>
      <c r="TDB12" s="788"/>
      <c r="TDC12" s="788"/>
      <c r="TDD12" s="787"/>
      <c r="TDE12" s="788"/>
      <c r="TDF12" s="788"/>
      <c r="TDG12" s="788"/>
      <c r="TDH12" s="787"/>
      <c r="TDI12" s="788"/>
      <c r="TDJ12" s="788"/>
      <c r="TDK12" s="788"/>
      <c r="TDL12" s="787"/>
      <c r="TDM12" s="788"/>
      <c r="TDN12" s="788"/>
      <c r="TDO12" s="788"/>
      <c r="TDP12" s="787"/>
      <c r="TDQ12" s="788"/>
      <c r="TDR12" s="788"/>
      <c r="TDS12" s="788"/>
      <c r="TDT12" s="787"/>
      <c r="TDU12" s="788"/>
      <c r="TDV12" s="788"/>
      <c r="TDW12" s="788"/>
      <c r="TDX12" s="787"/>
      <c r="TDY12" s="788"/>
      <c r="TDZ12" s="788"/>
      <c r="TEA12" s="788"/>
      <c r="TEB12" s="787"/>
      <c r="TEC12" s="788"/>
      <c r="TED12" s="788"/>
      <c r="TEE12" s="788"/>
      <c r="TEF12" s="787"/>
      <c r="TEG12" s="788"/>
      <c r="TEH12" s="788"/>
      <c r="TEI12" s="788"/>
      <c r="TEJ12" s="787"/>
      <c r="TEK12" s="788"/>
      <c r="TEL12" s="788"/>
      <c r="TEM12" s="788"/>
      <c r="TEN12" s="787"/>
      <c r="TEO12" s="788"/>
      <c r="TEP12" s="788"/>
      <c r="TEQ12" s="788"/>
      <c r="TER12" s="787"/>
      <c r="TES12" s="788"/>
      <c r="TET12" s="788"/>
      <c r="TEU12" s="788"/>
      <c r="TEV12" s="787"/>
      <c r="TEW12" s="788"/>
      <c r="TEX12" s="788"/>
      <c r="TEY12" s="788"/>
      <c r="TEZ12" s="787"/>
      <c r="TFA12" s="788"/>
      <c r="TFB12" s="788"/>
      <c r="TFC12" s="788"/>
      <c r="TFD12" s="787"/>
      <c r="TFE12" s="788"/>
      <c r="TFF12" s="788"/>
      <c r="TFG12" s="788"/>
      <c r="TFH12" s="787"/>
      <c r="TFI12" s="788"/>
      <c r="TFJ12" s="788"/>
      <c r="TFK12" s="788"/>
      <c r="TFL12" s="787"/>
      <c r="TFM12" s="788"/>
      <c r="TFN12" s="788"/>
      <c r="TFO12" s="788"/>
      <c r="TFP12" s="787"/>
      <c r="TFQ12" s="788"/>
      <c r="TFR12" s="788"/>
      <c r="TFS12" s="788"/>
      <c r="TFT12" s="787"/>
      <c r="TFU12" s="788"/>
      <c r="TFV12" s="788"/>
      <c r="TFW12" s="788"/>
      <c r="TFX12" s="787"/>
      <c r="TFY12" s="788"/>
      <c r="TFZ12" s="788"/>
      <c r="TGA12" s="788"/>
      <c r="TGB12" s="787"/>
      <c r="TGC12" s="788"/>
      <c r="TGD12" s="788"/>
      <c r="TGE12" s="788"/>
      <c r="TGF12" s="787"/>
      <c r="TGG12" s="788"/>
      <c r="TGH12" s="788"/>
      <c r="TGI12" s="788"/>
      <c r="TGJ12" s="787"/>
      <c r="TGK12" s="788"/>
      <c r="TGL12" s="788"/>
      <c r="TGM12" s="788"/>
      <c r="TGN12" s="787"/>
      <c r="TGO12" s="788"/>
      <c r="TGP12" s="788"/>
      <c r="TGQ12" s="788"/>
      <c r="TGR12" s="787"/>
      <c r="TGS12" s="788"/>
      <c r="TGT12" s="788"/>
      <c r="TGU12" s="788"/>
      <c r="TGV12" s="787"/>
      <c r="TGW12" s="788"/>
      <c r="TGX12" s="788"/>
      <c r="TGY12" s="788"/>
      <c r="TGZ12" s="787"/>
      <c r="THA12" s="788"/>
      <c r="THB12" s="788"/>
      <c r="THC12" s="788"/>
      <c r="THD12" s="787"/>
      <c r="THE12" s="788"/>
      <c r="THF12" s="788"/>
      <c r="THG12" s="788"/>
      <c r="THH12" s="787"/>
      <c r="THI12" s="788"/>
      <c r="THJ12" s="788"/>
      <c r="THK12" s="788"/>
      <c r="THL12" s="787"/>
      <c r="THM12" s="788"/>
      <c r="THN12" s="788"/>
      <c r="THO12" s="788"/>
      <c r="THP12" s="787"/>
      <c r="THQ12" s="788"/>
      <c r="THR12" s="788"/>
      <c r="THS12" s="788"/>
      <c r="THT12" s="787"/>
      <c r="THU12" s="788"/>
      <c r="THV12" s="788"/>
      <c r="THW12" s="788"/>
      <c r="THX12" s="787"/>
      <c r="THY12" s="788"/>
      <c r="THZ12" s="788"/>
      <c r="TIA12" s="788"/>
      <c r="TIB12" s="787"/>
      <c r="TIC12" s="788"/>
      <c r="TID12" s="788"/>
      <c r="TIE12" s="788"/>
      <c r="TIF12" s="787"/>
      <c r="TIG12" s="788"/>
      <c r="TIH12" s="788"/>
      <c r="TII12" s="788"/>
      <c r="TIJ12" s="787"/>
      <c r="TIK12" s="788"/>
      <c r="TIL12" s="788"/>
      <c r="TIM12" s="788"/>
      <c r="TIN12" s="787"/>
      <c r="TIO12" s="788"/>
      <c r="TIP12" s="788"/>
      <c r="TIQ12" s="788"/>
      <c r="TIR12" s="787"/>
      <c r="TIS12" s="788"/>
      <c r="TIT12" s="788"/>
      <c r="TIU12" s="788"/>
      <c r="TIV12" s="787"/>
      <c r="TIW12" s="788"/>
      <c r="TIX12" s="788"/>
      <c r="TIY12" s="788"/>
      <c r="TIZ12" s="787"/>
      <c r="TJA12" s="788"/>
      <c r="TJB12" s="788"/>
      <c r="TJC12" s="788"/>
      <c r="TJD12" s="787"/>
      <c r="TJE12" s="788"/>
      <c r="TJF12" s="788"/>
      <c r="TJG12" s="788"/>
      <c r="TJH12" s="787"/>
      <c r="TJI12" s="788"/>
      <c r="TJJ12" s="788"/>
      <c r="TJK12" s="788"/>
      <c r="TJL12" s="787"/>
      <c r="TJM12" s="788"/>
      <c r="TJN12" s="788"/>
      <c r="TJO12" s="788"/>
      <c r="TJP12" s="787"/>
      <c r="TJQ12" s="788"/>
      <c r="TJR12" s="788"/>
      <c r="TJS12" s="788"/>
      <c r="TJT12" s="787"/>
      <c r="TJU12" s="788"/>
      <c r="TJV12" s="788"/>
      <c r="TJW12" s="788"/>
      <c r="TJX12" s="787"/>
      <c r="TJY12" s="788"/>
      <c r="TJZ12" s="788"/>
      <c r="TKA12" s="788"/>
      <c r="TKB12" s="787"/>
      <c r="TKC12" s="788"/>
      <c r="TKD12" s="788"/>
      <c r="TKE12" s="788"/>
      <c r="TKF12" s="787"/>
      <c r="TKG12" s="788"/>
      <c r="TKH12" s="788"/>
      <c r="TKI12" s="788"/>
      <c r="TKJ12" s="787"/>
      <c r="TKK12" s="788"/>
      <c r="TKL12" s="788"/>
      <c r="TKM12" s="788"/>
      <c r="TKN12" s="787"/>
      <c r="TKO12" s="788"/>
      <c r="TKP12" s="788"/>
      <c r="TKQ12" s="788"/>
      <c r="TKR12" s="787"/>
      <c r="TKS12" s="788"/>
      <c r="TKT12" s="788"/>
      <c r="TKU12" s="788"/>
      <c r="TKV12" s="787"/>
      <c r="TKW12" s="788"/>
      <c r="TKX12" s="788"/>
      <c r="TKY12" s="788"/>
      <c r="TKZ12" s="787"/>
      <c r="TLA12" s="788"/>
      <c r="TLB12" s="788"/>
      <c r="TLC12" s="788"/>
      <c r="TLD12" s="787"/>
      <c r="TLE12" s="788"/>
      <c r="TLF12" s="788"/>
      <c r="TLG12" s="788"/>
      <c r="TLH12" s="787"/>
      <c r="TLI12" s="788"/>
      <c r="TLJ12" s="788"/>
      <c r="TLK12" s="788"/>
      <c r="TLL12" s="787"/>
      <c r="TLM12" s="788"/>
      <c r="TLN12" s="788"/>
      <c r="TLO12" s="788"/>
      <c r="TLP12" s="787"/>
      <c r="TLQ12" s="788"/>
      <c r="TLR12" s="788"/>
      <c r="TLS12" s="788"/>
      <c r="TLT12" s="787"/>
      <c r="TLU12" s="788"/>
      <c r="TLV12" s="788"/>
      <c r="TLW12" s="788"/>
      <c r="TLX12" s="787"/>
      <c r="TLY12" s="788"/>
      <c r="TLZ12" s="788"/>
      <c r="TMA12" s="788"/>
      <c r="TMB12" s="787"/>
      <c r="TMC12" s="788"/>
      <c r="TMD12" s="788"/>
      <c r="TME12" s="788"/>
      <c r="TMF12" s="787"/>
      <c r="TMG12" s="788"/>
      <c r="TMH12" s="788"/>
      <c r="TMI12" s="788"/>
      <c r="TMJ12" s="787"/>
      <c r="TMK12" s="788"/>
      <c r="TML12" s="788"/>
      <c r="TMM12" s="788"/>
      <c r="TMN12" s="787"/>
      <c r="TMO12" s="788"/>
      <c r="TMP12" s="788"/>
      <c r="TMQ12" s="788"/>
      <c r="TMR12" s="787"/>
      <c r="TMS12" s="788"/>
      <c r="TMT12" s="788"/>
      <c r="TMU12" s="788"/>
      <c r="TMV12" s="787"/>
      <c r="TMW12" s="788"/>
      <c r="TMX12" s="788"/>
      <c r="TMY12" s="788"/>
      <c r="TMZ12" s="787"/>
      <c r="TNA12" s="788"/>
      <c r="TNB12" s="788"/>
      <c r="TNC12" s="788"/>
      <c r="TND12" s="787"/>
      <c r="TNE12" s="788"/>
      <c r="TNF12" s="788"/>
      <c r="TNG12" s="788"/>
      <c r="TNH12" s="787"/>
      <c r="TNI12" s="788"/>
      <c r="TNJ12" s="788"/>
      <c r="TNK12" s="788"/>
      <c r="TNL12" s="787"/>
      <c r="TNM12" s="788"/>
      <c r="TNN12" s="788"/>
      <c r="TNO12" s="788"/>
      <c r="TNP12" s="787"/>
      <c r="TNQ12" s="788"/>
      <c r="TNR12" s="788"/>
      <c r="TNS12" s="788"/>
      <c r="TNT12" s="787"/>
      <c r="TNU12" s="788"/>
      <c r="TNV12" s="788"/>
      <c r="TNW12" s="788"/>
      <c r="TNX12" s="787"/>
      <c r="TNY12" s="788"/>
      <c r="TNZ12" s="788"/>
      <c r="TOA12" s="788"/>
      <c r="TOB12" s="787"/>
      <c r="TOC12" s="788"/>
      <c r="TOD12" s="788"/>
      <c r="TOE12" s="788"/>
      <c r="TOF12" s="787"/>
      <c r="TOG12" s="788"/>
      <c r="TOH12" s="788"/>
      <c r="TOI12" s="788"/>
      <c r="TOJ12" s="787"/>
      <c r="TOK12" s="788"/>
      <c r="TOL12" s="788"/>
      <c r="TOM12" s="788"/>
      <c r="TON12" s="787"/>
      <c r="TOO12" s="788"/>
      <c r="TOP12" s="788"/>
      <c r="TOQ12" s="788"/>
      <c r="TOR12" s="787"/>
      <c r="TOS12" s="788"/>
      <c r="TOT12" s="788"/>
      <c r="TOU12" s="788"/>
      <c r="TOV12" s="787"/>
      <c r="TOW12" s="788"/>
      <c r="TOX12" s="788"/>
      <c r="TOY12" s="788"/>
      <c r="TOZ12" s="787"/>
      <c r="TPA12" s="788"/>
      <c r="TPB12" s="788"/>
      <c r="TPC12" s="788"/>
      <c r="TPD12" s="787"/>
      <c r="TPE12" s="788"/>
      <c r="TPF12" s="788"/>
      <c r="TPG12" s="788"/>
      <c r="TPH12" s="787"/>
      <c r="TPI12" s="788"/>
      <c r="TPJ12" s="788"/>
      <c r="TPK12" s="788"/>
      <c r="TPL12" s="787"/>
      <c r="TPM12" s="788"/>
      <c r="TPN12" s="788"/>
      <c r="TPO12" s="788"/>
      <c r="TPP12" s="787"/>
      <c r="TPQ12" s="788"/>
      <c r="TPR12" s="788"/>
      <c r="TPS12" s="788"/>
      <c r="TPT12" s="787"/>
      <c r="TPU12" s="788"/>
      <c r="TPV12" s="788"/>
      <c r="TPW12" s="788"/>
      <c r="TPX12" s="787"/>
      <c r="TPY12" s="788"/>
      <c r="TPZ12" s="788"/>
      <c r="TQA12" s="788"/>
      <c r="TQB12" s="787"/>
      <c r="TQC12" s="788"/>
      <c r="TQD12" s="788"/>
      <c r="TQE12" s="788"/>
      <c r="TQF12" s="787"/>
      <c r="TQG12" s="788"/>
      <c r="TQH12" s="788"/>
      <c r="TQI12" s="788"/>
      <c r="TQJ12" s="787"/>
      <c r="TQK12" s="788"/>
      <c r="TQL12" s="788"/>
      <c r="TQM12" s="788"/>
      <c r="TQN12" s="787"/>
      <c r="TQO12" s="788"/>
      <c r="TQP12" s="788"/>
      <c r="TQQ12" s="788"/>
      <c r="TQR12" s="787"/>
      <c r="TQS12" s="788"/>
      <c r="TQT12" s="788"/>
      <c r="TQU12" s="788"/>
      <c r="TQV12" s="787"/>
      <c r="TQW12" s="788"/>
      <c r="TQX12" s="788"/>
      <c r="TQY12" s="788"/>
      <c r="TQZ12" s="787"/>
      <c r="TRA12" s="788"/>
      <c r="TRB12" s="788"/>
      <c r="TRC12" s="788"/>
      <c r="TRD12" s="787"/>
      <c r="TRE12" s="788"/>
      <c r="TRF12" s="788"/>
      <c r="TRG12" s="788"/>
      <c r="TRH12" s="787"/>
      <c r="TRI12" s="788"/>
      <c r="TRJ12" s="788"/>
      <c r="TRK12" s="788"/>
      <c r="TRL12" s="787"/>
      <c r="TRM12" s="788"/>
      <c r="TRN12" s="788"/>
      <c r="TRO12" s="788"/>
      <c r="TRP12" s="787"/>
      <c r="TRQ12" s="788"/>
      <c r="TRR12" s="788"/>
      <c r="TRS12" s="788"/>
      <c r="TRT12" s="787"/>
      <c r="TRU12" s="788"/>
      <c r="TRV12" s="788"/>
      <c r="TRW12" s="788"/>
      <c r="TRX12" s="787"/>
      <c r="TRY12" s="788"/>
      <c r="TRZ12" s="788"/>
      <c r="TSA12" s="788"/>
      <c r="TSB12" s="787"/>
      <c r="TSC12" s="788"/>
      <c r="TSD12" s="788"/>
      <c r="TSE12" s="788"/>
      <c r="TSF12" s="787"/>
      <c r="TSG12" s="788"/>
      <c r="TSH12" s="788"/>
      <c r="TSI12" s="788"/>
      <c r="TSJ12" s="787"/>
      <c r="TSK12" s="788"/>
      <c r="TSL12" s="788"/>
      <c r="TSM12" s="788"/>
      <c r="TSN12" s="787"/>
      <c r="TSO12" s="788"/>
      <c r="TSP12" s="788"/>
      <c r="TSQ12" s="788"/>
      <c r="TSR12" s="787"/>
      <c r="TSS12" s="788"/>
      <c r="TST12" s="788"/>
      <c r="TSU12" s="788"/>
      <c r="TSV12" s="787"/>
      <c r="TSW12" s="788"/>
      <c r="TSX12" s="788"/>
      <c r="TSY12" s="788"/>
      <c r="TSZ12" s="787"/>
      <c r="TTA12" s="788"/>
      <c r="TTB12" s="788"/>
      <c r="TTC12" s="788"/>
      <c r="TTD12" s="787"/>
      <c r="TTE12" s="788"/>
      <c r="TTF12" s="788"/>
      <c r="TTG12" s="788"/>
      <c r="TTH12" s="787"/>
      <c r="TTI12" s="788"/>
      <c r="TTJ12" s="788"/>
      <c r="TTK12" s="788"/>
      <c r="TTL12" s="787"/>
      <c r="TTM12" s="788"/>
      <c r="TTN12" s="788"/>
      <c r="TTO12" s="788"/>
      <c r="TTP12" s="787"/>
      <c r="TTQ12" s="788"/>
      <c r="TTR12" s="788"/>
      <c r="TTS12" s="788"/>
      <c r="TTT12" s="787"/>
      <c r="TTU12" s="788"/>
      <c r="TTV12" s="788"/>
      <c r="TTW12" s="788"/>
      <c r="TTX12" s="787"/>
      <c r="TTY12" s="788"/>
      <c r="TTZ12" s="788"/>
      <c r="TUA12" s="788"/>
      <c r="TUB12" s="787"/>
      <c r="TUC12" s="788"/>
      <c r="TUD12" s="788"/>
      <c r="TUE12" s="788"/>
      <c r="TUF12" s="787"/>
      <c r="TUG12" s="788"/>
      <c r="TUH12" s="788"/>
      <c r="TUI12" s="788"/>
      <c r="TUJ12" s="787"/>
      <c r="TUK12" s="788"/>
      <c r="TUL12" s="788"/>
      <c r="TUM12" s="788"/>
      <c r="TUN12" s="787"/>
      <c r="TUO12" s="788"/>
      <c r="TUP12" s="788"/>
      <c r="TUQ12" s="788"/>
      <c r="TUR12" s="787"/>
      <c r="TUS12" s="788"/>
      <c r="TUT12" s="788"/>
      <c r="TUU12" s="788"/>
      <c r="TUV12" s="787"/>
      <c r="TUW12" s="788"/>
      <c r="TUX12" s="788"/>
      <c r="TUY12" s="788"/>
      <c r="TUZ12" s="787"/>
      <c r="TVA12" s="788"/>
      <c r="TVB12" s="788"/>
      <c r="TVC12" s="788"/>
      <c r="TVD12" s="787"/>
      <c r="TVE12" s="788"/>
      <c r="TVF12" s="788"/>
      <c r="TVG12" s="788"/>
      <c r="TVH12" s="787"/>
      <c r="TVI12" s="788"/>
      <c r="TVJ12" s="788"/>
      <c r="TVK12" s="788"/>
      <c r="TVL12" s="787"/>
      <c r="TVM12" s="788"/>
      <c r="TVN12" s="788"/>
      <c r="TVO12" s="788"/>
      <c r="TVP12" s="787"/>
      <c r="TVQ12" s="788"/>
      <c r="TVR12" s="788"/>
      <c r="TVS12" s="788"/>
      <c r="TVT12" s="787"/>
      <c r="TVU12" s="788"/>
      <c r="TVV12" s="788"/>
      <c r="TVW12" s="788"/>
      <c r="TVX12" s="787"/>
      <c r="TVY12" s="788"/>
      <c r="TVZ12" s="788"/>
      <c r="TWA12" s="788"/>
      <c r="TWB12" s="787"/>
      <c r="TWC12" s="788"/>
      <c r="TWD12" s="788"/>
      <c r="TWE12" s="788"/>
      <c r="TWF12" s="787"/>
      <c r="TWG12" s="788"/>
      <c r="TWH12" s="788"/>
      <c r="TWI12" s="788"/>
      <c r="TWJ12" s="787"/>
      <c r="TWK12" s="788"/>
      <c r="TWL12" s="788"/>
      <c r="TWM12" s="788"/>
      <c r="TWN12" s="787"/>
      <c r="TWO12" s="788"/>
      <c r="TWP12" s="788"/>
      <c r="TWQ12" s="788"/>
      <c r="TWR12" s="787"/>
      <c r="TWS12" s="788"/>
      <c r="TWT12" s="788"/>
      <c r="TWU12" s="788"/>
      <c r="TWV12" s="787"/>
      <c r="TWW12" s="788"/>
      <c r="TWX12" s="788"/>
      <c r="TWY12" s="788"/>
      <c r="TWZ12" s="787"/>
      <c r="TXA12" s="788"/>
      <c r="TXB12" s="788"/>
      <c r="TXC12" s="788"/>
      <c r="TXD12" s="787"/>
      <c r="TXE12" s="788"/>
      <c r="TXF12" s="788"/>
      <c r="TXG12" s="788"/>
      <c r="TXH12" s="787"/>
      <c r="TXI12" s="788"/>
      <c r="TXJ12" s="788"/>
      <c r="TXK12" s="788"/>
      <c r="TXL12" s="787"/>
      <c r="TXM12" s="788"/>
      <c r="TXN12" s="788"/>
      <c r="TXO12" s="788"/>
      <c r="TXP12" s="787"/>
      <c r="TXQ12" s="788"/>
      <c r="TXR12" s="788"/>
      <c r="TXS12" s="788"/>
      <c r="TXT12" s="787"/>
      <c r="TXU12" s="788"/>
      <c r="TXV12" s="788"/>
      <c r="TXW12" s="788"/>
      <c r="TXX12" s="787"/>
      <c r="TXY12" s="788"/>
      <c r="TXZ12" s="788"/>
      <c r="TYA12" s="788"/>
      <c r="TYB12" s="787"/>
      <c r="TYC12" s="788"/>
      <c r="TYD12" s="788"/>
      <c r="TYE12" s="788"/>
      <c r="TYF12" s="787"/>
      <c r="TYG12" s="788"/>
      <c r="TYH12" s="788"/>
      <c r="TYI12" s="788"/>
      <c r="TYJ12" s="787"/>
      <c r="TYK12" s="788"/>
      <c r="TYL12" s="788"/>
      <c r="TYM12" s="788"/>
      <c r="TYN12" s="787"/>
      <c r="TYO12" s="788"/>
      <c r="TYP12" s="788"/>
      <c r="TYQ12" s="788"/>
      <c r="TYR12" s="787"/>
      <c r="TYS12" s="788"/>
      <c r="TYT12" s="788"/>
      <c r="TYU12" s="788"/>
      <c r="TYV12" s="787"/>
      <c r="TYW12" s="788"/>
      <c r="TYX12" s="788"/>
      <c r="TYY12" s="788"/>
      <c r="TYZ12" s="787"/>
      <c r="TZA12" s="788"/>
      <c r="TZB12" s="788"/>
      <c r="TZC12" s="788"/>
      <c r="TZD12" s="787"/>
      <c r="TZE12" s="788"/>
      <c r="TZF12" s="788"/>
      <c r="TZG12" s="788"/>
      <c r="TZH12" s="787"/>
      <c r="TZI12" s="788"/>
      <c r="TZJ12" s="788"/>
      <c r="TZK12" s="788"/>
      <c r="TZL12" s="787"/>
      <c r="TZM12" s="788"/>
      <c r="TZN12" s="788"/>
      <c r="TZO12" s="788"/>
      <c r="TZP12" s="787"/>
      <c r="TZQ12" s="788"/>
      <c r="TZR12" s="788"/>
      <c r="TZS12" s="788"/>
      <c r="TZT12" s="787"/>
      <c r="TZU12" s="788"/>
      <c r="TZV12" s="788"/>
      <c r="TZW12" s="788"/>
      <c r="TZX12" s="787"/>
      <c r="TZY12" s="788"/>
      <c r="TZZ12" s="788"/>
      <c r="UAA12" s="788"/>
      <c r="UAB12" s="787"/>
      <c r="UAC12" s="788"/>
      <c r="UAD12" s="788"/>
      <c r="UAE12" s="788"/>
      <c r="UAF12" s="787"/>
      <c r="UAG12" s="788"/>
      <c r="UAH12" s="788"/>
      <c r="UAI12" s="788"/>
      <c r="UAJ12" s="787"/>
      <c r="UAK12" s="788"/>
      <c r="UAL12" s="788"/>
      <c r="UAM12" s="788"/>
      <c r="UAN12" s="787"/>
      <c r="UAO12" s="788"/>
      <c r="UAP12" s="788"/>
      <c r="UAQ12" s="788"/>
      <c r="UAR12" s="787"/>
      <c r="UAS12" s="788"/>
      <c r="UAT12" s="788"/>
      <c r="UAU12" s="788"/>
      <c r="UAV12" s="787"/>
      <c r="UAW12" s="788"/>
      <c r="UAX12" s="788"/>
      <c r="UAY12" s="788"/>
      <c r="UAZ12" s="787"/>
      <c r="UBA12" s="788"/>
      <c r="UBB12" s="788"/>
      <c r="UBC12" s="788"/>
      <c r="UBD12" s="787"/>
      <c r="UBE12" s="788"/>
      <c r="UBF12" s="788"/>
      <c r="UBG12" s="788"/>
      <c r="UBH12" s="787"/>
      <c r="UBI12" s="788"/>
      <c r="UBJ12" s="788"/>
      <c r="UBK12" s="788"/>
      <c r="UBL12" s="787"/>
      <c r="UBM12" s="788"/>
      <c r="UBN12" s="788"/>
      <c r="UBO12" s="788"/>
      <c r="UBP12" s="787"/>
      <c r="UBQ12" s="788"/>
      <c r="UBR12" s="788"/>
      <c r="UBS12" s="788"/>
      <c r="UBT12" s="787"/>
      <c r="UBU12" s="788"/>
      <c r="UBV12" s="788"/>
      <c r="UBW12" s="788"/>
      <c r="UBX12" s="787"/>
      <c r="UBY12" s="788"/>
      <c r="UBZ12" s="788"/>
      <c r="UCA12" s="788"/>
      <c r="UCB12" s="787"/>
      <c r="UCC12" s="788"/>
      <c r="UCD12" s="788"/>
      <c r="UCE12" s="788"/>
      <c r="UCF12" s="787"/>
      <c r="UCG12" s="788"/>
      <c r="UCH12" s="788"/>
      <c r="UCI12" s="788"/>
      <c r="UCJ12" s="787"/>
      <c r="UCK12" s="788"/>
      <c r="UCL12" s="788"/>
      <c r="UCM12" s="788"/>
      <c r="UCN12" s="787"/>
      <c r="UCO12" s="788"/>
      <c r="UCP12" s="788"/>
      <c r="UCQ12" s="788"/>
      <c r="UCR12" s="787"/>
      <c r="UCS12" s="788"/>
      <c r="UCT12" s="788"/>
      <c r="UCU12" s="788"/>
      <c r="UCV12" s="787"/>
      <c r="UCW12" s="788"/>
      <c r="UCX12" s="788"/>
      <c r="UCY12" s="788"/>
      <c r="UCZ12" s="787"/>
      <c r="UDA12" s="788"/>
      <c r="UDB12" s="788"/>
      <c r="UDC12" s="788"/>
      <c r="UDD12" s="787"/>
      <c r="UDE12" s="788"/>
      <c r="UDF12" s="788"/>
      <c r="UDG12" s="788"/>
      <c r="UDH12" s="787"/>
      <c r="UDI12" s="788"/>
      <c r="UDJ12" s="788"/>
      <c r="UDK12" s="788"/>
      <c r="UDL12" s="787"/>
      <c r="UDM12" s="788"/>
      <c r="UDN12" s="788"/>
      <c r="UDO12" s="788"/>
      <c r="UDP12" s="787"/>
      <c r="UDQ12" s="788"/>
      <c r="UDR12" s="788"/>
      <c r="UDS12" s="788"/>
      <c r="UDT12" s="787"/>
      <c r="UDU12" s="788"/>
      <c r="UDV12" s="788"/>
      <c r="UDW12" s="788"/>
      <c r="UDX12" s="787"/>
      <c r="UDY12" s="788"/>
      <c r="UDZ12" s="788"/>
      <c r="UEA12" s="788"/>
      <c r="UEB12" s="787"/>
      <c r="UEC12" s="788"/>
      <c r="UED12" s="788"/>
      <c r="UEE12" s="788"/>
      <c r="UEF12" s="787"/>
      <c r="UEG12" s="788"/>
      <c r="UEH12" s="788"/>
      <c r="UEI12" s="788"/>
      <c r="UEJ12" s="787"/>
      <c r="UEK12" s="788"/>
      <c r="UEL12" s="788"/>
      <c r="UEM12" s="788"/>
      <c r="UEN12" s="787"/>
      <c r="UEO12" s="788"/>
      <c r="UEP12" s="788"/>
      <c r="UEQ12" s="788"/>
      <c r="UER12" s="787"/>
      <c r="UES12" s="788"/>
      <c r="UET12" s="788"/>
      <c r="UEU12" s="788"/>
      <c r="UEV12" s="787"/>
      <c r="UEW12" s="788"/>
      <c r="UEX12" s="788"/>
      <c r="UEY12" s="788"/>
      <c r="UEZ12" s="787"/>
      <c r="UFA12" s="788"/>
      <c r="UFB12" s="788"/>
      <c r="UFC12" s="788"/>
      <c r="UFD12" s="787"/>
      <c r="UFE12" s="788"/>
      <c r="UFF12" s="788"/>
      <c r="UFG12" s="788"/>
      <c r="UFH12" s="787"/>
      <c r="UFI12" s="788"/>
      <c r="UFJ12" s="788"/>
      <c r="UFK12" s="788"/>
      <c r="UFL12" s="787"/>
      <c r="UFM12" s="788"/>
      <c r="UFN12" s="788"/>
      <c r="UFO12" s="788"/>
      <c r="UFP12" s="787"/>
      <c r="UFQ12" s="788"/>
      <c r="UFR12" s="788"/>
      <c r="UFS12" s="788"/>
      <c r="UFT12" s="787"/>
      <c r="UFU12" s="788"/>
      <c r="UFV12" s="788"/>
      <c r="UFW12" s="788"/>
      <c r="UFX12" s="787"/>
      <c r="UFY12" s="788"/>
      <c r="UFZ12" s="788"/>
      <c r="UGA12" s="788"/>
      <c r="UGB12" s="787"/>
      <c r="UGC12" s="788"/>
      <c r="UGD12" s="788"/>
      <c r="UGE12" s="788"/>
      <c r="UGF12" s="787"/>
      <c r="UGG12" s="788"/>
      <c r="UGH12" s="788"/>
      <c r="UGI12" s="788"/>
      <c r="UGJ12" s="787"/>
      <c r="UGK12" s="788"/>
      <c r="UGL12" s="788"/>
      <c r="UGM12" s="788"/>
      <c r="UGN12" s="787"/>
      <c r="UGO12" s="788"/>
      <c r="UGP12" s="788"/>
      <c r="UGQ12" s="788"/>
      <c r="UGR12" s="787"/>
      <c r="UGS12" s="788"/>
      <c r="UGT12" s="788"/>
      <c r="UGU12" s="788"/>
      <c r="UGV12" s="787"/>
      <c r="UGW12" s="788"/>
      <c r="UGX12" s="788"/>
      <c r="UGY12" s="788"/>
      <c r="UGZ12" s="787"/>
      <c r="UHA12" s="788"/>
      <c r="UHB12" s="788"/>
      <c r="UHC12" s="788"/>
      <c r="UHD12" s="787"/>
      <c r="UHE12" s="788"/>
      <c r="UHF12" s="788"/>
      <c r="UHG12" s="788"/>
      <c r="UHH12" s="787"/>
      <c r="UHI12" s="788"/>
      <c r="UHJ12" s="788"/>
      <c r="UHK12" s="788"/>
      <c r="UHL12" s="787"/>
      <c r="UHM12" s="788"/>
      <c r="UHN12" s="788"/>
      <c r="UHO12" s="788"/>
      <c r="UHP12" s="787"/>
      <c r="UHQ12" s="788"/>
      <c r="UHR12" s="788"/>
      <c r="UHS12" s="788"/>
      <c r="UHT12" s="787"/>
      <c r="UHU12" s="788"/>
      <c r="UHV12" s="788"/>
      <c r="UHW12" s="788"/>
      <c r="UHX12" s="787"/>
      <c r="UHY12" s="788"/>
      <c r="UHZ12" s="788"/>
      <c r="UIA12" s="788"/>
      <c r="UIB12" s="787"/>
      <c r="UIC12" s="788"/>
      <c r="UID12" s="788"/>
      <c r="UIE12" s="788"/>
      <c r="UIF12" s="787"/>
      <c r="UIG12" s="788"/>
      <c r="UIH12" s="788"/>
      <c r="UII12" s="788"/>
      <c r="UIJ12" s="787"/>
      <c r="UIK12" s="788"/>
      <c r="UIL12" s="788"/>
      <c r="UIM12" s="788"/>
      <c r="UIN12" s="787"/>
      <c r="UIO12" s="788"/>
      <c r="UIP12" s="788"/>
      <c r="UIQ12" s="788"/>
      <c r="UIR12" s="787"/>
      <c r="UIS12" s="788"/>
      <c r="UIT12" s="788"/>
      <c r="UIU12" s="788"/>
      <c r="UIV12" s="787"/>
      <c r="UIW12" s="788"/>
      <c r="UIX12" s="788"/>
      <c r="UIY12" s="788"/>
      <c r="UIZ12" s="787"/>
      <c r="UJA12" s="788"/>
      <c r="UJB12" s="788"/>
      <c r="UJC12" s="788"/>
      <c r="UJD12" s="787"/>
      <c r="UJE12" s="788"/>
      <c r="UJF12" s="788"/>
      <c r="UJG12" s="788"/>
      <c r="UJH12" s="787"/>
      <c r="UJI12" s="788"/>
      <c r="UJJ12" s="788"/>
      <c r="UJK12" s="788"/>
      <c r="UJL12" s="787"/>
      <c r="UJM12" s="788"/>
      <c r="UJN12" s="788"/>
      <c r="UJO12" s="788"/>
      <c r="UJP12" s="787"/>
      <c r="UJQ12" s="788"/>
      <c r="UJR12" s="788"/>
      <c r="UJS12" s="788"/>
      <c r="UJT12" s="787"/>
      <c r="UJU12" s="788"/>
      <c r="UJV12" s="788"/>
      <c r="UJW12" s="788"/>
      <c r="UJX12" s="787"/>
      <c r="UJY12" s="788"/>
      <c r="UJZ12" s="788"/>
      <c r="UKA12" s="788"/>
      <c r="UKB12" s="787"/>
      <c r="UKC12" s="788"/>
      <c r="UKD12" s="788"/>
      <c r="UKE12" s="788"/>
      <c r="UKF12" s="787"/>
      <c r="UKG12" s="788"/>
      <c r="UKH12" s="788"/>
      <c r="UKI12" s="788"/>
      <c r="UKJ12" s="787"/>
      <c r="UKK12" s="788"/>
      <c r="UKL12" s="788"/>
      <c r="UKM12" s="788"/>
      <c r="UKN12" s="787"/>
      <c r="UKO12" s="788"/>
      <c r="UKP12" s="788"/>
      <c r="UKQ12" s="788"/>
      <c r="UKR12" s="787"/>
      <c r="UKS12" s="788"/>
      <c r="UKT12" s="788"/>
      <c r="UKU12" s="788"/>
      <c r="UKV12" s="787"/>
      <c r="UKW12" s="788"/>
      <c r="UKX12" s="788"/>
      <c r="UKY12" s="788"/>
      <c r="UKZ12" s="787"/>
      <c r="ULA12" s="788"/>
      <c r="ULB12" s="788"/>
      <c r="ULC12" s="788"/>
      <c r="ULD12" s="787"/>
      <c r="ULE12" s="788"/>
      <c r="ULF12" s="788"/>
      <c r="ULG12" s="788"/>
      <c r="ULH12" s="787"/>
      <c r="ULI12" s="788"/>
      <c r="ULJ12" s="788"/>
      <c r="ULK12" s="788"/>
      <c r="ULL12" s="787"/>
      <c r="ULM12" s="788"/>
      <c r="ULN12" s="788"/>
      <c r="ULO12" s="788"/>
      <c r="ULP12" s="787"/>
      <c r="ULQ12" s="788"/>
      <c r="ULR12" s="788"/>
      <c r="ULS12" s="788"/>
      <c r="ULT12" s="787"/>
      <c r="ULU12" s="788"/>
      <c r="ULV12" s="788"/>
      <c r="ULW12" s="788"/>
      <c r="ULX12" s="787"/>
      <c r="ULY12" s="788"/>
      <c r="ULZ12" s="788"/>
      <c r="UMA12" s="788"/>
      <c r="UMB12" s="787"/>
      <c r="UMC12" s="788"/>
      <c r="UMD12" s="788"/>
      <c r="UME12" s="788"/>
      <c r="UMF12" s="787"/>
      <c r="UMG12" s="788"/>
      <c r="UMH12" s="788"/>
      <c r="UMI12" s="788"/>
      <c r="UMJ12" s="787"/>
      <c r="UMK12" s="788"/>
      <c r="UML12" s="788"/>
      <c r="UMM12" s="788"/>
      <c r="UMN12" s="787"/>
      <c r="UMO12" s="788"/>
      <c r="UMP12" s="788"/>
      <c r="UMQ12" s="788"/>
      <c r="UMR12" s="787"/>
      <c r="UMS12" s="788"/>
      <c r="UMT12" s="788"/>
      <c r="UMU12" s="788"/>
      <c r="UMV12" s="787"/>
      <c r="UMW12" s="788"/>
      <c r="UMX12" s="788"/>
      <c r="UMY12" s="788"/>
      <c r="UMZ12" s="787"/>
      <c r="UNA12" s="788"/>
      <c r="UNB12" s="788"/>
      <c r="UNC12" s="788"/>
      <c r="UND12" s="787"/>
      <c r="UNE12" s="788"/>
      <c r="UNF12" s="788"/>
      <c r="UNG12" s="788"/>
      <c r="UNH12" s="787"/>
      <c r="UNI12" s="788"/>
      <c r="UNJ12" s="788"/>
      <c r="UNK12" s="788"/>
      <c r="UNL12" s="787"/>
      <c r="UNM12" s="788"/>
      <c r="UNN12" s="788"/>
      <c r="UNO12" s="788"/>
      <c r="UNP12" s="787"/>
      <c r="UNQ12" s="788"/>
      <c r="UNR12" s="788"/>
      <c r="UNS12" s="788"/>
      <c r="UNT12" s="787"/>
      <c r="UNU12" s="788"/>
      <c r="UNV12" s="788"/>
      <c r="UNW12" s="788"/>
      <c r="UNX12" s="787"/>
      <c r="UNY12" s="788"/>
      <c r="UNZ12" s="788"/>
      <c r="UOA12" s="788"/>
      <c r="UOB12" s="787"/>
      <c r="UOC12" s="788"/>
      <c r="UOD12" s="788"/>
      <c r="UOE12" s="788"/>
      <c r="UOF12" s="787"/>
      <c r="UOG12" s="788"/>
      <c r="UOH12" s="788"/>
      <c r="UOI12" s="788"/>
      <c r="UOJ12" s="787"/>
      <c r="UOK12" s="788"/>
      <c r="UOL12" s="788"/>
      <c r="UOM12" s="788"/>
      <c r="UON12" s="787"/>
      <c r="UOO12" s="788"/>
      <c r="UOP12" s="788"/>
      <c r="UOQ12" s="788"/>
      <c r="UOR12" s="787"/>
      <c r="UOS12" s="788"/>
      <c r="UOT12" s="788"/>
      <c r="UOU12" s="788"/>
      <c r="UOV12" s="787"/>
      <c r="UOW12" s="788"/>
      <c r="UOX12" s="788"/>
      <c r="UOY12" s="788"/>
      <c r="UOZ12" s="787"/>
      <c r="UPA12" s="788"/>
      <c r="UPB12" s="788"/>
      <c r="UPC12" s="788"/>
      <c r="UPD12" s="787"/>
      <c r="UPE12" s="788"/>
      <c r="UPF12" s="788"/>
      <c r="UPG12" s="788"/>
      <c r="UPH12" s="787"/>
      <c r="UPI12" s="788"/>
      <c r="UPJ12" s="788"/>
      <c r="UPK12" s="788"/>
      <c r="UPL12" s="787"/>
      <c r="UPM12" s="788"/>
      <c r="UPN12" s="788"/>
      <c r="UPO12" s="788"/>
      <c r="UPP12" s="787"/>
      <c r="UPQ12" s="788"/>
      <c r="UPR12" s="788"/>
      <c r="UPS12" s="788"/>
      <c r="UPT12" s="787"/>
      <c r="UPU12" s="788"/>
      <c r="UPV12" s="788"/>
      <c r="UPW12" s="788"/>
      <c r="UPX12" s="787"/>
      <c r="UPY12" s="788"/>
      <c r="UPZ12" s="788"/>
      <c r="UQA12" s="788"/>
      <c r="UQB12" s="787"/>
      <c r="UQC12" s="788"/>
      <c r="UQD12" s="788"/>
      <c r="UQE12" s="788"/>
      <c r="UQF12" s="787"/>
      <c r="UQG12" s="788"/>
      <c r="UQH12" s="788"/>
      <c r="UQI12" s="788"/>
      <c r="UQJ12" s="787"/>
      <c r="UQK12" s="788"/>
      <c r="UQL12" s="788"/>
      <c r="UQM12" s="788"/>
      <c r="UQN12" s="787"/>
      <c r="UQO12" s="788"/>
      <c r="UQP12" s="788"/>
      <c r="UQQ12" s="788"/>
      <c r="UQR12" s="787"/>
      <c r="UQS12" s="788"/>
      <c r="UQT12" s="788"/>
      <c r="UQU12" s="788"/>
      <c r="UQV12" s="787"/>
      <c r="UQW12" s="788"/>
      <c r="UQX12" s="788"/>
      <c r="UQY12" s="788"/>
      <c r="UQZ12" s="787"/>
      <c r="URA12" s="788"/>
      <c r="URB12" s="788"/>
      <c r="URC12" s="788"/>
      <c r="URD12" s="787"/>
      <c r="URE12" s="788"/>
      <c r="URF12" s="788"/>
      <c r="URG12" s="788"/>
      <c r="URH12" s="787"/>
      <c r="URI12" s="788"/>
      <c r="URJ12" s="788"/>
      <c r="URK12" s="788"/>
      <c r="URL12" s="787"/>
      <c r="URM12" s="788"/>
      <c r="URN12" s="788"/>
      <c r="URO12" s="788"/>
      <c r="URP12" s="787"/>
      <c r="URQ12" s="788"/>
      <c r="URR12" s="788"/>
      <c r="URS12" s="788"/>
      <c r="URT12" s="787"/>
      <c r="URU12" s="788"/>
      <c r="URV12" s="788"/>
      <c r="URW12" s="788"/>
      <c r="URX12" s="787"/>
      <c r="URY12" s="788"/>
      <c r="URZ12" s="788"/>
      <c r="USA12" s="788"/>
      <c r="USB12" s="787"/>
      <c r="USC12" s="788"/>
      <c r="USD12" s="788"/>
      <c r="USE12" s="788"/>
      <c r="USF12" s="787"/>
      <c r="USG12" s="788"/>
      <c r="USH12" s="788"/>
      <c r="USI12" s="788"/>
      <c r="USJ12" s="787"/>
      <c r="USK12" s="788"/>
      <c r="USL12" s="788"/>
      <c r="USM12" s="788"/>
      <c r="USN12" s="787"/>
      <c r="USO12" s="788"/>
      <c r="USP12" s="788"/>
      <c r="USQ12" s="788"/>
      <c r="USR12" s="787"/>
      <c r="USS12" s="788"/>
      <c r="UST12" s="788"/>
      <c r="USU12" s="788"/>
      <c r="USV12" s="787"/>
      <c r="USW12" s="788"/>
      <c r="USX12" s="788"/>
      <c r="USY12" s="788"/>
      <c r="USZ12" s="787"/>
      <c r="UTA12" s="788"/>
      <c r="UTB12" s="788"/>
      <c r="UTC12" s="788"/>
      <c r="UTD12" s="787"/>
      <c r="UTE12" s="788"/>
      <c r="UTF12" s="788"/>
      <c r="UTG12" s="788"/>
      <c r="UTH12" s="787"/>
      <c r="UTI12" s="788"/>
      <c r="UTJ12" s="788"/>
      <c r="UTK12" s="788"/>
      <c r="UTL12" s="787"/>
      <c r="UTM12" s="788"/>
      <c r="UTN12" s="788"/>
      <c r="UTO12" s="788"/>
      <c r="UTP12" s="787"/>
      <c r="UTQ12" s="788"/>
      <c r="UTR12" s="788"/>
      <c r="UTS12" s="788"/>
      <c r="UTT12" s="787"/>
      <c r="UTU12" s="788"/>
      <c r="UTV12" s="788"/>
      <c r="UTW12" s="788"/>
      <c r="UTX12" s="787"/>
      <c r="UTY12" s="788"/>
      <c r="UTZ12" s="788"/>
      <c r="UUA12" s="788"/>
      <c r="UUB12" s="787"/>
      <c r="UUC12" s="788"/>
      <c r="UUD12" s="788"/>
      <c r="UUE12" s="788"/>
      <c r="UUF12" s="787"/>
      <c r="UUG12" s="788"/>
      <c r="UUH12" s="788"/>
      <c r="UUI12" s="788"/>
      <c r="UUJ12" s="787"/>
      <c r="UUK12" s="788"/>
      <c r="UUL12" s="788"/>
      <c r="UUM12" s="788"/>
      <c r="UUN12" s="787"/>
      <c r="UUO12" s="788"/>
      <c r="UUP12" s="788"/>
      <c r="UUQ12" s="788"/>
      <c r="UUR12" s="787"/>
      <c r="UUS12" s="788"/>
      <c r="UUT12" s="788"/>
      <c r="UUU12" s="788"/>
      <c r="UUV12" s="787"/>
      <c r="UUW12" s="788"/>
      <c r="UUX12" s="788"/>
      <c r="UUY12" s="788"/>
      <c r="UUZ12" s="787"/>
      <c r="UVA12" s="788"/>
      <c r="UVB12" s="788"/>
      <c r="UVC12" s="788"/>
      <c r="UVD12" s="787"/>
      <c r="UVE12" s="788"/>
      <c r="UVF12" s="788"/>
      <c r="UVG12" s="788"/>
      <c r="UVH12" s="787"/>
      <c r="UVI12" s="788"/>
      <c r="UVJ12" s="788"/>
      <c r="UVK12" s="788"/>
      <c r="UVL12" s="787"/>
      <c r="UVM12" s="788"/>
      <c r="UVN12" s="788"/>
      <c r="UVO12" s="788"/>
      <c r="UVP12" s="787"/>
      <c r="UVQ12" s="788"/>
      <c r="UVR12" s="788"/>
      <c r="UVS12" s="788"/>
      <c r="UVT12" s="787"/>
      <c r="UVU12" s="788"/>
      <c r="UVV12" s="788"/>
      <c r="UVW12" s="788"/>
      <c r="UVX12" s="787"/>
      <c r="UVY12" s="788"/>
      <c r="UVZ12" s="788"/>
      <c r="UWA12" s="788"/>
      <c r="UWB12" s="787"/>
      <c r="UWC12" s="788"/>
      <c r="UWD12" s="788"/>
      <c r="UWE12" s="788"/>
      <c r="UWF12" s="787"/>
      <c r="UWG12" s="788"/>
      <c r="UWH12" s="788"/>
      <c r="UWI12" s="788"/>
      <c r="UWJ12" s="787"/>
      <c r="UWK12" s="788"/>
      <c r="UWL12" s="788"/>
      <c r="UWM12" s="788"/>
      <c r="UWN12" s="787"/>
      <c r="UWO12" s="788"/>
      <c r="UWP12" s="788"/>
      <c r="UWQ12" s="788"/>
      <c r="UWR12" s="787"/>
      <c r="UWS12" s="788"/>
      <c r="UWT12" s="788"/>
      <c r="UWU12" s="788"/>
      <c r="UWV12" s="787"/>
      <c r="UWW12" s="788"/>
      <c r="UWX12" s="788"/>
      <c r="UWY12" s="788"/>
      <c r="UWZ12" s="787"/>
      <c r="UXA12" s="788"/>
      <c r="UXB12" s="788"/>
      <c r="UXC12" s="788"/>
      <c r="UXD12" s="787"/>
      <c r="UXE12" s="788"/>
      <c r="UXF12" s="788"/>
      <c r="UXG12" s="788"/>
      <c r="UXH12" s="787"/>
      <c r="UXI12" s="788"/>
      <c r="UXJ12" s="788"/>
      <c r="UXK12" s="788"/>
      <c r="UXL12" s="787"/>
      <c r="UXM12" s="788"/>
      <c r="UXN12" s="788"/>
      <c r="UXO12" s="788"/>
      <c r="UXP12" s="787"/>
      <c r="UXQ12" s="788"/>
      <c r="UXR12" s="788"/>
      <c r="UXS12" s="788"/>
      <c r="UXT12" s="787"/>
      <c r="UXU12" s="788"/>
      <c r="UXV12" s="788"/>
      <c r="UXW12" s="788"/>
      <c r="UXX12" s="787"/>
      <c r="UXY12" s="788"/>
      <c r="UXZ12" s="788"/>
      <c r="UYA12" s="788"/>
      <c r="UYB12" s="787"/>
      <c r="UYC12" s="788"/>
      <c r="UYD12" s="788"/>
      <c r="UYE12" s="788"/>
      <c r="UYF12" s="787"/>
      <c r="UYG12" s="788"/>
      <c r="UYH12" s="788"/>
      <c r="UYI12" s="788"/>
      <c r="UYJ12" s="787"/>
      <c r="UYK12" s="788"/>
      <c r="UYL12" s="788"/>
      <c r="UYM12" s="788"/>
      <c r="UYN12" s="787"/>
      <c r="UYO12" s="788"/>
      <c r="UYP12" s="788"/>
      <c r="UYQ12" s="788"/>
      <c r="UYR12" s="787"/>
      <c r="UYS12" s="788"/>
      <c r="UYT12" s="788"/>
      <c r="UYU12" s="788"/>
      <c r="UYV12" s="787"/>
      <c r="UYW12" s="788"/>
      <c r="UYX12" s="788"/>
      <c r="UYY12" s="788"/>
      <c r="UYZ12" s="787"/>
      <c r="UZA12" s="788"/>
      <c r="UZB12" s="788"/>
      <c r="UZC12" s="788"/>
      <c r="UZD12" s="787"/>
      <c r="UZE12" s="788"/>
      <c r="UZF12" s="788"/>
      <c r="UZG12" s="788"/>
      <c r="UZH12" s="787"/>
      <c r="UZI12" s="788"/>
      <c r="UZJ12" s="788"/>
      <c r="UZK12" s="788"/>
      <c r="UZL12" s="787"/>
      <c r="UZM12" s="788"/>
      <c r="UZN12" s="788"/>
      <c r="UZO12" s="788"/>
      <c r="UZP12" s="787"/>
      <c r="UZQ12" s="788"/>
      <c r="UZR12" s="788"/>
      <c r="UZS12" s="788"/>
      <c r="UZT12" s="787"/>
      <c r="UZU12" s="788"/>
      <c r="UZV12" s="788"/>
      <c r="UZW12" s="788"/>
      <c r="UZX12" s="787"/>
      <c r="UZY12" s="788"/>
      <c r="UZZ12" s="788"/>
      <c r="VAA12" s="788"/>
      <c r="VAB12" s="787"/>
      <c r="VAC12" s="788"/>
      <c r="VAD12" s="788"/>
      <c r="VAE12" s="788"/>
      <c r="VAF12" s="787"/>
      <c r="VAG12" s="788"/>
      <c r="VAH12" s="788"/>
      <c r="VAI12" s="788"/>
      <c r="VAJ12" s="787"/>
      <c r="VAK12" s="788"/>
      <c r="VAL12" s="788"/>
      <c r="VAM12" s="788"/>
      <c r="VAN12" s="787"/>
      <c r="VAO12" s="788"/>
      <c r="VAP12" s="788"/>
      <c r="VAQ12" s="788"/>
      <c r="VAR12" s="787"/>
      <c r="VAS12" s="788"/>
      <c r="VAT12" s="788"/>
      <c r="VAU12" s="788"/>
      <c r="VAV12" s="787"/>
      <c r="VAW12" s="788"/>
      <c r="VAX12" s="788"/>
      <c r="VAY12" s="788"/>
      <c r="VAZ12" s="787"/>
      <c r="VBA12" s="788"/>
      <c r="VBB12" s="788"/>
      <c r="VBC12" s="788"/>
      <c r="VBD12" s="787"/>
      <c r="VBE12" s="788"/>
      <c r="VBF12" s="788"/>
      <c r="VBG12" s="788"/>
      <c r="VBH12" s="787"/>
      <c r="VBI12" s="788"/>
      <c r="VBJ12" s="788"/>
      <c r="VBK12" s="788"/>
      <c r="VBL12" s="787"/>
      <c r="VBM12" s="788"/>
      <c r="VBN12" s="788"/>
      <c r="VBO12" s="788"/>
      <c r="VBP12" s="787"/>
      <c r="VBQ12" s="788"/>
      <c r="VBR12" s="788"/>
      <c r="VBS12" s="788"/>
      <c r="VBT12" s="787"/>
      <c r="VBU12" s="788"/>
      <c r="VBV12" s="788"/>
      <c r="VBW12" s="788"/>
      <c r="VBX12" s="787"/>
      <c r="VBY12" s="788"/>
      <c r="VBZ12" s="788"/>
      <c r="VCA12" s="788"/>
      <c r="VCB12" s="787"/>
      <c r="VCC12" s="788"/>
      <c r="VCD12" s="788"/>
      <c r="VCE12" s="788"/>
      <c r="VCF12" s="787"/>
      <c r="VCG12" s="788"/>
      <c r="VCH12" s="788"/>
      <c r="VCI12" s="788"/>
      <c r="VCJ12" s="787"/>
      <c r="VCK12" s="788"/>
      <c r="VCL12" s="788"/>
      <c r="VCM12" s="788"/>
      <c r="VCN12" s="787"/>
      <c r="VCO12" s="788"/>
      <c r="VCP12" s="788"/>
      <c r="VCQ12" s="788"/>
      <c r="VCR12" s="787"/>
      <c r="VCS12" s="788"/>
      <c r="VCT12" s="788"/>
      <c r="VCU12" s="788"/>
      <c r="VCV12" s="787"/>
      <c r="VCW12" s="788"/>
      <c r="VCX12" s="788"/>
      <c r="VCY12" s="788"/>
      <c r="VCZ12" s="787"/>
      <c r="VDA12" s="788"/>
      <c r="VDB12" s="788"/>
      <c r="VDC12" s="788"/>
      <c r="VDD12" s="787"/>
      <c r="VDE12" s="788"/>
      <c r="VDF12" s="788"/>
      <c r="VDG12" s="788"/>
      <c r="VDH12" s="787"/>
      <c r="VDI12" s="788"/>
      <c r="VDJ12" s="788"/>
      <c r="VDK12" s="788"/>
      <c r="VDL12" s="787"/>
      <c r="VDM12" s="788"/>
      <c r="VDN12" s="788"/>
      <c r="VDO12" s="788"/>
      <c r="VDP12" s="787"/>
      <c r="VDQ12" s="788"/>
      <c r="VDR12" s="788"/>
      <c r="VDS12" s="788"/>
      <c r="VDT12" s="787"/>
      <c r="VDU12" s="788"/>
      <c r="VDV12" s="788"/>
      <c r="VDW12" s="788"/>
      <c r="VDX12" s="787"/>
      <c r="VDY12" s="788"/>
      <c r="VDZ12" s="788"/>
      <c r="VEA12" s="788"/>
      <c r="VEB12" s="787"/>
      <c r="VEC12" s="788"/>
      <c r="VED12" s="788"/>
      <c r="VEE12" s="788"/>
      <c r="VEF12" s="787"/>
      <c r="VEG12" s="788"/>
      <c r="VEH12" s="788"/>
      <c r="VEI12" s="788"/>
      <c r="VEJ12" s="787"/>
      <c r="VEK12" s="788"/>
      <c r="VEL12" s="788"/>
      <c r="VEM12" s="788"/>
      <c r="VEN12" s="787"/>
      <c r="VEO12" s="788"/>
      <c r="VEP12" s="788"/>
      <c r="VEQ12" s="788"/>
      <c r="VER12" s="787"/>
      <c r="VES12" s="788"/>
      <c r="VET12" s="788"/>
      <c r="VEU12" s="788"/>
      <c r="VEV12" s="787"/>
      <c r="VEW12" s="788"/>
      <c r="VEX12" s="788"/>
      <c r="VEY12" s="788"/>
      <c r="VEZ12" s="787"/>
      <c r="VFA12" s="788"/>
      <c r="VFB12" s="788"/>
      <c r="VFC12" s="788"/>
      <c r="VFD12" s="787"/>
      <c r="VFE12" s="788"/>
      <c r="VFF12" s="788"/>
      <c r="VFG12" s="788"/>
      <c r="VFH12" s="787"/>
      <c r="VFI12" s="788"/>
      <c r="VFJ12" s="788"/>
      <c r="VFK12" s="788"/>
      <c r="VFL12" s="787"/>
      <c r="VFM12" s="788"/>
      <c r="VFN12" s="788"/>
      <c r="VFO12" s="788"/>
      <c r="VFP12" s="787"/>
      <c r="VFQ12" s="788"/>
      <c r="VFR12" s="788"/>
      <c r="VFS12" s="788"/>
      <c r="VFT12" s="787"/>
      <c r="VFU12" s="788"/>
      <c r="VFV12" s="788"/>
      <c r="VFW12" s="788"/>
      <c r="VFX12" s="787"/>
      <c r="VFY12" s="788"/>
      <c r="VFZ12" s="788"/>
      <c r="VGA12" s="788"/>
      <c r="VGB12" s="787"/>
      <c r="VGC12" s="788"/>
      <c r="VGD12" s="788"/>
      <c r="VGE12" s="788"/>
      <c r="VGF12" s="787"/>
      <c r="VGG12" s="788"/>
      <c r="VGH12" s="788"/>
      <c r="VGI12" s="788"/>
      <c r="VGJ12" s="787"/>
      <c r="VGK12" s="788"/>
      <c r="VGL12" s="788"/>
      <c r="VGM12" s="788"/>
      <c r="VGN12" s="787"/>
      <c r="VGO12" s="788"/>
      <c r="VGP12" s="788"/>
      <c r="VGQ12" s="788"/>
      <c r="VGR12" s="787"/>
      <c r="VGS12" s="788"/>
      <c r="VGT12" s="788"/>
      <c r="VGU12" s="788"/>
      <c r="VGV12" s="787"/>
      <c r="VGW12" s="788"/>
      <c r="VGX12" s="788"/>
      <c r="VGY12" s="788"/>
      <c r="VGZ12" s="787"/>
      <c r="VHA12" s="788"/>
      <c r="VHB12" s="788"/>
      <c r="VHC12" s="788"/>
      <c r="VHD12" s="787"/>
      <c r="VHE12" s="788"/>
      <c r="VHF12" s="788"/>
      <c r="VHG12" s="788"/>
      <c r="VHH12" s="787"/>
      <c r="VHI12" s="788"/>
      <c r="VHJ12" s="788"/>
      <c r="VHK12" s="788"/>
      <c r="VHL12" s="787"/>
      <c r="VHM12" s="788"/>
      <c r="VHN12" s="788"/>
      <c r="VHO12" s="788"/>
      <c r="VHP12" s="787"/>
      <c r="VHQ12" s="788"/>
      <c r="VHR12" s="788"/>
      <c r="VHS12" s="788"/>
      <c r="VHT12" s="787"/>
      <c r="VHU12" s="788"/>
      <c r="VHV12" s="788"/>
      <c r="VHW12" s="788"/>
      <c r="VHX12" s="787"/>
      <c r="VHY12" s="788"/>
      <c r="VHZ12" s="788"/>
      <c r="VIA12" s="788"/>
      <c r="VIB12" s="787"/>
      <c r="VIC12" s="788"/>
      <c r="VID12" s="788"/>
      <c r="VIE12" s="788"/>
      <c r="VIF12" s="787"/>
      <c r="VIG12" s="788"/>
      <c r="VIH12" s="788"/>
      <c r="VII12" s="788"/>
      <c r="VIJ12" s="787"/>
      <c r="VIK12" s="788"/>
      <c r="VIL12" s="788"/>
      <c r="VIM12" s="788"/>
      <c r="VIN12" s="787"/>
      <c r="VIO12" s="788"/>
      <c r="VIP12" s="788"/>
      <c r="VIQ12" s="788"/>
      <c r="VIR12" s="787"/>
      <c r="VIS12" s="788"/>
      <c r="VIT12" s="788"/>
      <c r="VIU12" s="788"/>
      <c r="VIV12" s="787"/>
      <c r="VIW12" s="788"/>
      <c r="VIX12" s="788"/>
      <c r="VIY12" s="788"/>
      <c r="VIZ12" s="787"/>
      <c r="VJA12" s="788"/>
      <c r="VJB12" s="788"/>
      <c r="VJC12" s="788"/>
      <c r="VJD12" s="787"/>
      <c r="VJE12" s="788"/>
      <c r="VJF12" s="788"/>
      <c r="VJG12" s="788"/>
      <c r="VJH12" s="787"/>
      <c r="VJI12" s="788"/>
      <c r="VJJ12" s="788"/>
      <c r="VJK12" s="788"/>
      <c r="VJL12" s="787"/>
      <c r="VJM12" s="788"/>
      <c r="VJN12" s="788"/>
      <c r="VJO12" s="788"/>
      <c r="VJP12" s="787"/>
      <c r="VJQ12" s="788"/>
      <c r="VJR12" s="788"/>
      <c r="VJS12" s="788"/>
      <c r="VJT12" s="787"/>
      <c r="VJU12" s="788"/>
      <c r="VJV12" s="788"/>
      <c r="VJW12" s="788"/>
      <c r="VJX12" s="787"/>
      <c r="VJY12" s="788"/>
      <c r="VJZ12" s="788"/>
      <c r="VKA12" s="788"/>
      <c r="VKB12" s="787"/>
      <c r="VKC12" s="788"/>
      <c r="VKD12" s="788"/>
      <c r="VKE12" s="788"/>
      <c r="VKF12" s="787"/>
      <c r="VKG12" s="788"/>
      <c r="VKH12" s="788"/>
      <c r="VKI12" s="788"/>
      <c r="VKJ12" s="787"/>
      <c r="VKK12" s="788"/>
      <c r="VKL12" s="788"/>
      <c r="VKM12" s="788"/>
      <c r="VKN12" s="787"/>
      <c r="VKO12" s="788"/>
      <c r="VKP12" s="788"/>
      <c r="VKQ12" s="788"/>
      <c r="VKR12" s="787"/>
      <c r="VKS12" s="788"/>
      <c r="VKT12" s="788"/>
      <c r="VKU12" s="788"/>
      <c r="VKV12" s="787"/>
      <c r="VKW12" s="788"/>
      <c r="VKX12" s="788"/>
      <c r="VKY12" s="788"/>
      <c r="VKZ12" s="787"/>
      <c r="VLA12" s="788"/>
      <c r="VLB12" s="788"/>
      <c r="VLC12" s="788"/>
      <c r="VLD12" s="787"/>
      <c r="VLE12" s="788"/>
      <c r="VLF12" s="788"/>
      <c r="VLG12" s="788"/>
      <c r="VLH12" s="787"/>
      <c r="VLI12" s="788"/>
      <c r="VLJ12" s="788"/>
      <c r="VLK12" s="788"/>
      <c r="VLL12" s="787"/>
      <c r="VLM12" s="788"/>
      <c r="VLN12" s="788"/>
      <c r="VLO12" s="788"/>
      <c r="VLP12" s="787"/>
      <c r="VLQ12" s="788"/>
      <c r="VLR12" s="788"/>
      <c r="VLS12" s="788"/>
      <c r="VLT12" s="787"/>
      <c r="VLU12" s="788"/>
      <c r="VLV12" s="788"/>
      <c r="VLW12" s="788"/>
      <c r="VLX12" s="787"/>
      <c r="VLY12" s="788"/>
      <c r="VLZ12" s="788"/>
      <c r="VMA12" s="788"/>
      <c r="VMB12" s="787"/>
      <c r="VMC12" s="788"/>
      <c r="VMD12" s="788"/>
      <c r="VME12" s="788"/>
      <c r="VMF12" s="787"/>
      <c r="VMG12" s="788"/>
      <c r="VMH12" s="788"/>
      <c r="VMI12" s="788"/>
      <c r="VMJ12" s="787"/>
      <c r="VMK12" s="788"/>
      <c r="VML12" s="788"/>
      <c r="VMM12" s="788"/>
      <c r="VMN12" s="787"/>
      <c r="VMO12" s="788"/>
      <c r="VMP12" s="788"/>
      <c r="VMQ12" s="788"/>
      <c r="VMR12" s="787"/>
      <c r="VMS12" s="788"/>
      <c r="VMT12" s="788"/>
      <c r="VMU12" s="788"/>
      <c r="VMV12" s="787"/>
      <c r="VMW12" s="788"/>
      <c r="VMX12" s="788"/>
      <c r="VMY12" s="788"/>
      <c r="VMZ12" s="787"/>
      <c r="VNA12" s="788"/>
      <c r="VNB12" s="788"/>
      <c r="VNC12" s="788"/>
      <c r="VND12" s="787"/>
      <c r="VNE12" s="788"/>
      <c r="VNF12" s="788"/>
      <c r="VNG12" s="788"/>
      <c r="VNH12" s="787"/>
      <c r="VNI12" s="788"/>
      <c r="VNJ12" s="788"/>
      <c r="VNK12" s="788"/>
      <c r="VNL12" s="787"/>
      <c r="VNM12" s="788"/>
      <c r="VNN12" s="788"/>
      <c r="VNO12" s="788"/>
      <c r="VNP12" s="787"/>
      <c r="VNQ12" s="788"/>
      <c r="VNR12" s="788"/>
      <c r="VNS12" s="788"/>
      <c r="VNT12" s="787"/>
      <c r="VNU12" s="788"/>
      <c r="VNV12" s="788"/>
      <c r="VNW12" s="788"/>
      <c r="VNX12" s="787"/>
      <c r="VNY12" s="788"/>
      <c r="VNZ12" s="788"/>
      <c r="VOA12" s="788"/>
      <c r="VOB12" s="787"/>
      <c r="VOC12" s="788"/>
      <c r="VOD12" s="788"/>
      <c r="VOE12" s="788"/>
      <c r="VOF12" s="787"/>
      <c r="VOG12" s="788"/>
      <c r="VOH12" s="788"/>
      <c r="VOI12" s="788"/>
      <c r="VOJ12" s="787"/>
      <c r="VOK12" s="788"/>
      <c r="VOL12" s="788"/>
      <c r="VOM12" s="788"/>
      <c r="VON12" s="787"/>
      <c r="VOO12" s="788"/>
      <c r="VOP12" s="788"/>
      <c r="VOQ12" s="788"/>
      <c r="VOR12" s="787"/>
      <c r="VOS12" s="788"/>
      <c r="VOT12" s="788"/>
      <c r="VOU12" s="788"/>
      <c r="VOV12" s="787"/>
      <c r="VOW12" s="788"/>
      <c r="VOX12" s="788"/>
      <c r="VOY12" s="788"/>
      <c r="VOZ12" s="787"/>
      <c r="VPA12" s="788"/>
      <c r="VPB12" s="788"/>
      <c r="VPC12" s="788"/>
      <c r="VPD12" s="787"/>
      <c r="VPE12" s="788"/>
      <c r="VPF12" s="788"/>
      <c r="VPG12" s="788"/>
      <c r="VPH12" s="787"/>
      <c r="VPI12" s="788"/>
      <c r="VPJ12" s="788"/>
      <c r="VPK12" s="788"/>
      <c r="VPL12" s="787"/>
      <c r="VPM12" s="788"/>
      <c r="VPN12" s="788"/>
      <c r="VPO12" s="788"/>
      <c r="VPP12" s="787"/>
      <c r="VPQ12" s="788"/>
      <c r="VPR12" s="788"/>
      <c r="VPS12" s="788"/>
      <c r="VPT12" s="787"/>
      <c r="VPU12" s="788"/>
      <c r="VPV12" s="788"/>
      <c r="VPW12" s="788"/>
      <c r="VPX12" s="787"/>
      <c r="VPY12" s="788"/>
      <c r="VPZ12" s="788"/>
      <c r="VQA12" s="788"/>
      <c r="VQB12" s="787"/>
      <c r="VQC12" s="788"/>
      <c r="VQD12" s="788"/>
      <c r="VQE12" s="788"/>
      <c r="VQF12" s="787"/>
      <c r="VQG12" s="788"/>
      <c r="VQH12" s="788"/>
      <c r="VQI12" s="788"/>
      <c r="VQJ12" s="787"/>
      <c r="VQK12" s="788"/>
      <c r="VQL12" s="788"/>
      <c r="VQM12" s="788"/>
      <c r="VQN12" s="787"/>
      <c r="VQO12" s="788"/>
      <c r="VQP12" s="788"/>
      <c r="VQQ12" s="788"/>
      <c r="VQR12" s="787"/>
      <c r="VQS12" s="788"/>
      <c r="VQT12" s="788"/>
      <c r="VQU12" s="788"/>
      <c r="VQV12" s="787"/>
      <c r="VQW12" s="788"/>
      <c r="VQX12" s="788"/>
      <c r="VQY12" s="788"/>
      <c r="VQZ12" s="787"/>
      <c r="VRA12" s="788"/>
      <c r="VRB12" s="788"/>
      <c r="VRC12" s="788"/>
      <c r="VRD12" s="787"/>
      <c r="VRE12" s="788"/>
      <c r="VRF12" s="788"/>
      <c r="VRG12" s="788"/>
      <c r="VRH12" s="787"/>
      <c r="VRI12" s="788"/>
      <c r="VRJ12" s="788"/>
      <c r="VRK12" s="788"/>
      <c r="VRL12" s="787"/>
      <c r="VRM12" s="788"/>
      <c r="VRN12" s="788"/>
      <c r="VRO12" s="788"/>
      <c r="VRP12" s="787"/>
      <c r="VRQ12" s="788"/>
      <c r="VRR12" s="788"/>
      <c r="VRS12" s="788"/>
      <c r="VRT12" s="787"/>
      <c r="VRU12" s="788"/>
      <c r="VRV12" s="788"/>
      <c r="VRW12" s="788"/>
      <c r="VRX12" s="787"/>
      <c r="VRY12" s="788"/>
      <c r="VRZ12" s="788"/>
      <c r="VSA12" s="788"/>
      <c r="VSB12" s="787"/>
      <c r="VSC12" s="788"/>
      <c r="VSD12" s="788"/>
      <c r="VSE12" s="788"/>
      <c r="VSF12" s="787"/>
      <c r="VSG12" s="788"/>
      <c r="VSH12" s="788"/>
      <c r="VSI12" s="788"/>
      <c r="VSJ12" s="787"/>
      <c r="VSK12" s="788"/>
      <c r="VSL12" s="788"/>
      <c r="VSM12" s="788"/>
      <c r="VSN12" s="787"/>
      <c r="VSO12" s="788"/>
      <c r="VSP12" s="788"/>
      <c r="VSQ12" s="788"/>
      <c r="VSR12" s="787"/>
      <c r="VSS12" s="788"/>
      <c r="VST12" s="788"/>
      <c r="VSU12" s="788"/>
      <c r="VSV12" s="787"/>
      <c r="VSW12" s="788"/>
      <c r="VSX12" s="788"/>
      <c r="VSY12" s="788"/>
      <c r="VSZ12" s="787"/>
      <c r="VTA12" s="788"/>
      <c r="VTB12" s="788"/>
      <c r="VTC12" s="788"/>
      <c r="VTD12" s="787"/>
      <c r="VTE12" s="788"/>
      <c r="VTF12" s="788"/>
      <c r="VTG12" s="788"/>
      <c r="VTH12" s="787"/>
      <c r="VTI12" s="788"/>
      <c r="VTJ12" s="788"/>
      <c r="VTK12" s="788"/>
      <c r="VTL12" s="787"/>
      <c r="VTM12" s="788"/>
      <c r="VTN12" s="788"/>
      <c r="VTO12" s="788"/>
      <c r="VTP12" s="787"/>
      <c r="VTQ12" s="788"/>
      <c r="VTR12" s="788"/>
      <c r="VTS12" s="788"/>
      <c r="VTT12" s="787"/>
      <c r="VTU12" s="788"/>
      <c r="VTV12" s="788"/>
      <c r="VTW12" s="788"/>
      <c r="VTX12" s="787"/>
      <c r="VTY12" s="788"/>
      <c r="VTZ12" s="788"/>
      <c r="VUA12" s="788"/>
      <c r="VUB12" s="787"/>
      <c r="VUC12" s="788"/>
      <c r="VUD12" s="788"/>
      <c r="VUE12" s="788"/>
      <c r="VUF12" s="787"/>
      <c r="VUG12" s="788"/>
      <c r="VUH12" s="788"/>
      <c r="VUI12" s="788"/>
      <c r="VUJ12" s="787"/>
      <c r="VUK12" s="788"/>
      <c r="VUL12" s="788"/>
      <c r="VUM12" s="788"/>
      <c r="VUN12" s="787"/>
      <c r="VUO12" s="788"/>
      <c r="VUP12" s="788"/>
      <c r="VUQ12" s="788"/>
      <c r="VUR12" s="787"/>
      <c r="VUS12" s="788"/>
      <c r="VUT12" s="788"/>
      <c r="VUU12" s="788"/>
      <c r="VUV12" s="787"/>
      <c r="VUW12" s="788"/>
      <c r="VUX12" s="788"/>
      <c r="VUY12" s="788"/>
      <c r="VUZ12" s="787"/>
      <c r="VVA12" s="788"/>
      <c r="VVB12" s="788"/>
      <c r="VVC12" s="788"/>
      <c r="VVD12" s="787"/>
      <c r="VVE12" s="788"/>
      <c r="VVF12" s="788"/>
      <c r="VVG12" s="788"/>
      <c r="VVH12" s="787"/>
      <c r="VVI12" s="788"/>
      <c r="VVJ12" s="788"/>
      <c r="VVK12" s="788"/>
      <c r="VVL12" s="787"/>
      <c r="VVM12" s="788"/>
      <c r="VVN12" s="788"/>
      <c r="VVO12" s="788"/>
      <c r="VVP12" s="787"/>
      <c r="VVQ12" s="788"/>
      <c r="VVR12" s="788"/>
      <c r="VVS12" s="788"/>
      <c r="VVT12" s="787"/>
      <c r="VVU12" s="788"/>
      <c r="VVV12" s="788"/>
      <c r="VVW12" s="788"/>
      <c r="VVX12" s="787"/>
      <c r="VVY12" s="788"/>
      <c r="VVZ12" s="788"/>
      <c r="VWA12" s="788"/>
      <c r="VWB12" s="787"/>
      <c r="VWC12" s="788"/>
      <c r="VWD12" s="788"/>
      <c r="VWE12" s="788"/>
      <c r="VWF12" s="787"/>
      <c r="VWG12" s="788"/>
      <c r="VWH12" s="788"/>
      <c r="VWI12" s="788"/>
      <c r="VWJ12" s="787"/>
      <c r="VWK12" s="788"/>
      <c r="VWL12" s="788"/>
      <c r="VWM12" s="788"/>
      <c r="VWN12" s="787"/>
      <c r="VWO12" s="788"/>
      <c r="VWP12" s="788"/>
      <c r="VWQ12" s="788"/>
      <c r="VWR12" s="787"/>
      <c r="VWS12" s="788"/>
      <c r="VWT12" s="788"/>
      <c r="VWU12" s="788"/>
      <c r="VWV12" s="787"/>
      <c r="VWW12" s="788"/>
      <c r="VWX12" s="788"/>
      <c r="VWY12" s="788"/>
      <c r="VWZ12" s="787"/>
      <c r="VXA12" s="788"/>
      <c r="VXB12" s="788"/>
      <c r="VXC12" s="788"/>
      <c r="VXD12" s="787"/>
      <c r="VXE12" s="788"/>
      <c r="VXF12" s="788"/>
      <c r="VXG12" s="788"/>
      <c r="VXH12" s="787"/>
      <c r="VXI12" s="788"/>
      <c r="VXJ12" s="788"/>
      <c r="VXK12" s="788"/>
      <c r="VXL12" s="787"/>
      <c r="VXM12" s="788"/>
      <c r="VXN12" s="788"/>
      <c r="VXO12" s="788"/>
      <c r="VXP12" s="787"/>
      <c r="VXQ12" s="788"/>
      <c r="VXR12" s="788"/>
      <c r="VXS12" s="788"/>
      <c r="VXT12" s="787"/>
      <c r="VXU12" s="788"/>
      <c r="VXV12" s="788"/>
      <c r="VXW12" s="788"/>
      <c r="VXX12" s="787"/>
      <c r="VXY12" s="788"/>
      <c r="VXZ12" s="788"/>
      <c r="VYA12" s="788"/>
      <c r="VYB12" s="787"/>
      <c r="VYC12" s="788"/>
      <c r="VYD12" s="788"/>
      <c r="VYE12" s="788"/>
      <c r="VYF12" s="787"/>
      <c r="VYG12" s="788"/>
      <c r="VYH12" s="788"/>
      <c r="VYI12" s="788"/>
      <c r="VYJ12" s="787"/>
      <c r="VYK12" s="788"/>
      <c r="VYL12" s="788"/>
      <c r="VYM12" s="788"/>
      <c r="VYN12" s="787"/>
      <c r="VYO12" s="788"/>
      <c r="VYP12" s="788"/>
      <c r="VYQ12" s="788"/>
      <c r="VYR12" s="787"/>
      <c r="VYS12" s="788"/>
      <c r="VYT12" s="788"/>
      <c r="VYU12" s="788"/>
      <c r="VYV12" s="787"/>
      <c r="VYW12" s="788"/>
      <c r="VYX12" s="788"/>
      <c r="VYY12" s="788"/>
      <c r="VYZ12" s="787"/>
      <c r="VZA12" s="788"/>
      <c r="VZB12" s="788"/>
      <c r="VZC12" s="788"/>
      <c r="VZD12" s="787"/>
      <c r="VZE12" s="788"/>
      <c r="VZF12" s="788"/>
      <c r="VZG12" s="788"/>
      <c r="VZH12" s="787"/>
      <c r="VZI12" s="788"/>
      <c r="VZJ12" s="788"/>
      <c r="VZK12" s="788"/>
      <c r="VZL12" s="787"/>
      <c r="VZM12" s="788"/>
      <c r="VZN12" s="788"/>
      <c r="VZO12" s="788"/>
      <c r="VZP12" s="787"/>
      <c r="VZQ12" s="788"/>
      <c r="VZR12" s="788"/>
      <c r="VZS12" s="788"/>
      <c r="VZT12" s="787"/>
      <c r="VZU12" s="788"/>
      <c r="VZV12" s="788"/>
      <c r="VZW12" s="788"/>
      <c r="VZX12" s="787"/>
      <c r="VZY12" s="788"/>
      <c r="VZZ12" s="788"/>
      <c r="WAA12" s="788"/>
      <c r="WAB12" s="787"/>
      <c r="WAC12" s="788"/>
      <c r="WAD12" s="788"/>
      <c r="WAE12" s="788"/>
      <c r="WAF12" s="787"/>
      <c r="WAG12" s="788"/>
      <c r="WAH12" s="788"/>
      <c r="WAI12" s="788"/>
      <c r="WAJ12" s="787"/>
      <c r="WAK12" s="788"/>
      <c r="WAL12" s="788"/>
      <c r="WAM12" s="788"/>
      <c r="WAN12" s="787"/>
      <c r="WAO12" s="788"/>
      <c r="WAP12" s="788"/>
      <c r="WAQ12" s="788"/>
      <c r="WAR12" s="787"/>
      <c r="WAS12" s="788"/>
      <c r="WAT12" s="788"/>
      <c r="WAU12" s="788"/>
      <c r="WAV12" s="787"/>
      <c r="WAW12" s="788"/>
      <c r="WAX12" s="788"/>
      <c r="WAY12" s="788"/>
      <c r="WAZ12" s="787"/>
      <c r="WBA12" s="788"/>
      <c r="WBB12" s="788"/>
      <c r="WBC12" s="788"/>
      <c r="WBD12" s="787"/>
      <c r="WBE12" s="788"/>
      <c r="WBF12" s="788"/>
      <c r="WBG12" s="788"/>
      <c r="WBH12" s="787"/>
      <c r="WBI12" s="788"/>
      <c r="WBJ12" s="788"/>
      <c r="WBK12" s="788"/>
      <c r="WBL12" s="787"/>
      <c r="WBM12" s="788"/>
      <c r="WBN12" s="788"/>
      <c r="WBO12" s="788"/>
      <c r="WBP12" s="787"/>
      <c r="WBQ12" s="788"/>
      <c r="WBR12" s="788"/>
      <c r="WBS12" s="788"/>
      <c r="WBT12" s="787"/>
      <c r="WBU12" s="788"/>
      <c r="WBV12" s="788"/>
      <c r="WBW12" s="788"/>
      <c r="WBX12" s="787"/>
      <c r="WBY12" s="788"/>
      <c r="WBZ12" s="788"/>
      <c r="WCA12" s="788"/>
      <c r="WCB12" s="787"/>
      <c r="WCC12" s="788"/>
      <c r="WCD12" s="788"/>
      <c r="WCE12" s="788"/>
      <c r="WCF12" s="787"/>
      <c r="WCG12" s="788"/>
      <c r="WCH12" s="788"/>
      <c r="WCI12" s="788"/>
      <c r="WCJ12" s="787"/>
      <c r="WCK12" s="788"/>
      <c r="WCL12" s="788"/>
      <c r="WCM12" s="788"/>
      <c r="WCN12" s="787"/>
      <c r="WCO12" s="788"/>
      <c r="WCP12" s="788"/>
      <c r="WCQ12" s="788"/>
      <c r="WCR12" s="787"/>
      <c r="WCS12" s="788"/>
      <c r="WCT12" s="788"/>
      <c r="WCU12" s="788"/>
      <c r="WCV12" s="787"/>
      <c r="WCW12" s="788"/>
      <c r="WCX12" s="788"/>
      <c r="WCY12" s="788"/>
      <c r="WCZ12" s="787"/>
      <c r="WDA12" s="788"/>
      <c r="WDB12" s="788"/>
      <c r="WDC12" s="788"/>
      <c r="WDD12" s="787"/>
      <c r="WDE12" s="788"/>
      <c r="WDF12" s="788"/>
      <c r="WDG12" s="788"/>
      <c r="WDH12" s="787"/>
      <c r="WDI12" s="788"/>
      <c r="WDJ12" s="788"/>
      <c r="WDK12" s="788"/>
      <c r="WDL12" s="787"/>
      <c r="WDM12" s="788"/>
      <c r="WDN12" s="788"/>
      <c r="WDO12" s="788"/>
      <c r="WDP12" s="787"/>
      <c r="WDQ12" s="788"/>
      <c r="WDR12" s="788"/>
      <c r="WDS12" s="788"/>
      <c r="WDT12" s="787"/>
      <c r="WDU12" s="788"/>
      <c r="WDV12" s="788"/>
      <c r="WDW12" s="788"/>
      <c r="WDX12" s="787"/>
      <c r="WDY12" s="788"/>
      <c r="WDZ12" s="788"/>
      <c r="WEA12" s="788"/>
      <c r="WEB12" s="787"/>
      <c r="WEC12" s="788"/>
      <c r="WED12" s="788"/>
      <c r="WEE12" s="788"/>
      <c r="WEF12" s="787"/>
      <c r="WEG12" s="788"/>
      <c r="WEH12" s="788"/>
      <c r="WEI12" s="788"/>
      <c r="WEJ12" s="787"/>
      <c r="WEK12" s="788"/>
      <c r="WEL12" s="788"/>
      <c r="WEM12" s="788"/>
      <c r="WEN12" s="787"/>
      <c r="WEO12" s="788"/>
      <c r="WEP12" s="788"/>
      <c r="WEQ12" s="788"/>
      <c r="WER12" s="787"/>
      <c r="WES12" s="788"/>
      <c r="WET12" s="788"/>
      <c r="WEU12" s="788"/>
      <c r="WEV12" s="787"/>
      <c r="WEW12" s="788"/>
      <c r="WEX12" s="788"/>
      <c r="WEY12" s="788"/>
      <c r="WEZ12" s="787"/>
      <c r="WFA12" s="788"/>
      <c r="WFB12" s="788"/>
      <c r="WFC12" s="788"/>
      <c r="WFD12" s="787"/>
      <c r="WFE12" s="788"/>
      <c r="WFF12" s="788"/>
      <c r="WFG12" s="788"/>
      <c r="WFH12" s="787"/>
      <c r="WFI12" s="788"/>
      <c r="WFJ12" s="788"/>
      <c r="WFK12" s="788"/>
      <c r="WFL12" s="787"/>
      <c r="WFM12" s="788"/>
      <c r="WFN12" s="788"/>
      <c r="WFO12" s="788"/>
      <c r="WFP12" s="787"/>
      <c r="WFQ12" s="788"/>
      <c r="WFR12" s="788"/>
      <c r="WFS12" s="788"/>
      <c r="WFT12" s="787"/>
      <c r="WFU12" s="788"/>
      <c r="WFV12" s="788"/>
      <c r="WFW12" s="788"/>
      <c r="WFX12" s="787"/>
      <c r="WFY12" s="788"/>
      <c r="WFZ12" s="788"/>
      <c r="WGA12" s="788"/>
      <c r="WGB12" s="787"/>
      <c r="WGC12" s="788"/>
      <c r="WGD12" s="788"/>
      <c r="WGE12" s="788"/>
      <c r="WGF12" s="787"/>
      <c r="WGG12" s="788"/>
      <c r="WGH12" s="788"/>
      <c r="WGI12" s="788"/>
      <c r="WGJ12" s="787"/>
      <c r="WGK12" s="788"/>
      <c r="WGL12" s="788"/>
      <c r="WGM12" s="788"/>
      <c r="WGN12" s="787"/>
      <c r="WGO12" s="788"/>
      <c r="WGP12" s="788"/>
      <c r="WGQ12" s="788"/>
      <c r="WGR12" s="787"/>
      <c r="WGS12" s="788"/>
      <c r="WGT12" s="788"/>
      <c r="WGU12" s="788"/>
      <c r="WGV12" s="787"/>
      <c r="WGW12" s="788"/>
      <c r="WGX12" s="788"/>
      <c r="WGY12" s="788"/>
      <c r="WGZ12" s="787"/>
      <c r="WHA12" s="788"/>
      <c r="WHB12" s="788"/>
      <c r="WHC12" s="788"/>
      <c r="WHD12" s="787"/>
      <c r="WHE12" s="788"/>
      <c r="WHF12" s="788"/>
      <c r="WHG12" s="788"/>
      <c r="WHH12" s="787"/>
      <c r="WHI12" s="788"/>
      <c r="WHJ12" s="788"/>
      <c r="WHK12" s="788"/>
      <c r="WHL12" s="787"/>
      <c r="WHM12" s="788"/>
      <c r="WHN12" s="788"/>
      <c r="WHO12" s="788"/>
      <c r="WHP12" s="787"/>
      <c r="WHQ12" s="788"/>
      <c r="WHR12" s="788"/>
      <c r="WHS12" s="788"/>
      <c r="WHT12" s="787"/>
      <c r="WHU12" s="788"/>
      <c r="WHV12" s="788"/>
      <c r="WHW12" s="788"/>
      <c r="WHX12" s="787"/>
      <c r="WHY12" s="788"/>
      <c r="WHZ12" s="788"/>
      <c r="WIA12" s="788"/>
      <c r="WIB12" s="787"/>
      <c r="WIC12" s="788"/>
      <c r="WID12" s="788"/>
      <c r="WIE12" s="788"/>
      <c r="WIF12" s="787"/>
      <c r="WIG12" s="788"/>
      <c r="WIH12" s="788"/>
      <c r="WII12" s="788"/>
      <c r="WIJ12" s="787"/>
      <c r="WIK12" s="788"/>
      <c r="WIL12" s="788"/>
      <c r="WIM12" s="788"/>
      <c r="WIN12" s="787"/>
      <c r="WIO12" s="788"/>
      <c r="WIP12" s="788"/>
      <c r="WIQ12" s="788"/>
      <c r="WIR12" s="787"/>
      <c r="WIS12" s="788"/>
      <c r="WIT12" s="788"/>
      <c r="WIU12" s="788"/>
      <c r="WIV12" s="787"/>
      <c r="WIW12" s="788"/>
      <c r="WIX12" s="788"/>
      <c r="WIY12" s="788"/>
      <c r="WIZ12" s="787"/>
      <c r="WJA12" s="788"/>
      <c r="WJB12" s="788"/>
      <c r="WJC12" s="788"/>
      <c r="WJD12" s="787"/>
      <c r="WJE12" s="788"/>
      <c r="WJF12" s="788"/>
      <c r="WJG12" s="788"/>
      <c r="WJH12" s="787"/>
      <c r="WJI12" s="788"/>
      <c r="WJJ12" s="788"/>
      <c r="WJK12" s="788"/>
      <c r="WJL12" s="787"/>
      <c r="WJM12" s="788"/>
      <c r="WJN12" s="788"/>
      <c r="WJO12" s="788"/>
      <c r="WJP12" s="787"/>
      <c r="WJQ12" s="788"/>
      <c r="WJR12" s="788"/>
      <c r="WJS12" s="788"/>
      <c r="WJT12" s="787"/>
      <c r="WJU12" s="788"/>
      <c r="WJV12" s="788"/>
      <c r="WJW12" s="788"/>
      <c r="WJX12" s="787"/>
      <c r="WJY12" s="788"/>
      <c r="WJZ12" s="788"/>
      <c r="WKA12" s="788"/>
      <c r="WKB12" s="787"/>
      <c r="WKC12" s="788"/>
      <c r="WKD12" s="788"/>
      <c r="WKE12" s="788"/>
      <c r="WKF12" s="787"/>
      <c r="WKG12" s="788"/>
      <c r="WKH12" s="788"/>
      <c r="WKI12" s="788"/>
      <c r="WKJ12" s="787"/>
      <c r="WKK12" s="788"/>
      <c r="WKL12" s="788"/>
      <c r="WKM12" s="788"/>
      <c r="WKN12" s="787"/>
      <c r="WKO12" s="788"/>
      <c r="WKP12" s="788"/>
      <c r="WKQ12" s="788"/>
      <c r="WKR12" s="787"/>
      <c r="WKS12" s="788"/>
      <c r="WKT12" s="788"/>
      <c r="WKU12" s="788"/>
      <c r="WKV12" s="787"/>
      <c r="WKW12" s="788"/>
      <c r="WKX12" s="788"/>
      <c r="WKY12" s="788"/>
      <c r="WKZ12" s="787"/>
      <c r="WLA12" s="788"/>
      <c r="WLB12" s="788"/>
      <c r="WLC12" s="788"/>
      <c r="WLD12" s="787"/>
      <c r="WLE12" s="788"/>
      <c r="WLF12" s="788"/>
      <c r="WLG12" s="788"/>
      <c r="WLH12" s="787"/>
      <c r="WLI12" s="788"/>
      <c r="WLJ12" s="788"/>
      <c r="WLK12" s="788"/>
      <c r="WLL12" s="787"/>
      <c r="WLM12" s="788"/>
      <c r="WLN12" s="788"/>
      <c r="WLO12" s="788"/>
      <c r="WLP12" s="787"/>
      <c r="WLQ12" s="788"/>
      <c r="WLR12" s="788"/>
      <c r="WLS12" s="788"/>
      <c r="WLT12" s="787"/>
      <c r="WLU12" s="788"/>
      <c r="WLV12" s="788"/>
      <c r="WLW12" s="788"/>
      <c r="WLX12" s="787"/>
      <c r="WLY12" s="788"/>
      <c r="WLZ12" s="788"/>
      <c r="WMA12" s="788"/>
      <c r="WMB12" s="787"/>
      <c r="WMC12" s="788"/>
      <c r="WMD12" s="788"/>
      <c r="WME12" s="788"/>
      <c r="WMF12" s="787"/>
      <c r="WMG12" s="788"/>
      <c r="WMH12" s="788"/>
      <c r="WMI12" s="788"/>
      <c r="WMJ12" s="787"/>
      <c r="WMK12" s="788"/>
      <c r="WML12" s="788"/>
      <c r="WMM12" s="788"/>
      <c r="WMN12" s="787"/>
      <c r="WMO12" s="788"/>
      <c r="WMP12" s="788"/>
      <c r="WMQ12" s="788"/>
      <c r="WMR12" s="787"/>
      <c r="WMS12" s="788"/>
      <c r="WMT12" s="788"/>
      <c r="WMU12" s="788"/>
      <c r="WMV12" s="787"/>
      <c r="WMW12" s="788"/>
      <c r="WMX12" s="788"/>
      <c r="WMY12" s="788"/>
      <c r="WMZ12" s="787"/>
      <c r="WNA12" s="788"/>
      <c r="WNB12" s="788"/>
      <c r="WNC12" s="788"/>
      <c r="WND12" s="787"/>
      <c r="WNE12" s="788"/>
      <c r="WNF12" s="788"/>
      <c r="WNG12" s="788"/>
      <c r="WNH12" s="787"/>
      <c r="WNI12" s="788"/>
      <c r="WNJ12" s="788"/>
      <c r="WNK12" s="788"/>
      <c r="WNL12" s="787"/>
      <c r="WNM12" s="788"/>
      <c r="WNN12" s="788"/>
      <c r="WNO12" s="788"/>
      <c r="WNP12" s="787"/>
      <c r="WNQ12" s="788"/>
      <c r="WNR12" s="788"/>
      <c r="WNS12" s="788"/>
      <c r="WNT12" s="787"/>
      <c r="WNU12" s="788"/>
      <c r="WNV12" s="788"/>
      <c r="WNW12" s="788"/>
      <c r="WNX12" s="787"/>
      <c r="WNY12" s="788"/>
      <c r="WNZ12" s="788"/>
      <c r="WOA12" s="788"/>
      <c r="WOB12" s="787"/>
      <c r="WOC12" s="788"/>
      <c r="WOD12" s="788"/>
      <c r="WOE12" s="788"/>
      <c r="WOF12" s="787"/>
      <c r="WOG12" s="788"/>
      <c r="WOH12" s="788"/>
      <c r="WOI12" s="788"/>
      <c r="WOJ12" s="787"/>
      <c r="WOK12" s="788"/>
      <c r="WOL12" s="788"/>
      <c r="WOM12" s="788"/>
      <c r="WON12" s="787"/>
      <c r="WOO12" s="788"/>
      <c r="WOP12" s="788"/>
      <c r="WOQ12" s="788"/>
      <c r="WOR12" s="787"/>
      <c r="WOS12" s="788"/>
      <c r="WOT12" s="788"/>
      <c r="WOU12" s="788"/>
      <c r="WOV12" s="787"/>
      <c r="WOW12" s="788"/>
      <c r="WOX12" s="788"/>
      <c r="WOY12" s="788"/>
      <c r="WOZ12" s="787"/>
      <c r="WPA12" s="788"/>
      <c r="WPB12" s="788"/>
      <c r="WPC12" s="788"/>
      <c r="WPD12" s="787"/>
      <c r="WPE12" s="788"/>
      <c r="WPF12" s="788"/>
      <c r="WPG12" s="788"/>
      <c r="WPH12" s="787"/>
      <c r="WPI12" s="788"/>
      <c r="WPJ12" s="788"/>
      <c r="WPK12" s="788"/>
      <c r="WPL12" s="787"/>
      <c r="WPM12" s="788"/>
      <c r="WPN12" s="788"/>
      <c r="WPO12" s="788"/>
      <c r="WPP12" s="787"/>
      <c r="WPQ12" s="788"/>
      <c r="WPR12" s="788"/>
      <c r="WPS12" s="788"/>
      <c r="WPT12" s="787"/>
      <c r="WPU12" s="788"/>
      <c r="WPV12" s="788"/>
      <c r="WPW12" s="788"/>
      <c r="WPX12" s="787"/>
      <c r="WPY12" s="788"/>
      <c r="WPZ12" s="788"/>
      <c r="WQA12" s="788"/>
      <c r="WQB12" s="787"/>
      <c r="WQC12" s="788"/>
      <c r="WQD12" s="788"/>
      <c r="WQE12" s="788"/>
      <c r="WQF12" s="787"/>
      <c r="WQG12" s="788"/>
      <c r="WQH12" s="788"/>
      <c r="WQI12" s="788"/>
      <c r="WQJ12" s="787"/>
      <c r="WQK12" s="788"/>
      <c r="WQL12" s="788"/>
      <c r="WQM12" s="788"/>
      <c r="WQN12" s="787"/>
      <c r="WQO12" s="788"/>
      <c r="WQP12" s="788"/>
      <c r="WQQ12" s="788"/>
      <c r="WQR12" s="787"/>
      <c r="WQS12" s="788"/>
      <c r="WQT12" s="788"/>
      <c r="WQU12" s="788"/>
      <c r="WQV12" s="787"/>
      <c r="WQW12" s="788"/>
      <c r="WQX12" s="788"/>
      <c r="WQY12" s="788"/>
      <c r="WQZ12" s="787"/>
      <c r="WRA12" s="788"/>
      <c r="WRB12" s="788"/>
      <c r="WRC12" s="788"/>
      <c r="WRD12" s="787"/>
      <c r="WRE12" s="788"/>
      <c r="WRF12" s="788"/>
      <c r="WRG12" s="788"/>
      <c r="WRH12" s="787"/>
      <c r="WRI12" s="788"/>
      <c r="WRJ12" s="788"/>
      <c r="WRK12" s="788"/>
      <c r="WRL12" s="787"/>
      <c r="WRM12" s="788"/>
      <c r="WRN12" s="788"/>
      <c r="WRO12" s="788"/>
      <c r="WRP12" s="787"/>
      <c r="WRQ12" s="788"/>
      <c r="WRR12" s="788"/>
      <c r="WRS12" s="788"/>
      <c r="WRT12" s="787"/>
      <c r="WRU12" s="788"/>
      <c r="WRV12" s="788"/>
      <c r="WRW12" s="788"/>
      <c r="WRX12" s="787"/>
      <c r="WRY12" s="788"/>
      <c r="WRZ12" s="788"/>
      <c r="WSA12" s="788"/>
      <c r="WSB12" s="787"/>
      <c r="WSC12" s="788"/>
      <c r="WSD12" s="788"/>
      <c r="WSE12" s="788"/>
      <c r="WSF12" s="787"/>
      <c r="WSG12" s="788"/>
      <c r="WSH12" s="788"/>
      <c r="WSI12" s="788"/>
      <c r="WSJ12" s="787"/>
      <c r="WSK12" s="788"/>
      <c r="WSL12" s="788"/>
      <c r="WSM12" s="788"/>
      <c r="WSN12" s="787"/>
      <c r="WSO12" s="788"/>
      <c r="WSP12" s="788"/>
      <c r="WSQ12" s="788"/>
      <c r="WSR12" s="787"/>
      <c r="WSS12" s="788"/>
      <c r="WST12" s="788"/>
      <c r="WSU12" s="788"/>
      <c r="WSV12" s="787"/>
      <c r="WSW12" s="788"/>
      <c r="WSX12" s="788"/>
      <c r="WSY12" s="788"/>
      <c r="WSZ12" s="787"/>
      <c r="WTA12" s="788"/>
      <c r="WTB12" s="788"/>
      <c r="WTC12" s="788"/>
      <c r="WTD12" s="787"/>
      <c r="WTE12" s="788"/>
      <c r="WTF12" s="788"/>
      <c r="WTG12" s="788"/>
      <c r="WTH12" s="787"/>
      <c r="WTI12" s="788"/>
      <c r="WTJ12" s="788"/>
      <c r="WTK12" s="788"/>
      <c r="WTL12" s="787"/>
      <c r="WTM12" s="788"/>
      <c r="WTN12" s="788"/>
      <c r="WTO12" s="788"/>
      <c r="WTP12" s="787"/>
      <c r="WTQ12" s="788"/>
      <c r="WTR12" s="788"/>
      <c r="WTS12" s="788"/>
      <c r="WTT12" s="787"/>
      <c r="WTU12" s="788"/>
      <c r="WTV12" s="788"/>
      <c r="WTW12" s="788"/>
      <c r="WTX12" s="787"/>
      <c r="WTY12" s="788"/>
      <c r="WTZ12" s="788"/>
      <c r="WUA12" s="788"/>
      <c r="WUB12" s="787"/>
      <c r="WUC12" s="788"/>
      <c r="WUD12" s="788"/>
      <c r="WUE12" s="788"/>
      <c r="WUF12" s="787"/>
      <c r="WUG12" s="788"/>
      <c r="WUH12" s="788"/>
      <c r="WUI12" s="788"/>
      <c r="WUJ12" s="787"/>
      <c r="WUK12" s="788"/>
      <c r="WUL12" s="788"/>
      <c r="WUM12" s="788"/>
      <c r="WUN12" s="787"/>
      <c r="WUO12" s="788"/>
      <c r="WUP12" s="788"/>
      <c r="WUQ12" s="788"/>
      <c r="WUR12" s="787"/>
      <c r="WUS12" s="788"/>
      <c r="WUT12" s="788"/>
      <c r="WUU12" s="788"/>
      <c r="WUV12" s="787"/>
      <c r="WUW12" s="788"/>
      <c r="WUX12" s="788"/>
      <c r="WUY12" s="788"/>
      <c r="WUZ12" s="787"/>
      <c r="WVA12" s="788"/>
      <c r="WVB12" s="788"/>
      <c r="WVC12" s="788"/>
      <c r="WVD12" s="787"/>
      <c r="WVE12" s="788"/>
      <c r="WVF12" s="788"/>
      <c r="WVG12" s="788"/>
      <c r="WVH12" s="787"/>
      <c r="WVI12" s="788"/>
      <c r="WVJ12" s="788"/>
      <c r="WVK12" s="788"/>
      <c r="WVL12" s="787"/>
      <c r="WVM12" s="788"/>
      <c r="WVN12" s="788"/>
      <c r="WVO12" s="788"/>
      <c r="WVP12" s="787"/>
      <c r="WVQ12" s="788"/>
      <c r="WVR12" s="788"/>
      <c r="WVS12" s="788"/>
      <c r="WVT12" s="787"/>
      <c r="WVU12" s="788"/>
      <c r="WVV12" s="788"/>
      <c r="WVW12" s="788"/>
      <c r="WVX12" s="787"/>
      <c r="WVY12" s="788"/>
      <c r="WVZ12" s="788"/>
      <c r="WWA12" s="788"/>
      <c r="WWB12" s="787"/>
      <c r="WWC12" s="788"/>
      <c r="WWD12" s="788"/>
      <c r="WWE12" s="788"/>
      <c r="WWF12" s="787"/>
      <c r="WWG12" s="788"/>
      <c r="WWH12" s="788"/>
      <c r="WWI12" s="788"/>
      <c r="WWJ12" s="787"/>
      <c r="WWK12" s="788"/>
      <c r="WWL12" s="788"/>
      <c r="WWM12" s="788"/>
      <c r="WWN12" s="787"/>
      <c r="WWO12" s="788"/>
      <c r="WWP12" s="788"/>
      <c r="WWQ12" s="788"/>
      <c r="WWR12" s="787"/>
      <c r="WWS12" s="788"/>
      <c r="WWT12" s="788"/>
      <c r="WWU12" s="788"/>
      <c r="WWV12" s="787"/>
      <c r="WWW12" s="788"/>
      <c r="WWX12" s="788"/>
      <c r="WWY12" s="788"/>
      <c r="WWZ12" s="787"/>
      <c r="WXA12" s="788"/>
      <c r="WXB12" s="788"/>
      <c r="WXC12" s="788"/>
      <c r="WXD12" s="787"/>
      <c r="WXE12" s="788"/>
      <c r="WXF12" s="788"/>
      <c r="WXG12" s="788"/>
      <c r="WXH12" s="787"/>
      <c r="WXI12" s="788"/>
      <c r="WXJ12" s="788"/>
      <c r="WXK12" s="788"/>
      <c r="WXL12" s="787"/>
      <c r="WXM12" s="788"/>
      <c r="WXN12" s="788"/>
      <c r="WXO12" s="788"/>
      <c r="WXP12" s="787"/>
      <c r="WXQ12" s="788"/>
      <c r="WXR12" s="788"/>
      <c r="WXS12" s="788"/>
      <c r="WXT12" s="787"/>
      <c r="WXU12" s="788"/>
      <c r="WXV12" s="788"/>
      <c r="WXW12" s="788"/>
      <c r="WXX12" s="787"/>
      <c r="WXY12" s="788"/>
      <c r="WXZ12" s="788"/>
      <c r="WYA12" s="788"/>
      <c r="WYB12" s="787"/>
      <c r="WYC12" s="788"/>
      <c r="WYD12" s="788"/>
      <c r="WYE12" s="788"/>
      <c r="WYF12" s="787"/>
      <c r="WYG12" s="788"/>
      <c r="WYH12" s="788"/>
      <c r="WYI12" s="788"/>
      <c r="WYJ12" s="787"/>
      <c r="WYK12" s="788"/>
      <c r="WYL12" s="788"/>
      <c r="WYM12" s="788"/>
      <c r="WYN12" s="787"/>
      <c r="WYO12" s="788"/>
      <c r="WYP12" s="788"/>
      <c r="WYQ12" s="788"/>
      <c r="WYR12" s="787"/>
      <c r="WYS12" s="788"/>
      <c r="WYT12" s="788"/>
      <c r="WYU12" s="788"/>
      <c r="WYV12" s="787"/>
      <c r="WYW12" s="788"/>
      <c r="WYX12" s="788"/>
      <c r="WYY12" s="788"/>
      <c r="WYZ12" s="787"/>
      <c r="WZA12" s="788"/>
      <c r="WZB12" s="788"/>
      <c r="WZC12" s="788"/>
      <c r="WZD12" s="787"/>
      <c r="WZE12" s="788"/>
      <c r="WZF12" s="788"/>
      <c r="WZG12" s="788"/>
      <c r="WZH12" s="787"/>
      <c r="WZI12" s="788"/>
      <c r="WZJ12" s="788"/>
      <c r="WZK12" s="788"/>
      <c r="WZL12" s="787"/>
      <c r="WZM12" s="788"/>
      <c r="WZN12" s="788"/>
      <c r="WZO12" s="788"/>
      <c r="WZP12" s="787"/>
      <c r="WZQ12" s="788"/>
      <c r="WZR12" s="788"/>
      <c r="WZS12" s="788"/>
      <c r="WZT12" s="787"/>
      <c r="WZU12" s="788"/>
      <c r="WZV12" s="788"/>
      <c r="WZW12" s="788"/>
      <c r="WZX12" s="787"/>
      <c r="WZY12" s="788"/>
      <c r="WZZ12" s="788"/>
      <c r="XAA12" s="788"/>
      <c r="XAB12" s="787"/>
      <c r="XAC12" s="788"/>
      <c r="XAD12" s="788"/>
      <c r="XAE12" s="788"/>
      <c r="XAF12" s="787"/>
      <c r="XAG12" s="788"/>
      <c r="XAH12" s="788"/>
      <c r="XAI12" s="788"/>
      <c r="XAJ12" s="787"/>
      <c r="XAK12" s="788"/>
      <c r="XAL12" s="788"/>
      <c r="XAM12" s="788"/>
      <c r="XAN12" s="787"/>
      <c r="XAO12" s="788"/>
      <c r="XAP12" s="788"/>
      <c r="XAQ12" s="788"/>
      <c r="XAR12" s="787"/>
      <c r="XAS12" s="788"/>
      <c r="XAT12" s="788"/>
      <c r="XAU12" s="788"/>
      <c r="XAV12" s="787"/>
      <c r="XAW12" s="788"/>
      <c r="XAX12" s="788"/>
      <c r="XAY12" s="788"/>
      <c r="XAZ12" s="787"/>
      <c r="XBA12" s="788"/>
      <c r="XBB12" s="788"/>
      <c r="XBC12" s="788"/>
      <c r="XBD12" s="787"/>
      <c r="XBE12" s="788"/>
      <c r="XBF12" s="788"/>
      <c r="XBG12" s="788"/>
      <c r="XBH12" s="787"/>
      <c r="XBI12" s="788"/>
      <c r="XBJ12" s="788"/>
      <c r="XBK12" s="788"/>
      <c r="XBL12" s="787"/>
      <c r="XBM12" s="788"/>
      <c r="XBN12" s="788"/>
      <c r="XBO12" s="788"/>
      <c r="XBP12" s="787"/>
      <c r="XBQ12" s="788"/>
      <c r="XBR12" s="788"/>
      <c r="XBS12" s="788"/>
      <c r="XBT12" s="787"/>
      <c r="XBU12" s="788"/>
      <c r="XBV12" s="788"/>
      <c r="XBW12" s="788"/>
      <c r="XBX12" s="787"/>
      <c r="XBY12" s="788"/>
      <c r="XBZ12" s="788"/>
      <c r="XCA12" s="788"/>
      <c r="XCB12" s="787"/>
      <c r="XCC12" s="788"/>
      <c r="XCD12" s="788"/>
      <c r="XCE12" s="788"/>
      <c r="XCF12" s="787"/>
      <c r="XCG12" s="788"/>
      <c r="XCH12" s="788"/>
      <c r="XCI12" s="788"/>
      <c r="XCJ12" s="787"/>
      <c r="XCK12" s="788"/>
      <c r="XCL12" s="788"/>
      <c r="XCM12" s="788"/>
      <c r="XCN12" s="787"/>
      <c r="XCO12" s="788"/>
      <c r="XCP12" s="788"/>
      <c r="XCQ12" s="788"/>
      <c r="XCR12" s="787"/>
      <c r="XCS12" s="788"/>
      <c r="XCT12" s="788"/>
      <c r="XCU12" s="788"/>
      <c r="XCV12" s="787"/>
      <c r="XCW12" s="788"/>
      <c r="XCX12" s="788"/>
      <c r="XCY12" s="788"/>
      <c r="XCZ12" s="787"/>
      <c r="XDA12" s="788"/>
      <c r="XDB12" s="788"/>
      <c r="XDC12" s="788"/>
      <c r="XDD12" s="787"/>
      <c r="XDE12" s="788"/>
      <c r="XDF12" s="788"/>
      <c r="XDG12" s="788"/>
      <c r="XDH12" s="787"/>
      <c r="XDI12" s="788"/>
      <c r="XDJ12" s="788"/>
      <c r="XDK12" s="788"/>
      <c r="XDL12" s="787"/>
      <c r="XDM12" s="788"/>
      <c r="XDN12" s="788"/>
      <c r="XDO12" s="788"/>
      <c r="XDP12" s="787"/>
      <c r="XDQ12" s="788"/>
      <c r="XDR12" s="788"/>
      <c r="XDS12" s="788"/>
      <c r="XDT12" s="787"/>
      <c r="XDU12" s="788"/>
      <c r="XDV12" s="788"/>
      <c r="XDW12" s="788"/>
      <c r="XDX12" s="787"/>
      <c r="XDY12" s="788"/>
      <c r="XDZ12" s="788"/>
      <c r="XEA12" s="788"/>
      <c r="XEB12" s="787"/>
      <c r="XEC12" s="788"/>
      <c r="XED12" s="788"/>
      <c r="XEE12" s="788"/>
      <c r="XEF12" s="787"/>
      <c r="XEG12" s="788"/>
      <c r="XEH12" s="788"/>
      <c r="XEI12" s="788"/>
      <c r="XEJ12" s="787"/>
      <c r="XEK12" s="788"/>
      <c r="XEL12" s="788"/>
      <c r="XEM12" s="788"/>
    </row>
    <row r="13" spans="1:16367" s="215" customFormat="1" ht="22.5" customHeight="1" x14ac:dyDescent="0.25">
      <c r="A13" s="860" t="s">
        <v>677</v>
      </c>
      <c r="B13" s="241"/>
      <c r="C13" s="1147">
        <f>SUM('تراز 1400'!$M$94)</f>
        <v>10112000000</v>
      </c>
      <c r="D13" s="1148"/>
      <c r="E13" s="1147">
        <v>0</v>
      </c>
      <c r="H13" s="785"/>
      <c r="L13" s="243"/>
      <c r="M13" s="786"/>
      <c r="N13" s="785"/>
      <c r="O13" s="785"/>
      <c r="P13" s="787"/>
      <c r="Q13" s="788"/>
      <c r="R13" s="788"/>
      <c r="S13" s="788"/>
      <c r="T13" s="787"/>
      <c r="U13" s="788"/>
      <c r="V13" s="788"/>
      <c r="W13" s="788"/>
      <c r="X13" s="787"/>
      <c r="Y13" s="788"/>
      <c r="Z13" s="788"/>
      <c r="AA13" s="788"/>
      <c r="AB13" s="787"/>
      <c r="AC13" s="788"/>
      <c r="AD13" s="788"/>
      <c r="AE13" s="788"/>
      <c r="AF13" s="787"/>
      <c r="AG13" s="788"/>
      <c r="AH13" s="788"/>
      <c r="AI13" s="788"/>
      <c r="AJ13" s="787"/>
      <c r="AK13" s="788"/>
      <c r="AL13" s="788"/>
      <c r="AM13" s="788"/>
      <c r="AN13" s="787"/>
      <c r="AO13" s="788"/>
      <c r="AP13" s="788"/>
      <c r="AQ13" s="788"/>
      <c r="AR13" s="787"/>
      <c r="AS13" s="788"/>
      <c r="AT13" s="788"/>
      <c r="AU13" s="788"/>
      <c r="AV13" s="787"/>
      <c r="AW13" s="788"/>
      <c r="AX13" s="788"/>
      <c r="AY13" s="788"/>
      <c r="AZ13" s="787"/>
      <c r="BA13" s="788"/>
      <c r="BB13" s="788"/>
      <c r="BC13" s="788"/>
      <c r="BD13" s="787"/>
      <c r="BE13" s="788"/>
      <c r="BF13" s="788"/>
      <c r="BG13" s="788"/>
      <c r="BH13" s="787"/>
      <c r="BI13" s="788"/>
      <c r="BJ13" s="788"/>
      <c r="BK13" s="788"/>
      <c r="BL13" s="787"/>
      <c r="BM13" s="788"/>
      <c r="BN13" s="788"/>
      <c r="BO13" s="788"/>
      <c r="BP13" s="787"/>
      <c r="BQ13" s="788"/>
      <c r="BR13" s="788"/>
      <c r="BS13" s="788"/>
      <c r="BT13" s="787"/>
      <c r="BU13" s="788"/>
      <c r="BV13" s="788"/>
      <c r="BW13" s="788"/>
      <c r="BX13" s="787"/>
      <c r="BY13" s="788"/>
      <c r="BZ13" s="788"/>
      <c r="CA13" s="788"/>
      <c r="CB13" s="787"/>
      <c r="CC13" s="788"/>
      <c r="CD13" s="788"/>
      <c r="CE13" s="788"/>
      <c r="CF13" s="787"/>
      <c r="CG13" s="788"/>
      <c r="CH13" s="788"/>
      <c r="CI13" s="788"/>
      <c r="CJ13" s="787"/>
      <c r="CK13" s="788"/>
      <c r="CL13" s="788"/>
      <c r="CM13" s="788"/>
      <c r="CN13" s="787"/>
      <c r="CO13" s="788"/>
      <c r="CP13" s="788"/>
      <c r="CQ13" s="788"/>
      <c r="CR13" s="787"/>
      <c r="CS13" s="788"/>
      <c r="CT13" s="788"/>
      <c r="CU13" s="788"/>
      <c r="CV13" s="787"/>
      <c r="CW13" s="788"/>
      <c r="CX13" s="788"/>
      <c r="CY13" s="788"/>
      <c r="CZ13" s="787"/>
      <c r="DA13" s="788"/>
      <c r="DB13" s="788"/>
      <c r="DC13" s="788"/>
      <c r="DD13" s="787"/>
      <c r="DE13" s="788"/>
      <c r="DF13" s="788"/>
      <c r="DG13" s="788"/>
      <c r="DH13" s="787"/>
      <c r="DI13" s="788"/>
      <c r="DJ13" s="788"/>
      <c r="DK13" s="788"/>
      <c r="DL13" s="787"/>
      <c r="DM13" s="788"/>
      <c r="DN13" s="788"/>
      <c r="DO13" s="788"/>
      <c r="DP13" s="787"/>
      <c r="DQ13" s="788"/>
      <c r="DR13" s="788"/>
      <c r="DS13" s="788"/>
      <c r="DT13" s="787"/>
      <c r="DU13" s="788"/>
      <c r="DV13" s="788"/>
      <c r="DW13" s="788"/>
      <c r="DX13" s="787"/>
      <c r="DY13" s="788"/>
      <c r="DZ13" s="788"/>
      <c r="EA13" s="788"/>
      <c r="EB13" s="787"/>
      <c r="EC13" s="788"/>
      <c r="ED13" s="788"/>
      <c r="EE13" s="788"/>
      <c r="EF13" s="787"/>
      <c r="EG13" s="788"/>
      <c r="EH13" s="788"/>
      <c r="EI13" s="788"/>
      <c r="EJ13" s="787"/>
      <c r="EK13" s="788"/>
      <c r="EL13" s="788"/>
      <c r="EM13" s="788"/>
      <c r="EN13" s="787"/>
      <c r="EO13" s="788"/>
      <c r="EP13" s="788"/>
      <c r="EQ13" s="788"/>
      <c r="ER13" s="787"/>
      <c r="ES13" s="788"/>
      <c r="ET13" s="788"/>
      <c r="EU13" s="788"/>
      <c r="EV13" s="787"/>
      <c r="EW13" s="788"/>
      <c r="EX13" s="788"/>
      <c r="EY13" s="788"/>
      <c r="EZ13" s="787"/>
      <c r="FA13" s="788"/>
      <c r="FB13" s="788"/>
      <c r="FC13" s="788"/>
      <c r="FD13" s="787"/>
      <c r="FE13" s="788"/>
      <c r="FF13" s="788"/>
      <c r="FG13" s="788"/>
      <c r="FH13" s="787"/>
      <c r="FI13" s="788"/>
      <c r="FJ13" s="788"/>
      <c r="FK13" s="788"/>
      <c r="FL13" s="787"/>
      <c r="FM13" s="788"/>
      <c r="FN13" s="788"/>
      <c r="FO13" s="788"/>
      <c r="FP13" s="787"/>
      <c r="FQ13" s="788"/>
      <c r="FR13" s="788"/>
      <c r="FS13" s="788"/>
      <c r="FT13" s="787"/>
      <c r="FU13" s="788"/>
      <c r="FV13" s="788"/>
      <c r="FW13" s="788"/>
      <c r="FX13" s="787"/>
      <c r="FY13" s="788"/>
      <c r="FZ13" s="788"/>
      <c r="GA13" s="788"/>
      <c r="GB13" s="787"/>
      <c r="GC13" s="788"/>
      <c r="GD13" s="788"/>
      <c r="GE13" s="788"/>
      <c r="GF13" s="787"/>
      <c r="GG13" s="788"/>
      <c r="GH13" s="788"/>
      <c r="GI13" s="788"/>
      <c r="GJ13" s="787"/>
      <c r="GK13" s="788"/>
      <c r="GL13" s="788"/>
      <c r="GM13" s="788"/>
      <c r="GN13" s="787"/>
      <c r="GO13" s="788"/>
      <c r="GP13" s="788"/>
      <c r="GQ13" s="788"/>
      <c r="GR13" s="787"/>
      <c r="GS13" s="788"/>
      <c r="GT13" s="788"/>
      <c r="GU13" s="788"/>
      <c r="GV13" s="787"/>
      <c r="GW13" s="788"/>
      <c r="GX13" s="788"/>
      <c r="GY13" s="788"/>
      <c r="GZ13" s="787"/>
      <c r="HA13" s="788"/>
      <c r="HB13" s="788"/>
      <c r="HC13" s="788"/>
      <c r="HD13" s="787"/>
      <c r="HE13" s="788"/>
      <c r="HF13" s="788"/>
      <c r="HG13" s="788"/>
      <c r="HH13" s="787"/>
      <c r="HI13" s="788"/>
      <c r="HJ13" s="788"/>
      <c r="HK13" s="788"/>
      <c r="HL13" s="787"/>
      <c r="HM13" s="788"/>
      <c r="HN13" s="788"/>
      <c r="HO13" s="788"/>
      <c r="HP13" s="787"/>
      <c r="HQ13" s="788"/>
      <c r="HR13" s="788"/>
      <c r="HS13" s="788"/>
      <c r="HT13" s="787"/>
      <c r="HU13" s="788"/>
      <c r="HV13" s="788"/>
      <c r="HW13" s="788"/>
      <c r="HX13" s="787"/>
      <c r="HY13" s="788"/>
      <c r="HZ13" s="788"/>
      <c r="IA13" s="788"/>
      <c r="IB13" s="787"/>
      <c r="IC13" s="788"/>
      <c r="ID13" s="788"/>
      <c r="IE13" s="788"/>
      <c r="IF13" s="787"/>
      <c r="IG13" s="788"/>
      <c r="IH13" s="788"/>
      <c r="II13" s="788"/>
      <c r="IJ13" s="787"/>
      <c r="IK13" s="788"/>
      <c r="IL13" s="788"/>
      <c r="IM13" s="788"/>
      <c r="IN13" s="787"/>
      <c r="IO13" s="788"/>
      <c r="IP13" s="788"/>
      <c r="IQ13" s="788"/>
      <c r="IR13" s="787"/>
      <c r="IS13" s="788"/>
      <c r="IT13" s="788"/>
      <c r="IU13" s="788"/>
      <c r="IV13" s="787"/>
      <c r="IW13" s="788"/>
      <c r="IX13" s="788"/>
      <c r="IY13" s="788"/>
      <c r="IZ13" s="787"/>
      <c r="JA13" s="788"/>
      <c r="JB13" s="788"/>
      <c r="JC13" s="788"/>
      <c r="JD13" s="787"/>
      <c r="JE13" s="788"/>
      <c r="JF13" s="788"/>
      <c r="JG13" s="788"/>
      <c r="JH13" s="787"/>
      <c r="JI13" s="788"/>
      <c r="JJ13" s="788"/>
      <c r="JK13" s="788"/>
      <c r="JL13" s="787"/>
      <c r="JM13" s="788"/>
      <c r="JN13" s="788"/>
      <c r="JO13" s="788"/>
      <c r="JP13" s="787"/>
      <c r="JQ13" s="788"/>
      <c r="JR13" s="788"/>
      <c r="JS13" s="788"/>
      <c r="JT13" s="787"/>
      <c r="JU13" s="788"/>
      <c r="JV13" s="788"/>
      <c r="JW13" s="788"/>
      <c r="JX13" s="787"/>
      <c r="JY13" s="788"/>
      <c r="JZ13" s="788"/>
      <c r="KA13" s="788"/>
      <c r="KB13" s="787"/>
      <c r="KC13" s="788"/>
      <c r="KD13" s="788"/>
      <c r="KE13" s="788"/>
      <c r="KF13" s="787"/>
      <c r="KG13" s="788"/>
      <c r="KH13" s="788"/>
      <c r="KI13" s="788"/>
      <c r="KJ13" s="787"/>
      <c r="KK13" s="788"/>
      <c r="KL13" s="788"/>
      <c r="KM13" s="788"/>
      <c r="KN13" s="787"/>
      <c r="KO13" s="788"/>
      <c r="KP13" s="788"/>
      <c r="KQ13" s="788"/>
      <c r="KR13" s="787"/>
      <c r="KS13" s="788"/>
      <c r="KT13" s="788"/>
      <c r="KU13" s="788"/>
      <c r="KV13" s="787"/>
      <c r="KW13" s="788"/>
      <c r="KX13" s="788"/>
      <c r="KY13" s="788"/>
      <c r="KZ13" s="787"/>
      <c r="LA13" s="788"/>
      <c r="LB13" s="788"/>
      <c r="LC13" s="788"/>
      <c r="LD13" s="787"/>
      <c r="LE13" s="788"/>
      <c r="LF13" s="788"/>
      <c r="LG13" s="788"/>
      <c r="LH13" s="787"/>
      <c r="LI13" s="788"/>
      <c r="LJ13" s="788"/>
      <c r="LK13" s="788"/>
      <c r="LL13" s="787"/>
      <c r="LM13" s="788"/>
      <c r="LN13" s="788"/>
      <c r="LO13" s="788"/>
      <c r="LP13" s="787"/>
      <c r="LQ13" s="788"/>
      <c r="LR13" s="788"/>
      <c r="LS13" s="788"/>
      <c r="LT13" s="787"/>
      <c r="LU13" s="788"/>
      <c r="LV13" s="788"/>
      <c r="LW13" s="788"/>
      <c r="LX13" s="787"/>
      <c r="LY13" s="788"/>
      <c r="LZ13" s="788"/>
      <c r="MA13" s="788"/>
      <c r="MB13" s="787"/>
      <c r="MC13" s="788"/>
      <c r="MD13" s="788"/>
      <c r="ME13" s="788"/>
      <c r="MF13" s="787"/>
      <c r="MG13" s="788"/>
      <c r="MH13" s="788"/>
      <c r="MI13" s="788"/>
      <c r="MJ13" s="787"/>
      <c r="MK13" s="788"/>
      <c r="ML13" s="788"/>
      <c r="MM13" s="788"/>
      <c r="MN13" s="787"/>
      <c r="MO13" s="788"/>
      <c r="MP13" s="788"/>
      <c r="MQ13" s="788"/>
      <c r="MR13" s="787"/>
      <c r="MS13" s="788"/>
      <c r="MT13" s="788"/>
      <c r="MU13" s="788"/>
      <c r="MV13" s="787"/>
      <c r="MW13" s="788"/>
      <c r="MX13" s="788"/>
      <c r="MY13" s="788"/>
      <c r="MZ13" s="787"/>
      <c r="NA13" s="788"/>
      <c r="NB13" s="788"/>
      <c r="NC13" s="788"/>
      <c r="ND13" s="787"/>
      <c r="NE13" s="788"/>
      <c r="NF13" s="788"/>
      <c r="NG13" s="788"/>
      <c r="NH13" s="787"/>
      <c r="NI13" s="788"/>
      <c r="NJ13" s="788"/>
      <c r="NK13" s="788"/>
      <c r="NL13" s="787"/>
      <c r="NM13" s="788"/>
      <c r="NN13" s="788"/>
      <c r="NO13" s="788"/>
      <c r="NP13" s="787"/>
      <c r="NQ13" s="788"/>
      <c r="NR13" s="788"/>
      <c r="NS13" s="788"/>
      <c r="NT13" s="787"/>
      <c r="NU13" s="788"/>
      <c r="NV13" s="788"/>
      <c r="NW13" s="788"/>
      <c r="NX13" s="787"/>
      <c r="NY13" s="788"/>
      <c r="NZ13" s="788"/>
      <c r="OA13" s="788"/>
      <c r="OB13" s="787"/>
      <c r="OC13" s="788"/>
      <c r="OD13" s="788"/>
      <c r="OE13" s="788"/>
      <c r="OF13" s="787"/>
      <c r="OG13" s="788"/>
      <c r="OH13" s="788"/>
      <c r="OI13" s="788"/>
      <c r="OJ13" s="787"/>
      <c r="OK13" s="788"/>
      <c r="OL13" s="788"/>
      <c r="OM13" s="788"/>
      <c r="ON13" s="787"/>
      <c r="OO13" s="788"/>
      <c r="OP13" s="788"/>
      <c r="OQ13" s="788"/>
      <c r="OR13" s="787"/>
      <c r="OS13" s="788"/>
      <c r="OT13" s="788"/>
      <c r="OU13" s="788"/>
      <c r="OV13" s="787"/>
      <c r="OW13" s="788"/>
      <c r="OX13" s="788"/>
      <c r="OY13" s="788"/>
      <c r="OZ13" s="787"/>
      <c r="PA13" s="788"/>
      <c r="PB13" s="788"/>
      <c r="PC13" s="788"/>
      <c r="PD13" s="787"/>
      <c r="PE13" s="788"/>
      <c r="PF13" s="788"/>
      <c r="PG13" s="788"/>
      <c r="PH13" s="787"/>
      <c r="PI13" s="788"/>
      <c r="PJ13" s="788"/>
      <c r="PK13" s="788"/>
      <c r="PL13" s="787"/>
      <c r="PM13" s="788"/>
      <c r="PN13" s="788"/>
      <c r="PO13" s="788"/>
      <c r="PP13" s="787"/>
      <c r="PQ13" s="788"/>
      <c r="PR13" s="788"/>
      <c r="PS13" s="788"/>
      <c r="PT13" s="787"/>
      <c r="PU13" s="788"/>
      <c r="PV13" s="788"/>
      <c r="PW13" s="788"/>
      <c r="PX13" s="787"/>
      <c r="PY13" s="788"/>
      <c r="PZ13" s="788"/>
      <c r="QA13" s="788"/>
      <c r="QB13" s="787"/>
      <c r="QC13" s="788"/>
      <c r="QD13" s="788"/>
      <c r="QE13" s="788"/>
      <c r="QF13" s="787"/>
      <c r="QG13" s="788"/>
      <c r="QH13" s="788"/>
      <c r="QI13" s="788"/>
      <c r="QJ13" s="787"/>
      <c r="QK13" s="788"/>
      <c r="QL13" s="788"/>
      <c r="QM13" s="788"/>
      <c r="QN13" s="787"/>
      <c r="QO13" s="788"/>
      <c r="QP13" s="788"/>
      <c r="QQ13" s="788"/>
      <c r="QR13" s="787"/>
      <c r="QS13" s="788"/>
      <c r="QT13" s="788"/>
      <c r="QU13" s="788"/>
      <c r="QV13" s="787"/>
      <c r="QW13" s="788"/>
      <c r="QX13" s="788"/>
      <c r="QY13" s="788"/>
      <c r="QZ13" s="787"/>
      <c r="RA13" s="788"/>
      <c r="RB13" s="788"/>
      <c r="RC13" s="788"/>
      <c r="RD13" s="787"/>
      <c r="RE13" s="788"/>
      <c r="RF13" s="788"/>
      <c r="RG13" s="788"/>
      <c r="RH13" s="787"/>
      <c r="RI13" s="788"/>
      <c r="RJ13" s="788"/>
      <c r="RK13" s="788"/>
      <c r="RL13" s="787"/>
      <c r="RM13" s="788"/>
      <c r="RN13" s="788"/>
      <c r="RO13" s="788"/>
      <c r="RP13" s="787"/>
      <c r="RQ13" s="788"/>
      <c r="RR13" s="788"/>
      <c r="RS13" s="788"/>
      <c r="RT13" s="787"/>
      <c r="RU13" s="788"/>
      <c r="RV13" s="788"/>
      <c r="RW13" s="788"/>
      <c r="RX13" s="787"/>
      <c r="RY13" s="788"/>
      <c r="RZ13" s="788"/>
      <c r="SA13" s="788"/>
      <c r="SB13" s="787"/>
      <c r="SC13" s="788"/>
      <c r="SD13" s="788"/>
      <c r="SE13" s="788"/>
      <c r="SF13" s="787"/>
      <c r="SG13" s="788"/>
      <c r="SH13" s="788"/>
      <c r="SI13" s="788"/>
      <c r="SJ13" s="787"/>
      <c r="SK13" s="788"/>
      <c r="SL13" s="788"/>
      <c r="SM13" s="788"/>
      <c r="SN13" s="787"/>
      <c r="SO13" s="788"/>
      <c r="SP13" s="788"/>
      <c r="SQ13" s="788"/>
      <c r="SR13" s="787"/>
      <c r="SS13" s="788"/>
      <c r="ST13" s="788"/>
      <c r="SU13" s="788"/>
      <c r="SV13" s="787"/>
      <c r="SW13" s="788"/>
      <c r="SX13" s="788"/>
      <c r="SY13" s="788"/>
      <c r="SZ13" s="787"/>
      <c r="TA13" s="788"/>
      <c r="TB13" s="788"/>
      <c r="TC13" s="788"/>
      <c r="TD13" s="787"/>
      <c r="TE13" s="788"/>
      <c r="TF13" s="788"/>
      <c r="TG13" s="788"/>
      <c r="TH13" s="787"/>
      <c r="TI13" s="788"/>
      <c r="TJ13" s="788"/>
      <c r="TK13" s="788"/>
      <c r="TL13" s="787"/>
      <c r="TM13" s="788"/>
      <c r="TN13" s="788"/>
      <c r="TO13" s="788"/>
      <c r="TP13" s="787"/>
      <c r="TQ13" s="788"/>
      <c r="TR13" s="788"/>
      <c r="TS13" s="788"/>
      <c r="TT13" s="787"/>
      <c r="TU13" s="788"/>
      <c r="TV13" s="788"/>
      <c r="TW13" s="788"/>
      <c r="TX13" s="787"/>
      <c r="TY13" s="788"/>
      <c r="TZ13" s="788"/>
      <c r="UA13" s="788"/>
      <c r="UB13" s="787"/>
      <c r="UC13" s="788"/>
      <c r="UD13" s="788"/>
      <c r="UE13" s="788"/>
      <c r="UF13" s="787"/>
      <c r="UG13" s="788"/>
      <c r="UH13" s="788"/>
      <c r="UI13" s="788"/>
      <c r="UJ13" s="787"/>
      <c r="UK13" s="788"/>
      <c r="UL13" s="788"/>
      <c r="UM13" s="788"/>
      <c r="UN13" s="787"/>
      <c r="UO13" s="788"/>
      <c r="UP13" s="788"/>
      <c r="UQ13" s="788"/>
      <c r="UR13" s="787"/>
      <c r="US13" s="788"/>
      <c r="UT13" s="788"/>
      <c r="UU13" s="788"/>
      <c r="UV13" s="787"/>
      <c r="UW13" s="788"/>
      <c r="UX13" s="788"/>
      <c r="UY13" s="788"/>
      <c r="UZ13" s="787"/>
      <c r="VA13" s="788"/>
      <c r="VB13" s="788"/>
      <c r="VC13" s="788"/>
      <c r="VD13" s="787"/>
      <c r="VE13" s="788"/>
      <c r="VF13" s="788"/>
      <c r="VG13" s="788"/>
      <c r="VH13" s="787"/>
      <c r="VI13" s="788"/>
      <c r="VJ13" s="788"/>
      <c r="VK13" s="788"/>
      <c r="VL13" s="787"/>
      <c r="VM13" s="788"/>
      <c r="VN13" s="788"/>
      <c r="VO13" s="788"/>
      <c r="VP13" s="787"/>
      <c r="VQ13" s="788"/>
      <c r="VR13" s="788"/>
      <c r="VS13" s="788"/>
      <c r="VT13" s="787"/>
      <c r="VU13" s="788"/>
      <c r="VV13" s="788"/>
      <c r="VW13" s="788"/>
      <c r="VX13" s="787"/>
      <c r="VY13" s="788"/>
      <c r="VZ13" s="788"/>
      <c r="WA13" s="788"/>
      <c r="WB13" s="787"/>
      <c r="WC13" s="788"/>
      <c r="WD13" s="788"/>
      <c r="WE13" s="788"/>
      <c r="WF13" s="787"/>
      <c r="WG13" s="788"/>
      <c r="WH13" s="788"/>
      <c r="WI13" s="788"/>
      <c r="WJ13" s="787"/>
      <c r="WK13" s="788"/>
      <c r="WL13" s="788"/>
      <c r="WM13" s="788"/>
      <c r="WN13" s="787"/>
      <c r="WO13" s="788"/>
      <c r="WP13" s="788"/>
      <c r="WQ13" s="788"/>
      <c r="WR13" s="787"/>
      <c r="WS13" s="788"/>
      <c r="WT13" s="788"/>
      <c r="WU13" s="788"/>
      <c r="WV13" s="787"/>
      <c r="WW13" s="788"/>
      <c r="WX13" s="788"/>
      <c r="WY13" s="788"/>
      <c r="WZ13" s="787"/>
      <c r="XA13" s="788"/>
      <c r="XB13" s="788"/>
      <c r="XC13" s="788"/>
      <c r="XD13" s="787"/>
      <c r="XE13" s="788"/>
      <c r="XF13" s="788"/>
      <c r="XG13" s="788"/>
      <c r="XH13" s="787"/>
      <c r="XI13" s="788"/>
      <c r="XJ13" s="788"/>
      <c r="XK13" s="788"/>
      <c r="XL13" s="787"/>
      <c r="XM13" s="788"/>
      <c r="XN13" s="788"/>
      <c r="XO13" s="788"/>
      <c r="XP13" s="787"/>
      <c r="XQ13" s="788"/>
      <c r="XR13" s="788"/>
      <c r="XS13" s="788"/>
      <c r="XT13" s="787"/>
      <c r="XU13" s="788"/>
      <c r="XV13" s="788"/>
      <c r="XW13" s="788"/>
      <c r="XX13" s="787"/>
      <c r="XY13" s="788"/>
      <c r="XZ13" s="788"/>
      <c r="YA13" s="788"/>
      <c r="YB13" s="787"/>
      <c r="YC13" s="788"/>
      <c r="YD13" s="788"/>
      <c r="YE13" s="788"/>
      <c r="YF13" s="787"/>
      <c r="YG13" s="788"/>
      <c r="YH13" s="788"/>
      <c r="YI13" s="788"/>
      <c r="YJ13" s="787"/>
      <c r="YK13" s="788"/>
      <c r="YL13" s="788"/>
      <c r="YM13" s="788"/>
      <c r="YN13" s="787"/>
      <c r="YO13" s="788"/>
      <c r="YP13" s="788"/>
      <c r="YQ13" s="788"/>
      <c r="YR13" s="787"/>
      <c r="YS13" s="788"/>
      <c r="YT13" s="788"/>
      <c r="YU13" s="788"/>
      <c r="YV13" s="787"/>
      <c r="YW13" s="788"/>
      <c r="YX13" s="788"/>
      <c r="YY13" s="788"/>
      <c r="YZ13" s="787"/>
      <c r="ZA13" s="788"/>
      <c r="ZB13" s="788"/>
      <c r="ZC13" s="788"/>
      <c r="ZD13" s="787"/>
      <c r="ZE13" s="788"/>
      <c r="ZF13" s="788"/>
      <c r="ZG13" s="788"/>
      <c r="ZH13" s="787"/>
      <c r="ZI13" s="788"/>
      <c r="ZJ13" s="788"/>
      <c r="ZK13" s="788"/>
      <c r="ZL13" s="787"/>
      <c r="ZM13" s="788"/>
      <c r="ZN13" s="788"/>
      <c r="ZO13" s="788"/>
      <c r="ZP13" s="787"/>
      <c r="ZQ13" s="788"/>
      <c r="ZR13" s="788"/>
      <c r="ZS13" s="788"/>
      <c r="ZT13" s="787"/>
      <c r="ZU13" s="788"/>
      <c r="ZV13" s="788"/>
      <c r="ZW13" s="788"/>
      <c r="ZX13" s="787"/>
      <c r="ZY13" s="788"/>
      <c r="ZZ13" s="788"/>
      <c r="AAA13" s="788"/>
      <c r="AAB13" s="787"/>
      <c r="AAC13" s="788"/>
      <c r="AAD13" s="788"/>
      <c r="AAE13" s="788"/>
      <c r="AAF13" s="787"/>
      <c r="AAG13" s="788"/>
      <c r="AAH13" s="788"/>
      <c r="AAI13" s="788"/>
      <c r="AAJ13" s="787"/>
      <c r="AAK13" s="788"/>
      <c r="AAL13" s="788"/>
      <c r="AAM13" s="788"/>
      <c r="AAN13" s="787"/>
      <c r="AAO13" s="788"/>
      <c r="AAP13" s="788"/>
      <c r="AAQ13" s="788"/>
      <c r="AAR13" s="787"/>
      <c r="AAS13" s="788"/>
      <c r="AAT13" s="788"/>
      <c r="AAU13" s="788"/>
      <c r="AAV13" s="787"/>
      <c r="AAW13" s="788"/>
      <c r="AAX13" s="788"/>
      <c r="AAY13" s="788"/>
      <c r="AAZ13" s="787"/>
      <c r="ABA13" s="788"/>
      <c r="ABB13" s="788"/>
      <c r="ABC13" s="788"/>
      <c r="ABD13" s="787"/>
      <c r="ABE13" s="788"/>
      <c r="ABF13" s="788"/>
      <c r="ABG13" s="788"/>
      <c r="ABH13" s="787"/>
      <c r="ABI13" s="788"/>
      <c r="ABJ13" s="788"/>
      <c r="ABK13" s="788"/>
      <c r="ABL13" s="787"/>
      <c r="ABM13" s="788"/>
      <c r="ABN13" s="788"/>
      <c r="ABO13" s="788"/>
      <c r="ABP13" s="787"/>
      <c r="ABQ13" s="788"/>
      <c r="ABR13" s="788"/>
      <c r="ABS13" s="788"/>
      <c r="ABT13" s="787"/>
      <c r="ABU13" s="788"/>
      <c r="ABV13" s="788"/>
      <c r="ABW13" s="788"/>
      <c r="ABX13" s="787"/>
      <c r="ABY13" s="788"/>
      <c r="ABZ13" s="788"/>
      <c r="ACA13" s="788"/>
      <c r="ACB13" s="787"/>
      <c r="ACC13" s="788"/>
      <c r="ACD13" s="788"/>
      <c r="ACE13" s="788"/>
      <c r="ACF13" s="787"/>
      <c r="ACG13" s="788"/>
      <c r="ACH13" s="788"/>
      <c r="ACI13" s="788"/>
      <c r="ACJ13" s="787"/>
      <c r="ACK13" s="788"/>
      <c r="ACL13" s="788"/>
      <c r="ACM13" s="788"/>
      <c r="ACN13" s="787"/>
      <c r="ACO13" s="788"/>
      <c r="ACP13" s="788"/>
      <c r="ACQ13" s="788"/>
      <c r="ACR13" s="787"/>
      <c r="ACS13" s="788"/>
      <c r="ACT13" s="788"/>
      <c r="ACU13" s="788"/>
      <c r="ACV13" s="787"/>
      <c r="ACW13" s="788"/>
      <c r="ACX13" s="788"/>
      <c r="ACY13" s="788"/>
      <c r="ACZ13" s="787"/>
      <c r="ADA13" s="788"/>
      <c r="ADB13" s="788"/>
      <c r="ADC13" s="788"/>
      <c r="ADD13" s="787"/>
      <c r="ADE13" s="788"/>
      <c r="ADF13" s="788"/>
      <c r="ADG13" s="788"/>
      <c r="ADH13" s="787"/>
      <c r="ADI13" s="788"/>
      <c r="ADJ13" s="788"/>
      <c r="ADK13" s="788"/>
      <c r="ADL13" s="787"/>
      <c r="ADM13" s="788"/>
      <c r="ADN13" s="788"/>
      <c r="ADO13" s="788"/>
      <c r="ADP13" s="787"/>
      <c r="ADQ13" s="788"/>
      <c r="ADR13" s="788"/>
      <c r="ADS13" s="788"/>
      <c r="ADT13" s="787"/>
      <c r="ADU13" s="788"/>
      <c r="ADV13" s="788"/>
      <c r="ADW13" s="788"/>
      <c r="ADX13" s="787"/>
      <c r="ADY13" s="788"/>
      <c r="ADZ13" s="788"/>
      <c r="AEA13" s="788"/>
      <c r="AEB13" s="787"/>
      <c r="AEC13" s="788"/>
      <c r="AED13" s="788"/>
      <c r="AEE13" s="788"/>
      <c r="AEF13" s="787"/>
      <c r="AEG13" s="788"/>
      <c r="AEH13" s="788"/>
      <c r="AEI13" s="788"/>
      <c r="AEJ13" s="787"/>
      <c r="AEK13" s="788"/>
      <c r="AEL13" s="788"/>
      <c r="AEM13" s="788"/>
      <c r="AEN13" s="787"/>
      <c r="AEO13" s="788"/>
      <c r="AEP13" s="788"/>
      <c r="AEQ13" s="788"/>
      <c r="AER13" s="787"/>
      <c r="AES13" s="788"/>
      <c r="AET13" s="788"/>
      <c r="AEU13" s="788"/>
      <c r="AEV13" s="787"/>
      <c r="AEW13" s="788"/>
      <c r="AEX13" s="788"/>
      <c r="AEY13" s="788"/>
      <c r="AEZ13" s="787"/>
      <c r="AFA13" s="788"/>
      <c r="AFB13" s="788"/>
      <c r="AFC13" s="788"/>
      <c r="AFD13" s="787"/>
      <c r="AFE13" s="788"/>
      <c r="AFF13" s="788"/>
      <c r="AFG13" s="788"/>
      <c r="AFH13" s="787"/>
      <c r="AFI13" s="788"/>
      <c r="AFJ13" s="788"/>
      <c r="AFK13" s="788"/>
      <c r="AFL13" s="787"/>
      <c r="AFM13" s="788"/>
      <c r="AFN13" s="788"/>
      <c r="AFO13" s="788"/>
      <c r="AFP13" s="787"/>
      <c r="AFQ13" s="788"/>
      <c r="AFR13" s="788"/>
      <c r="AFS13" s="788"/>
      <c r="AFT13" s="787"/>
      <c r="AFU13" s="788"/>
      <c r="AFV13" s="788"/>
      <c r="AFW13" s="788"/>
      <c r="AFX13" s="787"/>
      <c r="AFY13" s="788"/>
      <c r="AFZ13" s="788"/>
      <c r="AGA13" s="788"/>
      <c r="AGB13" s="787"/>
      <c r="AGC13" s="788"/>
      <c r="AGD13" s="788"/>
      <c r="AGE13" s="788"/>
      <c r="AGF13" s="787"/>
      <c r="AGG13" s="788"/>
      <c r="AGH13" s="788"/>
      <c r="AGI13" s="788"/>
      <c r="AGJ13" s="787"/>
      <c r="AGK13" s="788"/>
      <c r="AGL13" s="788"/>
      <c r="AGM13" s="788"/>
      <c r="AGN13" s="787"/>
      <c r="AGO13" s="788"/>
      <c r="AGP13" s="788"/>
      <c r="AGQ13" s="788"/>
      <c r="AGR13" s="787"/>
      <c r="AGS13" s="788"/>
      <c r="AGT13" s="788"/>
      <c r="AGU13" s="788"/>
      <c r="AGV13" s="787"/>
      <c r="AGW13" s="788"/>
      <c r="AGX13" s="788"/>
      <c r="AGY13" s="788"/>
      <c r="AGZ13" s="787"/>
      <c r="AHA13" s="788"/>
      <c r="AHB13" s="788"/>
      <c r="AHC13" s="788"/>
      <c r="AHD13" s="787"/>
      <c r="AHE13" s="788"/>
      <c r="AHF13" s="788"/>
      <c r="AHG13" s="788"/>
      <c r="AHH13" s="787"/>
      <c r="AHI13" s="788"/>
      <c r="AHJ13" s="788"/>
      <c r="AHK13" s="788"/>
      <c r="AHL13" s="787"/>
      <c r="AHM13" s="788"/>
      <c r="AHN13" s="788"/>
      <c r="AHO13" s="788"/>
      <c r="AHP13" s="787"/>
      <c r="AHQ13" s="788"/>
      <c r="AHR13" s="788"/>
      <c r="AHS13" s="788"/>
      <c r="AHT13" s="787"/>
      <c r="AHU13" s="788"/>
      <c r="AHV13" s="788"/>
      <c r="AHW13" s="788"/>
      <c r="AHX13" s="787"/>
      <c r="AHY13" s="788"/>
      <c r="AHZ13" s="788"/>
      <c r="AIA13" s="788"/>
      <c r="AIB13" s="787"/>
      <c r="AIC13" s="788"/>
      <c r="AID13" s="788"/>
      <c r="AIE13" s="788"/>
      <c r="AIF13" s="787"/>
      <c r="AIG13" s="788"/>
      <c r="AIH13" s="788"/>
      <c r="AII13" s="788"/>
      <c r="AIJ13" s="787"/>
      <c r="AIK13" s="788"/>
      <c r="AIL13" s="788"/>
      <c r="AIM13" s="788"/>
      <c r="AIN13" s="787"/>
      <c r="AIO13" s="788"/>
      <c r="AIP13" s="788"/>
      <c r="AIQ13" s="788"/>
      <c r="AIR13" s="787"/>
      <c r="AIS13" s="788"/>
      <c r="AIT13" s="788"/>
      <c r="AIU13" s="788"/>
      <c r="AIV13" s="787"/>
      <c r="AIW13" s="788"/>
      <c r="AIX13" s="788"/>
      <c r="AIY13" s="788"/>
      <c r="AIZ13" s="787"/>
      <c r="AJA13" s="788"/>
      <c r="AJB13" s="788"/>
      <c r="AJC13" s="788"/>
      <c r="AJD13" s="787"/>
      <c r="AJE13" s="788"/>
      <c r="AJF13" s="788"/>
      <c r="AJG13" s="788"/>
      <c r="AJH13" s="787"/>
      <c r="AJI13" s="788"/>
      <c r="AJJ13" s="788"/>
      <c r="AJK13" s="788"/>
      <c r="AJL13" s="787"/>
      <c r="AJM13" s="788"/>
      <c r="AJN13" s="788"/>
      <c r="AJO13" s="788"/>
      <c r="AJP13" s="787"/>
      <c r="AJQ13" s="788"/>
      <c r="AJR13" s="788"/>
      <c r="AJS13" s="788"/>
      <c r="AJT13" s="787"/>
      <c r="AJU13" s="788"/>
      <c r="AJV13" s="788"/>
      <c r="AJW13" s="788"/>
      <c r="AJX13" s="787"/>
      <c r="AJY13" s="788"/>
      <c r="AJZ13" s="788"/>
      <c r="AKA13" s="788"/>
      <c r="AKB13" s="787"/>
      <c r="AKC13" s="788"/>
      <c r="AKD13" s="788"/>
      <c r="AKE13" s="788"/>
      <c r="AKF13" s="787"/>
      <c r="AKG13" s="788"/>
      <c r="AKH13" s="788"/>
      <c r="AKI13" s="788"/>
      <c r="AKJ13" s="787"/>
      <c r="AKK13" s="788"/>
      <c r="AKL13" s="788"/>
      <c r="AKM13" s="788"/>
      <c r="AKN13" s="787"/>
      <c r="AKO13" s="788"/>
      <c r="AKP13" s="788"/>
      <c r="AKQ13" s="788"/>
      <c r="AKR13" s="787"/>
      <c r="AKS13" s="788"/>
      <c r="AKT13" s="788"/>
      <c r="AKU13" s="788"/>
      <c r="AKV13" s="787"/>
      <c r="AKW13" s="788"/>
      <c r="AKX13" s="788"/>
      <c r="AKY13" s="788"/>
      <c r="AKZ13" s="787"/>
      <c r="ALA13" s="788"/>
      <c r="ALB13" s="788"/>
      <c r="ALC13" s="788"/>
      <c r="ALD13" s="787"/>
      <c r="ALE13" s="788"/>
      <c r="ALF13" s="788"/>
      <c r="ALG13" s="788"/>
      <c r="ALH13" s="787"/>
      <c r="ALI13" s="788"/>
      <c r="ALJ13" s="788"/>
      <c r="ALK13" s="788"/>
      <c r="ALL13" s="787"/>
      <c r="ALM13" s="788"/>
      <c r="ALN13" s="788"/>
      <c r="ALO13" s="788"/>
      <c r="ALP13" s="787"/>
      <c r="ALQ13" s="788"/>
      <c r="ALR13" s="788"/>
      <c r="ALS13" s="788"/>
      <c r="ALT13" s="787"/>
      <c r="ALU13" s="788"/>
      <c r="ALV13" s="788"/>
      <c r="ALW13" s="788"/>
      <c r="ALX13" s="787"/>
      <c r="ALY13" s="788"/>
      <c r="ALZ13" s="788"/>
      <c r="AMA13" s="788"/>
      <c r="AMB13" s="787"/>
      <c r="AMC13" s="788"/>
      <c r="AMD13" s="788"/>
      <c r="AME13" s="788"/>
      <c r="AMF13" s="787"/>
      <c r="AMG13" s="788"/>
      <c r="AMH13" s="788"/>
      <c r="AMI13" s="788"/>
      <c r="AMJ13" s="787"/>
      <c r="AMK13" s="788"/>
      <c r="AML13" s="788"/>
      <c r="AMM13" s="788"/>
      <c r="AMN13" s="787"/>
      <c r="AMO13" s="788"/>
      <c r="AMP13" s="788"/>
      <c r="AMQ13" s="788"/>
      <c r="AMR13" s="787"/>
      <c r="AMS13" s="788"/>
      <c r="AMT13" s="788"/>
      <c r="AMU13" s="788"/>
      <c r="AMV13" s="787"/>
      <c r="AMW13" s="788"/>
      <c r="AMX13" s="788"/>
      <c r="AMY13" s="788"/>
      <c r="AMZ13" s="787"/>
      <c r="ANA13" s="788"/>
      <c r="ANB13" s="788"/>
      <c r="ANC13" s="788"/>
      <c r="AND13" s="787"/>
      <c r="ANE13" s="788"/>
      <c r="ANF13" s="788"/>
      <c r="ANG13" s="788"/>
      <c r="ANH13" s="787"/>
      <c r="ANI13" s="788"/>
      <c r="ANJ13" s="788"/>
      <c r="ANK13" s="788"/>
      <c r="ANL13" s="787"/>
      <c r="ANM13" s="788"/>
      <c r="ANN13" s="788"/>
      <c r="ANO13" s="788"/>
      <c r="ANP13" s="787"/>
      <c r="ANQ13" s="788"/>
      <c r="ANR13" s="788"/>
      <c r="ANS13" s="788"/>
      <c r="ANT13" s="787"/>
      <c r="ANU13" s="788"/>
      <c r="ANV13" s="788"/>
      <c r="ANW13" s="788"/>
      <c r="ANX13" s="787"/>
      <c r="ANY13" s="788"/>
      <c r="ANZ13" s="788"/>
      <c r="AOA13" s="788"/>
      <c r="AOB13" s="787"/>
      <c r="AOC13" s="788"/>
      <c r="AOD13" s="788"/>
      <c r="AOE13" s="788"/>
      <c r="AOF13" s="787"/>
      <c r="AOG13" s="788"/>
      <c r="AOH13" s="788"/>
      <c r="AOI13" s="788"/>
      <c r="AOJ13" s="787"/>
      <c r="AOK13" s="788"/>
      <c r="AOL13" s="788"/>
      <c r="AOM13" s="788"/>
      <c r="AON13" s="787"/>
      <c r="AOO13" s="788"/>
      <c r="AOP13" s="788"/>
      <c r="AOQ13" s="788"/>
      <c r="AOR13" s="787"/>
      <c r="AOS13" s="788"/>
      <c r="AOT13" s="788"/>
      <c r="AOU13" s="788"/>
      <c r="AOV13" s="787"/>
      <c r="AOW13" s="788"/>
      <c r="AOX13" s="788"/>
      <c r="AOY13" s="788"/>
      <c r="AOZ13" s="787"/>
      <c r="APA13" s="788"/>
      <c r="APB13" s="788"/>
      <c r="APC13" s="788"/>
      <c r="APD13" s="787"/>
      <c r="APE13" s="788"/>
      <c r="APF13" s="788"/>
      <c r="APG13" s="788"/>
      <c r="APH13" s="787"/>
      <c r="API13" s="788"/>
      <c r="APJ13" s="788"/>
      <c r="APK13" s="788"/>
      <c r="APL13" s="787"/>
      <c r="APM13" s="788"/>
      <c r="APN13" s="788"/>
      <c r="APO13" s="788"/>
      <c r="APP13" s="787"/>
      <c r="APQ13" s="788"/>
      <c r="APR13" s="788"/>
      <c r="APS13" s="788"/>
      <c r="APT13" s="787"/>
      <c r="APU13" s="788"/>
      <c r="APV13" s="788"/>
      <c r="APW13" s="788"/>
      <c r="APX13" s="787"/>
      <c r="APY13" s="788"/>
      <c r="APZ13" s="788"/>
      <c r="AQA13" s="788"/>
      <c r="AQB13" s="787"/>
      <c r="AQC13" s="788"/>
      <c r="AQD13" s="788"/>
      <c r="AQE13" s="788"/>
      <c r="AQF13" s="787"/>
      <c r="AQG13" s="788"/>
      <c r="AQH13" s="788"/>
      <c r="AQI13" s="788"/>
      <c r="AQJ13" s="787"/>
      <c r="AQK13" s="788"/>
      <c r="AQL13" s="788"/>
      <c r="AQM13" s="788"/>
      <c r="AQN13" s="787"/>
      <c r="AQO13" s="788"/>
      <c r="AQP13" s="788"/>
      <c r="AQQ13" s="788"/>
      <c r="AQR13" s="787"/>
      <c r="AQS13" s="788"/>
      <c r="AQT13" s="788"/>
      <c r="AQU13" s="788"/>
      <c r="AQV13" s="787"/>
      <c r="AQW13" s="788"/>
      <c r="AQX13" s="788"/>
      <c r="AQY13" s="788"/>
      <c r="AQZ13" s="787"/>
      <c r="ARA13" s="788"/>
      <c r="ARB13" s="788"/>
      <c r="ARC13" s="788"/>
      <c r="ARD13" s="787"/>
      <c r="ARE13" s="788"/>
      <c r="ARF13" s="788"/>
      <c r="ARG13" s="788"/>
      <c r="ARH13" s="787"/>
      <c r="ARI13" s="788"/>
      <c r="ARJ13" s="788"/>
      <c r="ARK13" s="788"/>
      <c r="ARL13" s="787"/>
      <c r="ARM13" s="788"/>
      <c r="ARN13" s="788"/>
      <c r="ARO13" s="788"/>
      <c r="ARP13" s="787"/>
      <c r="ARQ13" s="788"/>
      <c r="ARR13" s="788"/>
      <c r="ARS13" s="788"/>
      <c r="ART13" s="787"/>
      <c r="ARU13" s="788"/>
      <c r="ARV13" s="788"/>
      <c r="ARW13" s="788"/>
      <c r="ARX13" s="787"/>
      <c r="ARY13" s="788"/>
      <c r="ARZ13" s="788"/>
      <c r="ASA13" s="788"/>
      <c r="ASB13" s="787"/>
      <c r="ASC13" s="788"/>
      <c r="ASD13" s="788"/>
      <c r="ASE13" s="788"/>
      <c r="ASF13" s="787"/>
      <c r="ASG13" s="788"/>
      <c r="ASH13" s="788"/>
      <c r="ASI13" s="788"/>
      <c r="ASJ13" s="787"/>
      <c r="ASK13" s="788"/>
      <c r="ASL13" s="788"/>
      <c r="ASM13" s="788"/>
      <c r="ASN13" s="787"/>
      <c r="ASO13" s="788"/>
      <c r="ASP13" s="788"/>
      <c r="ASQ13" s="788"/>
      <c r="ASR13" s="787"/>
      <c r="ASS13" s="788"/>
      <c r="AST13" s="788"/>
      <c r="ASU13" s="788"/>
      <c r="ASV13" s="787"/>
      <c r="ASW13" s="788"/>
      <c r="ASX13" s="788"/>
      <c r="ASY13" s="788"/>
      <c r="ASZ13" s="787"/>
      <c r="ATA13" s="788"/>
      <c r="ATB13" s="788"/>
      <c r="ATC13" s="788"/>
      <c r="ATD13" s="787"/>
      <c r="ATE13" s="788"/>
      <c r="ATF13" s="788"/>
      <c r="ATG13" s="788"/>
      <c r="ATH13" s="787"/>
      <c r="ATI13" s="788"/>
      <c r="ATJ13" s="788"/>
      <c r="ATK13" s="788"/>
      <c r="ATL13" s="787"/>
      <c r="ATM13" s="788"/>
      <c r="ATN13" s="788"/>
      <c r="ATO13" s="788"/>
      <c r="ATP13" s="787"/>
      <c r="ATQ13" s="788"/>
      <c r="ATR13" s="788"/>
      <c r="ATS13" s="788"/>
      <c r="ATT13" s="787"/>
      <c r="ATU13" s="788"/>
      <c r="ATV13" s="788"/>
      <c r="ATW13" s="788"/>
      <c r="ATX13" s="787"/>
      <c r="ATY13" s="788"/>
      <c r="ATZ13" s="788"/>
      <c r="AUA13" s="788"/>
      <c r="AUB13" s="787"/>
      <c r="AUC13" s="788"/>
      <c r="AUD13" s="788"/>
      <c r="AUE13" s="788"/>
      <c r="AUF13" s="787"/>
      <c r="AUG13" s="788"/>
      <c r="AUH13" s="788"/>
      <c r="AUI13" s="788"/>
      <c r="AUJ13" s="787"/>
      <c r="AUK13" s="788"/>
      <c r="AUL13" s="788"/>
      <c r="AUM13" s="788"/>
      <c r="AUN13" s="787"/>
      <c r="AUO13" s="788"/>
      <c r="AUP13" s="788"/>
      <c r="AUQ13" s="788"/>
      <c r="AUR13" s="787"/>
      <c r="AUS13" s="788"/>
      <c r="AUT13" s="788"/>
      <c r="AUU13" s="788"/>
      <c r="AUV13" s="787"/>
      <c r="AUW13" s="788"/>
      <c r="AUX13" s="788"/>
      <c r="AUY13" s="788"/>
      <c r="AUZ13" s="787"/>
      <c r="AVA13" s="788"/>
      <c r="AVB13" s="788"/>
      <c r="AVC13" s="788"/>
      <c r="AVD13" s="787"/>
      <c r="AVE13" s="788"/>
      <c r="AVF13" s="788"/>
      <c r="AVG13" s="788"/>
      <c r="AVH13" s="787"/>
      <c r="AVI13" s="788"/>
      <c r="AVJ13" s="788"/>
      <c r="AVK13" s="788"/>
      <c r="AVL13" s="787"/>
      <c r="AVM13" s="788"/>
      <c r="AVN13" s="788"/>
      <c r="AVO13" s="788"/>
      <c r="AVP13" s="787"/>
      <c r="AVQ13" s="788"/>
      <c r="AVR13" s="788"/>
      <c r="AVS13" s="788"/>
      <c r="AVT13" s="787"/>
      <c r="AVU13" s="788"/>
      <c r="AVV13" s="788"/>
      <c r="AVW13" s="788"/>
      <c r="AVX13" s="787"/>
      <c r="AVY13" s="788"/>
      <c r="AVZ13" s="788"/>
      <c r="AWA13" s="788"/>
      <c r="AWB13" s="787"/>
      <c r="AWC13" s="788"/>
      <c r="AWD13" s="788"/>
      <c r="AWE13" s="788"/>
      <c r="AWF13" s="787"/>
      <c r="AWG13" s="788"/>
      <c r="AWH13" s="788"/>
      <c r="AWI13" s="788"/>
      <c r="AWJ13" s="787"/>
      <c r="AWK13" s="788"/>
      <c r="AWL13" s="788"/>
      <c r="AWM13" s="788"/>
      <c r="AWN13" s="787"/>
      <c r="AWO13" s="788"/>
      <c r="AWP13" s="788"/>
      <c r="AWQ13" s="788"/>
      <c r="AWR13" s="787"/>
      <c r="AWS13" s="788"/>
      <c r="AWT13" s="788"/>
      <c r="AWU13" s="788"/>
      <c r="AWV13" s="787"/>
      <c r="AWW13" s="788"/>
      <c r="AWX13" s="788"/>
      <c r="AWY13" s="788"/>
      <c r="AWZ13" s="787"/>
      <c r="AXA13" s="788"/>
      <c r="AXB13" s="788"/>
      <c r="AXC13" s="788"/>
      <c r="AXD13" s="787"/>
      <c r="AXE13" s="788"/>
      <c r="AXF13" s="788"/>
      <c r="AXG13" s="788"/>
      <c r="AXH13" s="787"/>
      <c r="AXI13" s="788"/>
      <c r="AXJ13" s="788"/>
      <c r="AXK13" s="788"/>
      <c r="AXL13" s="787"/>
      <c r="AXM13" s="788"/>
      <c r="AXN13" s="788"/>
      <c r="AXO13" s="788"/>
      <c r="AXP13" s="787"/>
      <c r="AXQ13" s="788"/>
      <c r="AXR13" s="788"/>
      <c r="AXS13" s="788"/>
      <c r="AXT13" s="787"/>
      <c r="AXU13" s="788"/>
      <c r="AXV13" s="788"/>
      <c r="AXW13" s="788"/>
      <c r="AXX13" s="787"/>
      <c r="AXY13" s="788"/>
      <c r="AXZ13" s="788"/>
      <c r="AYA13" s="788"/>
      <c r="AYB13" s="787"/>
      <c r="AYC13" s="788"/>
      <c r="AYD13" s="788"/>
      <c r="AYE13" s="788"/>
      <c r="AYF13" s="787"/>
      <c r="AYG13" s="788"/>
      <c r="AYH13" s="788"/>
      <c r="AYI13" s="788"/>
      <c r="AYJ13" s="787"/>
      <c r="AYK13" s="788"/>
      <c r="AYL13" s="788"/>
      <c r="AYM13" s="788"/>
      <c r="AYN13" s="787"/>
      <c r="AYO13" s="788"/>
      <c r="AYP13" s="788"/>
      <c r="AYQ13" s="788"/>
      <c r="AYR13" s="787"/>
      <c r="AYS13" s="788"/>
      <c r="AYT13" s="788"/>
      <c r="AYU13" s="788"/>
      <c r="AYV13" s="787"/>
      <c r="AYW13" s="788"/>
      <c r="AYX13" s="788"/>
      <c r="AYY13" s="788"/>
      <c r="AYZ13" s="787"/>
      <c r="AZA13" s="788"/>
      <c r="AZB13" s="788"/>
      <c r="AZC13" s="788"/>
      <c r="AZD13" s="787"/>
      <c r="AZE13" s="788"/>
      <c r="AZF13" s="788"/>
      <c r="AZG13" s="788"/>
      <c r="AZH13" s="787"/>
      <c r="AZI13" s="788"/>
      <c r="AZJ13" s="788"/>
      <c r="AZK13" s="788"/>
      <c r="AZL13" s="787"/>
      <c r="AZM13" s="788"/>
      <c r="AZN13" s="788"/>
      <c r="AZO13" s="788"/>
      <c r="AZP13" s="787"/>
      <c r="AZQ13" s="788"/>
      <c r="AZR13" s="788"/>
      <c r="AZS13" s="788"/>
      <c r="AZT13" s="787"/>
      <c r="AZU13" s="788"/>
      <c r="AZV13" s="788"/>
      <c r="AZW13" s="788"/>
      <c r="AZX13" s="787"/>
      <c r="AZY13" s="788"/>
      <c r="AZZ13" s="788"/>
      <c r="BAA13" s="788"/>
      <c r="BAB13" s="787"/>
      <c r="BAC13" s="788"/>
      <c r="BAD13" s="788"/>
      <c r="BAE13" s="788"/>
      <c r="BAF13" s="787"/>
      <c r="BAG13" s="788"/>
      <c r="BAH13" s="788"/>
      <c r="BAI13" s="788"/>
      <c r="BAJ13" s="787"/>
      <c r="BAK13" s="788"/>
      <c r="BAL13" s="788"/>
      <c r="BAM13" s="788"/>
      <c r="BAN13" s="787"/>
      <c r="BAO13" s="788"/>
      <c r="BAP13" s="788"/>
      <c r="BAQ13" s="788"/>
      <c r="BAR13" s="787"/>
      <c r="BAS13" s="788"/>
      <c r="BAT13" s="788"/>
      <c r="BAU13" s="788"/>
      <c r="BAV13" s="787"/>
      <c r="BAW13" s="788"/>
      <c r="BAX13" s="788"/>
      <c r="BAY13" s="788"/>
      <c r="BAZ13" s="787"/>
      <c r="BBA13" s="788"/>
      <c r="BBB13" s="788"/>
      <c r="BBC13" s="788"/>
      <c r="BBD13" s="787"/>
      <c r="BBE13" s="788"/>
      <c r="BBF13" s="788"/>
      <c r="BBG13" s="788"/>
      <c r="BBH13" s="787"/>
      <c r="BBI13" s="788"/>
      <c r="BBJ13" s="788"/>
      <c r="BBK13" s="788"/>
      <c r="BBL13" s="787"/>
      <c r="BBM13" s="788"/>
      <c r="BBN13" s="788"/>
      <c r="BBO13" s="788"/>
      <c r="BBP13" s="787"/>
      <c r="BBQ13" s="788"/>
      <c r="BBR13" s="788"/>
      <c r="BBS13" s="788"/>
      <c r="BBT13" s="787"/>
      <c r="BBU13" s="788"/>
      <c r="BBV13" s="788"/>
      <c r="BBW13" s="788"/>
      <c r="BBX13" s="787"/>
      <c r="BBY13" s="788"/>
      <c r="BBZ13" s="788"/>
      <c r="BCA13" s="788"/>
      <c r="BCB13" s="787"/>
      <c r="BCC13" s="788"/>
      <c r="BCD13" s="788"/>
      <c r="BCE13" s="788"/>
      <c r="BCF13" s="787"/>
      <c r="BCG13" s="788"/>
      <c r="BCH13" s="788"/>
      <c r="BCI13" s="788"/>
      <c r="BCJ13" s="787"/>
      <c r="BCK13" s="788"/>
      <c r="BCL13" s="788"/>
      <c r="BCM13" s="788"/>
      <c r="BCN13" s="787"/>
      <c r="BCO13" s="788"/>
      <c r="BCP13" s="788"/>
      <c r="BCQ13" s="788"/>
      <c r="BCR13" s="787"/>
      <c r="BCS13" s="788"/>
      <c r="BCT13" s="788"/>
      <c r="BCU13" s="788"/>
      <c r="BCV13" s="787"/>
      <c r="BCW13" s="788"/>
      <c r="BCX13" s="788"/>
      <c r="BCY13" s="788"/>
      <c r="BCZ13" s="787"/>
      <c r="BDA13" s="788"/>
      <c r="BDB13" s="788"/>
      <c r="BDC13" s="788"/>
      <c r="BDD13" s="787"/>
      <c r="BDE13" s="788"/>
      <c r="BDF13" s="788"/>
      <c r="BDG13" s="788"/>
      <c r="BDH13" s="787"/>
      <c r="BDI13" s="788"/>
      <c r="BDJ13" s="788"/>
      <c r="BDK13" s="788"/>
      <c r="BDL13" s="787"/>
      <c r="BDM13" s="788"/>
      <c r="BDN13" s="788"/>
      <c r="BDO13" s="788"/>
      <c r="BDP13" s="787"/>
      <c r="BDQ13" s="788"/>
      <c r="BDR13" s="788"/>
      <c r="BDS13" s="788"/>
      <c r="BDT13" s="787"/>
      <c r="BDU13" s="788"/>
      <c r="BDV13" s="788"/>
      <c r="BDW13" s="788"/>
      <c r="BDX13" s="787"/>
      <c r="BDY13" s="788"/>
      <c r="BDZ13" s="788"/>
      <c r="BEA13" s="788"/>
      <c r="BEB13" s="787"/>
      <c r="BEC13" s="788"/>
      <c r="BED13" s="788"/>
      <c r="BEE13" s="788"/>
      <c r="BEF13" s="787"/>
      <c r="BEG13" s="788"/>
      <c r="BEH13" s="788"/>
      <c r="BEI13" s="788"/>
      <c r="BEJ13" s="787"/>
      <c r="BEK13" s="788"/>
      <c r="BEL13" s="788"/>
      <c r="BEM13" s="788"/>
      <c r="BEN13" s="787"/>
      <c r="BEO13" s="788"/>
      <c r="BEP13" s="788"/>
      <c r="BEQ13" s="788"/>
      <c r="BER13" s="787"/>
      <c r="BES13" s="788"/>
      <c r="BET13" s="788"/>
      <c r="BEU13" s="788"/>
      <c r="BEV13" s="787"/>
      <c r="BEW13" s="788"/>
      <c r="BEX13" s="788"/>
      <c r="BEY13" s="788"/>
      <c r="BEZ13" s="787"/>
      <c r="BFA13" s="788"/>
      <c r="BFB13" s="788"/>
      <c r="BFC13" s="788"/>
      <c r="BFD13" s="787"/>
      <c r="BFE13" s="788"/>
      <c r="BFF13" s="788"/>
      <c r="BFG13" s="788"/>
      <c r="BFH13" s="787"/>
      <c r="BFI13" s="788"/>
      <c r="BFJ13" s="788"/>
      <c r="BFK13" s="788"/>
      <c r="BFL13" s="787"/>
      <c r="BFM13" s="788"/>
      <c r="BFN13" s="788"/>
      <c r="BFO13" s="788"/>
      <c r="BFP13" s="787"/>
      <c r="BFQ13" s="788"/>
      <c r="BFR13" s="788"/>
      <c r="BFS13" s="788"/>
      <c r="BFT13" s="787"/>
      <c r="BFU13" s="788"/>
      <c r="BFV13" s="788"/>
      <c r="BFW13" s="788"/>
      <c r="BFX13" s="787"/>
      <c r="BFY13" s="788"/>
      <c r="BFZ13" s="788"/>
      <c r="BGA13" s="788"/>
      <c r="BGB13" s="787"/>
      <c r="BGC13" s="788"/>
      <c r="BGD13" s="788"/>
      <c r="BGE13" s="788"/>
      <c r="BGF13" s="787"/>
      <c r="BGG13" s="788"/>
      <c r="BGH13" s="788"/>
      <c r="BGI13" s="788"/>
      <c r="BGJ13" s="787"/>
      <c r="BGK13" s="788"/>
      <c r="BGL13" s="788"/>
      <c r="BGM13" s="788"/>
      <c r="BGN13" s="787"/>
      <c r="BGO13" s="788"/>
      <c r="BGP13" s="788"/>
      <c r="BGQ13" s="788"/>
      <c r="BGR13" s="787"/>
      <c r="BGS13" s="788"/>
      <c r="BGT13" s="788"/>
      <c r="BGU13" s="788"/>
      <c r="BGV13" s="787"/>
      <c r="BGW13" s="788"/>
      <c r="BGX13" s="788"/>
      <c r="BGY13" s="788"/>
      <c r="BGZ13" s="787"/>
      <c r="BHA13" s="788"/>
      <c r="BHB13" s="788"/>
      <c r="BHC13" s="788"/>
      <c r="BHD13" s="787"/>
      <c r="BHE13" s="788"/>
      <c r="BHF13" s="788"/>
      <c r="BHG13" s="788"/>
      <c r="BHH13" s="787"/>
      <c r="BHI13" s="788"/>
      <c r="BHJ13" s="788"/>
      <c r="BHK13" s="788"/>
      <c r="BHL13" s="787"/>
      <c r="BHM13" s="788"/>
      <c r="BHN13" s="788"/>
      <c r="BHO13" s="788"/>
      <c r="BHP13" s="787"/>
      <c r="BHQ13" s="788"/>
      <c r="BHR13" s="788"/>
      <c r="BHS13" s="788"/>
      <c r="BHT13" s="787"/>
      <c r="BHU13" s="788"/>
      <c r="BHV13" s="788"/>
      <c r="BHW13" s="788"/>
      <c r="BHX13" s="787"/>
      <c r="BHY13" s="788"/>
      <c r="BHZ13" s="788"/>
      <c r="BIA13" s="788"/>
      <c r="BIB13" s="787"/>
      <c r="BIC13" s="788"/>
      <c r="BID13" s="788"/>
      <c r="BIE13" s="788"/>
      <c r="BIF13" s="787"/>
      <c r="BIG13" s="788"/>
      <c r="BIH13" s="788"/>
      <c r="BII13" s="788"/>
      <c r="BIJ13" s="787"/>
      <c r="BIK13" s="788"/>
      <c r="BIL13" s="788"/>
      <c r="BIM13" s="788"/>
      <c r="BIN13" s="787"/>
      <c r="BIO13" s="788"/>
      <c r="BIP13" s="788"/>
      <c r="BIQ13" s="788"/>
      <c r="BIR13" s="787"/>
      <c r="BIS13" s="788"/>
      <c r="BIT13" s="788"/>
      <c r="BIU13" s="788"/>
      <c r="BIV13" s="787"/>
      <c r="BIW13" s="788"/>
      <c r="BIX13" s="788"/>
      <c r="BIY13" s="788"/>
      <c r="BIZ13" s="787"/>
      <c r="BJA13" s="788"/>
      <c r="BJB13" s="788"/>
      <c r="BJC13" s="788"/>
      <c r="BJD13" s="787"/>
      <c r="BJE13" s="788"/>
      <c r="BJF13" s="788"/>
      <c r="BJG13" s="788"/>
      <c r="BJH13" s="787"/>
      <c r="BJI13" s="788"/>
      <c r="BJJ13" s="788"/>
      <c r="BJK13" s="788"/>
      <c r="BJL13" s="787"/>
      <c r="BJM13" s="788"/>
      <c r="BJN13" s="788"/>
      <c r="BJO13" s="788"/>
      <c r="BJP13" s="787"/>
      <c r="BJQ13" s="788"/>
      <c r="BJR13" s="788"/>
      <c r="BJS13" s="788"/>
      <c r="BJT13" s="787"/>
      <c r="BJU13" s="788"/>
      <c r="BJV13" s="788"/>
      <c r="BJW13" s="788"/>
      <c r="BJX13" s="787"/>
      <c r="BJY13" s="788"/>
      <c r="BJZ13" s="788"/>
      <c r="BKA13" s="788"/>
      <c r="BKB13" s="787"/>
      <c r="BKC13" s="788"/>
      <c r="BKD13" s="788"/>
      <c r="BKE13" s="788"/>
      <c r="BKF13" s="787"/>
      <c r="BKG13" s="788"/>
      <c r="BKH13" s="788"/>
      <c r="BKI13" s="788"/>
      <c r="BKJ13" s="787"/>
      <c r="BKK13" s="788"/>
      <c r="BKL13" s="788"/>
      <c r="BKM13" s="788"/>
      <c r="BKN13" s="787"/>
      <c r="BKO13" s="788"/>
      <c r="BKP13" s="788"/>
      <c r="BKQ13" s="788"/>
      <c r="BKR13" s="787"/>
      <c r="BKS13" s="788"/>
      <c r="BKT13" s="788"/>
      <c r="BKU13" s="788"/>
      <c r="BKV13" s="787"/>
      <c r="BKW13" s="788"/>
      <c r="BKX13" s="788"/>
      <c r="BKY13" s="788"/>
      <c r="BKZ13" s="787"/>
      <c r="BLA13" s="788"/>
      <c r="BLB13" s="788"/>
      <c r="BLC13" s="788"/>
      <c r="BLD13" s="787"/>
      <c r="BLE13" s="788"/>
      <c r="BLF13" s="788"/>
      <c r="BLG13" s="788"/>
      <c r="BLH13" s="787"/>
      <c r="BLI13" s="788"/>
      <c r="BLJ13" s="788"/>
      <c r="BLK13" s="788"/>
      <c r="BLL13" s="787"/>
      <c r="BLM13" s="788"/>
      <c r="BLN13" s="788"/>
      <c r="BLO13" s="788"/>
      <c r="BLP13" s="787"/>
      <c r="BLQ13" s="788"/>
      <c r="BLR13" s="788"/>
      <c r="BLS13" s="788"/>
      <c r="BLT13" s="787"/>
      <c r="BLU13" s="788"/>
      <c r="BLV13" s="788"/>
      <c r="BLW13" s="788"/>
      <c r="BLX13" s="787"/>
      <c r="BLY13" s="788"/>
      <c r="BLZ13" s="788"/>
      <c r="BMA13" s="788"/>
      <c r="BMB13" s="787"/>
      <c r="BMC13" s="788"/>
      <c r="BMD13" s="788"/>
      <c r="BME13" s="788"/>
      <c r="BMF13" s="787"/>
      <c r="BMG13" s="788"/>
      <c r="BMH13" s="788"/>
      <c r="BMI13" s="788"/>
      <c r="BMJ13" s="787"/>
      <c r="BMK13" s="788"/>
      <c r="BML13" s="788"/>
      <c r="BMM13" s="788"/>
      <c r="BMN13" s="787"/>
      <c r="BMO13" s="788"/>
      <c r="BMP13" s="788"/>
      <c r="BMQ13" s="788"/>
      <c r="BMR13" s="787"/>
      <c r="BMS13" s="788"/>
      <c r="BMT13" s="788"/>
      <c r="BMU13" s="788"/>
      <c r="BMV13" s="787"/>
      <c r="BMW13" s="788"/>
      <c r="BMX13" s="788"/>
      <c r="BMY13" s="788"/>
      <c r="BMZ13" s="787"/>
      <c r="BNA13" s="788"/>
      <c r="BNB13" s="788"/>
      <c r="BNC13" s="788"/>
      <c r="BND13" s="787"/>
      <c r="BNE13" s="788"/>
      <c r="BNF13" s="788"/>
      <c r="BNG13" s="788"/>
      <c r="BNH13" s="787"/>
      <c r="BNI13" s="788"/>
      <c r="BNJ13" s="788"/>
      <c r="BNK13" s="788"/>
      <c r="BNL13" s="787"/>
      <c r="BNM13" s="788"/>
      <c r="BNN13" s="788"/>
      <c r="BNO13" s="788"/>
      <c r="BNP13" s="787"/>
      <c r="BNQ13" s="788"/>
      <c r="BNR13" s="788"/>
      <c r="BNS13" s="788"/>
      <c r="BNT13" s="787"/>
      <c r="BNU13" s="788"/>
      <c r="BNV13" s="788"/>
      <c r="BNW13" s="788"/>
      <c r="BNX13" s="787"/>
      <c r="BNY13" s="788"/>
      <c r="BNZ13" s="788"/>
      <c r="BOA13" s="788"/>
      <c r="BOB13" s="787"/>
      <c r="BOC13" s="788"/>
      <c r="BOD13" s="788"/>
      <c r="BOE13" s="788"/>
      <c r="BOF13" s="787"/>
      <c r="BOG13" s="788"/>
      <c r="BOH13" s="788"/>
      <c r="BOI13" s="788"/>
      <c r="BOJ13" s="787"/>
      <c r="BOK13" s="788"/>
      <c r="BOL13" s="788"/>
      <c r="BOM13" s="788"/>
      <c r="BON13" s="787"/>
      <c r="BOO13" s="788"/>
      <c r="BOP13" s="788"/>
      <c r="BOQ13" s="788"/>
      <c r="BOR13" s="787"/>
      <c r="BOS13" s="788"/>
      <c r="BOT13" s="788"/>
      <c r="BOU13" s="788"/>
      <c r="BOV13" s="787"/>
      <c r="BOW13" s="788"/>
      <c r="BOX13" s="788"/>
      <c r="BOY13" s="788"/>
      <c r="BOZ13" s="787"/>
      <c r="BPA13" s="788"/>
      <c r="BPB13" s="788"/>
      <c r="BPC13" s="788"/>
      <c r="BPD13" s="787"/>
      <c r="BPE13" s="788"/>
      <c r="BPF13" s="788"/>
      <c r="BPG13" s="788"/>
      <c r="BPH13" s="787"/>
      <c r="BPI13" s="788"/>
      <c r="BPJ13" s="788"/>
      <c r="BPK13" s="788"/>
      <c r="BPL13" s="787"/>
      <c r="BPM13" s="788"/>
      <c r="BPN13" s="788"/>
      <c r="BPO13" s="788"/>
      <c r="BPP13" s="787"/>
      <c r="BPQ13" s="788"/>
      <c r="BPR13" s="788"/>
      <c r="BPS13" s="788"/>
      <c r="BPT13" s="787"/>
      <c r="BPU13" s="788"/>
      <c r="BPV13" s="788"/>
      <c r="BPW13" s="788"/>
      <c r="BPX13" s="787"/>
      <c r="BPY13" s="788"/>
      <c r="BPZ13" s="788"/>
      <c r="BQA13" s="788"/>
      <c r="BQB13" s="787"/>
      <c r="BQC13" s="788"/>
      <c r="BQD13" s="788"/>
      <c r="BQE13" s="788"/>
      <c r="BQF13" s="787"/>
      <c r="BQG13" s="788"/>
      <c r="BQH13" s="788"/>
      <c r="BQI13" s="788"/>
      <c r="BQJ13" s="787"/>
      <c r="BQK13" s="788"/>
      <c r="BQL13" s="788"/>
      <c r="BQM13" s="788"/>
      <c r="BQN13" s="787"/>
      <c r="BQO13" s="788"/>
      <c r="BQP13" s="788"/>
      <c r="BQQ13" s="788"/>
      <c r="BQR13" s="787"/>
      <c r="BQS13" s="788"/>
      <c r="BQT13" s="788"/>
      <c r="BQU13" s="788"/>
      <c r="BQV13" s="787"/>
      <c r="BQW13" s="788"/>
      <c r="BQX13" s="788"/>
      <c r="BQY13" s="788"/>
      <c r="BQZ13" s="787"/>
      <c r="BRA13" s="788"/>
      <c r="BRB13" s="788"/>
      <c r="BRC13" s="788"/>
      <c r="BRD13" s="787"/>
      <c r="BRE13" s="788"/>
      <c r="BRF13" s="788"/>
      <c r="BRG13" s="788"/>
      <c r="BRH13" s="787"/>
      <c r="BRI13" s="788"/>
      <c r="BRJ13" s="788"/>
      <c r="BRK13" s="788"/>
      <c r="BRL13" s="787"/>
      <c r="BRM13" s="788"/>
      <c r="BRN13" s="788"/>
      <c r="BRO13" s="788"/>
      <c r="BRP13" s="787"/>
      <c r="BRQ13" s="788"/>
      <c r="BRR13" s="788"/>
      <c r="BRS13" s="788"/>
      <c r="BRT13" s="787"/>
      <c r="BRU13" s="788"/>
      <c r="BRV13" s="788"/>
      <c r="BRW13" s="788"/>
      <c r="BRX13" s="787"/>
      <c r="BRY13" s="788"/>
      <c r="BRZ13" s="788"/>
      <c r="BSA13" s="788"/>
      <c r="BSB13" s="787"/>
      <c r="BSC13" s="788"/>
      <c r="BSD13" s="788"/>
      <c r="BSE13" s="788"/>
      <c r="BSF13" s="787"/>
      <c r="BSG13" s="788"/>
      <c r="BSH13" s="788"/>
      <c r="BSI13" s="788"/>
      <c r="BSJ13" s="787"/>
      <c r="BSK13" s="788"/>
      <c r="BSL13" s="788"/>
      <c r="BSM13" s="788"/>
      <c r="BSN13" s="787"/>
      <c r="BSO13" s="788"/>
      <c r="BSP13" s="788"/>
      <c r="BSQ13" s="788"/>
      <c r="BSR13" s="787"/>
      <c r="BSS13" s="788"/>
      <c r="BST13" s="788"/>
      <c r="BSU13" s="788"/>
      <c r="BSV13" s="787"/>
      <c r="BSW13" s="788"/>
      <c r="BSX13" s="788"/>
      <c r="BSY13" s="788"/>
      <c r="BSZ13" s="787"/>
      <c r="BTA13" s="788"/>
      <c r="BTB13" s="788"/>
      <c r="BTC13" s="788"/>
      <c r="BTD13" s="787"/>
      <c r="BTE13" s="788"/>
      <c r="BTF13" s="788"/>
      <c r="BTG13" s="788"/>
      <c r="BTH13" s="787"/>
      <c r="BTI13" s="788"/>
      <c r="BTJ13" s="788"/>
      <c r="BTK13" s="788"/>
      <c r="BTL13" s="787"/>
      <c r="BTM13" s="788"/>
      <c r="BTN13" s="788"/>
      <c r="BTO13" s="788"/>
      <c r="BTP13" s="787"/>
      <c r="BTQ13" s="788"/>
      <c r="BTR13" s="788"/>
      <c r="BTS13" s="788"/>
      <c r="BTT13" s="787"/>
      <c r="BTU13" s="788"/>
      <c r="BTV13" s="788"/>
      <c r="BTW13" s="788"/>
      <c r="BTX13" s="787"/>
      <c r="BTY13" s="788"/>
      <c r="BTZ13" s="788"/>
      <c r="BUA13" s="788"/>
      <c r="BUB13" s="787"/>
      <c r="BUC13" s="788"/>
      <c r="BUD13" s="788"/>
      <c r="BUE13" s="788"/>
      <c r="BUF13" s="787"/>
      <c r="BUG13" s="788"/>
      <c r="BUH13" s="788"/>
      <c r="BUI13" s="788"/>
      <c r="BUJ13" s="787"/>
      <c r="BUK13" s="788"/>
      <c r="BUL13" s="788"/>
      <c r="BUM13" s="788"/>
      <c r="BUN13" s="787"/>
      <c r="BUO13" s="788"/>
      <c r="BUP13" s="788"/>
      <c r="BUQ13" s="788"/>
      <c r="BUR13" s="787"/>
      <c r="BUS13" s="788"/>
      <c r="BUT13" s="788"/>
      <c r="BUU13" s="788"/>
      <c r="BUV13" s="787"/>
      <c r="BUW13" s="788"/>
      <c r="BUX13" s="788"/>
      <c r="BUY13" s="788"/>
      <c r="BUZ13" s="787"/>
      <c r="BVA13" s="788"/>
      <c r="BVB13" s="788"/>
      <c r="BVC13" s="788"/>
      <c r="BVD13" s="787"/>
      <c r="BVE13" s="788"/>
      <c r="BVF13" s="788"/>
      <c r="BVG13" s="788"/>
      <c r="BVH13" s="787"/>
      <c r="BVI13" s="788"/>
      <c r="BVJ13" s="788"/>
      <c r="BVK13" s="788"/>
      <c r="BVL13" s="787"/>
      <c r="BVM13" s="788"/>
      <c r="BVN13" s="788"/>
      <c r="BVO13" s="788"/>
      <c r="BVP13" s="787"/>
      <c r="BVQ13" s="788"/>
      <c r="BVR13" s="788"/>
      <c r="BVS13" s="788"/>
      <c r="BVT13" s="787"/>
      <c r="BVU13" s="788"/>
      <c r="BVV13" s="788"/>
      <c r="BVW13" s="788"/>
      <c r="BVX13" s="787"/>
      <c r="BVY13" s="788"/>
      <c r="BVZ13" s="788"/>
      <c r="BWA13" s="788"/>
      <c r="BWB13" s="787"/>
      <c r="BWC13" s="788"/>
      <c r="BWD13" s="788"/>
      <c r="BWE13" s="788"/>
      <c r="BWF13" s="787"/>
      <c r="BWG13" s="788"/>
      <c r="BWH13" s="788"/>
      <c r="BWI13" s="788"/>
      <c r="BWJ13" s="787"/>
      <c r="BWK13" s="788"/>
      <c r="BWL13" s="788"/>
      <c r="BWM13" s="788"/>
      <c r="BWN13" s="787"/>
      <c r="BWO13" s="788"/>
      <c r="BWP13" s="788"/>
      <c r="BWQ13" s="788"/>
      <c r="BWR13" s="787"/>
      <c r="BWS13" s="788"/>
      <c r="BWT13" s="788"/>
      <c r="BWU13" s="788"/>
      <c r="BWV13" s="787"/>
      <c r="BWW13" s="788"/>
      <c r="BWX13" s="788"/>
      <c r="BWY13" s="788"/>
      <c r="BWZ13" s="787"/>
      <c r="BXA13" s="788"/>
      <c r="BXB13" s="788"/>
      <c r="BXC13" s="788"/>
      <c r="BXD13" s="787"/>
      <c r="BXE13" s="788"/>
      <c r="BXF13" s="788"/>
      <c r="BXG13" s="788"/>
      <c r="BXH13" s="787"/>
      <c r="BXI13" s="788"/>
      <c r="BXJ13" s="788"/>
      <c r="BXK13" s="788"/>
      <c r="BXL13" s="787"/>
      <c r="BXM13" s="788"/>
      <c r="BXN13" s="788"/>
      <c r="BXO13" s="788"/>
      <c r="BXP13" s="787"/>
      <c r="BXQ13" s="788"/>
      <c r="BXR13" s="788"/>
      <c r="BXS13" s="788"/>
      <c r="BXT13" s="787"/>
      <c r="BXU13" s="788"/>
      <c r="BXV13" s="788"/>
      <c r="BXW13" s="788"/>
      <c r="BXX13" s="787"/>
      <c r="BXY13" s="788"/>
      <c r="BXZ13" s="788"/>
      <c r="BYA13" s="788"/>
      <c r="BYB13" s="787"/>
      <c r="BYC13" s="788"/>
      <c r="BYD13" s="788"/>
      <c r="BYE13" s="788"/>
      <c r="BYF13" s="787"/>
      <c r="BYG13" s="788"/>
      <c r="BYH13" s="788"/>
      <c r="BYI13" s="788"/>
      <c r="BYJ13" s="787"/>
      <c r="BYK13" s="788"/>
      <c r="BYL13" s="788"/>
      <c r="BYM13" s="788"/>
      <c r="BYN13" s="787"/>
      <c r="BYO13" s="788"/>
      <c r="BYP13" s="788"/>
      <c r="BYQ13" s="788"/>
      <c r="BYR13" s="787"/>
      <c r="BYS13" s="788"/>
      <c r="BYT13" s="788"/>
      <c r="BYU13" s="788"/>
      <c r="BYV13" s="787"/>
      <c r="BYW13" s="788"/>
      <c r="BYX13" s="788"/>
      <c r="BYY13" s="788"/>
      <c r="BYZ13" s="787"/>
      <c r="BZA13" s="788"/>
      <c r="BZB13" s="788"/>
      <c r="BZC13" s="788"/>
      <c r="BZD13" s="787"/>
      <c r="BZE13" s="788"/>
      <c r="BZF13" s="788"/>
      <c r="BZG13" s="788"/>
      <c r="BZH13" s="787"/>
      <c r="BZI13" s="788"/>
      <c r="BZJ13" s="788"/>
      <c r="BZK13" s="788"/>
      <c r="BZL13" s="787"/>
      <c r="BZM13" s="788"/>
      <c r="BZN13" s="788"/>
      <c r="BZO13" s="788"/>
      <c r="BZP13" s="787"/>
      <c r="BZQ13" s="788"/>
      <c r="BZR13" s="788"/>
      <c r="BZS13" s="788"/>
      <c r="BZT13" s="787"/>
      <c r="BZU13" s="788"/>
      <c r="BZV13" s="788"/>
      <c r="BZW13" s="788"/>
      <c r="BZX13" s="787"/>
      <c r="BZY13" s="788"/>
      <c r="BZZ13" s="788"/>
      <c r="CAA13" s="788"/>
      <c r="CAB13" s="787"/>
      <c r="CAC13" s="788"/>
      <c r="CAD13" s="788"/>
      <c r="CAE13" s="788"/>
      <c r="CAF13" s="787"/>
      <c r="CAG13" s="788"/>
      <c r="CAH13" s="788"/>
      <c r="CAI13" s="788"/>
      <c r="CAJ13" s="787"/>
      <c r="CAK13" s="788"/>
      <c r="CAL13" s="788"/>
      <c r="CAM13" s="788"/>
      <c r="CAN13" s="787"/>
      <c r="CAO13" s="788"/>
      <c r="CAP13" s="788"/>
      <c r="CAQ13" s="788"/>
      <c r="CAR13" s="787"/>
      <c r="CAS13" s="788"/>
      <c r="CAT13" s="788"/>
      <c r="CAU13" s="788"/>
      <c r="CAV13" s="787"/>
      <c r="CAW13" s="788"/>
      <c r="CAX13" s="788"/>
      <c r="CAY13" s="788"/>
      <c r="CAZ13" s="787"/>
      <c r="CBA13" s="788"/>
      <c r="CBB13" s="788"/>
      <c r="CBC13" s="788"/>
      <c r="CBD13" s="787"/>
      <c r="CBE13" s="788"/>
      <c r="CBF13" s="788"/>
      <c r="CBG13" s="788"/>
      <c r="CBH13" s="787"/>
      <c r="CBI13" s="788"/>
      <c r="CBJ13" s="788"/>
      <c r="CBK13" s="788"/>
      <c r="CBL13" s="787"/>
      <c r="CBM13" s="788"/>
      <c r="CBN13" s="788"/>
      <c r="CBO13" s="788"/>
      <c r="CBP13" s="787"/>
      <c r="CBQ13" s="788"/>
      <c r="CBR13" s="788"/>
      <c r="CBS13" s="788"/>
      <c r="CBT13" s="787"/>
      <c r="CBU13" s="788"/>
      <c r="CBV13" s="788"/>
      <c r="CBW13" s="788"/>
      <c r="CBX13" s="787"/>
      <c r="CBY13" s="788"/>
      <c r="CBZ13" s="788"/>
      <c r="CCA13" s="788"/>
      <c r="CCB13" s="787"/>
      <c r="CCC13" s="788"/>
      <c r="CCD13" s="788"/>
      <c r="CCE13" s="788"/>
      <c r="CCF13" s="787"/>
      <c r="CCG13" s="788"/>
      <c r="CCH13" s="788"/>
      <c r="CCI13" s="788"/>
      <c r="CCJ13" s="787"/>
      <c r="CCK13" s="788"/>
      <c r="CCL13" s="788"/>
      <c r="CCM13" s="788"/>
      <c r="CCN13" s="787"/>
      <c r="CCO13" s="788"/>
      <c r="CCP13" s="788"/>
      <c r="CCQ13" s="788"/>
      <c r="CCR13" s="787"/>
      <c r="CCS13" s="788"/>
      <c r="CCT13" s="788"/>
      <c r="CCU13" s="788"/>
      <c r="CCV13" s="787"/>
      <c r="CCW13" s="788"/>
      <c r="CCX13" s="788"/>
      <c r="CCY13" s="788"/>
      <c r="CCZ13" s="787"/>
      <c r="CDA13" s="788"/>
      <c r="CDB13" s="788"/>
      <c r="CDC13" s="788"/>
      <c r="CDD13" s="787"/>
      <c r="CDE13" s="788"/>
      <c r="CDF13" s="788"/>
      <c r="CDG13" s="788"/>
      <c r="CDH13" s="787"/>
      <c r="CDI13" s="788"/>
      <c r="CDJ13" s="788"/>
      <c r="CDK13" s="788"/>
      <c r="CDL13" s="787"/>
      <c r="CDM13" s="788"/>
      <c r="CDN13" s="788"/>
      <c r="CDO13" s="788"/>
      <c r="CDP13" s="787"/>
      <c r="CDQ13" s="788"/>
      <c r="CDR13" s="788"/>
      <c r="CDS13" s="788"/>
      <c r="CDT13" s="787"/>
      <c r="CDU13" s="788"/>
      <c r="CDV13" s="788"/>
      <c r="CDW13" s="788"/>
      <c r="CDX13" s="787"/>
      <c r="CDY13" s="788"/>
      <c r="CDZ13" s="788"/>
      <c r="CEA13" s="788"/>
      <c r="CEB13" s="787"/>
      <c r="CEC13" s="788"/>
      <c r="CED13" s="788"/>
      <c r="CEE13" s="788"/>
      <c r="CEF13" s="787"/>
      <c r="CEG13" s="788"/>
      <c r="CEH13" s="788"/>
      <c r="CEI13" s="788"/>
      <c r="CEJ13" s="787"/>
      <c r="CEK13" s="788"/>
      <c r="CEL13" s="788"/>
      <c r="CEM13" s="788"/>
      <c r="CEN13" s="787"/>
      <c r="CEO13" s="788"/>
      <c r="CEP13" s="788"/>
      <c r="CEQ13" s="788"/>
      <c r="CER13" s="787"/>
      <c r="CES13" s="788"/>
      <c r="CET13" s="788"/>
      <c r="CEU13" s="788"/>
      <c r="CEV13" s="787"/>
      <c r="CEW13" s="788"/>
      <c r="CEX13" s="788"/>
      <c r="CEY13" s="788"/>
      <c r="CEZ13" s="787"/>
      <c r="CFA13" s="788"/>
      <c r="CFB13" s="788"/>
      <c r="CFC13" s="788"/>
      <c r="CFD13" s="787"/>
      <c r="CFE13" s="788"/>
      <c r="CFF13" s="788"/>
      <c r="CFG13" s="788"/>
      <c r="CFH13" s="787"/>
      <c r="CFI13" s="788"/>
      <c r="CFJ13" s="788"/>
      <c r="CFK13" s="788"/>
      <c r="CFL13" s="787"/>
      <c r="CFM13" s="788"/>
      <c r="CFN13" s="788"/>
      <c r="CFO13" s="788"/>
      <c r="CFP13" s="787"/>
      <c r="CFQ13" s="788"/>
      <c r="CFR13" s="788"/>
      <c r="CFS13" s="788"/>
      <c r="CFT13" s="787"/>
      <c r="CFU13" s="788"/>
      <c r="CFV13" s="788"/>
      <c r="CFW13" s="788"/>
      <c r="CFX13" s="787"/>
      <c r="CFY13" s="788"/>
      <c r="CFZ13" s="788"/>
      <c r="CGA13" s="788"/>
      <c r="CGB13" s="787"/>
      <c r="CGC13" s="788"/>
      <c r="CGD13" s="788"/>
      <c r="CGE13" s="788"/>
      <c r="CGF13" s="787"/>
      <c r="CGG13" s="788"/>
      <c r="CGH13" s="788"/>
      <c r="CGI13" s="788"/>
      <c r="CGJ13" s="787"/>
      <c r="CGK13" s="788"/>
      <c r="CGL13" s="788"/>
      <c r="CGM13" s="788"/>
      <c r="CGN13" s="787"/>
      <c r="CGO13" s="788"/>
      <c r="CGP13" s="788"/>
      <c r="CGQ13" s="788"/>
      <c r="CGR13" s="787"/>
      <c r="CGS13" s="788"/>
      <c r="CGT13" s="788"/>
      <c r="CGU13" s="788"/>
      <c r="CGV13" s="787"/>
      <c r="CGW13" s="788"/>
      <c r="CGX13" s="788"/>
      <c r="CGY13" s="788"/>
      <c r="CGZ13" s="787"/>
      <c r="CHA13" s="788"/>
      <c r="CHB13" s="788"/>
      <c r="CHC13" s="788"/>
      <c r="CHD13" s="787"/>
      <c r="CHE13" s="788"/>
      <c r="CHF13" s="788"/>
      <c r="CHG13" s="788"/>
      <c r="CHH13" s="787"/>
      <c r="CHI13" s="788"/>
      <c r="CHJ13" s="788"/>
      <c r="CHK13" s="788"/>
      <c r="CHL13" s="787"/>
      <c r="CHM13" s="788"/>
      <c r="CHN13" s="788"/>
      <c r="CHO13" s="788"/>
      <c r="CHP13" s="787"/>
      <c r="CHQ13" s="788"/>
      <c r="CHR13" s="788"/>
      <c r="CHS13" s="788"/>
      <c r="CHT13" s="787"/>
      <c r="CHU13" s="788"/>
      <c r="CHV13" s="788"/>
      <c r="CHW13" s="788"/>
      <c r="CHX13" s="787"/>
      <c r="CHY13" s="788"/>
      <c r="CHZ13" s="788"/>
      <c r="CIA13" s="788"/>
      <c r="CIB13" s="787"/>
      <c r="CIC13" s="788"/>
      <c r="CID13" s="788"/>
      <c r="CIE13" s="788"/>
      <c r="CIF13" s="787"/>
      <c r="CIG13" s="788"/>
      <c r="CIH13" s="788"/>
      <c r="CII13" s="788"/>
      <c r="CIJ13" s="787"/>
      <c r="CIK13" s="788"/>
      <c r="CIL13" s="788"/>
      <c r="CIM13" s="788"/>
      <c r="CIN13" s="787"/>
      <c r="CIO13" s="788"/>
      <c r="CIP13" s="788"/>
      <c r="CIQ13" s="788"/>
      <c r="CIR13" s="787"/>
      <c r="CIS13" s="788"/>
      <c r="CIT13" s="788"/>
      <c r="CIU13" s="788"/>
      <c r="CIV13" s="787"/>
      <c r="CIW13" s="788"/>
      <c r="CIX13" s="788"/>
      <c r="CIY13" s="788"/>
      <c r="CIZ13" s="787"/>
      <c r="CJA13" s="788"/>
      <c r="CJB13" s="788"/>
      <c r="CJC13" s="788"/>
      <c r="CJD13" s="787"/>
      <c r="CJE13" s="788"/>
      <c r="CJF13" s="788"/>
      <c r="CJG13" s="788"/>
      <c r="CJH13" s="787"/>
      <c r="CJI13" s="788"/>
      <c r="CJJ13" s="788"/>
      <c r="CJK13" s="788"/>
      <c r="CJL13" s="787"/>
      <c r="CJM13" s="788"/>
      <c r="CJN13" s="788"/>
      <c r="CJO13" s="788"/>
      <c r="CJP13" s="787"/>
      <c r="CJQ13" s="788"/>
      <c r="CJR13" s="788"/>
      <c r="CJS13" s="788"/>
      <c r="CJT13" s="787"/>
      <c r="CJU13" s="788"/>
      <c r="CJV13" s="788"/>
      <c r="CJW13" s="788"/>
      <c r="CJX13" s="787"/>
      <c r="CJY13" s="788"/>
      <c r="CJZ13" s="788"/>
      <c r="CKA13" s="788"/>
      <c r="CKB13" s="787"/>
      <c r="CKC13" s="788"/>
      <c r="CKD13" s="788"/>
      <c r="CKE13" s="788"/>
      <c r="CKF13" s="787"/>
      <c r="CKG13" s="788"/>
      <c r="CKH13" s="788"/>
      <c r="CKI13" s="788"/>
      <c r="CKJ13" s="787"/>
      <c r="CKK13" s="788"/>
      <c r="CKL13" s="788"/>
      <c r="CKM13" s="788"/>
      <c r="CKN13" s="787"/>
      <c r="CKO13" s="788"/>
      <c r="CKP13" s="788"/>
      <c r="CKQ13" s="788"/>
      <c r="CKR13" s="787"/>
      <c r="CKS13" s="788"/>
      <c r="CKT13" s="788"/>
      <c r="CKU13" s="788"/>
      <c r="CKV13" s="787"/>
      <c r="CKW13" s="788"/>
      <c r="CKX13" s="788"/>
      <c r="CKY13" s="788"/>
      <c r="CKZ13" s="787"/>
      <c r="CLA13" s="788"/>
      <c r="CLB13" s="788"/>
      <c r="CLC13" s="788"/>
      <c r="CLD13" s="787"/>
      <c r="CLE13" s="788"/>
      <c r="CLF13" s="788"/>
      <c r="CLG13" s="788"/>
      <c r="CLH13" s="787"/>
      <c r="CLI13" s="788"/>
      <c r="CLJ13" s="788"/>
      <c r="CLK13" s="788"/>
      <c r="CLL13" s="787"/>
      <c r="CLM13" s="788"/>
      <c r="CLN13" s="788"/>
      <c r="CLO13" s="788"/>
      <c r="CLP13" s="787"/>
      <c r="CLQ13" s="788"/>
      <c r="CLR13" s="788"/>
      <c r="CLS13" s="788"/>
      <c r="CLT13" s="787"/>
      <c r="CLU13" s="788"/>
      <c r="CLV13" s="788"/>
      <c r="CLW13" s="788"/>
      <c r="CLX13" s="787"/>
      <c r="CLY13" s="788"/>
      <c r="CLZ13" s="788"/>
      <c r="CMA13" s="788"/>
      <c r="CMB13" s="787"/>
      <c r="CMC13" s="788"/>
      <c r="CMD13" s="788"/>
      <c r="CME13" s="788"/>
      <c r="CMF13" s="787"/>
      <c r="CMG13" s="788"/>
      <c r="CMH13" s="788"/>
      <c r="CMI13" s="788"/>
      <c r="CMJ13" s="787"/>
      <c r="CMK13" s="788"/>
      <c r="CML13" s="788"/>
      <c r="CMM13" s="788"/>
      <c r="CMN13" s="787"/>
      <c r="CMO13" s="788"/>
      <c r="CMP13" s="788"/>
      <c r="CMQ13" s="788"/>
      <c r="CMR13" s="787"/>
      <c r="CMS13" s="788"/>
      <c r="CMT13" s="788"/>
      <c r="CMU13" s="788"/>
      <c r="CMV13" s="787"/>
      <c r="CMW13" s="788"/>
      <c r="CMX13" s="788"/>
      <c r="CMY13" s="788"/>
      <c r="CMZ13" s="787"/>
      <c r="CNA13" s="788"/>
      <c r="CNB13" s="788"/>
      <c r="CNC13" s="788"/>
      <c r="CND13" s="787"/>
      <c r="CNE13" s="788"/>
      <c r="CNF13" s="788"/>
      <c r="CNG13" s="788"/>
      <c r="CNH13" s="787"/>
      <c r="CNI13" s="788"/>
      <c r="CNJ13" s="788"/>
      <c r="CNK13" s="788"/>
      <c r="CNL13" s="787"/>
      <c r="CNM13" s="788"/>
      <c r="CNN13" s="788"/>
      <c r="CNO13" s="788"/>
      <c r="CNP13" s="787"/>
      <c r="CNQ13" s="788"/>
      <c r="CNR13" s="788"/>
      <c r="CNS13" s="788"/>
      <c r="CNT13" s="787"/>
      <c r="CNU13" s="788"/>
      <c r="CNV13" s="788"/>
      <c r="CNW13" s="788"/>
      <c r="CNX13" s="787"/>
      <c r="CNY13" s="788"/>
      <c r="CNZ13" s="788"/>
      <c r="COA13" s="788"/>
      <c r="COB13" s="787"/>
      <c r="COC13" s="788"/>
      <c r="COD13" s="788"/>
      <c r="COE13" s="788"/>
      <c r="COF13" s="787"/>
      <c r="COG13" s="788"/>
      <c r="COH13" s="788"/>
      <c r="COI13" s="788"/>
      <c r="COJ13" s="787"/>
      <c r="COK13" s="788"/>
      <c r="COL13" s="788"/>
      <c r="COM13" s="788"/>
      <c r="CON13" s="787"/>
      <c r="COO13" s="788"/>
      <c r="COP13" s="788"/>
      <c r="COQ13" s="788"/>
      <c r="COR13" s="787"/>
      <c r="COS13" s="788"/>
      <c r="COT13" s="788"/>
      <c r="COU13" s="788"/>
      <c r="COV13" s="787"/>
      <c r="COW13" s="788"/>
      <c r="COX13" s="788"/>
      <c r="COY13" s="788"/>
      <c r="COZ13" s="787"/>
      <c r="CPA13" s="788"/>
      <c r="CPB13" s="788"/>
      <c r="CPC13" s="788"/>
      <c r="CPD13" s="787"/>
      <c r="CPE13" s="788"/>
      <c r="CPF13" s="788"/>
      <c r="CPG13" s="788"/>
      <c r="CPH13" s="787"/>
      <c r="CPI13" s="788"/>
      <c r="CPJ13" s="788"/>
      <c r="CPK13" s="788"/>
      <c r="CPL13" s="787"/>
      <c r="CPM13" s="788"/>
      <c r="CPN13" s="788"/>
      <c r="CPO13" s="788"/>
      <c r="CPP13" s="787"/>
      <c r="CPQ13" s="788"/>
      <c r="CPR13" s="788"/>
      <c r="CPS13" s="788"/>
      <c r="CPT13" s="787"/>
      <c r="CPU13" s="788"/>
      <c r="CPV13" s="788"/>
      <c r="CPW13" s="788"/>
      <c r="CPX13" s="787"/>
      <c r="CPY13" s="788"/>
      <c r="CPZ13" s="788"/>
      <c r="CQA13" s="788"/>
      <c r="CQB13" s="787"/>
      <c r="CQC13" s="788"/>
      <c r="CQD13" s="788"/>
      <c r="CQE13" s="788"/>
      <c r="CQF13" s="787"/>
      <c r="CQG13" s="788"/>
      <c r="CQH13" s="788"/>
      <c r="CQI13" s="788"/>
      <c r="CQJ13" s="787"/>
      <c r="CQK13" s="788"/>
      <c r="CQL13" s="788"/>
      <c r="CQM13" s="788"/>
      <c r="CQN13" s="787"/>
      <c r="CQO13" s="788"/>
      <c r="CQP13" s="788"/>
      <c r="CQQ13" s="788"/>
      <c r="CQR13" s="787"/>
      <c r="CQS13" s="788"/>
      <c r="CQT13" s="788"/>
      <c r="CQU13" s="788"/>
      <c r="CQV13" s="787"/>
      <c r="CQW13" s="788"/>
      <c r="CQX13" s="788"/>
      <c r="CQY13" s="788"/>
      <c r="CQZ13" s="787"/>
      <c r="CRA13" s="788"/>
      <c r="CRB13" s="788"/>
      <c r="CRC13" s="788"/>
      <c r="CRD13" s="787"/>
      <c r="CRE13" s="788"/>
      <c r="CRF13" s="788"/>
      <c r="CRG13" s="788"/>
      <c r="CRH13" s="787"/>
      <c r="CRI13" s="788"/>
      <c r="CRJ13" s="788"/>
      <c r="CRK13" s="788"/>
      <c r="CRL13" s="787"/>
      <c r="CRM13" s="788"/>
      <c r="CRN13" s="788"/>
      <c r="CRO13" s="788"/>
      <c r="CRP13" s="787"/>
      <c r="CRQ13" s="788"/>
      <c r="CRR13" s="788"/>
      <c r="CRS13" s="788"/>
      <c r="CRT13" s="787"/>
      <c r="CRU13" s="788"/>
      <c r="CRV13" s="788"/>
      <c r="CRW13" s="788"/>
      <c r="CRX13" s="787"/>
      <c r="CRY13" s="788"/>
      <c r="CRZ13" s="788"/>
      <c r="CSA13" s="788"/>
      <c r="CSB13" s="787"/>
      <c r="CSC13" s="788"/>
      <c r="CSD13" s="788"/>
      <c r="CSE13" s="788"/>
      <c r="CSF13" s="787"/>
      <c r="CSG13" s="788"/>
      <c r="CSH13" s="788"/>
      <c r="CSI13" s="788"/>
      <c r="CSJ13" s="787"/>
      <c r="CSK13" s="788"/>
      <c r="CSL13" s="788"/>
      <c r="CSM13" s="788"/>
      <c r="CSN13" s="787"/>
      <c r="CSO13" s="788"/>
      <c r="CSP13" s="788"/>
      <c r="CSQ13" s="788"/>
      <c r="CSR13" s="787"/>
      <c r="CSS13" s="788"/>
      <c r="CST13" s="788"/>
      <c r="CSU13" s="788"/>
      <c r="CSV13" s="787"/>
      <c r="CSW13" s="788"/>
      <c r="CSX13" s="788"/>
      <c r="CSY13" s="788"/>
      <c r="CSZ13" s="787"/>
      <c r="CTA13" s="788"/>
      <c r="CTB13" s="788"/>
      <c r="CTC13" s="788"/>
      <c r="CTD13" s="787"/>
      <c r="CTE13" s="788"/>
      <c r="CTF13" s="788"/>
      <c r="CTG13" s="788"/>
      <c r="CTH13" s="787"/>
      <c r="CTI13" s="788"/>
      <c r="CTJ13" s="788"/>
      <c r="CTK13" s="788"/>
      <c r="CTL13" s="787"/>
      <c r="CTM13" s="788"/>
      <c r="CTN13" s="788"/>
      <c r="CTO13" s="788"/>
      <c r="CTP13" s="787"/>
      <c r="CTQ13" s="788"/>
      <c r="CTR13" s="788"/>
      <c r="CTS13" s="788"/>
      <c r="CTT13" s="787"/>
      <c r="CTU13" s="788"/>
      <c r="CTV13" s="788"/>
      <c r="CTW13" s="788"/>
      <c r="CTX13" s="787"/>
      <c r="CTY13" s="788"/>
      <c r="CTZ13" s="788"/>
      <c r="CUA13" s="788"/>
      <c r="CUB13" s="787"/>
      <c r="CUC13" s="788"/>
      <c r="CUD13" s="788"/>
      <c r="CUE13" s="788"/>
      <c r="CUF13" s="787"/>
      <c r="CUG13" s="788"/>
      <c r="CUH13" s="788"/>
      <c r="CUI13" s="788"/>
      <c r="CUJ13" s="787"/>
      <c r="CUK13" s="788"/>
      <c r="CUL13" s="788"/>
      <c r="CUM13" s="788"/>
      <c r="CUN13" s="787"/>
      <c r="CUO13" s="788"/>
      <c r="CUP13" s="788"/>
      <c r="CUQ13" s="788"/>
      <c r="CUR13" s="787"/>
      <c r="CUS13" s="788"/>
      <c r="CUT13" s="788"/>
      <c r="CUU13" s="788"/>
      <c r="CUV13" s="787"/>
      <c r="CUW13" s="788"/>
      <c r="CUX13" s="788"/>
      <c r="CUY13" s="788"/>
      <c r="CUZ13" s="787"/>
      <c r="CVA13" s="788"/>
      <c r="CVB13" s="788"/>
      <c r="CVC13" s="788"/>
      <c r="CVD13" s="787"/>
      <c r="CVE13" s="788"/>
      <c r="CVF13" s="788"/>
      <c r="CVG13" s="788"/>
      <c r="CVH13" s="787"/>
      <c r="CVI13" s="788"/>
      <c r="CVJ13" s="788"/>
      <c r="CVK13" s="788"/>
      <c r="CVL13" s="787"/>
      <c r="CVM13" s="788"/>
      <c r="CVN13" s="788"/>
      <c r="CVO13" s="788"/>
      <c r="CVP13" s="787"/>
      <c r="CVQ13" s="788"/>
      <c r="CVR13" s="788"/>
      <c r="CVS13" s="788"/>
      <c r="CVT13" s="787"/>
      <c r="CVU13" s="788"/>
      <c r="CVV13" s="788"/>
      <c r="CVW13" s="788"/>
      <c r="CVX13" s="787"/>
      <c r="CVY13" s="788"/>
      <c r="CVZ13" s="788"/>
      <c r="CWA13" s="788"/>
      <c r="CWB13" s="787"/>
      <c r="CWC13" s="788"/>
      <c r="CWD13" s="788"/>
      <c r="CWE13" s="788"/>
      <c r="CWF13" s="787"/>
      <c r="CWG13" s="788"/>
      <c r="CWH13" s="788"/>
      <c r="CWI13" s="788"/>
      <c r="CWJ13" s="787"/>
      <c r="CWK13" s="788"/>
      <c r="CWL13" s="788"/>
      <c r="CWM13" s="788"/>
      <c r="CWN13" s="787"/>
      <c r="CWO13" s="788"/>
      <c r="CWP13" s="788"/>
      <c r="CWQ13" s="788"/>
      <c r="CWR13" s="787"/>
      <c r="CWS13" s="788"/>
      <c r="CWT13" s="788"/>
      <c r="CWU13" s="788"/>
      <c r="CWV13" s="787"/>
      <c r="CWW13" s="788"/>
      <c r="CWX13" s="788"/>
      <c r="CWY13" s="788"/>
      <c r="CWZ13" s="787"/>
      <c r="CXA13" s="788"/>
      <c r="CXB13" s="788"/>
      <c r="CXC13" s="788"/>
      <c r="CXD13" s="787"/>
      <c r="CXE13" s="788"/>
      <c r="CXF13" s="788"/>
      <c r="CXG13" s="788"/>
      <c r="CXH13" s="787"/>
      <c r="CXI13" s="788"/>
      <c r="CXJ13" s="788"/>
      <c r="CXK13" s="788"/>
      <c r="CXL13" s="787"/>
      <c r="CXM13" s="788"/>
      <c r="CXN13" s="788"/>
      <c r="CXO13" s="788"/>
      <c r="CXP13" s="787"/>
      <c r="CXQ13" s="788"/>
      <c r="CXR13" s="788"/>
      <c r="CXS13" s="788"/>
      <c r="CXT13" s="787"/>
      <c r="CXU13" s="788"/>
      <c r="CXV13" s="788"/>
      <c r="CXW13" s="788"/>
      <c r="CXX13" s="787"/>
      <c r="CXY13" s="788"/>
      <c r="CXZ13" s="788"/>
      <c r="CYA13" s="788"/>
      <c r="CYB13" s="787"/>
      <c r="CYC13" s="788"/>
      <c r="CYD13" s="788"/>
      <c r="CYE13" s="788"/>
      <c r="CYF13" s="787"/>
      <c r="CYG13" s="788"/>
      <c r="CYH13" s="788"/>
      <c r="CYI13" s="788"/>
      <c r="CYJ13" s="787"/>
      <c r="CYK13" s="788"/>
      <c r="CYL13" s="788"/>
      <c r="CYM13" s="788"/>
      <c r="CYN13" s="787"/>
      <c r="CYO13" s="788"/>
      <c r="CYP13" s="788"/>
      <c r="CYQ13" s="788"/>
      <c r="CYR13" s="787"/>
      <c r="CYS13" s="788"/>
      <c r="CYT13" s="788"/>
      <c r="CYU13" s="788"/>
      <c r="CYV13" s="787"/>
      <c r="CYW13" s="788"/>
      <c r="CYX13" s="788"/>
      <c r="CYY13" s="788"/>
      <c r="CYZ13" s="787"/>
      <c r="CZA13" s="788"/>
      <c r="CZB13" s="788"/>
      <c r="CZC13" s="788"/>
      <c r="CZD13" s="787"/>
      <c r="CZE13" s="788"/>
      <c r="CZF13" s="788"/>
      <c r="CZG13" s="788"/>
      <c r="CZH13" s="787"/>
      <c r="CZI13" s="788"/>
      <c r="CZJ13" s="788"/>
      <c r="CZK13" s="788"/>
      <c r="CZL13" s="787"/>
      <c r="CZM13" s="788"/>
      <c r="CZN13" s="788"/>
      <c r="CZO13" s="788"/>
      <c r="CZP13" s="787"/>
      <c r="CZQ13" s="788"/>
      <c r="CZR13" s="788"/>
      <c r="CZS13" s="788"/>
      <c r="CZT13" s="787"/>
      <c r="CZU13" s="788"/>
      <c r="CZV13" s="788"/>
      <c r="CZW13" s="788"/>
      <c r="CZX13" s="787"/>
      <c r="CZY13" s="788"/>
      <c r="CZZ13" s="788"/>
      <c r="DAA13" s="788"/>
      <c r="DAB13" s="787"/>
      <c r="DAC13" s="788"/>
      <c r="DAD13" s="788"/>
      <c r="DAE13" s="788"/>
      <c r="DAF13" s="787"/>
      <c r="DAG13" s="788"/>
      <c r="DAH13" s="788"/>
      <c r="DAI13" s="788"/>
      <c r="DAJ13" s="787"/>
      <c r="DAK13" s="788"/>
      <c r="DAL13" s="788"/>
      <c r="DAM13" s="788"/>
      <c r="DAN13" s="787"/>
      <c r="DAO13" s="788"/>
      <c r="DAP13" s="788"/>
      <c r="DAQ13" s="788"/>
      <c r="DAR13" s="787"/>
      <c r="DAS13" s="788"/>
      <c r="DAT13" s="788"/>
      <c r="DAU13" s="788"/>
      <c r="DAV13" s="787"/>
      <c r="DAW13" s="788"/>
      <c r="DAX13" s="788"/>
      <c r="DAY13" s="788"/>
      <c r="DAZ13" s="787"/>
      <c r="DBA13" s="788"/>
      <c r="DBB13" s="788"/>
      <c r="DBC13" s="788"/>
      <c r="DBD13" s="787"/>
      <c r="DBE13" s="788"/>
      <c r="DBF13" s="788"/>
      <c r="DBG13" s="788"/>
      <c r="DBH13" s="787"/>
      <c r="DBI13" s="788"/>
      <c r="DBJ13" s="788"/>
      <c r="DBK13" s="788"/>
      <c r="DBL13" s="787"/>
      <c r="DBM13" s="788"/>
      <c r="DBN13" s="788"/>
      <c r="DBO13" s="788"/>
      <c r="DBP13" s="787"/>
      <c r="DBQ13" s="788"/>
      <c r="DBR13" s="788"/>
      <c r="DBS13" s="788"/>
      <c r="DBT13" s="787"/>
      <c r="DBU13" s="788"/>
      <c r="DBV13" s="788"/>
      <c r="DBW13" s="788"/>
      <c r="DBX13" s="787"/>
      <c r="DBY13" s="788"/>
      <c r="DBZ13" s="788"/>
      <c r="DCA13" s="788"/>
      <c r="DCB13" s="787"/>
      <c r="DCC13" s="788"/>
      <c r="DCD13" s="788"/>
      <c r="DCE13" s="788"/>
      <c r="DCF13" s="787"/>
      <c r="DCG13" s="788"/>
      <c r="DCH13" s="788"/>
      <c r="DCI13" s="788"/>
      <c r="DCJ13" s="787"/>
      <c r="DCK13" s="788"/>
      <c r="DCL13" s="788"/>
      <c r="DCM13" s="788"/>
      <c r="DCN13" s="787"/>
      <c r="DCO13" s="788"/>
      <c r="DCP13" s="788"/>
      <c r="DCQ13" s="788"/>
      <c r="DCR13" s="787"/>
      <c r="DCS13" s="788"/>
      <c r="DCT13" s="788"/>
      <c r="DCU13" s="788"/>
      <c r="DCV13" s="787"/>
      <c r="DCW13" s="788"/>
      <c r="DCX13" s="788"/>
      <c r="DCY13" s="788"/>
      <c r="DCZ13" s="787"/>
      <c r="DDA13" s="788"/>
      <c r="DDB13" s="788"/>
      <c r="DDC13" s="788"/>
      <c r="DDD13" s="787"/>
      <c r="DDE13" s="788"/>
      <c r="DDF13" s="788"/>
      <c r="DDG13" s="788"/>
      <c r="DDH13" s="787"/>
      <c r="DDI13" s="788"/>
      <c r="DDJ13" s="788"/>
      <c r="DDK13" s="788"/>
      <c r="DDL13" s="787"/>
      <c r="DDM13" s="788"/>
      <c r="DDN13" s="788"/>
      <c r="DDO13" s="788"/>
      <c r="DDP13" s="787"/>
      <c r="DDQ13" s="788"/>
      <c r="DDR13" s="788"/>
      <c r="DDS13" s="788"/>
      <c r="DDT13" s="787"/>
      <c r="DDU13" s="788"/>
      <c r="DDV13" s="788"/>
      <c r="DDW13" s="788"/>
      <c r="DDX13" s="787"/>
      <c r="DDY13" s="788"/>
      <c r="DDZ13" s="788"/>
      <c r="DEA13" s="788"/>
      <c r="DEB13" s="787"/>
      <c r="DEC13" s="788"/>
      <c r="DED13" s="788"/>
      <c r="DEE13" s="788"/>
      <c r="DEF13" s="787"/>
      <c r="DEG13" s="788"/>
      <c r="DEH13" s="788"/>
      <c r="DEI13" s="788"/>
      <c r="DEJ13" s="787"/>
      <c r="DEK13" s="788"/>
      <c r="DEL13" s="788"/>
      <c r="DEM13" s="788"/>
      <c r="DEN13" s="787"/>
      <c r="DEO13" s="788"/>
      <c r="DEP13" s="788"/>
      <c r="DEQ13" s="788"/>
      <c r="DER13" s="787"/>
      <c r="DES13" s="788"/>
      <c r="DET13" s="788"/>
      <c r="DEU13" s="788"/>
      <c r="DEV13" s="787"/>
      <c r="DEW13" s="788"/>
      <c r="DEX13" s="788"/>
      <c r="DEY13" s="788"/>
      <c r="DEZ13" s="787"/>
      <c r="DFA13" s="788"/>
      <c r="DFB13" s="788"/>
      <c r="DFC13" s="788"/>
      <c r="DFD13" s="787"/>
      <c r="DFE13" s="788"/>
      <c r="DFF13" s="788"/>
      <c r="DFG13" s="788"/>
      <c r="DFH13" s="787"/>
      <c r="DFI13" s="788"/>
      <c r="DFJ13" s="788"/>
      <c r="DFK13" s="788"/>
      <c r="DFL13" s="787"/>
      <c r="DFM13" s="788"/>
      <c r="DFN13" s="788"/>
      <c r="DFO13" s="788"/>
      <c r="DFP13" s="787"/>
      <c r="DFQ13" s="788"/>
      <c r="DFR13" s="788"/>
      <c r="DFS13" s="788"/>
      <c r="DFT13" s="787"/>
      <c r="DFU13" s="788"/>
      <c r="DFV13" s="788"/>
      <c r="DFW13" s="788"/>
      <c r="DFX13" s="787"/>
      <c r="DFY13" s="788"/>
      <c r="DFZ13" s="788"/>
      <c r="DGA13" s="788"/>
      <c r="DGB13" s="787"/>
      <c r="DGC13" s="788"/>
      <c r="DGD13" s="788"/>
      <c r="DGE13" s="788"/>
      <c r="DGF13" s="787"/>
      <c r="DGG13" s="788"/>
      <c r="DGH13" s="788"/>
      <c r="DGI13" s="788"/>
      <c r="DGJ13" s="787"/>
      <c r="DGK13" s="788"/>
      <c r="DGL13" s="788"/>
      <c r="DGM13" s="788"/>
      <c r="DGN13" s="787"/>
      <c r="DGO13" s="788"/>
      <c r="DGP13" s="788"/>
      <c r="DGQ13" s="788"/>
      <c r="DGR13" s="787"/>
      <c r="DGS13" s="788"/>
      <c r="DGT13" s="788"/>
      <c r="DGU13" s="788"/>
      <c r="DGV13" s="787"/>
      <c r="DGW13" s="788"/>
      <c r="DGX13" s="788"/>
      <c r="DGY13" s="788"/>
      <c r="DGZ13" s="787"/>
      <c r="DHA13" s="788"/>
      <c r="DHB13" s="788"/>
      <c r="DHC13" s="788"/>
      <c r="DHD13" s="787"/>
      <c r="DHE13" s="788"/>
      <c r="DHF13" s="788"/>
      <c r="DHG13" s="788"/>
      <c r="DHH13" s="787"/>
      <c r="DHI13" s="788"/>
      <c r="DHJ13" s="788"/>
      <c r="DHK13" s="788"/>
      <c r="DHL13" s="787"/>
      <c r="DHM13" s="788"/>
      <c r="DHN13" s="788"/>
      <c r="DHO13" s="788"/>
      <c r="DHP13" s="787"/>
      <c r="DHQ13" s="788"/>
      <c r="DHR13" s="788"/>
      <c r="DHS13" s="788"/>
      <c r="DHT13" s="787"/>
      <c r="DHU13" s="788"/>
      <c r="DHV13" s="788"/>
      <c r="DHW13" s="788"/>
      <c r="DHX13" s="787"/>
      <c r="DHY13" s="788"/>
      <c r="DHZ13" s="788"/>
      <c r="DIA13" s="788"/>
      <c r="DIB13" s="787"/>
      <c r="DIC13" s="788"/>
      <c r="DID13" s="788"/>
      <c r="DIE13" s="788"/>
      <c r="DIF13" s="787"/>
      <c r="DIG13" s="788"/>
      <c r="DIH13" s="788"/>
      <c r="DII13" s="788"/>
      <c r="DIJ13" s="787"/>
      <c r="DIK13" s="788"/>
      <c r="DIL13" s="788"/>
      <c r="DIM13" s="788"/>
      <c r="DIN13" s="787"/>
      <c r="DIO13" s="788"/>
      <c r="DIP13" s="788"/>
      <c r="DIQ13" s="788"/>
      <c r="DIR13" s="787"/>
      <c r="DIS13" s="788"/>
      <c r="DIT13" s="788"/>
      <c r="DIU13" s="788"/>
      <c r="DIV13" s="787"/>
      <c r="DIW13" s="788"/>
      <c r="DIX13" s="788"/>
      <c r="DIY13" s="788"/>
      <c r="DIZ13" s="787"/>
      <c r="DJA13" s="788"/>
      <c r="DJB13" s="788"/>
      <c r="DJC13" s="788"/>
      <c r="DJD13" s="787"/>
      <c r="DJE13" s="788"/>
      <c r="DJF13" s="788"/>
      <c r="DJG13" s="788"/>
      <c r="DJH13" s="787"/>
      <c r="DJI13" s="788"/>
      <c r="DJJ13" s="788"/>
      <c r="DJK13" s="788"/>
      <c r="DJL13" s="787"/>
      <c r="DJM13" s="788"/>
      <c r="DJN13" s="788"/>
      <c r="DJO13" s="788"/>
      <c r="DJP13" s="787"/>
      <c r="DJQ13" s="788"/>
      <c r="DJR13" s="788"/>
      <c r="DJS13" s="788"/>
      <c r="DJT13" s="787"/>
      <c r="DJU13" s="788"/>
      <c r="DJV13" s="788"/>
      <c r="DJW13" s="788"/>
      <c r="DJX13" s="787"/>
      <c r="DJY13" s="788"/>
      <c r="DJZ13" s="788"/>
      <c r="DKA13" s="788"/>
      <c r="DKB13" s="787"/>
      <c r="DKC13" s="788"/>
      <c r="DKD13" s="788"/>
      <c r="DKE13" s="788"/>
      <c r="DKF13" s="787"/>
      <c r="DKG13" s="788"/>
      <c r="DKH13" s="788"/>
      <c r="DKI13" s="788"/>
      <c r="DKJ13" s="787"/>
      <c r="DKK13" s="788"/>
      <c r="DKL13" s="788"/>
      <c r="DKM13" s="788"/>
      <c r="DKN13" s="787"/>
      <c r="DKO13" s="788"/>
      <c r="DKP13" s="788"/>
      <c r="DKQ13" s="788"/>
      <c r="DKR13" s="787"/>
      <c r="DKS13" s="788"/>
      <c r="DKT13" s="788"/>
      <c r="DKU13" s="788"/>
      <c r="DKV13" s="787"/>
      <c r="DKW13" s="788"/>
      <c r="DKX13" s="788"/>
      <c r="DKY13" s="788"/>
      <c r="DKZ13" s="787"/>
      <c r="DLA13" s="788"/>
      <c r="DLB13" s="788"/>
      <c r="DLC13" s="788"/>
      <c r="DLD13" s="787"/>
      <c r="DLE13" s="788"/>
      <c r="DLF13" s="788"/>
      <c r="DLG13" s="788"/>
      <c r="DLH13" s="787"/>
      <c r="DLI13" s="788"/>
      <c r="DLJ13" s="788"/>
      <c r="DLK13" s="788"/>
      <c r="DLL13" s="787"/>
      <c r="DLM13" s="788"/>
      <c r="DLN13" s="788"/>
      <c r="DLO13" s="788"/>
      <c r="DLP13" s="787"/>
      <c r="DLQ13" s="788"/>
      <c r="DLR13" s="788"/>
      <c r="DLS13" s="788"/>
      <c r="DLT13" s="787"/>
      <c r="DLU13" s="788"/>
      <c r="DLV13" s="788"/>
      <c r="DLW13" s="788"/>
      <c r="DLX13" s="787"/>
      <c r="DLY13" s="788"/>
      <c r="DLZ13" s="788"/>
      <c r="DMA13" s="788"/>
      <c r="DMB13" s="787"/>
      <c r="DMC13" s="788"/>
      <c r="DMD13" s="788"/>
      <c r="DME13" s="788"/>
      <c r="DMF13" s="787"/>
      <c r="DMG13" s="788"/>
      <c r="DMH13" s="788"/>
      <c r="DMI13" s="788"/>
      <c r="DMJ13" s="787"/>
      <c r="DMK13" s="788"/>
      <c r="DML13" s="788"/>
      <c r="DMM13" s="788"/>
      <c r="DMN13" s="787"/>
      <c r="DMO13" s="788"/>
      <c r="DMP13" s="788"/>
      <c r="DMQ13" s="788"/>
      <c r="DMR13" s="787"/>
      <c r="DMS13" s="788"/>
      <c r="DMT13" s="788"/>
      <c r="DMU13" s="788"/>
      <c r="DMV13" s="787"/>
      <c r="DMW13" s="788"/>
      <c r="DMX13" s="788"/>
      <c r="DMY13" s="788"/>
      <c r="DMZ13" s="787"/>
      <c r="DNA13" s="788"/>
      <c r="DNB13" s="788"/>
      <c r="DNC13" s="788"/>
      <c r="DND13" s="787"/>
      <c r="DNE13" s="788"/>
      <c r="DNF13" s="788"/>
      <c r="DNG13" s="788"/>
      <c r="DNH13" s="787"/>
      <c r="DNI13" s="788"/>
      <c r="DNJ13" s="788"/>
      <c r="DNK13" s="788"/>
      <c r="DNL13" s="787"/>
      <c r="DNM13" s="788"/>
      <c r="DNN13" s="788"/>
      <c r="DNO13" s="788"/>
      <c r="DNP13" s="787"/>
      <c r="DNQ13" s="788"/>
      <c r="DNR13" s="788"/>
      <c r="DNS13" s="788"/>
      <c r="DNT13" s="787"/>
      <c r="DNU13" s="788"/>
      <c r="DNV13" s="788"/>
      <c r="DNW13" s="788"/>
      <c r="DNX13" s="787"/>
      <c r="DNY13" s="788"/>
      <c r="DNZ13" s="788"/>
      <c r="DOA13" s="788"/>
      <c r="DOB13" s="787"/>
      <c r="DOC13" s="788"/>
      <c r="DOD13" s="788"/>
      <c r="DOE13" s="788"/>
      <c r="DOF13" s="787"/>
      <c r="DOG13" s="788"/>
      <c r="DOH13" s="788"/>
      <c r="DOI13" s="788"/>
      <c r="DOJ13" s="787"/>
      <c r="DOK13" s="788"/>
      <c r="DOL13" s="788"/>
      <c r="DOM13" s="788"/>
      <c r="DON13" s="787"/>
      <c r="DOO13" s="788"/>
      <c r="DOP13" s="788"/>
      <c r="DOQ13" s="788"/>
      <c r="DOR13" s="787"/>
      <c r="DOS13" s="788"/>
      <c r="DOT13" s="788"/>
      <c r="DOU13" s="788"/>
      <c r="DOV13" s="787"/>
      <c r="DOW13" s="788"/>
      <c r="DOX13" s="788"/>
      <c r="DOY13" s="788"/>
      <c r="DOZ13" s="787"/>
      <c r="DPA13" s="788"/>
      <c r="DPB13" s="788"/>
      <c r="DPC13" s="788"/>
      <c r="DPD13" s="787"/>
      <c r="DPE13" s="788"/>
      <c r="DPF13" s="788"/>
      <c r="DPG13" s="788"/>
      <c r="DPH13" s="787"/>
      <c r="DPI13" s="788"/>
      <c r="DPJ13" s="788"/>
      <c r="DPK13" s="788"/>
      <c r="DPL13" s="787"/>
      <c r="DPM13" s="788"/>
      <c r="DPN13" s="788"/>
      <c r="DPO13" s="788"/>
      <c r="DPP13" s="787"/>
      <c r="DPQ13" s="788"/>
      <c r="DPR13" s="788"/>
      <c r="DPS13" s="788"/>
      <c r="DPT13" s="787"/>
      <c r="DPU13" s="788"/>
      <c r="DPV13" s="788"/>
      <c r="DPW13" s="788"/>
      <c r="DPX13" s="787"/>
      <c r="DPY13" s="788"/>
      <c r="DPZ13" s="788"/>
      <c r="DQA13" s="788"/>
      <c r="DQB13" s="787"/>
      <c r="DQC13" s="788"/>
      <c r="DQD13" s="788"/>
      <c r="DQE13" s="788"/>
      <c r="DQF13" s="787"/>
      <c r="DQG13" s="788"/>
      <c r="DQH13" s="788"/>
      <c r="DQI13" s="788"/>
      <c r="DQJ13" s="787"/>
      <c r="DQK13" s="788"/>
      <c r="DQL13" s="788"/>
      <c r="DQM13" s="788"/>
      <c r="DQN13" s="787"/>
      <c r="DQO13" s="788"/>
      <c r="DQP13" s="788"/>
      <c r="DQQ13" s="788"/>
      <c r="DQR13" s="787"/>
      <c r="DQS13" s="788"/>
      <c r="DQT13" s="788"/>
      <c r="DQU13" s="788"/>
      <c r="DQV13" s="787"/>
      <c r="DQW13" s="788"/>
      <c r="DQX13" s="788"/>
      <c r="DQY13" s="788"/>
      <c r="DQZ13" s="787"/>
      <c r="DRA13" s="788"/>
      <c r="DRB13" s="788"/>
      <c r="DRC13" s="788"/>
      <c r="DRD13" s="787"/>
      <c r="DRE13" s="788"/>
      <c r="DRF13" s="788"/>
      <c r="DRG13" s="788"/>
      <c r="DRH13" s="787"/>
      <c r="DRI13" s="788"/>
      <c r="DRJ13" s="788"/>
      <c r="DRK13" s="788"/>
      <c r="DRL13" s="787"/>
      <c r="DRM13" s="788"/>
      <c r="DRN13" s="788"/>
      <c r="DRO13" s="788"/>
      <c r="DRP13" s="787"/>
      <c r="DRQ13" s="788"/>
      <c r="DRR13" s="788"/>
      <c r="DRS13" s="788"/>
      <c r="DRT13" s="787"/>
      <c r="DRU13" s="788"/>
      <c r="DRV13" s="788"/>
      <c r="DRW13" s="788"/>
      <c r="DRX13" s="787"/>
      <c r="DRY13" s="788"/>
      <c r="DRZ13" s="788"/>
      <c r="DSA13" s="788"/>
      <c r="DSB13" s="787"/>
      <c r="DSC13" s="788"/>
      <c r="DSD13" s="788"/>
      <c r="DSE13" s="788"/>
      <c r="DSF13" s="787"/>
      <c r="DSG13" s="788"/>
      <c r="DSH13" s="788"/>
      <c r="DSI13" s="788"/>
      <c r="DSJ13" s="787"/>
      <c r="DSK13" s="788"/>
      <c r="DSL13" s="788"/>
      <c r="DSM13" s="788"/>
      <c r="DSN13" s="787"/>
      <c r="DSO13" s="788"/>
      <c r="DSP13" s="788"/>
      <c r="DSQ13" s="788"/>
      <c r="DSR13" s="787"/>
      <c r="DSS13" s="788"/>
      <c r="DST13" s="788"/>
      <c r="DSU13" s="788"/>
      <c r="DSV13" s="787"/>
      <c r="DSW13" s="788"/>
      <c r="DSX13" s="788"/>
      <c r="DSY13" s="788"/>
      <c r="DSZ13" s="787"/>
      <c r="DTA13" s="788"/>
      <c r="DTB13" s="788"/>
      <c r="DTC13" s="788"/>
      <c r="DTD13" s="787"/>
      <c r="DTE13" s="788"/>
      <c r="DTF13" s="788"/>
      <c r="DTG13" s="788"/>
      <c r="DTH13" s="787"/>
      <c r="DTI13" s="788"/>
      <c r="DTJ13" s="788"/>
      <c r="DTK13" s="788"/>
      <c r="DTL13" s="787"/>
      <c r="DTM13" s="788"/>
      <c r="DTN13" s="788"/>
      <c r="DTO13" s="788"/>
      <c r="DTP13" s="787"/>
      <c r="DTQ13" s="788"/>
      <c r="DTR13" s="788"/>
      <c r="DTS13" s="788"/>
      <c r="DTT13" s="787"/>
      <c r="DTU13" s="788"/>
      <c r="DTV13" s="788"/>
      <c r="DTW13" s="788"/>
      <c r="DTX13" s="787"/>
      <c r="DTY13" s="788"/>
      <c r="DTZ13" s="788"/>
      <c r="DUA13" s="788"/>
      <c r="DUB13" s="787"/>
      <c r="DUC13" s="788"/>
      <c r="DUD13" s="788"/>
      <c r="DUE13" s="788"/>
      <c r="DUF13" s="787"/>
      <c r="DUG13" s="788"/>
      <c r="DUH13" s="788"/>
      <c r="DUI13" s="788"/>
      <c r="DUJ13" s="787"/>
      <c r="DUK13" s="788"/>
      <c r="DUL13" s="788"/>
      <c r="DUM13" s="788"/>
      <c r="DUN13" s="787"/>
      <c r="DUO13" s="788"/>
      <c r="DUP13" s="788"/>
      <c r="DUQ13" s="788"/>
      <c r="DUR13" s="787"/>
      <c r="DUS13" s="788"/>
      <c r="DUT13" s="788"/>
      <c r="DUU13" s="788"/>
      <c r="DUV13" s="787"/>
      <c r="DUW13" s="788"/>
      <c r="DUX13" s="788"/>
      <c r="DUY13" s="788"/>
      <c r="DUZ13" s="787"/>
      <c r="DVA13" s="788"/>
      <c r="DVB13" s="788"/>
      <c r="DVC13" s="788"/>
      <c r="DVD13" s="787"/>
      <c r="DVE13" s="788"/>
      <c r="DVF13" s="788"/>
      <c r="DVG13" s="788"/>
      <c r="DVH13" s="787"/>
      <c r="DVI13" s="788"/>
      <c r="DVJ13" s="788"/>
      <c r="DVK13" s="788"/>
      <c r="DVL13" s="787"/>
      <c r="DVM13" s="788"/>
      <c r="DVN13" s="788"/>
      <c r="DVO13" s="788"/>
      <c r="DVP13" s="787"/>
      <c r="DVQ13" s="788"/>
      <c r="DVR13" s="788"/>
      <c r="DVS13" s="788"/>
      <c r="DVT13" s="787"/>
      <c r="DVU13" s="788"/>
      <c r="DVV13" s="788"/>
      <c r="DVW13" s="788"/>
      <c r="DVX13" s="787"/>
      <c r="DVY13" s="788"/>
      <c r="DVZ13" s="788"/>
      <c r="DWA13" s="788"/>
      <c r="DWB13" s="787"/>
      <c r="DWC13" s="788"/>
      <c r="DWD13" s="788"/>
      <c r="DWE13" s="788"/>
      <c r="DWF13" s="787"/>
      <c r="DWG13" s="788"/>
      <c r="DWH13" s="788"/>
      <c r="DWI13" s="788"/>
      <c r="DWJ13" s="787"/>
      <c r="DWK13" s="788"/>
      <c r="DWL13" s="788"/>
      <c r="DWM13" s="788"/>
      <c r="DWN13" s="787"/>
      <c r="DWO13" s="788"/>
      <c r="DWP13" s="788"/>
      <c r="DWQ13" s="788"/>
      <c r="DWR13" s="787"/>
      <c r="DWS13" s="788"/>
      <c r="DWT13" s="788"/>
      <c r="DWU13" s="788"/>
      <c r="DWV13" s="787"/>
      <c r="DWW13" s="788"/>
      <c r="DWX13" s="788"/>
      <c r="DWY13" s="788"/>
      <c r="DWZ13" s="787"/>
      <c r="DXA13" s="788"/>
      <c r="DXB13" s="788"/>
      <c r="DXC13" s="788"/>
      <c r="DXD13" s="787"/>
      <c r="DXE13" s="788"/>
      <c r="DXF13" s="788"/>
      <c r="DXG13" s="788"/>
      <c r="DXH13" s="787"/>
      <c r="DXI13" s="788"/>
      <c r="DXJ13" s="788"/>
      <c r="DXK13" s="788"/>
      <c r="DXL13" s="787"/>
      <c r="DXM13" s="788"/>
      <c r="DXN13" s="788"/>
      <c r="DXO13" s="788"/>
      <c r="DXP13" s="787"/>
      <c r="DXQ13" s="788"/>
      <c r="DXR13" s="788"/>
      <c r="DXS13" s="788"/>
      <c r="DXT13" s="787"/>
      <c r="DXU13" s="788"/>
      <c r="DXV13" s="788"/>
      <c r="DXW13" s="788"/>
      <c r="DXX13" s="787"/>
      <c r="DXY13" s="788"/>
      <c r="DXZ13" s="788"/>
      <c r="DYA13" s="788"/>
      <c r="DYB13" s="787"/>
      <c r="DYC13" s="788"/>
      <c r="DYD13" s="788"/>
      <c r="DYE13" s="788"/>
      <c r="DYF13" s="787"/>
      <c r="DYG13" s="788"/>
      <c r="DYH13" s="788"/>
      <c r="DYI13" s="788"/>
      <c r="DYJ13" s="787"/>
      <c r="DYK13" s="788"/>
      <c r="DYL13" s="788"/>
      <c r="DYM13" s="788"/>
      <c r="DYN13" s="787"/>
      <c r="DYO13" s="788"/>
      <c r="DYP13" s="788"/>
      <c r="DYQ13" s="788"/>
      <c r="DYR13" s="787"/>
      <c r="DYS13" s="788"/>
      <c r="DYT13" s="788"/>
      <c r="DYU13" s="788"/>
      <c r="DYV13" s="787"/>
      <c r="DYW13" s="788"/>
      <c r="DYX13" s="788"/>
      <c r="DYY13" s="788"/>
      <c r="DYZ13" s="787"/>
      <c r="DZA13" s="788"/>
      <c r="DZB13" s="788"/>
      <c r="DZC13" s="788"/>
      <c r="DZD13" s="787"/>
      <c r="DZE13" s="788"/>
      <c r="DZF13" s="788"/>
      <c r="DZG13" s="788"/>
      <c r="DZH13" s="787"/>
      <c r="DZI13" s="788"/>
      <c r="DZJ13" s="788"/>
      <c r="DZK13" s="788"/>
      <c r="DZL13" s="787"/>
      <c r="DZM13" s="788"/>
      <c r="DZN13" s="788"/>
      <c r="DZO13" s="788"/>
      <c r="DZP13" s="787"/>
      <c r="DZQ13" s="788"/>
      <c r="DZR13" s="788"/>
      <c r="DZS13" s="788"/>
      <c r="DZT13" s="787"/>
      <c r="DZU13" s="788"/>
      <c r="DZV13" s="788"/>
      <c r="DZW13" s="788"/>
      <c r="DZX13" s="787"/>
      <c r="DZY13" s="788"/>
      <c r="DZZ13" s="788"/>
      <c r="EAA13" s="788"/>
      <c r="EAB13" s="787"/>
      <c r="EAC13" s="788"/>
      <c r="EAD13" s="788"/>
      <c r="EAE13" s="788"/>
      <c r="EAF13" s="787"/>
      <c r="EAG13" s="788"/>
      <c r="EAH13" s="788"/>
      <c r="EAI13" s="788"/>
      <c r="EAJ13" s="787"/>
      <c r="EAK13" s="788"/>
      <c r="EAL13" s="788"/>
      <c r="EAM13" s="788"/>
      <c r="EAN13" s="787"/>
      <c r="EAO13" s="788"/>
      <c r="EAP13" s="788"/>
      <c r="EAQ13" s="788"/>
      <c r="EAR13" s="787"/>
      <c r="EAS13" s="788"/>
      <c r="EAT13" s="788"/>
      <c r="EAU13" s="788"/>
      <c r="EAV13" s="787"/>
      <c r="EAW13" s="788"/>
      <c r="EAX13" s="788"/>
      <c r="EAY13" s="788"/>
      <c r="EAZ13" s="787"/>
      <c r="EBA13" s="788"/>
      <c r="EBB13" s="788"/>
      <c r="EBC13" s="788"/>
      <c r="EBD13" s="787"/>
      <c r="EBE13" s="788"/>
      <c r="EBF13" s="788"/>
      <c r="EBG13" s="788"/>
      <c r="EBH13" s="787"/>
      <c r="EBI13" s="788"/>
      <c r="EBJ13" s="788"/>
      <c r="EBK13" s="788"/>
      <c r="EBL13" s="787"/>
      <c r="EBM13" s="788"/>
      <c r="EBN13" s="788"/>
      <c r="EBO13" s="788"/>
      <c r="EBP13" s="787"/>
      <c r="EBQ13" s="788"/>
      <c r="EBR13" s="788"/>
      <c r="EBS13" s="788"/>
      <c r="EBT13" s="787"/>
      <c r="EBU13" s="788"/>
      <c r="EBV13" s="788"/>
      <c r="EBW13" s="788"/>
      <c r="EBX13" s="787"/>
      <c r="EBY13" s="788"/>
      <c r="EBZ13" s="788"/>
      <c r="ECA13" s="788"/>
      <c r="ECB13" s="787"/>
      <c r="ECC13" s="788"/>
      <c r="ECD13" s="788"/>
      <c r="ECE13" s="788"/>
      <c r="ECF13" s="787"/>
      <c r="ECG13" s="788"/>
      <c r="ECH13" s="788"/>
      <c r="ECI13" s="788"/>
      <c r="ECJ13" s="787"/>
      <c r="ECK13" s="788"/>
      <c r="ECL13" s="788"/>
      <c r="ECM13" s="788"/>
      <c r="ECN13" s="787"/>
      <c r="ECO13" s="788"/>
      <c r="ECP13" s="788"/>
      <c r="ECQ13" s="788"/>
      <c r="ECR13" s="787"/>
      <c r="ECS13" s="788"/>
      <c r="ECT13" s="788"/>
      <c r="ECU13" s="788"/>
      <c r="ECV13" s="787"/>
      <c r="ECW13" s="788"/>
      <c r="ECX13" s="788"/>
      <c r="ECY13" s="788"/>
      <c r="ECZ13" s="787"/>
      <c r="EDA13" s="788"/>
      <c r="EDB13" s="788"/>
      <c r="EDC13" s="788"/>
      <c r="EDD13" s="787"/>
      <c r="EDE13" s="788"/>
      <c r="EDF13" s="788"/>
      <c r="EDG13" s="788"/>
      <c r="EDH13" s="787"/>
      <c r="EDI13" s="788"/>
      <c r="EDJ13" s="788"/>
      <c r="EDK13" s="788"/>
      <c r="EDL13" s="787"/>
      <c r="EDM13" s="788"/>
      <c r="EDN13" s="788"/>
      <c r="EDO13" s="788"/>
      <c r="EDP13" s="787"/>
      <c r="EDQ13" s="788"/>
      <c r="EDR13" s="788"/>
      <c r="EDS13" s="788"/>
      <c r="EDT13" s="787"/>
      <c r="EDU13" s="788"/>
      <c r="EDV13" s="788"/>
      <c r="EDW13" s="788"/>
      <c r="EDX13" s="787"/>
      <c r="EDY13" s="788"/>
      <c r="EDZ13" s="788"/>
      <c r="EEA13" s="788"/>
      <c r="EEB13" s="787"/>
      <c r="EEC13" s="788"/>
      <c r="EED13" s="788"/>
      <c r="EEE13" s="788"/>
      <c r="EEF13" s="787"/>
      <c r="EEG13" s="788"/>
      <c r="EEH13" s="788"/>
      <c r="EEI13" s="788"/>
      <c r="EEJ13" s="787"/>
      <c r="EEK13" s="788"/>
      <c r="EEL13" s="788"/>
      <c r="EEM13" s="788"/>
      <c r="EEN13" s="787"/>
      <c r="EEO13" s="788"/>
      <c r="EEP13" s="788"/>
      <c r="EEQ13" s="788"/>
      <c r="EER13" s="787"/>
      <c r="EES13" s="788"/>
      <c r="EET13" s="788"/>
      <c r="EEU13" s="788"/>
      <c r="EEV13" s="787"/>
      <c r="EEW13" s="788"/>
      <c r="EEX13" s="788"/>
      <c r="EEY13" s="788"/>
      <c r="EEZ13" s="787"/>
      <c r="EFA13" s="788"/>
      <c r="EFB13" s="788"/>
      <c r="EFC13" s="788"/>
      <c r="EFD13" s="787"/>
      <c r="EFE13" s="788"/>
      <c r="EFF13" s="788"/>
      <c r="EFG13" s="788"/>
      <c r="EFH13" s="787"/>
      <c r="EFI13" s="788"/>
      <c r="EFJ13" s="788"/>
      <c r="EFK13" s="788"/>
      <c r="EFL13" s="787"/>
      <c r="EFM13" s="788"/>
      <c r="EFN13" s="788"/>
      <c r="EFO13" s="788"/>
      <c r="EFP13" s="787"/>
      <c r="EFQ13" s="788"/>
      <c r="EFR13" s="788"/>
      <c r="EFS13" s="788"/>
      <c r="EFT13" s="787"/>
      <c r="EFU13" s="788"/>
      <c r="EFV13" s="788"/>
      <c r="EFW13" s="788"/>
      <c r="EFX13" s="787"/>
      <c r="EFY13" s="788"/>
      <c r="EFZ13" s="788"/>
      <c r="EGA13" s="788"/>
      <c r="EGB13" s="787"/>
      <c r="EGC13" s="788"/>
      <c r="EGD13" s="788"/>
      <c r="EGE13" s="788"/>
      <c r="EGF13" s="787"/>
      <c r="EGG13" s="788"/>
      <c r="EGH13" s="788"/>
      <c r="EGI13" s="788"/>
      <c r="EGJ13" s="787"/>
      <c r="EGK13" s="788"/>
      <c r="EGL13" s="788"/>
      <c r="EGM13" s="788"/>
      <c r="EGN13" s="787"/>
      <c r="EGO13" s="788"/>
      <c r="EGP13" s="788"/>
      <c r="EGQ13" s="788"/>
      <c r="EGR13" s="787"/>
      <c r="EGS13" s="788"/>
      <c r="EGT13" s="788"/>
      <c r="EGU13" s="788"/>
      <c r="EGV13" s="787"/>
      <c r="EGW13" s="788"/>
      <c r="EGX13" s="788"/>
      <c r="EGY13" s="788"/>
      <c r="EGZ13" s="787"/>
      <c r="EHA13" s="788"/>
      <c r="EHB13" s="788"/>
      <c r="EHC13" s="788"/>
      <c r="EHD13" s="787"/>
      <c r="EHE13" s="788"/>
      <c r="EHF13" s="788"/>
      <c r="EHG13" s="788"/>
      <c r="EHH13" s="787"/>
      <c r="EHI13" s="788"/>
      <c r="EHJ13" s="788"/>
      <c r="EHK13" s="788"/>
      <c r="EHL13" s="787"/>
      <c r="EHM13" s="788"/>
      <c r="EHN13" s="788"/>
      <c r="EHO13" s="788"/>
      <c r="EHP13" s="787"/>
      <c r="EHQ13" s="788"/>
      <c r="EHR13" s="788"/>
      <c r="EHS13" s="788"/>
      <c r="EHT13" s="787"/>
      <c r="EHU13" s="788"/>
      <c r="EHV13" s="788"/>
      <c r="EHW13" s="788"/>
      <c r="EHX13" s="787"/>
      <c r="EHY13" s="788"/>
      <c r="EHZ13" s="788"/>
      <c r="EIA13" s="788"/>
      <c r="EIB13" s="787"/>
      <c r="EIC13" s="788"/>
      <c r="EID13" s="788"/>
      <c r="EIE13" s="788"/>
      <c r="EIF13" s="787"/>
      <c r="EIG13" s="788"/>
      <c r="EIH13" s="788"/>
      <c r="EII13" s="788"/>
      <c r="EIJ13" s="787"/>
      <c r="EIK13" s="788"/>
      <c r="EIL13" s="788"/>
      <c r="EIM13" s="788"/>
      <c r="EIN13" s="787"/>
      <c r="EIO13" s="788"/>
      <c r="EIP13" s="788"/>
      <c r="EIQ13" s="788"/>
      <c r="EIR13" s="787"/>
      <c r="EIS13" s="788"/>
      <c r="EIT13" s="788"/>
      <c r="EIU13" s="788"/>
      <c r="EIV13" s="787"/>
      <c r="EIW13" s="788"/>
      <c r="EIX13" s="788"/>
      <c r="EIY13" s="788"/>
      <c r="EIZ13" s="787"/>
      <c r="EJA13" s="788"/>
      <c r="EJB13" s="788"/>
      <c r="EJC13" s="788"/>
      <c r="EJD13" s="787"/>
      <c r="EJE13" s="788"/>
      <c r="EJF13" s="788"/>
      <c r="EJG13" s="788"/>
      <c r="EJH13" s="787"/>
      <c r="EJI13" s="788"/>
      <c r="EJJ13" s="788"/>
      <c r="EJK13" s="788"/>
      <c r="EJL13" s="787"/>
      <c r="EJM13" s="788"/>
      <c r="EJN13" s="788"/>
      <c r="EJO13" s="788"/>
      <c r="EJP13" s="787"/>
      <c r="EJQ13" s="788"/>
      <c r="EJR13" s="788"/>
      <c r="EJS13" s="788"/>
      <c r="EJT13" s="787"/>
      <c r="EJU13" s="788"/>
      <c r="EJV13" s="788"/>
      <c r="EJW13" s="788"/>
      <c r="EJX13" s="787"/>
      <c r="EJY13" s="788"/>
      <c r="EJZ13" s="788"/>
      <c r="EKA13" s="788"/>
      <c r="EKB13" s="787"/>
      <c r="EKC13" s="788"/>
      <c r="EKD13" s="788"/>
      <c r="EKE13" s="788"/>
      <c r="EKF13" s="787"/>
      <c r="EKG13" s="788"/>
      <c r="EKH13" s="788"/>
      <c r="EKI13" s="788"/>
      <c r="EKJ13" s="787"/>
      <c r="EKK13" s="788"/>
      <c r="EKL13" s="788"/>
      <c r="EKM13" s="788"/>
      <c r="EKN13" s="787"/>
      <c r="EKO13" s="788"/>
      <c r="EKP13" s="788"/>
      <c r="EKQ13" s="788"/>
      <c r="EKR13" s="787"/>
      <c r="EKS13" s="788"/>
      <c r="EKT13" s="788"/>
      <c r="EKU13" s="788"/>
      <c r="EKV13" s="787"/>
      <c r="EKW13" s="788"/>
      <c r="EKX13" s="788"/>
      <c r="EKY13" s="788"/>
      <c r="EKZ13" s="787"/>
      <c r="ELA13" s="788"/>
      <c r="ELB13" s="788"/>
      <c r="ELC13" s="788"/>
      <c r="ELD13" s="787"/>
      <c r="ELE13" s="788"/>
      <c r="ELF13" s="788"/>
      <c r="ELG13" s="788"/>
      <c r="ELH13" s="787"/>
      <c r="ELI13" s="788"/>
      <c r="ELJ13" s="788"/>
      <c r="ELK13" s="788"/>
      <c r="ELL13" s="787"/>
      <c r="ELM13" s="788"/>
      <c r="ELN13" s="788"/>
      <c r="ELO13" s="788"/>
      <c r="ELP13" s="787"/>
      <c r="ELQ13" s="788"/>
      <c r="ELR13" s="788"/>
      <c r="ELS13" s="788"/>
      <c r="ELT13" s="787"/>
      <c r="ELU13" s="788"/>
      <c r="ELV13" s="788"/>
      <c r="ELW13" s="788"/>
      <c r="ELX13" s="787"/>
      <c r="ELY13" s="788"/>
      <c r="ELZ13" s="788"/>
      <c r="EMA13" s="788"/>
      <c r="EMB13" s="787"/>
      <c r="EMC13" s="788"/>
      <c r="EMD13" s="788"/>
      <c r="EME13" s="788"/>
      <c r="EMF13" s="787"/>
      <c r="EMG13" s="788"/>
      <c r="EMH13" s="788"/>
      <c r="EMI13" s="788"/>
      <c r="EMJ13" s="787"/>
      <c r="EMK13" s="788"/>
      <c r="EML13" s="788"/>
      <c r="EMM13" s="788"/>
      <c r="EMN13" s="787"/>
      <c r="EMO13" s="788"/>
      <c r="EMP13" s="788"/>
      <c r="EMQ13" s="788"/>
      <c r="EMR13" s="787"/>
      <c r="EMS13" s="788"/>
      <c r="EMT13" s="788"/>
      <c r="EMU13" s="788"/>
      <c r="EMV13" s="787"/>
      <c r="EMW13" s="788"/>
      <c r="EMX13" s="788"/>
      <c r="EMY13" s="788"/>
      <c r="EMZ13" s="787"/>
      <c r="ENA13" s="788"/>
      <c r="ENB13" s="788"/>
      <c r="ENC13" s="788"/>
      <c r="END13" s="787"/>
      <c r="ENE13" s="788"/>
      <c r="ENF13" s="788"/>
      <c r="ENG13" s="788"/>
      <c r="ENH13" s="787"/>
      <c r="ENI13" s="788"/>
      <c r="ENJ13" s="788"/>
      <c r="ENK13" s="788"/>
      <c r="ENL13" s="787"/>
      <c r="ENM13" s="788"/>
      <c r="ENN13" s="788"/>
      <c r="ENO13" s="788"/>
      <c r="ENP13" s="787"/>
      <c r="ENQ13" s="788"/>
      <c r="ENR13" s="788"/>
      <c r="ENS13" s="788"/>
      <c r="ENT13" s="787"/>
      <c r="ENU13" s="788"/>
      <c r="ENV13" s="788"/>
      <c r="ENW13" s="788"/>
      <c r="ENX13" s="787"/>
      <c r="ENY13" s="788"/>
      <c r="ENZ13" s="788"/>
      <c r="EOA13" s="788"/>
      <c r="EOB13" s="787"/>
      <c r="EOC13" s="788"/>
      <c r="EOD13" s="788"/>
      <c r="EOE13" s="788"/>
      <c r="EOF13" s="787"/>
      <c r="EOG13" s="788"/>
      <c r="EOH13" s="788"/>
      <c r="EOI13" s="788"/>
      <c r="EOJ13" s="787"/>
      <c r="EOK13" s="788"/>
      <c r="EOL13" s="788"/>
      <c r="EOM13" s="788"/>
      <c r="EON13" s="787"/>
      <c r="EOO13" s="788"/>
      <c r="EOP13" s="788"/>
      <c r="EOQ13" s="788"/>
      <c r="EOR13" s="787"/>
      <c r="EOS13" s="788"/>
      <c r="EOT13" s="788"/>
      <c r="EOU13" s="788"/>
      <c r="EOV13" s="787"/>
      <c r="EOW13" s="788"/>
      <c r="EOX13" s="788"/>
      <c r="EOY13" s="788"/>
      <c r="EOZ13" s="787"/>
      <c r="EPA13" s="788"/>
      <c r="EPB13" s="788"/>
      <c r="EPC13" s="788"/>
      <c r="EPD13" s="787"/>
      <c r="EPE13" s="788"/>
      <c r="EPF13" s="788"/>
      <c r="EPG13" s="788"/>
      <c r="EPH13" s="787"/>
      <c r="EPI13" s="788"/>
      <c r="EPJ13" s="788"/>
      <c r="EPK13" s="788"/>
      <c r="EPL13" s="787"/>
      <c r="EPM13" s="788"/>
      <c r="EPN13" s="788"/>
      <c r="EPO13" s="788"/>
      <c r="EPP13" s="787"/>
      <c r="EPQ13" s="788"/>
      <c r="EPR13" s="788"/>
      <c r="EPS13" s="788"/>
      <c r="EPT13" s="787"/>
      <c r="EPU13" s="788"/>
      <c r="EPV13" s="788"/>
      <c r="EPW13" s="788"/>
      <c r="EPX13" s="787"/>
      <c r="EPY13" s="788"/>
      <c r="EPZ13" s="788"/>
      <c r="EQA13" s="788"/>
      <c r="EQB13" s="787"/>
      <c r="EQC13" s="788"/>
      <c r="EQD13" s="788"/>
      <c r="EQE13" s="788"/>
      <c r="EQF13" s="787"/>
      <c r="EQG13" s="788"/>
      <c r="EQH13" s="788"/>
      <c r="EQI13" s="788"/>
      <c r="EQJ13" s="787"/>
      <c r="EQK13" s="788"/>
      <c r="EQL13" s="788"/>
      <c r="EQM13" s="788"/>
      <c r="EQN13" s="787"/>
      <c r="EQO13" s="788"/>
      <c r="EQP13" s="788"/>
      <c r="EQQ13" s="788"/>
      <c r="EQR13" s="787"/>
      <c r="EQS13" s="788"/>
      <c r="EQT13" s="788"/>
      <c r="EQU13" s="788"/>
      <c r="EQV13" s="787"/>
      <c r="EQW13" s="788"/>
      <c r="EQX13" s="788"/>
      <c r="EQY13" s="788"/>
      <c r="EQZ13" s="787"/>
      <c r="ERA13" s="788"/>
      <c r="ERB13" s="788"/>
      <c r="ERC13" s="788"/>
      <c r="ERD13" s="787"/>
      <c r="ERE13" s="788"/>
      <c r="ERF13" s="788"/>
      <c r="ERG13" s="788"/>
      <c r="ERH13" s="787"/>
      <c r="ERI13" s="788"/>
      <c r="ERJ13" s="788"/>
      <c r="ERK13" s="788"/>
      <c r="ERL13" s="787"/>
      <c r="ERM13" s="788"/>
      <c r="ERN13" s="788"/>
      <c r="ERO13" s="788"/>
      <c r="ERP13" s="787"/>
      <c r="ERQ13" s="788"/>
      <c r="ERR13" s="788"/>
      <c r="ERS13" s="788"/>
      <c r="ERT13" s="787"/>
      <c r="ERU13" s="788"/>
      <c r="ERV13" s="788"/>
      <c r="ERW13" s="788"/>
      <c r="ERX13" s="787"/>
      <c r="ERY13" s="788"/>
      <c r="ERZ13" s="788"/>
      <c r="ESA13" s="788"/>
      <c r="ESB13" s="787"/>
      <c r="ESC13" s="788"/>
      <c r="ESD13" s="788"/>
      <c r="ESE13" s="788"/>
      <c r="ESF13" s="787"/>
      <c r="ESG13" s="788"/>
      <c r="ESH13" s="788"/>
      <c r="ESI13" s="788"/>
      <c r="ESJ13" s="787"/>
      <c r="ESK13" s="788"/>
      <c r="ESL13" s="788"/>
      <c r="ESM13" s="788"/>
      <c r="ESN13" s="787"/>
      <c r="ESO13" s="788"/>
      <c r="ESP13" s="788"/>
      <c r="ESQ13" s="788"/>
      <c r="ESR13" s="787"/>
      <c r="ESS13" s="788"/>
      <c r="EST13" s="788"/>
      <c r="ESU13" s="788"/>
      <c r="ESV13" s="787"/>
      <c r="ESW13" s="788"/>
      <c r="ESX13" s="788"/>
      <c r="ESY13" s="788"/>
      <c r="ESZ13" s="787"/>
      <c r="ETA13" s="788"/>
      <c r="ETB13" s="788"/>
      <c r="ETC13" s="788"/>
      <c r="ETD13" s="787"/>
      <c r="ETE13" s="788"/>
      <c r="ETF13" s="788"/>
      <c r="ETG13" s="788"/>
      <c r="ETH13" s="787"/>
      <c r="ETI13" s="788"/>
      <c r="ETJ13" s="788"/>
      <c r="ETK13" s="788"/>
      <c r="ETL13" s="787"/>
      <c r="ETM13" s="788"/>
      <c r="ETN13" s="788"/>
      <c r="ETO13" s="788"/>
      <c r="ETP13" s="787"/>
      <c r="ETQ13" s="788"/>
      <c r="ETR13" s="788"/>
      <c r="ETS13" s="788"/>
      <c r="ETT13" s="787"/>
      <c r="ETU13" s="788"/>
      <c r="ETV13" s="788"/>
      <c r="ETW13" s="788"/>
      <c r="ETX13" s="787"/>
      <c r="ETY13" s="788"/>
      <c r="ETZ13" s="788"/>
      <c r="EUA13" s="788"/>
      <c r="EUB13" s="787"/>
      <c r="EUC13" s="788"/>
      <c r="EUD13" s="788"/>
      <c r="EUE13" s="788"/>
      <c r="EUF13" s="787"/>
      <c r="EUG13" s="788"/>
      <c r="EUH13" s="788"/>
      <c r="EUI13" s="788"/>
      <c r="EUJ13" s="787"/>
      <c r="EUK13" s="788"/>
      <c r="EUL13" s="788"/>
      <c r="EUM13" s="788"/>
      <c r="EUN13" s="787"/>
      <c r="EUO13" s="788"/>
      <c r="EUP13" s="788"/>
      <c r="EUQ13" s="788"/>
      <c r="EUR13" s="787"/>
      <c r="EUS13" s="788"/>
      <c r="EUT13" s="788"/>
      <c r="EUU13" s="788"/>
      <c r="EUV13" s="787"/>
      <c r="EUW13" s="788"/>
      <c r="EUX13" s="788"/>
      <c r="EUY13" s="788"/>
      <c r="EUZ13" s="787"/>
      <c r="EVA13" s="788"/>
      <c r="EVB13" s="788"/>
      <c r="EVC13" s="788"/>
      <c r="EVD13" s="787"/>
      <c r="EVE13" s="788"/>
      <c r="EVF13" s="788"/>
      <c r="EVG13" s="788"/>
      <c r="EVH13" s="787"/>
      <c r="EVI13" s="788"/>
      <c r="EVJ13" s="788"/>
      <c r="EVK13" s="788"/>
      <c r="EVL13" s="787"/>
      <c r="EVM13" s="788"/>
      <c r="EVN13" s="788"/>
      <c r="EVO13" s="788"/>
      <c r="EVP13" s="787"/>
      <c r="EVQ13" s="788"/>
      <c r="EVR13" s="788"/>
      <c r="EVS13" s="788"/>
      <c r="EVT13" s="787"/>
      <c r="EVU13" s="788"/>
      <c r="EVV13" s="788"/>
      <c r="EVW13" s="788"/>
      <c r="EVX13" s="787"/>
      <c r="EVY13" s="788"/>
      <c r="EVZ13" s="788"/>
      <c r="EWA13" s="788"/>
      <c r="EWB13" s="787"/>
      <c r="EWC13" s="788"/>
      <c r="EWD13" s="788"/>
      <c r="EWE13" s="788"/>
      <c r="EWF13" s="787"/>
      <c r="EWG13" s="788"/>
      <c r="EWH13" s="788"/>
      <c r="EWI13" s="788"/>
      <c r="EWJ13" s="787"/>
      <c r="EWK13" s="788"/>
      <c r="EWL13" s="788"/>
      <c r="EWM13" s="788"/>
      <c r="EWN13" s="787"/>
      <c r="EWO13" s="788"/>
      <c r="EWP13" s="788"/>
      <c r="EWQ13" s="788"/>
      <c r="EWR13" s="787"/>
      <c r="EWS13" s="788"/>
      <c r="EWT13" s="788"/>
      <c r="EWU13" s="788"/>
      <c r="EWV13" s="787"/>
      <c r="EWW13" s="788"/>
      <c r="EWX13" s="788"/>
      <c r="EWY13" s="788"/>
      <c r="EWZ13" s="787"/>
      <c r="EXA13" s="788"/>
      <c r="EXB13" s="788"/>
      <c r="EXC13" s="788"/>
      <c r="EXD13" s="787"/>
      <c r="EXE13" s="788"/>
      <c r="EXF13" s="788"/>
      <c r="EXG13" s="788"/>
      <c r="EXH13" s="787"/>
      <c r="EXI13" s="788"/>
      <c r="EXJ13" s="788"/>
      <c r="EXK13" s="788"/>
      <c r="EXL13" s="787"/>
      <c r="EXM13" s="788"/>
      <c r="EXN13" s="788"/>
      <c r="EXO13" s="788"/>
      <c r="EXP13" s="787"/>
      <c r="EXQ13" s="788"/>
      <c r="EXR13" s="788"/>
      <c r="EXS13" s="788"/>
      <c r="EXT13" s="787"/>
      <c r="EXU13" s="788"/>
      <c r="EXV13" s="788"/>
      <c r="EXW13" s="788"/>
      <c r="EXX13" s="787"/>
      <c r="EXY13" s="788"/>
      <c r="EXZ13" s="788"/>
      <c r="EYA13" s="788"/>
      <c r="EYB13" s="787"/>
      <c r="EYC13" s="788"/>
      <c r="EYD13" s="788"/>
      <c r="EYE13" s="788"/>
      <c r="EYF13" s="787"/>
      <c r="EYG13" s="788"/>
      <c r="EYH13" s="788"/>
      <c r="EYI13" s="788"/>
      <c r="EYJ13" s="787"/>
      <c r="EYK13" s="788"/>
      <c r="EYL13" s="788"/>
      <c r="EYM13" s="788"/>
      <c r="EYN13" s="787"/>
      <c r="EYO13" s="788"/>
      <c r="EYP13" s="788"/>
      <c r="EYQ13" s="788"/>
      <c r="EYR13" s="787"/>
      <c r="EYS13" s="788"/>
      <c r="EYT13" s="788"/>
      <c r="EYU13" s="788"/>
      <c r="EYV13" s="787"/>
      <c r="EYW13" s="788"/>
      <c r="EYX13" s="788"/>
      <c r="EYY13" s="788"/>
      <c r="EYZ13" s="787"/>
      <c r="EZA13" s="788"/>
      <c r="EZB13" s="788"/>
      <c r="EZC13" s="788"/>
      <c r="EZD13" s="787"/>
      <c r="EZE13" s="788"/>
      <c r="EZF13" s="788"/>
      <c r="EZG13" s="788"/>
      <c r="EZH13" s="787"/>
      <c r="EZI13" s="788"/>
      <c r="EZJ13" s="788"/>
      <c r="EZK13" s="788"/>
      <c r="EZL13" s="787"/>
      <c r="EZM13" s="788"/>
      <c r="EZN13" s="788"/>
      <c r="EZO13" s="788"/>
      <c r="EZP13" s="787"/>
      <c r="EZQ13" s="788"/>
      <c r="EZR13" s="788"/>
      <c r="EZS13" s="788"/>
      <c r="EZT13" s="787"/>
      <c r="EZU13" s="788"/>
      <c r="EZV13" s="788"/>
      <c r="EZW13" s="788"/>
      <c r="EZX13" s="787"/>
      <c r="EZY13" s="788"/>
      <c r="EZZ13" s="788"/>
      <c r="FAA13" s="788"/>
      <c r="FAB13" s="787"/>
      <c r="FAC13" s="788"/>
      <c r="FAD13" s="788"/>
      <c r="FAE13" s="788"/>
      <c r="FAF13" s="787"/>
      <c r="FAG13" s="788"/>
      <c r="FAH13" s="788"/>
      <c r="FAI13" s="788"/>
      <c r="FAJ13" s="787"/>
      <c r="FAK13" s="788"/>
      <c r="FAL13" s="788"/>
      <c r="FAM13" s="788"/>
      <c r="FAN13" s="787"/>
      <c r="FAO13" s="788"/>
      <c r="FAP13" s="788"/>
      <c r="FAQ13" s="788"/>
      <c r="FAR13" s="787"/>
      <c r="FAS13" s="788"/>
      <c r="FAT13" s="788"/>
      <c r="FAU13" s="788"/>
      <c r="FAV13" s="787"/>
      <c r="FAW13" s="788"/>
      <c r="FAX13" s="788"/>
      <c r="FAY13" s="788"/>
      <c r="FAZ13" s="787"/>
      <c r="FBA13" s="788"/>
      <c r="FBB13" s="788"/>
      <c r="FBC13" s="788"/>
      <c r="FBD13" s="787"/>
      <c r="FBE13" s="788"/>
      <c r="FBF13" s="788"/>
      <c r="FBG13" s="788"/>
      <c r="FBH13" s="787"/>
      <c r="FBI13" s="788"/>
      <c r="FBJ13" s="788"/>
      <c r="FBK13" s="788"/>
      <c r="FBL13" s="787"/>
      <c r="FBM13" s="788"/>
      <c r="FBN13" s="788"/>
      <c r="FBO13" s="788"/>
      <c r="FBP13" s="787"/>
      <c r="FBQ13" s="788"/>
      <c r="FBR13" s="788"/>
      <c r="FBS13" s="788"/>
      <c r="FBT13" s="787"/>
      <c r="FBU13" s="788"/>
      <c r="FBV13" s="788"/>
      <c r="FBW13" s="788"/>
      <c r="FBX13" s="787"/>
      <c r="FBY13" s="788"/>
      <c r="FBZ13" s="788"/>
      <c r="FCA13" s="788"/>
      <c r="FCB13" s="787"/>
      <c r="FCC13" s="788"/>
      <c r="FCD13" s="788"/>
      <c r="FCE13" s="788"/>
      <c r="FCF13" s="787"/>
      <c r="FCG13" s="788"/>
      <c r="FCH13" s="788"/>
      <c r="FCI13" s="788"/>
      <c r="FCJ13" s="787"/>
      <c r="FCK13" s="788"/>
      <c r="FCL13" s="788"/>
      <c r="FCM13" s="788"/>
      <c r="FCN13" s="787"/>
      <c r="FCO13" s="788"/>
      <c r="FCP13" s="788"/>
      <c r="FCQ13" s="788"/>
      <c r="FCR13" s="787"/>
      <c r="FCS13" s="788"/>
      <c r="FCT13" s="788"/>
      <c r="FCU13" s="788"/>
      <c r="FCV13" s="787"/>
      <c r="FCW13" s="788"/>
      <c r="FCX13" s="788"/>
      <c r="FCY13" s="788"/>
      <c r="FCZ13" s="787"/>
      <c r="FDA13" s="788"/>
      <c r="FDB13" s="788"/>
      <c r="FDC13" s="788"/>
      <c r="FDD13" s="787"/>
      <c r="FDE13" s="788"/>
      <c r="FDF13" s="788"/>
      <c r="FDG13" s="788"/>
      <c r="FDH13" s="787"/>
      <c r="FDI13" s="788"/>
      <c r="FDJ13" s="788"/>
      <c r="FDK13" s="788"/>
      <c r="FDL13" s="787"/>
      <c r="FDM13" s="788"/>
      <c r="FDN13" s="788"/>
      <c r="FDO13" s="788"/>
      <c r="FDP13" s="787"/>
      <c r="FDQ13" s="788"/>
      <c r="FDR13" s="788"/>
      <c r="FDS13" s="788"/>
      <c r="FDT13" s="787"/>
      <c r="FDU13" s="788"/>
      <c r="FDV13" s="788"/>
      <c r="FDW13" s="788"/>
      <c r="FDX13" s="787"/>
      <c r="FDY13" s="788"/>
      <c r="FDZ13" s="788"/>
      <c r="FEA13" s="788"/>
      <c r="FEB13" s="787"/>
      <c r="FEC13" s="788"/>
      <c r="FED13" s="788"/>
      <c r="FEE13" s="788"/>
      <c r="FEF13" s="787"/>
      <c r="FEG13" s="788"/>
      <c r="FEH13" s="788"/>
      <c r="FEI13" s="788"/>
      <c r="FEJ13" s="787"/>
      <c r="FEK13" s="788"/>
      <c r="FEL13" s="788"/>
      <c r="FEM13" s="788"/>
      <c r="FEN13" s="787"/>
      <c r="FEO13" s="788"/>
      <c r="FEP13" s="788"/>
      <c r="FEQ13" s="788"/>
      <c r="FER13" s="787"/>
      <c r="FES13" s="788"/>
      <c r="FET13" s="788"/>
      <c r="FEU13" s="788"/>
      <c r="FEV13" s="787"/>
      <c r="FEW13" s="788"/>
      <c r="FEX13" s="788"/>
      <c r="FEY13" s="788"/>
      <c r="FEZ13" s="787"/>
      <c r="FFA13" s="788"/>
      <c r="FFB13" s="788"/>
      <c r="FFC13" s="788"/>
      <c r="FFD13" s="787"/>
      <c r="FFE13" s="788"/>
      <c r="FFF13" s="788"/>
      <c r="FFG13" s="788"/>
      <c r="FFH13" s="787"/>
      <c r="FFI13" s="788"/>
      <c r="FFJ13" s="788"/>
      <c r="FFK13" s="788"/>
      <c r="FFL13" s="787"/>
      <c r="FFM13" s="788"/>
      <c r="FFN13" s="788"/>
      <c r="FFO13" s="788"/>
      <c r="FFP13" s="787"/>
      <c r="FFQ13" s="788"/>
      <c r="FFR13" s="788"/>
      <c r="FFS13" s="788"/>
      <c r="FFT13" s="787"/>
      <c r="FFU13" s="788"/>
      <c r="FFV13" s="788"/>
      <c r="FFW13" s="788"/>
      <c r="FFX13" s="787"/>
      <c r="FFY13" s="788"/>
      <c r="FFZ13" s="788"/>
      <c r="FGA13" s="788"/>
      <c r="FGB13" s="787"/>
      <c r="FGC13" s="788"/>
      <c r="FGD13" s="788"/>
      <c r="FGE13" s="788"/>
      <c r="FGF13" s="787"/>
      <c r="FGG13" s="788"/>
      <c r="FGH13" s="788"/>
      <c r="FGI13" s="788"/>
      <c r="FGJ13" s="787"/>
      <c r="FGK13" s="788"/>
      <c r="FGL13" s="788"/>
      <c r="FGM13" s="788"/>
      <c r="FGN13" s="787"/>
      <c r="FGO13" s="788"/>
      <c r="FGP13" s="788"/>
      <c r="FGQ13" s="788"/>
      <c r="FGR13" s="787"/>
      <c r="FGS13" s="788"/>
      <c r="FGT13" s="788"/>
      <c r="FGU13" s="788"/>
      <c r="FGV13" s="787"/>
      <c r="FGW13" s="788"/>
      <c r="FGX13" s="788"/>
      <c r="FGY13" s="788"/>
      <c r="FGZ13" s="787"/>
      <c r="FHA13" s="788"/>
      <c r="FHB13" s="788"/>
      <c r="FHC13" s="788"/>
      <c r="FHD13" s="787"/>
      <c r="FHE13" s="788"/>
      <c r="FHF13" s="788"/>
      <c r="FHG13" s="788"/>
      <c r="FHH13" s="787"/>
      <c r="FHI13" s="788"/>
      <c r="FHJ13" s="788"/>
      <c r="FHK13" s="788"/>
      <c r="FHL13" s="787"/>
      <c r="FHM13" s="788"/>
      <c r="FHN13" s="788"/>
      <c r="FHO13" s="788"/>
      <c r="FHP13" s="787"/>
      <c r="FHQ13" s="788"/>
      <c r="FHR13" s="788"/>
      <c r="FHS13" s="788"/>
      <c r="FHT13" s="787"/>
      <c r="FHU13" s="788"/>
      <c r="FHV13" s="788"/>
      <c r="FHW13" s="788"/>
      <c r="FHX13" s="787"/>
      <c r="FHY13" s="788"/>
      <c r="FHZ13" s="788"/>
      <c r="FIA13" s="788"/>
      <c r="FIB13" s="787"/>
      <c r="FIC13" s="788"/>
      <c r="FID13" s="788"/>
      <c r="FIE13" s="788"/>
      <c r="FIF13" s="787"/>
      <c r="FIG13" s="788"/>
      <c r="FIH13" s="788"/>
      <c r="FII13" s="788"/>
      <c r="FIJ13" s="787"/>
      <c r="FIK13" s="788"/>
      <c r="FIL13" s="788"/>
      <c r="FIM13" s="788"/>
      <c r="FIN13" s="787"/>
      <c r="FIO13" s="788"/>
      <c r="FIP13" s="788"/>
      <c r="FIQ13" s="788"/>
      <c r="FIR13" s="787"/>
      <c r="FIS13" s="788"/>
      <c r="FIT13" s="788"/>
      <c r="FIU13" s="788"/>
      <c r="FIV13" s="787"/>
      <c r="FIW13" s="788"/>
      <c r="FIX13" s="788"/>
      <c r="FIY13" s="788"/>
      <c r="FIZ13" s="787"/>
      <c r="FJA13" s="788"/>
      <c r="FJB13" s="788"/>
      <c r="FJC13" s="788"/>
      <c r="FJD13" s="787"/>
      <c r="FJE13" s="788"/>
      <c r="FJF13" s="788"/>
      <c r="FJG13" s="788"/>
      <c r="FJH13" s="787"/>
      <c r="FJI13" s="788"/>
      <c r="FJJ13" s="788"/>
      <c r="FJK13" s="788"/>
      <c r="FJL13" s="787"/>
      <c r="FJM13" s="788"/>
      <c r="FJN13" s="788"/>
      <c r="FJO13" s="788"/>
      <c r="FJP13" s="787"/>
      <c r="FJQ13" s="788"/>
      <c r="FJR13" s="788"/>
      <c r="FJS13" s="788"/>
      <c r="FJT13" s="787"/>
      <c r="FJU13" s="788"/>
      <c r="FJV13" s="788"/>
      <c r="FJW13" s="788"/>
      <c r="FJX13" s="787"/>
      <c r="FJY13" s="788"/>
      <c r="FJZ13" s="788"/>
      <c r="FKA13" s="788"/>
      <c r="FKB13" s="787"/>
      <c r="FKC13" s="788"/>
      <c r="FKD13" s="788"/>
      <c r="FKE13" s="788"/>
      <c r="FKF13" s="787"/>
      <c r="FKG13" s="788"/>
      <c r="FKH13" s="788"/>
      <c r="FKI13" s="788"/>
      <c r="FKJ13" s="787"/>
      <c r="FKK13" s="788"/>
      <c r="FKL13" s="788"/>
      <c r="FKM13" s="788"/>
      <c r="FKN13" s="787"/>
      <c r="FKO13" s="788"/>
      <c r="FKP13" s="788"/>
      <c r="FKQ13" s="788"/>
      <c r="FKR13" s="787"/>
      <c r="FKS13" s="788"/>
      <c r="FKT13" s="788"/>
      <c r="FKU13" s="788"/>
      <c r="FKV13" s="787"/>
      <c r="FKW13" s="788"/>
      <c r="FKX13" s="788"/>
      <c r="FKY13" s="788"/>
      <c r="FKZ13" s="787"/>
      <c r="FLA13" s="788"/>
      <c r="FLB13" s="788"/>
      <c r="FLC13" s="788"/>
      <c r="FLD13" s="787"/>
      <c r="FLE13" s="788"/>
      <c r="FLF13" s="788"/>
      <c r="FLG13" s="788"/>
      <c r="FLH13" s="787"/>
      <c r="FLI13" s="788"/>
      <c r="FLJ13" s="788"/>
      <c r="FLK13" s="788"/>
      <c r="FLL13" s="787"/>
      <c r="FLM13" s="788"/>
      <c r="FLN13" s="788"/>
      <c r="FLO13" s="788"/>
      <c r="FLP13" s="787"/>
      <c r="FLQ13" s="788"/>
      <c r="FLR13" s="788"/>
      <c r="FLS13" s="788"/>
      <c r="FLT13" s="787"/>
      <c r="FLU13" s="788"/>
      <c r="FLV13" s="788"/>
      <c r="FLW13" s="788"/>
      <c r="FLX13" s="787"/>
      <c r="FLY13" s="788"/>
      <c r="FLZ13" s="788"/>
      <c r="FMA13" s="788"/>
      <c r="FMB13" s="787"/>
      <c r="FMC13" s="788"/>
      <c r="FMD13" s="788"/>
      <c r="FME13" s="788"/>
      <c r="FMF13" s="787"/>
      <c r="FMG13" s="788"/>
      <c r="FMH13" s="788"/>
      <c r="FMI13" s="788"/>
      <c r="FMJ13" s="787"/>
      <c r="FMK13" s="788"/>
      <c r="FML13" s="788"/>
      <c r="FMM13" s="788"/>
      <c r="FMN13" s="787"/>
      <c r="FMO13" s="788"/>
      <c r="FMP13" s="788"/>
      <c r="FMQ13" s="788"/>
      <c r="FMR13" s="787"/>
      <c r="FMS13" s="788"/>
      <c r="FMT13" s="788"/>
      <c r="FMU13" s="788"/>
      <c r="FMV13" s="787"/>
      <c r="FMW13" s="788"/>
      <c r="FMX13" s="788"/>
      <c r="FMY13" s="788"/>
      <c r="FMZ13" s="787"/>
      <c r="FNA13" s="788"/>
      <c r="FNB13" s="788"/>
      <c r="FNC13" s="788"/>
      <c r="FND13" s="787"/>
      <c r="FNE13" s="788"/>
      <c r="FNF13" s="788"/>
      <c r="FNG13" s="788"/>
      <c r="FNH13" s="787"/>
      <c r="FNI13" s="788"/>
      <c r="FNJ13" s="788"/>
      <c r="FNK13" s="788"/>
      <c r="FNL13" s="787"/>
      <c r="FNM13" s="788"/>
      <c r="FNN13" s="788"/>
      <c r="FNO13" s="788"/>
      <c r="FNP13" s="787"/>
      <c r="FNQ13" s="788"/>
      <c r="FNR13" s="788"/>
      <c r="FNS13" s="788"/>
      <c r="FNT13" s="787"/>
      <c r="FNU13" s="788"/>
      <c r="FNV13" s="788"/>
      <c r="FNW13" s="788"/>
      <c r="FNX13" s="787"/>
      <c r="FNY13" s="788"/>
      <c r="FNZ13" s="788"/>
      <c r="FOA13" s="788"/>
      <c r="FOB13" s="787"/>
      <c r="FOC13" s="788"/>
      <c r="FOD13" s="788"/>
      <c r="FOE13" s="788"/>
      <c r="FOF13" s="787"/>
      <c r="FOG13" s="788"/>
      <c r="FOH13" s="788"/>
      <c r="FOI13" s="788"/>
      <c r="FOJ13" s="787"/>
      <c r="FOK13" s="788"/>
      <c r="FOL13" s="788"/>
      <c r="FOM13" s="788"/>
      <c r="FON13" s="787"/>
      <c r="FOO13" s="788"/>
      <c r="FOP13" s="788"/>
      <c r="FOQ13" s="788"/>
      <c r="FOR13" s="787"/>
      <c r="FOS13" s="788"/>
      <c r="FOT13" s="788"/>
      <c r="FOU13" s="788"/>
      <c r="FOV13" s="787"/>
      <c r="FOW13" s="788"/>
      <c r="FOX13" s="788"/>
      <c r="FOY13" s="788"/>
      <c r="FOZ13" s="787"/>
      <c r="FPA13" s="788"/>
      <c r="FPB13" s="788"/>
      <c r="FPC13" s="788"/>
      <c r="FPD13" s="787"/>
      <c r="FPE13" s="788"/>
      <c r="FPF13" s="788"/>
      <c r="FPG13" s="788"/>
      <c r="FPH13" s="787"/>
      <c r="FPI13" s="788"/>
      <c r="FPJ13" s="788"/>
      <c r="FPK13" s="788"/>
      <c r="FPL13" s="787"/>
      <c r="FPM13" s="788"/>
      <c r="FPN13" s="788"/>
      <c r="FPO13" s="788"/>
      <c r="FPP13" s="787"/>
      <c r="FPQ13" s="788"/>
      <c r="FPR13" s="788"/>
      <c r="FPS13" s="788"/>
      <c r="FPT13" s="787"/>
      <c r="FPU13" s="788"/>
      <c r="FPV13" s="788"/>
      <c r="FPW13" s="788"/>
      <c r="FPX13" s="787"/>
      <c r="FPY13" s="788"/>
      <c r="FPZ13" s="788"/>
      <c r="FQA13" s="788"/>
      <c r="FQB13" s="787"/>
      <c r="FQC13" s="788"/>
      <c r="FQD13" s="788"/>
      <c r="FQE13" s="788"/>
      <c r="FQF13" s="787"/>
      <c r="FQG13" s="788"/>
      <c r="FQH13" s="788"/>
      <c r="FQI13" s="788"/>
      <c r="FQJ13" s="787"/>
      <c r="FQK13" s="788"/>
      <c r="FQL13" s="788"/>
      <c r="FQM13" s="788"/>
      <c r="FQN13" s="787"/>
      <c r="FQO13" s="788"/>
      <c r="FQP13" s="788"/>
      <c r="FQQ13" s="788"/>
      <c r="FQR13" s="787"/>
      <c r="FQS13" s="788"/>
      <c r="FQT13" s="788"/>
      <c r="FQU13" s="788"/>
      <c r="FQV13" s="787"/>
      <c r="FQW13" s="788"/>
      <c r="FQX13" s="788"/>
      <c r="FQY13" s="788"/>
      <c r="FQZ13" s="787"/>
      <c r="FRA13" s="788"/>
      <c r="FRB13" s="788"/>
      <c r="FRC13" s="788"/>
      <c r="FRD13" s="787"/>
      <c r="FRE13" s="788"/>
      <c r="FRF13" s="788"/>
      <c r="FRG13" s="788"/>
      <c r="FRH13" s="787"/>
      <c r="FRI13" s="788"/>
      <c r="FRJ13" s="788"/>
      <c r="FRK13" s="788"/>
      <c r="FRL13" s="787"/>
      <c r="FRM13" s="788"/>
      <c r="FRN13" s="788"/>
      <c r="FRO13" s="788"/>
      <c r="FRP13" s="787"/>
      <c r="FRQ13" s="788"/>
      <c r="FRR13" s="788"/>
      <c r="FRS13" s="788"/>
      <c r="FRT13" s="787"/>
      <c r="FRU13" s="788"/>
      <c r="FRV13" s="788"/>
      <c r="FRW13" s="788"/>
      <c r="FRX13" s="787"/>
      <c r="FRY13" s="788"/>
      <c r="FRZ13" s="788"/>
      <c r="FSA13" s="788"/>
      <c r="FSB13" s="787"/>
      <c r="FSC13" s="788"/>
      <c r="FSD13" s="788"/>
      <c r="FSE13" s="788"/>
      <c r="FSF13" s="787"/>
      <c r="FSG13" s="788"/>
      <c r="FSH13" s="788"/>
      <c r="FSI13" s="788"/>
      <c r="FSJ13" s="787"/>
      <c r="FSK13" s="788"/>
      <c r="FSL13" s="788"/>
      <c r="FSM13" s="788"/>
      <c r="FSN13" s="787"/>
      <c r="FSO13" s="788"/>
      <c r="FSP13" s="788"/>
      <c r="FSQ13" s="788"/>
      <c r="FSR13" s="787"/>
      <c r="FSS13" s="788"/>
      <c r="FST13" s="788"/>
      <c r="FSU13" s="788"/>
      <c r="FSV13" s="787"/>
      <c r="FSW13" s="788"/>
      <c r="FSX13" s="788"/>
      <c r="FSY13" s="788"/>
      <c r="FSZ13" s="787"/>
      <c r="FTA13" s="788"/>
      <c r="FTB13" s="788"/>
      <c r="FTC13" s="788"/>
      <c r="FTD13" s="787"/>
      <c r="FTE13" s="788"/>
      <c r="FTF13" s="788"/>
      <c r="FTG13" s="788"/>
      <c r="FTH13" s="787"/>
      <c r="FTI13" s="788"/>
      <c r="FTJ13" s="788"/>
      <c r="FTK13" s="788"/>
      <c r="FTL13" s="787"/>
      <c r="FTM13" s="788"/>
      <c r="FTN13" s="788"/>
      <c r="FTO13" s="788"/>
      <c r="FTP13" s="787"/>
      <c r="FTQ13" s="788"/>
      <c r="FTR13" s="788"/>
      <c r="FTS13" s="788"/>
      <c r="FTT13" s="787"/>
      <c r="FTU13" s="788"/>
      <c r="FTV13" s="788"/>
      <c r="FTW13" s="788"/>
      <c r="FTX13" s="787"/>
      <c r="FTY13" s="788"/>
      <c r="FTZ13" s="788"/>
      <c r="FUA13" s="788"/>
      <c r="FUB13" s="787"/>
      <c r="FUC13" s="788"/>
      <c r="FUD13" s="788"/>
      <c r="FUE13" s="788"/>
      <c r="FUF13" s="787"/>
      <c r="FUG13" s="788"/>
      <c r="FUH13" s="788"/>
      <c r="FUI13" s="788"/>
      <c r="FUJ13" s="787"/>
      <c r="FUK13" s="788"/>
      <c r="FUL13" s="788"/>
      <c r="FUM13" s="788"/>
      <c r="FUN13" s="787"/>
      <c r="FUO13" s="788"/>
      <c r="FUP13" s="788"/>
      <c r="FUQ13" s="788"/>
      <c r="FUR13" s="787"/>
      <c r="FUS13" s="788"/>
      <c r="FUT13" s="788"/>
      <c r="FUU13" s="788"/>
      <c r="FUV13" s="787"/>
      <c r="FUW13" s="788"/>
      <c r="FUX13" s="788"/>
      <c r="FUY13" s="788"/>
      <c r="FUZ13" s="787"/>
      <c r="FVA13" s="788"/>
      <c r="FVB13" s="788"/>
      <c r="FVC13" s="788"/>
      <c r="FVD13" s="787"/>
      <c r="FVE13" s="788"/>
      <c r="FVF13" s="788"/>
      <c r="FVG13" s="788"/>
      <c r="FVH13" s="787"/>
      <c r="FVI13" s="788"/>
      <c r="FVJ13" s="788"/>
      <c r="FVK13" s="788"/>
      <c r="FVL13" s="787"/>
      <c r="FVM13" s="788"/>
      <c r="FVN13" s="788"/>
      <c r="FVO13" s="788"/>
      <c r="FVP13" s="787"/>
      <c r="FVQ13" s="788"/>
      <c r="FVR13" s="788"/>
      <c r="FVS13" s="788"/>
      <c r="FVT13" s="787"/>
      <c r="FVU13" s="788"/>
      <c r="FVV13" s="788"/>
      <c r="FVW13" s="788"/>
      <c r="FVX13" s="787"/>
      <c r="FVY13" s="788"/>
      <c r="FVZ13" s="788"/>
      <c r="FWA13" s="788"/>
      <c r="FWB13" s="787"/>
      <c r="FWC13" s="788"/>
      <c r="FWD13" s="788"/>
      <c r="FWE13" s="788"/>
      <c r="FWF13" s="787"/>
      <c r="FWG13" s="788"/>
      <c r="FWH13" s="788"/>
      <c r="FWI13" s="788"/>
      <c r="FWJ13" s="787"/>
      <c r="FWK13" s="788"/>
      <c r="FWL13" s="788"/>
      <c r="FWM13" s="788"/>
      <c r="FWN13" s="787"/>
      <c r="FWO13" s="788"/>
      <c r="FWP13" s="788"/>
      <c r="FWQ13" s="788"/>
      <c r="FWR13" s="787"/>
      <c r="FWS13" s="788"/>
      <c r="FWT13" s="788"/>
      <c r="FWU13" s="788"/>
      <c r="FWV13" s="787"/>
      <c r="FWW13" s="788"/>
      <c r="FWX13" s="788"/>
      <c r="FWY13" s="788"/>
      <c r="FWZ13" s="787"/>
      <c r="FXA13" s="788"/>
      <c r="FXB13" s="788"/>
      <c r="FXC13" s="788"/>
      <c r="FXD13" s="787"/>
      <c r="FXE13" s="788"/>
      <c r="FXF13" s="788"/>
      <c r="FXG13" s="788"/>
      <c r="FXH13" s="787"/>
      <c r="FXI13" s="788"/>
      <c r="FXJ13" s="788"/>
      <c r="FXK13" s="788"/>
      <c r="FXL13" s="787"/>
      <c r="FXM13" s="788"/>
      <c r="FXN13" s="788"/>
      <c r="FXO13" s="788"/>
      <c r="FXP13" s="787"/>
      <c r="FXQ13" s="788"/>
      <c r="FXR13" s="788"/>
      <c r="FXS13" s="788"/>
      <c r="FXT13" s="787"/>
      <c r="FXU13" s="788"/>
      <c r="FXV13" s="788"/>
      <c r="FXW13" s="788"/>
      <c r="FXX13" s="787"/>
      <c r="FXY13" s="788"/>
      <c r="FXZ13" s="788"/>
      <c r="FYA13" s="788"/>
      <c r="FYB13" s="787"/>
      <c r="FYC13" s="788"/>
      <c r="FYD13" s="788"/>
      <c r="FYE13" s="788"/>
      <c r="FYF13" s="787"/>
      <c r="FYG13" s="788"/>
      <c r="FYH13" s="788"/>
      <c r="FYI13" s="788"/>
      <c r="FYJ13" s="787"/>
      <c r="FYK13" s="788"/>
      <c r="FYL13" s="788"/>
      <c r="FYM13" s="788"/>
      <c r="FYN13" s="787"/>
      <c r="FYO13" s="788"/>
      <c r="FYP13" s="788"/>
      <c r="FYQ13" s="788"/>
      <c r="FYR13" s="787"/>
      <c r="FYS13" s="788"/>
      <c r="FYT13" s="788"/>
      <c r="FYU13" s="788"/>
      <c r="FYV13" s="787"/>
      <c r="FYW13" s="788"/>
      <c r="FYX13" s="788"/>
      <c r="FYY13" s="788"/>
      <c r="FYZ13" s="787"/>
      <c r="FZA13" s="788"/>
      <c r="FZB13" s="788"/>
      <c r="FZC13" s="788"/>
      <c r="FZD13" s="787"/>
      <c r="FZE13" s="788"/>
      <c r="FZF13" s="788"/>
      <c r="FZG13" s="788"/>
      <c r="FZH13" s="787"/>
      <c r="FZI13" s="788"/>
      <c r="FZJ13" s="788"/>
      <c r="FZK13" s="788"/>
      <c r="FZL13" s="787"/>
      <c r="FZM13" s="788"/>
      <c r="FZN13" s="788"/>
      <c r="FZO13" s="788"/>
      <c r="FZP13" s="787"/>
      <c r="FZQ13" s="788"/>
      <c r="FZR13" s="788"/>
      <c r="FZS13" s="788"/>
      <c r="FZT13" s="787"/>
      <c r="FZU13" s="788"/>
      <c r="FZV13" s="788"/>
      <c r="FZW13" s="788"/>
      <c r="FZX13" s="787"/>
      <c r="FZY13" s="788"/>
      <c r="FZZ13" s="788"/>
      <c r="GAA13" s="788"/>
      <c r="GAB13" s="787"/>
      <c r="GAC13" s="788"/>
      <c r="GAD13" s="788"/>
      <c r="GAE13" s="788"/>
      <c r="GAF13" s="787"/>
      <c r="GAG13" s="788"/>
      <c r="GAH13" s="788"/>
      <c r="GAI13" s="788"/>
      <c r="GAJ13" s="787"/>
      <c r="GAK13" s="788"/>
      <c r="GAL13" s="788"/>
      <c r="GAM13" s="788"/>
      <c r="GAN13" s="787"/>
      <c r="GAO13" s="788"/>
      <c r="GAP13" s="788"/>
      <c r="GAQ13" s="788"/>
      <c r="GAR13" s="787"/>
      <c r="GAS13" s="788"/>
      <c r="GAT13" s="788"/>
      <c r="GAU13" s="788"/>
      <c r="GAV13" s="787"/>
      <c r="GAW13" s="788"/>
      <c r="GAX13" s="788"/>
      <c r="GAY13" s="788"/>
      <c r="GAZ13" s="787"/>
      <c r="GBA13" s="788"/>
      <c r="GBB13" s="788"/>
      <c r="GBC13" s="788"/>
      <c r="GBD13" s="787"/>
      <c r="GBE13" s="788"/>
      <c r="GBF13" s="788"/>
      <c r="GBG13" s="788"/>
      <c r="GBH13" s="787"/>
      <c r="GBI13" s="788"/>
      <c r="GBJ13" s="788"/>
      <c r="GBK13" s="788"/>
      <c r="GBL13" s="787"/>
      <c r="GBM13" s="788"/>
      <c r="GBN13" s="788"/>
      <c r="GBO13" s="788"/>
      <c r="GBP13" s="787"/>
      <c r="GBQ13" s="788"/>
      <c r="GBR13" s="788"/>
      <c r="GBS13" s="788"/>
      <c r="GBT13" s="787"/>
      <c r="GBU13" s="788"/>
      <c r="GBV13" s="788"/>
      <c r="GBW13" s="788"/>
      <c r="GBX13" s="787"/>
      <c r="GBY13" s="788"/>
      <c r="GBZ13" s="788"/>
      <c r="GCA13" s="788"/>
      <c r="GCB13" s="787"/>
      <c r="GCC13" s="788"/>
      <c r="GCD13" s="788"/>
      <c r="GCE13" s="788"/>
      <c r="GCF13" s="787"/>
      <c r="GCG13" s="788"/>
      <c r="GCH13" s="788"/>
      <c r="GCI13" s="788"/>
      <c r="GCJ13" s="787"/>
      <c r="GCK13" s="788"/>
      <c r="GCL13" s="788"/>
      <c r="GCM13" s="788"/>
      <c r="GCN13" s="787"/>
      <c r="GCO13" s="788"/>
      <c r="GCP13" s="788"/>
      <c r="GCQ13" s="788"/>
      <c r="GCR13" s="787"/>
      <c r="GCS13" s="788"/>
      <c r="GCT13" s="788"/>
      <c r="GCU13" s="788"/>
      <c r="GCV13" s="787"/>
      <c r="GCW13" s="788"/>
      <c r="GCX13" s="788"/>
      <c r="GCY13" s="788"/>
      <c r="GCZ13" s="787"/>
      <c r="GDA13" s="788"/>
      <c r="GDB13" s="788"/>
      <c r="GDC13" s="788"/>
      <c r="GDD13" s="787"/>
      <c r="GDE13" s="788"/>
      <c r="GDF13" s="788"/>
      <c r="GDG13" s="788"/>
      <c r="GDH13" s="787"/>
      <c r="GDI13" s="788"/>
      <c r="GDJ13" s="788"/>
      <c r="GDK13" s="788"/>
      <c r="GDL13" s="787"/>
      <c r="GDM13" s="788"/>
      <c r="GDN13" s="788"/>
      <c r="GDO13" s="788"/>
      <c r="GDP13" s="787"/>
      <c r="GDQ13" s="788"/>
      <c r="GDR13" s="788"/>
      <c r="GDS13" s="788"/>
      <c r="GDT13" s="787"/>
      <c r="GDU13" s="788"/>
      <c r="GDV13" s="788"/>
      <c r="GDW13" s="788"/>
      <c r="GDX13" s="787"/>
      <c r="GDY13" s="788"/>
      <c r="GDZ13" s="788"/>
      <c r="GEA13" s="788"/>
      <c r="GEB13" s="787"/>
      <c r="GEC13" s="788"/>
      <c r="GED13" s="788"/>
      <c r="GEE13" s="788"/>
      <c r="GEF13" s="787"/>
      <c r="GEG13" s="788"/>
      <c r="GEH13" s="788"/>
      <c r="GEI13" s="788"/>
      <c r="GEJ13" s="787"/>
      <c r="GEK13" s="788"/>
      <c r="GEL13" s="788"/>
      <c r="GEM13" s="788"/>
      <c r="GEN13" s="787"/>
      <c r="GEO13" s="788"/>
      <c r="GEP13" s="788"/>
      <c r="GEQ13" s="788"/>
      <c r="GER13" s="787"/>
      <c r="GES13" s="788"/>
      <c r="GET13" s="788"/>
      <c r="GEU13" s="788"/>
      <c r="GEV13" s="787"/>
      <c r="GEW13" s="788"/>
      <c r="GEX13" s="788"/>
      <c r="GEY13" s="788"/>
      <c r="GEZ13" s="787"/>
      <c r="GFA13" s="788"/>
      <c r="GFB13" s="788"/>
      <c r="GFC13" s="788"/>
      <c r="GFD13" s="787"/>
      <c r="GFE13" s="788"/>
      <c r="GFF13" s="788"/>
      <c r="GFG13" s="788"/>
      <c r="GFH13" s="787"/>
      <c r="GFI13" s="788"/>
      <c r="GFJ13" s="788"/>
      <c r="GFK13" s="788"/>
      <c r="GFL13" s="787"/>
      <c r="GFM13" s="788"/>
      <c r="GFN13" s="788"/>
      <c r="GFO13" s="788"/>
      <c r="GFP13" s="787"/>
      <c r="GFQ13" s="788"/>
      <c r="GFR13" s="788"/>
      <c r="GFS13" s="788"/>
      <c r="GFT13" s="787"/>
      <c r="GFU13" s="788"/>
      <c r="GFV13" s="788"/>
      <c r="GFW13" s="788"/>
      <c r="GFX13" s="787"/>
      <c r="GFY13" s="788"/>
      <c r="GFZ13" s="788"/>
      <c r="GGA13" s="788"/>
      <c r="GGB13" s="787"/>
      <c r="GGC13" s="788"/>
      <c r="GGD13" s="788"/>
      <c r="GGE13" s="788"/>
      <c r="GGF13" s="787"/>
      <c r="GGG13" s="788"/>
      <c r="GGH13" s="788"/>
      <c r="GGI13" s="788"/>
      <c r="GGJ13" s="787"/>
      <c r="GGK13" s="788"/>
      <c r="GGL13" s="788"/>
      <c r="GGM13" s="788"/>
      <c r="GGN13" s="787"/>
      <c r="GGO13" s="788"/>
      <c r="GGP13" s="788"/>
      <c r="GGQ13" s="788"/>
      <c r="GGR13" s="787"/>
      <c r="GGS13" s="788"/>
      <c r="GGT13" s="788"/>
      <c r="GGU13" s="788"/>
      <c r="GGV13" s="787"/>
      <c r="GGW13" s="788"/>
      <c r="GGX13" s="788"/>
      <c r="GGY13" s="788"/>
      <c r="GGZ13" s="787"/>
      <c r="GHA13" s="788"/>
      <c r="GHB13" s="788"/>
      <c r="GHC13" s="788"/>
      <c r="GHD13" s="787"/>
      <c r="GHE13" s="788"/>
      <c r="GHF13" s="788"/>
      <c r="GHG13" s="788"/>
      <c r="GHH13" s="787"/>
      <c r="GHI13" s="788"/>
      <c r="GHJ13" s="788"/>
      <c r="GHK13" s="788"/>
      <c r="GHL13" s="787"/>
      <c r="GHM13" s="788"/>
      <c r="GHN13" s="788"/>
      <c r="GHO13" s="788"/>
      <c r="GHP13" s="787"/>
      <c r="GHQ13" s="788"/>
      <c r="GHR13" s="788"/>
      <c r="GHS13" s="788"/>
      <c r="GHT13" s="787"/>
      <c r="GHU13" s="788"/>
      <c r="GHV13" s="788"/>
      <c r="GHW13" s="788"/>
      <c r="GHX13" s="787"/>
      <c r="GHY13" s="788"/>
      <c r="GHZ13" s="788"/>
      <c r="GIA13" s="788"/>
      <c r="GIB13" s="787"/>
      <c r="GIC13" s="788"/>
      <c r="GID13" s="788"/>
      <c r="GIE13" s="788"/>
      <c r="GIF13" s="787"/>
      <c r="GIG13" s="788"/>
      <c r="GIH13" s="788"/>
      <c r="GII13" s="788"/>
      <c r="GIJ13" s="787"/>
      <c r="GIK13" s="788"/>
      <c r="GIL13" s="788"/>
      <c r="GIM13" s="788"/>
      <c r="GIN13" s="787"/>
      <c r="GIO13" s="788"/>
      <c r="GIP13" s="788"/>
      <c r="GIQ13" s="788"/>
      <c r="GIR13" s="787"/>
      <c r="GIS13" s="788"/>
      <c r="GIT13" s="788"/>
      <c r="GIU13" s="788"/>
      <c r="GIV13" s="787"/>
      <c r="GIW13" s="788"/>
      <c r="GIX13" s="788"/>
      <c r="GIY13" s="788"/>
      <c r="GIZ13" s="787"/>
      <c r="GJA13" s="788"/>
      <c r="GJB13" s="788"/>
      <c r="GJC13" s="788"/>
      <c r="GJD13" s="787"/>
      <c r="GJE13" s="788"/>
      <c r="GJF13" s="788"/>
      <c r="GJG13" s="788"/>
      <c r="GJH13" s="787"/>
      <c r="GJI13" s="788"/>
      <c r="GJJ13" s="788"/>
      <c r="GJK13" s="788"/>
      <c r="GJL13" s="787"/>
      <c r="GJM13" s="788"/>
      <c r="GJN13" s="788"/>
      <c r="GJO13" s="788"/>
      <c r="GJP13" s="787"/>
      <c r="GJQ13" s="788"/>
      <c r="GJR13" s="788"/>
      <c r="GJS13" s="788"/>
      <c r="GJT13" s="787"/>
      <c r="GJU13" s="788"/>
      <c r="GJV13" s="788"/>
      <c r="GJW13" s="788"/>
      <c r="GJX13" s="787"/>
      <c r="GJY13" s="788"/>
      <c r="GJZ13" s="788"/>
      <c r="GKA13" s="788"/>
      <c r="GKB13" s="787"/>
      <c r="GKC13" s="788"/>
      <c r="GKD13" s="788"/>
      <c r="GKE13" s="788"/>
      <c r="GKF13" s="787"/>
      <c r="GKG13" s="788"/>
      <c r="GKH13" s="788"/>
      <c r="GKI13" s="788"/>
      <c r="GKJ13" s="787"/>
      <c r="GKK13" s="788"/>
      <c r="GKL13" s="788"/>
      <c r="GKM13" s="788"/>
      <c r="GKN13" s="787"/>
      <c r="GKO13" s="788"/>
      <c r="GKP13" s="788"/>
      <c r="GKQ13" s="788"/>
      <c r="GKR13" s="787"/>
      <c r="GKS13" s="788"/>
      <c r="GKT13" s="788"/>
      <c r="GKU13" s="788"/>
      <c r="GKV13" s="787"/>
      <c r="GKW13" s="788"/>
      <c r="GKX13" s="788"/>
      <c r="GKY13" s="788"/>
      <c r="GKZ13" s="787"/>
      <c r="GLA13" s="788"/>
      <c r="GLB13" s="788"/>
      <c r="GLC13" s="788"/>
      <c r="GLD13" s="787"/>
      <c r="GLE13" s="788"/>
      <c r="GLF13" s="788"/>
      <c r="GLG13" s="788"/>
      <c r="GLH13" s="787"/>
      <c r="GLI13" s="788"/>
      <c r="GLJ13" s="788"/>
      <c r="GLK13" s="788"/>
      <c r="GLL13" s="787"/>
      <c r="GLM13" s="788"/>
      <c r="GLN13" s="788"/>
      <c r="GLO13" s="788"/>
      <c r="GLP13" s="787"/>
      <c r="GLQ13" s="788"/>
      <c r="GLR13" s="788"/>
      <c r="GLS13" s="788"/>
      <c r="GLT13" s="787"/>
      <c r="GLU13" s="788"/>
      <c r="GLV13" s="788"/>
      <c r="GLW13" s="788"/>
      <c r="GLX13" s="787"/>
      <c r="GLY13" s="788"/>
      <c r="GLZ13" s="788"/>
      <c r="GMA13" s="788"/>
      <c r="GMB13" s="787"/>
      <c r="GMC13" s="788"/>
      <c r="GMD13" s="788"/>
      <c r="GME13" s="788"/>
      <c r="GMF13" s="787"/>
      <c r="GMG13" s="788"/>
      <c r="GMH13" s="788"/>
      <c r="GMI13" s="788"/>
      <c r="GMJ13" s="787"/>
      <c r="GMK13" s="788"/>
      <c r="GML13" s="788"/>
      <c r="GMM13" s="788"/>
      <c r="GMN13" s="787"/>
      <c r="GMO13" s="788"/>
      <c r="GMP13" s="788"/>
      <c r="GMQ13" s="788"/>
      <c r="GMR13" s="787"/>
      <c r="GMS13" s="788"/>
      <c r="GMT13" s="788"/>
      <c r="GMU13" s="788"/>
      <c r="GMV13" s="787"/>
      <c r="GMW13" s="788"/>
      <c r="GMX13" s="788"/>
      <c r="GMY13" s="788"/>
      <c r="GMZ13" s="787"/>
      <c r="GNA13" s="788"/>
      <c r="GNB13" s="788"/>
      <c r="GNC13" s="788"/>
      <c r="GND13" s="787"/>
      <c r="GNE13" s="788"/>
      <c r="GNF13" s="788"/>
      <c r="GNG13" s="788"/>
      <c r="GNH13" s="787"/>
      <c r="GNI13" s="788"/>
      <c r="GNJ13" s="788"/>
      <c r="GNK13" s="788"/>
      <c r="GNL13" s="787"/>
      <c r="GNM13" s="788"/>
      <c r="GNN13" s="788"/>
      <c r="GNO13" s="788"/>
      <c r="GNP13" s="787"/>
      <c r="GNQ13" s="788"/>
      <c r="GNR13" s="788"/>
      <c r="GNS13" s="788"/>
      <c r="GNT13" s="787"/>
      <c r="GNU13" s="788"/>
      <c r="GNV13" s="788"/>
      <c r="GNW13" s="788"/>
      <c r="GNX13" s="787"/>
      <c r="GNY13" s="788"/>
      <c r="GNZ13" s="788"/>
      <c r="GOA13" s="788"/>
      <c r="GOB13" s="787"/>
      <c r="GOC13" s="788"/>
      <c r="GOD13" s="788"/>
      <c r="GOE13" s="788"/>
      <c r="GOF13" s="787"/>
      <c r="GOG13" s="788"/>
      <c r="GOH13" s="788"/>
      <c r="GOI13" s="788"/>
      <c r="GOJ13" s="787"/>
      <c r="GOK13" s="788"/>
      <c r="GOL13" s="788"/>
      <c r="GOM13" s="788"/>
      <c r="GON13" s="787"/>
      <c r="GOO13" s="788"/>
      <c r="GOP13" s="788"/>
      <c r="GOQ13" s="788"/>
      <c r="GOR13" s="787"/>
      <c r="GOS13" s="788"/>
      <c r="GOT13" s="788"/>
      <c r="GOU13" s="788"/>
      <c r="GOV13" s="787"/>
      <c r="GOW13" s="788"/>
      <c r="GOX13" s="788"/>
      <c r="GOY13" s="788"/>
      <c r="GOZ13" s="787"/>
      <c r="GPA13" s="788"/>
      <c r="GPB13" s="788"/>
      <c r="GPC13" s="788"/>
      <c r="GPD13" s="787"/>
      <c r="GPE13" s="788"/>
      <c r="GPF13" s="788"/>
      <c r="GPG13" s="788"/>
      <c r="GPH13" s="787"/>
      <c r="GPI13" s="788"/>
      <c r="GPJ13" s="788"/>
      <c r="GPK13" s="788"/>
      <c r="GPL13" s="787"/>
      <c r="GPM13" s="788"/>
      <c r="GPN13" s="788"/>
      <c r="GPO13" s="788"/>
      <c r="GPP13" s="787"/>
      <c r="GPQ13" s="788"/>
      <c r="GPR13" s="788"/>
      <c r="GPS13" s="788"/>
      <c r="GPT13" s="787"/>
      <c r="GPU13" s="788"/>
      <c r="GPV13" s="788"/>
      <c r="GPW13" s="788"/>
      <c r="GPX13" s="787"/>
      <c r="GPY13" s="788"/>
      <c r="GPZ13" s="788"/>
      <c r="GQA13" s="788"/>
      <c r="GQB13" s="787"/>
      <c r="GQC13" s="788"/>
      <c r="GQD13" s="788"/>
      <c r="GQE13" s="788"/>
      <c r="GQF13" s="787"/>
      <c r="GQG13" s="788"/>
      <c r="GQH13" s="788"/>
      <c r="GQI13" s="788"/>
      <c r="GQJ13" s="787"/>
      <c r="GQK13" s="788"/>
      <c r="GQL13" s="788"/>
      <c r="GQM13" s="788"/>
      <c r="GQN13" s="787"/>
      <c r="GQO13" s="788"/>
      <c r="GQP13" s="788"/>
      <c r="GQQ13" s="788"/>
      <c r="GQR13" s="787"/>
      <c r="GQS13" s="788"/>
      <c r="GQT13" s="788"/>
      <c r="GQU13" s="788"/>
      <c r="GQV13" s="787"/>
      <c r="GQW13" s="788"/>
      <c r="GQX13" s="788"/>
      <c r="GQY13" s="788"/>
      <c r="GQZ13" s="787"/>
      <c r="GRA13" s="788"/>
      <c r="GRB13" s="788"/>
      <c r="GRC13" s="788"/>
      <c r="GRD13" s="787"/>
      <c r="GRE13" s="788"/>
      <c r="GRF13" s="788"/>
      <c r="GRG13" s="788"/>
      <c r="GRH13" s="787"/>
      <c r="GRI13" s="788"/>
      <c r="GRJ13" s="788"/>
      <c r="GRK13" s="788"/>
      <c r="GRL13" s="787"/>
      <c r="GRM13" s="788"/>
      <c r="GRN13" s="788"/>
      <c r="GRO13" s="788"/>
      <c r="GRP13" s="787"/>
      <c r="GRQ13" s="788"/>
      <c r="GRR13" s="788"/>
      <c r="GRS13" s="788"/>
      <c r="GRT13" s="787"/>
      <c r="GRU13" s="788"/>
      <c r="GRV13" s="788"/>
      <c r="GRW13" s="788"/>
      <c r="GRX13" s="787"/>
      <c r="GRY13" s="788"/>
      <c r="GRZ13" s="788"/>
      <c r="GSA13" s="788"/>
      <c r="GSB13" s="787"/>
      <c r="GSC13" s="788"/>
      <c r="GSD13" s="788"/>
      <c r="GSE13" s="788"/>
      <c r="GSF13" s="787"/>
      <c r="GSG13" s="788"/>
      <c r="GSH13" s="788"/>
      <c r="GSI13" s="788"/>
      <c r="GSJ13" s="787"/>
      <c r="GSK13" s="788"/>
      <c r="GSL13" s="788"/>
      <c r="GSM13" s="788"/>
      <c r="GSN13" s="787"/>
      <c r="GSO13" s="788"/>
      <c r="GSP13" s="788"/>
      <c r="GSQ13" s="788"/>
      <c r="GSR13" s="787"/>
      <c r="GSS13" s="788"/>
      <c r="GST13" s="788"/>
      <c r="GSU13" s="788"/>
      <c r="GSV13" s="787"/>
      <c r="GSW13" s="788"/>
      <c r="GSX13" s="788"/>
      <c r="GSY13" s="788"/>
      <c r="GSZ13" s="787"/>
      <c r="GTA13" s="788"/>
      <c r="GTB13" s="788"/>
      <c r="GTC13" s="788"/>
      <c r="GTD13" s="787"/>
      <c r="GTE13" s="788"/>
      <c r="GTF13" s="788"/>
      <c r="GTG13" s="788"/>
      <c r="GTH13" s="787"/>
      <c r="GTI13" s="788"/>
      <c r="GTJ13" s="788"/>
      <c r="GTK13" s="788"/>
      <c r="GTL13" s="787"/>
      <c r="GTM13" s="788"/>
      <c r="GTN13" s="788"/>
      <c r="GTO13" s="788"/>
      <c r="GTP13" s="787"/>
      <c r="GTQ13" s="788"/>
      <c r="GTR13" s="788"/>
      <c r="GTS13" s="788"/>
      <c r="GTT13" s="787"/>
      <c r="GTU13" s="788"/>
      <c r="GTV13" s="788"/>
      <c r="GTW13" s="788"/>
      <c r="GTX13" s="787"/>
      <c r="GTY13" s="788"/>
      <c r="GTZ13" s="788"/>
      <c r="GUA13" s="788"/>
      <c r="GUB13" s="787"/>
      <c r="GUC13" s="788"/>
      <c r="GUD13" s="788"/>
      <c r="GUE13" s="788"/>
      <c r="GUF13" s="787"/>
      <c r="GUG13" s="788"/>
      <c r="GUH13" s="788"/>
      <c r="GUI13" s="788"/>
      <c r="GUJ13" s="787"/>
      <c r="GUK13" s="788"/>
      <c r="GUL13" s="788"/>
      <c r="GUM13" s="788"/>
      <c r="GUN13" s="787"/>
      <c r="GUO13" s="788"/>
      <c r="GUP13" s="788"/>
      <c r="GUQ13" s="788"/>
      <c r="GUR13" s="787"/>
      <c r="GUS13" s="788"/>
      <c r="GUT13" s="788"/>
      <c r="GUU13" s="788"/>
      <c r="GUV13" s="787"/>
      <c r="GUW13" s="788"/>
      <c r="GUX13" s="788"/>
      <c r="GUY13" s="788"/>
      <c r="GUZ13" s="787"/>
      <c r="GVA13" s="788"/>
      <c r="GVB13" s="788"/>
      <c r="GVC13" s="788"/>
      <c r="GVD13" s="787"/>
      <c r="GVE13" s="788"/>
      <c r="GVF13" s="788"/>
      <c r="GVG13" s="788"/>
      <c r="GVH13" s="787"/>
      <c r="GVI13" s="788"/>
      <c r="GVJ13" s="788"/>
      <c r="GVK13" s="788"/>
      <c r="GVL13" s="787"/>
      <c r="GVM13" s="788"/>
      <c r="GVN13" s="788"/>
      <c r="GVO13" s="788"/>
      <c r="GVP13" s="787"/>
      <c r="GVQ13" s="788"/>
      <c r="GVR13" s="788"/>
      <c r="GVS13" s="788"/>
      <c r="GVT13" s="787"/>
      <c r="GVU13" s="788"/>
      <c r="GVV13" s="788"/>
      <c r="GVW13" s="788"/>
      <c r="GVX13" s="787"/>
      <c r="GVY13" s="788"/>
      <c r="GVZ13" s="788"/>
      <c r="GWA13" s="788"/>
      <c r="GWB13" s="787"/>
      <c r="GWC13" s="788"/>
      <c r="GWD13" s="788"/>
      <c r="GWE13" s="788"/>
      <c r="GWF13" s="787"/>
      <c r="GWG13" s="788"/>
      <c r="GWH13" s="788"/>
      <c r="GWI13" s="788"/>
      <c r="GWJ13" s="787"/>
      <c r="GWK13" s="788"/>
      <c r="GWL13" s="788"/>
      <c r="GWM13" s="788"/>
      <c r="GWN13" s="787"/>
      <c r="GWO13" s="788"/>
      <c r="GWP13" s="788"/>
      <c r="GWQ13" s="788"/>
      <c r="GWR13" s="787"/>
      <c r="GWS13" s="788"/>
      <c r="GWT13" s="788"/>
      <c r="GWU13" s="788"/>
      <c r="GWV13" s="787"/>
      <c r="GWW13" s="788"/>
      <c r="GWX13" s="788"/>
      <c r="GWY13" s="788"/>
      <c r="GWZ13" s="787"/>
      <c r="GXA13" s="788"/>
      <c r="GXB13" s="788"/>
      <c r="GXC13" s="788"/>
      <c r="GXD13" s="787"/>
      <c r="GXE13" s="788"/>
      <c r="GXF13" s="788"/>
      <c r="GXG13" s="788"/>
      <c r="GXH13" s="787"/>
      <c r="GXI13" s="788"/>
      <c r="GXJ13" s="788"/>
      <c r="GXK13" s="788"/>
      <c r="GXL13" s="787"/>
      <c r="GXM13" s="788"/>
      <c r="GXN13" s="788"/>
      <c r="GXO13" s="788"/>
      <c r="GXP13" s="787"/>
      <c r="GXQ13" s="788"/>
      <c r="GXR13" s="788"/>
      <c r="GXS13" s="788"/>
      <c r="GXT13" s="787"/>
      <c r="GXU13" s="788"/>
      <c r="GXV13" s="788"/>
      <c r="GXW13" s="788"/>
      <c r="GXX13" s="787"/>
      <c r="GXY13" s="788"/>
      <c r="GXZ13" s="788"/>
      <c r="GYA13" s="788"/>
      <c r="GYB13" s="787"/>
      <c r="GYC13" s="788"/>
      <c r="GYD13" s="788"/>
      <c r="GYE13" s="788"/>
      <c r="GYF13" s="787"/>
      <c r="GYG13" s="788"/>
      <c r="GYH13" s="788"/>
      <c r="GYI13" s="788"/>
      <c r="GYJ13" s="787"/>
      <c r="GYK13" s="788"/>
      <c r="GYL13" s="788"/>
      <c r="GYM13" s="788"/>
      <c r="GYN13" s="787"/>
      <c r="GYO13" s="788"/>
      <c r="GYP13" s="788"/>
      <c r="GYQ13" s="788"/>
      <c r="GYR13" s="787"/>
      <c r="GYS13" s="788"/>
      <c r="GYT13" s="788"/>
      <c r="GYU13" s="788"/>
      <c r="GYV13" s="787"/>
      <c r="GYW13" s="788"/>
      <c r="GYX13" s="788"/>
      <c r="GYY13" s="788"/>
      <c r="GYZ13" s="787"/>
      <c r="GZA13" s="788"/>
      <c r="GZB13" s="788"/>
      <c r="GZC13" s="788"/>
      <c r="GZD13" s="787"/>
      <c r="GZE13" s="788"/>
      <c r="GZF13" s="788"/>
      <c r="GZG13" s="788"/>
      <c r="GZH13" s="787"/>
      <c r="GZI13" s="788"/>
      <c r="GZJ13" s="788"/>
      <c r="GZK13" s="788"/>
      <c r="GZL13" s="787"/>
      <c r="GZM13" s="788"/>
      <c r="GZN13" s="788"/>
      <c r="GZO13" s="788"/>
      <c r="GZP13" s="787"/>
      <c r="GZQ13" s="788"/>
      <c r="GZR13" s="788"/>
      <c r="GZS13" s="788"/>
      <c r="GZT13" s="787"/>
      <c r="GZU13" s="788"/>
      <c r="GZV13" s="788"/>
      <c r="GZW13" s="788"/>
      <c r="GZX13" s="787"/>
      <c r="GZY13" s="788"/>
      <c r="GZZ13" s="788"/>
      <c r="HAA13" s="788"/>
      <c r="HAB13" s="787"/>
      <c r="HAC13" s="788"/>
      <c r="HAD13" s="788"/>
      <c r="HAE13" s="788"/>
      <c r="HAF13" s="787"/>
      <c r="HAG13" s="788"/>
      <c r="HAH13" s="788"/>
      <c r="HAI13" s="788"/>
      <c r="HAJ13" s="787"/>
      <c r="HAK13" s="788"/>
      <c r="HAL13" s="788"/>
      <c r="HAM13" s="788"/>
      <c r="HAN13" s="787"/>
      <c r="HAO13" s="788"/>
      <c r="HAP13" s="788"/>
      <c r="HAQ13" s="788"/>
      <c r="HAR13" s="787"/>
      <c r="HAS13" s="788"/>
      <c r="HAT13" s="788"/>
      <c r="HAU13" s="788"/>
      <c r="HAV13" s="787"/>
      <c r="HAW13" s="788"/>
      <c r="HAX13" s="788"/>
      <c r="HAY13" s="788"/>
      <c r="HAZ13" s="787"/>
      <c r="HBA13" s="788"/>
      <c r="HBB13" s="788"/>
      <c r="HBC13" s="788"/>
      <c r="HBD13" s="787"/>
      <c r="HBE13" s="788"/>
      <c r="HBF13" s="788"/>
      <c r="HBG13" s="788"/>
      <c r="HBH13" s="787"/>
      <c r="HBI13" s="788"/>
      <c r="HBJ13" s="788"/>
      <c r="HBK13" s="788"/>
      <c r="HBL13" s="787"/>
      <c r="HBM13" s="788"/>
      <c r="HBN13" s="788"/>
      <c r="HBO13" s="788"/>
      <c r="HBP13" s="787"/>
      <c r="HBQ13" s="788"/>
      <c r="HBR13" s="788"/>
      <c r="HBS13" s="788"/>
      <c r="HBT13" s="787"/>
      <c r="HBU13" s="788"/>
      <c r="HBV13" s="788"/>
      <c r="HBW13" s="788"/>
      <c r="HBX13" s="787"/>
      <c r="HBY13" s="788"/>
      <c r="HBZ13" s="788"/>
      <c r="HCA13" s="788"/>
      <c r="HCB13" s="787"/>
      <c r="HCC13" s="788"/>
      <c r="HCD13" s="788"/>
      <c r="HCE13" s="788"/>
      <c r="HCF13" s="787"/>
      <c r="HCG13" s="788"/>
      <c r="HCH13" s="788"/>
      <c r="HCI13" s="788"/>
      <c r="HCJ13" s="787"/>
      <c r="HCK13" s="788"/>
      <c r="HCL13" s="788"/>
      <c r="HCM13" s="788"/>
      <c r="HCN13" s="787"/>
      <c r="HCO13" s="788"/>
      <c r="HCP13" s="788"/>
      <c r="HCQ13" s="788"/>
      <c r="HCR13" s="787"/>
      <c r="HCS13" s="788"/>
      <c r="HCT13" s="788"/>
      <c r="HCU13" s="788"/>
      <c r="HCV13" s="787"/>
      <c r="HCW13" s="788"/>
      <c r="HCX13" s="788"/>
      <c r="HCY13" s="788"/>
      <c r="HCZ13" s="787"/>
      <c r="HDA13" s="788"/>
      <c r="HDB13" s="788"/>
      <c r="HDC13" s="788"/>
      <c r="HDD13" s="787"/>
      <c r="HDE13" s="788"/>
      <c r="HDF13" s="788"/>
      <c r="HDG13" s="788"/>
      <c r="HDH13" s="787"/>
      <c r="HDI13" s="788"/>
      <c r="HDJ13" s="788"/>
      <c r="HDK13" s="788"/>
      <c r="HDL13" s="787"/>
      <c r="HDM13" s="788"/>
      <c r="HDN13" s="788"/>
      <c r="HDO13" s="788"/>
      <c r="HDP13" s="787"/>
      <c r="HDQ13" s="788"/>
      <c r="HDR13" s="788"/>
      <c r="HDS13" s="788"/>
      <c r="HDT13" s="787"/>
      <c r="HDU13" s="788"/>
      <c r="HDV13" s="788"/>
      <c r="HDW13" s="788"/>
      <c r="HDX13" s="787"/>
      <c r="HDY13" s="788"/>
      <c r="HDZ13" s="788"/>
      <c r="HEA13" s="788"/>
      <c r="HEB13" s="787"/>
      <c r="HEC13" s="788"/>
      <c r="HED13" s="788"/>
      <c r="HEE13" s="788"/>
      <c r="HEF13" s="787"/>
      <c r="HEG13" s="788"/>
      <c r="HEH13" s="788"/>
      <c r="HEI13" s="788"/>
      <c r="HEJ13" s="787"/>
      <c r="HEK13" s="788"/>
      <c r="HEL13" s="788"/>
      <c r="HEM13" s="788"/>
      <c r="HEN13" s="787"/>
      <c r="HEO13" s="788"/>
      <c r="HEP13" s="788"/>
      <c r="HEQ13" s="788"/>
      <c r="HER13" s="787"/>
      <c r="HES13" s="788"/>
      <c r="HET13" s="788"/>
      <c r="HEU13" s="788"/>
      <c r="HEV13" s="787"/>
      <c r="HEW13" s="788"/>
      <c r="HEX13" s="788"/>
      <c r="HEY13" s="788"/>
      <c r="HEZ13" s="787"/>
      <c r="HFA13" s="788"/>
      <c r="HFB13" s="788"/>
      <c r="HFC13" s="788"/>
      <c r="HFD13" s="787"/>
      <c r="HFE13" s="788"/>
      <c r="HFF13" s="788"/>
      <c r="HFG13" s="788"/>
      <c r="HFH13" s="787"/>
      <c r="HFI13" s="788"/>
      <c r="HFJ13" s="788"/>
      <c r="HFK13" s="788"/>
      <c r="HFL13" s="787"/>
      <c r="HFM13" s="788"/>
      <c r="HFN13" s="788"/>
      <c r="HFO13" s="788"/>
      <c r="HFP13" s="787"/>
      <c r="HFQ13" s="788"/>
      <c r="HFR13" s="788"/>
      <c r="HFS13" s="788"/>
      <c r="HFT13" s="787"/>
      <c r="HFU13" s="788"/>
      <c r="HFV13" s="788"/>
      <c r="HFW13" s="788"/>
      <c r="HFX13" s="787"/>
      <c r="HFY13" s="788"/>
      <c r="HFZ13" s="788"/>
      <c r="HGA13" s="788"/>
      <c r="HGB13" s="787"/>
      <c r="HGC13" s="788"/>
      <c r="HGD13" s="788"/>
      <c r="HGE13" s="788"/>
      <c r="HGF13" s="787"/>
      <c r="HGG13" s="788"/>
      <c r="HGH13" s="788"/>
      <c r="HGI13" s="788"/>
      <c r="HGJ13" s="787"/>
      <c r="HGK13" s="788"/>
      <c r="HGL13" s="788"/>
      <c r="HGM13" s="788"/>
      <c r="HGN13" s="787"/>
      <c r="HGO13" s="788"/>
      <c r="HGP13" s="788"/>
      <c r="HGQ13" s="788"/>
      <c r="HGR13" s="787"/>
      <c r="HGS13" s="788"/>
      <c r="HGT13" s="788"/>
      <c r="HGU13" s="788"/>
      <c r="HGV13" s="787"/>
      <c r="HGW13" s="788"/>
      <c r="HGX13" s="788"/>
      <c r="HGY13" s="788"/>
      <c r="HGZ13" s="787"/>
      <c r="HHA13" s="788"/>
      <c r="HHB13" s="788"/>
      <c r="HHC13" s="788"/>
      <c r="HHD13" s="787"/>
      <c r="HHE13" s="788"/>
      <c r="HHF13" s="788"/>
      <c r="HHG13" s="788"/>
      <c r="HHH13" s="787"/>
      <c r="HHI13" s="788"/>
      <c r="HHJ13" s="788"/>
      <c r="HHK13" s="788"/>
      <c r="HHL13" s="787"/>
      <c r="HHM13" s="788"/>
      <c r="HHN13" s="788"/>
      <c r="HHO13" s="788"/>
      <c r="HHP13" s="787"/>
      <c r="HHQ13" s="788"/>
      <c r="HHR13" s="788"/>
      <c r="HHS13" s="788"/>
      <c r="HHT13" s="787"/>
      <c r="HHU13" s="788"/>
      <c r="HHV13" s="788"/>
      <c r="HHW13" s="788"/>
      <c r="HHX13" s="787"/>
      <c r="HHY13" s="788"/>
      <c r="HHZ13" s="788"/>
      <c r="HIA13" s="788"/>
      <c r="HIB13" s="787"/>
      <c r="HIC13" s="788"/>
      <c r="HID13" s="788"/>
      <c r="HIE13" s="788"/>
      <c r="HIF13" s="787"/>
      <c r="HIG13" s="788"/>
      <c r="HIH13" s="788"/>
      <c r="HII13" s="788"/>
      <c r="HIJ13" s="787"/>
      <c r="HIK13" s="788"/>
      <c r="HIL13" s="788"/>
      <c r="HIM13" s="788"/>
      <c r="HIN13" s="787"/>
      <c r="HIO13" s="788"/>
      <c r="HIP13" s="788"/>
      <c r="HIQ13" s="788"/>
      <c r="HIR13" s="787"/>
      <c r="HIS13" s="788"/>
      <c r="HIT13" s="788"/>
      <c r="HIU13" s="788"/>
      <c r="HIV13" s="787"/>
      <c r="HIW13" s="788"/>
      <c r="HIX13" s="788"/>
      <c r="HIY13" s="788"/>
      <c r="HIZ13" s="787"/>
      <c r="HJA13" s="788"/>
      <c r="HJB13" s="788"/>
      <c r="HJC13" s="788"/>
      <c r="HJD13" s="787"/>
      <c r="HJE13" s="788"/>
      <c r="HJF13" s="788"/>
      <c r="HJG13" s="788"/>
      <c r="HJH13" s="787"/>
      <c r="HJI13" s="788"/>
      <c r="HJJ13" s="788"/>
      <c r="HJK13" s="788"/>
      <c r="HJL13" s="787"/>
      <c r="HJM13" s="788"/>
      <c r="HJN13" s="788"/>
      <c r="HJO13" s="788"/>
      <c r="HJP13" s="787"/>
      <c r="HJQ13" s="788"/>
      <c r="HJR13" s="788"/>
      <c r="HJS13" s="788"/>
      <c r="HJT13" s="787"/>
      <c r="HJU13" s="788"/>
      <c r="HJV13" s="788"/>
      <c r="HJW13" s="788"/>
      <c r="HJX13" s="787"/>
      <c r="HJY13" s="788"/>
      <c r="HJZ13" s="788"/>
      <c r="HKA13" s="788"/>
      <c r="HKB13" s="787"/>
      <c r="HKC13" s="788"/>
      <c r="HKD13" s="788"/>
      <c r="HKE13" s="788"/>
      <c r="HKF13" s="787"/>
      <c r="HKG13" s="788"/>
      <c r="HKH13" s="788"/>
      <c r="HKI13" s="788"/>
      <c r="HKJ13" s="787"/>
      <c r="HKK13" s="788"/>
      <c r="HKL13" s="788"/>
      <c r="HKM13" s="788"/>
      <c r="HKN13" s="787"/>
      <c r="HKO13" s="788"/>
      <c r="HKP13" s="788"/>
      <c r="HKQ13" s="788"/>
      <c r="HKR13" s="787"/>
      <c r="HKS13" s="788"/>
      <c r="HKT13" s="788"/>
      <c r="HKU13" s="788"/>
      <c r="HKV13" s="787"/>
      <c r="HKW13" s="788"/>
      <c r="HKX13" s="788"/>
      <c r="HKY13" s="788"/>
      <c r="HKZ13" s="787"/>
      <c r="HLA13" s="788"/>
      <c r="HLB13" s="788"/>
      <c r="HLC13" s="788"/>
      <c r="HLD13" s="787"/>
      <c r="HLE13" s="788"/>
      <c r="HLF13" s="788"/>
      <c r="HLG13" s="788"/>
      <c r="HLH13" s="787"/>
      <c r="HLI13" s="788"/>
      <c r="HLJ13" s="788"/>
      <c r="HLK13" s="788"/>
      <c r="HLL13" s="787"/>
      <c r="HLM13" s="788"/>
      <c r="HLN13" s="788"/>
      <c r="HLO13" s="788"/>
      <c r="HLP13" s="787"/>
      <c r="HLQ13" s="788"/>
      <c r="HLR13" s="788"/>
      <c r="HLS13" s="788"/>
      <c r="HLT13" s="787"/>
      <c r="HLU13" s="788"/>
      <c r="HLV13" s="788"/>
      <c r="HLW13" s="788"/>
      <c r="HLX13" s="787"/>
      <c r="HLY13" s="788"/>
      <c r="HLZ13" s="788"/>
      <c r="HMA13" s="788"/>
      <c r="HMB13" s="787"/>
      <c r="HMC13" s="788"/>
      <c r="HMD13" s="788"/>
      <c r="HME13" s="788"/>
      <c r="HMF13" s="787"/>
      <c r="HMG13" s="788"/>
      <c r="HMH13" s="788"/>
      <c r="HMI13" s="788"/>
      <c r="HMJ13" s="787"/>
      <c r="HMK13" s="788"/>
      <c r="HML13" s="788"/>
      <c r="HMM13" s="788"/>
      <c r="HMN13" s="787"/>
      <c r="HMO13" s="788"/>
      <c r="HMP13" s="788"/>
      <c r="HMQ13" s="788"/>
      <c r="HMR13" s="787"/>
      <c r="HMS13" s="788"/>
      <c r="HMT13" s="788"/>
      <c r="HMU13" s="788"/>
      <c r="HMV13" s="787"/>
      <c r="HMW13" s="788"/>
      <c r="HMX13" s="788"/>
      <c r="HMY13" s="788"/>
      <c r="HMZ13" s="787"/>
      <c r="HNA13" s="788"/>
      <c r="HNB13" s="788"/>
      <c r="HNC13" s="788"/>
      <c r="HND13" s="787"/>
      <c r="HNE13" s="788"/>
      <c r="HNF13" s="788"/>
      <c r="HNG13" s="788"/>
      <c r="HNH13" s="787"/>
      <c r="HNI13" s="788"/>
      <c r="HNJ13" s="788"/>
      <c r="HNK13" s="788"/>
      <c r="HNL13" s="787"/>
      <c r="HNM13" s="788"/>
      <c r="HNN13" s="788"/>
      <c r="HNO13" s="788"/>
      <c r="HNP13" s="787"/>
      <c r="HNQ13" s="788"/>
      <c r="HNR13" s="788"/>
      <c r="HNS13" s="788"/>
      <c r="HNT13" s="787"/>
      <c r="HNU13" s="788"/>
      <c r="HNV13" s="788"/>
      <c r="HNW13" s="788"/>
      <c r="HNX13" s="787"/>
      <c r="HNY13" s="788"/>
      <c r="HNZ13" s="788"/>
      <c r="HOA13" s="788"/>
      <c r="HOB13" s="787"/>
      <c r="HOC13" s="788"/>
      <c r="HOD13" s="788"/>
      <c r="HOE13" s="788"/>
      <c r="HOF13" s="787"/>
      <c r="HOG13" s="788"/>
      <c r="HOH13" s="788"/>
      <c r="HOI13" s="788"/>
      <c r="HOJ13" s="787"/>
      <c r="HOK13" s="788"/>
      <c r="HOL13" s="788"/>
      <c r="HOM13" s="788"/>
      <c r="HON13" s="787"/>
      <c r="HOO13" s="788"/>
      <c r="HOP13" s="788"/>
      <c r="HOQ13" s="788"/>
      <c r="HOR13" s="787"/>
      <c r="HOS13" s="788"/>
      <c r="HOT13" s="788"/>
      <c r="HOU13" s="788"/>
      <c r="HOV13" s="787"/>
      <c r="HOW13" s="788"/>
      <c r="HOX13" s="788"/>
      <c r="HOY13" s="788"/>
      <c r="HOZ13" s="787"/>
      <c r="HPA13" s="788"/>
      <c r="HPB13" s="788"/>
      <c r="HPC13" s="788"/>
      <c r="HPD13" s="787"/>
      <c r="HPE13" s="788"/>
      <c r="HPF13" s="788"/>
      <c r="HPG13" s="788"/>
      <c r="HPH13" s="787"/>
      <c r="HPI13" s="788"/>
      <c r="HPJ13" s="788"/>
      <c r="HPK13" s="788"/>
      <c r="HPL13" s="787"/>
      <c r="HPM13" s="788"/>
      <c r="HPN13" s="788"/>
      <c r="HPO13" s="788"/>
      <c r="HPP13" s="787"/>
      <c r="HPQ13" s="788"/>
      <c r="HPR13" s="788"/>
      <c r="HPS13" s="788"/>
      <c r="HPT13" s="787"/>
      <c r="HPU13" s="788"/>
      <c r="HPV13" s="788"/>
      <c r="HPW13" s="788"/>
      <c r="HPX13" s="787"/>
      <c r="HPY13" s="788"/>
      <c r="HPZ13" s="788"/>
      <c r="HQA13" s="788"/>
      <c r="HQB13" s="787"/>
      <c r="HQC13" s="788"/>
      <c r="HQD13" s="788"/>
      <c r="HQE13" s="788"/>
      <c r="HQF13" s="787"/>
      <c r="HQG13" s="788"/>
      <c r="HQH13" s="788"/>
      <c r="HQI13" s="788"/>
      <c r="HQJ13" s="787"/>
      <c r="HQK13" s="788"/>
      <c r="HQL13" s="788"/>
      <c r="HQM13" s="788"/>
      <c r="HQN13" s="787"/>
      <c r="HQO13" s="788"/>
      <c r="HQP13" s="788"/>
      <c r="HQQ13" s="788"/>
      <c r="HQR13" s="787"/>
      <c r="HQS13" s="788"/>
      <c r="HQT13" s="788"/>
      <c r="HQU13" s="788"/>
      <c r="HQV13" s="787"/>
      <c r="HQW13" s="788"/>
      <c r="HQX13" s="788"/>
      <c r="HQY13" s="788"/>
      <c r="HQZ13" s="787"/>
      <c r="HRA13" s="788"/>
      <c r="HRB13" s="788"/>
      <c r="HRC13" s="788"/>
      <c r="HRD13" s="787"/>
      <c r="HRE13" s="788"/>
      <c r="HRF13" s="788"/>
      <c r="HRG13" s="788"/>
      <c r="HRH13" s="787"/>
      <c r="HRI13" s="788"/>
      <c r="HRJ13" s="788"/>
      <c r="HRK13" s="788"/>
      <c r="HRL13" s="787"/>
      <c r="HRM13" s="788"/>
      <c r="HRN13" s="788"/>
      <c r="HRO13" s="788"/>
      <c r="HRP13" s="787"/>
      <c r="HRQ13" s="788"/>
      <c r="HRR13" s="788"/>
      <c r="HRS13" s="788"/>
      <c r="HRT13" s="787"/>
      <c r="HRU13" s="788"/>
      <c r="HRV13" s="788"/>
      <c r="HRW13" s="788"/>
      <c r="HRX13" s="787"/>
      <c r="HRY13" s="788"/>
      <c r="HRZ13" s="788"/>
      <c r="HSA13" s="788"/>
      <c r="HSB13" s="787"/>
      <c r="HSC13" s="788"/>
      <c r="HSD13" s="788"/>
      <c r="HSE13" s="788"/>
      <c r="HSF13" s="787"/>
      <c r="HSG13" s="788"/>
      <c r="HSH13" s="788"/>
      <c r="HSI13" s="788"/>
      <c r="HSJ13" s="787"/>
      <c r="HSK13" s="788"/>
      <c r="HSL13" s="788"/>
      <c r="HSM13" s="788"/>
      <c r="HSN13" s="787"/>
      <c r="HSO13" s="788"/>
      <c r="HSP13" s="788"/>
      <c r="HSQ13" s="788"/>
      <c r="HSR13" s="787"/>
      <c r="HSS13" s="788"/>
      <c r="HST13" s="788"/>
      <c r="HSU13" s="788"/>
      <c r="HSV13" s="787"/>
      <c r="HSW13" s="788"/>
      <c r="HSX13" s="788"/>
      <c r="HSY13" s="788"/>
      <c r="HSZ13" s="787"/>
      <c r="HTA13" s="788"/>
      <c r="HTB13" s="788"/>
      <c r="HTC13" s="788"/>
      <c r="HTD13" s="787"/>
      <c r="HTE13" s="788"/>
      <c r="HTF13" s="788"/>
      <c r="HTG13" s="788"/>
      <c r="HTH13" s="787"/>
      <c r="HTI13" s="788"/>
      <c r="HTJ13" s="788"/>
      <c r="HTK13" s="788"/>
      <c r="HTL13" s="787"/>
      <c r="HTM13" s="788"/>
      <c r="HTN13" s="788"/>
      <c r="HTO13" s="788"/>
      <c r="HTP13" s="787"/>
      <c r="HTQ13" s="788"/>
      <c r="HTR13" s="788"/>
      <c r="HTS13" s="788"/>
      <c r="HTT13" s="787"/>
      <c r="HTU13" s="788"/>
      <c r="HTV13" s="788"/>
      <c r="HTW13" s="788"/>
      <c r="HTX13" s="787"/>
      <c r="HTY13" s="788"/>
      <c r="HTZ13" s="788"/>
      <c r="HUA13" s="788"/>
      <c r="HUB13" s="787"/>
      <c r="HUC13" s="788"/>
      <c r="HUD13" s="788"/>
      <c r="HUE13" s="788"/>
      <c r="HUF13" s="787"/>
      <c r="HUG13" s="788"/>
      <c r="HUH13" s="788"/>
      <c r="HUI13" s="788"/>
      <c r="HUJ13" s="787"/>
      <c r="HUK13" s="788"/>
      <c r="HUL13" s="788"/>
      <c r="HUM13" s="788"/>
      <c r="HUN13" s="787"/>
      <c r="HUO13" s="788"/>
      <c r="HUP13" s="788"/>
      <c r="HUQ13" s="788"/>
      <c r="HUR13" s="787"/>
      <c r="HUS13" s="788"/>
      <c r="HUT13" s="788"/>
      <c r="HUU13" s="788"/>
      <c r="HUV13" s="787"/>
      <c r="HUW13" s="788"/>
      <c r="HUX13" s="788"/>
      <c r="HUY13" s="788"/>
      <c r="HUZ13" s="787"/>
      <c r="HVA13" s="788"/>
      <c r="HVB13" s="788"/>
      <c r="HVC13" s="788"/>
      <c r="HVD13" s="787"/>
      <c r="HVE13" s="788"/>
      <c r="HVF13" s="788"/>
      <c r="HVG13" s="788"/>
      <c r="HVH13" s="787"/>
      <c r="HVI13" s="788"/>
      <c r="HVJ13" s="788"/>
      <c r="HVK13" s="788"/>
      <c r="HVL13" s="787"/>
      <c r="HVM13" s="788"/>
      <c r="HVN13" s="788"/>
      <c r="HVO13" s="788"/>
      <c r="HVP13" s="787"/>
      <c r="HVQ13" s="788"/>
      <c r="HVR13" s="788"/>
      <c r="HVS13" s="788"/>
      <c r="HVT13" s="787"/>
      <c r="HVU13" s="788"/>
      <c r="HVV13" s="788"/>
      <c r="HVW13" s="788"/>
      <c r="HVX13" s="787"/>
      <c r="HVY13" s="788"/>
      <c r="HVZ13" s="788"/>
      <c r="HWA13" s="788"/>
      <c r="HWB13" s="787"/>
      <c r="HWC13" s="788"/>
      <c r="HWD13" s="788"/>
      <c r="HWE13" s="788"/>
      <c r="HWF13" s="787"/>
      <c r="HWG13" s="788"/>
      <c r="HWH13" s="788"/>
      <c r="HWI13" s="788"/>
      <c r="HWJ13" s="787"/>
      <c r="HWK13" s="788"/>
      <c r="HWL13" s="788"/>
      <c r="HWM13" s="788"/>
      <c r="HWN13" s="787"/>
      <c r="HWO13" s="788"/>
      <c r="HWP13" s="788"/>
      <c r="HWQ13" s="788"/>
      <c r="HWR13" s="787"/>
      <c r="HWS13" s="788"/>
      <c r="HWT13" s="788"/>
      <c r="HWU13" s="788"/>
      <c r="HWV13" s="787"/>
      <c r="HWW13" s="788"/>
      <c r="HWX13" s="788"/>
      <c r="HWY13" s="788"/>
      <c r="HWZ13" s="787"/>
      <c r="HXA13" s="788"/>
      <c r="HXB13" s="788"/>
      <c r="HXC13" s="788"/>
      <c r="HXD13" s="787"/>
      <c r="HXE13" s="788"/>
      <c r="HXF13" s="788"/>
      <c r="HXG13" s="788"/>
      <c r="HXH13" s="787"/>
      <c r="HXI13" s="788"/>
      <c r="HXJ13" s="788"/>
      <c r="HXK13" s="788"/>
      <c r="HXL13" s="787"/>
      <c r="HXM13" s="788"/>
      <c r="HXN13" s="788"/>
      <c r="HXO13" s="788"/>
      <c r="HXP13" s="787"/>
      <c r="HXQ13" s="788"/>
      <c r="HXR13" s="788"/>
      <c r="HXS13" s="788"/>
      <c r="HXT13" s="787"/>
      <c r="HXU13" s="788"/>
      <c r="HXV13" s="788"/>
      <c r="HXW13" s="788"/>
      <c r="HXX13" s="787"/>
      <c r="HXY13" s="788"/>
      <c r="HXZ13" s="788"/>
      <c r="HYA13" s="788"/>
      <c r="HYB13" s="787"/>
      <c r="HYC13" s="788"/>
      <c r="HYD13" s="788"/>
      <c r="HYE13" s="788"/>
      <c r="HYF13" s="787"/>
      <c r="HYG13" s="788"/>
      <c r="HYH13" s="788"/>
      <c r="HYI13" s="788"/>
      <c r="HYJ13" s="787"/>
      <c r="HYK13" s="788"/>
      <c r="HYL13" s="788"/>
      <c r="HYM13" s="788"/>
      <c r="HYN13" s="787"/>
      <c r="HYO13" s="788"/>
      <c r="HYP13" s="788"/>
      <c r="HYQ13" s="788"/>
      <c r="HYR13" s="787"/>
      <c r="HYS13" s="788"/>
      <c r="HYT13" s="788"/>
      <c r="HYU13" s="788"/>
      <c r="HYV13" s="787"/>
      <c r="HYW13" s="788"/>
      <c r="HYX13" s="788"/>
      <c r="HYY13" s="788"/>
      <c r="HYZ13" s="787"/>
      <c r="HZA13" s="788"/>
      <c r="HZB13" s="788"/>
      <c r="HZC13" s="788"/>
      <c r="HZD13" s="787"/>
      <c r="HZE13" s="788"/>
      <c r="HZF13" s="788"/>
      <c r="HZG13" s="788"/>
      <c r="HZH13" s="787"/>
      <c r="HZI13" s="788"/>
      <c r="HZJ13" s="788"/>
      <c r="HZK13" s="788"/>
      <c r="HZL13" s="787"/>
      <c r="HZM13" s="788"/>
      <c r="HZN13" s="788"/>
      <c r="HZO13" s="788"/>
      <c r="HZP13" s="787"/>
      <c r="HZQ13" s="788"/>
      <c r="HZR13" s="788"/>
      <c r="HZS13" s="788"/>
      <c r="HZT13" s="787"/>
      <c r="HZU13" s="788"/>
      <c r="HZV13" s="788"/>
      <c r="HZW13" s="788"/>
      <c r="HZX13" s="787"/>
      <c r="HZY13" s="788"/>
      <c r="HZZ13" s="788"/>
      <c r="IAA13" s="788"/>
      <c r="IAB13" s="787"/>
      <c r="IAC13" s="788"/>
      <c r="IAD13" s="788"/>
      <c r="IAE13" s="788"/>
      <c r="IAF13" s="787"/>
      <c r="IAG13" s="788"/>
      <c r="IAH13" s="788"/>
      <c r="IAI13" s="788"/>
      <c r="IAJ13" s="787"/>
      <c r="IAK13" s="788"/>
      <c r="IAL13" s="788"/>
      <c r="IAM13" s="788"/>
      <c r="IAN13" s="787"/>
      <c r="IAO13" s="788"/>
      <c r="IAP13" s="788"/>
      <c r="IAQ13" s="788"/>
      <c r="IAR13" s="787"/>
      <c r="IAS13" s="788"/>
      <c r="IAT13" s="788"/>
      <c r="IAU13" s="788"/>
      <c r="IAV13" s="787"/>
      <c r="IAW13" s="788"/>
      <c r="IAX13" s="788"/>
      <c r="IAY13" s="788"/>
      <c r="IAZ13" s="787"/>
      <c r="IBA13" s="788"/>
      <c r="IBB13" s="788"/>
      <c r="IBC13" s="788"/>
      <c r="IBD13" s="787"/>
      <c r="IBE13" s="788"/>
      <c r="IBF13" s="788"/>
      <c r="IBG13" s="788"/>
      <c r="IBH13" s="787"/>
      <c r="IBI13" s="788"/>
      <c r="IBJ13" s="788"/>
      <c r="IBK13" s="788"/>
      <c r="IBL13" s="787"/>
      <c r="IBM13" s="788"/>
      <c r="IBN13" s="788"/>
      <c r="IBO13" s="788"/>
      <c r="IBP13" s="787"/>
      <c r="IBQ13" s="788"/>
      <c r="IBR13" s="788"/>
      <c r="IBS13" s="788"/>
      <c r="IBT13" s="787"/>
      <c r="IBU13" s="788"/>
      <c r="IBV13" s="788"/>
      <c r="IBW13" s="788"/>
      <c r="IBX13" s="787"/>
      <c r="IBY13" s="788"/>
      <c r="IBZ13" s="788"/>
      <c r="ICA13" s="788"/>
      <c r="ICB13" s="787"/>
      <c r="ICC13" s="788"/>
      <c r="ICD13" s="788"/>
      <c r="ICE13" s="788"/>
      <c r="ICF13" s="787"/>
      <c r="ICG13" s="788"/>
      <c r="ICH13" s="788"/>
      <c r="ICI13" s="788"/>
      <c r="ICJ13" s="787"/>
      <c r="ICK13" s="788"/>
      <c r="ICL13" s="788"/>
      <c r="ICM13" s="788"/>
      <c r="ICN13" s="787"/>
      <c r="ICO13" s="788"/>
      <c r="ICP13" s="788"/>
      <c r="ICQ13" s="788"/>
      <c r="ICR13" s="787"/>
      <c r="ICS13" s="788"/>
      <c r="ICT13" s="788"/>
      <c r="ICU13" s="788"/>
      <c r="ICV13" s="787"/>
      <c r="ICW13" s="788"/>
      <c r="ICX13" s="788"/>
      <c r="ICY13" s="788"/>
      <c r="ICZ13" s="787"/>
      <c r="IDA13" s="788"/>
      <c r="IDB13" s="788"/>
      <c r="IDC13" s="788"/>
      <c r="IDD13" s="787"/>
      <c r="IDE13" s="788"/>
      <c r="IDF13" s="788"/>
      <c r="IDG13" s="788"/>
      <c r="IDH13" s="787"/>
      <c r="IDI13" s="788"/>
      <c r="IDJ13" s="788"/>
      <c r="IDK13" s="788"/>
      <c r="IDL13" s="787"/>
      <c r="IDM13" s="788"/>
      <c r="IDN13" s="788"/>
      <c r="IDO13" s="788"/>
      <c r="IDP13" s="787"/>
      <c r="IDQ13" s="788"/>
      <c r="IDR13" s="788"/>
      <c r="IDS13" s="788"/>
      <c r="IDT13" s="787"/>
      <c r="IDU13" s="788"/>
      <c r="IDV13" s="788"/>
      <c r="IDW13" s="788"/>
      <c r="IDX13" s="787"/>
      <c r="IDY13" s="788"/>
      <c r="IDZ13" s="788"/>
      <c r="IEA13" s="788"/>
      <c r="IEB13" s="787"/>
      <c r="IEC13" s="788"/>
      <c r="IED13" s="788"/>
      <c r="IEE13" s="788"/>
      <c r="IEF13" s="787"/>
      <c r="IEG13" s="788"/>
      <c r="IEH13" s="788"/>
      <c r="IEI13" s="788"/>
      <c r="IEJ13" s="787"/>
      <c r="IEK13" s="788"/>
      <c r="IEL13" s="788"/>
      <c r="IEM13" s="788"/>
      <c r="IEN13" s="787"/>
      <c r="IEO13" s="788"/>
      <c r="IEP13" s="788"/>
      <c r="IEQ13" s="788"/>
      <c r="IER13" s="787"/>
      <c r="IES13" s="788"/>
      <c r="IET13" s="788"/>
      <c r="IEU13" s="788"/>
      <c r="IEV13" s="787"/>
      <c r="IEW13" s="788"/>
      <c r="IEX13" s="788"/>
      <c r="IEY13" s="788"/>
      <c r="IEZ13" s="787"/>
      <c r="IFA13" s="788"/>
      <c r="IFB13" s="788"/>
      <c r="IFC13" s="788"/>
      <c r="IFD13" s="787"/>
      <c r="IFE13" s="788"/>
      <c r="IFF13" s="788"/>
      <c r="IFG13" s="788"/>
      <c r="IFH13" s="787"/>
      <c r="IFI13" s="788"/>
      <c r="IFJ13" s="788"/>
      <c r="IFK13" s="788"/>
      <c r="IFL13" s="787"/>
      <c r="IFM13" s="788"/>
      <c r="IFN13" s="788"/>
      <c r="IFO13" s="788"/>
      <c r="IFP13" s="787"/>
      <c r="IFQ13" s="788"/>
      <c r="IFR13" s="788"/>
      <c r="IFS13" s="788"/>
      <c r="IFT13" s="787"/>
      <c r="IFU13" s="788"/>
      <c r="IFV13" s="788"/>
      <c r="IFW13" s="788"/>
      <c r="IFX13" s="787"/>
      <c r="IFY13" s="788"/>
      <c r="IFZ13" s="788"/>
      <c r="IGA13" s="788"/>
      <c r="IGB13" s="787"/>
      <c r="IGC13" s="788"/>
      <c r="IGD13" s="788"/>
      <c r="IGE13" s="788"/>
      <c r="IGF13" s="787"/>
      <c r="IGG13" s="788"/>
      <c r="IGH13" s="788"/>
      <c r="IGI13" s="788"/>
      <c r="IGJ13" s="787"/>
      <c r="IGK13" s="788"/>
      <c r="IGL13" s="788"/>
      <c r="IGM13" s="788"/>
      <c r="IGN13" s="787"/>
      <c r="IGO13" s="788"/>
      <c r="IGP13" s="788"/>
      <c r="IGQ13" s="788"/>
      <c r="IGR13" s="787"/>
      <c r="IGS13" s="788"/>
      <c r="IGT13" s="788"/>
      <c r="IGU13" s="788"/>
      <c r="IGV13" s="787"/>
      <c r="IGW13" s="788"/>
      <c r="IGX13" s="788"/>
      <c r="IGY13" s="788"/>
      <c r="IGZ13" s="787"/>
      <c r="IHA13" s="788"/>
      <c r="IHB13" s="788"/>
      <c r="IHC13" s="788"/>
      <c r="IHD13" s="787"/>
      <c r="IHE13" s="788"/>
      <c r="IHF13" s="788"/>
      <c r="IHG13" s="788"/>
      <c r="IHH13" s="787"/>
      <c r="IHI13" s="788"/>
      <c r="IHJ13" s="788"/>
      <c r="IHK13" s="788"/>
      <c r="IHL13" s="787"/>
      <c r="IHM13" s="788"/>
      <c r="IHN13" s="788"/>
      <c r="IHO13" s="788"/>
      <c r="IHP13" s="787"/>
      <c r="IHQ13" s="788"/>
      <c r="IHR13" s="788"/>
      <c r="IHS13" s="788"/>
      <c r="IHT13" s="787"/>
      <c r="IHU13" s="788"/>
      <c r="IHV13" s="788"/>
      <c r="IHW13" s="788"/>
      <c r="IHX13" s="787"/>
      <c r="IHY13" s="788"/>
      <c r="IHZ13" s="788"/>
      <c r="IIA13" s="788"/>
      <c r="IIB13" s="787"/>
      <c r="IIC13" s="788"/>
      <c r="IID13" s="788"/>
      <c r="IIE13" s="788"/>
      <c r="IIF13" s="787"/>
      <c r="IIG13" s="788"/>
      <c r="IIH13" s="788"/>
      <c r="III13" s="788"/>
      <c r="IIJ13" s="787"/>
      <c r="IIK13" s="788"/>
      <c r="IIL13" s="788"/>
      <c r="IIM13" s="788"/>
      <c r="IIN13" s="787"/>
      <c r="IIO13" s="788"/>
      <c r="IIP13" s="788"/>
      <c r="IIQ13" s="788"/>
      <c r="IIR13" s="787"/>
      <c r="IIS13" s="788"/>
      <c r="IIT13" s="788"/>
      <c r="IIU13" s="788"/>
      <c r="IIV13" s="787"/>
      <c r="IIW13" s="788"/>
      <c r="IIX13" s="788"/>
      <c r="IIY13" s="788"/>
      <c r="IIZ13" s="787"/>
      <c r="IJA13" s="788"/>
      <c r="IJB13" s="788"/>
      <c r="IJC13" s="788"/>
      <c r="IJD13" s="787"/>
      <c r="IJE13" s="788"/>
      <c r="IJF13" s="788"/>
      <c r="IJG13" s="788"/>
      <c r="IJH13" s="787"/>
      <c r="IJI13" s="788"/>
      <c r="IJJ13" s="788"/>
      <c r="IJK13" s="788"/>
      <c r="IJL13" s="787"/>
      <c r="IJM13" s="788"/>
      <c r="IJN13" s="788"/>
      <c r="IJO13" s="788"/>
      <c r="IJP13" s="787"/>
      <c r="IJQ13" s="788"/>
      <c r="IJR13" s="788"/>
      <c r="IJS13" s="788"/>
      <c r="IJT13" s="787"/>
      <c r="IJU13" s="788"/>
      <c r="IJV13" s="788"/>
      <c r="IJW13" s="788"/>
      <c r="IJX13" s="787"/>
      <c r="IJY13" s="788"/>
      <c r="IJZ13" s="788"/>
      <c r="IKA13" s="788"/>
      <c r="IKB13" s="787"/>
      <c r="IKC13" s="788"/>
      <c r="IKD13" s="788"/>
      <c r="IKE13" s="788"/>
      <c r="IKF13" s="787"/>
      <c r="IKG13" s="788"/>
      <c r="IKH13" s="788"/>
      <c r="IKI13" s="788"/>
      <c r="IKJ13" s="787"/>
      <c r="IKK13" s="788"/>
      <c r="IKL13" s="788"/>
      <c r="IKM13" s="788"/>
      <c r="IKN13" s="787"/>
      <c r="IKO13" s="788"/>
      <c r="IKP13" s="788"/>
      <c r="IKQ13" s="788"/>
      <c r="IKR13" s="787"/>
      <c r="IKS13" s="788"/>
      <c r="IKT13" s="788"/>
      <c r="IKU13" s="788"/>
      <c r="IKV13" s="787"/>
      <c r="IKW13" s="788"/>
      <c r="IKX13" s="788"/>
      <c r="IKY13" s="788"/>
      <c r="IKZ13" s="787"/>
      <c r="ILA13" s="788"/>
      <c r="ILB13" s="788"/>
      <c r="ILC13" s="788"/>
      <c r="ILD13" s="787"/>
      <c r="ILE13" s="788"/>
      <c r="ILF13" s="788"/>
      <c r="ILG13" s="788"/>
      <c r="ILH13" s="787"/>
      <c r="ILI13" s="788"/>
      <c r="ILJ13" s="788"/>
      <c r="ILK13" s="788"/>
      <c r="ILL13" s="787"/>
      <c r="ILM13" s="788"/>
      <c r="ILN13" s="788"/>
      <c r="ILO13" s="788"/>
      <c r="ILP13" s="787"/>
      <c r="ILQ13" s="788"/>
      <c r="ILR13" s="788"/>
      <c r="ILS13" s="788"/>
      <c r="ILT13" s="787"/>
      <c r="ILU13" s="788"/>
      <c r="ILV13" s="788"/>
      <c r="ILW13" s="788"/>
      <c r="ILX13" s="787"/>
      <c r="ILY13" s="788"/>
      <c r="ILZ13" s="788"/>
      <c r="IMA13" s="788"/>
      <c r="IMB13" s="787"/>
      <c r="IMC13" s="788"/>
      <c r="IMD13" s="788"/>
      <c r="IME13" s="788"/>
      <c r="IMF13" s="787"/>
      <c r="IMG13" s="788"/>
      <c r="IMH13" s="788"/>
      <c r="IMI13" s="788"/>
      <c r="IMJ13" s="787"/>
      <c r="IMK13" s="788"/>
      <c r="IML13" s="788"/>
      <c r="IMM13" s="788"/>
      <c r="IMN13" s="787"/>
      <c r="IMO13" s="788"/>
      <c r="IMP13" s="788"/>
      <c r="IMQ13" s="788"/>
      <c r="IMR13" s="787"/>
      <c r="IMS13" s="788"/>
      <c r="IMT13" s="788"/>
      <c r="IMU13" s="788"/>
      <c r="IMV13" s="787"/>
      <c r="IMW13" s="788"/>
      <c r="IMX13" s="788"/>
      <c r="IMY13" s="788"/>
      <c r="IMZ13" s="787"/>
      <c r="INA13" s="788"/>
      <c r="INB13" s="788"/>
      <c r="INC13" s="788"/>
      <c r="IND13" s="787"/>
      <c r="INE13" s="788"/>
      <c r="INF13" s="788"/>
      <c r="ING13" s="788"/>
      <c r="INH13" s="787"/>
      <c r="INI13" s="788"/>
      <c r="INJ13" s="788"/>
      <c r="INK13" s="788"/>
      <c r="INL13" s="787"/>
      <c r="INM13" s="788"/>
      <c r="INN13" s="788"/>
      <c r="INO13" s="788"/>
      <c r="INP13" s="787"/>
      <c r="INQ13" s="788"/>
      <c r="INR13" s="788"/>
      <c r="INS13" s="788"/>
      <c r="INT13" s="787"/>
      <c r="INU13" s="788"/>
      <c r="INV13" s="788"/>
      <c r="INW13" s="788"/>
      <c r="INX13" s="787"/>
      <c r="INY13" s="788"/>
      <c r="INZ13" s="788"/>
      <c r="IOA13" s="788"/>
      <c r="IOB13" s="787"/>
      <c r="IOC13" s="788"/>
      <c r="IOD13" s="788"/>
      <c r="IOE13" s="788"/>
      <c r="IOF13" s="787"/>
      <c r="IOG13" s="788"/>
      <c r="IOH13" s="788"/>
      <c r="IOI13" s="788"/>
      <c r="IOJ13" s="787"/>
      <c r="IOK13" s="788"/>
      <c r="IOL13" s="788"/>
      <c r="IOM13" s="788"/>
      <c r="ION13" s="787"/>
      <c r="IOO13" s="788"/>
      <c r="IOP13" s="788"/>
      <c r="IOQ13" s="788"/>
      <c r="IOR13" s="787"/>
      <c r="IOS13" s="788"/>
      <c r="IOT13" s="788"/>
      <c r="IOU13" s="788"/>
      <c r="IOV13" s="787"/>
      <c r="IOW13" s="788"/>
      <c r="IOX13" s="788"/>
      <c r="IOY13" s="788"/>
      <c r="IOZ13" s="787"/>
      <c r="IPA13" s="788"/>
      <c r="IPB13" s="788"/>
      <c r="IPC13" s="788"/>
      <c r="IPD13" s="787"/>
      <c r="IPE13" s="788"/>
      <c r="IPF13" s="788"/>
      <c r="IPG13" s="788"/>
      <c r="IPH13" s="787"/>
      <c r="IPI13" s="788"/>
      <c r="IPJ13" s="788"/>
      <c r="IPK13" s="788"/>
      <c r="IPL13" s="787"/>
      <c r="IPM13" s="788"/>
      <c r="IPN13" s="788"/>
      <c r="IPO13" s="788"/>
      <c r="IPP13" s="787"/>
      <c r="IPQ13" s="788"/>
      <c r="IPR13" s="788"/>
      <c r="IPS13" s="788"/>
      <c r="IPT13" s="787"/>
      <c r="IPU13" s="788"/>
      <c r="IPV13" s="788"/>
      <c r="IPW13" s="788"/>
      <c r="IPX13" s="787"/>
      <c r="IPY13" s="788"/>
      <c r="IPZ13" s="788"/>
      <c r="IQA13" s="788"/>
      <c r="IQB13" s="787"/>
      <c r="IQC13" s="788"/>
      <c r="IQD13" s="788"/>
      <c r="IQE13" s="788"/>
      <c r="IQF13" s="787"/>
      <c r="IQG13" s="788"/>
      <c r="IQH13" s="788"/>
      <c r="IQI13" s="788"/>
      <c r="IQJ13" s="787"/>
      <c r="IQK13" s="788"/>
      <c r="IQL13" s="788"/>
      <c r="IQM13" s="788"/>
      <c r="IQN13" s="787"/>
      <c r="IQO13" s="788"/>
      <c r="IQP13" s="788"/>
      <c r="IQQ13" s="788"/>
      <c r="IQR13" s="787"/>
      <c r="IQS13" s="788"/>
      <c r="IQT13" s="788"/>
      <c r="IQU13" s="788"/>
      <c r="IQV13" s="787"/>
      <c r="IQW13" s="788"/>
      <c r="IQX13" s="788"/>
      <c r="IQY13" s="788"/>
      <c r="IQZ13" s="787"/>
      <c r="IRA13" s="788"/>
      <c r="IRB13" s="788"/>
      <c r="IRC13" s="788"/>
      <c r="IRD13" s="787"/>
      <c r="IRE13" s="788"/>
      <c r="IRF13" s="788"/>
      <c r="IRG13" s="788"/>
      <c r="IRH13" s="787"/>
      <c r="IRI13" s="788"/>
      <c r="IRJ13" s="788"/>
      <c r="IRK13" s="788"/>
      <c r="IRL13" s="787"/>
      <c r="IRM13" s="788"/>
      <c r="IRN13" s="788"/>
      <c r="IRO13" s="788"/>
      <c r="IRP13" s="787"/>
      <c r="IRQ13" s="788"/>
      <c r="IRR13" s="788"/>
      <c r="IRS13" s="788"/>
      <c r="IRT13" s="787"/>
      <c r="IRU13" s="788"/>
      <c r="IRV13" s="788"/>
      <c r="IRW13" s="788"/>
      <c r="IRX13" s="787"/>
      <c r="IRY13" s="788"/>
      <c r="IRZ13" s="788"/>
      <c r="ISA13" s="788"/>
      <c r="ISB13" s="787"/>
      <c r="ISC13" s="788"/>
      <c r="ISD13" s="788"/>
      <c r="ISE13" s="788"/>
      <c r="ISF13" s="787"/>
      <c r="ISG13" s="788"/>
      <c r="ISH13" s="788"/>
      <c r="ISI13" s="788"/>
      <c r="ISJ13" s="787"/>
      <c r="ISK13" s="788"/>
      <c r="ISL13" s="788"/>
      <c r="ISM13" s="788"/>
      <c r="ISN13" s="787"/>
      <c r="ISO13" s="788"/>
      <c r="ISP13" s="788"/>
      <c r="ISQ13" s="788"/>
      <c r="ISR13" s="787"/>
      <c r="ISS13" s="788"/>
      <c r="IST13" s="788"/>
      <c r="ISU13" s="788"/>
      <c r="ISV13" s="787"/>
      <c r="ISW13" s="788"/>
      <c r="ISX13" s="788"/>
      <c r="ISY13" s="788"/>
      <c r="ISZ13" s="787"/>
      <c r="ITA13" s="788"/>
      <c r="ITB13" s="788"/>
      <c r="ITC13" s="788"/>
      <c r="ITD13" s="787"/>
      <c r="ITE13" s="788"/>
      <c r="ITF13" s="788"/>
      <c r="ITG13" s="788"/>
      <c r="ITH13" s="787"/>
      <c r="ITI13" s="788"/>
      <c r="ITJ13" s="788"/>
      <c r="ITK13" s="788"/>
      <c r="ITL13" s="787"/>
      <c r="ITM13" s="788"/>
      <c r="ITN13" s="788"/>
      <c r="ITO13" s="788"/>
      <c r="ITP13" s="787"/>
      <c r="ITQ13" s="788"/>
      <c r="ITR13" s="788"/>
      <c r="ITS13" s="788"/>
      <c r="ITT13" s="787"/>
      <c r="ITU13" s="788"/>
      <c r="ITV13" s="788"/>
      <c r="ITW13" s="788"/>
      <c r="ITX13" s="787"/>
      <c r="ITY13" s="788"/>
      <c r="ITZ13" s="788"/>
      <c r="IUA13" s="788"/>
      <c r="IUB13" s="787"/>
      <c r="IUC13" s="788"/>
      <c r="IUD13" s="788"/>
      <c r="IUE13" s="788"/>
      <c r="IUF13" s="787"/>
      <c r="IUG13" s="788"/>
      <c r="IUH13" s="788"/>
      <c r="IUI13" s="788"/>
      <c r="IUJ13" s="787"/>
      <c r="IUK13" s="788"/>
      <c r="IUL13" s="788"/>
      <c r="IUM13" s="788"/>
      <c r="IUN13" s="787"/>
      <c r="IUO13" s="788"/>
      <c r="IUP13" s="788"/>
      <c r="IUQ13" s="788"/>
      <c r="IUR13" s="787"/>
      <c r="IUS13" s="788"/>
      <c r="IUT13" s="788"/>
      <c r="IUU13" s="788"/>
      <c r="IUV13" s="787"/>
      <c r="IUW13" s="788"/>
      <c r="IUX13" s="788"/>
      <c r="IUY13" s="788"/>
      <c r="IUZ13" s="787"/>
      <c r="IVA13" s="788"/>
      <c r="IVB13" s="788"/>
      <c r="IVC13" s="788"/>
      <c r="IVD13" s="787"/>
      <c r="IVE13" s="788"/>
      <c r="IVF13" s="788"/>
      <c r="IVG13" s="788"/>
      <c r="IVH13" s="787"/>
      <c r="IVI13" s="788"/>
      <c r="IVJ13" s="788"/>
      <c r="IVK13" s="788"/>
      <c r="IVL13" s="787"/>
      <c r="IVM13" s="788"/>
      <c r="IVN13" s="788"/>
      <c r="IVO13" s="788"/>
      <c r="IVP13" s="787"/>
      <c r="IVQ13" s="788"/>
      <c r="IVR13" s="788"/>
      <c r="IVS13" s="788"/>
      <c r="IVT13" s="787"/>
      <c r="IVU13" s="788"/>
      <c r="IVV13" s="788"/>
      <c r="IVW13" s="788"/>
      <c r="IVX13" s="787"/>
      <c r="IVY13" s="788"/>
      <c r="IVZ13" s="788"/>
      <c r="IWA13" s="788"/>
      <c r="IWB13" s="787"/>
      <c r="IWC13" s="788"/>
      <c r="IWD13" s="788"/>
      <c r="IWE13" s="788"/>
      <c r="IWF13" s="787"/>
      <c r="IWG13" s="788"/>
      <c r="IWH13" s="788"/>
      <c r="IWI13" s="788"/>
      <c r="IWJ13" s="787"/>
      <c r="IWK13" s="788"/>
      <c r="IWL13" s="788"/>
      <c r="IWM13" s="788"/>
      <c r="IWN13" s="787"/>
      <c r="IWO13" s="788"/>
      <c r="IWP13" s="788"/>
      <c r="IWQ13" s="788"/>
      <c r="IWR13" s="787"/>
      <c r="IWS13" s="788"/>
      <c r="IWT13" s="788"/>
      <c r="IWU13" s="788"/>
      <c r="IWV13" s="787"/>
      <c r="IWW13" s="788"/>
      <c r="IWX13" s="788"/>
      <c r="IWY13" s="788"/>
      <c r="IWZ13" s="787"/>
      <c r="IXA13" s="788"/>
      <c r="IXB13" s="788"/>
      <c r="IXC13" s="788"/>
      <c r="IXD13" s="787"/>
      <c r="IXE13" s="788"/>
      <c r="IXF13" s="788"/>
      <c r="IXG13" s="788"/>
      <c r="IXH13" s="787"/>
      <c r="IXI13" s="788"/>
      <c r="IXJ13" s="788"/>
      <c r="IXK13" s="788"/>
      <c r="IXL13" s="787"/>
      <c r="IXM13" s="788"/>
      <c r="IXN13" s="788"/>
      <c r="IXO13" s="788"/>
      <c r="IXP13" s="787"/>
      <c r="IXQ13" s="788"/>
      <c r="IXR13" s="788"/>
      <c r="IXS13" s="788"/>
      <c r="IXT13" s="787"/>
      <c r="IXU13" s="788"/>
      <c r="IXV13" s="788"/>
      <c r="IXW13" s="788"/>
      <c r="IXX13" s="787"/>
      <c r="IXY13" s="788"/>
      <c r="IXZ13" s="788"/>
      <c r="IYA13" s="788"/>
      <c r="IYB13" s="787"/>
      <c r="IYC13" s="788"/>
      <c r="IYD13" s="788"/>
      <c r="IYE13" s="788"/>
      <c r="IYF13" s="787"/>
      <c r="IYG13" s="788"/>
      <c r="IYH13" s="788"/>
      <c r="IYI13" s="788"/>
      <c r="IYJ13" s="787"/>
      <c r="IYK13" s="788"/>
      <c r="IYL13" s="788"/>
      <c r="IYM13" s="788"/>
      <c r="IYN13" s="787"/>
      <c r="IYO13" s="788"/>
      <c r="IYP13" s="788"/>
      <c r="IYQ13" s="788"/>
      <c r="IYR13" s="787"/>
      <c r="IYS13" s="788"/>
      <c r="IYT13" s="788"/>
      <c r="IYU13" s="788"/>
      <c r="IYV13" s="787"/>
      <c r="IYW13" s="788"/>
      <c r="IYX13" s="788"/>
      <c r="IYY13" s="788"/>
      <c r="IYZ13" s="787"/>
      <c r="IZA13" s="788"/>
      <c r="IZB13" s="788"/>
      <c r="IZC13" s="788"/>
      <c r="IZD13" s="787"/>
      <c r="IZE13" s="788"/>
      <c r="IZF13" s="788"/>
      <c r="IZG13" s="788"/>
      <c r="IZH13" s="787"/>
      <c r="IZI13" s="788"/>
      <c r="IZJ13" s="788"/>
      <c r="IZK13" s="788"/>
      <c r="IZL13" s="787"/>
      <c r="IZM13" s="788"/>
      <c r="IZN13" s="788"/>
      <c r="IZO13" s="788"/>
      <c r="IZP13" s="787"/>
      <c r="IZQ13" s="788"/>
      <c r="IZR13" s="788"/>
      <c r="IZS13" s="788"/>
      <c r="IZT13" s="787"/>
      <c r="IZU13" s="788"/>
      <c r="IZV13" s="788"/>
      <c r="IZW13" s="788"/>
      <c r="IZX13" s="787"/>
      <c r="IZY13" s="788"/>
      <c r="IZZ13" s="788"/>
      <c r="JAA13" s="788"/>
      <c r="JAB13" s="787"/>
      <c r="JAC13" s="788"/>
      <c r="JAD13" s="788"/>
      <c r="JAE13" s="788"/>
      <c r="JAF13" s="787"/>
      <c r="JAG13" s="788"/>
      <c r="JAH13" s="788"/>
      <c r="JAI13" s="788"/>
      <c r="JAJ13" s="787"/>
      <c r="JAK13" s="788"/>
      <c r="JAL13" s="788"/>
      <c r="JAM13" s="788"/>
      <c r="JAN13" s="787"/>
      <c r="JAO13" s="788"/>
      <c r="JAP13" s="788"/>
      <c r="JAQ13" s="788"/>
      <c r="JAR13" s="787"/>
      <c r="JAS13" s="788"/>
      <c r="JAT13" s="788"/>
      <c r="JAU13" s="788"/>
      <c r="JAV13" s="787"/>
      <c r="JAW13" s="788"/>
      <c r="JAX13" s="788"/>
      <c r="JAY13" s="788"/>
      <c r="JAZ13" s="787"/>
      <c r="JBA13" s="788"/>
      <c r="JBB13" s="788"/>
      <c r="JBC13" s="788"/>
      <c r="JBD13" s="787"/>
      <c r="JBE13" s="788"/>
      <c r="JBF13" s="788"/>
      <c r="JBG13" s="788"/>
      <c r="JBH13" s="787"/>
      <c r="JBI13" s="788"/>
      <c r="JBJ13" s="788"/>
      <c r="JBK13" s="788"/>
      <c r="JBL13" s="787"/>
      <c r="JBM13" s="788"/>
      <c r="JBN13" s="788"/>
      <c r="JBO13" s="788"/>
      <c r="JBP13" s="787"/>
      <c r="JBQ13" s="788"/>
      <c r="JBR13" s="788"/>
      <c r="JBS13" s="788"/>
      <c r="JBT13" s="787"/>
      <c r="JBU13" s="788"/>
      <c r="JBV13" s="788"/>
      <c r="JBW13" s="788"/>
      <c r="JBX13" s="787"/>
      <c r="JBY13" s="788"/>
      <c r="JBZ13" s="788"/>
      <c r="JCA13" s="788"/>
      <c r="JCB13" s="787"/>
      <c r="JCC13" s="788"/>
      <c r="JCD13" s="788"/>
      <c r="JCE13" s="788"/>
      <c r="JCF13" s="787"/>
      <c r="JCG13" s="788"/>
      <c r="JCH13" s="788"/>
      <c r="JCI13" s="788"/>
      <c r="JCJ13" s="787"/>
      <c r="JCK13" s="788"/>
      <c r="JCL13" s="788"/>
      <c r="JCM13" s="788"/>
      <c r="JCN13" s="787"/>
      <c r="JCO13" s="788"/>
      <c r="JCP13" s="788"/>
      <c r="JCQ13" s="788"/>
      <c r="JCR13" s="787"/>
      <c r="JCS13" s="788"/>
      <c r="JCT13" s="788"/>
      <c r="JCU13" s="788"/>
      <c r="JCV13" s="787"/>
      <c r="JCW13" s="788"/>
      <c r="JCX13" s="788"/>
      <c r="JCY13" s="788"/>
      <c r="JCZ13" s="787"/>
      <c r="JDA13" s="788"/>
      <c r="JDB13" s="788"/>
      <c r="JDC13" s="788"/>
      <c r="JDD13" s="787"/>
      <c r="JDE13" s="788"/>
      <c r="JDF13" s="788"/>
      <c r="JDG13" s="788"/>
      <c r="JDH13" s="787"/>
      <c r="JDI13" s="788"/>
      <c r="JDJ13" s="788"/>
      <c r="JDK13" s="788"/>
      <c r="JDL13" s="787"/>
      <c r="JDM13" s="788"/>
      <c r="JDN13" s="788"/>
      <c r="JDO13" s="788"/>
      <c r="JDP13" s="787"/>
      <c r="JDQ13" s="788"/>
      <c r="JDR13" s="788"/>
      <c r="JDS13" s="788"/>
      <c r="JDT13" s="787"/>
      <c r="JDU13" s="788"/>
      <c r="JDV13" s="788"/>
      <c r="JDW13" s="788"/>
      <c r="JDX13" s="787"/>
      <c r="JDY13" s="788"/>
      <c r="JDZ13" s="788"/>
      <c r="JEA13" s="788"/>
      <c r="JEB13" s="787"/>
      <c r="JEC13" s="788"/>
      <c r="JED13" s="788"/>
      <c r="JEE13" s="788"/>
      <c r="JEF13" s="787"/>
      <c r="JEG13" s="788"/>
      <c r="JEH13" s="788"/>
      <c r="JEI13" s="788"/>
      <c r="JEJ13" s="787"/>
      <c r="JEK13" s="788"/>
      <c r="JEL13" s="788"/>
      <c r="JEM13" s="788"/>
      <c r="JEN13" s="787"/>
      <c r="JEO13" s="788"/>
      <c r="JEP13" s="788"/>
      <c r="JEQ13" s="788"/>
      <c r="JER13" s="787"/>
      <c r="JES13" s="788"/>
      <c r="JET13" s="788"/>
      <c r="JEU13" s="788"/>
      <c r="JEV13" s="787"/>
      <c r="JEW13" s="788"/>
      <c r="JEX13" s="788"/>
      <c r="JEY13" s="788"/>
      <c r="JEZ13" s="787"/>
      <c r="JFA13" s="788"/>
      <c r="JFB13" s="788"/>
      <c r="JFC13" s="788"/>
      <c r="JFD13" s="787"/>
      <c r="JFE13" s="788"/>
      <c r="JFF13" s="788"/>
      <c r="JFG13" s="788"/>
      <c r="JFH13" s="787"/>
      <c r="JFI13" s="788"/>
      <c r="JFJ13" s="788"/>
      <c r="JFK13" s="788"/>
      <c r="JFL13" s="787"/>
      <c r="JFM13" s="788"/>
      <c r="JFN13" s="788"/>
      <c r="JFO13" s="788"/>
      <c r="JFP13" s="787"/>
      <c r="JFQ13" s="788"/>
      <c r="JFR13" s="788"/>
      <c r="JFS13" s="788"/>
      <c r="JFT13" s="787"/>
      <c r="JFU13" s="788"/>
      <c r="JFV13" s="788"/>
      <c r="JFW13" s="788"/>
      <c r="JFX13" s="787"/>
      <c r="JFY13" s="788"/>
      <c r="JFZ13" s="788"/>
      <c r="JGA13" s="788"/>
      <c r="JGB13" s="787"/>
      <c r="JGC13" s="788"/>
      <c r="JGD13" s="788"/>
      <c r="JGE13" s="788"/>
      <c r="JGF13" s="787"/>
      <c r="JGG13" s="788"/>
      <c r="JGH13" s="788"/>
      <c r="JGI13" s="788"/>
      <c r="JGJ13" s="787"/>
      <c r="JGK13" s="788"/>
      <c r="JGL13" s="788"/>
      <c r="JGM13" s="788"/>
      <c r="JGN13" s="787"/>
      <c r="JGO13" s="788"/>
      <c r="JGP13" s="788"/>
      <c r="JGQ13" s="788"/>
      <c r="JGR13" s="787"/>
      <c r="JGS13" s="788"/>
      <c r="JGT13" s="788"/>
      <c r="JGU13" s="788"/>
      <c r="JGV13" s="787"/>
      <c r="JGW13" s="788"/>
      <c r="JGX13" s="788"/>
      <c r="JGY13" s="788"/>
      <c r="JGZ13" s="787"/>
      <c r="JHA13" s="788"/>
      <c r="JHB13" s="788"/>
      <c r="JHC13" s="788"/>
      <c r="JHD13" s="787"/>
      <c r="JHE13" s="788"/>
      <c r="JHF13" s="788"/>
      <c r="JHG13" s="788"/>
      <c r="JHH13" s="787"/>
      <c r="JHI13" s="788"/>
      <c r="JHJ13" s="788"/>
      <c r="JHK13" s="788"/>
      <c r="JHL13" s="787"/>
      <c r="JHM13" s="788"/>
      <c r="JHN13" s="788"/>
      <c r="JHO13" s="788"/>
      <c r="JHP13" s="787"/>
      <c r="JHQ13" s="788"/>
      <c r="JHR13" s="788"/>
      <c r="JHS13" s="788"/>
      <c r="JHT13" s="787"/>
      <c r="JHU13" s="788"/>
      <c r="JHV13" s="788"/>
      <c r="JHW13" s="788"/>
      <c r="JHX13" s="787"/>
      <c r="JHY13" s="788"/>
      <c r="JHZ13" s="788"/>
      <c r="JIA13" s="788"/>
      <c r="JIB13" s="787"/>
      <c r="JIC13" s="788"/>
      <c r="JID13" s="788"/>
      <c r="JIE13" s="788"/>
      <c r="JIF13" s="787"/>
      <c r="JIG13" s="788"/>
      <c r="JIH13" s="788"/>
      <c r="JII13" s="788"/>
      <c r="JIJ13" s="787"/>
      <c r="JIK13" s="788"/>
      <c r="JIL13" s="788"/>
      <c r="JIM13" s="788"/>
      <c r="JIN13" s="787"/>
      <c r="JIO13" s="788"/>
      <c r="JIP13" s="788"/>
      <c r="JIQ13" s="788"/>
      <c r="JIR13" s="787"/>
      <c r="JIS13" s="788"/>
      <c r="JIT13" s="788"/>
      <c r="JIU13" s="788"/>
      <c r="JIV13" s="787"/>
      <c r="JIW13" s="788"/>
      <c r="JIX13" s="788"/>
      <c r="JIY13" s="788"/>
      <c r="JIZ13" s="787"/>
      <c r="JJA13" s="788"/>
      <c r="JJB13" s="788"/>
      <c r="JJC13" s="788"/>
      <c r="JJD13" s="787"/>
      <c r="JJE13" s="788"/>
      <c r="JJF13" s="788"/>
      <c r="JJG13" s="788"/>
      <c r="JJH13" s="787"/>
      <c r="JJI13" s="788"/>
      <c r="JJJ13" s="788"/>
      <c r="JJK13" s="788"/>
      <c r="JJL13" s="787"/>
      <c r="JJM13" s="788"/>
      <c r="JJN13" s="788"/>
      <c r="JJO13" s="788"/>
      <c r="JJP13" s="787"/>
      <c r="JJQ13" s="788"/>
      <c r="JJR13" s="788"/>
      <c r="JJS13" s="788"/>
      <c r="JJT13" s="787"/>
      <c r="JJU13" s="788"/>
      <c r="JJV13" s="788"/>
      <c r="JJW13" s="788"/>
      <c r="JJX13" s="787"/>
      <c r="JJY13" s="788"/>
      <c r="JJZ13" s="788"/>
      <c r="JKA13" s="788"/>
      <c r="JKB13" s="787"/>
      <c r="JKC13" s="788"/>
      <c r="JKD13" s="788"/>
      <c r="JKE13" s="788"/>
      <c r="JKF13" s="787"/>
      <c r="JKG13" s="788"/>
      <c r="JKH13" s="788"/>
      <c r="JKI13" s="788"/>
      <c r="JKJ13" s="787"/>
      <c r="JKK13" s="788"/>
      <c r="JKL13" s="788"/>
      <c r="JKM13" s="788"/>
      <c r="JKN13" s="787"/>
      <c r="JKO13" s="788"/>
      <c r="JKP13" s="788"/>
      <c r="JKQ13" s="788"/>
      <c r="JKR13" s="787"/>
      <c r="JKS13" s="788"/>
      <c r="JKT13" s="788"/>
      <c r="JKU13" s="788"/>
      <c r="JKV13" s="787"/>
      <c r="JKW13" s="788"/>
      <c r="JKX13" s="788"/>
      <c r="JKY13" s="788"/>
      <c r="JKZ13" s="787"/>
      <c r="JLA13" s="788"/>
      <c r="JLB13" s="788"/>
      <c r="JLC13" s="788"/>
      <c r="JLD13" s="787"/>
      <c r="JLE13" s="788"/>
      <c r="JLF13" s="788"/>
      <c r="JLG13" s="788"/>
      <c r="JLH13" s="787"/>
      <c r="JLI13" s="788"/>
      <c r="JLJ13" s="788"/>
      <c r="JLK13" s="788"/>
      <c r="JLL13" s="787"/>
      <c r="JLM13" s="788"/>
      <c r="JLN13" s="788"/>
      <c r="JLO13" s="788"/>
      <c r="JLP13" s="787"/>
      <c r="JLQ13" s="788"/>
      <c r="JLR13" s="788"/>
      <c r="JLS13" s="788"/>
      <c r="JLT13" s="787"/>
      <c r="JLU13" s="788"/>
      <c r="JLV13" s="788"/>
      <c r="JLW13" s="788"/>
      <c r="JLX13" s="787"/>
      <c r="JLY13" s="788"/>
      <c r="JLZ13" s="788"/>
      <c r="JMA13" s="788"/>
      <c r="JMB13" s="787"/>
      <c r="JMC13" s="788"/>
      <c r="JMD13" s="788"/>
      <c r="JME13" s="788"/>
      <c r="JMF13" s="787"/>
      <c r="JMG13" s="788"/>
      <c r="JMH13" s="788"/>
      <c r="JMI13" s="788"/>
      <c r="JMJ13" s="787"/>
      <c r="JMK13" s="788"/>
      <c r="JML13" s="788"/>
      <c r="JMM13" s="788"/>
      <c r="JMN13" s="787"/>
      <c r="JMO13" s="788"/>
      <c r="JMP13" s="788"/>
      <c r="JMQ13" s="788"/>
      <c r="JMR13" s="787"/>
      <c r="JMS13" s="788"/>
      <c r="JMT13" s="788"/>
      <c r="JMU13" s="788"/>
      <c r="JMV13" s="787"/>
      <c r="JMW13" s="788"/>
      <c r="JMX13" s="788"/>
      <c r="JMY13" s="788"/>
      <c r="JMZ13" s="787"/>
      <c r="JNA13" s="788"/>
      <c r="JNB13" s="788"/>
      <c r="JNC13" s="788"/>
      <c r="JND13" s="787"/>
      <c r="JNE13" s="788"/>
      <c r="JNF13" s="788"/>
      <c r="JNG13" s="788"/>
      <c r="JNH13" s="787"/>
      <c r="JNI13" s="788"/>
      <c r="JNJ13" s="788"/>
      <c r="JNK13" s="788"/>
      <c r="JNL13" s="787"/>
      <c r="JNM13" s="788"/>
      <c r="JNN13" s="788"/>
      <c r="JNO13" s="788"/>
      <c r="JNP13" s="787"/>
      <c r="JNQ13" s="788"/>
      <c r="JNR13" s="788"/>
      <c r="JNS13" s="788"/>
      <c r="JNT13" s="787"/>
      <c r="JNU13" s="788"/>
      <c r="JNV13" s="788"/>
      <c r="JNW13" s="788"/>
      <c r="JNX13" s="787"/>
      <c r="JNY13" s="788"/>
      <c r="JNZ13" s="788"/>
      <c r="JOA13" s="788"/>
      <c r="JOB13" s="787"/>
      <c r="JOC13" s="788"/>
      <c r="JOD13" s="788"/>
      <c r="JOE13" s="788"/>
      <c r="JOF13" s="787"/>
      <c r="JOG13" s="788"/>
      <c r="JOH13" s="788"/>
      <c r="JOI13" s="788"/>
      <c r="JOJ13" s="787"/>
      <c r="JOK13" s="788"/>
      <c r="JOL13" s="788"/>
      <c r="JOM13" s="788"/>
      <c r="JON13" s="787"/>
      <c r="JOO13" s="788"/>
      <c r="JOP13" s="788"/>
      <c r="JOQ13" s="788"/>
      <c r="JOR13" s="787"/>
      <c r="JOS13" s="788"/>
      <c r="JOT13" s="788"/>
      <c r="JOU13" s="788"/>
      <c r="JOV13" s="787"/>
      <c r="JOW13" s="788"/>
      <c r="JOX13" s="788"/>
      <c r="JOY13" s="788"/>
      <c r="JOZ13" s="787"/>
      <c r="JPA13" s="788"/>
      <c r="JPB13" s="788"/>
      <c r="JPC13" s="788"/>
      <c r="JPD13" s="787"/>
      <c r="JPE13" s="788"/>
      <c r="JPF13" s="788"/>
      <c r="JPG13" s="788"/>
      <c r="JPH13" s="787"/>
      <c r="JPI13" s="788"/>
      <c r="JPJ13" s="788"/>
      <c r="JPK13" s="788"/>
      <c r="JPL13" s="787"/>
      <c r="JPM13" s="788"/>
      <c r="JPN13" s="788"/>
      <c r="JPO13" s="788"/>
      <c r="JPP13" s="787"/>
      <c r="JPQ13" s="788"/>
      <c r="JPR13" s="788"/>
      <c r="JPS13" s="788"/>
      <c r="JPT13" s="787"/>
      <c r="JPU13" s="788"/>
      <c r="JPV13" s="788"/>
      <c r="JPW13" s="788"/>
      <c r="JPX13" s="787"/>
      <c r="JPY13" s="788"/>
      <c r="JPZ13" s="788"/>
      <c r="JQA13" s="788"/>
      <c r="JQB13" s="787"/>
      <c r="JQC13" s="788"/>
      <c r="JQD13" s="788"/>
      <c r="JQE13" s="788"/>
      <c r="JQF13" s="787"/>
      <c r="JQG13" s="788"/>
      <c r="JQH13" s="788"/>
      <c r="JQI13" s="788"/>
      <c r="JQJ13" s="787"/>
      <c r="JQK13" s="788"/>
      <c r="JQL13" s="788"/>
      <c r="JQM13" s="788"/>
      <c r="JQN13" s="787"/>
      <c r="JQO13" s="788"/>
      <c r="JQP13" s="788"/>
      <c r="JQQ13" s="788"/>
      <c r="JQR13" s="787"/>
      <c r="JQS13" s="788"/>
      <c r="JQT13" s="788"/>
      <c r="JQU13" s="788"/>
      <c r="JQV13" s="787"/>
      <c r="JQW13" s="788"/>
      <c r="JQX13" s="788"/>
      <c r="JQY13" s="788"/>
      <c r="JQZ13" s="787"/>
      <c r="JRA13" s="788"/>
      <c r="JRB13" s="788"/>
      <c r="JRC13" s="788"/>
      <c r="JRD13" s="787"/>
      <c r="JRE13" s="788"/>
      <c r="JRF13" s="788"/>
      <c r="JRG13" s="788"/>
      <c r="JRH13" s="787"/>
      <c r="JRI13" s="788"/>
      <c r="JRJ13" s="788"/>
      <c r="JRK13" s="788"/>
      <c r="JRL13" s="787"/>
      <c r="JRM13" s="788"/>
      <c r="JRN13" s="788"/>
      <c r="JRO13" s="788"/>
      <c r="JRP13" s="787"/>
      <c r="JRQ13" s="788"/>
      <c r="JRR13" s="788"/>
      <c r="JRS13" s="788"/>
      <c r="JRT13" s="787"/>
      <c r="JRU13" s="788"/>
      <c r="JRV13" s="788"/>
      <c r="JRW13" s="788"/>
      <c r="JRX13" s="787"/>
      <c r="JRY13" s="788"/>
      <c r="JRZ13" s="788"/>
      <c r="JSA13" s="788"/>
      <c r="JSB13" s="787"/>
      <c r="JSC13" s="788"/>
      <c r="JSD13" s="788"/>
      <c r="JSE13" s="788"/>
      <c r="JSF13" s="787"/>
      <c r="JSG13" s="788"/>
      <c r="JSH13" s="788"/>
      <c r="JSI13" s="788"/>
      <c r="JSJ13" s="787"/>
      <c r="JSK13" s="788"/>
      <c r="JSL13" s="788"/>
      <c r="JSM13" s="788"/>
      <c r="JSN13" s="787"/>
      <c r="JSO13" s="788"/>
      <c r="JSP13" s="788"/>
      <c r="JSQ13" s="788"/>
      <c r="JSR13" s="787"/>
      <c r="JSS13" s="788"/>
      <c r="JST13" s="788"/>
      <c r="JSU13" s="788"/>
      <c r="JSV13" s="787"/>
      <c r="JSW13" s="788"/>
      <c r="JSX13" s="788"/>
      <c r="JSY13" s="788"/>
      <c r="JSZ13" s="787"/>
      <c r="JTA13" s="788"/>
      <c r="JTB13" s="788"/>
      <c r="JTC13" s="788"/>
      <c r="JTD13" s="787"/>
      <c r="JTE13" s="788"/>
      <c r="JTF13" s="788"/>
      <c r="JTG13" s="788"/>
      <c r="JTH13" s="787"/>
      <c r="JTI13" s="788"/>
      <c r="JTJ13" s="788"/>
      <c r="JTK13" s="788"/>
      <c r="JTL13" s="787"/>
      <c r="JTM13" s="788"/>
      <c r="JTN13" s="788"/>
      <c r="JTO13" s="788"/>
      <c r="JTP13" s="787"/>
      <c r="JTQ13" s="788"/>
      <c r="JTR13" s="788"/>
      <c r="JTS13" s="788"/>
      <c r="JTT13" s="787"/>
      <c r="JTU13" s="788"/>
      <c r="JTV13" s="788"/>
      <c r="JTW13" s="788"/>
      <c r="JTX13" s="787"/>
      <c r="JTY13" s="788"/>
      <c r="JTZ13" s="788"/>
      <c r="JUA13" s="788"/>
      <c r="JUB13" s="787"/>
      <c r="JUC13" s="788"/>
      <c r="JUD13" s="788"/>
      <c r="JUE13" s="788"/>
      <c r="JUF13" s="787"/>
      <c r="JUG13" s="788"/>
      <c r="JUH13" s="788"/>
      <c r="JUI13" s="788"/>
      <c r="JUJ13" s="787"/>
      <c r="JUK13" s="788"/>
      <c r="JUL13" s="788"/>
      <c r="JUM13" s="788"/>
      <c r="JUN13" s="787"/>
      <c r="JUO13" s="788"/>
      <c r="JUP13" s="788"/>
      <c r="JUQ13" s="788"/>
      <c r="JUR13" s="787"/>
      <c r="JUS13" s="788"/>
      <c r="JUT13" s="788"/>
      <c r="JUU13" s="788"/>
      <c r="JUV13" s="787"/>
      <c r="JUW13" s="788"/>
      <c r="JUX13" s="788"/>
      <c r="JUY13" s="788"/>
      <c r="JUZ13" s="787"/>
      <c r="JVA13" s="788"/>
      <c r="JVB13" s="788"/>
      <c r="JVC13" s="788"/>
      <c r="JVD13" s="787"/>
      <c r="JVE13" s="788"/>
      <c r="JVF13" s="788"/>
      <c r="JVG13" s="788"/>
      <c r="JVH13" s="787"/>
      <c r="JVI13" s="788"/>
      <c r="JVJ13" s="788"/>
      <c r="JVK13" s="788"/>
      <c r="JVL13" s="787"/>
      <c r="JVM13" s="788"/>
      <c r="JVN13" s="788"/>
      <c r="JVO13" s="788"/>
      <c r="JVP13" s="787"/>
      <c r="JVQ13" s="788"/>
      <c r="JVR13" s="788"/>
      <c r="JVS13" s="788"/>
      <c r="JVT13" s="787"/>
      <c r="JVU13" s="788"/>
      <c r="JVV13" s="788"/>
      <c r="JVW13" s="788"/>
      <c r="JVX13" s="787"/>
      <c r="JVY13" s="788"/>
      <c r="JVZ13" s="788"/>
      <c r="JWA13" s="788"/>
      <c r="JWB13" s="787"/>
      <c r="JWC13" s="788"/>
      <c r="JWD13" s="788"/>
      <c r="JWE13" s="788"/>
      <c r="JWF13" s="787"/>
      <c r="JWG13" s="788"/>
      <c r="JWH13" s="788"/>
      <c r="JWI13" s="788"/>
      <c r="JWJ13" s="787"/>
      <c r="JWK13" s="788"/>
      <c r="JWL13" s="788"/>
      <c r="JWM13" s="788"/>
      <c r="JWN13" s="787"/>
      <c r="JWO13" s="788"/>
      <c r="JWP13" s="788"/>
      <c r="JWQ13" s="788"/>
      <c r="JWR13" s="787"/>
      <c r="JWS13" s="788"/>
      <c r="JWT13" s="788"/>
      <c r="JWU13" s="788"/>
      <c r="JWV13" s="787"/>
      <c r="JWW13" s="788"/>
      <c r="JWX13" s="788"/>
      <c r="JWY13" s="788"/>
      <c r="JWZ13" s="787"/>
      <c r="JXA13" s="788"/>
      <c r="JXB13" s="788"/>
      <c r="JXC13" s="788"/>
      <c r="JXD13" s="787"/>
      <c r="JXE13" s="788"/>
      <c r="JXF13" s="788"/>
      <c r="JXG13" s="788"/>
      <c r="JXH13" s="787"/>
      <c r="JXI13" s="788"/>
      <c r="JXJ13" s="788"/>
      <c r="JXK13" s="788"/>
      <c r="JXL13" s="787"/>
      <c r="JXM13" s="788"/>
      <c r="JXN13" s="788"/>
      <c r="JXO13" s="788"/>
      <c r="JXP13" s="787"/>
      <c r="JXQ13" s="788"/>
      <c r="JXR13" s="788"/>
      <c r="JXS13" s="788"/>
      <c r="JXT13" s="787"/>
      <c r="JXU13" s="788"/>
      <c r="JXV13" s="788"/>
      <c r="JXW13" s="788"/>
      <c r="JXX13" s="787"/>
      <c r="JXY13" s="788"/>
      <c r="JXZ13" s="788"/>
      <c r="JYA13" s="788"/>
      <c r="JYB13" s="787"/>
      <c r="JYC13" s="788"/>
      <c r="JYD13" s="788"/>
      <c r="JYE13" s="788"/>
      <c r="JYF13" s="787"/>
      <c r="JYG13" s="788"/>
      <c r="JYH13" s="788"/>
      <c r="JYI13" s="788"/>
      <c r="JYJ13" s="787"/>
      <c r="JYK13" s="788"/>
      <c r="JYL13" s="788"/>
      <c r="JYM13" s="788"/>
      <c r="JYN13" s="787"/>
      <c r="JYO13" s="788"/>
      <c r="JYP13" s="788"/>
      <c r="JYQ13" s="788"/>
      <c r="JYR13" s="787"/>
      <c r="JYS13" s="788"/>
      <c r="JYT13" s="788"/>
      <c r="JYU13" s="788"/>
      <c r="JYV13" s="787"/>
      <c r="JYW13" s="788"/>
      <c r="JYX13" s="788"/>
      <c r="JYY13" s="788"/>
      <c r="JYZ13" s="787"/>
      <c r="JZA13" s="788"/>
      <c r="JZB13" s="788"/>
      <c r="JZC13" s="788"/>
      <c r="JZD13" s="787"/>
      <c r="JZE13" s="788"/>
      <c r="JZF13" s="788"/>
      <c r="JZG13" s="788"/>
      <c r="JZH13" s="787"/>
      <c r="JZI13" s="788"/>
      <c r="JZJ13" s="788"/>
      <c r="JZK13" s="788"/>
      <c r="JZL13" s="787"/>
      <c r="JZM13" s="788"/>
      <c r="JZN13" s="788"/>
      <c r="JZO13" s="788"/>
      <c r="JZP13" s="787"/>
      <c r="JZQ13" s="788"/>
      <c r="JZR13" s="788"/>
      <c r="JZS13" s="788"/>
      <c r="JZT13" s="787"/>
      <c r="JZU13" s="788"/>
      <c r="JZV13" s="788"/>
      <c r="JZW13" s="788"/>
      <c r="JZX13" s="787"/>
      <c r="JZY13" s="788"/>
      <c r="JZZ13" s="788"/>
      <c r="KAA13" s="788"/>
      <c r="KAB13" s="787"/>
      <c r="KAC13" s="788"/>
      <c r="KAD13" s="788"/>
      <c r="KAE13" s="788"/>
      <c r="KAF13" s="787"/>
      <c r="KAG13" s="788"/>
      <c r="KAH13" s="788"/>
      <c r="KAI13" s="788"/>
      <c r="KAJ13" s="787"/>
      <c r="KAK13" s="788"/>
      <c r="KAL13" s="788"/>
      <c r="KAM13" s="788"/>
      <c r="KAN13" s="787"/>
      <c r="KAO13" s="788"/>
      <c r="KAP13" s="788"/>
      <c r="KAQ13" s="788"/>
      <c r="KAR13" s="787"/>
      <c r="KAS13" s="788"/>
      <c r="KAT13" s="788"/>
      <c r="KAU13" s="788"/>
      <c r="KAV13" s="787"/>
      <c r="KAW13" s="788"/>
      <c r="KAX13" s="788"/>
      <c r="KAY13" s="788"/>
      <c r="KAZ13" s="787"/>
      <c r="KBA13" s="788"/>
      <c r="KBB13" s="788"/>
      <c r="KBC13" s="788"/>
      <c r="KBD13" s="787"/>
      <c r="KBE13" s="788"/>
      <c r="KBF13" s="788"/>
      <c r="KBG13" s="788"/>
      <c r="KBH13" s="787"/>
      <c r="KBI13" s="788"/>
      <c r="KBJ13" s="788"/>
      <c r="KBK13" s="788"/>
      <c r="KBL13" s="787"/>
      <c r="KBM13" s="788"/>
      <c r="KBN13" s="788"/>
      <c r="KBO13" s="788"/>
      <c r="KBP13" s="787"/>
      <c r="KBQ13" s="788"/>
      <c r="KBR13" s="788"/>
      <c r="KBS13" s="788"/>
      <c r="KBT13" s="787"/>
      <c r="KBU13" s="788"/>
      <c r="KBV13" s="788"/>
      <c r="KBW13" s="788"/>
      <c r="KBX13" s="787"/>
      <c r="KBY13" s="788"/>
      <c r="KBZ13" s="788"/>
      <c r="KCA13" s="788"/>
      <c r="KCB13" s="787"/>
      <c r="KCC13" s="788"/>
      <c r="KCD13" s="788"/>
      <c r="KCE13" s="788"/>
      <c r="KCF13" s="787"/>
      <c r="KCG13" s="788"/>
      <c r="KCH13" s="788"/>
      <c r="KCI13" s="788"/>
      <c r="KCJ13" s="787"/>
      <c r="KCK13" s="788"/>
      <c r="KCL13" s="788"/>
      <c r="KCM13" s="788"/>
      <c r="KCN13" s="787"/>
      <c r="KCO13" s="788"/>
      <c r="KCP13" s="788"/>
      <c r="KCQ13" s="788"/>
      <c r="KCR13" s="787"/>
      <c r="KCS13" s="788"/>
      <c r="KCT13" s="788"/>
      <c r="KCU13" s="788"/>
      <c r="KCV13" s="787"/>
      <c r="KCW13" s="788"/>
      <c r="KCX13" s="788"/>
      <c r="KCY13" s="788"/>
      <c r="KCZ13" s="787"/>
      <c r="KDA13" s="788"/>
      <c r="KDB13" s="788"/>
      <c r="KDC13" s="788"/>
      <c r="KDD13" s="787"/>
      <c r="KDE13" s="788"/>
      <c r="KDF13" s="788"/>
      <c r="KDG13" s="788"/>
      <c r="KDH13" s="787"/>
      <c r="KDI13" s="788"/>
      <c r="KDJ13" s="788"/>
      <c r="KDK13" s="788"/>
      <c r="KDL13" s="787"/>
      <c r="KDM13" s="788"/>
      <c r="KDN13" s="788"/>
      <c r="KDO13" s="788"/>
      <c r="KDP13" s="787"/>
      <c r="KDQ13" s="788"/>
      <c r="KDR13" s="788"/>
      <c r="KDS13" s="788"/>
      <c r="KDT13" s="787"/>
      <c r="KDU13" s="788"/>
      <c r="KDV13" s="788"/>
      <c r="KDW13" s="788"/>
      <c r="KDX13" s="787"/>
      <c r="KDY13" s="788"/>
      <c r="KDZ13" s="788"/>
      <c r="KEA13" s="788"/>
      <c r="KEB13" s="787"/>
      <c r="KEC13" s="788"/>
      <c r="KED13" s="788"/>
      <c r="KEE13" s="788"/>
      <c r="KEF13" s="787"/>
      <c r="KEG13" s="788"/>
      <c r="KEH13" s="788"/>
      <c r="KEI13" s="788"/>
      <c r="KEJ13" s="787"/>
      <c r="KEK13" s="788"/>
      <c r="KEL13" s="788"/>
      <c r="KEM13" s="788"/>
      <c r="KEN13" s="787"/>
      <c r="KEO13" s="788"/>
      <c r="KEP13" s="788"/>
      <c r="KEQ13" s="788"/>
      <c r="KER13" s="787"/>
      <c r="KES13" s="788"/>
      <c r="KET13" s="788"/>
      <c r="KEU13" s="788"/>
      <c r="KEV13" s="787"/>
      <c r="KEW13" s="788"/>
      <c r="KEX13" s="788"/>
      <c r="KEY13" s="788"/>
      <c r="KEZ13" s="787"/>
      <c r="KFA13" s="788"/>
      <c r="KFB13" s="788"/>
      <c r="KFC13" s="788"/>
      <c r="KFD13" s="787"/>
      <c r="KFE13" s="788"/>
      <c r="KFF13" s="788"/>
      <c r="KFG13" s="788"/>
      <c r="KFH13" s="787"/>
      <c r="KFI13" s="788"/>
      <c r="KFJ13" s="788"/>
      <c r="KFK13" s="788"/>
      <c r="KFL13" s="787"/>
      <c r="KFM13" s="788"/>
      <c r="KFN13" s="788"/>
      <c r="KFO13" s="788"/>
      <c r="KFP13" s="787"/>
      <c r="KFQ13" s="788"/>
      <c r="KFR13" s="788"/>
      <c r="KFS13" s="788"/>
      <c r="KFT13" s="787"/>
      <c r="KFU13" s="788"/>
      <c r="KFV13" s="788"/>
      <c r="KFW13" s="788"/>
      <c r="KFX13" s="787"/>
      <c r="KFY13" s="788"/>
      <c r="KFZ13" s="788"/>
      <c r="KGA13" s="788"/>
      <c r="KGB13" s="787"/>
      <c r="KGC13" s="788"/>
      <c r="KGD13" s="788"/>
      <c r="KGE13" s="788"/>
      <c r="KGF13" s="787"/>
      <c r="KGG13" s="788"/>
      <c r="KGH13" s="788"/>
      <c r="KGI13" s="788"/>
      <c r="KGJ13" s="787"/>
      <c r="KGK13" s="788"/>
      <c r="KGL13" s="788"/>
      <c r="KGM13" s="788"/>
      <c r="KGN13" s="787"/>
      <c r="KGO13" s="788"/>
      <c r="KGP13" s="788"/>
      <c r="KGQ13" s="788"/>
      <c r="KGR13" s="787"/>
      <c r="KGS13" s="788"/>
      <c r="KGT13" s="788"/>
      <c r="KGU13" s="788"/>
      <c r="KGV13" s="787"/>
      <c r="KGW13" s="788"/>
      <c r="KGX13" s="788"/>
      <c r="KGY13" s="788"/>
      <c r="KGZ13" s="787"/>
      <c r="KHA13" s="788"/>
      <c r="KHB13" s="788"/>
      <c r="KHC13" s="788"/>
      <c r="KHD13" s="787"/>
      <c r="KHE13" s="788"/>
      <c r="KHF13" s="788"/>
      <c r="KHG13" s="788"/>
      <c r="KHH13" s="787"/>
      <c r="KHI13" s="788"/>
      <c r="KHJ13" s="788"/>
      <c r="KHK13" s="788"/>
      <c r="KHL13" s="787"/>
      <c r="KHM13" s="788"/>
      <c r="KHN13" s="788"/>
      <c r="KHO13" s="788"/>
      <c r="KHP13" s="787"/>
      <c r="KHQ13" s="788"/>
      <c r="KHR13" s="788"/>
      <c r="KHS13" s="788"/>
      <c r="KHT13" s="787"/>
      <c r="KHU13" s="788"/>
      <c r="KHV13" s="788"/>
      <c r="KHW13" s="788"/>
      <c r="KHX13" s="787"/>
      <c r="KHY13" s="788"/>
      <c r="KHZ13" s="788"/>
      <c r="KIA13" s="788"/>
      <c r="KIB13" s="787"/>
      <c r="KIC13" s="788"/>
      <c r="KID13" s="788"/>
      <c r="KIE13" s="788"/>
      <c r="KIF13" s="787"/>
      <c r="KIG13" s="788"/>
      <c r="KIH13" s="788"/>
      <c r="KII13" s="788"/>
      <c r="KIJ13" s="787"/>
      <c r="KIK13" s="788"/>
      <c r="KIL13" s="788"/>
      <c r="KIM13" s="788"/>
      <c r="KIN13" s="787"/>
      <c r="KIO13" s="788"/>
      <c r="KIP13" s="788"/>
      <c r="KIQ13" s="788"/>
      <c r="KIR13" s="787"/>
      <c r="KIS13" s="788"/>
      <c r="KIT13" s="788"/>
      <c r="KIU13" s="788"/>
      <c r="KIV13" s="787"/>
      <c r="KIW13" s="788"/>
      <c r="KIX13" s="788"/>
      <c r="KIY13" s="788"/>
      <c r="KIZ13" s="787"/>
      <c r="KJA13" s="788"/>
      <c r="KJB13" s="788"/>
      <c r="KJC13" s="788"/>
      <c r="KJD13" s="787"/>
      <c r="KJE13" s="788"/>
      <c r="KJF13" s="788"/>
      <c r="KJG13" s="788"/>
      <c r="KJH13" s="787"/>
      <c r="KJI13" s="788"/>
      <c r="KJJ13" s="788"/>
      <c r="KJK13" s="788"/>
      <c r="KJL13" s="787"/>
      <c r="KJM13" s="788"/>
      <c r="KJN13" s="788"/>
      <c r="KJO13" s="788"/>
      <c r="KJP13" s="787"/>
      <c r="KJQ13" s="788"/>
      <c r="KJR13" s="788"/>
      <c r="KJS13" s="788"/>
      <c r="KJT13" s="787"/>
      <c r="KJU13" s="788"/>
      <c r="KJV13" s="788"/>
      <c r="KJW13" s="788"/>
      <c r="KJX13" s="787"/>
      <c r="KJY13" s="788"/>
      <c r="KJZ13" s="788"/>
      <c r="KKA13" s="788"/>
      <c r="KKB13" s="787"/>
      <c r="KKC13" s="788"/>
      <c r="KKD13" s="788"/>
      <c r="KKE13" s="788"/>
      <c r="KKF13" s="787"/>
      <c r="KKG13" s="788"/>
      <c r="KKH13" s="788"/>
      <c r="KKI13" s="788"/>
      <c r="KKJ13" s="787"/>
      <c r="KKK13" s="788"/>
      <c r="KKL13" s="788"/>
      <c r="KKM13" s="788"/>
      <c r="KKN13" s="787"/>
      <c r="KKO13" s="788"/>
      <c r="KKP13" s="788"/>
      <c r="KKQ13" s="788"/>
      <c r="KKR13" s="787"/>
      <c r="KKS13" s="788"/>
      <c r="KKT13" s="788"/>
      <c r="KKU13" s="788"/>
      <c r="KKV13" s="787"/>
      <c r="KKW13" s="788"/>
      <c r="KKX13" s="788"/>
      <c r="KKY13" s="788"/>
      <c r="KKZ13" s="787"/>
      <c r="KLA13" s="788"/>
      <c r="KLB13" s="788"/>
      <c r="KLC13" s="788"/>
      <c r="KLD13" s="787"/>
      <c r="KLE13" s="788"/>
      <c r="KLF13" s="788"/>
      <c r="KLG13" s="788"/>
      <c r="KLH13" s="787"/>
      <c r="KLI13" s="788"/>
      <c r="KLJ13" s="788"/>
      <c r="KLK13" s="788"/>
      <c r="KLL13" s="787"/>
      <c r="KLM13" s="788"/>
      <c r="KLN13" s="788"/>
      <c r="KLO13" s="788"/>
      <c r="KLP13" s="787"/>
      <c r="KLQ13" s="788"/>
      <c r="KLR13" s="788"/>
      <c r="KLS13" s="788"/>
      <c r="KLT13" s="787"/>
      <c r="KLU13" s="788"/>
      <c r="KLV13" s="788"/>
      <c r="KLW13" s="788"/>
      <c r="KLX13" s="787"/>
      <c r="KLY13" s="788"/>
      <c r="KLZ13" s="788"/>
      <c r="KMA13" s="788"/>
      <c r="KMB13" s="787"/>
      <c r="KMC13" s="788"/>
      <c r="KMD13" s="788"/>
      <c r="KME13" s="788"/>
      <c r="KMF13" s="787"/>
      <c r="KMG13" s="788"/>
      <c r="KMH13" s="788"/>
      <c r="KMI13" s="788"/>
      <c r="KMJ13" s="787"/>
      <c r="KMK13" s="788"/>
      <c r="KML13" s="788"/>
      <c r="KMM13" s="788"/>
      <c r="KMN13" s="787"/>
      <c r="KMO13" s="788"/>
      <c r="KMP13" s="788"/>
      <c r="KMQ13" s="788"/>
      <c r="KMR13" s="787"/>
      <c r="KMS13" s="788"/>
      <c r="KMT13" s="788"/>
      <c r="KMU13" s="788"/>
      <c r="KMV13" s="787"/>
      <c r="KMW13" s="788"/>
      <c r="KMX13" s="788"/>
      <c r="KMY13" s="788"/>
      <c r="KMZ13" s="787"/>
      <c r="KNA13" s="788"/>
      <c r="KNB13" s="788"/>
      <c r="KNC13" s="788"/>
      <c r="KND13" s="787"/>
      <c r="KNE13" s="788"/>
      <c r="KNF13" s="788"/>
      <c r="KNG13" s="788"/>
      <c r="KNH13" s="787"/>
      <c r="KNI13" s="788"/>
      <c r="KNJ13" s="788"/>
      <c r="KNK13" s="788"/>
      <c r="KNL13" s="787"/>
      <c r="KNM13" s="788"/>
      <c r="KNN13" s="788"/>
      <c r="KNO13" s="788"/>
      <c r="KNP13" s="787"/>
      <c r="KNQ13" s="788"/>
      <c r="KNR13" s="788"/>
      <c r="KNS13" s="788"/>
      <c r="KNT13" s="787"/>
      <c r="KNU13" s="788"/>
      <c r="KNV13" s="788"/>
      <c r="KNW13" s="788"/>
      <c r="KNX13" s="787"/>
      <c r="KNY13" s="788"/>
      <c r="KNZ13" s="788"/>
      <c r="KOA13" s="788"/>
      <c r="KOB13" s="787"/>
      <c r="KOC13" s="788"/>
      <c r="KOD13" s="788"/>
      <c r="KOE13" s="788"/>
      <c r="KOF13" s="787"/>
      <c r="KOG13" s="788"/>
      <c r="KOH13" s="788"/>
      <c r="KOI13" s="788"/>
      <c r="KOJ13" s="787"/>
      <c r="KOK13" s="788"/>
      <c r="KOL13" s="788"/>
      <c r="KOM13" s="788"/>
      <c r="KON13" s="787"/>
      <c r="KOO13" s="788"/>
      <c r="KOP13" s="788"/>
      <c r="KOQ13" s="788"/>
      <c r="KOR13" s="787"/>
      <c r="KOS13" s="788"/>
      <c r="KOT13" s="788"/>
      <c r="KOU13" s="788"/>
      <c r="KOV13" s="787"/>
      <c r="KOW13" s="788"/>
      <c r="KOX13" s="788"/>
      <c r="KOY13" s="788"/>
      <c r="KOZ13" s="787"/>
      <c r="KPA13" s="788"/>
      <c r="KPB13" s="788"/>
      <c r="KPC13" s="788"/>
      <c r="KPD13" s="787"/>
      <c r="KPE13" s="788"/>
      <c r="KPF13" s="788"/>
      <c r="KPG13" s="788"/>
      <c r="KPH13" s="787"/>
      <c r="KPI13" s="788"/>
      <c r="KPJ13" s="788"/>
      <c r="KPK13" s="788"/>
      <c r="KPL13" s="787"/>
      <c r="KPM13" s="788"/>
      <c r="KPN13" s="788"/>
      <c r="KPO13" s="788"/>
      <c r="KPP13" s="787"/>
      <c r="KPQ13" s="788"/>
      <c r="KPR13" s="788"/>
      <c r="KPS13" s="788"/>
      <c r="KPT13" s="787"/>
      <c r="KPU13" s="788"/>
      <c r="KPV13" s="788"/>
      <c r="KPW13" s="788"/>
      <c r="KPX13" s="787"/>
      <c r="KPY13" s="788"/>
      <c r="KPZ13" s="788"/>
      <c r="KQA13" s="788"/>
      <c r="KQB13" s="787"/>
      <c r="KQC13" s="788"/>
      <c r="KQD13" s="788"/>
      <c r="KQE13" s="788"/>
      <c r="KQF13" s="787"/>
      <c r="KQG13" s="788"/>
      <c r="KQH13" s="788"/>
      <c r="KQI13" s="788"/>
      <c r="KQJ13" s="787"/>
      <c r="KQK13" s="788"/>
      <c r="KQL13" s="788"/>
      <c r="KQM13" s="788"/>
      <c r="KQN13" s="787"/>
      <c r="KQO13" s="788"/>
      <c r="KQP13" s="788"/>
      <c r="KQQ13" s="788"/>
      <c r="KQR13" s="787"/>
      <c r="KQS13" s="788"/>
      <c r="KQT13" s="788"/>
      <c r="KQU13" s="788"/>
      <c r="KQV13" s="787"/>
      <c r="KQW13" s="788"/>
      <c r="KQX13" s="788"/>
      <c r="KQY13" s="788"/>
      <c r="KQZ13" s="787"/>
      <c r="KRA13" s="788"/>
      <c r="KRB13" s="788"/>
      <c r="KRC13" s="788"/>
      <c r="KRD13" s="787"/>
      <c r="KRE13" s="788"/>
      <c r="KRF13" s="788"/>
      <c r="KRG13" s="788"/>
      <c r="KRH13" s="787"/>
      <c r="KRI13" s="788"/>
      <c r="KRJ13" s="788"/>
      <c r="KRK13" s="788"/>
      <c r="KRL13" s="787"/>
      <c r="KRM13" s="788"/>
      <c r="KRN13" s="788"/>
      <c r="KRO13" s="788"/>
      <c r="KRP13" s="787"/>
      <c r="KRQ13" s="788"/>
      <c r="KRR13" s="788"/>
      <c r="KRS13" s="788"/>
      <c r="KRT13" s="787"/>
      <c r="KRU13" s="788"/>
      <c r="KRV13" s="788"/>
      <c r="KRW13" s="788"/>
      <c r="KRX13" s="787"/>
      <c r="KRY13" s="788"/>
      <c r="KRZ13" s="788"/>
      <c r="KSA13" s="788"/>
      <c r="KSB13" s="787"/>
      <c r="KSC13" s="788"/>
      <c r="KSD13" s="788"/>
      <c r="KSE13" s="788"/>
      <c r="KSF13" s="787"/>
      <c r="KSG13" s="788"/>
      <c r="KSH13" s="788"/>
      <c r="KSI13" s="788"/>
      <c r="KSJ13" s="787"/>
      <c r="KSK13" s="788"/>
      <c r="KSL13" s="788"/>
      <c r="KSM13" s="788"/>
      <c r="KSN13" s="787"/>
      <c r="KSO13" s="788"/>
      <c r="KSP13" s="788"/>
      <c r="KSQ13" s="788"/>
      <c r="KSR13" s="787"/>
      <c r="KSS13" s="788"/>
      <c r="KST13" s="788"/>
      <c r="KSU13" s="788"/>
      <c r="KSV13" s="787"/>
      <c r="KSW13" s="788"/>
      <c r="KSX13" s="788"/>
      <c r="KSY13" s="788"/>
      <c r="KSZ13" s="787"/>
      <c r="KTA13" s="788"/>
      <c r="KTB13" s="788"/>
      <c r="KTC13" s="788"/>
      <c r="KTD13" s="787"/>
      <c r="KTE13" s="788"/>
      <c r="KTF13" s="788"/>
      <c r="KTG13" s="788"/>
      <c r="KTH13" s="787"/>
      <c r="KTI13" s="788"/>
      <c r="KTJ13" s="788"/>
      <c r="KTK13" s="788"/>
      <c r="KTL13" s="787"/>
      <c r="KTM13" s="788"/>
      <c r="KTN13" s="788"/>
      <c r="KTO13" s="788"/>
      <c r="KTP13" s="787"/>
      <c r="KTQ13" s="788"/>
      <c r="KTR13" s="788"/>
      <c r="KTS13" s="788"/>
      <c r="KTT13" s="787"/>
      <c r="KTU13" s="788"/>
      <c r="KTV13" s="788"/>
      <c r="KTW13" s="788"/>
      <c r="KTX13" s="787"/>
      <c r="KTY13" s="788"/>
      <c r="KTZ13" s="788"/>
      <c r="KUA13" s="788"/>
      <c r="KUB13" s="787"/>
      <c r="KUC13" s="788"/>
      <c r="KUD13" s="788"/>
      <c r="KUE13" s="788"/>
      <c r="KUF13" s="787"/>
      <c r="KUG13" s="788"/>
      <c r="KUH13" s="788"/>
      <c r="KUI13" s="788"/>
      <c r="KUJ13" s="787"/>
      <c r="KUK13" s="788"/>
      <c r="KUL13" s="788"/>
      <c r="KUM13" s="788"/>
      <c r="KUN13" s="787"/>
      <c r="KUO13" s="788"/>
      <c r="KUP13" s="788"/>
      <c r="KUQ13" s="788"/>
      <c r="KUR13" s="787"/>
      <c r="KUS13" s="788"/>
      <c r="KUT13" s="788"/>
      <c r="KUU13" s="788"/>
      <c r="KUV13" s="787"/>
      <c r="KUW13" s="788"/>
      <c r="KUX13" s="788"/>
      <c r="KUY13" s="788"/>
      <c r="KUZ13" s="787"/>
      <c r="KVA13" s="788"/>
      <c r="KVB13" s="788"/>
      <c r="KVC13" s="788"/>
      <c r="KVD13" s="787"/>
      <c r="KVE13" s="788"/>
      <c r="KVF13" s="788"/>
      <c r="KVG13" s="788"/>
      <c r="KVH13" s="787"/>
      <c r="KVI13" s="788"/>
      <c r="KVJ13" s="788"/>
      <c r="KVK13" s="788"/>
      <c r="KVL13" s="787"/>
      <c r="KVM13" s="788"/>
      <c r="KVN13" s="788"/>
      <c r="KVO13" s="788"/>
      <c r="KVP13" s="787"/>
      <c r="KVQ13" s="788"/>
      <c r="KVR13" s="788"/>
      <c r="KVS13" s="788"/>
      <c r="KVT13" s="787"/>
      <c r="KVU13" s="788"/>
      <c r="KVV13" s="788"/>
      <c r="KVW13" s="788"/>
      <c r="KVX13" s="787"/>
      <c r="KVY13" s="788"/>
      <c r="KVZ13" s="788"/>
      <c r="KWA13" s="788"/>
      <c r="KWB13" s="787"/>
      <c r="KWC13" s="788"/>
      <c r="KWD13" s="788"/>
      <c r="KWE13" s="788"/>
      <c r="KWF13" s="787"/>
      <c r="KWG13" s="788"/>
      <c r="KWH13" s="788"/>
      <c r="KWI13" s="788"/>
      <c r="KWJ13" s="787"/>
      <c r="KWK13" s="788"/>
      <c r="KWL13" s="788"/>
      <c r="KWM13" s="788"/>
      <c r="KWN13" s="787"/>
      <c r="KWO13" s="788"/>
      <c r="KWP13" s="788"/>
      <c r="KWQ13" s="788"/>
      <c r="KWR13" s="787"/>
      <c r="KWS13" s="788"/>
      <c r="KWT13" s="788"/>
      <c r="KWU13" s="788"/>
      <c r="KWV13" s="787"/>
      <c r="KWW13" s="788"/>
      <c r="KWX13" s="788"/>
      <c r="KWY13" s="788"/>
      <c r="KWZ13" s="787"/>
      <c r="KXA13" s="788"/>
      <c r="KXB13" s="788"/>
      <c r="KXC13" s="788"/>
      <c r="KXD13" s="787"/>
      <c r="KXE13" s="788"/>
      <c r="KXF13" s="788"/>
      <c r="KXG13" s="788"/>
      <c r="KXH13" s="787"/>
      <c r="KXI13" s="788"/>
      <c r="KXJ13" s="788"/>
      <c r="KXK13" s="788"/>
      <c r="KXL13" s="787"/>
      <c r="KXM13" s="788"/>
      <c r="KXN13" s="788"/>
      <c r="KXO13" s="788"/>
      <c r="KXP13" s="787"/>
      <c r="KXQ13" s="788"/>
      <c r="KXR13" s="788"/>
      <c r="KXS13" s="788"/>
      <c r="KXT13" s="787"/>
      <c r="KXU13" s="788"/>
      <c r="KXV13" s="788"/>
      <c r="KXW13" s="788"/>
      <c r="KXX13" s="787"/>
      <c r="KXY13" s="788"/>
      <c r="KXZ13" s="788"/>
      <c r="KYA13" s="788"/>
      <c r="KYB13" s="787"/>
      <c r="KYC13" s="788"/>
      <c r="KYD13" s="788"/>
      <c r="KYE13" s="788"/>
      <c r="KYF13" s="787"/>
      <c r="KYG13" s="788"/>
      <c r="KYH13" s="788"/>
      <c r="KYI13" s="788"/>
      <c r="KYJ13" s="787"/>
      <c r="KYK13" s="788"/>
      <c r="KYL13" s="788"/>
      <c r="KYM13" s="788"/>
      <c r="KYN13" s="787"/>
      <c r="KYO13" s="788"/>
      <c r="KYP13" s="788"/>
      <c r="KYQ13" s="788"/>
      <c r="KYR13" s="787"/>
      <c r="KYS13" s="788"/>
      <c r="KYT13" s="788"/>
      <c r="KYU13" s="788"/>
      <c r="KYV13" s="787"/>
      <c r="KYW13" s="788"/>
      <c r="KYX13" s="788"/>
      <c r="KYY13" s="788"/>
      <c r="KYZ13" s="787"/>
      <c r="KZA13" s="788"/>
      <c r="KZB13" s="788"/>
      <c r="KZC13" s="788"/>
      <c r="KZD13" s="787"/>
      <c r="KZE13" s="788"/>
      <c r="KZF13" s="788"/>
      <c r="KZG13" s="788"/>
      <c r="KZH13" s="787"/>
      <c r="KZI13" s="788"/>
      <c r="KZJ13" s="788"/>
      <c r="KZK13" s="788"/>
      <c r="KZL13" s="787"/>
      <c r="KZM13" s="788"/>
      <c r="KZN13" s="788"/>
      <c r="KZO13" s="788"/>
      <c r="KZP13" s="787"/>
      <c r="KZQ13" s="788"/>
      <c r="KZR13" s="788"/>
      <c r="KZS13" s="788"/>
      <c r="KZT13" s="787"/>
      <c r="KZU13" s="788"/>
      <c r="KZV13" s="788"/>
      <c r="KZW13" s="788"/>
      <c r="KZX13" s="787"/>
      <c r="KZY13" s="788"/>
      <c r="KZZ13" s="788"/>
      <c r="LAA13" s="788"/>
      <c r="LAB13" s="787"/>
      <c r="LAC13" s="788"/>
      <c r="LAD13" s="788"/>
      <c r="LAE13" s="788"/>
      <c r="LAF13" s="787"/>
      <c r="LAG13" s="788"/>
      <c r="LAH13" s="788"/>
      <c r="LAI13" s="788"/>
      <c r="LAJ13" s="787"/>
      <c r="LAK13" s="788"/>
      <c r="LAL13" s="788"/>
      <c r="LAM13" s="788"/>
      <c r="LAN13" s="787"/>
      <c r="LAO13" s="788"/>
      <c r="LAP13" s="788"/>
      <c r="LAQ13" s="788"/>
      <c r="LAR13" s="787"/>
      <c r="LAS13" s="788"/>
      <c r="LAT13" s="788"/>
      <c r="LAU13" s="788"/>
      <c r="LAV13" s="787"/>
      <c r="LAW13" s="788"/>
      <c r="LAX13" s="788"/>
      <c r="LAY13" s="788"/>
      <c r="LAZ13" s="787"/>
      <c r="LBA13" s="788"/>
      <c r="LBB13" s="788"/>
      <c r="LBC13" s="788"/>
      <c r="LBD13" s="787"/>
      <c r="LBE13" s="788"/>
      <c r="LBF13" s="788"/>
      <c r="LBG13" s="788"/>
      <c r="LBH13" s="787"/>
      <c r="LBI13" s="788"/>
      <c r="LBJ13" s="788"/>
      <c r="LBK13" s="788"/>
      <c r="LBL13" s="787"/>
      <c r="LBM13" s="788"/>
      <c r="LBN13" s="788"/>
      <c r="LBO13" s="788"/>
      <c r="LBP13" s="787"/>
      <c r="LBQ13" s="788"/>
      <c r="LBR13" s="788"/>
      <c r="LBS13" s="788"/>
      <c r="LBT13" s="787"/>
      <c r="LBU13" s="788"/>
      <c r="LBV13" s="788"/>
      <c r="LBW13" s="788"/>
      <c r="LBX13" s="787"/>
      <c r="LBY13" s="788"/>
      <c r="LBZ13" s="788"/>
      <c r="LCA13" s="788"/>
      <c r="LCB13" s="787"/>
      <c r="LCC13" s="788"/>
      <c r="LCD13" s="788"/>
      <c r="LCE13" s="788"/>
      <c r="LCF13" s="787"/>
      <c r="LCG13" s="788"/>
      <c r="LCH13" s="788"/>
      <c r="LCI13" s="788"/>
      <c r="LCJ13" s="787"/>
      <c r="LCK13" s="788"/>
      <c r="LCL13" s="788"/>
      <c r="LCM13" s="788"/>
      <c r="LCN13" s="787"/>
      <c r="LCO13" s="788"/>
      <c r="LCP13" s="788"/>
      <c r="LCQ13" s="788"/>
      <c r="LCR13" s="787"/>
      <c r="LCS13" s="788"/>
      <c r="LCT13" s="788"/>
      <c r="LCU13" s="788"/>
      <c r="LCV13" s="787"/>
      <c r="LCW13" s="788"/>
      <c r="LCX13" s="788"/>
      <c r="LCY13" s="788"/>
      <c r="LCZ13" s="787"/>
      <c r="LDA13" s="788"/>
      <c r="LDB13" s="788"/>
      <c r="LDC13" s="788"/>
      <c r="LDD13" s="787"/>
      <c r="LDE13" s="788"/>
      <c r="LDF13" s="788"/>
      <c r="LDG13" s="788"/>
      <c r="LDH13" s="787"/>
      <c r="LDI13" s="788"/>
      <c r="LDJ13" s="788"/>
      <c r="LDK13" s="788"/>
      <c r="LDL13" s="787"/>
      <c r="LDM13" s="788"/>
      <c r="LDN13" s="788"/>
      <c r="LDO13" s="788"/>
      <c r="LDP13" s="787"/>
      <c r="LDQ13" s="788"/>
      <c r="LDR13" s="788"/>
      <c r="LDS13" s="788"/>
      <c r="LDT13" s="787"/>
      <c r="LDU13" s="788"/>
      <c r="LDV13" s="788"/>
      <c r="LDW13" s="788"/>
      <c r="LDX13" s="787"/>
      <c r="LDY13" s="788"/>
      <c r="LDZ13" s="788"/>
      <c r="LEA13" s="788"/>
      <c r="LEB13" s="787"/>
      <c r="LEC13" s="788"/>
      <c r="LED13" s="788"/>
      <c r="LEE13" s="788"/>
      <c r="LEF13" s="787"/>
      <c r="LEG13" s="788"/>
      <c r="LEH13" s="788"/>
      <c r="LEI13" s="788"/>
      <c r="LEJ13" s="787"/>
      <c r="LEK13" s="788"/>
      <c r="LEL13" s="788"/>
      <c r="LEM13" s="788"/>
      <c r="LEN13" s="787"/>
      <c r="LEO13" s="788"/>
      <c r="LEP13" s="788"/>
      <c r="LEQ13" s="788"/>
      <c r="LER13" s="787"/>
      <c r="LES13" s="788"/>
      <c r="LET13" s="788"/>
      <c r="LEU13" s="788"/>
      <c r="LEV13" s="787"/>
      <c r="LEW13" s="788"/>
      <c r="LEX13" s="788"/>
      <c r="LEY13" s="788"/>
      <c r="LEZ13" s="787"/>
      <c r="LFA13" s="788"/>
      <c r="LFB13" s="788"/>
      <c r="LFC13" s="788"/>
      <c r="LFD13" s="787"/>
      <c r="LFE13" s="788"/>
      <c r="LFF13" s="788"/>
      <c r="LFG13" s="788"/>
      <c r="LFH13" s="787"/>
      <c r="LFI13" s="788"/>
      <c r="LFJ13" s="788"/>
      <c r="LFK13" s="788"/>
      <c r="LFL13" s="787"/>
      <c r="LFM13" s="788"/>
      <c r="LFN13" s="788"/>
      <c r="LFO13" s="788"/>
      <c r="LFP13" s="787"/>
      <c r="LFQ13" s="788"/>
      <c r="LFR13" s="788"/>
      <c r="LFS13" s="788"/>
      <c r="LFT13" s="787"/>
      <c r="LFU13" s="788"/>
      <c r="LFV13" s="788"/>
      <c r="LFW13" s="788"/>
      <c r="LFX13" s="787"/>
      <c r="LFY13" s="788"/>
      <c r="LFZ13" s="788"/>
      <c r="LGA13" s="788"/>
      <c r="LGB13" s="787"/>
      <c r="LGC13" s="788"/>
      <c r="LGD13" s="788"/>
      <c r="LGE13" s="788"/>
      <c r="LGF13" s="787"/>
      <c r="LGG13" s="788"/>
      <c r="LGH13" s="788"/>
      <c r="LGI13" s="788"/>
      <c r="LGJ13" s="787"/>
      <c r="LGK13" s="788"/>
      <c r="LGL13" s="788"/>
      <c r="LGM13" s="788"/>
      <c r="LGN13" s="787"/>
      <c r="LGO13" s="788"/>
      <c r="LGP13" s="788"/>
      <c r="LGQ13" s="788"/>
      <c r="LGR13" s="787"/>
      <c r="LGS13" s="788"/>
      <c r="LGT13" s="788"/>
      <c r="LGU13" s="788"/>
      <c r="LGV13" s="787"/>
      <c r="LGW13" s="788"/>
      <c r="LGX13" s="788"/>
      <c r="LGY13" s="788"/>
      <c r="LGZ13" s="787"/>
      <c r="LHA13" s="788"/>
      <c r="LHB13" s="788"/>
      <c r="LHC13" s="788"/>
      <c r="LHD13" s="787"/>
      <c r="LHE13" s="788"/>
      <c r="LHF13" s="788"/>
      <c r="LHG13" s="788"/>
      <c r="LHH13" s="787"/>
      <c r="LHI13" s="788"/>
      <c r="LHJ13" s="788"/>
      <c r="LHK13" s="788"/>
      <c r="LHL13" s="787"/>
      <c r="LHM13" s="788"/>
      <c r="LHN13" s="788"/>
      <c r="LHO13" s="788"/>
      <c r="LHP13" s="787"/>
      <c r="LHQ13" s="788"/>
      <c r="LHR13" s="788"/>
      <c r="LHS13" s="788"/>
      <c r="LHT13" s="787"/>
      <c r="LHU13" s="788"/>
      <c r="LHV13" s="788"/>
      <c r="LHW13" s="788"/>
      <c r="LHX13" s="787"/>
      <c r="LHY13" s="788"/>
      <c r="LHZ13" s="788"/>
      <c r="LIA13" s="788"/>
      <c r="LIB13" s="787"/>
      <c r="LIC13" s="788"/>
      <c r="LID13" s="788"/>
      <c r="LIE13" s="788"/>
      <c r="LIF13" s="787"/>
      <c r="LIG13" s="788"/>
      <c r="LIH13" s="788"/>
      <c r="LII13" s="788"/>
      <c r="LIJ13" s="787"/>
      <c r="LIK13" s="788"/>
      <c r="LIL13" s="788"/>
      <c r="LIM13" s="788"/>
      <c r="LIN13" s="787"/>
      <c r="LIO13" s="788"/>
      <c r="LIP13" s="788"/>
      <c r="LIQ13" s="788"/>
      <c r="LIR13" s="787"/>
      <c r="LIS13" s="788"/>
      <c r="LIT13" s="788"/>
      <c r="LIU13" s="788"/>
      <c r="LIV13" s="787"/>
      <c r="LIW13" s="788"/>
      <c r="LIX13" s="788"/>
      <c r="LIY13" s="788"/>
      <c r="LIZ13" s="787"/>
      <c r="LJA13" s="788"/>
      <c r="LJB13" s="788"/>
      <c r="LJC13" s="788"/>
      <c r="LJD13" s="787"/>
      <c r="LJE13" s="788"/>
      <c r="LJF13" s="788"/>
      <c r="LJG13" s="788"/>
      <c r="LJH13" s="787"/>
      <c r="LJI13" s="788"/>
      <c r="LJJ13" s="788"/>
      <c r="LJK13" s="788"/>
      <c r="LJL13" s="787"/>
      <c r="LJM13" s="788"/>
      <c r="LJN13" s="788"/>
      <c r="LJO13" s="788"/>
      <c r="LJP13" s="787"/>
      <c r="LJQ13" s="788"/>
      <c r="LJR13" s="788"/>
      <c r="LJS13" s="788"/>
      <c r="LJT13" s="787"/>
      <c r="LJU13" s="788"/>
      <c r="LJV13" s="788"/>
      <c r="LJW13" s="788"/>
      <c r="LJX13" s="787"/>
      <c r="LJY13" s="788"/>
      <c r="LJZ13" s="788"/>
      <c r="LKA13" s="788"/>
      <c r="LKB13" s="787"/>
      <c r="LKC13" s="788"/>
      <c r="LKD13" s="788"/>
      <c r="LKE13" s="788"/>
      <c r="LKF13" s="787"/>
      <c r="LKG13" s="788"/>
      <c r="LKH13" s="788"/>
      <c r="LKI13" s="788"/>
      <c r="LKJ13" s="787"/>
      <c r="LKK13" s="788"/>
      <c r="LKL13" s="788"/>
      <c r="LKM13" s="788"/>
      <c r="LKN13" s="787"/>
      <c r="LKO13" s="788"/>
      <c r="LKP13" s="788"/>
      <c r="LKQ13" s="788"/>
      <c r="LKR13" s="787"/>
      <c r="LKS13" s="788"/>
      <c r="LKT13" s="788"/>
      <c r="LKU13" s="788"/>
      <c r="LKV13" s="787"/>
      <c r="LKW13" s="788"/>
      <c r="LKX13" s="788"/>
      <c r="LKY13" s="788"/>
      <c r="LKZ13" s="787"/>
      <c r="LLA13" s="788"/>
      <c r="LLB13" s="788"/>
      <c r="LLC13" s="788"/>
      <c r="LLD13" s="787"/>
      <c r="LLE13" s="788"/>
      <c r="LLF13" s="788"/>
      <c r="LLG13" s="788"/>
      <c r="LLH13" s="787"/>
      <c r="LLI13" s="788"/>
      <c r="LLJ13" s="788"/>
      <c r="LLK13" s="788"/>
      <c r="LLL13" s="787"/>
      <c r="LLM13" s="788"/>
      <c r="LLN13" s="788"/>
      <c r="LLO13" s="788"/>
      <c r="LLP13" s="787"/>
      <c r="LLQ13" s="788"/>
      <c r="LLR13" s="788"/>
      <c r="LLS13" s="788"/>
      <c r="LLT13" s="787"/>
      <c r="LLU13" s="788"/>
      <c r="LLV13" s="788"/>
      <c r="LLW13" s="788"/>
      <c r="LLX13" s="787"/>
      <c r="LLY13" s="788"/>
      <c r="LLZ13" s="788"/>
      <c r="LMA13" s="788"/>
      <c r="LMB13" s="787"/>
      <c r="LMC13" s="788"/>
      <c r="LMD13" s="788"/>
      <c r="LME13" s="788"/>
      <c r="LMF13" s="787"/>
      <c r="LMG13" s="788"/>
      <c r="LMH13" s="788"/>
      <c r="LMI13" s="788"/>
      <c r="LMJ13" s="787"/>
      <c r="LMK13" s="788"/>
      <c r="LML13" s="788"/>
      <c r="LMM13" s="788"/>
      <c r="LMN13" s="787"/>
      <c r="LMO13" s="788"/>
      <c r="LMP13" s="788"/>
      <c r="LMQ13" s="788"/>
      <c r="LMR13" s="787"/>
      <c r="LMS13" s="788"/>
      <c r="LMT13" s="788"/>
      <c r="LMU13" s="788"/>
      <c r="LMV13" s="787"/>
      <c r="LMW13" s="788"/>
      <c r="LMX13" s="788"/>
      <c r="LMY13" s="788"/>
      <c r="LMZ13" s="787"/>
      <c r="LNA13" s="788"/>
      <c r="LNB13" s="788"/>
      <c r="LNC13" s="788"/>
      <c r="LND13" s="787"/>
      <c r="LNE13" s="788"/>
      <c r="LNF13" s="788"/>
      <c r="LNG13" s="788"/>
      <c r="LNH13" s="787"/>
      <c r="LNI13" s="788"/>
      <c r="LNJ13" s="788"/>
      <c r="LNK13" s="788"/>
      <c r="LNL13" s="787"/>
      <c r="LNM13" s="788"/>
      <c r="LNN13" s="788"/>
      <c r="LNO13" s="788"/>
      <c r="LNP13" s="787"/>
      <c r="LNQ13" s="788"/>
      <c r="LNR13" s="788"/>
      <c r="LNS13" s="788"/>
      <c r="LNT13" s="787"/>
      <c r="LNU13" s="788"/>
      <c r="LNV13" s="788"/>
      <c r="LNW13" s="788"/>
      <c r="LNX13" s="787"/>
      <c r="LNY13" s="788"/>
      <c r="LNZ13" s="788"/>
      <c r="LOA13" s="788"/>
      <c r="LOB13" s="787"/>
      <c r="LOC13" s="788"/>
      <c r="LOD13" s="788"/>
      <c r="LOE13" s="788"/>
      <c r="LOF13" s="787"/>
      <c r="LOG13" s="788"/>
      <c r="LOH13" s="788"/>
      <c r="LOI13" s="788"/>
      <c r="LOJ13" s="787"/>
      <c r="LOK13" s="788"/>
      <c r="LOL13" s="788"/>
      <c r="LOM13" s="788"/>
      <c r="LON13" s="787"/>
      <c r="LOO13" s="788"/>
      <c r="LOP13" s="788"/>
      <c r="LOQ13" s="788"/>
      <c r="LOR13" s="787"/>
      <c r="LOS13" s="788"/>
      <c r="LOT13" s="788"/>
      <c r="LOU13" s="788"/>
      <c r="LOV13" s="787"/>
      <c r="LOW13" s="788"/>
      <c r="LOX13" s="788"/>
      <c r="LOY13" s="788"/>
      <c r="LOZ13" s="787"/>
      <c r="LPA13" s="788"/>
      <c r="LPB13" s="788"/>
      <c r="LPC13" s="788"/>
      <c r="LPD13" s="787"/>
      <c r="LPE13" s="788"/>
      <c r="LPF13" s="788"/>
      <c r="LPG13" s="788"/>
      <c r="LPH13" s="787"/>
      <c r="LPI13" s="788"/>
      <c r="LPJ13" s="788"/>
      <c r="LPK13" s="788"/>
      <c r="LPL13" s="787"/>
      <c r="LPM13" s="788"/>
      <c r="LPN13" s="788"/>
      <c r="LPO13" s="788"/>
      <c r="LPP13" s="787"/>
      <c r="LPQ13" s="788"/>
      <c r="LPR13" s="788"/>
      <c r="LPS13" s="788"/>
      <c r="LPT13" s="787"/>
      <c r="LPU13" s="788"/>
      <c r="LPV13" s="788"/>
      <c r="LPW13" s="788"/>
      <c r="LPX13" s="787"/>
      <c r="LPY13" s="788"/>
      <c r="LPZ13" s="788"/>
      <c r="LQA13" s="788"/>
      <c r="LQB13" s="787"/>
      <c r="LQC13" s="788"/>
      <c r="LQD13" s="788"/>
      <c r="LQE13" s="788"/>
      <c r="LQF13" s="787"/>
      <c r="LQG13" s="788"/>
      <c r="LQH13" s="788"/>
      <c r="LQI13" s="788"/>
      <c r="LQJ13" s="787"/>
      <c r="LQK13" s="788"/>
      <c r="LQL13" s="788"/>
      <c r="LQM13" s="788"/>
      <c r="LQN13" s="787"/>
      <c r="LQO13" s="788"/>
      <c r="LQP13" s="788"/>
      <c r="LQQ13" s="788"/>
      <c r="LQR13" s="787"/>
      <c r="LQS13" s="788"/>
      <c r="LQT13" s="788"/>
      <c r="LQU13" s="788"/>
      <c r="LQV13" s="787"/>
      <c r="LQW13" s="788"/>
      <c r="LQX13" s="788"/>
      <c r="LQY13" s="788"/>
      <c r="LQZ13" s="787"/>
      <c r="LRA13" s="788"/>
      <c r="LRB13" s="788"/>
      <c r="LRC13" s="788"/>
      <c r="LRD13" s="787"/>
      <c r="LRE13" s="788"/>
      <c r="LRF13" s="788"/>
      <c r="LRG13" s="788"/>
      <c r="LRH13" s="787"/>
      <c r="LRI13" s="788"/>
      <c r="LRJ13" s="788"/>
      <c r="LRK13" s="788"/>
      <c r="LRL13" s="787"/>
      <c r="LRM13" s="788"/>
      <c r="LRN13" s="788"/>
      <c r="LRO13" s="788"/>
      <c r="LRP13" s="787"/>
      <c r="LRQ13" s="788"/>
      <c r="LRR13" s="788"/>
      <c r="LRS13" s="788"/>
      <c r="LRT13" s="787"/>
      <c r="LRU13" s="788"/>
      <c r="LRV13" s="788"/>
      <c r="LRW13" s="788"/>
      <c r="LRX13" s="787"/>
      <c r="LRY13" s="788"/>
      <c r="LRZ13" s="788"/>
      <c r="LSA13" s="788"/>
      <c r="LSB13" s="787"/>
      <c r="LSC13" s="788"/>
      <c r="LSD13" s="788"/>
      <c r="LSE13" s="788"/>
      <c r="LSF13" s="787"/>
      <c r="LSG13" s="788"/>
      <c r="LSH13" s="788"/>
      <c r="LSI13" s="788"/>
      <c r="LSJ13" s="787"/>
      <c r="LSK13" s="788"/>
      <c r="LSL13" s="788"/>
      <c r="LSM13" s="788"/>
      <c r="LSN13" s="787"/>
      <c r="LSO13" s="788"/>
      <c r="LSP13" s="788"/>
      <c r="LSQ13" s="788"/>
      <c r="LSR13" s="787"/>
      <c r="LSS13" s="788"/>
      <c r="LST13" s="788"/>
      <c r="LSU13" s="788"/>
      <c r="LSV13" s="787"/>
      <c r="LSW13" s="788"/>
      <c r="LSX13" s="788"/>
      <c r="LSY13" s="788"/>
      <c r="LSZ13" s="787"/>
      <c r="LTA13" s="788"/>
      <c r="LTB13" s="788"/>
      <c r="LTC13" s="788"/>
      <c r="LTD13" s="787"/>
      <c r="LTE13" s="788"/>
      <c r="LTF13" s="788"/>
      <c r="LTG13" s="788"/>
      <c r="LTH13" s="787"/>
      <c r="LTI13" s="788"/>
      <c r="LTJ13" s="788"/>
      <c r="LTK13" s="788"/>
      <c r="LTL13" s="787"/>
      <c r="LTM13" s="788"/>
      <c r="LTN13" s="788"/>
      <c r="LTO13" s="788"/>
      <c r="LTP13" s="787"/>
      <c r="LTQ13" s="788"/>
      <c r="LTR13" s="788"/>
      <c r="LTS13" s="788"/>
      <c r="LTT13" s="787"/>
      <c r="LTU13" s="788"/>
      <c r="LTV13" s="788"/>
      <c r="LTW13" s="788"/>
      <c r="LTX13" s="787"/>
      <c r="LTY13" s="788"/>
      <c r="LTZ13" s="788"/>
      <c r="LUA13" s="788"/>
      <c r="LUB13" s="787"/>
      <c r="LUC13" s="788"/>
      <c r="LUD13" s="788"/>
      <c r="LUE13" s="788"/>
      <c r="LUF13" s="787"/>
      <c r="LUG13" s="788"/>
      <c r="LUH13" s="788"/>
      <c r="LUI13" s="788"/>
      <c r="LUJ13" s="787"/>
      <c r="LUK13" s="788"/>
      <c r="LUL13" s="788"/>
      <c r="LUM13" s="788"/>
      <c r="LUN13" s="787"/>
      <c r="LUO13" s="788"/>
      <c r="LUP13" s="788"/>
      <c r="LUQ13" s="788"/>
      <c r="LUR13" s="787"/>
      <c r="LUS13" s="788"/>
      <c r="LUT13" s="788"/>
      <c r="LUU13" s="788"/>
      <c r="LUV13" s="787"/>
      <c r="LUW13" s="788"/>
      <c r="LUX13" s="788"/>
      <c r="LUY13" s="788"/>
      <c r="LUZ13" s="787"/>
      <c r="LVA13" s="788"/>
      <c r="LVB13" s="788"/>
      <c r="LVC13" s="788"/>
      <c r="LVD13" s="787"/>
      <c r="LVE13" s="788"/>
      <c r="LVF13" s="788"/>
      <c r="LVG13" s="788"/>
      <c r="LVH13" s="787"/>
      <c r="LVI13" s="788"/>
      <c r="LVJ13" s="788"/>
      <c r="LVK13" s="788"/>
      <c r="LVL13" s="787"/>
      <c r="LVM13" s="788"/>
      <c r="LVN13" s="788"/>
      <c r="LVO13" s="788"/>
      <c r="LVP13" s="787"/>
      <c r="LVQ13" s="788"/>
      <c r="LVR13" s="788"/>
      <c r="LVS13" s="788"/>
      <c r="LVT13" s="787"/>
      <c r="LVU13" s="788"/>
      <c r="LVV13" s="788"/>
      <c r="LVW13" s="788"/>
      <c r="LVX13" s="787"/>
      <c r="LVY13" s="788"/>
      <c r="LVZ13" s="788"/>
      <c r="LWA13" s="788"/>
      <c r="LWB13" s="787"/>
      <c r="LWC13" s="788"/>
      <c r="LWD13" s="788"/>
      <c r="LWE13" s="788"/>
      <c r="LWF13" s="787"/>
      <c r="LWG13" s="788"/>
      <c r="LWH13" s="788"/>
      <c r="LWI13" s="788"/>
      <c r="LWJ13" s="787"/>
      <c r="LWK13" s="788"/>
      <c r="LWL13" s="788"/>
      <c r="LWM13" s="788"/>
      <c r="LWN13" s="787"/>
      <c r="LWO13" s="788"/>
      <c r="LWP13" s="788"/>
      <c r="LWQ13" s="788"/>
      <c r="LWR13" s="787"/>
      <c r="LWS13" s="788"/>
      <c r="LWT13" s="788"/>
      <c r="LWU13" s="788"/>
      <c r="LWV13" s="787"/>
      <c r="LWW13" s="788"/>
      <c r="LWX13" s="788"/>
      <c r="LWY13" s="788"/>
      <c r="LWZ13" s="787"/>
      <c r="LXA13" s="788"/>
      <c r="LXB13" s="788"/>
      <c r="LXC13" s="788"/>
      <c r="LXD13" s="787"/>
      <c r="LXE13" s="788"/>
      <c r="LXF13" s="788"/>
      <c r="LXG13" s="788"/>
      <c r="LXH13" s="787"/>
      <c r="LXI13" s="788"/>
      <c r="LXJ13" s="788"/>
      <c r="LXK13" s="788"/>
      <c r="LXL13" s="787"/>
      <c r="LXM13" s="788"/>
      <c r="LXN13" s="788"/>
      <c r="LXO13" s="788"/>
      <c r="LXP13" s="787"/>
      <c r="LXQ13" s="788"/>
      <c r="LXR13" s="788"/>
      <c r="LXS13" s="788"/>
      <c r="LXT13" s="787"/>
      <c r="LXU13" s="788"/>
      <c r="LXV13" s="788"/>
      <c r="LXW13" s="788"/>
      <c r="LXX13" s="787"/>
      <c r="LXY13" s="788"/>
      <c r="LXZ13" s="788"/>
      <c r="LYA13" s="788"/>
      <c r="LYB13" s="787"/>
      <c r="LYC13" s="788"/>
      <c r="LYD13" s="788"/>
      <c r="LYE13" s="788"/>
      <c r="LYF13" s="787"/>
      <c r="LYG13" s="788"/>
      <c r="LYH13" s="788"/>
      <c r="LYI13" s="788"/>
      <c r="LYJ13" s="787"/>
      <c r="LYK13" s="788"/>
      <c r="LYL13" s="788"/>
      <c r="LYM13" s="788"/>
      <c r="LYN13" s="787"/>
      <c r="LYO13" s="788"/>
      <c r="LYP13" s="788"/>
      <c r="LYQ13" s="788"/>
      <c r="LYR13" s="787"/>
      <c r="LYS13" s="788"/>
      <c r="LYT13" s="788"/>
      <c r="LYU13" s="788"/>
      <c r="LYV13" s="787"/>
      <c r="LYW13" s="788"/>
      <c r="LYX13" s="788"/>
      <c r="LYY13" s="788"/>
      <c r="LYZ13" s="787"/>
      <c r="LZA13" s="788"/>
      <c r="LZB13" s="788"/>
      <c r="LZC13" s="788"/>
      <c r="LZD13" s="787"/>
      <c r="LZE13" s="788"/>
      <c r="LZF13" s="788"/>
      <c r="LZG13" s="788"/>
      <c r="LZH13" s="787"/>
      <c r="LZI13" s="788"/>
      <c r="LZJ13" s="788"/>
      <c r="LZK13" s="788"/>
      <c r="LZL13" s="787"/>
      <c r="LZM13" s="788"/>
      <c r="LZN13" s="788"/>
      <c r="LZO13" s="788"/>
      <c r="LZP13" s="787"/>
      <c r="LZQ13" s="788"/>
      <c r="LZR13" s="788"/>
      <c r="LZS13" s="788"/>
      <c r="LZT13" s="787"/>
      <c r="LZU13" s="788"/>
      <c r="LZV13" s="788"/>
      <c r="LZW13" s="788"/>
      <c r="LZX13" s="787"/>
      <c r="LZY13" s="788"/>
      <c r="LZZ13" s="788"/>
      <c r="MAA13" s="788"/>
      <c r="MAB13" s="787"/>
      <c r="MAC13" s="788"/>
      <c r="MAD13" s="788"/>
      <c r="MAE13" s="788"/>
      <c r="MAF13" s="787"/>
      <c r="MAG13" s="788"/>
      <c r="MAH13" s="788"/>
      <c r="MAI13" s="788"/>
      <c r="MAJ13" s="787"/>
      <c r="MAK13" s="788"/>
      <c r="MAL13" s="788"/>
      <c r="MAM13" s="788"/>
      <c r="MAN13" s="787"/>
      <c r="MAO13" s="788"/>
      <c r="MAP13" s="788"/>
      <c r="MAQ13" s="788"/>
      <c r="MAR13" s="787"/>
      <c r="MAS13" s="788"/>
      <c r="MAT13" s="788"/>
      <c r="MAU13" s="788"/>
      <c r="MAV13" s="787"/>
      <c r="MAW13" s="788"/>
      <c r="MAX13" s="788"/>
      <c r="MAY13" s="788"/>
      <c r="MAZ13" s="787"/>
      <c r="MBA13" s="788"/>
      <c r="MBB13" s="788"/>
      <c r="MBC13" s="788"/>
      <c r="MBD13" s="787"/>
      <c r="MBE13" s="788"/>
      <c r="MBF13" s="788"/>
      <c r="MBG13" s="788"/>
      <c r="MBH13" s="787"/>
      <c r="MBI13" s="788"/>
      <c r="MBJ13" s="788"/>
      <c r="MBK13" s="788"/>
      <c r="MBL13" s="787"/>
      <c r="MBM13" s="788"/>
      <c r="MBN13" s="788"/>
      <c r="MBO13" s="788"/>
      <c r="MBP13" s="787"/>
      <c r="MBQ13" s="788"/>
      <c r="MBR13" s="788"/>
      <c r="MBS13" s="788"/>
      <c r="MBT13" s="787"/>
      <c r="MBU13" s="788"/>
      <c r="MBV13" s="788"/>
      <c r="MBW13" s="788"/>
      <c r="MBX13" s="787"/>
      <c r="MBY13" s="788"/>
      <c r="MBZ13" s="788"/>
      <c r="MCA13" s="788"/>
      <c r="MCB13" s="787"/>
      <c r="MCC13" s="788"/>
      <c r="MCD13" s="788"/>
      <c r="MCE13" s="788"/>
      <c r="MCF13" s="787"/>
      <c r="MCG13" s="788"/>
      <c r="MCH13" s="788"/>
      <c r="MCI13" s="788"/>
      <c r="MCJ13" s="787"/>
      <c r="MCK13" s="788"/>
      <c r="MCL13" s="788"/>
      <c r="MCM13" s="788"/>
      <c r="MCN13" s="787"/>
      <c r="MCO13" s="788"/>
      <c r="MCP13" s="788"/>
      <c r="MCQ13" s="788"/>
      <c r="MCR13" s="787"/>
      <c r="MCS13" s="788"/>
      <c r="MCT13" s="788"/>
      <c r="MCU13" s="788"/>
      <c r="MCV13" s="787"/>
      <c r="MCW13" s="788"/>
      <c r="MCX13" s="788"/>
      <c r="MCY13" s="788"/>
      <c r="MCZ13" s="787"/>
      <c r="MDA13" s="788"/>
      <c r="MDB13" s="788"/>
      <c r="MDC13" s="788"/>
      <c r="MDD13" s="787"/>
      <c r="MDE13" s="788"/>
      <c r="MDF13" s="788"/>
      <c r="MDG13" s="788"/>
      <c r="MDH13" s="787"/>
      <c r="MDI13" s="788"/>
      <c r="MDJ13" s="788"/>
      <c r="MDK13" s="788"/>
      <c r="MDL13" s="787"/>
      <c r="MDM13" s="788"/>
      <c r="MDN13" s="788"/>
      <c r="MDO13" s="788"/>
      <c r="MDP13" s="787"/>
      <c r="MDQ13" s="788"/>
      <c r="MDR13" s="788"/>
      <c r="MDS13" s="788"/>
      <c r="MDT13" s="787"/>
      <c r="MDU13" s="788"/>
      <c r="MDV13" s="788"/>
      <c r="MDW13" s="788"/>
      <c r="MDX13" s="787"/>
      <c r="MDY13" s="788"/>
      <c r="MDZ13" s="788"/>
      <c r="MEA13" s="788"/>
      <c r="MEB13" s="787"/>
      <c r="MEC13" s="788"/>
      <c r="MED13" s="788"/>
      <c r="MEE13" s="788"/>
      <c r="MEF13" s="787"/>
      <c r="MEG13" s="788"/>
      <c r="MEH13" s="788"/>
      <c r="MEI13" s="788"/>
      <c r="MEJ13" s="787"/>
      <c r="MEK13" s="788"/>
      <c r="MEL13" s="788"/>
      <c r="MEM13" s="788"/>
      <c r="MEN13" s="787"/>
      <c r="MEO13" s="788"/>
      <c r="MEP13" s="788"/>
      <c r="MEQ13" s="788"/>
      <c r="MER13" s="787"/>
      <c r="MES13" s="788"/>
      <c r="MET13" s="788"/>
      <c r="MEU13" s="788"/>
      <c r="MEV13" s="787"/>
      <c r="MEW13" s="788"/>
      <c r="MEX13" s="788"/>
      <c r="MEY13" s="788"/>
      <c r="MEZ13" s="787"/>
      <c r="MFA13" s="788"/>
      <c r="MFB13" s="788"/>
      <c r="MFC13" s="788"/>
      <c r="MFD13" s="787"/>
      <c r="MFE13" s="788"/>
      <c r="MFF13" s="788"/>
      <c r="MFG13" s="788"/>
      <c r="MFH13" s="787"/>
      <c r="MFI13" s="788"/>
      <c r="MFJ13" s="788"/>
      <c r="MFK13" s="788"/>
      <c r="MFL13" s="787"/>
      <c r="MFM13" s="788"/>
      <c r="MFN13" s="788"/>
      <c r="MFO13" s="788"/>
      <c r="MFP13" s="787"/>
      <c r="MFQ13" s="788"/>
      <c r="MFR13" s="788"/>
      <c r="MFS13" s="788"/>
      <c r="MFT13" s="787"/>
      <c r="MFU13" s="788"/>
      <c r="MFV13" s="788"/>
      <c r="MFW13" s="788"/>
      <c r="MFX13" s="787"/>
      <c r="MFY13" s="788"/>
      <c r="MFZ13" s="788"/>
      <c r="MGA13" s="788"/>
      <c r="MGB13" s="787"/>
      <c r="MGC13" s="788"/>
      <c r="MGD13" s="788"/>
      <c r="MGE13" s="788"/>
      <c r="MGF13" s="787"/>
      <c r="MGG13" s="788"/>
      <c r="MGH13" s="788"/>
      <c r="MGI13" s="788"/>
      <c r="MGJ13" s="787"/>
      <c r="MGK13" s="788"/>
      <c r="MGL13" s="788"/>
      <c r="MGM13" s="788"/>
      <c r="MGN13" s="787"/>
      <c r="MGO13" s="788"/>
      <c r="MGP13" s="788"/>
      <c r="MGQ13" s="788"/>
      <c r="MGR13" s="787"/>
      <c r="MGS13" s="788"/>
      <c r="MGT13" s="788"/>
      <c r="MGU13" s="788"/>
      <c r="MGV13" s="787"/>
      <c r="MGW13" s="788"/>
      <c r="MGX13" s="788"/>
      <c r="MGY13" s="788"/>
      <c r="MGZ13" s="787"/>
      <c r="MHA13" s="788"/>
      <c r="MHB13" s="788"/>
      <c r="MHC13" s="788"/>
      <c r="MHD13" s="787"/>
      <c r="MHE13" s="788"/>
      <c r="MHF13" s="788"/>
      <c r="MHG13" s="788"/>
      <c r="MHH13" s="787"/>
      <c r="MHI13" s="788"/>
      <c r="MHJ13" s="788"/>
      <c r="MHK13" s="788"/>
      <c r="MHL13" s="787"/>
      <c r="MHM13" s="788"/>
      <c r="MHN13" s="788"/>
      <c r="MHO13" s="788"/>
      <c r="MHP13" s="787"/>
      <c r="MHQ13" s="788"/>
      <c r="MHR13" s="788"/>
      <c r="MHS13" s="788"/>
      <c r="MHT13" s="787"/>
      <c r="MHU13" s="788"/>
      <c r="MHV13" s="788"/>
      <c r="MHW13" s="788"/>
      <c r="MHX13" s="787"/>
      <c r="MHY13" s="788"/>
      <c r="MHZ13" s="788"/>
      <c r="MIA13" s="788"/>
      <c r="MIB13" s="787"/>
      <c r="MIC13" s="788"/>
      <c r="MID13" s="788"/>
      <c r="MIE13" s="788"/>
      <c r="MIF13" s="787"/>
      <c r="MIG13" s="788"/>
      <c r="MIH13" s="788"/>
      <c r="MII13" s="788"/>
      <c r="MIJ13" s="787"/>
      <c r="MIK13" s="788"/>
      <c r="MIL13" s="788"/>
      <c r="MIM13" s="788"/>
      <c r="MIN13" s="787"/>
      <c r="MIO13" s="788"/>
      <c r="MIP13" s="788"/>
      <c r="MIQ13" s="788"/>
      <c r="MIR13" s="787"/>
      <c r="MIS13" s="788"/>
      <c r="MIT13" s="788"/>
      <c r="MIU13" s="788"/>
      <c r="MIV13" s="787"/>
      <c r="MIW13" s="788"/>
      <c r="MIX13" s="788"/>
      <c r="MIY13" s="788"/>
      <c r="MIZ13" s="787"/>
      <c r="MJA13" s="788"/>
      <c r="MJB13" s="788"/>
      <c r="MJC13" s="788"/>
      <c r="MJD13" s="787"/>
      <c r="MJE13" s="788"/>
      <c r="MJF13" s="788"/>
      <c r="MJG13" s="788"/>
      <c r="MJH13" s="787"/>
      <c r="MJI13" s="788"/>
      <c r="MJJ13" s="788"/>
      <c r="MJK13" s="788"/>
      <c r="MJL13" s="787"/>
      <c r="MJM13" s="788"/>
      <c r="MJN13" s="788"/>
      <c r="MJO13" s="788"/>
      <c r="MJP13" s="787"/>
      <c r="MJQ13" s="788"/>
      <c r="MJR13" s="788"/>
      <c r="MJS13" s="788"/>
      <c r="MJT13" s="787"/>
      <c r="MJU13" s="788"/>
      <c r="MJV13" s="788"/>
      <c r="MJW13" s="788"/>
      <c r="MJX13" s="787"/>
      <c r="MJY13" s="788"/>
      <c r="MJZ13" s="788"/>
      <c r="MKA13" s="788"/>
      <c r="MKB13" s="787"/>
      <c r="MKC13" s="788"/>
      <c r="MKD13" s="788"/>
      <c r="MKE13" s="788"/>
      <c r="MKF13" s="787"/>
      <c r="MKG13" s="788"/>
      <c r="MKH13" s="788"/>
      <c r="MKI13" s="788"/>
      <c r="MKJ13" s="787"/>
      <c r="MKK13" s="788"/>
      <c r="MKL13" s="788"/>
      <c r="MKM13" s="788"/>
      <c r="MKN13" s="787"/>
      <c r="MKO13" s="788"/>
      <c r="MKP13" s="788"/>
      <c r="MKQ13" s="788"/>
      <c r="MKR13" s="787"/>
      <c r="MKS13" s="788"/>
      <c r="MKT13" s="788"/>
      <c r="MKU13" s="788"/>
      <c r="MKV13" s="787"/>
      <c r="MKW13" s="788"/>
      <c r="MKX13" s="788"/>
      <c r="MKY13" s="788"/>
      <c r="MKZ13" s="787"/>
      <c r="MLA13" s="788"/>
      <c r="MLB13" s="788"/>
      <c r="MLC13" s="788"/>
      <c r="MLD13" s="787"/>
      <c r="MLE13" s="788"/>
      <c r="MLF13" s="788"/>
      <c r="MLG13" s="788"/>
      <c r="MLH13" s="787"/>
      <c r="MLI13" s="788"/>
      <c r="MLJ13" s="788"/>
      <c r="MLK13" s="788"/>
      <c r="MLL13" s="787"/>
      <c r="MLM13" s="788"/>
      <c r="MLN13" s="788"/>
      <c r="MLO13" s="788"/>
      <c r="MLP13" s="787"/>
      <c r="MLQ13" s="788"/>
      <c r="MLR13" s="788"/>
      <c r="MLS13" s="788"/>
      <c r="MLT13" s="787"/>
      <c r="MLU13" s="788"/>
      <c r="MLV13" s="788"/>
      <c r="MLW13" s="788"/>
      <c r="MLX13" s="787"/>
      <c r="MLY13" s="788"/>
      <c r="MLZ13" s="788"/>
      <c r="MMA13" s="788"/>
      <c r="MMB13" s="787"/>
      <c r="MMC13" s="788"/>
      <c r="MMD13" s="788"/>
      <c r="MME13" s="788"/>
      <c r="MMF13" s="787"/>
      <c r="MMG13" s="788"/>
      <c r="MMH13" s="788"/>
      <c r="MMI13" s="788"/>
      <c r="MMJ13" s="787"/>
      <c r="MMK13" s="788"/>
      <c r="MML13" s="788"/>
      <c r="MMM13" s="788"/>
      <c r="MMN13" s="787"/>
      <c r="MMO13" s="788"/>
      <c r="MMP13" s="788"/>
      <c r="MMQ13" s="788"/>
      <c r="MMR13" s="787"/>
      <c r="MMS13" s="788"/>
      <c r="MMT13" s="788"/>
      <c r="MMU13" s="788"/>
      <c r="MMV13" s="787"/>
      <c r="MMW13" s="788"/>
      <c r="MMX13" s="788"/>
      <c r="MMY13" s="788"/>
      <c r="MMZ13" s="787"/>
      <c r="MNA13" s="788"/>
      <c r="MNB13" s="788"/>
      <c r="MNC13" s="788"/>
      <c r="MND13" s="787"/>
      <c r="MNE13" s="788"/>
      <c r="MNF13" s="788"/>
      <c r="MNG13" s="788"/>
      <c r="MNH13" s="787"/>
      <c r="MNI13" s="788"/>
      <c r="MNJ13" s="788"/>
      <c r="MNK13" s="788"/>
      <c r="MNL13" s="787"/>
      <c r="MNM13" s="788"/>
      <c r="MNN13" s="788"/>
      <c r="MNO13" s="788"/>
      <c r="MNP13" s="787"/>
      <c r="MNQ13" s="788"/>
      <c r="MNR13" s="788"/>
      <c r="MNS13" s="788"/>
      <c r="MNT13" s="787"/>
      <c r="MNU13" s="788"/>
      <c r="MNV13" s="788"/>
      <c r="MNW13" s="788"/>
      <c r="MNX13" s="787"/>
      <c r="MNY13" s="788"/>
      <c r="MNZ13" s="788"/>
      <c r="MOA13" s="788"/>
      <c r="MOB13" s="787"/>
      <c r="MOC13" s="788"/>
      <c r="MOD13" s="788"/>
      <c r="MOE13" s="788"/>
      <c r="MOF13" s="787"/>
      <c r="MOG13" s="788"/>
      <c r="MOH13" s="788"/>
      <c r="MOI13" s="788"/>
      <c r="MOJ13" s="787"/>
      <c r="MOK13" s="788"/>
      <c r="MOL13" s="788"/>
      <c r="MOM13" s="788"/>
      <c r="MON13" s="787"/>
      <c r="MOO13" s="788"/>
      <c r="MOP13" s="788"/>
      <c r="MOQ13" s="788"/>
      <c r="MOR13" s="787"/>
      <c r="MOS13" s="788"/>
      <c r="MOT13" s="788"/>
      <c r="MOU13" s="788"/>
      <c r="MOV13" s="787"/>
      <c r="MOW13" s="788"/>
      <c r="MOX13" s="788"/>
      <c r="MOY13" s="788"/>
      <c r="MOZ13" s="787"/>
      <c r="MPA13" s="788"/>
      <c r="MPB13" s="788"/>
      <c r="MPC13" s="788"/>
      <c r="MPD13" s="787"/>
      <c r="MPE13" s="788"/>
      <c r="MPF13" s="788"/>
      <c r="MPG13" s="788"/>
      <c r="MPH13" s="787"/>
      <c r="MPI13" s="788"/>
      <c r="MPJ13" s="788"/>
      <c r="MPK13" s="788"/>
      <c r="MPL13" s="787"/>
      <c r="MPM13" s="788"/>
      <c r="MPN13" s="788"/>
      <c r="MPO13" s="788"/>
      <c r="MPP13" s="787"/>
      <c r="MPQ13" s="788"/>
      <c r="MPR13" s="788"/>
      <c r="MPS13" s="788"/>
      <c r="MPT13" s="787"/>
      <c r="MPU13" s="788"/>
      <c r="MPV13" s="788"/>
      <c r="MPW13" s="788"/>
      <c r="MPX13" s="787"/>
      <c r="MPY13" s="788"/>
      <c r="MPZ13" s="788"/>
      <c r="MQA13" s="788"/>
      <c r="MQB13" s="787"/>
      <c r="MQC13" s="788"/>
      <c r="MQD13" s="788"/>
      <c r="MQE13" s="788"/>
      <c r="MQF13" s="787"/>
      <c r="MQG13" s="788"/>
      <c r="MQH13" s="788"/>
      <c r="MQI13" s="788"/>
      <c r="MQJ13" s="787"/>
      <c r="MQK13" s="788"/>
      <c r="MQL13" s="788"/>
      <c r="MQM13" s="788"/>
      <c r="MQN13" s="787"/>
      <c r="MQO13" s="788"/>
      <c r="MQP13" s="788"/>
      <c r="MQQ13" s="788"/>
      <c r="MQR13" s="787"/>
      <c r="MQS13" s="788"/>
      <c r="MQT13" s="788"/>
      <c r="MQU13" s="788"/>
      <c r="MQV13" s="787"/>
      <c r="MQW13" s="788"/>
      <c r="MQX13" s="788"/>
      <c r="MQY13" s="788"/>
      <c r="MQZ13" s="787"/>
      <c r="MRA13" s="788"/>
      <c r="MRB13" s="788"/>
      <c r="MRC13" s="788"/>
      <c r="MRD13" s="787"/>
      <c r="MRE13" s="788"/>
      <c r="MRF13" s="788"/>
      <c r="MRG13" s="788"/>
      <c r="MRH13" s="787"/>
      <c r="MRI13" s="788"/>
      <c r="MRJ13" s="788"/>
      <c r="MRK13" s="788"/>
      <c r="MRL13" s="787"/>
      <c r="MRM13" s="788"/>
      <c r="MRN13" s="788"/>
      <c r="MRO13" s="788"/>
      <c r="MRP13" s="787"/>
      <c r="MRQ13" s="788"/>
      <c r="MRR13" s="788"/>
      <c r="MRS13" s="788"/>
      <c r="MRT13" s="787"/>
      <c r="MRU13" s="788"/>
      <c r="MRV13" s="788"/>
      <c r="MRW13" s="788"/>
      <c r="MRX13" s="787"/>
      <c r="MRY13" s="788"/>
      <c r="MRZ13" s="788"/>
      <c r="MSA13" s="788"/>
      <c r="MSB13" s="787"/>
      <c r="MSC13" s="788"/>
      <c r="MSD13" s="788"/>
      <c r="MSE13" s="788"/>
      <c r="MSF13" s="787"/>
      <c r="MSG13" s="788"/>
      <c r="MSH13" s="788"/>
      <c r="MSI13" s="788"/>
      <c r="MSJ13" s="787"/>
      <c r="MSK13" s="788"/>
      <c r="MSL13" s="788"/>
      <c r="MSM13" s="788"/>
      <c r="MSN13" s="787"/>
      <c r="MSO13" s="788"/>
      <c r="MSP13" s="788"/>
      <c r="MSQ13" s="788"/>
      <c r="MSR13" s="787"/>
      <c r="MSS13" s="788"/>
      <c r="MST13" s="788"/>
      <c r="MSU13" s="788"/>
      <c r="MSV13" s="787"/>
      <c r="MSW13" s="788"/>
      <c r="MSX13" s="788"/>
      <c r="MSY13" s="788"/>
      <c r="MSZ13" s="787"/>
      <c r="MTA13" s="788"/>
      <c r="MTB13" s="788"/>
      <c r="MTC13" s="788"/>
      <c r="MTD13" s="787"/>
      <c r="MTE13" s="788"/>
      <c r="MTF13" s="788"/>
      <c r="MTG13" s="788"/>
      <c r="MTH13" s="787"/>
      <c r="MTI13" s="788"/>
      <c r="MTJ13" s="788"/>
      <c r="MTK13" s="788"/>
      <c r="MTL13" s="787"/>
      <c r="MTM13" s="788"/>
      <c r="MTN13" s="788"/>
      <c r="MTO13" s="788"/>
      <c r="MTP13" s="787"/>
      <c r="MTQ13" s="788"/>
      <c r="MTR13" s="788"/>
      <c r="MTS13" s="788"/>
      <c r="MTT13" s="787"/>
      <c r="MTU13" s="788"/>
      <c r="MTV13" s="788"/>
      <c r="MTW13" s="788"/>
      <c r="MTX13" s="787"/>
      <c r="MTY13" s="788"/>
      <c r="MTZ13" s="788"/>
      <c r="MUA13" s="788"/>
      <c r="MUB13" s="787"/>
      <c r="MUC13" s="788"/>
      <c r="MUD13" s="788"/>
      <c r="MUE13" s="788"/>
      <c r="MUF13" s="787"/>
      <c r="MUG13" s="788"/>
      <c r="MUH13" s="788"/>
      <c r="MUI13" s="788"/>
      <c r="MUJ13" s="787"/>
      <c r="MUK13" s="788"/>
      <c r="MUL13" s="788"/>
      <c r="MUM13" s="788"/>
      <c r="MUN13" s="787"/>
      <c r="MUO13" s="788"/>
      <c r="MUP13" s="788"/>
      <c r="MUQ13" s="788"/>
      <c r="MUR13" s="787"/>
      <c r="MUS13" s="788"/>
      <c r="MUT13" s="788"/>
      <c r="MUU13" s="788"/>
      <c r="MUV13" s="787"/>
      <c r="MUW13" s="788"/>
      <c r="MUX13" s="788"/>
      <c r="MUY13" s="788"/>
      <c r="MUZ13" s="787"/>
      <c r="MVA13" s="788"/>
      <c r="MVB13" s="788"/>
      <c r="MVC13" s="788"/>
      <c r="MVD13" s="787"/>
      <c r="MVE13" s="788"/>
      <c r="MVF13" s="788"/>
      <c r="MVG13" s="788"/>
      <c r="MVH13" s="787"/>
      <c r="MVI13" s="788"/>
      <c r="MVJ13" s="788"/>
      <c r="MVK13" s="788"/>
      <c r="MVL13" s="787"/>
      <c r="MVM13" s="788"/>
      <c r="MVN13" s="788"/>
      <c r="MVO13" s="788"/>
      <c r="MVP13" s="787"/>
      <c r="MVQ13" s="788"/>
      <c r="MVR13" s="788"/>
      <c r="MVS13" s="788"/>
      <c r="MVT13" s="787"/>
      <c r="MVU13" s="788"/>
      <c r="MVV13" s="788"/>
      <c r="MVW13" s="788"/>
      <c r="MVX13" s="787"/>
      <c r="MVY13" s="788"/>
      <c r="MVZ13" s="788"/>
      <c r="MWA13" s="788"/>
      <c r="MWB13" s="787"/>
      <c r="MWC13" s="788"/>
      <c r="MWD13" s="788"/>
      <c r="MWE13" s="788"/>
      <c r="MWF13" s="787"/>
      <c r="MWG13" s="788"/>
      <c r="MWH13" s="788"/>
      <c r="MWI13" s="788"/>
      <c r="MWJ13" s="787"/>
      <c r="MWK13" s="788"/>
      <c r="MWL13" s="788"/>
      <c r="MWM13" s="788"/>
      <c r="MWN13" s="787"/>
      <c r="MWO13" s="788"/>
      <c r="MWP13" s="788"/>
      <c r="MWQ13" s="788"/>
      <c r="MWR13" s="787"/>
      <c r="MWS13" s="788"/>
      <c r="MWT13" s="788"/>
      <c r="MWU13" s="788"/>
      <c r="MWV13" s="787"/>
      <c r="MWW13" s="788"/>
      <c r="MWX13" s="788"/>
      <c r="MWY13" s="788"/>
      <c r="MWZ13" s="787"/>
      <c r="MXA13" s="788"/>
      <c r="MXB13" s="788"/>
      <c r="MXC13" s="788"/>
      <c r="MXD13" s="787"/>
      <c r="MXE13" s="788"/>
      <c r="MXF13" s="788"/>
      <c r="MXG13" s="788"/>
      <c r="MXH13" s="787"/>
      <c r="MXI13" s="788"/>
      <c r="MXJ13" s="788"/>
      <c r="MXK13" s="788"/>
      <c r="MXL13" s="787"/>
      <c r="MXM13" s="788"/>
      <c r="MXN13" s="788"/>
      <c r="MXO13" s="788"/>
      <c r="MXP13" s="787"/>
      <c r="MXQ13" s="788"/>
      <c r="MXR13" s="788"/>
      <c r="MXS13" s="788"/>
      <c r="MXT13" s="787"/>
      <c r="MXU13" s="788"/>
      <c r="MXV13" s="788"/>
      <c r="MXW13" s="788"/>
      <c r="MXX13" s="787"/>
      <c r="MXY13" s="788"/>
      <c r="MXZ13" s="788"/>
      <c r="MYA13" s="788"/>
      <c r="MYB13" s="787"/>
      <c r="MYC13" s="788"/>
      <c r="MYD13" s="788"/>
      <c r="MYE13" s="788"/>
      <c r="MYF13" s="787"/>
      <c r="MYG13" s="788"/>
      <c r="MYH13" s="788"/>
      <c r="MYI13" s="788"/>
      <c r="MYJ13" s="787"/>
      <c r="MYK13" s="788"/>
      <c r="MYL13" s="788"/>
      <c r="MYM13" s="788"/>
      <c r="MYN13" s="787"/>
      <c r="MYO13" s="788"/>
      <c r="MYP13" s="788"/>
      <c r="MYQ13" s="788"/>
      <c r="MYR13" s="787"/>
      <c r="MYS13" s="788"/>
      <c r="MYT13" s="788"/>
      <c r="MYU13" s="788"/>
      <c r="MYV13" s="787"/>
      <c r="MYW13" s="788"/>
      <c r="MYX13" s="788"/>
      <c r="MYY13" s="788"/>
      <c r="MYZ13" s="787"/>
      <c r="MZA13" s="788"/>
      <c r="MZB13" s="788"/>
      <c r="MZC13" s="788"/>
      <c r="MZD13" s="787"/>
      <c r="MZE13" s="788"/>
      <c r="MZF13" s="788"/>
      <c r="MZG13" s="788"/>
      <c r="MZH13" s="787"/>
      <c r="MZI13" s="788"/>
      <c r="MZJ13" s="788"/>
      <c r="MZK13" s="788"/>
      <c r="MZL13" s="787"/>
      <c r="MZM13" s="788"/>
      <c r="MZN13" s="788"/>
      <c r="MZO13" s="788"/>
      <c r="MZP13" s="787"/>
      <c r="MZQ13" s="788"/>
      <c r="MZR13" s="788"/>
      <c r="MZS13" s="788"/>
      <c r="MZT13" s="787"/>
      <c r="MZU13" s="788"/>
      <c r="MZV13" s="788"/>
      <c r="MZW13" s="788"/>
      <c r="MZX13" s="787"/>
      <c r="MZY13" s="788"/>
      <c r="MZZ13" s="788"/>
      <c r="NAA13" s="788"/>
      <c r="NAB13" s="787"/>
      <c r="NAC13" s="788"/>
      <c r="NAD13" s="788"/>
      <c r="NAE13" s="788"/>
      <c r="NAF13" s="787"/>
      <c r="NAG13" s="788"/>
      <c r="NAH13" s="788"/>
      <c r="NAI13" s="788"/>
      <c r="NAJ13" s="787"/>
      <c r="NAK13" s="788"/>
      <c r="NAL13" s="788"/>
      <c r="NAM13" s="788"/>
      <c r="NAN13" s="787"/>
      <c r="NAO13" s="788"/>
      <c r="NAP13" s="788"/>
      <c r="NAQ13" s="788"/>
      <c r="NAR13" s="787"/>
      <c r="NAS13" s="788"/>
      <c r="NAT13" s="788"/>
      <c r="NAU13" s="788"/>
      <c r="NAV13" s="787"/>
      <c r="NAW13" s="788"/>
      <c r="NAX13" s="788"/>
      <c r="NAY13" s="788"/>
      <c r="NAZ13" s="787"/>
      <c r="NBA13" s="788"/>
      <c r="NBB13" s="788"/>
      <c r="NBC13" s="788"/>
      <c r="NBD13" s="787"/>
      <c r="NBE13" s="788"/>
      <c r="NBF13" s="788"/>
      <c r="NBG13" s="788"/>
      <c r="NBH13" s="787"/>
      <c r="NBI13" s="788"/>
      <c r="NBJ13" s="788"/>
      <c r="NBK13" s="788"/>
      <c r="NBL13" s="787"/>
      <c r="NBM13" s="788"/>
      <c r="NBN13" s="788"/>
      <c r="NBO13" s="788"/>
      <c r="NBP13" s="787"/>
      <c r="NBQ13" s="788"/>
      <c r="NBR13" s="788"/>
      <c r="NBS13" s="788"/>
      <c r="NBT13" s="787"/>
      <c r="NBU13" s="788"/>
      <c r="NBV13" s="788"/>
      <c r="NBW13" s="788"/>
      <c r="NBX13" s="787"/>
      <c r="NBY13" s="788"/>
      <c r="NBZ13" s="788"/>
      <c r="NCA13" s="788"/>
      <c r="NCB13" s="787"/>
      <c r="NCC13" s="788"/>
      <c r="NCD13" s="788"/>
      <c r="NCE13" s="788"/>
      <c r="NCF13" s="787"/>
      <c r="NCG13" s="788"/>
      <c r="NCH13" s="788"/>
      <c r="NCI13" s="788"/>
      <c r="NCJ13" s="787"/>
      <c r="NCK13" s="788"/>
      <c r="NCL13" s="788"/>
      <c r="NCM13" s="788"/>
      <c r="NCN13" s="787"/>
      <c r="NCO13" s="788"/>
      <c r="NCP13" s="788"/>
      <c r="NCQ13" s="788"/>
      <c r="NCR13" s="787"/>
      <c r="NCS13" s="788"/>
      <c r="NCT13" s="788"/>
      <c r="NCU13" s="788"/>
      <c r="NCV13" s="787"/>
      <c r="NCW13" s="788"/>
      <c r="NCX13" s="788"/>
      <c r="NCY13" s="788"/>
      <c r="NCZ13" s="787"/>
      <c r="NDA13" s="788"/>
      <c r="NDB13" s="788"/>
      <c r="NDC13" s="788"/>
      <c r="NDD13" s="787"/>
      <c r="NDE13" s="788"/>
      <c r="NDF13" s="788"/>
      <c r="NDG13" s="788"/>
      <c r="NDH13" s="787"/>
      <c r="NDI13" s="788"/>
      <c r="NDJ13" s="788"/>
      <c r="NDK13" s="788"/>
      <c r="NDL13" s="787"/>
      <c r="NDM13" s="788"/>
      <c r="NDN13" s="788"/>
      <c r="NDO13" s="788"/>
      <c r="NDP13" s="787"/>
      <c r="NDQ13" s="788"/>
      <c r="NDR13" s="788"/>
      <c r="NDS13" s="788"/>
      <c r="NDT13" s="787"/>
      <c r="NDU13" s="788"/>
      <c r="NDV13" s="788"/>
      <c r="NDW13" s="788"/>
      <c r="NDX13" s="787"/>
      <c r="NDY13" s="788"/>
      <c r="NDZ13" s="788"/>
      <c r="NEA13" s="788"/>
      <c r="NEB13" s="787"/>
      <c r="NEC13" s="788"/>
      <c r="NED13" s="788"/>
      <c r="NEE13" s="788"/>
      <c r="NEF13" s="787"/>
      <c r="NEG13" s="788"/>
      <c r="NEH13" s="788"/>
      <c r="NEI13" s="788"/>
      <c r="NEJ13" s="787"/>
      <c r="NEK13" s="788"/>
      <c r="NEL13" s="788"/>
      <c r="NEM13" s="788"/>
      <c r="NEN13" s="787"/>
      <c r="NEO13" s="788"/>
      <c r="NEP13" s="788"/>
      <c r="NEQ13" s="788"/>
      <c r="NER13" s="787"/>
      <c r="NES13" s="788"/>
      <c r="NET13" s="788"/>
      <c r="NEU13" s="788"/>
      <c r="NEV13" s="787"/>
      <c r="NEW13" s="788"/>
      <c r="NEX13" s="788"/>
      <c r="NEY13" s="788"/>
      <c r="NEZ13" s="787"/>
      <c r="NFA13" s="788"/>
      <c r="NFB13" s="788"/>
      <c r="NFC13" s="788"/>
      <c r="NFD13" s="787"/>
      <c r="NFE13" s="788"/>
      <c r="NFF13" s="788"/>
      <c r="NFG13" s="788"/>
      <c r="NFH13" s="787"/>
      <c r="NFI13" s="788"/>
      <c r="NFJ13" s="788"/>
      <c r="NFK13" s="788"/>
      <c r="NFL13" s="787"/>
      <c r="NFM13" s="788"/>
      <c r="NFN13" s="788"/>
      <c r="NFO13" s="788"/>
      <c r="NFP13" s="787"/>
      <c r="NFQ13" s="788"/>
      <c r="NFR13" s="788"/>
      <c r="NFS13" s="788"/>
      <c r="NFT13" s="787"/>
      <c r="NFU13" s="788"/>
      <c r="NFV13" s="788"/>
      <c r="NFW13" s="788"/>
      <c r="NFX13" s="787"/>
      <c r="NFY13" s="788"/>
      <c r="NFZ13" s="788"/>
      <c r="NGA13" s="788"/>
      <c r="NGB13" s="787"/>
      <c r="NGC13" s="788"/>
      <c r="NGD13" s="788"/>
      <c r="NGE13" s="788"/>
      <c r="NGF13" s="787"/>
      <c r="NGG13" s="788"/>
      <c r="NGH13" s="788"/>
      <c r="NGI13" s="788"/>
      <c r="NGJ13" s="787"/>
      <c r="NGK13" s="788"/>
      <c r="NGL13" s="788"/>
      <c r="NGM13" s="788"/>
      <c r="NGN13" s="787"/>
      <c r="NGO13" s="788"/>
      <c r="NGP13" s="788"/>
      <c r="NGQ13" s="788"/>
      <c r="NGR13" s="787"/>
      <c r="NGS13" s="788"/>
      <c r="NGT13" s="788"/>
      <c r="NGU13" s="788"/>
      <c r="NGV13" s="787"/>
      <c r="NGW13" s="788"/>
      <c r="NGX13" s="788"/>
      <c r="NGY13" s="788"/>
      <c r="NGZ13" s="787"/>
      <c r="NHA13" s="788"/>
      <c r="NHB13" s="788"/>
      <c r="NHC13" s="788"/>
      <c r="NHD13" s="787"/>
      <c r="NHE13" s="788"/>
      <c r="NHF13" s="788"/>
      <c r="NHG13" s="788"/>
      <c r="NHH13" s="787"/>
      <c r="NHI13" s="788"/>
      <c r="NHJ13" s="788"/>
      <c r="NHK13" s="788"/>
      <c r="NHL13" s="787"/>
      <c r="NHM13" s="788"/>
      <c r="NHN13" s="788"/>
      <c r="NHO13" s="788"/>
      <c r="NHP13" s="787"/>
      <c r="NHQ13" s="788"/>
      <c r="NHR13" s="788"/>
      <c r="NHS13" s="788"/>
      <c r="NHT13" s="787"/>
      <c r="NHU13" s="788"/>
      <c r="NHV13" s="788"/>
      <c r="NHW13" s="788"/>
      <c r="NHX13" s="787"/>
      <c r="NHY13" s="788"/>
      <c r="NHZ13" s="788"/>
      <c r="NIA13" s="788"/>
      <c r="NIB13" s="787"/>
      <c r="NIC13" s="788"/>
      <c r="NID13" s="788"/>
      <c r="NIE13" s="788"/>
      <c r="NIF13" s="787"/>
      <c r="NIG13" s="788"/>
      <c r="NIH13" s="788"/>
      <c r="NII13" s="788"/>
      <c r="NIJ13" s="787"/>
      <c r="NIK13" s="788"/>
      <c r="NIL13" s="788"/>
      <c r="NIM13" s="788"/>
      <c r="NIN13" s="787"/>
      <c r="NIO13" s="788"/>
      <c r="NIP13" s="788"/>
      <c r="NIQ13" s="788"/>
      <c r="NIR13" s="787"/>
      <c r="NIS13" s="788"/>
      <c r="NIT13" s="788"/>
      <c r="NIU13" s="788"/>
      <c r="NIV13" s="787"/>
      <c r="NIW13" s="788"/>
      <c r="NIX13" s="788"/>
      <c r="NIY13" s="788"/>
      <c r="NIZ13" s="787"/>
      <c r="NJA13" s="788"/>
      <c r="NJB13" s="788"/>
      <c r="NJC13" s="788"/>
      <c r="NJD13" s="787"/>
      <c r="NJE13" s="788"/>
      <c r="NJF13" s="788"/>
      <c r="NJG13" s="788"/>
      <c r="NJH13" s="787"/>
      <c r="NJI13" s="788"/>
      <c r="NJJ13" s="788"/>
      <c r="NJK13" s="788"/>
      <c r="NJL13" s="787"/>
      <c r="NJM13" s="788"/>
      <c r="NJN13" s="788"/>
      <c r="NJO13" s="788"/>
      <c r="NJP13" s="787"/>
      <c r="NJQ13" s="788"/>
      <c r="NJR13" s="788"/>
      <c r="NJS13" s="788"/>
      <c r="NJT13" s="787"/>
      <c r="NJU13" s="788"/>
      <c r="NJV13" s="788"/>
      <c r="NJW13" s="788"/>
      <c r="NJX13" s="787"/>
      <c r="NJY13" s="788"/>
      <c r="NJZ13" s="788"/>
      <c r="NKA13" s="788"/>
      <c r="NKB13" s="787"/>
      <c r="NKC13" s="788"/>
      <c r="NKD13" s="788"/>
      <c r="NKE13" s="788"/>
      <c r="NKF13" s="787"/>
      <c r="NKG13" s="788"/>
      <c r="NKH13" s="788"/>
      <c r="NKI13" s="788"/>
      <c r="NKJ13" s="787"/>
      <c r="NKK13" s="788"/>
      <c r="NKL13" s="788"/>
      <c r="NKM13" s="788"/>
      <c r="NKN13" s="787"/>
      <c r="NKO13" s="788"/>
      <c r="NKP13" s="788"/>
      <c r="NKQ13" s="788"/>
      <c r="NKR13" s="787"/>
      <c r="NKS13" s="788"/>
      <c r="NKT13" s="788"/>
      <c r="NKU13" s="788"/>
      <c r="NKV13" s="787"/>
      <c r="NKW13" s="788"/>
      <c r="NKX13" s="788"/>
      <c r="NKY13" s="788"/>
      <c r="NKZ13" s="787"/>
      <c r="NLA13" s="788"/>
      <c r="NLB13" s="788"/>
      <c r="NLC13" s="788"/>
      <c r="NLD13" s="787"/>
      <c r="NLE13" s="788"/>
      <c r="NLF13" s="788"/>
      <c r="NLG13" s="788"/>
      <c r="NLH13" s="787"/>
      <c r="NLI13" s="788"/>
      <c r="NLJ13" s="788"/>
      <c r="NLK13" s="788"/>
      <c r="NLL13" s="787"/>
      <c r="NLM13" s="788"/>
      <c r="NLN13" s="788"/>
      <c r="NLO13" s="788"/>
      <c r="NLP13" s="787"/>
      <c r="NLQ13" s="788"/>
      <c r="NLR13" s="788"/>
      <c r="NLS13" s="788"/>
      <c r="NLT13" s="787"/>
      <c r="NLU13" s="788"/>
      <c r="NLV13" s="788"/>
      <c r="NLW13" s="788"/>
      <c r="NLX13" s="787"/>
      <c r="NLY13" s="788"/>
      <c r="NLZ13" s="788"/>
      <c r="NMA13" s="788"/>
      <c r="NMB13" s="787"/>
      <c r="NMC13" s="788"/>
      <c r="NMD13" s="788"/>
      <c r="NME13" s="788"/>
      <c r="NMF13" s="787"/>
      <c r="NMG13" s="788"/>
      <c r="NMH13" s="788"/>
      <c r="NMI13" s="788"/>
      <c r="NMJ13" s="787"/>
      <c r="NMK13" s="788"/>
      <c r="NML13" s="788"/>
      <c r="NMM13" s="788"/>
      <c r="NMN13" s="787"/>
      <c r="NMO13" s="788"/>
      <c r="NMP13" s="788"/>
      <c r="NMQ13" s="788"/>
      <c r="NMR13" s="787"/>
      <c r="NMS13" s="788"/>
      <c r="NMT13" s="788"/>
      <c r="NMU13" s="788"/>
      <c r="NMV13" s="787"/>
      <c r="NMW13" s="788"/>
      <c r="NMX13" s="788"/>
      <c r="NMY13" s="788"/>
      <c r="NMZ13" s="787"/>
      <c r="NNA13" s="788"/>
      <c r="NNB13" s="788"/>
      <c r="NNC13" s="788"/>
      <c r="NND13" s="787"/>
      <c r="NNE13" s="788"/>
      <c r="NNF13" s="788"/>
      <c r="NNG13" s="788"/>
      <c r="NNH13" s="787"/>
      <c r="NNI13" s="788"/>
      <c r="NNJ13" s="788"/>
      <c r="NNK13" s="788"/>
      <c r="NNL13" s="787"/>
      <c r="NNM13" s="788"/>
      <c r="NNN13" s="788"/>
      <c r="NNO13" s="788"/>
      <c r="NNP13" s="787"/>
      <c r="NNQ13" s="788"/>
      <c r="NNR13" s="788"/>
      <c r="NNS13" s="788"/>
      <c r="NNT13" s="787"/>
      <c r="NNU13" s="788"/>
      <c r="NNV13" s="788"/>
      <c r="NNW13" s="788"/>
      <c r="NNX13" s="787"/>
      <c r="NNY13" s="788"/>
      <c r="NNZ13" s="788"/>
      <c r="NOA13" s="788"/>
      <c r="NOB13" s="787"/>
      <c r="NOC13" s="788"/>
      <c r="NOD13" s="788"/>
      <c r="NOE13" s="788"/>
      <c r="NOF13" s="787"/>
      <c r="NOG13" s="788"/>
      <c r="NOH13" s="788"/>
      <c r="NOI13" s="788"/>
      <c r="NOJ13" s="787"/>
      <c r="NOK13" s="788"/>
      <c r="NOL13" s="788"/>
      <c r="NOM13" s="788"/>
      <c r="NON13" s="787"/>
      <c r="NOO13" s="788"/>
      <c r="NOP13" s="788"/>
      <c r="NOQ13" s="788"/>
      <c r="NOR13" s="787"/>
      <c r="NOS13" s="788"/>
      <c r="NOT13" s="788"/>
      <c r="NOU13" s="788"/>
      <c r="NOV13" s="787"/>
      <c r="NOW13" s="788"/>
      <c r="NOX13" s="788"/>
      <c r="NOY13" s="788"/>
      <c r="NOZ13" s="787"/>
      <c r="NPA13" s="788"/>
      <c r="NPB13" s="788"/>
      <c r="NPC13" s="788"/>
      <c r="NPD13" s="787"/>
      <c r="NPE13" s="788"/>
      <c r="NPF13" s="788"/>
      <c r="NPG13" s="788"/>
      <c r="NPH13" s="787"/>
      <c r="NPI13" s="788"/>
      <c r="NPJ13" s="788"/>
      <c r="NPK13" s="788"/>
      <c r="NPL13" s="787"/>
      <c r="NPM13" s="788"/>
      <c r="NPN13" s="788"/>
      <c r="NPO13" s="788"/>
      <c r="NPP13" s="787"/>
      <c r="NPQ13" s="788"/>
      <c r="NPR13" s="788"/>
      <c r="NPS13" s="788"/>
      <c r="NPT13" s="787"/>
      <c r="NPU13" s="788"/>
      <c r="NPV13" s="788"/>
      <c r="NPW13" s="788"/>
      <c r="NPX13" s="787"/>
      <c r="NPY13" s="788"/>
      <c r="NPZ13" s="788"/>
      <c r="NQA13" s="788"/>
      <c r="NQB13" s="787"/>
      <c r="NQC13" s="788"/>
      <c r="NQD13" s="788"/>
      <c r="NQE13" s="788"/>
      <c r="NQF13" s="787"/>
      <c r="NQG13" s="788"/>
      <c r="NQH13" s="788"/>
      <c r="NQI13" s="788"/>
      <c r="NQJ13" s="787"/>
      <c r="NQK13" s="788"/>
      <c r="NQL13" s="788"/>
      <c r="NQM13" s="788"/>
      <c r="NQN13" s="787"/>
      <c r="NQO13" s="788"/>
      <c r="NQP13" s="788"/>
      <c r="NQQ13" s="788"/>
      <c r="NQR13" s="787"/>
      <c r="NQS13" s="788"/>
      <c r="NQT13" s="788"/>
      <c r="NQU13" s="788"/>
      <c r="NQV13" s="787"/>
      <c r="NQW13" s="788"/>
      <c r="NQX13" s="788"/>
      <c r="NQY13" s="788"/>
      <c r="NQZ13" s="787"/>
      <c r="NRA13" s="788"/>
      <c r="NRB13" s="788"/>
      <c r="NRC13" s="788"/>
      <c r="NRD13" s="787"/>
      <c r="NRE13" s="788"/>
      <c r="NRF13" s="788"/>
      <c r="NRG13" s="788"/>
      <c r="NRH13" s="787"/>
      <c r="NRI13" s="788"/>
      <c r="NRJ13" s="788"/>
      <c r="NRK13" s="788"/>
      <c r="NRL13" s="787"/>
      <c r="NRM13" s="788"/>
      <c r="NRN13" s="788"/>
      <c r="NRO13" s="788"/>
      <c r="NRP13" s="787"/>
      <c r="NRQ13" s="788"/>
      <c r="NRR13" s="788"/>
      <c r="NRS13" s="788"/>
      <c r="NRT13" s="787"/>
      <c r="NRU13" s="788"/>
      <c r="NRV13" s="788"/>
      <c r="NRW13" s="788"/>
      <c r="NRX13" s="787"/>
      <c r="NRY13" s="788"/>
      <c r="NRZ13" s="788"/>
      <c r="NSA13" s="788"/>
      <c r="NSB13" s="787"/>
      <c r="NSC13" s="788"/>
      <c r="NSD13" s="788"/>
      <c r="NSE13" s="788"/>
      <c r="NSF13" s="787"/>
      <c r="NSG13" s="788"/>
      <c r="NSH13" s="788"/>
      <c r="NSI13" s="788"/>
      <c r="NSJ13" s="787"/>
      <c r="NSK13" s="788"/>
      <c r="NSL13" s="788"/>
      <c r="NSM13" s="788"/>
      <c r="NSN13" s="787"/>
      <c r="NSO13" s="788"/>
      <c r="NSP13" s="788"/>
      <c r="NSQ13" s="788"/>
      <c r="NSR13" s="787"/>
      <c r="NSS13" s="788"/>
      <c r="NST13" s="788"/>
      <c r="NSU13" s="788"/>
      <c r="NSV13" s="787"/>
      <c r="NSW13" s="788"/>
      <c r="NSX13" s="788"/>
      <c r="NSY13" s="788"/>
      <c r="NSZ13" s="787"/>
      <c r="NTA13" s="788"/>
      <c r="NTB13" s="788"/>
      <c r="NTC13" s="788"/>
      <c r="NTD13" s="787"/>
      <c r="NTE13" s="788"/>
      <c r="NTF13" s="788"/>
      <c r="NTG13" s="788"/>
      <c r="NTH13" s="787"/>
      <c r="NTI13" s="788"/>
      <c r="NTJ13" s="788"/>
      <c r="NTK13" s="788"/>
      <c r="NTL13" s="787"/>
      <c r="NTM13" s="788"/>
      <c r="NTN13" s="788"/>
      <c r="NTO13" s="788"/>
      <c r="NTP13" s="787"/>
      <c r="NTQ13" s="788"/>
      <c r="NTR13" s="788"/>
      <c r="NTS13" s="788"/>
      <c r="NTT13" s="787"/>
      <c r="NTU13" s="788"/>
      <c r="NTV13" s="788"/>
      <c r="NTW13" s="788"/>
      <c r="NTX13" s="787"/>
      <c r="NTY13" s="788"/>
      <c r="NTZ13" s="788"/>
      <c r="NUA13" s="788"/>
      <c r="NUB13" s="787"/>
      <c r="NUC13" s="788"/>
      <c r="NUD13" s="788"/>
      <c r="NUE13" s="788"/>
      <c r="NUF13" s="787"/>
      <c r="NUG13" s="788"/>
      <c r="NUH13" s="788"/>
      <c r="NUI13" s="788"/>
      <c r="NUJ13" s="787"/>
      <c r="NUK13" s="788"/>
      <c r="NUL13" s="788"/>
      <c r="NUM13" s="788"/>
      <c r="NUN13" s="787"/>
      <c r="NUO13" s="788"/>
      <c r="NUP13" s="788"/>
      <c r="NUQ13" s="788"/>
      <c r="NUR13" s="787"/>
      <c r="NUS13" s="788"/>
      <c r="NUT13" s="788"/>
      <c r="NUU13" s="788"/>
      <c r="NUV13" s="787"/>
      <c r="NUW13" s="788"/>
      <c r="NUX13" s="788"/>
      <c r="NUY13" s="788"/>
      <c r="NUZ13" s="787"/>
      <c r="NVA13" s="788"/>
      <c r="NVB13" s="788"/>
      <c r="NVC13" s="788"/>
      <c r="NVD13" s="787"/>
      <c r="NVE13" s="788"/>
      <c r="NVF13" s="788"/>
      <c r="NVG13" s="788"/>
      <c r="NVH13" s="787"/>
      <c r="NVI13" s="788"/>
      <c r="NVJ13" s="788"/>
      <c r="NVK13" s="788"/>
      <c r="NVL13" s="787"/>
      <c r="NVM13" s="788"/>
      <c r="NVN13" s="788"/>
      <c r="NVO13" s="788"/>
      <c r="NVP13" s="787"/>
      <c r="NVQ13" s="788"/>
      <c r="NVR13" s="788"/>
      <c r="NVS13" s="788"/>
      <c r="NVT13" s="787"/>
      <c r="NVU13" s="788"/>
      <c r="NVV13" s="788"/>
      <c r="NVW13" s="788"/>
      <c r="NVX13" s="787"/>
      <c r="NVY13" s="788"/>
      <c r="NVZ13" s="788"/>
      <c r="NWA13" s="788"/>
      <c r="NWB13" s="787"/>
      <c r="NWC13" s="788"/>
      <c r="NWD13" s="788"/>
      <c r="NWE13" s="788"/>
      <c r="NWF13" s="787"/>
      <c r="NWG13" s="788"/>
      <c r="NWH13" s="788"/>
      <c r="NWI13" s="788"/>
      <c r="NWJ13" s="787"/>
      <c r="NWK13" s="788"/>
      <c r="NWL13" s="788"/>
      <c r="NWM13" s="788"/>
      <c r="NWN13" s="787"/>
      <c r="NWO13" s="788"/>
      <c r="NWP13" s="788"/>
      <c r="NWQ13" s="788"/>
      <c r="NWR13" s="787"/>
      <c r="NWS13" s="788"/>
      <c r="NWT13" s="788"/>
      <c r="NWU13" s="788"/>
      <c r="NWV13" s="787"/>
      <c r="NWW13" s="788"/>
      <c r="NWX13" s="788"/>
      <c r="NWY13" s="788"/>
      <c r="NWZ13" s="787"/>
      <c r="NXA13" s="788"/>
      <c r="NXB13" s="788"/>
      <c r="NXC13" s="788"/>
      <c r="NXD13" s="787"/>
      <c r="NXE13" s="788"/>
      <c r="NXF13" s="788"/>
      <c r="NXG13" s="788"/>
      <c r="NXH13" s="787"/>
      <c r="NXI13" s="788"/>
      <c r="NXJ13" s="788"/>
      <c r="NXK13" s="788"/>
      <c r="NXL13" s="787"/>
      <c r="NXM13" s="788"/>
      <c r="NXN13" s="788"/>
      <c r="NXO13" s="788"/>
      <c r="NXP13" s="787"/>
      <c r="NXQ13" s="788"/>
      <c r="NXR13" s="788"/>
      <c r="NXS13" s="788"/>
      <c r="NXT13" s="787"/>
      <c r="NXU13" s="788"/>
      <c r="NXV13" s="788"/>
      <c r="NXW13" s="788"/>
      <c r="NXX13" s="787"/>
      <c r="NXY13" s="788"/>
      <c r="NXZ13" s="788"/>
      <c r="NYA13" s="788"/>
      <c r="NYB13" s="787"/>
      <c r="NYC13" s="788"/>
      <c r="NYD13" s="788"/>
      <c r="NYE13" s="788"/>
      <c r="NYF13" s="787"/>
      <c r="NYG13" s="788"/>
      <c r="NYH13" s="788"/>
      <c r="NYI13" s="788"/>
      <c r="NYJ13" s="787"/>
      <c r="NYK13" s="788"/>
      <c r="NYL13" s="788"/>
      <c r="NYM13" s="788"/>
      <c r="NYN13" s="787"/>
      <c r="NYO13" s="788"/>
      <c r="NYP13" s="788"/>
      <c r="NYQ13" s="788"/>
      <c r="NYR13" s="787"/>
      <c r="NYS13" s="788"/>
      <c r="NYT13" s="788"/>
      <c r="NYU13" s="788"/>
      <c r="NYV13" s="787"/>
      <c r="NYW13" s="788"/>
      <c r="NYX13" s="788"/>
      <c r="NYY13" s="788"/>
      <c r="NYZ13" s="787"/>
      <c r="NZA13" s="788"/>
      <c r="NZB13" s="788"/>
      <c r="NZC13" s="788"/>
      <c r="NZD13" s="787"/>
      <c r="NZE13" s="788"/>
      <c r="NZF13" s="788"/>
      <c r="NZG13" s="788"/>
      <c r="NZH13" s="787"/>
      <c r="NZI13" s="788"/>
      <c r="NZJ13" s="788"/>
      <c r="NZK13" s="788"/>
      <c r="NZL13" s="787"/>
      <c r="NZM13" s="788"/>
      <c r="NZN13" s="788"/>
      <c r="NZO13" s="788"/>
      <c r="NZP13" s="787"/>
      <c r="NZQ13" s="788"/>
      <c r="NZR13" s="788"/>
      <c r="NZS13" s="788"/>
      <c r="NZT13" s="787"/>
      <c r="NZU13" s="788"/>
      <c r="NZV13" s="788"/>
      <c r="NZW13" s="788"/>
      <c r="NZX13" s="787"/>
      <c r="NZY13" s="788"/>
      <c r="NZZ13" s="788"/>
      <c r="OAA13" s="788"/>
      <c r="OAB13" s="787"/>
      <c r="OAC13" s="788"/>
      <c r="OAD13" s="788"/>
      <c r="OAE13" s="788"/>
      <c r="OAF13" s="787"/>
      <c r="OAG13" s="788"/>
      <c r="OAH13" s="788"/>
      <c r="OAI13" s="788"/>
      <c r="OAJ13" s="787"/>
      <c r="OAK13" s="788"/>
      <c r="OAL13" s="788"/>
      <c r="OAM13" s="788"/>
      <c r="OAN13" s="787"/>
      <c r="OAO13" s="788"/>
      <c r="OAP13" s="788"/>
      <c r="OAQ13" s="788"/>
      <c r="OAR13" s="787"/>
      <c r="OAS13" s="788"/>
      <c r="OAT13" s="788"/>
      <c r="OAU13" s="788"/>
      <c r="OAV13" s="787"/>
      <c r="OAW13" s="788"/>
      <c r="OAX13" s="788"/>
      <c r="OAY13" s="788"/>
      <c r="OAZ13" s="787"/>
      <c r="OBA13" s="788"/>
      <c r="OBB13" s="788"/>
      <c r="OBC13" s="788"/>
      <c r="OBD13" s="787"/>
      <c r="OBE13" s="788"/>
      <c r="OBF13" s="788"/>
      <c r="OBG13" s="788"/>
      <c r="OBH13" s="787"/>
      <c r="OBI13" s="788"/>
      <c r="OBJ13" s="788"/>
      <c r="OBK13" s="788"/>
      <c r="OBL13" s="787"/>
      <c r="OBM13" s="788"/>
      <c r="OBN13" s="788"/>
      <c r="OBO13" s="788"/>
      <c r="OBP13" s="787"/>
      <c r="OBQ13" s="788"/>
      <c r="OBR13" s="788"/>
      <c r="OBS13" s="788"/>
      <c r="OBT13" s="787"/>
      <c r="OBU13" s="788"/>
      <c r="OBV13" s="788"/>
      <c r="OBW13" s="788"/>
      <c r="OBX13" s="787"/>
      <c r="OBY13" s="788"/>
      <c r="OBZ13" s="788"/>
      <c r="OCA13" s="788"/>
      <c r="OCB13" s="787"/>
      <c r="OCC13" s="788"/>
      <c r="OCD13" s="788"/>
      <c r="OCE13" s="788"/>
      <c r="OCF13" s="787"/>
      <c r="OCG13" s="788"/>
      <c r="OCH13" s="788"/>
      <c r="OCI13" s="788"/>
      <c r="OCJ13" s="787"/>
      <c r="OCK13" s="788"/>
      <c r="OCL13" s="788"/>
      <c r="OCM13" s="788"/>
      <c r="OCN13" s="787"/>
      <c r="OCO13" s="788"/>
      <c r="OCP13" s="788"/>
      <c r="OCQ13" s="788"/>
      <c r="OCR13" s="787"/>
      <c r="OCS13" s="788"/>
      <c r="OCT13" s="788"/>
      <c r="OCU13" s="788"/>
      <c r="OCV13" s="787"/>
      <c r="OCW13" s="788"/>
      <c r="OCX13" s="788"/>
      <c r="OCY13" s="788"/>
      <c r="OCZ13" s="787"/>
      <c r="ODA13" s="788"/>
      <c r="ODB13" s="788"/>
      <c r="ODC13" s="788"/>
      <c r="ODD13" s="787"/>
      <c r="ODE13" s="788"/>
      <c r="ODF13" s="788"/>
      <c r="ODG13" s="788"/>
      <c r="ODH13" s="787"/>
      <c r="ODI13" s="788"/>
      <c r="ODJ13" s="788"/>
      <c r="ODK13" s="788"/>
      <c r="ODL13" s="787"/>
      <c r="ODM13" s="788"/>
      <c r="ODN13" s="788"/>
      <c r="ODO13" s="788"/>
      <c r="ODP13" s="787"/>
      <c r="ODQ13" s="788"/>
      <c r="ODR13" s="788"/>
      <c r="ODS13" s="788"/>
      <c r="ODT13" s="787"/>
      <c r="ODU13" s="788"/>
      <c r="ODV13" s="788"/>
      <c r="ODW13" s="788"/>
      <c r="ODX13" s="787"/>
      <c r="ODY13" s="788"/>
      <c r="ODZ13" s="788"/>
      <c r="OEA13" s="788"/>
      <c r="OEB13" s="787"/>
      <c r="OEC13" s="788"/>
      <c r="OED13" s="788"/>
      <c r="OEE13" s="788"/>
      <c r="OEF13" s="787"/>
      <c r="OEG13" s="788"/>
      <c r="OEH13" s="788"/>
      <c r="OEI13" s="788"/>
      <c r="OEJ13" s="787"/>
      <c r="OEK13" s="788"/>
      <c r="OEL13" s="788"/>
      <c r="OEM13" s="788"/>
      <c r="OEN13" s="787"/>
      <c r="OEO13" s="788"/>
      <c r="OEP13" s="788"/>
      <c r="OEQ13" s="788"/>
      <c r="OER13" s="787"/>
      <c r="OES13" s="788"/>
      <c r="OET13" s="788"/>
      <c r="OEU13" s="788"/>
      <c r="OEV13" s="787"/>
      <c r="OEW13" s="788"/>
      <c r="OEX13" s="788"/>
      <c r="OEY13" s="788"/>
      <c r="OEZ13" s="787"/>
      <c r="OFA13" s="788"/>
      <c r="OFB13" s="788"/>
      <c r="OFC13" s="788"/>
      <c r="OFD13" s="787"/>
      <c r="OFE13" s="788"/>
      <c r="OFF13" s="788"/>
      <c r="OFG13" s="788"/>
      <c r="OFH13" s="787"/>
      <c r="OFI13" s="788"/>
      <c r="OFJ13" s="788"/>
      <c r="OFK13" s="788"/>
      <c r="OFL13" s="787"/>
      <c r="OFM13" s="788"/>
      <c r="OFN13" s="788"/>
      <c r="OFO13" s="788"/>
      <c r="OFP13" s="787"/>
      <c r="OFQ13" s="788"/>
      <c r="OFR13" s="788"/>
      <c r="OFS13" s="788"/>
      <c r="OFT13" s="787"/>
      <c r="OFU13" s="788"/>
      <c r="OFV13" s="788"/>
      <c r="OFW13" s="788"/>
      <c r="OFX13" s="787"/>
      <c r="OFY13" s="788"/>
      <c r="OFZ13" s="788"/>
      <c r="OGA13" s="788"/>
      <c r="OGB13" s="787"/>
      <c r="OGC13" s="788"/>
      <c r="OGD13" s="788"/>
      <c r="OGE13" s="788"/>
      <c r="OGF13" s="787"/>
      <c r="OGG13" s="788"/>
      <c r="OGH13" s="788"/>
      <c r="OGI13" s="788"/>
      <c r="OGJ13" s="787"/>
      <c r="OGK13" s="788"/>
      <c r="OGL13" s="788"/>
      <c r="OGM13" s="788"/>
      <c r="OGN13" s="787"/>
      <c r="OGO13" s="788"/>
      <c r="OGP13" s="788"/>
      <c r="OGQ13" s="788"/>
      <c r="OGR13" s="787"/>
      <c r="OGS13" s="788"/>
      <c r="OGT13" s="788"/>
      <c r="OGU13" s="788"/>
      <c r="OGV13" s="787"/>
      <c r="OGW13" s="788"/>
      <c r="OGX13" s="788"/>
      <c r="OGY13" s="788"/>
      <c r="OGZ13" s="787"/>
      <c r="OHA13" s="788"/>
      <c r="OHB13" s="788"/>
      <c r="OHC13" s="788"/>
      <c r="OHD13" s="787"/>
      <c r="OHE13" s="788"/>
      <c r="OHF13" s="788"/>
      <c r="OHG13" s="788"/>
      <c r="OHH13" s="787"/>
      <c r="OHI13" s="788"/>
      <c r="OHJ13" s="788"/>
      <c r="OHK13" s="788"/>
      <c r="OHL13" s="787"/>
      <c r="OHM13" s="788"/>
      <c r="OHN13" s="788"/>
      <c r="OHO13" s="788"/>
      <c r="OHP13" s="787"/>
      <c r="OHQ13" s="788"/>
      <c r="OHR13" s="788"/>
      <c r="OHS13" s="788"/>
      <c r="OHT13" s="787"/>
      <c r="OHU13" s="788"/>
      <c r="OHV13" s="788"/>
      <c r="OHW13" s="788"/>
      <c r="OHX13" s="787"/>
      <c r="OHY13" s="788"/>
      <c r="OHZ13" s="788"/>
      <c r="OIA13" s="788"/>
      <c r="OIB13" s="787"/>
      <c r="OIC13" s="788"/>
      <c r="OID13" s="788"/>
      <c r="OIE13" s="788"/>
      <c r="OIF13" s="787"/>
      <c r="OIG13" s="788"/>
      <c r="OIH13" s="788"/>
      <c r="OII13" s="788"/>
      <c r="OIJ13" s="787"/>
      <c r="OIK13" s="788"/>
      <c r="OIL13" s="788"/>
      <c r="OIM13" s="788"/>
      <c r="OIN13" s="787"/>
      <c r="OIO13" s="788"/>
      <c r="OIP13" s="788"/>
      <c r="OIQ13" s="788"/>
      <c r="OIR13" s="787"/>
      <c r="OIS13" s="788"/>
      <c r="OIT13" s="788"/>
      <c r="OIU13" s="788"/>
      <c r="OIV13" s="787"/>
      <c r="OIW13" s="788"/>
      <c r="OIX13" s="788"/>
      <c r="OIY13" s="788"/>
      <c r="OIZ13" s="787"/>
      <c r="OJA13" s="788"/>
      <c r="OJB13" s="788"/>
      <c r="OJC13" s="788"/>
      <c r="OJD13" s="787"/>
      <c r="OJE13" s="788"/>
      <c r="OJF13" s="788"/>
      <c r="OJG13" s="788"/>
      <c r="OJH13" s="787"/>
      <c r="OJI13" s="788"/>
      <c r="OJJ13" s="788"/>
      <c r="OJK13" s="788"/>
      <c r="OJL13" s="787"/>
      <c r="OJM13" s="788"/>
      <c r="OJN13" s="788"/>
      <c r="OJO13" s="788"/>
      <c r="OJP13" s="787"/>
      <c r="OJQ13" s="788"/>
      <c r="OJR13" s="788"/>
      <c r="OJS13" s="788"/>
      <c r="OJT13" s="787"/>
      <c r="OJU13" s="788"/>
      <c r="OJV13" s="788"/>
      <c r="OJW13" s="788"/>
      <c r="OJX13" s="787"/>
      <c r="OJY13" s="788"/>
      <c r="OJZ13" s="788"/>
      <c r="OKA13" s="788"/>
      <c r="OKB13" s="787"/>
      <c r="OKC13" s="788"/>
      <c r="OKD13" s="788"/>
      <c r="OKE13" s="788"/>
      <c r="OKF13" s="787"/>
      <c r="OKG13" s="788"/>
      <c r="OKH13" s="788"/>
      <c r="OKI13" s="788"/>
      <c r="OKJ13" s="787"/>
      <c r="OKK13" s="788"/>
      <c r="OKL13" s="788"/>
      <c r="OKM13" s="788"/>
      <c r="OKN13" s="787"/>
      <c r="OKO13" s="788"/>
      <c r="OKP13" s="788"/>
      <c r="OKQ13" s="788"/>
      <c r="OKR13" s="787"/>
      <c r="OKS13" s="788"/>
      <c r="OKT13" s="788"/>
      <c r="OKU13" s="788"/>
      <c r="OKV13" s="787"/>
      <c r="OKW13" s="788"/>
      <c r="OKX13" s="788"/>
      <c r="OKY13" s="788"/>
      <c r="OKZ13" s="787"/>
      <c r="OLA13" s="788"/>
      <c r="OLB13" s="788"/>
      <c r="OLC13" s="788"/>
      <c r="OLD13" s="787"/>
      <c r="OLE13" s="788"/>
      <c r="OLF13" s="788"/>
      <c r="OLG13" s="788"/>
      <c r="OLH13" s="787"/>
      <c r="OLI13" s="788"/>
      <c r="OLJ13" s="788"/>
      <c r="OLK13" s="788"/>
      <c r="OLL13" s="787"/>
      <c r="OLM13" s="788"/>
      <c r="OLN13" s="788"/>
      <c r="OLO13" s="788"/>
      <c r="OLP13" s="787"/>
      <c r="OLQ13" s="788"/>
      <c r="OLR13" s="788"/>
      <c r="OLS13" s="788"/>
      <c r="OLT13" s="787"/>
      <c r="OLU13" s="788"/>
      <c r="OLV13" s="788"/>
      <c r="OLW13" s="788"/>
      <c r="OLX13" s="787"/>
      <c r="OLY13" s="788"/>
      <c r="OLZ13" s="788"/>
      <c r="OMA13" s="788"/>
      <c r="OMB13" s="787"/>
      <c r="OMC13" s="788"/>
      <c r="OMD13" s="788"/>
      <c r="OME13" s="788"/>
      <c r="OMF13" s="787"/>
      <c r="OMG13" s="788"/>
      <c r="OMH13" s="788"/>
      <c r="OMI13" s="788"/>
      <c r="OMJ13" s="787"/>
      <c r="OMK13" s="788"/>
      <c r="OML13" s="788"/>
      <c r="OMM13" s="788"/>
      <c r="OMN13" s="787"/>
      <c r="OMO13" s="788"/>
      <c r="OMP13" s="788"/>
      <c r="OMQ13" s="788"/>
      <c r="OMR13" s="787"/>
      <c r="OMS13" s="788"/>
      <c r="OMT13" s="788"/>
      <c r="OMU13" s="788"/>
      <c r="OMV13" s="787"/>
      <c r="OMW13" s="788"/>
      <c r="OMX13" s="788"/>
      <c r="OMY13" s="788"/>
      <c r="OMZ13" s="787"/>
      <c r="ONA13" s="788"/>
      <c r="ONB13" s="788"/>
      <c r="ONC13" s="788"/>
      <c r="OND13" s="787"/>
      <c r="ONE13" s="788"/>
      <c r="ONF13" s="788"/>
      <c r="ONG13" s="788"/>
      <c r="ONH13" s="787"/>
      <c r="ONI13" s="788"/>
      <c r="ONJ13" s="788"/>
      <c r="ONK13" s="788"/>
      <c r="ONL13" s="787"/>
      <c r="ONM13" s="788"/>
      <c r="ONN13" s="788"/>
      <c r="ONO13" s="788"/>
      <c r="ONP13" s="787"/>
      <c r="ONQ13" s="788"/>
      <c r="ONR13" s="788"/>
      <c r="ONS13" s="788"/>
      <c r="ONT13" s="787"/>
      <c r="ONU13" s="788"/>
      <c r="ONV13" s="788"/>
      <c r="ONW13" s="788"/>
      <c r="ONX13" s="787"/>
      <c r="ONY13" s="788"/>
      <c r="ONZ13" s="788"/>
      <c r="OOA13" s="788"/>
      <c r="OOB13" s="787"/>
      <c r="OOC13" s="788"/>
      <c r="OOD13" s="788"/>
      <c r="OOE13" s="788"/>
      <c r="OOF13" s="787"/>
      <c r="OOG13" s="788"/>
      <c r="OOH13" s="788"/>
      <c r="OOI13" s="788"/>
      <c r="OOJ13" s="787"/>
      <c r="OOK13" s="788"/>
      <c r="OOL13" s="788"/>
      <c r="OOM13" s="788"/>
      <c r="OON13" s="787"/>
      <c r="OOO13" s="788"/>
      <c r="OOP13" s="788"/>
      <c r="OOQ13" s="788"/>
      <c r="OOR13" s="787"/>
      <c r="OOS13" s="788"/>
      <c r="OOT13" s="788"/>
      <c r="OOU13" s="788"/>
      <c r="OOV13" s="787"/>
      <c r="OOW13" s="788"/>
      <c r="OOX13" s="788"/>
      <c r="OOY13" s="788"/>
      <c r="OOZ13" s="787"/>
      <c r="OPA13" s="788"/>
      <c r="OPB13" s="788"/>
      <c r="OPC13" s="788"/>
      <c r="OPD13" s="787"/>
      <c r="OPE13" s="788"/>
      <c r="OPF13" s="788"/>
      <c r="OPG13" s="788"/>
      <c r="OPH13" s="787"/>
      <c r="OPI13" s="788"/>
      <c r="OPJ13" s="788"/>
      <c r="OPK13" s="788"/>
      <c r="OPL13" s="787"/>
      <c r="OPM13" s="788"/>
      <c r="OPN13" s="788"/>
      <c r="OPO13" s="788"/>
      <c r="OPP13" s="787"/>
      <c r="OPQ13" s="788"/>
      <c r="OPR13" s="788"/>
      <c r="OPS13" s="788"/>
      <c r="OPT13" s="787"/>
      <c r="OPU13" s="788"/>
      <c r="OPV13" s="788"/>
      <c r="OPW13" s="788"/>
      <c r="OPX13" s="787"/>
      <c r="OPY13" s="788"/>
      <c r="OPZ13" s="788"/>
      <c r="OQA13" s="788"/>
      <c r="OQB13" s="787"/>
      <c r="OQC13" s="788"/>
      <c r="OQD13" s="788"/>
      <c r="OQE13" s="788"/>
      <c r="OQF13" s="787"/>
      <c r="OQG13" s="788"/>
      <c r="OQH13" s="788"/>
      <c r="OQI13" s="788"/>
      <c r="OQJ13" s="787"/>
      <c r="OQK13" s="788"/>
      <c r="OQL13" s="788"/>
      <c r="OQM13" s="788"/>
      <c r="OQN13" s="787"/>
      <c r="OQO13" s="788"/>
      <c r="OQP13" s="788"/>
      <c r="OQQ13" s="788"/>
      <c r="OQR13" s="787"/>
      <c r="OQS13" s="788"/>
      <c r="OQT13" s="788"/>
      <c r="OQU13" s="788"/>
      <c r="OQV13" s="787"/>
      <c r="OQW13" s="788"/>
      <c r="OQX13" s="788"/>
      <c r="OQY13" s="788"/>
      <c r="OQZ13" s="787"/>
      <c r="ORA13" s="788"/>
      <c r="ORB13" s="788"/>
      <c r="ORC13" s="788"/>
      <c r="ORD13" s="787"/>
      <c r="ORE13" s="788"/>
      <c r="ORF13" s="788"/>
      <c r="ORG13" s="788"/>
      <c r="ORH13" s="787"/>
      <c r="ORI13" s="788"/>
      <c r="ORJ13" s="788"/>
      <c r="ORK13" s="788"/>
      <c r="ORL13" s="787"/>
      <c r="ORM13" s="788"/>
      <c r="ORN13" s="788"/>
      <c r="ORO13" s="788"/>
      <c r="ORP13" s="787"/>
      <c r="ORQ13" s="788"/>
      <c r="ORR13" s="788"/>
      <c r="ORS13" s="788"/>
      <c r="ORT13" s="787"/>
      <c r="ORU13" s="788"/>
      <c r="ORV13" s="788"/>
      <c r="ORW13" s="788"/>
      <c r="ORX13" s="787"/>
      <c r="ORY13" s="788"/>
      <c r="ORZ13" s="788"/>
      <c r="OSA13" s="788"/>
      <c r="OSB13" s="787"/>
      <c r="OSC13" s="788"/>
      <c r="OSD13" s="788"/>
      <c r="OSE13" s="788"/>
      <c r="OSF13" s="787"/>
      <c r="OSG13" s="788"/>
      <c r="OSH13" s="788"/>
      <c r="OSI13" s="788"/>
      <c r="OSJ13" s="787"/>
      <c r="OSK13" s="788"/>
      <c r="OSL13" s="788"/>
      <c r="OSM13" s="788"/>
      <c r="OSN13" s="787"/>
      <c r="OSO13" s="788"/>
      <c r="OSP13" s="788"/>
      <c r="OSQ13" s="788"/>
      <c r="OSR13" s="787"/>
      <c r="OSS13" s="788"/>
      <c r="OST13" s="788"/>
      <c r="OSU13" s="788"/>
      <c r="OSV13" s="787"/>
      <c r="OSW13" s="788"/>
      <c r="OSX13" s="788"/>
      <c r="OSY13" s="788"/>
      <c r="OSZ13" s="787"/>
      <c r="OTA13" s="788"/>
      <c r="OTB13" s="788"/>
      <c r="OTC13" s="788"/>
      <c r="OTD13" s="787"/>
      <c r="OTE13" s="788"/>
      <c r="OTF13" s="788"/>
      <c r="OTG13" s="788"/>
      <c r="OTH13" s="787"/>
      <c r="OTI13" s="788"/>
      <c r="OTJ13" s="788"/>
      <c r="OTK13" s="788"/>
      <c r="OTL13" s="787"/>
      <c r="OTM13" s="788"/>
      <c r="OTN13" s="788"/>
      <c r="OTO13" s="788"/>
      <c r="OTP13" s="787"/>
      <c r="OTQ13" s="788"/>
      <c r="OTR13" s="788"/>
      <c r="OTS13" s="788"/>
      <c r="OTT13" s="787"/>
      <c r="OTU13" s="788"/>
      <c r="OTV13" s="788"/>
      <c r="OTW13" s="788"/>
      <c r="OTX13" s="787"/>
      <c r="OTY13" s="788"/>
      <c r="OTZ13" s="788"/>
      <c r="OUA13" s="788"/>
      <c r="OUB13" s="787"/>
      <c r="OUC13" s="788"/>
      <c r="OUD13" s="788"/>
      <c r="OUE13" s="788"/>
      <c r="OUF13" s="787"/>
      <c r="OUG13" s="788"/>
      <c r="OUH13" s="788"/>
      <c r="OUI13" s="788"/>
      <c r="OUJ13" s="787"/>
      <c r="OUK13" s="788"/>
      <c r="OUL13" s="788"/>
      <c r="OUM13" s="788"/>
      <c r="OUN13" s="787"/>
      <c r="OUO13" s="788"/>
      <c r="OUP13" s="788"/>
      <c r="OUQ13" s="788"/>
      <c r="OUR13" s="787"/>
      <c r="OUS13" s="788"/>
      <c r="OUT13" s="788"/>
      <c r="OUU13" s="788"/>
      <c r="OUV13" s="787"/>
      <c r="OUW13" s="788"/>
      <c r="OUX13" s="788"/>
      <c r="OUY13" s="788"/>
      <c r="OUZ13" s="787"/>
      <c r="OVA13" s="788"/>
      <c r="OVB13" s="788"/>
      <c r="OVC13" s="788"/>
      <c r="OVD13" s="787"/>
      <c r="OVE13" s="788"/>
      <c r="OVF13" s="788"/>
      <c r="OVG13" s="788"/>
      <c r="OVH13" s="787"/>
      <c r="OVI13" s="788"/>
      <c r="OVJ13" s="788"/>
      <c r="OVK13" s="788"/>
      <c r="OVL13" s="787"/>
      <c r="OVM13" s="788"/>
      <c r="OVN13" s="788"/>
      <c r="OVO13" s="788"/>
      <c r="OVP13" s="787"/>
      <c r="OVQ13" s="788"/>
      <c r="OVR13" s="788"/>
      <c r="OVS13" s="788"/>
      <c r="OVT13" s="787"/>
      <c r="OVU13" s="788"/>
      <c r="OVV13" s="788"/>
      <c r="OVW13" s="788"/>
      <c r="OVX13" s="787"/>
      <c r="OVY13" s="788"/>
      <c r="OVZ13" s="788"/>
      <c r="OWA13" s="788"/>
      <c r="OWB13" s="787"/>
      <c r="OWC13" s="788"/>
      <c r="OWD13" s="788"/>
      <c r="OWE13" s="788"/>
      <c r="OWF13" s="787"/>
      <c r="OWG13" s="788"/>
      <c r="OWH13" s="788"/>
      <c r="OWI13" s="788"/>
      <c r="OWJ13" s="787"/>
      <c r="OWK13" s="788"/>
      <c r="OWL13" s="788"/>
      <c r="OWM13" s="788"/>
      <c r="OWN13" s="787"/>
      <c r="OWO13" s="788"/>
      <c r="OWP13" s="788"/>
      <c r="OWQ13" s="788"/>
      <c r="OWR13" s="787"/>
      <c r="OWS13" s="788"/>
      <c r="OWT13" s="788"/>
      <c r="OWU13" s="788"/>
      <c r="OWV13" s="787"/>
      <c r="OWW13" s="788"/>
      <c r="OWX13" s="788"/>
      <c r="OWY13" s="788"/>
      <c r="OWZ13" s="787"/>
      <c r="OXA13" s="788"/>
      <c r="OXB13" s="788"/>
      <c r="OXC13" s="788"/>
      <c r="OXD13" s="787"/>
      <c r="OXE13" s="788"/>
      <c r="OXF13" s="788"/>
      <c r="OXG13" s="788"/>
      <c r="OXH13" s="787"/>
      <c r="OXI13" s="788"/>
      <c r="OXJ13" s="788"/>
      <c r="OXK13" s="788"/>
      <c r="OXL13" s="787"/>
      <c r="OXM13" s="788"/>
      <c r="OXN13" s="788"/>
      <c r="OXO13" s="788"/>
      <c r="OXP13" s="787"/>
      <c r="OXQ13" s="788"/>
      <c r="OXR13" s="788"/>
      <c r="OXS13" s="788"/>
      <c r="OXT13" s="787"/>
      <c r="OXU13" s="788"/>
      <c r="OXV13" s="788"/>
      <c r="OXW13" s="788"/>
      <c r="OXX13" s="787"/>
      <c r="OXY13" s="788"/>
      <c r="OXZ13" s="788"/>
      <c r="OYA13" s="788"/>
      <c r="OYB13" s="787"/>
      <c r="OYC13" s="788"/>
      <c r="OYD13" s="788"/>
      <c r="OYE13" s="788"/>
      <c r="OYF13" s="787"/>
      <c r="OYG13" s="788"/>
      <c r="OYH13" s="788"/>
      <c r="OYI13" s="788"/>
      <c r="OYJ13" s="787"/>
      <c r="OYK13" s="788"/>
      <c r="OYL13" s="788"/>
      <c r="OYM13" s="788"/>
      <c r="OYN13" s="787"/>
      <c r="OYO13" s="788"/>
      <c r="OYP13" s="788"/>
      <c r="OYQ13" s="788"/>
      <c r="OYR13" s="787"/>
      <c r="OYS13" s="788"/>
      <c r="OYT13" s="788"/>
      <c r="OYU13" s="788"/>
      <c r="OYV13" s="787"/>
      <c r="OYW13" s="788"/>
      <c r="OYX13" s="788"/>
      <c r="OYY13" s="788"/>
      <c r="OYZ13" s="787"/>
      <c r="OZA13" s="788"/>
      <c r="OZB13" s="788"/>
      <c r="OZC13" s="788"/>
      <c r="OZD13" s="787"/>
      <c r="OZE13" s="788"/>
      <c r="OZF13" s="788"/>
      <c r="OZG13" s="788"/>
      <c r="OZH13" s="787"/>
      <c r="OZI13" s="788"/>
      <c r="OZJ13" s="788"/>
      <c r="OZK13" s="788"/>
      <c r="OZL13" s="787"/>
      <c r="OZM13" s="788"/>
      <c r="OZN13" s="788"/>
      <c r="OZO13" s="788"/>
      <c r="OZP13" s="787"/>
      <c r="OZQ13" s="788"/>
      <c r="OZR13" s="788"/>
      <c r="OZS13" s="788"/>
      <c r="OZT13" s="787"/>
      <c r="OZU13" s="788"/>
      <c r="OZV13" s="788"/>
      <c r="OZW13" s="788"/>
      <c r="OZX13" s="787"/>
      <c r="OZY13" s="788"/>
      <c r="OZZ13" s="788"/>
      <c r="PAA13" s="788"/>
      <c r="PAB13" s="787"/>
      <c r="PAC13" s="788"/>
      <c r="PAD13" s="788"/>
      <c r="PAE13" s="788"/>
      <c r="PAF13" s="787"/>
      <c r="PAG13" s="788"/>
      <c r="PAH13" s="788"/>
      <c r="PAI13" s="788"/>
      <c r="PAJ13" s="787"/>
      <c r="PAK13" s="788"/>
      <c r="PAL13" s="788"/>
      <c r="PAM13" s="788"/>
      <c r="PAN13" s="787"/>
      <c r="PAO13" s="788"/>
      <c r="PAP13" s="788"/>
      <c r="PAQ13" s="788"/>
      <c r="PAR13" s="787"/>
      <c r="PAS13" s="788"/>
      <c r="PAT13" s="788"/>
      <c r="PAU13" s="788"/>
      <c r="PAV13" s="787"/>
      <c r="PAW13" s="788"/>
      <c r="PAX13" s="788"/>
      <c r="PAY13" s="788"/>
      <c r="PAZ13" s="787"/>
      <c r="PBA13" s="788"/>
      <c r="PBB13" s="788"/>
      <c r="PBC13" s="788"/>
      <c r="PBD13" s="787"/>
      <c r="PBE13" s="788"/>
      <c r="PBF13" s="788"/>
      <c r="PBG13" s="788"/>
      <c r="PBH13" s="787"/>
      <c r="PBI13" s="788"/>
      <c r="PBJ13" s="788"/>
      <c r="PBK13" s="788"/>
      <c r="PBL13" s="787"/>
      <c r="PBM13" s="788"/>
      <c r="PBN13" s="788"/>
      <c r="PBO13" s="788"/>
      <c r="PBP13" s="787"/>
      <c r="PBQ13" s="788"/>
      <c r="PBR13" s="788"/>
      <c r="PBS13" s="788"/>
      <c r="PBT13" s="787"/>
      <c r="PBU13" s="788"/>
      <c r="PBV13" s="788"/>
      <c r="PBW13" s="788"/>
      <c r="PBX13" s="787"/>
      <c r="PBY13" s="788"/>
      <c r="PBZ13" s="788"/>
      <c r="PCA13" s="788"/>
      <c r="PCB13" s="787"/>
      <c r="PCC13" s="788"/>
      <c r="PCD13" s="788"/>
      <c r="PCE13" s="788"/>
      <c r="PCF13" s="787"/>
      <c r="PCG13" s="788"/>
      <c r="PCH13" s="788"/>
      <c r="PCI13" s="788"/>
      <c r="PCJ13" s="787"/>
      <c r="PCK13" s="788"/>
      <c r="PCL13" s="788"/>
      <c r="PCM13" s="788"/>
      <c r="PCN13" s="787"/>
      <c r="PCO13" s="788"/>
      <c r="PCP13" s="788"/>
      <c r="PCQ13" s="788"/>
      <c r="PCR13" s="787"/>
      <c r="PCS13" s="788"/>
      <c r="PCT13" s="788"/>
      <c r="PCU13" s="788"/>
      <c r="PCV13" s="787"/>
      <c r="PCW13" s="788"/>
      <c r="PCX13" s="788"/>
      <c r="PCY13" s="788"/>
      <c r="PCZ13" s="787"/>
      <c r="PDA13" s="788"/>
      <c r="PDB13" s="788"/>
      <c r="PDC13" s="788"/>
      <c r="PDD13" s="787"/>
      <c r="PDE13" s="788"/>
      <c r="PDF13" s="788"/>
      <c r="PDG13" s="788"/>
      <c r="PDH13" s="787"/>
      <c r="PDI13" s="788"/>
      <c r="PDJ13" s="788"/>
      <c r="PDK13" s="788"/>
      <c r="PDL13" s="787"/>
      <c r="PDM13" s="788"/>
      <c r="PDN13" s="788"/>
      <c r="PDO13" s="788"/>
      <c r="PDP13" s="787"/>
      <c r="PDQ13" s="788"/>
      <c r="PDR13" s="788"/>
      <c r="PDS13" s="788"/>
      <c r="PDT13" s="787"/>
      <c r="PDU13" s="788"/>
      <c r="PDV13" s="788"/>
      <c r="PDW13" s="788"/>
      <c r="PDX13" s="787"/>
      <c r="PDY13" s="788"/>
      <c r="PDZ13" s="788"/>
      <c r="PEA13" s="788"/>
      <c r="PEB13" s="787"/>
      <c r="PEC13" s="788"/>
      <c r="PED13" s="788"/>
      <c r="PEE13" s="788"/>
      <c r="PEF13" s="787"/>
      <c r="PEG13" s="788"/>
      <c r="PEH13" s="788"/>
      <c r="PEI13" s="788"/>
      <c r="PEJ13" s="787"/>
      <c r="PEK13" s="788"/>
      <c r="PEL13" s="788"/>
      <c r="PEM13" s="788"/>
      <c r="PEN13" s="787"/>
      <c r="PEO13" s="788"/>
      <c r="PEP13" s="788"/>
      <c r="PEQ13" s="788"/>
      <c r="PER13" s="787"/>
      <c r="PES13" s="788"/>
      <c r="PET13" s="788"/>
      <c r="PEU13" s="788"/>
      <c r="PEV13" s="787"/>
      <c r="PEW13" s="788"/>
      <c r="PEX13" s="788"/>
      <c r="PEY13" s="788"/>
      <c r="PEZ13" s="787"/>
      <c r="PFA13" s="788"/>
      <c r="PFB13" s="788"/>
      <c r="PFC13" s="788"/>
      <c r="PFD13" s="787"/>
      <c r="PFE13" s="788"/>
      <c r="PFF13" s="788"/>
      <c r="PFG13" s="788"/>
      <c r="PFH13" s="787"/>
      <c r="PFI13" s="788"/>
      <c r="PFJ13" s="788"/>
      <c r="PFK13" s="788"/>
      <c r="PFL13" s="787"/>
      <c r="PFM13" s="788"/>
      <c r="PFN13" s="788"/>
      <c r="PFO13" s="788"/>
      <c r="PFP13" s="787"/>
      <c r="PFQ13" s="788"/>
      <c r="PFR13" s="788"/>
      <c r="PFS13" s="788"/>
      <c r="PFT13" s="787"/>
      <c r="PFU13" s="788"/>
      <c r="PFV13" s="788"/>
      <c r="PFW13" s="788"/>
      <c r="PFX13" s="787"/>
      <c r="PFY13" s="788"/>
      <c r="PFZ13" s="788"/>
      <c r="PGA13" s="788"/>
      <c r="PGB13" s="787"/>
      <c r="PGC13" s="788"/>
      <c r="PGD13" s="788"/>
      <c r="PGE13" s="788"/>
      <c r="PGF13" s="787"/>
      <c r="PGG13" s="788"/>
      <c r="PGH13" s="788"/>
      <c r="PGI13" s="788"/>
      <c r="PGJ13" s="787"/>
      <c r="PGK13" s="788"/>
      <c r="PGL13" s="788"/>
      <c r="PGM13" s="788"/>
      <c r="PGN13" s="787"/>
      <c r="PGO13" s="788"/>
      <c r="PGP13" s="788"/>
      <c r="PGQ13" s="788"/>
      <c r="PGR13" s="787"/>
      <c r="PGS13" s="788"/>
      <c r="PGT13" s="788"/>
      <c r="PGU13" s="788"/>
      <c r="PGV13" s="787"/>
      <c r="PGW13" s="788"/>
      <c r="PGX13" s="788"/>
      <c r="PGY13" s="788"/>
      <c r="PGZ13" s="787"/>
      <c r="PHA13" s="788"/>
      <c r="PHB13" s="788"/>
      <c r="PHC13" s="788"/>
      <c r="PHD13" s="787"/>
      <c r="PHE13" s="788"/>
      <c r="PHF13" s="788"/>
      <c r="PHG13" s="788"/>
      <c r="PHH13" s="787"/>
      <c r="PHI13" s="788"/>
      <c r="PHJ13" s="788"/>
      <c r="PHK13" s="788"/>
      <c r="PHL13" s="787"/>
      <c r="PHM13" s="788"/>
      <c r="PHN13" s="788"/>
      <c r="PHO13" s="788"/>
      <c r="PHP13" s="787"/>
      <c r="PHQ13" s="788"/>
      <c r="PHR13" s="788"/>
      <c r="PHS13" s="788"/>
      <c r="PHT13" s="787"/>
      <c r="PHU13" s="788"/>
      <c r="PHV13" s="788"/>
      <c r="PHW13" s="788"/>
      <c r="PHX13" s="787"/>
      <c r="PHY13" s="788"/>
      <c r="PHZ13" s="788"/>
      <c r="PIA13" s="788"/>
      <c r="PIB13" s="787"/>
      <c r="PIC13" s="788"/>
      <c r="PID13" s="788"/>
      <c r="PIE13" s="788"/>
      <c r="PIF13" s="787"/>
      <c r="PIG13" s="788"/>
      <c r="PIH13" s="788"/>
      <c r="PII13" s="788"/>
      <c r="PIJ13" s="787"/>
      <c r="PIK13" s="788"/>
      <c r="PIL13" s="788"/>
      <c r="PIM13" s="788"/>
      <c r="PIN13" s="787"/>
      <c r="PIO13" s="788"/>
      <c r="PIP13" s="788"/>
      <c r="PIQ13" s="788"/>
      <c r="PIR13" s="787"/>
      <c r="PIS13" s="788"/>
      <c r="PIT13" s="788"/>
      <c r="PIU13" s="788"/>
      <c r="PIV13" s="787"/>
      <c r="PIW13" s="788"/>
      <c r="PIX13" s="788"/>
      <c r="PIY13" s="788"/>
      <c r="PIZ13" s="787"/>
      <c r="PJA13" s="788"/>
      <c r="PJB13" s="788"/>
      <c r="PJC13" s="788"/>
      <c r="PJD13" s="787"/>
      <c r="PJE13" s="788"/>
      <c r="PJF13" s="788"/>
      <c r="PJG13" s="788"/>
      <c r="PJH13" s="787"/>
      <c r="PJI13" s="788"/>
      <c r="PJJ13" s="788"/>
      <c r="PJK13" s="788"/>
      <c r="PJL13" s="787"/>
      <c r="PJM13" s="788"/>
      <c r="PJN13" s="788"/>
      <c r="PJO13" s="788"/>
      <c r="PJP13" s="787"/>
      <c r="PJQ13" s="788"/>
      <c r="PJR13" s="788"/>
      <c r="PJS13" s="788"/>
      <c r="PJT13" s="787"/>
      <c r="PJU13" s="788"/>
      <c r="PJV13" s="788"/>
      <c r="PJW13" s="788"/>
      <c r="PJX13" s="787"/>
      <c r="PJY13" s="788"/>
      <c r="PJZ13" s="788"/>
      <c r="PKA13" s="788"/>
      <c r="PKB13" s="787"/>
      <c r="PKC13" s="788"/>
      <c r="PKD13" s="788"/>
      <c r="PKE13" s="788"/>
      <c r="PKF13" s="787"/>
      <c r="PKG13" s="788"/>
      <c r="PKH13" s="788"/>
      <c r="PKI13" s="788"/>
      <c r="PKJ13" s="787"/>
      <c r="PKK13" s="788"/>
      <c r="PKL13" s="788"/>
      <c r="PKM13" s="788"/>
      <c r="PKN13" s="787"/>
      <c r="PKO13" s="788"/>
      <c r="PKP13" s="788"/>
      <c r="PKQ13" s="788"/>
      <c r="PKR13" s="787"/>
      <c r="PKS13" s="788"/>
      <c r="PKT13" s="788"/>
      <c r="PKU13" s="788"/>
      <c r="PKV13" s="787"/>
      <c r="PKW13" s="788"/>
      <c r="PKX13" s="788"/>
      <c r="PKY13" s="788"/>
      <c r="PKZ13" s="787"/>
      <c r="PLA13" s="788"/>
      <c r="PLB13" s="788"/>
      <c r="PLC13" s="788"/>
      <c r="PLD13" s="787"/>
      <c r="PLE13" s="788"/>
      <c r="PLF13" s="788"/>
      <c r="PLG13" s="788"/>
      <c r="PLH13" s="787"/>
      <c r="PLI13" s="788"/>
      <c r="PLJ13" s="788"/>
      <c r="PLK13" s="788"/>
      <c r="PLL13" s="787"/>
      <c r="PLM13" s="788"/>
      <c r="PLN13" s="788"/>
      <c r="PLO13" s="788"/>
      <c r="PLP13" s="787"/>
      <c r="PLQ13" s="788"/>
      <c r="PLR13" s="788"/>
      <c r="PLS13" s="788"/>
      <c r="PLT13" s="787"/>
      <c r="PLU13" s="788"/>
      <c r="PLV13" s="788"/>
      <c r="PLW13" s="788"/>
      <c r="PLX13" s="787"/>
      <c r="PLY13" s="788"/>
      <c r="PLZ13" s="788"/>
      <c r="PMA13" s="788"/>
      <c r="PMB13" s="787"/>
      <c r="PMC13" s="788"/>
      <c r="PMD13" s="788"/>
      <c r="PME13" s="788"/>
      <c r="PMF13" s="787"/>
      <c r="PMG13" s="788"/>
      <c r="PMH13" s="788"/>
      <c r="PMI13" s="788"/>
      <c r="PMJ13" s="787"/>
      <c r="PMK13" s="788"/>
      <c r="PML13" s="788"/>
      <c r="PMM13" s="788"/>
      <c r="PMN13" s="787"/>
      <c r="PMO13" s="788"/>
      <c r="PMP13" s="788"/>
      <c r="PMQ13" s="788"/>
      <c r="PMR13" s="787"/>
      <c r="PMS13" s="788"/>
      <c r="PMT13" s="788"/>
      <c r="PMU13" s="788"/>
      <c r="PMV13" s="787"/>
      <c r="PMW13" s="788"/>
      <c r="PMX13" s="788"/>
      <c r="PMY13" s="788"/>
      <c r="PMZ13" s="787"/>
      <c r="PNA13" s="788"/>
      <c r="PNB13" s="788"/>
      <c r="PNC13" s="788"/>
      <c r="PND13" s="787"/>
      <c r="PNE13" s="788"/>
      <c r="PNF13" s="788"/>
      <c r="PNG13" s="788"/>
      <c r="PNH13" s="787"/>
      <c r="PNI13" s="788"/>
      <c r="PNJ13" s="788"/>
      <c r="PNK13" s="788"/>
      <c r="PNL13" s="787"/>
      <c r="PNM13" s="788"/>
      <c r="PNN13" s="788"/>
      <c r="PNO13" s="788"/>
      <c r="PNP13" s="787"/>
      <c r="PNQ13" s="788"/>
      <c r="PNR13" s="788"/>
      <c r="PNS13" s="788"/>
      <c r="PNT13" s="787"/>
      <c r="PNU13" s="788"/>
      <c r="PNV13" s="788"/>
      <c r="PNW13" s="788"/>
      <c r="PNX13" s="787"/>
      <c r="PNY13" s="788"/>
      <c r="PNZ13" s="788"/>
      <c r="POA13" s="788"/>
      <c r="POB13" s="787"/>
      <c r="POC13" s="788"/>
      <c r="POD13" s="788"/>
      <c r="POE13" s="788"/>
      <c r="POF13" s="787"/>
      <c r="POG13" s="788"/>
      <c r="POH13" s="788"/>
      <c r="POI13" s="788"/>
      <c r="POJ13" s="787"/>
      <c r="POK13" s="788"/>
      <c r="POL13" s="788"/>
      <c r="POM13" s="788"/>
      <c r="PON13" s="787"/>
      <c r="POO13" s="788"/>
      <c r="POP13" s="788"/>
      <c r="POQ13" s="788"/>
      <c r="POR13" s="787"/>
      <c r="POS13" s="788"/>
      <c r="POT13" s="788"/>
      <c r="POU13" s="788"/>
      <c r="POV13" s="787"/>
      <c r="POW13" s="788"/>
      <c r="POX13" s="788"/>
      <c r="POY13" s="788"/>
      <c r="POZ13" s="787"/>
      <c r="PPA13" s="788"/>
      <c r="PPB13" s="788"/>
      <c r="PPC13" s="788"/>
      <c r="PPD13" s="787"/>
      <c r="PPE13" s="788"/>
      <c r="PPF13" s="788"/>
      <c r="PPG13" s="788"/>
      <c r="PPH13" s="787"/>
      <c r="PPI13" s="788"/>
      <c r="PPJ13" s="788"/>
      <c r="PPK13" s="788"/>
      <c r="PPL13" s="787"/>
      <c r="PPM13" s="788"/>
      <c r="PPN13" s="788"/>
      <c r="PPO13" s="788"/>
      <c r="PPP13" s="787"/>
      <c r="PPQ13" s="788"/>
      <c r="PPR13" s="788"/>
      <c r="PPS13" s="788"/>
      <c r="PPT13" s="787"/>
      <c r="PPU13" s="788"/>
      <c r="PPV13" s="788"/>
      <c r="PPW13" s="788"/>
      <c r="PPX13" s="787"/>
      <c r="PPY13" s="788"/>
      <c r="PPZ13" s="788"/>
      <c r="PQA13" s="788"/>
      <c r="PQB13" s="787"/>
      <c r="PQC13" s="788"/>
      <c r="PQD13" s="788"/>
      <c r="PQE13" s="788"/>
      <c r="PQF13" s="787"/>
      <c r="PQG13" s="788"/>
      <c r="PQH13" s="788"/>
      <c r="PQI13" s="788"/>
      <c r="PQJ13" s="787"/>
      <c r="PQK13" s="788"/>
      <c r="PQL13" s="788"/>
      <c r="PQM13" s="788"/>
      <c r="PQN13" s="787"/>
      <c r="PQO13" s="788"/>
      <c r="PQP13" s="788"/>
      <c r="PQQ13" s="788"/>
      <c r="PQR13" s="787"/>
      <c r="PQS13" s="788"/>
      <c r="PQT13" s="788"/>
      <c r="PQU13" s="788"/>
      <c r="PQV13" s="787"/>
      <c r="PQW13" s="788"/>
      <c r="PQX13" s="788"/>
      <c r="PQY13" s="788"/>
      <c r="PQZ13" s="787"/>
      <c r="PRA13" s="788"/>
      <c r="PRB13" s="788"/>
      <c r="PRC13" s="788"/>
      <c r="PRD13" s="787"/>
      <c r="PRE13" s="788"/>
      <c r="PRF13" s="788"/>
      <c r="PRG13" s="788"/>
      <c r="PRH13" s="787"/>
      <c r="PRI13" s="788"/>
      <c r="PRJ13" s="788"/>
      <c r="PRK13" s="788"/>
      <c r="PRL13" s="787"/>
      <c r="PRM13" s="788"/>
      <c r="PRN13" s="788"/>
      <c r="PRO13" s="788"/>
      <c r="PRP13" s="787"/>
      <c r="PRQ13" s="788"/>
      <c r="PRR13" s="788"/>
      <c r="PRS13" s="788"/>
      <c r="PRT13" s="787"/>
      <c r="PRU13" s="788"/>
      <c r="PRV13" s="788"/>
      <c r="PRW13" s="788"/>
      <c r="PRX13" s="787"/>
      <c r="PRY13" s="788"/>
      <c r="PRZ13" s="788"/>
      <c r="PSA13" s="788"/>
      <c r="PSB13" s="787"/>
      <c r="PSC13" s="788"/>
      <c r="PSD13" s="788"/>
      <c r="PSE13" s="788"/>
      <c r="PSF13" s="787"/>
      <c r="PSG13" s="788"/>
      <c r="PSH13" s="788"/>
      <c r="PSI13" s="788"/>
      <c r="PSJ13" s="787"/>
      <c r="PSK13" s="788"/>
      <c r="PSL13" s="788"/>
      <c r="PSM13" s="788"/>
      <c r="PSN13" s="787"/>
      <c r="PSO13" s="788"/>
      <c r="PSP13" s="788"/>
      <c r="PSQ13" s="788"/>
      <c r="PSR13" s="787"/>
      <c r="PSS13" s="788"/>
      <c r="PST13" s="788"/>
      <c r="PSU13" s="788"/>
      <c r="PSV13" s="787"/>
      <c r="PSW13" s="788"/>
      <c r="PSX13" s="788"/>
      <c r="PSY13" s="788"/>
      <c r="PSZ13" s="787"/>
      <c r="PTA13" s="788"/>
      <c r="PTB13" s="788"/>
      <c r="PTC13" s="788"/>
      <c r="PTD13" s="787"/>
      <c r="PTE13" s="788"/>
      <c r="PTF13" s="788"/>
      <c r="PTG13" s="788"/>
      <c r="PTH13" s="787"/>
      <c r="PTI13" s="788"/>
      <c r="PTJ13" s="788"/>
      <c r="PTK13" s="788"/>
      <c r="PTL13" s="787"/>
      <c r="PTM13" s="788"/>
      <c r="PTN13" s="788"/>
      <c r="PTO13" s="788"/>
      <c r="PTP13" s="787"/>
      <c r="PTQ13" s="788"/>
      <c r="PTR13" s="788"/>
      <c r="PTS13" s="788"/>
      <c r="PTT13" s="787"/>
      <c r="PTU13" s="788"/>
      <c r="PTV13" s="788"/>
      <c r="PTW13" s="788"/>
      <c r="PTX13" s="787"/>
      <c r="PTY13" s="788"/>
      <c r="PTZ13" s="788"/>
      <c r="PUA13" s="788"/>
      <c r="PUB13" s="787"/>
      <c r="PUC13" s="788"/>
      <c r="PUD13" s="788"/>
      <c r="PUE13" s="788"/>
      <c r="PUF13" s="787"/>
      <c r="PUG13" s="788"/>
      <c r="PUH13" s="788"/>
      <c r="PUI13" s="788"/>
      <c r="PUJ13" s="787"/>
      <c r="PUK13" s="788"/>
      <c r="PUL13" s="788"/>
      <c r="PUM13" s="788"/>
      <c r="PUN13" s="787"/>
      <c r="PUO13" s="788"/>
      <c r="PUP13" s="788"/>
      <c r="PUQ13" s="788"/>
      <c r="PUR13" s="787"/>
      <c r="PUS13" s="788"/>
      <c r="PUT13" s="788"/>
      <c r="PUU13" s="788"/>
      <c r="PUV13" s="787"/>
      <c r="PUW13" s="788"/>
      <c r="PUX13" s="788"/>
      <c r="PUY13" s="788"/>
      <c r="PUZ13" s="787"/>
      <c r="PVA13" s="788"/>
      <c r="PVB13" s="788"/>
      <c r="PVC13" s="788"/>
      <c r="PVD13" s="787"/>
      <c r="PVE13" s="788"/>
      <c r="PVF13" s="788"/>
      <c r="PVG13" s="788"/>
      <c r="PVH13" s="787"/>
      <c r="PVI13" s="788"/>
      <c r="PVJ13" s="788"/>
      <c r="PVK13" s="788"/>
      <c r="PVL13" s="787"/>
      <c r="PVM13" s="788"/>
      <c r="PVN13" s="788"/>
      <c r="PVO13" s="788"/>
      <c r="PVP13" s="787"/>
      <c r="PVQ13" s="788"/>
      <c r="PVR13" s="788"/>
      <c r="PVS13" s="788"/>
      <c r="PVT13" s="787"/>
      <c r="PVU13" s="788"/>
      <c r="PVV13" s="788"/>
      <c r="PVW13" s="788"/>
      <c r="PVX13" s="787"/>
      <c r="PVY13" s="788"/>
      <c r="PVZ13" s="788"/>
      <c r="PWA13" s="788"/>
      <c r="PWB13" s="787"/>
      <c r="PWC13" s="788"/>
      <c r="PWD13" s="788"/>
      <c r="PWE13" s="788"/>
      <c r="PWF13" s="787"/>
      <c r="PWG13" s="788"/>
      <c r="PWH13" s="788"/>
      <c r="PWI13" s="788"/>
      <c r="PWJ13" s="787"/>
      <c r="PWK13" s="788"/>
      <c r="PWL13" s="788"/>
      <c r="PWM13" s="788"/>
      <c r="PWN13" s="787"/>
      <c r="PWO13" s="788"/>
      <c r="PWP13" s="788"/>
      <c r="PWQ13" s="788"/>
      <c r="PWR13" s="787"/>
      <c r="PWS13" s="788"/>
      <c r="PWT13" s="788"/>
      <c r="PWU13" s="788"/>
      <c r="PWV13" s="787"/>
      <c r="PWW13" s="788"/>
      <c r="PWX13" s="788"/>
      <c r="PWY13" s="788"/>
      <c r="PWZ13" s="787"/>
      <c r="PXA13" s="788"/>
      <c r="PXB13" s="788"/>
      <c r="PXC13" s="788"/>
      <c r="PXD13" s="787"/>
      <c r="PXE13" s="788"/>
      <c r="PXF13" s="788"/>
      <c r="PXG13" s="788"/>
      <c r="PXH13" s="787"/>
      <c r="PXI13" s="788"/>
      <c r="PXJ13" s="788"/>
      <c r="PXK13" s="788"/>
      <c r="PXL13" s="787"/>
      <c r="PXM13" s="788"/>
      <c r="PXN13" s="788"/>
      <c r="PXO13" s="788"/>
      <c r="PXP13" s="787"/>
      <c r="PXQ13" s="788"/>
      <c r="PXR13" s="788"/>
      <c r="PXS13" s="788"/>
      <c r="PXT13" s="787"/>
      <c r="PXU13" s="788"/>
      <c r="PXV13" s="788"/>
      <c r="PXW13" s="788"/>
      <c r="PXX13" s="787"/>
      <c r="PXY13" s="788"/>
      <c r="PXZ13" s="788"/>
      <c r="PYA13" s="788"/>
      <c r="PYB13" s="787"/>
      <c r="PYC13" s="788"/>
      <c r="PYD13" s="788"/>
      <c r="PYE13" s="788"/>
      <c r="PYF13" s="787"/>
      <c r="PYG13" s="788"/>
      <c r="PYH13" s="788"/>
      <c r="PYI13" s="788"/>
      <c r="PYJ13" s="787"/>
      <c r="PYK13" s="788"/>
      <c r="PYL13" s="788"/>
      <c r="PYM13" s="788"/>
      <c r="PYN13" s="787"/>
      <c r="PYO13" s="788"/>
      <c r="PYP13" s="788"/>
      <c r="PYQ13" s="788"/>
      <c r="PYR13" s="787"/>
      <c r="PYS13" s="788"/>
      <c r="PYT13" s="788"/>
      <c r="PYU13" s="788"/>
      <c r="PYV13" s="787"/>
      <c r="PYW13" s="788"/>
      <c r="PYX13" s="788"/>
      <c r="PYY13" s="788"/>
      <c r="PYZ13" s="787"/>
      <c r="PZA13" s="788"/>
      <c r="PZB13" s="788"/>
      <c r="PZC13" s="788"/>
      <c r="PZD13" s="787"/>
      <c r="PZE13" s="788"/>
      <c r="PZF13" s="788"/>
      <c r="PZG13" s="788"/>
      <c r="PZH13" s="787"/>
      <c r="PZI13" s="788"/>
      <c r="PZJ13" s="788"/>
      <c r="PZK13" s="788"/>
      <c r="PZL13" s="787"/>
      <c r="PZM13" s="788"/>
      <c r="PZN13" s="788"/>
      <c r="PZO13" s="788"/>
      <c r="PZP13" s="787"/>
      <c r="PZQ13" s="788"/>
      <c r="PZR13" s="788"/>
      <c r="PZS13" s="788"/>
      <c r="PZT13" s="787"/>
      <c r="PZU13" s="788"/>
      <c r="PZV13" s="788"/>
      <c r="PZW13" s="788"/>
      <c r="PZX13" s="787"/>
      <c r="PZY13" s="788"/>
      <c r="PZZ13" s="788"/>
      <c r="QAA13" s="788"/>
      <c r="QAB13" s="787"/>
      <c r="QAC13" s="788"/>
      <c r="QAD13" s="788"/>
      <c r="QAE13" s="788"/>
      <c r="QAF13" s="787"/>
      <c r="QAG13" s="788"/>
      <c r="QAH13" s="788"/>
      <c r="QAI13" s="788"/>
      <c r="QAJ13" s="787"/>
      <c r="QAK13" s="788"/>
      <c r="QAL13" s="788"/>
      <c r="QAM13" s="788"/>
      <c r="QAN13" s="787"/>
      <c r="QAO13" s="788"/>
      <c r="QAP13" s="788"/>
      <c r="QAQ13" s="788"/>
      <c r="QAR13" s="787"/>
      <c r="QAS13" s="788"/>
      <c r="QAT13" s="788"/>
      <c r="QAU13" s="788"/>
      <c r="QAV13" s="787"/>
      <c r="QAW13" s="788"/>
      <c r="QAX13" s="788"/>
      <c r="QAY13" s="788"/>
      <c r="QAZ13" s="787"/>
      <c r="QBA13" s="788"/>
      <c r="QBB13" s="788"/>
      <c r="QBC13" s="788"/>
      <c r="QBD13" s="787"/>
      <c r="QBE13" s="788"/>
      <c r="QBF13" s="788"/>
      <c r="QBG13" s="788"/>
      <c r="QBH13" s="787"/>
      <c r="QBI13" s="788"/>
      <c r="QBJ13" s="788"/>
      <c r="QBK13" s="788"/>
      <c r="QBL13" s="787"/>
      <c r="QBM13" s="788"/>
      <c r="QBN13" s="788"/>
      <c r="QBO13" s="788"/>
      <c r="QBP13" s="787"/>
      <c r="QBQ13" s="788"/>
      <c r="QBR13" s="788"/>
      <c r="QBS13" s="788"/>
      <c r="QBT13" s="787"/>
      <c r="QBU13" s="788"/>
      <c r="QBV13" s="788"/>
      <c r="QBW13" s="788"/>
      <c r="QBX13" s="787"/>
      <c r="QBY13" s="788"/>
      <c r="QBZ13" s="788"/>
      <c r="QCA13" s="788"/>
      <c r="QCB13" s="787"/>
      <c r="QCC13" s="788"/>
      <c r="QCD13" s="788"/>
      <c r="QCE13" s="788"/>
      <c r="QCF13" s="787"/>
      <c r="QCG13" s="788"/>
      <c r="QCH13" s="788"/>
      <c r="QCI13" s="788"/>
      <c r="QCJ13" s="787"/>
      <c r="QCK13" s="788"/>
      <c r="QCL13" s="788"/>
      <c r="QCM13" s="788"/>
      <c r="QCN13" s="787"/>
      <c r="QCO13" s="788"/>
      <c r="QCP13" s="788"/>
      <c r="QCQ13" s="788"/>
      <c r="QCR13" s="787"/>
      <c r="QCS13" s="788"/>
      <c r="QCT13" s="788"/>
      <c r="QCU13" s="788"/>
      <c r="QCV13" s="787"/>
      <c r="QCW13" s="788"/>
      <c r="QCX13" s="788"/>
      <c r="QCY13" s="788"/>
      <c r="QCZ13" s="787"/>
      <c r="QDA13" s="788"/>
      <c r="QDB13" s="788"/>
      <c r="QDC13" s="788"/>
      <c r="QDD13" s="787"/>
      <c r="QDE13" s="788"/>
      <c r="QDF13" s="788"/>
      <c r="QDG13" s="788"/>
      <c r="QDH13" s="787"/>
      <c r="QDI13" s="788"/>
      <c r="QDJ13" s="788"/>
      <c r="QDK13" s="788"/>
      <c r="QDL13" s="787"/>
      <c r="QDM13" s="788"/>
      <c r="QDN13" s="788"/>
      <c r="QDO13" s="788"/>
      <c r="QDP13" s="787"/>
      <c r="QDQ13" s="788"/>
      <c r="QDR13" s="788"/>
      <c r="QDS13" s="788"/>
      <c r="QDT13" s="787"/>
      <c r="QDU13" s="788"/>
      <c r="QDV13" s="788"/>
      <c r="QDW13" s="788"/>
      <c r="QDX13" s="787"/>
      <c r="QDY13" s="788"/>
      <c r="QDZ13" s="788"/>
      <c r="QEA13" s="788"/>
      <c r="QEB13" s="787"/>
      <c r="QEC13" s="788"/>
      <c r="QED13" s="788"/>
      <c r="QEE13" s="788"/>
      <c r="QEF13" s="787"/>
      <c r="QEG13" s="788"/>
      <c r="QEH13" s="788"/>
      <c r="QEI13" s="788"/>
      <c r="QEJ13" s="787"/>
      <c r="QEK13" s="788"/>
      <c r="QEL13" s="788"/>
      <c r="QEM13" s="788"/>
      <c r="QEN13" s="787"/>
      <c r="QEO13" s="788"/>
      <c r="QEP13" s="788"/>
      <c r="QEQ13" s="788"/>
      <c r="QER13" s="787"/>
      <c r="QES13" s="788"/>
      <c r="QET13" s="788"/>
      <c r="QEU13" s="788"/>
      <c r="QEV13" s="787"/>
      <c r="QEW13" s="788"/>
      <c r="QEX13" s="788"/>
      <c r="QEY13" s="788"/>
      <c r="QEZ13" s="787"/>
      <c r="QFA13" s="788"/>
      <c r="QFB13" s="788"/>
      <c r="QFC13" s="788"/>
      <c r="QFD13" s="787"/>
      <c r="QFE13" s="788"/>
      <c r="QFF13" s="788"/>
      <c r="QFG13" s="788"/>
      <c r="QFH13" s="787"/>
      <c r="QFI13" s="788"/>
      <c r="QFJ13" s="788"/>
      <c r="QFK13" s="788"/>
      <c r="QFL13" s="787"/>
      <c r="QFM13" s="788"/>
      <c r="QFN13" s="788"/>
      <c r="QFO13" s="788"/>
      <c r="QFP13" s="787"/>
      <c r="QFQ13" s="788"/>
      <c r="QFR13" s="788"/>
      <c r="QFS13" s="788"/>
      <c r="QFT13" s="787"/>
      <c r="QFU13" s="788"/>
      <c r="QFV13" s="788"/>
      <c r="QFW13" s="788"/>
      <c r="QFX13" s="787"/>
      <c r="QFY13" s="788"/>
      <c r="QFZ13" s="788"/>
      <c r="QGA13" s="788"/>
      <c r="QGB13" s="787"/>
      <c r="QGC13" s="788"/>
      <c r="QGD13" s="788"/>
      <c r="QGE13" s="788"/>
      <c r="QGF13" s="787"/>
      <c r="QGG13" s="788"/>
      <c r="QGH13" s="788"/>
      <c r="QGI13" s="788"/>
      <c r="QGJ13" s="787"/>
      <c r="QGK13" s="788"/>
      <c r="QGL13" s="788"/>
      <c r="QGM13" s="788"/>
      <c r="QGN13" s="787"/>
      <c r="QGO13" s="788"/>
      <c r="QGP13" s="788"/>
      <c r="QGQ13" s="788"/>
      <c r="QGR13" s="787"/>
      <c r="QGS13" s="788"/>
      <c r="QGT13" s="788"/>
      <c r="QGU13" s="788"/>
      <c r="QGV13" s="787"/>
      <c r="QGW13" s="788"/>
      <c r="QGX13" s="788"/>
      <c r="QGY13" s="788"/>
      <c r="QGZ13" s="787"/>
      <c r="QHA13" s="788"/>
      <c r="QHB13" s="788"/>
      <c r="QHC13" s="788"/>
      <c r="QHD13" s="787"/>
      <c r="QHE13" s="788"/>
      <c r="QHF13" s="788"/>
      <c r="QHG13" s="788"/>
      <c r="QHH13" s="787"/>
      <c r="QHI13" s="788"/>
      <c r="QHJ13" s="788"/>
      <c r="QHK13" s="788"/>
      <c r="QHL13" s="787"/>
      <c r="QHM13" s="788"/>
      <c r="QHN13" s="788"/>
      <c r="QHO13" s="788"/>
      <c r="QHP13" s="787"/>
      <c r="QHQ13" s="788"/>
      <c r="QHR13" s="788"/>
      <c r="QHS13" s="788"/>
      <c r="QHT13" s="787"/>
      <c r="QHU13" s="788"/>
      <c r="QHV13" s="788"/>
      <c r="QHW13" s="788"/>
      <c r="QHX13" s="787"/>
      <c r="QHY13" s="788"/>
      <c r="QHZ13" s="788"/>
      <c r="QIA13" s="788"/>
      <c r="QIB13" s="787"/>
      <c r="QIC13" s="788"/>
      <c r="QID13" s="788"/>
      <c r="QIE13" s="788"/>
      <c r="QIF13" s="787"/>
      <c r="QIG13" s="788"/>
      <c r="QIH13" s="788"/>
      <c r="QII13" s="788"/>
      <c r="QIJ13" s="787"/>
      <c r="QIK13" s="788"/>
      <c r="QIL13" s="788"/>
      <c r="QIM13" s="788"/>
      <c r="QIN13" s="787"/>
      <c r="QIO13" s="788"/>
      <c r="QIP13" s="788"/>
      <c r="QIQ13" s="788"/>
      <c r="QIR13" s="787"/>
      <c r="QIS13" s="788"/>
      <c r="QIT13" s="788"/>
      <c r="QIU13" s="788"/>
      <c r="QIV13" s="787"/>
      <c r="QIW13" s="788"/>
      <c r="QIX13" s="788"/>
      <c r="QIY13" s="788"/>
      <c r="QIZ13" s="787"/>
      <c r="QJA13" s="788"/>
      <c r="QJB13" s="788"/>
      <c r="QJC13" s="788"/>
      <c r="QJD13" s="787"/>
      <c r="QJE13" s="788"/>
      <c r="QJF13" s="788"/>
      <c r="QJG13" s="788"/>
      <c r="QJH13" s="787"/>
      <c r="QJI13" s="788"/>
      <c r="QJJ13" s="788"/>
      <c r="QJK13" s="788"/>
      <c r="QJL13" s="787"/>
      <c r="QJM13" s="788"/>
      <c r="QJN13" s="788"/>
      <c r="QJO13" s="788"/>
      <c r="QJP13" s="787"/>
      <c r="QJQ13" s="788"/>
      <c r="QJR13" s="788"/>
      <c r="QJS13" s="788"/>
      <c r="QJT13" s="787"/>
      <c r="QJU13" s="788"/>
      <c r="QJV13" s="788"/>
      <c r="QJW13" s="788"/>
      <c r="QJX13" s="787"/>
      <c r="QJY13" s="788"/>
      <c r="QJZ13" s="788"/>
      <c r="QKA13" s="788"/>
      <c r="QKB13" s="787"/>
      <c r="QKC13" s="788"/>
      <c r="QKD13" s="788"/>
      <c r="QKE13" s="788"/>
      <c r="QKF13" s="787"/>
      <c r="QKG13" s="788"/>
      <c r="QKH13" s="788"/>
      <c r="QKI13" s="788"/>
      <c r="QKJ13" s="787"/>
      <c r="QKK13" s="788"/>
      <c r="QKL13" s="788"/>
      <c r="QKM13" s="788"/>
      <c r="QKN13" s="787"/>
      <c r="QKO13" s="788"/>
      <c r="QKP13" s="788"/>
      <c r="QKQ13" s="788"/>
      <c r="QKR13" s="787"/>
      <c r="QKS13" s="788"/>
      <c r="QKT13" s="788"/>
      <c r="QKU13" s="788"/>
      <c r="QKV13" s="787"/>
      <c r="QKW13" s="788"/>
      <c r="QKX13" s="788"/>
      <c r="QKY13" s="788"/>
      <c r="QKZ13" s="787"/>
      <c r="QLA13" s="788"/>
      <c r="QLB13" s="788"/>
      <c r="QLC13" s="788"/>
      <c r="QLD13" s="787"/>
      <c r="QLE13" s="788"/>
      <c r="QLF13" s="788"/>
      <c r="QLG13" s="788"/>
      <c r="QLH13" s="787"/>
      <c r="QLI13" s="788"/>
      <c r="QLJ13" s="788"/>
      <c r="QLK13" s="788"/>
      <c r="QLL13" s="787"/>
      <c r="QLM13" s="788"/>
      <c r="QLN13" s="788"/>
      <c r="QLO13" s="788"/>
      <c r="QLP13" s="787"/>
      <c r="QLQ13" s="788"/>
      <c r="QLR13" s="788"/>
      <c r="QLS13" s="788"/>
      <c r="QLT13" s="787"/>
      <c r="QLU13" s="788"/>
      <c r="QLV13" s="788"/>
      <c r="QLW13" s="788"/>
      <c r="QLX13" s="787"/>
      <c r="QLY13" s="788"/>
      <c r="QLZ13" s="788"/>
      <c r="QMA13" s="788"/>
      <c r="QMB13" s="787"/>
      <c r="QMC13" s="788"/>
      <c r="QMD13" s="788"/>
      <c r="QME13" s="788"/>
      <c r="QMF13" s="787"/>
      <c r="QMG13" s="788"/>
      <c r="QMH13" s="788"/>
      <c r="QMI13" s="788"/>
      <c r="QMJ13" s="787"/>
      <c r="QMK13" s="788"/>
      <c r="QML13" s="788"/>
      <c r="QMM13" s="788"/>
      <c r="QMN13" s="787"/>
      <c r="QMO13" s="788"/>
      <c r="QMP13" s="788"/>
      <c r="QMQ13" s="788"/>
      <c r="QMR13" s="787"/>
      <c r="QMS13" s="788"/>
      <c r="QMT13" s="788"/>
      <c r="QMU13" s="788"/>
      <c r="QMV13" s="787"/>
      <c r="QMW13" s="788"/>
      <c r="QMX13" s="788"/>
      <c r="QMY13" s="788"/>
      <c r="QMZ13" s="787"/>
      <c r="QNA13" s="788"/>
      <c r="QNB13" s="788"/>
      <c r="QNC13" s="788"/>
      <c r="QND13" s="787"/>
      <c r="QNE13" s="788"/>
      <c r="QNF13" s="788"/>
      <c r="QNG13" s="788"/>
      <c r="QNH13" s="787"/>
      <c r="QNI13" s="788"/>
      <c r="QNJ13" s="788"/>
      <c r="QNK13" s="788"/>
      <c r="QNL13" s="787"/>
      <c r="QNM13" s="788"/>
      <c r="QNN13" s="788"/>
      <c r="QNO13" s="788"/>
      <c r="QNP13" s="787"/>
      <c r="QNQ13" s="788"/>
      <c r="QNR13" s="788"/>
      <c r="QNS13" s="788"/>
      <c r="QNT13" s="787"/>
      <c r="QNU13" s="788"/>
      <c r="QNV13" s="788"/>
      <c r="QNW13" s="788"/>
      <c r="QNX13" s="787"/>
      <c r="QNY13" s="788"/>
      <c r="QNZ13" s="788"/>
      <c r="QOA13" s="788"/>
      <c r="QOB13" s="787"/>
      <c r="QOC13" s="788"/>
      <c r="QOD13" s="788"/>
      <c r="QOE13" s="788"/>
      <c r="QOF13" s="787"/>
      <c r="QOG13" s="788"/>
      <c r="QOH13" s="788"/>
      <c r="QOI13" s="788"/>
      <c r="QOJ13" s="787"/>
      <c r="QOK13" s="788"/>
      <c r="QOL13" s="788"/>
      <c r="QOM13" s="788"/>
      <c r="QON13" s="787"/>
      <c r="QOO13" s="788"/>
      <c r="QOP13" s="788"/>
      <c r="QOQ13" s="788"/>
      <c r="QOR13" s="787"/>
      <c r="QOS13" s="788"/>
      <c r="QOT13" s="788"/>
      <c r="QOU13" s="788"/>
      <c r="QOV13" s="787"/>
      <c r="QOW13" s="788"/>
      <c r="QOX13" s="788"/>
      <c r="QOY13" s="788"/>
      <c r="QOZ13" s="787"/>
      <c r="QPA13" s="788"/>
      <c r="QPB13" s="788"/>
      <c r="QPC13" s="788"/>
      <c r="QPD13" s="787"/>
      <c r="QPE13" s="788"/>
      <c r="QPF13" s="788"/>
      <c r="QPG13" s="788"/>
      <c r="QPH13" s="787"/>
      <c r="QPI13" s="788"/>
      <c r="QPJ13" s="788"/>
      <c r="QPK13" s="788"/>
      <c r="QPL13" s="787"/>
      <c r="QPM13" s="788"/>
      <c r="QPN13" s="788"/>
      <c r="QPO13" s="788"/>
      <c r="QPP13" s="787"/>
      <c r="QPQ13" s="788"/>
      <c r="QPR13" s="788"/>
      <c r="QPS13" s="788"/>
      <c r="QPT13" s="787"/>
      <c r="QPU13" s="788"/>
      <c r="QPV13" s="788"/>
      <c r="QPW13" s="788"/>
      <c r="QPX13" s="787"/>
      <c r="QPY13" s="788"/>
      <c r="QPZ13" s="788"/>
      <c r="QQA13" s="788"/>
      <c r="QQB13" s="787"/>
      <c r="QQC13" s="788"/>
      <c r="QQD13" s="788"/>
      <c r="QQE13" s="788"/>
      <c r="QQF13" s="787"/>
      <c r="QQG13" s="788"/>
      <c r="QQH13" s="788"/>
      <c r="QQI13" s="788"/>
      <c r="QQJ13" s="787"/>
      <c r="QQK13" s="788"/>
      <c r="QQL13" s="788"/>
      <c r="QQM13" s="788"/>
      <c r="QQN13" s="787"/>
      <c r="QQO13" s="788"/>
      <c r="QQP13" s="788"/>
      <c r="QQQ13" s="788"/>
      <c r="QQR13" s="787"/>
      <c r="QQS13" s="788"/>
      <c r="QQT13" s="788"/>
      <c r="QQU13" s="788"/>
      <c r="QQV13" s="787"/>
      <c r="QQW13" s="788"/>
      <c r="QQX13" s="788"/>
      <c r="QQY13" s="788"/>
      <c r="QQZ13" s="787"/>
      <c r="QRA13" s="788"/>
      <c r="QRB13" s="788"/>
      <c r="QRC13" s="788"/>
      <c r="QRD13" s="787"/>
      <c r="QRE13" s="788"/>
      <c r="QRF13" s="788"/>
      <c r="QRG13" s="788"/>
      <c r="QRH13" s="787"/>
      <c r="QRI13" s="788"/>
      <c r="QRJ13" s="788"/>
      <c r="QRK13" s="788"/>
      <c r="QRL13" s="787"/>
      <c r="QRM13" s="788"/>
      <c r="QRN13" s="788"/>
      <c r="QRO13" s="788"/>
      <c r="QRP13" s="787"/>
      <c r="QRQ13" s="788"/>
      <c r="QRR13" s="788"/>
      <c r="QRS13" s="788"/>
      <c r="QRT13" s="787"/>
      <c r="QRU13" s="788"/>
      <c r="QRV13" s="788"/>
      <c r="QRW13" s="788"/>
      <c r="QRX13" s="787"/>
      <c r="QRY13" s="788"/>
      <c r="QRZ13" s="788"/>
      <c r="QSA13" s="788"/>
      <c r="QSB13" s="787"/>
      <c r="QSC13" s="788"/>
      <c r="QSD13" s="788"/>
      <c r="QSE13" s="788"/>
      <c r="QSF13" s="787"/>
      <c r="QSG13" s="788"/>
      <c r="QSH13" s="788"/>
      <c r="QSI13" s="788"/>
      <c r="QSJ13" s="787"/>
      <c r="QSK13" s="788"/>
      <c r="QSL13" s="788"/>
      <c r="QSM13" s="788"/>
      <c r="QSN13" s="787"/>
      <c r="QSO13" s="788"/>
      <c r="QSP13" s="788"/>
      <c r="QSQ13" s="788"/>
      <c r="QSR13" s="787"/>
      <c r="QSS13" s="788"/>
      <c r="QST13" s="788"/>
      <c r="QSU13" s="788"/>
      <c r="QSV13" s="787"/>
      <c r="QSW13" s="788"/>
      <c r="QSX13" s="788"/>
      <c r="QSY13" s="788"/>
      <c r="QSZ13" s="787"/>
      <c r="QTA13" s="788"/>
      <c r="QTB13" s="788"/>
      <c r="QTC13" s="788"/>
      <c r="QTD13" s="787"/>
      <c r="QTE13" s="788"/>
      <c r="QTF13" s="788"/>
      <c r="QTG13" s="788"/>
      <c r="QTH13" s="787"/>
      <c r="QTI13" s="788"/>
      <c r="QTJ13" s="788"/>
      <c r="QTK13" s="788"/>
      <c r="QTL13" s="787"/>
      <c r="QTM13" s="788"/>
      <c r="QTN13" s="788"/>
      <c r="QTO13" s="788"/>
      <c r="QTP13" s="787"/>
      <c r="QTQ13" s="788"/>
      <c r="QTR13" s="788"/>
      <c r="QTS13" s="788"/>
      <c r="QTT13" s="787"/>
      <c r="QTU13" s="788"/>
      <c r="QTV13" s="788"/>
      <c r="QTW13" s="788"/>
      <c r="QTX13" s="787"/>
      <c r="QTY13" s="788"/>
      <c r="QTZ13" s="788"/>
      <c r="QUA13" s="788"/>
      <c r="QUB13" s="787"/>
      <c r="QUC13" s="788"/>
      <c r="QUD13" s="788"/>
      <c r="QUE13" s="788"/>
      <c r="QUF13" s="787"/>
      <c r="QUG13" s="788"/>
      <c r="QUH13" s="788"/>
      <c r="QUI13" s="788"/>
      <c r="QUJ13" s="787"/>
      <c r="QUK13" s="788"/>
      <c r="QUL13" s="788"/>
      <c r="QUM13" s="788"/>
      <c r="QUN13" s="787"/>
      <c r="QUO13" s="788"/>
      <c r="QUP13" s="788"/>
      <c r="QUQ13" s="788"/>
      <c r="QUR13" s="787"/>
      <c r="QUS13" s="788"/>
      <c r="QUT13" s="788"/>
      <c r="QUU13" s="788"/>
      <c r="QUV13" s="787"/>
      <c r="QUW13" s="788"/>
      <c r="QUX13" s="788"/>
      <c r="QUY13" s="788"/>
      <c r="QUZ13" s="787"/>
      <c r="QVA13" s="788"/>
      <c r="QVB13" s="788"/>
      <c r="QVC13" s="788"/>
      <c r="QVD13" s="787"/>
      <c r="QVE13" s="788"/>
      <c r="QVF13" s="788"/>
      <c r="QVG13" s="788"/>
      <c r="QVH13" s="787"/>
      <c r="QVI13" s="788"/>
      <c r="QVJ13" s="788"/>
      <c r="QVK13" s="788"/>
      <c r="QVL13" s="787"/>
      <c r="QVM13" s="788"/>
      <c r="QVN13" s="788"/>
      <c r="QVO13" s="788"/>
      <c r="QVP13" s="787"/>
      <c r="QVQ13" s="788"/>
      <c r="QVR13" s="788"/>
      <c r="QVS13" s="788"/>
      <c r="QVT13" s="787"/>
      <c r="QVU13" s="788"/>
      <c r="QVV13" s="788"/>
      <c r="QVW13" s="788"/>
      <c r="QVX13" s="787"/>
      <c r="QVY13" s="788"/>
      <c r="QVZ13" s="788"/>
      <c r="QWA13" s="788"/>
      <c r="QWB13" s="787"/>
      <c r="QWC13" s="788"/>
      <c r="QWD13" s="788"/>
      <c r="QWE13" s="788"/>
      <c r="QWF13" s="787"/>
      <c r="QWG13" s="788"/>
      <c r="QWH13" s="788"/>
      <c r="QWI13" s="788"/>
      <c r="QWJ13" s="787"/>
      <c r="QWK13" s="788"/>
      <c r="QWL13" s="788"/>
      <c r="QWM13" s="788"/>
      <c r="QWN13" s="787"/>
      <c r="QWO13" s="788"/>
      <c r="QWP13" s="788"/>
      <c r="QWQ13" s="788"/>
      <c r="QWR13" s="787"/>
      <c r="QWS13" s="788"/>
      <c r="QWT13" s="788"/>
      <c r="QWU13" s="788"/>
      <c r="QWV13" s="787"/>
      <c r="QWW13" s="788"/>
      <c r="QWX13" s="788"/>
      <c r="QWY13" s="788"/>
      <c r="QWZ13" s="787"/>
      <c r="QXA13" s="788"/>
      <c r="QXB13" s="788"/>
      <c r="QXC13" s="788"/>
      <c r="QXD13" s="787"/>
      <c r="QXE13" s="788"/>
      <c r="QXF13" s="788"/>
      <c r="QXG13" s="788"/>
      <c r="QXH13" s="787"/>
      <c r="QXI13" s="788"/>
      <c r="QXJ13" s="788"/>
      <c r="QXK13" s="788"/>
      <c r="QXL13" s="787"/>
      <c r="QXM13" s="788"/>
      <c r="QXN13" s="788"/>
      <c r="QXO13" s="788"/>
      <c r="QXP13" s="787"/>
      <c r="QXQ13" s="788"/>
      <c r="QXR13" s="788"/>
      <c r="QXS13" s="788"/>
      <c r="QXT13" s="787"/>
      <c r="QXU13" s="788"/>
      <c r="QXV13" s="788"/>
      <c r="QXW13" s="788"/>
      <c r="QXX13" s="787"/>
      <c r="QXY13" s="788"/>
      <c r="QXZ13" s="788"/>
      <c r="QYA13" s="788"/>
      <c r="QYB13" s="787"/>
      <c r="QYC13" s="788"/>
      <c r="QYD13" s="788"/>
      <c r="QYE13" s="788"/>
      <c r="QYF13" s="787"/>
      <c r="QYG13" s="788"/>
      <c r="QYH13" s="788"/>
      <c r="QYI13" s="788"/>
      <c r="QYJ13" s="787"/>
      <c r="QYK13" s="788"/>
      <c r="QYL13" s="788"/>
      <c r="QYM13" s="788"/>
      <c r="QYN13" s="787"/>
      <c r="QYO13" s="788"/>
      <c r="QYP13" s="788"/>
      <c r="QYQ13" s="788"/>
      <c r="QYR13" s="787"/>
      <c r="QYS13" s="788"/>
      <c r="QYT13" s="788"/>
      <c r="QYU13" s="788"/>
      <c r="QYV13" s="787"/>
      <c r="QYW13" s="788"/>
      <c r="QYX13" s="788"/>
      <c r="QYY13" s="788"/>
      <c r="QYZ13" s="787"/>
      <c r="QZA13" s="788"/>
      <c r="QZB13" s="788"/>
      <c r="QZC13" s="788"/>
      <c r="QZD13" s="787"/>
      <c r="QZE13" s="788"/>
      <c r="QZF13" s="788"/>
      <c r="QZG13" s="788"/>
      <c r="QZH13" s="787"/>
      <c r="QZI13" s="788"/>
      <c r="QZJ13" s="788"/>
      <c r="QZK13" s="788"/>
      <c r="QZL13" s="787"/>
      <c r="QZM13" s="788"/>
      <c r="QZN13" s="788"/>
      <c r="QZO13" s="788"/>
      <c r="QZP13" s="787"/>
      <c r="QZQ13" s="788"/>
      <c r="QZR13" s="788"/>
      <c r="QZS13" s="788"/>
      <c r="QZT13" s="787"/>
      <c r="QZU13" s="788"/>
      <c r="QZV13" s="788"/>
      <c r="QZW13" s="788"/>
      <c r="QZX13" s="787"/>
      <c r="QZY13" s="788"/>
      <c r="QZZ13" s="788"/>
      <c r="RAA13" s="788"/>
      <c r="RAB13" s="787"/>
      <c r="RAC13" s="788"/>
      <c r="RAD13" s="788"/>
      <c r="RAE13" s="788"/>
      <c r="RAF13" s="787"/>
      <c r="RAG13" s="788"/>
      <c r="RAH13" s="788"/>
      <c r="RAI13" s="788"/>
      <c r="RAJ13" s="787"/>
      <c r="RAK13" s="788"/>
      <c r="RAL13" s="788"/>
      <c r="RAM13" s="788"/>
      <c r="RAN13" s="787"/>
      <c r="RAO13" s="788"/>
      <c r="RAP13" s="788"/>
      <c r="RAQ13" s="788"/>
      <c r="RAR13" s="787"/>
      <c r="RAS13" s="788"/>
      <c r="RAT13" s="788"/>
      <c r="RAU13" s="788"/>
      <c r="RAV13" s="787"/>
      <c r="RAW13" s="788"/>
      <c r="RAX13" s="788"/>
      <c r="RAY13" s="788"/>
      <c r="RAZ13" s="787"/>
      <c r="RBA13" s="788"/>
      <c r="RBB13" s="788"/>
      <c r="RBC13" s="788"/>
      <c r="RBD13" s="787"/>
      <c r="RBE13" s="788"/>
      <c r="RBF13" s="788"/>
      <c r="RBG13" s="788"/>
      <c r="RBH13" s="787"/>
      <c r="RBI13" s="788"/>
      <c r="RBJ13" s="788"/>
      <c r="RBK13" s="788"/>
      <c r="RBL13" s="787"/>
      <c r="RBM13" s="788"/>
      <c r="RBN13" s="788"/>
      <c r="RBO13" s="788"/>
      <c r="RBP13" s="787"/>
      <c r="RBQ13" s="788"/>
      <c r="RBR13" s="788"/>
      <c r="RBS13" s="788"/>
      <c r="RBT13" s="787"/>
      <c r="RBU13" s="788"/>
      <c r="RBV13" s="788"/>
      <c r="RBW13" s="788"/>
      <c r="RBX13" s="787"/>
      <c r="RBY13" s="788"/>
      <c r="RBZ13" s="788"/>
      <c r="RCA13" s="788"/>
      <c r="RCB13" s="787"/>
      <c r="RCC13" s="788"/>
      <c r="RCD13" s="788"/>
      <c r="RCE13" s="788"/>
      <c r="RCF13" s="787"/>
      <c r="RCG13" s="788"/>
      <c r="RCH13" s="788"/>
      <c r="RCI13" s="788"/>
      <c r="RCJ13" s="787"/>
      <c r="RCK13" s="788"/>
      <c r="RCL13" s="788"/>
      <c r="RCM13" s="788"/>
      <c r="RCN13" s="787"/>
      <c r="RCO13" s="788"/>
      <c r="RCP13" s="788"/>
      <c r="RCQ13" s="788"/>
      <c r="RCR13" s="787"/>
      <c r="RCS13" s="788"/>
      <c r="RCT13" s="788"/>
      <c r="RCU13" s="788"/>
      <c r="RCV13" s="787"/>
      <c r="RCW13" s="788"/>
      <c r="RCX13" s="788"/>
      <c r="RCY13" s="788"/>
      <c r="RCZ13" s="787"/>
      <c r="RDA13" s="788"/>
      <c r="RDB13" s="788"/>
      <c r="RDC13" s="788"/>
      <c r="RDD13" s="787"/>
      <c r="RDE13" s="788"/>
      <c r="RDF13" s="788"/>
      <c r="RDG13" s="788"/>
      <c r="RDH13" s="787"/>
      <c r="RDI13" s="788"/>
      <c r="RDJ13" s="788"/>
      <c r="RDK13" s="788"/>
      <c r="RDL13" s="787"/>
      <c r="RDM13" s="788"/>
      <c r="RDN13" s="788"/>
      <c r="RDO13" s="788"/>
      <c r="RDP13" s="787"/>
      <c r="RDQ13" s="788"/>
      <c r="RDR13" s="788"/>
      <c r="RDS13" s="788"/>
      <c r="RDT13" s="787"/>
      <c r="RDU13" s="788"/>
      <c r="RDV13" s="788"/>
      <c r="RDW13" s="788"/>
      <c r="RDX13" s="787"/>
      <c r="RDY13" s="788"/>
      <c r="RDZ13" s="788"/>
      <c r="REA13" s="788"/>
      <c r="REB13" s="787"/>
      <c r="REC13" s="788"/>
      <c r="RED13" s="788"/>
      <c r="REE13" s="788"/>
      <c r="REF13" s="787"/>
      <c r="REG13" s="788"/>
      <c r="REH13" s="788"/>
      <c r="REI13" s="788"/>
      <c r="REJ13" s="787"/>
      <c r="REK13" s="788"/>
      <c r="REL13" s="788"/>
      <c r="REM13" s="788"/>
      <c r="REN13" s="787"/>
      <c r="REO13" s="788"/>
      <c r="REP13" s="788"/>
      <c r="REQ13" s="788"/>
      <c r="RER13" s="787"/>
      <c r="RES13" s="788"/>
      <c r="RET13" s="788"/>
      <c r="REU13" s="788"/>
      <c r="REV13" s="787"/>
      <c r="REW13" s="788"/>
      <c r="REX13" s="788"/>
      <c r="REY13" s="788"/>
      <c r="REZ13" s="787"/>
      <c r="RFA13" s="788"/>
      <c r="RFB13" s="788"/>
      <c r="RFC13" s="788"/>
      <c r="RFD13" s="787"/>
      <c r="RFE13" s="788"/>
      <c r="RFF13" s="788"/>
      <c r="RFG13" s="788"/>
      <c r="RFH13" s="787"/>
      <c r="RFI13" s="788"/>
      <c r="RFJ13" s="788"/>
      <c r="RFK13" s="788"/>
      <c r="RFL13" s="787"/>
      <c r="RFM13" s="788"/>
      <c r="RFN13" s="788"/>
      <c r="RFO13" s="788"/>
      <c r="RFP13" s="787"/>
      <c r="RFQ13" s="788"/>
      <c r="RFR13" s="788"/>
      <c r="RFS13" s="788"/>
      <c r="RFT13" s="787"/>
      <c r="RFU13" s="788"/>
      <c r="RFV13" s="788"/>
      <c r="RFW13" s="788"/>
      <c r="RFX13" s="787"/>
      <c r="RFY13" s="788"/>
      <c r="RFZ13" s="788"/>
      <c r="RGA13" s="788"/>
      <c r="RGB13" s="787"/>
      <c r="RGC13" s="788"/>
      <c r="RGD13" s="788"/>
      <c r="RGE13" s="788"/>
      <c r="RGF13" s="787"/>
      <c r="RGG13" s="788"/>
      <c r="RGH13" s="788"/>
      <c r="RGI13" s="788"/>
      <c r="RGJ13" s="787"/>
      <c r="RGK13" s="788"/>
      <c r="RGL13" s="788"/>
      <c r="RGM13" s="788"/>
      <c r="RGN13" s="787"/>
      <c r="RGO13" s="788"/>
      <c r="RGP13" s="788"/>
      <c r="RGQ13" s="788"/>
      <c r="RGR13" s="787"/>
      <c r="RGS13" s="788"/>
      <c r="RGT13" s="788"/>
      <c r="RGU13" s="788"/>
      <c r="RGV13" s="787"/>
      <c r="RGW13" s="788"/>
      <c r="RGX13" s="788"/>
      <c r="RGY13" s="788"/>
      <c r="RGZ13" s="787"/>
      <c r="RHA13" s="788"/>
      <c r="RHB13" s="788"/>
      <c r="RHC13" s="788"/>
      <c r="RHD13" s="787"/>
      <c r="RHE13" s="788"/>
      <c r="RHF13" s="788"/>
      <c r="RHG13" s="788"/>
      <c r="RHH13" s="787"/>
      <c r="RHI13" s="788"/>
      <c r="RHJ13" s="788"/>
      <c r="RHK13" s="788"/>
      <c r="RHL13" s="787"/>
      <c r="RHM13" s="788"/>
      <c r="RHN13" s="788"/>
      <c r="RHO13" s="788"/>
      <c r="RHP13" s="787"/>
      <c r="RHQ13" s="788"/>
      <c r="RHR13" s="788"/>
      <c r="RHS13" s="788"/>
      <c r="RHT13" s="787"/>
      <c r="RHU13" s="788"/>
      <c r="RHV13" s="788"/>
      <c r="RHW13" s="788"/>
      <c r="RHX13" s="787"/>
      <c r="RHY13" s="788"/>
      <c r="RHZ13" s="788"/>
      <c r="RIA13" s="788"/>
      <c r="RIB13" s="787"/>
      <c r="RIC13" s="788"/>
      <c r="RID13" s="788"/>
      <c r="RIE13" s="788"/>
      <c r="RIF13" s="787"/>
      <c r="RIG13" s="788"/>
      <c r="RIH13" s="788"/>
      <c r="RII13" s="788"/>
      <c r="RIJ13" s="787"/>
      <c r="RIK13" s="788"/>
      <c r="RIL13" s="788"/>
      <c r="RIM13" s="788"/>
      <c r="RIN13" s="787"/>
      <c r="RIO13" s="788"/>
      <c r="RIP13" s="788"/>
      <c r="RIQ13" s="788"/>
      <c r="RIR13" s="787"/>
      <c r="RIS13" s="788"/>
      <c r="RIT13" s="788"/>
      <c r="RIU13" s="788"/>
      <c r="RIV13" s="787"/>
      <c r="RIW13" s="788"/>
      <c r="RIX13" s="788"/>
      <c r="RIY13" s="788"/>
      <c r="RIZ13" s="787"/>
      <c r="RJA13" s="788"/>
      <c r="RJB13" s="788"/>
      <c r="RJC13" s="788"/>
      <c r="RJD13" s="787"/>
      <c r="RJE13" s="788"/>
      <c r="RJF13" s="788"/>
      <c r="RJG13" s="788"/>
      <c r="RJH13" s="787"/>
      <c r="RJI13" s="788"/>
      <c r="RJJ13" s="788"/>
      <c r="RJK13" s="788"/>
      <c r="RJL13" s="787"/>
      <c r="RJM13" s="788"/>
      <c r="RJN13" s="788"/>
      <c r="RJO13" s="788"/>
      <c r="RJP13" s="787"/>
      <c r="RJQ13" s="788"/>
      <c r="RJR13" s="788"/>
      <c r="RJS13" s="788"/>
      <c r="RJT13" s="787"/>
      <c r="RJU13" s="788"/>
      <c r="RJV13" s="788"/>
      <c r="RJW13" s="788"/>
      <c r="RJX13" s="787"/>
      <c r="RJY13" s="788"/>
      <c r="RJZ13" s="788"/>
      <c r="RKA13" s="788"/>
      <c r="RKB13" s="787"/>
      <c r="RKC13" s="788"/>
      <c r="RKD13" s="788"/>
      <c r="RKE13" s="788"/>
      <c r="RKF13" s="787"/>
      <c r="RKG13" s="788"/>
      <c r="RKH13" s="788"/>
      <c r="RKI13" s="788"/>
      <c r="RKJ13" s="787"/>
      <c r="RKK13" s="788"/>
      <c r="RKL13" s="788"/>
      <c r="RKM13" s="788"/>
      <c r="RKN13" s="787"/>
      <c r="RKO13" s="788"/>
      <c r="RKP13" s="788"/>
      <c r="RKQ13" s="788"/>
      <c r="RKR13" s="787"/>
      <c r="RKS13" s="788"/>
      <c r="RKT13" s="788"/>
      <c r="RKU13" s="788"/>
      <c r="RKV13" s="787"/>
      <c r="RKW13" s="788"/>
      <c r="RKX13" s="788"/>
      <c r="RKY13" s="788"/>
      <c r="RKZ13" s="787"/>
      <c r="RLA13" s="788"/>
      <c r="RLB13" s="788"/>
      <c r="RLC13" s="788"/>
      <c r="RLD13" s="787"/>
      <c r="RLE13" s="788"/>
      <c r="RLF13" s="788"/>
      <c r="RLG13" s="788"/>
      <c r="RLH13" s="787"/>
      <c r="RLI13" s="788"/>
      <c r="RLJ13" s="788"/>
      <c r="RLK13" s="788"/>
      <c r="RLL13" s="787"/>
      <c r="RLM13" s="788"/>
      <c r="RLN13" s="788"/>
      <c r="RLO13" s="788"/>
      <c r="RLP13" s="787"/>
      <c r="RLQ13" s="788"/>
      <c r="RLR13" s="788"/>
      <c r="RLS13" s="788"/>
      <c r="RLT13" s="787"/>
      <c r="RLU13" s="788"/>
      <c r="RLV13" s="788"/>
      <c r="RLW13" s="788"/>
      <c r="RLX13" s="787"/>
      <c r="RLY13" s="788"/>
      <c r="RLZ13" s="788"/>
      <c r="RMA13" s="788"/>
      <c r="RMB13" s="787"/>
      <c r="RMC13" s="788"/>
      <c r="RMD13" s="788"/>
      <c r="RME13" s="788"/>
      <c r="RMF13" s="787"/>
      <c r="RMG13" s="788"/>
      <c r="RMH13" s="788"/>
      <c r="RMI13" s="788"/>
      <c r="RMJ13" s="787"/>
      <c r="RMK13" s="788"/>
      <c r="RML13" s="788"/>
      <c r="RMM13" s="788"/>
      <c r="RMN13" s="787"/>
      <c r="RMO13" s="788"/>
      <c r="RMP13" s="788"/>
      <c r="RMQ13" s="788"/>
      <c r="RMR13" s="787"/>
      <c r="RMS13" s="788"/>
      <c r="RMT13" s="788"/>
      <c r="RMU13" s="788"/>
      <c r="RMV13" s="787"/>
      <c r="RMW13" s="788"/>
      <c r="RMX13" s="788"/>
      <c r="RMY13" s="788"/>
      <c r="RMZ13" s="787"/>
      <c r="RNA13" s="788"/>
      <c r="RNB13" s="788"/>
      <c r="RNC13" s="788"/>
      <c r="RND13" s="787"/>
      <c r="RNE13" s="788"/>
      <c r="RNF13" s="788"/>
      <c r="RNG13" s="788"/>
      <c r="RNH13" s="787"/>
      <c r="RNI13" s="788"/>
      <c r="RNJ13" s="788"/>
      <c r="RNK13" s="788"/>
      <c r="RNL13" s="787"/>
      <c r="RNM13" s="788"/>
      <c r="RNN13" s="788"/>
      <c r="RNO13" s="788"/>
      <c r="RNP13" s="787"/>
      <c r="RNQ13" s="788"/>
      <c r="RNR13" s="788"/>
      <c r="RNS13" s="788"/>
      <c r="RNT13" s="787"/>
      <c r="RNU13" s="788"/>
      <c r="RNV13" s="788"/>
      <c r="RNW13" s="788"/>
      <c r="RNX13" s="787"/>
      <c r="RNY13" s="788"/>
      <c r="RNZ13" s="788"/>
      <c r="ROA13" s="788"/>
      <c r="ROB13" s="787"/>
      <c r="ROC13" s="788"/>
      <c r="ROD13" s="788"/>
      <c r="ROE13" s="788"/>
      <c r="ROF13" s="787"/>
      <c r="ROG13" s="788"/>
      <c r="ROH13" s="788"/>
      <c r="ROI13" s="788"/>
      <c r="ROJ13" s="787"/>
      <c r="ROK13" s="788"/>
      <c r="ROL13" s="788"/>
      <c r="ROM13" s="788"/>
      <c r="RON13" s="787"/>
      <c r="ROO13" s="788"/>
      <c r="ROP13" s="788"/>
      <c r="ROQ13" s="788"/>
      <c r="ROR13" s="787"/>
      <c r="ROS13" s="788"/>
      <c r="ROT13" s="788"/>
      <c r="ROU13" s="788"/>
      <c r="ROV13" s="787"/>
      <c r="ROW13" s="788"/>
      <c r="ROX13" s="788"/>
      <c r="ROY13" s="788"/>
      <c r="ROZ13" s="787"/>
      <c r="RPA13" s="788"/>
      <c r="RPB13" s="788"/>
      <c r="RPC13" s="788"/>
      <c r="RPD13" s="787"/>
      <c r="RPE13" s="788"/>
      <c r="RPF13" s="788"/>
      <c r="RPG13" s="788"/>
      <c r="RPH13" s="787"/>
      <c r="RPI13" s="788"/>
      <c r="RPJ13" s="788"/>
      <c r="RPK13" s="788"/>
      <c r="RPL13" s="787"/>
      <c r="RPM13" s="788"/>
      <c r="RPN13" s="788"/>
      <c r="RPO13" s="788"/>
      <c r="RPP13" s="787"/>
      <c r="RPQ13" s="788"/>
      <c r="RPR13" s="788"/>
      <c r="RPS13" s="788"/>
      <c r="RPT13" s="787"/>
      <c r="RPU13" s="788"/>
      <c r="RPV13" s="788"/>
      <c r="RPW13" s="788"/>
      <c r="RPX13" s="787"/>
      <c r="RPY13" s="788"/>
      <c r="RPZ13" s="788"/>
      <c r="RQA13" s="788"/>
      <c r="RQB13" s="787"/>
      <c r="RQC13" s="788"/>
      <c r="RQD13" s="788"/>
      <c r="RQE13" s="788"/>
      <c r="RQF13" s="787"/>
      <c r="RQG13" s="788"/>
      <c r="RQH13" s="788"/>
      <c r="RQI13" s="788"/>
      <c r="RQJ13" s="787"/>
      <c r="RQK13" s="788"/>
      <c r="RQL13" s="788"/>
      <c r="RQM13" s="788"/>
      <c r="RQN13" s="787"/>
      <c r="RQO13" s="788"/>
      <c r="RQP13" s="788"/>
      <c r="RQQ13" s="788"/>
      <c r="RQR13" s="787"/>
      <c r="RQS13" s="788"/>
      <c r="RQT13" s="788"/>
      <c r="RQU13" s="788"/>
      <c r="RQV13" s="787"/>
      <c r="RQW13" s="788"/>
      <c r="RQX13" s="788"/>
      <c r="RQY13" s="788"/>
      <c r="RQZ13" s="787"/>
      <c r="RRA13" s="788"/>
      <c r="RRB13" s="788"/>
      <c r="RRC13" s="788"/>
      <c r="RRD13" s="787"/>
      <c r="RRE13" s="788"/>
      <c r="RRF13" s="788"/>
      <c r="RRG13" s="788"/>
      <c r="RRH13" s="787"/>
      <c r="RRI13" s="788"/>
      <c r="RRJ13" s="788"/>
      <c r="RRK13" s="788"/>
      <c r="RRL13" s="787"/>
      <c r="RRM13" s="788"/>
      <c r="RRN13" s="788"/>
      <c r="RRO13" s="788"/>
      <c r="RRP13" s="787"/>
      <c r="RRQ13" s="788"/>
      <c r="RRR13" s="788"/>
      <c r="RRS13" s="788"/>
      <c r="RRT13" s="787"/>
      <c r="RRU13" s="788"/>
      <c r="RRV13" s="788"/>
      <c r="RRW13" s="788"/>
      <c r="RRX13" s="787"/>
      <c r="RRY13" s="788"/>
      <c r="RRZ13" s="788"/>
      <c r="RSA13" s="788"/>
      <c r="RSB13" s="787"/>
      <c r="RSC13" s="788"/>
      <c r="RSD13" s="788"/>
      <c r="RSE13" s="788"/>
      <c r="RSF13" s="787"/>
      <c r="RSG13" s="788"/>
      <c r="RSH13" s="788"/>
      <c r="RSI13" s="788"/>
      <c r="RSJ13" s="787"/>
      <c r="RSK13" s="788"/>
      <c r="RSL13" s="788"/>
      <c r="RSM13" s="788"/>
      <c r="RSN13" s="787"/>
      <c r="RSO13" s="788"/>
      <c r="RSP13" s="788"/>
      <c r="RSQ13" s="788"/>
      <c r="RSR13" s="787"/>
      <c r="RSS13" s="788"/>
      <c r="RST13" s="788"/>
      <c r="RSU13" s="788"/>
      <c r="RSV13" s="787"/>
      <c r="RSW13" s="788"/>
      <c r="RSX13" s="788"/>
      <c r="RSY13" s="788"/>
      <c r="RSZ13" s="787"/>
      <c r="RTA13" s="788"/>
      <c r="RTB13" s="788"/>
      <c r="RTC13" s="788"/>
      <c r="RTD13" s="787"/>
      <c r="RTE13" s="788"/>
      <c r="RTF13" s="788"/>
      <c r="RTG13" s="788"/>
      <c r="RTH13" s="787"/>
      <c r="RTI13" s="788"/>
      <c r="RTJ13" s="788"/>
      <c r="RTK13" s="788"/>
      <c r="RTL13" s="787"/>
      <c r="RTM13" s="788"/>
      <c r="RTN13" s="788"/>
      <c r="RTO13" s="788"/>
      <c r="RTP13" s="787"/>
      <c r="RTQ13" s="788"/>
      <c r="RTR13" s="788"/>
      <c r="RTS13" s="788"/>
      <c r="RTT13" s="787"/>
      <c r="RTU13" s="788"/>
      <c r="RTV13" s="788"/>
      <c r="RTW13" s="788"/>
      <c r="RTX13" s="787"/>
      <c r="RTY13" s="788"/>
      <c r="RTZ13" s="788"/>
      <c r="RUA13" s="788"/>
      <c r="RUB13" s="787"/>
      <c r="RUC13" s="788"/>
      <c r="RUD13" s="788"/>
      <c r="RUE13" s="788"/>
      <c r="RUF13" s="787"/>
      <c r="RUG13" s="788"/>
      <c r="RUH13" s="788"/>
      <c r="RUI13" s="788"/>
      <c r="RUJ13" s="787"/>
      <c r="RUK13" s="788"/>
      <c r="RUL13" s="788"/>
      <c r="RUM13" s="788"/>
      <c r="RUN13" s="787"/>
      <c r="RUO13" s="788"/>
      <c r="RUP13" s="788"/>
      <c r="RUQ13" s="788"/>
      <c r="RUR13" s="787"/>
      <c r="RUS13" s="788"/>
      <c r="RUT13" s="788"/>
      <c r="RUU13" s="788"/>
      <c r="RUV13" s="787"/>
      <c r="RUW13" s="788"/>
      <c r="RUX13" s="788"/>
      <c r="RUY13" s="788"/>
      <c r="RUZ13" s="787"/>
      <c r="RVA13" s="788"/>
      <c r="RVB13" s="788"/>
      <c r="RVC13" s="788"/>
      <c r="RVD13" s="787"/>
      <c r="RVE13" s="788"/>
      <c r="RVF13" s="788"/>
      <c r="RVG13" s="788"/>
      <c r="RVH13" s="787"/>
      <c r="RVI13" s="788"/>
      <c r="RVJ13" s="788"/>
      <c r="RVK13" s="788"/>
      <c r="RVL13" s="787"/>
      <c r="RVM13" s="788"/>
      <c r="RVN13" s="788"/>
      <c r="RVO13" s="788"/>
      <c r="RVP13" s="787"/>
      <c r="RVQ13" s="788"/>
      <c r="RVR13" s="788"/>
      <c r="RVS13" s="788"/>
      <c r="RVT13" s="787"/>
      <c r="RVU13" s="788"/>
      <c r="RVV13" s="788"/>
      <c r="RVW13" s="788"/>
      <c r="RVX13" s="787"/>
      <c r="RVY13" s="788"/>
      <c r="RVZ13" s="788"/>
      <c r="RWA13" s="788"/>
      <c r="RWB13" s="787"/>
      <c r="RWC13" s="788"/>
      <c r="RWD13" s="788"/>
      <c r="RWE13" s="788"/>
      <c r="RWF13" s="787"/>
      <c r="RWG13" s="788"/>
      <c r="RWH13" s="788"/>
      <c r="RWI13" s="788"/>
      <c r="RWJ13" s="787"/>
      <c r="RWK13" s="788"/>
      <c r="RWL13" s="788"/>
      <c r="RWM13" s="788"/>
      <c r="RWN13" s="787"/>
      <c r="RWO13" s="788"/>
      <c r="RWP13" s="788"/>
      <c r="RWQ13" s="788"/>
      <c r="RWR13" s="787"/>
      <c r="RWS13" s="788"/>
      <c r="RWT13" s="788"/>
      <c r="RWU13" s="788"/>
      <c r="RWV13" s="787"/>
      <c r="RWW13" s="788"/>
      <c r="RWX13" s="788"/>
      <c r="RWY13" s="788"/>
      <c r="RWZ13" s="787"/>
      <c r="RXA13" s="788"/>
      <c r="RXB13" s="788"/>
      <c r="RXC13" s="788"/>
      <c r="RXD13" s="787"/>
      <c r="RXE13" s="788"/>
      <c r="RXF13" s="788"/>
      <c r="RXG13" s="788"/>
      <c r="RXH13" s="787"/>
      <c r="RXI13" s="788"/>
      <c r="RXJ13" s="788"/>
      <c r="RXK13" s="788"/>
      <c r="RXL13" s="787"/>
      <c r="RXM13" s="788"/>
      <c r="RXN13" s="788"/>
      <c r="RXO13" s="788"/>
      <c r="RXP13" s="787"/>
      <c r="RXQ13" s="788"/>
      <c r="RXR13" s="788"/>
      <c r="RXS13" s="788"/>
      <c r="RXT13" s="787"/>
      <c r="RXU13" s="788"/>
      <c r="RXV13" s="788"/>
      <c r="RXW13" s="788"/>
      <c r="RXX13" s="787"/>
      <c r="RXY13" s="788"/>
      <c r="RXZ13" s="788"/>
      <c r="RYA13" s="788"/>
      <c r="RYB13" s="787"/>
      <c r="RYC13" s="788"/>
      <c r="RYD13" s="788"/>
      <c r="RYE13" s="788"/>
      <c r="RYF13" s="787"/>
      <c r="RYG13" s="788"/>
      <c r="RYH13" s="788"/>
      <c r="RYI13" s="788"/>
      <c r="RYJ13" s="787"/>
      <c r="RYK13" s="788"/>
      <c r="RYL13" s="788"/>
      <c r="RYM13" s="788"/>
      <c r="RYN13" s="787"/>
      <c r="RYO13" s="788"/>
      <c r="RYP13" s="788"/>
      <c r="RYQ13" s="788"/>
      <c r="RYR13" s="787"/>
      <c r="RYS13" s="788"/>
      <c r="RYT13" s="788"/>
      <c r="RYU13" s="788"/>
      <c r="RYV13" s="787"/>
      <c r="RYW13" s="788"/>
      <c r="RYX13" s="788"/>
      <c r="RYY13" s="788"/>
      <c r="RYZ13" s="787"/>
      <c r="RZA13" s="788"/>
      <c r="RZB13" s="788"/>
      <c r="RZC13" s="788"/>
      <c r="RZD13" s="787"/>
      <c r="RZE13" s="788"/>
      <c r="RZF13" s="788"/>
      <c r="RZG13" s="788"/>
      <c r="RZH13" s="787"/>
      <c r="RZI13" s="788"/>
      <c r="RZJ13" s="788"/>
      <c r="RZK13" s="788"/>
      <c r="RZL13" s="787"/>
      <c r="RZM13" s="788"/>
      <c r="RZN13" s="788"/>
      <c r="RZO13" s="788"/>
      <c r="RZP13" s="787"/>
      <c r="RZQ13" s="788"/>
      <c r="RZR13" s="788"/>
      <c r="RZS13" s="788"/>
      <c r="RZT13" s="787"/>
      <c r="RZU13" s="788"/>
      <c r="RZV13" s="788"/>
      <c r="RZW13" s="788"/>
      <c r="RZX13" s="787"/>
      <c r="RZY13" s="788"/>
      <c r="RZZ13" s="788"/>
      <c r="SAA13" s="788"/>
      <c r="SAB13" s="787"/>
      <c r="SAC13" s="788"/>
      <c r="SAD13" s="788"/>
      <c r="SAE13" s="788"/>
      <c r="SAF13" s="787"/>
      <c r="SAG13" s="788"/>
      <c r="SAH13" s="788"/>
      <c r="SAI13" s="788"/>
      <c r="SAJ13" s="787"/>
      <c r="SAK13" s="788"/>
      <c r="SAL13" s="788"/>
      <c r="SAM13" s="788"/>
      <c r="SAN13" s="787"/>
      <c r="SAO13" s="788"/>
      <c r="SAP13" s="788"/>
      <c r="SAQ13" s="788"/>
      <c r="SAR13" s="787"/>
      <c r="SAS13" s="788"/>
      <c r="SAT13" s="788"/>
      <c r="SAU13" s="788"/>
      <c r="SAV13" s="787"/>
      <c r="SAW13" s="788"/>
      <c r="SAX13" s="788"/>
      <c r="SAY13" s="788"/>
      <c r="SAZ13" s="787"/>
      <c r="SBA13" s="788"/>
      <c r="SBB13" s="788"/>
      <c r="SBC13" s="788"/>
      <c r="SBD13" s="787"/>
      <c r="SBE13" s="788"/>
      <c r="SBF13" s="788"/>
      <c r="SBG13" s="788"/>
      <c r="SBH13" s="787"/>
      <c r="SBI13" s="788"/>
      <c r="SBJ13" s="788"/>
      <c r="SBK13" s="788"/>
      <c r="SBL13" s="787"/>
      <c r="SBM13" s="788"/>
      <c r="SBN13" s="788"/>
      <c r="SBO13" s="788"/>
      <c r="SBP13" s="787"/>
      <c r="SBQ13" s="788"/>
      <c r="SBR13" s="788"/>
      <c r="SBS13" s="788"/>
      <c r="SBT13" s="787"/>
      <c r="SBU13" s="788"/>
      <c r="SBV13" s="788"/>
      <c r="SBW13" s="788"/>
      <c r="SBX13" s="787"/>
      <c r="SBY13" s="788"/>
      <c r="SBZ13" s="788"/>
      <c r="SCA13" s="788"/>
      <c r="SCB13" s="787"/>
      <c r="SCC13" s="788"/>
      <c r="SCD13" s="788"/>
      <c r="SCE13" s="788"/>
      <c r="SCF13" s="787"/>
      <c r="SCG13" s="788"/>
      <c r="SCH13" s="788"/>
      <c r="SCI13" s="788"/>
      <c r="SCJ13" s="787"/>
      <c r="SCK13" s="788"/>
      <c r="SCL13" s="788"/>
      <c r="SCM13" s="788"/>
      <c r="SCN13" s="787"/>
      <c r="SCO13" s="788"/>
      <c r="SCP13" s="788"/>
      <c r="SCQ13" s="788"/>
      <c r="SCR13" s="787"/>
      <c r="SCS13" s="788"/>
      <c r="SCT13" s="788"/>
      <c r="SCU13" s="788"/>
      <c r="SCV13" s="787"/>
      <c r="SCW13" s="788"/>
      <c r="SCX13" s="788"/>
      <c r="SCY13" s="788"/>
      <c r="SCZ13" s="787"/>
      <c r="SDA13" s="788"/>
      <c r="SDB13" s="788"/>
      <c r="SDC13" s="788"/>
      <c r="SDD13" s="787"/>
      <c r="SDE13" s="788"/>
      <c r="SDF13" s="788"/>
      <c r="SDG13" s="788"/>
      <c r="SDH13" s="787"/>
      <c r="SDI13" s="788"/>
      <c r="SDJ13" s="788"/>
      <c r="SDK13" s="788"/>
      <c r="SDL13" s="787"/>
      <c r="SDM13" s="788"/>
      <c r="SDN13" s="788"/>
      <c r="SDO13" s="788"/>
      <c r="SDP13" s="787"/>
      <c r="SDQ13" s="788"/>
      <c r="SDR13" s="788"/>
      <c r="SDS13" s="788"/>
      <c r="SDT13" s="787"/>
      <c r="SDU13" s="788"/>
      <c r="SDV13" s="788"/>
      <c r="SDW13" s="788"/>
      <c r="SDX13" s="787"/>
      <c r="SDY13" s="788"/>
      <c r="SDZ13" s="788"/>
      <c r="SEA13" s="788"/>
      <c r="SEB13" s="787"/>
      <c r="SEC13" s="788"/>
      <c r="SED13" s="788"/>
      <c r="SEE13" s="788"/>
      <c r="SEF13" s="787"/>
      <c r="SEG13" s="788"/>
      <c r="SEH13" s="788"/>
      <c r="SEI13" s="788"/>
      <c r="SEJ13" s="787"/>
      <c r="SEK13" s="788"/>
      <c r="SEL13" s="788"/>
      <c r="SEM13" s="788"/>
      <c r="SEN13" s="787"/>
      <c r="SEO13" s="788"/>
      <c r="SEP13" s="788"/>
      <c r="SEQ13" s="788"/>
      <c r="SER13" s="787"/>
      <c r="SES13" s="788"/>
      <c r="SET13" s="788"/>
      <c r="SEU13" s="788"/>
      <c r="SEV13" s="787"/>
      <c r="SEW13" s="788"/>
      <c r="SEX13" s="788"/>
      <c r="SEY13" s="788"/>
      <c r="SEZ13" s="787"/>
      <c r="SFA13" s="788"/>
      <c r="SFB13" s="788"/>
      <c r="SFC13" s="788"/>
      <c r="SFD13" s="787"/>
      <c r="SFE13" s="788"/>
      <c r="SFF13" s="788"/>
      <c r="SFG13" s="788"/>
      <c r="SFH13" s="787"/>
      <c r="SFI13" s="788"/>
      <c r="SFJ13" s="788"/>
      <c r="SFK13" s="788"/>
      <c r="SFL13" s="787"/>
      <c r="SFM13" s="788"/>
      <c r="SFN13" s="788"/>
      <c r="SFO13" s="788"/>
      <c r="SFP13" s="787"/>
      <c r="SFQ13" s="788"/>
      <c r="SFR13" s="788"/>
      <c r="SFS13" s="788"/>
      <c r="SFT13" s="787"/>
      <c r="SFU13" s="788"/>
      <c r="SFV13" s="788"/>
      <c r="SFW13" s="788"/>
      <c r="SFX13" s="787"/>
      <c r="SFY13" s="788"/>
      <c r="SFZ13" s="788"/>
      <c r="SGA13" s="788"/>
      <c r="SGB13" s="787"/>
      <c r="SGC13" s="788"/>
      <c r="SGD13" s="788"/>
      <c r="SGE13" s="788"/>
      <c r="SGF13" s="787"/>
      <c r="SGG13" s="788"/>
      <c r="SGH13" s="788"/>
      <c r="SGI13" s="788"/>
      <c r="SGJ13" s="787"/>
      <c r="SGK13" s="788"/>
      <c r="SGL13" s="788"/>
      <c r="SGM13" s="788"/>
      <c r="SGN13" s="787"/>
      <c r="SGO13" s="788"/>
      <c r="SGP13" s="788"/>
      <c r="SGQ13" s="788"/>
      <c r="SGR13" s="787"/>
      <c r="SGS13" s="788"/>
      <c r="SGT13" s="788"/>
      <c r="SGU13" s="788"/>
      <c r="SGV13" s="787"/>
      <c r="SGW13" s="788"/>
      <c r="SGX13" s="788"/>
      <c r="SGY13" s="788"/>
      <c r="SGZ13" s="787"/>
      <c r="SHA13" s="788"/>
      <c r="SHB13" s="788"/>
      <c r="SHC13" s="788"/>
      <c r="SHD13" s="787"/>
      <c r="SHE13" s="788"/>
      <c r="SHF13" s="788"/>
      <c r="SHG13" s="788"/>
      <c r="SHH13" s="787"/>
      <c r="SHI13" s="788"/>
      <c r="SHJ13" s="788"/>
      <c r="SHK13" s="788"/>
      <c r="SHL13" s="787"/>
      <c r="SHM13" s="788"/>
      <c r="SHN13" s="788"/>
      <c r="SHO13" s="788"/>
      <c r="SHP13" s="787"/>
      <c r="SHQ13" s="788"/>
      <c r="SHR13" s="788"/>
      <c r="SHS13" s="788"/>
      <c r="SHT13" s="787"/>
      <c r="SHU13" s="788"/>
      <c r="SHV13" s="788"/>
      <c r="SHW13" s="788"/>
      <c r="SHX13" s="787"/>
      <c r="SHY13" s="788"/>
      <c r="SHZ13" s="788"/>
      <c r="SIA13" s="788"/>
      <c r="SIB13" s="787"/>
      <c r="SIC13" s="788"/>
      <c r="SID13" s="788"/>
      <c r="SIE13" s="788"/>
      <c r="SIF13" s="787"/>
      <c r="SIG13" s="788"/>
      <c r="SIH13" s="788"/>
      <c r="SII13" s="788"/>
      <c r="SIJ13" s="787"/>
      <c r="SIK13" s="788"/>
      <c r="SIL13" s="788"/>
      <c r="SIM13" s="788"/>
      <c r="SIN13" s="787"/>
      <c r="SIO13" s="788"/>
      <c r="SIP13" s="788"/>
      <c r="SIQ13" s="788"/>
      <c r="SIR13" s="787"/>
      <c r="SIS13" s="788"/>
      <c r="SIT13" s="788"/>
      <c r="SIU13" s="788"/>
      <c r="SIV13" s="787"/>
      <c r="SIW13" s="788"/>
      <c r="SIX13" s="788"/>
      <c r="SIY13" s="788"/>
      <c r="SIZ13" s="787"/>
      <c r="SJA13" s="788"/>
      <c r="SJB13" s="788"/>
      <c r="SJC13" s="788"/>
      <c r="SJD13" s="787"/>
      <c r="SJE13" s="788"/>
      <c r="SJF13" s="788"/>
      <c r="SJG13" s="788"/>
      <c r="SJH13" s="787"/>
      <c r="SJI13" s="788"/>
      <c r="SJJ13" s="788"/>
      <c r="SJK13" s="788"/>
      <c r="SJL13" s="787"/>
      <c r="SJM13" s="788"/>
      <c r="SJN13" s="788"/>
      <c r="SJO13" s="788"/>
      <c r="SJP13" s="787"/>
      <c r="SJQ13" s="788"/>
      <c r="SJR13" s="788"/>
      <c r="SJS13" s="788"/>
      <c r="SJT13" s="787"/>
      <c r="SJU13" s="788"/>
      <c r="SJV13" s="788"/>
      <c r="SJW13" s="788"/>
      <c r="SJX13" s="787"/>
      <c r="SJY13" s="788"/>
      <c r="SJZ13" s="788"/>
      <c r="SKA13" s="788"/>
      <c r="SKB13" s="787"/>
      <c r="SKC13" s="788"/>
      <c r="SKD13" s="788"/>
      <c r="SKE13" s="788"/>
      <c r="SKF13" s="787"/>
      <c r="SKG13" s="788"/>
      <c r="SKH13" s="788"/>
      <c r="SKI13" s="788"/>
      <c r="SKJ13" s="787"/>
      <c r="SKK13" s="788"/>
      <c r="SKL13" s="788"/>
      <c r="SKM13" s="788"/>
      <c r="SKN13" s="787"/>
      <c r="SKO13" s="788"/>
      <c r="SKP13" s="788"/>
      <c r="SKQ13" s="788"/>
      <c r="SKR13" s="787"/>
      <c r="SKS13" s="788"/>
      <c r="SKT13" s="788"/>
      <c r="SKU13" s="788"/>
      <c r="SKV13" s="787"/>
      <c r="SKW13" s="788"/>
      <c r="SKX13" s="788"/>
      <c r="SKY13" s="788"/>
      <c r="SKZ13" s="787"/>
      <c r="SLA13" s="788"/>
      <c r="SLB13" s="788"/>
      <c r="SLC13" s="788"/>
      <c r="SLD13" s="787"/>
      <c r="SLE13" s="788"/>
      <c r="SLF13" s="788"/>
      <c r="SLG13" s="788"/>
      <c r="SLH13" s="787"/>
      <c r="SLI13" s="788"/>
      <c r="SLJ13" s="788"/>
      <c r="SLK13" s="788"/>
      <c r="SLL13" s="787"/>
      <c r="SLM13" s="788"/>
      <c r="SLN13" s="788"/>
      <c r="SLO13" s="788"/>
      <c r="SLP13" s="787"/>
      <c r="SLQ13" s="788"/>
      <c r="SLR13" s="788"/>
      <c r="SLS13" s="788"/>
      <c r="SLT13" s="787"/>
      <c r="SLU13" s="788"/>
      <c r="SLV13" s="788"/>
      <c r="SLW13" s="788"/>
      <c r="SLX13" s="787"/>
      <c r="SLY13" s="788"/>
      <c r="SLZ13" s="788"/>
      <c r="SMA13" s="788"/>
      <c r="SMB13" s="787"/>
      <c r="SMC13" s="788"/>
      <c r="SMD13" s="788"/>
      <c r="SME13" s="788"/>
      <c r="SMF13" s="787"/>
      <c r="SMG13" s="788"/>
      <c r="SMH13" s="788"/>
      <c r="SMI13" s="788"/>
      <c r="SMJ13" s="787"/>
      <c r="SMK13" s="788"/>
      <c r="SML13" s="788"/>
      <c r="SMM13" s="788"/>
      <c r="SMN13" s="787"/>
      <c r="SMO13" s="788"/>
      <c r="SMP13" s="788"/>
      <c r="SMQ13" s="788"/>
      <c r="SMR13" s="787"/>
      <c r="SMS13" s="788"/>
      <c r="SMT13" s="788"/>
      <c r="SMU13" s="788"/>
      <c r="SMV13" s="787"/>
      <c r="SMW13" s="788"/>
      <c r="SMX13" s="788"/>
      <c r="SMY13" s="788"/>
      <c r="SMZ13" s="787"/>
      <c r="SNA13" s="788"/>
      <c r="SNB13" s="788"/>
      <c r="SNC13" s="788"/>
      <c r="SND13" s="787"/>
      <c r="SNE13" s="788"/>
      <c r="SNF13" s="788"/>
      <c r="SNG13" s="788"/>
      <c r="SNH13" s="787"/>
      <c r="SNI13" s="788"/>
      <c r="SNJ13" s="788"/>
      <c r="SNK13" s="788"/>
      <c r="SNL13" s="787"/>
      <c r="SNM13" s="788"/>
      <c r="SNN13" s="788"/>
      <c r="SNO13" s="788"/>
      <c r="SNP13" s="787"/>
      <c r="SNQ13" s="788"/>
      <c r="SNR13" s="788"/>
      <c r="SNS13" s="788"/>
      <c r="SNT13" s="787"/>
      <c r="SNU13" s="788"/>
      <c r="SNV13" s="788"/>
      <c r="SNW13" s="788"/>
      <c r="SNX13" s="787"/>
      <c r="SNY13" s="788"/>
      <c r="SNZ13" s="788"/>
      <c r="SOA13" s="788"/>
      <c r="SOB13" s="787"/>
      <c r="SOC13" s="788"/>
      <c r="SOD13" s="788"/>
      <c r="SOE13" s="788"/>
      <c r="SOF13" s="787"/>
      <c r="SOG13" s="788"/>
      <c r="SOH13" s="788"/>
      <c r="SOI13" s="788"/>
      <c r="SOJ13" s="787"/>
      <c r="SOK13" s="788"/>
      <c r="SOL13" s="788"/>
      <c r="SOM13" s="788"/>
      <c r="SON13" s="787"/>
      <c r="SOO13" s="788"/>
      <c r="SOP13" s="788"/>
      <c r="SOQ13" s="788"/>
      <c r="SOR13" s="787"/>
      <c r="SOS13" s="788"/>
      <c r="SOT13" s="788"/>
      <c r="SOU13" s="788"/>
      <c r="SOV13" s="787"/>
      <c r="SOW13" s="788"/>
      <c r="SOX13" s="788"/>
      <c r="SOY13" s="788"/>
      <c r="SOZ13" s="787"/>
      <c r="SPA13" s="788"/>
      <c r="SPB13" s="788"/>
      <c r="SPC13" s="788"/>
      <c r="SPD13" s="787"/>
      <c r="SPE13" s="788"/>
      <c r="SPF13" s="788"/>
      <c r="SPG13" s="788"/>
      <c r="SPH13" s="787"/>
      <c r="SPI13" s="788"/>
      <c r="SPJ13" s="788"/>
      <c r="SPK13" s="788"/>
      <c r="SPL13" s="787"/>
      <c r="SPM13" s="788"/>
      <c r="SPN13" s="788"/>
      <c r="SPO13" s="788"/>
      <c r="SPP13" s="787"/>
      <c r="SPQ13" s="788"/>
      <c r="SPR13" s="788"/>
      <c r="SPS13" s="788"/>
      <c r="SPT13" s="787"/>
      <c r="SPU13" s="788"/>
      <c r="SPV13" s="788"/>
      <c r="SPW13" s="788"/>
      <c r="SPX13" s="787"/>
      <c r="SPY13" s="788"/>
      <c r="SPZ13" s="788"/>
      <c r="SQA13" s="788"/>
      <c r="SQB13" s="787"/>
      <c r="SQC13" s="788"/>
      <c r="SQD13" s="788"/>
      <c r="SQE13" s="788"/>
      <c r="SQF13" s="787"/>
      <c r="SQG13" s="788"/>
      <c r="SQH13" s="788"/>
      <c r="SQI13" s="788"/>
      <c r="SQJ13" s="787"/>
      <c r="SQK13" s="788"/>
      <c r="SQL13" s="788"/>
      <c r="SQM13" s="788"/>
      <c r="SQN13" s="787"/>
      <c r="SQO13" s="788"/>
      <c r="SQP13" s="788"/>
      <c r="SQQ13" s="788"/>
      <c r="SQR13" s="787"/>
      <c r="SQS13" s="788"/>
      <c r="SQT13" s="788"/>
      <c r="SQU13" s="788"/>
      <c r="SQV13" s="787"/>
      <c r="SQW13" s="788"/>
      <c r="SQX13" s="788"/>
      <c r="SQY13" s="788"/>
      <c r="SQZ13" s="787"/>
      <c r="SRA13" s="788"/>
      <c r="SRB13" s="788"/>
      <c r="SRC13" s="788"/>
      <c r="SRD13" s="787"/>
      <c r="SRE13" s="788"/>
      <c r="SRF13" s="788"/>
      <c r="SRG13" s="788"/>
      <c r="SRH13" s="787"/>
      <c r="SRI13" s="788"/>
      <c r="SRJ13" s="788"/>
      <c r="SRK13" s="788"/>
      <c r="SRL13" s="787"/>
      <c r="SRM13" s="788"/>
      <c r="SRN13" s="788"/>
      <c r="SRO13" s="788"/>
      <c r="SRP13" s="787"/>
      <c r="SRQ13" s="788"/>
      <c r="SRR13" s="788"/>
      <c r="SRS13" s="788"/>
      <c r="SRT13" s="787"/>
      <c r="SRU13" s="788"/>
      <c r="SRV13" s="788"/>
      <c r="SRW13" s="788"/>
      <c r="SRX13" s="787"/>
      <c r="SRY13" s="788"/>
      <c r="SRZ13" s="788"/>
      <c r="SSA13" s="788"/>
      <c r="SSB13" s="787"/>
      <c r="SSC13" s="788"/>
      <c r="SSD13" s="788"/>
      <c r="SSE13" s="788"/>
      <c r="SSF13" s="787"/>
      <c r="SSG13" s="788"/>
      <c r="SSH13" s="788"/>
      <c r="SSI13" s="788"/>
      <c r="SSJ13" s="787"/>
      <c r="SSK13" s="788"/>
      <c r="SSL13" s="788"/>
      <c r="SSM13" s="788"/>
      <c r="SSN13" s="787"/>
      <c r="SSO13" s="788"/>
      <c r="SSP13" s="788"/>
      <c r="SSQ13" s="788"/>
      <c r="SSR13" s="787"/>
      <c r="SSS13" s="788"/>
      <c r="SST13" s="788"/>
      <c r="SSU13" s="788"/>
      <c r="SSV13" s="787"/>
      <c r="SSW13" s="788"/>
      <c r="SSX13" s="788"/>
      <c r="SSY13" s="788"/>
      <c r="SSZ13" s="787"/>
      <c r="STA13" s="788"/>
      <c r="STB13" s="788"/>
      <c r="STC13" s="788"/>
      <c r="STD13" s="787"/>
      <c r="STE13" s="788"/>
      <c r="STF13" s="788"/>
      <c r="STG13" s="788"/>
      <c r="STH13" s="787"/>
      <c r="STI13" s="788"/>
      <c r="STJ13" s="788"/>
      <c r="STK13" s="788"/>
      <c r="STL13" s="787"/>
      <c r="STM13" s="788"/>
      <c r="STN13" s="788"/>
      <c r="STO13" s="788"/>
      <c r="STP13" s="787"/>
      <c r="STQ13" s="788"/>
      <c r="STR13" s="788"/>
      <c r="STS13" s="788"/>
      <c r="STT13" s="787"/>
      <c r="STU13" s="788"/>
      <c r="STV13" s="788"/>
      <c r="STW13" s="788"/>
      <c r="STX13" s="787"/>
      <c r="STY13" s="788"/>
      <c r="STZ13" s="788"/>
      <c r="SUA13" s="788"/>
      <c r="SUB13" s="787"/>
      <c r="SUC13" s="788"/>
      <c r="SUD13" s="788"/>
      <c r="SUE13" s="788"/>
      <c r="SUF13" s="787"/>
      <c r="SUG13" s="788"/>
      <c r="SUH13" s="788"/>
      <c r="SUI13" s="788"/>
      <c r="SUJ13" s="787"/>
      <c r="SUK13" s="788"/>
      <c r="SUL13" s="788"/>
      <c r="SUM13" s="788"/>
      <c r="SUN13" s="787"/>
      <c r="SUO13" s="788"/>
      <c r="SUP13" s="788"/>
      <c r="SUQ13" s="788"/>
      <c r="SUR13" s="787"/>
      <c r="SUS13" s="788"/>
      <c r="SUT13" s="788"/>
      <c r="SUU13" s="788"/>
      <c r="SUV13" s="787"/>
      <c r="SUW13" s="788"/>
      <c r="SUX13" s="788"/>
      <c r="SUY13" s="788"/>
      <c r="SUZ13" s="787"/>
      <c r="SVA13" s="788"/>
      <c r="SVB13" s="788"/>
      <c r="SVC13" s="788"/>
      <c r="SVD13" s="787"/>
      <c r="SVE13" s="788"/>
      <c r="SVF13" s="788"/>
      <c r="SVG13" s="788"/>
      <c r="SVH13" s="787"/>
      <c r="SVI13" s="788"/>
      <c r="SVJ13" s="788"/>
      <c r="SVK13" s="788"/>
      <c r="SVL13" s="787"/>
      <c r="SVM13" s="788"/>
      <c r="SVN13" s="788"/>
      <c r="SVO13" s="788"/>
      <c r="SVP13" s="787"/>
      <c r="SVQ13" s="788"/>
      <c r="SVR13" s="788"/>
      <c r="SVS13" s="788"/>
      <c r="SVT13" s="787"/>
      <c r="SVU13" s="788"/>
      <c r="SVV13" s="788"/>
      <c r="SVW13" s="788"/>
      <c r="SVX13" s="787"/>
      <c r="SVY13" s="788"/>
      <c r="SVZ13" s="788"/>
      <c r="SWA13" s="788"/>
      <c r="SWB13" s="787"/>
      <c r="SWC13" s="788"/>
      <c r="SWD13" s="788"/>
      <c r="SWE13" s="788"/>
      <c r="SWF13" s="787"/>
      <c r="SWG13" s="788"/>
      <c r="SWH13" s="788"/>
      <c r="SWI13" s="788"/>
      <c r="SWJ13" s="787"/>
      <c r="SWK13" s="788"/>
      <c r="SWL13" s="788"/>
      <c r="SWM13" s="788"/>
      <c r="SWN13" s="787"/>
      <c r="SWO13" s="788"/>
      <c r="SWP13" s="788"/>
      <c r="SWQ13" s="788"/>
      <c r="SWR13" s="787"/>
      <c r="SWS13" s="788"/>
      <c r="SWT13" s="788"/>
      <c r="SWU13" s="788"/>
      <c r="SWV13" s="787"/>
      <c r="SWW13" s="788"/>
      <c r="SWX13" s="788"/>
      <c r="SWY13" s="788"/>
      <c r="SWZ13" s="787"/>
      <c r="SXA13" s="788"/>
      <c r="SXB13" s="788"/>
      <c r="SXC13" s="788"/>
      <c r="SXD13" s="787"/>
      <c r="SXE13" s="788"/>
      <c r="SXF13" s="788"/>
      <c r="SXG13" s="788"/>
      <c r="SXH13" s="787"/>
      <c r="SXI13" s="788"/>
      <c r="SXJ13" s="788"/>
      <c r="SXK13" s="788"/>
      <c r="SXL13" s="787"/>
      <c r="SXM13" s="788"/>
      <c r="SXN13" s="788"/>
      <c r="SXO13" s="788"/>
      <c r="SXP13" s="787"/>
      <c r="SXQ13" s="788"/>
      <c r="SXR13" s="788"/>
      <c r="SXS13" s="788"/>
      <c r="SXT13" s="787"/>
      <c r="SXU13" s="788"/>
      <c r="SXV13" s="788"/>
      <c r="SXW13" s="788"/>
      <c r="SXX13" s="787"/>
      <c r="SXY13" s="788"/>
      <c r="SXZ13" s="788"/>
      <c r="SYA13" s="788"/>
      <c r="SYB13" s="787"/>
      <c r="SYC13" s="788"/>
      <c r="SYD13" s="788"/>
      <c r="SYE13" s="788"/>
      <c r="SYF13" s="787"/>
      <c r="SYG13" s="788"/>
      <c r="SYH13" s="788"/>
      <c r="SYI13" s="788"/>
      <c r="SYJ13" s="787"/>
      <c r="SYK13" s="788"/>
      <c r="SYL13" s="788"/>
      <c r="SYM13" s="788"/>
      <c r="SYN13" s="787"/>
      <c r="SYO13" s="788"/>
      <c r="SYP13" s="788"/>
      <c r="SYQ13" s="788"/>
      <c r="SYR13" s="787"/>
      <c r="SYS13" s="788"/>
      <c r="SYT13" s="788"/>
      <c r="SYU13" s="788"/>
      <c r="SYV13" s="787"/>
      <c r="SYW13" s="788"/>
      <c r="SYX13" s="788"/>
      <c r="SYY13" s="788"/>
      <c r="SYZ13" s="787"/>
      <c r="SZA13" s="788"/>
      <c r="SZB13" s="788"/>
      <c r="SZC13" s="788"/>
      <c r="SZD13" s="787"/>
      <c r="SZE13" s="788"/>
      <c r="SZF13" s="788"/>
      <c r="SZG13" s="788"/>
      <c r="SZH13" s="787"/>
      <c r="SZI13" s="788"/>
      <c r="SZJ13" s="788"/>
      <c r="SZK13" s="788"/>
      <c r="SZL13" s="787"/>
      <c r="SZM13" s="788"/>
      <c r="SZN13" s="788"/>
      <c r="SZO13" s="788"/>
      <c r="SZP13" s="787"/>
      <c r="SZQ13" s="788"/>
      <c r="SZR13" s="788"/>
      <c r="SZS13" s="788"/>
      <c r="SZT13" s="787"/>
      <c r="SZU13" s="788"/>
      <c r="SZV13" s="788"/>
      <c r="SZW13" s="788"/>
      <c r="SZX13" s="787"/>
      <c r="SZY13" s="788"/>
      <c r="SZZ13" s="788"/>
      <c r="TAA13" s="788"/>
      <c r="TAB13" s="787"/>
      <c r="TAC13" s="788"/>
      <c r="TAD13" s="788"/>
      <c r="TAE13" s="788"/>
      <c r="TAF13" s="787"/>
      <c r="TAG13" s="788"/>
      <c r="TAH13" s="788"/>
      <c r="TAI13" s="788"/>
      <c r="TAJ13" s="787"/>
      <c r="TAK13" s="788"/>
      <c r="TAL13" s="788"/>
      <c r="TAM13" s="788"/>
      <c r="TAN13" s="787"/>
      <c r="TAO13" s="788"/>
      <c r="TAP13" s="788"/>
      <c r="TAQ13" s="788"/>
      <c r="TAR13" s="787"/>
      <c r="TAS13" s="788"/>
      <c r="TAT13" s="788"/>
      <c r="TAU13" s="788"/>
      <c r="TAV13" s="787"/>
      <c r="TAW13" s="788"/>
      <c r="TAX13" s="788"/>
      <c r="TAY13" s="788"/>
      <c r="TAZ13" s="787"/>
      <c r="TBA13" s="788"/>
      <c r="TBB13" s="788"/>
      <c r="TBC13" s="788"/>
      <c r="TBD13" s="787"/>
      <c r="TBE13" s="788"/>
      <c r="TBF13" s="788"/>
      <c r="TBG13" s="788"/>
      <c r="TBH13" s="787"/>
      <c r="TBI13" s="788"/>
      <c r="TBJ13" s="788"/>
      <c r="TBK13" s="788"/>
      <c r="TBL13" s="787"/>
      <c r="TBM13" s="788"/>
      <c r="TBN13" s="788"/>
      <c r="TBO13" s="788"/>
      <c r="TBP13" s="787"/>
      <c r="TBQ13" s="788"/>
      <c r="TBR13" s="788"/>
      <c r="TBS13" s="788"/>
      <c r="TBT13" s="787"/>
      <c r="TBU13" s="788"/>
      <c r="TBV13" s="788"/>
      <c r="TBW13" s="788"/>
      <c r="TBX13" s="787"/>
      <c r="TBY13" s="788"/>
      <c r="TBZ13" s="788"/>
      <c r="TCA13" s="788"/>
      <c r="TCB13" s="787"/>
      <c r="TCC13" s="788"/>
      <c r="TCD13" s="788"/>
      <c r="TCE13" s="788"/>
      <c r="TCF13" s="787"/>
      <c r="TCG13" s="788"/>
      <c r="TCH13" s="788"/>
      <c r="TCI13" s="788"/>
      <c r="TCJ13" s="787"/>
      <c r="TCK13" s="788"/>
      <c r="TCL13" s="788"/>
      <c r="TCM13" s="788"/>
      <c r="TCN13" s="787"/>
      <c r="TCO13" s="788"/>
      <c r="TCP13" s="788"/>
      <c r="TCQ13" s="788"/>
      <c r="TCR13" s="787"/>
      <c r="TCS13" s="788"/>
      <c r="TCT13" s="788"/>
      <c r="TCU13" s="788"/>
      <c r="TCV13" s="787"/>
      <c r="TCW13" s="788"/>
      <c r="TCX13" s="788"/>
      <c r="TCY13" s="788"/>
      <c r="TCZ13" s="787"/>
      <c r="TDA13" s="788"/>
      <c r="TDB13" s="788"/>
      <c r="TDC13" s="788"/>
      <c r="TDD13" s="787"/>
      <c r="TDE13" s="788"/>
      <c r="TDF13" s="788"/>
      <c r="TDG13" s="788"/>
      <c r="TDH13" s="787"/>
      <c r="TDI13" s="788"/>
      <c r="TDJ13" s="788"/>
      <c r="TDK13" s="788"/>
      <c r="TDL13" s="787"/>
      <c r="TDM13" s="788"/>
      <c r="TDN13" s="788"/>
      <c r="TDO13" s="788"/>
      <c r="TDP13" s="787"/>
      <c r="TDQ13" s="788"/>
      <c r="TDR13" s="788"/>
      <c r="TDS13" s="788"/>
      <c r="TDT13" s="787"/>
      <c r="TDU13" s="788"/>
      <c r="TDV13" s="788"/>
      <c r="TDW13" s="788"/>
      <c r="TDX13" s="787"/>
      <c r="TDY13" s="788"/>
      <c r="TDZ13" s="788"/>
      <c r="TEA13" s="788"/>
      <c r="TEB13" s="787"/>
      <c r="TEC13" s="788"/>
      <c r="TED13" s="788"/>
      <c r="TEE13" s="788"/>
      <c r="TEF13" s="787"/>
      <c r="TEG13" s="788"/>
      <c r="TEH13" s="788"/>
      <c r="TEI13" s="788"/>
      <c r="TEJ13" s="787"/>
      <c r="TEK13" s="788"/>
      <c r="TEL13" s="788"/>
      <c r="TEM13" s="788"/>
      <c r="TEN13" s="787"/>
      <c r="TEO13" s="788"/>
      <c r="TEP13" s="788"/>
      <c r="TEQ13" s="788"/>
      <c r="TER13" s="787"/>
      <c r="TES13" s="788"/>
      <c r="TET13" s="788"/>
      <c r="TEU13" s="788"/>
      <c r="TEV13" s="787"/>
      <c r="TEW13" s="788"/>
      <c r="TEX13" s="788"/>
      <c r="TEY13" s="788"/>
      <c r="TEZ13" s="787"/>
      <c r="TFA13" s="788"/>
      <c r="TFB13" s="788"/>
      <c r="TFC13" s="788"/>
      <c r="TFD13" s="787"/>
      <c r="TFE13" s="788"/>
      <c r="TFF13" s="788"/>
      <c r="TFG13" s="788"/>
      <c r="TFH13" s="787"/>
      <c r="TFI13" s="788"/>
      <c r="TFJ13" s="788"/>
      <c r="TFK13" s="788"/>
      <c r="TFL13" s="787"/>
      <c r="TFM13" s="788"/>
      <c r="TFN13" s="788"/>
      <c r="TFO13" s="788"/>
      <c r="TFP13" s="787"/>
      <c r="TFQ13" s="788"/>
      <c r="TFR13" s="788"/>
      <c r="TFS13" s="788"/>
      <c r="TFT13" s="787"/>
      <c r="TFU13" s="788"/>
      <c r="TFV13" s="788"/>
      <c r="TFW13" s="788"/>
      <c r="TFX13" s="787"/>
      <c r="TFY13" s="788"/>
      <c r="TFZ13" s="788"/>
      <c r="TGA13" s="788"/>
      <c r="TGB13" s="787"/>
      <c r="TGC13" s="788"/>
      <c r="TGD13" s="788"/>
      <c r="TGE13" s="788"/>
      <c r="TGF13" s="787"/>
      <c r="TGG13" s="788"/>
      <c r="TGH13" s="788"/>
      <c r="TGI13" s="788"/>
      <c r="TGJ13" s="787"/>
      <c r="TGK13" s="788"/>
      <c r="TGL13" s="788"/>
      <c r="TGM13" s="788"/>
      <c r="TGN13" s="787"/>
      <c r="TGO13" s="788"/>
      <c r="TGP13" s="788"/>
      <c r="TGQ13" s="788"/>
      <c r="TGR13" s="787"/>
      <c r="TGS13" s="788"/>
      <c r="TGT13" s="788"/>
      <c r="TGU13" s="788"/>
      <c r="TGV13" s="787"/>
      <c r="TGW13" s="788"/>
      <c r="TGX13" s="788"/>
      <c r="TGY13" s="788"/>
      <c r="TGZ13" s="787"/>
      <c r="THA13" s="788"/>
      <c r="THB13" s="788"/>
      <c r="THC13" s="788"/>
      <c r="THD13" s="787"/>
      <c r="THE13" s="788"/>
      <c r="THF13" s="788"/>
      <c r="THG13" s="788"/>
      <c r="THH13" s="787"/>
      <c r="THI13" s="788"/>
      <c r="THJ13" s="788"/>
      <c r="THK13" s="788"/>
      <c r="THL13" s="787"/>
      <c r="THM13" s="788"/>
      <c r="THN13" s="788"/>
      <c r="THO13" s="788"/>
      <c r="THP13" s="787"/>
      <c r="THQ13" s="788"/>
      <c r="THR13" s="788"/>
      <c r="THS13" s="788"/>
      <c r="THT13" s="787"/>
      <c r="THU13" s="788"/>
      <c r="THV13" s="788"/>
      <c r="THW13" s="788"/>
      <c r="THX13" s="787"/>
      <c r="THY13" s="788"/>
      <c r="THZ13" s="788"/>
      <c r="TIA13" s="788"/>
      <c r="TIB13" s="787"/>
      <c r="TIC13" s="788"/>
      <c r="TID13" s="788"/>
      <c r="TIE13" s="788"/>
      <c r="TIF13" s="787"/>
      <c r="TIG13" s="788"/>
      <c r="TIH13" s="788"/>
      <c r="TII13" s="788"/>
      <c r="TIJ13" s="787"/>
      <c r="TIK13" s="788"/>
      <c r="TIL13" s="788"/>
      <c r="TIM13" s="788"/>
      <c r="TIN13" s="787"/>
      <c r="TIO13" s="788"/>
      <c r="TIP13" s="788"/>
      <c r="TIQ13" s="788"/>
      <c r="TIR13" s="787"/>
      <c r="TIS13" s="788"/>
      <c r="TIT13" s="788"/>
      <c r="TIU13" s="788"/>
      <c r="TIV13" s="787"/>
      <c r="TIW13" s="788"/>
      <c r="TIX13" s="788"/>
      <c r="TIY13" s="788"/>
      <c r="TIZ13" s="787"/>
      <c r="TJA13" s="788"/>
      <c r="TJB13" s="788"/>
      <c r="TJC13" s="788"/>
      <c r="TJD13" s="787"/>
      <c r="TJE13" s="788"/>
      <c r="TJF13" s="788"/>
      <c r="TJG13" s="788"/>
      <c r="TJH13" s="787"/>
      <c r="TJI13" s="788"/>
      <c r="TJJ13" s="788"/>
      <c r="TJK13" s="788"/>
      <c r="TJL13" s="787"/>
      <c r="TJM13" s="788"/>
      <c r="TJN13" s="788"/>
      <c r="TJO13" s="788"/>
      <c r="TJP13" s="787"/>
      <c r="TJQ13" s="788"/>
      <c r="TJR13" s="788"/>
      <c r="TJS13" s="788"/>
      <c r="TJT13" s="787"/>
      <c r="TJU13" s="788"/>
      <c r="TJV13" s="788"/>
      <c r="TJW13" s="788"/>
      <c r="TJX13" s="787"/>
      <c r="TJY13" s="788"/>
      <c r="TJZ13" s="788"/>
      <c r="TKA13" s="788"/>
      <c r="TKB13" s="787"/>
      <c r="TKC13" s="788"/>
      <c r="TKD13" s="788"/>
      <c r="TKE13" s="788"/>
      <c r="TKF13" s="787"/>
      <c r="TKG13" s="788"/>
      <c r="TKH13" s="788"/>
      <c r="TKI13" s="788"/>
      <c r="TKJ13" s="787"/>
      <c r="TKK13" s="788"/>
      <c r="TKL13" s="788"/>
      <c r="TKM13" s="788"/>
      <c r="TKN13" s="787"/>
      <c r="TKO13" s="788"/>
      <c r="TKP13" s="788"/>
      <c r="TKQ13" s="788"/>
      <c r="TKR13" s="787"/>
      <c r="TKS13" s="788"/>
      <c r="TKT13" s="788"/>
      <c r="TKU13" s="788"/>
      <c r="TKV13" s="787"/>
      <c r="TKW13" s="788"/>
      <c r="TKX13" s="788"/>
      <c r="TKY13" s="788"/>
      <c r="TKZ13" s="787"/>
      <c r="TLA13" s="788"/>
      <c r="TLB13" s="788"/>
      <c r="TLC13" s="788"/>
      <c r="TLD13" s="787"/>
      <c r="TLE13" s="788"/>
      <c r="TLF13" s="788"/>
      <c r="TLG13" s="788"/>
      <c r="TLH13" s="787"/>
      <c r="TLI13" s="788"/>
      <c r="TLJ13" s="788"/>
      <c r="TLK13" s="788"/>
      <c r="TLL13" s="787"/>
      <c r="TLM13" s="788"/>
      <c r="TLN13" s="788"/>
      <c r="TLO13" s="788"/>
      <c r="TLP13" s="787"/>
      <c r="TLQ13" s="788"/>
      <c r="TLR13" s="788"/>
      <c r="TLS13" s="788"/>
      <c r="TLT13" s="787"/>
      <c r="TLU13" s="788"/>
      <c r="TLV13" s="788"/>
      <c r="TLW13" s="788"/>
      <c r="TLX13" s="787"/>
      <c r="TLY13" s="788"/>
      <c r="TLZ13" s="788"/>
      <c r="TMA13" s="788"/>
      <c r="TMB13" s="787"/>
      <c r="TMC13" s="788"/>
      <c r="TMD13" s="788"/>
      <c r="TME13" s="788"/>
      <c r="TMF13" s="787"/>
      <c r="TMG13" s="788"/>
      <c r="TMH13" s="788"/>
      <c r="TMI13" s="788"/>
      <c r="TMJ13" s="787"/>
      <c r="TMK13" s="788"/>
      <c r="TML13" s="788"/>
      <c r="TMM13" s="788"/>
      <c r="TMN13" s="787"/>
      <c r="TMO13" s="788"/>
      <c r="TMP13" s="788"/>
      <c r="TMQ13" s="788"/>
      <c r="TMR13" s="787"/>
      <c r="TMS13" s="788"/>
      <c r="TMT13" s="788"/>
      <c r="TMU13" s="788"/>
      <c r="TMV13" s="787"/>
      <c r="TMW13" s="788"/>
      <c r="TMX13" s="788"/>
      <c r="TMY13" s="788"/>
      <c r="TMZ13" s="787"/>
      <c r="TNA13" s="788"/>
      <c r="TNB13" s="788"/>
      <c r="TNC13" s="788"/>
      <c r="TND13" s="787"/>
      <c r="TNE13" s="788"/>
      <c r="TNF13" s="788"/>
      <c r="TNG13" s="788"/>
      <c r="TNH13" s="787"/>
      <c r="TNI13" s="788"/>
      <c r="TNJ13" s="788"/>
      <c r="TNK13" s="788"/>
      <c r="TNL13" s="787"/>
      <c r="TNM13" s="788"/>
      <c r="TNN13" s="788"/>
      <c r="TNO13" s="788"/>
      <c r="TNP13" s="787"/>
      <c r="TNQ13" s="788"/>
      <c r="TNR13" s="788"/>
      <c r="TNS13" s="788"/>
      <c r="TNT13" s="787"/>
      <c r="TNU13" s="788"/>
      <c r="TNV13" s="788"/>
      <c r="TNW13" s="788"/>
      <c r="TNX13" s="787"/>
      <c r="TNY13" s="788"/>
      <c r="TNZ13" s="788"/>
      <c r="TOA13" s="788"/>
      <c r="TOB13" s="787"/>
      <c r="TOC13" s="788"/>
      <c r="TOD13" s="788"/>
      <c r="TOE13" s="788"/>
      <c r="TOF13" s="787"/>
      <c r="TOG13" s="788"/>
      <c r="TOH13" s="788"/>
      <c r="TOI13" s="788"/>
      <c r="TOJ13" s="787"/>
      <c r="TOK13" s="788"/>
      <c r="TOL13" s="788"/>
      <c r="TOM13" s="788"/>
      <c r="TON13" s="787"/>
      <c r="TOO13" s="788"/>
      <c r="TOP13" s="788"/>
      <c r="TOQ13" s="788"/>
      <c r="TOR13" s="787"/>
      <c r="TOS13" s="788"/>
      <c r="TOT13" s="788"/>
      <c r="TOU13" s="788"/>
      <c r="TOV13" s="787"/>
      <c r="TOW13" s="788"/>
      <c r="TOX13" s="788"/>
      <c r="TOY13" s="788"/>
      <c r="TOZ13" s="787"/>
      <c r="TPA13" s="788"/>
      <c r="TPB13" s="788"/>
      <c r="TPC13" s="788"/>
      <c r="TPD13" s="787"/>
      <c r="TPE13" s="788"/>
      <c r="TPF13" s="788"/>
      <c r="TPG13" s="788"/>
      <c r="TPH13" s="787"/>
      <c r="TPI13" s="788"/>
      <c r="TPJ13" s="788"/>
      <c r="TPK13" s="788"/>
      <c r="TPL13" s="787"/>
      <c r="TPM13" s="788"/>
      <c r="TPN13" s="788"/>
      <c r="TPO13" s="788"/>
      <c r="TPP13" s="787"/>
      <c r="TPQ13" s="788"/>
      <c r="TPR13" s="788"/>
      <c r="TPS13" s="788"/>
      <c r="TPT13" s="787"/>
      <c r="TPU13" s="788"/>
      <c r="TPV13" s="788"/>
      <c r="TPW13" s="788"/>
      <c r="TPX13" s="787"/>
      <c r="TPY13" s="788"/>
      <c r="TPZ13" s="788"/>
      <c r="TQA13" s="788"/>
      <c r="TQB13" s="787"/>
      <c r="TQC13" s="788"/>
      <c r="TQD13" s="788"/>
      <c r="TQE13" s="788"/>
      <c r="TQF13" s="787"/>
      <c r="TQG13" s="788"/>
      <c r="TQH13" s="788"/>
      <c r="TQI13" s="788"/>
      <c r="TQJ13" s="787"/>
      <c r="TQK13" s="788"/>
      <c r="TQL13" s="788"/>
      <c r="TQM13" s="788"/>
      <c r="TQN13" s="787"/>
      <c r="TQO13" s="788"/>
      <c r="TQP13" s="788"/>
      <c r="TQQ13" s="788"/>
      <c r="TQR13" s="787"/>
      <c r="TQS13" s="788"/>
      <c r="TQT13" s="788"/>
      <c r="TQU13" s="788"/>
      <c r="TQV13" s="787"/>
      <c r="TQW13" s="788"/>
      <c r="TQX13" s="788"/>
      <c r="TQY13" s="788"/>
      <c r="TQZ13" s="787"/>
      <c r="TRA13" s="788"/>
      <c r="TRB13" s="788"/>
      <c r="TRC13" s="788"/>
      <c r="TRD13" s="787"/>
      <c r="TRE13" s="788"/>
      <c r="TRF13" s="788"/>
      <c r="TRG13" s="788"/>
      <c r="TRH13" s="787"/>
      <c r="TRI13" s="788"/>
      <c r="TRJ13" s="788"/>
      <c r="TRK13" s="788"/>
      <c r="TRL13" s="787"/>
      <c r="TRM13" s="788"/>
      <c r="TRN13" s="788"/>
      <c r="TRO13" s="788"/>
      <c r="TRP13" s="787"/>
      <c r="TRQ13" s="788"/>
      <c r="TRR13" s="788"/>
      <c r="TRS13" s="788"/>
      <c r="TRT13" s="787"/>
      <c r="TRU13" s="788"/>
      <c r="TRV13" s="788"/>
      <c r="TRW13" s="788"/>
      <c r="TRX13" s="787"/>
      <c r="TRY13" s="788"/>
      <c r="TRZ13" s="788"/>
      <c r="TSA13" s="788"/>
      <c r="TSB13" s="787"/>
      <c r="TSC13" s="788"/>
      <c r="TSD13" s="788"/>
      <c r="TSE13" s="788"/>
      <c r="TSF13" s="787"/>
      <c r="TSG13" s="788"/>
      <c r="TSH13" s="788"/>
      <c r="TSI13" s="788"/>
      <c r="TSJ13" s="787"/>
      <c r="TSK13" s="788"/>
      <c r="TSL13" s="788"/>
      <c r="TSM13" s="788"/>
      <c r="TSN13" s="787"/>
      <c r="TSO13" s="788"/>
      <c r="TSP13" s="788"/>
      <c r="TSQ13" s="788"/>
      <c r="TSR13" s="787"/>
      <c r="TSS13" s="788"/>
      <c r="TST13" s="788"/>
      <c r="TSU13" s="788"/>
      <c r="TSV13" s="787"/>
      <c r="TSW13" s="788"/>
      <c r="TSX13" s="788"/>
      <c r="TSY13" s="788"/>
      <c r="TSZ13" s="787"/>
      <c r="TTA13" s="788"/>
      <c r="TTB13" s="788"/>
      <c r="TTC13" s="788"/>
      <c r="TTD13" s="787"/>
      <c r="TTE13" s="788"/>
      <c r="TTF13" s="788"/>
      <c r="TTG13" s="788"/>
      <c r="TTH13" s="787"/>
      <c r="TTI13" s="788"/>
      <c r="TTJ13" s="788"/>
      <c r="TTK13" s="788"/>
      <c r="TTL13" s="787"/>
      <c r="TTM13" s="788"/>
      <c r="TTN13" s="788"/>
      <c r="TTO13" s="788"/>
      <c r="TTP13" s="787"/>
      <c r="TTQ13" s="788"/>
      <c r="TTR13" s="788"/>
      <c r="TTS13" s="788"/>
      <c r="TTT13" s="787"/>
      <c r="TTU13" s="788"/>
      <c r="TTV13" s="788"/>
      <c r="TTW13" s="788"/>
      <c r="TTX13" s="787"/>
      <c r="TTY13" s="788"/>
      <c r="TTZ13" s="788"/>
      <c r="TUA13" s="788"/>
      <c r="TUB13" s="787"/>
      <c r="TUC13" s="788"/>
      <c r="TUD13" s="788"/>
      <c r="TUE13" s="788"/>
      <c r="TUF13" s="787"/>
      <c r="TUG13" s="788"/>
      <c r="TUH13" s="788"/>
      <c r="TUI13" s="788"/>
      <c r="TUJ13" s="787"/>
      <c r="TUK13" s="788"/>
      <c r="TUL13" s="788"/>
      <c r="TUM13" s="788"/>
      <c r="TUN13" s="787"/>
      <c r="TUO13" s="788"/>
      <c r="TUP13" s="788"/>
      <c r="TUQ13" s="788"/>
      <c r="TUR13" s="787"/>
      <c r="TUS13" s="788"/>
      <c r="TUT13" s="788"/>
      <c r="TUU13" s="788"/>
      <c r="TUV13" s="787"/>
      <c r="TUW13" s="788"/>
      <c r="TUX13" s="788"/>
      <c r="TUY13" s="788"/>
      <c r="TUZ13" s="787"/>
      <c r="TVA13" s="788"/>
      <c r="TVB13" s="788"/>
      <c r="TVC13" s="788"/>
      <c r="TVD13" s="787"/>
      <c r="TVE13" s="788"/>
      <c r="TVF13" s="788"/>
      <c r="TVG13" s="788"/>
      <c r="TVH13" s="787"/>
      <c r="TVI13" s="788"/>
      <c r="TVJ13" s="788"/>
      <c r="TVK13" s="788"/>
      <c r="TVL13" s="787"/>
      <c r="TVM13" s="788"/>
      <c r="TVN13" s="788"/>
      <c r="TVO13" s="788"/>
      <c r="TVP13" s="787"/>
      <c r="TVQ13" s="788"/>
      <c r="TVR13" s="788"/>
      <c r="TVS13" s="788"/>
      <c r="TVT13" s="787"/>
      <c r="TVU13" s="788"/>
      <c r="TVV13" s="788"/>
      <c r="TVW13" s="788"/>
      <c r="TVX13" s="787"/>
      <c r="TVY13" s="788"/>
      <c r="TVZ13" s="788"/>
      <c r="TWA13" s="788"/>
      <c r="TWB13" s="787"/>
      <c r="TWC13" s="788"/>
      <c r="TWD13" s="788"/>
      <c r="TWE13" s="788"/>
      <c r="TWF13" s="787"/>
      <c r="TWG13" s="788"/>
      <c r="TWH13" s="788"/>
      <c r="TWI13" s="788"/>
      <c r="TWJ13" s="787"/>
      <c r="TWK13" s="788"/>
      <c r="TWL13" s="788"/>
      <c r="TWM13" s="788"/>
      <c r="TWN13" s="787"/>
      <c r="TWO13" s="788"/>
      <c r="TWP13" s="788"/>
      <c r="TWQ13" s="788"/>
      <c r="TWR13" s="787"/>
      <c r="TWS13" s="788"/>
      <c r="TWT13" s="788"/>
      <c r="TWU13" s="788"/>
      <c r="TWV13" s="787"/>
      <c r="TWW13" s="788"/>
      <c r="TWX13" s="788"/>
      <c r="TWY13" s="788"/>
      <c r="TWZ13" s="787"/>
      <c r="TXA13" s="788"/>
      <c r="TXB13" s="788"/>
      <c r="TXC13" s="788"/>
      <c r="TXD13" s="787"/>
      <c r="TXE13" s="788"/>
      <c r="TXF13" s="788"/>
      <c r="TXG13" s="788"/>
      <c r="TXH13" s="787"/>
      <c r="TXI13" s="788"/>
      <c r="TXJ13" s="788"/>
      <c r="TXK13" s="788"/>
      <c r="TXL13" s="787"/>
      <c r="TXM13" s="788"/>
      <c r="TXN13" s="788"/>
      <c r="TXO13" s="788"/>
      <c r="TXP13" s="787"/>
      <c r="TXQ13" s="788"/>
      <c r="TXR13" s="788"/>
      <c r="TXS13" s="788"/>
      <c r="TXT13" s="787"/>
      <c r="TXU13" s="788"/>
      <c r="TXV13" s="788"/>
      <c r="TXW13" s="788"/>
      <c r="TXX13" s="787"/>
      <c r="TXY13" s="788"/>
      <c r="TXZ13" s="788"/>
      <c r="TYA13" s="788"/>
      <c r="TYB13" s="787"/>
      <c r="TYC13" s="788"/>
      <c r="TYD13" s="788"/>
      <c r="TYE13" s="788"/>
      <c r="TYF13" s="787"/>
      <c r="TYG13" s="788"/>
      <c r="TYH13" s="788"/>
      <c r="TYI13" s="788"/>
      <c r="TYJ13" s="787"/>
      <c r="TYK13" s="788"/>
      <c r="TYL13" s="788"/>
      <c r="TYM13" s="788"/>
      <c r="TYN13" s="787"/>
      <c r="TYO13" s="788"/>
      <c r="TYP13" s="788"/>
      <c r="TYQ13" s="788"/>
      <c r="TYR13" s="787"/>
      <c r="TYS13" s="788"/>
      <c r="TYT13" s="788"/>
      <c r="TYU13" s="788"/>
      <c r="TYV13" s="787"/>
      <c r="TYW13" s="788"/>
      <c r="TYX13" s="788"/>
      <c r="TYY13" s="788"/>
      <c r="TYZ13" s="787"/>
      <c r="TZA13" s="788"/>
      <c r="TZB13" s="788"/>
      <c r="TZC13" s="788"/>
      <c r="TZD13" s="787"/>
      <c r="TZE13" s="788"/>
      <c r="TZF13" s="788"/>
      <c r="TZG13" s="788"/>
      <c r="TZH13" s="787"/>
      <c r="TZI13" s="788"/>
      <c r="TZJ13" s="788"/>
      <c r="TZK13" s="788"/>
      <c r="TZL13" s="787"/>
      <c r="TZM13" s="788"/>
      <c r="TZN13" s="788"/>
      <c r="TZO13" s="788"/>
      <c r="TZP13" s="787"/>
      <c r="TZQ13" s="788"/>
      <c r="TZR13" s="788"/>
      <c r="TZS13" s="788"/>
      <c r="TZT13" s="787"/>
      <c r="TZU13" s="788"/>
      <c r="TZV13" s="788"/>
      <c r="TZW13" s="788"/>
      <c r="TZX13" s="787"/>
      <c r="TZY13" s="788"/>
      <c r="TZZ13" s="788"/>
      <c r="UAA13" s="788"/>
      <c r="UAB13" s="787"/>
      <c r="UAC13" s="788"/>
      <c r="UAD13" s="788"/>
      <c r="UAE13" s="788"/>
      <c r="UAF13" s="787"/>
      <c r="UAG13" s="788"/>
      <c r="UAH13" s="788"/>
      <c r="UAI13" s="788"/>
      <c r="UAJ13" s="787"/>
      <c r="UAK13" s="788"/>
      <c r="UAL13" s="788"/>
      <c r="UAM13" s="788"/>
      <c r="UAN13" s="787"/>
      <c r="UAO13" s="788"/>
      <c r="UAP13" s="788"/>
      <c r="UAQ13" s="788"/>
      <c r="UAR13" s="787"/>
      <c r="UAS13" s="788"/>
      <c r="UAT13" s="788"/>
      <c r="UAU13" s="788"/>
      <c r="UAV13" s="787"/>
      <c r="UAW13" s="788"/>
      <c r="UAX13" s="788"/>
      <c r="UAY13" s="788"/>
      <c r="UAZ13" s="787"/>
      <c r="UBA13" s="788"/>
      <c r="UBB13" s="788"/>
      <c r="UBC13" s="788"/>
      <c r="UBD13" s="787"/>
      <c r="UBE13" s="788"/>
      <c r="UBF13" s="788"/>
      <c r="UBG13" s="788"/>
      <c r="UBH13" s="787"/>
      <c r="UBI13" s="788"/>
      <c r="UBJ13" s="788"/>
      <c r="UBK13" s="788"/>
      <c r="UBL13" s="787"/>
      <c r="UBM13" s="788"/>
      <c r="UBN13" s="788"/>
      <c r="UBO13" s="788"/>
      <c r="UBP13" s="787"/>
      <c r="UBQ13" s="788"/>
      <c r="UBR13" s="788"/>
      <c r="UBS13" s="788"/>
      <c r="UBT13" s="787"/>
      <c r="UBU13" s="788"/>
      <c r="UBV13" s="788"/>
      <c r="UBW13" s="788"/>
      <c r="UBX13" s="787"/>
      <c r="UBY13" s="788"/>
      <c r="UBZ13" s="788"/>
      <c r="UCA13" s="788"/>
      <c r="UCB13" s="787"/>
      <c r="UCC13" s="788"/>
      <c r="UCD13" s="788"/>
      <c r="UCE13" s="788"/>
      <c r="UCF13" s="787"/>
      <c r="UCG13" s="788"/>
      <c r="UCH13" s="788"/>
      <c r="UCI13" s="788"/>
      <c r="UCJ13" s="787"/>
      <c r="UCK13" s="788"/>
      <c r="UCL13" s="788"/>
      <c r="UCM13" s="788"/>
      <c r="UCN13" s="787"/>
      <c r="UCO13" s="788"/>
      <c r="UCP13" s="788"/>
      <c r="UCQ13" s="788"/>
      <c r="UCR13" s="787"/>
      <c r="UCS13" s="788"/>
      <c r="UCT13" s="788"/>
      <c r="UCU13" s="788"/>
      <c r="UCV13" s="787"/>
      <c r="UCW13" s="788"/>
      <c r="UCX13" s="788"/>
      <c r="UCY13" s="788"/>
      <c r="UCZ13" s="787"/>
      <c r="UDA13" s="788"/>
      <c r="UDB13" s="788"/>
      <c r="UDC13" s="788"/>
      <c r="UDD13" s="787"/>
      <c r="UDE13" s="788"/>
      <c r="UDF13" s="788"/>
      <c r="UDG13" s="788"/>
      <c r="UDH13" s="787"/>
      <c r="UDI13" s="788"/>
      <c r="UDJ13" s="788"/>
      <c r="UDK13" s="788"/>
      <c r="UDL13" s="787"/>
      <c r="UDM13" s="788"/>
      <c r="UDN13" s="788"/>
      <c r="UDO13" s="788"/>
      <c r="UDP13" s="787"/>
      <c r="UDQ13" s="788"/>
      <c r="UDR13" s="788"/>
      <c r="UDS13" s="788"/>
      <c r="UDT13" s="787"/>
      <c r="UDU13" s="788"/>
      <c r="UDV13" s="788"/>
      <c r="UDW13" s="788"/>
      <c r="UDX13" s="787"/>
      <c r="UDY13" s="788"/>
      <c r="UDZ13" s="788"/>
      <c r="UEA13" s="788"/>
      <c r="UEB13" s="787"/>
      <c r="UEC13" s="788"/>
      <c r="UED13" s="788"/>
      <c r="UEE13" s="788"/>
      <c r="UEF13" s="787"/>
      <c r="UEG13" s="788"/>
      <c r="UEH13" s="788"/>
      <c r="UEI13" s="788"/>
      <c r="UEJ13" s="787"/>
      <c r="UEK13" s="788"/>
      <c r="UEL13" s="788"/>
      <c r="UEM13" s="788"/>
      <c r="UEN13" s="787"/>
      <c r="UEO13" s="788"/>
      <c r="UEP13" s="788"/>
      <c r="UEQ13" s="788"/>
      <c r="UER13" s="787"/>
      <c r="UES13" s="788"/>
      <c r="UET13" s="788"/>
      <c r="UEU13" s="788"/>
      <c r="UEV13" s="787"/>
      <c r="UEW13" s="788"/>
      <c r="UEX13" s="788"/>
      <c r="UEY13" s="788"/>
      <c r="UEZ13" s="787"/>
      <c r="UFA13" s="788"/>
      <c r="UFB13" s="788"/>
      <c r="UFC13" s="788"/>
      <c r="UFD13" s="787"/>
      <c r="UFE13" s="788"/>
      <c r="UFF13" s="788"/>
      <c r="UFG13" s="788"/>
      <c r="UFH13" s="787"/>
      <c r="UFI13" s="788"/>
      <c r="UFJ13" s="788"/>
      <c r="UFK13" s="788"/>
      <c r="UFL13" s="787"/>
      <c r="UFM13" s="788"/>
      <c r="UFN13" s="788"/>
      <c r="UFO13" s="788"/>
      <c r="UFP13" s="787"/>
      <c r="UFQ13" s="788"/>
      <c r="UFR13" s="788"/>
      <c r="UFS13" s="788"/>
      <c r="UFT13" s="787"/>
      <c r="UFU13" s="788"/>
      <c r="UFV13" s="788"/>
      <c r="UFW13" s="788"/>
      <c r="UFX13" s="787"/>
      <c r="UFY13" s="788"/>
      <c r="UFZ13" s="788"/>
      <c r="UGA13" s="788"/>
      <c r="UGB13" s="787"/>
      <c r="UGC13" s="788"/>
      <c r="UGD13" s="788"/>
      <c r="UGE13" s="788"/>
      <c r="UGF13" s="787"/>
      <c r="UGG13" s="788"/>
      <c r="UGH13" s="788"/>
      <c r="UGI13" s="788"/>
      <c r="UGJ13" s="787"/>
      <c r="UGK13" s="788"/>
      <c r="UGL13" s="788"/>
      <c r="UGM13" s="788"/>
      <c r="UGN13" s="787"/>
      <c r="UGO13" s="788"/>
      <c r="UGP13" s="788"/>
      <c r="UGQ13" s="788"/>
      <c r="UGR13" s="787"/>
      <c r="UGS13" s="788"/>
      <c r="UGT13" s="788"/>
      <c r="UGU13" s="788"/>
      <c r="UGV13" s="787"/>
      <c r="UGW13" s="788"/>
      <c r="UGX13" s="788"/>
      <c r="UGY13" s="788"/>
      <c r="UGZ13" s="787"/>
      <c r="UHA13" s="788"/>
      <c r="UHB13" s="788"/>
      <c r="UHC13" s="788"/>
      <c r="UHD13" s="787"/>
      <c r="UHE13" s="788"/>
      <c r="UHF13" s="788"/>
      <c r="UHG13" s="788"/>
      <c r="UHH13" s="787"/>
      <c r="UHI13" s="788"/>
      <c r="UHJ13" s="788"/>
      <c r="UHK13" s="788"/>
      <c r="UHL13" s="787"/>
      <c r="UHM13" s="788"/>
      <c r="UHN13" s="788"/>
      <c r="UHO13" s="788"/>
      <c r="UHP13" s="787"/>
      <c r="UHQ13" s="788"/>
      <c r="UHR13" s="788"/>
      <c r="UHS13" s="788"/>
      <c r="UHT13" s="787"/>
      <c r="UHU13" s="788"/>
      <c r="UHV13" s="788"/>
      <c r="UHW13" s="788"/>
      <c r="UHX13" s="787"/>
      <c r="UHY13" s="788"/>
      <c r="UHZ13" s="788"/>
      <c r="UIA13" s="788"/>
      <c r="UIB13" s="787"/>
      <c r="UIC13" s="788"/>
      <c r="UID13" s="788"/>
      <c r="UIE13" s="788"/>
      <c r="UIF13" s="787"/>
      <c r="UIG13" s="788"/>
      <c r="UIH13" s="788"/>
      <c r="UII13" s="788"/>
      <c r="UIJ13" s="787"/>
      <c r="UIK13" s="788"/>
      <c r="UIL13" s="788"/>
      <c r="UIM13" s="788"/>
      <c r="UIN13" s="787"/>
      <c r="UIO13" s="788"/>
      <c r="UIP13" s="788"/>
      <c r="UIQ13" s="788"/>
      <c r="UIR13" s="787"/>
      <c r="UIS13" s="788"/>
      <c r="UIT13" s="788"/>
      <c r="UIU13" s="788"/>
      <c r="UIV13" s="787"/>
      <c r="UIW13" s="788"/>
      <c r="UIX13" s="788"/>
      <c r="UIY13" s="788"/>
      <c r="UIZ13" s="787"/>
      <c r="UJA13" s="788"/>
      <c r="UJB13" s="788"/>
      <c r="UJC13" s="788"/>
      <c r="UJD13" s="787"/>
      <c r="UJE13" s="788"/>
      <c r="UJF13" s="788"/>
      <c r="UJG13" s="788"/>
      <c r="UJH13" s="787"/>
      <c r="UJI13" s="788"/>
      <c r="UJJ13" s="788"/>
      <c r="UJK13" s="788"/>
      <c r="UJL13" s="787"/>
      <c r="UJM13" s="788"/>
      <c r="UJN13" s="788"/>
      <c r="UJO13" s="788"/>
      <c r="UJP13" s="787"/>
      <c r="UJQ13" s="788"/>
      <c r="UJR13" s="788"/>
      <c r="UJS13" s="788"/>
      <c r="UJT13" s="787"/>
      <c r="UJU13" s="788"/>
      <c r="UJV13" s="788"/>
      <c r="UJW13" s="788"/>
      <c r="UJX13" s="787"/>
      <c r="UJY13" s="788"/>
      <c r="UJZ13" s="788"/>
      <c r="UKA13" s="788"/>
      <c r="UKB13" s="787"/>
      <c r="UKC13" s="788"/>
      <c r="UKD13" s="788"/>
      <c r="UKE13" s="788"/>
      <c r="UKF13" s="787"/>
      <c r="UKG13" s="788"/>
      <c r="UKH13" s="788"/>
      <c r="UKI13" s="788"/>
      <c r="UKJ13" s="787"/>
      <c r="UKK13" s="788"/>
      <c r="UKL13" s="788"/>
      <c r="UKM13" s="788"/>
      <c r="UKN13" s="787"/>
      <c r="UKO13" s="788"/>
      <c r="UKP13" s="788"/>
      <c r="UKQ13" s="788"/>
      <c r="UKR13" s="787"/>
      <c r="UKS13" s="788"/>
      <c r="UKT13" s="788"/>
      <c r="UKU13" s="788"/>
      <c r="UKV13" s="787"/>
      <c r="UKW13" s="788"/>
      <c r="UKX13" s="788"/>
      <c r="UKY13" s="788"/>
      <c r="UKZ13" s="787"/>
      <c r="ULA13" s="788"/>
      <c r="ULB13" s="788"/>
      <c r="ULC13" s="788"/>
      <c r="ULD13" s="787"/>
      <c r="ULE13" s="788"/>
      <c r="ULF13" s="788"/>
      <c r="ULG13" s="788"/>
      <c r="ULH13" s="787"/>
      <c r="ULI13" s="788"/>
      <c r="ULJ13" s="788"/>
      <c r="ULK13" s="788"/>
      <c r="ULL13" s="787"/>
      <c r="ULM13" s="788"/>
      <c r="ULN13" s="788"/>
      <c r="ULO13" s="788"/>
      <c r="ULP13" s="787"/>
      <c r="ULQ13" s="788"/>
      <c r="ULR13" s="788"/>
      <c r="ULS13" s="788"/>
      <c r="ULT13" s="787"/>
      <c r="ULU13" s="788"/>
      <c r="ULV13" s="788"/>
      <c r="ULW13" s="788"/>
      <c r="ULX13" s="787"/>
      <c r="ULY13" s="788"/>
      <c r="ULZ13" s="788"/>
      <c r="UMA13" s="788"/>
      <c r="UMB13" s="787"/>
      <c r="UMC13" s="788"/>
      <c r="UMD13" s="788"/>
      <c r="UME13" s="788"/>
      <c r="UMF13" s="787"/>
      <c r="UMG13" s="788"/>
      <c r="UMH13" s="788"/>
      <c r="UMI13" s="788"/>
      <c r="UMJ13" s="787"/>
      <c r="UMK13" s="788"/>
      <c r="UML13" s="788"/>
      <c r="UMM13" s="788"/>
      <c r="UMN13" s="787"/>
      <c r="UMO13" s="788"/>
      <c r="UMP13" s="788"/>
      <c r="UMQ13" s="788"/>
      <c r="UMR13" s="787"/>
      <c r="UMS13" s="788"/>
      <c r="UMT13" s="788"/>
      <c r="UMU13" s="788"/>
      <c r="UMV13" s="787"/>
      <c r="UMW13" s="788"/>
      <c r="UMX13" s="788"/>
      <c r="UMY13" s="788"/>
      <c r="UMZ13" s="787"/>
      <c r="UNA13" s="788"/>
      <c r="UNB13" s="788"/>
      <c r="UNC13" s="788"/>
      <c r="UND13" s="787"/>
      <c r="UNE13" s="788"/>
      <c r="UNF13" s="788"/>
      <c r="UNG13" s="788"/>
      <c r="UNH13" s="787"/>
      <c r="UNI13" s="788"/>
      <c r="UNJ13" s="788"/>
      <c r="UNK13" s="788"/>
      <c r="UNL13" s="787"/>
      <c r="UNM13" s="788"/>
      <c r="UNN13" s="788"/>
      <c r="UNO13" s="788"/>
      <c r="UNP13" s="787"/>
      <c r="UNQ13" s="788"/>
      <c r="UNR13" s="788"/>
      <c r="UNS13" s="788"/>
      <c r="UNT13" s="787"/>
      <c r="UNU13" s="788"/>
      <c r="UNV13" s="788"/>
      <c r="UNW13" s="788"/>
      <c r="UNX13" s="787"/>
      <c r="UNY13" s="788"/>
      <c r="UNZ13" s="788"/>
      <c r="UOA13" s="788"/>
      <c r="UOB13" s="787"/>
      <c r="UOC13" s="788"/>
      <c r="UOD13" s="788"/>
      <c r="UOE13" s="788"/>
      <c r="UOF13" s="787"/>
      <c r="UOG13" s="788"/>
      <c r="UOH13" s="788"/>
      <c r="UOI13" s="788"/>
      <c r="UOJ13" s="787"/>
      <c r="UOK13" s="788"/>
      <c r="UOL13" s="788"/>
      <c r="UOM13" s="788"/>
      <c r="UON13" s="787"/>
      <c r="UOO13" s="788"/>
      <c r="UOP13" s="788"/>
      <c r="UOQ13" s="788"/>
      <c r="UOR13" s="787"/>
      <c r="UOS13" s="788"/>
      <c r="UOT13" s="788"/>
      <c r="UOU13" s="788"/>
      <c r="UOV13" s="787"/>
      <c r="UOW13" s="788"/>
      <c r="UOX13" s="788"/>
      <c r="UOY13" s="788"/>
      <c r="UOZ13" s="787"/>
      <c r="UPA13" s="788"/>
      <c r="UPB13" s="788"/>
      <c r="UPC13" s="788"/>
      <c r="UPD13" s="787"/>
      <c r="UPE13" s="788"/>
      <c r="UPF13" s="788"/>
      <c r="UPG13" s="788"/>
      <c r="UPH13" s="787"/>
      <c r="UPI13" s="788"/>
      <c r="UPJ13" s="788"/>
      <c r="UPK13" s="788"/>
      <c r="UPL13" s="787"/>
      <c r="UPM13" s="788"/>
      <c r="UPN13" s="788"/>
      <c r="UPO13" s="788"/>
      <c r="UPP13" s="787"/>
      <c r="UPQ13" s="788"/>
      <c r="UPR13" s="788"/>
      <c r="UPS13" s="788"/>
      <c r="UPT13" s="787"/>
      <c r="UPU13" s="788"/>
      <c r="UPV13" s="788"/>
      <c r="UPW13" s="788"/>
      <c r="UPX13" s="787"/>
      <c r="UPY13" s="788"/>
      <c r="UPZ13" s="788"/>
      <c r="UQA13" s="788"/>
      <c r="UQB13" s="787"/>
      <c r="UQC13" s="788"/>
      <c r="UQD13" s="788"/>
      <c r="UQE13" s="788"/>
      <c r="UQF13" s="787"/>
      <c r="UQG13" s="788"/>
      <c r="UQH13" s="788"/>
      <c r="UQI13" s="788"/>
      <c r="UQJ13" s="787"/>
      <c r="UQK13" s="788"/>
      <c r="UQL13" s="788"/>
      <c r="UQM13" s="788"/>
      <c r="UQN13" s="787"/>
      <c r="UQO13" s="788"/>
      <c r="UQP13" s="788"/>
      <c r="UQQ13" s="788"/>
      <c r="UQR13" s="787"/>
      <c r="UQS13" s="788"/>
      <c r="UQT13" s="788"/>
      <c r="UQU13" s="788"/>
      <c r="UQV13" s="787"/>
      <c r="UQW13" s="788"/>
      <c r="UQX13" s="788"/>
      <c r="UQY13" s="788"/>
      <c r="UQZ13" s="787"/>
      <c r="URA13" s="788"/>
      <c r="URB13" s="788"/>
      <c r="URC13" s="788"/>
      <c r="URD13" s="787"/>
      <c r="URE13" s="788"/>
      <c r="URF13" s="788"/>
      <c r="URG13" s="788"/>
      <c r="URH13" s="787"/>
      <c r="URI13" s="788"/>
      <c r="URJ13" s="788"/>
      <c r="URK13" s="788"/>
      <c r="URL13" s="787"/>
      <c r="URM13" s="788"/>
      <c r="URN13" s="788"/>
      <c r="URO13" s="788"/>
      <c r="URP13" s="787"/>
      <c r="URQ13" s="788"/>
      <c r="URR13" s="788"/>
      <c r="URS13" s="788"/>
      <c r="URT13" s="787"/>
      <c r="URU13" s="788"/>
      <c r="URV13" s="788"/>
      <c r="URW13" s="788"/>
      <c r="URX13" s="787"/>
      <c r="URY13" s="788"/>
      <c r="URZ13" s="788"/>
      <c r="USA13" s="788"/>
      <c r="USB13" s="787"/>
      <c r="USC13" s="788"/>
      <c r="USD13" s="788"/>
      <c r="USE13" s="788"/>
      <c r="USF13" s="787"/>
      <c r="USG13" s="788"/>
      <c r="USH13" s="788"/>
      <c r="USI13" s="788"/>
      <c r="USJ13" s="787"/>
      <c r="USK13" s="788"/>
      <c r="USL13" s="788"/>
      <c r="USM13" s="788"/>
      <c r="USN13" s="787"/>
      <c r="USO13" s="788"/>
      <c r="USP13" s="788"/>
      <c r="USQ13" s="788"/>
      <c r="USR13" s="787"/>
      <c r="USS13" s="788"/>
      <c r="UST13" s="788"/>
      <c r="USU13" s="788"/>
      <c r="USV13" s="787"/>
      <c r="USW13" s="788"/>
      <c r="USX13" s="788"/>
      <c r="USY13" s="788"/>
      <c r="USZ13" s="787"/>
      <c r="UTA13" s="788"/>
      <c r="UTB13" s="788"/>
      <c r="UTC13" s="788"/>
      <c r="UTD13" s="787"/>
      <c r="UTE13" s="788"/>
      <c r="UTF13" s="788"/>
      <c r="UTG13" s="788"/>
      <c r="UTH13" s="787"/>
      <c r="UTI13" s="788"/>
      <c r="UTJ13" s="788"/>
      <c r="UTK13" s="788"/>
      <c r="UTL13" s="787"/>
      <c r="UTM13" s="788"/>
      <c r="UTN13" s="788"/>
      <c r="UTO13" s="788"/>
      <c r="UTP13" s="787"/>
      <c r="UTQ13" s="788"/>
      <c r="UTR13" s="788"/>
      <c r="UTS13" s="788"/>
      <c r="UTT13" s="787"/>
      <c r="UTU13" s="788"/>
      <c r="UTV13" s="788"/>
      <c r="UTW13" s="788"/>
      <c r="UTX13" s="787"/>
      <c r="UTY13" s="788"/>
      <c r="UTZ13" s="788"/>
      <c r="UUA13" s="788"/>
      <c r="UUB13" s="787"/>
      <c r="UUC13" s="788"/>
      <c r="UUD13" s="788"/>
      <c r="UUE13" s="788"/>
      <c r="UUF13" s="787"/>
      <c r="UUG13" s="788"/>
      <c r="UUH13" s="788"/>
      <c r="UUI13" s="788"/>
      <c r="UUJ13" s="787"/>
      <c r="UUK13" s="788"/>
      <c r="UUL13" s="788"/>
      <c r="UUM13" s="788"/>
      <c r="UUN13" s="787"/>
      <c r="UUO13" s="788"/>
      <c r="UUP13" s="788"/>
      <c r="UUQ13" s="788"/>
      <c r="UUR13" s="787"/>
      <c r="UUS13" s="788"/>
      <c r="UUT13" s="788"/>
      <c r="UUU13" s="788"/>
      <c r="UUV13" s="787"/>
      <c r="UUW13" s="788"/>
      <c r="UUX13" s="788"/>
      <c r="UUY13" s="788"/>
      <c r="UUZ13" s="787"/>
      <c r="UVA13" s="788"/>
      <c r="UVB13" s="788"/>
      <c r="UVC13" s="788"/>
      <c r="UVD13" s="787"/>
      <c r="UVE13" s="788"/>
      <c r="UVF13" s="788"/>
      <c r="UVG13" s="788"/>
      <c r="UVH13" s="787"/>
      <c r="UVI13" s="788"/>
      <c r="UVJ13" s="788"/>
      <c r="UVK13" s="788"/>
      <c r="UVL13" s="787"/>
      <c r="UVM13" s="788"/>
      <c r="UVN13" s="788"/>
      <c r="UVO13" s="788"/>
      <c r="UVP13" s="787"/>
      <c r="UVQ13" s="788"/>
      <c r="UVR13" s="788"/>
      <c r="UVS13" s="788"/>
      <c r="UVT13" s="787"/>
      <c r="UVU13" s="788"/>
      <c r="UVV13" s="788"/>
      <c r="UVW13" s="788"/>
      <c r="UVX13" s="787"/>
      <c r="UVY13" s="788"/>
      <c r="UVZ13" s="788"/>
      <c r="UWA13" s="788"/>
      <c r="UWB13" s="787"/>
      <c r="UWC13" s="788"/>
      <c r="UWD13" s="788"/>
      <c r="UWE13" s="788"/>
      <c r="UWF13" s="787"/>
      <c r="UWG13" s="788"/>
      <c r="UWH13" s="788"/>
      <c r="UWI13" s="788"/>
      <c r="UWJ13" s="787"/>
      <c r="UWK13" s="788"/>
      <c r="UWL13" s="788"/>
      <c r="UWM13" s="788"/>
      <c r="UWN13" s="787"/>
      <c r="UWO13" s="788"/>
      <c r="UWP13" s="788"/>
      <c r="UWQ13" s="788"/>
      <c r="UWR13" s="787"/>
      <c r="UWS13" s="788"/>
      <c r="UWT13" s="788"/>
      <c r="UWU13" s="788"/>
      <c r="UWV13" s="787"/>
      <c r="UWW13" s="788"/>
      <c r="UWX13" s="788"/>
      <c r="UWY13" s="788"/>
      <c r="UWZ13" s="787"/>
      <c r="UXA13" s="788"/>
      <c r="UXB13" s="788"/>
      <c r="UXC13" s="788"/>
      <c r="UXD13" s="787"/>
      <c r="UXE13" s="788"/>
      <c r="UXF13" s="788"/>
      <c r="UXG13" s="788"/>
      <c r="UXH13" s="787"/>
      <c r="UXI13" s="788"/>
      <c r="UXJ13" s="788"/>
      <c r="UXK13" s="788"/>
      <c r="UXL13" s="787"/>
      <c r="UXM13" s="788"/>
      <c r="UXN13" s="788"/>
      <c r="UXO13" s="788"/>
      <c r="UXP13" s="787"/>
      <c r="UXQ13" s="788"/>
      <c r="UXR13" s="788"/>
      <c r="UXS13" s="788"/>
      <c r="UXT13" s="787"/>
      <c r="UXU13" s="788"/>
      <c r="UXV13" s="788"/>
      <c r="UXW13" s="788"/>
      <c r="UXX13" s="787"/>
      <c r="UXY13" s="788"/>
      <c r="UXZ13" s="788"/>
      <c r="UYA13" s="788"/>
      <c r="UYB13" s="787"/>
      <c r="UYC13" s="788"/>
      <c r="UYD13" s="788"/>
      <c r="UYE13" s="788"/>
      <c r="UYF13" s="787"/>
      <c r="UYG13" s="788"/>
      <c r="UYH13" s="788"/>
      <c r="UYI13" s="788"/>
      <c r="UYJ13" s="787"/>
      <c r="UYK13" s="788"/>
      <c r="UYL13" s="788"/>
      <c r="UYM13" s="788"/>
      <c r="UYN13" s="787"/>
      <c r="UYO13" s="788"/>
      <c r="UYP13" s="788"/>
      <c r="UYQ13" s="788"/>
      <c r="UYR13" s="787"/>
      <c r="UYS13" s="788"/>
      <c r="UYT13" s="788"/>
      <c r="UYU13" s="788"/>
      <c r="UYV13" s="787"/>
      <c r="UYW13" s="788"/>
      <c r="UYX13" s="788"/>
      <c r="UYY13" s="788"/>
      <c r="UYZ13" s="787"/>
      <c r="UZA13" s="788"/>
      <c r="UZB13" s="788"/>
      <c r="UZC13" s="788"/>
      <c r="UZD13" s="787"/>
      <c r="UZE13" s="788"/>
      <c r="UZF13" s="788"/>
      <c r="UZG13" s="788"/>
      <c r="UZH13" s="787"/>
      <c r="UZI13" s="788"/>
      <c r="UZJ13" s="788"/>
      <c r="UZK13" s="788"/>
      <c r="UZL13" s="787"/>
      <c r="UZM13" s="788"/>
      <c r="UZN13" s="788"/>
      <c r="UZO13" s="788"/>
      <c r="UZP13" s="787"/>
      <c r="UZQ13" s="788"/>
      <c r="UZR13" s="788"/>
      <c r="UZS13" s="788"/>
      <c r="UZT13" s="787"/>
      <c r="UZU13" s="788"/>
      <c r="UZV13" s="788"/>
      <c r="UZW13" s="788"/>
      <c r="UZX13" s="787"/>
      <c r="UZY13" s="788"/>
      <c r="UZZ13" s="788"/>
      <c r="VAA13" s="788"/>
      <c r="VAB13" s="787"/>
      <c r="VAC13" s="788"/>
      <c r="VAD13" s="788"/>
      <c r="VAE13" s="788"/>
      <c r="VAF13" s="787"/>
      <c r="VAG13" s="788"/>
      <c r="VAH13" s="788"/>
      <c r="VAI13" s="788"/>
      <c r="VAJ13" s="787"/>
      <c r="VAK13" s="788"/>
      <c r="VAL13" s="788"/>
      <c r="VAM13" s="788"/>
      <c r="VAN13" s="787"/>
      <c r="VAO13" s="788"/>
      <c r="VAP13" s="788"/>
      <c r="VAQ13" s="788"/>
      <c r="VAR13" s="787"/>
      <c r="VAS13" s="788"/>
      <c r="VAT13" s="788"/>
      <c r="VAU13" s="788"/>
      <c r="VAV13" s="787"/>
      <c r="VAW13" s="788"/>
      <c r="VAX13" s="788"/>
      <c r="VAY13" s="788"/>
      <c r="VAZ13" s="787"/>
      <c r="VBA13" s="788"/>
      <c r="VBB13" s="788"/>
      <c r="VBC13" s="788"/>
      <c r="VBD13" s="787"/>
      <c r="VBE13" s="788"/>
      <c r="VBF13" s="788"/>
      <c r="VBG13" s="788"/>
      <c r="VBH13" s="787"/>
      <c r="VBI13" s="788"/>
      <c r="VBJ13" s="788"/>
      <c r="VBK13" s="788"/>
      <c r="VBL13" s="787"/>
      <c r="VBM13" s="788"/>
      <c r="VBN13" s="788"/>
      <c r="VBO13" s="788"/>
      <c r="VBP13" s="787"/>
      <c r="VBQ13" s="788"/>
      <c r="VBR13" s="788"/>
      <c r="VBS13" s="788"/>
      <c r="VBT13" s="787"/>
      <c r="VBU13" s="788"/>
      <c r="VBV13" s="788"/>
      <c r="VBW13" s="788"/>
      <c r="VBX13" s="787"/>
      <c r="VBY13" s="788"/>
      <c r="VBZ13" s="788"/>
      <c r="VCA13" s="788"/>
      <c r="VCB13" s="787"/>
      <c r="VCC13" s="788"/>
      <c r="VCD13" s="788"/>
      <c r="VCE13" s="788"/>
      <c r="VCF13" s="787"/>
      <c r="VCG13" s="788"/>
      <c r="VCH13" s="788"/>
      <c r="VCI13" s="788"/>
      <c r="VCJ13" s="787"/>
      <c r="VCK13" s="788"/>
      <c r="VCL13" s="788"/>
      <c r="VCM13" s="788"/>
      <c r="VCN13" s="787"/>
      <c r="VCO13" s="788"/>
      <c r="VCP13" s="788"/>
      <c r="VCQ13" s="788"/>
      <c r="VCR13" s="787"/>
      <c r="VCS13" s="788"/>
      <c r="VCT13" s="788"/>
      <c r="VCU13" s="788"/>
      <c r="VCV13" s="787"/>
      <c r="VCW13" s="788"/>
      <c r="VCX13" s="788"/>
      <c r="VCY13" s="788"/>
      <c r="VCZ13" s="787"/>
      <c r="VDA13" s="788"/>
      <c r="VDB13" s="788"/>
      <c r="VDC13" s="788"/>
      <c r="VDD13" s="787"/>
      <c r="VDE13" s="788"/>
      <c r="VDF13" s="788"/>
      <c r="VDG13" s="788"/>
      <c r="VDH13" s="787"/>
      <c r="VDI13" s="788"/>
      <c r="VDJ13" s="788"/>
      <c r="VDK13" s="788"/>
      <c r="VDL13" s="787"/>
      <c r="VDM13" s="788"/>
      <c r="VDN13" s="788"/>
      <c r="VDO13" s="788"/>
      <c r="VDP13" s="787"/>
      <c r="VDQ13" s="788"/>
      <c r="VDR13" s="788"/>
      <c r="VDS13" s="788"/>
      <c r="VDT13" s="787"/>
      <c r="VDU13" s="788"/>
      <c r="VDV13" s="788"/>
      <c r="VDW13" s="788"/>
      <c r="VDX13" s="787"/>
      <c r="VDY13" s="788"/>
      <c r="VDZ13" s="788"/>
      <c r="VEA13" s="788"/>
      <c r="VEB13" s="787"/>
      <c r="VEC13" s="788"/>
      <c r="VED13" s="788"/>
      <c r="VEE13" s="788"/>
      <c r="VEF13" s="787"/>
      <c r="VEG13" s="788"/>
      <c r="VEH13" s="788"/>
      <c r="VEI13" s="788"/>
      <c r="VEJ13" s="787"/>
      <c r="VEK13" s="788"/>
      <c r="VEL13" s="788"/>
      <c r="VEM13" s="788"/>
      <c r="VEN13" s="787"/>
      <c r="VEO13" s="788"/>
      <c r="VEP13" s="788"/>
      <c r="VEQ13" s="788"/>
      <c r="VER13" s="787"/>
      <c r="VES13" s="788"/>
      <c r="VET13" s="788"/>
      <c r="VEU13" s="788"/>
      <c r="VEV13" s="787"/>
      <c r="VEW13" s="788"/>
      <c r="VEX13" s="788"/>
      <c r="VEY13" s="788"/>
      <c r="VEZ13" s="787"/>
      <c r="VFA13" s="788"/>
      <c r="VFB13" s="788"/>
      <c r="VFC13" s="788"/>
      <c r="VFD13" s="787"/>
      <c r="VFE13" s="788"/>
      <c r="VFF13" s="788"/>
      <c r="VFG13" s="788"/>
      <c r="VFH13" s="787"/>
      <c r="VFI13" s="788"/>
      <c r="VFJ13" s="788"/>
      <c r="VFK13" s="788"/>
      <c r="VFL13" s="787"/>
      <c r="VFM13" s="788"/>
      <c r="VFN13" s="788"/>
      <c r="VFO13" s="788"/>
      <c r="VFP13" s="787"/>
      <c r="VFQ13" s="788"/>
      <c r="VFR13" s="788"/>
      <c r="VFS13" s="788"/>
      <c r="VFT13" s="787"/>
      <c r="VFU13" s="788"/>
      <c r="VFV13" s="788"/>
      <c r="VFW13" s="788"/>
      <c r="VFX13" s="787"/>
      <c r="VFY13" s="788"/>
      <c r="VFZ13" s="788"/>
      <c r="VGA13" s="788"/>
      <c r="VGB13" s="787"/>
      <c r="VGC13" s="788"/>
      <c r="VGD13" s="788"/>
      <c r="VGE13" s="788"/>
      <c r="VGF13" s="787"/>
      <c r="VGG13" s="788"/>
      <c r="VGH13" s="788"/>
      <c r="VGI13" s="788"/>
      <c r="VGJ13" s="787"/>
      <c r="VGK13" s="788"/>
      <c r="VGL13" s="788"/>
      <c r="VGM13" s="788"/>
      <c r="VGN13" s="787"/>
      <c r="VGO13" s="788"/>
      <c r="VGP13" s="788"/>
      <c r="VGQ13" s="788"/>
      <c r="VGR13" s="787"/>
      <c r="VGS13" s="788"/>
      <c r="VGT13" s="788"/>
      <c r="VGU13" s="788"/>
      <c r="VGV13" s="787"/>
      <c r="VGW13" s="788"/>
      <c r="VGX13" s="788"/>
      <c r="VGY13" s="788"/>
      <c r="VGZ13" s="787"/>
      <c r="VHA13" s="788"/>
      <c r="VHB13" s="788"/>
      <c r="VHC13" s="788"/>
      <c r="VHD13" s="787"/>
      <c r="VHE13" s="788"/>
      <c r="VHF13" s="788"/>
      <c r="VHG13" s="788"/>
      <c r="VHH13" s="787"/>
      <c r="VHI13" s="788"/>
      <c r="VHJ13" s="788"/>
      <c r="VHK13" s="788"/>
      <c r="VHL13" s="787"/>
      <c r="VHM13" s="788"/>
      <c r="VHN13" s="788"/>
      <c r="VHO13" s="788"/>
      <c r="VHP13" s="787"/>
      <c r="VHQ13" s="788"/>
      <c r="VHR13" s="788"/>
      <c r="VHS13" s="788"/>
      <c r="VHT13" s="787"/>
      <c r="VHU13" s="788"/>
      <c r="VHV13" s="788"/>
      <c r="VHW13" s="788"/>
      <c r="VHX13" s="787"/>
      <c r="VHY13" s="788"/>
      <c r="VHZ13" s="788"/>
      <c r="VIA13" s="788"/>
      <c r="VIB13" s="787"/>
      <c r="VIC13" s="788"/>
      <c r="VID13" s="788"/>
      <c r="VIE13" s="788"/>
      <c r="VIF13" s="787"/>
      <c r="VIG13" s="788"/>
      <c r="VIH13" s="788"/>
      <c r="VII13" s="788"/>
      <c r="VIJ13" s="787"/>
      <c r="VIK13" s="788"/>
      <c r="VIL13" s="788"/>
      <c r="VIM13" s="788"/>
      <c r="VIN13" s="787"/>
      <c r="VIO13" s="788"/>
      <c r="VIP13" s="788"/>
      <c r="VIQ13" s="788"/>
      <c r="VIR13" s="787"/>
      <c r="VIS13" s="788"/>
      <c r="VIT13" s="788"/>
      <c r="VIU13" s="788"/>
      <c r="VIV13" s="787"/>
      <c r="VIW13" s="788"/>
      <c r="VIX13" s="788"/>
      <c r="VIY13" s="788"/>
      <c r="VIZ13" s="787"/>
      <c r="VJA13" s="788"/>
      <c r="VJB13" s="788"/>
      <c r="VJC13" s="788"/>
      <c r="VJD13" s="787"/>
      <c r="VJE13" s="788"/>
      <c r="VJF13" s="788"/>
      <c r="VJG13" s="788"/>
      <c r="VJH13" s="787"/>
      <c r="VJI13" s="788"/>
      <c r="VJJ13" s="788"/>
      <c r="VJK13" s="788"/>
      <c r="VJL13" s="787"/>
      <c r="VJM13" s="788"/>
      <c r="VJN13" s="788"/>
      <c r="VJO13" s="788"/>
      <c r="VJP13" s="787"/>
      <c r="VJQ13" s="788"/>
      <c r="VJR13" s="788"/>
      <c r="VJS13" s="788"/>
      <c r="VJT13" s="787"/>
      <c r="VJU13" s="788"/>
      <c r="VJV13" s="788"/>
      <c r="VJW13" s="788"/>
      <c r="VJX13" s="787"/>
      <c r="VJY13" s="788"/>
      <c r="VJZ13" s="788"/>
      <c r="VKA13" s="788"/>
      <c r="VKB13" s="787"/>
      <c r="VKC13" s="788"/>
      <c r="VKD13" s="788"/>
      <c r="VKE13" s="788"/>
      <c r="VKF13" s="787"/>
      <c r="VKG13" s="788"/>
      <c r="VKH13" s="788"/>
      <c r="VKI13" s="788"/>
      <c r="VKJ13" s="787"/>
      <c r="VKK13" s="788"/>
      <c r="VKL13" s="788"/>
      <c r="VKM13" s="788"/>
      <c r="VKN13" s="787"/>
      <c r="VKO13" s="788"/>
      <c r="VKP13" s="788"/>
      <c r="VKQ13" s="788"/>
      <c r="VKR13" s="787"/>
      <c r="VKS13" s="788"/>
      <c r="VKT13" s="788"/>
      <c r="VKU13" s="788"/>
      <c r="VKV13" s="787"/>
      <c r="VKW13" s="788"/>
      <c r="VKX13" s="788"/>
      <c r="VKY13" s="788"/>
      <c r="VKZ13" s="787"/>
      <c r="VLA13" s="788"/>
      <c r="VLB13" s="788"/>
      <c r="VLC13" s="788"/>
      <c r="VLD13" s="787"/>
      <c r="VLE13" s="788"/>
      <c r="VLF13" s="788"/>
      <c r="VLG13" s="788"/>
      <c r="VLH13" s="787"/>
      <c r="VLI13" s="788"/>
      <c r="VLJ13" s="788"/>
      <c r="VLK13" s="788"/>
      <c r="VLL13" s="787"/>
      <c r="VLM13" s="788"/>
      <c r="VLN13" s="788"/>
      <c r="VLO13" s="788"/>
      <c r="VLP13" s="787"/>
      <c r="VLQ13" s="788"/>
      <c r="VLR13" s="788"/>
      <c r="VLS13" s="788"/>
      <c r="VLT13" s="787"/>
      <c r="VLU13" s="788"/>
      <c r="VLV13" s="788"/>
      <c r="VLW13" s="788"/>
      <c r="VLX13" s="787"/>
      <c r="VLY13" s="788"/>
      <c r="VLZ13" s="788"/>
      <c r="VMA13" s="788"/>
      <c r="VMB13" s="787"/>
      <c r="VMC13" s="788"/>
      <c r="VMD13" s="788"/>
      <c r="VME13" s="788"/>
      <c r="VMF13" s="787"/>
      <c r="VMG13" s="788"/>
      <c r="VMH13" s="788"/>
      <c r="VMI13" s="788"/>
      <c r="VMJ13" s="787"/>
      <c r="VMK13" s="788"/>
      <c r="VML13" s="788"/>
      <c r="VMM13" s="788"/>
      <c r="VMN13" s="787"/>
      <c r="VMO13" s="788"/>
      <c r="VMP13" s="788"/>
      <c r="VMQ13" s="788"/>
      <c r="VMR13" s="787"/>
      <c r="VMS13" s="788"/>
      <c r="VMT13" s="788"/>
      <c r="VMU13" s="788"/>
      <c r="VMV13" s="787"/>
      <c r="VMW13" s="788"/>
      <c r="VMX13" s="788"/>
      <c r="VMY13" s="788"/>
      <c r="VMZ13" s="787"/>
      <c r="VNA13" s="788"/>
      <c r="VNB13" s="788"/>
      <c r="VNC13" s="788"/>
      <c r="VND13" s="787"/>
      <c r="VNE13" s="788"/>
      <c r="VNF13" s="788"/>
      <c r="VNG13" s="788"/>
      <c r="VNH13" s="787"/>
      <c r="VNI13" s="788"/>
      <c r="VNJ13" s="788"/>
      <c r="VNK13" s="788"/>
      <c r="VNL13" s="787"/>
      <c r="VNM13" s="788"/>
      <c r="VNN13" s="788"/>
      <c r="VNO13" s="788"/>
      <c r="VNP13" s="787"/>
      <c r="VNQ13" s="788"/>
      <c r="VNR13" s="788"/>
      <c r="VNS13" s="788"/>
      <c r="VNT13" s="787"/>
      <c r="VNU13" s="788"/>
      <c r="VNV13" s="788"/>
      <c r="VNW13" s="788"/>
      <c r="VNX13" s="787"/>
      <c r="VNY13" s="788"/>
      <c r="VNZ13" s="788"/>
      <c r="VOA13" s="788"/>
      <c r="VOB13" s="787"/>
      <c r="VOC13" s="788"/>
      <c r="VOD13" s="788"/>
      <c r="VOE13" s="788"/>
      <c r="VOF13" s="787"/>
      <c r="VOG13" s="788"/>
      <c r="VOH13" s="788"/>
      <c r="VOI13" s="788"/>
      <c r="VOJ13" s="787"/>
      <c r="VOK13" s="788"/>
      <c r="VOL13" s="788"/>
      <c r="VOM13" s="788"/>
      <c r="VON13" s="787"/>
      <c r="VOO13" s="788"/>
      <c r="VOP13" s="788"/>
      <c r="VOQ13" s="788"/>
      <c r="VOR13" s="787"/>
      <c r="VOS13" s="788"/>
      <c r="VOT13" s="788"/>
      <c r="VOU13" s="788"/>
      <c r="VOV13" s="787"/>
      <c r="VOW13" s="788"/>
      <c r="VOX13" s="788"/>
      <c r="VOY13" s="788"/>
      <c r="VOZ13" s="787"/>
      <c r="VPA13" s="788"/>
      <c r="VPB13" s="788"/>
      <c r="VPC13" s="788"/>
      <c r="VPD13" s="787"/>
      <c r="VPE13" s="788"/>
      <c r="VPF13" s="788"/>
      <c r="VPG13" s="788"/>
      <c r="VPH13" s="787"/>
      <c r="VPI13" s="788"/>
      <c r="VPJ13" s="788"/>
      <c r="VPK13" s="788"/>
      <c r="VPL13" s="787"/>
      <c r="VPM13" s="788"/>
      <c r="VPN13" s="788"/>
      <c r="VPO13" s="788"/>
      <c r="VPP13" s="787"/>
      <c r="VPQ13" s="788"/>
      <c r="VPR13" s="788"/>
      <c r="VPS13" s="788"/>
      <c r="VPT13" s="787"/>
      <c r="VPU13" s="788"/>
      <c r="VPV13" s="788"/>
      <c r="VPW13" s="788"/>
      <c r="VPX13" s="787"/>
      <c r="VPY13" s="788"/>
      <c r="VPZ13" s="788"/>
      <c r="VQA13" s="788"/>
      <c r="VQB13" s="787"/>
      <c r="VQC13" s="788"/>
      <c r="VQD13" s="788"/>
      <c r="VQE13" s="788"/>
      <c r="VQF13" s="787"/>
      <c r="VQG13" s="788"/>
      <c r="VQH13" s="788"/>
      <c r="VQI13" s="788"/>
      <c r="VQJ13" s="787"/>
      <c r="VQK13" s="788"/>
      <c r="VQL13" s="788"/>
      <c r="VQM13" s="788"/>
      <c r="VQN13" s="787"/>
      <c r="VQO13" s="788"/>
      <c r="VQP13" s="788"/>
      <c r="VQQ13" s="788"/>
      <c r="VQR13" s="787"/>
      <c r="VQS13" s="788"/>
      <c r="VQT13" s="788"/>
      <c r="VQU13" s="788"/>
      <c r="VQV13" s="787"/>
      <c r="VQW13" s="788"/>
      <c r="VQX13" s="788"/>
      <c r="VQY13" s="788"/>
      <c r="VQZ13" s="787"/>
      <c r="VRA13" s="788"/>
      <c r="VRB13" s="788"/>
      <c r="VRC13" s="788"/>
      <c r="VRD13" s="787"/>
      <c r="VRE13" s="788"/>
      <c r="VRF13" s="788"/>
      <c r="VRG13" s="788"/>
      <c r="VRH13" s="787"/>
      <c r="VRI13" s="788"/>
      <c r="VRJ13" s="788"/>
      <c r="VRK13" s="788"/>
      <c r="VRL13" s="787"/>
      <c r="VRM13" s="788"/>
      <c r="VRN13" s="788"/>
      <c r="VRO13" s="788"/>
      <c r="VRP13" s="787"/>
      <c r="VRQ13" s="788"/>
      <c r="VRR13" s="788"/>
      <c r="VRS13" s="788"/>
      <c r="VRT13" s="787"/>
      <c r="VRU13" s="788"/>
      <c r="VRV13" s="788"/>
      <c r="VRW13" s="788"/>
      <c r="VRX13" s="787"/>
      <c r="VRY13" s="788"/>
      <c r="VRZ13" s="788"/>
      <c r="VSA13" s="788"/>
      <c r="VSB13" s="787"/>
      <c r="VSC13" s="788"/>
      <c r="VSD13" s="788"/>
      <c r="VSE13" s="788"/>
      <c r="VSF13" s="787"/>
      <c r="VSG13" s="788"/>
      <c r="VSH13" s="788"/>
      <c r="VSI13" s="788"/>
      <c r="VSJ13" s="787"/>
      <c r="VSK13" s="788"/>
      <c r="VSL13" s="788"/>
      <c r="VSM13" s="788"/>
      <c r="VSN13" s="787"/>
      <c r="VSO13" s="788"/>
      <c r="VSP13" s="788"/>
      <c r="VSQ13" s="788"/>
      <c r="VSR13" s="787"/>
      <c r="VSS13" s="788"/>
      <c r="VST13" s="788"/>
      <c r="VSU13" s="788"/>
      <c r="VSV13" s="787"/>
      <c r="VSW13" s="788"/>
      <c r="VSX13" s="788"/>
      <c r="VSY13" s="788"/>
      <c r="VSZ13" s="787"/>
      <c r="VTA13" s="788"/>
      <c r="VTB13" s="788"/>
      <c r="VTC13" s="788"/>
      <c r="VTD13" s="787"/>
      <c r="VTE13" s="788"/>
      <c r="VTF13" s="788"/>
      <c r="VTG13" s="788"/>
      <c r="VTH13" s="787"/>
      <c r="VTI13" s="788"/>
      <c r="VTJ13" s="788"/>
      <c r="VTK13" s="788"/>
      <c r="VTL13" s="787"/>
      <c r="VTM13" s="788"/>
      <c r="VTN13" s="788"/>
      <c r="VTO13" s="788"/>
      <c r="VTP13" s="787"/>
      <c r="VTQ13" s="788"/>
      <c r="VTR13" s="788"/>
      <c r="VTS13" s="788"/>
      <c r="VTT13" s="787"/>
      <c r="VTU13" s="788"/>
      <c r="VTV13" s="788"/>
      <c r="VTW13" s="788"/>
      <c r="VTX13" s="787"/>
      <c r="VTY13" s="788"/>
      <c r="VTZ13" s="788"/>
      <c r="VUA13" s="788"/>
      <c r="VUB13" s="787"/>
      <c r="VUC13" s="788"/>
      <c r="VUD13" s="788"/>
      <c r="VUE13" s="788"/>
      <c r="VUF13" s="787"/>
      <c r="VUG13" s="788"/>
      <c r="VUH13" s="788"/>
      <c r="VUI13" s="788"/>
      <c r="VUJ13" s="787"/>
      <c r="VUK13" s="788"/>
      <c r="VUL13" s="788"/>
      <c r="VUM13" s="788"/>
      <c r="VUN13" s="787"/>
      <c r="VUO13" s="788"/>
      <c r="VUP13" s="788"/>
      <c r="VUQ13" s="788"/>
      <c r="VUR13" s="787"/>
      <c r="VUS13" s="788"/>
      <c r="VUT13" s="788"/>
      <c r="VUU13" s="788"/>
      <c r="VUV13" s="787"/>
      <c r="VUW13" s="788"/>
      <c r="VUX13" s="788"/>
      <c r="VUY13" s="788"/>
      <c r="VUZ13" s="787"/>
      <c r="VVA13" s="788"/>
      <c r="VVB13" s="788"/>
      <c r="VVC13" s="788"/>
      <c r="VVD13" s="787"/>
      <c r="VVE13" s="788"/>
      <c r="VVF13" s="788"/>
      <c r="VVG13" s="788"/>
      <c r="VVH13" s="787"/>
      <c r="VVI13" s="788"/>
      <c r="VVJ13" s="788"/>
      <c r="VVK13" s="788"/>
      <c r="VVL13" s="787"/>
      <c r="VVM13" s="788"/>
      <c r="VVN13" s="788"/>
      <c r="VVO13" s="788"/>
      <c r="VVP13" s="787"/>
      <c r="VVQ13" s="788"/>
      <c r="VVR13" s="788"/>
      <c r="VVS13" s="788"/>
      <c r="VVT13" s="787"/>
      <c r="VVU13" s="788"/>
      <c r="VVV13" s="788"/>
      <c r="VVW13" s="788"/>
      <c r="VVX13" s="787"/>
      <c r="VVY13" s="788"/>
      <c r="VVZ13" s="788"/>
      <c r="VWA13" s="788"/>
      <c r="VWB13" s="787"/>
      <c r="VWC13" s="788"/>
      <c r="VWD13" s="788"/>
      <c r="VWE13" s="788"/>
      <c r="VWF13" s="787"/>
      <c r="VWG13" s="788"/>
      <c r="VWH13" s="788"/>
      <c r="VWI13" s="788"/>
      <c r="VWJ13" s="787"/>
      <c r="VWK13" s="788"/>
      <c r="VWL13" s="788"/>
      <c r="VWM13" s="788"/>
      <c r="VWN13" s="787"/>
      <c r="VWO13" s="788"/>
      <c r="VWP13" s="788"/>
      <c r="VWQ13" s="788"/>
      <c r="VWR13" s="787"/>
      <c r="VWS13" s="788"/>
      <c r="VWT13" s="788"/>
      <c r="VWU13" s="788"/>
      <c r="VWV13" s="787"/>
      <c r="VWW13" s="788"/>
      <c r="VWX13" s="788"/>
      <c r="VWY13" s="788"/>
      <c r="VWZ13" s="787"/>
      <c r="VXA13" s="788"/>
      <c r="VXB13" s="788"/>
      <c r="VXC13" s="788"/>
      <c r="VXD13" s="787"/>
      <c r="VXE13" s="788"/>
      <c r="VXF13" s="788"/>
      <c r="VXG13" s="788"/>
      <c r="VXH13" s="787"/>
      <c r="VXI13" s="788"/>
      <c r="VXJ13" s="788"/>
      <c r="VXK13" s="788"/>
      <c r="VXL13" s="787"/>
      <c r="VXM13" s="788"/>
      <c r="VXN13" s="788"/>
      <c r="VXO13" s="788"/>
      <c r="VXP13" s="787"/>
      <c r="VXQ13" s="788"/>
      <c r="VXR13" s="788"/>
      <c r="VXS13" s="788"/>
      <c r="VXT13" s="787"/>
      <c r="VXU13" s="788"/>
      <c r="VXV13" s="788"/>
      <c r="VXW13" s="788"/>
      <c r="VXX13" s="787"/>
      <c r="VXY13" s="788"/>
      <c r="VXZ13" s="788"/>
      <c r="VYA13" s="788"/>
      <c r="VYB13" s="787"/>
      <c r="VYC13" s="788"/>
      <c r="VYD13" s="788"/>
      <c r="VYE13" s="788"/>
      <c r="VYF13" s="787"/>
      <c r="VYG13" s="788"/>
      <c r="VYH13" s="788"/>
      <c r="VYI13" s="788"/>
      <c r="VYJ13" s="787"/>
      <c r="VYK13" s="788"/>
      <c r="VYL13" s="788"/>
      <c r="VYM13" s="788"/>
      <c r="VYN13" s="787"/>
      <c r="VYO13" s="788"/>
      <c r="VYP13" s="788"/>
      <c r="VYQ13" s="788"/>
      <c r="VYR13" s="787"/>
      <c r="VYS13" s="788"/>
      <c r="VYT13" s="788"/>
      <c r="VYU13" s="788"/>
      <c r="VYV13" s="787"/>
      <c r="VYW13" s="788"/>
      <c r="VYX13" s="788"/>
      <c r="VYY13" s="788"/>
      <c r="VYZ13" s="787"/>
      <c r="VZA13" s="788"/>
      <c r="VZB13" s="788"/>
      <c r="VZC13" s="788"/>
      <c r="VZD13" s="787"/>
      <c r="VZE13" s="788"/>
      <c r="VZF13" s="788"/>
      <c r="VZG13" s="788"/>
      <c r="VZH13" s="787"/>
      <c r="VZI13" s="788"/>
      <c r="VZJ13" s="788"/>
      <c r="VZK13" s="788"/>
      <c r="VZL13" s="787"/>
      <c r="VZM13" s="788"/>
      <c r="VZN13" s="788"/>
      <c r="VZO13" s="788"/>
      <c r="VZP13" s="787"/>
      <c r="VZQ13" s="788"/>
      <c r="VZR13" s="788"/>
      <c r="VZS13" s="788"/>
      <c r="VZT13" s="787"/>
      <c r="VZU13" s="788"/>
      <c r="VZV13" s="788"/>
      <c r="VZW13" s="788"/>
      <c r="VZX13" s="787"/>
      <c r="VZY13" s="788"/>
      <c r="VZZ13" s="788"/>
      <c r="WAA13" s="788"/>
      <c r="WAB13" s="787"/>
      <c r="WAC13" s="788"/>
      <c r="WAD13" s="788"/>
      <c r="WAE13" s="788"/>
      <c r="WAF13" s="787"/>
      <c r="WAG13" s="788"/>
      <c r="WAH13" s="788"/>
      <c r="WAI13" s="788"/>
      <c r="WAJ13" s="787"/>
      <c r="WAK13" s="788"/>
      <c r="WAL13" s="788"/>
      <c r="WAM13" s="788"/>
      <c r="WAN13" s="787"/>
      <c r="WAO13" s="788"/>
      <c r="WAP13" s="788"/>
      <c r="WAQ13" s="788"/>
      <c r="WAR13" s="787"/>
      <c r="WAS13" s="788"/>
      <c r="WAT13" s="788"/>
      <c r="WAU13" s="788"/>
      <c r="WAV13" s="787"/>
      <c r="WAW13" s="788"/>
      <c r="WAX13" s="788"/>
      <c r="WAY13" s="788"/>
      <c r="WAZ13" s="787"/>
      <c r="WBA13" s="788"/>
      <c r="WBB13" s="788"/>
      <c r="WBC13" s="788"/>
      <c r="WBD13" s="787"/>
      <c r="WBE13" s="788"/>
      <c r="WBF13" s="788"/>
      <c r="WBG13" s="788"/>
      <c r="WBH13" s="787"/>
      <c r="WBI13" s="788"/>
      <c r="WBJ13" s="788"/>
      <c r="WBK13" s="788"/>
      <c r="WBL13" s="787"/>
      <c r="WBM13" s="788"/>
      <c r="WBN13" s="788"/>
      <c r="WBO13" s="788"/>
      <c r="WBP13" s="787"/>
      <c r="WBQ13" s="788"/>
      <c r="WBR13" s="788"/>
      <c r="WBS13" s="788"/>
      <c r="WBT13" s="787"/>
      <c r="WBU13" s="788"/>
      <c r="WBV13" s="788"/>
      <c r="WBW13" s="788"/>
      <c r="WBX13" s="787"/>
      <c r="WBY13" s="788"/>
      <c r="WBZ13" s="788"/>
      <c r="WCA13" s="788"/>
      <c r="WCB13" s="787"/>
      <c r="WCC13" s="788"/>
      <c r="WCD13" s="788"/>
      <c r="WCE13" s="788"/>
      <c r="WCF13" s="787"/>
      <c r="WCG13" s="788"/>
      <c r="WCH13" s="788"/>
      <c r="WCI13" s="788"/>
      <c r="WCJ13" s="787"/>
      <c r="WCK13" s="788"/>
      <c r="WCL13" s="788"/>
      <c r="WCM13" s="788"/>
      <c r="WCN13" s="787"/>
      <c r="WCO13" s="788"/>
      <c r="WCP13" s="788"/>
      <c r="WCQ13" s="788"/>
      <c r="WCR13" s="787"/>
      <c r="WCS13" s="788"/>
      <c r="WCT13" s="788"/>
      <c r="WCU13" s="788"/>
      <c r="WCV13" s="787"/>
      <c r="WCW13" s="788"/>
      <c r="WCX13" s="788"/>
      <c r="WCY13" s="788"/>
      <c r="WCZ13" s="787"/>
      <c r="WDA13" s="788"/>
      <c r="WDB13" s="788"/>
      <c r="WDC13" s="788"/>
      <c r="WDD13" s="787"/>
      <c r="WDE13" s="788"/>
      <c r="WDF13" s="788"/>
      <c r="WDG13" s="788"/>
      <c r="WDH13" s="787"/>
      <c r="WDI13" s="788"/>
      <c r="WDJ13" s="788"/>
      <c r="WDK13" s="788"/>
      <c r="WDL13" s="787"/>
      <c r="WDM13" s="788"/>
      <c r="WDN13" s="788"/>
      <c r="WDO13" s="788"/>
      <c r="WDP13" s="787"/>
      <c r="WDQ13" s="788"/>
      <c r="WDR13" s="788"/>
      <c r="WDS13" s="788"/>
      <c r="WDT13" s="787"/>
      <c r="WDU13" s="788"/>
      <c r="WDV13" s="788"/>
      <c r="WDW13" s="788"/>
      <c r="WDX13" s="787"/>
      <c r="WDY13" s="788"/>
      <c r="WDZ13" s="788"/>
      <c r="WEA13" s="788"/>
      <c r="WEB13" s="787"/>
      <c r="WEC13" s="788"/>
      <c r="WED13" s="788"/>
      <c r="WEE13" s="788"/>
      <c r="WEF13" s="787"/>
      <c r="WEG13" s="788"/>
      <c r="WEH13" s="788"/>
      <c r="WEI13" s="788"/>
      <c r="WEJ13" s="787"/>
      <c r="WEK13" s="788"/>
      <c r="WEL13" s="788"/>
      <c r="WEM13" s="788"/>
      <c r="WEN13" s="787"/>
      <c r="WEO13" s="788"/>
      <c r="WEP13" s="788"/>
      <c r="WEQ13" s="788"/>
      <c r="WER13" s="787"/>
      <c r="WES13" s="788"/>
      <c r="WET13" s="788"/>
      <c r="WEU13" s="788"/>
      <c r="WEV13" s="787"/>
      <c r="WEW13" s="788"/>
      <c r="WEX13" s="788"/>
      <c r="WEY13" s="788"/>
      <c r="WEZ13" s="787"/>
      <c r="WFA13" s="788"/>
      <c r="WFB13" s="788"/>
      <c r="WFC13" s="788"/>
      <c r="WFD13" s="787"/>
      <c r="WFE13" s="788"/>
      <c r="WFF13" s="788"/>
      <c r="WFG13" s="788"/>
      <c r="WFH13" s="787"/>
      <c r="WFI13" s="788"/>
      <c r="WFJ13" s="788"/>
      <c r="WFK13" s="788"/>
      <c r="WFL13" s="787"/>
      <c r="WFM13" s="788"/>
      <c r="WFN13" s="788"/>
      <c r="WFO13" s="788"/>
      <c r="WFP13" s="787"/>
      <c r="WFQ13" s="788"/>
      <c r="WFR13" s="788"/>
      <c r="WFS13" s="788"/>
      <c r="WFT13" s="787"/>
      <c r="WFU13" s="788"/>
      <c r="WFV13" s="788"/>
      <c r="WFW13" s="788"/>
      <c r="WFX13" s="787"/>
      <c r="WFY13" s="788"/>
      <c r="WFZ13" s="788"/>
      <c r="WGA13" s="788"/>
      <c r="WGB13" s="787"/>
      <c r="WGC13" s="788"/>
      <c r="WGD13" s="788"/>
      <c r="WGE13" s="788"/>
      <c r="WGF13" s="787"/>
      <c r="WGG13" s="788"/>
      <c r="WGH13" s="788"/>
      <c r="WGI13" s="788"/>
      <c r="WGJ13" s="787"/>
      <c r="WGK13" s="788"/>
      <c r="WGL13" s="788"/>
      <c r="WGM13" s="788"/>
      <c r="WGN13" s="787"/>
      <c r="WGO13" s="788"/>
      <c r="WGP13" s="788"/>
      <c r="WGQ13" s="788"/>
      <c r="WGR13" s="787"/>
      <c r="WGS13" s="788"/>
      <c r="WGT13" s="788"/>
      <c r="WGU13" s="788"/>
      <c r="WGV13" s="787"/>
      <c r="WGW13" s="788"/>
      <c r="WGX13" s="788"/>
      <c r="WGY13" s="788"/>
      <c r="WGZ13" s="787"/>
      <c r="WHA13" s="788"/>
      <c r="WHB13" s="788"/>
      <c r="WHC13" s="788"/>
      <c r="WHD13" s="787"/>
      <c r="WHE13" s="788"/>
      <c r="WHF13" s="788"/>
      <c r="WHG13" s="788"/>
      <c r="WHH13" s="787"/>
      <c r="WHI13" s="788"/>
      <c r="WHJ13" s="788"/>
      <c r="WHK13" s="788"/>
      <c r="WHL13" s="787"/>
      <c r="WHM13" s="788"/>
      <c r="WHN13" s="788"/>
      <c r="WHO13" s="788"/>
      <c r="WHP13" s="787"/>
      <c r="WHQ13" s="788"/>
      <c r="WHR13" s="788"/>
      <c r="WHS13" s="788"/>
      <c r="WHT13" s="787"/>
      <c r="WHU13" s="788"/>
      <c r="WHV13" s="788"/>
      <c r="WHW13" s="788"/>
      <c r="WHX13" s="787"/>
      <c r="WHY13" s="788"/>
      <c r="WHZ13" s="788"/>
      <c r="WIA13" s="788"/>
      <c r="WIB13" s="787"/>
      <c r="WIC13" s="788"/>
      <c r="WID13" s="788"/>
      <c r="WIE13" s="788"/>
      <c r="WIF13" s="787"/>
      <c r="WIG13" s="788"/>
      <c r="WIH13" s="788"/>
      <c r="WII13" s="788"/>
      <c r="WIJ13" s="787"/>
      <c r="WIK13" s="788"/>
      <c r="WIL13" s="788"/>
      <c r="WIM13" s="788"/>
      <c r="WIN13" s="787"/>
      <c r="WIO13" s="788"/>
      <c r="WIP13" s="788"/>
      <c r="WIQ13" s="788"/>
      <c r="WIR13" s="787"/>
      <c r="WIS13" s="788"/>
      <c r="WIT13" s="788"/>
      <c r="WIU13" s="788"/>
      <c r="WIV13" s="787"/>
      <c r="WIW13" s="788"/>
      <c r="WIX13" s="788"/>
      <c r="WIY13" s="788"/>
      <c r="WIZ13" s="787"/>
      <c r="WJA13" s="788"/>
      <c r="WJB13" s="788"/>
      <c r="WJC13" s="788"/>
      <c r="WJD13" s="787"/>
      <c r="WJE13" s="788"/>
      <c r="WJF13" s="788"/>
      <c r="WJG13" s="788"/>
      <c r="WJH13" s="787"/>
      <c r="WJI13" s="788"/>
      <c r="WJJ13" s="788"/>
      <c r="WJK13" s="788"/>
      <c r="WJL13" s="787"/>
      <c r="WJM13" s="788"/>
      <c r="WJN13" s="788"/>
      <c r="WJO13" s="788"/>
      <c r="WJP13" s="787"/>
      <c r="WJQ13" s="788"/>
      <c r="WJR13" s="788"/>
      <c r="WJS13" s="788"/>
      <c r="WJT13" s="787"/>
      <c r="WJU13" s="788"/>
      <c r="WJV13" s="788"/>
      <c r="WJW13" s="788"/>
      <c r="WJX13" s="787"/>
      <c r="WJY13" s="788"/>
      <c r="WJZ13" s="788"/>
      <c r="WKA13" s="788"/>
      <c r="WKB13" s="787"/>
      <c r="WKC13" s="788"/>
      <c r="WKD13" s="788"/>
      <c r="WKE13" s="788"/>
      <c r="WKF13" s="787"/>
      <c r="WKG13" s="788"/>
      <c r="WKH13" s="788"/>
      <c r="WKI13" s="788"/>
      <c r="WKJ13" s="787"/>
      <c r="WKK13" s="788"/>
      <c r="WKL13" s="788"/>
      <c r="WKM13" s="788"/>
      <c r="WKN13" s="787"/>
      <c r="WKO13" s="788"/>
      <c r="WKP13" s="788"/>
      <c r="WKQ13" s="788"/>
      <c r="WKR13" s="787"/>
      <c r="WKS13" s="788"/>
      <c r="WKT13" s="788"/>
      <c r="WKU13" s="788"/>
      <c r="WKV13" s="787"/>
      <c r="WKW13" s="788"/>
      <c r="WKX13" s="788"/>
      <c r="WKY13" s="788"/>
      <c r="WKZ13" s="787"/>
      <c r="WLA13" s="788"/>
      <c r="WLB13" s="788"/>
      <c r="WLC13" s="788"/>
      <c r="WLD13" s="787"/>
      <c r="WLE13" s="788"/>
      <c r="WLF13" s="788"/>
      <c r="WLG13" s="788"/>
      <c r="WLH13" s="787"/>
      <c r="WLI13" s="788"/>
      <c r="WLJ13" s="788"/>
      <c r="WLK13" s="788"/>
      <c r="WLL13" s="787"/>
      <c r="WLM13" s="788"/>
      <c r="WLN13" s="788"/>
      <c r="WLO13" s="788"/>
      <c r="WLP13" s="787"/>
      <c r="WLQ13" s="788"/>
      <c r="WLR13" s="788"/>
      <c r="WLS13" s="788"/>
      <c r="WLT13" s="787"/>
      <c r="WLU13" s="788"/>
      <c r="WLV13" s="788"/>
      <c r="WLW13" s="788"/>
      <c r="WLX13" s="787"/>
      <c r="WLY13" s="788"/>
      <c r="WLZ13" s="788"/>
      <c r="WMA13" s="788"/>
      <c r="WMB13" s="787"/>
      <c r="WMC13" s="788"/>
      <c r="WMD13" s="788"/>
      <c r="WME13" s="788"/>
      <c r="WMF13" s="787"/>
      <c r="WMG13" s="788"/>
      <c r="WMH13" s="788"/>
      <c r="WMI13" s="788"/>
      <c r="WMJ13" s="787"/>
      <c r="WMK13" s="788"/>
      <c r="WML13" s="788"/>
      <c r="WMM13" s="788"/>
      <c r="WMN13" s="787"/>
      <c r="WMO13" s="788"/>
      <c r="WMP13" s="788"/>
      <c r="WMQ13" s="788"/>
      <c r="WMR13" s="787"/>
      <c r="WMS13" s="788"/>
      <c r="WMT13" s="788"/>
      <c r="WMU13" s="788"/>
      <c r="WMV13" s="787"/>
      <c r="WMW13" s="788"/>
      <c r="WMX13" s="788"/>
      <c r="WMY13" s="788"/>
      <c r="WMZ13" s="787"/>
      <c r="WNA13" s="788"/>
      <c r="WNB13" s="788"/>
      <c r="WNC13" s="788"/>
      <c r="WND13" s="787"/>
      <c r="WNE13" s="788"/>
      <c r="WNF13" s="788"/>
      <c r="WNG13" s="788"/>
      <c r="WNH13" s="787"/>
      <c r="WNI13" s="788"/>
      <c r="WNJ13" s="788"/>
      <c r="WNK13" s="788"/>
      <c r="WNL13" s="787"/>
      <c r="WNM13" s="788"/>
      <c r="WNN13" s="788"/>
      <c r="WNO13" s="788"/>
      <c r="WNP13" s="787"/>
      <c r="WNQ13" s="788"/>
      <c r="WNR13" s="788"/>
      <c r="WNS13" s="788"/>
      <c r="WNT13" s="787"/>
      <c r="WNU13" s="788"/>
      <c r="WNV13" s="788"/>
      <c r="WNW13" s="788"/>
      <c r="WNX13" s="787"/>
      <c r="WNY13" s="788"/>
      <c r="WNZ13" s="788"/>
      <c r="WOA13" s="788"/>
      <c r="WOB13" s="787"/>
      <c r="WOC13" s="788"/>
      <c r="WOD13" s="788"/>
      <c r="WOE13" s="788"/>
      <c r="WOF13" s="787"/>
      <c r="WOG13" s="788"/>
      <c r="WOH13" s="788"/>
      <c r="WOI13" s="788"/>
      <c r="WOJ13" s="787"/>
      <c r="WOK13" s="788"/>
      <c r="WOL13" s="788"/>
      <c r="WOM13" s="788"/>
      <c r="WON13" s="787"/>
      <c r="WOO13" s="788"/>
      <c r="WOP13" s="788"/>
      <c r="WOQ13" s="788"/>
      <c r="WOR13" s="787"/>
      <c r="WOS13" s="788"/>
      <c r="WOT13" s="788"/>
      <c r="WOU13" s="788"/>
      <c r="WOV13" s="787"/>
      <c r="WOW13" s="788"/>
      <c r="WOX13" s="788"/>
      <c r="WOY13" s="788"/>
      <c r="WOZ13" s="787"/>
      <c r="WPA13" s="788"/>
      <c r="WPB13" s="788"/>
      <c r="WPC13" s="788"/>
      <c r="WPD13" s="787"/>
      <c r="WPE13" s="788"/>
      <c r="WPF13" s="788"/>
      <c r="WPG13" s="788"/>
      <c r="WPH13" s="787"/>
      <c r="WPI13" s="788"/>
      <c r="WPJ13" s="788"/>
      <c r="WPK13" s="788"/>
      <c r="WPL13" s="787"/>
      <c r="WPM13" s="788"/>
      <c r="WPN13" s="788"/>
      <c r="WPO13" s="788"/>
      <c r="WPP13" s="787"/>
      <c r="WPQ13" s="788"/>
      <c r="WPR13" s="788"/>
      <c r="WPS13" s="788"/>
      <c r="WPT13" s="787"/>
      <c r="WPU13" s="788"/>
      <c r="WPV13" s="788"/>
      <c r="WPW13" s="788"/>
      <c r="WPX13" s="787"/>
      <c r="WPY13" s="788"/>
      <c r="WPZ13" s="788"/>
      <c r="WQA13" s="788"/>
      <c r="WQB13" s="787"/>
      <c r="WQC13" s="788"/>
      <c r="WQD13" s="788"/>
      <c r="WQE13" s="788"/>
      <c r="WQF13" s="787"/>
      <c r="WQG13" s="788"/>
      <c r="WQH13" s="788"/>
      <c r="WQI13" s="788"/>
      <c r="WQJ13" s="787"/>
      <c r="WQK13" s="788"/>
      <c r="WQL13" s="788"/>
      <c r="WQM13" s="788"/>
      <c r="WQN13" s="787"/>
      <c r="WQO13" s="788"/>
      <c r="WQP13" s="788"/>
      <c r="WQQ13" s="788"/>
      <c r="WQR13" s="787"/>
      <c r="WQS13" s="788"/>
      <c r="WQT13" s="788"/>
      <c r="WQU13" s="788"/>
      <c r="WQV13" s="787"/>
      <c r="WQW13" s="788"/>
      <c r="WQX13" s="788"/>
      <c r="WQY13" s="788"/>
      <c r="WQZ13" s="787"/>
      <c r="WRA13" s="788"/>
      <c r="WRB13" s="788"/>
      <c r="WRC13" s="788"/>
      <c r="WRD13" s="787"/>
      <c r="WRE13" s="788"/>
      <c r="WRF13" s="788"/>
      <c r="WRG13" s="788"/>
      <c r="WRH13" s="787"/>
      <c r="WRI13" s="788"/>
      <c r="WRJ13" s="788"/>
      <c r="WRK13" s="788"/>
      <c r="WRL13" s="787"/>
      <c r="WRM13" s="788"/>
      <c r="WRN13" s="788"/>
      <c r="WRO13" s="788"/>
      <c r="WRP13" s="787"/>
      <c r="WRQ13" s="788"/>
      <c r="WRR13" s="788"/>
      <c r="WRS13" s="788"/>
      <c r="WRT13" s="787"/>
      <c r="WRU13" s="788"/>
      <c r="WRV13" s="788"/>
      <c r="WRW13" s="788"/>
      <c r="WRX13" s="787"/>
      <c r="WRY13" s="788"/>
      <c r="WRZ13" s="788"/>
      <c r="WSA13" s="788"/>
      <c r="WSB13" s="787"/>
      <c r="WSC13" s="788"/>
      <c r="WSD13" s="788"/>
      <c r="WSE13" s="788"/>
      <c r="WSF13" s="787"/>
      <c r="WSG13" s="788"/>
      <c r="WSH13" s="788"/>
      <c r="WSI13" s="788"/>
      <c r="WSJ13" s="787"/>
      <c r="WSK13" s="788"/>
      <c r="WSL13" s="788"/>
      <c r="WSM13" s="788"/>
      <c r="WSN13" s="787"/>
      <c r="WSO13" s="788"/>
      <c r="WSP13" s="788"/>
      <c r="WSQ13" s="788"/>
      <c r="WSR13" s="787"/>
      <c r="WSS13" s="788"/>
      <c r="WST13" s="788"/>
      <c r="WSU13" s="788"/>
      <c r="WSV13" s="787"/>
      <c r="WSW13" s="788"/>
      <c r="WSX13" s="788"/>
      <c r="WSY13" s="788"/>
      <c r="WSZ13" s="787"/>
      <c r="WTA13" s="788"/>
      <c r="WTB13" s="788"/>
      <c r="WTC13" s="788"/>
      <c r="WTD13" s="787"/>
      <c r="WTE13" s="788"/>
      <c r="WTF13" s="788"/>
      <c r="WTG13" s="788"/>
      <c r="WTH13" s="787"/>
      <c r="WTI13" s="788"/>
      <c r="WTJ13" s="788"/>
      <c r="WTK13" s="788"/>
      <c r="WTL13" s="787"/>
      <c r="WTM13" s="788"/>
      <c r="WTN13" s="788"/>
      <c r="WTO13" s="788"/>
      <c r="WTP13" s="787"/>
      <c r="WTQ13" s="788"/>
      <c r="WTR13" s="788"/>
      <c r="WTS13" s="788"/>
      <c r="WTT13" s="787"/>
      <c r="WTU13" s="788"/>
      <c r="WTV13" s="788"/>
      <c r="WTW13" s="788"/>
      <c r="WTX13" s="787"/>
      <c r="WTY13" s="788"/>
      <c r="WTZ13" s="788"/>
      <c r="WUA13" s="788"/>
      <c r="WUB13" s="787"/>
      <c r="WUC13" s="788"/>
      <c r="WUD13" s="788"/>
      <c r="WUE13" s="788"/>
      <c r="WUF13" s="787"/>
      <c r="WUG13" s="788"/>
      <c r="WUH13" s="788"/>
      <c r="WUI13" s="788"/>
      <c r="WUJ13" s="787"/>
      <c r="WUK13" s="788"/>
      <c r="WUL13" s="788"/>
      <c r="WUM13" s="788"/>
      <c r="WUN13" s="787"/>
      <c r="WUO13" s="788"/>
      <c r="WUP13" s="788"/>
      <c r="WUQ13" s="788"/>
      <c r="WUR13" s="787"/>
      <c r="WUS13" s="788"/>
      <c r="WUT13" s="788"/>
      <c r="WUU13" s="788"/>
      <c r="WUV13" s="787"/>
      <c r="WUW13" s="788"/>
      <c r="WUX13" s="788"/>
      <c r="WUY13" s="788"/>
      <c r="WUZ13" s="787"/>
      <c r="WVA13" s="788"/>
      <c r="WVB13" s="788"/>
      <c r="WVC13" s="788"/>
      <c r="WVD13" s="787"/>
      <c r="WVE13" s="788"/>
      <c r="WVF13" s="788"/>
      <c r="WVG13" s="788"/>
      <c r="WVH13" s="787"/>
      <c r="WVI13" s="788"/>
      <c r="WVJ13" s="788"/>
      <c r="WVK13" s="788"/>
      <c r="WVL13" s="787"/>
      <c r="WVM13" s="788"/>
      <c r="WVN13" s="788"/>
      <c r="WVO13" s="788"/>
      <c r="WVP13" s="787"/>
      <c r="WVQ13" s="788"/>
      <c r="WVR13" s="788"/>
      <c r="WVS13" s="788"/>
      <c r="WVT13" s="787"/>
      <c r="WVU13" s="788"/>
      <c r="WVV13" s="788"/>
      <c r="WVW13" s="788"/>
      <c r="WVX13" s="787"/>
      <c r="WVY13" s="788"/>
      <c r="WVZ13" s="788"/>
      <c r="WWA13" s="788"/>
      <c r="WWB13" s="787"/>
      <c r="WWC13" s="788"/>
      <c r="WWD13" s="788"/>
      <c r="WWE13" s="788"/>
      <c r="WWF13" s="787"/>
      <c r="WWG13" s="788"/>
      <c r="WWH13" s="788"/>
      <c r="WWI13" s="788"/>
      <c r="WWJ13" s="787"/>
      <c r="WWK13" s="788"/>
      <c r="WWL13" s="788"/>
      <c r="WWM13" s="788"/>
      <c r="WWN13" s="787"/>
      <c r="WWO13" s="788"/>
      <c r="WWP13" s="788"/>
      <c r="WWQ13" s="788"/>
      <c r="WWR13" s="787"/>
      <c r="WWS13" s="788"/>
      <c r="WWT13" s="788"/>
      <c r="WWU13" s="788"/>
      <c r="WWV13" s="787"/>
      <c r="WWW13" s="788"/>
      <c r="WWX13" s="788"/>
      <c r="WWY13" s="788"/>
      <c r="WWZ13" s="787"/>
      <c r="WXA13" s="788"/>
      <c r="WXB13" s="788"/>
      <c r="WXC13" s="788"/>
      <c r="WXD13" s="787"/>
      <c r="WXE13" s="788"/>
      <c r="WXF13" s="788"/>
      <c r="WXG13" s="788"/>
      <c r="WXH13" s="787"/>
      <c r="WXI13" s="788"/>
      <c r="WXJ13" s="788"/>
      <c r="WXK13" s="788"/>
      <c r="WXL13" s="787"/>
      <c r="WXM13" s="788"/>
      <c r="WXN13" s="788"/>
      <c r="WXO13" s="788"/>
      <c r="WXP13" s="787"/>
      <c r="WXQ13" s="788"/>
      <c r="WXR13" s="788"/>
      <c r="WXS13" s="788"/>
      <c r="WXT13" s="787"/>
      <c r="WXU13" s="788"/>
      <c r="WXV13" s="788"/>
      <c r="WXW13" s="788"/>
      <c r="WXX13" s="787"/>
      <c r="WXY13" s="788"/>
      <c r="WXZ13" s="788"/>
      <c r="WYA13" s="788"/>
      <c r="WYB13" s="787"/>
      <c r="WYC13" s="788"/>
      <c r="WYD13" s="788"/>
      <c r="WYE13" s="788"/>
      <c r="WYF13" s="787"/>
      <c r="WYG13" s="788"/>
      <c r="WYH13" s="788"/>
      <c r="WYI13" s="788"/>
      <c r="WYJ13" s="787"/>
      <c r="WYK13" s="788"/>
      <c r="WYL13" s="788"/>
      <c r="WYM13" s="788"/>
      <c r="WYN13" s="787"/>
      <c r="WYO13" s="788"/>
      <c r="WYP13" s="788"/>
      <c r="WYQ13" s="788"/>
      <c r="WYR13" s="787"/>
      <c r="WYS13" s="788"/>
      <c r="WYT13" s="788"/>
      <c r="WYU13" s="788"/>
      <c r="WYV13" s="787"/>
      <c r="WYW13" s="788"/>
      <c r="WYX13" s="788"/>
      <c r="WYY13" s="788"/>
      <c r="WYZ13" s="787"/>
      <c r="WZA13" s="788"/>
      <c r="WZB13" s="788"/>
      <c r="WZC13" s="788"/>
      <c r="WZD13" s="787"/>
      <c r="WZE13" s="788"/>
      <c r="WZF13" s="788"/>
      <c r="WZG13" s="788"/>
      <c r="WZH13" s="787"/>
      <c r="WZI13" s="788"/>
      <c r="WZJ13" s="788"/>
      <c r="WZK13" s="788"/>
      <c r="WZL13" s="787"/>
      <c r="WZM13" s="788"/>
      <c r="WZN13" s="788"/>
      <c r="WZO13" s="788"/>
      <c r="WZP13" s="787"/>
      <c r="WZQ13" s="788"/>
      <c r="WZR13" s="788"/>
      <c r="WZS13" s="788"/>
      <c r="WZT13" s="787"/>
      <c r="WZU13" s="788"/>
      <c r="WZV13" s="788"/>
      <c r="WZW13" s="788"/>
      <c r="WZX13" s="787"/>
      <c r="WZY13" s="788"/>
      <c r="WZZ13" s="788"/>
      <c r="XAA13" s="788"/>
      <c r="XAB13" s="787"/>
      <c r="XAC13" s="788"/>
      <c r="XAD13" s="788"/>
      <c r="XAE13" s="788"/>
      <c r="XAF13" s="787"/>
      <c r="XAG13" s="788"/>
      <c r="XAH13" s="788"/>
      <c r="XAI13" s="788"/>
      <c r="XAJ13" s="787"/>
      <c r="XAK13" s="788"/>
      <c r="XAL13" s="788"/>
      <c r="XAM13" s="788"/>
      <c r="XAN13" s="787"/>
      <c r="XAO13" s="788"/>
      <c r="XAP13" s="788"/>
      <c r="XAQ13" s="788"/>
      <c r="XAR13" s="787"/>
      <c r="XAS13" s="788"/>
      <c r="XAT13" s="788"/>
      <c r="XAU13" s="788"/>
      <c r="XAV13" s="787"/>
      <c r="XAW13" s="788"/>
      <c r="XAX13" s="788"/>
      <c r="XAY13" s="788"/>
      <c r="XAZ13" s="787"/>
      <c r="XBA13" s="788"/>
      <c r="XBB13" s="788"/>
      <c r="XBC13" s="788"/>
      <c r="XBD13" s="787"/>
      <c r="XBE13" s="788"/>
      <c r="XBF13" s="788"/>
      <c r="XBG13" s="788"/>
      <c r="XBH13" s="787"/>
      <c r="XBI13" s="788"/>
      <c r="XBJ13" s="788"/>
      <c r="XBK13" s="788"/>
      <c r="XBL13" s="787"/>
      <c r="XBM13" s="788"/>
      <c r="XBN13" s="788"/>
      <c r="XBO13" s="788"/>
      <c r="XBP13" s="787"/>
      <c r="XBQ13" s="788"/>
      <c r="XBR13" s="788"/>
      <c r="XBS13" s="788"/>
      <c r="XBT13" s="787"/>
      <c r="XBU13" s="788"/>
      <c r="XBV13" s="788"/>
      <c r="XBW13" s="788"/>
      <c r="XBX13" s="787"/>
      <c r="XBY13" s="788"/>
      <c r="XBZ13" s="788"/>
      <c r="XCA13" s="788"/>
      <c r="XCB13" s="787"/>
      <c r="XCC13" s="788"/>
      <c r="XCD13" s="788"/>
      <c r="XCE13" s="788"/>
      <c r="XCF13" s="787"/>
      <c r="XCG13" s="788"/>
      <c r="XCH13" s="788"/>
      <c r="XCI13" s="788"/>
      <c r="XCJ13" s="787"/>
      <c r="XCK13" s="788"/>
      <c r="XCL13" s="788"/>
      <c r="XCM13" s="788"/>
      <c r="XCN13" s="787"/>
      <c r="XCO13" s="788"/>
      <c r="XCP13" s="788"/>
      <c r="XCQ13" s="788"/>
      <c r="XCR13" s="787"/>
      <c r="XCS13" s="788"/>
      <c r="XCT13" s="788"/>
      <c r="XCU13" s="788"/>
      <c r="XCV13" s="787"/>
      <c r="XCW13" s="788"/>
      <c r="XCX13" s="788"/>
      <c r="XCY13" s="788"/>
      <c r="XCZ13" s="787"/>
      <c r="XDA13" s="788"/>
      <c r="XDB13" s="788"/>
      <c r="XDC13" s="788"/>
      <c r="XDD13" s="787"/>
      <c r="XDE13" s="788"/>
      <c r="XDF13" s="788"/>
      <c r="XDG13" s="788"/>
      <c r="XDH13" s="787"/>
      <c r="XDI13" s="788"/>
      <c r="XDJ13" s="788"/>
      <c r="XDK13" s="788"/>
      <c r="XDL13" s="787"/>
      <c r="XDM13" s="788"/>
      <c r="XDN13" s="788"/>
      <c r="XDO13" s="788"/>
      <c r="XDP13" s="787"/>
      <c r="XDQ13" s="788"/>
      <c r="XDR13" s="788"/>
      <c r="XDS13" s="788"/>
      <c r="XDT13" s="787"/>
      <c r="XDU13" s="788"/>
      <c r="XDV13" s="788"/>
      <c r="XDW13" s="788"/>
      <c r="XDX13" s="787"/>
      <c r="XDY13" s="788"/>
      <c r="XDZ13" s="788"/>
      <c r="XEA13" s="788"/>
      <c r="XEB13" s="787"/>
      <c r="XEC13" s="788"/>
      <c r="XED13" s="788"/>
      <c r="XEE13" s="788"/>
      <c r="XEF13" s="787"/>
      <c r="XEG13" s="788"/>
      <c r="XEH13" s="788"/>
      <c r="XEI13" s="788"/>
      <c r="XEJ13" s="787"/>
      <c r="XEK13" s="788"/>
      <c r="XEL13" s="788"/>
      <c r="XEM13" s="788"/>
    </row>
    <row r="14" spans="1:16367" s="215" customFormat="1" ht="22.5" customHeight="1" x14ac:dyDescent="0.25">
      <c r="A14" s="860" t="s">
        <v>590</v>
      </c>
      <c r="B14" s="241"/>
      <c r="C14" s="1147">
        <f>SUM('تراز 1400'!$M$83)</f>
        <v>6902000000</v>
      </c>
      <c r="D14" s="1148"/>
      <c r="E14" s="1147">
        <f>SUM('تراز 1400'!$I$83)</f>
        <v>13860000000</v>
      </c>
      <c r="H14" s="785"/>
      <c r="L14" s="243"/>
      <c r="M14" s="786"/>
      <c r="N14" s="785"/>
      <c r="O14" s="785"/>
      <c r="P14" s="787"/>
      <c r="Q14" s="788"/>
      <c r="R14" s="788"/>
      <c r="S14" s="788"/>
      <c r="T14" s="787"/>
      <c r="U14" s="788"/>
      <c r="V14" s="788"/>
      <c r="W14" s="788"/>
      <c r="X14" s="787"/>
      <c r="Y14" s="788"/>
      <c r="Z14" s="788"/>
      <c r="AA14" s="788"/>
      <c r="AB14" s="787"/>
      <c r="AC14" s="788"/>
      <c r="AD14" s="788"/>
      <c r="AE14" s="788"/>
      <c r="AF14" s="787"/>
      <c r="AG14" s="788"/>
      <c r="AH14" s="788"/>
      <c r="AI14" s="788"/>
      <c r="AJ14" s="787"/>
      <c r="AK14" s="788"/>
      <c r="AL14" s="788"/>
      <c r="AM14" s="788"/>
      <c r="AN14" s="787"/>
      <c r="AO14" s="788"/>
      <c r="AP14" s="788"/>
      <c r="AQ14" s="788"/>
      <c r="AR14" s="787"/>
      <c r="AS14" s="788"/>
      <c r="AT14" s="788"/>
      <c r="AU14" s="788"/>
      <c r="AV14" s="787"/>
      <c r="AW14" s="788"/>
      <c r="AX14" s="788"/>
      <c r="AY14" s="788"/>
      <c r="AZ14" s="787"/>
      <c r="BA14" s="788"/>
      <c r="BB14" s="788"/>
      <c r="BC14" s="788"/>
      <c r="BD14" s="787"/>
      <c r="BE14" s="788"/>
      <c r="BF14" s="788"/>
      <c r="BG14" s="788"/>
      <c r="BH14" s="787"/>
      <c r="BI14" s="788"/>
      <c r="BJ14" s="788"/>
      <c r="BK14" s="788"/>
      <c r="BL14" s="787"/>
      <c r="BM14" s="788"/>
      <c r="BN14" s="788"/>
      <c r="BO14" s="788"/>
      <c r="BP14" s="787"/>
      <c r="BQ14" s="788"/>
      <c r="BR14" s="788"/>
      <c r="BS14" s="788"/>
      <c r="BT14" s="787"/>
      <c r="BU14" s="788"/>
      <c r="BV14" s="788"/>
      <c r="BW14" s="788"/>
      <c r="BX14" s="787"/>
      <c r="BY14" s="788"/>
      <c r="BZ14" s="788"/>
      <c r="CA14" s="788"/>
      <c r="CB14" s="787"/>
      <c r="CC14" s="788"/>
      <c r="CD14" s="788"/>
      <c r="CE14" s="788"/>
      <c r="CF14" s="787"/>
      <c r="CG14" s="788"/>
      <c r="CH14" s="788"/>
      <c r="CI14" s="788"/>
      <c r="CJ14" s="787"/>
      <c r="CK14" s="788"/>
      <c r="CL14" s="788"/>
      <c r="CM14" s="788"/>
      <c r="CN14" s="787"/>
      <c r="CO14" s="788"/>
      <c r="CP14" s="788"/>
      <c r="CQ14" s="788"/>
      <c r="CR14" s="787"/>
      <c r="CS14" s="788"/>
      <c r="CT14" s="788"/>
      <c r="CU14" s="788"/>
      <c r="CV14" s="787"/>
      <c r="CW14" s="788"/>
      <c r="CX14" s="788"/>
      <c r="CY14" s="788"/>
      <c r="CZ14" s="787"/>
      <c r="DA14" s="788"/>
      <c r="DB14" s="788"/>
      <c r="DC14" s="788"/>
      <c r="DD14" s="787"/>
      <c r="DE14" s="788"/>
      <c r="DF14" s="788"/>
      <c r="DG14" s="788"/>
      <c r="DH14" s="787"/>
      <c r="DI14" s="788"/>
      <c r="DJ14" s="788"/>
      <c r="DK14" s="788"/>
      <c r="DL14" s="787"/>
      <c r="DM14" s="788"/>
      <c r="DN14" s="788"/>
      <c r="DO14" s="788"/>
      <c r="DP14" s="787"/>
      <c r="DQ14" s="788"/>
      <c r="DR14" s="788"/>
      <c r="DS14" s="788"/>
      <c r="DT14" s="787"/>
      <c r="DU14" s="788"/>
      <c r="DV14" s="788"/>
      <c r="DW14" s="788"/>
      <c r="DX14" s="787"/>
      <c r="DY14" s="788"/>
      <c r="DZ14" s="788"/>
      <c r="EA14" s="788"/>
      <c r="EB14" s="787"/>
      <c r="EC14" s="788"/>
      <c r="ED14" s="788"/>
      <c r="EE14" s="788"/>
      <c r="EF14" s="787"/>
      <c r="EG14" s="788"/>
      <c r="EH14" s="788"/>
      <c r="EI14" s="788"/>
      <c r="EJ14" s="787"/>
      <c r="EK14" s="788"/>
      <c r="EL14" s="788"/>
      <c r="EM14" s="788"/>
      <c r="EN14" s="787"/>
      <c r="EO14" s="788"/>
      <c r="EP14" s="788"/>
      <c r="EQ14" s="788"/>
      <c r="ER14" s="787"/>
      <c r="ES14" s="788"/>
      <c r="ET14" s="788"/>
      <c r="EU14" s="788"/>
      <c r="EV14" s="787"/>
      <c r="EW14" s="788"/>
      <c r="EX14" s="788"/>
      <c r="EY14" s="788"/>
      <c r="EZ14" s="787"/>
      <c r="FA14" s="788"/>
      <c r="FB14" s="788"/>
      <c r="FC14" s="788"/>
      <c r="FD14" s="787"/>
      <c r="FE14" s="788"/>
      <c r="FF14" s="788"/>
      <c r="FG14" s="788"/>
      <c r="FH14" s="787"/>
      <c r="FI14" s="788"/>
      <c r="FJ14" s="788"/>
      <c r="FK14" s="788"/>
      <c r="FL14" s="787"/>
      <c r="FM14" s="788"/>
      <c r="FN14" s="788"/>
      <c r="FO14" s="788"/>
      <c r="FP14" s="787"/>
      <c r="FQ14" s="788"/>
      <c r="FR14" s="788"/>
      <c r="FS14" s="788"/>
      <c r="FT14" s="787"/>
      <c r="FU14" s="788"/>
      <c r="FV14" s="788"/>
      <c r="FW14" s="788"/>
      <c r="FX14" s="787"/>
      <c r="FY14" s="788"/>
      <c r="FZ14" s="788"/>
      <c r="GA14" s="788"/>
      <c r="GB14" s="787"/>
      <c r="GC14" s="788"/>
      <c r="GD14" s="788"/>
      <c r="GE14" s="788"/>
      <c r="GF14" s="787"/>
      <c r="GG14" s="788"/>
      <c r="GH14" s="788"/>
      <c r="GI14" s="788"/>
      <c r="GJ14" s="787"/>
      <c r="GK14" s="788"/>
      <c r="GL14" s="788"/>
      <c r="GM14" s="788"/>
      <c r="GN14" s="787"/>
      <c r="GO14" s="788"/>
      <c r="GP14" s="788"/>
      <c r="GQ14" s="788"/>
      <c r="GR14" s="787"/>
      <c r="GS14" s="788"/>
      <c r="GT14" s="788"/>
      <c r="GU14" s="788"/>
      <c r="GV14" s="787"/>
      <c r="GW14" s="788"/>
      <c r="GX14" s="788"/>
      <c r="GY14" s="788"/>
      <c r="GZ14" s="787"/>
      <c r="HA14" s="788"/>
      <c r="HB14" s="788"/>
      <c r="HC14" s="788"/>
      <c r="HD14" s="787"/>
      <c r="HE14" s="788"/>
      <c r="HF14" s="788"/>
      <c r="HG14" s="788"/>
      <c r="HH14" s="787"/>
      <c r="HI14" s="788"/>
      <c r="HJ14" s="788"/>
      <c r="HK14" s="788"/>
      <c r="HL14" s="787"/>
      <c r="HM14" s="788"/>
      <c r="HN14" s="788"/>
      <c r="HO14" s="788"/>
      <c r="HP14" s="787"/>
      <c r="HQ14" s="788"/>
      <c r="HR14" s="788"/>
      <c r="HS14" s="788"/>
      <c r="HT14" s="787"/>
      <c r="HU14" s="788"/>
      <c r="HV14" s="788"/>
      <c r="HW14" s="788"/>
      <c r="HX14" s="787"/>
      <c r="HY14" s="788"/>
      <c r="HZ14" s="788"/>
      <c r="IA14" s="788"/>
      <c r="IB14" s="787"/>
      <c r="IC14" s="788"/>
      <c r="ID14" s="788"/>
      <c r="IE14" s="788"/>
      <c r="IF14" s="787"/>
      <c r="IG14" s="788"/>
      <c r="IH14" s="788"/>
      <c r="II14" s="788"/>
      <c r="IJ14" s="787"/>
      <c r="IK14" s="788"/>
      <c r="IL14" s="788"/>
      <c r="IM14" s="788"/>
      <c r="IN14" s="787"/>
      <c r="IO14" s="788"/>
      <c r="IP14" s="788"/>
      <c r="IQ14" s="788"/>
      <c r="IR14" s="787"/>
      <c r="IS14" s="788"/>
      <c r="IT14" s="788"/>
      <c r="IU14" s="788"/>
      <c r="IV14" s="787"/>
      <c r="IW14" s="788"/>
      <c r="IX14" s="788"/>
      <c r="IY14" s="788"/>
      <c r="IZ14" s="787"/>
      <c r="JA14" s="788"/>
      <c r="JB14" s="788"/>
      <c r="JC14" s="788"/>
      <c r="JD14" s="787"/>
      <c r="JE14" s="788"/>
      <c r="JF14" s="788"/>
      <c r="JG14" s="788"/>
      <c r="JH14" s="787"/>
      <c r="JI14" s="788"/>
      <c r="JJ14" s="788"/>
      <c r="JK14" s="788"/>
      <c r="JL14" s="787"/>
      <c r="JM14" s="788"/>
      <c r="JN14" s="788"/>
      <c r="JO14" s="788"/>
      <c r="JP14" s="787"/>
      <c r="JQ14" s="788"/>
      <c r="JR14" s="788"/>
      <c r="JS14" s="788"/>
      <c r="JT14" s="787"/>
      <c r="JU14" s="788"/>
      <c r="JV14" s="788"/>
      <c r="JW14" s="788"/>
      <c r="JX14" s="787"/>
      <c r="JY14" s="788"/>
      <c r="JZ14" s="788"/>
      <c r="KA14" s="788"/>
      <c r="KB14" s="787"/>
      <c r="KC14" s="788"/>
      <c r="KD14" s="788"/>
      <c r="KE14" s="788"/>
      <c r="KF14" s="787"/>
      <c r="KG14" s="788"/>
      <c r="KH14" s="788"/>
      <c r="KI14" s="788"/>
      <c r="KJ14" s="787"/>
      <c r="KK14" s="788"/>
      <c r="KL14" s="788"/>
      <c r="KM14" s="788"/>
      <c r="KN14" s="787"/>
      <c r="KO14" s="788"/>
      <c r="KP14" s="788"/>
      <c r="KQ14" s="788"/>
      <c r="KR14" s="787"/>
      <c r="KS14" s="788"/>
      <c r="KT14" s="788"/>
      <c r="KU14" s="788"/>
      <c r="KV14" s="787"/>
      <c r="KW14" s="788"/>
      <c r="KX14" s="788"/>
      <c r="KY14" s="788"/>
      <c r="KZ14" s="787"/>
      <c r="LA14" s="788"/>
      <c r="LB14" s="788"/>
      <c r="LC14" s="788"/>
      <c r="LD14" s="787"/>
      <c r="LE14" s="788"/>
      <c r="LF14" s="788"/>
      <c r="LG14" s="788"/>
      <c r="LH14" s="787"/>
      <c r="LI14" s="788"/>
      <c r="LJ14" s="788"/>
      <c r="LK14" s="788"/>
      <c r="LL14" s="787"/>
      <c r="LM14" s="788"/>
      <c r="LN14" s="788"/>
      <c r="LO14" s="788"/>
      <c r="LP14" s="787"/>
      <c r="LQ14" s="788"/>
      <c r="LR14" s="788"/>
      <c r="LS14" s="788"/>
      <c r="LT14" s="787"/>
      <c r="LU14" s="788"/>
      <c r="LV14" s="788"/>
      <c r="LW14" s="788"/>
      <c r="LX14" s="787"/>
      <c r="LY14" s="788"/>
      <c r="LZ14" s="788"/>
      <c r="MA14" s="788"/>
      <c r="MB14" s="787"/>
      <c r="MC14" s="788"/>
      <c r="MD14" s="788"/>
      <c r="ME14" s="788"/>
      <c r="MF14" s="787"/>
      <c r="MG14" s="788"/>
      <c r="MH14" s="788"/>
      <c r="MI14" s="788"/>
      <c r="MJ14" s="787"/>
      <c r="MK14" s="788"/>
      <c r="ML14" s="788"/>
      <c r="MM14" s="788"/>
      <c r="MN14" s="787"/>
      <c r="MO14" s="788"/>
      <c r="MP14" s="788"/>
      <c r="MQ14" s="788"/>
      <c r="MR14" s="787"/>
      <c r="MS14" s="788"/>
      <c r="MT14" s="788"/>
      <c r="MU14" s="788"/>
      <c r="MV14" s="787"/>
      <c r="MW14" s="788"/>
      <c r="MX14" s="788"/>
      <c r="MY14" s="788"/>
      <c r="MZ14" s="787"/>
      <c r="NA14" s="788"/>
      <c r="NB14" s="788"/>
      <c r="NC14" s="788"/>
      <c r="ND14" s="787"/>
      <c r="NE14" s="788"/>
      <c r="NF14" s="788"/>
      <c r="NG14" s="788"/>
      <c r="NH14" s="787"/>
      <c r="NI14" s="788"/>
      <c r="NJ14" s="788"/>
      <c r="NK14" s="788"/>
      <c r="NL14" s="787"/>
      <c r="NM14" s="788"/>
      <c r="NN14" s="788"/>
      <c r="NO14" s="788"/>
      <c r="NP14" s="787"/>
      <c r="NQ14" s="788"/>
      <c r="NR14" s="788"/>
      <c r="NS14" s="788"/>
      <c r="NT14" s="787"/>
      <c r="NU14" s="788"/>
      <c r="NV14" s="788"/>
      <c r="NW14" s="788"/>
      <c r="NX14" s="787"/>
      <c r="NY14" s="788"/>
      <c r="NZ14" s="788"/>
      <c r="OA14" s="788"/>
      <c r="OB14" s="787"/>
      <c r="OC14" s="788"/>
      <c r="OD14" s="788"/>
      <c r="OE14" s="788"/>
      <c r="OF14" s="787"/>
      <c r="OG14" s="788"/>
      <c r="OH14" s="788"/>
      <c r="OI14" s="788"/>
      <c r="OJ14" s="787"/>
      <c r="OK14" s="788"/>
      <c r="OL14" s="788"/>
      <c r="OM14" s="788"/>
      <c r="ON14" s="787"/>
      <c r="OO14" s="788"/>
      <c r="OP14" s="788"/>
      <c r="OQ14" s="788"/>
      <c r="OR14" s="787"/>
      <c r="OS14" s="788"/>
      <c r="OT14" s="788"/>
      <c r="OU14" s="788"/>
      <c r="OV14" s="787"/>
      <c r="OW14" s="788"/>
      <c r="OX14" s="788"/>
      <c r="OY14" s="788"/>
      <c r="OZ14" s="787"/>
      <c r="PA14" s="788"/>
      <c r="PB14" s="788"/>
      <c r="PC14" s="788"/>
      <c r="PD14" s="787"/>
      <c r="PE14" s="788"/>
      <c r="PF14" s="788"/>
      <c r="PG14" s="788"/>
      <c r="PH14" s="787"/>
      <c r="PI14" s="788"/>
      <c r="PJ14" s="788"/>
      <c r="PK14" s="788"/>
      <c r="PL14" s="787"/>
      <c r="PM14" s="788"/>
      <c r="PN14" s="788"/>
      <c r="PO14" s="788"/>
      <c r="PP14" s="787"/>
      <c r="PQ14" s="788"/>
      <c r="PR14" s="788"/>
      <c r="PS14" s="788"/>
      <c r="PT14" s="787"/>
      <c r="PU14" s="788"/>
      <c r="PV14" s="788"/>
      <c r="PW14" s="788"/>
      <c r="PX14" s="787"/>
      <c r="PY14" s="788"/>
      <c r="PZ14" s="788"/>
      <c r="QA14" s="788"/>
      <c r="QB14" s="787"/>
      <c r="QC14" s="788"/>
      <c r="QD14" s="788"/>
      <c r="QE14" s="788"/>
      <c r="QF14" s="787"/>
      <c r="QG14" s="788"/>
      <c r="QH14" s="788"/>
      <c r="QI14" s="788"/>
      <c r="QJ14" s="787"/>
      <c r="QK14" s="788"/>
      <c r="QL14" s="788"/>
      <c r="QM14" s="788"/>
      <c r="QN14" s="787"/>
      <c r="QO14" s="788"/>
      <c r="QP14" s="788"/>
      <c r="QQ14" s="788"/>
      <c r="QR14" s="787"/>
      <c r="QS14" s="788"/>
      <c r="QT14" s="788"/>
      <c r="QU14" s="788"/>
      <c r="QV14" s="787"/>
      <c r="QW14" s="788"/>
      <c r="QX14" s="788"/>
      <c r="QY14" s="788"/>
      <c r="QZ14" s="787"/>
      <c r="RA14" s="788"/>
      <c r="RB14" s="788"/>
      <c r="RC14" s="788"/>
      <c r="RD14" s="787"/>
      <c r="RE14" s="788"/>
      <c r="RF14" s="788"/>
      <c r="RG14" s="788"/>
      <c r="RH14" s="787"/>
      <c r="RI14" s="788"/>
      <c r="RJ14" s="788"/>
      <c r="RK14" s="788"/>
      <c r="RL14" s="787"/>
      <c r="RM14" s="788"/>
      <c r="RN14" s="788"/>
      <c r="RO14" s="788"/>
      <c r="RP14" s="787"/>
      <c r="RQ14" s="788"/>
      <c r="RR14" s="788"/>
      <c r="RS14" s="788"/>
      <c r="RT14" s="787"/>
      <c r="RU14" s="788"/>
      <c r="RV14" s="788"/>
      <c r="RW14" s="788"/>
      <c r="RX14" s="787"/>
      <c r="RY14" s="788"/>
      <c r="RZ14" s="788"/>
      <c r="SA14" s="788"/>
      <c r="SB14" s="787"/>
      <c r="SC14" s="788"/>
      <c r="SD14" s="788"/>
      <c r="SE14" s="788"/>
      <c r="SF14" s="787"/>
      <c r="SG14" s="788"/>
      <c r="SH14" s="788"/>
      <c r="SI14" s="788"/>
      <c r="SJ14" s="787"/>
      <c r="SK14" s="788"/>
      <c r="SL14" s="788"/>
      <c r="SM14" s="788"/>
      <c r="SN14" s="787"/>
      <c r="SO14" s="788"/>
      <c r="SP14" s="788"/>
      <c r="SQ14" s="788"/>
      <c r="SR14" s="787"/>
      <c r="SS14" s="788"/>
      <c r="ST14" s="788"/>
      <c r="SU14" s="788"/>
      <c r="SV14" s="787"/>
      <c r="SW14" s="788"/>
      <c r="SX14" s="788"/>
      <c r="SY14" s="788"/>
      <c r="SZ14" s="787"/>
      <c r="TA14" s="788"/>
      <c r="TB14" s="788"/>
      <c r="TC14" s="788"/>
      <c r="TD14" s="787"/>
      <c r="TE14" s="788"/>
      <c r="TF14" s="788"/>
      <c r="TG14" s="788"/>
      <c r="TH14" s="787"/>
      <c r="TI14" s="788"/>
      <c r="TJ14" s="788"/>
      <c r="TK14" s="788"/>
      <c r="TL14" s="787"/>
      <c r="TM14" s="788"/>
      <c r="TN14" s="788"/>
      <c r="TO14" s="788"/>
      <c r="TP14" s="787"/>
      <c r="TQ14" s="788"/>
      <c r="TR14" s="788"/>
      <c r="TS14" s="788"/>
      <c r="TT14" s="787"/>
      <c r="TU14" s="788"/>
      <c r="TV14" s="788"/>
      <c r="TW14" s="788"/>
      <c r="TX14" s="787"/>
      <c r="TY14" s="788"/>
      <c r="TZ14" s="788"/>
      <c r="UA14" s="788"/>
      <c r="UB14" s="787"/>
      <c r="UC14" s="788"/>
      <c r="UD14" s="788"/>
      <c r="UE14" s="788"/>
      <c r="UF14" s="787"/>
      <c r="UG14" s="788"/>
      <c r="UH14" s="788"/>
      <c r="UI14" s="788"/>
      <c r="UJ14" s="787"/>
      <c r="UK14" s="788"/>
      <c r="UL14" s="788"/>
      <c r="UM14" s="788"/>
      <c r="UN14" s="787"/>
      <c r="UO14" s="788"/>
      <c r="UP14" s="788"/>
      <c r="UQ14" s="788"/>
      <c r="UR14" s="787"/>
      <c r="US14" s="788"/>
      <c r="UT14" s="788"/>
      <c r="UU14" s="788"/>
      <c r="UV14" s="787"/>
      <c r="UW14" s="788"/>
      <c r="UX14" s="788"/>
      <c r="UY14" s="788"/>
      <c r="UZ14" s="787"/>
      <c r="VA14" s="788"/>
      <c r="VB14" s="788"/>
      <c r="VC14" s="788"/>
      <c r="VD14" s="787"/>
      <c r="VE14" s="788"/>
      <c r="VF14" s="788"/>
      <c r="VG14" s="788"/>
      <c r="VH14" s="787"/>
      <c r="VI14" s="788"/>
      <c r="VJ14" s="788"/>
      <c r="VK14" s="788"/>
      <c r="VL14" s="787"/>
      <c r="VM14" s="788"/>
      <c r="VN14" s="788"/>
      <c r="VO14" s="788"/>
      <c r="VP14" s="787"/>
      <c r="VQ14" s="788"/>
      <c r="VR14" s="788"/>
      <c r="VS14" s="788"/>
      <c r="VT14" s="787"/>
      <c r="VU14" s="788"/>
      <c r="VV14" s="788"/>
      <c r="VW14" s="788"/>
      <c r="VX14" s="787"/>
      <c r="VY14" s="788"/>
      <c r="VZ14" s="788"/>
      <c r="WA14" s="788"/>
      <c r="WB14" s="787"/>
      <c r="WC14" s="788"/>
      <c r="WD14" s="788"/>
      <c r="WE14" s="788"/>
      <c r="WF14" s="787"/>
      <c r="WG14" s="788"/>
      <c r="WH14" s="788"/>
      <c r="WI14" s="788"/>
      <c r="WJ14" s="787"/>
      <c r="WK14" s="788"/>
      <c r="WL14" s="788"/>
      <c r="WM14" s="788"/>
      <c r="WN14" s="787"/>
      <c r="WO14" s="788"/>
      <c r="WP14" s="788"/>
      <c r="WQ14" s="788"/>
      <c r="WR14" s="787"/>
      <c r="WS14" s="788"/>
      <c r="WT14" s="788"/>
      <c r="WU14" s="788"/>
      <c r="WV14" s="787"/>
      <c r="WW14" s="788"/>
      <c r="WX14" s="788"/>
      <c r="WY14" s="788"/>
      <c r="WZ14" s="787"/>
      <c r="XA14" s="788"/>
      <c r="XB14" s="788"/>
      <c r="XC14" s="788"/>
      <c r="XD14" s="787"/>
      <c r="XE14" s="788"/>
      <c r="XF14" s="788"/>
      <c r="XG14" s="788"/>
      <c r="XH14" s="787"/>
      <c r="XI14" s="788"/>
      <c r="XJ14" s="788"/>
      <c r="XK14" s="788"/>
      <c r="XL14" s="787"/>
      <c r="XM14" s="788"/>
      <c r="XN14" s="788"/>
      <c r="XO14" s="788"/>
      <c r="XP14" s="787"/>
      <c r="XQ14" s="788"/>
      <c r="XR14" s="788"/>
      <c r="XS14" s="788"/>
      <c r="XT14" s="787"/>
      <c r="XU14" s="788"/>
      <c r="XV14" s="788"/>
      <c r="XW14" s="788"/>
      <c r="XX14" s="787"/>
      <c r="XY14" s="788"/>
      <c r="XZ14" s="788"/>
      <c r="YA14" s="788"/>
      <c r="YB14" s="787"/>
      <c r="YC14" s="788"/>
      <c r="YD14" s="788"/>
      <c r="YE14" s="788"/>
      <c r="YF14" s="787"/>
      <c r="YG14" s="788"/>
      <c r="YH14" s="788"/>
      <c r="YI14" s="788"/>
      <c r="YJ14" s="787"/>
      <c r="YK14" s="788"/>
      <c r="YL14" s="788"/>
      <c r="YM14" s="788"/>
      <c r="YN14" s="787"/>
      <c r="YO14" s="788"/>
      <c r="YP14" s="788"/>
      <c r="YQ14" s="788"/>
      <c r="YR14" s="787"/>
      <c r="YS14" s="788"/>
      <c r="YT14" s="788"/>
      <c r="YU14" s="788"/>
      <c r="YV14" s="787"/>
      <c r="YW14" s="788"/>
      <c r="YX14" s="788"/>
      <c r="YY14" s="788"/>
      <c r="YZ14" s="787"/>
      <c r="ZA14" s="788"/>
      <c r="ZB14" s="788"/>
      <c r="ZC14" s="788"/>
      <c r="ZD14" s="787"/>
      <c r="ZE14" s="788"/>
      <c r="ZF14" s="788"/>
      <c r="ZG14" s="788"/>
      <c r="ZH14" s="787"/>
      <c r="ZI14" s="788"/>
      <c r="ZJ14" s="788"/>
      <c r="ZK14" s="788"/>
      <c r="ZL14" s="787"/>
      <c r="ZM14" s="788"/>
      <c r="ZN14" s="788"/>
      <c r="ZO14" s="788"/>
      <c r="ZP14" s="787"/>
      <c r="ZQ14" s="788"/>
      <c r="ZR14" s="788"/>
      <c r="ZS14" s="788"/>
      <c r="ZT14" s="787"/>
      <c r="ZU14" s="788"/>
      <c r="ZV14" s="788"/>
      <c r="ZW14" s="788"/>
      <c r="ZX14" s="787"/>
      <c r="ZY14" s="788"/>
      <c r="ZZ14" s="788"/>
      <c r="AAA14" s="788"/>
      <c r="AAB14" s="787"/>
      <c r="AAC14" s="788"/>
      <c r="AAD14" s="788"/>
      <c r="AAE14" s="788"/>
      <c r="AAF14" s="787"/>
      <c r="AAG14" s="788"/>
      <c r="AAH14" s="788"/>
      <c r="AAI14" s="788"/>
      <c r="AAJ14" s="787"/>
      <c r="AAK14" s="788"/>
      <c r="AAL14" s="788"/>
      <c r="AAM14" s="788"/>
      <c r="AAN14" s="787"/>
      <c r="AAO14" s="788"/>
      <c r="AAP14" s="788"/>
      <c r="AAQ14" s="788"/>
      <c r="AAR14" s="787"/>
      <c r="AAS14" s="788"/>
      <c r="AAT14" s="788"/>
      <c r="AAU14" s="788"/>
      <c r="AAV14" s="787"/>
      <c r="AAW14" s="788"/>
      <c r="AAX14" s="788"/>
      <c r="AAY14" s="788"/>
      <c r="AAZ14" s="787"/>
      <c r="ABA14" s="788"/>
      <c r="ABB14" s="788"/>
      <c r="ABC14" s="788"/>
      <c r="ABD14" s="787"/>
      <c r="ABE14" s="788"/>
      <c r="ABF14" s="788"/>
      <c r="ABG14" s="788"/>
      <c r="ABH14" s="787"/>
      <c r="ABI14" s="788"/>
      <c r="ABJ14" s="788"/>
      <c r="ABK14" s="788"/>
      <c r="ABL14" s="787"/>
      <c r="ABM14" s="788"/>
      <c r="ABN14" s="788"/>
      <c r="ABO14" s="788"/>
      <c r="ABP14" s="787"/>
      <c r="ABQ14" s="788"/>
      <c r="ABR14" s="788"/>
      <c r="ABS14" s="788"/>
      <c r="ABT14" s="787"/>
      <c r="ABU14" s="788"/>
      <c r="ABV14" s="788"/>
      <c r="ABW14" s="788"/>
      <c r="ABX14" s="787"/>
      <c r="ABY14" s="788"/>
      <c r="ABZ14" s="788"/>
      <c r="ACA14" s="788"/>
      <c r="ACB14" s="787"/>
      <c r="ACC14" s="788"/>
      <c r="ACD14" s="788"/>
      <c r="ACE14" s="788"/>
      <c r="ACF14" s="787"/>
      <c r="ACG14" s="788"/>
      <c r="ACH14" s="788"/>
      <c r="ACI14" s="788"/>
      <c r="ACJ14" s="787"/>
      <c r="ACK14" s="788"/>
      <c r="ACL14" s="788"/>
      <c r="ACM14" s="788"/>
      <c r="ACN14" s="787"/>
      <c r="ACO14" s="788"/>
      <c r="ACP14" s="788"/>
      <c r="ACQ14" s="788"/>
      <c r="ACR14" s="787"/>
      <c r="ACS14" s="788"/>
      <c r="ACT14" s="788"/>
      <c r="ACU14" s="788"/>
      <c r="ACV14" s="787"/>
      <c r="ACW14" s="788"/>
      <c r="ACX14" s="788"/>
      <c r="ACY14" s="788"/>
      <c r="ACZ14" s="787"/>
      <c r="ADA14" s="788"/>
      <c r="ADB14" s="788"/>
      <c r="ADC14" s="788"/>
      <c r="ADD14" s="787"/>
      <c r="ADE14" s="788"/>
      <c r="ADF14" s="788"/>
      <c r="ADG14" s="788"/>
      <c r="ADH14" s="787"/>
      <c r="ADI14" s="788"/>
      <c r="ADJ14" s="788"/>
      <c r="ADK14" s="788"/>
      <c r="ADL14" s="787"/>
      <c r="ADM14" s="788"/>
      <c r="ADN14" s="788"/>
      <c r="ADO14" s="788"/>
      <c r="ADP14" s="787"/>
      <c r="ADQ14" s="788"/>
      <c r="ADR14" s="788"/>
      <c r="ADS14" s="788"/>
      <c r="ADT14" s="787"/>
      <c r="ADU14" s="788"/>
      <c r="ADV14" s="788"/>
      <c r="ADW14" s="788"/>
      <c r="ADX14" s="787"/>
      <c r="ADY14" s="788"/>
      <c r="ADZ14" s="788"/>
      <c r="AEA14" s="788"/>
      <c r="AEB14" s="787"/>
      <c r="AEC14" s="788"/>
      <c r="AED14" s="788"/>
      <c r="AEE14" s="788"/>
      <c r="AEF14" s="787"/>
      <c r="AEG14" s="788"/>
      <c r="AEH14" s="788"/>
      <c r="AEI14" s="788"/>
      <c r="AEJ14" s="787"/>
      <c r="AEK14" s="788"/>
      <c r="AEL14" s="788"/>
      <c r="AEM14" s="788"/>
      <c r="AEN14" s="787"/>
      <c r="AEO14" s="788"/>
      <c r="AEP14" s="788"/>
      <c r="AEQ14" s="788"/>
      <c r="AER14" s="787"/>
      <c r="AES14" s="788"/>
      <c r="AET14" s="788"/>
      <c r="AEU14" s="788"/>
      <c r="AEV14" s="787"/>
      <c r="AEW14" s="788"/>
      <c r="AEX14" s="788"/>
      <c r="AEY14" s="788"/>
      <c r="AEZ14" s="787"/>
      <c r="AFA14" s="788"/>
      <c r="AFB14" s="788"/>
      <c r="AFC14" s="788"/>
      <c r="AFD14" s="787"/>
      <c r="AFE14" s="788"/>
      <c r="AFF14" s="788"/>
      <c r="AFG14" s="788"/>
      <c r="AFH14" s="787"/>
      <c r="AFI14" s="788"/>
      <c r="AFJ14" s="788"/>
      <c r="AFK14" s="788"/>
      <c r="AFL14" s="787"/>
      <c r="AFM14" s="788"/>
      <c r="AFN14" s="788"/>
      <c r="AFO14" s="788"/>
      <c r="AFP14" s="787"/>
      <c r="AFQ14" s="788"/>
      <c r="AFR14" s="788"/>
      <c r="AFS14" s="788"/>
      <c r="AFT14" s="787"/>
      <c r="AFU14" s="788"/>
      <c r="AFV14" s="788"/>
      <c r="AFW14" s="788"/>
      <c r="AFX14" s="787"/>
      <c r="AFY14" s="788"/>
      <c r="AFZ14" s="788"/>
      <c r="AGA14" s="788"/>
      <c r="AGB14" s="787"/>
      <c r="AGC14" s="788"/>
      <c r="AGD14" s="788"/>
      <c r="AGE14" s="788"/>
      <c r="AGF14" s="787"/>
      <c r="AGG14" s="788"/>
      <c r="AGH14" s="788"/>
      <c r="AGI14" s="788"/>
      <c r="AGJ14" s="787"/>
      <c r="AGK14" s="788"/>
      <c r="AGL14" s="788"/>
      <c r="AGM14" s="788"/>
      <c r="AGN14" s="787"/>
      <c r="AGO14" s="788"/>
      <c r="AGP14" s="788"/>
      <c r="AGQ14" s="788"/>
      <c r="AGR14" s="787"/>
      <c r="AGS14" s="788"/>
      <c r="AGT14" s="788"/>
      <c r="AGU14" s="788"/>
      <c r="AGV14" s="787"/>
      <c r="AGW14" s="788"/>
      <c r="AGX14" s="788"/>
      <c r="AGY14" s="788"/>
      <c r="AGZ14" s="787"/>
      <c r="AHA14" s="788"/>
      <c r="AHB14" s="788"/>
      <c r="AHC14" s="788"/>
      <c r="AHD14" s="787"/>
      <c r="AHE14" s="788"/>
      <c r="AHF14" s="788"/>
      <c r="AHG14" s="788"/>
      <c r="AHH14" s="787"/>
      <c r="AHI14" s="788"/>
      <c r="AHJ14" s="788"/>
      <c r="AHK14" s="788"/>
      <c r="AHL14" s="787"/>
      <c r="AHM14" s="788"/>
      <c r="AHN14" s="788"/>
      <c r="AHO14" s="788"/>
      <c r="AHP14" s="787"/>
      <c r="AHQ14" s="788"/>
      <c r="AHR14" s="788"/>
      <c r="AHS14" s="788"/>
      <c r="AHT14" s="787"/>
      <c r="AHU14" s="788"/>
      <c r="AHV14" s="788"/>
      <c r="AHW14" s="788"/>
      <c r="AHX14" s="787"/>
      <c r="AHY14" s="788"/>
      <c r="AHZ14" s="788"/>
      <c r="AIA14" s="788"/>
      <c r="AIB14" s="787"/>
      <c r="AIC14" s="788"/>
      <c r="AID14" s="788"/>
      <c r="AIE14" s="788"/>
      <c r="AIF14" s="787"/>
      <c r="AIG14" s="788"/>
      <c r="AIH14" s="788"/>
      <c r="AII14" s="788"/>
      <c r="AIJ14" s="787"/>
      <c r="AIK14" s="788"/>
      <c r="AIL14" s="788"/>
      <c r="AIM14" s="788"/>
      <c r="AIN14" s="787"/>
      <c r="AIO14" s="788"/>
      <c r="AIP14" s="788"/>
      <c r="AIQ14" s="788"/>
      <c r="AIR14" s="787"/>
      <c r="AIS14" s="788"/>
      <c r="AIT14" s="788"/>
      <c r="AIU14" s="788"/>
      <c r="AIV14" s="787"/>
      <c r="AIW14" s="788"/>
      <c r="AIX14" s="788"/>
      <c r="AIY14" s="788"/>
      <c r="AIZ14" s="787"/>
      <c r="AJA14" s="788"/>
      <c r="AJB14" s="788"/>
      <c r="AJC14" s="788"/>
      <c r="AJD14" s="787"/>
      <c r="AJE14" s="788"/>
      <c r="AJF14" s="788"/>
      <c r="AJG14" s="788"/>
      <c r="AJH14" s="787"/>
      <c r="AJI14" s="788"/>
      <c r="AJJ14" s="788"/>
      <c r="AJK14" s="788"/>
      <c r="AJL14" s="787"/>
      <c r="AJM14" s="788"/>
      <c r="AJN14" s="788"/>
      <c r="AJO14" s="788"/>
      <c r="AJP14" s="787"/>
      <c r="AJQ14" s="788"/>
      <c r="AJR14" s="788"/>
      <c r="AJS14" s="788"/>
      <c r="AJT14" s="787"/>
      <c r="AJU14" s="788"/>
      <c r="AJV14" s="788"/>
      <c r="AJW14" s="788"/>
      <c r="AJX14" s="787"/>
      <c r="AJY14" s="788"/>
      <c r="AJZ14" s="788"/>
      <c r="AKA14" s="788"/>
      <c r="AKB14" s="787"/>
      <c r="AKC14" s="788"/>
      <c r="AKD14" s="788"/>
      <c r="AKE14" s="788"/>
      <c r="AKF14" s="787"/>
      <c r="AKG14" s="788"/>
      <c r="AKH14" s="788"/>
      <c r="AKI14" s="788"/>
      <c r="AKJ14" s="787"/>
      <c r="AKK14" s="788"/>
      <c r="AKL14" s="788"/>
      <c r="AKM14" s="788"/>
      <c r="AKN14" s="787"/>
      <c r="AKO14" s="788"/>
      <c r="AKP14" s="788"/>
      <c r="AKQ14" s="788"/>
      <c r="AKR14" s="787"/>
      <c r="AKS14" s="788"/>
      <c r="AKT14" s="788"/>
      <c r="AKU14" s="788"/>
      <c r="AKV14" s="787"/>
      <c r="AKW14" s="788"/>
      <c r="AKX14" s="788"/>
      <c r="AKY14" s="788"/>
      <c r="AKZ14" s="787"/>
      <c r="ALA14" s="788"/>
      <c r="ALB14" s="788"/>
      <c r="ALC14" s="788"/>
      <c r="ALD14" s="787"/>
      <c r="ALE14" s="788"/>
      <c r="ALF14" s="788"/>
      <c r="ALG14" s="788"/>
      <c r="ALH14" s="787"/>
      <c r="ALI14" s="788"/>
      <c r="ALJ14" s="788"/>
      <c r="ALK14" s="788"/>
      <c r="ALL14" s="787"/>
      <c r="ALM14" s="788"/>
      <c r="ALN14" s="788"/>
      <c r="ALO14" s="788"/>
      <c r="ALP14" s="787"/>
      <c r="ALQ14" s="788"/>
      <c r="ALR14" s="788"/>
      <c r="ALS14" s="788"/>
      <c r="ALT14" s="787"/>
      <c r="ALU14" s="788"/>
      <c r="ALV14" s="788"/>
      <c r="ALW14" s="788"/>
      <c r="ALX14" s="787"/>
      <c r="ALY14" s="788"/>
      <c r="ALZ14" s="788"/>
      <c r="AMA14" s="788"/>
      <c r="AMB14" s="787"/>
      <c r="AMC14" s="788"/>
      <c r="AMD14" s="788"/>
      <c r="AME14" s="788"/>
      <c r="AMF14" s="787"/>
      <c r="AMG14" s="788"/>
      <c r="AMH14" s="788"/>
      <c r="AMI14" s="788"/>
      <c r="AMJ14" s="787"/>
      <c r="AMK14" s="788"/>
      <c r="AML14" s="788"/>
      <c r="AMM14" s="788"/>
      <c r="AMN14" s="787"/>
      <c r="AMO14" s="788"/>
      <c r="AMP14" s="788"/>
      <c r="AMQ14" s="788"/>
      <c r="AMR14" s="787"/>
      <c r="AMS14" s="788"/>
      <c r="AMT14" s="788"/>
      <c r="AMU14" s="788"/>
      <c r="AMV14" s="787"/>
      <c r="AMW14" s="788"/>
      <c r="AMX14" s="788"/>
      <c r="AMY14" s="788"/>
      <c r="AMZ14" s="787"/>
      <c r="ANA14" s="788"/>
      <c r="ANB14" s="788"/>
      <c r="ANC14" s="788"/>
      <c r="AND14" s="787"/>
      <c r="ANE14" s="788"/>
      <c r="ANF14" s="788"/>
      <c r="ANG14" s="788"/>
      <c r="ANH14" s="787"/>
      <c r="ANI14" s="788"/>
      <c r="ANJ14" s="788"/>
      <c r="ANK14" s="788"/>
      <c r="ANL14" s="787"/>
      <c r="ANM14" s="788"/>
      <c r="ANN14" s="788"/>
      <c r="ANO14" s="788"/>
      <c r="ANP14" s="787"/>
      <c r="ANQ14" s="788"/>
      <c r="ANR14" s="788"/>
      <c r="ANS14" s="788"/>
      <c r="ANT14" s="787"/>
      <c r="ANU14" s="788"/>
      <c r="ANV14" s="788"/>
      <c r="ANW14" s="788"/>
      <c r="ANX14" s="787"/>
      <c r="ANY14" s="788"/>
      <c r="ANZ14" s="788"/>
      <c r="AOA14" s="788"/>
      <c r="AOB14" s="787"/>
      <c r="AOC14" s="788"/>
      <c r="AOD14" s="788"/>
      <c r="AOE14" s="788"/>
      <c r="AOF14" s="787"/>
      <c r="AOG14" s="788"/>
      <c r="AOH14" s="788"/>
      <c r="AOI14" s="788"/>
      <c r="AOJ14" s="787"/>
      <c r="AOK14" s="788"/>
      <c r="AOL14" s="788"/>
      <c r="AOM14" s="788"/>
      <c r="AON14" s="787"/>
      <c r="AOO14" s="788"/>
      <c r="AOP14" s="788"/>
      <c r="AOQ14" s="788"/>
      <c r="AOR14" s="787"/>
      <c r="AOS14" s="788"/>
      <c r="AOT14" s="788"/>
      <c r="AOU14" s="788"/>
      <c r="AOV14" s="787"/>
      <c r="AOW14" s="788"/>
      <c r="AOX14" s="788"/>
      <c r="AOY14" s="788"/>
      <c r="AOZ14" s="787"/>
      <c r="APA14" s="788"/>
      <c r="APB14" s="788"/>
      <c r="APC14" s="788"/>
      <c r="APD14" s="787"/>
      <c r="APE14" s="788"/>
      <c r="APF14" s="788"/>
      <c r="APG14" s="788"/>
      <c r="APH14" s="787"/>
      <c r="API14" s="788"/>
      <c r="APJ14" s="788"/>
      <c r="APK14" s="788"/>
      <c r="APL14" s="787"/>
      <c r="APM14" s="788"/>
      <c r="APN14" s="788"/>
      <c r="APO14" s="788"/>
      <c r="APP14" s="787"/>
      <c r="APQ14" s="788"/>
      <c r="APR14" s="788"/>
      <c r="APS14" s="788"/>
      <c r="APT14" s="787"/>
      <c r="APU14" s="788"/>
      <c r="APV14" s="788"/>
      <c r="APW14" s="788"/>
      <c r="APX14" s="787"/>
      <c r="APY14" s="788"/>
      <c r="APZ14" s="788"/>
      <c r="AQA14" s="788"/>
      <c r="AQB14" s="787"/>
      <c r="AQC14" s="788"/>
      <c r="AQD14" s="788"/>
      <c r="AQE14" s="788"/>
      <c r="AQF14" s="787"/>
      <c r="AQG14" s="788"/>
      <c r="AQH14" s="788"/>
      <c r="AQI14" s="788"/>
      <c r="AQJ14" s="787"/>
      <c r="AQK14" s="788"/>
      <c r="AQL14" s="788"/>
      <c r="AQM14" s="788"/>
      <c r="AQN14" s="787"/>
      <c r="AQO14" s="788"/>
      <c r="AQP14" s="788"/>
      <c r="AQQ14" s="788"/>
      <c r="AQR14" s="787"/>
      <c r="AQS14" s="788"/>
      <c r="AQT14" s="788"/>
      <c r="AQU14" s="788"/>
      <c r="AQV14" s="787"/>
      <c r="AQW14" s="788"/>
      <c r="AQX14" s="788"/>
      <c r="AQY14" s="788"/>
      <c r="AQZ14" s="787"/>
      <c r="ARA14" s="788"/>
      <c r="ARB14" s="788"/>
      <c r="ARC14" s="788"/>
      <c r="ARD14" s="787"/>
      <c r="ARE14" s="788"/>
      <c r="ARF14" s="788"/>
      <c r="ARG14" s="788"/>
      <c r="ARH14" s="787"/>
      <c r="ARI14" s="788"/>
      <c r="ARJ14" s="788"/>
      <c r="ARK14" s="788"/>
      <c r="ARL14" s="787"/>
      <c r="ARM14" s="788"/>
      <c r="ARN14" s="788"/>
      <c r="ARO14" s="788"/>
      <c r="ARP14" s="787"/>
      <c r="ARQ14" s="788"/>
      <c r="ARR14" s="788"/>
      <c r="ARS14" s="788"/>
      <c r="ART14" s="787"/>
      <c r="ARU14" s="788"/>
      <c r="ARV14" s="788"/>
      <c r="ARW14" s="788"/>
      <c r="ARX14" s="787"/>
      <c r="ARY14" s="788"/>
      <c r="ARZ14" s="788"/>
      <c r="ASA14" s="788"/>
      <c r="ASB14" s="787"/>
      <c r="ASC14" s="788"/>
      <c r="ASD14" s="788"/>
      <c r="ASE14" s="788"/>
      <c r="ASF14" s="787"/>
      <c r="ASG14" s="788"/>
      <c r="ASH14" s="788"/>
      <c r="ASI14" s="788"/>
      <c r="ASJ14" s="787"/>
      <c r="ASK14" s="788"/>
      <c r="ASL14" s="788"/>
      <c r="ASM14" s="788"/>
      <c r="ASN14" s="787"/>
      <c r="ASO14" s="788"/>
      <c r="ASP14" s="788"/>
      <c r="ASQ14" s="788"/>
      <c r="ASR14" s="787"/>
      <c r="ASS14" s="788"/>
      <c r="AST14" s="788"/>
      <c r="ASU14" s="788"/>
      <c r="ASV14" s="787"/>
      <c r="ASW14" s="788"/>
      <c r="ASX14" s="788"/>
      <c r="ASY14" s="788"/>
      <c r="ASZ14" s="787"/>
      <c r="ATA14" s="788"/>
      <c r="ATB14" s="788"/>
      <c r="ATC14" s="788"/>
      <c r="ATD14" s="787"/>
      <c r="ATE14" s="788"/>
      <c r="ATF14" s="788"/>
      <c r="ATG14" s="788"/>
      <c r="ATH14" s="787"/>
      <c r="ATI14" s="788"/>
      <c r="ATJ14" s="788"/>
      <c r="ATK14" s="788"/>
      <c r="ATL14" s="787"/>
      <c r="ATM14" s="788"/>
      <c r="ATN14" s="788"/>
      <c r="ATO14" s="788"/>
      <c r="ATP14" s="787"/>
      <c r="ATQ14" s="788"/>
      <c r="ATR14" s="788"/>
      <c r="ATS14" s="788"/>
      <c r="ATT14" s="787"/>
      <c r="ATU14" s="788"/>
      <c r="ATV14" s="788"/>
      <c r="ATW14" s="788"/>
      <c r="ATX14" s="787"/>
      <c r="ATY14" s="788"/>
      <c r="ATZ14" s="788"/>
      <c r="AUA14" s="788"/>
      <c r="AUB14" s="787"/>
      <c r="AUC14" s="788"/>
      <c r="AUD14" s="788"/>
      <c r="AUE14" s="788"/>
      <c r="AUF14" s="787"/>
      <c r="AUG14" s="788"/>
      <c r="AUH14" s="788"/>
      <c r="AUI14" s="788"/>
      <c r="AUJ14" s="787"/>
      <c r="AUK14" s="788"/>
      <c r="AUL14" s="788"/>
      <c r="AUM14" s="788"/>
      <c r="AUN14" s="787"/>
      <c r="AUO14" s="788"/>
      <c r="AUP14" s="788"/>
      <c r="AUQ14" s="788"/>
      <c r="AUR14" s="787"/>
      <c r="AUS14" s="788"/>
      <c r="AUT14" s="788"/>
      <c r="AUU14" s="788"/>
      <c r="AUV14" s="787"/>
      <c r="AUW14" s="788"/>
      <c r="AUX14" s="788"/>
      <c r="AUY14" s="788"/>
      <c r="AUZ14" s="787"/>
      <c r="AVA14" s="788"/>
      <c r="AVB14" s="788"/>
      <c r="AVC14" s="788"/>
      <c r="AVD14" s="787"/>
      <c r="AVE14" s="788"/>
      <c r="AVF14" s="788"/>
      <c r="AVG14" s="788"/>
      <c r="AVH14" s="787"/>
      <c r="AVI14" s="788"/>
      <c r="AVJ14" s="788"/>
      <c r="AVK14" s="788"/>
      <c r="AVL14" s="787"/>
      <c r="AVM14" s="788"/>
      <c r="AVN14" s="788"/>
      <c r="AVO14" s="788"/>
      <c r="AVP14" s="787"/>
      <c r="AVQ14" s="788"/>
      <c r="AVR14" s="788"/>
      <c r="AVS14" s="788"/>
      <c r="AVT14" s="787"/>
      <c r="AVU14" s="788"/>
      <c r="AVV14" s="788"/>
      <c r="AVW14" s="788"/>
      <c r="AVX14" s="787"/>
      <c r="AVY14" s="788"/>
      <c r="AVZ14" s="788"/>
      <c r="AWA14" s="788"/>
      <c r="AWB14" s="787"/>
      <c r="AWC14" s="788"/>
      <c r="AWD14" s="788"/>
      <c r="AWE14" s="788"/>
      <c r="AWF14" s="787"/>
      <c r="AWG14" s="788"/>
      <c r="AWH14" s="788"/>
      <c r="AWI14" s="788"/>
      <c r="AWJ14" s="787"/>
      <c r="AWK14" s="788"/>
      <c r="AWL14" s="788"/>
      <c r="AWM14" s="788"/>
      <c r="AWN14" s="787"/>
      <c r="AWO14" s="788"/>
      <c r="AWP14" s="788"/>
      <c r="AWQ14" s="788"/>
      <c r="AWR14" s="787"/>
      <c r="AWS14" s="788"/>
      <c r="AWT14" s="788"/>
      <c r="AWU14" s="788"/>
      <c r="AWV14" s="787"/>
      <c r="AWW14" s="788"/>
      <c r="AWX14" s="788"/>
      <c r="AWY14" s="788"/>
      <c r="AWZ14" s="787"/>
      <c r="AXA14" s="788"/>
      <c r="AXB14" s="788"/>
      <c r="AXC14" s="788"/>
      <c r="AXD14" s="787"/>
      <c r="AXE14" s="788"/>
      <c r="AXF14" s="788"/>
      <c r="AXG14" s="788"/>
      <c r="AXH14" s="787"/>
      <c r="AXI14" s="788"/>
      <c r="AXJ14" s="788"/>
      <c r="AXK14" s="788"/>
      <c r="AXL14" s="787"/>
      <c r="AXM14" s="788"/>
      <c r="AXN14" s="788"/>
      <c r="AXO14" s="788"/>
      <c r="AXP14" s="787"/>
      <c r="AXQ14" s="788"/>
      <c r="AXR14" s="788"/>
      <c r="AXS14" s="788"/>
      <c r="AXT14" s="787"/>
      <c r="AXU14" s="788"/>
      <c r="AXV14" s="788"/>
      <c r="AXW14" s="788"/>
      <c r="AXX14" s="787"/>
      <c r="AXY14" s="788"/>
      <c r="AXZ14" s="788"/>
      <c r="AYA14" s="788"/>
      <c r="AYB14" s="787"/>
      <c r="AYC14" s="788"/>
      <c r="AYD14" s="788"/>
      <c r="AYE14" s="788"/>
      <c r="AYF14" s="787"/>
      <c r="AYG14" s="788"/>
      <c r="AYH14" s="788"/>
      <c r="AYI14" s="788"/>
      <c r="AYJ14" s="787"/>
      <c r="AYK14" s="788"/>
      <c r="AYL14" s="788"/>
      <c r="AYM14" s="788"/>
      <c r="AYN14" s="787"/>
      <c r="AYO14" s="788"/>
      <c r="AYP14" s="788"/>
      <c r="AYQ14" s="788"/>
      <c r="AYR14" s="787"/>
      <c r="AYS14" s="788"/>
      <c r="AYT14" s="788"/>
      <c r="AYU14" s="788"/>
      <c r="AYV14" s="787"/>
      <c r="AYW14" s="788"/>
      <c r="AYX14" s="788"/>
      <c r="AYY14" s="788"/>
      <c r="AYZ14" s="787"/>
      <c r="AZA14" s="788"/>
      <c r="AZB14" s="788"/>
      <c r="AZC14" s="788"/>
      <c r="AZD14" s="787"/>
      <c r="AZE14" s="788"/>
      <c r="AZF14" s="788"/>
      <c r="AZG14" s="788"/>
      <c r="AZH14" s="787"/>
      <c r="AZI14" s="788"/>
      <c r="AZJ14" s="788"/>
      <c r="AZK14" s="788"/>
      <c r="AZL14" s="787"/>
      <c r="AZM14" s="788"/>
      <c r="AZN14" s="788"/>
      <c r="AZO14" s="788"/>
      <c r="AZP14" s="787"/>
      <c r="AZQ14" s="788"/>
      <c r="AZR14" s="788"/>
      <c r="AZS14" s="788"/>
      <c r="AZT14" s="787"/>
      <c r="AZU14" s="788"/>
      <c r="AZV14" s="788"/>
      <c r="AZW14" s="788"/>
      <c r="AZX14" s="787"/>
      <c r="AZY14" s="788"/>
      <c r="AZZ14" s="788"/>
      <c r="BAA14" s="788"/>
      <c r="BAB14" s="787"/>
      <c r="BAC14" s="788"/>
      <c r="BAD14" s="788"/>
      <c r="BAE14" s="788"/>
      <c r="BAF14" s="787"/>
      <c r="BAG14" s="788"/>
      <c r="BAH14" s="788"/>
      <c r="BAI14" s="788"/>
      <c r="BAJ14" s="787"/>
      <c r="BAK14" s="788"/>
      <c r="BAL14" s="788"/>
      <c r="BAM14" s="788"/>
      <c r="BAN14" s="787"/>
      <c r="BAO14" s="788"/>
      <c r="BAP14" s="788"/>
      <c r="BAQ14" s="788"/>
      <c r="BAR14" s="787"/>
      <c r="BAS14" s="788"/>
      <c r="BAT14" s="788"/>
      <c r="BAU14" s="788"/>
      <c r="BAV14" s="787"/>
      <c r="BAW14" s="788"/>
      <c r="BAX14" s="788"/>
      <c r="BAY14" s="788"/>
      <c r="BAZ14" s="787"/>
      <c r="BBA14" s="788"/>
      <c r="BBB14" s="788"/>
      <c r="BBC14" s="788"/>
      <c r="BBD14" s="787"/>
      <c r="BBE14" s="788"/>
      <c r="BBF14" s="788"/>
      <c r="BBG14" s="788"/>
      <c r="BBH14" s="787"/>
      <c r="BBI14" s="788"/>
      <c r="BBJ14" s="788"/>
      <c r="BBK14" s="788"/>
      <c r="BBL14" s="787"/>
      <c r="BBM14" s="788"/>
      <c r="BBN14" s="788"/>
      <c r="BBO14" s="788"/>
      <c r="BBP14" s="787"/>
      <c r="BBQ14" s="788"/>
      <c r="BBR14" s="788"/>
      <c r="BBS14" s="788"/>
      <c r="BBT14" s="787"/>
      <c r="BBU14" s="788"/>
      <c r="BBV14" s="788"/>
      <c r="BBW14" s="788"/>
      <c r="BBX14" s="787"/>
      <c r="BBY14" s="788"/>
      <c r="BBZ14" s="788"/>
      <c r="BCA14" s="788"/>
      <c r="BCB14" s="787"/>
      <c r="BCC14" s="788"/>
      <c r="BCD14" s="788"/>
      <c r="BCE14" s="788"/>
      <c r="BCF14" s="787"/>
      <c r="BCG14" s="788"/>
      <c r="BCH14" s="788"/>
      <c r="BCI14" s="788"/>
      <c r="BCJ14" s="787"/>
      <c r="BCK14" s="788"/>
      <c r="BCL14" s="788"/>
      <c r="BCM14" s="788"/>
      <c r="BCN14" s="787"/>
      <c r="BCO14" s="788"/>
      <c r="BCP14" s="788"/>
      <c r="BCQ14" s="788"/>
      <c r="BCR14" s="787"/>
      <c r="BCS14" s="788"/>
      <c r="BCT14" s="788"/>
      <c r="BCU14" s="788"/>
      <c r="BCV14" s="787"/>
      <c r="BCW14" s="788"/>
      <c r="BCX14" s="788"/>
      <c r="BCY14" s="788"/>
      <c r="BCZ14" s="787"/>
      <c r="BDA14" s="788"/>
      <c r="BDB14" s="788"/>
      <c r="BDC14" s="788"/>
      <c r="BDD14" s="787"/>
      <c r="BDE14" s="788"/>
      <c r="BDF14" s="788"/>
      <c r="BDG14" s="788"/>
      <c r="BDH14" s="787"/>
      <c r="BDI14" s="788"/>
      <c r="BDJ14" s="788"/>
      <c r="BDK14" s="788"/>
      <c r="BDL14" s="787"/>
      <c r="BDM14" s="788"/>
      <c r="BDN14" s="788"/>
      <c r="BDO14" s="788"/>
      <c r="BDP14" s="787"/>
      <c r="BDQ14" s="788"/>
      <c r="BDR14" s="788"/>
      <c r="BDS14" s="788"/>
      <c r="BDT14" s="787"/>
      <c r="BDU14" s="788"/>
      <c r="BDV14" s="788"/>
      <c r="BDW14" s="788"/>
      <c r="BDX14" s="787"/>
      <c r="BDY14" s="788"/>
      <c r="BDZ14" s="788"/>
      <c r="BEA14" s="788"/>
      <c r="BEB14" s="787"/>
      <c r="BEC14" s="788"/>
      <c r="BED14" s="788"/>
      <c r="BEE14" s="788"/>
      <c r="BEF14" s="787"/>
      <c r="BEG14" s="788"/>
      <c r="BEH14" s="788"/>
      <c r="BEI14" s="788"/>
      <c r="BEJ14" s="787"/>
      <c r="BEK14" s="788"/>
      <c r="BEL14" s="788"/>
      <c r="BEM14" s="788"/>
      <c r="BEN14" s="787"/>
      <c r="BEO14" s="788"/>
      <c r="BEP14" s="788"/>
      <c r="BEQ14" s="788"/>
      <c r="BER14" s="787"/>
      <c r="BES14" s="788"/>
      <c r="BET14" s="788"/>
      <c r="BEU14" s="788"/>
      <c r="BEV14" s="787"/>
      <c r="BEW14" s="788"/>
      <c r="BEX14" s="788"/>
      <c r="BEY14" s="788"/>
      <c r="BEZ14" s="787"/>
      <c r="BFA14" s="788"/>
      <c r="BFB14" s="788"/>
      <c r="BFC14" s="788"/>
      <c r="BFD14" s="787"/>
      <c r="BFE14" s="788"/>
      <c r="BFF14" s="788"/>
      <c r="BFG14" s="788"/>
      <c r="BFH14" s="787"/>
      <c r="BFI14" s="788"/>
      <c r="BFJ14" s="788"/>
      <c r="BFK14" s="788"/>
      <c r="BFL14" s="787"/>
      <c r="BFM14" s="788"/>
      <c r="BFN14" s="788"/>
      <c r="BFO14" s="788"/>
      <c r="BFP14" s="787"/>
      <c r="BFQ14" s="788"/>
      <c r="BFR14" s="788"/>
      <c r="BFS14" s="788"/>
      <c r="BFT14" s="787"/>
      <c r="BFU14" s="788"/>
      <c r="BFV14" s="788"/>
      <c r="BFW14" s="788"/>
      <c r="BFX14" s="787"/>
      <c r="BFY14" s="788"/>
      <c r="BFZ14" s="788"/>
      <c r="BGA14" s="788"/>
      <c r="BGB14" s="787"/>
      <c r="BGC14" s="788"/>
      <c r="BGD14" s="788"/>
      <c r="BGE14" s="788"/>
      <c r="BGF14" s="787"/>
      <c r="BGG14" s="788"/>
      <c r="BGH14" s="788"/>
      <c r="BGI14" s="788"/>
      <c r="BGJ14" s="787"/>
      <c r="BGK14" s="788"/>
      <c r="BGL14" s="788"/>
      <c r="BGM14" s="788"/>
      <c r="BGN14" s="787"/>
      <c r="BGO14" s="788"/>
      <c r="BGP14" s="788"/>
      <c r="BGQ14" s="788"/>
      <c r="BGR14" s="787"/>
      <c r="BGS14" s="788"/>
      <c r="BGT14" s="788"/>
      <c r="BGU14" s="788"/>
      <c r="BGV14" s="787"/>
      <c r="BGW14" s="788"/>
      <c r="BGX14" s="788"/>
      <c r="BGY14" s="788"/>
      <c r="BGZ14" s="787"/>
      <c r="BHA14" s="788"/>
      <c r="BHB14" s="788"/>
      <c r="BHC14" s="788"/>
      <c r="BHD14" s="787"/>
      <c r="BHE14" s="788"/>
      <c r="BHF14" s="788"/>
      <c r="BHG14" s="788"/>
      <c r="BHH14" s="787"/>
      <c r="BHI14" s="788"/>
      <c r="BHJ14" s="788"/>
      <c r="BHK14" s="788"/>
      <c r="BHL14" s="787"/>
      <c r="BHM14" s="788"/>
      <c r="BHN14" s="788"/>
      <c r="BHO14" s="788"/>
      <c r="BHP14" s="787"/>
      <c r="BHQ14" s="788"/>
      <c r="BHR14" s="788"/>
      <c r="BHS14" s="788"/>
      <c r="BHT14" s="787"/>
      <c r="BHU14" s="788"/>
      <c r="BHV14" s="788"/>
      <c r="BHW14" s="788"/>
      <c r="BHX14" s="787"/>
      <c r="BHY14" s="788"/>
      <c r="BHZ14" s="788"/>
      <c r="BIA14" s="788"/>
      <c r="BIB14" s="787"/>
      <c r="BIC14" s="788"/>
      <c r="BID14" s="788"/>
      <c r="BIE14" s="788"/>
      <c r="BIF14" s="787"/>
      <c r="BIG14" s="788"/>
      <c r="BIH14" s="788"/>
      <c r="BII14" s="788"/>
      <c r="BIJ14" s="787"/>
      <c r="BIK14" s="788"/>
      <c r="BIL14" s="788"/>
      <c r="BIM14" s="788"/>
      <c r="BIN14" s="787"/>
      <c r="BIO14" s="788"/>
      <c r="BIP14" s="788"/>
      <c r="BIQ14" s="788"/>
      <c r="BIR14" s="787"/>
      <c r="BIS14" s="788"/>
      <c r="BIT14" s="788"/>
      <c r="BIU14" s="788"/>
      <c r="BIV14" s="787"/>
      <c r="BIW14" s="788"/>
      <c r="BIX14" s="788"/>
      <c r="BIY14" s="788"/>
      <c r="BIZ14" s="787"/>
      <c r="BJA14" s="788"/>
      <c r="BJB14" s="788"/>
      <c r="BJC14" s="788"/>
      <c r="BJD14" s="787"/>
      <c r="BJE14" s="788"/>
      <c r="BJF14" s="788"/>
      <c r="BJG14" s="788"/>
      <c r="BJH14" s="787"/>
      <c r="BJI14" s="788"/>
      <c r="BJJ14" s="788"/>
      <c r="BJK14" s="788"/>
      <c r="BJL14" s="787"/>
      <c r="BJM14" s="788"/>
      <c r="BJN14" s="788"/>
      <c r="BJO14" s="788"/>
      <c r="BJP14" s="787"/>
      <c r="BJQ14" s="788"/>
      <c r="BJR14" s="788"/>
      <c r="BJS14" s="788"/>
      <c r="BJT14" s="787"/>
      <c r="BJU14" s="788"/>
      <c r="BJV14" s="788"/>
      <c r="BJW14" s="788"/>
      <c r="BJX14" s="787"/>
      <c r="BJY14" s="788"/>
      <c r="BJZ14" s="788"/>
      <c r="BKA14" s="788"/>
      <c r="BKB14" s="787"/>
      <c r="BKC14" s="788"/>
      <c r="BKD14" s="788"/>
      <c r="BKE14" s="788"/>
      <c r="BKF14" s="787"/>
      <c r="BKG14" s="788"/>
      <c r="BKH14" s="788"/>
      <c r="BKI14" s="788"/>
      <c r="BKJ14" s="787"/>
      <c r="BKK14" s="788"/>
      <c r="BKL14" s="788"/>
      <c r="BKM14" s="788"/>
      <c r="BKN14" s="787"/>
      <c r="BKO14" s="788"/>
      <c r="BKP14" s="788"/>
      <c r="BKQ14" s="788"/>
      <c r="BKR14" s="787"/>
      <c r="BKS14" s="788"/>
      <c r="BKT14" s="788"/>
      <c r="BKU14" s="788"/>
      <c r="BKV14" s="787"/>
      <c r="BKW14" s="788"/>
      <c r="BKX14" s="788"/>
      <c r="BKY14" s="788"/>
      <c r="BKZ14" s="787"/>
      <c r="BLA14" s="788"/>
      <c r="BLB14" s="788"/>
      <c r="BLC14" s="788"/>
      <c r="BLD14" s="787"/>
      <c r="BLE14" s="788"/>
      <c r="BLF14" s="788"/>
      <c r="BLG14" s="788"/>
      <c r="BLH14" s="787"/>
      <c r="BLI14" s="788"/>
      <c r="BLJ14" s="788"/>
      <c r="BLK14" s="788"/>
      <c r="BLL14" s="787"/>
      <c r="BLM14" s="788"/>
      <c r="BLN14" s="788"/>
      <c r="BLO14" s="788"/>
      <c r="BLP14" s="787"/>
      <c r="BLQ14" s="788"/>
      <c r="BLR14" s="788"/>
      <c r="BLS14" s="788"/>
      <c r="BLT14" s="787"/>
      <c r="BLU14" s="788"/>
      <c r="BLV14" s="788"/>
      <c r="BLW14" s="788"/>
      <c r="BLX14" s="787"/>
      <c r="BLY14" s="788"/>
      <c r="BLZ14" s="788"/>
      <c r="BMA14" s="788"/>
      <c r="BMB14" s="787"/>
      <c r="BMC14" s="788"/>
      <c r="BMD14" s="788"/>
      <c r="BME14" s="788"/>
      <c r="BMF14" s="787"/>
      <c r="BMG14" s="788"/>
      <c r="BMH14" s="788"/>
      <c r="BMI14" s="788"/>
      <c r="BMJ14" s="787"/>
      <c r="BMK14" s="788"/>
      <c r="BML14" s="788"/>
      <c r="BMM14" s="788"/>
      <c r="BMN14" s="787"/>
      <c r="BMO14" s="788"/>
      <c r="BMP14" s="788"/>
      <c r="BMQ14" s="788"/>
      <c r="BMR14" s="787"/>
      <c r="BMS14" s="788"/>
      <c r="BMT14" s="788"/>
      <c r="BMU14" s="788"/>
      <c r="BMV14" s="787"/>
      <c r="BMW14" s="788"/>
      <c r="BMX14" s="788"/>
      <c r="BMY14" s="788"/>
      <c r="BMZ14" s="787"/>
      <c r="BNA14" s="788"/>
      <c r="BNB14" s="788"/>
      <c r="BNC14" s="788"/>
      <c r="BND14" s="787"/>
      <c r="BNE14" s="788"/>
      <c r="BNF14" s="788"/>
      <c r="BNG14" s="788"/>
      <c r="BNH14" s="787"/>
      <c r="BNI14" s="788"/>
      <c r="BNJ14" s="788"/>
      <c r="BNK14" s="788"/>
      <c r="BNL14" s="787"/>
      <c r="BNM14" s="788"/>
      <c r="BNN14" s="788"/>
      <c r="BNO14" s="788"/>
      <c r="BNP14" s="787"/>
      <c r="BNQ14" s="788"/>
      <c r="BNR14" s="788"/>
      <c r="BNS14" s="788"/>
      <c r="BNT14" s="787"/>
      <c r="BNU14" s="788"/>
      <c r="BNV14" s="788"/>
      <c r="BNW14" s="788"/>
      <c r="BNX14" s="787"/>
      <c r="BNY14" s="788"/>
      <c r="BNZ14" s="788"/>
      <c r="BOA14" s="788"/>
      <c r="BOB14" s="787"/>
      <c r="BOC14" s="788"/>
      <c r="BOD14" s="788"/>
      <c r="BOE14" s="788"/>
      <c r="BOF14" s="787"/>
      <c r="BOG14" s="788"/>
      <c r="BOH14" s="788"/>
      <c r="BOI14" s="788"/>
      <c r="BOJ14" s="787"/>
      <c r="BOK14" s="788"/>
      <c r="BOL14" s="788"/>
      <c r="BOM14" s="788"/>
      <c r="BON14" s="787"/>
      <c r="BOO14" s="788"/>
      <c r="BOP14" s="788"/>
      <c r="BOQ14" s="788"/>
      <c r="BOR14" s="787"/>
      <c r="BOS14" s="788"/>
      <c r="BOT14" s="788"/>
      <c r="BOU14" s="788"/>
      <c r="BOV14" s="787"/>
      <c r="BOW14" s="788"/>
      <c r="BOX14" s="788"/>
      <c r="BOY14" s="788"/>
      <c r="BOZ14" s="787"/>
      <c r="BPA14" s="788"/>
      <c r="BPB14" s="788"/>
      <c r="BPC14" s="788"/>
      <c r="BPD14" s="787"/>
      <c r="BPE14" s="788"/>
      <c r="BPF14" s="788"/>
      <c r="BPG14" s="788"/>
      <c r="BPH14" s="787"/>
      <c r="BPI14" s="788"/>
      <c r="BPJ14" s="788"/>
      <c r="BPK14" s="788"/>
      <c r="BPL14" s="787"/>
      <c r="BPM14" s="788"/>
      <c r="BPN14" s="788"/>
      <c r="BPO14" s="788"/>
      <c r="BPP14" s="787"/>
      <c r="BPQ14" s="788"/>
      <c r="BPR14" s="788"/>
      <c r="BPS14" s="788"/>
      <c r="BPT14" s="787"/>
      <c r="BPU14" s="788"/>
      <c r="BPV14" s="788"/>
      <c r="BPW14" s="788"/>
      <c r="BPX14" s="787"/>
      <c r="BPY14" s="788"/>
      <c r="BPZ14" s="788"/>
      <c r="BQA14" s="788"/>
      <c r="BQB14" s="787"/>
      <c r="BQC14" s="788"/>
      <c r="BQD14" s="788"/>
      <c r="BQE14" s="788"/>
      <c r="BQF14" s="787"/>
      <c r="BQG14" s="788"/>
      <c r="BQH14" s="788"/>
      <c r="BQI14" s="788"/>
      <c r="BQJ14" s="787"/>
      <c r="BQK14" s="788"/>
      <c r="BQL14" s="788"/>
      <c r="BQM14" s="788"/>
      <c r="BQN14" s="787"/>
      <c r="BQO14" s="788"/>
      <c r="BQP14" s="788"/>
      <c r="BQQ14" s="788"/>
      <c r="BQR14" s="787"/>
      <c r="BQS14" s="788"/>
      <c r="BQT14" s="788"/>
      <c r="BQU14" s="788"/>
      <c r="BQV14" s="787"/>
      <c r="BQW14" s="788"/>
      <c r="BQX14" s="788"/>
      <c r="BQY14" s="788"/>
      <c r="BQZ14" s="787"/>
      <c r="BRA14" s="788"/>
      <c r="BRB14" s="788"/>
      <c r="BRC14" s="788"/>
      <c r="BRD14" s="787"/>
      <c r="BRE14" s="788"/>
      <c r="BRF14" s="788"/>
      <c r="BRG14" s="788"/>
      <c r="BRH14" s="787"/>
      <c r="BRI14" s="788"/>
      <c r="BRJ14" s="788"/>
      <c r="BRK14" s="788"/>
      <c r="BRL14" s="787"/>
      <c r="BRM14" s="788"/>
      <c r="BRN14" s="788"/>
      <c r="BRO14" s="788"/>
      <c r="BRP14" s="787"/>
      <c r="BRQ14" s="788"/>
      <c r="BRR14" s="788"/>
      <c r="BRS14" s="788"/>
      <c r="BRT14" s="787"/>
      <c r="BRU14" s="788"/>
      <c r="BRV14" s="788"/>
      <c r="BRW14" s="788"/>
      <c r="BRX14" s="787"/>
      <c r="BRY14" s="788"/>
      <c r="BRZ14" s="788"/>
      <c r="BSA14" s="788"/>
      <c r="BSB14" s="787"/>
      <c r="BSC14" s="788"/>
      <c r="BSD14" s="788"/>
      <c r="BSE14" s="788"/>
      <c r="BSF14" s="787"/>
      <c r="BSG14" s="788"/>
      <c r="BSH14" s="788"/>
      <c r="BSI14" s="788"/>
      <c r="BSJ14" s="787"/>
      <c r="BSK14" s="788"/>
      <c r="BSL14" s="788"/>
      <c r="BSM14" s="788"/>
      <c r="BSN14" s="787"/>
      <c r="BSO14" s="788"/>
      <c r="BSP14" s="788"/>
      <c r="BSQ14" s="788"/>
      <c r="BSR14" s="787"/>
      <c r="BSS14" s="788"/>
      <c r="BST14" s="788"/>
      <c r="BSU14" s="788"/>
      <c r="BSV14" s="787"/>
      <c r="BSW14" s="788"/>
      <c r="BSX14" s="788"/>
      <c r="BSY14" s="788"/>
      <c r="BSZ14" s="787"/>
      <c r="BTA14" s="788"/>
      <c r="BTB14" s="788"/>
      <c r="BTC14" s="788"/>
      <c r="BTD14" s="787"/>
      <c r="BTE14" s="788"/>
      <c r="BTF14" s="788"/>
      <c r="BTG14" s="788"/>
      <c r="BTH14" s="787"/>
      <c r="BTI14" s="788"/>
      <c r="BTJ14" s="788"/>
      <c r="BTK14" s="788"/>
      <c r="BTL14" s="787"/>
      <c r="BTM14" s="788"/>
      <c r="BTN14" s="788"/>
      <c r="BTO14" s="788"/>
      <c r="BTP14" s="787"/>
      <c r="BTQ14" s="788"/>
      <c r="BTR14" s="788"/>
      <c r="BTS14" s="788"/>
      <c r="BTT14" s="787"/>
      <c r="BTU14" s="788"/>
      <c r="BTV14" s="788"/>
      <c r="BTW14" s="788"/>
      <c r="BTX14" s="787"/>
      <c r="BTY14" s="788"/>
      <c r="BTZ14" s="788"/>
      <c r="BUA14" s="788"/>
      <c r="BUB14" s="787"/>
      <c r="BUC14" s="788"/>
      <c r="BUD14" s="788"/>
      <c r="BUE14" s="788"/>
      <c r="BUF14" s="787"/>
      <c r="BUG14" s="788"/>
      <c r="BUH14" s="788"/>
      <c r="BUI14" s="788"/>
      <c r="BUJ14" s="787"/>
      <c r="BUK14" s="788"/>
      <c r="BUL14" s="788"/>
      <c r="BUM14" s="788"/>
      <c r="BUN14" s="787"/>
      <c r="BUO14" s="788"/>
      <c r="BUP14" s="788"/>
      <c r="BUQ14" s="788"/>
      <c r="BUR14" s="787"/>
      <c r="BUS14" s="788"/>
      <c r="BUT14" s="788"/>
      <c r="BUU14" s="788"/>
      <c r="BUV14" s="787"/>
      <c r="BUW14" s="788"/>
      <c r="BUX14" s="788"/>
      <c r="BUY14" s="788"/>
      <c r="BUZ14" s="787"/>
      <c r="BVA14" s="788"/>
      <c r="BVB14" s="788"/>
      <c r="BVC14" s="788"/>
      <c r="BVD14" s="787"/>
      <c r="BVE14" s="788"/>
      <c r="BVF14" s="788"/>
      <c r="BVG14" s="788"/>
      <c r="BVH14" s="787"/>
      <c r="BVI14" s="788"/>
      <c r="BVJ14" s="788"/>
      <c r="BVK14" s="788"/>
      <c r="BVL14" s="787"/>
      <c r="BVM14" s="788"/>
      <c r="BVN14" s="788"/>
      <c r="BVO14" s="788"/>
      <c r="BVP14" s="787"/>
      <c r="BVQ14" s="788"/>
      <c r="BVR14" s="788"/>
      <c r="BVS14" s="788"/>
      <c r="BVT14" s="787"/>
      <c r="BVU14" s="788"/>
      <c r="BVV14" s="788"/>
      <c r="BVW14" s="788"/>
      <c r="BVX14" s="787"/>
      <c r="BVY14" s="788"/>
      <c r="BVZ14" s="788"/>
      <c r="BWA14" s="788"/>
      <c r="BWB14" s="787"/>
      <c r="BWC14" s="788"/>
      <c r="BWD14" s="788"/>
      <c r="BWE14" s="788"/>
      <c r="BWF14" s="787"/>
      <c r="BWG14" s="788"/>
      <c r="BWH14" s="788"/>
      <c r="BWI14" s="788"/>
      <c r="BWJ14" s="787"/>
      <c r="BWK14" s="788"/>
      <c r="BWL14" s="788"/>
      <c r="BWM14" s="788"/>
      <c r="BWN14" s="787"/>
      <c r="BWO14" s="788"/>
      <c r="BWP14" s="788"/>
      <c r="BWQ14" s="788"/>
      <c r="BWR14" s="787"/>
      <c r="BWS14" s="788"/>
      <c r="BWT14" s="788"/>
      <c r="BWU14" s="788"/>
      <c r="BWV14" s="787"/>
      <c r="BWW14" s="788"/>
      <c r="BWX14" s="788"/>
      <c r="BWY14" s="788"/>
      <c r="BWZ14" s="787"/>
      <c r="BXA14" s="788"/>
      <c r="BXB14" s="788"/>
      <c r="BXC14" s="788"/>
      <c r="BXD14" s="787"/>
      <c r="BXE14" s="788"/>
      <c r="BXF14" s="788"/>
      <c r="BXG14" s="788"/>
      <c r="BXH14" s="787"/>
      <c r="BXI14" s="788"/>
      <c r="BXJ14" s="788"/>
      <c r="BXK14" s="788"/>
      <c r="BXL14" s="787"/>
      <c r="BXM14" s="788"/>
      <c r="BXN14" s="788"/>
      <c r="BXO14" s="788"/>
      <c r="BXP14" s="787"/>
      <c r="BXQ14" s="788"/>
      <c r="BXR14" s="788"/>
      <c r="BXS14" s="788"/>
      <c r="BXT14" s="787"/>
      <c r="BXU14" s="788"/>
      <c r="BXV14" s="788"/>
      <c r="BXW14" s="788"/>
      <c r="BXX14" s="787"/>
      <c r="BXY14" s="788"/>
      <c r="BXZ14" s="788"/>
      <c r="BYA14" s="788"/>
      <c r="BYB14" s="787"/>
      <c r="BYC14" s="788"/>
      <c r="BYD14" s="788"/>
      <c r="BYE14" s="788"/>
      <c r="BYF14" s="787"/>
      <c r="BYG14" s="788"/>
      <c r="BYH14" s="788"/>
      <c r="BYI14" s="788"/>
      <c r="BYJ14" s="787"/>
      <c r="BYK14" s="788"/>
      <c r="BYL14" s="788"/>
      <c r="BYM14" s="788"/>
      <c r="BYN14" s="787"/>
      <c r="BYO14" s="788"/>
      <c r="BYP14" s="788"/>
      <c r="BYQ14" s="788"/>
      <c r="BYR14" s="787"/>
      <c r="BYS14" s="788"/>
      <c r="BYT14" s="788"/>
      <c r="BYU14" s="788"/>
      <c r="BYV14" s="787"/>
      <c r="BYW14" s="788"/>
      <c r="BYX14" s="788"/>
      <c r="BYY14" s="788"/>
      <c r="BYZ14" s="787"/>
      <c r="BZA14" s="788"/>
      <c r="BZB14" s="788"/>
      <c r="BZC14" s="788"/>
      <c r="BZD14" s="787"/>
      <c r="BZE14" s="788"/>
      <c r="BZF14" s="788"/>
      <c r="BZG14" s="788"/>
      <c r="BZH14" s="787"/>
      <c r="BZI14" s="788"/>
      <c r="BZJ14" s="788"/>
      <c r="BZK14" s="788"/>
      <c r="BZL14" s="787"/>
      <c r="BZM14" s="788"/>
      <c r="BZN14" s="788"/>
      <c r="BZO14" s="788"/>
      <c r="BZP14" s="787"/>
      <c r="BZQ14" s="788"/>
      <c r="BZR14" s="788"/>
      <c r="BZS14" s="788"/>
      <c r="BZT14" s="787"/>
      <c r="BZU14" s="788"/>
      <c r="BZV14" s="788"/>
      <c r="BZW14" s="788"/>
      <c r="BZX14" s="787"/>
      <c r="BZY14" s="788"/>
      <c r="BZZ14" s="788"/>
      <c r="CAA14" s="788"/>
      <c r="CAB14" s="787"/>
      <c r="CAC14" s="788"/>
      <c r="CAD14" s="788"/>
      <c r="CAE14" s="788"/>
      <c r="CAF14" s="787"/>
      <c r="CAG14" s="788"/>
      <c r="CAH14" s="788"/>
      <c r="CAI14" s="788"/>
      <c r="CAJ14" s="787"/>
      <c r="CAK14" s="788"/>
      <c r="CAL14" s="788"/>
      <c r="CAM14" s="788"/>
      <c r="CAN14" s="787"/>
      <c r="CAO14" s="788"/>
      <c r="CAP14" s="788"/>
      <c r="CAQ14" s="788"/>
      <c r="CAR14" s="787"/>
      <c r="CAS14" s="788"/>
      <c r="CAT14" s="788"/>
      <c r="CAU14" s="788"/>
      <c r="CAV14" s="787"/>
      <c r="CAW14" s="788"/>
      <c r="CAX14" s="788"/>
      <c r="CAY14" s="788"/>
      <c r="CAZ14" s="787"/>
      <c r="CBA14" s="788"/>
      <c r="CBB14" s="788"/>
      <c r="CBC14" s="788"/>
      <c r="CBD14" s="787"/>
      <c r="CBE14" s="788"/>
      <c r="CBF14" s="788"/>
      <c r="CBG14" s="788"/>
      <c r="CBH14" s="787"/>
      <c r="CBI14" s="788"/>
      <c r="CBJ14" s="788"/>
      <c r="CBK14" s="788"/>
      <c r="CBL14" s="787"/>
      <c r="CBM14" s="788"/>
      <c r="CBN14" s="788"/>
      <c r="CBO14" s="788"/>
      <c r="CBP14" s="787"/>
      <c r="CBQ14" s="788"/>
      <c r="CBR14" s="788"/>
      <c r="CBS14" s="788"/>
      <c r="CBT14" s="787"/>
      <c r="CBU14" s="788"/>
      <c r="CBV14" s="788"/>
      <c r="CBW14" s="788"/>
      <c r="CBX14" s="787"/>
      <c r="CBY14" s="788"/>
      <c r="CBZ14" s="788"/>
      <c r="CCA14" s="788"/>
      <c r="CCB14" s="787"/>
      <c r="CCC14" s="788"/>
      <c r="CCD14" s="788"/>
      <c r="CCE14" s="788"/>
      <c r="CCF14" s="787"/>
      <c r="CCG14" s="788"/>
      <c r="CCH14" s="788"/>
      <c r="CCI14" s="788"/>
      <c r="CCJ14" s="787"/>
      <c r="CCK14" s="788"/>
      <c r="CCL14" s="788"/>
      <c r="CCM14" s="788"/>
      <c r="CCN14" s="787"/>
      <c r="CCO14" s="788"/>
      <c r="CCP14" s="788"/>
      <c r="CCQ14" s="788"/>
      <c r="CCR14" s="787"/>
      <c r="CCS14" s="788"/>
      <c r="CCT14" s="788"/>
      <c r="CCU14" s="788"/>
      <c r="CCV14" s="787"/>
      <c r="CCW14" s="788"/>
      <c r="CCX14" s="788"/>
      <c r="CCY14" s="788"/>
      <c r="CCZ14" s="787"/>
      <c r="CDA14" s="788"/>
      <c r="CDB14" s="788"/>
      <c r="CDC14" s="788"/>
      <c r="CDD14" s="787"/>
      <c r="CDE14" s="788"/>
      <c r="CDF14" s="788"/>
      <c r="CDG14" s="788"/>
      <c r="CDH14" s="787"/>
      <c r="CDI14" s="788"/>
      <c r="CDJ14" s="788"/>
      <c r="CDK14" s="788"/>
      <c r="CDL14" s="787"/>
      <c r="CDM14" s="788"/>
      <c r="CDN14" s="788"/>
      <c r="CDO14" s="788"/>
      <c r="CDP14" s="787"/>
      <c r="CDQ14" s="788"/>
      <c r="CDR14" s="788"/>
      <c r="CDS14" s="788"/>
      <c r="CDT14" s="787"/>
      <c r="CDU14" s="788"/>
      <c r="CDV14" s="788"/>
      <c r="CDW14" s="788"/>
      <c r="CDX14" s="787"/>
      <c r="CDY14" s="788"/>
      <c r="CDZ14" s="788"/>
      <c r="CEA14" s="788"/>
      <c r="CEB14" s="787"/>
      <c r="CEC14" s="788"/>
      <c r="CED14" s="788"/>
      <c r="CEE14" s="788"/>
      <c r="CEF14" s="787"/>
      <c r="CEG14" s="788"/>
      <c r="CEH14" s="788"/>
      <c r="CEI14" s="788"/>
      <c r="CEJ14" s="787"/>
      <c r="CEK14" s="788"/>
      <c r="CEL14" s="788"/>
      <c r="CEM14" s="788"/>
      <c r="CEN14" s="787"/>
      <c r="CEO14" s="788"/>
      <c r="CEP14" s="788"/>
      <c r="CEQ14" s="788"/>
      <c r="CER14" s="787"/>
      <c r="CES14" s="788"/>
      <c r="CET14" s="788"/>
      <c r="CEU14" s="788"/>
      <c r="CEV14" s="787"/>
      <c r="CEW14" s="788"/>
      <c r="CEX14" s="788"/>
      <c r="CEY14" s="788"/>
      <c r="CEZ14" s="787"/>
      <c r="CFA14" s="788"/>
      <c r="CFB14" s="788"/>
      <c r="CFC14" s="788"/>
      <c r="CFD14" s="787"/>
      <c r="CFE14" s="788"/>
      <c r="CFF14" s="788"/>
      <c r="CFG14" s="788"/>
      <c r="CFH14" s="787"/>
      <c r="CFI14" s="788"/>
      <c r="CFJ14" s="788"/>
      <c r="CFK14" s="788"/>
      <c r="CFL14" s="787"/>
      <c r="CFM14" s="788"/>
      <c r="CFN14" s="788"/>
      <c r="CFO14" s="788"/>
      <c r="CFP14" s="787"/>
      <c r="CFQ14" s="788"/>
      <c r="CFR14" s="788"/>
      <c r="CFS14" s="788"/>
      <c r="CFT14" s="787"/>
      <c r="CFU14" s="788"/>
      <c r="CFV14" s="788"/>
      <c r="CFW14" s="788"/>
      <c r="CFX14" s="787"/>
      <c r="CFY14" s="788"/>
      <c r="CFZ14" s="788"/>
      <c r="CGA14" s="788"/>
      <c r="CGB14" s="787"/>
      <c r="CGC14" s="788"/>
      <c r="CGD14" s="788"/>
      <c r="CGE14" s="788"/>
      <c r="CGF14" s="787"/>
      <c r="CGG14" s="788"/>
      <c r="CGH14" s="788"/>
      <c r="CGI14" s="788"/>
      <c r="CGJ14" s="787"/>
      <c r="CGK14" s="788"/>
      <c r="CGL14" s="788"/>
      <c r="CGM14" s="788"/>
      <c r="CGN14" s="787"/>
      <c r="CGO14" s="788"/>
      <c r="CGP14" s="788"/>
      <c r="CGQ14" s="788"/>
      <c r="CGR14" s="787"/>
      <c r="CGS14" s="788"/>
      <c r="CGT14" s="788"/>
      <c r="CGU14" s="788"/>
      <c r="CGV14" s="787"/>
      <c r="CGW14" s="788"/>
      <c r="CGX14" s="788"/>
      <c r="CGY14" s="788"/>
      <c r="CGZ14" s="787"/>
      <c r="CHA14" s="788"/>
      <c r="CHB14" s="788"/>
      <c r="CHC14" s="788"/>
      <c r="CHD14" s="787"/>
      <c r="CHE14" s="788"/>
      <c r="CHF14" s="788"/>
      <c r="CHG14" s="788"/>
      <c r="CHH14" s="787"/>
      <c r="CHI14" s="788"/>
      <c r="CHJ14" s="788"/>
      <c r="CHK14" s="788"/>
      <c r="CHL14" s="787"/>
      <c r="CHM14" s="788"/>
      <c r="CHN14" s="788"/>
      <c r="CHO14" s="788"/>
      <c r="CHP14" s="787"/>
      <c r="CHQ14" s="788"/>
      <c r="CHR14" s="788"/>
      <c r="CHS14" s="788"/>
      <c r="CHT14" s="787"/>
      <c r="CHU14" s="788"/>
      <c r="CHV14" s="788"/>
      <c r="CHW14" s="788"/>
      <c r="CHX14" s="787"/>
      <c r="CHY14" s="788"/>
      <c r="CHZ14" s="788"/>
      <c r="CIA14" s="788"/>
      <c r="CIB14" s="787"/>
      <c r="CIC14" s="788"/>
      <c r="CID14" s="788"/>
      <c r="CIE14" s="788"/>
      <c r="CIF14" s="787"/>
      <c r="CIG14" s="788"/>
      <c r="CIH14" s="788"/>
      <c r="CII14" s="788"/>
      <c r="CIJ14" s="787"/>
      <c r="CIK14" s="788"/>
      <c r="CIL14" s="788"/>
      <c r="CIM14" s="788"/>
      <c r="CIN14" s="787"/>
      <c r="CIO14" s="788"/>
      <c r="CIP14" s="788"/>
      <c r="CIQ14" s="788"/>
      <c r="CIR14" s="787"/>
      <c r="CIS14" s="788"/>
      <c r="CIT14" s="788"/>
      <c r="CIU14" s="788"/>
      <c r="CIV14" s="787"/>
      <c r="CIW14" s="788"/>
      <c r="CIX14" s="788"/>
      <c r="CIY14" s="788"/>
      <c r="CIZ14" s="787"/>
      <c r="CJA14" s="788"/>
      <c r="CJB14" s="788"/>
      <c r="CJC14" s="788"/>
      <c r="CJD14" s="787"/>
      <c r="CJE14" s="788"/>
      <c r="CJF14" s="788"/>
      <c r="CJG14" s="788"/>
      <c r="CJH14" s="787"/>
      <c r="CJI14" s="788"/>
      <c r="CJJ14" s="788"/>
      <c r="CJK14" s="788"/>
      <c r="CJL14" s="787"/>
      <c r="CJM14" s="788"/>
      <c r="CJN14" s="788"/>
      <c r="CJO14" s="788"/>
      <c r="CJP14" s="787"/>
      <c r="CJQ14" s="788"/>
      <c r="CJR14" s="788"/>
      <c r="CJS14" s="788"/>
      <c r="CJT14" s="787"/>
      <c r="CJU14" s="788"/>
      <c r="CJV14" s="788"/>
      <c r="CJW14" s="788"/>
      <c r="CJX14" s="787"/>
      <c r="CJY14" s="788"/>
      <c r="CJZ14" s="788"/>
      <c r="CKA14" s="788"/>
      <c r="CKB14" s="787"/>
      <c r="CKC14" s="788"/>
      <c r="CKD14" s="788"/>
      <c r="CKE14" s="788"/>
      <c r="CKF14" s="787"/>
      <c r="CKG14" s="788"/>
      <c r="CKH14" s="788"/>
      <c r="CKI14" s="788"/>
      <c r="CKJ14" s="787"/>
      <c r="CKK14" s="788"/>
      <c r="CKL14" s="788"/>
      <c r="CKM14" s="788"/>
      <c r="CKN14" s="787"/>
      <c r="CKO14" s="788"/>
      <c r="CKP14" s="788"/>
      <c r="CKQ14" s="788"/>
      <c r="CKR14" s="787"/>
      <c r="CKS14" s="788"/>
      <c r="CKT14" s="788"/>
      <c r="CKU14" s="788"/>
      <c r="CKV14" s="787"/>
      <c r="CKW14" s="788"/>
      <c r="CKX14" s="788"/>
      <c r="CKY14" s="788"/>
      <c r="CKZ14" s="787"/>
      <c r="CLA14" s="788"/>
      <c r="CLB14" s="788"/>
      <c r="CLC14" s="788"/>
      <c r="CLD14" s="787"/>
      <c r="CLE14" s="788"/>
      <c r="CLF14" s="788"/>
      <c r="CLG14" s="788"/>
      <c r="CLH14" s="787"/>
      <c r="CLI14" s="788"/>
      <c r="CLJ14" s="788"/>
      <c r="CLK14" s="788"/>
      <c r="CLL14" s="787"/>
      <c r="CLM14" s="788"/>
      <c r="CLN14" s="788"/>
      <c r="CLO14" s="788"/>
      <c r="CLP14" s="787"/>
      <c r="CLQ14" s="788"/>
      <c r="CLR14" s="788"/>
      <c r="CLS14" s="788"/>
      <c r="CLT14" s="787"/>
      <c r="CLU14" s="788"/>
      <c r="CLV14" s="788"/>
      <c r="CLW14" s="788"/>
      <c r="CLX14" s="787"/>
      <c r="CLY14" s="788"/>
      <c r="CLZ14" s="788"/>
      <c r="CMA14" s="788"/>
      <c r="CMB14" s="787"/>
      <c r="CMC14" s="788"/>
      <c r="CMD14" s="788"/>
      <c r="CME14" s="788"/>
      <c r="CMF14" s="787"/>
      <c r="CMG14" s="788"/>
      <c r="CMH14" s="788"/>
      <c r="CMI14" s="788"/>
      <c r="CMJ14" s="787"/>
      <c r="CMK14" s="788"/>
      <c r="CML14" s="788"/>
      <c r="CMM14" s="788"/>
      <c r="CMN14" s="787"/>
      <c r="CMO14" s="788"/>
      <c r="CMP14" s="788"/>
      <c r="CMQ14" s="788"/>
      <c r="CMR14" s="787"/>
      <c r="CMS14" s="788"/>
      <c r="CMT14" s="788"/>
      <c r="CMU14" s="788"/>
      <c r="CMV14" s="787"/>
      <c r="CMW14" s="788"/>
      <c r="CMX14" s="788"/>
      <c r="CMY14" s="788"/>
      <c r="CMZ14" s="787"/>
      <c r="CNA14" s="788"/>
      <c r="CNB14" s="788"/>
      <c r="CNC14" s="788"/>
      <c r="CND14" s="787"/>
      <c r="CNE14" s="788"/>
      <c r="CNF14" s="788"/>
      <c r="CNG14" s="788"/>
      <c r="CNH14" s="787"/>
      <c r="CNI14" s="788"/>
      <c r="CNJ14" s="788"/>
      <c r="CNK14" s="788"/>
      <c r="CNL14" s="787"/>
      <c r="CNM14" s="788"/>
      <c r="CNN14" s="788"/>
      <c r="CNO14" s="788"/>
      <c r="CNP14" s="787"/>
      <c r="CNQ14" s="788"/>
      <c r="CNR14" s="788"/>
      <c r="CNS14" s="788"/>
      <c r="CNT14" s="787"/>
      <c r="CNU14" s="788"/>
      <c r="CNV14" s="788"/>
      <c r="CNW14" s="788"/>
      <c r="CNX14" s="787"/>
      <c r="CNY14" s="788"/>
      <c r="CNZ14" s="788"/>
      <c r="COA14" s="788"/>
      <c r="COB14" s="787"/>
      <c r="COC14" s="788"/>
      <c r="COD14" s="788"/>
      <c r="COE14" s="788"/>
      <c r="COF14" s="787"/>
      <c r="COG14" s="788"/>
      <c r="COH14" s="788"/>
      <c r="COI14" s="788"/>
      <c r="COJ14" s="787"/>
      <c r="COK14" s="788"/>
      <c r="COL14" s="788"/>
      <c r="COM14" s="788"/>
      <c r="CON14" s="787"/>
      <c r="COO14" s="788"/>
      <c r="COP14" s="788"/>
      <c r="COQ14" s="788"/>
      <c r="COR14" s="787"/>
      <c r="COS14" s="788"/>
      <c r="COT14" s="788"/>
      <c r="COU14" s="788"/>
      <c r="COV14" s="787"/>
      <c r="COW14" s="788"/>
      <c r="COX14" s="788"/>
      <c r="COY14" s="788"/>
      <c r="COZ14" s="787"/>
      <c r="CPA14" s="788"/>
      <c r="CPB14" s="788"/>
      <c r="CPC14" s="788"/>
      <c r="CPD14" s="787"/>
      <c r="CPE14" s="788"/>
      <c r="CPF14" s="788"/>
      <c r="CPG14" s="788"/>
      <c r="CPH14" s="787"/>
      <c r="CPI14" s="788"/>
      <c r="CPJ14" s="788"/>
      <c r="CPK14" s="788"/>
      <c r="CPL14" s="787"/>
      <c r="CPM14" s="788"/>
      <c r="CPN14" s="788"/>
      <c r="CPO14" s="788"/>
      <c r="CPP14" s="787"/>
      <c r="CPQ14" s="788"/>
      <c r="CPR14" s="788"/>
      <c r="CPS14" s="788"/>
      <c r="CPT14" s="787"/>
      <c r="CPU14" s="788"/>
      <c r="CPV14" s="788"/>
      <c r="CPW14" s="788"/>
      <c r="CPX14" s="787"/>
      <c r="CPY14" s="788"/>
      <c r="CPZ14" s="788"/>
      <c r="CQA14" s="788"/>
      <c r="CQB14" s="787"/>
      <c r="CQC14" s="788"/>
      <c r="CQD14" s="788"/>
      <c r="CQE14" s="788"/>
      <c r="CQF14" s="787"/>
      <c r="CQG14" s="788"/>
      <c r="CQH14" s="788"/>
      <c r="CQI14" s="788"/>
      <c r="CQJ14" s="787"/>
      <c r="CQK14" s="788"/>
      <c r="CQL14" s="788"/>
      <c r="CQM14" s="788"/>
      <c r="CQN14" s="787"/>
      <c r="CQO14" s="788"/>
      <c r="CQP14" s="788"/>
      <c r="CQQ14" s="788"/>
      <c r="CQR14" s="787"/>
      <c r="CQS14" s="788"/>
      <c r="CQT14" s="788"/>
      <c r="CQU14" s="788"/>
      <c r="CQV14" s="787"/>
      <c r="CQW14" s="788"/>
      <c r="CQX14" s="788"/>
      <c r="CQY14" s="788"/>
      <c r="CQZ14" s="787"/>
      <c r="CRA14" s="788"/>
      <c r="CRB14" s="788"/>
      <c r="CRC14" s="788"/>
      <c r="CRD14" s="787"/>
      <c r="CRE14" s="788"/>
      <c r="CRF14" s="788"/>
      <c r="CRG14" s="788"/>
      <c r="CRH14" s="787"/>
      <c r="CRI14" s="788"/>
      <c r="CRJ14" s="788"/>
      <c r="CRK14" s="788"/>
      <c r="CRL14" s="787"/>
      <c r="CRM14" s="788"/>
      <c r="CRN14" s="788"/>
      <c r="CRO14" s="788"/>
      <c r="CRP14" s="787"/>
      <c r="CRQ14" s="788"/>
      <c r="CRR14" s="788"/>
      <c r="CRS14" s="788"/>
      <c r="CRT14" s="787"/>
      <c r="CRU14" s="788"/>
      <c r="CRV14" s="788"/>
      <c r="CRW14" s="788"/>
      <c r="CRX14" s="787"/>
      <c r="CRY14" s="788"/>
      <c r="CRZ14" s="788"/>
      <c r="CSA14" s="788"/>
      <c r="CSB14" s="787"/>
      <c r="CSC14" s="788"/>
      <c r="CSD14" s="788"/>
      <c r="CSE14" s="788"/>
      <c r="CSF14" s="787"/>
      <c r="CSG14" s="788"/>
      <c r="CSH14" s="788"/>
      <c r="CSI14" s="788"/>
      <c r="CSJ14" s="787"/>
      <c r="CSK14" s="788"/>
      <c r="CSL14" s="788"/>
      <c r="CSM14" s="788"/>
      <c r="CSN14" s="787"/>
      <c r="CSO14" s="788"/>
      <c r="CSP14" s="788"/>
      <c r="CSQ14" s="788"/>
      <c r="CSR14" s="787"/>
      <c r="CSS14" s="788"/>
      <c r="CST14" s="788"/>
      <c r="CSU14" s="788"/>
      <c r="CSV14" s="787"/>
      <c r="CSW14" s="788"/>
      <c r="CSX14" s="788"/>
      <c r="CSY14" s="788"/>
      <c r="CSZ14" s="787"/>
      <c r="CTA14" s="788"/>
      <c r="CTB14" s="788"/>
      <c r="CTC14" s="788"/>
      <c r="CTD14" s="787"/>
      <c r="CTE14" s="788"/>
      <c r="CTF14" s="788"/>
      <c r="CTG14" s="788"/>
      <c r="CTH14" s="787"/>
      <c r="CTI14" s="788"/>
      <c r="CTJ14" s="788"/>
      <c r="CTK14" s="788"/>
      <c r="CTL14" s="787"/>
      <c r="CTM14" s="788"/>
      <c r="CTN14" s="788"/>
      <c r="CTO14" s="788"/>
      <c r="CTP14" s="787"/>
      <c r="CTQ14" s="788"/>
      <c r="CTR14" s="788"/>
      <c r="CTS14" s="788"/>
      <c r="CTT14" s="787"/>
      <c r="CTU14" s="788"/>
      <c r="CTV14" s="788"/>
      <c r="CTW14" s="788"/>
      <c r="CTX14" s="787"/>
      <c r="CTY14" s="788"/>
      <c r="CTZ14" s="788"/>
      <c r="CUA14" s="788"/>
      <c r="CUB14" s="787"/>
      <c r="CUC14" s="788"/>
      <c r="CUD14" s="788"/>
      <c r="CUE14" s="788"/>
      <c r="CUF14" s="787"/>
      <c r="CUG14" s="788"/>
      <c r="CUH14" s="788"/>
      <c r="CUI14" s="788"/>
      <c r="CUJ14" s="787"/>
      <c r="CUK14" s="788"/>
      <c r="CUL14" s="788"/>
      <c r="CUM14" s="788"/>
      <c r="CUN14" s="787"/>
      <c r="CUO14" s="788"/>
      <c r="CUP14" s="788"/>
      <c r="CUQ14" s="788"/>
      <c r="CUR14" s="787"/>
      <c r="CUS14" s="788"/>
      <c r="CUT14" s="788"/>
      <c r="CUU14" s="788"/>
      <c r="CUV14" s="787"/>
      <c r="CUW14" s="788"/>
      <c r="CUX14" s="788"/>
      <c r="CUY14" s="788"/>
      <c r="CUZ14" s="787"/>
      <c r="CVA14" s="788"/>
      <c r="CVB14" s="788"/>
      <c r="CVC14" s="788"/>
      <c r="CVD14" s="787"/>
      <c r="CVE14" s="788"/>
      <c r="CVF14" s="788"/>
      <c r="CVG14" s="788"/>
      <c r="CVH14" s="787"/>
      <c r="CVI14" s="788"/>
      <c r="CVJ14" s="788"/>
      <c r="CVK14" s="788"/>
      <c r="CVL14" s="787"/>
      <c r="CVM14" s="788"/>
      <c r="CVN14" s="788"/>
      <c r="CVO14" s="788"/>
      <c r="CVP14" s="787"/>
      <c r="CVQ14" s="788"/>
      <c r="CVR14" s="788"/>
      <c r="CVS14" s="788"/>
      <c r="CVT14" s="787"/>
      <c r="CVU14" s="788"/>
      <c r="CVV14" s="788"/>
      <c r="CVW14" s="788"/>
      <c r="CVX14" s="787"/>
      <c r="CVY14" s="788"/>
      <c r="CVZ14" s="788"/>
      <c r="CWA14" s="788"/>
      <c r="CWB14" s="787"/>
      <c r="CWC14" s="788"/>
      <c r="CWD14" s="788"/>
      <c r="CWE14" s="788"/>
      <c r="CWF14" s="787"/>
      <c r="CWG14" s="788"/>
      <c r="CWH14" s="788"/>
      <c r="CWI14" s="788"/>
      <c r="CWJ14" s="787"/>
      <c r="CWK14" s="788"/>
      <c r="CWL14" s="788"/>
      <c r="CWM14" s="788"/>
      <c r="CWN14" s="787"/>
      <c r="CWO14" s="788"/>
      <c r="CWP14" s="788"/>
      <c r="CWQ14" s="788"/>
      <c r="CWR14" s="787"/>
      <c r="CWS14" s="788"/>
      <c r="CWT14" s="788"/>
      <c r="CWU14" s="788"/>
      <c r="CWV14" s="787"/>
      <c r="CWW14" s="788"/>
      <c r="CWX14" s="788"/>
      <c r="CWY14" s="788"/>
      <c r="CWZ14" s="787"/>
      <c r="CXA14" s="788"/>
      <c r="CXB14" s="788"/>
      <c r="CXC14" s="788"/>
      <c r="CXD14" s="787"/>
      <c r="CXE14" s="788"/>
      <c r="CXF14" s="788"/>
      <c r="CXG14" s="788"/>
      <c r="CXH14" s="787"/>
      <c r="CXI14" s="788"/>
      <c r="CXJ14" s="788"/>
      <c r="CXK14" s="788"/>
      <c r="CXL14" s="787"/>
      <c r="CXM14" s="788"/>
      <c r="CXN14" s="788"/>
      <c r="CXO14" s="788"/>
      <c r="CXP14" s="787"/>
      <c r="CXQ14" s="788"/>
      <c r="CXR14" s="788"/>
      <c r="CXS14" s="788"/>
      <c r="CXT14" s="787"/>
      <c r="CXU14" s="788"/>
      <c r="CXV14" s="788"/>
      <c r="CXW14" s="788"/>
      <c r="CXX14" s="787"/>
      <c r="CXY14" s="788"/>
      <c r="CXZ14" s="788"/>
      <c r="CYA14" s="788"/>
      <c r="CYB14" s="787"/>
      <c r="CYC14" s="788"/>
      <c r="CYD14" s="788"/>
      <c r="CYE14" s="788"/>
      <c r="CYF14" s="787"/>
      <c r="CYG14" s="788"/>
      <c r="CYH14" s="788"/>
      <c r="CYI14" s="788"/>
      <c r="CYJ14" s="787"/>
      <c r="CYK14" s="788"/>
      <c r="CYL14" s="788"/>
      <c r="CYM14" s="788"/>
      <c r="CYN14" s="787"/>
      <c r="CYO14" s="788"/>
      <c r="CYP14" s="788"/>
      <c r="CYQ14" s="788"/>
      <c r="CYR14" s="787"/>
      <c r="CYS14" s="788"/>
      <c r="CYT14" s="788"/>
      <c r="CYU14" s="788"/>
      <c r="CYV14" s="787"/>
      <c r="CYW14" s="788"/>
      <c r="CYX14" s="788"/>
      <c r="CYY14" s="788"/>
      <c r="CYZ14" s="787"/>
      <c r="CZA14" s="788"/>
      <c r="CZB14" s="788"/>
      <c r="CZC14" s="788"/>
      <c r="CZD14" s="787"/>
      <c r="CZE14" s="788"/>
      <c r="CZF14" s="788"/>
      <c r="CZG14" s="788"/>
      <c r="CZH14" s="787"/>
      <c r="CZI14" s="788"/>
      <c r="CZJ14" s="788"/>
      <c r="CZK14" s="788"/>
      <c r="CZL14" s="787"/>
      <c r="CZM14" s="788"/>
      <c r="CZN14" s="788"/>
      <c r="CZO14" s="788"/>
      <c r="CZP14" s="787"/>
      <c r="CZQ14" s="788"/>
      <c r="CZR14" s="788"/>
      <c r="CZS14" s="788"/>
      <c r="CZT14" s="787"/>
      <c r="CZU14" s="788"/>
      <c r="CZV14" s="788"/>
      <c r="CZW14" s="788"/>
      <c r="CZX14" s="787"/>
      <c r="CZY14" s="788"/>
      <c r="CZZ14" s="788"/>
      <c r="DAA14" s="788"/>
      <c r="DAB14" s="787"/>
      <c r="DAC14" s="788"/>
      <c r="DAD14" s="788"/>
      <c r="DAE14" s="788"/>
      <c r="DAF14" s="787"/>
      <c r="DAG14" s="788"/>
      <c r="DAH14" s="788"/>
      <c r="DAI14" s="788"/>
      <c r="DAJ14" s="787"/>
      <c r="DAK14" s="788"/>
      <c r="DAL14" s="788"/>
      <c r="DAM14" s="788"/>
      <c r="DAN14" s="787"/>
      <c r="DAO14" s="788"/>
      <c r="DAP14" s="788"/>
      <c r="DAQ14" s="788"/>
      <c r="DAR14" s="787"/>
      <c r="DAS14" s="788"/>
      <c r="DAT14" s="788"/>
      <c r="DAU14" s="788"/>
      <c r="DAV14" s="787"/>
      <c r="DAW14" s="788"/>
      <c r="DAX14" s="788"/>
      <c r="DAY14" s="788"/>
      <c r="DAZ14" s="787"/>
      <c r="DBA14" s="788"/>
      <c r="DBB14" s="788"/>
      <c r="DBC14" s="788"/>
      <c r="DBD14" s="787"/>
      <c r="DBE14" s="788"/>
      <c r="DBF14" s="788"/>
      <c r="DBG14" s="788"/>
      <c r="DBH14" s="787"/>
      <c r="DBI14" s="788"/>
      <c r="DBJ14" s="788"/>
      <c r="DBK14" s="788"/>
      <c r="DBL14" s="787"/>
      <c r="DBM14" s="788"/>
      <c r="DBN14" s="788"/>
      <c r="DBO14" s="788"/>
      <c r="DBP14" s="787"/>
      <c r="DBQ14" s="788"/>
      <c r="DBR14" s="788"/>
      <c r="DBS14" s="788"/>
      <c r="DBT14" s="787"/>
      <c r="DBU14" s="788"/>
      <c r="DBV14" s="788"/>
      <c r="DBW14" s="788"/>
      <c r="DBX14" s="787"/>
      <c r="DBY14" s="788"/>
      <c r="DBZ14" s="788"/>
      <c r="DCA14" s="788"/>
      <c r="DCB14" s="787"/>
      <c r="DCC14" s="788"/>
      <c r="DCD14" s="788"/>
      <c r="DCE14" s="788"/>
      <c r="DCF14" s="787"/>
      <c r="DCG14" s="788"/>
      <c r="DCH14" s="788"/>
      <c r="DCI14" s="788"/>
      <c r="DCJ14" s="787"/>
      <c r="DCK14" s="788"/>
      <c r="DCL14" s="788"/>
      <c r="DCM14" s="788"/>
      <c r="DCN14" s="787"/>
      <c r="DCO14" s="788"/>
      <c r="DCP14" s="788"/>
      <c r="DCQ14" s="788"/>
      <c r="DCR14" s="787"/>
      <c r="DCS14" s="788"/>
      <c r="DCT14" s="788"/>
      <c r="DCU14" s="788"/>
      <c r="DCV14" s="787"/>
      <c r="DCW14" s="788"/>
      <c r="DCX14" s="788"/>
      <c r="DCY14" s="788"/>
      <c r="DCZ14" s="787"/>
      <c r="DDA14" s="788"/>
      <c r="DDB14" s="788"/>
      <c r="DDC14" s="788"/>
      <c r="DDD14" s="787"/>
      <c r="DDE14" s="788"/>
      <c r="DDF14" s="788"/>
      <c r="DDG14" s="788"/>
      <c r="DDH14" s="787"/>
      <c r="DDI14" s="788"/>
      <c r="DDJ14" s="788"/>
      <c r="DDK14" s="788"/>
      <c r="DDL14" s="787"/>
      <c r="DDM14" s="788"/>
      <c r="DDN14" s="788"/>
      <c r="DDO14" s="788"/>
      <c r="DDP14" s="787"/>
      <c r="DDQ14" s="788"/>
      <c r="DDR14" s="788"/>
      <c r="DDS14" s="788"/>
      <c r="DDT14" s="787"/>
      <c r="DDU14" s="788"/>
      <c r="DDV14" s="788"/>
      <c r="DDW14" s="788"/>
      <c r="DDX14" s="787"/>
      <c r="DDY14" s="788"/>
      <c r="DDZ14" s="788"/>
      <c r="DEA14" s="788"/>
      <c r="DEB14" s="787"/>
      <c r="DEC14" s="788"/>
      <c r="DED14" s="788"/>
      <c r="DEE14" s="788"/>
      <c r="DEF14" s="787"/>
      <c r="DEG14" s="788"/>
      <c r="DEH14" s="788"/>
      <c r="DEI14" s="788"/>
      <c r="DEJ14" s="787"/>
      <c r="DEK14" s="788"/>
      <c r="DEL14" s="788"/>
      <c r="DEM14" s="788"/>
      <c r="DEN14" s="787"/>
      <c r="DEO14" s="788"/>
      <c r="DEP14" s="788"/>
      <c r="DEQ14" s="788"/>
      <c r="DER14" s="787"/>
      <c r="DES14" s="788"/>
      <c r="DET14" s="788"/>
      <c r="DEU14" s="788"/>
      <c r="DEV14" s="787"/>
      <c r="DEW14" s="788"/>
      <c r="DEX14" s="788"/>
      <c r="DEY14" s="788"/>
      <c r="DEZ14" s="787"/>
      <c r="DFA14" s="788"/>
      <c r="DFB14" s="788"/>
      <c r="DFC14" s="788"/>
      <c r="DFD14" s="787"/>
      <c r="DFE14" s="788"/>
      <c r="DFF14" s="788"/>
      <c r="DFG14" s="788"/>
      <c r="DFH14" s="787"/>
      <c r="DFI14" s="788"/>
      <c r="DFJ14" s="788"/>
      <c r="DFK14" s="788"/>
      <c r="DFL14" s="787"/>
      <c r="DFM14" s="788"/>
      <c r="DFN14" s="788"/>
      <c r="DFO14" s="788"/>
      <c r="DFP14" s="787"/>
      <c r="DFQ14" s="788"/>
      <c r="DFR14" s="788"/>
      <c r="DFS14" s="788"/>
      <c r="DFT14" s="787"/>
      <c r="DFU14" s="788"/>
      <c r="DFV14" s="788"/>
      <c r="DFW14" s="788"/>
      <c r="DFX14" s="787"/>
      <c r="DFY14" s="788"/>
      <c r="DFZ14" s="788"/>
      <c r="DGA14" s="788"/>
      <c r="DGB14" s="787"/>
      <c r="DGC14" s="788"/>
      <c r="DGD14" s="788"/>
      <c r="DGE14" s="788"/>
      <c r="DGF14" s="787"/>
      <c r="DGG14" s="788"/>
      <c r="DGH14" s="788"/>
      <c r="DGI14" s="788"/>
      <c r="DGJ14" s="787"/>
      <c r="DGK14" s="788"/>
      <c r="DGL14" s="788"/>
      <c r="DGM14" s="788"/>
      <c r="DGN14" s="787"/>
      <c r="DGO14" s="788"/>
      <c r="DGP14" s="788"/>
      <c r="DGQ14" s="788"/>
      <c r="DGR14" s="787"/>
      <c r="DGS14" s="788"/>
      <c r="DGT14" s="788"/>
      <c r="DGU14" s="788"/>
      <c r="DGV14" s="787"/>
      <c r="DGW14" s="788"/>
      <c r="DGX14" s="788"/>
      <c r="DGY14" s="788"/>
      <c r="DGZ14" s="787"/>
      <c r="DHA14" s="788"/>
      <c r="DHB14" s="788"/>
      <c r="DHC14" s="788"/>
      <c r="DHD14" s="787"/>
      <c r="DHE14" s="788"/>
      <c r="DHF14" s="788"/>
      <c r="DHG14" s="788"/>
      <c r="DHH14" s="787"/>
      <c r="DHI14" s="788"/>
      <c r="DHJ14" s="788"/>
      <c r="DHK14" s="788"/>
      <c r="DHL14" s="787"/>
      <c r="DHM14" s="788"/>
      <c r="DHN14" s="788"/>
      <c r="DHO14" s="788"/>
      <c r="DHP14" s="787"/>
      <c r="DHQ14" s="788"/>
      <c r="DHR14" s="788"/>
      <c r="DHS14" s="788"/>
      <c r="DHT14" s="787"/>
      <c r="DHU14" s="788"/>
      <c r="DHV14" s="788"/>
      <c r="DHW14" s="788"/>
      <c r="DHX14" s="787"/>
      <c r="DHY14" s="788"/>
      <c r="DHZ14" s="788"/>
      <c r="DIA14" s="788"/>
      <c r="DIB14" s="787"/>
      <c r="DIC14" s="788"/>
      <c r="DID14" s="788"/>
      <c r="DIE14" s="788"/>
      <c r="DIF14" s="787"/>
      <c r="DIG14" s="788"/>
      <c r="DIH14" s="788"/>
      <c r="DII14" s="788"/>
      <c r="DIJ14" s="787"/>
      <c r="DIK14" s="788"/>
      <c r="DIL14" s="788"/>
      <c r="DIM14" s="788"/>
      <c r="DIN14" s="787"/>
      <c r="DIO14" s="788"/>
      <c r="DIP14" s="788"/>
      <c r="DIQ14" s="788"/>
      <c r="DIR14" s="787"/>
      <c r="DIS14" s="788"/>
      <c r="DIT14" s="788"/>
      <c r="DIU14" s="788"/>
      <c r="DIV14" s="787"/>
      <c r="DIW14" s="788"/>
      <c r="DIX14" s="788"/>
      <c r="DIY14" s="788"/>
      <c r="DIZ14" s="787"/>
      <c r="DJA14" s="788"/>
      <c r="DJB14" s="788"/>
      <c r="DJC14" s="788"/>
      <c r="DJD14" s="787"/>
      <c r="DJE14" s="788"/>
      <c r="DJF14" s="788"/>
      <c r="DJG14" s="788"/>
      <c r="DJH14" s="787"/>
      <c r="DJI14" s="788"/>
      <c r="DJJ14" s="788"/>
      <c r="DJK14" s="788"/>
      <c r="DJL14" s="787"/>
      <c r="DJM14" s="788"/>
      <c r="DJN14" s="788"/>
      <c r="DJO14" s="788"/>
      <c r="DJP14" s="787"/>
      <c r="DJQ14" s="788"/>
      <c r="DJR14" s="788"/>
      <c r="DJS14" s="788"/>
      <c r="DJT14" s="787"/>
      <c r="DJU14" s="788"/>
      <c r="DJV14" s="788"/>
      <c r="DJW14" s="788"/>
      <c r="DJX14" s="787"/>
      <c r="DJY14" s="788"/>
      <c r="DJZ14" s="788"/>
      <c r="DKA14" s="788"/>
      <c r="DKB14" s="787"/>
      <c r="DKC14" s="788"/>
      <c r="DKD14" s="788"/>
      <c r="DKE14" s="788"/>
      <c r="DKF14" s="787"/>
      <c r="DKG14" s="788"/>
      <c r="DKH14" s="788"/>
      <c r="DKI14" s="788"/>
      <c r="DKJ14" s="787"/>
      <c r="DKK14" s="788"/>
      <c r="DKL14" s="788"/>
      <c r="DKM14" s="788"/>
      <c r="DKN14" s="787"/>
      <c r="DKO14" s="788"/>
      <c r="DKP14" s="788"/>
      <c r="DKQ14" s="788"/>
      <c r="DKR14" s="787"/>
      <c r="DKS14" s="788"/>
      <c r="DKT14" s="788"/>
      <c r="DKU14" s="788"/>
      <c r="DKV14" s="787"/>
      <c r="DKW14" s="788"/>
      <c r="DKX14" s="788"/>
      <c r="DKY14" s="788"/>
      <c r="DKZ14" s="787"/>
      <c r="DLA14" s="788"/>
      <c r="DLB14" s="788"/>
      <c r="DLC14" s="788"/>
      <c r="DLD14" s="787"/>
      <c r="DLE14" s="788"/>
      <c r="DLF14" s="788"/>
      <c r="DLG14" s="788"/>
      <c r="DLH14" s="787"/>
      <c r="DLI14" s="788"/>
      <c r="DLJ14" s="788"/>
      <c r="DLK14" s="788"/>
      <c r="DLL14" s="787"/>
      <c r="DLM14" s="788"/>
      <c r="DLN14" s="788"/>
      <c r="DLO14" s="788"/>
      <c r="DLP14" s="787"/>
      <c r="DLQ14" s="788"/>
      <c r="DLR14" s="788"/>
      <c r="DLS14" s="788"/>
      <c r="DLT14" s="787"/>
      <c r="DLU14" s="788"/>
      <c r="DLV14" s="788"/>
      <c r="DLW14" s="788"/>
      <c r="DLX14" s="787"/>
      <c r="DLY14" s="788"/>
      <c r="DLZ14" s="788"/>
      <c r="DMA14" s="788"/>
      <c r="DMB14" s="787"/>
      <c r="DMC14" s="788"/>
      <c r="DMD14" s="788"/>
      <c r="DME14" s="788"/>
      <c r="DMF14" s="787"/>
      <c r="DMG14" s="788"/>
      <c r="DMH14" s="788"/>
      <c r="DMI14" s="788"/>
      <c r="DMJ14" s="787"/>
      <c r="DMK14" s="788"/>
      <c r="DML14" s="788"/>
      <c r="DMM14" s="788"/>
      <c r="DMN14" s="787"/>
      <c r="DMO14" s="788"/>
      <c r="DMP14" s="788"/>
      <c r="DMQ14" s="788"/>
      <c r="DMR14" s="787"/>
      <c r="DMS14" s="788"/>
      <c r="DMT14" s="788"/>
      <c r="DMU14" s="788"/>
      <c r="DMV14" s="787"/>
      <c r="DMW14" s="788"/>
      <c r="DMX14" s="788"/>
      <c r="DMY14" s="788"/>
      <c r="DMZ14" s="787"/>
      <c r="DNA14" s="788"/>
      <c r="DNB14" s="788"/>
      <c r="DNC14" s="788"/>
      <c r="DND14" s="787"/>
      <c r="DNE14" s="788"/>
      <c r="DNF14" s="788"/>
      <c r="DNG14" s="788"/>
      <c r="DNH14" s="787"/>
      <c r="DNI14" s="788"/>
      <c r="DNJ14" s="788"/>
      <c r="DNK14" s="788"/>
      <c r="DNL14" s="787"/>
      <c r="DNM14" s="788"/>
      <c r="DNN14" s="788"/>
      <c r="DNO14" s="788"/>
      <c r="DNP14" s="787"/>
      <c r="DNQ14" s="788"/>
      <c r="DNR14" s="788"/>
      <c r="DNS14" s="788"/>
      <c r="DNT14" s="787"/>
      <c r="DNU14" s="788"/>
      <c r="DNV14" s="788"/>
      <c r="DNW14" s="788"/>
      <c r="DNX14" s="787"/>
      <c r="DNY14" s="788"/>
      <c r="DNZ14" s="788"/>
      <c r="DOA14" s="788"/>
      <c r="DOB14" s="787"/>
      <c r="DOC14" s="788"/>
      <c r="DOD14" s="788"/>
      <c r="DOE14" s="788"/>
      <c r="DOF14" s="787"/>
      <c r="DOG14" s="788"/>
      <c r="DOH14" s="788"/>
      <c r="DOI14" s="788"/>
      <c r="DOJ14" s="787"/>
      <c r="DOK14" s="788"/>
      <c r="DOL14" s="788"/>
      <c r="DOM14" s="788"/>
      <c r="DON14" s="787"/>
      <c r="DOO14" s="788"/>
      <c r="DOP14" s="788"/>
      <c r="DOQ14" s="788"/>
      <c r="DOR14" s="787"/>
      <c r="DOS14" s="788"/>
      <c r="DOT14" s="788"/>
      <c r="DOU14" s="788"/>
      <c r="DOV14" s="787"/>
      <c r="DOW14" s="788"/>
      <c r="DOX14" s="788"/>
      <c r="DOY14" s="788"/>
      <c r="DOZ14" s="787"/>
      <c r="DPA14" s="788"/>
      <c r="DPB14" s="788"/>
      <c r="DPC14" s="788"/>
      <c r="DPD14" s="787"/>
      <c r="DPE14" s="788"/>
      <c r="DPF14" s="788"/>
      <c r="DPG14" s="788"/>
      <c r="DPH14" s="787"/>
      <c r="DPI14" s="788"/>
      <c r="DPJ14" s="788"/>
      <c r="DPK14" s="788"/>
      <c r="DPL14" s="787"/>
      <c r="DPM14" s="788"/>
      <c r="DPN14" s="788"/>
      <c r="DPO14" s="788"/>
      <c r="DPP14" s="787"/>
      <c r="DPQ14" s="788"/>
      <c r="DPR14" s="788"/>
      <c r="DPS14" s="788"/>
      <c r="DPT14" s="787"/>
      <c r="DPU14" s="788"/>
      <c r="DPV14" s="788"/>
      <c r="DPW14" s="788"/>
      <c r="DPX14" s="787"/>
      <c r="DPY14" s="788"/>
      <c r="DPZ14" s="788"/>
      <c r="DQA14" s="788"/>
      <c r="DQB14" s="787"/>
      <c r="DQC14" s="788"/>
      <c r="DQD14" s="788"/>
      <c r="DQE14" s="788"/>
      <c r="DQF14" s="787"/>
      <c r="DQG14" s="788"/>
      <c r="DQH14" s="788"/>
      <c r="DQI14" s="788"/>
      <c r="DQJ14" s="787"/>
      <c r="DQK14" s="788"/>
      <c r="DQL14" s="788"/>
      <c r="DQM14" s="788"/>
      <c r="DQN14" s="787"/>
      <c r="DQO14" s="788"/>
      <c r="DQP14" s="788"/>
      <c r="DQQ14" s="788"/>
      <c r="DQR14" s="787"/>
      <c r="DQS14" s="788"/>
      <c r="DQT14" s="788"/>
      <c r="DQU14" s="788"/>
      <c r="DQV14" s="787"/>
      <c r="DQW14" s="788"/>
      <c r="DQX14" s="788"/>
      <c r="DQY14" s="788"/>
      <c r="DQZ14" s="787"/>
      <c r="DRA14" s="788"/>
      <c r="DRB14" s="788"/>
      <c r="DRC14" s="788"/>
      <c r="DRD14" s="787"/>
      <c r="DRE14" s="788"/>
      <c r="DRF14" s="788"/>
      <c r="DRG14" s="788"/>
      <c r="DRH14" s="787"/>
      <c r="DRI14" s="788"/>
      <c r="DRJ14" s="788"/>
      <c r="DRK14" s="788"/>
      <c r="DRL14" s="787"/>
      <c r="DRM14" s="788"/>
      <c r="DRN14" s="788"/>
      <c r="DRO14" s="788"/>
      <c r="DRP14" s="787"/>
      <c r="DRQ14" s="788"/>
      <c r="DRR14" s="788"/>
      <c r="DRS14" s="788"/>
      <c r="DRT14" s="787"/>
      <c r="DRU14" s="788"/>
      <c r="DRV14" s="788"/>
      <c r="DRW14" s="788"/>
      <c r="DRX14" s="787"/>
      <c r="DRY14" s="788"/>
      <c r="DRZ14" s="788"/>
      <c r="DSA14" s="788"/>
      <c r="DSB14" s="787"/>
      <c r="DSC14" s="788"/>
      <c r="DSD14" s="788"/>
      <c r="DSE14" s="788"/>
      <c r="DSF14" s="787"/>
      <c r="DSG14" s="788"/>
      <c r="DSH14" s="788"/>
      <c r="DSI14" s="788"/>
      <c r="DSJ14" s="787"/>
      <c r="DSK14" s="788"/>
      <c r="DSL14" s="788"/>
      <c r="DSM14" s="788"/>
      <c r="DSN14" s="787"/>
      <c r="DSO14" s="788"/>
      <c r="DSP14" s="788"/>
      <c r="DSQ14" s="788"/>
      <c r="DSR14" s="787"/>
      <c r="DSS14" s="788"/>
      <c r="DST14" s="788"/>
      <c r="DSU14" s="788"/>
      <c r="DSV14" s="787"/>
      <c r="DSW14" s="788"/>
      <c r="DSX14" s="788"/>
      <c r="DSY14" s="788"/>
      <c r="DSZ14" s="787"/>
      <c r="DTA14" s="788"/>
      <c r="DTB14" s="788"/>
      <c r="DTC14" s="788"/>
      <c r="DTD14" s="787"/>
      <c r="DTE14" s="788"/>
      <c r="DTF14" s="788"/>
      <c r="DTG14" s="788"/>
      <c r="DTH14" s="787"/>
      <c r="DTI14" s="788"/>
      <c r="DTJ14" s="788"/>
      <c r="DTK14" s="788"/>
      <c r="DTL14" s="787"/>
      <c r="DTM14" s="788"/>
      <c r="DTN14" s="788"/>
      <c r="DTO14" s="788"/>
      <c r="DTP14" s="787"/>
      <c r="DTQ14" s="788"/>
      <c r="DTR14" s="788"/>
      <c r="DTS14" s="788"/>
      <c r="DTT14" s="787"/>
      <c r="DTU14" s="788"/>
      <c r="DTV14" s="788"/>
      <c r="DTW14" s="788"/>
      <c r="DTX14" s="787"/>
      <c r="DTY14" s="788"/>
      <c r="DTZ14" s="788"/>
      <c r="DUA14" s="788"/>
      <c r="DUB14" s="787"/>
      <c r="DUC14" s="788"/>
      <c r="DUD14" s="788"/>
      <c r="DUE14" s="788"/>
      <c r="DUF14" s="787"/>
      <c r="DUG14" s="788"/>
      <c r="DUH14" s="788"/>
      <c r="DUI14" s="788"/>
      <c r="DUJ14" s="787"/>
      <c r="DUK14" s="788"/>
      <c r="DUL14" s="788"/>
      <c r="DUM14" s="788"/>
      <c r="DUN14" s="787"/>
      <c r="DUO14" s="788"/>
      <c r="DUP14" s="788"/>
      <c r="DUQ14" s="788"/>
      <c r="DUR14" s="787"/>
      <c r="DUS14" s="788"/>
      <c r="DUT14" s="788"/>
      <c r="DUU14" s="788"/>
      <c r="DUV14" s="787"/>
      <c r="DUW14" s="788"/>
      <c r="DUX14" s="788"/>
      <c r="DUY14" s="788"/>
      <c r="DUZ14" s="787"/>
      <c r="DVA14" s="788"/>
      <c r="DVB14" s="788"/>
      <c r="DVC14" s="788"/>
      <c r="DVD14" s="787"/>
      <c r="DVE14" s="788"/>
      <c r="DVF14" s="788"/>
      <c r="DVG14" s="788"/>
      <c r="DVH14" s="787"/>
      <c r="DVI14" s="788"/>
      <c r="DVJ14" s="788"/>
      <c r="DVK14" s="788"/>
      <c r="DVL14" s="787"/>
      <c r="DVM14" s="788"/>
      <c r="DVN14" s="788"/>
      <c r="DVO14" s="788"/>
      <c r="DVP14" s="787"/>
      <c r="DVQ14" s="788"/>
      <c r="DVR14" s="788"/>
      <c r="DVS14" s="788"/>
      <c r="DVT14" s="787"/>
      <c r="DVU14" s="788"/>
      <c r="DVV14" s="788"/>
      <c r="DVW14" s="788"/>
      <c r="DVX14" s="787"/>
      <c r="DVY14" s="788"/>
      <c r="DVZ14" s="788"/>
      <c r="DWA14" s="788"/>
      <c r="DWB14" s="787"/>
      <c r="DWC14" s="788"/>
      <c r="DWD14" s="788"/>
      <c r="DWE14" s="788"/>
      <c r="DWF14" s="787"/>
      <c r="DWG14" s="788"/>
      <c r="DWH14" s="788"/>
      <c r="DWI14" s="788"/>
      <c r="DWJ14" s="787"/>
      <c r="DWK14" s="788"/>
      <c r="DWL14" s="788"/>
      <c r="DWM14" s="788"/>
      <c r="DWN14" s="787"/>
      <c r="DWO14" s="788"/>
      <c r="DWP14" s="788"/>
      <c r="DWQ14" s="788"/>
      <c r="DWR14" s="787"/>
      <c r="DWS14" s="788"/>
      <c r="DWT14" s="788"/>
      <c r="DWU14" s="788"/>
      <c r="DWV14" s="787"/>
      <c r="DWW14" s="788"/>
      <c r="DWX14" s="788"/>
      <c r="DWY14" s="788"/>
      <c r="DWZ14" s="787"/>
      <c r="DXA14" s="788"/>
      <c r="DXB14" s="788"/>
      <c r="DXC14" s="788"/>
      <c r="DXD14" s="787"/>
      <c r="DXE14" s="788"/>
      <c r="DXF14" s="788"/>
      <c r="DXG14" s="788"/>
      <c r="DXH14" s="787"/>
      <c r="DXI14" s="788"/>
      <c r="DXJ14" s="788"/>
      <c r="DXK14" s="788"/>
      <c r="DXL14" s="787"/>
      <c r="DXM14" s="788"/>
      <c r="DXN14" s="788"/>
      <c r="DXO14" s="788"/>
      <c r="DXP14" s="787"/>
      <c r="DXQ14" s="788"/>
      <c r="DXR14" s="788"/>
      <c r="DXS14" s="788"/>
      <c r="DXT14" s="787"/>
      <c r="DXU14" s="788"/>
      <c r="DXV14" s="788"/>
      <c r="DXW14" s="788"/>
      <c r="DXX14" s="787"/>
      <c r="DXY14" s="788"/>
      <c r="DXZ14" s="788"/>
      <c r="DYA14" s="788"/>
      <c r="DYB14" s="787"/>
      <c r="DYC14" s="788"/>
      <c r="DYD14" s="788"/>
      <c r="DYE14" s="788"/>
      <c r="DYF14" s="787"/>
      <c r="DYG14" s="788"/>
      <c r="DYH14" s="788"/>
      <c r="DYI14" s="788"/>
      <c r="DYJ14" s="787"/>
      <c r="DYK14" s="788"/>
      <c r="DYL14" s="788"/>
      <c r="DYM14" s="788"/>
      <c r="DYN14" s="787"/>
      <c r="DYO14" s="788"/>
      <c r="DYP14" s="788"/>
      <c r="DYQ14" s="788"/>
      <c r="DYR14" s="787"/>
      <c r="DYS14" s="788"/>
      <c r="DYT14" s="788"/>
      <c r="DYU14" s="788"/>
      <c r="DYV14" s="787"/>
      <c r="DYW14" s="788"/>
      <c r="DYX14" s="788"/>
      <c r="DYY14" s="788"/>
      <c r="DYZ14" s="787"/>
      <c r="DZA14" s="788"/>
      <c r="DZB14" s="788"/>
      <c r="DZC14" s="788"/>
      <c r="DZD14" s="787"/>
      <c r="DZE14" s="788"/>
      <c r="DZF14" s="788"/>
      <c r="DZG14" s="788"/>
      <c r="DZH14" s="787"/>
      <c r="DZI14" s="788"/>
      <c r="DZJ14" s="788"/>
      <c r="DZK14" s="788"/>
      <c r="DZL14" s="787"/>
      <c r="DZM14" s="788"/>
      <c r="DZN14" s="788"/>
      <c r="DZO14" s="788"/>
      <c r="DZP14" s="787"/>
      <c r="DZQ14" s="788"/>
      <c r="DZR14" s="788"/>
      <c r="DZS14" s="788"/>
      <c r="DZT14" s="787"/>
      <c r="DZU14" s="788"/>
      <c r="DZV14" s="788"/>
      <c r="DZW14" s="788"/>
      <c r="DZX14" s="787"/>
      <c r="DZY14" s="788"/>
      <c r="DZZ14" s="788"/>
      <c r="EAA14" s="788"/>
      <c r="EAB14" s="787"/>
      <c r="EAC14" s="788"/>
      <c r="EAD14" s="788"/>
      <c r="EAE14" s="788"/>
      <c r="EAF14" s="787"/>
      <c r="EAG14" s="788"/>
      <c r="EAH14" s="788"/>
      <c r="EAI14" s="788"/>
      <c r="EAJ14" s="787"/>
      <c r="EAK14" s="788"/>
      <c r="EAL14" s="788"/>
      <c r="EAM14" s="788"/>
      <c r="EAN14" s="787"/>
      <c r="EAO14" s="788"/>
      <c r="EAP14" s="788"/>
      <c r="EAQ14" s="788"/>
      <c r="EAR14" s="787"/>
      <c r="EAS14" s="788"/>
      <c r="EAT14" s="788"/>
      <c r="EAU14" s="788"/>
      <c r="EAV14" s="787"/>
      <c r="EAW14" s="788"/>
      <c r="EAX14" s="788"/>
      <c r="EAY14" s="788"/>
      <c r="EAZ14" s="787"/>
      <c r="EBA14" s="788"/>
      <c r="EBB14" s="788"/>
      <c r="EBC14" s="788"/>
      <c r="EBD14" s="787"/>
      <c r="EBE14" s="788"/>
      <c r="EBF14" s="788"/>
      <c r="EBG14" s="788"/>
      <c r="EBH14" s="787"/>
      <c r="EBI14" s="788"/>
      <c r="EBJ14" s="788"/>
      <c r="EBK14" s="788"/>
      <c r="EBL14" s="787"/>
      <c r="EBM14" s="788"/>
      <c r="EBN14" s="788"/>
      <c r="EBO14" s="788"/>
      <c r="EBP14" s="787"/>
      <c r="EBQ14" s="788"/>
      <c r="EBR14" s="788"/>
      <c r="EBS14" s="788"/>
      <c r="EBT14" s="787"/>
      <c r="EBU14" s="788"/>
      <c r="EBV14" s="788"/>
      <c r="EBW14" s="788"/>
      <c r="EBX14" s="787"/>
      <c r="EBY14" s="788"/>
      <c r="EBZ14" s="788"/>
      <c r="ECA14" s="788"/>
      <c r="ECB14" s="787"/>
      <c r="ECC14" s="788"/>
      <c r="ECD14" s="788"/>
      <c r="ECE14" s="788"/>
      <c r="ECF14" s="787"/>
      <c r="ECG14" s="788"/>
      <c r="ECH14" s="788"/>
      <c r="ECI14" s="788"/>
      <c r="ECJ14" s="787"/>
      <c r="ECK14" s="788"/>
      <c r="ECL14" s="788"/>
      <c r="ECM14" s="788"/>
      <c r="ECN14" s="787"/>
      <c r="ECO14" s="788"/>
      <c r="ECP14" s="788"/>
      <c r="ECQ14" s="788"/>
      <c r="ECR14" s="787"/>
      <c r="ECS14" s="788"/>
      <c r="ECT14" s="788"/>
      <c r="ECU14" s="788"/>
      <c r="ECV14" s="787"/>
      <c r="ECW14" s="788"/>
      <c r="ECX14" s="788"/>
      <c r="ECY14" s="788"/>
      <c r="ECZ14" s="787"/>
      <c r="EDA14" s="788"/>
      <c r="EDB14" s="788"/>
      <c r="EDC14" s="788"/>
      <c r="EDD14" s="787"/>
      <c r="EDE14" s="788"/>
      <c r="EDF14" s="788"/>
      <c r="EDG14" s="788"/>
      <c r="EDH14" s="787"/>
      <c r="EDI14" s="788"/>
      <c r="EDJ14" s="788"/>
      <c r="EDK14" s="788"/>
      <c r="EDL14" s="787"/>
      <c r="EDM14" s="788"/>
      <c r="EDN14" s="788"/>
      <c r="EDO14" s="788"/>
      <c r="EDP14" s="787"/>
      <c r="EDQ14" s="788"/>
      <c r="EDR14" s="788"/>
      <c r="EDS14" s="788"/>
      <c r="EDT14" s="787"/>
      <c r="EDU14" s="788"/>
      <c r="EDV14" s="788"/>
      <c r="EDW14" s="788"/>
      <c r="EDX14" s="787"/>
      <c r="EDY14" s="788"/>
      <c r="EDZ14" s="788"/>
      <c r="EEA14" s="788"/>
      <c r="EEB14" s="787"/>
      <c r="EEC14" s="788"/>
      <c r="EED14" s="788"/>
      <c r="EEE14" s="788"/>
      <c r="EEF14" s="787"/>
      <c r="EEG14" s="788"/>
      <c r="EEH14" s="788"/>
      <c r="EEI14" s="788"/>
      <c r="EEJ14" s="787"/>
      <c r="EEK14" s="788"/>
      <c r="EEL14" s="788"/>
      <c r="EEM14" s="788"/>
      <c r="EEN14" s="787"/>
      <c r="EEO14" s="788"/>
      <c r="EEP14" s="788"/>
      <c r="EEQ14" s="788"/>
      <c r="EER14" s="787"/>
      <c r="EES14" s="788"/>
      <c r="EET14" s="788"/>
      <c r="EEU14" s="788"/>
      <c r="EEV14" s="787"/>
      <c r="EEW14" s="788"/>
      <c r="EEX14" s="788"/>
      <c r="EEY14" s="788"/>
      <c r="EEZ14" s="787"/>
      <c r="EFA14" s="788"/>
      <c r="EFB14" s="788"/>
      <c r="EFC14" s="788"/>
      <c r="EFD14" s="787"/>
      <c r="EFE14" s="788"/>
      <c r="EFF14" s="788"/>
      <c r="EFG14" s="788"/>
      <c r="EFH14" s="787"/>
      <c r="EFI14" s="788"/>
      <c r="EFJ14" s="788"/>
      <c r="EFK14" s="788"/>
      <c r="EFL14" s="787"/>
      <c r="EFM14" s="788"/>
      <c r="EFN14" s="788"/>
      <c r="EFO14" s="788"/>
      <c r="EFP14" s="787"/>
      <c r="EFQ14" s="788"/>
      <c r="EFR14" s="788"/>
      <c r="EFS14" s="788"/>
      <c r="EFT14" s="787"/>
      <c r="EFU14" s="788"/>
      <c r="EFV14" s="788"/>
      <c r="EFW14" s="788"/>
      <c r="EFX14" s="787"/>
      <c r="EFY14" s="788"/>
      <c r="EFZ14" s="788"/>
      <c r="EGA14" s="788"/>
      <c r="EGB14" s="787"/>
      <c r="EGC14" s="788"/>
      <c r="EGD14" s="788"/>
      <c r="EGE14" s="788"/>
      <c r="EGF14" s="787"/>
      <c r="EGG14" s="788"/>
      <c r="EGH14" s="788"/>
      <c r="EGI14" s="788"/>
      <c r="EGJ14" s="787"/>
      <c r="EGK14" s="788"/>
      <c r="EGL14" s="788"/>
      <c r="EGM14" s="788"/>
      <c r="EGN14" s="787"/>
      <c r="EGO14" s="788"/>
      <c r="EGP14" s="788"/>
      <c r="EGQ14" s="788"/>
      <c r="EGR14" s="787"/>
      <c r="EGS14" s="788"/>
      <c r="EGT14" s="788"/>
      <c r="EGU14" s="788"/>
      <c r="EGV14" s="787"/>
      <c r="EGW14" s="788"/>
      <c r="EGX14" s="788"/>
      <c r="EGY14" s="788"/>
      <c r="EGZ14" s="787"/>
      <c r="EHA14" s="788"/>
      <c r="EHB14" s="788"/>
      <c r="EHC14" s="788"/>
      <c r="EHD14" s="787"/>
      <c r="EHE14" s="788"/>
      <c r="EHF14" s="788"/>
      <c r="EHG14" s="788"/>
      <c r="EHH14" s="787"/>
      <c r="EHI14" s="788"/>
      <c r="EHJ14" s="788"/>
      <c r="EHK14" s="788"/>
      <c r="EHL14" s="787"/>
      <c r="EHM14" s="788"/>
      <c r="EHN14" s="788"/>
      <c r="EHO14" s="788"/>
      <c r="EHP14" s="787"/>
      <c r="EHQ14" s="788"/>
      <c r="EHR14" s="788"/>
      <c r="EHS14" s="788"/>
      <c r="EHT14" s="787"/>
      <c r="EHU14" s="788"/>
      <c r="EHV14" s="788"/>
      <c r="EHW14" s="788"/>
      <c r="EHX14" s="787"/>
      <c r="EHY14" s="788"/>
      <c r="EHZ14" s="788"/>
      <c r="EIA14" s="788"/>
      <c r="EIB14" s="787"/>
      <c r="EIC14" s="788"/>
      <c r="EID14" s="788"/>
      <c r="EIE14" s="788"/>
      <c r="EIF14" s="787"/>
      <c r="EIG14" s="788"/>
      <c r="EIH14" s="788"/>
      <c r="EII14" s="788"/>
      <c r="EIJ14" s="787"/>
      <c r="EIK14" s="788"/>
      <c r="EIL14" s="788"/>
      <c r="EIM14" s="788"/>
      <c r="EIN14" s="787"/>
      <c r="EIO14" s="788"/>
      <c r="EIP14" s="788"/>
      <c r="EIQ14" s="788"/>
      <c r="EIR14" s="787"/>
      <c r="EIS14" s="788"/>
      <c r="EIT14" s="788"/>
      <c r="EIU14" s="788"/>
      <c r="EIV14" s="787"/>
      <c r="EIW14" s="788"/>
      <c r="EIX14" s="788"/>
      <c r="EIY14" s="788"/>
      <c r="EIZ14" s="787"/>
      <c r="EJA14" s="788"/>
      <c r="EJB14" s="788"/>
      <c r="EJC14" s="788"/>
      <c r="EJD14" s="787"/>
      <c r="EJE14" s="788"/>
      <c r="EJF14" s="788"/>
      <c r="EJG14" s="788"/>
      <c r="EJH14" s="787"/>
      <c r="EJI14" s="788"/>
      <c r="EJJ14" s="788"/>
      <c r="EJK14" s="788"/>
      <c r="EJL14" s="787"/>
      <c r="EJM14" s="788"/>
      <c r="EJN14" s="788"/>
      <c r="EJO14" s="788"/>
      <c r="EJP14" s="787"/>
      <c r="EJQ14" s="788"/>
      <c r="EJR14" s="788"/>
      <c r="EJS14" s="788"/>
      <c r="EJT14" s="787"/>
      <c r="EJU14" s="788"/>
      <c r="EJV14" s="788"/>
      <c r="EJW14" s="788"/>
      <c r="EJX14" s="787"/>
      <c r="EJY14" s="788"/>
      <c r="EJZ14" s="788"/>
      <c r="EKA14" s="788"/>
      <c r="EKB14" s="787"/>
      <c r="EKC14" s="788"/>
      <c r="EKD14" s="788"/>
      <c r="EKE14" s="788"/>
      <c r="EKF14" s="787"/>
      <c r="EKG14" s="788"/>
      <c r="EKH14" s="788"/>
      <c r="EKI14" s="788"/>
      <c r="EKJ14" s="787"/>
      <c r="EKK14" s="788"/>
      <c r="EKL14" s="788"/>
      <c r="EKM14" s="788"/>
      <c r="EKN14" s="787"/>
      <c r="EKO14" s="788"/>
      <c r="EKP14" s="788"/>
      <c r="EKQ14" s="788"/>
      <c r="EKR14" s="787"/>
      <c r="EKS14" s="788"/>
      <c r="EKT14" s="788"/>
      <c r="EKU14" s="788"/>
      <c r="EKV14" s="787"/>
      <c r="EKW14" s="788"/>
      <c r="EKX14" s="788"/>
      <c r="EKY14" s="788"/>
      <c r="EKZ14" s="787"/>
      <c r="ELA14" s="788"/>
      <c r="ELB14" s="788"/>
      <c r="ELC14" s="788"/>
      <c r="ELD14" s="787"/>
      <c r="ELE14" s="788"/>
      <c r="ELF14" s="788"/>
      <c r="ELG14" s="788"/>
      <c r="ELH14" s="787"/>
      <c r="ELI14" s="788"/>
      <c r="ELJ14" s="788"/>
      <c r="ELK14" s="788"/>
      <c r="ELL14" s="787"/>
      <c r="ELM14" s="788"/>
      <c r="ELN14" s="788"/>
      <c r="ELO14" s="788"/>
      <c r="ELP14" s="787"/>
      <c r="ELQ14" s="788"/>
      <c r="ELR14" s="788"/>
      <c r="ELS14" s="788"/>
      <c r="ELT14" s="787"/>
      <c r="ELU14" s="788"/>
      <c r="ELV14" s="788"/>
      <c r="ELW14" s="788"/>
      <c r="ELX14" s="787"/>
      <c r="ELY14" s="788"/>
      <c r="ELZ14" s="788"/>
      <c r="EMA14" s="788"/>
      <c r="EMB14" s="787"/>
      <c r="EMC14" s="788"/>
      <c r="EMD14" s="788"/>
      <c r="EME14" s="788"/>
      <c r="EMF14" s="787"/>
      <c r="EMG14" s="788"/>
      <c r="EMH14" s="788"/>
      <c r="EMI14" s="788"/>
      <c r="EMJ14" s="787"/>
      <c r="EMK14" s="788"/>
      <c r="EML14" s="788"/>
      <c r="EMM14" s="788"/>
      <c r="EMN14" s="787"/>
      <c r="EMO14" s="788"/>
      <c r="EMP14" s="788"/>
      <c r="EMQ14" s="788"/>
      <c r="EMR14" s="787"/>
      <c r="EMS14" s="788"/>
      <c r="EMT14" s="788"/>
      <c r="EMU14" s="788"/>
      <c r="EMV14" s="787"/>
      <c r="EMW14" s="788"/>
      <c r="EMX14" s="788"/>
      <c r="EMY14" s="788"/>
      <c r="EMZ14" s="787"/>
      <c r="ENA14" s="788"/>
      <c r="ENB14" s="788"/>
      <c r="ENC14" s="788"/>
      <c r="END14" s="787"/>
      <c r="ENE14" s="788"/>
      <c r="ENF14" s="788"/>
      <c r="ENG14" s="788"/>
      <c r="ENH14" s="787"/>
      <c r="ENI14" s="788"/>
      <c r="ENJ14" s="788"/>
      <c r="ENK14" s="788"/>
      <c r="ENL14" s="787"/>
      <c r="ENM14" s="788"/>
      <c r="ENN14" s="788"/>
      <c r="ENO14" s="788"/>
      <c r="ENP14" s="787"/>
      <c r="ENQ14" s="788"/>
      <c r="ENR14" s="788"/>
      <c r="ENS14" s="788"/>
      <c r="ENT14" s="787"/>
      <c r="ENU14" s="788"/>
      <c r="ENV14" s="788"/>
      <c r="ENW14" s="788"/>
      <c r="ENX14" s="787"/>
      <c r="ENY14" s="788"/>
      <c r="ENZ14" s="788"/>
      <c r="EOA14" s="788"/>
      <c r="EOB14" s="787"/>
      <c r="EOC14" s="788"/>
      <c r="EOD14" s="788"/>
      <c r="EOE14" s="788"/>
      <c r="EOF14" s="787"/>
      <c r="EOG14" s="788"/>
      <c r="EOH14" s="788"/>
      <c r="EOI14" s="788"/>
      <c r="EOJ14" s="787"/>
      <c r="EOK14" s="788"/>
      <c r="EOL14" s="788"/>
      <c r="EOM14" s="788"/>
      <c r="EON14" s="787"/>
      <c r="EOO14" s="788"/>
      <c r="EOP14" s="788"/>
      <c r="EOQ14" s="788"/>
      <c r="EOR14" s="787"/>
      <c r="EOS14" s="788"/>
      <c r="EOT14" s="788"/>
      <c r="EOU14" s="788"/>
      <c r="EOV14" s="787"/>
      <c r="EOW14" s="788"/>
      <c r="EOX14" s="788"/>
      <c r="EOY14" s="788"/>
      <c r="EOZ14" s="787"/>
      <c r="EPA14" s="788"/>
      <c r="EPB14" s="788"/>
      <c r="EPC14" s="788"/>
      <c r="EPD14" s="787"/>
      <c r="EPE14" s="788"/>
      <c r="EPF14" s="788"/>
      <c r="EPG14" s="788"/>
      <c r="EPH14" s="787"/>
      <c r="EPI14" s="788"/>
      <c r="EPJ14" s="788"/>
      <c r="EPK14" s="788"/>
      <c r="EPL14" s="787"/>
      <c r="EPM14" s="788"/>
      <c r="EPN14" s="788"/>
      <c r="EPO14" s="788"/>
      <c r="EPP14" s="787"/>
      <c r="EPQ14" s="788"/>
      <c r="EPR14" s="788"/>
      <c r="EPS14" s="788"/>
      <c r="EPT14" s="787"/>
      <c r="EPU14" s="788"/>
      <c r="EPV14" s="788"/>
      <c r="EPW14" s="788"/>
      <c r="EPX14" s="787"/>
      <c r="EPY14" s="788"/>
      <c r="EPZ14" s="788"/>
      <c r="EQA14" s="788"/>
      <c r="EQB14" s="787"/>
      <c r="EQC14" s="788"/>
      <c r="EQD14" s="788"/>
      <c r="EQE14" s="788"/>
      <c r="EQF14" s="787"/>
      <c r="EQG14" s="788"/>
      <c r="EQH14" s="788"/>
      <c r="EQI14" s="788"/>
      <c r="EQJ14" s="787"/>
      <c r="EQK14" s="788"/>
      <c r="EQL14" s="788"/>
      <c r="EQM14" s="788"/>
      <c r="EQN14" s="787"/>
      <c r="EQO14" s="788"/>
      <c r="EQP14" s="788"/>
      <c r="EQQ14" s="788"/>
      <c r="EQR14" s="787"/>
      <c r="EQS14" s="788"/>
      <c r="EQT14" s="788"/>
      <c r="EQU14" s="788"/>
      <c r="EQV14" s="787"/>
      <c r="EQW14" s="788"/>
      <c r="EQX14" s="788"/>
      <c r="EQY14" s="788"/>
      <c r="EQZ14" s="787"/>
      <c r="ERA14" s="788"/>
      <c r="ERB14" s="788"/>
      <c r="ERC14" s="788"/>
      <c r="ERD14" s="787"/>
      <c r="ERE14" s="788"/>
      <c r="ERF14" s="788"/>
      <c r="ERG14" s="788"/>
      <c r="ERH14" s="787"/>
      <c r="ERI14" s="788"/>
      <c r="ERJ14" s="788"/>
      <c r="ERK14" s="788"/>
      <c r="ERL14" s="787"/>
      <c r="ERM14" s="788"/>
      <c r="ERN14" s="788"/>
      <c r="ERO14" s="788"/>
      <c r="ERP14" s="787"/>
      <c r="ERQ14" s="788"/>
      <c r="ERR14" s="788"/>
      <c r="ERS14" s="788"/>
      <c r="ERT14" s="787"/>
      <c r="ERU14" s="788"/>
      <c r="ERV14" s="788"/>
      <c r="ERW14" s="788"/>
      <c r="ERX14" s="787"/>
      <c r="ERY14" s="788"/>
      <c r="ERZ14" s="788"/>
      <c r="ESA14" s="788"/>
      <c r="ESB14" s="787"/>
      <c r="ESC14" s="788"/>
      <c r="ESD14" s="788"/>
      <c r="ESE14" s="788"/>
      <c r="ESF14" s="787"/>
      <c r="ESG14" s="788"/>
      <c r="ESH14" s="788"/>
      <c r="ESI14" s="788"/>
      <c r="ESJ14" s="787"/>
      <c r="ESK14" s="788"/>
      <c r="ESL14" s="788"/>
      <c r="ESM14" s="788"/>
      <c r="ESN14" s="787"/>
      <c r="ESO14" s="788"/>
      <c r="ESP14" s="788"/>
      <c r="ESQ14" s="788"/>
      <c r="ESR14" s="787"/>
      <c r="ESS14" s="788"/>
      <c r="EST14" s="788"/>
      <c r="ESU14" s="788"/>
      <c r="ESV14" s="787"/>
      <c r="ESW14" s="788"/>
      <c r="ESX14" s="788"/>
      <c r="ESY14" s="788"/>
      <c r="ESZ14" s="787"/>
      <c r="ETA14" s="788"/>
      <c r="ETB14" s="788"/>
      <c r="ETC14" s="788"/>
      <c r="ETD14" s="787"/>
      <c r="ETE14" s="788"/>
      <c r="ETF14" s="788"/>
      <c r="ETG14" s="788"/>
      <c r="ETH14" s="787"/>
      <c r="ETI14" s="788"/>
      <c r="ETJ14" s="788"/>
      <c r="ETK14" s="788"/>
      <c r="ETL14" s="787"/>
      <c r="ETM14" s="788"/>
      <c r="ETN14" s="788"/>
      <c r="ETO14" s="788"/>
      <c r="ETP14" s="787"/>
      <c r="ETQ14" s="788"/>
      <c r="ETR14" s="788"/>
      <c r="ETS14" s="788"/>
      <c r="ETT14" s="787"/>
      <c r="ETU14" s="788"/>
      <c r="ETV14" s="788"/>
      <c r="ETW14" s="788"/>
      <c r="ETX14" s="787"/>
      <c r="ETY14" s="788"/>
      <c r="ETZ14" s="788"/>
      <c r="EUA14" s="788"/>
      <c r="EUB14" s="787"/>
      <c r="EUC14" s="788"/>
      <c r="EUD14" s="788"/>
      <c r="EUE14" s="788"/>
      <c r="EUF14" s="787"/>
      <c r="EUG14" s="788"/>
      <c r="EUH14" s="788"/>
      <c r="EUI14" s="788"/>
      <c r="EUJ14" s="787"/>
      <c r="EUK14" s="788"/>
      <c r="EUL14" s="788"/>
      <c r="EUM14" s="788"/>
      <c r="EUN14" s="787"/>
      <c r="EUO14" s="788"/>
      <c r="EUP14" s="788"/>
      <c r="EUQ14" s="788"/>
      <c r="EUR14" s="787"/>
      <c r="EUS14" s="788"/>
      <c r="EUT14" s="788"/>
      <c r="EUU14" s="788"/>
      <c r="EUV14" s="787"/>
      <c r="EUW14" s="788"/>
      <c r="EUX14" s="788"/>
      <c r="EUY14" s="788"/>
      <c r="EUZ14" s="787"/>
      <c r="EVA14" s="788"/>
      <c r="EVB14" s="788"/>
      <c r="EVC14" s="788"/>
      <c r="EVD14" s="787"/>
      <c r="EVE14" s="788"/>
      <c r="EVF14" s="788"/>
      <c r="EVG14" s="788"/>
      <c r="EVH14" s="787"/>
      <c r="EVI14" s="788"/>
      <c r="EVJ14" s="788"/>
      <c r="EVK14" s="788"/>
      <c r="EVL14" s="787"/>
      <c r="EVM14" s="788"/>
      <c r="EVN14" s="788"/>
      <c r="EVO14" s="788"/>
      <c r="EVP14" s="787"/>
      <c r="EVQ14" s="788"/>
      <c r="EVR14" s="788"/>
      <c r="EVS14" s="788"/>
      <c r="EVT14" s="787"/>
      <c r="EVU14" s="788"/>
      <c r="EVV14" s="788"/>
      <c r="EVW14" s="788"/>
      <c r="EVX14" s="787"/>
      <c r="EVY14" s="788"/>
      <c r="EVZ14" s="788"/>
      <c r="EWA14" s="788"/>
      <c r="EWB14" s="787"/>
      <c r="EWC14" s="788"/>
      <c r="EWD14" s="788"/>
      <c r="EWE14" s="788"/>
      <c r="EWF14" s="787"/>
      <c r="EWG14" s="788"/>
      <c r="EWH14" s="788"/>
      <c r="EWI14" s="788"/>
      <c r="EWJ14" s="787"/>
      <c r="EWK14" s="788"/>
      <c r="EWL14" s="788"/>
      <c r="EWM14" s="788"/>
      <c r="EWN14" s="787"/>
      <c r="EWO14" s="788"/>
      <c r="EWP14" s="788"/>
      <c r="EWQ14" s="788"/>
      <c r="EWR14" s="787"/>
      <c r="EWS14" s="788"/>
      <c r="EWT14" s="788"/>
      <c r="EWU14" s="788"/>
      <c r="EWV14" s="787"/>
      <c r="EWW14" s="788"/>
      <c r="EWX14" s="788"/>
      <c r="EWY14" s="788"/>
      <c r="EWZ14" s="787"/>
      <c r="EXA14" s="788"/>
      <c r="EXB14" s="788"/>
      <c r="EXC14" s="788"/>
      <c r="EXD14" s="787"/>
      <c r="EXE14" s="788"/>
      <c r="EXF14" s="788"/>
      <c r="EXG14" s="788"/>
      <c r="EXH14" s="787"/>
      <c r="EXI14" s="788"/>
      <c r="EXJ14" s="788"/>
      <c r="EXK14" s="788"/>
      <c r="EXL14" s="787"/>
      <c r="EXM14" s="788"/>
      <c r="EXN14" s="788"/>
      <c r="EXO14" s="788"/>
      <c r="EXP14" s="787"/>
      <c r="EXQ14" s="788"/>
      <c r="EXR14" s="788"/>
      <c r="EXS14" s="788"/>
      <c r="EXT14" s="787"/>
      <c r="EXU14" s="788"/>
      <c r="EXV14" s="788"/>
      <c r="EXW14" s="788"/>
      <c r="EXX14" s="787"/>
      <c r="EXY14" s="788"/>
      <c r="EXZ14" s="788"/>
      <c r="EYA14" s="788"/>
      <c r="EYB14" s="787"/>
      <c r="EYC14" s="788"/>
      <c r="EYD14" s="788"/>
      <c r="EYE14" s="788"/>
      <c r="EYF14" s="787"/>
      <c r="EYG14" s="788"/>
      <c r="EYH14" s="788"/>
      <c r="EYI14" s="788"/>
      <c r="EYJ14" s="787"/>
      <c r="EYK14" s="788"/>
      <c r="EYL14" s="788"/>
      <c r="EYM14" s="788"/>
      <c r="EYN14" s="787"/>
      <c r="EYO14" s="788"/>
      <c r="EYP14" s="788"/>
      <c r="EYQ14" s="788"/>
      <c r="EYR14" s="787"/>
      <c r="EYS14" s="788"/>
      <c r="EYT14" s="788"/>
      <c r="EYU14" s="788"/>
      <c r="EYV14" s="787"/>
      <c r="EYW14" s="788"/>
      <c r="EYX14" s="788"/>
      <c r="EYY14" s="788"/>
      <c r="EYZ14" s="787"/>
      <c r="EZA14" s="788"/>
      <c r="EZB14" s="788"/>
      <c r="EZC14" s="788"/>
      <c r="EZD14" s="787"/>
      <c r="EZE14" s="788"/>
      <c r="EZF14" s="788"/>
      <c r="EZG14" s="788"/>
      <c r="EZH14" s="787"/>
      <c r="EZI14" s="788"/>
      <c r="EZJ14" s="788"/>
      <c r="EZK14" s="788"/>
      <c r="EZL14" s="787"/>
      <c r="EZM14" s="788"/>
      <c r="EZN14" s="788"/>
      <c r="EZO14" s="788"/>
      <c r="EZP14" s="787"/>
      <c r="EZQ14" s="788"/>
      <c r="EZR14" s="788"/>
      <c r="EZS14" s="788"/>
      <c r="EZT14" s="787"/>
      <c r="EZU14" s="788"/>
      <c r="EZV14" s="788"/>
      <c r="EZW14" s="788"/>
      <c r="EZX14" s="787"/>
      <c r="EZY14" s="788"/>
      <c r="EZZ14" s="788"/>
      <c r="FAA14" s="788"/>
      <c r="FAB14" s="787"/>
      <c r="FAC14" s="788"/>
      <c r="FAD14" s="788"/>
      <c r="FAE14" s="788"/>
      <c r="FAF14" s="787"/>
      <c r="FAG14" s="788"/>
      <c r="FAH14" s="788"/>
      <c r="FAI14" s="788"/>
      <c r="FAJ14" s="787"/>
      <c r="FAK14" s="788"/>
      <c r="FAL14" s="788"/>
      <c r="FAM14" s="788"/>
      <c r="FAN14" s="787"/>
      <c r="FAO14" s="788"/>
      <c r="FAP14" s="788"/>
      <c r="FAQ14" s="788"/>
      <c r="FAR14" s="787"/>
      <c r="FAS14" s="788"/>
      <c r="FAT14" s="788"/>
      <c r="FAU14" s="788"/>
      <c r="FAV14" s="787"/>
      <c r="FAW14" s="788"/>
      <c r="FAX14" s="788"/>
      <c r="FAY14" s="788"/>
      <c r="FAZ14" s="787"/>
      <c r="FBA14" s="788"/>
      <c r="FBB14" s="788"/>
      <c r="FBC14" s="788"/>
      <c r="FBD14" s="787"/>
      <c r="FBE14" s="788"/>
      <c r="FBF14" s="788"/>
      <c r="FBG14" s="788"/>
      <c r="FBH14" s="787"/>
      <c r="FBI14" s="788"/>
      <c r="FBJ14" s="788"/>
      <c r="FBK14" s="788"/>
      <c r="FBL14" s="787"/>
      <c r="FBM14" s="788"/>
      <c r="FBN14" s="788"/>
      <c r="FBO14" s="788"/>
      <c r="FBP14" s="787"/>
      <c r="FBQ14" s="788"/>
      <c r="FBR14" s="788"/>
      <c r="FBS14" s="788"/>
      <c r="FBT14" s="787"/>
      <c r="FBU14" s="788"/>
      <c r="FBV14" s="788"/>
      <c r="FBW14" s="788"/>
      <c r="FBX14" s="787"/>
      <c r="FBY14" s="788"/>
      <c r="FBZ14" s="788"/>
      <c r="FCA14" s="788"/>
      <c r="FCB14" s="787"/>
      <c r="FCC14" s="788"/>
      <c r="FCD14" s="788"/>
      <c r="FCE14" s="788"/>
      <c r="FCF14" s="787"/>
      <c r="FCG14" s="788"/>
      <c r="FCH14" s="788"/>
      <c r="FCI14" s="788"/>
      <c r="FCJ14" s="787"/>
      <c r="FCK14" s="788"/>
      <c r="FCL14" s="788"/>
      <c r="FCM14" s="788"/>
      <c r="FCN14" s="787"/>
      <c r="FCO14" s="788"/>
      <c r="FCP14" s="788"/>
      <c r="FCQ14" s="788"/>
      <c r="FCR14" s="787"/>
      <c r="FCS14" s="788"/>
      <c r="FCT14" s="788"/>
      <c r="FCU14" s="788"/>
      <c r="FCV14" s="787"/>
      <c r="FCW14" s="788"/>
      <c r="FCX14" s="788"/>
      <c r="FCY14" s="788"/>
      <c r="FCZ14" s="787"/>
      <c r="FDA14" s="788"/>
      <c r="FDB14" s="788"/>
      <c r="FDC14" s="788"/>
      <c r="FDD14" s="787"/>
      <c r="FDE14" s="788"/>
      <c r="FDF14" s="788"/>
      <c r="FDG14" s="788"/>
      <c r="FDH14" s="787"/>
      <c r="FDI14" s="788"/>
      <c r="FDJ14" s="788"/>
      <c r="FDK14" s="788"/>
      <c r="FDL14" s="787"/>
      <c r="FDM14" s="788"/>
      <c r="FDN14" s="788"/>
      <c r="FDO14" s="788"/>
      <c r="FDP14" s="787"/>
      <c r="FDQ14" s="788"/>
      <c r="FDR14" s="788"/>
      <c r="FDS14" s="788"/>
      <c r="FDT14" s="787"/>
      <c r="FDU14" s="788"/>
      <c r="FDV14" s="788"/>
      <c r="FDW14" s="788"/>
      <c r="FDX14" s="787"/>
      <c r="FDY14" s="788"/>
      <c r="FDZ14" s="788"/>
      <c r="FEA14" s="788"/>
      <c r="FEB14" s="787"/>
      <c r="FEC14" s="788"/>
      <c r="FED14" s="788"/>
      <c r="FEE14" s="788"/>
      <c r="FEF14" s="787"/>
      <c r="FEG14" s="788"/>
      <c r="FEH14" s="788"/>
      <c r="FEI14" s="788"/>
      <c r="FEJ14" s="787"/>
      <c r="FEK14" s="788"/>
      <c r="FEL14" s="788"/>
      <c r="FEM14" s="788"/>
      <c r="FEN14" s="787"/>
      <c r="FEO14" s="788"/>
      <c r="FEP14" s="788"/>
      <c r="FEQ14" s="788"/>
      <c r="FER14" s="787"/>
      <c r="FES14" s="788"/>
      <c r="FET14" s="788"/>
      <c r="FEU14" s="788"/>
      <c r="FEV14" s="787"/>
      <c r="FEW14" s="788"/>
      <c r="FEX14" s="788"/>
      <c r="FEY14" s="788"/>
      <c r="FEZ14" s="787"/>
      <c r="FFA14" s="788"/>
      <c r="FFB14" s="788"/>
      <c r="FFC14" s="788"/>
      <c r="FFD14" s="787"/>
      <c r="FFE14" s="788"/>
      <c r="FFF14" s="788"/>
      <c r="FFG14" s="788"/>
      <c r="FFH14" s="787"/>
      <c r="FFI14" s="788"/>
      <c r="FFJ14" s="788"/>
      <c r="FFK14" s="788"/>
      <c r="FFL14" s="787"/>
      <c r="FFM14" s="788"/>
      <c r="FFN14" s="788"/>
      <c r="FFO14" s="788"/>
      <c r="FFP14" s="787"/>
      <c r="FFQ14" s="788"/>
      <c r="FFR14" s="788"/>
      <c r="FFS14" s="788"/>
      <c r="FFT14" s="787"/>
      <c r="FFU14" s="788"/>
      <c r="FFV14" s="788"/>
      <c r="FFW14" s="788"/>
      <c r="FFX14" s="787"/>
      <c r="FFY14" s="788"/>
      <c r="FFZ14" s="788"/>
      <c r="FGA14" s="788"/>
      <c r="FGB14" s="787"/>
      <c r="FGC14" s="788"/>
      <c r="FGD14" s="788"/>
      <c r="FGE14" s="788"/>
      <c r="FGF14" s="787"/>
      <c r="FGG14" s="788"/>
      <c r="FGH14" s="788"/>
      <c r="FGI14" s="788"/>
      <c r="FGJ14" s="787"/>
      <c r="FGK14" s="788"/>
      <c r="FGL14" s="788"/>
      <c r="FGM14" s="788"/>
      <c r="FGN14" s="787"/>
      <c r="FGO14" s="788"/>
      <c r="FGP14" s="788"/>
      <c r="FGQ14" s="788"/>
      <c r="FGR14" s="787"/>
      <c r="FGS14" s="788"/>
      <c r="FGT14" s="788"/>
      <c r="FGU14" s="788"/>
      <c r="FGV14" s="787"/>
      <c r="FGW14" s="788"/>
      <c r="FGX14" s="788"/>
      <c r="FGY14" s="788"/>
      <c r="FGZ14" s="787"/>
      <c r="FHA14" s="788"/>
      <c r="FHB14" s="788"/>
      <c r="FHC14" s="788"/>
      <c r="FHD14" s="787"/>
      <c r="FHE14" s="788"/>
      <c r="FHF14" s="788"/>
      <c r="FHG14" s="788"/>
      <c r="FHH14" s="787"/>
      <c r="FHI14" s="788"/>
      <c r="FHJ14" s="788"/>
      <c r="FHK14" s="788"/>
      <c r="FHL14" s="787"/>
      <c r="FHM14" s="788"/>
      <c r="FHN14" s="788"/>
      <c r="FHO14" s="788"/>
      <c r="FHP14" s="787"/>
      <c r="FHQ14" s="788"/>
      <c r="FHR14" s="788"/>
      <c r="FHS14" s="788"/>
      <c r="FHT14" s="787"/>
      <c r="FHU14" s="788"/>
      <c r="FHV14" s="788"/>
      <c r="FHW14" s="788"/>
      <c r="FHX14" s="787"/>
      <c r="FHY14" s="788"/>
      <c r="FHZ14" s="788"/>
      <c r="FIA14" s="788"/>
      <c r="FIB14" s="787"/>
      <c r="FIC14" s="788"/>
      <c r="FID14" s="788"/>
      <c r="FIE14" s="788"/>
      <c r="FIF14" s="787"/>
      <c r="FIG14" s="788"/>
      <c r="FIH14" s="788"/>
      <c r="FII14" s="788"/>
      <c r="FIJ14" s="787"/>
      <c r="FIK14" s="788"/>
      <c r="FIL14" s="788"/>
      <c r="FIM14" s="788"/>
      <c r="FIN14" s="787"/>
      <c r="FIO14" s="788"/>
      <c r="FIP14" s="788"/>
      <c r="FIQ14" s="788"/>
      <c r="FIR14" s="787"/>
      <c r="FIS14" s="788"/>
      <c r="FIT14" s="788"/>
      <c r="FIU14" s="788"/>
      <c r="FIV14" s="787"/>
      <c r="FIW14" s="788"/>
      <c r="FIX14" s="788"/>
      <c r="FIY14" s="788"/>
      <c r="FIZ14" s="787"/>
      <c r="FJA14" s="788"/>
      <c r="FJB14" s="788"/>
      <c r="FJC14" s="788"/>
      <c r="FJD14" s="787"/>
      <c r="FJE14" s="788"/>
      <c r="FJF14" s="788"/>
      <c r="FJG14" s="788"/>
      <c r="FJH14" s="787"/>
      <c r="FJI14" s="788"/>
      <c r="FJJ14" s="788"/>
      <c r="FJK14" s="788"/>
      <c r="FJL14" s="787"/>
      <c r="FJM14" s="788"/>
      <c r="FJN14" s="788"/>
      <c r="FJO14" s="788"/>
      <c r="FJP14" s="787"/>
      <c r="FJQ14" s="788"/>
      <c r="FJR14" s="788"/>
      <c r="FJS14" s="788"/>
      <c r="FJT14" s="787"/>
      <c r="FJU14" s="788"/>
      <c r="FJV14" s="788"/>
      <c r="FJW14" s="788"/>
      <c r="FJX14" s="787"/>
      <c r="FJY14" s="788"/>
      <c r="FJZ14" s="788"/>
      <c r="FKA14" s="788"/>
      <c r="FKB14" s="787"/>
      <c r="FKC14" s="788"/>
      <c r="FKD14" s="788"/>
      <c r="FKE14" s="788"/>
      <c r="FKF14" s="787"/>
      <c r="FKG14" s="788"/>
      <c r="FKH14" s="788"/>
      <c r="FKI14" s="788"/>
      <c r="FKJ14" s="787"/>
      <c r="FKK14" s="788"/>
      <c r="FKL14" s="788"/>
      <c r="FKM14" s="788"/>
      <c r="FKN14" s="787"/>
      <c r="FKO14" s="788"/>
      <c r="FKP14" s="788"/>
      <c r="FKQ14" s="788"/>
      <c r="FKR14" s="787"/>
      <c r="FKS14" s="788"/>
      <c r="FKT14" s="788"/>
      <c r="FKU14" s="788"/>
      <c r="FKV14" s="787"/>
      <c r="FKW14" s="788"/>
      <c r="FKX14" s="788"/>
      <c r="FKY14" s="788"/>
      <c r="FKZ14" s="787"/>
      <c r="FLA14" s="788"/>
      <c r="FLB14" s="788"/>
      <c r="FLC14" s="788"/>
      <c r="FLD14" s="787"/>
      <c r="FLE14" s="788"/>
      <c r="FLF14" s="788"/>
      <c r="FLG14" s="788"/>
      <c r="FLH14" s="787"/>
      <c r="FLI14" s="788"/>
      <c r="FLJ14" s="788"/>
      <c r="FLK14" s="788"/>
      <c r="FLL14" s="787"/>
      <c r="FLM14" s="788"/>
      <c r="FLN14" s="788"/>
      <c r="FLO14" s="788"/>
      <c r="FLP14" s="787"/>
      <c r="FLQ14" s="788"/>
      <c r="FLR14" s="788"/>
      <c r="FLS14" s="788"/>
      <c r="FLT14" s="787"/>
      <c r="FLU14" s="788"/>
      <c r="FLV14" s="788"/>
      <c r="FLW14" s="788"/>
      <c r="FLX14" s="787"/>
      <c r="FLY14" s="788"/>
      <c r="FLZ14" s="788"/>
      <c r="FMA14" s="788"/>
      <c r="FMB14" s="787"/>
      <c r="FMC14" s="788"/>
      <c r="FMD14" s="788"/>
      <c r="FME14" s="788"/>
      <c r="FMF14" s="787"/>
      <c r="FMG14" s="788"/>
      <c r="FMH14" s="788"/>
      <c r="FMI14" s="788"/>
      <c r="FMJ14" s="787"/>
      <c r="FMK14" s="788"/>
      <c r="FML14" s="788"/>
      <c r="FMM14" s="788"/>
      <c r="FMN14" s="787"/>
      <c r="FMO14" s="788"/>
      <c r="FMP14" s="788"/>
      <c r="FMQ14" s="788"/>
      <c r="FMR14" s="787"/>
      <c r="FMS14" s="788"/>
      <c r="FMT14" s="788"/>
      <c r="FMU14" s="788"/>
      <c r="FMV14" s="787"/>
      <c r="FMW14" s="788"/>
      <c r="FMX14" s="788"/>
      <c r="FMY14" s="788"/>
      <c r="FMZ14" s="787"/>
      <c r="FNA14" s="788"/>
      <c r="FNB14" s="788"/>
      <c r="FNC14" s="788"/>
      <c r="FND14" s="787"/>
      <c r="FNE14" s="788"/>
      <c r="FNF14" s="788"/>
      <c r="FNG14" s="788"/>
      <c r="FNH14" s="787"/>
      <c r="FNI14" s="788"/>
      <c r="FNJ14" s="788"/>
      <c r="FNK14" s="788"/>
      <c r="FNL14" s="787"/>
      <c r="FNM14" s="788"/>
      <c r="FNN14" s="788"/>
      <c r="FNO14" s="788"/>
      <c r="FNP14" s="787"/>
      <c r="FNQ14" s="788"/>
      <c r="FNR14" s="788"/>
      <c r="FNS14" s="788"/>
      <c r="FNT14" s="787"/>
      <c r="FNU14" s="788"/>
      <c r="FNV14" s="788"/>
      <c r="FNW14" s="788"/>
      <c r="FNX14" s="787"/>
      <c r="FNY14" s="788"/>
      <c r="FNZ14" s="788"/>
      <c r="FOA14" s="788"/>
      <c r="FOB14" s="787"/>
      <c r="FOC14" s="788"/>
      <c r="FOD14" s="788"/>
      <c r="FOE14" s="788"/>
      <c r="FOF14" s="787"/>
      <c r="FOG14" s="788"/>
      <c r="FOH14" s="788"/>
      <c r="FOI14" s="788"/>
      <c r="FOJ14" s="787"/>
      <c r="FOK14" s="788"/>
      <c r="FOL14" s="788"/>
      <c r="FOM14" s="788"/>
      <c r="FON14" s="787"/>
      <c r="FOO14" s="788"/>
      <c r="FOP14" s="788"/>
      <c r="FOQ14" s="788"/>
      <c r="FOR14" s="787"/>
      <c r="FOS14" s="788"/>
      <c r="FOT14" s="788"/>
      <c r="FOU14" s="788"/>
      <c r="FOV14" s="787"/>
      <c r="FOW14" s="788"/>
      <c r="FOX14" s="788"/>
      <c r="FOY14" s="788"/>
      <c r="FOZ14" s="787"/>
      <c r="FPA14" s="788"/>
      <c r="FPB14" s="788"/>
      <c r="FPC14" s="788"/>
      <c r="FPD14" s="787"/>
      <c r="FPE14" s="788"/>
      <c r="FPF14" s="788"/>
      <c r="FPG14" s="788"/>
      <c r="FPH14" s="787"/>
      <c r="FPI14" s="788"/>
      <c r="FPJ14" s="788"/>
      <c r="FPK14" s="788"/>
      <c r="FPL14" s="787"/>
      <c r="FPM14" s="788"/>
      <c r="FPN14" s="788"/>
      <c r="FPO14" s="788"/>
      <c r="FPP14" s="787"/>
      <c r="FPQ14" s="788"/>
      <c r="FPR14" s="788"/>
      <c r="FPS14" s="788"/>
      <c r="FPT14" s="787"/>
      <c r="FPU14" s="788"/>
      <c r="FPV14" s="788"/>
      <c r="FPW14" s="788"/>
      <c r="FPX14" s="787"/>
      <c r="FPY14" s="788"/>
      <c r="FPZ14" s="788"/>
      <c r="FQA14" s="788"/>
      <c r="FQB14" s="787"/>
      <c r="FQC14" s="788"/>
      <c r="FQD14" s="788"/>
      <c r="FQE14" s="788"/>
      <c r="FQF14" s="787"/>
      <c r="FQG14" s="788"/>
      <c r="FQH14" s="788"/>
      <c r="FQI14" s="788"/>
      <c r="FQJ14" s="787"/>
      <c r="FQK14" s="788"/>
      <c r="FQL14" s="788"/>
      <c r="FQM14" s="788"/>
      <c r="FQN14" s="787"/>
      <c r="FQO14" s="788"/>
      <c r="FQP14" s="788"/>
      <c r="FQQ14" s="788"/>
      <c r="FQR14" s="787"/>
      <c r="FQS14" s="788"/>
      <c r="FQT14" s="788"/>
      <c r="FQU14" s="788"/>
      <c r="FQV14" s="787"/>
      <c r="FQW14" s="788"/>
      <c r="FQX14" s="788"/>
      <c r="FQY14" s="788"/>
      <c r="FQZ14" s="787"/>
      <c r="FRA14" s="788"/>
      <c r="FRB14" s="788"/>
      <c r="FRC14" s="788"/>
      <c r="FRD14" s="787"/>
      <c r="FRE14" s="788"/>
      <c r="FRF14" s="788"/>
      <c r="FRG14" s="788"/>
      <c r="FRH14" s="787"/>
      <c r="FRI14" s="788"/>
      <c r="FRJ14" s="788"/>
      <c r="FRK14" s="788"/>
      <c r="FRL14" s="787"/>
      <c r="FRM14" s="788"/>
      <c r="FRN14" s="788"/>
      <c r="FRO14" s="788"/>
      <c r="FRP14" s="787"/>
      <c r="FRQ14" s="788"/>
      <c r="FRR14" s="788"/>
      <c r="FRS14" s="788"/>
      <c r="FRT14" s="787"/>
      <c r="FRU14" s="788"/>
      <c r="FRV14" s="788"/>
      <c r="FRW14" s="788"/>
      <c r="FRX14" s="787"/>
      <c r="FRY14" s="788"/>
      <c r="FRZ14" s="788"/>
      <c r="FSA14" s="788"/>
      <c r="FSB14" s="787"/>
      <c r="FSC14" s="788"/>
      <c r="FSD14" s="788"/>
      <c r="FSE14" s="788"/>
      <c r="FSF14" s="787"/>
      <c r="FSG14" s="788"/>
      <c r="FSH14" s="788"/>
      <c r="FSI14" s="788"/>
      <c r="FSJ14" s="787"/>
      <c r="FSK14" s="788"/>
      <c r="FSL14" s="788"/>
      <c r="FSM14" s="788"/>
      <c r="FSN14" s="787"/>
      <c r="FSO14" s="788"/>
      <c r="FSP14" s="788"/>
      <c r="FSQ14" s="788"/>
      <c r="FSR14" s="787"/>
      <c r="FSS14" s="788"/>
      <c r="FST14" s="788"/>
      <c r="FSU14" s="788"/>
      <c r="FSV14" s="787"/>
      <c r="FSW14" s="788"/>
      <c r="FSX14" s="788"/>
      <c r="FSY14" s="788"/>
      <c r="FSZ14" s="787"/>
      <c r="FTA14" s="788"/>
      <c r="FTB14" s="788"/>
      <c r="FTC14" s="788"/>
      <c r="FTD14" s="787"/>
      <c r="FTE14" s="788"/>
      <c r="FTF14" s="788"/>
      <c r="FTG14" s="788"/>
      <c r="FTH14" s="787"/>
      <c r="FTI14" s="788"/>
      <c r="FTJ14" s="788"/>
      <c r="FTK14" s="788"/>
      <c r="FTL14" s="787"/>
      <c r="FTM14" s="788"/>
      <c r="FTN14" s="788"/>
      <c r="FTO14" s="788"/>
      <c r="FTP14" s="787"/>
      <c r="FTQ14" s="788"/>
      <c r="FTR14" s="788"/>
      <c r="FTS14" s="788"/>
      <c r="FTT14" s="787"/>
      <c r="FTU14" s="788"/>
      <c r="FTV14" s="788"/>
      <c r="FTW14" s="788"/>
      <c r="FTX14" s="787"/>
      <c r="FTY14" s="788"/>
      <c r="FTZ14" s="788"/>
      <c r="FUA14" s="788"/>
      <c r="FUB14" s="787"/>
      <c r="FUC14" s="788"/>
      <c r="FUD14" s="788"/>
      <c r="FUE14" s="788"/>
      <c r="FUF14" s="787"/>
      <c r="FUG14" s="788"/>
      <c r="FUH14" s="788"/>
      <c r="FUI14" s="788"/>
      <c r="FUJ14" s="787"/>
      <c r="FUK14" s="788"/>
      <c r="FUL14" s="788"/>
      <c r="FUM14" s="788"/>
      <c r="FUN14" s="787"/>
      <c r="FUO14" s="788"/>
      <c r="FUP14" s="788"/>
      <c r="FUQ14" s="788"/>
      <c r="FUR14" s="787"/>
      <c r="FUS14" s="788"/>
      <c r="FUT14" s="788"/>
      <c r="FUU14" s="788"/>
      <c r="FUV14" s="787"/>
      <c r="FUW14" s="788"/>
      <c r="FUX14" s="788"/>
      <c r="FUY14" s="788"/>
      <c r="FUZ14" s="787"/>
      <c r="FVA14" s="788"/>
      <c r="FVB14" s="788"/>
      <c r="FVC14" s="788"/>
      <c r="FVD14" s="787"/>
      <c r="FVE14" s="788"/>
      <c r="FVF14" s="788"/>
      <c r="FVG14" s="788"/>
      <c r="FVH14" s="787"/>
      <c r="FVI14" s="788"/>
      <c r="FVJ14" s="788"/>
      <c r="FVK14" s="788"/>
      <c r="FVL14" s="787"/>
      <c r="FVM14" s="788"/>
      <c r="FVN14" s="788"/>
      <c r="FVO14" s="788"/>
      <c r="FVP14" s="787"/>
      <c r="FVQ14" s="788"/>
      <c r="FVR14" s="788"/>
      <c r="FVS14" s="788"/>
      <c r="FVT14" s="787"/>
      <c r="FVU14" s="788"/>
      <c r="FVV14" s="788"/>
      <c r="FVW14" s="788"/>
      <c r="FVX14" s="787"/>
      <c r="FVY14" s="788"/>
      <c r="FVZ14" s="788"/>
      <c r="FWA14" s="788"/>
      <c r="FWB14" s="787"/>
      <c r="FWC14" s="788"/>
      <c r="FWD14" s="788"/>
      <c r="FWE14" s="788"/>
      <c r="FWF14" s="787"/>
      <c r="FWG14" s="788"/>
      <c r="FWH14" s="788"/>
      <c r="FWI14" s="788"/>
      <c r="FWJ14" s="787"/>
      <c r="FWK14" s="788"/>
      <c r="FWL14" s="788"/>
      <c r="FWM14" s="788"/>
      <c r="FWN14" s="787"/>
      <c r="FWO14" s="788"/>
      <c r="FWP14" s="788"/>
      <c r="FWQ14" s="788"/>
      <c r="FWR14" s="787"/>
      <c r="FWS14" s="788"/>
      <c r="FWT14" s="788"/>
      <c r="FWU14" s="788"/>
      <c r="FWV14" s="787"/>
      <c r="FWW14" s="788"/>
      <c r="FWX14" s="788"/>
      <c r="FWY14" s="788"/>
      <c r="FWZ14" s="787"/>
      <c r="FXA14" s="788"/>
      <c r="FXB14" s="788"/>
      <c r="FXC14" s="788"/>
      <c r="FXD14" s="787"/>
      <c r="FXE14" s="788"/>
      <c r="FXF14" s="788"/>
      <c r="FXG14" s="788"/>
      <c r="FXH14" s="787"/>
      <c r="FXI14" s="788"/>
      <c r="FXJ14" s="788"/>
      <c r="FXK14" s="788"/>
      <c r="FXL14" s="787"/>
      <c r="FXM14" s="788"/>
      <c r="FXN14" s="788"/>
      <c r="FXO14" s="788"/>
      <c r="FXP14" s="787"/>
      <c r="FXQ14" s="788"/>
      <c r="FXR14" s="788"/>
      <c r="FXS14" s="788"/>
      <c r="FXT14" s="787"/>
      <c r="FXU14" s="788"/>
      <c r="FXV14" s="788"/>
      <c r="FXW14" s="788"/>
      <c r="FXX14" s="787"/>
      <c r="FXY14" s="788"/>
      <c r="FXZ14" s="788"/>
      <c r="FYA14" s="788"/>
      <c r="FYB14" s="787"/>
      <c r="FYC14" s="788"/>
      <c r="FYD14" s="788"/>
      <c r="FYE14" s="788"/>
      <c r="FYF14" s="787"/>
      <c r="FYG14" s="788"/>
      <c r="FYH14" s="788"/>
      <c r="FYI14" s="788"/>
      <c r="FYJ14" s="787"/>
      <c r="FYK14" s="788"/>
      <c r="FYL14" s="788"/>
      <c r="FYM14" s="788"/>
      <c r="FYN14" s="787"/>
      <c r="FYO14" s="788"/>
      <c r="FYP14" s="788"/>
      <c r="FYQ14" s="788"/>
      <c r="FYR14" s="787"/>
      <c r="FYS14" s="788"/>
      <c r="FYT14" s="788"/>
      <c r="FYU14" s="788"/>
      <c r="FYV14" s="787"/>
      <c r="FYW14" s="788"/>
      <c r="FYX14" s="788"/>
      <c r="FYY14" s="788"/>
      <c r="FYZ14" s="787"/>
      <c r="FZA14" s="788"/>
      <c r="FZB14" s="788"/>
      <c r="FZC14" s="788"/>
      <c r="FZD14" s="787"/>
      <c r="FZE14" s="788"/>
      <c r="FZF14" s="788"/>
      <c r="FZG14" s="788"/>
      <c r="FZH14" s="787"/>
      <c r="FZI14" s="788"/>
      <c r="FZJ14" s="788"/>
      <c r="FZK14" s="788"/>
      <c r="FZL14" s="787"/>
      <c r="FZM14" s="788"/>
      <c r="FZN14" s="788"/>
      <c r="FZO14" s="788"/>
      <c r="FZP14" s="787"/>
      <c r="FZQ14" s="788"/>
      <c r="FZR14" s="788"/>
      <c r="FZS14" s="788"/>
      <c r="FZT14" s="787"/>
      <c r="FZU14" s="788"/>
      <c r="FZV14" s="788"/>
      <c r="FZW14" s="788"/>
      <c r="FZX14" s="787"/>
      <c r="FZY14" s="788"/>
      <c r="FZZ14" s="788"/>
      <c r="GAA14" s="788"/>
      <c r="GAB14" s="787"/>
      <c r="GAC14" s="788"/>
      <c r="GAD14" s="788"/>
      <c r="GAE14" s="788"/>
      <c r="GAF14" s="787"/>
      <c r="GAG14" s="788"/>
      <c r="GAH14" s="788"/>
      <c r="GAI14" s="788"/>
      <c r="GAJ14" s="787"/>
      <c r="GAK14" s="788"/>
      <c r="GAL14" s="788"/>
      <c r="GAM14" s="788"/>
      <c r="GAN14" s="787"/>
      <c r="GAO14" s="788"/>
      <c r="GAP14" s="788"/>
      <c r="GAQ14" s="788"/>
      <c r="GAR14" s="787"/>
      <c r="GAS14" s="788"/>
      <c r="GAT14" s="788"/>
      <c r="GAU14" s="788"/>
      <c r="GAV14" s="787"/>
      <c r="GAW14" s="788"/>
      <c r="GAX14" s="788"/>
      <c r="GAY14" s="788"/>
      <c r="GAZ14" s="787"/>
      <c r="GBA14" s="788"/>
      <c r="GBB14" s="788"/>
      <c r="GBC14" s="788"/>
      <c r="GBD14" s="787"/>
      <c r="GBE14" s="788"/>
      <c r="GBF14" s="788"/>
      <c r="GBG14" s="788"/>
      <c r="GBH14" s="787"/>
      <c r="GBI14" s="788"/>
      <c r="GBJ14" s="788"/>
      <c r="GBK14" s="788"/>
      <c r="GBL14" s="787"/>
      <c r="GBM14" s="788"/>
      <c r="GBN14" s="788"/>
      <c r="GBO14" s="788"/>
      <c r="GBP14" s="787"/>
      <c r="GBQ14" s="788"/>
      <c r="GBR14" s="788"/>
      <c r="GBS14" s="788"/>
      <c r="GBT14" s="787"/>
      <c r="GBU14" s="788"/>
      <c r="GBV14" s="788"/>
      <c r="GBW14" s="788"/>
      <c r="GBX14" s="787"/>
      <c r="GBY14" s="788"/>
      <c r="GBZ14" s="788"/>
      <c r="GCA14" s="788"/>
      <c r="GCB14" s="787"/>
      <c r="GCC14" s="788"/>
      <c r="GCD14" s="788"/>
      <c r="GCE14" s="788"/>
      <c r="GCF14" s="787"/>
      <c r="GCG14" s="788"/>
      <c r="GCH14" s="788"/>
      <c r="GCI14" s="788"/>
      <c r="GCJ14" s="787"/>
      <c r="GCK14" s="788"/>
      <c r="GCL14" s="788"/>
      <c r="GCM14" s="788"/>
      <c r="GCN14" s="787"/>
      <c r="GCO14" s="788"/>
      <c r="GCP14" s="788"/>
      <c r="GCQ14" s="788"/>
      <c r="GCR14" s="787"/>
      <c r="GCS14" s="788"/>
      <c r="GCT14" s="788"/>
      <c r="GCU14" s="788"/>
      <c r="GCV14" s="787"/>
      <c r="GCW14" s="788"/>
      <c r="GCX14" s="788"/>
      <c r="GCY14" s="788"/>
      <c r="GCZ14" s="787"/>
      <c r="GDA14" s="788"/>
      <c r="GDB14" s="788"/>
      <c r="GDC14" s="788"/>
      <c r="GDD14" s="787"/>
      <c r="GDE14" s="788"/>
      <c r="GDF14" s="788"/>
      <c r="GDG14" s="788"/>
      <c r="GDH14" s="787"/>
      <c r="GDI14" s="788"/>
      <c r="GDJ14" s="788"/>
      <c r="GDK14" s="788"/>
      <c r="GDL14" s="787"/>
      <c r="GDM14" s="788"/>
      <c r="GDN14" s="788"/>
      <c r="GDO14" s="788"/>
      <c r="GDP14" s="787"/>
      <c r="GDQ14" s="788"/>
      <c r="GDR14" s="788"/>
      <c r="GDS14" s="788"/>
      <c r="GDT14" s="787"/>
      <c r="GDU14" s="788"/>
      <c r="GDV14" s="788"/>
      <c r="GDW14" s="788"/>
      <c r="GDX14" s="787"/>
      <c r="GDY14" s="788"/>
      <c r="GDZ14" s="788"/>
      <c r="GEA14" s="788"/>
      <c r="GEB14" s="787"/>
      <c r="GEC14" s="788"/>
      <c r="GED14" s="788"/>
      <c r="GEE14" s="788"/>
      <c r="GEF14" s="787"/>
      <c r="GEG14" s="788"/>
      <c r="GEH14" s="788"/>
      <c r="GEI14" s="788"/>
      <c r="GEJ14" s="787"/>
      <c r="GEK14" s="788"/>
      <c r="GEL14" s="788"/>
      <c r="GEM14" s="788"/>
      <c r="GEN14" s="787"/>
      <c r="GEO14" s="788"/>
      <c r="GEP14" s="788"/>
      <c r="GEQ14" s="788"/>
      <c r="GER14" s="787"/>
      <c r="GES14" s="788"/>
      <c r="GET14" s="788"/>
      <c r="GEU14" s="788"/>
      <c r="GEV14" s="787"/>
      <c r="GEW14" s="788"/>
      <c r="GEX14" s="788"/>
      <c r="GEY14" s="788"/>
      <c r="GEZ14" s="787"/>
      <c r="GFA14" s="788"/>
      <c r="GFB14" s="788"/>
      <c r="GFC14" s="788"/>
      <c r="GFD14" s="787"/>
      <c r="GFE14" s="788"/>
      <c r="GFF14" s="788"/>
      <c r="GFG14" s="788"/>
      <c r="GFH14" s="787"/>
      <c r="GFI14" s="788"/>
      <c r="GFJ14" s="788"/>
      <c r="GFK14" s="788"/>
      <c r="GFL14" s="787"/>
      <c r="GFM14" s="788"/>
      <c r="GFN14" s="788"/>
      <c r="GFO14" s="788"/>
      <c r="GFP14" s="787"/>
      <c r="GFQ14" s="788"/>
      <c r="GFR14" s="788"/>
      <c r="GFS14" s="788"/>
      <c r="GFT14" s="787"/>
      <c r="GFU14" s="788"/>
      <c r="GFV14" s="788"/>
      <c r="GFW14" s="788"/>
      <c r="GFX14" s="787"/>
      <c r="GFY14" s="788"/>
      <c r="GFZ14" s="788"/>
      <c r="GGA14" s="788"/>
      <c r="GGB14" s="787"/>
      <c r="GGC14" s="788"/>
      <c r="GGD14" s="788"/>
      <c r="GGE14" s="788"/>
      <c r="GGF14" s="787"/>
      <c r="GGG14" s="788"/>
      <c r="GGH14" s="788"/>
      <c r="GGI14" s="788"/>
      <c r="GGJ14" s="787"/>
      <c r="GGK14" s="788"/>
      <c r="GGL14" s="788"/>
      <c r="GGM14" s="788"/>
      <c r="GGN14" s="787"/>
      <c r="GGO14" s="788"/>
      <c r="GGP14" s="788"/>
      <c r="GGQ14" s="788"/>
      <c r="GGR14" s="787"/>
      <c r="GGS14" s="788"/>
      <c r="GGT14" s="788"/>
      <c r="GGU14" s="788"/>
      <c r="GGV14" s="787"/>
      <c r="GGW14" s="788"/>
      <c r="GGX14" s="788"/>
      <c r="GGY14" s="788"/>
      <c r="GGZ14" s="787"/>
      <c r="GHA14" s="788"/>
      <c r="GHB14" s="788"/>
      <c r="GHC14" s="788"/>
      <c r="GHD14" s="787"/>
      <c r="GHE14" s="788"/>
      <c r="GHF14" s="788"/>
      <c r="GHG14" s="788"/>
      <c r="GHH14" s="787"/>
      <c r="GHI14" s="788"/>
      <c r="GHJ14" s="788"/>
      <c r="GHK14" s="788"/>
      <c r="GHL14" s="787"/>
      <c r="GHM14" s="788"/>
      <c r="GHN14" s="788"/>
      <c r="GHO14" s="788"/>
      <c r="GHP14" s="787"/>
      <c r="GHQ14" s="788"/>
      <c r="GHR14" s="788"/>
      <c r="GHS14" s="788"/>
      <c r="GHT14" s="787"/>
      <c r="GHU14" s="788"/>
      <c r="GHV14" s="788"/>
      <c r="GHW14" s="788"/>
      <c r="GHX14" s="787"/>
      <c r="GHY14" s="788"/>
      <c r="GHZ14" s="788"/>
      <c r="GIA14" s="788"/>
      <c r="GIB14" s="787"/>
      <c r="GIC14" s="788"/>
      <c r="GID14" s="788"/>
      <c r="GIE14" s="788"/>
      <c r="GIF14" s="787"/>
      <c r="GIG14" s="788"/>
      <c r="GIH14" s="788"/>
      <c r="GII14" s="788"/>
      <c r="GIJ14" s="787"/>
      <c r="GIK14" s="788"/>
      <c r="GIL14" s="788"/>
      <c r="GIM14" s="788"/>
      <c r="GIN14" s="787"/>
      <c r="GIO14" s="788"/>
      <c r="GIP14" s="788"/>
      <c r="GIQ14" s="788"/>
      <c r="GIR14" s="787"/>
      <c r="GIS14" s="788"/>
      <c r="GIT14" s="788"/>
      <c r="GIU14" s="788"/>
      <c r="GIV14" s="787"/>
      <c r="GIW14" s="788"/>
      <c r="GIX14" s="788"/>
      <c r="GIY14" s="788"/>
      <c r="GIZ14" s="787"/>
      <c r="GJA14" s="788"/>
      <c r="GJB14" s="788"/>
      <c r="GJC14" s="788"/>
      <c r="GJD14" s="787"/>
      <c r="GJE14" s="788"/>
      <c r="GJF14" s="788"/>
      <c r="GJG14" s="788"/>
      <c r="GJH14" s="787"/>
      <c r="GJI14" s="788"/>
      <c r="GJJ14" s="788"/>
      <c r="GJK14" s="788"/>
      <c r="GJL14" s="787"/>
      <c r="GJM14" s="788"/>
      <c r="GJN14" s="788"/>
      <c r="GJO14" s="788"/>
      <c r="GJP14" s="787"/>
      <c r="GJQ14" s="788"/>
      <c r="GJR14" s="788"/>
      <c r="GJS14" s="788"/>
      <c r="GJT14" s="787"/>
      <c r="GJU14" s="788"/>
      <c r="GJV14" s="788"/>
      <c r="GJW14" s="788"/>
      <c r="GJX14" s="787"/>
      <c r="GJY14" s="788"/>
      <c r="GJZ14" s="788"/>
      <c r="GKA14" s="788"/>
      <c r="GKB14" s="787"/>
      <c r="GKC14" s="788"/>
      <c r="GKD14" s="788"/>
      <c r="GKE14" s="788"/>
      <c r="GKF14" s="787"/>
      <c r="GKG14" s="788"/>
      <c r="GKH14" s="788"/>
      <c r="GKI14" s="788"/>
      <c r="GKJ14" s="787"/>
      <c r="GKK14" s="788"/>
      <c r="GKL14" s="788"/>
      <c r="GKM14" s="788"/>
      <c r="GKN14" s="787"/>
      <c r="GKO14" s="788"/>
      <c r="GKP14" s="788"/>
      <c r="GKQ14" s="788"/>
      <c r="GKR14" s="787"/>
      <c r="GKS14" s="788"/>
      <c r="GKT14" s="788"/>
      <c r="GKU14" s="788"/>
      <c r="GKV14" s="787"/>
      <c r="GKW14" s="788"/>
      <c r="GKX14" s="788"/>
      <c r="GKY14" s="788"/>
      <c r="GKZ14" s="787"/>
      <c r="GLA14" s="788"/>
      <c r="GLB14" s="788"/>
      <c r="GLC14" s="788"/>
      <c r="GLD14" s="787"/>
      <c r="GLE14" s="788"/>
      <c r="GLF14" s="788"/>
      <c r="GLG14" s="788"/>
      <c r="GLH14" s="787"/>
      <c r="GLI14" s="788"/>
      <c r="GLJ14" s="788"/>
      <c r="GLK14" s="788"/>
      <c r="GLL14" s="787"/>
      <c r="GLM14" s="788"/>
      <c r="GLN14" s="788"/>
      <c r="GLO14" s="788"/>
      <c r="GLP14" s="787"/>
      <c r="GLQ14" s="788"/>
      <c r="GLR14" s="788"/>
      <c r="GLS14" s="788"/>
      <c r="GLT14" s="787"/>
      <c r="GLU14" s="788"/>
      <c r="GLV14" s="788"/>
      <c r="GLW14" s="788"/>
      <c r="GLX14" s="787"/>
      <c r="GLY14" s="788"/>
      <c r="GLZ14" s="788"/>
      <c r="GMA14" s="788"/>
      <c r="GMB14" s="787"/>
      <c r="GMC14" s="788"/>
      <c r="GMD14" s="788"/>
      <c r="GME14" s="788"/>
      <c r="GMF14" s="787"/>
      <c r="GMG14" s="788"/>
      <c r="GMH14" s="788"/>
      <c r="GMI14" s="788"/>
      <c r="GMJ14" s="787"/>
      <c r="GMK14" s="788"/>
      <c r="GML14" s="788"/>
      <c r="GMM14" s="788"/>
      <c r="GMN14" s="787"/>
      <c r="GMO14" s="788"/>
      <c r="GMP14" s="788"/>
      <c r="GMQ14" s="788"/>
      <c r="GMR14" s="787"/>
      <c r="GMS14" s="788"/>
      <c r="GMT14" s="788"/>
      <c r="GMU14" s="788"/>
      <c r="GMV14" s="787"/>
      <c r="GMW14" s="788"/>
      <c r="GMX14" s="788"/>
      <c r="GMY14" s="788"/>
      <c r="GMZ14" s="787"/>
      <c r="GNA14" s="788"/>
      <c r="GNB14" s="788"/>
      <c r="GNC14" s="788"/>
      <c r="GND14" s="787"/>
      <c r="GNE14" s="788"/>
      <c r="GNF14" s="788"/>
      <c r="GNG14" s="788"/>
      <c r="GNH14" s="787"/>
      <c r="GNI14" s="788"/>
      <c r="GNJ14" s="788"/>
      <c r="GNK14" s="788"/>
      <c r="GNL14" s="787"/>
      <c r="GNM14" s="788"/>
      <c r="GNN14" s="788"/>
      <c r="GNO14" s="788"/>
      <c r="GNP14" s="787"/>
      <c r="GNQ14" s="788"/>
      <c r="GNR14" s="788"/>
      <c r="GNS14" s="788"/>
      <c r="GNT14" s="787"/>
      <c r="GNU14" s="788"/>
      <c r="GNV14" s="788"/>
      <c r="GNW14" s="788"/>
      <c r="GNX14" s="787"/>
      <c r="GNY14" s="788"/>
      <c r="GNZ14" s="788"/>
      <c r="GOA14" s="788"/>
      <c r="GOB14" s="787"/>
      <c r="GOC14" s="788"/>
      <c r="GOD14" s="788"/>
      <c r="GOE14" s="788"/>
      <c r="GOF14" s="787"/>
      <c r="GOG14" s="788"/>
      <c r="GOH14" s="788"/>
      <c r="GOI14" s="788"/>
      <c r="GOJ14" s="787"/>
      <c r="GOK14" s="788"/>
      <c r="GOL14" s="788"/>
      <c r="GOM14" s="788"/>
      <c r="GON14" s="787"/>
      <c r="GOO14" s="788"/>
      <c r="GOP14" s="788"/>
      <c r="GOQ14" s="788"/>
      <c r="GOR14" s="787"/>
      <c r="GOS14" s="788"/>
      <c r="GOT14" s="788"/>
      <c r="GOU14" s="788"/>
      <c r="GOV14" s="787"/>
      <c r="GOW14" s="788"/>
      <c r="GOX14" s="788"/>
      <c r="GOY14" s="788"/>
      <c r="GOZ14" s="787"/>
      <c r="GPA14" s="788"/>
      <c r="GPB14" s="788"/>
      <c r="GPC14" s="788"/>
      <c r="GPD14" s="787"/>
      <c r="GPE14" s="788"/>
      <c r="GPF14" s="788"/>
      <c r="GPG14" s="788"/>
      <c r="GPH14" s="787"/>
      <c r="GPI14" s="788"/>
      <c r="GPJ14" s="788"/>
      <c r="GPK14" s="788"/>
      <c r="GPL14" s="787"/>
      <c r="GPM14" s="788"/>
      <c r="GPN14" s="788"/>
      <c r="GPO14" s="788"/>
      <c r="GPP14" s="787"/>
      <c r="GPQ14" s="788"/>
      <c r="GPR14" s="788"/>
      <c r="GPS14" s="788"/>
      <c r="GPT14" s="787"/>
      <c r="GPU14" s="788"/>
      <c r="GPV14" s="788"/>
      <c r="GPW14" s="788"/>
      <c r="GPX14" s="787"/>
      <c r="GPY14" s="788"/>
      <c r="GPZ14" s="788"/>
      <c r="GQA14" s="788"/>
      <c r="GQB14" s="787"/>
      <c r="GQC14" s="788"/>
      <c r="GQD14" s="788"/>
      <c r="GQE14" s="788"/>
      <c r="GQF14" s="787"/>
      <c r="GQG14" s="788"/>
      <c r="GQH14" s="788"/>
      <c r="GQI14" s="788"/>
      <c r="GQJ14" s="787"/>
      <c r="GQK14" s="788"/>
      <c r="GQL14" s="788"/>
      <c r="GQM14" s="788"/>
      <c r="GQN14" s="787"/>
      <c r="GQO14" s="788"/>
      <c r="GQP14" s="788"/>
      <c r="GQQ14" s="788"/>
      <c r="GQR14" s="787"/>
      <c r="GQS14" s="788"/>
      <c r="GQT14" s="788"/>
      <c r="GQU14" s="788"/>
      <c r="GQV14" s="787"/>
      <c r="GQW14" s="788"/>
      <c r="GQX14" s="788"/>
      <c r="GQY14" s="788"/>
      <c r="GQZ14" s="787"/>
      <c r="GRA14" s="788"/>
      <c r="GRB14" s="788"/>
      <c r="GRC14" s="788"/>
      <c r="GRD14" s="787"/>
      <c r="GRE14" s="788"/>
      <c r="GRF14" s="788"/>
      <c r="GRG14" s="788"/>
      <c r="GRH14" s="787"/>
      <c r="GRI14" s="788"/>
      <c r="GRJ14" s="788"/>
      <c r="GRK14" s="788"/>
      <c r="GRL14" s="787"/>
      <c r="GRM14" s="788"/>
      <c r="GRN14" s="788"/>
      <c r="GRO14" s="788"/>
      <c r="GRP14" s="787"/>
      <c r="GRQ14" s="788"/>
      <c r="GRR14" s="788"/>
      <c r="GRS14" s="788"/>
      <c r="GRT14" s="787"/>
      <c r="GRU14" s="788"/>
      <c r="GRV14" s="788"/>
      <c r="GRW14" s="788"/>
      <c r="GRX14" s="787"/>
      <c r="GRY14" s="788"/>
      <c r="GRZ14" s="788"/>
      <c r="GSA14" s="788"/>
      <c r="GSB14" s="787"/>
      <c r="GSC14" s="788"/>
      <c r="GSD14" s="788"/>
      <c r="GSE14" s="788"/>
      <c r="GSF14" s="787"/>
      <c r="GSG14" s="788"/>
      <c r="GSH14" s="788"/>
      <c r="GSI14" s="788"/>
      <c r="GSJ14" s="787"/>
      <c r="GSK14" s="788"/>
      <c r="GSL14" s="788"/>
      <c r="GSM14" s="788"/>
      <c r="GSN14" s="787"/>
      <c r="GSO14" s="788"/>
      <c r="GSP14" s="788"/>
      <c r="GSQ14" s="788"/>
      <c r="GSR14" s="787"/>
      <c r="GSS14" s="788"/>
      <c r="GST14" s="788"/>
      <c r="GSU14" s="788"/>
      <c r="GSV14" s="787"/>
      <c r="GSW14" s="788"/>
      <c r="GSX14" s="788"/>
      <c r="GSY14" s="788"/>
      <c r="GSZ14" s="787"/>
      <c r="GTA14" s="788"/>
      <c r="GTB14" s="788"/>
      <c r="GTC14" s="788"/>
      <c r="GTD14" s="787"/>
      <c r="GTE14" s="788"/>
      <c r="GTF14" s="788"/>
      <c r="GTG14" s="788"/>
      <c r="GTH14" s="787"/>
      <c r="GTI14" s="788"/>
      <c r="GTJ14" s="788"/>
      <c r="GTK14" s="788"/>
      <c r="GTL14" s="787"/>
      <c r="GTM14" s="788"/>
      <c r="GTN14" s="788"/>
      <c r="GTO14" s="788"/>
      <c r="GTP14" s="787"/>
      <c r="GTQ14" s="788"/>
      <c r="GTR14" s="788"/>
      <c r="GTS14" s="788"/>
      <c r="GTT14" s="787"/>
      <c r="GTU14" s="788"/>
      <c r="GTV14" s="788"/>
      <c r="GTW14" s="788"/>
      <c r="GTX14" s="787"/>
      <c r="GTY14" s="788"/>
      <c r="GTZ14" s="788"/>
      <c r="GUA14" s="788"/>
      <c r="GUB14" s="787"/>
      <c r="GUC14" s="788"/>
      <c r="GUD14" s="788"/>
      <c r="GUE14" s="788"/>
      <c r="GUF14" s="787"/>
      <c r="GUG14" s="788"/>
      <c r="GUH14" s="788"/>
      <c r="GUI14" s="788"/>
      <c r="GUJ14" s="787"/>
      <c r="GUK14" s="788"/>
      <c r="GUL14" s="788"/>
      <c r="GUM14" s="788"/>
      <c r="GUN14" s="787"/>
      <c r="GUO14" s="788"/>
      <c r="GUP14" s="788"/>
      <c r="GUQ14" s="788"/>
      <c r="GUR14" s="787"/>
      <c r="GUS14" s="788"/>
      <c r="GUT14" s="788"/>
      <c r="GUU14" s="788"/>
      <c r="GUV14" s="787"/>
      <c r="GUW14" s="788"/>
      <c r="GUX14" s="788"/>
      <c r="GUY14" s="788"/>
      <c r="GUZ14" s="787"/>
      <c r="GVA14" s="788"/>
      <c r="GVB14" s="788"/>
      <c r="GVC14" s="788"/>
      <c r="GVD14" s="787"/>
      <c r="GVE14" s="788"/>
      <c r="GVF14" s="788"/>
      <c r="GVG14" s="788"/>
      <c r="GVH14" s="787"/>
      <c r="GVI14" s="788"/>
      <c r="GVJ14" s="788"/>
      <c r="GVK14" s="788"/>
      <c r="GVL14" s="787"/>
      <c r="GVM14" s="788"/>
      <c r="GVN14" s="788"/>
      <c r="GVO14" s="788"/>
      <c r="GVP14" s="787"/>
      <c r="GVQ14" s="788"/>
      <c r="GVR14" s="788"/>
      <c r="GVS14" s="788"/>
      <c r="GVT14" s="787"/>
      <c r="GVU14" s="788"/>
      <c r="GVV14" s="788"/>
      <c r="GVW14" s="788"/>
      <c r="GVX14" s="787"/>
      <c r="GVY14" s="788"/>
      <c r="GVZ14" s="788"/>
      <c r="GWA14" s="788"/>
      <c r="GWB14" s="787"/>
      <c r="GWC14" s="788"/>
      <c r="GWD14" s="788"/>
      <c r="GWE14" s="788"/>
      <c r="GWF14" s="787"/>
      <c r="GWG14" s="788"/>
      <c r="GWH14" s="788"/>
      <c r="GWI14" s="788"/>
      <c r="GWJ14" s="787"/>
      <c r="GWK14" s="788"/>
      <c r="GWL14" s="788"/>
      <c r="GWM14" s="788"/>
      <c r="GWN14" s="787"/>
      <c r="GWO14" s="788"/>
      <c r="GWP14" s="788"/>
      <c r="GWQ14" s="788"/>
      <c r="GWR14" s="787"/>
      <c r="GWS14" s="788"/>
      <c r="GWT14" s="788"/>
      <c r="GWU14" s="788"/>
      <c r="GWV14" s="787"/>
      <c r="GWW14" s="788"/>
      <c r="GWX14" s="788"/>
      <c r="GWY14" s="788"/>
      <c r="GWZ14" s="787"/>
      <c r="GXA14" s="788"/>
      <c r="GXB14" s="788"/>
      <c r="GXC14" s="788"/>
      <c r="GXD14" s="787"/>
      <c r="GXE14" s="788"/>
      <c r="GXF14" s="788"/>
      <c r="GXG14" s="788"/>
      <c r="GXH14" s="787"/>
      <c r="GXI14" s="788"/>
      <c r="GXJ14" s="788"/>
      <c r="GXK14" s="788"/>
      <c r="GXL14" s="787"/>
      <c r="GXM14" s="788"/>
      <c r="GXN14" s="788"/>
      <c r="GXO14" s="788"/>
      <c r="GXP14" s="787"/>
      <c r="GXQ14" s="788"/>
      <c r="GXR14" s="788"/>
      <c r="GXS14" s="788"/>
      <c r="GXT14" s="787"/>
      <c r="GXU14" s="788"/>
      <c r="GXV14" s="788"/>
      <c r="GXW14" s="788"/>
      <c r="GXX14" s="787"/>
      <c r="GXY14" s="788"/>
      <c r="GXZ14" s="788"/>
      <c r="GYA14" s="788"/>
      <c r="GYB14" s="787"/>
      <c r="GYC14" s="788"/>
      <c r="GYD14" s="788"/>
      <c r="GYE14" s="788"/>
      <c r="GYF14" s="787"/>
      <c r="GYG14" s="788"/>
      <c r="GYH14" s="788"/>
      <c r="GYI14" s="788"/>
      <c r="GYJ14" s="787"/>
      <c r="GYK14" s="788"/>
      <c r="GYL14" s="788"/>
      <c r="GYM14" s="788"/>
      <c r="GYN14" s="787"/>
      <c r="GYO14" s="788"/>
      <c r="GYP14" s="788"/>
      <c r="GYQ14" s="788"/>
      <c r="GYR14" s="787"/>
      <c r="GYS14" s="788"/>
      <c r="GYT14" s="788"/>
      <c r="GYU14" s="788"/>
      <c r="GYV14" s="787"/>
      <c r="GYW14" s="788"/>
      <c r="GYX14" s="788"/>
      <c r="GYY14" s="788"/>
      <c r="GYZ14" s="787"/>
      <c r="GZA14" s="788"/>
      <c r="GZB14" s="788"/>
      <c r="GZC14" s="788"/>
      <c r="GZD14" s="787"/>
      <c r="GZE14" s="788"/>
      <c r="GZF14" s="788"/>
      <c r="GZG14" s="788"/>
      <c r="GZH14" s="787"/>
      <c r="GZI14" s="788"/>
      <c r="GZJ14" s="788"/>
      <c r="GZK14" s="788"/>
      <c r="GZL14" s="787"/>
      <c r="GZM14" s="788"/>
      <c r="GZN14" s="788"/>
      <c r="GZO14" s="788"/>
      <c r="GZP14" s="787"/>
      <c r="GZQ14" s="788"/>
      <c r="GZR14" s="788"/>
      <c r="GZS14" s="788"/>
      <c r="GZT14" s="787"/>
      <c r="GZU14" s="788"/>
      <c r="GZV14" s="788"/>
      <c r="GZW14" s="788"/>
      <c r="GZX14" s="787"/>
      <c r="GZY14" s="788"/>
      <c r="GZZ14" s="788"/>
      <c r="HAA14" s="788"/>
      <c r="HAB14" s="787"/>
      <c r="HAC14" s="788"/>
      <c r="HAD14" s="788"/>
      <c r="HAE14" s="788"/>
      <c r="HAF14" s="787"/>
      <c r="HAG14" s="788"/>
      <c r="HAH14" s="788"/>
      <c r="HAI14" s="788"/>
      <c r="HAJ14" s="787"/>
      <c r="HAK14" s="788"/>
      <c r="HAL14" s="788"/>
      <c r="HAM14" s="788"/>
      <c r="HAN14" s="787"/>
      <c r="HAO14" s="788"/>
      <c r="HAP14" s="788"/>
      <c r="HAQ14" s="788"/>
      <c r="HAR14" s="787"/>
      <c r="HAS14" s="788"/>
      <c r="HAT14" s="788"/>
      <c r="HAU14" s="788"/>
      <c r="HAV14" s="787"/>
      <c r="HAW14" s="788"/>
      <c r="HAX14" s="788"/>
      <c r="HAY14" s="788"/>
      <c r="HAZ14" s="787"/>
      <c r="HBA14" s="788"/>
      <c r="HBB14" s="788"/>
      <c r="HBC14" s="788"/>
      <c r="HBD14" s="787"/>
      <c r="HBE14" s="788"/>
      <c r="HBF14" s="788"/>
      <c r="HBG14" s="788"/>
      <c r="HBH14" s="787"/>
      <c r="HBI14" s="788"/>
      <c r="HBJ14" s="788"/>
      <c r="HBK14" s="788"/>
      <c r="HBL14" s="787"/>
      <c r="HBM14" s="788"/>
      <c r="HBN14" s="788"/>
      <c r="HBO14" s="788"/>
      <c r="HBP14" s="787"/>
      <c r="HBQ14" s="788"/>
      <c r="HBR14" s="788"/>
      <c r="HBS14" s="788"/>
      <c r="HBT14" s="787"/>
      <c r="HBU14" s="788"/>
      <c r="HBV14" s="788"/>
      <c r="HBW14" s="788"/>
      <c r="HBX14" s="787"/>
      <c r="HBY14" s="788"/>
      <c r="HBZ14" s="788"/>
      <c r="HCA14" s="788"/>
      <c r="HCB14" s="787"/>
      <c r="HCC14" s="788"/>
      <c r="HCD14" s="788"/>
      <c r="HCE14" s="788"/>
      <c r="HCF14" s="787"/>
      <c r="HCG14" s="788"/>
      <c r="HCH14" s="788"/>
      <c r="HCI14" s="788"/>
      <c r="HCJ14" s="787"/>
      <c r="HCK14" s="788"/>
      <c r="HCL14" s="788"/>
      <c r="HCM14" s="788"/>
      <c r="HCN14" s="787"/>
      <c r="HCO14" s="788"/>
      <c r="HCP14" s="788"/>
      <c r="HCQ14" s="788"/>
      <c r="HCR14" s="787"/>
      <c r="HCS14" s="788"/>
      <c r="HCT14" s="788"/>
      <c r="HCU14" s="788"/>
      <c r="HCV14" s="787"/>
      <c r="HCW14" s="788"/>
      <c r="HCX14" s="788"/>
      <c r="HCY14" s="788"/>
      <c r="HCZ14" s="787"/>
      <c r="HDA14" s="788"/>
      <c r="HDB14" s="788"/>
      <c r="HDC14" s="788"/>
      <c r="HDD14" s="787"/>
      <c r="HDE14" s="788"/>
      <c r="HDF14" s="788"/>
      <c r="HDG14" s="788"/>
      <c r="HDH14" s="787"/>
      <c r="HDI14" s="788"/>
      <c r="HDJ14" s="788"/>
      <c r="HDK14" s="788"/>
      <c r="HDL14" s="787"/>
      <c r="HDM14" s="788"/>
      <c r="HDN14" s="788"/>
      <c r="HDO14" s="788"/>
      <c r="HDP14" s="787"/>
      <c r="HDQ14" s="788"/>
      <c r="HDR14" s="788"/>
      <c r="HDS14" s="788"/>
      <c r="HDT14" s="787"/>
      <c r="HDU14" s="788"/>
      <c r="HDV14" s="788"/>
      <c r="HDW14" s="788"/>
      <c r="HDX14" s="787"/>
      <c r="HDY14" s="788"/>
      <c r="HDZ14" s="788"/>
      <c r="HEA14" s="788"/>
      <c r="HEB14" s="787"/>
      <c r="HEC14" s="788"/>
      <c r="HED14" s="788"/>
      <c r="HEE14" s="788"/>
      <c r="HEF14" s="787"/>
      <c r="HEG14" s="788"/>
      <c r="HEH14" s="788"/>
      <c r="HEI14" s="788"/>
      <c r="HEJ14" s="787"/>
      <c r="HEK14" s="788"/>
      <c r="HEL14" s="788"/>
      <c r="HEM14" s="788"/>
      <c r="HEN14" s="787"/>
      <c r="HEO14" s="788"/>
      <c r="HEP14" s="788"/>
      <c r="HEQ14" s="788"/>
      <c r="HER14" s="787"/>
      <c r="HES14" s="788"/>
      <c r="HET14" s="788"/>
      <c r="HEU14" s="788"/>
      <c r="HEV14" s="787"/>
      <c r="HEW14" s="788"/>
      <c r="HEX14" s="788"/>
      <c r="HEY14" s="788"/>
      <c r="HEZ14" s="787"/>
      <c r="HFA14" s="788"/>
      <c r="HFB14" s="788"/>
      <c r="HFC14" s="788"/>
      <c r="HFD14" s="787"/>
      <c r="HFE14" s="788"/>
      <c r="HFF14" s="788"/>
      <c r="HFG14" s="788"/>
      <c r="HFH14" s="787"/>
      <c r="HFI14" s="788"/>
      <c r="HFJ14" s="788"/>
      <c r="HFK14" s="788"/>
      <c r="HFL14" s="787"/>
      <c r="HFM14" s="788"/>
      <c r="HFN14" s="788"/>
      <c r="HFO14" s="788"/>
      <c r="HFP14" s="787"/>
      <c r="HFQ14" s="788"/>
      <c r="HFR14" s="788"/>
      <c r="HFS14" s="788"/>
      <c r="HFT14" s="787"/>
      <c r="HFU14" s="788"/>
      <c r="HFV14" s="788"/>
      <c r="HFW14" s="788"/>
      <c r="HFX14" s="787"/>
      <c r="HFY14" s="788"/>
      <c r="HFZ14" s="788"/>
      <c r="HGA14" s="788"/>
      <c r="HGB14" s="787"/>
      <c r="HGC14" s="788"/>
      <c r="HGD14" s="788"/>
      <c r="HGE14" s="788"/>
      <c r="HGF14" s="787"/>
      <c r="HGG14" s="788"/>
      <c r="HGH14" s="788"/>
      <c r="HGI14" s="788"/>
      <c r="HGJ14" s="787"/>
      <c r="HGK14" s="788"/>
      <c r="HGL14" s="788"/>
      <c r="HGM14" s="788"/>
      <c r="HGN14" s="787"/>
      <c r="HGO14" s="788"/>
      <c r="HGP14" s="788"/>
      <c r="HGQ14" s="788"/>
      <c r="HGR14" s="787"/>
      <c r="HGS14" s="788"/>
      <c r="HGT14" s="788"/>
      <c r="HGU14" s="788"/>
      <c r="HGV14" s="787"/>
      <c r="HGW14" s="788"/>
      <c r="HGX14" s="788"/>
      <c r="HGY14" s="788"/>
      <c r="HGZ14" s="787"/>
      <c r="HHA14" s="788"/>
      <c r="HHB14" s="788"/>
      <c r="HHC14" s="788"/>
      <c r="HHD14" s="787"/>
      <c r="HHE14" s="788"/>
      <c r="HHF14" s="788"/>
      <c r="HHG14" s="788"/>
      <c r="HHH14" s="787"/>
      <c r="HHI14" s="788"/>
      <c r="HHJ14" s="788"/>
      <c r="HHK14" s="788"/>
      <c r="HHL14" s="787"/>
      <c r="HHM14" s="788"/>
      <c r="HHN14" s="788"/>
      <c r="HHO14" s="788"/>
      <c r="HHP14" s="787"/>
      <c r="HHQ14" s="788"/>
      <c r="HHR14" s="788"/>
      <c r="HHS14" s="788"/>
      <c r="HHT14" s="787"/>
      <c r="HHU14" s="788"/>
      <c r="HHV14" s="788"/>
      <c r="HHW14" s="788"/>
      <c r="HHX14" s="787"/>
      <c r="HHY14" s="788"/>
      <c r="HHZ14" s="788"/>
      <c r="HIA14" s="788"/>
      <c r="HIB14" s="787"/>
      <c r="HIC14" s="788"/>
      <c r="HID14" s="788"/>
      <c r="HIE14" s="788"/>
      <c r="HIF14" s="787"/>
      <c r="HIG14" s="788"/>
      <c r="HIH14" s="788"/>
      <c r="HII14" s="788"/>
      <c r="HIJ14" s="787"/>
      <c r="HIK14" s="788"/>
      <c r="HIL14" s="788"/>
      <c r="HIM14" s="788"/>
      <c r="HIN14" s="787"/>
      <c r="HIO14" s="788"/>
      <c r="HIP14" s="788"/>
      <c r="HIQ14" s="788"/>
      <c r="HIR14" s="787"/>
      <c r="HIS14" s="788"/>
      <c r="HIT14" s="788"/>
      <c r="HIU14" s="788"/>
      <c r="HIV14" s="787"/>
      <c r="HIW14" s="788"/>
      <c r="HIX14" s="788"/>
      <c r="HIY14" s="788"/>
      <c r="HIZ14" s="787"/>
      <c r="HJA14" s="788"/>
      <c r="HJB14" s="788"/>
      <c r="HJC14" s="788"/>
      <c r="HJD14" s="787"/>
      <c r="HJE14" s="788"/>
      <c r="HJF14" s="788"/>
      <c r="HJG14" s="788"/>
      <c r="HJH14" s="787"/>
      <c r="HJI14" s="788"/>
      <c r="HJJ14" s="788"/>
      <c r="HJK14" s="788"/>
      <c r="HJL14" s="787"/>
      <c r="HJM14" s="788"/>
      <c r="HJN14" s="788"/>
      <c r="HJO14" s="788"/>
      <c r="HJP14" s="787"/>
      <c r="HJQ14" s="788"/>
      <c r="HJR14" s="788"/>
      <c r="HJS14" s="788"/>
      <c r="HJT14" s="787"/>
      <c r="HJU14" s="788"/>
      <c r="HJV14" s="788"/>
      <c r="HJW14" s="788"/>
      <c r="HJX14" s="787"/>
      <c r="HJY14" s="788"/>
      <c r="HJZ14" s="788"/>
      <c r="HKA14" s="788"/>
      <c r="HKB14" s="787"/>
      <c r="HKC14" s="788"/>
      <c r="HKD14" s="788"/>
      <c r="HKE14" s="788"/>
      <c r="HKF14" s="787"/>
      <c r="HKG14" s="788"/>
      <c r="HKH14" s="788"/>
      <c r="HKI14" s="788"/>
      <c r="HKJ14" s="787"/>
      <c r="HKK14" s="788"/>
      <c r="HKL14" s="788"/>
      <c r="HKM14" s="788"/>
      <c r="HKN14" s="787"/>
      <c r="HKO14" s="788"/>
      <c r="HKP14" s="788"/>
      <c r="HKQ14" s="788"/>
      <c r="HKR14" s="787"/>
      <c r="HKS14" s="788"/>
      <c r="HKT14" s="788"/>
      <c r="HKU14" s="788"/>
      <c r="HKV14" s="787"/>
      <c r="HKW14" s="788"/>
      <c r="HKX14" s="788"/>
      <c r="HKY14" s="788"/>
      <c r="HKZ14" s="787"/>
      <c r="HLA14" s="788"/>
      <c r="HLB14" s="788"/>
      <c r="HLC14" s="788"/>
      <c r="HLD14" s="787"/>
      <c r="HLE14" s="788"/>
      <c r="HLF14" s="788"/>
      <c r="HLG14" s="788"/>
      <c r="HLH14" s="787"/>
      <c r="HLI14" s="788"/>
      <c r="HLJ14" s="788"/>
      <c r="HLK14" s="788"/>
      <c r="HLL14" s="787"/>
      <c r="HLM14" s="788"/>
      <c r="HLN14" s="788"/>
      <c r="HLO14" s="788"/>
      <c r="HLP14" s="787"/>
      <c r="HLQ14" s="788"/>
      <c r="HLR14" s="788"/>
      <c r="HLS14" s="788"/>
      <c r="HLT14" s="787"/>
      <c r="HLU14" s="788"/>
      <c r="HLV14" s="788"/>
      <c r="HLW14" s="788"/>
      <c r="HLX14" s="787"/>
      <c r="HLY14" s="788"/>
      <c r="HLZ14" s="788"/>
      <c r="HMA14" s="788"/>
      <c r="HMB14" s="787"/>
      <c r="HMC14" s="788"/>
      <c r="HMD14" s="788"/>
      <c r="HME14" s="788"/>
      <c r="HMF14" s="787"/>
      <c r="HMG14" s="788"/>
      <c r="HMH14" s="788"/>
      <c r="HMI14" s="788"/>
      <c r="HMJ14" s="787"/>
      <c r="HMK14" s="788"/>
      <c r="HML14" s="788"/>
      <c r="HMM14" s="788"/>
      <c r="HMN14" s="787"/>
      <c r="HMO14" s="788"/>
      <c r="HMP14" s="788"/>
      <c r="HMQ14" s="788"/>
      <c r="HMR14" s="787"/>
      <c r="HMS14" s="788"/>
      <c r="HMT14" s="788"/>
      <c r="HMU14" s="788"/>
      <c r="HMV14" s="787"/>
      <c r="HMW14" s="788"/>
      <c r="HMX14" s="788"/>
      <c r="HMY14" s="788"/>
      <c r="HMZ14" s="787"/>
      <c r="HNA14" s="788"/>
      <c r="HNB14" s="788"/>
      <c r="HNC14" s="788"/>
      <c r="HND14" s="787"/>
      <c r="HNE14" s="788"/>
      <c r="HNF14" s="788"/>
      <c r="HNG14" s="788"/>
      <c r="HNH14" s="787"/>
      <c r="HNI14" s="788"/>
      <c r="HNJ14" s="788"/>
      <c r="HNK14" s="788"/>
      <c r="HNL14" s="787"/>
      <c r="HNM14" s="788"/>
      <c r="HNN14" s="788"/>
      <c r="HNO14" s="788"/>
      <c r="HNP14" s="787"/>
      <c r="HNQ14" s="788"/>
      <c r="HNR14" s="788"/>
      <c r="HNS14" s="788"/>
      <c r="HNT14" s="787"/>
      <c r="HNU14" s="788"/>
      <c r="HNV14" s="788"/>
      <c r="HNW14" s="788"/>
      <c r="HNX14" s="787"/>
      <c r="HNY14" s="788"/>
      <c r="HNZ14" s="788"/>
      <c r="HOA14" s="788"/>
      <c r="HOB14" s="787"/>
      <c r="HOC14" s="788"/>
      <c r="HOD14" s="788"/>
      <c r="HOE14" s="788"/>
      <c r="HOF14" s="787"/>
      <c r="HOG14" s="788"/>
      <c r="HOH14" s="788"/>
      <c r="HOI14" s="788"/>
      <c r="HOJ14" s="787"/>
      <c r="HOK14" s="788"/>
      <c r="HOL14" s="788"/>
      <c r="HOM14" s="788"/>
      <c r="HON14" s="787"/>
      <c r="HOO14" s="788"/>
      <c r="HOP14" s="788"/>
      <c r="HOQ14" s="788"/>
      <c r="HOR14" s="787"/>
      <c r="HOS14" s="788"/>
      <c r="HOT14" s="788"/>
      <c r="HOU14" s="788"/>
      <c r="HOV14" s="787"/>
      <c r="HOW14" s="788"/>
      <c r="HOX14" s="788"/>
      <c r="HOY14" s="788"/>
      <c r="HOZ14" s="787"/>
      <c r="HPA14" s="788"/>
      <c r="HPB14" s="788"/>
      <c r="HPC14" s="788"/>
      <c r="HPD14" s="787"/>
      <c r="HPE14" s="788"/>
      <c r="HPF14" s="788"/>
      <c r="HPG14" s="788"/>
      <c r="HPH14" s="787"/>
      <c r="HPI14" s="788"/>
      <c r="HPJ14" s="788"/>
      <c r="HPK14" s="788"/>
      <c r="HPL14" s="787"/>
      <c r="HPM14" s="788"/>
      <c r="HPN14" s="788"/>
      <c r="HPO14" s="788"/>
      <c r="HPP14" s="787"/>
      <c r="HPQ14" s="788"/>
      <c r="HPR14" s="788"/>
      <c r="HPS14" s="788"/>
      <c r="HPT14" s="787"/>
      <c r="HPU14" s="788"/>
      <c r="HPV14" s="788"/>
      <c r="HPW14" s="788"/>
      <c r="HPX14" s="787"/>
      <c r="HPY14" s="788"/>
      <c r="HPZ14" s="788"/>
      <c r="HQA14" s="788"/>
      <c r="HQB14" s="787"/>
      <c r="HQC14" s="788"/>
      <c r="HQD14" s="788"/>
      <c r="HQE14" s="788"/>
      <c r="HQF14" s="787"/>
      <c r="HQG14" s="788"/>
      <c r="HQH14" s="788"/>
      <c r="HQI14" s="788"/>
      <c r="HQJ14" s="787"/>
      <c r="HQK14" s="788"/>
      <c r="HQL14" s="788"/>
      <c r="HQM14" s="788"/>
      <c r="HQN14" s="787"/>
      <c r="HQO14" s="788"/>
      <c r="HQP14" s="788"/>
      <c r="HQQ14" s="788"/>
      <c r="HQR14" s="787"/>
      <c r="HQS14" s="788"/>
      <c r="HQT14" s="788"/>
      <c r="HQU14" s="788"/>
      <c r="HQV14" s="787"/>
      <c r="HQW14" s="788"/>
      <c r="HQX14" s="788"/>
      <c r="HQY14" s="788"/>
      <c r="HQZ14" s="787"/>
      <c r="HRA14" s="788"/>
      <c r="HRB14" s="788"/>
      <c r="HRC14" s="788"/>
      <c r="HRD14" s="787"/>
      <c r="HRE14" s="788"/>
      <c r="HRF14" s="788"/>
      <c r="HRG14" s="788"/>
      <c r="HRH14" s="787"/>
      <c r="HRI14" s="788"/>
      <c r="HRJ14" s="788"/>
      <c r="HRK14" s="788"/>
      <c r="HRL14" s="787"/>
      <c r="HRM14" s="788"/>
      <c r="HRN14" s="788"/>
      <c r="HRO14" s="788"/>
      <c r="HRP14" s="787"/>
      <c r="HRQ14" s="788"/>
      <c r="HRR14" s="788"/>
      <c r="HRS14" s="788"/>
      <c r="HRT14" s="787"/>
      <c r="HRU14" s="788"/>
      <c r="HRV14" s="788"/>
      <c r="HRW14" s="788"/>
      <c r="HRX14" s="787"/>
      <c r="HRY14" s="788"/>
      <c r="HRZ14" s="788"/>
      <c r="HSA14" s="788"/>
      <c r="HSB14" s="787"/>
      <c r="HSC14" s="788"/>
      <c r="HSD14" s="788"/>
      <c r="HSE14" s="788"/>
      <c r="HSF14" s="787"/>
      <c r="HSG14" s="788"/>
      <c r="HSH14" s="788"/>
      <c r="HSI14" s="788"/>
      <c r="HSJ14" s="787"/>
      <c r="HSK14" s="788"/>
      <c r="HSL14" s="788"/>
      <c r="HSM14" s="788"/>
      <c r="HSN14" s="787"/>
      <c r="HSO14" s="788"/>
      <c r="HSP14" s="788"/>
      <c r="HSQ14" s="788"/>
      <c r="HSR14" s="787"/>
      <c r="HSS14" s="788"/>
      <c r="HST14" s="788"/>
      <c r="HSU14" s="788"/>
      <c r="HSV14" s="787"/>
      <c r="HSW14" s="788"/>
      <c r="HSX14" s="788"/>
      <c r="HSY14" s="788"/>
      <c r="HSZ14" s="787"/>
      <c r="HTA14" s="788"/>
      <c r="HTB14" s="788"/>
      <c r="HTC14" s="788"/>
      <c r="HTD14" s="787"/>
      <c r="HTE14" s="788"/>
      <c r="HTF14" s="788"/>
      <c r="HTG14" s="788"/>
      <c r="HTH14" s="787"/>
      <c r="HTI14" s="788"/>
      <c r="HTJ14" s="788"/>
      <c r="HTK14" s="788"/>
      <c r="HTL14" s="787"/>
      <c r="HTM14" s="788"/>
      <c r="HTN14" s="788"/>
      <c r="HTO14" s="788"/>
      <c r="HTP14" s="787"/>
      <c r="HTQ14" s="788"/>
      <c r="HTR14" s="788"/>
      <c r="HTS14" s="788"/>
      <c r="HTT14" s="787"/>
      <c r="HTU14" s="788"/>
      <c r="HTV14" s="788"/>
      <c r="HTW14" s="788"/>
      <c r="HTX14" s="787"/>
      <c r="HTY14" s="788"/>
      <c r="HTZ14" s="788"/>
      <c r="HUA14" s="788"/>
      <c r="HUB14" s="787"/>
      <c r="HUC14" s="788"/>
      <c r="HUD14" s="788"/>
      <c r="HUE14" s="788"/>
      <c r="HUF14" s="787"/>
      <c r="HUG14" s="788"/>
      <c r="HUH14" s="788"/>
      <c r="HUI14" s="788"/>
      <c r="HUJ14" s="787"/>
      <c r="HUK14" s="788"/>
      <c r="HUL14" s="788"/>
      <c r="HUM14" s="788"/>
      <c r="HUN14" s="787"/>
      <c r="HUO14" s="788"/>
      <c r="HUP14" s="788"/>
      <c r="HUQ14" s="788"/>
      <c r="HUR14" s="787"/>
      <c r="HUS14" s="788"/>
      <c r="HUT14" s="788"/>
      <c r="HUU14" s="788"/>
      <c r="HUV14" s="787"/>
      <c r="HUW14" s="788"/>
      <c r="HUX14" s="788"/>
      <c r="HUY14" s="788"/>
      <c r="HUZ14" s="787"/>
      <c r="HVA14" s="788"/>
      <c r="HVB14" s="788"/>
      <c r="HVC14" s="788"/>
      <c r="HVD14" s="787"/>
      <c r="HVE14" s="788"/>
      <c r="HVF14" s="788"/>
      <c r="HVG14" s="788"/>
      <c r="HVH14" s="787"/>
      <c r="HVI14" s="788"/>
      <c r="HVJ14" s="788"/>
      <c r="HVK14" s="788"/>
      <c r="HVL14" s="787"/>
      <c r="HVM14" s="788"/>
      <c r="HVN14" s="788"/>
      <c r="HVO14" s="788"/>
      <c r="HVP14" s="787"/>
      <c r="HVQ14" s="788"/>
      <c r="HVR14" s="788"/>
      <c r="HVS14" s="788"/>
      <c r="HVT14" s="787"/>
      <c r="HVU14" s="788"/>
      <c r="HVV14" s="788"/>
      <c r="HVW14" s="788"/>
      <c r="HVX14" s="787"/>
      <c r="HVY14" s="788"/>
      <c r="HVZ14" s="788"/>
      <c r="HWA14" s="788"/>
      <c r="HWB14" s="787"/>
      <c r="HWC14" s="788"/>
      <c r="HWD14" s="788"/>
      <c r="HWE14" s="788"/>
      <c r="HWF14" s="787"/>
      <c r="HWG14" s="788"/>
      <c r="HWH14" s="788"/>
      <c r="HWI14" s="788"/>
      <c r="HWJ14" s="787"/>
      <c r="HWK14" s="788"/>
      <c r="HWL14" s="788"/>
      <c r="HWM14" s="788"/>
      <c r="HWN14" s="787"/>
      <c r="HWO14" s="788"/>
      <c r="HWP14" s="788"/>
      <c r="HWQ14" s="788"/>
      <c r="HWR14" s="787"/>
      <c r="HWS14" s="788"/>
      <c r="HWT14" s="788"/>
      <c r="HWU14" s="788"/>
      <c r="HWV14" s="787"/>
      <c r="HWW14" s="788"/>
      <c r="HWX14" s="788"/>
      <c r="HWY14" s="788"/>
      <c r="HWZ14" s="787"/>
      <c r="HXA14" s="788"/>
      <c r="HXB14" s="788"/>
      <c r="HXC14" s="788"/>
      <c r="HXD14" s="787"/>
      <c r="HXE14" s="788"/>
      <c r="HXF14" s="788"/>
      <c r="HXG14" s="788"/>
      <c r="HXH14" s="787"/>
      <c r="HXI14" s="788"/>
      <c r="HXJ14" s="788"/>
      <c r="HXK14" s="788"/>
      <c r="HXL14" s="787"/>
      <c r="HXM14" s="788"/>
      <c r="HXN14" s="788"/>
      <c r="HXO14" s="788"/>
      <c r="HXP14" s="787"/>
      <c r="HXQ14" s="788"/>
      <c r="HXR14" s="788"/>
      <c r="HXS14" s="788"/>
      <c r="HXT14" s="787"/>
      <c r="HXU14" s="788"/>
      <c r="HXV14" s="788"/>
      <c r="HXW14" s="788"/>
      <c r="HXX14" s="787"/>
      <c r="HXY14" s="788"/>
      <c r="HXZ14" s="788"/>
      <c r="HYA14" s="788"/>
      <c r="HYB14" s="787"/>
      <c r="HYC14" s="788"/>
      <c r="HYD14" s="788"/>
      <c r="HYE14" s="788"/>
      <c r="HYF14" s="787"/>
      <c r="HYG14" s="788"/>
      <c r="HYH14" s="788"/>
      <c r="HYI14" s="788"/>
      <c r="HYJ14" s="787"/>
      <c r="HYK14" s="788"/>
      <c r="HYL14" s="788"/>
      <c r="HYM14" s="788"/>
      <c r="HYN14" s="787"/>
      <c r="HYO14" s="788"/>
      <c r="HYP14" s="788"/>
      <c r="HYQ14" s="788"/>
      <c r="HYR14" s="787"/>
      <c r="HYS14" s="788"/>
      <c r="HYT14" s="788"/>
      <c r="HYU14" s="788"/>
      <c r="HYV14" s="787"/>
      <c r="HYW14" s="788"/>
      <c r="HYX14" s="788"/>
      <c r="HYY14" s="788"/>
      <c r="HYZ14" s="787"/>
      <c r="HZA14" s="788"/>
      <c r="HZB14" s="788"/>
      <c r="HZC14" s="788"/>
      <c r="HZD14" s="787"/>
      <c r="HZE14" s="788"/>
      <c r="HZF14" s="788"/>
      <c r="HZG14" s="788"/>
      <c r="HZH14" s="787"/>
      <c r="HZI14" s="788"/>
      <c r="HZJ14" s="788"/>
      <c r="HZK14" s="788"/>
      <c r="HZL14" s="787"/>
      <c r="HZM14" s="788"/>
      <c r="HZN14" s="788"/>
      <c r="HZO14" s="788"/>
      <c r="HZP14" s="787"/>
      <c r="HZQ14" s="788"/>
      <c r="HZR14" s="788"/>
      <c r="HZS14" s="788"/>
      <c r="HZT14" s="787"/>
      <c r="HZU14" s="788"/>
      <c r="HZV14" s="788"/>
      <c r="HZW14" s="788"/>
      <c r="HZX14" s="787"/>
      <c r="HZY14" s="788"/>
      <c r="HZZ14" s="788"/>
      <c r="IAA14" s="788"/>
      <c r="IAB14" s="787"/>
      <c r="IAC14" s="788"/>
      <c r="IAD14" s="788"/>
      <c r="IAE14" s="788"/>
      <c r="IAF14" s="787"/>
      <c r="IAG14" s="788"/>
      <c r="IAH14" s="788"/>
      <c r="IAI14" s="788"/>
      <c r="IAJ14" s="787"/>
      <c r="IAK14" s="788"/>
      <c r="IAL14" s="788"/>
      <c r="IAM14" s="788"/>
      <c r="IAN14" s="787"/>
      <c r="IAO14" s="788"/>
      <c r="IAP14" s="788"/>
      <c r="IAQ14" s="788"/>
      <c r="IAR14" s="787"/>
      <c r="IAS14" s="788"/>
      <c r="IAT14" s="788"/>
      <c r="IAU14" s="788"/>
      <c r="IAV14" s="787"/>
      <c r="IAW14" s="788"/>
      <c r="IAX14" s="788"/>
      <c r="IAY14" s="788"/>
      <c r="IAZ14" s="787"/>
      <c r="IBA14" s="788"/>
      <c r="IBB14" s="788"/>
      <c r="IBC14" s="788"/>
      <c r="IBD14" s="787"/>
      <c r="IBE14" s="788"/>
      <c r="IBF14" s="788"/>
      <c r="IBG14" s="788"/>
      <c r="IBH14" s="787"/>
      <c r="IBI14" s="788"/>
      <c r="IBJ14" s="788"/>
      <c r="IBK14" s="788"/>
      <c r="IBL14" s="787"/>
      <c r="IBM14" s="788"/>
      <c r="IBN14" s="788"/>
      <c r="IBO14" s="788"/>
      <c r="IBP14" s="787"/>
      <c r="IBQ14" s="788"/>
      <c r="IBR14" s="788"/>
      <c r="IBS14" s="788"/>
      <c r="IBT14" s="787"/>
      <c r="IBU14" s="788"/>
      <c r="IBV14" s="788"/>
      <c r="IBW14" s="788"/>
      <c r="IBX14" s="787"/>
      <c r="IBY14" s="788"/>
      <c r="IBZ14" s="788"/>
      <c r="ICA14" s="788"/>
      <c r="ICB14" s="787"/>
      <c r="ICC14" s="788"/>
      <c r="ICD14" s="788"/>
      <c r="ICE14" s="788"/>
      <c r="ICF14" s="787"/>
      <c r="ICG14" s="788"/>
      <c r="ICH14" s="788"/>
      <c r="ICI14" s="788"/>
      <c r="ICJ14" s="787"/>
      <c r="ICK14" s="788"/>
      <c r="ICL14" s="788"/>
      <c r="ICM14" s="788"/>
      <c r="ICN14" s="787"/>
      <c r="ICO14" s="788"/>
      <c r="ICP14" s="788"/>
      <c r="ICQ14" s="788"/>
      <c r="ICR14" s="787"/>
      <c r="ICS14" s="788"/>
      <c r="ICT14" s="788"/>
      <c r="ICU14" s="788"/>
      <c r="ICV14" s="787"/>
      <c r="ICW14" s="788"/>
      <c r="ICX14" s="788"/>
      <c r="ICY14" s="788"/>
      <c r="ICZ14" s="787"/>
      <c r="IDA14" s="788"/>
      <c r="IDB14" s="788"/>
      <c r="IDC14" s="788"/>
      <c r="IDD14" s="787"/>
      <c r="IDE14" s="788"/>
      <c r="IDF14" s="788"/>
      <c r="IDG14" s="788"/>
      <c r="IDH14" s="787"/>
      <c r="IDI14" s="788"/>
      <c r="IDJ14" s="788"/>
      <c r="IDK14" s="788"/>
      <c r="IDL14" s="787"/>
      <c r="IDM14" s="788"/>
      <c r="IDN14" s="788"/>
      <c r="IDO14" s="788"/>
      <c r="IDP14" s="787"/>
      <c r="IDQ14" s="788"/>
      <c r="IDR14" s="788"/>
      <c r="IDS14" s="788"/>
      <c r="IDT14" s="787"/>
      <c r="IDU14" s="788"/>
      <c r="IDV14" s="788"/>
      <c r="IDW14" s="788"/>
      <c r="IDX14" s="787"/>
      <c r="IDY14" s="788"/>
      <c r="IDZ14" s="788"/>
      <c r="IEA14" s="788"/>
      <c r="IEB14" s="787"/>
      <c r="IEC14" s="788"/>
      <c r="IED14" s="788"/>
      <c r="IEE14" s="788"/>
      <c r="IEF14" s="787"/>
      <c r="IEG14" s="788"/>
      <c r="IEH14" s="788"/>
      <c r="IEI14" s="788"/>
      <c r="IEJ14" s="787"/>
      <c r="IEK14" s="788"/>
      <c r="IEL14" s="788"/>
      <c r="IEM14" s="788"/>
      <c r="IEN14" s="787"/>
      <c r="IEO14" s="788"/>
      <c r="IEP14" s="788"/>
      <c r="IEQ14" s="788"/>
      <c r="IER14" s="787"/>
      <c r="IES14" s="788"/>
      <c r="IET14" s="788"/>
      <c r="IEU14" s="788"/>
      <c r="IEV14" s="787"/>
      <c r="IEW14" s="788"/>
      <c r="IEX14" s="788"/>
      <c r="IEY14" s="788"/>
      <c r="IEZ14" s="787"/>
      <c r="IFA14" s="788"/>
      <c r="IFB14" s="788"/>
      <c r="IFC14" s="788"/>
      <c r="IFD14" s="787"/>
      <c r="IFE14" s="788"/>
      <c r="IFF14" s="788"/>
      <c r="IFG14" s="788"/>
      <c r="IFH14" s="787"/>
      <c r="IFI14" s="788"/>
      <c r="IFJ14" s="788"/>
      <c r="IFK14" s="788"/>
      <c r="IFL14" s="787"/>
      <c r="IFM14" s="788"/>
      <c r="IFN14" s="788"/>
      <c r="IFO14" s="788"/>
      <c r="IFP14" s="787"/>
      <c r="IFQ14" s="788"/>
      <c r="IFR14" s="788"/>
      <c r="IFS14" s="788"/>
      <c r="IFT14" s="787"/>
      <c r="IFU14" s="788"/>
      <c r="IFV14" s="788"/>
      <c r="IFW14" s="788"/>
      <c r="IFX14" s="787"/>
      <c r="IFY14" s="788"/>
      <c r="IFZ14" s="788"/>
      <c r="IGA14" s="788"/>
      <c r="IGB14" s="787"/>
      <c r="IGC14" s="788"/>
      <c r="IGD14" s="788"/>
      <c r="IGE14" s="788"/>
      <c r="IGF14" s="787"/>
      <c r="IGG14" s="788"/>
      <c r="IGH14" s="788"/>
      <c r="IGI14" s="788"/>
      <c r="IGJ14" s="787"/>
      <c r="IGK14" s="788"/>
      <c r="IGL14" s="788"/>
      <c r="IGM14" s="788"/>
      <c r="IGN14" s="787"/>
      <c r="IGO14" s="788"/>
      <c r="IGP14" s="788"/>
      <c r="IGQ14" s="788"/>
      <c r="IGR14" s="787"/>
      <c r="IGS14" s="788"/>
      <c r="IGT14" s="788"/>
      <c r="IGU14" s="788"/>
      <c r="IGV14" s="787"/>
      <c r="IGW14" s="788"/>
      <c r="IGX14" s="788"/>
      <c r="IGY14" s="788"/>
      <c r="IGZ14" s="787"/>
      <c r="IHA14" s="788"/>
      <c r="IHB14" s="788"/>
      <c r="IHC14" s="788"/>
      <c r="IHD14" s="787"/>
      <c r="IHE14" s="788"/>
      <c r="IHF14" s="788"/>
      <c r="IHG14" s="788"/>
      <c r="IHH14" s="787"/>
      <c r="IHI14" s="788"/>
      <c r="IHJ14" s="788"/>
      <c r="IHK14" s="788"/>
      <c r="IHL14" s="787"/>
      <c r="IHM14" s="788"/>
      <c r="IHN14" s="788"/>
      <c r="IHO14" s="788"/>
      <c r="IHP14" s="787"/>
      <c r="IHQ14" s="788"/>
      <c r="IHR14" s="788"/>
      <c r="IHS14" s="788"/>
      <c r="IHT14" s="787"/>
      <c r="IHU14" s="788"/>
      <c r="IHV14" s="788"/>
      <c r="IHW14" s="788"/>
      <c r="IHX14" s="787"/>
      <c r="IHY14" s="788"/>
      <c r="IHZ14" s="788"/>
      <c r="IIA14" s="788"/>
      <c r="IIB14" s="787"/>
      <c r="IIC14" s="788"/>
      <c r="IID14" s="788"/>
      <c r="IIE14" s="788"/>
      <c r="IIF14" s="787"/>
      <c r="IIG14" s="788"/>
      <c r="IIH14" s="788"/>
      <c r="III14" s="788"/>
      <c r="IIJ14" s="787"/>
      <c r="IIK14" s="788"/>
      <c r="IIL14" s="788"/>
      <c r="IIM14" s="788"/>
      <c r="IIN14" s="787"/>
      <c r="IIO14" s="788"/>
      <c r="IIP14" s="788"/>
      <c r="IIQ14" s="788"/>
      <c r="IIR14" s="787"/>
      <c r="IIS14" s="788"/>
      <c r="IIT14" s="788"/>
      <c r="IIU14" s="788"/>
      <c r="IIV14" s="787"/>
      <c r="IIW14" s="788"/>
      <c r="IIX14" s="788"/>
      <c r="IIY14" s="788"/>
      <c r="IIZ14" s="787"/>
      <c r="IJA14" s="788"/>
      <c r="IJB14" s="788"/>
      <c r="IJC14" s="788"/>
      <c r="IJD14" s="787"/>
      <c r="IJE14" s="788"/>
      <c r="IJF14" s="788"/>
      <c r="IJG14" s="788"/>
      <c r="IJH14" s="787"/>
      <c r="IJI14" s="788"/>
      <c r="IJJ14" s="788"/>
      <c r="IJK14" s="788"/>
      <c r="IJL14" s="787"/>
      <c r="IJM14" s="788"/>
      <c r="IJN14" s="788"/>
      <c r="IJO14" s="788"/>
      <c r="IJP14" s="787"/>
      <c r="IJQ14" s="788"/>
      <c r="IJR14" s="788"/>
      <c r="IJS14" s="788"/>
      <c r="IJT14" s="787"/>
      <c r="IJU14" s="788"/>
      <c r="IJV14" s="788"/>
      <c r="IJW14" s="788"/>
      <c r="IJX14" s="787"/>
      <c r="IJY14" s="788"/>
      <c r="IJZ14" s="788"/>
      <c r="IKA14" s="788"/>
      <c r="IKB14" s="787"/>
      <c r="IKC14" s="788"/>
      <c r="IKD14" s="788"/>
      <c r="IKE14" s="788"/>
      <c r="IKF14" s="787"/>
      <c r="IKG14" s="788"/>
      <c r="IKH14" s="788"/>
      <c r="IKI14" s="788"/>
      <c r="IKJ14" s="787"/>
      <c r="IKK14" s="788"/>
      <c r="IKL14" s="788"/>
      <c r="IKM14" s="788"/>
      <c r="IKN14" s="787"/>
      <c r="IKO14" s="788"/>
      <c r="IKP14" s="788"/>
      <c r="IKQ14" s="788"/>
      <c r="IKR14" s="787"/>
      <c r="IKS14" s="788"/>
      <c r="IKT14" s="788"/>
      <c r="IKU14" s="788"/>
      <c r="IKV14" s="787"/>
      <c r="IKW14" s="788"/>
      <c r="IKX14" s="788"/>
      <c r="IKY14" s="788"/>
      <c r="IKZ14" s="787"/>
      <c r="ILA14" s="788"/>
      <c r="ILB14" s="788"/>
      <c r="ILC14" s="788"/>
      <c r="ILD14" s="787"/>
      <c r="ILE14" s="788"/>
      <c r="ILF14" s="788"/>
      <c r="ILG14" s="788"/>
      <c r="ILH14" s="787"/>
      <c r="ILI14" s="788"/>
      <c r="ILJ14" s="788"/>
      <c r="ILK14" s="788"/>
      <c r="ILL14" s="787"/>
      <c r="ILM14" s="788"/>
      <c r="ILN14" s="788"/>
      <c r="ILO14" s="788"/>
      <c r="ILP14" s="787"/>
      <c r="ILQ14" s="788"/>
      <c r="ILR14" s="788"/>
      <c r="ILS14" s="788"/>
      <c r="ILT14" s="787"/>
      <c r="ILU14" s="788"/>
      <c r="ILV14" s="788"/>
      <c r="ILW14" s="788"/>
      <c r="ILX14" s="787"/>
      <c r="ILY14" s="788"/>
      <c r="ILZ14" s="788"/>
      <c r="IMA14" s="788"/>
      <c r="IMB14" s="787"/>
      <c r="IMC14" s="788"/>
      <c r="IMD14" s="788"/>
      <c r="IME14" s="788"/>
      <c r="IMF14" s="787"/>
      <c r="IMG14" s="788"/>
      <c r="IMH14" s="788"/>
      <c r="IMI14" s="788"/>
      <c r="IMJ14" s="787"/>
      <c r="IMK14" s="788"/>
      <c r="IML14" s="788"/>
      <c r="IMM14" s="788"/>
      <c r="IMN14" s="787"/>
      <c r="IMO14" s="788"/>
      <c r="IMP14" s="788"/>
      <c r="IMQ14" s="788"/>
      <c r="IMR14" s="787"/>
      <c r="IMS14" s="788"/>
      <c r="IMT14" s="788"/>
      <c r="IMU14" s="788"/>
      <c r="IMV14" s="787"/>
      <c r="IMW14" s="788"/>
      <c r="IMX14" s="788"/>
      <c r="IMY14" s="788"/>
      <c r="IMZ14" s="787"/>
      <c r="INA14" s="788"/>
      <c r="INB14" s="788"/>
      <c r="INC14" s="788"/>
      <c r="IND14" s="787"/>
      <c r="INE14" s="788"/>
      <c r="INF14" s="788"/>
      <c r="ING14" s="788"/>
      <c r="INH14" s="787"/>
      <c r="INI14" s="788"/>
      <c r="INJ14" s="788"/>
      <c r="INK14" s="788"/>
      <c r="INL14" s="787"/>
      <c r="INM14" s="788"/>
      <c r="INN14" s="788"/>
      <c r="INO14" s="788"/>
      <c r="INP14" s="787"/>
      <c r="INQ14" s="788"/>
      <c r="INR14" s="788"/>
      <c r="INS14" s="788"/>
      <c r="INT14" s="787"/>
      <c r="INU14" s="788"/>
      <c r="INV14" s="788"/>
      <c r="INW14" s="788"/>
      <c r="INX14" s="787"/>
      <c r="INY14" s="788"/>
      <c r="INZ14" s="788"/>
      <c r="IOA14" s="788"/>
      <c r="IOB14" s="787"/>
      <c r="IOC14" s="788"/>
      <c r="IOD14" s="788"/>
      <c r="IOE14" s="788"/>
      <c r="IOF14" s="787"/>
      <c r="IOG14" s="788"/>
      <c r="IOH14" s="788"/>
      <c r="IOI14" s="788"/>
      <c r="IOJ14" s="787"/>
      <c r="IOK14" s="788"/>
      <c r="IOL14" s="788"/>
      <c r="IOM14" s="788"/>
      <c r="ION14" s="787"/>
      <c r="IOO14" s="788"/>
      <c r="IOP14" s="788"/>
      <c r="IOQ14" s="788"/>
      <c r="IOR14" s="787"/>
      <c r="IOS14" s="788"/>
      <c r="IOT14" s="788"/>
      <c r="IOU14" s="788"/>
      <c r="IOV14" s="787"/>
      <c r="IOW14" s="788"/>
      <c r="IOX14" s="788"/>
      <c r="IOY14" s="788"/>
      <c r="IOZ14" s="787"/>
      <c r="IPA14" s="788"/>
      <c r="IPB14" s="788"/>
      <c r="IPC14" s="788"/>
      <c r="IPD14" s="787"/>
      <c r="IPE14" s="788"/>
      <c r="IPF14" s="788"/>
      <c r="IPG14" s="788"/>
      <c r="IPH14" s="787"/>
      <c r="IPI14" s="788"/>
      <c r="IPJ14" s="788"/>
      <c r="IPK14" s="788"/>
      <c r="IPL14" s="787"/>
      <c r="IPM14" s="788"/>
      <c r="IPN14" s="788"/>
      <c r="IPO14" s="788"/>
      <c r="IPP14" s="787"/>
      <c r="IPQ14" s="788"/>
      <c r="IPR14" s="788"/>
      <c r="IPS14" s="788"/>
      <c r="IPT14" s="787"/>
      <c r="IPU14" s="788"/>
      <c r="IPV14" s="788"/>
      <c r="IPW14" s="788"/>
      <c r="IPX14" s="787"/>
      <c r="IPY14" s="788"/>
      <c r="IPZ14" s="788"/>
      <c r="IQA14" s="788"/>
      <c r="IQB14" s="787"/>
      <c r="IQC14" s="788"/>
      <c r="IQD14" s="788"/>
      <c r="IQE14" s="788"/>
      <c r="IQF14" s="787"/>
      <c r="IQG14" s="788"/>
      <c r="IQH14" s="788"/>
      <c r="IQI14" s="788"/>
      <c r="IQJ14" s="787"/>
      <c r="IQK14" s="788"/>
      <c r="IQL14" s="788"/>
      <c r="IQM14" s="788"/>
      <c r="IQN14" s="787"/>
      <c r="IQO14" s="788"/>
      <c r="IQP14" s="788"/>
      <c r="IQQ14" s="788"/>
      <c r="IQR14" s="787"/>
      <c r="IQS14" s="788"/>
      <c r="IQT14" s="788"/>
      <c r="IQU14" s="788"/>
      <c r="IQV14" s="787"/>
      <c r="IQW14" s="788"/>
      <c r="IQX14" s="788"/>
      <c r="IQY14" s="788"/>
      <c r="IQZ14" s="787"/>
      <c r="IRA14" s="788"/>
      <c r="IRB14" s="788"/>
      <c r="IRC14" s="788"/>
      <c r="IRD14" s="787"/>
      <c r="IRE14" s="788"/>
      <c r="IRF14" s="788"/>
      <c r="IRG14" s="788"/>
      <c r="IRH14" s="787"/>
      <c r="IRI14" s="788"/>
      <c r="IRJ14" s="788"/>
      <c r="IRK14" s="788"/>
      <c r="IRL14" s="787"/>
      <c r="IRM14" s="788"/>
      <c r="IRN14" s="788"/>
      <c r="IRO14" s="788"/>
      <c r="IRP14" s="787"/>
      <c r="IRQ14" s="788"/>
      <c r="IRR14" s="788"/>
      <c r="IRS14" s="788"/>
      <c r="IRT14" s="787"/>
      <c r="IRU14" s="788"/>
      <c r="IRV14" s="788"/>
      <c r="IRW14" s="788"/>
      <c r="IRX14" s="787"/>
      <c r="IRY14" s="788"/>
      <c r="IRZ14" s="788"/>
      <c r="ISA14" s="788"/>
      <c r="ISB14" s="787"/>
      <c r="ISC14" s="788"/>
      <c r="ISD14" s="788"/>
      <c r="ISE14" s="788"/>
      <c r="ISF14" s="787"/>
      <c r="ISG14" s="788"/>
      <c r="ISH14" s="788"/>
      <c r="ISI14" s="788"/>
      <c r="ISJ14" s="787"/>
      <c r="ISK14" s="788"/>
      <c r="ISL14" s="788"/>
      <c r="ISM14" s="788"/>
      <c r="ISN14" s="787"/>
      <c r="ISO14" s="788"/>
      <c r="ISP14" s="788"/>
      <c r="ISQ14" s="788"/>
      <c r="ISR14" s="787"/>
      <c r="ISS14" s="788"/>
      <c r="IST14" s="788"/>
      <c r="ISU14" s="788"/>
      <c r="ISV14" s="787"/>
      <c r="ISW14" s="788"/>
      <c r="ISX14" s="788"/>
      <c r="ISY14" s="788"/>
      <c r="ISZ14" s="787"/>
      <c r="ITA14" s="788"/>
      <c r="ITB14" s="788"/>
      <c r="ITC14" s="788"/>
      <c r="ITD14" s="787"/>
      <c r="ITE14" s="788"/>
      <c r="ITF14" s="788"/>
      <c r="ITG14" s="788"/>
      <c r="ITH14" s="787"/>
      <c r="ITI14" s="788"/>
      <c r="ITJ14" s="788"/>
      <c r="ITK14" s="788"/>
      <c r="ITL14" s="787"/>
      <c r="ITM14" s="788"/>
      <c r="ITN14" s="788"/>
      <c r="ITO14" s="788"/>
      <c r="ITP14" s="787"/>
      <c r="ITQ14" s="788"/>
      <c r="ITR14" s="788"/>
      <c r="ITS14" s="788"/>
      <c r="ITT14" s="787"/>
      <c r="ITU14" s="788"/>
      <c r="ITV14" s="788"/>
      <c r="ITW14" s="788"/>
      <c r="ITX14" s="787"/>
      <c r="ITY14" s="788"/>
      <c r="ITZ14" s="788"/>
      <c r="IUA14" s="788"/>
      <c r="IUB14" s="787"/>
      <c r="IUC14" s="788"/>
      <c r="IUD14" s="788"/>
      <c r="IUE14" s="788"/>
      <c r="IUF14" s="787"/>
      <c r="IUG14" s="788"/>
      <c r="IUH14" s="788"/>
      <c r="IUI14" s="788"/>
      <c r="IUJ14" s="787"/>
      <c r="IUK14" s="788"/>
      <c r="IUL14" s="788"/>
      <c r="IUM14" s="788"/>
      <c r="IUN14" s="787"/>
      <c r="IUO14" s="788"/>
      <c r="IUP14" s="788"/>
      <c r="IUQ14" s="788"/>
      <c r="IUR14" s="787"/>
      <c r="IUS14" s="788"/>
      <c r="IUT14" s="788"/>
      <c r="IUU14" s="788"/>
      <c r="IUV14" s="787"/>
      <c r="IUW14" s="788"/>
      <c r="IUX14" s="788"/>
      <c r="IUY14" s="788"/>
      <c r="IUZ14" s="787"/>
      <c r="IVA14" s="788"/>
      <c r="IVB14" s="788"/>
      <c r="IVC14" s="788"/>
      <c r="IVD14" s="787"/>
      <c r="IVE14" s="788"/>
      <c r="IVF14" s="788"/>
      <c r="IVG14" s="788"/>
      <c r="IVH14" s="787"/>
      <c r="IVI14" s="788"/>
      <c r="IVJ14" s="788"/>
      <c r="IVK14" s="788"/>
      <c r="IVL14" s="787"/>
      <c r="IVM14" s="788"/>
      <c r="IVN14" s="788"/>
      <c r="IVO14" s="788"/>
      <c r="IVP14" s="787"/>
      <c r="IVQ14" s="788"/>
      <c r="IVR14" s="788"/>
      <c r="IVS14" s="788"/>
      <c r="IVT14" s="787"/>
      <c r="IVU14" s="788"/>
      <c r="IVV14" s="788"/>
      <c r="IVW14" s="788"/>
      <c r="IVX14" s="787"/>
      <c r="IVY14" s="788"/>
      <c r="IVZ14" s="788"/>
      <c r="IWA14" s="788"/>
      <c r="IWB14" s="787"/>
      <c r="IWC14" s="788"/>
      <c r="IWD14" s="788"/>
      <c r="IWE14" s="788"/>
      <c r="IWF14" s="787"/>
      <c r="IWG14" s="788"/>
      <c r="IWH14" s="788"/>
      <c r="IWI14" s="788"/>
      <c r="IWJ14" s="787"/>
      <c r="IWK14" s="788"/>
      <c r="IWL14" s="788"/>
      <c r="IWM14" s="788"/>
      <c r="IWN14" s="787"/>
      <c r="IWO14" s="788"/>
      <c r="IWP14" s="788"/>
      <c r="IWQ14" s="788"/>
      <c r="IWR14" s="787"/>
      <c r="IWS14" s="788"/>
      <c r="IWT14" s="788"/>
      <c r="IWU14" s="788"/>
      <c r="IWV14" s="787"/>
      <c r="IWW14" s="788"/>
      <c r="IWX14" s="788"/>
      <c r="IWY14" s="788"/>
      <c r="IWZ14" s="787"/>
      <c r="IXA14" s="788"/>
      <c r="IXB14" s="788"/>
      <c r="IXC14" s="788"/>
      <c r="IXD14" s="787"/>
      <c r="IXE14" s="788"/>
      <c r="IXF14" s="788"/>
      <c r="IXG14" s="788"/>
      <c r="IXH14" s="787"/>
      <c r="IXI14" s="788"/>
      <c r="IXJ14" s="788"/>
      <c r="IXK14" s="788"/>
      <c r="IXL14" s="787"/>
      <c r="IXM14" s="788"/>
      <c r="IXN14" s="788"/>
      <c r="IXO14" s="788"/>
      <c r="IXP14" s="787"/>
      <c r="IXQ14" s="788"/>
      <c r="IXR14" s="788"/>
      <c r="IXS14" s="788"/>
      <c r="IXT14" s="787"/>
      <c r="IXU14" s="788"/>
      <c r="IXV14" s="788"/>
      <c r="IXW14" s="788"/>
      <c r="IXX14" s="787"/>
      <c r="IXY14" s="788"/>
      <c r="IXZ14" s="788"/>
      <c r="IYA14" s="788"/>
      <c r="IYB14" s="787"/>
      <c r="IYC14" s="788"/>
      <c r="IYD14" s="788"/>
      <c r="IYE14" s="788"/>
      <c r="IYF14" s="787"/>
      <c r="IYG14" s="788"/>
      <c r="IYH14" s="788"/>
      <c r="IYI14" s="788"/>
      <c r="IYJ14" s="787"/>
      <c r="IYK14" s="788"/>
      <c r="IYL14" s="788"/>
      <c r="IYM14" s="788"/>
      <c r="IYN14" s="787"/>
      <c r="IYO14" s="788"/>
      <c r="IYP14" s="788"/>
      <c r="IYQ14" s="788"/>
      <c r="IYR14" s="787"/>
      <c r="IYS14" s="788"/>
      <c r="IYT14" s="788"/>
      <c r="IYU14" s="788"/>
      <c r="IYV14" s="787"/>
      <c r="IYW14" s="788"/>
      <c r="IYX14" s="788"/>
      <c r="IYY14" s="788"/>
      <c r="IYZ14" s="787"/>
      <c r="IZA14" s="788"/>
      <c r="IZB14" s="788"/>
      <c r="IZC14" s="788"/>
      <c r="IZD14" s="787"/>
      <c r="IZE14" s="788"/>
      <c r="IZF14" s="788"/>
      <c r="IZG14" s="788"/>
      <c r="IZH14" s="787"/>
      <c r="IZI14" s="788"/>
      <c r="IZJ14" s="788"/>
      <c r="IZK14" s="788"/>
      <c r="IZL14" s="787"/>
      <c r="IZM14" s="788"/>
      <c r="IZN14" s="788"/>
      <c r="IZO14" s="788"/>
      <c r="IZP14" s="787"/>
      <c r="IZQ14" s="788"/>
      <c r="IZR14" s="788"/>
      <c r="IZS14" s="788"/>
      <c r="IZT14" s="787"/>
      <c r="IZU14" s="788"/>
      <c r="IZV14" s="788"/>
      <c r="IZW14" s="788"/>
      <c r="IZX14" s="787"/>
      <c r="IZY14" s="788"/>
      <c r="IZZ14" s="788"/>
      <c r="JAA14" s="788"/>
      <c r="JAB14" s="787"/>
      <c r="JAC14" s="788"/>
      <c r="JAD14" s="788"/>
      <c r="JAE14" s="788"/>
      <c r="JAF14" s="787"/>
      <c r="JAG14" s="788"/>
      <c r="JAH14" s="788"/>
      <c r="JAI14" s="788"/>
      <c r="JAJ14" s="787"/>
      <c r="JAK14" s="788"/>
      <c r="JAL14" s="788"/>
      <c r="JAM14" s="788"/>
      <c r="JAN14" s="787"/>
      <c r="JAO14" s="788"/>
      <c r="JAP14" s="788"/>
      <c r="JAQ14" s="788"/>
      <c r="JAR14" s="787"/>
      <c r="JAS14" s="788"/>
      <c r="JAT14" s="788"/>
      <c r="JAU14" s="788"/>
      <c r="JAV14" s="787"/>
      <c r="JAW14" s="788"/>
      <c r="JAX14" s="788"/>
      <c r="JAY14" s="788"/>
      <c r="JAZ14" s="787"/>
      <c r="JBA14" s="788"/>
      <c r="JBB14" s="788"/>
      <c r="JBC14" s="788"/>
      <c r="JBD14" s="787"/>
      <c r="JBE14" s="788"/>
      <c r="JBF14" s="788"/>
      <c r="JBG14" s="788"/>
      <c r="JBH14" s="787"/>
      <c r="JBI14" s="788"/>
      <c r="JBJ14" s="788"/>
      <c r="JBK14" s="788"/>
      <c r="JBL14" s="787"/>
      <c r="JBM14" s="788"/>
      <c r="JBN14" s="788"/>
      <c r="JBO14" s="788"/>
      <c r="JBP14" s="787"/>
      <c r="JBQ14" s="788"/>
      <c r="JBR14" s="788"/>
      <c r="JBS14" s="788"/>
      <c r="JBT14" s="787"/>
      <c r="JBU14" s="788"/>
      <c r="JBV14" s="788"/>
      <c r="JBW14" s="788"/>
      <c r="JBX14" s="787"/>
      <c r="JBY14" s="788"/>
      <c r="JBZ14" s="788"/>
      <c r="JCA14" s="788"/>
      <c r="JCB14" s="787"/>
      <c r="JCC14" s="788"/>
      <c r="JCD14" s="788"/>
      <c r="JCE14" s="788"/>
      <c r="JCF14" s="787"/>
      <c r="JCG14" s="788"/>
      <c r="JCH14" s="788"/>
      <c r="JCI14" s="788"/>
      <c r="JCJ14" s="787"/>
      <c r="JCK14" s="788"/>
      <c r="JCL14" s="788"/>
      <c r="JCM14" s="788"/>
      <c r="JCN14" s="787"/>
      <c r="JCO14" s="788"/>
      <c r="JCP14" s="788"/>
      <c r="JCQ14" s="788"/>
      <c r="JCR14" s="787"/>
      <c r="JCS14" s="788"/>
      <c r="JCT14" s="788"/>
      <c r="JCU14" s="788"/>
      <c r="JCV14" s="787"/>
      <c r="JCW14" s="788"/>
      <c r="JCX14" s="788"/>
      <c r="JCY14" s="788"/>
      <c r="JCZ14" s="787"/>
      <c r="JDA14" s="788"/>
      <c r="JDB14" s="788"/>
      <c r="JDC14" s="788"/>
      <c r="JDD14" s="787"/>
      <c r="JDE14" s="788"/>
      <c r="JDF14" s="788"/>
      <c r="JDG14" s="788"/>
      <c r="JDH14" s="787"/>
      <c r="JDI14" s="788"/>
      <c r="JDJ14" s="788"/>
      <c r="JDK14" s="788"/>
      <c r="JDL14" s="787"/>
      <c r="JDM14" s="788"/>
      <c r="JDN14" s="788"/>
      <c r="JDO14" s="788"/>
      <c r="JDP14" s="787"/>
      <c r="JDQ14" s="788"/>
      <c r="JDR14" s="788"/>
      <c r="JDS14" s="788"/>
      <c r="JDT14" s="787"/>
      <c r="JDU14" s="788"/>
      <c r="JDV14" s="788"/>
      <c r="JDW14" s="788"/>
      <c r="JDX14" s="787"/>
      <c r="JDY14" s="788"/>
      <c r="JDZ14" s="788"/>
      <c r="JEA14" s="788"/>
      <c r="JEB14" s="787"/>
      <c r="JEC14" s="788"/>
      <c r="JED14" s="788"/>
      <c r="JEE14" s="788"/>
      <c r="JEF14" s="787"/>
      <c r="JEG14" s="788"/>
      <c r="JEH14" s="788"/>
      <c r="JEI14" s="788"/>
      <c r="JEJ14" s="787"/>
      <c r="JEK14" s="788"/>
      <c r="JEL14" s="788"/>
      <c r="JEM14" s="788"/>
      <c r="JEN14" s="787"/>
      <c r="JEO14" s="788"/>
      <c r="JEP14" s="788"/>
      <c r="JEQ14" s="788"/>
      <c r="JER14" s="787"/>
      <c r="JES14" s="788"/>
      <c r="JET14" s="788"/>
      <c r="JEU14" s="788"/>
      <c r="JEV14" s="787"/>
      <c r="JEW14" s="788"/>
      <c r="JEX14" s="788"/>
      <c r="JEY14" s="788"/>
      <c r="JEZ14" s="787"/>
      <c r="JFA14" s="788"/>
      <c r="JFB14" s="788"/>
      <c r="JFC14" s="788"/>
      <c r="JFD14" s="787"/>
      <c r="JFE14" s="788"/>
      <c r="JFF14" s="788"/>
      <c r="JFG14" s="788"/>
      <c r="JFH14" s="787"/>
      <c r="JFI14" s="788"/>
      <c r="JFJ14" s="788"/>
      <c r="JFK14" s="788"/>
      <c r="JFL14" s="787"/>
      <c r="JFM14" s="788"/>
      <c r="JFN14" s="788"/>
      <c r="JFO14" s="788"/>
      <c r="JFP14" s="787"/>
      <c r="JFQ14" s="788"/>
      <c r="JFR14" s="788"/>
      <c r="JFS14" s="788"/>
      <c r="JFT14" s="787"/>
      <c r="JFU14" s="788"/>
      <c r="JFV14" s="788"/>
      <c r="JFW14" s="788"/>
      <c r="JFX14" s="787"/>
      <c r="JFY14" s="788"/>
      <c r="JFZ14" s="788"/>
      <c r="JGA14" s="788"/>
      <c r="JGB14" s="787"/>
      <c r="JGC14" s="788"/>
      <c r="JGD14" s="788"/>
      <c r="JGE14" s="788"/>
      <c r="JGF14" s="787"/>
      <c r="JGG14" s="788"/>
      <c r="JGH14" s="788"/>
      <c r="JGI14" s="788"/>
      <c r="JGJ14" s="787"/>
      <c r="JGK14" s="788"/>
      <c r="JGL14" s="788"/>
      <c r="JGM14" s="788"/>
      <c r="JGN14" s="787"/>
      <c r="JGO14" s="788"/>
      <c r="JGP14" s="788"/>
      <c r="JGQ14" s="788"/>
      <c r="JGR14" s="787"/>
      <c r="JGS14" s="788"/>
      <c r="JGT14" s="788"/>
      <c r="JGU14" s="788"/>
      <c r="JGV14" s="787"/>
      <c r="JGW14" s="788"/>
      <c r="JGX14" s="788"/>
      <c r="JGY14" s="788"/>
      <c r="JGZ14" s="787"/>
      <c r="JHA14" s="788"/>
      <c r="JHB14" s="788"/>
      <c r="JHC14" s="788"/>
      <c r="JHD14" s="787"/>
      <c r="JHE14" s="788"/>
      <c r="JHF14" s="788"/>
      <c r="JHG14" s="788"/>
      <c r="JHH14" s="787"/>
      <c r="JHI14" s="788"/>
      <c r="JHJ14" s="788"/>
      <c r="JHK14" s="788"/>
      <c r="JHL14" s="787"/>
      <c r="JHM14" s="788"/>
      <c r="JHN14" s="788"/>
      <c r="JHO14" s="788"/>
      <c r="JHP14" s="787"/>
      <c r="JHQ14" s="788"/>
      <c r="JHR14" s="788"/>
      <c r="JHS14" s="788"/>
      <c r="JHT14" s="787"/>
      <c r="JHU14" s="788"/>
      <c r="JHV14" s="788"/>
      <c r="JHW14" s="788"/>
      <c r="JHX14" s="787"/>
      <c r="JHY14" s="788"/>
      <c r="JHZ14" s="788"/>
      <c r="JIA14" s="788"/>
      <c r="JIB14" s="787"/>
      <c r="JIC14" s="788"/>
      <c r="JID14" s="788"/>
      <c r="JIE14" s="788"/>
      <c r="JIF14" s="787"/>
      <c r="JIG14" s="788"/>
      <c r="JIH14" s="788"/>
      <c r="JII14" s="788"/>
      <c r="JIJ14" s="787"/>
      <c r="JIK14" s="788"/>
      <c r="JIL14" s="788"/>
      <c r="JIM14" s="788"/>
      <c r="JIN14" s="787"/>
      <c r="JIO14" s="788"/>
      <c r="JIP14" s="788"/>
      <c r="JIQ14" s="788"/>
      <c r="JIR14" s="787"/>
      <c r="JIS14" s="788"/>
      <c r="JIT14" s="788"/>
      <c r="JIU14" s="788"/>
      <c r="JIV14" s="787"/>
      <c r="JIW14" s="788"/>
      <c r="JIX14" s="788"/>
      <c r="JIY14" s="788"/>
      <c r="JIZ14" s="787"/>
      <c r="JJA14" s="788"/>
      <c r="JJB14" s="788"/>
      <c r="JJC14" s="788"/>
      <c r="JJD14" s="787"/>
      <c r="JJE14" s="788"/>
      <c r="JJF14" s="788"/>
      <c r="JJG14" s="788"/>
      <c r="JJH14" s="787"/>
      <c r="JJI14" s="788"/>
      <c r="JJJ14" s="788"/>
      <c r="JJK14" s="788"/>
      <c r="JJL14" s="787"/>
      <c r="JJM14" s="788"/>
      <c r="JJN14" s="788"/>
      <c r="JJO14" s="788"/>
      <c r="JJP14" s="787"/>
      <c r="JJQ14" s="788"/>
      <c r="JJR14" s="788"/>
      <c r="JJS14" s="788"/>
      <c r="JJT14" s="787"/>
      <c r="JJU14" s="788"/>
      <c r="JJV14" s="788"/>
      <c r="JJW14" s="788"/>
      <c r="JJX14" s="787"/>
      <c r="JJY14" s="788"/>
      <c r="JJZ14" s="788"/>
      <c r="JKA14" s="788"/>
      <c r="JKB14" s="787"/>
      <c r="JKC14" s="788"/>
      <c r="JKD14" s="788"/>
      <c r="JKE14" s="788"/>
      <c r="JKF14" s="787"/>
      <c r="JKG14" s="788"/>
      <c r="JKH14" s="788"/>
      <c r="JKI14" s="788"/>
      <c r="JKJ14" s="787"/>
      <c r="JKK14" s="788"/>
      <c r="JKL14" s="788"/>
      <c r="JKM14" s="788"/>
      <c r="JKN14" s="787"/>
      <c r="JKO14" s="788"/>
      <c r="JKP14" s="788"/>
      <c r="JKQ14" s="788"/>
      <c r="JKR14" s="787"/>
      <c r="JKS14" s="788"/>
      <c r="JKT14" s="788"/>
      <c r="JKU14" s="788"/>
      <c r="JKV14" s="787"/>
      <c r="JKW14" s="788"/>
      <c r="JKX14" s="788"/>
      <c r="JKY14" s="788"/>
      <c r="JKZ14" s="787"/>
      <c r="JLA14" s="788"/>
      <c r="JLB14" s="788"/>
      <c r="JLC14" s="788"/>
      <c r="JLD14" s="787"/>
      <c r="JLE14" s="788"/>
      <c r="JLF14" s="788"/>
      <c r="JLG14" s="788"/>
      <c r="JLH14" s="787"/>
      <c r="JLI14" s="788"/>
      <c r="JLJ14" s="788"/>
      <c r="JLK14" s="788"/>
      <c r="JLL14" s="787"/>
      <c r="JLM14" s="788"/>
      <c r="JLN14" s="788"/>
      <c r="JLO14" s="788"/>
      <c r="JLP14" s="787"/>
      <c r="JLQ14" s="788"/>
      <c r="JLR14" s="788"/>
      <c r="JLS14" s="788"/>
      <c r="JLT14" s="787"/>
      <c r="JLU14" s="788"/>
      <c r="JLV14" s="788"/>
      <c r="JLW14" s="788"/>
      <c r="JLX14" s="787"/>
      <c r="JLY14" s="788"/>
      <c r="JLZ14" s="788"/>
      <c r="JMA14" s="788"/>
      <c r="JMB14" s="787"/>
      <c r="JMC14" s="788"/>
      <c r="JMD14" s="788"/>
      <c r="JME14" s="788"/>
      <c r="JMF14" s="787"/>
      <c r="JMG14" s="788"/>
      <c r="JMH14" s="788"/>
      <c r="JMI14" s="788"/>
      <c r="JMJ14" s="787"/>
      <c r="JMK14" s="788"/>
      <c r="JML14" s="788"/>
      <c r="JMM14" s="788"/>
      <c r="JMN14" s="787"/>
      <c r="JMO14" s="788"/>
      <c r="JMP14" s="788"/>
      <c r="JMQ14" s="788"/>
      <c r="JMR14" s="787"/>
      <c r="JMS14" s="788"/>
      <c r="JMT14" s="788"/>
      <c r="JMU14" s="788"/>
      <c r="JMV14" s="787"/>
      <c r="JMW14" s="788"/>
      <c r="JMX14" s="788"/>
      <c r="JMY14" s="788"/>
      <c r="JMZ14" s="787"/>
      <c r="JNA14" s="788"/>
      <c r="JNB14" s="788"/>
      <c r="JNC14" s="788"/>
      <c r="JND14" s="787"/>
      <c r="JNE14" s="788"/>
      <c r="JNF14" s="788"/>
      <c r="JNG14" s="788"/>
      <c r="JNH14" s="787"/>
      <c r="JNI14" s="788"/>
      <c r="JNJ14" s="788"/>
      <c r="JNK14" s="788"/>
      <c r="JNL14" s="787"/>
      <c r="JNM14" s="788"/>
      <c r="JNN14" s="788"/>
      <c r="JNO14" s="788"/>
      <c r="JNP14" s="787"/>
      <c r="JNQ14" s="788"/>
      <c r="JNR14" s="788"/>
      <c r="JNS14" s="788"/>
      <c r="JNT14" s="787"/>
      <c r="JNU14" s="788"/>
      <c r="JNV14" s="788"/>
      <c r="JNW14" s="788"/>
      <c r="JNX14" s="787"/>
      <c r="JNY14" s="788"/>
      <c r="JNZ14" s="788"/>
      <c r="JOA14" s="788"/>
      <c r="JOB14" s="787"/>
      <c r="JOC14" s="788"/>
      <c r="JOD14" s="788"/>
      <c r="JOE14" s="788"/>
      <c r="JOF14" s="787"/>
      <c r="JOG14" s="788"/>
      <c r="JOH14" s="788"/>
      <c r="JOI14" s="788"/>
      <c r="JOJ14" s="787"/>
      <c r="JOK14" s="788"/>
      <c r="JOL14" s="788"/>
      <c r="JOM14" s="788"/>
      <c r="JON14" s="787"/>
      <c r="JOO14" s="788"/>
      <c r="JOP14" s="788"/>
      <c r="JOQ14" s="788"/>
      <c r="JOR14" s="787"/>
      <c r="JOS14" s="788"/>
      <c r="JOT14" s="788"/>
      <c r="JOU14" s="788"/>
      <c r="JOV14" s="787"/>
      <c r="JOW14" s="788"/>
      <c r="JOX14" s="788"/>
      <c r="JOY14" s="788"/>
      <c r="JOZ14" s="787"/>
      <c r="JPA14" s="788"/>
      <c r="JPB14" s="788"/>
      <c r="JPC14" s="788"/>
      <c r="JPD14" s="787"/>
      <c r="JPE14" s="788"/>
      <c r="JPF14" s="788"/>
      <c r="JPG14" s="788"/>
      <c r="JPH14" s="787"/>
      <c r="JPI14" s="788"/>
      <c r="JPJ14" s="788"/>
      <c r="JPK14" s="788"/>
      <c r="JPL14" s="787"/>
      <c r="JPM14" s="788"/>
      <c r="JPN14" s="788"/>
      <c r="JPO14" s="788"/>
      <c r="JPP14" s="787"/>
      <c r="JPQ14" s="788"/>
      <c r="JPR14" s="788"/>
      <c r="JPS14" s="788"/>
      <c r="JPT14" s="787"/>
      <c r="JPU14" s="788"/>
      <c r="JPV14" s="788"/>
      <c r="JPW14" s="788"/>
      <c r="JPX14" s="787"/>
      <c r="JPY14" s="788"/>
      <c r="JPZ14" s="788"/>
      <c r="JQA14" s="788"/>
      <c r="JQB14" s="787"/>
      <c r="JQC14" s="788"/>
      <c r="JQD14" s="788"/>
      <c r="JQE14" s="788"/>
      <c r="JQF14" s="787"/>
      <c r="JQG14" s="788"/>
      <c r="JQH14" s="788"/>
      <c r="JQI14" s="788"/>
      <c r="JQJ14" s="787"/>
      <c r="JQK14" s="788"/>
      <c r="JQL14" s="788"/>
      <c r="JQM14" s="788"/>
      <c r="JQN14" s="787"/>
      <c r="JQO14" s="788"/>
      <c r="JQP14" s="788"/>
      <c r="JQQ14" s="788"/>
      <c r="JQR14" s="787"/>
      <c r="JQS14" s="788"/>
      <c r="JQT14" s="788"/>
      <c r="JQU14" s="788"/>
      <c r="JQV14" s="787"/>
      <c r="JQW14" s="788"/>
      <c r="JQX14" s="788"/>
      <c r="JQY14" s="788"/>
      <c r="JQZ14" s="787"/>
      <c r="JRA14" s="788"/>
      <c r="JRB14" s="788"/>
      <c r="JRC14" s="788"/>
      <c r="JRD14" s="787"/>
      <c r="JRE14" s="788"/>
      <c r="JRF14" s="788"/>
      <c r="JRG14" s="788"/>
      <c r="JRH14" s="787"/>
      <c r="JRI14" s="788"/>
      <c r="JRJ14" s="788"/>
      <c r="JRK14" s="788"/>
      <c r="JRL14" s="787"/>
      <c r="JRM14" s="788"/>
      <c r="JRN14" s="788"/>
      <c r="JRO14" s="788"/>
      <c r="JRP14" s="787"/>
      <c r="JRQ14" s="788"/>
      <c r="JRR14" s="788"/>
      <c r="JRS14" s="788"/>
      <c r="JRT14" s="787"/>
      <c r="JRU14" s="788"/>
      <c r="JRV14" s="788"/>
      <c r="JRW14" s="788"/>
      <c r="JRX14" s="787"/>
      <c r="JRY14" s="788"/>
      <c r="JRZ14" s="788"/>
      <c r="JSA14" s="788"/>
      <c r="JSB14" s="787"/>
      <c r="JSC14" s="788"/>
      <c r="JSD14" s="788"/>
      <c r="JSE14" s="788"/>
      <c r="JSF14" s="787"/>
      <c r="JSG14" s="788"/>
      <c r="JSH14" s="788"/>
      <c r="JSI14" s="788"/>
      <c r="JSJ14" s="787"/>
      <c r="JSK14" s="788"/>
      <c r="JSL14" s="788"/>
      <c r="JSM14" s="788"/>
      <c r="JSN14" s="787"/>
      <c r="JSO14" s="788"/>
      <c r="JSP14" s="788"/>
      <c r="JSQ14" s="788"/>
      <c r="JSR14" s="787"/>
      <c r="JSS14" s="788"/>
      <c r="JST14" s="788"/>
      <c r="JSU14" s="788"/>
      <c r="JSV14" s="787"/>
      <c r="JSW14" s="788"/>
      <c r="JSX14" s="788"/>
      <c r="JSY14" s="788"/>
      <c r="JSZ14" s="787"/>
      <c r="JTA14" s="788"/>
      <c r="JTB14" s="788"/>
      <c r="JTC14" s="788"/>
      <c r="JTD14" s="787"/>
      <c r="JTE14" s="788"/>
      <c r="JTF14" s="788"/>
      <c r="JTG14" s="788"/>
      <c r="JTH14" s="787"/>
      <c r="JTI14" s="788"/>
      <c r="JTJ14" s="788"/>
      <c r="JTK14" s="788"/>
      <c r="JTL14" s="787"/>
      <c r="JTM14" s="788"/>
      <c r="JTN14" s="788"/>
      <c r="JTO14" s="788"/>
      <c r="JTP14" s="787"/>
      <c r="JTQ14" s="788"/>
      <c r="JTR14" s="788"/>
      <c r="JTS14" s="788"/>
      <c r="JTT14" s="787"/>
      <c r="JTU14" s="788"/>
      <c r="JTV14" s="788"/>
      <c r="JTW14" s="788"/>
      <c r="JTX14" s="787"/>
      <c r="JTY14" s="788"/>
      <c r="JTZ14" s="788"/>
      <c r="JUA14" s="788"/>
      <c r="JUB14" s="787"/>
      <c r="JUC14" s="788"/>
      <c r="JUD14" s="788"/>
      <c r="JUE14" s="788"/>
      <c r="JUF14" s="787"/>
      <c r="JUG14" s="788"/>
      <c r="JUH14" s="788"/>
      <c r="JUI14" s="788"/>
      <c r="JUJ14" s="787"/>
      <c r="JUK14" s="788"/>
      <c r="JUL14" s="788"/>
      <c r="JUM14" s="788"/>
      <c r="JUN14" s="787"/>
      <c r="JUO14" s="788"/>
      <c r="JUP14" s="788"/>
      <c r="JUQ14" s="788"/>
      <c r="JUR14" s="787"/>
      <c r="JUS14" s="788"/>
      <c r="JUT14" s="788"/>
      <c r="JUU14" s="788"/>
      <c r="JUV14" s="787"/>
      <c r="JUW14" s="788"/>
      <c r="JUX14" s="788"/>
      <c r="JUY14" s="788"/>
      <c r="JUZ14" s="787"/>
      <c r="JVA14" s="788"/>
      <c r="JVB14" s="788"/>
      <c r="JVC14" s="788"/>
      <c r="JVD14" s="787"/>
      <c r="JVE14" s="788"/>
      <c r="JVF14" s="788"/>
      <c r="JVG14" s="788"/>
      <c r="JVH14" s="787"/>
      <c r="JVI14" s="788"/>
      <c r="JVJ14" s="788"/>
      <c r="JVK14" s="788"/>
      <c r="JVL14" s="787"/>
      <c r="JVM14" s="788"/>
      <c r="JVN14" s="788"/>
      <c r="JVO14" s="788"/>
      <c r="JVP14" s="787"/>
      <c r="JVQ14" s="788"/>
      <c r="JVR14" s="788"/>
      <c r="JVS14" s="788"/>
      <c r="JVT14" s="787"/>
      <c r="JVU14" s="788"/>
      <c r="JVV14" s="788"/>
      <c r="JVW14" s="788"/>
      <c r="JVX14" s="787"/>
      <c r="JVY14" s="788"/>
      <c r="JVZ14" s="788"/>
      <c r="JWA14" s="788"/>
      <c r="JWB14" s="787"/>
      <c r="JWC14" s="788"/>
      <c r="JWD14" s="788"/>
      <c r="JWE14" s="788"/>
      <c r="JWF14" s="787"/>
      <c r="JWG14" s="788"/>
      <c r="JWH14" s="788"/>
      <c r="JWI14" s="788"/>
      <c r="JWJ14" s="787"/>
      <c r="JWK14" s="788"/>
      <c r="JWL14" s="788"/>
      <c r="JWM14" s="788"/>
      <c r="JWN14" s="787"/>
      <c r="JWO14" s="788"/>
      <c r="JWP14" s="788"/>
      <c r="JWQ14" s="788"/>
      <c r="JWR14" s="787"/>
      <c r="JWS14" s="788"/>
      <c r="JWT14" s="788"/>
      <c r="JWU14" s="788"/>
      <c r="JWV14" s="787"/>
      <c r="JWW14" s="788"/>
      <c r="JWX14" s="788"/>
      <c r="JWY14" s="788"/>
      <c r="JWZ14" s="787"/>
      <c r="JXA14" s="788"/>
      <c r="JXB14" s="788"/>
      <c r="JXC14" s="788"/>
      <c r="JXD14" s="787"/>
      <c r="JXE14" s="788"/>
      <c r="JXF14" s="788"/>
      <c r="JXG14" s="788"/>
      <c r="JXH14" s="787"/>
      <c r="JXI14" s="788"/>
      <c r="JXJ14" s="788"/>
      <c r="JXK14" s="788"/>
      <c r="JXL14" s="787"/>
      <c r="JXM14" s="788"/>
      <c r="JXN14" s="788"/>
      <c r="JXO14" s="788"/>
      <c r="JXP14" s="787"/>
      <c r="JXQ14" s="788"/>
      <c r="JXR14" s="788"/>
      <c r="JXS14" s="788"/>
      <c r="JXT14" s="787"/>
      <c r="JXU14" s="788"/>
      <c r="JXV14" s="788"/>
      <c r="JXW14" s="788"/>
      <c r="JXX14" s="787"/>
      <c r="JXY14" s="788"/>
      <c r="JXZ14" s="788"/>
      <c r="JYA14" s="788"/>
      <c r="JYB14" s="787"/>
      <c r="JYC14" s="788"/>
      <c r="JYD14" s="788"/>
      <c r="JYE14" s="788"/>
      <c r="JYF14" s="787"/>
      <c r="JYG14" s="788"/>
      <c r="JYH14" s="788"/>
      <c r="JYI14" s="788"/>
      <c r="JYJ14" s="787"/>
      <c r="JYK14" s="788"/>
      <c r="JYL14" s="788"/>
      <c r="JYM14" s="788"/>
      <c r="JYN14" s="787"/>
      <c r="JYO14" s="788"/>
      <c r="JYP14" s="788"/>
      <c r="JYQ14" s="788"/>
      <c r="JYR14" s="787"/>
      <c r="JYS14" s="788"/>
      <c r="JYT14" s="788"/>
      <c r="JYU14" s="788"/>
      <c r="JYV14" s="787"/>
      <c r="JYW14" s="788"/>
      <c r="JYX14" s="788"/>
      <c r="JYY14" s="788"/>
      <c r="JYZ14" s="787"/>
      <c r="JZA14" s="788"/>
      <c r="JZB14" s="788"/>
      <c r="JZC14" s="788"/>
      <c r="JZD14" s="787"/>
      <c r="JZE14" s="788"/>
      <c r="JZF14" s="788"/>
      <c r="JZG14" s="788"/>
      <c r="JZH14" s="787"/>
      <c r="JZI14" s="788"/>
      <c r="JZJ14" s="788"/>
      <c r="JZK14" s="788"/>
      <c r="JZL14" s="787"/>
      <c r="JZM14" s="788"/>
      <c r="JZN14" s="788"/>
      <c r="JZO14" s="788"/>
      <c r="JZP14" s="787"/>
      <c r="JZQ14" s="788"/>
      <c r="JZR14" s="788"/>
      <c r="JZS14" s="788"/>
      <c r="JZT14" s="787"/>
      <c r="JZU14" s="788"/>
      <c r="JZV14" s="788"/>
      <c r="JZW14" s="788"/>
      <c r="JZX14" s="787"/>
      <c r="JZY14" s="788"/>
      <c r="JZZ14" s="788"/>
      <c r="KAA14" s="788"/>
      <c r="KAB14" s="787"/>
      <c r="KAC14" s="788"/>
      <c r="KAD14" s="788"/>
      <c r="KAE14" s="788"/>
      <c r="KAF14" s="787"/>
      <c r="KAG14" s="788"/>
      <c r="KAH14" s="788"/>
      <c r="KAI14" s="788"/>
      <c r="KAJ14" s="787"/>
      <c r="KAK14" s="788"/>
      <c r="KAL14" s="788"/>
      <c r="KAM14" s="788"/>
      <c r="KAN14" s="787"/>
      <c r="KAO14" s="788"/>
      <c r="KAP14" s="788"/>
      <c r="KAQ14" s="788"/>
      <c r="KAR14" s="787"/>
      <c r="KAS14" s="788"/>
      <c r="KAT14" s="788"/>
      <c r="KAU14" s="788"/>
      <c r="KAV14" s="787"/>
      <c r="KAW14" s="788"/>
      <c r="KAX14" s="788"/>
      <c r="KAY14" s="788"/>
      <c r="KAZ14" s="787"/>
      <c r="KBA14" s="788"/>
      <c r="KBB14" s="788"/>
      <c r="KBC14" s="788"/>
      <c r="KBD14" s="787"/>
      <c r="KBE14" s="788"/>
      <c r="KBF14" s="788"/>
      <c r="KBG14" s="788"/>
      <c r="KBH14" s="787"/>
      <c r="KBI14" s="788"/>
      <c r="KBJ14" s="788"/>
      <c r="KBK14" s="788"/>
      <c r="KBL14" s="787"/>
      <c r="KBM14" s="788"/>
      <c r="KBN14" s="788"/>
      <c r="KBO14" s="788"/>
      <c r="KBP14" s="787"/>
      <c r="KBQ14" s="788"/>
      <c r="KBR14" s="788"/>
      <c r="KBS14" s="788"/>
      <c r="KBT14" s="787"/>
      <c r="KBU14" s="788"/>
      <c r="KBV14" s="788"/>
      <c r="KBW14" s="788"/>
      <c r="KBX14" s="787"/>
      <c r="KBY14" s="788"/>
      <c r="KBZ14" s="788"/>
      <c r="KCA14" s="788"/>
      <c r="KCB14" s="787"/>
      <c r="KCC14" s="788"/>
      <c r="KCD14" s="788"/>
      <c r="KCE14" s="788"/>
      <c r="KCF14" s="787"/>
      <c r="KCG14" s="788"/>
      <c r="KCH14" s="788"/>
      <c r="KCI14" s="788"/>
      <c r="KCJ14" s="787"/>
      <c r="KCK14" s="788"/>
      <c r="KCL14" s="788"/>
      <c r="KCM14" s="788"/>
      <c r="KCN14" s="787"/>
      <c r="KCO14" s="788"/>
      <c r="KCP14" s="788"/>
      <c r="KCQ14" s="788"/>
      <c r="KCR14" s="787"/>
      <c r="KCS14" s="788"/>
      <c r="KCT14" s="788"/>
      <c r="KCU14" s="788"/>
      <c r="KCV14" s="787"/>
      <c r="KCW14" s="788"/>
      <c r="KCX14" s="788"/>
      <c r="KCY14" s="788"/>
      <c r="KCZ14" s="787"/>
      <c r="KDA14" s="788"/>
      <c r="KDB14" s="788"/>
      <c r="KDC14" s="788"/>
      <c r="KDD14" s="787"/>
      <c r="KDE14" s="788"/>
      <c r="KDF14" s="788"/>
      <c r="KDG14" s="788"/>
      <c r="KDH14" s="787"/>
      <c r="KDI14" s="788"/>
      <c r="KDJ14" s="788"/>
      <c r="KDK14" s="788"/>
      <c r="KDL14" s="787"/>
      <c r="KDM14" s="788"/>
      <c r="KDN14" s="788"/>
      <c r="KDO14" s="788"/>
      <c r="KDP14" s="787"/>
      <c r="KDQ14" s="788"/>
      <c r="KDR14" s="788"/>
      <c r="KDS14" s="788"/>
      <c r="KDT14" s="787"/>
      <c r="KDU14" s="788"/>
      <c r="KDV14" s="788"/>
      <c r="KDW14" s="788"/>
      <c r="KDX14" s="787"/>
      <c r="KDY14" s="788"/>
      <c r="KDZ14" s="788"/>
      <c r="KEA14" s="788"/>
      <c r="KEB14" s="787"/>
      <c r="KEC14" s="788"/>
      <c r="KED14" s="788"/>
      <c r="KEE14" s="788"/>
      <c r="KEF14" s="787"/>
      <c r="KEG14" s="788"/>
      <c r="KEH14" s="788"/>
      <c r="KEI14" s="788"/>
      <c r="KEJ14" s="787"/>
      <c r="KEK14" s="788"/>
      <c r="KEL14" s="788"/>
      <c r="KEM14" s="788"/>
      <c r="KEN14" s="787"/>
      <c r="KEO14" s="788"/>
      <c r="KEP14" s="788"/>
      <c r="KEQ14" s="788"/>
      <c r="KER14" s="787"/>
      <c r="KES14" s="788"/>
      <c r="KET14" s="788"/>
      <c r="KEU14" s="788"/>
      <c r="KEV14" s="787"/>
      <c r="KEW14" s="788"/>
      <c r="KEX14" s="788"/>
      <c r="KEY14" s="788"/>
      <c r="KEZ14" s="787"/>
      <c r="KFA14" s="788"/>
      <c r="KFB14" s="788"/>
      <c r="KFC14" s="788"/>
      <c r="KFD14" s="787"/>
      <c r="KFE14" s="788"/>
      <c r="KFF14" s="788"/>
      <c r="KFG14" s="788"/>
      <c r="KFH14" s="787"/>
      <c r="KFI14" s="788"/>
      <c r="KFJ14" s="788"/>
      <c r="KFK14" s="788"/>
      <c r="KFL14" s="787"/>
      <c r="KFM14" s="788"/>
      <c r="KFN14" s="788"/>
      <c r="KFO14" s="788"/>
      <c r="KFP14" s="787"/>
      <c r="KFQ14" s="788"/>
      <c r="KFR14" s="788"/>
      <c r="KFS14" s="788"/>
      <c r="KFT14" s="787"/>
      <c r="KFU14" s="788"/>
      <c r="KFV14" s="788"/>
      <c r="KFW14" s="788"/>
      <c r="KFX14" s="787"/>
      <c r="KFY14" s="788"/>
      <c r="KFZ14" s="788"/>
      <c r="KGA14" s="788"/>
      <c r="KGB14" s="787"/>
      <c r="KGC14" s="788"/>
      <c r="KGD14" s="788"/>
      <c r="KGE14" s="788"/>
      <c r="KGF14" s="787"/>
      <c r="KGG14" s="788"/>
      <c r="KGH14" s="788"/>
      <c r="KGI14" s="788"/>
      <c r="KGJ14" s="787"/>
      <c r="KGK14" s="788"/>
      <c r="KGL14" s="788"/>
      <c r="KGM14" s="788"/>
      <c r="KGN14" s="787"/>
      <c r="KGO14" s="788"/>
      <c r="KGP14" s="788"/>
      <c r="KGQ14" s="788"/>
      <c r="KGR14" s="787"/>
      <c r="KGS14" s="788"/>
      <c r="KGT14" s="788"/>
      <c r="KGU14" s="788"/>
      <c r="KGV14" s="787"/>
      <c r="KGW14" s="788"/>
      <c r="KGX14" s="788"/>
      <c r="KGY14" s="788"/>
      <c r="KGZ14" s="787"/>
      <c r="KHA14" s="788"/>
      <c r="KHB14" s="788"/>
      <c r="KHC14" s="788"/>
      <c r="KHD14" s="787"/>
      <c r="KHE14" s="788"/>
      <c r="KHF14" s="788"/>
      <c r="KHG14" s="788"/>
      <c r="KHH14" s="787"/>
      <c r="KHI14" s="788"/>
      <c r="KHJ14" s="788"/>
      <c r="KHK14" s="788"/>
      <c r="KHL14" s="787"/>
      <c r="KHM14" s="788"/>
      <c r="KHN14" s="788"/>
      <c r="KHO14" s="788"/>
      <c r="KHP14" s="787"/>
      <c r="KHQ14" s="788"/>
      <c r="KHR14" s="788"/>
      <c r="KHS14" s="788"/>
      <c r="KHT14" s="787"/>
      <c r="KHU14" s="788"/>
      <c r="KHV14" s="788"/>
      <c r="KHW14" s="788"/>
      <c r="KHX14" s="787"/>
      <c r="KHY14" s="788"/>
      <c r="KHZ14" s="788"/>
      <c r="KIA14" s="788"/>
      <c r="KIB14" s="787"/>
      <c r="KIC14" s="788"/>
      <c r="KID14" s="788"/>
      <c r="KIE14" s="788"/>
      <c r="KIF14" s="787"/>
      <c r="KIG14" s="788"/>
      <c r="KIH14" s="788"/>
      <c r="KII14" s="788"/>
      <c r="KIJ14" s="787"/>
      <c r="KIK14" s="788"/>
      <c r="KIL14" s="788"/>
      <c r="KIM14" s="788"/>
      <c r="KIN14" s="787"/>
      <c r="KIO14" s="788"/>
      <c r="KIP14" s="788"/>
      <c r="KIQ14" s="788"/>
      <c r="KIR14" s="787"/>
      <c r="KIS14" s="788"/>
      <c r="KIT14" s="788"/>
      <c r="KIU14" s="788"/>
      <c r="KIV14" s="787"/>
      <c r="KIW14" s="788"/>
      <c r="KIX14" s="788"/>
      <c r="KIY14" s="788"/>
      <c r="KIZ14" s="787"/>
      <c r="KJA14" s="788"/>
      <c r="KJB14" s="788"/>
      <c r="KJC14" s="788"/>
      <c r="KJD14" s="787"/>
      <c r="KJE14" s="788"/>
      <c r="KJF14" s="788"/>
      <c r="KJG14" s="788"/>
      <c r="KJH14" s="787"/>
      <c r="KJI14" s="788"/>
      <c r="KJJ14" s="788"/>
      <c r="KJK14" s="788"/>
      <c r="KJL14" s="787"/>
      <c r="KJM14" s="788"/>
      <c r="KJN14" s="788"/>
      <c r="KJO14" s="788"/>
      <c r="KJP14" s="787"/>
      <c r="KJQ14" s="788"/>
      <c r="KJR14" s="788"/>
      <c r="KJS14" s="788"/>
      <c r="KJT14" s="787"/>
      <c r="KJU14" s="788"/>
      <c r="KJV14" s="788"/>
      <c r="KJW14" s="788"/>
      <c r="KJX14" s="787"/>
      <c r="KJY14" s="788"/>
      <c r="KJZ14" s="788"/>
      <c r="KKA14" s="788"/>
      <c r="KKB14" s="787"/>
      <c r="KKC14" s="788"/>
      <c r="KKD14" s="788"/>
      <c r="KKE14" s="788"/>
      <c r="KKF14" s="787"/>
      <c r="KKG14" s="788"/>
      <c r="KKH14" s="788"/>
      <c r="KKI14" s="788"/>
      <c r="KKJ14" s="787"/>
      <c r="KKK14" s="788"/>
      <c r="KKL14" s="788"/>
      <c r="KKM14" s="788"/>
      <c r="KKN14" s="787"/>
      <c r="KKO14" s="788"/>
      <c r="KKP14" s="788"/>
      <c r="KKQ14" s="788"/>
      <c r="KKR14" s="787"/>
      <c r="KKS14" s="788"/>
      <c r="KKT14" s="788"/>
      <c r="KKU14" s="788"/>
      <c r="KKV14" s="787"/>
      <c r="KKW14" s="788"/>
      <c r="KKX14" s="788"/>
      <c r="KKY14" s="788"/>
      <c r="KKZ14" s="787"/>
      <c r="KLA14" s="788"/>
      <c r="KLB14" s="788"/>
      <c r="KLC14" s="788"/>
      <c r="KLD14" s="787"/>
      <c r="KLE14" s="788"/>
      <c r="KLF14" s="788"/>
      <c r="KLG14" s="788"/>
      <c r="KLH14" s="787"/>
      <c r="KLI14" s="788"/>
      <c r="KLJ14" s="788"/>
      <c r="KLK14" s="788"/>
      <c r="KLL14" s="787"/>
      <c r="KLM14" s="788"/>
      <c r="KLN14" s="788"/>
      <c r="KLO14" s="788"/>
      <c r="KLP14" s="787"/>
      <c r="KLQ14" s="788"/>
      <c r="KLR14" s="788"/>
      <c r="KLS14" s="788"/>
      <c r="KLT14" s="787"/>
      <c r="KLU14" s="788"/>
      <c r="KLV14" s="788"/>
      <c r="KLW14" s="788"/>
      <c r="KLX14" s="787"/>
      <c r="KLY14" s="788"/>
      <c r="KLZ14" s="788"/>
      <c r="KMA14" s="788"/>
      <c r="KMB14" s="787"/>
      <c r="KMC14" s="788"/>
      <c r="KMD14" s="788"/>
      <c r="KME14" s="788"/>
      <c r="KMF14" s="787"/>
      <c r="KMG14" s="788"/>
      <c r="KMH14" s="788"/>
      <c r="KMI14" s="788"/>
      <c r="KMJ14" s="787"/>
      <c r="KMK14" s="788"/>
      <c r="KML14" s="788"/>
      <c r="KMM14" s="788"/>
      <c r="KMN14" s="787"/>
      <c r="KMO14" s="788"/>
      <c r="KMP14" s="788"/>
      <c r="KMQ14" s="788"/>
      <c r="KMR14" s="787"/>
      <c r="KMS14" s="788"/>
      <c r="KMT14" s="788"/>
      <c r="KMU14" s="788"/>
      <c r="KMV14" s="787"/>
      <c r="KMW14" s="788"/>
      <c r="KMX14" s="788"/>
      <c r="KMY14" s="788"/>
      <c r="KMZ14" s="787"/>
      <c r="KNA14" s="788"/>
      <c r="KNB14" s="788"/>
      <c r="KNC14" s="788"/>
      <c r="KND14" s="787"/>
      <c r="KNE14" s="788"/>
      <c r="KNF14" s="788"/>
      <c r="KNG14" s="788"/>
      <c r="KNH14" s="787"/>
      <c r="KNI14" s="788"/>
      <c r="KNJ14" s="788"/>
      <c r="KNK14" s="788"/>
      <c r="KNL14" s="787"/>
      <c r="KNM14" s="788"/>
      <c r="KNN14" s="788"/>
      <c r="KNO14" s="788"/>
      <c r="KNP14" s="787"/>
      <c r="KNQ14" s="788"/>
      <c r="KNR14" s="788"/>
      <c r="KNS14" s="788"/>
      <c r="KNT14" s="787"/>
      <c r="KNU14" s="788"/>
      <c r="KNV14" s="788"/>
      <c r="KNW14" s="788"/>
      <c r="KNX14" s="787"/>
      <c r="KNY14" s="788"/>
      <c r="KNZ14" s="788"/>
      <c r="KOA14" s="788"/>
      <c r="KOB14" s="787"/>
      <c r="KOC14" s="788"/>
      <c r="KOD14" s="788"/>
      <c r="KOE14" s="788"/>
      <c r="KOF14" s="787"/>
      <c r="KOG14" s="788"/>
      <c r="KOH14" s="788"/>
      <c r="KOI14" s="788"/>
      <c r="KOJ14" s="787"/>
      <c r="KOK14" s="788"/>
      <c r="KOL14" s="788"/>
      <c r="KOM14" s="788"/>
      <c r="KON14" s="787"/>
      <c r="KOO14" s="788"/>
      <c r="KOP14" s="788"/>
      <c r="KOQ14" s="788"/>
      <c r="KOR14" s="787"/>
      <c r="KOS14" s="788"/>
      <c r="KOT14" s="788"/>
      <c r="KOU14" s="788"/>
      <c r="KOV14" s="787"/>
      <c r="KOW14" s="788"/>
      <c r="KOX14" s="788"/>
      <c r="KOY14" s="788"/>
      <c r="KOZ14" s="787"/>
      <c r="KPA14" s="788"/>
      <c r="KPB14" s="788"/>
      <c r="KPC14" s="788"/>
      <c r="KPD14" s="787"/>
      <c r="KPE14" s="788"/>
      <c r="KPF14" s="788"/>
      <c r="KPG14" s="788"/>
      <c r="KPH14" s="787"/>
      <c r="KPI14" s="788"/>
      <c r="KPJ14" s="788"/>
      <c r="KPK14" s="788"/>
      <c r="KPL14" s="787"/>
      <c r="KPM14" s="788"/>
      <c r="KPN14" s="788"/>
      <c r="KPO14" s="788"/>
      <c r="KPP14" s="787"/>
      <c r="KPQ14" s="788"/>
      <c r="KPR14" s="788"/>
      <c r="KPS14" s="788"/>
      <c r="KPT14" s="787"/>
      <c r="KPU14" s="788"/>
      <c r="KPV14" s="788"/>
      <c r="KPW14" s="788"/>
      <c r="KPX14" s="787"/>
      <c r="KPY14" s="788"/>
      <c r="KPZ14" s="788"/>
      <c r="KQA14" s="788"/>
      <c r="KQB14" s="787"/>
      <c r="KQC14" s="788"/>
      <c r="KQD14" s="788"/>
      <c r="KQE14" s="788"/>
      <c r="KQF14" s="787"/>
      <c r="KQG14" s="788"/>
      <c r="KQH14" s="788"/>
      <c r="KQI14" s="788"/>
      <c r="KQJ14" s="787"/>
      <c r="KQK14" s="788"/>
      <c r="KQL14" s="788"/>
      <c r="KQM14" s="788"/>
      <c r="KQN14" s="787"/>
      <c r="KQO14" s="788"/>
      <c r="KQP14" s="788"/>
      <c r="KQQ14" s="788"/>
      <c r="KQR14" s="787"/>
      <c r="KQS14" s="788"/>
      <c r="KQT14" s="788"/>
      <c r="KQU14" s="788"/>
      <c r="KQV14" s="787"/>
      <c r="KQW14" s="788"/>
      <c r="KQX14" s="788"/>
      <c r="KQY14" s="788"/>
      <c r="KQZ14" s="787"/>
      <c r="KRA14" s="788"/>
      <c r="KRB14" s="788"/>
      <c r="KRC14" s="788"/>
      <c r="KRD14" s="787"/>
      <c r="KRE14" s="788"/>
      <c r="KRF14" s="788"/>
      <c r="KRG14" s="788"/>
      <c r="KRH14" s="787"/>
      <c r="KRI14" s="788"/>
      <c r="KRJ14" s="788"/>
      <c r="KRK14" s="788"/>
      <c r="KRL14" s="787"/>
      <c r="KRM14" s="788"/>
      <c r="KRN14" s="788"/>
      <c r="KRO14" s="788"/>
      <c r="KRP14" s="787"/>
      <c r="KRQ14" s="788"/>
      <c r="KRR14" s="788"/>
      <c r="KRS14" s="788"/>
      <c r="KRT14" s="787"/>
      <c r="KRU14" s="788"/>
      <c r="KRV14" s="788"/>
      <c r="KRW14" s="788"/>
      <c r="KRX14" s="787"/>
      <c r="KRY14" s="788"/>
      <c r="KRZ14" s="788"/>
      <c r="KSA14" s="788"/>
      <c r="KSB14" s="787"/>
      <c r="KSC14" s="788"/>
      <c r="KSD14" s="788"/>
      <c r="KSE14" s="788"/>
      <c r="KSF14" s="787"/>
      <c r="KSG14" s="788"/>
      <c r="KSH14" s="788"/>
      <c r="KSI14" s="788"/>
      <c r="KSJ14" s="787"/>
      <c r="KSK14" s="788"/>
      <c r="KSL14" s="788"/>
      <c r="KSM14" s="788"/>
      <c r="KSN14" s="787"/>
      <c r="KSO14" s="788"/>
      <c r="KSP14" s="788"/>
      <c r="KSQ14" s="788"/>
      <c r="KSR14" s="787"/>
      <c r="KSS14" s="788"/>
      <c r="KST14" s="788"/>
      <c r="KSU14" s="788"/>
      <c r="KSV14" s="787"/>
      <c r="KSW14" s="788"/>
      <c r="KSX14" s="788"/>
      <c r="KSY14" s="788"/>
      <c r="KSZ14" s="787"/>
      <c r="KTA14" s="788"/>
      <c r="KTB14" s="788"/>
      <c r="KTC14" s="788"/>
      <c r="KTD14" s="787"/>
      <c r="KTE14" s="788"/>
      <c r="KTF14" s="788"/>
      <c r="KTG14" s="788"/>
      <c r="KTH14" s="787"/>
      <c r="KTI14" s="788"/>
      <c r="KTJ14" s="788"/>
      <c r="KTK14" s="788"/>
      <c r="KTL14" s="787"/>
      <c r="KTM14" s="788"/>
      <c r="KTN14" s="788"/>
      <c r="KTO14" s="788"/>
      <c r="KTP14" s="787"/>
      <c r="KTQ14" s="788"/>
      <c r="KTR14" s="788"/>
      <c r="KTS14" s="788"/>
      <c r="KTT14" s="787"/>
      <c r="KTU14" s="788"/>
      <c r="KTV14" s="788"/>
      <c r="KTW14" s="788"/>
      <c r="KTX14" s="787"/>
      <c r="KTY14" s="788"/>
      <c r="KTZ14" s="788"/>
      <c r="KUA14" s="788"/>
      <c r="KUB14" s="787"/>
      <c r="KUC14" s="788"/>
      <c r="KUD14" s="788"/>
      <c r="KUE14" s="788"/>
      <c r="KUF14" s="787"/>
      <c r="KUG14" s="788"/>
      <c r="KUH14" s="788"/>
      <c r="KUI14" s="788"/>
      <c r="KUJ14" s="787"/>
      <c r="KUK14" s="788"/>
      <c r="KUL14" s="788"/>
      <c r="KUM14" s="788"/>
      <c r="KUN14" s="787"/>
      <c r="KUO14" s="788"/>
      <c r="KUP14" s="788"/>
      <c r="KUQ14" s="788"/>
      <c r="KUR14" s="787"/>
      <c r="KUS14" s="788"/>
      <c r="KUT14" s="788"/>
      <c r="KUU14" s="788"/>
      <c r="KUV14" s="787"/>
      <c r="KUW14" s="788"/>
      <c r="KUX14" s="788"/>
      <c r="KUY14" s="788"/>
      <c r="KUZ14" s="787"/>
      <c r="KVA14" s="788"/>
      <c r="KVB14" s="788"/>
      <c r="KVC14" s="788"/>
      <c r="KVD14" s="787"/>
      <c r="KVE14" s="788"/>
      <c r="KVF14" s="788"/>
      <c r="KVG14" s="788"/>
      <c r="KVH14" s="787"/>
      <c r="KVI14" s="788"/>
      <c r="KVJ14" s="788"/>
      <c r="KVK14" s="788"/>
      <c r="KVL14" s="787"/>
      <c r="KVM14" s="788"/>
      <c r="KVN14" s="788"/>
      <c r="KVO14" s="788"/>
      <c r="KVP14" s="787"/>
      <c r="KVQ14" s="788"/>
      <c r="KVR14" s="788"/>
      <c r="KVS14" s="788"/>
      <c r="KVT14" s="787"/>
      <c r="KVU14" s="788"/>
      <c r="KVV14" s="788"/>
      <c r="KVW14" s="788"/>
      <c r="KVX14" s="787"/>
      <c r="KVY14" s="788"/>
      <c r="KVZ14" s="788"/>
      <c r="KWA14" s="788"/>
      <c r="KWB14" s="787"/>
      <c r="KWC14" s="788"/>
      <c r="KWD14" s="788"/>
      <c r="KWE14" s="788"/>
      <c r="KWF14" s="787"/>
      <c r="KWG14" s="788"/>
      <c r="KWH14" s="788"/>
      <c r="KWI14" s="788"/>
      <c r="KWJ14" s="787"/>
      <c r="KWK14" s="788"/>
      <c r="KWL14" s="788"/>
      <c r="KWM14" s="788"/>
      <c r="KWN14" s="787"/>
      <c r="KWO14" s="788"/>
      <c r="KWP14" s="788"/>
      <c r="KWQ14" s="788"/>
      <c r="KWR14" s="787"/>
      <c r="KWS14" s="788"/>
      <c r="KWT14" s="788"/>
      <c r="KWU14" s="788"/>
      <c r="KWV14" s="787"/>
      <c r="KWW14" s="788"/>
      <c r="KWX14" s="788"/>
      <c r="KWY14" s="788"/>
      <c r="KWZ14" s="787"/>
      <c r="KXA14" s="788"/>
      <c r="KXB14" s="788"/>
      <c r="KXC14" s="788"/>
      <c r="KXD14" s="787"/>
      <c r="KXE14" s="788"/>
      <c r="KXF14" s="788"/>
      <c r="KXG14" s="788"/>
      <c r="KXH14" s="787"/>
      <c r="KXI14" s="788"/>
      <c r="KXJ14" s="788"/>
      <c r="KXK14" s="788"/>
      <c r="KXL14" s="787"/>
      <c r="KXM14" s="788"/>
      <c r="KXN14" s="788"/>
      <c r="KXO14" s="788"/>
      <c r="KXP14" s="787"/>
      <c r="KXQ14" s="788"/>
      <c r="KXR14" s="788"/>
      <c r="KXS14" s="788"/>
      <c r="KXT14" s="787"/>
      <c r="KXU14" s="788"/>
      <c r="KXV14" s="788"/>
      <c r="KXW14" s="788"/>
      <c r="KXX14" s="787"/>
      <c r="KXY14" s="788"/>
      <c r="KXZ14" s="788"/>
      <c r="KYA14" s="788"/>
      <c r="KYB14" s="787"/>
      <c r="KYC14" s="788"/>
      <c r="KYD14" s="788"/>
      <c r="KYE14" s="788"/>
      <c r="KYF14" s="787"/>
      <c r="KYG14" s="788"/>
      <c r="KYH14" s="788"/>
      <c r="KYI14" s="788"/>
      <c r="KYJ14" s="787"/>
      <c r="KYK14" s="788"/>
      <c r="KYL14" s="788"/>
      <c r="KYM14" s="788"/>
      <c r="KYN14" s="787"/>
      <c r="KYO14" s="788"/>
      <c r="KYP14" s="788"/>
      <c r="KYQ14" s="788"/>
      <c r="KYR14" s="787"/>
      <c r="KYS14" s="788"/>
      <c r="KYT14" s="788"/>
      <c r="KYU14" s="788"/>
      <c r="KYV14" s="787"/>
      <c r="KYW14" s="788"/>
      <c r="KYX14" s="788"/>
      <c r="KYY14" s="788"/>
      <c r="KYZ14" s="787"/>
      <c r="KZA14" s="788"/>
      <c r="KZB14" s="788"/>
      <c r="KZC14" s="788"/>
      <c r="KZD14" s="787"/>
      <c r="KZE14" s="788"/>
      <c r="KZF14" s="788"/>
      <c r="KZG14" s="788"/>
      <c r="KZH14" s="787"/>
      <c r="KZI14" s="788"/>
      <c r="KZJ14" s="788"/>
      <c r="KZK14" s="788"/>
      <c r="KZL14" s="787"/>
      <c r="KZM14" s="788"/>
      <c r="KZN14" s="788"/>
      <c r="KZO14" s="788"/>
      <c r="KZP14" s="787"/>
      <c r="KZQ14" s="788"/>
      <c r="KZR14" s="788"/>
      <c r="KZS14" s="788"/>
      <c r="KZT14" s="787"/>
      <c r="KZU14" s="788"/>
      <c r="KZV14" s="788"/>
      <c r="KZW14" s="788"/>
      <c r="KZX14" s="787"/>
      <c r="KZY14" s="788"/>
      <c r="KZZ14" s="788"/>
      <c r="LAA14" s="788"/>
      <c r="LAB14" s="787"/>
      <c r="LAC14" s="788"/>
      <c r="LAD14" s="788"/>
      <c r="LAE14" s="788"/>
      <c r="LAF14" s="787"/>
      <c r="LAG14" s="788"/>
      <c r="LAH14" s="788"/>
      <c r="LAI14" s="788"/>
      <c r="LAJ14" s="787"/>
      <c r="LAK14" s="788"/>
      <c r="LAL14" s="788"/>
      <c r="LAM14" s="788"/>
      <c r="LAN14" s="787"/>
      <c r="LAO14" s="788"/>
      <c r="LAP14" s="788"/>
      <c r="LAQ14" s="788"/>
      <c r="LAR14" s="787"/>
      <c r="LAS14" s="788"/>
      <c r="LAT14" s="788"/>
      <c r="LAU14" s="788"/>
      <c r="LAV14" s="787"/>
      <c r="LAW14" s="788"/>
      <c r="LAX14" s="788"/>
      <c r="LAY14" s="788"/>
      <c r="LAZ14" s="787"/>
      <c r="LBA14" s="788"/>
      <c r="LBB14" s="788"/>
      <c r="LBC14" s="788"/>
      <c r="LBD14" s="787"/>
      <c r="LBE14" s="788"/>
      <c r="LBF14" s="788"/>
      <c r="LBG14" s="788"/>
      <c r="LBH14" s="787"/>
      <c r="LBI14" s="788"/>
      <c r="LBJ14" s="788"/>
      <c r="LBK14" s="788"/>
      <c r="LBL14" s="787"/>
      <c r="LBM14" s="788"/>
      <c r="LBN14" s="788"/>
      <c r="LBO14" s="788"/>
      <c r="LBP14" s="787"/>
      <c r="LBQ14" s="788"/>
      <c r="LBR14" s="788"/>
      <c r="LBS14" s="788"/>
      <c r="LBT14" s="787"/>
      <c r="LBU14" s="788"/>
      <c r="LBV14" s="788"/>
      <c r="LBW14" s="788"/>
      <c r="LBX14" s="787"/>
      <c r="LBY14" s="788"/>
      <c r="LBZ14" s="788"/>
      <c r="LCA14" s="788"/>
      <c r="LCB14" s="787"/>
      <c r="LCC14" s="788"/>
      <c r="LCD14" s="788"/>
      <c r="LCE14" s="788"/>
      <c r="LCF14" s="787"/>
      <c r="LCG14" s="788"/>
      <c r="LCH14" s="788"/>
      <c r="LCI14" s="788"/>
      <c r="LCJ14" s="787"/>
      <c r="LCK14" s="788"/>
      <c r="LCL14" s="788"/>
      <c r="LCM14" s="788"/>
      <c r="LCN14" s="787"/>
      <c r="LCO14" s="788"/>
      <c r="LCP14" s="788"/>
      <c r="LCQ14" s="788"/>
      <c r="LCR14" s="787"/>
      <c r="LCS14" s="788"/>
      <c r="LCT14" s="788"/>
      <c r="LCU14" s="788"/>
      <c r="LCV14" s="787"/>
      <c r="LCW14" s="788"/>
      <c r="LCX14" s="788"/>
      <c r="LCY14" s="788"/>
      <c r="LCZ14" s="787"/>
      <c r="LDA14" s="788"/>
      <c r="LDB14" s="788"/>
      <c r="LDC14" s="788"/>
      <c r="LDD14" s="787"/>
      <c r="LDE14" s="788"/>
      <c r="LDF14" s="788"/>
      <c r="LDG14" s="788"/>
      <c r="LDH14" s="787"/>
      <c r="LDI14" s="788"/>
      <c r="LDJ14" s="788"/>
      <c r="LDK14" s="788"/>
      <c r="LDL14" s="787"/>
      <c r="LDM14" s="788"/>
      <c r="LDN14" s="788"/>
      <c r="LDO14" s="788"/>
      <c r="LDP14" s="787"/>
      <c r="LDQ14" s="788"/>
      <c r="LDR14" s="788"/>
      <c r="LDS14" s="788"/>
      <c r="LDT14" s="787"/>
      <c r="LDU14" s="788"/>
      <c r="LDV14" s="788"/>
      <c r="LDW14" s="788"/>
      <c r="LDX14" s="787"/>
      <c r="LDY14" s="788"/>
      <c r="LDZ14" s="788"/>
      <c r="LEA14" s="788"/>
      <c r="LEB14" s="787"/>
      <c r="LEC14" s="788"/>
      <c r="LED14" s="788"/>
      <c r="LEE14" s="788"/>
      <c r="LEF14" s="787"/>
      <c r="LEG14" s="788"/>
      <c r="LEH14" s="788"/>
      <c r="LEI14" s="788"/>
      <c r="LEJ14" s="787"/>
      <c r="LEK14" s="788"/>
      <c r="LEL14" s="788"/>
      <c r="LEM14" s="788"/>
      <c r="LEN14" s="787"/>
      <c r="LEO14" s="788"/>
      <c r="LEP14" s="788"/>
      <c r="LEQ14" s="788"/>
      <c r="LER14" s="787"/>
      <c r="LES14" s="788"/>
      <c r="LET14" s="788"/>
      <c r="LEU14" s="788"/>
      <c r="LEV14" s="787"/>
      <c r="LEW14" s="788"/>
      <c r="LEX14" s="788"/>
      <c r="LEY14" s="788"/>
      <c r="LEZ14" s="787"/>
      <c r="LFA14" s="788"/>
      <c r="LFB14" s="788"/>
      <c r="LFC14" s="788"/>
      <c r="LFD14" s="787"/>
      <c r="LFE14" s="788"/>
      <c r="LFF14" s="788"/>
      <c r="LFG14" s="788"/>
      <c r="LFH14" s="787"/>
      <c r="LFI14" s="788"/>
      <c r="LFJ14" s="788"/>
      <c r="LFK14" s="788"/>
      <c r="LFL14" s="787"/>
      <c r="LFM14" s="788"/>
      <c r="LFN14" s="788"/>
      <c r="LFO14" s="788"/>
      <c r="LFP14" s="787"/>
      <c r="LFQ14" s="788"/>
      <c r="LFR14" s="788"/>
      <c r="LFS14" s="788"/>
      <c r="LFT14" s="787"/>
      <c r="LFU14" s="788"/>
      <c r="LFV14" s="788"/>
      <c r="LFW14" s="788"/>
      <c r="LFX14" s="787"/>
      <c r="LFY14" s="788"/>
      <c r="LFZ14" s="788"/>
      <c r="LGA14" s="788"/>
      <c r="LGB14" s="787"/>
      <c r="LGC14" s="788"/>
      <c r="LGD14" s="788"/>
      <c r="LGE14" s="788"/>
      <c r="LGF14" s="787"/>
      <c r="LGG14" s="788"/>
      <c r="LGH14" s="788"/>
      <c r="LGI14" s="788"/>
      <c r="LGJ14" s="787"/>
      <c r="LGK14" s="788"/>
      <c r="LGL14" s="788"/>
      <c r="LGM14" s="788"/>
      <c r="LGN14" s="787"/>
      <c r="LGO14" s="788"/>
      <c r="LGP14" s="788"/>
      <c r="LGQ14" s="788"/>
      <c r="LGR14" s="787"/>
      <c r="LGS14" s="788"/>
      <c r="LGT14" s="788"/>
      <c r="LGU14" s="788"/>
      <c r="LGV14" s="787"/>
      <c r="LGW14" s="788"/>
      <c r="LGX14" s="788"/>
      <c r="LGY14" s="788"/>
      <c r="LGZ14" s="787"/>
      <c r="LHA14" s="788"/>
      <c r="LHB14" s="788"/>
      <c r="LHC14" s="788"/>
      <c r="LHD14" s="787"/>
      <c r="LHE14" s="788"/>
      <c r="LHF14" s="788"/>
      <c r="LHG14" s="788"/>
      <c r="LHH14" s="787"/>
      <c r="LHI14" s="788"/>
      <c r="LHJ14" s="788"/>
      <c r="LHK14" s="788"/>
      <c r="LHL14" s="787"/>
      <c r="LHM14" s="788"/>
      <c r="LHN14" s="788"/>
      <c r="LHO14" s="788"/>
      <c r="LHP14" s="787"/>
      <c r="LHQ14" s="788"/>
      <c r="LHR14" s="788"/>
      <c r="LHS14" s="788"/>
      <c r="LHT14" s="787"/>
      <c r="LHU14" s="788"/>
      <c r="LHV14" s="788"/>
      <c r="LHW14" s="788"/>
      <c r="LHX14" s="787"/>
      <c r="LHY14" s="788"/>
      <c r="LHZ14" s="788"/>
      <c r="LIA14" s="788"/>
      <c r="LIB14" s="787"/>
      <c r="LIC14" s="788"/>
      <c r="LID14" s="788"/>
      <c r="LIE14" s="788"/>
      <c r="LIF14" s="787"/>
      <c r="LIG14" s="788"/>
      <c r="LIH14" s="788"/>
      <c r="LII14" s="788"/>
      <c r="LIJ14" s="787"/>
      <c r="LIK14" s="788"/>
      <c r="LIL14" s="788"/>
      <c r="LIM14" s="788"/>
      <c r="LIN14" s="787"/>
      <c r="LIO14" s="788"/>
      <c r="LIP14" s="788"/>
      <c r="LIQ14" s="788"/>
      <c r="LIR14" s="787"/>
      <c r="LIS14" s="788"/>
      <c r="LIT14" s="788"/>
      <c r="LIU14" s="788"/>
      <c r="LIV14" s="787"/>
      <c r="LIW14" s="788"/>
      <c r="LIX14" s="788"/>
      <c r="LIY14" s="788"/>
      <c r="LIZ14" s="787"/>
      <c r="LJA14" s="788"/>
      <c r="LJB14" s="788"/>
      <c r="LJC14" s="788"/>
      <c r="LJD14" s="787"/>
      <c r="LJE14" s="788"/>
      <c r="LJF14" s="788"/>
      <c r="LJG14" s="788"/>
      <c r="LJH14" s="787"/>
      <c r="LJI14" s="788"/>
      <c r="LJJ14" s="788"/>
      <c r="LJK14" s="788"/>
      <c r="LJL14" s="787"/>
      <c r="LJM14" s="788"/>
      <c r="LJN14" s="788"/>
      <c r="LJO14" s="788"/>
      <c r="LJP14" s="787"/>
      <c r="LJQ14" s="788"/>
      <c r="LJR14" s="788"/>
      <c r="LJS14" s="788"/>
      <c r="LJT14" s="787"/>
      <c r="LJU14" s="788"/>
      <c r="LJV14" s="788"/>
      <c r="LJW14" s="788"/>
      <c r="LJX14" s="787"/>
      <c r="LJY14" s="788"/>
      <c r="LJZ14" s="788"/>
      <c r="LKA14" s="788"/>
      <c r="LKB14" s="787"/>
      <c r="LKC14" s="788"/>
      <c r="LKD14" s="788"/>
      <c r="LKE14" s="788"/>
      <c r="LKF14" s="787"/>
      <c r="LKG14" s="788"/>
      <c r="LKH14" s="788"/>
      <c r="LKI14" s="788"/>
      <c r="LKJ14" s="787"/>
      <c r="LKK14" s="788"/>
      <c r="LKL14" s="788"/>
      <c r="LKM14" s="788"/>
      <c r="LKN14" s="787"/>
      <c r="LKO14" s="788"/>
      <c r="LKP14" s="788"/>
      <c r="LKQ14" s="788"/>
      <c r="LKR14" s="787"/>
      <c r="LKS14" s="788"/>
      <c r="LKT14" s="788"/>
      <c r="LKU14" s="788"/>
      <c r="LKV14" s="787"/>
      <c r="LKW14" s="788"/>
      <c r="LKX14" s="788"/>
      <c r="LKY14" s="788"/>
      <c r="LKZ14" s="787"/>
      <c r="LLA14" s="788"/>
      <c r="LLB14" s="788"/>
      <c r="LLC14" s="788"/>
      <c r="LLD14" s="787"/>
      <c r="LLE14" s="788"/>
      <c r="LLF14" s="788"/>
      <c r="LLG14" s="788"/>
      <c r="LLH14" s="787"/>
      <c r="LLI14" s="788"/>
      <c r="LLJ14" s="788"/>
      <c r="LLK14" s="788"/>
      <c r="LLL14" s="787"/>
      <c r="LLM14" s="788"/>
      <c r="LLN14" s="788"/>
      <c r="LLO14" s="788"/>
      <c r="LLP14" s="787"/>
      <c r="LLQ14" s="788"/>
      <c r="LLR14" s="788"/>
      <c r="LLS14" s="788"/>
      <c r="LLT14" s="787"/>
      <c r="LLU14" s="788"/>
      <c r="LLV14" s="788"/>
      <c r="LLW14" s="788"/>
      <c r="LLX14" s="787"/>
      <c r="LLY14" s="788"/>
      <c r="LLZ14" s="788"/>
      <c r="LMA14" s="788"/>
      <c r="LMB14" s="787"/>
      <c r="LMC14" s="788"/>
      <c r="LMD14" s="788"/>
      <c r="LME14" s="788"/>
      <c r="LMF14" s="787"/>
      <c r="LMG14" s="788"/>
      <c r="LMH14" s="788"/>
      <c r="LMI14" s="788"/>
      <c r="LMJ14" s="787"/>
      <c r="LMK14" s="788"/>
      <c r="LML14" s="788"/>
      <c r="LMM14" s="788"/>
      <c r="LMN14" s="787"/>
      <c r="LMO14" s="788"/>
      <c r="LMP14" s="788"/>
      <c r="LMQ14" s="788"/>
      <c r="LMR14" s="787"/>
      <c r="LMS14" s="788"/>
      <c r="LMT14" s="788"/>
      <c r="LMU14" s="788"/>
      <c r="LMV14" s="787"/>
      <c r="LMW14" s="788"/>
      <c r="LMX14" s="788"/>
      <c r="LMY14" s="788"/>
      <c r="LMZ14" s="787"/>
      <c r="LNA14" s="788"/>
      <c r="LNB14" s="788"/>
      <c r="LNC14" s="788"/>
      <c r="LND14" s="787"/>
      <c r="LNE14" s="788"/>
      <c r="LNF14" s="788"/>
      <c r="LNG14" s="788"/>
      <c r="LNH14" s="787"/>
      <c r="LNI14" s="788"/>
      <c r="LNJ14" s="788"/>
      <c r="LNK14" s="788"/>
      <c r="LNL14" s="787"/>
      <c r="LNM14" s="788"/>
      <c r="LNN14" s="788"/>
      <c r="LNO14" s="788"/>
      <c r="LNP14" s="787"/>
      <c r="LNQ14" s="788"/>
      <c r="LNR14" s="788"/>
      <c r="LNS14" s="788"/>
      <c r="LNT14" s="787"/>
      <c r="LNU14" s="788"/>
      <c r="LNV14" s="788"/>
      <c r="LNW14" s="788"/>
      <c r="LNX14" s="787"/>
      <c r="LNY14" s="788"/>
      <c r="LNZ14" s="788"/>
      <c r="LOA14" s="788"/>
      <c r="LOB14" s="787"/>
      <c r="LOC14" s="788"/>
      <c r="LOD14" s="788"/>
      <c r="LOE14" s="788"/>
      <c r="LOF14" s="787"/>
      <c r="LOG14" s="788"/>
      <c r="LOH14" s="788"/>
      <c r="LOI14" s="788"/>
      <c r="LOJ14" s="787"/>
      <c r="LOK14" s="788"/>
      <c r="LOL14" s="788"/>
      <c r="LOM14" s="788"/>
      <c r="LON14" s="787"/>
      <c r="LOO14" s="788"/>
      <c r="LOP14" s="788"/>
      <c r="LOQ14" s="788"/>
      <c r="LOR14" s="787"/>
      <c r="LOS14" s="788"/>
      <c r="LOT14" s="788"/>
      <c r="LOU14" s="788"/>
      <c r="LOV14" s="787"/>
      <c r="LOW14" s="788"/>
      <c r="LOX14" s="788"/>
      <c r="LOY14" s="788"/>
      <c r="LOZ14" s="787"/>
      <c r="LPA14" s="788"/>
      <c r="LPB14" s="788"/>
      <c r="LPC14" s="788"/>
      <c r="LPD14" s="787"/>
      <c r="LPE14" s="788"/>
      <c r="LPF14" s="788"/>
      <c r="LPG14" s="788"/>
      <c r="LPH14" s="787"/>
      <c r="LPI14" s="788"/>
      <c r="LPJ14" s="788"/>
      <c r="LPK14" s="788"/>
      <c r="LPL14" s="787"/>
      <c r="LPM14" s="788"/>
      <c r="LPN14" s="788"/>
      <c r="LPO14" s="788"/>
      <c r="LPP14" s="787"/>
      <c r="LPQ14" s="788"/>
      <c r="LPR14" s="788"/>
      <c r="LPS14" s="788"/>
      <c r="LPT14" s="787"/>
      <c r="LPU14" s="788"/>
      <c r="LPV14" s="788"/>
      <c r="LPW14" s="788"/>
      <c r="LPX14" s="787"/>
      <c r="LPY14" s="788"/>
      <c r="LPZ14" s="788"/>
      <c r="LQA14" s="788"/>
      <c r="LQB14" s="787"/>
      <c r="LQC14" s="788"/>
      <c r="LQD14" s="788"/>
      <c r="LQE14" s="788"/>
      <c r="LQF14" s="787"/>
      <c r="LQG14" s="788"/>
      <c r="LQH14" s="788"/>
      <c r="LQI14" s="788"/>
      <c r="LQJ14" s="787"/>
      <c r="LQK14" s="788"/>
      <c r="LQL14" s="788"/>
      <c r="LQM14" s="788"/>
      <c r="LQN14" s="787"/>
      <c r="LQO14" s="788"/>
      <c r="LQP14" s="788"/>
      <c r="LQQ14" s="788"/>
      <c r="LQR14" s="787"/>
      <c r="LQS14" s="788"/>
      <c r="LQT14" s="788"/>
      <c r="LQU14" s="788"/>
      <c r="LQV14" s="787"/>
      <c r="LQW14" s="788"/>
      <c r="LQX14" s="788"/>
      <c r="LQY14" s="788"/>
      <c r="LQZ14" s="787"/>
      <c r="LRA14" s="788"/>
      <c r="LRB14" s="788"/>
      <c r="LRC14" s="788"/>
      <c r="LRD14" s="787"/>
      <c r="LRE14" s="788"/>
      <c r="LRF14" s="788"/>
      <c r="LRG14" s="788"/>
      <c r="LRH14" s="787"/>
      <c r="LRI14" s="788"/>
      <c r="LRJ14" s="788"/>
      <c r="LRK14" s="788"/>
      <c r="LRL14" s="787"/>
      <c r="LRM14" s="788"/>
      <c r="LRN14" s="788"/>
      <c r="LRO14" s="788"/>
      <c r="LRP14" s="787"/>
      <c r="LRQ14" s="788"/>
      <c r="LRR14" s="788"/>
      <c r="LRS14" s="788"/>
      <c r="LRT14" s="787"/>
      <c r="LRU14" s="788"/>
      <c r="LRV14" s="788"/>
      <c r="LRW14" s="788"/>
      <c r="LRX14" s="787"/>
      <c r="LRY14" s="788"/>
      <c r="LRZ14" s="788"/>
      <c r="LSA14" s="788"/>
      <c r="LSB14" s="787"/>
      <c r="LSC14" s="788"/>
      <c r="LSD14" s="788"/>
      <c r="LSE14" s="788"/>
      <c r="LSF14" s="787"/>
      <c r="LSG14" s="788"/>
      <c r="LSH14" s="788"/>
      <c r="LSI14" s="788"/>
      <c r="LSJ14" s="787"/>
      <c r="LSK14" s="788"/>
      <c r="LSL14" s="788"/>
      <c r="LSM14" s="788"/>
      <c r="LSN14" s="787"/>
      <c r="LSO14" s="788"/>
      <c r="LSP14" s="788"/>
      <c r="LSQ14" s="788"/>
      <c r="LSR14" s="787"/>
      <c r="LSS14" s="788"/>
      <c r="LST14" s="788"/>
      <c r="LSU14" s="788"/>
      <c r="LSV14" s="787"/>
      <c r="LSW14" s="788"/>
      <c r="LSX14" s="788"/>
      <c r="LSY14" s="788"/>
      <c r="LSZ14" s="787"/>
      <c r="LTA14" s="788"/>
      <c r="LTB14" s="788"/>
      <c r="LTC14" s="788"/>
      <c r="LTD14" s="787"/>
      <c r="LTE14" s="788"/>
      <c r="LTF14" s="788"/>
      <c r="LTG14" s="788"/>
      <c r="LTH14" s="787"/>
      <c r="LTI14" s="788"/>
      <c r="LTJ14" s="788"/>
      <c r="LTK14" s="788"/>
      <c r="LTL14" s="787"/>
      <c r="LTM14" s="788"/>
      <c r="LTN14" s="788"/>
      <c r="LTO14" s="788"/>
      <c r="LTP14" s="787"/>
      <c r="LTQ14" s="788"/>
      <c r="LTR14" s="788"/>
      <c r="LTS14" s="788"/>
      <c r="LTT14" s="787"/>
      <c r="LTU14" s="788"/>
      <c r="LTV14" s="788"/>
      <c r="LTW14" s="788"/>
      <c r="LTX14" s="787"/>
      <c r="LTY14" s="788"/>
      <c r="LTZ14" s="788"/>
      <c r="LUA14" s="788"/>
      <c r="LUB14" s="787"/>
      <c r="LUC14" s="788"/>
      <c r="LUD14" s="788"/>
      <c r="LUE14" s="788"/>
      <c r="LUF14" s="787"/>
      <c r="LUG14" s="788"/>
      <c r="LUH14" s="788"/>
      <c r="LUI14" s="788"/>
      <c r="LUJ14" s="787"/>
      <c r="LUK14" s="788"/>
      <c r="LUL14" s="788"/>
      <c r="LUM14" s="788"/>
      <c r="LUN14" s="787"/>
      <c r="LUO14" s="788"/>
      <c r="LUP14" s="788"/>
      <c r="LUQ14" s="788"/>
      <c r="LUR14" s="787"/>
      <c r="LUS14" s="788"/>
      <c r="LUT14" s="788"/>
      <c r="LUU14" s="788"/>
      <c r="LUV14" s="787"/>
      <c r="LUW14" s="788"/>
      <c r="LUX14" s="788"/>
      <c r="LUY14" s="788"/>
      <c r="LUZ14" s="787"/>
      <c r="LVA14" s="788"/>
      <c r="LVB14" s="788"/>
      <c r="LVC14" s="788"/>
      <c r="LVD14" s="787"/>
      <c r="LVE14" s="788"/>
      <c r="LVF14" s="788"/>
      <c r="LVG14" s="788"/>
      <c r="LVH14" s="787"/>
      <c r="LVI14" s="788"/>
      <c r="LVJ14" s="788"/>
      <c r="LVK14" s="788"/>
      <c r="LVL14" s="787"/>
      <c r="LVM14" s="788"/>
      <c r="LVN14" s="788"/>
      <c r="LVO14" s="788"/>
      <c r="LVP14" s="787"/>
      <c r="LVQ14" s="788"/>
      <c r="LVR14" s="788"/>
      <c r="LVS14" s="788"/>
      <c r="LVT14" s="787"/>
      <c r="LVU14" s="788"/>
      <c r="LVV14" s="788"/>
      <c r="LVW14" s="788"/>
      <c r="LVX14" s="787"/>
      <c r="LVY14" s="788"/>
      <c r="LVZ14" s="788"/>
      <c r="LWA14" s="788"/>
      <c r="LWB14" s="787"/>
      <c r="LWC14" s="788"/>
      <c r="LWD14" s="788"/>
      <c r="LWE14" s="788"/>
      <c r="LWF14" s="787"/>
      <c r="LWG14" s="788"/>
      <c r="LWH14" s="788"/>
      <c r="LWI14" s="788"/>
      <c r="LWJ14" s="787"/>
      <c r="LWK14" s="788"/>
      <c r="LWL14" s="788"/>
      <c r="LWM14" s="788"/>
      <c r="LWN14" s="787"/>
      <c r="LWO14" s="788"/>
      <c r="LWP14" s="788"/>
      <c r="LWQ14" s="788"/>
      <c r="LWR14" s="787"/>
      <c r="LWS14" s="788"/>
      <c r="LWT14" s="788"/>
      <c r="LWU14" s="788"/>
      <c r="LWV14" s="787"/>
      <c r="LWW14" s="788"/>
      <c r="LWX14" s="788"/>
      <c r="LWY14" s="788"/>
      <c r="LWZ14" s="787"/>
      <c r="LXA14" s="788"/>
      <c r="LXB14" s="788"/>
      <c r="LXC14" s="788"/>
      <c r="LXD14" s="787"/>
      <c r="LXE14" s="788"/>
      <c r="LXF14" s="788"/>
      <c r="LXG14" s="788"/>
      <c r="LXH14" s="787"/>
      <c r="LXI14" s="788"/>
      <c r="LXJ14" s="788"/>
      <c r="LXK14" s="788"/>
      <c r="LXL14" s="787"/>
      <c r="LXM14" s="788"/>
      <c r="LXN14" s="788"/>
      <c r="LXO14" s="788"/>
      <c r="LXP14" s="787"/>
      <c r="LXQ14" s="788"/>
      <c r="LXR14" s="788"/>
      <c r="LXS14" s="788"/>
      <c r="LXT14" s="787"/>
      <c r="LXU14" s="788"/>
      <c r="LXV14" s="788"/>
      <c r="LXW14" s="788"/>
      <c r="LXX14" s="787"/>
      <c r="LXY14" s="788"/>
      <c r="LXZ14" s="788"/>
      <c r="LYA14" s="788"/>
      <c r="LYB14" s="787"/>
      <c r="LYC14" s="788"/>
      <c r="LYD14" s="788"/>
      <c r="LYE14" s="788"/>
      <c r="LYF14" s="787"/>
      <c r="LYG14" s="788"/>
      <c r="LYH14" s="788"/>
      <c r="LYI14" s="788"/>
      <c r="LYJ14" s="787"/>
      <c r="LYK14" s="788"/>
      <c r="LYL14" s="788"/>
      <c r="LYM14" s="788"/>
      <c r="LYN14" s="787"/>
      <c r="LYO14" s="788"/>
      <c r="LYP14" s="788"/>
      <c r="LYQ14" s="788"/>
      <c r="LYR14" s="787"/>
      <c r="LYS14" s="788"/>
      <c r="LYT14" s="788"/>
      <c r="LYU14" s="788"/>
      <c r="LYV14" s="787"/>
      <c r="LYW14" s="788"/>
      <c r="LYX14" s="788"/>
      <c r="LYY14" s="788"/>
      <c r="LYZ14" s="787"/>
      <c r="LZA14" s="788"/>
      <c r="LZB14" s="788"/>
      <c r="LZC14" s="788"/>
      <c r="LZD14" s="787"/>
      <c r="LZE14" s="788"/>
      <c r="LZF14" s="788"/>
      <c r="LZG14" s="788"/>
      <c r="LZH14" s="787"/>
      <c r="LZI14" s="788"/>
      <c r="LZJ14" s="788"/>
      <c r="LZK14" s="788"/>
      <c r="LZL14" s="787"/>
      <c r="LZM14" s="788"/>
      <c r="LZN14" s="788"/>
      <c r="LZO14" s="788"/>
      <c r="LZP14" s="787"/>
      <c r="LZQ14" s="788"/>
      <c r="LZR14" s="788"/>
      <c r="LZS14" s="788"/>
      <c r="LZT14" s="787"/>
      <c r="LZU14" s="788"/>
      <c r="LZV14" s="788"/>
      <c r="LZW14" s="788"/>
      <c r="LZX14" s="787"/>
      <c r="LZY14" s="788"/>
      <c r="LZZ14" s="788"/>
      <c r="MAA14" s="788"/>
      <c r="MAB14" s="787"/>
      <c r="MAC14" s="788"/>
      <c r="MAD14" s="788"/>
      <c r="MAE14" s="788"/>
      <c r="MAF14" s="787"/>
      <c r="MAG14" s="788"/>
      <c r="MAH14" s="788"/>
      <c r="MAI14" s="788"/>
      <c r="MAJ14" s="787"/>
      <c r="MAK14" s="788"/>
      <c r="MAL14" s="788"/>
      <c r="MAM14" s="788"/>
      <c r="MAN14" s="787"/>
      <c r="MAO14" s="788"/>
      <c r="MAP14" s="788"/>
      <c r="MAQ14" s="788"/>
      <c r="MAR14" s="787"/>
      <c r="MAS14" s="788"/>
      <c r="MAT14" s="788"/>
      <c r="MAU14" s="788"/>
      <c r="MAV14" s="787"/>
      <c r="MAW14" s="788"/>
      <c r="MAX14" s="788"/>
      <c r="MAY14" s="788"/>
      <c r="MAZ14" s="787"/>
      <c r="MBA14" s="788"/>
      <c r="MBB14" s="788"/>
      <c r="MBC14" s="788"/>
      <c r="MBD14" s="787"/>
      <c r="MBE14" s="788"/>
      <c r="MBF14" s="788"/>
      <c r="MBG14" s="788"/>
      <c r="MBH14" s="787"/>
      <c r="MBI14" s="788"/>
      <c r="MBJ14" s="788"/>
      <c r="MBK14" s="788"/>
      <c r="MBL14" s="787"/>
      <c r="MBM14" s="788"/>
      <c r="MBN14" s="788"/>
      <c r="MBO14" s="788"/>
      <c r="MBP14" s="787"/>
      <c r="MBQ14" s="788"/>
      <c r="MBR14" s="788"/>
      <c r="MBS14" s="788"/>
      <c r="MBT14" s="787"/>
      <c r="MBU14" s="788"/>
      <c r="MBV14" s="788"/>
      <c r="MBW14" s="788"/>
      <c r="MBX14" s="787"/>
      <c r="MBY14" s="788"/>
      <c r="MBZ14" s="788"/>
      <c r="MCA14" s="788"/>
      <c r="MCB14" s="787"/>
      <c r="MCC14" s="788"/>
      <c r="MCD14" s="788"/>
      <c r="MCE14" s="788"/>
      <c r="MCF14" s="787"/>
      <c r="MCG14" s="788"/>
      <c r="MCH14" s="788"/>
      <c r="MCI14" s="788"/>
      <c r="MCJ14" s="787"/>
      <c r="MCK14" s="788"/>
      <c r="MCL14" s="788"/>
      <c r="MCM14" s="788"/>
      <c r="MCN14" s="787"/>
      <c r="MCO14" s="788"/>
      <c r="MCP14" s="788"/>
      <c r="MCQ14" s="788"/>
      <c r="MCR14" s="787"/>
      <c r="MCS14" s="788"/>
      <c r="MCT14" s="788"/>
      <c r="MCU14" s="788"/>
      <c r="MCV14" s="787"/>
      <c r="MCW14" s="788"/>
      <c r="MCX14" s="788"/>
      <c r="MCY14" s="788"/>
      <c r="MCZ14" s="787"/>
      <c r="MDA14" s="788"/>
      <c r="MDB14" s="788"/>
      <c r="MDC14" s="788"/>
      <c r="MDD14" s="787"/>
      <c r="MDE14" s="788"/>
      <c r="MDF14" s="788"/>
      <c r="MDG14" s="788"/>
      <c r="MDH14" s="787"/>
      <c r="MDI14" s="788"/>
      <c r="MDJ14" s="788"/>
      <c r="MDK14" s="788"/>
      <c r="MDL14" s="787"/>
      <c r="MDM14" s="788"/>
      <c r="MDN14" s="788"/>
      <c r="MDO14" s="788"/>
      <c r="MDP14" s="787"/>
      <c r="MDQ14" s="788"/>
      <c r="MDR14" s="788"/>
      <c r="MDS14" s="788"/>
      <c r="MDT14" s="787"/>
      <c r="MDU14" s="788"/>
      <c r="MDV14" s="788"/>
      <c r="MDW14" s="788"/>
      <c r="MDX14" s="787"/>
      <c r="MDY14" s="788"/>
      <c r="MDZ14" s="788"/>
      <c r="MEA14" s="788"/>
      <c r="MEB14" s="787"/>
      <c r="MEC14" s="788"/>
      <c r="MED14" s="788"/>
      <c r="MEE14" s="788"/>
      <c r="MEF14" s="787"/>
      <c r="MEG14" s="788"/>
      <c r="MEH14" s="788"/>
      <c r="MEI14" s="788"/>
      <c r="MEJ14" s="787"/>
      <c r="MEK14" s="788"/>
      <c r="MEL14" s="788"/>
      <c r="MEM14" s="788"/>
      <c r="MEN14" s="787"/>
      <c r="MEO14" s="788"/>
      <c r="MEP14" s="788"/>
      <c r="MEQ14" s="788"/>
      <c r="MER14" s="787"/>
      <c r="MES14" s="788"/>
      <c r="MET14" s="788"/>
      <c r="MEU14" s="788"/>
      <c r="MEV14" s="787"/>
      <c r="MEW14" s="788"/>
      <c r="MEX14" s="788"/>
      <c r="MEY14" s="788"/>
      <c r="MEZ14" s="787"/>
      <c r="MFA14" s="788"/>
      <c r="MFB14" s="788"/>
      <c r="MFC14" s="788"/>
      <c r="MFD14" s="787"/>
      <c r="MFE14" s="788"/>
      <c r="MFF14" s="788"/>
      <c r="MFG14" s="788"/>
      <c r="MFH14" s="787"/>
      <c r="MFI14" s="788"/>
      <c r="MFJ14" s="788"/>
      <c r="MFK14" s="788"/>
      <c r="MFL14" s="787"/>
      <c r="MFM14" s="788"/>
      <c r="MFN14" s="788"/>
      <c r="MFO14" s="788"/>
      <c r="MFP14" s="787"/>
      <c r="MFQ14" s="788"/>
      <c r="MFR14" s="788"/>
      <c r="MFS14" s="788"/>
      <c r="MFT14" s="787"/>
      <c r="MFU14" s="788"/>
      <c r="MFV14" s="788"/>
      <c r="MFW14" s="788"/>
      <c r="MFX14" s="787"/>
      <c r="MFY14" s="788"/>
      <c r="MFZ14" s="788"/>
      <c r="MGA14" s="788"/>
      <c r="MGB14" s="787"/>
      <c r="MGC14" s="788"/>
      <c r="MGD14" s="788"/>
      <c r="MGE14" s="788"/>
      <c r="MGF14" s="787"/>
      <c r="MGG14" s="788"/>
      <c r="MGH14" s="788"/>
      <c r="MGI14" s="788"/>
      <c r="MGJ14" s="787"/>
      <c r="MGK14" s="788"/>
      <c r="MGL14" s="788"/>
      <c r="MGM14" s="788"/>
      <c r="MGN14" s="787"/>
      <c r="MGO14" s="788"/>
      <c r="MGP14" s="788"/>
      <c r="MGQ14" s="788"/>
      <c r="MGR14" s="787"/>
      <c r="MGS14" s="788"/>
      <c r="MGT14" s="788"/>
      <c r="MGU14" s="788"/>
      <c r="MGV14" s="787"/>
      <c r="MGW14" s="788"/>
      <c r="MGX14" s="788"/>
      <c r="MGY14" s="788"/>
      <c r="MGZ14" s="787"/>
      <c r="MHA14" s="788"/>
      <c r="MHB14" s="788"/>
      <c r="MHC14" s="788"/>
      <c r="MHD14" s="787"/>
      <c r="MHE14" s="788"/>
      <c r="MHF14" s="788"/>
      <c r="MHG14" s="788"/>
      <c r="MHH14" s="787"/>
      <c r="MHI14" s="788"/>
      <c r="MHJ14" s="788"/>
      <c r="MHK14" s="788"/>
      <c r="MHL14" s="787"/>
      <c r="MHM14" s="788"/>
      <c r="MHN14" s="788"/>
      <c r="MHO14" s="788"/>
      <c r="MHP14" s="787"/>
      <c r="MHQ14" s="788"/>
      <c r="MHR14" s="788"/>
      <c r="MHS14" s="788"/>
      <c r="MHT14" s="787"/>
      <c r="MHU14" s="788"/>
      <c r="MHV14" s="788"/>
      <c r="MHW14" s="788"/>
      <c r="MHX14" s="787"/>
      <c r="MHY14" s="788"/>
      <c r="MHZ14" s="788"/>
      <c r="MIA14" s="788"/>
      <c r="MIB14" s="787"/>
      <c r="MIC14" s="788"/>
      <c r="MID14" s="788"/>
      <c r="MIE14" s="788"/>
      <c r="MIF14" s="787"/>
      <c r="MIG14" s="788"/>
      <c r="MIH14" s="788"/>
      <c r="MII14" s="788"/>
      <c r="MIJ14" s="787"/>
      <c r="MIK14" s="788"/>
      <c r="MIL14" s="788"/>
      <c r="MIM14" s="788"/>
      <c r="MIN14" s="787"/>
      <c r="MIO14" s="788"/>
      <c r="MIP14" s="788"/>
      <c r="MIQ14" s="788"/>
      <c r="MIR14" s="787"/>
      <c r="MIS14" s="788"/>
      <c r="MIT14" s="788"/>
      <c r="MIU14" s="788"/>
      <c r="MIV14" s="787"/>
      <c r="MIW14" s="788"/>
      <c r="MIX14" s="788"/>
      <c r="MIY14" s="788"/>
      <c r="MIZ14" s="787"/>
      <c r="MJA14" s="788"/>
      <c r="MJB14" s="788"/>
      <c r="MJC14" s="788"/>
      <c r="MJD14" s="787"/>
      <c r="MJE14" s="788"/>
      <c r="MJF14" s="788"/>
      <c r="MJG14" s="788"/>
      <c r="MJH14" s="787"/>
      <c r="MJI14" s="788"/>
      <c r="MJJ14" s="788"/>
      <c r="MJK14" s="788"/>
      <c r="MJL14" s="787"/>
      <c r="MJM14" s="788"/>
      <c r="MJN14" s="788"/>
      <c r="MJO14" s="788"/>
      <c r="MJP14" s="787"/>
      <c r="MJQ14" s="788"/>
      <c r="MJR14" s="788"/>
      <c r="MJS14" s="788"/>
      <c r="MJT14" s="787"/>
      <c r="MJU14" s="788"/>
      <c r="MJV14" s="788"/>
      <c r="MJW14" s="788"/>
      <c r="MJX14" s="787"/>
      <c r="MJY14" s="788"/>
      <c r="MJZ14" s="788"/>
      <c r="MKA14" s="788"/>
      <c r="MKB14" s="787"/>
      <c r="MKC14" s="788"/>
      <c r="MKD14" s="788"/>
      <c r="MKE14" s="788"/>
      <c r="MKF14" s="787"/>
      <c r="MKG14" s="788"/>
      <c r="MKH14" s="788"/>
      <c r="MKI14" s="788"/>
      <c r="MKJ14" s="787"/>
      <c r="MKK14" s="788"/>
      <c r="MKL14" s="788"/>
      <c r="MKM14" s="788"/>
      <c r="MKN14" s="787"/>
      <c r="MKO14" s="788"/>
      <c r="MKP14" s="788"/>
      <c r="MKQ14" s="788"/>
      <c r="MKR14" s="787"/>
      <c r="MKS14" s="788"/>
      <c r="MKT14" s="788"/>
      <c r="MKU14" s="788"/>
      <c r="MKV14" s="787"/>
      <c r="MKW14" s="788"/>
      <c r="MKX14" s="788"/>
      <c r="MKY14" s="788"/>
      <c r="MKZ14" s="787"/>
      <c r="MLA14" s="788"/>
      <c r="MLB14" s="788"/>
      <c r="MLC14" s="788"/>
      <c r="MLD14" s="787"/>
      <c r="MLE14" s="788"/>
      <c r="MLF14" s="788"/>
      <c r="MLG14" s="788"/>
      <c r="MLH14" s="787"/>
      <c r="MLI14" s="788"/>
      <c r="MLJ14" s="788"/>
      <c r="MLK14" s="788"/>
      <c r="MLL14" s="787"/>
      <c r="MLM14" s="788"/>
      <c r="MLN14" s="788"/>
      <c r="MLO14" s="788"/>
      <c r="MLP14" s="787"/>
      <c r="MLQ14" s="788"/>
      <c r="MLR14" s="788"/>
      <c r="MLS14" s="788"/>
      <c r="MLT14" s="787"/>
      <c r="MLU14" s="788"/>
      <c r="MLV14" s="788"/>
      <c r="MLW14" s="788"/>
      <c r="MLX14" s="787"/>
      <c r="MLY14" s="788"/>
      <c r="MLZ14" s="788"/>
      <c r="MMA14" s="788"/>
      <c r="MMB14" s="787"/>
      <c r="MMC14" s="788"/>
      <c r="MMD14" s="788"/>
      <c r="MME14" s="788"/>
      <c r="MMF14" s="787"/>
      <c r="MMG14" s="788"/>
      <c r="MMH14" s="788"/>
      <c r="MMI14" s="788"/>
      <c r="MMJ14" s="787"/>
      <c r="MMK14" s="788"/>
      <c r="MML14" s="788"/>
      <c r="MMM14" s="788"/>
      <c r="MMN14" s="787"/>
      <c r="MMO14" s="788"/>
      <c r="MMP14" s="788"/>
      <c r="MMQ14" s="788"/>
      <c r="MMR14" s="787"/>
      <c r="MMS14" s="788"/>
      <c r="MMT14" s="788"/>
      <c r="MMU14" s="788"/>
      <c r="MMV14" s="787"/>
      <c r="MMW14" s="788"/>
      <c r="MMX14" s="788"/>
      <c r="MMY14" s="788"/>
      <c r="MMZ14" s="787"/>
      <c r="MNA14" s="788"/>
      <c r="MNB14" s="788"/>
      <c r="MNC14" s="788"/>
      <c r="MND14" s="787"/>
      <c r="MNE14" s="788"/>
      <c r="MNF14" s="788"/>
      <c r="MNG14" s="788"/>
      <c r="MNH14" s="787"/>
      <c r="MNI14" s="788"/>
      <c r="MNJ14" s="788"/>
      <c r="MNK14" s="788"/>
      <c r="MNL14" s="787"/>
      <c r="MNM14" s="788"/>
      <c r="MNN14" s="788"/>
      <c r="MNO14" s="788"/>
      <c r="MNP14" s="787"/>
      <c r="MNQ14" s="788"/>
      <c r="MNR14" s="788"/>
      <c r="MNS14" s="788"/>
      <c r="MNT14" s="787"/>
      <c r="MNU14" s="788"/>
      <c r="MNV14" s="788"/>
      <c r="MNW14" s="788"/>
      <c r="MNX14" s="787"/>
      <c r="MNY14" s="788"/>
      <c r="MNZ14" s="788"/>
      <c r="MOA14" s="788"/>
      <c r="MOB14" s="787"/>
      <c r="MOC14" s="788"/>
      <c r="MOD14" s="788"/>
      <c r="MOE14" s="788"/>
      <c r="MOF14" s="787"/>
      <c r="MOG14" s="788"/>
      <c r="MOH14" s="788"/>
      <c r="MOI14" s="788"/>
      <c r="MOJ14" s="787"/>
      <c r="MOK14" s="788"/>
      <c r="MOL14" s="788"/>
      <c r="MOM14" s="788"/>
      <c r="MON14" s="787"/>
      <c r="MOO14" s="788"/>
      <c r="MOP14" s="788"/>
      <c r="MOQ14" s="788"/>
      <c r="MOR14" s="787"/>
      <c r="MOS14" s="788"/>
      <c r="MOT14" s="788"/>
      <c r="MOU14" s="788"/>
      <c r="MOV14" s="787"/>
      <c r="MOW14" s="788"/>
      <c r="MOX14" s="788"/>
      <c r="MOY14" s="788"/>
      <c r="MOZ14" s="787"/>
      <c r="MPA14" s="788"/>
      <c r="MPB14" s="788"/>
      <c r="MPC14" s="788"/>
      <c r="MPD14" s="787"/>
      <c r="MPE14" s="788"/>
      <c r="MPF14" s="788"/>
      <c r="MPG14" s="788"/>
      <c r="MPH14" s="787"/>
      <c r="MPI14" s="788"/>
      <c r="MPJ14" s="788"/>
      <c r="MPK14" s="788"/>
      <c r="MPL14" s="787"/>
      <c r="MPM14" s="788"/>
      <c r="MPN14" s="788"/>
      <c r="MPO14" s="788"/>
      <c r="MPP14" s="787"/>
      <c r="MPQ14" s="788"/>
      <c r="MPR14" s="788"/>
      <c r="MPS14" s="788"/>
      <c r="MPT14" s="787"/>
      <c r="MPU14" s="788"/>
      <c r="MPV14" s="788"/>
      <c r="MPW14" s="788"/>
      <c r="MPX14" s="787"/>
      <c r="MPY14" s="788"/>
      <c r="MPZ14" s="788"/>
      <c r="MQA14" s="788"/>
      <c r="MQB14" s="787"/>
      <c r="MQC14" s="788"/>
      <c r="MQD14" s="788"/>
      <c r="MQE14" s="788"/>
      <c r="MQF14" s="787"/>
      <c r="MQG14" s="788"/>
      <c r="MQH14" s="788"/>
      <c r="MQI14" s="788"/>
      <c r="MQJ14" s="787"/>
      <c r="MQK14" s="788"/>
      <c r="MQL14" s="788"/>
      <c r="MQM14" s="788"/>
      <c r="MQN14" s="787"/>
      <c r="MQO14" s="788"/>
      <c r="MQP14" s="788"/>
      <c r="MQQ14" s="788"/>
      <c r="MQR14" s="787"/>
      <c r="MQS14" s="788"/>
      <c r="MQT14" s="788"/>
      <c r="MQU14" s="788"/>
      <c r="MQV14" s="787"/>
      <c r="MQW14" s="788"/>
      <c r="MQX14" s="788"/>
      <c r="MQY14" s="788"/>
      <c r="MQZ14" s="787"/>
      <c r="MRA14" s="788"/>
      <c r="MRB14" s="788"/>
      <c r="MRC14" s="788"/>
      <c r="MRD14" s="787"/>
      <c r="MRE14" s="788"/>
      <c r="MRF14" s="788"/>
      <c r="MRG14" s="788"/>
      <c r="MRH14" s="787"/>
      <c r="MRI14" s="788"/>
      <c r="MRJ14" s="788"/>
      <c r="MRK14" s="788"/>
      <c r="MRL14" s="787"/>
      <c r="MRM14" s="788"/>
      <c r="MRN14" s="788"/>
      <c r="MRO14" s="788"/>
      <c r="MRP14" s="787"/>
      <c r="MRQ14" s="788"/>
      <c r="MRR14" s="788"/>
      <c r="MRS14" s="788"/>
      <c r="MRT14" s="787"/>
      <c r="MRU14" s="788"/>
      <c r="MRV14" s="788"/>
      <c r="MRW14" s="788"/>
      <c r="MRX14" s="787"/>
      <c r="MRY14" s="788"/>
      <c r="MRZ14" s="788"/>
      <c r="MSA14" s="788"/>
      <c r="MSB14" s="787"/>
      <c r="MSC14" s="788"/>
      <c r="MSD14" s="788"/>
      <c r="MSE14" s="788"/>
      <c r="MSF14" s="787"/>
      <c r="MSG14" s="788"/>
      <c r="MSH14" s="788"/>
      <c r="MSI14" s="788"/>
      <c r="MSJ14" s="787"/>
      <c r="MSK14" s="788"/>
      <c r="MSL14" s="788"/>
      <c r="MSM14" s="788"/>
      <c r="MSN14" s="787"/>
      <c r="MSO14" s="788"/>
      <c r="MSP14" s="788"/>
      <c r="MSQ14" s="788"/>
      <c r="MSR14" s="787"/>
      <c r="MSS14" s="788"/>
      <c r="MST14" s="788"/>
      <c r="MSU14" s="788"/>
      <c r="MSV14" s="787"/>
      <c r="MSW14" s="788"/>
      <c r="MSX14" s="788"/>
      <c r="MSY14" s="788"/>
      <c r="MSZ14" s="787"/>
      <c r="MTA14" s="788"/>
      <c r="MTB14" s="788"/>
      <c r="MTC14" s="788"/>
      <c r="MTD14" s="787"/>
      <c r="MTE14" s="788"/>
      <c r="MTF14" s="788"/>
      <c r="MTG14" s="788"/>
      <c r="MTH14" s="787"/>
      <c r="MTI14" s="788"/>
      <c r="MTJ14" s="788"/>
      <c r="MTK14" s="788"/>
      <c r="MTL14" s="787"/>
      <c r="MTM14" s="788"/>
      <c r="MTN14" s="788"/>
      <c r="MTO14" s="788"/>
      <c r="MTP14" s="787"/>
      <c r="MTQ14" s="788"/>
      <c r="MTR14" s="788"/>
      <c r="MTS14" s="788"/>
      <c r="MTT14" s="787"/>
      <c r="MTU14" s="788"/>
      <c r="MTV14" s="788"/>
      <c r="MTW14" s="788"/>
      <c r="MTX14" s="787"/>
      <c r="MTY14" s="788"/>
      <c r="MTZ14" s="788"/>
      <c r="MUA14" s="788"/>
      <c r="MUB14" s="787"/>
      <c r="MUC14" s="788"/>
      <c r="MUD14" s="788"/>
      <c r="MUE14" s="788"/>
      <c r="MUF14" s="787"/>
      <c r="MUG14" s="788"/>
      <c r="MUH14" s="788"/>
      <c r="MUI14" s="788"/>
      <c r="MUJ14" s="787"/>
      <c r="MUK14" s="788"/>
      <c r="MUL14" s="788"/>
      <c r="MUM14" s="788"/>
      <c r="MUN14" s="787"/>
      <c r="MUO14" s="788"/>
      <c r="MUP14" s="788"/>
      <c r="MUQ14" s="788"/>
      <c r="MUR14" s="787"/>
      <c r="MUS14" s="788"/>
      <c r="MUT14" s="788"/>
      <c r="MUU14" s="788"/>
      <c r="MUV14" s="787"/>
      <c r="MUW14" s="788"/>
      <c r="MUX14" s="788"/>
      <c r="MUY14" s="788"/>
      <c r="MUZ14" s="787"/>
      <c r="MVA14" s="788"/>
      <c r="MVB14" s="788"/>
      <c r="MVC14" s="788"/>
      <c r="MVD14" s="787"/>
      <c r="MVE14" s="788"/>
      <c r="MVF14" s="788"/>
      <c r="MVG14" s="788"/>
      <c r="MVH14" s="787"/>
      <c r="MVI14" s="788"/>
      <c r="MVJ14" s="788"/>
      <c r="MVK14" s="788"/>
      <c r="MVL14" s="787"/>
      <c r="MVM14" s="788"/>
      <c r="MVN14" s="788"/>
      <c r="MVO14" s="788"/>
      <c r="MVP14" s="787"/>
      <c r="MVQ14" s="788"/>
      <c r="MVR14" s="788"/>
      <c r="MVS14" s="788"/>
      <c r="MVT14" s="787"/>
      <c r="MVU14" s="788"/>
      <c r="MVV14" s="788"/>
      <c r="MVW14" s="788"/>
      <c r="MVX14" s="787"/>
      <c r="MVY14" s="788"/>
      <c r="MVZ14" s="788"/>
      <c r="MWA14" s="788"/>
      <c r="MWB14" s="787"/>
      <c r="MWC14" s="788"/>
      <c r="MWD14" s="788"/>
      <c r="MWE14" s="788"/>
      <c r="MWF14" s="787"/>
      <c r="MWG14" s="788"/>
      <c r="MWH14" s="788"/>
      <c r="MWI14" s="788"/>
      <c r="MWJ14" s="787"/>
      <c r="MWK14" s="788"/>
      <c r="MWL14" s="788"/>
      <c r="MWM14" s="788"/>
      <c r="MWN14" s="787"/>
      <c r="MWO14" s="788"/>
      <c r="MWP14" s="788"/>
      <c r="MWQ14" s="788"/>
      <c r="MWR14" s="787"/>
      <c r="MWS14" s="788"/>
      <c r="MWT14" s="788"/>
      <c r="MWU14" s="788"/>
      <c r="MWV14" s="787"/>
      <c r="MWW14" s="788"/>
      <c r="MWX14" s="788"/>
      <c r="MWY14" s="788"/>
      <c r="MWZ14" s="787"/>
      <c r="MXA14" s="788"/>
      <c r="MXB14" s="788"/>
      <c r="MXC14" s="788"/>
      <c r="MXD14" s="787"/>
      <c r="MXE14" s="788"/>
      <c r="MXF14" s="788"/>
      <c r="MXG14" s="788"/>
      <c r="MXH14" s="787"/>
      <c r="MXI14" s="788"/>
      <c r="MXJ14" s="788"/>
      <c r="MXK14" s="788"/>
      <c r="MXL14" s="787"/>
      <c r="MXM14" s="788"/>
      <c r="MXN14" s="788"/>
      <c r="MXO14" s="788"/>
      <c r="MXP14" s="787"/>
      <c r="MXQ14" s="788"/>
      <c r="MXR14" s="788"/>
      <c r="MXS14" s="788"/>
      <c r="MXT14" s="787"/>
      <c r="MXU14" s="788"/>
      <c r="MXV14" s="788"/>
      <c r="MXW14" s="788"/>
      <c r="MXX14" s="787"/>
      <c r="MXY14" s="788"/>
      <c r="MXZ14" s="788"/>
      <c r="MYA14" s="788"/>
      <c r="MYB14" s="787"/>
      <c r="MYC14" s="788"/>
      <c r="MYD14" s="788"/>
      <c r="MYE14" s="788"/>
      <c r="MYF14" s="787"/>
      <c r="MYG14" s="788"/>
      <c r="MYH14" s="788"/>
      <c r="MYI14" s="788"/>
      <c r="MYJ14" s="787"/>
      <c r="MYK14" s="788"/>
      <c r="MYL14" s="788"/>
      <c r="MYM14" s="788"/>
      <c r="MYN14" s="787"/>
      <c r="MYO14" s="788"/>
      <c r="MYP14" s="788"/>
      <c r="MYQ14" s="788"/>
      <c r="MYR14" s="787"/>
      <c r="MYS14" s="788"/>
      <c r="MYT14" s="788"/>
      <c r="MYU14" s="788"/>
      <c r="MYV14" s="787"/>
      <c r="MYW14" s="788"/>
      <c r="MYX14" s="788"/>
      <c r="MYY14" s="788"/>
      <c r="MYZ14" s="787"/>
      <c r="MZA14" s="788"/>
      <c r="MZB14" s="788"/>
      <c r="MZC14" s="788"/>
      <c r="MZD14" s="787"/>
      <c r="MZE14" s="788"/>
      <c r="MZF14" s="788"/>
      <c r="MZG14" s="788"/>
      <c r="MZH14" s="787"/>
      <c r="MZI14" s="788"/>
      <c r="MZJ14" s="788"/>
      <c r="MZK14" s="788"/>
      <c r="MZL14" s="787"/>
      <c r="MZM14" s="788"/>
      <c r="MZN14" s="788"/>
      <c r="MZO14" s="788"/>
      <c r="MZP14" s="787"/>
      <c r="MZQ14" s="788"/>
      <c r="MZR14" s="788"/>
      <c r="MZS14" s="788"/>
      <c r="MZT14" s="787"/>
      <c r="MZU14" s="788"/>
      <c r="MZV14" s="788"/>
      <c r="MZW14" s="788"/>
      <c r="MZX14" s="787"/>
      <c r="MZY14" s="788"/>
      <c r="MZZ14" s="788"/>
      <c r="NAA14" s="788"/>
      <c r="NAB14" s="787"/>
      <c r="NAC14" s="788"/>
      <c r="NAD14" s="788"/>
      <c r="NAE14" s="788"/>
      <c r="NAF14" s="787"/>
      <c r="NAG14" s="788"/>
      <c r="NAH14" s="788"/>
      <c r="NAI14" s="788"/>
      <c r="NAJ14" s="787"/>
      <c r="NAK14" s="788"/>
      <c r="NAL14" s="788"/>
      <c r="NAM14" s="788"/>
      <c r="NAN14" s="787"/>
      <c r="NAO14" s="788"/>
      <c r="NAP14" s="788"/>
      <c r="NAQ14" s="788"/>
      <c r="NAR14" s="787"/>
      <c r="NAS14" s="788"/>
      <c r="NAT14" s="788"/>
      <c r="NAU14" s="788"/>
      <c r="NAV14" s="787"/>
      <c r="NAW14" s="788"/>
      <c r="NAX14" s="788"/>
      <c r="NAY14" s="788"/>
      <c r="NAZ14" s="787"/>
      <c r="NBA14" s="788"/>
      <c r="NBB14" s="788"/>
      <c r="NBC14" s="788"/>
      <c r="NBD14" s="787"/>
      <c r="NBE14" s="788"/>
      <c r="NBF14" s="788"/>
      <c r="NBG14" s="788"/>
      <c r="NBH14" s="787"/>
      <c r="NBI14" s="788"/>
      <c r="NBJ14" s="788"/>
      <c r="NBK14" s="788"/>
      <c r="NBL14" s="787"/>
      <c r="NBM14" s="788"/>
      <c r="NBN14" s="788"/>
      <c r="NBO14" s="788"/>
      <c r="NBP14" s="787"/>
      <c r="NBQ14" s="788"/>
      <c r="NBR14" s="788"/>
      <c r="NBS14" s="788"/>
      <c r="NBT14" s="787"/>
      <c r="NBU14" s="788"/>
      <c r="NBV14" s="788"/>
      <c r="NBW14" s="788"/>
      <c r="NBX14" s="787"/>
      <c r="NBY14" s="788"/>
      <c r="NBZ14" s="788"/>
      <c r="NCA14" s="788"/>
      <c r="NCB14" s="787"/>
      <c r="NCC14" s="788"/>
      <c r="NCD14" s="788"/>
      <c r="NCE14" s="788"/>
      <c r="NCF14" s="787"/>
      <c r="NCG14" s="788"/>
      <c r="NCH14" s="788"/>
      <c r="NCI14" s="788"/>
      <c r="NCJ14" s="787"/>
      <c r="NCK14" s="788"/>
      <c r="NCL14" s="788"/>
      <c r="NCM14" s="788"/>
      <c r="NCN14" s="787"/>
      <c r="NCO14" s="788"/>
      <c r="NCP14" s="788"/>
      <c r="NCQ14" s="788"/>
      <c r="NCR14" s="787"/>
      <c r="NCS14" s="788"/>
      <c r="NCT14" s="788"/>
      <c r="NCU14" s="788"/>
      <c r="NCV14" s="787"/>
      <c r="NCW14" s="788"/>
      <c r="NCX14" s="788"/>
      <c r="NCY14" s="788"/>
      <c r="NCZ14" s="787"/>
      <c r="NDA14" s="788"/>
      <c r="NDB14" s="788"/>
      <c r="NDC14" s="788"/>
      <c r="NDD14" s="787"/>
      <c r="NDE14" s="788"/>
      <c r="NDF14" s="788"/>
      <c r="NDG14" s="788"/>
      <c r="NDH14" s="787"/>
      <c r="NDI14" s="788"/>
      <c r="NDJ14" s="788"/>
      <c r="NDK14" s="788"/>
      <c r="NDL14" s="787"/>
      <c r="NDM14" s="788"/>
      <c r="NDN14" s="788"/>
      <c r="NDO14" s="788"/>
      <c r="NDP14" s="787"/>
      <c r="NDQ14" s="788"/>
      <c r="NDR14" s="788"/>
      <c r="NDS14" s="788"/>
      <c r="NDT14" s="787"/>
      <c r="NDU14" s="788"/>
      <c r="NDV14" s="788"/>
      <c r="NDW14" s="788"/>
      <c r="NDX14" s="787"/>
      <c r="NDY14" s="788"/>
      <c r="NDZ14" s="788"/>
      <c r="NEA14" s="788"/>
      <c r="NEB14" s="787"/>
      <c r="NEC14" s="788"/>
      <c r="NED14" s="788"/>
      <c r="NEE14" s="788"/>
      <c r="NEF14" s="787"/>
      <c r="NEG14" s="788"/>
      <c r="NEH14" s="788"/>
      <c r="NEI14" s="788"/>
      <c r="NEJ14" s="787"/>
      <c r="NEK14" s="788"/>
      <c r="NEL14" s="788"/>
      <c r="NEM14" s="788"/>
      <c r="NEN14" s="787"/>
      <c r="NEO14" s="788"/>
      <c r="NEP14" s="788"/>
      <c r="NEQ14" s="788"/>
      <c r="NER14" s="787"/>
      <c r="NES14" s="788"/>
      <c r="NET14" s="788"/>
      <c r="NEU14" s="788"/>
      <c r="NEV14" s="787"/>
      <c r="NEW14" s="788"/>
      <c r="NEX14" s="788"/>
      <c r="NEY14" s="788"/>
      <c r="NEZ14" s="787"/>
      <c r="NFA14" s="788"/>
      <c r="NFB14" s="788"/>
      <c r="NFC14" s="788"/>
      <c r="NFD14" s="787"/>
      <c r="NFE14" s="788"/>
      <c r="NFF14" s="788"/>
      <c r="NFG14" s="788"/>
      <c r="NFH14" s="787"/>
      <c r="NFI14" s="788"/>
      <c r="NFJ14" s="788"/>
      <c r="NFK14" s="788"/>
      <c r="NFL14" s="787"/>
      <c r="NFM14" s="788"/>
      <c r="NFN14" s="788"/>
      <c r="NFO14" s="788"/>
      <c r="NFP14" s="787"/>
      <c r="NFQ14" s="788"/>
      <c r="NFR14" s="788"/>
      <c r="NFS14" s="788"/>
      <c r="NFT14" s="787"/>
      <c r="NFU14" s="788"/>
      <c r="NFV14" s="788"/>
      <c r="NFW14" s="788"/>
      <c r="NFX14" s="787"/>
      <c r="NFY14" s="788"/>
      <c r="NFZ14" s="788"/>
      <c r="NGA14" s="788"/>
      <c r="NGB14" s="787"/>
      <c r="NGC14" s="788"/>
      <c r="NGD14" s="788"/>
      <c r="NGE14" s="788"/>
      <c r="NGF14" s="787"/>
      <c r="NGG14" s="788"/>
      <c r="NGH14" s="788"/>
      <c r="NGI14" s="788"/>
      <c r="NGJ14" s="787"/>
      <c r="NGK14" s="788"/>
      <c r="NGL14" s="788"/>
      <c r="NGM14" s="788"/>
      <c r="NGN14" s="787"/>
      <c r="NGO14" s="788"/>
      <c r="NGP14" s="788"/>
      <c r="NGQ14" s="788"/>
      <c r="NGR14" s="787"/>
      <c r="NGS14" s="788"/>
      <c r="NGT14" s="788"/>
      <c r="NGU14" s="788"/>
      <c r="NGV14" s="787"/>
      <c r="NGW14" s="788"/>
      <c r="NGX14" s="788"/>
      <c r="NGY14" s="788"/>
      <c r="NGZ14" s="787"/>
      <c r="NHA14" s="788"/>
      <c r="NHB14" s="788"/>
      <c r="NHC14" s="788"/>
      <c r="NHD14" s="787"/>
      <c r="NHE14" s="788"/>
      <c r="NHF14" s="788"/>
      <c r="NHG14" s="788"/>
      <c r="NHH14" s="787"/>
      <c r="NHI14" s="788"/>
      <c r="NHJ14" s="788"/>
      <c r="NHK14" s="788"/>
      <c r="NHL14" s="787"/>
      <c r="NHM14" s="788"/>
      <c r="NHN14" s="788"/>
      <c r="NHO14" s="788"/>
      <c r="NHP14" s="787"/>
      <c r="NHQ14" s="788"/>
      <c r="NHR14" s="788"/>
      <c r="NHS14" s="788"/>
      <c r="NHT14" s="787"/>
      <c r="NHU14" s="788"/>
      <c r="NHV14" s="788"/>
      <c r="NHW14" s="788"/>
      <c r="NHX14" s="787"/>
      <c r="NHY14" s="788"/>
      <c r="NHZ14" s="788"/>
      <c r="NIA14" s="788"/>
      <c r="NIB14" s="787"/>
      <c r="NIC14" s="788"/>
      <c r="NID14" s="788"/>
      <c r="NIE14" s="788"/>
      <c r="NIF14" s="787"/>
      <c r="NIG14" s="788"/>
      <c r="NIH14" s="788"/>
      <c r="NII14" s="788"/>
      <c r="NIJ14" s="787"/>
      <c r="NIK14" s="788"/>
      <c r="NIL14" s="788"/>
      <c r="NIM14" s="788"/>
      <c r="NIN14" s="787"/>
      <c r="NIO14" s="788"/>
      <c r="NIP14" s="788"/>
      <c r="NIQ14" s="788"/>
      <c r="NIR14" s="787"/>
      <c r="NIS14" s="788"/>
      <c r="NIT14" s="788"/>
      <c r="NIU14" s="788"/>
      <c r="NIV14" s="787"/>
      <c r="NIW14" s="788"/>
      <c r="NIX14" s="788"/>
      <c r="NIY14" s="788"/>
      <c r="NIZ14" s="787"/>
      <c r="NJA14" s="788"/>
      <c r="NJB14" s="788"/>
      <c r="NJC14" s="788"/>
      <c r="NJD14" s="787"/>
      <c r="NJE14" s="788"/>
      <c r="NJF14" s="788"/>
      <c r="NJG14" s="788"/>
      <c r="NJH14" s="787"/>
      <c r="NJI14" s="788"/>
      <c r="NJJ14" s="788"/>
      <c r="NJK14" s="788"/>
      <c r="NJL14" s="787"/>
      <c r="NJM14" s="788"/>
      <c r="NJN14" s="788"/>
      <c r="NJO14" s="788"/>
      <c r="NJP14" s="787"/>
      <c r="NJQ14" s="788"/>
      <c r="NJR14" s="788"/>
      <c r="NJS14" s="788"/>
      <c r="NJT14" s="787"/>
      <c r="NJU14" s="788"/>
      <c r="NJV14" s="788"/>
      <c r="NJW14" s="788"/>
      <c r="NJX14" s="787"/>
      <c r="NJY14" s="788"/>
      <c r="NJZ14" s="788"/>
      <c r="NKA14" s="788"/>
      <c r="NKB14" s="787"/>
      <c r="NKC14" s="788"/>
      <c r="NKD14" s="788"/>
      <c r="NKE14" s="788"/>
      <c r="NKF14" s="787"/>
      <c r="NKG14" s="788"/>
      <c r="NKH14" s="788"/>
      <c r="NKI14" s="788"/>
      <c r="NKJ14" s="787"/>
      <c r="NKK14" s="788"/>
      <c r="NKL14" s="788"/>
      <c r="NKM14" s="788"/>
      <c r="NKN14" s="787"/>
      <c r="NKO14" s="788"/>
      <c r="NKP14" s="788"/>
      <c r="NKQ14" s="788"/>
      <c r="NKR14" s="787"/>
      <c r="NKS14" s="788"/>
      <c r="NKT14" s="788"/>
      <c r="NKU14" s="788"/>
      <c r="NKV14" s="787"/>
      <c r="NKW14" s="788"/>
      <c r="NKX14" s="788"/>
      <c r="NKY14" s="788"/>
      <c r="NKZ14" s="787"/>
      <c r="NLA14" s="788"/>
      <c r="NLB14" s="788"/>
      <c r="NLC14" s="788"/>
      <c r="NLD14" s="787"/>
      <c r="NLE14" s="788"/>
      <c r="NLF14" s="788"/>
      <c r="NLG14" s="788"/>
      <c r="NLH14" s="787"/>
      <c r="NLI14" s="788"/>
      <c r="NLJ14" s="788"/>
      <c r="NLK14" s="788"/>
      <c r="NLL14" s="787"/>
      <c r="NLM14" s="788"/>
      <c r="NLN14" s="788"/>
      <c r="NLO14" s="788"/>
      <c r="NLP14" s="787"/>
      <c r="NLQ14" s="788"/>
      <c r="NLR14" s="788"/>
      <c r="NLS14" s="788"/>
      <c r="NLT14" s="787"/>
      <c r="NLU14" s="788"/>
      <c r="NLV14" s="788"/>
      <c r="NLW14" s="788"/>
      <c r="NLX14" s="787"/>
      <c r="NLY14" s="788"/>
      <c r="NLZ14" s="788"/>
      <c r="NMA14" s="788"/>
      <c r="NMB14" s="787"/>
      <c r="NMC14" s="788"/>
      <c r="NMD14" s="788"/>
      <c r="NME14" s="788"/>
      <c r="NMF14" s="787"/>
      <c r="NMG14" s="788"/>
      <c r="NMH14" s="788"/>
      <c r="NMI14" s="788"/>
      <c r="NMJ14" s="787"/>
      <c r="NMK14" s="788"/>
      <c r="NML14" s="788"/>
      <c r="NMM14" s="788"/>
      <c r="NMN14" s="787"/>
      <c r="NMO14" s="788"/>
      <c r="NMP14" s="788"/>
      <c r="NMQ14" s="788"/>
      <c r="NMR14" s="787"/>
      <c r="NMS14" s="788"/>
      <c r="NMT14" s="788"/>
      <c r="NMU14" s="788"/>
      <c r="NMV14" s="787"/>
      <c r="NMW14" s="788"/>
      <c r="NMX14" s="788"/>
      <c r="NMY14" s="788"/>
      <c r="NMZ14" s="787"/>
      <c r="NNA14" s="788"/>
      <c r="NNB14" s="788"/>
      <c r="NNC14" s="788"/>
      <c r="NND14" s="787"/>
      <c r="NNE14" s="788"/>
      <c r="NNF14" s="788"/>
      <c r="NNG14" s="788"/>
      <c r="NNH14" s="787"/>
      <c r="NNI14" s="788"/>
      <c r="NNJ14" s="788"/>
      <c r="NNK14" s="788"/>
      <c r="NNL14" s="787"/>
      <c r="NNM14" s="788"/>
      <c r="NNN14" s="788"/>
      <c r="NNO14" s="788"/>
      <c r="NNP14" s="787"/>
      <c r="NNQ14" s="788"/>
      <c r="NNR14" s="788"/>
      <c r="NNS14" s="788"/>
      <c r="NNT14" s="787"/>
      <c r="NNU14" s="788"/>
      <c r="NNV14" s="788"/>
      <c r="NNW14" s="788"/>
      <c r="NNX14" s="787"/>
      <c r="NNY14" s="788"/>
      <c r="NNZ14" s="788"/>
      <c r="NOA14" s="788"/>
      <c r="NOB14" s="787"/>
      <c r="NOC14" s="788"/>
      <c r="NOD14" s="788"/>
      <c r="NOE14" s="788"/>
      <c r="NOF14" s="787"/>
      <c r="NOG14" s="788"/>
      <c r="NOH14" s="788"/>
      <c r="NOI14" s="788"/>
      <c r="NOJ14" s="787"/>
      <c r="NOK14" s="788"/>
      <c r="NOL14" s="788"/>
      <c r="NOM14" s="788"/>
      <c r="NON14" s="787"/>
      <c r="NOO14" s="788"/>
      <c r="NOP14" s="788"/>
      <c r="NOQ14" s="788"/>
      <c r="NOR14" s="787"/>
      <c r="NOS14" s="788"/>
      <c r="NOT14" s="788"/>
      <c r="NOU14" s="788"/>
      <c r="NOV14" s="787"/>
      <c r="NOW14" s="788"/>
      <c r="NOX14" s="788"/>
      <c r="NOY14" s="788"/>
      <c r="NOZ14" s="787"/>
      <c r="NPA14" s="788"/>
      <c r="NPB14" s="788"/>
      <c r="NPC14" s="788"/>
      <c r="NPD14" s="787"/>
      <c r="NPE14" s="788"/>
      <c r="NPF14" s="788"/>
      <c r="NPG14" s="788"/>
      <c r="NPH14" s="787"/>
      <c r="NPI14" s="788"/>
      <c r="NPJ14" s="788"/>
      <c r="NPK14" s="788"/>
      <c r="NPL14" s="787"/>
      <c r="NPM14" s="788"/>
      <c r="NPN14" s="788"/>
      <c r="NPO14" s="788"/>
      <c r="NPP14" s="787"/>
      <c r="NPQ14" s="788"/>
      <c r="NPR14" s="788"/>
      <c r="NPS14" s="788"/>
      <c r="NPT14" s="787"/>
      <c r="NPU14" s="788"/>
      <c r="NPV14" s="788"/>
      <c r="NPW14" s="788"/>
      <c r="NPX14" s="787"/>
      <c r="NPY14" s="788"/>
      <c r="NPZ14" s="788"/>
      <c r="NQA14" s="788"/>
      <c r="NQB14" s="787"/>
      <c r="NQC14" s="788"/>
      <c r="NQD14" s="788"/>
      <c r="NQE14" s="788"/>
      <c r="NQF14" s="787"/>
      <c r="NQG14" s="788"/>
      <c r="NQH14" s="788"/>
      <c r="NQI14" s="788"/>
      <c r="NQJ14" s="787"/>
      <c r="NQK14" s="788"/>
      <c r="NQL14" s="788"/>
      <c r="NQM14" s="788"/>
      <c r="NQN14" s="787"/>
      <c r="NQO14" s="788"/>
      <c r="NQP14" s="788"/>
      <c r="NQQ14" s="788"/>
      <c r="NQR14" s="787"/>
      <c r="NQS14" s="788"/>
      <c r="NQT14" s="788"/>
      <c r="NQU14" s="788"/>
      <c r="NQV14" s="787"/>
      <c r="NQW14" s="788"/>
      <c r="NQX14" s="788"/>
      <c r="NQY14" s="788"/>
      <c r="NQZ14" s="787"/>
      <c r="NRA14" s="788"/>
      <c r="NRB14" s="788"/>
      <c r="NRC14" s="788"/>
      <c r="NRD14" s="787"/>
      <c r="NRE14" s="788"/>
      <c r="NRF14" s="788"/>
      <c r="NRG14" s="788"/>
      <c r="NRH14" s="787"/>
      <c r="NRI14" s="788"/>
      <c r="NRJ14" s="788"/>
      <c r="NRK14" s="788"/>
      <c r="NRL14" s="787"/>
      <c r="NRM14" s="788"/>
      <c r="NRN14" s="788"/>
      <c r="NRO14" s="788"/>
      <c r="NRP14" s="787"/>
      <c r="NRQ14" s="788"/>
      <c r="NRR14" s="788"/>
      <c r="NRS14" s="788"/>
      <c r="NRT14" s="787"/>
      <c r="NRU14" s="788"/>
      <c r="NRV14" s="788"/>
      <c r="NRW14" s="788"/>
      <c r="NRX14" s="787"/>
      <c r="NRY14" s="788"/>
      <c r="NRZ14" s="788"/>
      <c r="NSA14" s="788"/>
      <c r="NSB14" s="787"/>
      <c r="NSC14" s="788"/>
      <c r="NSD14" s="788"/>
      <c r="NSE14" s="788"/>
      <c r="NSF14" s="787"/>
      <c r="NSG14" s="788"/>
      <c r="NSH14" s="788"/>
      <c r="NSI14" s="788"/>
      <c r="NSJ14" s="787"/>
      <c r="NSK14" s="788"/>
      <c r="NSL14" s="788"/>
      <c r="NSM14" s="788"/>
      <c r="NSN14" s="787"/>
      <c r="NSO14" s="788"/>
      <c r="NSP14" s="788"/>
      <c r="NSQ14" s="788"/>
      <c r="NSR14" s="787"/>
      <c r="NSS14" s="788"/>
      <c r="NST14" s="788"/>
      <c r="NSU14" s="788"/>
      <c r="NSV14" s="787"/>
      <c r="NSW14" s="788"/>
      <c r="NSX14" s="788"/>
      <c r="NSY14" s="788"/>
      <c r="NSZ14" s="787"/>
      <c r="NTA14" s="788"/>
      <c r="NTB14" s="788"/>
      <c r="NTC14" s="788"/>
      <c r="NTD14" s="787"/>
      <c r="NTE14" s="788"/>
      <c r="NTF14" s="788"/>
      <c r="NTG14" s="788"/>
      <c r="NTH14" s="787"/>
      <c r="NTI14" s="788"/>
      <c r="NTJ14" s="788"/>
      <c r="NTK14" s="788"/>
      <c r="NTL14" s="787"/>
      <c r="NTM14" s="788"/>
      <c r="NTN14" s="788"/>
      <c r="NTO14" s="788"/>
      <c r="NTP14" s="787"/>
      <c r="NTQ14" s="788"/>
      <c r="NTR14" s="788"/>
      <c r="NTS14" s="788"/>
      <c r="NTT14" s="787"/>
      <c r="NTU14" s="788"/>
      <c r="NTV14" s="788"/>
      <c r="NTW14" s="788"/>
      <c r="NTX14" s="787"/>
      <c r="NTY14" s="788"/>
      <c r="NTZ14" s="788"/>
      <c r="NUA14" s="788"/>
      <c r="NUB14" s="787"/>
      <c r="NUC14" s="788"/>
      <c r="NUD14" s="788"/>
      <c r="NUE14" s="788"/>
      <c r="NUF14" s="787"/>
      <c r="NUG14" s="788"/>
      <c r="NUH14" s="788"/>
      <c r="NUI14" s="788"/>
      <c r="NUJ14" s="787"/>
      <c r="NUK14" s="788"/>
      <c r="NUL14" s="788"/>
      <c r="NUM14" s="788"/>
      <c r="NUN14" s="787"/>
      <c r="NUO14" s="788"/>
      <c r="NUP14" s="788"/>
      <c r="NUQ14" s="788"/>
      <c r="NUR14" s="787"/>
      <c r="NUS14" s="788"/>
      <c r="NUT14" s="788"/>
      <c r="NUU14" s="788"/>
      <c r="NUV14" s="787"/>
      <c r="NUW14" s="788"/>
      <c r="NUX14" s="788"/>
      <c r="NUY14" s="788"/>
      <c r="NUZ14" s="787"/>
      <c r="NVA14" s="788"/>
      <c r="NVB14" s="788"/>
      <c r="NVC14" s="788"/>
      <c r="NVD14" s="787"/>
      <c r="NVE14" s="788"/>
      <c r="NVF14" s="788"/>
      <c r="NVG14" s="788"/>
      <c r="NVH14" s="787"/>
      <c r="NVI14" s="788"/>
      <c r="NVJ14" s="788"/>
      <c r="NVK14" s="788"/>
      <c r="NVL14" s="787"/>
      <c r="NVM14" s="788"/>
      <c r="NVN14" s="788"/>
      <c r="NVO14" s="788"/>
      <c r="NVP14" s="787"/>
      <c r="NVQ14" s="788"/>
      <c r="NVR14" s="788"/>
      <c r="NVS14" s="788"/>
      <c r="NVT14" s="787"/>
      <c r="NVU14" s="788"/>
      <c r="NVV14" s="788"/>
      <c r="NVW14" s="788"/>
      <c r="NVX14" s="787"/>
      <c r="NVY14" s="788"/>
      <c r="NVZ14" s="788"/>
      <c r="NWA14" s="788"/>
      <c r="NWB14" s="787"/>
      <c r="NWC14" s="788"/>
      <c r="NWD14" s="788"/>
      <c r="NWE14" s="788"/>
      <c r="NWF14" s="787"/>
      <c r="NWG14" s="788"/>
      <c r="NWH14" s="788"/>
      <c r="NWI14" s="788"/>
      <c r="NWJ14" s="787"/>
      <c r="NWK14" s="788"/>
      <c r="NWL14" s="788"/>
      <c r="NWM14" s="788"/>
      <c r="NWN14" s="787"/>
      <c r="NWO14" s="788"/>
      <c r="NWP14" s="788"/>
      <c r="NWQ14" s="788"/>
      <c r="NWR14" s="787"/>
      <c r="NWS14" s="788"/>
      <c r="NWT14" s="788"/>
      <c r="NWU14" s="788"/>
      <c r="NWV14" s="787"/>
      <c r="NWW14" s="788"/>
      <c r="NWX14" s="788"/>
      <c r="NWY14" s="788"/>
      <c r="NWZ14" s="787"/>
      <c r="NXA14" s="788"/>
      <c r="NXB14" s="788"/>
      <c r="NXC14" s="788"/>
      <c r="NXD14" s="787"/>
      <c r="NXE14" s="788"/>
      <c r="NXF14" s="788"/>
      <c r="NXG14" s="788"/>
      <c r="NXH14" s="787"/>
      <c r="NXI14" s="788"/>
      <c r="NXJ14" s="788"/>
      <c r="NXK14" s="788"/>
      <c r="NXL14" s="787"/>
      <c r="NXM14" s="788"/>
      <c r="NXN14" s="788"/>
      <c r="NXO14" s="788"/>
      <c r="NXP14" s="787"/>
      <c r="NXQ14" s="788"/>
      <c r="NXR14" s="788"/>
      <c r="NXS14" s="788"/>
      <c r="NXT14" s="787"/>
      <c r="NXU14" s="788"/>
      <c r="NXV14" s="788"/>
      <c r="NXW14" s="788"/>
      <c r="NXX14" s="787"/>
      <c r="NXY14" s="788"/>
      <c r="NXZ14" s="788"/>
      <c r="NYA14" s="788"/>
      <c r="NYB14" s="787"/>
      <c r="NYC14" s="788"/>
      <c r="NYD14" s="788"/>
      <c r="NYE14" s="788"/>
      <c r="NYF14" s="787"/>
      <c r="NYG14" s="788"/>
      <c r="NYH14" s="788"/>
      <c r="NYI14" s="788"/>
      <c r="NYJ14" s="787"/>
      <c r="NYK14" s="788"/>
      <c r="NYL14" s="788"/>
      <c r="NYM14" s="788"/>
      <c r="NYN14" s="787"/>
      <c r="NYO14" s="788"/>
      <c r="NYP14" s="788"/>
      <c r="NYQ14" s="788"/>
      <c r="NYR14" s="787"/>
      <c r="NYS14" s="788"/>
      <c r="NYT14" s="788"/>
      <c r="NYU14" s="788"/>
      <c r="NYV14" s="787"/>
      <c r="NYW14" s="788"/>
      <c r="NYX14" s="788"/>
      <c r="NYY14" s="788"/>
      <c r="NYZ14" s="787"/>
      <c r="NZA14" s="788"/>
      <c r="NZB14" s="788"/>
      <c r="NZC14" s="788"/>
      <c r="NZD14" s="787"/>
      <c r="NZE14" s="788"/>
      <c r="NZF14" s="788"/>
      <c r="NZG14" s="788"/>
      <c r="NZH14" s="787"/>
      <c r="NZI14" s="788"/>
      <c r="NZJ14" s="788"/>
      <c r="NZK14" s="788"/>
      <c r="NZL14" s="787"/>
      <c r="NZM14" s="788"/>
      <c r="NZN14" s="788"/>
      <c r="NZO14" s="788"/>
      <c r="NZP14" s="787"/>
      <c r="NZQ14" s="788"/>
      <c r="NZR14" s="788"/>
      <c r="NZS14" s="788"/>
      <c r="NZT14" s="787"/>
      <c r="NZU14" s="788"/>
      <c r="NZV14" s="788"/>
      <c r="NZW14" s="788"/>
      <c r="NZX14" s="787"/>
      <c r="NZY14" s="788"/>
      <c r="NZZ14" s="788"/>
      <c r="OAA14" s="788"/>
      <c r="OAB14" s="787"/>
      <c r="OAC14" s="788"/>
      <c r="OAD14" s="788"/>
      <c r="OAE14" s="788"/>
      <c r="OAF14" s="787"/>
      <c r="OAG14" s="788"/>
      <c r="OAH14" s="788"/>
      <c r="OAI14" s="788"/>
      <c r="OAJ14" s="787"/>
      <c r="OAK14" s="788"/>
      <c r="OAL14" s="788"/>
      <c r="OAM14" s="788"/>
      <c r="OAN14" s="787"/>
      <c r="OAO14" s="788"/>
      <c r="OAP14" s="788"/>
      <c r="OAQ14" s="788"/>
      <c r="OAR14" s="787"/>
      <c r="OAS14" s="788"/>
      <c r="OAT14" s="788"/>
      <c r="OAU14" s="788"/>
      <c r="OAV14" s="787"/>
      <c r="OAW14" s="788"/>
      <c r="OAX14" s="788"/>
      <c r="OAY14" s="788"/>
      <c r="OAZ14" s="787"/>
      <c r="OBA14" s="788"/>
      <c r="OBB14" s="788"/>
      <c r="OBC14" s="788"/>
      <c r="OBD14" s="787"/>
      <c r="OBE14" s="788"/>
      <c r="OBF14" s="788"/>
      <c r="OBG14" s="788"/>
      <c r="OBH14" s="787"/>
      <c r="OBI14" s="788"/>
      <c r="OBJ14" s="788"/>
      <c r="OBK14" s="788"/>
      <c r="OBL14" s="787"/>
      <c r="OBM14" s="788"/>
      <c r="OBN14" s="788"/>
      <c r="OBO14" s="788"/>
      <c r="OBP14" s="787"/>
      <c r="OBQ14" s="788"/>
      <c r="OBR14" s="788"/>
      <c r="OBS14" s="788"/>
      <c r="OBT14" s="787"/>
      <c r="OBU14" s="788"/>
      <c r="OBV14" s="788"/>
      <c r="OBW14" s="788"/>
      <c r="OBX14" s="787"/>
      <c r="OBY14" s="788"/>
      <c r="OBZ14" s="788"/>
      <c r="OCA14" s="788"/>
      <c r="OCB14" s="787"/>
      <c r="OCC14" s="788"/>
      <c r="OCD14" s="788"/>
      <c r="OCE14" s="788"/>
      <c r="OCF14" s="787"/>
      <c r="OCG14" s="788"/>
      <c r="OCH14" s="788"/>
      <c r="OCI14" s="788"/>
      <c r="OCJ14" s="787"/>
      <c r="OCK14" s="788"/>
      <c r="OCL14" s="788"/>
      <c r="OCM14" s="788"/>
      <c r="OCN14" s="787"/>
      <c r="OCO14" s="788"/>
      <c r="OCP14" s="788"/>
      <c r="OCQ14" s="788"/>
      <c r="OCR14" s="787"/>
      <c r="OCS14" s="788"/>
      <c r="OCT14" s="788"/>
      <c r="OCU14" s="788"/>
      <c r="OCV14" s="787"/>
      <c r="OCW14" s="788"/>
      <c r="OCX14" s="788"/>
      <c r="OCY14" s="788"/>
      <c r="OCZ14" s="787"/>
      <c r="ODA14" s="788"/>
      <c r="ODB14" s="788"/>
      <c r="ODC14" s="788"/>
      <c r="ODD14" s="787"/>
      <c r="ODE14" s="788"/>
      <c r="ODF14" s="788"/>
      <c r="ODG14" s="788"/>
      <c r="ODH14" s="787"/>
      <c r="ODI14" s="788"/>
      <c r="ODJ14" s="788"/>
      <c r="ODK14" s="788"/>
      <c r="ODL14" s="787"/>
      <c r="ODM14" s="788"/>
      <c r="ODN14" s="788"/>
      <c r="ODO14" s="788"/>
      <c r="ODP14" s="787"/>
      <c r="ODQ14" s="788"/>
      <c r="ODR14" s="788"/>
      <c r="ODS14" s="788"/>
      <c r="ODT14" s="787"/>
      <c r="ODU14" s="788"/>
      <c r="ODV14" s="788"/>
      <c r="ODW14" s="788"/>
      <c r="ODX14" s="787"/>
      <c r="ODY14" s="788"/>
      <c r="ODZ14" s="788"/>
      <c r="OEA14" s="788"/>
      <c r="OEB14" s="787"/>
      <c r="OEC14" s="788"/>
      <c r="OED14" s="788"/>
      <c r="OEE14" s="788"/>
      <c r="OEF14" s="787"/>
      <c r="OEG14" s="788"/>
      <c r="OEH14" s="788"/>
      <c r="OEI14" s="788"/>
      <c r="OEJ14" s="787"/>
      <c r="OEK14" s="788"/>
      <c r="OEL14" s="788"/>
      <c r="OEM14" s="788"/>
      <c r="OEN14" s="787"/>
      <c r="OEO14" s="788"/>
      <c r="OEP14" s="788"/>
      <c r="OEQ14" s="788"/>
      <c r="OER14" s="787"/>
      <c r="OES14" s="788"/>
      <c r="OET14" s="788"/>
      <c r="OEU14" s="788"/>
      <c r="OEV14" s="787"/>
      <c r="OEW14" s="788"/>
      <c r="OEX14" s="788"/>
      <c r="OEY14" s="788"/>
      <c r="OEZ14" s="787"/>
      <c r="OFA14" s="788"/>
      <c r="OFB14" s="788"/>
      <c r="OFC14" s="788"/>
      <c r="OFD14" s="787"/>
      <c r="OFE14" s="788"/>
      <c r="OFF14" s="788"/>
      <c r="OFG14" s="788"/>
      <c r="OFH14" s="787"/>
      <c r="OFI14" s="788"/>
      <c r="OFJ14" s="788"/>
      <c r="OFK14" s="788"/>
      <c r="OFL14" s="787"/>
      <c r="OFM14" s="788"/>
      <c r="OFN14" s="788"/>
      <c r="OFO14" s="788"/>
      <c r="OFP14" s="787"/>
      <c r="OFQ14" s="788"/>
      <c r="OFR14" s="788"/>
      <c r="OFS14" s="788"/>
      <c r="OFT14" s="787"/>
      <c r="OFU14" s="788"/>
      <c r="OFV14" s="788"/>
      <c r="OFW14" s="788"/>
      <c r="OFX14" s="787"/>
      <c r="OFY14" s="788"/>
      <c r="OFZ14" s="788"/>
      <c r="OGA14" s="788"/>
      <c r="OGB14" s="787"/>
      <c r="OGC14" s="788"/>
      <c r="OGD14" s="788"/>
      <c r="OGE14" s="788"/>
      <c r="OGF14" s="787"/>
      <c r="OGG14" s="788"/>
      <c r="OGH14" s="788"/>
      <c r="OGI14" s="788"/>
      <c r="OGJ14" s="787"/>
      <c r="OGK14" s="788"/>
      <c r="OGL14" s="788"/>
      <c r="OGM14" s="788"/>
      <c r="OGN14" s="787"/>
      <c r="OGO14" s="788"/>
      <c r="OGP14" s="788"/>
      <c r="OGQ14" s="788"/>
      <c r="OGR14" s="787"/>
      <c r="OGS14" s="788"/>
      <c r="OGT14" s="788"/>
      <c r="OGU14" s="788"/>
      <c r="OGV14" s="787"/>
      <c r="OGW14" s="788"/>
      <c r="OGX14" s="788"/>
      <c r="OGY14" s="788"/>
      <c r="OGZ14" s="787"/>
      <c r="OHA14" s="788"/>
      <c r="OHB14" s="788"/>
      <c r="OHC14" s="788"/>
      <c r="OHD14" s="787"/>
      <c r="OHE14" s="788"/>
      <c r="OHF14" s="788"/>
      <c r="OHG14" s="788"/>
      <c r="OHH14" s="787"/>
      <c r="OHI14" s="788"/>
      <c r="OHJ14" s="788"/>
      <c r="OHK14" s="788"/>
      <c r="OHL14" s="787"/>
      <c r="OHM14" s="788"/>
      <c r="OHN14" s="788"/>
      <c r="OHO14" s="788"/>
      <c r="OHP14" s="787"/>
      <c r="OHQ14" s="788"/>
      <c r="OHR14" s="788"/>
      <c r="OHS14" s="788"/>
      <c r="OHT14" s="787"/>
      <c r="OHU14" s="788"/>
      <c r="OHV14" s="788"/>
      <c r="OHW14" s="788"/>
      <c r="OHX14" s="787"/>
      <c r="OHY14" s="788"/>
      <c r="OHZ14" s="788"/>
      <c r="OIA14" s="788"/>
      <c r="OIB14" s="787"/>
      <c r="OIC14" s="788"/>
      <c r="OID14" s="788"/>
      <c r="OIE14" s="788"/>
      <c r="OIF14" s="787"/>
      <c r="OIG14" s="788"/>
      <c r="OIH14" s="788"/>
      <c r="OII14" s="788"/>
      <c r="OIJ14" s="787"/>
      <c r="OIK14" s="788"/>
      <c r="OIL14" s="788"/>
      <c r="OIM14" s="788"/>
      <c r="OIN14" s="787"/>
      <c r="OIO14" s="788"/>
      <c r="OIP14" s="788"/>
      <c r="OIQ14" s="788"/>
      <c r="OIR14" s="787"/>
      <c r="OIS14" s="788"/>
      <c r="OIT14" s="788"/>
      <c r="OIU14" s="788"/>
      <c r="OIV14" s="787"/>
      <c r="OIW14" s="788"/>
      <c r="OIX14" s="788"/>
      <c r="OIY14" s="788"/>
      <c r="OIZ14" s="787"/>
      <c r="OJA14" s="788"/>
      <c r="OJB14" s="788"/>
      <c r="OJC14" s="788"/>
      <c r="OJD14" s="787"/>
      <c r="OJE14" s="788"/>
      <c r="OJF14" s="788"/>
      <c r="OJG14" s="788"/>
      <c r="OJH14" s="787"/>
      <c r="OJI14" s="788"/>
      <c r="OJJ14" s="788"/>
      <c r="OJK14" s="788"/>
      <c r="OJL14" s="787"/>
      <c r="OJM14" s="788"/>
      <c r="OJN14" s="788"/>
      <c r="OJO14" s="788"/>
      <c r="OJP14" s="787"/>
      <c r="OJQ14" s="788"/>
      <c r="OJR14" s="788"/>
      <c r="OJS14" s="788"/>
      <c r="OJT14" s="787"/>
      <c r="OJU14" s="788"/>
      <c r="OJV14" s="788"/>
      <c r="OJW14" s="788"/>
      <c r="OJX14" s="787"/>
      <c r="OJY14" s="788"/>
      <c r="OJZ14" s="788"/>
      <c r="OKA14" s="788"/>
      <c r="OKB14" s="787"/>
      <c r="OKC14" s="788"/>
      <c r="OKD14" s="788"/>
      <c r="OKE14" s="788"/>
      <c r="OKF14" s="787"/>
      <c r="OKG14" s="788"/>
      <c r="OKH14" s="788"/>
      <c r="OKI14" s="788"/>
      <c r="OKJ14" s="787"/>
      <c r="OKK14" s="788"/>
      <c r="OKL14" s="788"/>
      <c r="OKM14" s="788"/>
      <c r="OKN14" s="787"/>
      <c r="OKO14" s="788"/>
      <c r="OKP14" s="788"/>
      <c r="OKQ14" s="788"/>
      <c r="OKR14" s="787"/>
      <c r="OKS14" s="788"/>
      <c r="OKT14" s="788"/>
      <c r="OKU14" s="788"/>
      <c r="OKV14" s="787"/>
      <c r="OKW14" s="788"/>
      <c r="OKX14" s="788"/>
      <c r="OKY14" s="788"/>
      <c r="OKZ14" s="787"/>
      <c r="OLA14" s="788"/>
      <c r="OLB14" s="788"/>
      <c r="OLC14" s="788"/>
      <c r="OLD14" s="787"/>
      <c r="OLE14" s="788"/>
      <c r="OLF14" s="788"/>
      <c r="OLG14" s="788"/>
      <c r="OLH14" s="787"/>
      <c r="OLI14" s="788"/>
      <c r="OLJ14" s="788"/>
      <c r="OLK14" s="788"/>
      <c r="OLL14" s="787"/>
      <c r="OLM14" s="788"/>
      <c r="OLN14" s="788"/>
      <c r="OLO14" s="788"/>
      <c r="OLP14" s="787"/>
      <c r="OLQ14" s="788"/>
      <c r="OLR14" s="788"/>
      <c r="OLS14" s="788"/>
      <c r="OLT14" s="787"/>
      <c r="OLU14" s="788"/>
      <c r="OLV14" s="788"/>
      <c r="OLW14" s="788"/>
      <c r="OLX14" s="787"/>
      <c r="OLY14" s="788"/>
      <c r="OLZ14" s="788"/>
      <c r="OMA14" s="788"/>
      <c r="OMB14" s="787"/>
      <c r="OMC14" s="788"/>
      <c r="OMD14" s="788"/>
      <c r="OME14" s="788"/>
      <c r="OMF14" s="787"/>
      <c r="OMG14" s="788"/>
      <c r="OMH14" s="788"/>
      <c r="OMI14" s="788"/>
      <c r="OMJ14" s="787"/>
      <c r="OMK14" s="788"/>
      <c r="OML14" s="788"/>
      <c r="OMM14" s="788"/>
      <c r="OMN14" s="787"/>
      <c r="OMO14" s="788"/>
      <c r="OMP14" s="788"/>
      <c r="OMQ14" s="788"/>
      <c r="OMR14" s="787"/>
      <c r="OMS14" s="788"/>
      <c r="OMT14" s="788"/>
      <c r="OMU14" s="788"/>
      <c r="OMV14" s="787"/>
      <c r="OMW14" s="788"/>
      <c r="OMX14" s="788"/>
      <c r="OMY14" s="788"/>
      <c r="OMZ14" s="787"/>
      <c r="ONA14" s="788"/>
      <c r="ONB14" s="788"/>
      <c r="ONC14" s="788"/>
      <c r="OND14" s="787"/>
      <c r="ONE14" s="788"/>
      <c r="ONF14" s="788"/>
      <c r="ONG14" s="788"/>
      <c r="ONH14" s="787"/>
      <c r="ONI14" s="788"/>
      <c r="ONJ14" s="788"/>
      <c r="ONK14" s="788"/>
      <c r="ONL14" s="787"/>
      <c r="ONM14" s="788"/>
      <c r="ONN14" s="788"/>
      <c r="ONO14" s="788"/>
      <c r="ONP14" s="787"/>
      <c r="ONQ14" s="788"/>
      <c r="ONR14" s="788"/>
      <c r="ONS14" s="788"/>
      <c r="ONT14" s="787"/>
      <c r="ONU14" s="788"/>
      <c r="ONV14" s="788"/>
      <c r="ONW14" s="788"/>
      <c r="ONX14" s="787"/>
      <c r="ONY14" s="788"/>
      <c r="ONZ14" s="788"/>
      <c r="OOA14" s="788"/>
      <c r="OOB14" s="787"/>
      <c r="OOC14" s="788"/>
      <c r="OOD14" s="788"/>
      <c r="OOE14" s="788"/>
      <c r="OOF14" s="787"/>
      <c r="OOG14" s="788"/>
      <c r="OOH14" s="788"/>
      <c r="OOI14" s="788"/>
      <c r="OOJ14" s="787"/>
      <c r="OOK14" s="788"/>
      <c r="OOL14" s="788"/>
      <c r="OOM14" s="788"/>
      <c r="OON14" s="787"/>
      <c r="OOO14" s="788"/>
      <c r="OOP14" s="788"/>
      <c r="OOQ14" s="788"/>
      <c r="OOR14" s="787"/>
      <c r="OOS14" s="788"/>
      <c r="OOT14" s="788"/>
      <c r="OOU14" s="788"/>
      <c r="OOV14" s="787"/>
      <c r="OOW14" s="788"/>
      <c r="OOX14" s="788"/>
      <c r="OOY14" s="788"/>
      <c r="OOZ14" s="787"/>
      <c r="OPA14" s="788"/>
      <c r="OPB14" s="788"/>
      <c r="OPC14" s="788"/>
      <c r="OPD14" s="787"/>
      <c r="OPE14" s="788"/>
      <c r="OPF14" s="788"/>
      <c r="OPG14" s="788"/>
      <c r="OPH14" s="787"/>
      <c r="OPI14" s="788"/>
      <c r="OPJ14" s="788"/>
      <c r="OPK14" s="788"/>
      <c r="OPL14" s="787"/>
      <c r="OPM14" s="788"/>
      <c r="OPN14" s="788"/>
      <c r="OPO14" s="788"/>
      <c r="OPP14" s="787"/>
      <c r="OPQ14" s="788"/>
      <c r="OPR14" s="788"/>
      <c r="OPS14" s="788"/>
      <c r="OPT14" s="787"/>
      <c r="OPU14" s="788"/>
      <c r="OPV14" s="788"/>
      <c r="OPW14" s="788"/>
      <c r="OPX14" s="787"/>
      <c r="OPY14" s="788"/>
      <c r="OPZ14" s="788"/>
      <c r="OQA14" s="788"/>
      <c r="OQB14" s="787"/>
      <c r="OQC14" s="788"/>
      <c r="OQD14" s="788"/>
      <c r="OQE14" s="788"/>
      <c r="OQF14" s="787"/>
      <c r="OQG14" s="788"/>
      <c r="OQH14" s="788"/>
      <c r="OQI14" s="788"/>
      <c r="OQJ14" s="787"/>
      <c r="OQK14" s="788"/>
      <c r="OQL14" s="788"/>
      <c r="OQM14" s="788"/>
      <c r="OQN14" s="787"/>
      <c r="OQO14" s="788"/>
      <c r="OQP14" s="788"/>
      <c r="OQQ14" s="788"/>
      <c r="OQR14" s="787"/>
      <c r="OQS14" s="788"/>
      <c r="OQT14" s="788"/>
      <c r="OQU14" s="788"/>
      <c r="OQV14" s="787"/>
      <c r="OQW14" s="788"/>
      <c r="OQX14" s="788"/>
      <c r="OQY14" s="788"/>
      <c r="OQZ14" s="787"/>
      <c r="ORA14" s="788"/>
      <c r="ORB14" s="788"/>
      <c r="ORC14" s="788"/>
      <c r="ORD14" s="787"/>
      <c r="ORE14" s="788"/>
      <c r="ORF14" s="788"/>
      <c r="ORG14" s="788"/>
      <c r="ORH14" s="787"/>
      <c r="ORI14" s="788"/>
      <c r="ORJ14" s="788"/>
      <c r="ORK14" s="788"/>
      <c r="ORL14" s="787"/>
      <c r="ORM14" s="788"/>
      <c r="ORN14" s="788"/>
      <c r="ORO14" s="788"/>
      <c r="ORP14" s="787"/>
      <c r="ORQ14" s="788"/>
      <c r="ORR14" s="788"/>
      <c r="ORS14" s="788"/>
      <c r="ORT14" s="787"/>
      <c r="ORU14" s="788"/>
      <c r="ORV14" s="788"/>
      <c r="ORW14" s="788"/>
      <c r="ORX14" s="787"/>
      <c r="ORY14" s="788"/>
      <c r="ORZ14" s="788"/>
      <c r="OSA14" s="788"/>
      <c r="OSB14" s="787"/>
      <c r="OSC14" s="788"/>
      <c r="OSD14" s="788"/>
      <c r="OSE14" s="788"/>
      <c r="OSF14" s="787"/>
      <c r="OSG14" s="788"/>
      <c r="OSH14" s="788"/>
      <c r="OSI14" s="788"/>
      <c r="OSJ14" s="787"/>
      <c r="OSK14" s="788"/>
      <c r="OSL14" s="788"/>
      <c r="OSM14" s="788"/>
      <c r="OSN14" s="787"/>
      <c r="OSO14" s="788"/>
      <c r="OSP14" s="788"/>
      <c r="OSQ14" s="788"/>
      <c r="OSR14" s="787"/>
      <c r="OSS14" s="788"/>
      <c r="OST14" s="788"/>
      <c r="OSU14" s="788"/>
      <c r="OSV14" s="787"/>
      <c r="OSW14" s="788"/>
      <c r="OSX14" s="788"/>
      <c r="OSY14" s="788"/>
      <c r="OSZ14" s="787"/>
      <c r="OTA14" s="788"/>
      <c r="OTB14" s="788"/>
      <c r="OTC14" s="788"/>
      <c r="OTD14" s="787"/>
      <c r="OTE14" s="788"/>
      <c r="OTF14" s="788"/>
      <c r="OTG14" s="788"/>
      <c r="OTH14" s="787"/>
      <c r="OTI14" s="788"/>
      <c r="OTJ14" s="788"/>
      <c r="OTK14" s="788"/>
      <c r="OTL14" s="787"/>
      <c r="OTM14" s="788"/>
      <c r="OTN14" s="788"/>
      <c r="OTO14" s="788"/>
      <c r="OTP14" s="787"/>
      <c r="OTQ14" s="788"/>
      <c r="OTR14" s="788"/>
      <c r="OTS14" s="788"/>
      <c r="OTT14" s="787"/>
      <c r="OTU14" s="788"/>
      <c r="OTV14" s="788"/>
      <c r="OTW14" s="788"/>
      <c r="OTX14" s="787"/>
      <c r="OTY14" s="788"/>
      <c r="OTZ14" s="788"/>
      <c r="OUA14" s="788"/>
      <c r="OUB14" s="787"/>
      <c r="OUC14" s="788"/>
      <c r="OUD14" s="788"/>
      <c r="OUE14" s="788"/>
      <c r="OUF14" s="787"/>
      <c r="OUG14" s="788"/>
      <c r="OUH14" s="788"/>
      <c r="OUI14" s="788"/>
      <c r="OUJ14" s="787"/>
      <c r="OUK14" s="788"/>
      <c r="OUL14" s="788"/>
      <c r="OUM14" s="788"/>
      <c r="OUN14" s="787"/>
      <c r="OUO14" s="788"/>
      <c r="OUP14" s="788"/>
      <c r="OUQ14" s="788"/>
      <c r="OUR14" s="787"/>
      <c r="OUS14" s="788"/>
      <c r="OUT14" s="788"/>
      <c r="OUU14" s="788"/>
      <c r="OUV14" s="787"/>
      <c r="OUW14" s="788"/>
      <c r="OUX14" s="788"/>
      <c r="OUY14" s="788"/>
      <c r="OUZ14" s="787"/>
      <c r="OVA14" s="788"/>
      <c r="OVB14" s="788"/>
      <c r="OVC14" s="788"/>
      <c r="OVD14" s="787"/>
      <c r="OVE14" s="788"/>
      <c r="OVF14" s="788"/>
      <c r="OVG14" s="788"/>
      <c r="OVH14" s="787"/>
      <c r="OVI14" s="788"/>
      <c r="OVJ14" s="788"/>
      <c r="OVK14" s="788"/>
      <c r="OVL14" s="787"/>
      <c r="OVM14" s="788"/>
      <c r="OVN14" s="788"/>
      <c r="OVO14" s="788"/>
      <c r="OVP14" s="787"/>
      <c r="OVQ14" s="788"/>
      <c r="OVR14" s="788"/>
      <c r="OVS14" s="788"/>
      <c r="OVT14" s="787"/>
      <c r="OVU14" s="788"/>
      <c r="OVV14" s="788"/>
      <c r="OVW14" s="788"/>
      <c r="OVX14" s="787"/>
      <c r="OVY14" s="788"/>
      <c r="OVZ14" s="788"/>
      <c r="OWA14" s="788"/>
      <c r="OWB14" s="787"/>
      <c r="OWC14" s="788"/>
      <c r="OWD14" s="788"/>
      <c r="OWE14" s="788"/>
      <c r="OWF14" s="787"/>
      <c r="OWG14" s="788"/>
      <c r="OWH14" s="788"/>
      <c r="OWI14" s="788"/>
      <c r="OWJ14" s="787"/>
      <c r="OWK14" s="788"/>
      <c r="OWL14" s="788"/>
      <c r="OWM14" s="788"/>
      <c r="OWN14" s="787"/>
      <c r="OWO14" s="788"/>
      <c r="OWP14" s="788"/>
      <c r="OWQ14" s="788"/>
      <c r="OWR14" s="787"/>
      <c r="OWS14" s="788"/>
      <c r="OWT14" s="788"/>
      <c r="OWU14" s="788"/>
      <c r="OWV14" s="787"/>
      <c r="OWW14" s="788"/>
      <c r="OWX14" s="788"/>
      <c r="OWY14" s="788"/>
      <c r="OWZ14" s="787"/>
      <c r="OXA14" s="788"/>
      <c r="OXB14" s="788"/>
      <c r="OXC14" s="788"/>
      <c r="OXD14" s="787"/>
      <c r="OXE14" s="788"/>
      <c r="OXF14" s="788"/>
      <c r="OXG14" s="788"/>
      <c r="OXH14" s="787"/>
      <c r="OXI14" s="788"/>
      <c r="OXJ14" s="788"/>
      <c r="OXK14" s="788"/>
      <c r="OXL14" s="787"/>
      <c r="OXM14" s="788"/>
      <c r="OXN14" s="788"/>
      <c r="OXO14" s="788"/>
      <c r="OXP14" s="787"/>
      <c r="OXQ14" s="788"/>
      <c r="OXR14" s="788"/>
      <c r="OXS14" s="788"/>
      <c r="OXT14" s="787"/>
      <c r="OXU14" s="788"/>
      <c r="OXV14" s="788"/>
      <c r="OXW14" s="788"/>
      <c r="OXX14" s="787"/>
      <c r="OXY14" s="788"/>
      <c r="OXZ14" s="788"/>
      <c r="OYA14" s="788"/>
      <c r="OYB14" s="787"/>
      <c r="OYC14" s="788"/>
      <c r="OYD14" s="788"/>
      <c r="OYE14" s="788"/>
      <c r="OYF14" s="787"/>
      <c r="OYG14" s="788"/>
      <c r="OYH14" s="788"/>
      <c r="OYI14" s="788"/>
      <c r="OYJ14" s="787"/>
      <c r="OYK14" s="788"/>
      <c r="OYL14" s="788"/>
      <c r="OYM14" s="788"/>
      <c r="OYN14" s="787"/>
      <c r="OYO14" s="788"/>
      <c r="OYP14" s="788"/>
      <c r="OYQ14" s="788"/>
      <c r="OYR14" s="787"/>
      <c r="OYS14" s="788"/>
      <c r="OYT14" s="788"/>
      <c r="OYU14" s="788"/>
      <c r="OYV14" s="787"/>
      <c r="OYW14" s="788"/>
      <c r="OYX14" s="788"/>
      <c r="OYY14" s="788"/>
      <c r="OYZ14" s="787"/>
      <c r="OZA14" s="788"/>
      <c r="OZB14" s="788"/>
      <c r="OZC14" s="788"/>
      <c r="OZD14" s="787"/>
      <c r="OZE14" s="788"/>
      <c r="OZF14" s="788"/>
      <c r="OZG14" s="788"/>
      <c r="OZH14" s="787"/>
      <c r="OZI14" s="788"/>
      <c r="OZJ14" s="788"/>
      <c r="OZK14" s="788"/>
      <c r="OZL14" s="787"/>
      <c r="OZM14" s="788"/>
      <c r="OZN14" s="788"/>
      <c r="OZO14" s="788"/>
      <c r="OZP14" s="787"/>
      <c r="OZQ14" s="788"/>
      <c r="OZR14" s="788"/>
      <c r="OZS14" s="788"/>
      <c r="OZT14" s="787"/>
      <c r="OZU14" s="788"/>
      <c r="OZV14" s="788"/>
      <c r="OZW14" s="788"/>
      <c r="OZX14" s="787"/>
      <c r="OZY14" s="788"/>
      <c r="OZZ14" s="788"/>
      <c r="PAA14" s="788"/>
      <c r="PAB14" s="787"/>
      <c r="PAC14" s="788"/>
      <c r="PAD14" s="788"/>
      <c r="PAE14" s="788"/>
      <c r="PAF14" s="787"/>
      <c r="PAG14" s="788"/>
      <c r="PAH14" s="788"/>
      <c r="PAI14" s="788"/>
      <c r="PAJ14" s="787"/>
      <c r="PAK14" s="788"/>
      <c r="PAL14" s="788"/>
      <c r="PAM14" s="788"/>
      <c r="PAN14" s="787"/>
      <c r="PAO14" s="788"/>
      <c r="PAP14" s="788"/>
      <c r="PAQ14" s="788"/>
      <c r="PAR14" s="787"/>
      <c r="PAS14" s="788"/>
      <c r="PAT14" s="788"/>
      <c r="PAU14" s="788"/>
      <c r="PAV14" s="787"/>
      <c r="PAW14" s="788"/>
      <c r="PAX14" s="788"/>
      <c r="PAY14" s="788"/>
      <c r="PAZ14" s="787"/>
      <c r="PBA14" s="788"/>
      <c r="PBB14" s="788"/>
      <c r="PBC14" s="788"/>
      <c r="PBD14" s="787"/>
      <c r="PBE14" s="788"/>
      <c r="PBF14" s="788"/>
      <c r="PBG14" s="788"/>
      <c r="PBH14" s="787"/>
      <c r="PBI14" s="788"/>
      <c r="PBJ14" s="788"/>
      <c r="PBK14" s="788"/>
      <c r="PBL14" s="787"/>
      <c r="PBM14" s="788"/>
      <c r="PBN14" s="788"/>
      <c r="PBO14" s="788"/>
      <c r="PBP14" s="787"/>
      <c r="PBQ14" s="788"/>
      <c r="PBR14" s="788"/>
      <c r="PBS14" s="788"/>
      <c r="PBT14" s="787"/>
      <c r="PBU14" s="788"/>
      <c r="PBV14" s="788"/>
      <c r="PBW14" s="788"/>
      <c r="PBX14" s="787"/>
      <c r="PBY14" s="788"/>
      <c r="PBZ14" s="788"/>
      <c r="PCA14" s="788"/>
      <c r="PCB14" s="787"/>
      <c r="PCC14" s="788"/>
      <c r="PCD14" s="788"/>
      <c r="PCE14" s="788"/>
      <c r="PCF14" s="787"/>
      <c r="PCG14" s="788"/>
      <c r="PCH14" s="788"/>
      <c r="PCI14" s="788"/>
      <c r="PCJ14" s="787"/>
      <c r="PCK14" s="788"/>
      <c r="PCL14" s="788"/>
      <c r="PCM14" s="788"/>
      <c r="PCN14" s="787"/>
      <c r="PCO14" s="788"/>
      <c r="PCP14" s="788"/>
      <c r="PCQ14" s="788"/>
      <c r="PCR14" s="787"/>
      <c r="PCS14" s="788"/>
      <c r="PCT14" s="788"/>
      <c r="PCU14" s="788"/>
      <c r="PCV14" s="787"/>
      <c r="PCW14" s="788"/>
      <c r="PCX14" s="788"/>
      <c r="PCY14" s="788"/>
      <c r="PCZ14" s="787"/>
      <c r="PDA14" s="788"/>
      <c r="PDB14" s="788"/>
      <c r="PDC14" s="788"/>
      <c r="PDD14" s="787"/>
      <c r="PDE14" s="788"/>
      <c r="PDF14" s="788"/>
      <c r="PDG14" s="788"/>
      <c r="PDH14" s="787"/>
      <c r="PDI14" s="788"/>
      <c r="PDJ14" s="788"/>
      <c r="PDK14" s="788"/>
      <c r="PDL14" s="787"/>
      <c r="PDM14" s="788"/>
      <c r="PDN14" s="788"/>
      <c r="PDO14" s="788"/>
      <c r="PDP14" s="787"/>
      <c r="PDQ14" s="788"/>
      <c r="PDR14" s="788"/>
      <c r="PDS14" s="788"/>
      <c r="PDT14" s="787"/>
      <c r="PDU14" s="788"/>
      <c r="PDV14" s="788"/>
      <c r="PDW14" s="788"/>
      <c r="PDX14" s="787"/>
      <c r="PDY14" s="788"/>
      <c r="PDZ14" s="788"/>
      <c r="PEA14" s="788"/>
      <c r="PEB14" s="787"/>
      <c r="PEC14" s="788"/>
      <c r="PED14" s="788"/>
      <c r="PEE14" s="788"/>
      <c r="PEF14" s="787"/>
      <c r="PEG14" s="788"/>
      <c r="PEH14" s="788"/>
      <c r="PEI14" s="788"/>
      <c r="PEJ14" s="787"/>
      <c r="PEK14" s="788"/>
      <c r="PEL14" s="788"/>
      <c r="PEM14" s="788"/>
      <c r="PEN14" s="787"/>
      <c r="PEO14" s="788"/>
      <c r="PEP14" s="788"/>
      <c r="PEQ14" s="788"/>
      <c r="PER14" s="787"/>
      <c r="PES14" s="788"/>
      <c r="PET14" s="788"/>
      <c r="PEU14" s="788"/>
      <c r="PEV14" s="787"/>
      <c r="PEW14" s="788"/>
      <c r="PEX14" s="788"/>
      <c r="PEY14" s="788"/>
      <c r="PEZ14" s="787"/>
      <c r="PFA14" s="788"/>
      <c r="PFB14" s="788"/>
      <c r="PFC14" s="788"/>
      <c r="PFD14" s="787"/>
      <c r="PFE14" s="788"/>
      <c r="PFF14" s="788"/>
      <c r="PFG14" s="788"/>
      <c r="PFH14" s="787"/>
      <c r="PFI14" s="788"/>
      <c r="PFJ14" s="788"/>
      <c r="PFK14" s="788"/>
      <c r="PFL14" s="787"/>
      <c r="PFM14" s="788"/>
      <c r="PFN14" s="788"/>
      <c r="PFO14" s="788"/>
      <c r="PFP14" s="787"/>
      <c r="PFQ14" s="788"/>
      <c r="PFR14" s="788"/>
      <c r="PFS14" s="788"/>
      <c r="PFT14" s="787"/>
      <c r="PFU14" s="788"/>
      <c r="PFV14" s="788"/>
      <c r="PFW14" s="788"/>
      <c r="PFX14" s="787"/>
      <c r="PFY14" s="788"/>
      <c r="PFZ14" s="788"/>
      <c r="PGA14" s="788"/>
      <c r="PGB14" s="787"/>
      <c r="PGC14" s="788"/>
      <c r="PGD14" s="788"/>
      <c r="PGE14" s="788"/>
      <c r="PGF14" s="787"/>
      <c r="PGG14" s="788"/>
      <c r="PGH14" s="788"/>
      <c r="PGI14" s="788"/>
      <c r="PGJ14" s="787"/>
      <c r="PGK14" s="788"/>
      <c r="PGL14" s="788"/>
      <c r="PGM14" s="788"/>
      <c r="PGN14" s="787"/>
      <c r="PGO14" s="788"/>
      <c r="PGP14" s="788"/>
      <c r="PGQ14" s="788"/>
      <c r="PGR14" s="787"/>
      <c r="PGS14" s="788"/>
      <c r="PGT14" s="788"/>
      <c r="PGU14" s="788"/>
      <c r="PGV14" s="787"/>
      <c r="PGW14" s="788"/>
      <c r="PGX14" s="788"/>
      <c r="PGY14" s="788"/>
      <c r="PGZ14" s="787"/>
      <c r="PHA14" s="788"/>
      <c r="PHB14" s="788"/>
      <c r="PHC14" s="788"/>
      <c r="PHD14" s="787"/>
      <c r="PHE14" s="788"/>
      <c r="PHF14" s="788"/>
      <c r="PHG14" s="788"/>
      <c r="PHH14" s="787"/>
      <c r="PHI14" s="788"/>
      <c r="PHJ14" s="788"/>
      <c r="PHK14" s="788"/>
      <c r="PHL14" s="787"/>
      <c r="PHM14" s="788"/>
      <c r="PHN14" s="788"/>
      <c r="PHO14" s="788"/>
      <c r="PHP14" s="787"/>
      <c r="PHQ14" s="788"/>
      <c r="PHR14" s="788"/>
      <c r="PHS14" s="788"/>
      <c r="PHT14" s="787"/>
      <c r="PHU14" s="788"/>
      <c r="PHV14" s="788"/>
      <c r="PHW14" s="788"/>
      <c r="PHX14" s="787"/>
      <c r="PHY14" s="788"/>
      <c r="PHZ14" s="788"/>
      <c r="PIA14" s="788"/>
      <c r="PIB14" s="787"/>
      <c r="PIC14" s="788"/>
      <c r="PID14" s="788"/>
      <c r="PIE14" s="788"/>
      <c r="PIF14" s="787"/>
      <c r="PIG14" s="788"/>
      <c r="PIH14" s="788"/>
      <c r="PII14" s="788"/>
      <c r="PIJ14" s="787"/>
      <c r="PIK14" s="788"/>
      <c r="PIL14" s="788"/>
      <c r="PIM14" s="788"/>
      <c r="PIN14" s="787"/>
      <c r="PIO14" s="788"/>
      <c r="PIP14" s="788"/>
      <c r="PIQ14" s="788"/>
      <c r="PIR14" s="787"/>
      <c r="PIS14" s="788"/>
      <c r="PIT14" s="788"/>
      <c r="PIU14" s="788"/>
      <c r="PIV14" s="787"/>
      <c r="PIW14" s="788"/>
      <c r="PIX14" s="788"/>
      <c r="PIY14" s="788"/>
      <c r="PIZ14" s="787"/>
      <c r="PJA14" s="788"/>
      <c r="PJB14" s="788"/>
      <c r="PJC14" s="788"/>
      <c r="PJD14" s="787"/>
      <c r="PJE14" s="788"/>
      <c r="PJF14" s="788"/>
      <c r="PJG14" s="788"/>
      <c r="PJH14" s="787"/>
      <c r="PJI14" s="788"/>
      <c r="PJJ14" s="788"/>
      <c r="PJK14" s="788"/>
      <c r="PJL14" s="787"/>
      <c r="PJM14" s="788"/>
      <c r="PJN14" s="788"/>
      <c r="PJO14" s="788"/>
      <c r="PJP14" s="787"/>
      <c r="PJQ14" s="788"/>
      <c r="PJR14" s="788"/>
      <c r="PJS14" s="788"/>
      <c r="PJT14" s="787"/>
      <c r="PJU14" s="788"/>
      <c r="PJV14" s="788"/>
      <c r="PJW14" s="788"/>
      <c r="PJX14" s="787"/>
      <c r="PJY14" s="788"/>
      <c r="PJZ14" s="788"/>
      <c r="PKA14" s="788"/>
      <c r="PKB14" s="787"/>
      <c r="PKC14" s="788"/>
      <c r="PKD14" s="788"/>
      <c r="PKE14" s="788"/>
      <c r="PKF14" s="787"/>
      <c r="PKG14" s="788"/>
      <c r="PKH14" s="788"/>
      <c r="PKI14" s="788"/>
      <c r="PKJ14" s="787"/>
      <c r="PKK14" s="788"/>
      <c r="PKL14" s="788"/>
      <c r="PKM14" s="788"/>
      <c r="PKN14" s="787"/>
      <c r="PKO14" s="788"/>
      <c r="PKP14" s="788"/>
      <c r="PKQ14" s="788"/>
      <c r="PKR14" s="787"/>
      <c r="PKS14" s="788"/>
      <c r="PKT14" s="788"/>
      <c r="PKU14" s="788"/>
      <c r="PKV14" s="787"/>
      <c r="PKW14" s="788"/>
      <c r="PKX14" s="788"/>
      <c r="PKY14" s="788"/>
      <c r="PKZ14" s="787"/>
      <c r="PLA14" s="788"/>
      <c r="PLB14" s="788"/>
      <c r="PLC14" s="788"/>
      <c r="PLD14" s="787"/>
      <c r="PLE14" s="788"/>
      <c r="PLF14" s="788"/>
      <c r="PLG14" s="788"/>
      <c r="PLH14" s="787"/>
      <c r="PLI14" s="788"/>
      <c r="PLJ14" s="788"/>
      <c r="PLK14" s="788"/>
      <c r="PLL14" s="787"/>
      <c r="PLM14" s="788"/>
      <c r="PLN14" s="788"/>
      <c r="PLO14" s="788"/>
      <c r="PLP14" s="787"/>
      <c r="PLQ14" s="788"/>
      <c r="PLR14" s="788"/>
      <c r="PLS14" s="788"/>
      <c r="PLT14" s="787"/>
      <c r="PLU14" s="788"/>
      <c r="PLV14" s="788"/>
      <c r="PLW14" s="788"/>
      <c r="PLX14" s="787"/>
      <c r="PLY14" s="788"/>
      <c r="PLZ14" s="788"/>
      <c r="PMA14" s="788"/>
      <c r="PMB14" s="787"/>
      <c r="PMC14" s="788"/>
      <c r="PMD14" s="788"/>
      <c r="PME14" s="788"/>
      <c r="PMF14" s="787"/>
      <c r="PMG14" s="788"/>
      <c r="PMH14" s="788"/>
      <c r="PMI14" s="788"/>
      <c r="PMJ14" s="787"/>
      <c r="PMK14" s="788"/>
      <c r="PML14" s="788"/>
      <c r="PMM14" s="788"/>
      <c r="PMN14" s="787"/>
      <c r="PMO14" s="788"/>
      <c r="PMP14" s="788"/>
      <c r="PMQ14" s="788"/>
      <c r="PMR14" s="787"/>
      <c r="PMS14" s="788"/>
      <c r="PMT14" s="788"/>
      <c r="PMU14" s="788"/>
      <c r="PMV14" s="787"/>
      <c r="PMW14" s="788"/>
      <c r="PMX14" s="788"/>
      <c r="PMY14" s="788"/>
      <c r="PMZ14" s="787"/>
      <c r="PNA14" s="788"/>
      <c r="PNB14" s="788"/>
      <c r="PNC14" s="788"/>
      <c r="PND14" s="787"/>
      <c r="PNE14" s="788"/>
      <c r="PNF14" s="788"/>
      <c r="PNG14" s="788"/>
      <c r="PNH14" s="787"/>
      <c r="PNI14" s="788"/>
      <c r="PNJ14" s="788"/>
      <c r="PNK14" s="788"/>
      <c r="PNL14" s="787"/>
      <c r="PNM14" s="788"/>
      <c r="PNN14" s="788"/>
      <c r="PNO14" s="788"/>
      <c r="PNP14" s="787"/>
      <c r="PNQ14" s="788"/>
      <c r="PNR14" s="788"/>
      <c r="PNS14" s="788"/>
      <c r="PNT14" s="787"/>
      <c r="PNU14" s="788"/>
      <c r="PNV14" s="788"/>
      <c r="PNW14" s="788"/>
      <c r="PNX14" s="787"/>
      <c r="PNY14" s="788"/>
      <c r="PNZ14" s="788"/>
      <c r="POA14" s="788"/>
      <c r="POB14" s="787"/>
      <c r="POC14" s="788"/>
      <c r="POD14" s="788"/>
      <c r="POE14" s="788"/>
      <c r="POF14" s="787"/>
      <c r="POG14" s="788"/>
      <c r="POH14" s="788"/>
      <c r="POI14" s="788"/>
      <c r="POJ14" s="787"/>
      <c r="POK14" s="788"/>
      <c r="POL14" s="788"/>
      <c r="POM14" s="788"/>
      <c r="PON14" s="787"/>
      <c r="POO14" s="788"/>
      <c r="POP14" s="788"/>
      <c r="POQ14" s="788"/>
      <c r="POR14" s="787"/>
      <c r="POS14" s="788"/>
      <c r="POT14" s="788"/>
      <c r="POU14" s="788"/>
      <c r="POV14" s="787"/>
      <c r="POW14" s="788"/>
      <c r="POX14" s="788"/>
      <c r="POY14" s="788"/>
      <c r="POZ14" s="787"/>
      <c r="PPA14" s="788"/>
      <c r="PPB14" s="788"/>
      <c r="PPC14" s="788"/>
      <c r="PPD14" s="787"/>
      <c r="PPE14" s="788"/>
      <c r="PPF14" s="788"/>
      <c r="PPG14" s="788"/>
      <c r="PPH14" s="787"/>
      <c r="PPI14" s="788"/>
      <c r="PPJ14" s="788"/>
      <c r="PPK14" s="788"/>
      <c r="PPL14" s="787"/>
      <c r="PPM14" s="788"/>
      <c r="PPN14" s="788"/>
      <c r="PPO14" s="788"/>
      <c r="PPP14" s="787"/>
      <c r="PPQ14" s="788"/>
      <c r="PPR14" s="788"/>
      <c r="PPS14" s="788"/>
      <c r="PPT14" s="787"/>
      <c r="PPU14" s="788"/>
      <c r="PPV14" s="788"/>
      <c r="PPW14" s="788"/>
      <c r="PPX14" s="787"/>
      <c r="PPY14" s="788"/>
      <c r="PPZ14" s="788"/>
      <c r="PQA14" s="788"/>
      <c r="PQB14" s="787"/>
      <c r="PQC14" s="788"/>
      <c r="PQD14" s="788"/>
      <c r="PQE14" s="788"/>
      <c r="PQF14" s="787"/>
      <c r="PQG14" s="788"/>
      <c r="PQH14" s="788"/>
      <c r="PQI14" s="788"/>
      <c r="PQJ14" s="787"/>
      <c r="PQK14" s="788"/>
      <c r="PQL14" s="788"/>
      <c r="PQM14" s="788"/>
      <c r="PQN14" s="787"/>
      <c r="PQO14" s="788"/>
      <c r="PQP14" s="788"/>
      <c r="PQQ14" s="788"/>
      <c r="PQR14" s="787"/>
      <c r="PQS14" s="788"/>
      <c r="PQT14" s="788"/>
      <c r="PQU14" s="788"/>
      <c r="PQV14" s="787"/>
      <c r="PQW14" s="788"/>
      <c r="PQX14" s="788"/>
      <c r="PQY14" s="788"/>
      <c r="PQZ14" s="787"/>
      <c r="PRA14" s="788"/>
      <c r="PRB14" s="788"/>
      <c r="PRC14" s="788"/>
      <c r="PRD14" s="787"/>
      <c r="PRE14" s="788"/>
      <c r="PRF14" s="788"/>
      <c r="PRG14" s="788"/>
      <c r="PRH14" s="787"/>
      <c r="PRI14" s="788"/>
      <c r="PRJ14" s="788"/>
      <c r="PRK14" s="788"/>
      <c r="PRL14" s="787"/>
      <c r="PRM14" s="788"/>
      <c r="PRN14" s="788"/>
      <c r="PRO14" s="788"/>
      <c r="PRP14" s="787"/>
      <c r="PRQ14" s="788"/>
      <c r="PRR14" s="788"/>
      <c r="PRS14" s="788"/>
      <c r="PRT14" s="787"/>
      <c r="PRU14" s="788"/>
      <c r="PRV14" s="788"/>
      <c r="PRW14" s="788"/>
      <c r="PRX14" s="787"/>
      <c r="PRY14" s="788"/>
      <c r="PRZ14" s="788"/>
      <c r="PSA14" s="788"/>
      <c r="PSB14" s="787"/>
      <c r="PSC14" s="788"/>
      <c r="PSD14" s="788"/>
      <c r="PSE14" s="788"/>
      <c r="PSF14" s="787"/>
      <c r="PSG14" s="788"/>
      <c r="PSH14" s="788"/>
      <c r="PSI14" s="788"/>
      <c r="PSJ14" s="787"/>
      <c r="PSK14" s="788"/>
      <c r="PSL14" s="788"/>
      <c r="PSM14" s="788"/>
      <c r="PSN14" s="787"/>
      <c r="PSO14" s="788"/>
      <c r="PSP14" s="788"/>
      <c r="PSQ14" s="788"/>
      <c r="PSR14" s="787"/>
      <c r="PSS14" s="788"/>
      <c r="PST14" s="788"/>
      <c r="PSU14" s="788"/>
      <c r="PSV14" s="787"/>
      <c r="PSW14" s="788"/>
      <c r="PSX14" s="788"/>
      <c r="PSY14" s="788"/>
      <c r="PSZ14" s="787"/>
      <c r="PTA14" s="788"/>
      <c r="PTB14" s="788"/>
      <c r="PTC14" s="788"/>
      <c r="PTD14" s="787"/>
      <c r="PTE14" s="788"/>
      <c r="PTF14" s="788"/>
      <c r="PTG14" s="788"/>
      <c r="PTH14" s="787"/>
      <c r="PTI14" s="788"/>
      <c r="PTJ14" s="788"/>
      <c r="PTK14" s="788"/>
      <c r="PTL14" s="787"/>
      <c r="PTM14" s="788"/>
      <c r="PTN14" s="788"/>
      <c r="PTO14" s="788"/>
      <c r="PTP14" s="787"/>
      <c r="PTQ14" s="788"/>
      <c r="PTR14" s="788"/>
      <c r="PTS14" s="788"/>
      <c r="PTT14" s="787"/>
      <c r="PTU14" s="788"/>
      <c r="PTV14" s="788"/>
      <c r="PTW14" s="788"/>
      <c r="PTX14" s="787"/>
      <c r="PTY14" s="788"/>
      <c r="PTZ14" s="788"/>
      <c r="PUA14" s="788"/>
      <c r="PUB14" s="787"/>
      <c r="PUC14" s="788"/>
      <c r="PUD14" s="788"/>
      <c r="PUE14" s="788"/>
      <c r="PUF14" s="787"/>
      <c r="PUG14" s="788"/>
      <c r="PUH14" s="788"/>
      <c r="PUI14" s="788"/>
      <c r="PUJ14" s="787"/>
      <c r="PUK14" s="788"/>
      <c r="PUL14" s="788"/>
      <c r="PUM14" s="788"/>
      <c r="PUN14" s="787"/>
      <c r="PUO14" s="788"/>
      <c r="PUP14" s="788"/>
      <c r="PUQ14" s="788"/>
      <c r="PUR14" s="787"/>
      <c r="PUS14" s="788"/>
      <c r="PUT14" s="788"/>
      <c r="PUU14" s="788"/>
      <c r="PUV14" s="787"/>
      <c r="PUW14" s="788"/>
      <c r="PUX14" s="788"/>
      <c r="PUY14" s="788"/>
      <c r="PUZ14" s="787"/>
      <c r="PVA14" s="788"/>
      <c r="PVB14" s="788"/>
      <c r="PVC14" s="788"/>
      <c r="PVD14" s="787"/>
      <c r="PVE14" s="788"/>
      <c r="PVF14" s="788"/>
      <c r="PVG14" s="788"/>
      <c r="PVH14" s="787"/>
      <c r="PVI14" s="788"/>
      <c r="PVJ14" s="788"/>
      <c r="PVK14" s="788"/>
      <c r="PVL14" s="787"/>
      <c r="PVM14" s="788"/>
      <c r="PVN14" s="788"/>
      <c r="PVO14" s="788"/>
      <c r="PVP14" s="787"/>
      <c r="PVQ14" s="788"/>
      <c r="PVR14" s="788"/>
      <c r="PVS14" s="788"/>
      <c r="PVT14" s="787"/>
      <c r="PVU14" s="788"/>
      <c r="PVV14" s="788"/>
      <c r="PVW14" s="788"/>
      <c r="PVX14" s="787"/>
      <c r="PVY14" s="788"/>
      <c r="PVZ14" s="788"/>
      <c r="PWA14" s="788"/>
      <c r="PWB14" s="787"/>
      <c r="PWC14" s="788"/>
      <c r="PWD14" s="788"/>
      <c r="PWE14" s="788"/>
      <c r="PWF14" s="787"/>
      <c r="PWG14" s="788"/>
      <c r="PWH14" s="788"/>
      <c r="PWI14" s="788"/>
      <c r="PWJ14" s="787"/>
      <c r="PWK14" s="788"/>
      <c r="PWL14" s="788"/>
      <c r="PWM14" s="788"/>
      <c r="PWN14" s="787"/>
      <c r="PWO14" s="788"/>
      <c r="PWP14" s="788"/>
      <c r="PWQ14" s="788"/>
      <c r="PWR14" s="787"/>
      <c r="PWS14" s="788"/>
      <c r="PWT14" s="788"/>
      <c r="PWU14" s="788"/>
      <c r="PWV14" s="787"/>
      <c r="PWW14" s="788"/>
      <c r="PWX14" s="788"/>
      <c r="PWY14" s="788"/>
      <c r="PWZ14" s="787"/>
      <c r="PXA14" s="788"/>
      <c r="PXB14" s="788"/>
      <c r="PXC14" s="788"/>
      <c r="PXD14" s="787"/>
      <c r="PXE14" s="788"/>
      <c r="PXF14" s="788"/>
      <c r="PXG14" s="788"/>
      <c r="PXH14" s="787"/>
      <c r="PXI14" s="788"/>
      <c r="PXJ14" s="788"/>
      <c r="PXK14" s="788"/>
      <c r="PXL14" s="787"/>
      <c r="PXM14" s="788"/>
      <c r="PXN14" s="788"/>
      <c r="PXO14" s="788"/>
      <c r="PXP14" s="787"/>
      <c r="PXQ14" s="788"/>
      <c r="PXR14" s="788"/>
      <c r="PXS14" s="788"/>
      <c r="PXT14" s="787"/>
      <c r="PXU14" s="788"/>
      <c r="PXV14" s="788"/>
      <c r="PXW14" s="788"/>
      <c r="PXX14" s="787"/>
      <c r="PXY14" s="788"/>
      <c r="PXZ14" s="788"/>
      <c r="PYA14" s="788"/>
      <c r="PYB14" s="787"/>
      <c r="PYC14" s="788"/>
      <c r="PYD14" s="788"/>
      <c r="PYE14" s="788"/>
      <c r="PYF14" s="787"/>
      <c r="PYG14" s="788"/>
      <c r="PYH14" s="788"/>
      <c r="PYI14" s="788"/>
      <c r="PYJ14" s="787"/>
      <c r="PYK14" s="788"/>
      <c r="PYL14" s="788"/>
      <c r="PYM14" s="788"/>
      <c r="PYN14" s="787"/>
      <c r="PYO14" s="788"/>
      <c r="PYP14" s="788"/>
      <c r="PYQ14" s="788"/>
      <c r="PYR14" s="787"/>
      <c r="PYS14" s="788"/>
      <c r="PYT14" s="788"/>
      <c r="PYU14" s="788"/>
      <c r="PYV14" s="787"/>
      <c r="PYW14" s="788"/>
      <c r="PYX14" s="788"/>
      <c r="PYY14" s="788"/>
      <c r="PYZ14" s="787"/>
      <c r="PZA14" s="788"/>
      <c r="PZB14" s="788"/>
      <c r="PZC14" s="788"/>
      <c r="PZD14" s="787"/>
      <c r="PZE14" s="788"/>
      <c r="PZF14" s="788"/>
      <c r="PZG14" s="788"/>
      <c r="PZH14" s="787"/>
      <c r="PZI14" s="788"/>
      <c r="PZJ14" s="788"/>
      <c r="PZK14" s="788"/>
      <c r="PZL14" s="787"/>
      <c r="PZM14" s="788"/>
      <c r="PZN14" s="788"/>
      <c r="PZO14" s="788"/>
      <c r="PZP14" s="787"/>
      <c r="PZQ14" s="788"/>
      <c r="PZR14" s="788"/>
      <c r="PZS14" s="788"/>
      <c r="PZT14" s="787"/>
      <c r="PZU14" s="788"/>
      <c r="PZV14" s="788"/>
      <c r="PZW14" s="788"/>
      <c r="PZX14" s="787"/>
      <c r="PZY14" s="788"/>
      <c r="PZZ14" s="788"/>
      <c r="QAA14" s="788"/>
      <c r="QAB14" s="787"/>
      <c r="QAC14" s="788"/>
      <c r="QAD14" s="788"/>
      <c r="QAE14" s="788"/>
      <c r="QAF14" s="787"/>
      <c r="QAG14" s="788"/>
      <c r="QAH14" s="788"/>
      <c r="QAI14" s="788"/>
      <c r="QAJ14" s="787"/>
      <c r="QAK14" s="788"/>
      <c r="QAL14" s="788"/>
      <c r="QAM14" s="788"/>
      <c r="QAN14" s="787"/>
      <c r="QAO14" s="788"/>
      <c r="QAP14" s="788"/>
      <c r="QAQ14" s="788"/>
      <c r="QAR14" s="787"/>
      <c r="QAS14" s="788"/>
      <c r="QAT14" s="788"/>
      <c r="QAU14" s="788"/>
      <c r="QAV14" s="787"/>
      <c r="QAW14" s="788"/>
      <c r="QAX14" s="788"/>
      <c r="QAY14" s="788"/>
      <c r="QAZ14" s="787"/>
      <c r="QBA14" s="788"/>
      <c r="QBB14" s="788"/>
      <c r="QBC14" s="788"/>
      <c r="QBD14" s="787"/>
      <c r="QBE14" s="788"/>
      <c r="QBF14" s="788"/>
      <c r="QBG14" s="788"/>
      <c r="QBH14" s="787"/>
      <c r="QBI14" s="788"/>
      <c r="QBJ14" s="788"/>
      <c r="QBK14" s="788"/>
      <c r="QBL14" s="787"/>
      <c r="QBM14" s="788"/>
      <c r="QBN14" s="788"/>
      <c r="QBO14" s="788"/>
      <c r="QBP14" s="787"/>
      <c r="QBQ14" s="788"/>
      <c r="QBR14" s="788"/>
      <c r="QBS14" s="788"/>
      <c r="QBT14" s="787"/>
      <c r="QBU14" s="788"/>
      <c r="QBV14" s="788"/>
      <c r="QBW14" s="788"/>
      <c r="QBX14" s="787"/>
      <c r="QBY14" s="788"/>
      <c r="QBZ14" s="788"/>
      <c r="QCA14" s="788"/>
      <c r="QCB14" s="787"/>
      <c r="QCC14" s="788"/>
      <c r="QCD14" s="788"/>
      <c r="QCE14" s="788"/>
      <c r="QCF14" s="787"/>
      <c r="QCG14" s="788"/>
      <c r="QCH14" s="788"/>
      <c r="QCI14" s="788"/>
      <c r="QCJ14" s="787"/>
      <c r="QCK14" s="788"/>
      <c r="QCL14" s="788"/>
      <c r="QCM14" s="788"/>
      <c r="QCN14" s="787"/>
      <c r="QCO14" s="788"/>
      <c r="QCP14" s="788"/>
      <c r="QCQ14" s="788"/>
      <c r="QCR14" s="787"/>
      <c r="QCS14" s="788"/>
      <c r="QCT14" s="788"/>
      <c r="QCU14" s="788"/>
      <c r="QCV14" s="787"/>
      <c r="QCW14" s="788"/>
      <c r="QCX14" s="788"/>
      <c r="QCY14" s="788"/>
      <c r="QCZ14" s="787"/>
      <c r="QDA14" s="788"/>
      <c r="QDB14" s="788"/>
      <c r="QDC14" s="788"/>
      <c r="QDD14" s="787"/>
      <c r="QDE14" s="788"/>
      <c r="QDF14" s="788"/>
      <c r="QDG14" s="788"/>
      <c r="QDH14" s="787"/>
      <c r="QDI14" s="788"/>
      <c r="QDJ14" s="788"/>
      <c r="QDK14" s="788"/>
      <c r="QDL14" s="787"/>
      <c r="QDM14" s="788"/>
      <c r="QDN14" s="788"/>
      <c r="QDO14" s="788"/>
      <c r="QDP14" s="787"/>
      <c r="QDQ14" s="788"/>
      <c r="QDR14" s="788"/>
      <c r="QDS14" s="788"/>
      <c r="QDT14" s="787"/>
      <c r="QDU14" s="788"/>
      <c r="QDV14" s="788"/>
      <c r="QDW14" s="788"/>
      <c r="QDX14" s="787"/>
      <c r="QDY14" s="788"/>
      <c r="QDZ14" s="788"/>
      <c r="QEA14" s="788"/>
      <c r="QEB14" s="787"/>
      <c r="QEC14" s="788"/>
      <c r="QED14" s="788"/>
      <c r="QEE14" s="788"/>
      <c r="QEF14" s="787"/>
      <c r="QEG14" s="788"/>
      <c r="QEH14" s="788"/>
      <c r="QEI14" s="788"/>
      <c r="QEJ14" s="787"/>
      <c r="QEK14" s="788"/>
      <c r="QEL14" s="788"/>
      <c r="QEM14" s="788"/>
      <c r="QEN14" s="787"/>
      <c r="QEO14" s="788"/>
      <c r="QEP14" s="788"/>
      <c r="QEQ14" s="788"/>
      <c r="QER14" s="787"/>
      <c r="QES14" s="788"/>
      <c r="QET14" s="788"/>
      <c r="QEU14" s="788"/>
      <c r="QEV14" s="787"/>
      <c r="QEW14" s="788"/>
      <c r="QEX14" s="788"/>
      <c r="QEY14" s="788"/>
      <c r="QEZ14" s="787"/>
      <c r="QFA14" s="788"/>
      <c r="QFB14" s="788"/>
      <c r="QFC14" s="788"/>
      <c r="QFD14" s="787"/>
      <c r="QFE14" s="788"/>
      <c r="QFF14" s="788"/>
      <c r="QFG14" s="788"/>
      <c r="QFH14" s="787"/>
      <c r="QFI14" s="788"/>
      <c r="QFJ14" s="788"/>
      <c r="QFK14" s="788"/>
      <c r="QFL14" s="787"/>
      <c r="QFM14" s="788"/>
      <c r="QFN14" s="788"/>
      <c r="QFO14" s="788"/>
      <c r="QFP14" s="787"/>
      <c r="QFQ14" s="788"/>
      <c r="QFR14" s="788"/>
      <c r="QFS14" s="788"/>
      <c r="QFT14" s="787"/>
      <c r="QFU14" s="788"/>
      <c r="QFV14" s="788"/>
      <c r="QFW14" s="788"/>
      <c r="QFX14" s="787"/>
      <c r="QFY14" s="788"/>
      <c r="QFZ14" s="788"/>
      <c r="QGA14" s="788"/>
      <c r="QGB14" s="787"/>
      <c r="QGC14" s="788"/>
      <c r="QGD14" s="788"/>
      <c r="QGE14" s="788"/>
      <c r="QGF14" s="787"/>
      <c r="QGG14" s="788"/>
      <c r="QGH14" s="788"/>
      <c r="QGI14" s="788"/>
      <c r="QGJ14" s="787"/>
      <c r="QGK14" s="788"/>
      <c r="QGL14" s="788"/>
      <c r="QGM14" s="788"/>
      <c r="QGN14" s="787"/>
      <c r="QGO14" s="788"/>
      <c r="QGP14" s="788"/>
      <c r="QGQ14" s="788"/>
      <c r="QGR14" s="787"/>
      <c r="QGS14" s="788"/>
      <c r="QGT14" s="788"/>
      <c r="QGU14" s="788"/>
      <c r="QGV14" s="787"/>
      <c r="QGW14" s="788"/>
      <c r="QGX14" s="788"/>
      <c r="QGY14" s="788"/>
      <c r="QGZ14" s="787"/>
      <c r="QHA14" s="788"/>
      <c r="QHB14" s="788"/>
      <c r="QHC14" s="788"/>
      <c r="QHD14" s="787"/>
      <c r="QHE14" s="788"/>
      <c r="QHF14" s="788"/>
      <c r="QHG14" s="788"/>
      <c r="QHH14" s="787"/>
      <c r="QHI14" s="788"/>
      <c r="QHJ14" s="788"/>
      <c r="QHK14" s="788"/>
      <c r="QHL14" s="787"/>
      <c r="QHM14" s="788"/>
      <c r="QHN14" s="788"/>
      <c r="QHO14" s="788"/>
      <c r="QHP14" s="787"/>
      <c r="QHQ14" s="788"/>
      <c r="QHR14" s="788"/>
      <c r="QHS14" s="788"/>
      <c r="QHT14" s="787"/>
      <c r="QHU14" s="788"/>
      <c r="QHV14" s="788"/>
      <c r="QHW14" s="788"/>
      <c r="QHX14" s="787"/>
      <c r="QHY14" s="788"/>
      <c r="QHZ14" s="788"/>
      <c r="QIA14" s="788"/>
      <c r="QIB14" s="787"/>
      <c r="QIC14" s="788"/>
      <c r="QID14" s="788"/>
      <c r="QIE14" s="788"/>
      <c r="QIF14" s="787"/>
      <c r="QIG14" s="788"/>
      <c r="QIH14" s="788"/>
      <c r="QII14" s="788"/>
      <c r="QIJ14" s="787"/>
      <c r="QIK14" s="788"/>
      <c r="QIL14" s="788"/>
      <c r="QIM14" s="788"/>
      <c r="QIN14" s="787"/>
      <c r="QIO14" s="788"/>
      <c r="QIP14" s="788"/>
      <c r="QIQ14" s="788"/>
      <c r="QIR14" s="787"/>
      <c r="QIS14" s="788"/>
      <c r="QIT14" s="788"/>
      <c r="QIU14" s="788"/>
      <c r="QIV14" s="787"/>
      <c r="QIW14" s="788"/>
      <c r="QIX14" s="788"/>
      <c r="QIY14" s="788"/>
      <c r="QIZ14" s="787"/>
      <c r="QJA14" s="788"/>
      <c r="QJB14" s="788"/>
      <c r="QJC14" s="788"/>
      <c r="QJD14" s="787"/>
      <c r="QJE14" s="788"/>
      <c r="QJF14" s="788"/>
      <c r="QJG14" s="788"/>
      <c r="QJH14" s="787"/>
      <c r="QJI14" s="788"/>
      <c r="QJJ14" s="788"/>
      <c r="QJK14" s="788"/>
      <c r="QJL14" s="787"/>
      <c r="QJM14" s="788"/>
      <c r="QJN14" s="788"/>
      <c r="QJO14" s="788"/>
      <c r="QJP14" s="787"/>
      <c r="QJQ14" s="788"/>
      <c r="QJR14" s="788"/>
      <c r="QJS14" s="788"/>
      <c r="QJT14" s="787"/>
      <c r="QJU14" s="788"/>
      <c r="QJV14" s="788"/>
      <c r="QJW14" s="788"/>
      <c r="QJX14" s="787"/>
      <c r="QJY14" s="788"/>
      <c r="QJZ14" s="788"/>
      <c r="QKA14" s="788"/>
      <c r="QKB14" s="787"/>
      <c r="QKC14" s="788"/>
      <c r="QKD14" s="788"/>
      <c r="QKE14" s="788"/>
      <c r="QKF14" s="787"/>
      <c r="QKG14" s="788"/>
      <c r="QKH14" s="788"/>
      <c r="QKI14" s="788"/>
      <c r="QKJ14" s="787"/>
      <c r="QKK14" s="788"/>
      <c r="QKL14" s="788"/>
      <c r="QKM14" s="788"/>
      <c r="QKN14" s="787"/>
      <c r="QKO14" s="788"/>
      <c r="QKP14" s="788"/>
      <c r="QKQ14" s="788"/>
      <c r="QKR14" s="787"/>
      <c r="QKS14" s="788"/>
      <c r="QKT14" s="788"/>
      <c r="QKU14" s="788"/>
      <c r="QKV14" s="787"/>
      <c r="QKW14" s="788"/>
      <c r="QKX14" s="788"/>
      <c r="QKY14" s="788"/>
      <c r="QKZ14" s="787"/>
      <c r="QLA14" s="788"/>
      <c r="QLB14" s="788"/>
      <c r="QLC14" s="788"/>
      <c r="QLD14" s="787"/>
      <c r="QLE14" s="788"/>
      <c r="QLF14" s="788"/>
      <c r="QLG14" s="788"/>
      <c r="QLH14" s="787"/>
      <c r="QLI14" s="788"/>
      <c r="QLJ14" s="788"/>
      <c r="QLK14" s="788"/>
      <c r="QLL14" s="787"/>
      <c r="QLM14" s="788"/>
      <c r="QLN14" s="788"/>
      <c r="QLO14" s="788"/>
      <c r="QLP14" s="787"/>
      <c r="QLQ14" s="788"/>
      <c r="QLR14" s="788"/>
      <c r="QLS14" s="788"/>
      <c r="QLT14" s="787"/>
      <c r="QLU14" s="788"/>
      <c r="QLV14" s="788"/>
      <c r="QLW14" s="788"/>
      <c r="QLX14" s="787"/>
      <c r="QLY14" s="788"/>
      <c r="QLZ14" s="788"/>
      <c r="QMA14" s="788"/>
      <c r="QMB14" s="787"/>
      <c r="QMC14" s="788"/>
      <c r="QMD14" s="788"/>
      <c r="QME14" s="788"/>
      <c r="QMF14" s="787"/>
      <c r="QMG14" s="788"/>
      <c r="QMH14" s="788"/>
      <c r="QMI14" s="788"/>
      <c r="QMJ14" s="787"/>
      <c r="QMK14" s="788"/>
      <c r="QML14" s="788"/>
      <c r="QMM14" s="788"/>
      <c r="QMN14" s="787"/>
      <c r="QMO14" s="788"/>
      <c r="QMP14" s="788"/>
      <c r="QMQ14" s="788"/>
      <c r="QMR14" s="787"/>
      <c r="QMS14" s="788"/>
      <c r="QMT14" s="788"/>
      <c r="QMU14" s="788"/>
      <c r="QMV14" s="787"/>
      <c r="QMW14" s="788"/>
      <c r="QMX14" s="788"/>
      <c r="QMY14" s="788"/>
      <c r="QMZ14" s="787"/>
      <c r="QNA14" s="788"/>
      <c r="QNB14" s="788"/>
      <c r="QNC14" s="788"/>
      <c r="QND14" s="787"/>
      <c r="QNE14" s="788"/>
      <c r="QNF14" s="788"/>
      <c r="QNG14" s="788"/>
      <c r="QNH14" s="787"/>
      <c r="QNI14" s="788"/>
      <c r="QNJ14" s="788"/>
      <c r="QNK14" s="788"/>
      <c r="QNL14" s="787"/>
      <c r="QNM14" s="788"/>
      <c r="QNN14" s="788"/>
      <c r="QNO14" s="788"/>
      <c r="QNP14" s="787"/>
      <c r="QNQ14" s="788"/>
      <c r="QNR14" s="788"/>
      <c r="QNS14" s="788"/>
      <c r="QNT14" s="787"/>
      <c r="QNU14" s="788"/>
      <c r="QNV14" s="788"/>
      <c r="QNW14" s="788"/>
      <c r="QNX14" s="787"/>
      <c r="QNY14" s="788"/>
      <c r="QNZ14" s="788"/>
      <c r="QOA14" s="788"/>
      <c r="QOB14" s="787"/>
      <c r="QOC14" s="788"/>
      <c r="QOD14" s="788"/>
      <c r="QOE14" s="788"/>
      <c r="QOF14" s="787"/>
      <c r="QOG14" s="788"/>
      <c r="QOH14" s="788"/>
      <c r="QOI14" s="788"/>
      <c r="QOJ14" s="787"/>
      <c r="QOK14" s="788"/>
      <c r="QOL14" s="788"/>
      <c r="QOM14" s="788"/>
      <c r="QON14" s="787"/>
      <c r="QOO14" s="788"/>
      <c r="QOP14" s="788"/>
      <c r="QOQ14" s="788"/>
      <c r="QOR14" s="787"/>
      <c r="QOS14" s="788"/>
      <c r="QOT14" s="788"/>
      <c r="QOU14" s="788"/>
      <c r="QOV14" s="787"/>
      <c r="QOW14" s="788"/>
      <c r="QOX14" s="788"/>
      <c r="QOY14" s="788"/>
      <c r="QOZ14" s="787"/>
      <c r="QPA14" s="788"/>
      <c r="QPB14" s="788"/>
      <c r="QPC14" s="788"/>
      <c r="QPD14" s="787"/>
      <c r="QPE14" s="788"/>
      <c r="QPF14" s="788"/>
      <c r="QPG14" s="788"/>
      <c r="QPH14" s="787"/>
      <c r="QPI14" s="788"/>
      <c r="QPJ14" s="788"/>
      <c r="QPK14" s="788"/>
      <c r="QPL14" s="787"/>
      <c r="QPM14" s="788"/>
      <c r="QPN14" s="788"/>
      <c r="QPO14" s="788"/>
      <c r="QPP14" s="787"/>
      <c r="QPQ14" s="788"/>
      <c r="QPR14" s="788"/>
      <c r="QPS14" s="788"/>
      <c r="QPT14" s="787"/>
      <c r="QPU14" s="788"/>
      <c r="QPV14" s="788"/>
      <c r="QPW14" s="788"/>
      <c r="QPX14" s="787"/>
      <c r="QPY14" s="788"/>
      <c r="QPZ14" s="788"/>
      <c r="QQA14" s="788"/>
      <c r="QQB14" s="787"/>
      <c r="QQC14" s="788"/>
      <c r="QQD14" s="788"/>
      <c r="QQE14" s="788"/>
      <c r="QQF14" s="787"/>
      <c r="QQG14" s="788"/>
      <c r="QQH14" s="788"/>
      <c r="QQI14" s="788"/>
      <c r="QQJ14" s="787"/>
      <c r="QQK14" s="788"/>
      <c r="QQL14" s="788"/>
      <c r="QQM14" s="788"/>
      <c r="QQN14" s="787"/>
      <c r="QQO14" s="788"/>
      <c r="QQP14" s="788"/>
      <c r="QQQ14" s="788"/>
      <c r="QQR14" s="787"/>
      <c r="QQS14" s="788"/>
      <c r="QQT14" s="788"/>
      <c r="QQU14" s="788"/>
      <c r="QQV14" s="787"/>
      <c r="QQW14" s="788"/>
      <c r="QQX14" s="788"/>
      <c r="QQY14" s="788"/>
      <c r="QQZ14" s="787"/>
      <c r="QRA14" s="788"/>
      <c r="QRB14" s="788"/>
      <c r="QRC14" s="788"/>
      <c r="QRD14" s="787"/>
      <c r="QRE14" s="788"/>
      <c r="QRF14" s="788"/>
      <c r="QRG14" s="788"/>
      <c r="QRH14" s="787"/>
      <c r="QRI14" s="788"/>
      <c r="QRJ14" s="788"/>
      <c r="QRK14" s="788"/>
      <c r="QRL14" s="787"/>
      <c r="QRM14" s="788"/>
      <c r="QRN14" s="788"/>
      <c r="QRO14" s="788"/>
      <c r="QRP14" s="787"/>
      <c r="QRQ14" s="788"/>
      <c r="QRR14" s="788"/>
      <c r="QRS14" s="788"/>
      <c r="QRT14" s="787"/>
      <c r="QRU14" s="788"/>
      <c r="QRV14" s="788"/>
      <c r="QRW14" s="788"/>
      <c r="QRX14" s="787"/>
      <c r="QRY14" s="788"/>
      <c r="QRZ14" s="788"/>
      <c r="QSA14" s="788"/>
      <c r="QSB14" s="787"/>
      <c r="QSC14" s="788"/>
      <c r="QSD14" s="788"/>
      <c r="QSE14" s="788"/>
      <c r="QSF14" s="787"/>
      <c r="QSG14" s="788"/>
      <c r="QSH14" s="788"/>
      <c r="QSI14" s="788"/>
      <c r="QSJ14" s="787"/>
      <c r="QSK14" s="788"/>
      <c r="QSL14" s="788"/>
      <c r="QSM14" s="788"/>
      <c r="QSN14" s="787"/>
      <c r="QSO14" s="788"/>
      <c r="QSP14" s="788"/>
      <c r="QSQ14" s="788"/>
      <c r="QSR14" s="787"/>
      <c r="QSS14" s="788"/>
      <c r="QST14" s="788"/>
      <c r="QSU14" s="788"/>
      <c r="QSV14" s="787"/>
      <c r="QSW14" s="788"/>
      <c r="QSX14" s="788"/>
      <c r="QSY14" s="788"/>
      <c r="QSZ14" s="787"/>
      <c r="QTA14" s="788"/>
      <c r="QTB14" s="788"/>
      <c r="QTC14" s="788"/>
      <c r="QTD14" s="787"/>
      <c r="QTE14" s="788"/>
      <c r="QTF14" s="788"/>
      <c r="QTG14" s="788"/>
      <c r="QTH14" s="787"/>
      <c r="QTI14" s="788"/>
      <c r="QTJ14" s="788"/>
      <c r="QTK14" s="788"/>
      <c r="QTL14" s="787"/>
      <c r="QTM14" s="788"/>
      <c r="QTN14" s="788"/>
      <c r="QTO14" s="788"/>
      <c r="QTP14" s="787"/>
      <c r="QTQ14" s="788"/>
      <c r="QTR14" s="788"/>
      <c r="QTS14" s="788"/>
      <c r="QTT14" s="787"/>
      <c r="QTU14" s="788"/>
      <c r="QTV14" s="788"/>
      <c r="QTW14" s="788"/>
      <c r="QTX14" s="787"/>
      <c r="QTY14" s="788"/>
      <c r="QTZ14" s="788"/>
      <c r="QUA14" s="788"/>
      <c r="QUB14" s="787"/>
      <c r="QUC14" s="788"/>
      <c r="QUD14" s="788"/>
      <c r="QUE14" s="788"/>
      <c r="QUF14" s="787"/>
      <c r="QUG14" s="788"/>
      <c r="QUH14" s="788"/>
      <c r="QUI14" s="788"/>
      <c r="QUJ14" s="787"/>
      <c r="QUK14" s="788"/>
      <c r="QUL14" s="788"/>
      <c r="QUM14" s="788"/>
      <c r="QUN14" s="787"/>
      <c r="QUO14" s="788"/>
      <c r="QUP14" s="788"/>
      <c r="QUQ14" s="788"/>
      <c r="QUR14" s="787"/>
      <c r="QUS14" s="788"/>
      <c r="QUT14" s="788"/>
      <c r="QUU14" s="788"/>
      <c r="QUV14" s="787"/>
      <c r="QUW14" s="788"/>
      <c r="QUX14" s="788"/>
      <c r="QUY14" s="788"/>
      <c r="QUZ14" s="787"/>
      <c r="QVA14" s="788"/>
      <c r="QVB14" s="788"/>
      <c r="QVC14" s="788"/>
      <c r="QVD14" s="787"/>
      <c r="QVE14" s="788"/>
      <c r="QVF14" s="788"/>
      <c r="QVG14" s="788"/>
      <c r="QVH14" s="787"/>
      <c r="QVI14" s="788"/>
      <c r="QVJ14" s="788"/>
      <c r="QVK14" s="788"/>
      <c r="QVL14" s="787"/>
      <c r="QVM14" s="788"/>
      <c r="QVN14" s="788"/>
      <c r="QVO14" s="788"/>
      <c r="QVP14" s="787"/>
      <c r="QVQ14" s="788"/>
      <c r="QVR14" s="788"/>
      <c r="QVS14" s="788"/>
      <c r="QVT14" s="787"/>
      <c r="QVU14" s="788"/>
      <c r="QVV14" s="788"/>
      <c r="QVW14" s="788"/>
      <c r="QVX14" s="787"/>
      <c r="QVY14" s="788"/>
      <c r="QVZ14" s="788"/>
      <c r="QWA14" s="788"/>
      <c r="QWB14" s="787"/>
      <c r="QWC14" s="788"/>
      <c r="QWD14" s="788"/>
      <c r="QWE14" s="788"/>
      <c r="QWF14" s="787"/>
      <c r="QWG14" s="788"/>
      <c r="QWH14" s="788"/>
      <c r="QWI14" s="788"/>
      <c r="QWJ14" s="787"/>
      <c r="QWK14" s="788"/>
      <c r="QWL14" s="788"/>
      <c r="QWM14" s="788"/>
      <c r="QWN14" s="787"/>
      <c r="QWO14" s="788"/>
      <c r="QWP14" s="788"/>
      <c r="QWQ14" s="788"/>
      <c r="QWR14" s="787"/>
      <c r="QWS14" s="788"/>
      <c r="QWT14" s="788"/>
      <c r="QWU14" s="788"/>
      <c r="QWV14" s="787"/>
      <c r="QWW14" s="788"/>
      <c r="QWX14" s="788"/>
      <c r="QWY14" s="788"/>
      <c r="QWZ14" s="787"/>
      <c r="QXA14" s="788"/>
      <c r="QXB14" s="788"/>
      <c r="QXC14" s="788"/>
      <c r="QXD14" s="787"/>
      <c r="QXE14" s="788"/>
      <c r="QXF14" s="788"/>
      <c r="QXG14" s="788"/>
      <c r="QXH14" s="787"/>
      <c r="QXI14" s="788"/>
      <c r="QXJ14" s="788"/>
      <c r="QXK14" s="788"/>
      <c r="QXL14" s="787"/>
      <c r="QXM14" s="788"/>
      <c r="QXN14" s="788"/>
      <c r="QXO14" s="788"/>
      <c r="QXP14" s="787"/>
      <c r="QXQ14" s="788"/>
      <c r="QXR14" s="788"/>
      <c r="QXS14" s="788"/>
      <c r="QXT14" s="787"/>
      <c r="QXU14" s="788"/>
      <c r="QXV14" s="788"/>
      <c r="QXW14" s="788"/>
      <c r="QXX14" s="787"/>
      <c r="QXY14" s="788"/>
      <c r="QXZ14" s="788"/>
      <c r="QYA14" s="788"/>
      <c r="QYB14" s="787"/>
      <c r="QYC14" s="788"/>
      <c r="QYD14" s="788"/>
      <c r="QYE14" s="788"/>
      <c r="QYF14" s="787"/>
      <c r="QYG14" s="788"/>
      <c r="QYH14" s="788"/>
      <c r="QYI14" s="788"/>
      <c r="QYJ14" s="787"/>
      <c r="QYK14" s="788"/>
      <c r="QYL14" s="788"/>
      <c r="QYM14" s="788"/>
      <c r="QYN14" s="787"/>
      <c r="QYO14" s="788"/>
      <c r="QYP14" s="788"/>
      <c r="QYQ14" s="788"/>
      <c r="QYR14" s="787"/>
      <c r="QYS14" s="788"/>
      <c r="QYT14" s="788"/>
      <c r="QYU14" s="788"/>
      <c r="QYV14" s="787"/>
      <c r="QYW14" s="788"/>
      <c r="QYX14" s="788"/>
      <c r="QYY14" s="788"/>
      <c r="QYZ14" s="787"/>
      <c r="QZA14" s="788"/>
      <c r="QZB14" s="788"/>
      <c r="QZC14" s="788"/>
      <c r="QZD14" s="787"/>
      <c r="QZE14" s="788"/>
      <c r="QZF14" s="788"/>
      <c r="QZG14" s="788"/>
      <c r="QZH14" s="787"/>
      <c r="QZI14" s="788"/>
      <c r="QZJ14" s="788"/>
      <c r="QZK14" s="788"/>
      <c r="QZL14" s="787"/>
      <c r="QZM14" s="788"/>
      <c r="QZN14" s="788"/>
      <c r="QZO14" s="788"/>
      <c r="QZP14" s="787"/>
      <c r="QZQ14" s="788"/>
      <c r="QZR14" s="788"/>
      <c r="QZS14" s="788"/>
      <c r="QZT14" s="787"/>
      <c r="QZU14" s="788"/>
      <c r="QZV14" s="788"/>
      <c r="QZW14" s="788"/>
      <c r="QZX14" s="787"/>
      <c r="QZY14" s="788"/>
      <c r="QZZ14" s="788"/>
      <c r="RAA14" s="788"/>
      <c r="RAB14" s="787"/>
      <c r="RAC14" s="788"/>
      <c r="RAD14" s="788"/>
      <c r="RAE14" s="788"/>
      <c r="RAF14" s="787"/>
      <c r="RAG14" s="788"/>
      <c r="RAH14" s="788"/>
      <c r="RAI14" s="788"/>
      <c r="RAJ14" s="787"/>
      <c r="RAK14" s="788"/>
      <c r="RAL14" s="788"/>
      <c r="RAM14" s="788"/>
      <c r="RAN14" s="787"/>
      <c r="RAO14" s="788"/>
      <c r="RAP14" s="788"/>
      <c r="RAQ14" s="788"/>
      <c r="RAR14" s="787"/>
      <c r="RAS14" s="788"/>
      <c r="RAT14" s="788"/>
      <c r="RAU14" s="788"/>
      <c r="RAV14" s="787"/>
      <c r="RAW14" s="788"/>
      <c r="RAX14" s="788"/>
      <c r="RAY14" s="788"/>
      <c r="RAZ14" s="787"/>
      <c r="RBA14" s="788"/>
      <c r="RBB14" s="788"/>
      <c r="RBC14" s="788"/>
      <c r="RBD14" s="787"/>
      <c r="RBE14" s="788"/>
      <c r="RBF14" s="788"/>
      <c r="RBG14" s="788"/>
      <c r="RBH14" s="787"/>
      <c r="RBI14" s="788"/>
      <c r="RBJ14" s="788"/>
      <c r="RBK14" s="788"/>
      <c r="RBL14" s="787"/>
      <c r="RBM14" s="788"/>
      <c r="RBN14" s="788"/>
      <c r="RBO14" s="788"/>
      <c r="RBP14" s="787"/>
      <c r="RBQ14" s="788"/>
      <c r="RBR14" s="788"/>
      <c r="RBS14" s="788"/>
      <c r="RBT14" s="787"/>
      <c r="RBU14" s="788"/>
      <c r="RBV14" s="788"/>
      <c r="RBW14" s="788"/>
      <c r="RBX14" s="787"/>
      <c r="RBY14" s="788"/>
      <c r="RBZ14" s="788"/>
      <c r="RCA14" s="788"/>
      <c r="RCB14" s="787"/>
      <c r="RCC14" s="788"/>
      <c r="RCD14" s="788"/>
      <c r="RCE14" s="788"/>
      <c r="RCF14" s="787"/>
      <c r="RCG14" s="788"/>
      <c r="RCH14" s="788"/>
      <c r="RCI14" s="788"/>
      <c r="RCJ14" s="787"/>
      <c r="RCK14" s="788"/>
      <c r="RCL14" s="788"/>
      <c r="RCM14" s="788"/>
      <c r="RCN14" s="787"/>
      <c r="RCO14" s="788"/>
      <c r="RCP14" s="788"/>
      <c r="RCQ14" s="788"/>
      <c r="RCR14" s="787"/>
      <c r="RCS14" s="788"/>
      <c r="RCT14" s="788"/>
      <c r="RCU14" s="788"/>
      <c r="RCV14" s="787"/>
      <c r="RCW14" s="788"/>
      <c r="RCX14" s="788"/>
      <c r="RCY14" s="788"/>
      <c r="RCZ14" s="787"/>
      <c r="RDA14" s="788"/>
      <c r="RDB14" s="788"/>
      <c r="RDC14" s="788"/>
      <c r="RDD14" s="787"/>
      <c r="RDE14" s="788"/>
      <c r="RDF14" s="788"/>
      <c r="RDG14" s="788"/>
      <c r="RDH14" s="787"/>
      <c r="RDI14" s="788"/>
      <c r="RDJ14" s="788"/>
      <c r="RDK14" s="788"/>
      <c r="RDL14" s="787"/>
      <c r="RDM14" s="788"/>
      <c r="RDN14" s="788"/>
      <c r="RDO14" s="788"/>
      <c r="RDP14" s="787"/>
      <c r="RDQ14" s="788"/>
      <c r="RDR14" s="788"/>
      <c r="RDS14" s="788"/>
      <c r="RDT14" s="787"/>
      <c r="RDU14" s="788"/>
      <c r="RDV14" s="788"/>
      <c r="RDW14" s="788"/>
      <c r="RDX14" s="787"/>
      <c r="RDY14" s="788"/>
      <c r="RDZ14" s="788"/>
      <c r="REA14" s="788"/>
      <c r="REB14" s="787"/>
      <c r="REC14" s="788"/>
      <c r="RED14" s="788"/>
      <c r="REE14" s="788"/>
      <c r="REF14" s="787"/>
      <c r="REG14" s="788"/>
      <c r="REH14" s="788"/>
      <c r="REI14" s="788"/>
      <c r="REJ14" s="787"/>
      <c r="REK14" s="788"/>
      <c r="REL14" s="788"/>
      <c r="REM14" s="788"/>
      <c r="REN14" s="787"/>
      <c r="REO14" s="788"/>
      <c r="REP14" s="788"/>
      <c r="REQ14" s="788"/>
      <c r="RER14" s="787"/>
      <c r="RES14" s="788"/>
      <c r="RET14" s="788"/>
      <c r="REU14" s="788"/>
      <c r="REV14" s="787"/>
      <c r="REW14" s="788"/>
      <c r="REX14" s="788"/>
      <c r="REY14" s="788"/>
      <c r="REZ14" s="787"/>
      <c r="RFA14" s="788"/>
      <c r="RFB14" s="788"/>
      <c r="RFC14" s="788"/>
      <c r="RFD14" s="787"/>
      <c r="RFE14" s="788"/>
      <c r="RFF14" s="788"/>
      <c r="RFG14" s="788"/>
      <c r="RFH14" s="787"/>
      <c r="RFI14" s="788"/>
      <c r="RFJ14" s="788"/>
      <c r="RFK14" s="788"/>
      <c r="RFL14" s="787"/>
      <c r="RFM14" s="788"/>
      <c r="RFN14" s="788"/>
      <c r="RFO14" s="788"/>
      <c r="RFP14" s="787"/>
      <c r="RFQ14" s="788"/>
      <c r="RFR14" s="788"/>
      <c r="RFS14" s="788"/>
      <c r="RFT14" s="787"/>
      <c r="RFU14" s="788"/>
      <c r="RFV14" s="788"/>
      <c r="RFW14" s="788"/>
      <c r="RFX14" s="787"/>
      <c r="RFY14" s="788"/>
      <c r="RFZ14" s="788"/>
      <c r="RGA14" s="788"/>
      <c r="RGB14" s="787"/>
      <c r="RGC14" s="788"/>
      <c r="RGD14" s="788"/>
      <c r="RGE14" s="788"/>
      <c r="RGF14" s="787"/>
      <c r="RGG14" s="788"/>
      <c r="RGH14" s="788"/>
      <c r="RGI14" s="788"/>
      <c r="RGJ14" s="787"/>
      <c r="RGK14" s="788"/>
      <c r="RGL14" s="788"/>
      <c r="RGM14" s="788"/>
      <c r="RGN14" s="787"/>
      <c r="RGO14" s="788"/>
      <c r="RGP14" s="788"/>
      <c r="RGQ14" s="788"/>
      <c r="RGR14" s="787"/>
      <c r="RGS14" s="788"/>
      <c r="RGT14" s="788"/>
      <c r="RGU14" s="788"/>
      <c r="RGV14" s="787"/>
      <c r="RGW14" s="788"/>
      <c r="RGX14" s="788"/>
      <c r="RGY14" s="788"/>
      <c r="RGZ14" s="787"/>
      <c r="RHA14" s="788"/>
      <c r="RHB14" s="788"/>
      <c r="RHC14" s="788"/>
      <c r="RHD14" s="787"/>
      <c r="RHE14" s="788"/>
      <c r="RHF14" s="788"/>
      <c r="RHG14" s="788"/>
      <c r="RHH14" s="787"/>
      <c r="RHI14" s="788"/>
      <c r="RHJ14" s="788"/>
      <c r="RHK14" s="788"/>
      <c r="RHL14" s="787"/>
      <c r="RHM14" s="788"/>
      <c r="RHN14" s="788"/>
      <c r="RHO14" s="788"/>
      <c r="RHP14" s="787"/>
      <c r="RHQ14" s="788"/>
      <c r="RHR14" s="788"/>
      <c r="RHS14" s="788"/>
      <c r="RHT14" s="787"/>
      <c r="RHU14" s="788"/>
      <c r="RHV14" s="788"/>
      <c r="RHW14" s="788"/>
      <c r="RHX14" s="787"/>
      <c r="RHY14" s="788"/>
      <c r="RHZ14" s="788"/>
      <c r="RIA14" s="788"/>
      <c r="RIB14" s="787"/>
      <c r="RIC14" s="788"/>
      <c r="RID14" s="788"/>
      <c r="RIE14" s="788"/>
      <c r="RIF14" s="787"/>
      <c r="RIG14" s="788"/>
      <c r="RIH14" s="788"/>
      <c r="RII14" s="788"/>
      <c r="RIJ14" s="787"/>
      <c r="RIK14" s="788"/>
      <c r="RIL14" s="788"/>
      <c r="RIM14" s="788"/>
      <c r="RIN14" s="787"/>
      <c r="RIO14" s="788"/>
      <c r="RIP14" s="788"/>
      <c r="RIQ14" s="788"/>
      <c r="RIR14" s="787"/>
      <c r="RIS14" s="788"/>
      <c r="RIT14" s="788"/>
      <c r="RIU14" s="788"/>
      <c r="RIV14" s="787"/>
      <c r="RIW14" s="788"/>
      <c r="RIX14" s="788"/>
      <c r="RIY14" s="788"/>
      <c r="RIZ14" s="787"/>
      <c r="RJA14" s="788"/>
      <c r="RJB14" s="788"/>
      <c r="RJC14" s="788"/>
      <c r="RJD14" s="787"/>
      <c r="RJE14" s="788"/>
      <c r="RJF14" s="788"/>
      <c r="RJG14" s="788"/>
      <c r="RJH14" s="787"/>
      <c r="RJI14" s="788"/>
      <c r="RJJ14" s="788"/>
      <c r="RJK14" s="788"/>
      <c r="RJL14" s="787"/>
      <c r="RJM14" s="788"/>
      <c r="RJN14" s="788"/>
      <c r="RJO14" s="788"/>
      <c r="RJP14" s="787"/>
      <c r="RJQ14" s="788"/>
      <c r="RJR14" s="788"/>
      <c r="RJS14" s="788"/>
      <c r="RJT14" s="787"/>
      <c r="RJU14" s="788"/>
      <c r="RJV14" s="788"/>
      <c r="RJW14" s="788"/>
      <c r="RJX14" s="787"/>
      <c r="RJY14" s="788"/>
      <c r="RJZ14" s="788"/>
      <c r="RKA14" s="788"/>
      <c r="RKB14" s="787"/>
      <c r="RKC14" s="788"/>
      <c r="RKD14" s="788"/>
      <c r="RKE14" s="788"/>
      <c r="RKF14" s="787"/>
      <c r="RKG14" s="788"/>
      <c r="RKH14" s="788"/>
      <c r="RKI14" s="788"/>
      <c r="RKJ14" s="787"/>
      <c r="RKK14" s="788"/>
      <c r="RKL14" s="788"/>
      <c r="RKM14" s="788"/>
      <c r="RKN14" s="787"/>
      <c r="RKO14" s="788"/>
      <c r="RKP14" s="788"/>
      <c r="RKQ14" s="788"/>
      <c r="RKR14" s="787"/>
      <c r="RKS14" s="788"/>
      <c r="RKT14" s="788"/>
      <c r="RKU14" s="788"/>
      <c r="RKV14" s="787"/>
      <c r="RKW14" s="788"/>
      <c r="RKX14" s="788"/>
      <c r="RKY14" s="788"/>
      <c r="RKZ14" s="787"/>
      <c r="RLA14" s="788"/>
      <c r="RLB14" s="788"/>
      <c r="RLC14" s="788"/>
      <c r="RLD14" s="787"/>
      <c r="RLE14" s="788"/>
      <c r="RLF14" s="788"/>
      <c r="RLG14" s="788"/>
      <c r="RLH14" s="787"/>
      <c r="RLI14" s="788"/>
      <c r="RLJ14" s="788"/>
      <c r="RLK14" s="788"/>
      <c r="RLL14" s="787"/>
      <c r="RLM14" s="788"/>
      <c r="RLN14" s="788"/>
      <c r="RLO14" s="788"/>
      <c r="RLP14" s="787"/>
      <c r="RLQ14" s="788"/>
      <c r="RLR14" s="788"/>
      <c r="RLS14" s="788"/>
      <c r="RLT14" s="787"/>
      <c r="RLU14" s="788"/>
      <c r="RLV14" s="788"/>
      <c r="RLW14" s="788"/>
      <c r="RLX14" s="787"/>
      <c r="RLY14" s="788"/>
      <c r="RLZ14" s="788"/>
      <c r="RMA14" s="788"/>
      <c r="RMB14" s="787"/>
      <c r="RMC14" s="788"/>
      <c r="RMD14" s="788"/>
      <c r="RME14" s="788"/>
      <c r="RMF14" s="787"/>
      <c r="RMG14" s="788"/>
      <c r="RMH14" s="788"/>
      <c r="RMI14" s="788"/>
      <c r="RMJ14" s="787"/>
      <c r="RMK14" s="788"/>
      <c r="RML14" s="788"/>
      <c r="RMM14" s="788"/>
      <c r="RMN14" s="787"/>
      <c r="RMO14" s="788"/>
      <c r="RMP14" s="788"/>
      <c r="RMQ14" s="788"/>
      <c r="RMR14" s="787"/>
      <c r="RMS14" s="788"/>
      <c r="RMT14" s="788"/>
      <c r="RMU14" s="788"/>
      <c r="RMV14" s="787"/>
      <c r="RMW14" s="788"/>
      <c r="RMX14" s="788"/>
      <c r="RMY14" s="788"/>
      <c r="RMZ14" s="787"/>
      <c r="RNA14" s="788"/>
      <c r="RNB14" s="788"/>
      <c r="RNC14" s="788"/>
      <c r="RND14" s="787"/>
      <c r="RNE14" s="788"/>
      <c r="RNF14" s="788"/>
      <c r="RNG14" s="788"/>
      <c r="RNH14" s="787"/>
      <c r="RNI14" s="788"/>
      <c r="RNJ14" s="788"/>
      <c r="RNK14" s="788"/>
      <c r="RNL14" s="787"/>
      <c r="RNM14" s="788"/>
      <c r="RNN14" s="788"/>
      <c r="RNO14" s="788"/>
      <c r="RNP14" s="787"/>
      <c r="RNQ14" s="788"/>
      <c r="RNR14" s="788"/>
      <c r="RNS14" s="788"/>
      <c r="RNT14" s="787"/>
      <c r="RNU14" s="788"/>
      <c r="RNV14" s="788"/>
      <c r="RNW14" s="788"/>
      <c r="RNX14" s="787"/>
      <c r="RNY14" s="788"/>
      <c r="RNZ14" s="788"/>
      <c r="ROA14" s="788"/>
      <c r="ROB14" s="787"/>
      <c r="ROC14" s="788"/>
      <c r="ROD14" s="788"/>
      <c r="ROE14" s="788"/>
      <c r="ROF14" s="787"/>
      <c r="ROG14" s="788"/>
      <c r="ROH14" s="788"/>
      <c r="ROI14" s="788"/>
      <c r="ROJ14" s="787"/>
      <c r="ROK14" s="788"/>
      <c r="ROL14" s="788"/>
      <c r="ROM14" s="788"/>
      <c r="RON14" s="787"/>
      <c r="ROO14" s="788"/>
      <c r="ROP14" s="788"/>
      <c r="ROQ14" s="788"/>
      <c r="ROR14" s="787"/>
      <c r="ROS14" s="788"/>
      <c r="ROT14" s="788"/>
      <c r="ROU14" s="788"/>
      <c r="ROV14" s="787"/>
      <c r="ROW14" s="788"/>
      <c r="ROX14" s="788"/>
      <c r="ROY14" s="788"/>
      <c r="ROZ14" s="787"/>
      <c r="RPA14" s="788"/>
      <c r="RPB14" s="788"/>
      <c r="RPC14" s="788"/>
      <c r="RPD14" s="787"/>
      <c r="RPE14" s="788"/>
      <c r="RPF14" s="788"/>
      <c r="RPG14" s="788"/>
      <c r="RPH14" s="787"/>
      <c r="RPI14" s="788"/>
      <c r="RPJ14" s="788"/>
      <c r="RPK14" s="788"/>
      <c r="RPL14" s="787"/>
      <c r="RPM14" s="788"/>
      <c r="RPN14" s="788"/>
      <c r="RPO14" s="788"/>
      <c r="RPP14" s="787"/>
      <c r="RPQ14" s="788"/>
      <c r="RPR14" s="788"/>
      <c r="RPS14" s="788"/>
      <c r="RPT14" s="787"/>
      <c r="RPU14" s="788"/>
      <c r="RPV14" s="788"/>
      <c r="RPW14" s="788"/>
      <c r="RPX14" s="787"/>
      <c r="RPY14" s="788"/>
      <c r="RPZ14" s="788"/>
      <c r="RQA14" s="788"/>
      <c r="RQB14" s="787"/>
      <c r="RQC14" s="788"/>
      <c r="RQD14" s="788"/>
      <c r="RQE14" s="788"/>
      <c r="RQF14" s="787"/>
      <c r="RQG14" s="788"/>
      <c r="RQH14" s="788"/>
      <c r="RQI14" s="788"/>
      <c r="RQJ14" s="787"/>
      <c r="RQK14" s="788"/>
      <c r="RQL14" s="788"/>
      <c r="RQM14" s="788"/>
      <c r="RQN14" s="787"/>
      <c r="RQO14" s="788"/>
      <c r="RQP14" s="788"/>
      <c r="RQQ14" s="788"/>
      <c r="RQR14" s="787"/>
      <c r="RQS14" s="788"/>
      <c r="RQT14" s="788"/>
      <c r="RQU14" s="788"/>
      <c r="RQV14" s="787"/>
      <c r="RQW14" s="788"/>
      <c r="RQX14" s="788"/>
      <c r="RQY14" s="788"/>
      <c r="RQZ14" s="787"/>
      <c r="RRA14" s="788"/>
      <c r="RRB14" s="788"/>
      <c r="RRC14" s="788"/>
      <c r="RRD14" s="787"/>
      <c r="RRE14" s="788"/>
      <c r="RRF14" s="788"/>
      <c r="RRG14" s="788"/>
      <c r="RRH14" s="787"/>
      <c r="RRI14" s="788"/>
      <c r="RRJ14" s="788"/>
      <c r="RRK14" s="788"/>
      <c r="RRL14" s="787"/>
      <c r="RRM14" s="788"/>
      <c r="RRN14" s="788"/>
      <c r="RRO14" s="788"/>
      <c r="RRP14" s="787"/>
      <c r="RRQ14" s="788"/>
      <c r="RRR14" s="788"/>
      <c r="RRS14" s="788"/>
      <c r="RRT14" s="787"/>
      <c r="RRU14" s="788"/>
      <c r="RRV14" s="788"/>
      <c r="RRW14" s="788"/>
      <c r="RRX14" s="787"/>
      <c r="RRY14" s="788"/>
      <c r="RRZ14" s="788"/>
      <c r="RSA14" s="788"/>
      <c r="RSB14" s="787"/>
      <c r="RSC14" s="788"/>
      <c r="RSD14" s="788"/>
      <c r="RSE14" s="788"/>
      <c r="RSF14" s="787"/>
      <c r="RSG14" s="788"/>
      <c r="RSH14" s="788"/>
      <c r="RSI14" s="788"/>
      <c r="RSJ14" s="787"/>
      <c r="RSK14" s="788"/>
      <c r="RSL14" s="788"/>
      <c r="RSM14" s="788"/>
      <c r="RSN14" s="787"/>
      <c r="RSO14" s="788"/>
      <c r="RSP14" s="788"/>
      <c r="RSQ14" s="788"/>
      <c r="RSR14" s="787"/>
      <c r="RSS14" s="788"/>
      <c r="RST14" s="788"/>
      <c r="RSU14" s="788"/>
      <c r="RSV14" s="787"/>
      <c r="RSW14" s="788"/>
      <c r="RSX14" s="788"/>
      <c r="RSY14" s="788"/>
      <c r="RSZ14" s="787"/>
      <c r="RTA14" s="788"/>
      <c r="RTB14" s="788"/>
      <c r="RTC14" s="788"/>
      <c r="RTD14" s="787"/>
      <c r="RTE14" s="788"/>
      <c r="RTF14" s="788"/>
      <c r="RTG14" s="788"/>
      <c r="RTH14" s="787"/>
      <c r="RTI14" s="788"/>
      <c r="RTJ14" s="788"/>
      <c r="RTK14" s="788"/>
      <c r="RTL14" s="787"/>
      <c r="RTM14" s="788"/>
      <c r="RTN14" s="788"/>
      <c r="RTO14" s="788"/>
      <c r="RTP14" s="787"/>
      <c r="RTQ14" s="788"/>
      <c r="RTR14" s="788"/>
      <c r="RTS14" s="788"/>
      <c r="RTT14" s="787"/>
      <c r="RTU14" s="788"/>
      <c r="RTV14" s="788"/>
      <c r="RTW14" s="788"/>
      <c r="RTX14" s="787"/>
      <c r="RTY14" s="788"/>
      <c r="RTZ14" s="788"/>
      <c r="RUA14" s="788"/>
      <c r="RUB14" s="787"/>
      <c r="RUC14" s="788"/>
      <c r="RUD14" s="788"/>
      <c r="RUE14" s="788"/>
      <c r="RUF14" s="787"/>
      <c r="RUG14" s="788"/>
      <c r="RUH14" s="788"/>
      <c r="RUI14" s="788"/>
      <c r="RUJ14" s="787"/>
      <c r="RUK14" s="788"/>
      <c r="RUL14" s="788"/>
      <c r="RUM14" s="788"/>
      <c r="RUN14" s="787"/>
      <c r="RUO14" s="788"/>
      <c r="RUP14" s="788"/>
      <c r="RUQ14" s="788"/>
      <c r="RUR14" s="787"/>
      <c r="RUS14" s="788"/>
      <c r="RUT14" s="788"/>
      <c r="RUU14" s="788"/>
      <c r="RUV14" s="787"/>
      <c r="RUW14" s="788"/>
      <c r="RUX14" s="788"/>
      <c r="RUY14" s="788"/>
      <c r="RUZ14" s="787"/>
      <c r="RVA14" s="788"/>
      <c r="RVB14" s="788"/>
      <c r="RVC14" s="788"/>
      <c r="RVD14" s="787"/>
      <c r="RVE14" s="788"/>
      <c r="RVF14" s="788"/>
      <c r="RVG14" s="788"/>
      <c r="RVH14" s="787"/>
      <c r="RVI14" s="788"/>
      <c r="RVJ14" s="788"/>
      <c r="RVK14" s="788"/>
      <c r="RVL14" s="787"/>
      <c r="RVM14" s="788"/>
      <c r="RVN14" s="788"/>
      <c r="RVO14" s="788"/>
      <c r="RVP14" s="787"/>
      <c r="RVQ14" s="788"/>
      <c r="RVR14" s="788"/>
      <c r="RVS14" s="788"/>
      <c r="RVT14" s="787"/>
      <c r="RVU14" s="788"/>
      <c r="RVV14" s="788"/>
      <c r="RVW14" s="788"/>
      <c r="RVX14" s="787"/>
      <c r="RVY14" s="788"/>
      <c r="RVZ14" s="788"/>
      <c r="RWA14" s="788"/>
      <c r="RWB14" s="787"/>
      <c r="RWC14" s="788"/>
      <c r="RWD14" s="788"/>
      <c r="RWE14" s="788"/>
      <c r="RWF14" s="787"/>
      <c r="RWG14" s="788"/>
      <c r="RWH14" s="788"/>
      <c r="RWI14" s="788"/>
      <c r="RWJ14" s="787"/>
      <c r="RWK14" s="788"/>
      <c r="RWL14" s="788"/>
      <c r="RWM14" s="788"/>
      <c r="RWN14" s="787"/>
      <c r="RWO14" s="788"/>
      <c r="RWP14" s="788"/>
      <c r="RWQ14" s="788"/>
      <c r="RWR14" s="787"/>
      <c r="RWS14" s="788"/>
      <c r="RWT14" s="788"/>
      <c r="RWU14" s="788"/>
      <c r="RWV14" s="787"/>
      <c r="RWW14" s="788"/>
      <c r="RWX14" s="788"/>
      <c r="RWY14" s="788"/>
      <c r="RWZ14" s="787"/>
      <c r="RXA14" s="788"/>
      <c r="RXB14" s="788"/>
      <c r="RXC14" s="788"/>
      <c r="RXD14" s="787"/>
      <c r="RXE14" s="788"/>
      <c r="RXF14" s="788"/>
      <c r="RXG14" s="788"/>
      <c r="RXH14" s="787"/>
      <c r="RXI14" s="788"/>
      <c r="RXJ14" s="788"/>
      <c r="RXK14" s="788"/>
      <c r="RXL14" s="787"/>
      <c r="RXM14" s="788"/>
      <c r="RXN14" s="788"/>
      <c r="RXO14" s="788"/>
      <c r="RXP14" s="787"/>
      <c r="RXQ14" s="788"/>
      <c r="RXR14" s="788"/>
      <c r="RXS14" s="788"/>
      <c r="RXT14" s="787"/>
      <c r="RXU14" s="788"/>
      <c r="RXV14" s="788"/>
      <c r="RXW14" s="788"/>
      <c r="RXX14" s="787"/>
      <c r="RXY14" s="788"/>
      <c r="RXZ14" s="788"/>
      <c r="RYA14" s="788"/>
      <c r="RYB14" s="787"/>
      <c r="RYC14" s="788"/>
      <c r="RYD14" s="788"/>
      <c r="RYE14" s="788"/>
      <c r="RYF14" s="787"/>
      <c r="RYG14" s="788"/>
      <c r="RYH14" s="788"/>
      <c r="RYI14" s="788"/>
      <c r="RYJ14" s="787"/>
      <c r="RYK14" s="788"/>
      <c r="RYL14" s="788"/>
      <c r="RYM14" s="788"/>
      <c r="RYN14" s="787"/>
      <c r="RYO14" s="788"/>
      <c r="RYP14" s="788"/>
      <c r="RYQ14" s="788"/>
      <c r="RYR14" s="787"/>
      <c r="RYS14" s="788"/>
      <c r="RYT14" s="788"/>
      <c r="RYU14" s="788"/>
      <c r="RYV14" s="787"/>
      <c r="RYW14" s="788"/>
      <c r="RYX14" s="788"/>
      <c r="RYY14" s="788"/>
      <c r="RYZ14" s="787"/>
      <c r="RZA14" s="788"/>
      <c r="RZB14" s="788"/>
      <c r="RZC14" s="788"/>
      <c r="RZD14" s="787"/>
      <c r="RZE14" s="788"/>
      <c r="RZF14" s="788"/>
      <c r="RZG14" s="788"/>
      <c r="RZH14" s="787"/>
      <c r="RZI14" s="788"/>
      <c r="RZJ14" s="788"/>
      <c r="RZK14" s="788"/>
      <c r="RZL14" s="787"/>
      <c r="RZM14" s="788"/>
      <c r="RZN14" s="788"/>
      <c r="RZO14" s="788"/>
      <c r="RZP14" s="787"/>
      <c r="RZQ14" s="788"/>
      <c r="RZR14" s="788"/>
      <c r="RZS14" s="788"/>
      <c r="RZT14" s="787"/>
      <c r="RZU14" s="788"/>
      <c r="RZV14" s="788"/>
      <c r="RZW14" s="788"/>
      <c r="RZX14" s="787"/>
      <c r="RZY14" s="788"/>
      <c r="RZZ14" s="788"/>
      <c r="SAA14" s="788"/>
      <c r="SAB14" s="787"/>
      <c r="SAC14" s="788"/>
      <c r="SAD14" s="788"/>
      <c r="SAE14" s="788"/>
      <c r="SAF14" s="787"/>
      <c r="SAG14" s="788"/>
      <c r="SAH14" s="788"/>
      <c r="SAI14" s="788"/>
      <c r="SAJ14" s="787"/>
      <c r="SAK14" s="788"/>
      <c r="SAL14" s="788"/>
      <c r="SAM14" s="788"/>
      <c r="SAN14" s="787"/>
      <c r="SAO14" s="788"/>
      <c r="SAP14" s="788"/>
      <c r="SAQ14" s="788"/>
      <c r="SAR14" s="787"/>
      <c r="SAS14" s="788"/>
      <c r="SAT14" s="788"/>
      <c r="SAU14" s="788"/>
      <c r="SAV14" s="787"/>
      <c r="SAW14" s="788"/>
      <c r="SAX14" s="788"/>
      <c r="SAY14" s="788"/>
      <c r="SAZ14" s="787"/>
      <c r="SBA14" s="788"/>
      <c r="SBB14" s="788"/>
      <c r="SBC14" s="788"/>
      <c r="SBD14" s="787"/>
      <c r="SBE14" s="788"/>
      <c r="SBF14" s="788"/>
      <c r="SBG14" s="788"/>
      <c r="SBH14" s="787"/>
      <c r="SBI14" s="788"/>
      <c r="SBJ14" s="788"/>
      <c r="SBK14" s="788"/>
      <c r="SBL14" s="787"/>
      <c r="SBM14" s="788"/>
      <c r="SBN14" s="788"/>
      <c r="SBO14" s="788"/>
      <c r="SBP14" s="787"/>
      <c r="SBQ14" s="788"/>
      <c r="SBR14" s="788"/>
      <c r="SBS14" s="788"/>
      <c r="SBT14" s="787"/>
      <c r="SBU14" s="788"/>
      <c r="SBV14" s="788"/>
      <c r="SBW14" s="788"/>
      <c r="SBX14" s="787"/>
      <c r="SBY14" s="788"/>
      <c r="SBZ14" s="788"/>
      <c r="SCA14" s="788"/>
      <c r="SCB14" s="787"/>
      <c r="SCC14" s="788"/>
      <c r="SCD14" s="788"/>
      <c r="SCE14" s="788"/>
      <c r="SCF14" s="787"/>
      <c r="SCG14" s="788"/>
      <c r="SCH14" s="788"/>
      <c r="SCI14" s="788"/>
      <c r="SCJ14" s="787"/>
      <c r="SCK14" s="788"/>
      <c r="SCL14" s="788"/>
      <c r="SCM14" s="788"/>
      <c r="SCN14" s="787"/>
      <c r="SCO14" s="788"/>
      <c r="SCP14" s="788"/>
      <c r="SCQ14" s="788"/>
      <c r="SCR14" s="787"/>
      <c r="SCS14" s="788"/>
      <c r="SCT14" s="788"/>
      <c r="SCU14" s="788"/>
      <c r="SCV14" s="787"/>
      <c r="SCW14" s="788"/>
      <c r="SCX14" s="788"/>
      <c r="SCY14" s="788"/>
      <c r="SCZ14" s="787"/>
      <c r="SDA14" s="788"/>
      <c r="SDB14" s="788"/>
      <c r="SDC14" s="788"/>
      <c r="SDD14" s="787"/>
      <c r="SDE14" s="788"/>
      <c r="SDF14" s="788"/>
      <c r="SDG14" s="788"/>
      <c r="SDH14" s="787"/>
      <c r="SDI14" s="788"/>
      <c r="SDJ14" s="788"/>
      <c r="SDK14" s="788"/>
      <c r="SDL14" s="787"/>
      <c r="SDM14" s="788"/>
      <c r="SDN14" s="788"/>
      <c r="SDO14" s="788"/>
      <c r="SDP14" s="787"/>
      <c r="SDQ14" s="788"/>
      <c r="SDR14" s="788"/>
      <c r="SDS14" s="788"/>
      <c r="SDT14" s="787"/>
      <c r="SDU14" s="788"/>
      <c r="SDV14" s="788"/>
      <c r="SDW14" s="788"/>
      <c r="SDX14" s="787"/>
      <c r="SDY14" s="788"/>
      <c r="SDZ14" s="788"/>
      <c r="SEA14" s="788"/>
      <c r="SEB14" s="787"/>
      <c r="SEC14" s="788"/>
      <c r="SED14" s="788"/>
      <c r="SEE14" s="788"/>
      <c r="SEF14" s="787"/>
      <c r="SEG14" s="788"/>
      <c r="SEH14" s="788"/>
      <c r="SEI14" s="788"/>
      <c r="SEJ14" s="787"/>
      <c r="SEK14" s="788"/>
      <c r="SEL14" s="788"/>
      <c r="SEM14" s="788"/>
      <c r="SEN14" s="787"/>
      <c r="SEO14" s="788"/>
      <c r="SEP14" s="788"/>
      <c r="SEQ14" s="788"/>
      <c r="SER14" s="787"/>
      <c r="SES14" s="788"/>
      <c r="SET14" s="788"/>
      <c r="SEU14" s="788"/>
      <c r="SEV14" s="787"/>
      <c r="SEW14" s="788"/>
      <c r="SEX14" s="788"/>
      <c r="SEY14" s="788"/>
      <c r="SEZ14" s="787"/>
      <c r="SFA14" s="788"/>
      <c r="SFB14" s="788"/>
      <c r="SFC14" s="788"/>
      <c r="SFD14" s="787"/>
      <c r="SFE14" s="788"/>
      <c r="SFF14" s="788"/>
      <c r="SFG14" s="788"/>
      <c r="SFH14" s="787"/>
      <c r="SFI14" s="788"/>
      <c r="SFJ14" s="788"/>
      <c r="SFK14" s="788"/>
      <c r="SFL14" s="787"/>
      <c r="SFM14" s="788"/>
      <c r="SFN14" s="788"/>
      <c r="SFO14" s="788"/>
      <c r="SFP14" s="787"/>
      <c r="SFQ14" s="788"/>
      <c r="SFR14" s="788"/>
      <c r="SFS14" s="788"/>
      <c r="SFT14" s="787"/>
      <c r="SFU14" s="788"/>
      <c r="SFV14" s="788"/>
      <c r="SFW14" s="788"/>
      <c r="SFX14" s="787"/>
      <c r="SFY14" s="788"/>
      <c r="SFZ14" s="788"/>
      <c r="SGA14" s="788"/>
      <c r="SGB14" s="787"/>
      <c r="SGC14" s="788"/>
      <c r="SGD14" s="788"/>
      <c r="SGE14" s="788"/>
      <c r="SGF14" s="787"/>
      <c r="SGG14" s="788"/>
      <c r="SGH14" s="788"/>
      <c r="SGI14" s="788"/>
      <c r="SGJ14" s="787"/>
      <c r="SGK14" s="788"/>
      <c r="SGL14" s="788"/>
      <c r="SGM14" s="788"/>
      <c r="SGN14" s="787"/>
      <c r="SGO14" s="788"/>
      <c r="SGP14" s="788"/>
      <c r="SGQ14" s="788"/>
      <c r="SGR14" s="787"/>
      <c r="SGS14" s="788"/>
      <c r="SGT14" s="788"/>
      <c r="SGU14" s="788"/>
      <c r="SGV14" s="787"/>
      <c r="SGW14" s="788"/>
      <c r="SGX14" s="788"/>
      <c r="SGY14" s="788"/>
      <c r="SGZ14" s="787"/>
      <c r="SHA14" s="788"/>
      <c r="SHB14" s="788"/>
      <c r="SHC14" s="788"/>
      <c r="SHD14" s="787"/>
      <c r="SHE14" s="788"/>
      <c r="SHF14" s="788"/>
      <c r="SHG14" s="788"/>
      <c r="SHH14" s="787"/>
      <c r="SHI14" s="788"/>
      <c r="SHJ14" s="788"/>
      <c r="SHK14" s="788"/>
      <c r="SHL14" s="787"/>
      <c r="SHM14" s="788"/>
      <c r="SHN14" s="788"/>
      <c r="SHO14" s="788"/>
      <c r="SHP14" s="787"/>
      <c r="SHQ14" s="788"/>
      <c r="SHR14" s="788"/>
      <c r="SHS14" s="788"/>
      <c r="SHT14" s="787"/>
      <c r="SHU14" s="788"/>
      <c r="SHV14" s="788"/>
      <c r="SHW14" s="788"/>
      <c r="SHX14" s="787"/>
      <c r="SHY14" s="788"/>
      <c r="SHZ14" s="788"/>
      <c r="SIA14" s="788"/>
      <c r="SIB14" s="787"/>
      <c r="SIC14" s="788"/>
      <c r="SID14" s="788"/>
      <c r="SIE14" s="788"/>
      <c r="SIF14" s="787"/>
      <c r="SIG14" s="788"/>
      <c r="SIH14" s="788"/>
      <c r="SII14" s="788"/>
      <c r="SIJ14" s="787"/>
      <c r="SIK14" s="788"/>
      <c r="SIL14" s="788"/>
      <c r="SIM14" s="788"/>
      <c r="SIN14" s="787"/>
      <c r="SIO14" s="788"/>
      <c r="SIP14" s="788"/>
      <c r="SIQ14" s="788"/>
      <c r="SIR14" s="787"/>
      <c r="SIS14" s="788"/>
      <c r="SIT14" s="788"/>
      <c r="SIU14" s="788"/>
      <c r="SIV14" s="787"/>
      <c r="SIW14" s="788"/>
      <c r="SIX14" s="788"/>
      <c r="SIY14" s="788"/>
      <c r="SIZ14" s="787"/>
      <c r="SJA14" s="788"/>
      <c r="SJB14" s="788"/>
      <c r="SJC14" s="788"/>
      <c r="SJD14" s="787"/>
      <c r="SJE14" s="788"/>
      <c r="SJF14" s="788"/>
      <c r="SJG14" s="788"/>
      <c r="SJH14" s="787"/>
      <c r="SJI14" s="788"/>
      <c r="SJJ14" s="788"/>
      <c r="SJK14" s="788"/>
      <c r="SJL14" s="787"/>
      <c r="SJM14" s="788"/>
      <c r="SJN14" s="788"/>
      <c r="SJO14" s="788"/>
      <c r="SJP14" s="787"/>
      <c r="SJQ14" s="788"/>
      <c r="SJR14" s="788"/>
      <c r="SJS14" s="788"/>
      <c r="SJT14" s="787"/>
      <c r="SJU14" s="788"/>
      <c r="SJV14" s="788"/>
      <c r="SJW14" s="788"/>
      <c r="SJX14" s="787"/>
      <c r="SJY14" s="788"/>
      <c r="SJZ14" s="788"/>
      <c r="SKA14" s="788"/>
      <c r="SKB14" s="787"/>
      <c r="SKC14" s="788"/>
      <c r="SKD14" s="788"/>
      <c r="SKE14" s="788"/>
      <c r="SKF14" s="787"/>
      <c r="SKG14" s="788"/>
      <c r="SKH14" s="788"/>
      <c r="SKI14" s="788"/>
      <c r="SKJ14" s="787"/>
      <c r="SKK14" s="788"/>
      <c r="SKL14" s="788"/>
      <c r="SKM14" s="788"/>
      <c r="SKN14" s="787"/>
      <c r="SKO14" s="788"/>
      <c r="SKP14" s="788"/>
      <c r="SKQ14" s="788"/>
      <c r="SKR14" s="787"/>
      <c r="SKS14" s="788"/>
      <c r="SKT14" s="788"/>
      <c r="SKU14" s="788"/>
      <c r="SKV14" s="787"/>
      <c r="SKW14" s="788"/>
      <c r="SKX14" s="788"/>
      <c r="SKY14" s="788"/>
      <c r="SKZ14" s="787"/>
      <c r="SLA14" s="788"/>
      <c r="SLB14" s="788"/>
      <c r="SLC14" s="788"/>
      <c r="SLD14" s="787"/>
      <c r="SLE14" s="788"/>
      <c r="SLF14" s="788"/>
      <c r="SLG14" s="788"/>
      <c r="SLH14" s="787"/>
      <c r="SLI14" s="788"/>
      <c r="SLJ14" s="788"/>
      <c r="SLK14" s="788"/>
      <c r="SLL14" s="787"/>
      <c r="SLM14" s="788"/>
      <c r="SLN14" s="788"/>
      <c r="SLO14" s="788"/>
      <c r="SLP14" s="787"/>
      <c r="SLQ14" s="788"/>
      <c r="SLR14" s="788"/>
      <c r="SLS14" s="788"/>
      <c r="SLT14" s="787"/>
      <c r="SLU14" s="788"/>
      <c r="SLV14" s="788"/>
      <c r="SLW14" s="788"/>
      <c r="SLX14" s="787"/>
      <c r="SLY14" s="788"/>
      <c r="SLZ14" s="788"/>
      <c r="SMA14" s="788"/>
      <c r="SMB14" s="787"/>
      <c r="SMC14" s="788"/>
      <c r="SMD14" s="788"/>
      <c r="SME14" s="788"/>
      <c r="SMF14" s="787"/>
      <c r="SMG14" s="788"/>
      <c r="SMH14" s="788"/>
      <c r="SMI14" s="788"/>
      <c r="SMJ14" s="787"/>
      <c r="SMK14" s="788"/>
      <c r="SML14" s="788"/>
      <c r="SMM14" s="788"/>
      <c r="SMN14" s="787"/>
      <c r="SMO14" s="788"/>
      <c r="SMP14" s="788"/>
      <c r="SMQ14" s="788"/>
      <c r="SMR14" s="787"/>
      <c r="SMS14" s="788"/>
      <c r="SMT14" s="788"/>
      <c r="SMU14" s="788"/>
      <c r="SMV14" s="787"/>
      <c r="SMW14" s="788"/>
      <c r="SMX14" s="788"/>
      <c r="SMY14" s="788"/>
      <c r="SMZ14" s="787"/>
      <c r="SNA14" s="788"/>
      <c r="SNB14" s="788"/>
      <c r="SNC14" s="788"/>
      <c r="SND14" s="787"/>
      <c r="SNE14" s="788"/>
      <c r="SNF14" s="788"/>
      <c r="SNG14" s="788"/>
      <c r="SNH14" s="787"/>
      <c r="SNI14" s="788"/>
      <c r="SNJ14" s="788"/>
      <c r="SNK14" s="788"/>
      <c r="SNL14" s="787"/>
      <c r="SNM14" s="788"/>
      <c r="SNN14" s="788"/>
      <c r="SNO14" s="788"/>
      <c r="SNP14" s="787"/>
      <c r="SNQ14" s="788"/>
      <c r="SNR14" s="788"/>
      <c r="SNS14" s="788"/>
      <c r="SNT14" s="787"/>
      <c r="SNU14" s="788"/>
      <c r="SNV14" s="788"/>
      <c r="SNW14" s="788"/>
      <c r="SNX14" s="787"/>
      <c r="SNY14" s="788"/>
      <c r="SNZ14" s="788"/>
      <c r="SOA14" s="788"/>
      <c r="SOB14" s="787"/>
      <c r="SOC14" s="788"/>
      <c r="SOD14" s="788"/>
      <c r="SOE14" s="788"/>
      <c r="SOF14" s="787"/>
      <c r="SOG14" s="788"/>
      <c r="SOH14" s="788"/>
      <c r="SOI14" s="788"/>
      <c r="SOJ14" s="787"/>
      <c r="SOK14" s="788"/>
      <c r="SOL14" s="788"/>
      <c r="SOM14" s="788"/>
      <c r="SON14" s="787"/>
      <c r="SOO14" s="788"/>
      <c r="SOP14" s="788"/>
      <c r="SOQ14" s="788"/>
      <c r="SOR14" s="787"/>
      <c r="SOS14" s="788"/>
      <c r="SOT14" s="788"/>
      <c r="SOU14" s="788"/>
      <c r="SOV14" s="787"/>
      <c r="SOW14" s="788"/>
      <c r="SOX14" s="788"/>
      <c r="SOY14" s="788"/>
      <c r="SOZ14" s="787"/>
      <c r="SPA14" s="788"/>
      <c r="SPB14" s="788"/>
      <c r="SPC14" s="788"/>
      <c r="SPD14" s="787"/>
      <c r="SPE14" s="788"/>
      <c r="SPF14" s="788"/>
      <c r="SPG14" s="788"/>
      <c r="SPH14" s="787"/>
      <c r="SPI14" s="788"/>
      <c r="SPJ14" s="788"/>
      <c r="SPK14" s="788"/>
      <c r="SPL14" s="787"/>
      <c r="SPM14" s="788"/>
      <c r="SPN14" s="788"/>
      <c r="SPO14" s="788"/>
      <c r="SPP14" s="787"/>
      <c r="SPQ14" s="788"/>
      <c r="SPR14" s="788"/>
      <c r="SPS14" s="788"/>
      <c r="SPT14" s="787"/>
      <c r="SPU14" s="788"/>
      <c r="SPV14" s="788"/>
      <c r="SPW14" s="788"/>
      <c r="SPX14" s="787"/>
      <c r="SPY14" s="788"/>
      <c r="SPZ14" s="788"/>
      <c r="SQA14" s="788"/>
      <c r="SQB14" s="787"/>
      <c r="SQC14" s="788"/>
      <c r="SQD14" s="788"/>
      <c r="SQE14" s="788"/>
      <c r="SQF14" s="787"/>
      <c r="SQG14" s="788"/>
      <c r="SQH14" s="788"/>
      <c r="SQI14" s="788"/>
      <c r="SQJ14" s="787"/>
      <c r="SQK14" s="788"/>
      <c r="SQL14" s="788"/>
      <c r="SQM14" s="788"/>
      <c r="SQN14" s="787"/>
      <c r="SQO14" s="788"/>
      <c r="SQP14" s="788"/>
      <c r="SQQ14" s="788"/>
      <c r="SQR14" s="787"/>
      <c r="SQS14" s="788"/>
      <c r="SQT14" s="788"/>
      <c r="SQU14" s="788"/>
      <c r="SQV14" s="787"/>
      <c r="SQW14" s="788"/>
      <c r="SQX14" s="788"/>
      <c r="SQY14" s="788"/>
      <c r="SQZ14" s="787"/>
      <c r="SRA14" s="788"/>
      <c r="SRB14" s="788"/>
      <c r="SRC14" s="788"/>
      <c r="SRD14" s="787"/>
      <c r="SRE14" s="788"/>
      <c r="SRF14" s="788"/>
      <c r="SRG14" s="788"/>
      <c r="SRH14" s="787"/>
      <c r="SRI14" s="788"/>
      <c r="SRJ14" s="788"/>
      <c r="SRK14" s="788"/>
      <c r="SRL14" s="787"/>
      <c r="SRM14" s="788"/>
      <c r="SRN14" s="788"/>
      <c r="SRO14" s="788"/>
      <c r="SRP14" s="787"/>
      <c r="SRQ14" s="788"/>
      <c r="SRR14" s="788"/>
      <c r="SRS14" s="788"/>
      <c r="SRT14" s="787"/>
      <c r="SRU14" s="788"/>
      <c r="SRV14" s="788"/>
      <c r="SRW14" s="788"/>
      <c r="SRX14" s="787"/>
      <c r="SRY14" s="788"/>
      <c r="SRZ14" s="788"/>
      <c r="SSA14" s="788"/>
      <c r="SSB14" s="787"/>
      <c r="SSC14" s="788"/>
      <c r="SSD14" s="788"/>
      <c r="SSE14" s="788"/>
      <c r="SSF14" s="787"/>
      <c r="SSG14" s="788"/>
      <c r="SSH14" s="788"/>
      <c r="SSI14" s="788"/>
      <c r="SSJ14" s="787"/>
      <c r="SSK14" s="788"/>
      <c r="SSL14" s="788"/>
      <c r="SSM14" s="788"/>
      <c r="SSN14" s="787"/>
      <c r="SSO14" s="788"/>
      <c r="SSP14" s="788"/>
      <c r="SSQ14" s="788"/>
      <c r="SSR14" s="787"/>
      <c r="SSS14" s="788"/>
      <c r="SST14" s="788"/>
      <c r="SSU14" s="788"/>
      <c r="SSV14" s="787"/>
      <c r="SSW14" s="788"/>
      <c r="SSX14" s="788"/>
      <c r="SSY14" s="788"/>
      <c r="SSZ14" s="787"/>
      <c r="STA14" s="788"/>
      <c r="STB14" s="788"/>
      <c r="STC14" s="788"/>
      <c r="STD14" s="787"/>
      <c r="STE14" s="788"/>
      <c r="STF14" s="788"/>
      <c r="STG14" s="788"/>
      <c r="STH14" s="787"/>
      <c r="STI14" s="788"/>
      <c r="STJ14" s="788"/>
      <c r="STK14" s="788"/>
      <c r="STL14" s="787"/>
      <c r="STM14" s="788"/>
      <c r="STN14" s="788"/>
      <c r="STO14" s="788"/>
      <c r="STP14" s="787"/>
      <c r="STQ14" s="788"/>
      <c r="STR14" s="788"/>
      <c r="STS14" s="788"/>
      <c r="STT14" s="787"/>
      <c r="STU14" s="788"/>
      <c r="STV14" s="788"/>
      <c r="STW14" s="788"/>
      <c r="STX14" s="787"/>
      <c r="STY14" s="788"/>
      <c r="STZ14" s="788"/>
      <c r="SUA14" s="788"/>
      <c r="SUB14" s="787"/>
      <c r="SUC14" s="788"/>
      <c r="SUD14" s="788"/>
      <c r="SUE14" s="788"/>
      <c r="SUF14" s="787"/>
      <c r="SUG14" s="788"/>
      <c r="SUH14" s="788"/>
      <c r="SUI14" s="788"/>
      <c r="SUJ14" s="787"/>
      <c r="SUK14" s="788"/>
      <c r="SUL14" s="788"/>
      <c r="SUM14" s="788"/>
      <c r="SUN14" s="787"/>
      <c r="SUO14" s="788"/>
      <c r="SUP14" s="788"/>
      <c r="SUQ14" s="788"/>
      <c r="SUR14" s="787"/>
      <c r="SUS14" s="788"/>
      <c r="SUT14" s="788"/>
      <c r="SUU14" s="788"/>
      <c r="SUV14" s="787"/>
      <c r="SUW14" s="788"/>
      <c r="SUX14" s="788"/>
      <c r="SUY14" s="788"/>
      <c r="SUZ14" s="787"/>
      <c r="SVA14" s="788"/>
      <c r="SVB14" s="788"/>
      <c r="SVC14" s="788"/>
      <c r="SVD14" s="787"/>
      <c r="SVE14" s="788"/>
      <c r="SVF14" s="788"/>
      <c r="SVG14" s="788"/>
      <c r="SVH14" s="787"/>
      <c r="SVI14" s="788"/>
      <c r="SVJ14" s="788"/>
      <c r="SVK14" s="788"/>
      <c r="SVL14" s="787"/>
      <c r="SVM14" s="788"/>
      <c r="SVN14" s="788"/>
      <c r="SVO14" s="788"/>
      <c r="SVP14" s="787"/>
      <c r="SVQ14" s="788"/>
      <c r="SVR14" s="788"/>
      <c r="SVS14" s="788"/>
      <c r="SVT14" s="787"/>
      <c r="SVU14" s="788"/>
      <c r="SVV14" s="788"/>
      <c r="SVW14" s="788"/>
      <c r="SVX14" s="787"/>
      <c r="SVY14" s="788"/>
      <c r="SVZ14" s="788"/>
      <c r="SWA14" s="788"/>
      <c r="SWB14" s="787"/>
      <c r="SWC14" s="788"/>
      <c r="SWD14" s="788"/>
      <c r="SWE14" s="788"/>
      <c r="SWF14" s="787"/>
      <c r="SWG14" s="788"/>
      <c r="SWH14" s="788"/>
      <c r="SWI14" s="788"/>
      <c r="SWJ14" s="787"/>
      <c r="SWK14" s="788"/>
      <c r="SWL14" s="788"/>
      <c r="SWM14" s="788"/>
      <c r="SWN14" s="787"/>
      <c r="SWO14" s="788"/>
      <c r="SWP14" s="788"/>
      <c r="SWQ14" s="788"/>
      <c r="SWR14" s="787"/>
      <c r="SWS14" s="788"/>
      <c r="SWT14" s="788"/>
      <c r="SWU14" s="788"/>
      <c r="SWV14" s="787"/>
      <c r="SWW14" s="788"/>
      <c r="SWX14" s="788"/>
      <c r="SWY14" s="788"/>
      <c r="SWZ14" s="787"/>
      <c r="SXA14" s="788"/>
      <c r="SXB14" s="788"/>
      <c r="SXC14" s="788"/>
      <c r="SXD14" s="787"/>
      <c r="SXE14" s="788"/>
      <c r="SXF14" s="788"/>
      <c r="SXG14" s="788"/>
      <c r="SXH14" s="787"/>
      <c r="SXI14" s="788"/>
      <c r="SXJ14" s="788"/>
      <c r="SXK14" s="788"/>
      <c r="SXL14" s="787"/>
      <c r="SXM14" s="788"/>
      <c r="SXN14" s="788"/>
      <c r="SXO14" s="788"/>
      <c r="SXP14" s="787"/>
      <c r="SXQ14" s="788"/>
      <c r="SXR14" s="788"/>
      <c r="SXS14" s="788"/>
      <c r="SXT14" s="787"/>
      <c r="SXU14" s="788"/>
      <c r="SXV14" s="788"/>
      <c r="SXW14" s="788"/>
      <c r="SXX14" s="787"/>
      <c r="SXY14" s="788"/>
      <c r="SXZ14" s="788"/>
      <c r="SYA14" s="788"/>
      <c r="SYB14" s="787"/>
      <c r="SYC14" s="788"/>
      <c r="SYD14" s="788"/>
      <c r="SYE14" s="788"/>
      <c r="SYF14" s="787"/>
      <c r="SYG14" s="788"/>
      <c r="SYH14" s="788"/>
      <c r="SYI14" s="788"/>
      <c r="SYJ14" s="787"/>
      <c r="SYK14" s="788"/>
      <c r="SYL14" s="788"/>
      <c r="SYM14" s="788"/>
      <c r="SYN14" s="787"/>
      <c r="SYO14" s="788"/>
      <c r="SYP14" s="788"/>
      <c r="SYQ14" s="788"/>
      <c r="SYR14" s="787"/>
      <c r="SYS14" s="788"/>
      <c r="SYT14" s="788"/>
      <c r="SYU14" s="788"/>
      <c r="SYV14" s="787"/>
      <c r="SYW14" s="788"/>
      <c r="SYX14" s="788"/>
      <c r="SYY14" s="788"/>
      <c r="SYZ14" s="787"/>
      <c r="SZA14" s="788"/>
      <c r="SZB14" s="788"/>
      <c r="SZC14" s="788"/>
      <c r="SZD14" s="787"/>
      <c r="SZE14" s="788"/>
      <c r="SZF14" s="788"/>
      <c r="SZG14" s="788"/>
      <c r="SZH14" s="787"/>
      <c r="SZI14" s="788"/>
      <c r="SZJ14" s="788"/>
      <c r="SZK14" s="788"/>
      <c r="SZL14" s="787"/>
      <c r="SZM14" s="788"/>
      <c r="SZN14" s="788"/>
      <c r="SZO14" s="788"/>
      <c r="SZP14" s="787"/>
      <c r="SZQ14" s="788"/>
      <c r="SZR14" s="788"/>
      <c r="SZS14" s="788"/>
      <c r="SZT14" s="787"/>
      <c r="SZU14" s="788"/>
      <c r="SZV14" s="788"/>
      <c r="SZW14" s="788"/>
      <c r="SZX14" s="787"/>
      <c r="SZY14" s="788"/>
      <c r="SZZ14" s="788"/>
      <c r="TAA14" s="788"/>
      <c r="TAB14" s="787"/>
      <c r="TAC14" s="788"/>
      <c r="TAD14" s="788"/>
      <c r="TAE14" s="788"/>
      <c r="TAF14" s="787"/>
      <c r="TAG14" s="788"/>
      <c r="TAH14" s="788"/>
      <c r="TAI14" s="788"/>
      <c r="TAJ14" s="787"/>
      <c r="TAK14" s="788"/>
      <c r="TAL14" s="788"/>
      <c r="TAM14" s="788"/>
      <c r="TAN14" s="787"/>
      <c r="TAO14" s="788"/>
      <c r="TAP14" s="788"/>
      <c r="TAQ14" s="788"/>
      <c r="TAR14" s="787"/>
      <c r="TAS14" s="788"/>
      <c r="TAT14" s="788"/>
      <c r="TAU14" s="788"/>
      <c r="TAV14" s="787"/>
      <c r="TAW14" s="788"/>
      <c r="TAX14" s="788"/>
      <c r="TAY14" s="788"/>
      <c r="TAZ14" s="787"/>
      <c r="TBA14" s="788"/>
      <c r="TBB14" s="788"/>
      <c r="TBC14" s="788"/>
      <c r="TBD14" s="787"/>
      <c r="TBE14" s="788"/>
      <c r="TBF14" s="788"/>
      <c r="TBG14" s="788"/>
      <c r="TBH14" s="787"/>
      <c r="TBI14" s="788"/>
      <c r="TBJ14" s="788"/>
      <c r="TBK14" s="788"/>
      <c r="TBL14" s="787"/>
      <c r="TBM14" s="788"/>
      <c r="TBN14" s="788"/>
      <c r="TBO14" s="788"/>
      <c r="TBP14" s="787"/>
      <c r="TBQ14" s="788"/>
      <c r="TBR14" s="788"/>
      <c r="TBS14" s="788"/>
      <c r="TBT14" s="787"/>
      <c r="TBU14" s="788"/>
      <c r="TBV14" s="788"/>
      <c r="TBW14" s="788"/>
      <c r="TBX14" s="787"/>
      <c r="TBY14" s="788"/>
      <c r="TBZ14" s="788"/>
      <c r="TCA14" s="788"/>
      <c r="TCB14" s="787"/>
      <c r="TCC14" s="788"/>
      <c r="TCD14" s="788"/>
      <c r="TCE14" s="788"/>
      <c r="TCF14" s="787"/>
      <c r="TCG14" s="788"/>
      <c r="TCH14" s="788"/>
      <c r="TCI14" s="788"/>
      <c r="TCJ14" s="787"/>
      <c r="TCK14" s="788"/>
      <c r="TCL14" s="788"/>
      <c r="TCM14" s="788"/>
      <c r="TCN14" s="787"/>
      <c r="TCO14" s="788"/>
      <c r="TCP14" s="788"/>
      <c r="TCQ14" s="788"/>
      <c r="TCR14" s="787"/>
      <c r="TCS14" s="788"/>
      <c r="TCT14" s="788"/>
      <c r="TCU14" s="788"/>
      <c r="TCV14" s="787"/>
      <c r="TCW14" s="788"/>
      <c r="TCX14" s="788"/>
      <c r="TCY14" s="788"/>
      <c r="TCZ14" s="787"/>
      <c r="TDA14" s="788"/>
      <c r="TDB14" s="788"/>
      <c r="TDC14" s="788"/>
      <c r="TDD14" s="787"/>
      <c r="TDE14" s="788"/>
      <c r="TDF14" s="788"/>
      <c r="TDG14" s="788"/>
      <c r="TDH14" s="787"/>
      <c r="TDI14" s="788"/>
      <c r="TDJ14" s="788"/>
      <c r="TDK14" s="788"/>
      <c r="TDL14" s="787"/>
      <c r="TDM14" s="788"/>
      <c r="TDN14" s="788"/>
      <c r="TDO14" s="788"/>
      <c r="TDP14" s="787"/>
      <c r="TDQ14" s="788"/>
      <c r="TDR14" s="788"/>
      <c r="TDS14" s="788"/>
      <c r="TDT14" s="787"/>
      <c r="TDU14" s="788"/>
      <c r="TDV14" s="788"/>
      <c r="TDW14" s="788"/>
      <c r="TDX14" s="787"/>
      <c r="TDY14" s="788"/>
      <c r="TDZ14" s="788"/>
      <c r="TEA14" s="788"/>
      <c r="TEB14" s="787"/>
      <c r="TEC14" s="788"/>
      <c r="TED14" s="788"/>
      <c r="TEE14" s="788"/>
      <c r="TEF14" s="787"/>
      <c r="TEG14" s="788"/>
      <c r="TEH14" s="788"/>
      <c r="TEI14" s="788"/>
      <c r="TEJ14" s="787"/>
      <c r="TEK14" s="788"/>
      <c r="TEL14" s="788"/>
      <c r="TEM14" s="788"/>
      <c r="TEN14" s="787"/>
      <c r="TEO14" s="788"/>
      <c r="TEP14" s="788"/>
      <c r="TEQ14" s="788"/>
      <c r="TER14" s="787"/>
      <c r="TES14" s="788"/>
      <c r="TET14" s="788"/>
      <c r="TEU14" s="788"/>
      <c r="TEV14" s="787"/>
      <c r="TEW14" s="788"/>
      <c r="TEX14" s="788"/>
      <c r="TEY14" s="788"/>
      <c r="TEZ14" s="787"/>
      <c r="TFA14" s="788"/>
      <c r="TFB14" s="788"/>
      <c r="TFC14" s="788"/>
      <c r="TFD14" s="787"/>
      <c r="TFE14" s="788"/>
      <c r="TFF14" s="788"/>
      <c r="TFG14" s="788"/>
      <c r="TFH14" s="787"/>
      <c r="TFI14" s="788"/>
      <c r="TFJ14" s="788"/>
      <c r="TFK14" s="788"/>
      <c r="TFL14" s="787"/>
      <c r="TFM14" s="788"/>
      <c r="TFN14" s="788"/>
      <c r="TFO14" s="788"/>
      <c r="TFP14" s="787"/>
      <c r="TFQ14" s="788"/>
      <c r="TFR14" s="788"/>
      <c r="TFS14" s="788"/>
      <c r="TFT14" s="787"/>
      <c r="TFU14" s="788"/>
      <c r="TFV14" s="788"/>
      <c r="TFW14" s="788"/>
      <c r="TFX14" s="787"/>
      <c r="TFY14" s="788"/>
      <c r="TFZ14" s="788"/>
      <c r="TGA14" s="788"/>
      <c r="TGB14" s="787"/>
      <c r="TGC14" s="788"/>
      <c r="TGD14" s="788"/>
      <c r="TGE14" s="788"/>
      <c r="TGF14" s="787"/>
      <c r="TGG14" s="788"/>
      <c r="TGH14" s="788"/>
      <c r="TGI14" s="788"/>
      <c r="TGJ14" s="787"/>
      <c r="TGK14" s="788"/>
      <c r="TGL14" s="788"/>
      <c r="TGM14" s="788"/>
      <c r="TGN14" s="787"/>
      <c r="TGO14" s="788"/>
      <c r="TGP14" s="788"/>
      <c r="TGQ14" s="788"/>
      <c r="TGR14" s="787"/>
      <c r="TGS14" s="788"/>
      <c r="TGT14" s="788"/>
      <c r="TGU14" s="788"/>
      <c r="TGV14" s="787"/>
      <c r="TGW14" s="788"/>
      <c r="TGX14" s="788"/>
      <c r="TGY14" s="788"/>
      <c r="TGZ14" s="787"/>
      <c r="THA14" s="788"/>
      <c r="THB14" s="788"/>
      <c r="THC14" s="788"/>
      <c r="THD14" s="787"/>
      <c r="THE14" s="788"/>
      <c r="THF14" s="788"/>
      <c r="THG14" s="788"/>
      <c r="THH14" s="787"/>
      <c r="THI14" s="788"/>
      <c r="THJ14" s="788"/>
      <c r="THK14" s="788"/>
      <c r="THL14" s="787"/>
      <c r="THM14" s="788"/>
      <c r="THN14" s="788"/>
      <c r="THO14" s="788"/>
      <c r="THP14" s="787"/>
      <c r="THQ14" s="788"/>
      <c r="THR14" s="788"/>
      <c r="THS14" s="788"/>
      <c r="THT14" s="787"/>
      <c r="THU14" s="788"/>
      <c r="THV14" s="788"/>
      <c r="THW14" s="788"/>
      <c r="THX14" s="787"/>
      <c r="THY14" s="788"/>
      <c r="THZ14" s="788"/>
      <c r="TIA14" s="788"/>
      <c r="TIB14" s="787"/>
      <c r="TIC14" s="788"/>
      <c r="TID14" s="788"/>
      <c r="TIE14" s="788"/>
      <c r="TIF14" s="787"/>
      <c r="TIG14" s="788"/>
      <c r="TIH14" s="788"/>
      <c r="TII14" s="788"/>
      <c r="TIJ14" s="787"/>
      <c r="TIK14" s="788"/>
      <c r="TIL14" s="788"/>
      <c r="TIM14" s="788"/>
      <c r="TIN14" s="787"/>
      <c r="TIO14" s="788"/>
      <c r="TIP14" s="788"/>
      <c r="TIQ14" s="788"/>
      <c r="TIR14" s="787"/>
      <c r="TIS14" s="788"/>
      <c r="TIT14" s="788"/>
      <c r="TIU14" s="788"/>
      <c r="TIV14" s="787"/>
      <c r="TIW14" s="788"/>
      <c r="TIX14" s="788"/>
      <c r="TIY14" s="788"/>
      <c r="TIZ14" s="787"/>
      <c r="TJA14" s="788"/>
      <c r="TJB14" s="788"/>
      <c r="TJC14" s="788"/>
      <c r="TJD14" s="787"/>
      <c r="TJE14" s="788"/>
      <c r="TJF14" s="788"/>
      <c r="TJG14" s="788"/>
      <c r="TJH14" s="787"/>
      <c r="TJI14" s="788"/>
      <c r="TJJ14" s="788"/>
      <c r="TJK14" s="788"/>
      <c r="TJL14" s="787"/>
      <c r="TJM14" s="788"/>
      <c r="TJN14" s="788"/>
      <c r="TJO14" s="788"/>
      <c r="TJP14" s="787"/>
      <c r="TJQ14" s="788"/>
      <c r="TJR14" s="788"/>
      <c r="TJS14" s="788"/>
      <c r="TJT14" s="787"/>
      <c r="TJU14" s="788"/>
      <c r="TJV14" s="788"/>
      <c r="TJW14" s="788"/>
      <c r="TJX14" s="787"/>
      <c r="TJY14" s="788"/>
      <c r="TJZ14" s="788"/>
      <c r="TKA14" s="788"/>
      <c r="TKB14" s="787"/>
      <c r="TKC14" s="788"/>
      <c r="TKD14" s="788"/>
      <c r="TKE14" s="788"/>
      <c r="TKF14" s="787"/>
      <c r="TKG14" s="788"/>
      <c r="TKH14" s="788"/>
      <c r="TKI14" s="788"/>
      <c r="TKJ14" s="787"/>
      <c r="TKK14" s="788"/>
      <c r="TKL14" s="788"/>
      <c r="TKM14" s="788"/>
      <c r="TKN14" s="787"/>
      <c r="TKO14" s="788"/>
      <c r="TKP14" s="788"/>
      <c r="TKQ14" s="788"/>
      <c r="TKR14" s="787"/>
      <c r="TKS14" s="788"/>
      <c r="TKT14" s="788"/>
      <c r="TKU14" s="788"/>
      <c r="TKV14" s="787"/>
      <c r="TKW14" s="788"/>
      <c r="TKX14" s="788"/>
      <c r="TKY14" s="788"/>
      <c r="TKZ14" s="787"/>
      <c r="TLA14" s="788"/>
      <c r="TLB14" s="788"/>
      <c r="TLC14" s="788"/>
      <c r="TLD14" s="787"/>
      <c r="TLE14" s="788"/>
      <c r="TLF14" s="788"/>
      <c r="TLG14" s="788"/>
      <c r="TLH14" s="787"/>
      <c r="TLI14" s="788"/>
      <c r="TLJ14" s="788"/>
      <c r="TLK14" s="788"/>
      <c r="TLL14" s="787"/>
      <c r="TLM14" s="788"/>
      <c r="TLN14" s="788"/>
      <c r="TLO14" s="788"/>
      <c r="TLP14" s="787"/>
      <c r="TLQ14" s="788"/>
      <c r="TLR14" s="788"/>
      <c r="TLS14" s="788"/>
      <c r="TLT14" s="787"/>
      <c r="TLU14" s="788"/>
      <c r="TLV14" s="788"/>
      <c r="TLW14" s="788"/>
      <c r="TLX14" s="787"/>
      <c r="TLY14" s="788"/>
      <c r="TLZ14" s="788"/>
      <c r="TMA14" s="788"/>
      <c r="TMB14" s="787"/>
      <c r="TMC14" s="788"/>
      <c r="TMD14" s="788"/>
      <c r="TME14" s="788"/>
      <c r="TMF14" s="787"/>
      <c r="TMG14" s="788"/>
      <c r="TMH14" s="788"/>
      <c r="TMI14" s="788"/>
      <c r="TMJ14" s="787"/>
      <c r="TMK14" s="788"/>
      <c r="TML14" s="788"/>
      <c r="TMM14" s="788"/>
      <c r="TMN14" s="787"/>
      <c r="TMO14" s="788"/>
      <c r="TMP14" s="788"/>
      <c r="TMQ14" s="788"/>
      <c r="TMR14" s="787"/>
      <c r="TMS14" s="788"/>
      <c r="TMT14" s="788"/>
      <c r="TMU14" s="788"/>
      <c r="TMV14" s="787"/>
      <c r="TMW14" s="788"/>
      <c r="TMX14" s="788"/>
      <c r="TMY14" s="788"/>
      <c r="TMZ14" s="787"/>
      <c r="TNA14" s="788"/>
      <c r="TNB14" s="788"/>
      <c r="TNC14" s="788"/>
      <c r="TND14" s="787"/>
      <c r="TNE14" s="788"/>
      <c r="TNF14" s="788"/>
      <c r="TNG14" s="788"/>
      <c r="TNH14" s="787"/>
      <c r="TNI14" s="788"/>
      <c r="TNJ14" s="788"/>
      <c r="TNK14" s="788"/>
      <c r="TNL14" s="787"/>
      <c r="TNM14" s="788"/>
      <c r="TNN14" s="788"/>
      <c r="TNO14" s="788"/>
      <c r="TNP14" s="787"/>
      <c r="TNQ14" s="788"/>
      <c r="TNR14" s="788"/>
      <c r="TNS14" s="788"/>
      <c r="TNT14" s="787"/>
      <c r="TNU14" s="788"/>
      <c r="TNV14" s="788"/>
      <c r="TNW14" s="788"/>
      <c r="TNX14" s="787"/>
      <c r="TNY14" s="788"/>
      <c r="TNZ14" s="788"/>
      <c r="TOA14" s="788"/>
      <c r="TOB14" s="787"/>
      <c r="TOC14" s="788"/>
      <c r="TOD14" s="788"/>
      <c r="TOE14" s="788"/>
      <c r="TOF14" s="787"/>
      <c r="TOG14" s="788"/>
      <c r="TOH14" s="788"/>
      <c r="TOI14" s="788"/>
      <c r="TOJ14" s="787"/>
      <c r="TOK14" s="788"/>
      <c r="TOL14" s="788"/>
      <c r="TOM14" s="788"/>
      <c r="TON14" s="787"/>
      <c r="TOO14" s="788"/>
      <c r="TOP14" s="788"/>
      <c r="TOQ14" s="788"/>
      <c r="TOR14" s="787"/>
      <c r="TOS14" s="788"/>
      <c r="TOT14" s="788"/>
      <c r="TOU14" s="788"/>
      <c r="TOV14" s="787"/>
      <c r="TOW14" s="788"/>
      <c r="TOX14" s="788"/>
      <c r="TOY14" s="788"/>
      <c r="TOZ14" s="787"/>
      <c r="TPA14" s="788"/>
      <c r="TPB14" s="788"/>
      <c r="TPC14" s="788"/>
      <c r="TPD14" s="787"/>
      <c r="TPE14" s="788"/>
      <c r="TPF14" s="788"/>
      <c r="TPG14" s="788"/>
      <c r="TPH14" s="787"/>
      <c r="TPI14" s="788"/>
      <c r="TPJ14" s="788"/>
      <c r="TPK14" s="788"/>
      <c r="TPL14" s="787"/>
      <c r="TPM14" s="788"/>
      <c r="TPN14" s="788"/>
      <c r="TPO14" s="788"/>
      <c r="TPP14" s="787"/>
      <c r="TPQ14" s="788"/>
      <c r="TPR14" s="788"/>
      <c r="TPS14" s="788"/>
      <c r="TPT14" s="787"/>
      <c r="TPU14" s="788"/>
      <c r="TPV14" s="788"/>
      <c r="TPW14" s="788"/>
      <c r="TPX14" s="787"/>
      <c r="TPY14" s="788"/>
      <c r="TPZ14" s="788"/>
      <c r="TQA14" s="788"/>
      <c r="TQB14" s="787"/>
      <c r="TQC14" s="788"/>
      <c r="TQD14" s="788"/>
      <c r="TQE14" s="788"/>
      <c r="TQF14" s="787"/>
      <c r="TQG14" s="788"/>
      <c r="TQH14" s="788"/>
      <c r="TQI14" s="788"/>
      <c r="TQJ14" s="787"/>
      <c r="TQK14" s="788"/>
      <c r="TQL14" s="788"/>
      <c r="TQM14" s="788"/>
      <c r="TQN14" s="787"/>
      <c r="TQO14" s="788"/>
      <c r="TQP14" s="788"/>
      <c r="TQQ14" s="788"/>
      <c r="TQR14" s="787"/>
      <c r="TQS14" s="788"/>
      <c r="TQT14" s="788"/>
      <c r="TQU14" s="788"/>
      <c r="TQV14" s="787"/>
      <c r="TQW14" s="788"/>
      <c r="TQX14" s="788"/>
      <c r="TQY14" s="788"/>
      <c r="TQZ14" s="787"/>
      <c r="TRA14" s="788"/>
      <c r="TRB14" s="788"/>
      <c r="TRC14" s="788"/>
      <c r="TRD14" s="787"/>
      <c r="TRE14" s="788"/>
      <c r="TRF14" s="788"/>
      <c r="TRG14" s="788"/>
      <c r="TRH14" s="787"/>
      <c r="TRI14" s="788"/>
      <c r="TRJ14" s="788"/>
      <c r="TRK14" s="788"/>
      <c r="TRL14" s="787"/>
      <c r="TRM14" s="788"/>
      <c r="TRN14" s="788"/>
      <c r="TRO14" s="788"/>
      <c r="TRP14" s="787"/>
      <c r="TRQ14" s="788"/>
      <c r="TRR14" s="788"/>
      <c r="TRS14" s="788"/>
      <c r="TRT14" s="787"/>
      <c r="TRU14" s="788"/>
      <c r="TRV14" s="788"/>
      <c r="TRW14" s="788"/>
      <c r="TRX14" s="787"/>
      <c r="TRY14" s="788"/>
      <c r="TRZ14" s="788"/>
      <c r="TSA14" s="788"/>
      <c r="TSB14" s="787"/>
      <c r="TSC14" s="788"/>
      <c r="TSD14" s="788"/>
      <c r="TSE14" s="788"/>
      <c r="TSF14" s="787"/>
      <c r="TSG14" s="788"/>
      <c r="TSH14" s="788"/>
      <c r="TSI14" s="788"/>
      <c r="TSJ14" s="787"/>
      <c r="TSK14" s="788"/>
      <c r="TSL14" s="788"/>
      <c r="TSM14" s="788"/>
      <c r="TSN14" s="787"/>
      <c r="TSO14" s="788"/>
      <c r="TSP14" s="788"/>
      <c r="TSQ14" s="788"/>
      <c r="TSR14" s="787"/>
      <c r="TSS14" s="788"/>
      <c r="TST14" s="788"/>
      <c r="TSU14" s="788"/>
      <c r="TSV14" s="787"/>
      <c r="TSW14" s="788"/>
      <c r="TSX14" s="788"/>
      <c r="TSY14" s="788"/>
      <c r="TSZ14" s="787"/>
      <c r="TTA14" s="788"/>
      <c r="TTB14" s="788"/>
      <c r="TTC14" s="788"/>
      <c r="TTD14" s="787"/>
      <c r="TTE14" s="788"/>
      <c r="TTF14" s="788"/>
      <c r="TTG14" s="788"/>
      <c r="TTH14" s="787"/>
      <c r="TTI14" s="788"/>
      <c r="TTJ14" s="788"/>
      <c r="TTK14" s="788"/>
      <c r="TTL14" s="787"/>
      <c r="TTM14" s="788"/>
      <c r="TTN14" s="788"/>
      <c r="TTO14" s="788"/>
      <c r="TTP14" s="787"/>
      <c r="TTQ14" s="788"/>
      <c r="TTR14" s="788"/>
      <c r="TTS14" s="788"/>
      <c r="TTT14" s="787"/>
      <c r="TTU14" s="788"/>
      <c r="TTV14" s="788"/>
      <c r="TTW14" s="788"/>
      <c r="TTX14" s="787"/>
      <c r="TTY14" s="788"/>
      <c r="TTZ14" s="788"/>
      <c r="TUA14" s="788"/>
      <c r="TUB14" s="787"/>
      <c r="TUC14" s="788"/>
      <c r="TUD14" s="788"/>
      <c r="TUE14" s="788"/>
      <c r="TUF14" s="787"/>
      <c r="TUG14" s="788"/>
      <c r="TUH14" s="788"/>
      <c r="TUI14" s="788"/>
      <c r="TUJ14" s="787"/>
      <c r="TUK14" s="788"/>
      <c r="TUL14" s="788"/>
      <c r="TUM14" s="788"/>
      <c r="TUN14" s="787"/>
      <c r="TUO14" s="788"/>
      <c r="TUP14" s="788"/>
      <c r="TUQ14" s="788"/>
      <c r="TUR14" s="787"/>
      <c r="TUS14" s="788"/>
      <c r="TUT14" s="788"/>
      <c r="TUU14" s="788"/>
      <c r="TUV14" s="787"/>
      <c r="TUW14" s="788"/>
      <c r="TUX14" s="788"/>
      <c r="TUY14" s="788"/>
      <c r="TUZ14" s="787"/>
      <c r="TVA14" s="788"/>
      <c r="TVB14" s="788"/>
      <c r="TVC14" s="788"/>
      <c r="TVD14" s="787"/>
      <c r="TVE14" s="788"/>
      <c r="TVF14" s="788"/>
      <c r="TVG14" s="788"/>
      <c r="TVH14" s="787"/>
      <c r="TVI14" s="788"/>
      <c r="TVJ14" s="788"/>
      <c r="TVK14" s="788"/>
      <c r="TVL14" s="787"/>
      <c r="TVM14" s="788"/>
      <c r="TVN14" s="788"/>
      <c r="TVO14" s="788"/>
      <c r="TVP14" s="787"/>
      <c r="TVQ14" s="788"/>
      <c r="TVR14" s="788"/>
      <c r="TVS14" s="788"/>
      <c r="TVT14" s="787"/>
      <c r="TVU14" s="788"/>
      <c r="TVV14" s="788"/>
      <c r="TVW14" s="788"/>
      <c r="TVX14" s="787"/>
      <c r="TVY14" s="788"/>
      <c r="TVZ14" s="788"/>
      <c r="TWA14" s="788"/>
      <c r="TWB14" s="787"/>
      <c r="TWC14" s="788"/>
      <c r="TWD14" s="788"/>
      <c r="TWE14" s="788"/>
      <c r="TWF14" s="787"/>
      <c r="TWG14" s="788"/>
      <c r="TWH14" s="788"/>
      <c r="TWI14" s="788"/>
      <c r="TWJ14" s="787"/>
      <c r="TWK14" s="788"/>
      <c r="TWL14" s="788"/>
      <c r="TWM14" s="788"/>
      <c r="TWN14" s="787"/>
      <c r="TWO14" s="788"/>
      <c r="TWP14" s="788"/>
      <c r="TWQ14" s="788"/>
      <c r="TWR14" s="787"/>
      <c r="TWS14" s="788"/>
      <c r="TWT14" s="788"/>
      <c r="TWU14" s="788"/>
      <c r="TWV14" s="787"/>
      <c r="TWW14" s="788"/>
      <c r="TWX14" s="788"/>
      <c r="TWY14" s="788"/>
      <c r="TWZ14" s="787"/>
      <c r="TXA14" s="788"/>
      <c r="TXB14" s="788"/>
      <c r="TXC14" s="788"/>
      <c r="TXD14" s="787"/>
      <c r="TXE14" s="788"/>
      <c r="TXF14" s="788"/>
      <c r="TXG14" s="788"/>
      <c r="TXH14" s="787"/>
      <c r="TXI14" s="788"/>
      <c r="TXJ14" s="788"/>
      <c r="TXK14" s="788"/>
      <c r="TXL14" s="787"/>
      <c r="TXM14" s="788"/>
      <c r="TXN14" s="788"/>
      <c r="TXO14" s="788"/>
      <c r="TXP14" s="787"/>
      <c r="TXQ14" s="788"/>
      <c r="TXR14" s="788"/>
      <c r="TXS14" s="788"/>
      <c r="TXT14" s="787"/>
      <c r="TXU14" s="788"/>
      <c r="TXV14" s="788"/>
      <c r="TXW14" s="788"/>
      <c r="TXX14" s="787"/>
      <c r="TXY14" s="788"/>
      <c r="TXZ14" s="788"/>
      <c r="TYA14" s="788"/>
      <c r="TYB14" s="787"/>
      <c r="TYC14" s="788"/>
      <c r="TYD14" s="788"/>
      <c r="TYE14" s="788"/>
      <c r="TYF14" s="787"/>
      <c r="TYG14" s="788"/>
      <c r="TYH14" s="788"/>
      <c r="TYI14" s="788"/>
      <c r="TYJ14" s="787"/>
      <c r="TYK14" s="788"/>
      <c r="TYL14" s="788"/>
      <c r="TYM14" s="788"/>
      <c r="TYN14" s="787"/>
      <c r="TYO14" s="788"/>
      <c r="TYP14" s="788"/>
      <c r="TYQ14" s="788"/>
      <c r="TYR14" s="787"/>
      <c r="TYS14" s="788"/>
      <c r="TYT14" s="788"/>
      <c r="TYU14" s="788"/>
      <c r="TYV14" s="787"/>
      <c r="TYW14" s="788"/>
      <c r="TYX14" s="788"/>
      <c r="TYY14" s="788"/>
      <c r="TYZ14" s="787"/>
      <c r="TZA14" s="788"/>
      <c r="TZB14" s="788"/>
      <c r="TZC14" s="788"/>
      <c r="TZD14" s="787"/>
      <c r="TZE14" s="788"/>
      <c r="TZF14" s="788"/>
      <c r="TZG14" s="788"/>
      <c r="TZH14" s="787"/>
      <c r="TZI14" s="788"/>
      <c r="TZJ14" s="788"/>
      <c r="TZK14" s="788"/>
      <c r="TZL14" s="787"/>
      <c r="TZM14" s="788"/>
      <c r="TZN14" s="788"/>
      <c r="TZO14" s="788"/>
      <c r="TZP14" s="787"/>
      <c r="TZQ14" s="788"/>
      <c r="TZR14" s="788"/>
      <c r="TZS14" s="788"/>
      <c r="TZT14" s="787"/>
      <c r="TZU14" s="788"/>
      <c r="TZV14" s="788"/>
      <c r="TZW14" s="788"/>
      <c r="TZX14" s="787"/>
      <c r="TZY14" s="788"/>
      <c r="TZZ14" s="788"/>
      <c r="UAA14" s="788"/>
      <c r="UAB14" s="787"/>
      <c r="UAC14" s="788"/>
      <c r="UAD14" s="788"/>
      <c r="UAE14" s="788"/>
      <c r="UAF14" s="787"/>
      <c r="UAG14" s="788"/>
      <c r="UAH14" s="788"/>
      <c r="UAI14" s="788"/>
      <c r="UAJ14" s="787"/>
      <c r="UAK14" s="788"/>
      <c r="UAL14" s="788"/>
      <c r="UAM14" s="788"/>
      <c r="UAN14" s="787"/>
      <c r="UAO14" s="788"/>
      <c r="UAP14" s="788"/>
      <c r="UAQ14" s="788"/>
      <c r="UAR14" s="787"/>
      <c r="UAS14" s="788"/>
      <c r="UAT14" s="788"/>
      <c r="UAU14" s="788"/>
      <c r="UAV14" s="787"/>
      <c r="UAW14" s="788"/>
      <c r="UAX14" s="788"/>
      <c r="UAY14" s="788"/>
      <c r="UAZ14" s="787"/>
      <c r="UBA14" s="788"/>
      <c r="UBB14" s="788"/>
      <c r="UBC14" s="788"/>
      <c r="UBD14" s="787"/>
      <c r="UBE14" s="788"/>
      <c r="UBF14" s="788"/>
      <c r="UBG14" s="788"/>
      <c r="UBH14" s="787"/>
      <c r="UBI14" s="788"/>
      <c r="UBJ14" s="788"/>
      <c r="UBK14" s="788"/>
      <c r="UBL14" s="787"/>
      <c r="UBM14" s="788"/>
      <c r="UBN14" s="788"/>
      <c r="UBO14" s="788"/>
      <c r="UBP14" s="787"/>
      <c r="UBQ14" s="788"/>
      <c r="UBR14" s="788"/>
      <c r="UBS14" s="788"/>
      <c r="UBT14" s="787"/>
      <c r="UBU14" s="788"/>
      <c r="UBV14" s="788"/>
      <c r="UBW14" s="788"/>
      <c r="UBX14" s="787"/>
      <c r="UBY14" s="788"/>
      <c r="UBZ14" s="788"/>
      <c r="UCA14" s="788"/>
      <c r="UCB14" s="787"/>
      <c r="UCC14" s="788"/>
      <c r="UCD14" s="788"/>
      <c r="UCE14" s="788"/>
      <c r="UCF14" s="787"/>
      <c r="UCG14" s="788"/>
      <c r="UCH14" s="788"/>
      <c r="UCI14" s="788"/>
      <c r="UCJ14" s="787"/>
      <c r="UCK14" s="788"/>
      <c r="UCL14" s="788"/>
      <c r="UCM14" s="788"/>
      <c r="UCN14" s="787"/>
      <c r="UCO14" s="788"/>
      <c r="UCP14" s="788"/>
      <c r="UCQ14" s="788"/>
      <c r="UCR14" s="787"/>
      <c r="UCS14" s="788"/>
      <c r="UCT14" s="788"/>
      <c r="UCU14" s="788"/>
      <c r="UCV14" s="787"/>
      <c r="UCW14" s="788"/>
      <c r="UCX14" s="788"/>
      <c r="UCY14" s="788"/>
      <c r="UCZ14" s="787"/>
      <c r="UDA14" s="788"/>
      <c r="UDB14" s="788"/>
      <c r="UDC14" s="788"/>
      <c r="UDD14" s="787"/>
      <c r="UDE14" s="788"/>
      <c r="UDF14" s="788"/>
      <c r="UDG14" s="788"/>
      <c r="UDH14" s="787"/>
      <c r="UDI14" s="788"/>
      <c r="UDJ14" s="788"/>
      <c r="UDK14" s="788"/>
      <c r="UDL14" s="787"/>
      <c r="UDM14" s="788"/>
      <c r="UDN14" s="788"/>
      <c r="UDO14" s="788"/>
      <c r="UDP14" s="787"/>
      <c r="UDQ14" s="788"/>
      <c r="UDR14" s="788"/>
      <c r="UDS14" s="788"/>
      <c r="UDT14" s="787"/>
      <c r="UDU14" s="788"/>
      <c r="UDV14" s="788"/>
      <c r="UDW14" s="788"/>
      <c r="UDX14" s="787"/>
      <c r="UDY14" s="788"/>
      <c r="UDZ14" s="788"/>
      <c r="UEA14" s="788"/>
      <c r="UEB14" s="787"/>
      <c r="UEC14" s="788"/>
      <c r="UED14" s="788"/>
      <c r="UEE14" s="788"/>
      <c r="UEF14" s="787"/>
      <c r="UEG14" s="788"/>
      <c r="UEH14" s="788"/>
      <c r="UEI14" s="788"/>
      <c r="UEJ14" s="787"/>
      <c r="UEK14" s="788"/>
      <c r="UEL14" s="788"/>
      <c r="UEM14" s="788"/>
      <c r="UEN14" s="787"/>
      <c r="UEO14" s="788"/>
      <c r="UEP14" s="788"/>
      <c r="UEQ14" s="788"/>
      <c r="UER14" s="787"/>
      <c r="UES14" s="788"/>
      <c r="UET14" s="788"/>
      <c r="UEU14" s="788"/>
      <c r="UEV14" s="787"/>
      <c r="UEW14" s="788"/>
      <c r="UEX14" s="788"/>
      <c r="UEY14" s="788"/>
      <c r="UEZ14" s="787"/>
      <c r="UFA14" s="788"/>
      <c r="UFB14" s="788"/>
      <c r="UFC14" s="788"/>
      <c r="UFD14" s="787"/>
      <c r="UFE14" s="788"/>
      <c r="UFF14" s="788"/>
      <c r="UFG14" s="788"/>
      <c r="UFH14" s="787"/>
      <c r="UFI14" s="788"/>
      <c r="UFJ14" s="788"/>
      <c r="UFK14" s="788"/>
      <c r="UFL14" s="787"/>
      <c r="UFM14" s="788"/>
      <c r="UFN14" s="788"/>
      <c r="UFO14" s="788"/>
      <c r="UFP14" s="787"/>
      <c r="UFQ14" s="788"/>
      <c r="UFR14" s="788"/>
      <c r="UFS14" s="788"/>
      <c r="UFT14" s="787"/>
      <c r="UFU14" s="788"/>
      <c r="UFV14" s="788"/>
      <c r="UFW14" s="788"/>
      <c r="UFX14" s="787"/>
      <c r="UFY14" s="788"/>
      <c r="UFZ14" s="788"/>
      <c r="UGA14" s="788"/>
      <c r="UGB14" s="787"/>
      <c r="UGC14" s="788"/>
      <c r="UGD14" s="788"/>
      <c r="UGE14" s="788"/>
      <c r="UGF14" s="787"/>
      <c r="UGG14" s="788"/>
      <c r="UGH14" s="788"/>
      <c r="UGI14" s="788"/>
      <c r="UGJ14" s="787"/>
      <c r="UGK14" s="788"/>
      <c r="UGL14" s="788"/>
      <c r="UGM14" s="788"/>
      <c r="UGN14" s="787"/>
      <c r="UGO14" s="788"/>
      <c r="UGP14" s="788"/>
      <c r="UGQ14" s="788"/>
      <c r="UGR14" s="787"/>
      <c r="UGS14" s="788"/>
      <c r="UGT14" s="788"/>
      <c r="UGU14" s="788"/>
      <c r="UGV14" s="787"/>
      <c r="UGW14" s="788"/>
      <c r="UGX14" s="788"/>
      <c r="UGY14" s="788"/>
      <c r="UGZ14" s="787"/>
      <c r="UHA14" s="788"/>
      <c r="UHB14" s="788"/>
      <c r="UHC14" s="788"/>
      <c r="UHD14" s="787"/>
      <c r="UHE14" s="788"/>
      <c r="UHF14" s="788"/>
      <c r="UHG14" s="788"/>
      <c r="UHH14" s="787"/>
      <c r="UHI14" s="788"/>
      <c r="UHJ14" s="788"/>
      <c r="UHK14" s="788"/>
      <c r="UHL14" s="787"/>
      <c r="UHM14" s="788"/>
      <c r="UHN14" s="788"/>
      <c r="UHO14" s="788"/>
      <c r="UHP14" s="787"/>
      <c r="UHQ14" s="788"/>
      <c r="UHR14" s="788"/>
      <c r="UHS14" s="788"/>
      <c r="UHT14" s="787"/>
      <c r="UHU14" s="788"/>
      <c r="UHV14" s="788"/>
      <c r="UHW14" s="788"/>
      <c r="UHX14" s="787"/>
      <c r="UHY14" s="788"/>
      <c r="UHZ14" s="788"/>
      <c r="UIA14" s="788"/>
      <c r="UIB14" s="787"/>
      <c r="UIC14" s="788"/>
      <c r="UID14" s="788"/>
      <c r="UIE14" s="788"/>
      <c r="UIF14" s="787"/>
      <c r="UIG14" s="788"/>
      <c r="UIH14" s="788"/>
      <c r="UII14" s="788"/>
      <c r="UIJ14" s="787"/>
      <c r="UIK14" s="788"/>
      <c r="UIL14" s="788"/>
      <c r="UIM14" s="788"/>
      <c r="UIN14" s="787"/>
      <c r="UIO14" s="788"/>
      <c r="UIP14" s="788"/>
      <c r="UIQ14" s="788"/>
      <c r="UIR14" s="787"/>
      <c r="UIS14" s="788"/>
      <c r="UIT14" s="788"/>
      <c r="UIU14" s="788"/>
      <c r="UIV14" s="787"/>
      <c r="UIW14" s="788"/>
      <c r="UIX14" s="788"/>
      <c r="UIY14" s="788"/>
      <c r="UIZ14" s="787"/>
      <c r="UJA14" s="788"/>
      <c r="UJB14" s="788"/>
      <c r="UJC14" s="788"/>
      <c r="UJD14" s="787"/>
      <c r="UJE14" s="788"/>
      <c r="UJF14" s="788"/>
      <c r="UJG14" s="788"/>
      <c r="UJH14" s="787"/>
      <c r="UJI14" s="788"/>
      <c r="UJJ14" s="788"/>
      <c r="UJK14" s="788"/>
      <c r="UJL14" s="787"/>
      <c r="UJM14" s="788"/>
      <c r="UJN14" s="788"/>
      <c r="UJO14" s="788"/>
      <c r="UJP14" s="787"/>
      <c r="UJQ14" s="788"/>
      <c r="UJR14" s="788"/>
      <c r="UJS14" s="788"/>
      <c r="UJT14" s="787"/>
      <c r="UJU14" s="788"/>
      <c r="UJV14" s="788"/>
      <c r="UJW14" s="788"/>
      <c r="UJX14" s="787"/>
      <c r="UJY14" s="788"/>
      <c r="UJZ14" s="788"/>
      <c r="UKA14" s="788"/>
      <c r="UKB14" s="787"/>
      <c r="UKC14" s="788"/>
      <c r="UKD14" s="788"/>
      <c r="UKE14" s="788"/>
      <c r="UKF14" s="787"/>
      <c r="UKG14" s="788"/>
      <c r="UKH14" s="788"/>
      <c r="UKI14" s="788"/>
      <c r="UKJ14" s="787"/>
      <c r="UKK14" s="788"/>
      <c r="UKL14" s="788"/>
      <c r="UKM14" s="788"/>
      <c r="UKN14" s="787"/>
      <c r="UKO14" s="788"/>
      <c r="UKP14" s="788"/>
      <c r="UKQ14" s="788"/>
      <c r="UKR14" s="787"/>
      <c r="UKS14" s="788"/>
      <c r="UKT14" s="788"/>
      <c r="UKU14" s="788"/>
      <c r="UKV14" s="787"/>
      <c r="UKW14" s="788"/>
      <c r="UKX14" s="788"/>
      <c r="UKY14" s="788"/>
      <c r="UKZ14" s="787"/>
      <c r="ULA14" s="788"/>
      <c r="ULB14" s="788"/>
      <c r="ULC14" s="788"/>
      <c r="ULD14" s="787"/>
      <c r="ULE14" s="788"/>
      <c r="ULF14" s="788"/>
      <c r="ULG14" s="788"/>
      <c r="ULH14" s="787"/>
      <c r="ULI14" s="788"/>
      <c r="ULJ14" s="788"/>
      <c r="ULK14" s="788"/>
      <c r="ULL14" s="787"/>
      <c r="ULM14" s="788"/>
      <c r="ULN14" s="788"/>
      <c r="ULO14" s="788"/>
      <c r="ULP14" s="787"/>
      <c r="ULQ14" s="788"/>
      <c r="ULR14" s="788"/>
      <c r="ULS14" s="788"/>
      <c r="ULT14" s="787"/>
      <c r="ULU14" s="788"/>
      <c r="ULV14" s="788"/>
      <c r="ULW14" s="788"/>
      <c r="ULX14" s="787"/>
      <c r="ULY14" s="788"/>
      <c r="ULZ14" s="788"/>
      <c r="UMA14" s="788"/>
      <c r="UMB14" s="787"/>
      <c r="UMC14" s="788"/>
      <c r="UMD14" s="788"/>
      <c r="UME14" s="788"/>
      <c r="UMF14" s="787"/>
      <c r="UMG14" s="788"/>
      <c r="UMH14" s="788"/>
      <c r="UMI14" s="788"/>
      <c r="UMJ14" s="787"/>
      <c r="UMK14" s="788"/>
      <c r="UML14" s="788"/>
      <c r="UMM14" s="788"/>
      <c r="UMN14" s="787"/>
      <c r="UMO14" s="788"/>
      <c r="UMP14" s="788"/>
      <c r="UMQ14" s="788"/>
      <c r="UMR14" s="787"/>
      <c r="UMS14" s="788"/>
      <c r="UMT14" s="788"/>
      <c r="UMU14" s="788"/>
      <c r="UMV14" s="787"/>
      <c r="UMW14" s="788"/>
      <c r="UMX14" s="788"/>
      <c r="UMY14" s="788"/>
      <c r="UMZ14" s="787"/>
      <c r="UNA14" s="788"/>
      <c r="UNB14" s="788"/>
      <c r="UNC14" s="788"/>
      <c r="UND14" s="787"/>
      <c r="UNE14" s="788"/>
      <c r="UNF14" s="788"/>
      <c r="UNG14" s="788"/>
      <c r="UNH14" s="787"/>
      <c r="UNI14" s="788"/>
      <c r="UNJ14" s="788"/>
      <c r="UNK14" s="788"/>
      <c r="UNL14" s="787"/>
      <c r="UNM14" s="788"/>
      <c r="UNN14" s="788"/>
      <c r="UNO14" s="788"/>
      <c r="UNP14" s="787"/>
      <c r="UNQ14" s="788"/>
      <c r="UNR14" s="788"/>
      <c r="UNS14" s="788"/>
      <c r="UNT14" s="787"/>
      <c r="UNU14" s="788"/>
      <c r="UNV14" s="788"/>
      <c r="UNW14" s="788"/>
      <c r="UNX14" s="787"/>
      <c r="UNY14" s="788"/>
      <c r="UNZ14" s="788"/>
      <c r="UOA14" s="788"/>
      <c r="UOB14" s="787"/>
      <c r="UOC14" s="788"/>
      <c r="UOD14" s="788"/>
      <c r="UOE14" s="788"/>
      <c r="UOF14" s="787"/>
      <c r="UOG14" s="788"/>
      <c r="UOH14" s="788"/>
      <c r="UOI14" s="788"/>
      <c r="UOJ14" s="787"/>
      <c r="UOK14" s="788"/>
      <c r="UOL14" s="788"/>
      <c r="UOM14" s="788"/>
      <c r="UON14" s="787"/>
      <c r="UOO14" s="788"/>
      <c r="UOP14" s="788"/>
      <c r="UOQ14" s="788"/>
      <c r="UOR14" s="787"/>
      <c r="UOS14" s="788"/>
      <c r="UOT14" s="788"/>
      <c r="UOU14" s="788"/>
      <c r="UOV14" s="787"/>
      <c r="UOW14" s="788"/>
      <c r="UOX14" s="788"/>
      <c r="UOY14" s="788"/>
      <c r="UOZ14" s="787"/>
      <c r="UPA14" s="788"/>
      <c r="UPB14" s="788"/>
      <c r="UPC14" s="788"/>
      <c r="UPD14" s="787"/>
      <c r="UPE14" s="788"/>
      <c r="UPF14" s="788"/>
      <c r="UPG14" s="788"/>
      <c r="UPH14" s="787"/>
      <c r="UPI14" s="788"/>
      <c r="UPJ14" s="788"/>
      <c r="UPK14" s="788"/>
      <c r="UPL14" s="787"/>
      <c r="UPM14" s="788"/>
      <c r="UPN14" s="788"/>
      <c r="UPO14" s="788"/>
      <c r="UPP14" s="787"/>
      <c r="UPQ14" s="788"/>
      <c r="UPR14" s="788"/>
      <c r="UPS14" s="788"/>
      <c r="UPT14" s="787"/>
      <c r="UPU14" s="788"/>
      <c r="UPV14" s="788"/>
      <c r="UPW14" s="788"/>
      <c r="UPX14" s="787"/>
      <c r="UPY14" s="788"/>
      <c r="UPZ14" s="788"/>
      <c r="UQA14" s="788"/>
      <c r="UQB14" s="787"/>
      <c r="UQC14" s="788"/>
      <c r="UQD14" s="788"/>
      <c r="UQE14" s="788"/>
      <c r="UQF14" s="787"/>
      <c r="UQG14" s="788"/>
      <c r="UQH14" s="788"/>
      <c r="UQI14" s="788"/>
      <c r="UQJ14" s="787"/>
      <c r="UQK14" s="788"/>
      <c r="UQL14" s="788"/>
      <c r="UQM14" s="788"/>
      <c r="UQN14" s="787"/>
      <c r="UQO14" s="788"/>
      <c r="UQP14" s="788"/>
      <c r="UQQ14" s="788"/>
      <c r="UQR14" s="787"/>
      <c r="UQS14" s="788"/>
      <c r="UQT14" s="788"/>
      <c r="UQU14" s="788"/>
      <c r="UQV14" s="787"/>
      <c r="UQW14" s="788"/>
      <c r="UQX14" s="788"/>
      <c r="UQY14" s="788"/>
      <c r="UQZ14" s="787"/>
      <c r="URA14" s="788"/>
      <c r="URB14" s="788"/>
      <c r="URC14" s="788"/>
      <c r="URD14" s="787"/>
      <c r="URE14" s="788"/>
      <c r="URF14" s="788"/>
      <c r="URG14" s="788"/>
      <c r="URH14" s="787"/>
      <c r="URI14" s="788"/>
      <c r="URJ14" s="788"/>
      <c r="URK14" s="788"/>
      <c r="URL14" s="787"/>
      <c r="URM14" s="788"/>
      <c r="URN14" s="788"/>
      <c r="URO14" s="788"/>
      <c r="URP14" s="787"/>
      <c r="URQ14" s="788"/>
      <c r="URR14" s="788"/>
      <c r="URS14" s="788"/>
      <c r="URT14" s="787"/>
      <c r="URU14" s="788"/>
      <c r="URV14" s="788"/>
      <c r="URW14" s="788"/>
      <c r="URX14" s="787"/>
      <c r="URY14" s="788"/>
      <c r="URZ14" s="788"/>
      <c r="USA14" s="788"/>
      <c r="USB14" s="787"/>
      <c r="USC14" s="788"/>
      <c r="USD14" s="788"/>
      <c r="USE14" s="788"/>
      <c r="USF14" s="787"/>
      <c r="USG14" s="788"/>
      <c r="USH14" s="788"/>
      <c r="USI14" s="788"/>
      <c r="USJ14" s="787"/>
      <c r="USK14" s="788"/>
      <c r="USL14" s="788"/>
      <c r="USM14" s="788"/>
      <c r="USN14" s="787"/>
      <c r="USO14" s="788"/>
      <c r="USP14" s="788"/>
      <c r="USQ14" s="788"/>
      <c r="USR14" s="787"/>
      <c r="USS14" s="788"/>
      <c r="UST14" s="788"/>
      <c r="USU14" s="788"/>
      <c r="USV14" s="787"/>
      <c r="USW14" s="788"/>
      <c r="USX14" s="788"/>
      <c r="USY14" s="788"/>
      <c r="USZ14" s="787"/>
      <c r="UTA14" s="788"/>
      <c r="UTB14" s="788"/>
      <c r="UTC14" s="788"/>
      <c r="UTD14" s="787"/>
      <c r="UTE14" s="788"/>
      <c r="UTF14" s="788"/>
      <c r="UTG14" s="788"/>
      <c r="UTH14" s="787"/>
      <c r="UTI14" s="788"/>
      <c r="UTJ14" s="788"/>
      <c r="UTK14" s="788"/>
      <c r="UTL14" s="787"/>
      <c r="UTM14" s="788"/>
      <c r="UTN14" s="788"/>
      <c r="UTO14" s="788"/>
      <c r="UTP14" s="787"/>
      <c r="UTQ14" s="788"/>
      <c r="UTR14" s="788"/>
      <c r="UTS14" s="788"/>
      <c r="UTT14" s="787"/>
      <c r="UTU14" s="788"/>
      <c r="UTV14" s="788"/>
      <c r="UTW14" s="788"/>
      <c r="UTX14" s="787"/>
      <c r="UTY14" s="788"/>
      <c r="UTZ14" s="788"/>
      <c r="UUA14" s="788"/>
      <c r="UUB14" s="787"/>
      <c r="UUC14" s="788"/>
      <c r="UUD14" s="788"/>
      <c r="UUE14" s="788"/>
      <c r="UUF14" s="787"/>
      <c r="UUG14" s="788"/>
      <c r="UUH14" s="788"/>
      <c r="UUI14" s="788"/>
      <c r="UUJ14" s="787"/>
      <c r="UUK14" s="788"/>
      <c r="UUL14" s="788"/>
      <c r="UUM14" s="788"/>
      <c r="UUN14" s="787"/>
      <c r="UUO14" s="788"/>
      <c r="UUP14" s="788"/>
      <c r="UUQ14" s="788"/>
      <c r="UUR14" s="787"/>
      <c r="UUS14" s="788"/>
      <c r="UUT14" s="788"/>
      <c r="UUU14" s="788"/>
      <c r="UUV14" s="787"/>
      <c r="UUW14" s="788"/>
      <c r="UUX14" s="788"/>
      <c r="UUY14" s="788"/>
      <c r="UUZ14" s="787"/>
      <c r="UVA14" s="788"/>
      <c r="UVB14" s="788"/>
      <c r="UVC14" s="788"/>
      <c r="UVD14" s="787"/>
      <c r="UVE14" s="788"/>
      <c r="UVF14" s="788"/>
      <c r="UVG14" s="788"/>
      <c r="UVH14" s="787"/>
      <c r="UVI14" s="788"/>
      <c r="UVJ14" s="788"/>
      <c r="UVK14" s="788"/>
      <c r="UVL14" s="787"/>
      <c r="UVM14" s="788"/>
      <c r="UVN14" s="788"/>
      <c r="UVO14" s="788"/>
      <c r="UVP14" s="787"/>
      <c r="UVQ14" s="788"/>
      <c r="UVR14" s="788"/>
      <c r="UVS14" s="788"/>
      <c r="UVT14" s="787"/>
      <c r="UVU14" s="788"/>
      <c r="UVV14" s="788"/>
      <c r="UVW14" s="788"/>
      <c r="UVX14" s="787"/>
      <c r="UVY14" s="788"/>
      <c r="UVZ14" s="788"/>
      <c r="UWA14" s="788"/>
      <c r="UWB14" s="787"/>
      <c r="UWC14" s="788"/>
      <c r="UWD14" s="788"/>
      <c r="UWE14" s="788"/>
      <c r="UWF14" s="787"/>
      <c r="UWG14" s="788"/>
      <c r="UWH14" s="788"/>
      <c r="UWI14" s="788"/>
      <c r="UWJ14" s="787"/>
      <c r="UWK14" s="788"/>
      <c r="UWL14" s="788"/>
      <c r="UWM14" s="788"/>
      <c r="UWN14" s="787"/>
      <c r="UWO14" s="788"/>
      <c r="UWP14" s="788"/>
      <c r="UWQ14" s="788"/>
      <c r="UWR14" s="787"/>
      <c r="UWS14" s="788"/>
      <c r="UWT14" s="788"/>
      <c r="UWU14" s="788"/>
      <c r="UWV14" s="787"/>
      <c r="UWW14" s="788"/>
      <c r="UWX14" s="788"/>
      <c r="UWY14" s="788"/>
      <c r="UWZ14" s="787"/>
      <c r="UXA14" s="788"/>
      <c r="UXB14" s="788"/>
      <c r="UXC14" s="788"/>
      <c r="UXD14" s="787"/>
      <c r="UXE14" s="788"/>
      <c r="UXF14" s="788"/>
      <c r="UXG14" s="788"/>
      <c r="UXH14" s="787"/>
      <c r="UXI14" s="788"/>
      <c r="UXJ14" s="788"/>
      <c r="UXK14" s="788"/>
      <c r="UXL14" s="787"/>
      <c r="UXM14" s="788"/>
      <c r="UXN14" s="788"/>
      <c r="UXO14" s="788"/>
      <c r="UXP14" s="787"/>
      <c r="UXQ14" s="788"/>
      <c r="UXR14" s="788"/>
      <c r="UXS14" s="788"/>
      <c r="UXT14" s="787"/>
      <c r="UXU14" s="788"/>
      <c r="UXV14" s="788"/>
      <c r="UXW14" s="788"/>
      <c r="UXX14" s="787"/>
      <c r="UXY14" s="788"/>
      <c r="UXZ14" s="788"/>
      <c r="UYA14" s="788"/>
      <c r="UYB14" s="787"/>
      <c r="UYC14" s="788"/>
      <c r="UYD14" s="788"/>
      <c r="UYE14" s="788"/>
      <c r="UYF14" s="787"/>
      <c r="UYG14" s="788"/>
      <c r="UYH14" s="788"/>
      <c r="UYI14" s="788"/>
      <c r="UYJ14" s="787"/>
      <c r="UYK14" s="788"/>
      <c r="UYL14" s="788"/>
      <c r="UYM14" s="788"/>
      <c r="UYN14" s="787"/>
      <c r="UYO14" s="788"/>
      <c r="UYP14" s="788"/>
      <c r="UYQ14" s="788"/>
      <c r="UYR14" s="787"/>
      <c r="UYS14" s="788"/>
      <c r="UYT14" s="788"/>
      <c r="UYU14" s="788"/>
      <c r="UYV14" s="787"/>
      <c r="UYW14" s="788"/>
      <c r="UYX14" s="788"/>
      <c r="UYY14" s="788"/>
      <c r="UYZ14" s="787"/>
      <c r="UZA14" s="788"/>
      <c r="UZB14" s="788"/>
      <c r="UZC14" s="788"/>
      <c r="UZD14" s="787"/>
      <c r="UZE14" s="788"/>
      <c r="UZF14" s="788"/>
      <c r="UZG14" s="788"/>
      <c r="UZH14" s="787"/>
      <c r="UZI14" s="788"/>
      <c r="UZJ14" s="788"/>
      <c r="UZK14" s="788"/>
      <c r="UZL14" s="787"/>
      <c r="UZM14" s="788"/>
      <c r="UZN14" s="788"/>
      <c r="UZO14" s="788"/>
      <c r="UZP14" s="787"/>
      <c r="UZQ14" s="788"/>
      <c r="UZR14" s="788"/>
      <c r="UZS14" s="788"/>
      <c r="UZT14" s="787"/>
      <c r="UZU14" s="788"/>
      <c r="UZV14" s="788"/>
      <c r="UZW14" s="788"/>
      <c r="UZX14" s="787"/>
      <c r="UZY14" s="788"/>
      <c r="UZZ14" s="788"/>
      <c r="VAA14" s="788"/>
      <c r="VAB14" s="787"/>
      <c r="VAC14" s="788"/>
      <c r="VAD14" s="788"/>
      <c r="VAE14" s="788"/>
      <c r="VAF14" s="787"/>
      <c r="VAG14" s="788"/>
      <c r="VAH14" s="788"/>
      <c r="VAI14" s="788"/>
      <c r="VAJ14" s="787"/>
      <c r="VAK14" s="788"/>
      <c r="VAL14" s="788"/>
      <c r="VAM14" s="788"/>
      <c r="VAN14" s="787"/>
      <c r="VAO14" s="788"/>
      <c r="VAP14" s="788"/>
      <c r="VAQ14" s="788"/>
      <c r="VAR14" s="787"/>
      <c r="VAS14" s="788"/>
      <c r="VAT14" s="788"/>
      <c r="VAU14" s="788"/>
      <c r="VAV14" s="787"/>
      <c r="VAW14" s="788"/>
      <c r="VAX14" s="788"/>
      <c r="VAY14" s="788"/>
      <c r="VAZ14" s="787"/>
      <c r="VBA14" s="788"/>
      <c r="VBB14" s="788"/>
      <c r="VBC14" s="788"/>
      <c r="VBD14" s="787"/>
      <c r="VBE14" s="788"/>
      <c r="VBF14" s="788"/>
      <c r="VBG14" s="788"/>
      <c r="VBH14" s="787"/>
      <c r="VBI14" s="788"/>
      <c r="VBJ14" s="788"/>
      <c r="VBK14" s="788"/>
      <c r="VBL14" s="787"/>
      <c r="VBM14" s="788"/>
      <c r="VBN14" s="788"/>
      <c r="VBO14" s="788"/>
      <c r="VBP14" s="787"/>
      <c r="VBQ14" s="788"/>
      <c r="VBR14" s="788"/>
      <c r="VBS14" s="788"/>
      <c r="VBT14" s="787"/>
      <c r="VBU14" s="788"/>
      <c r="VBV14" s="788"/>
      <c r="VBW14" s="788"/>
      <c r="VBX14" s="787"/>
      <c r="VBY14" s="788"/>
      <c r="VBZ14" s="788"/>
      <c r="VCA14" s="788"/>
      <c r="VCB14" s="787"/>
      <c r="VCC14" s="788"/>
      <c r="VCD14" s="788"/>
      <c r="VCE14" s="788"/>
      <c r="VCF14" s="787"/>
      <c r="VCG14" s="788"/>
      <c r="VCH14" s="788"/>
      <c r="VCI14" s="788"/>
      <c r="VCJ14" s="787"/>
      <c r="VCK14" s="788"/>
      <c r="VCL14" s="788"/>
      <c r="VCM14" s="788"/>
      <c r="VCN14" s="787"/>
      <c r="VCO14" s="788"/>
      <c r="VCP14" s="788"/>
      <c r="VCQ14" s="788"/>
      <c r="VCR14" s="787"/>
      <c r="VCS14" s="788"/>
      <c r="VCT14" s="788"/>
      <c r="VCU14" s="788"/>
      <c r="VCV14" s="787"/>
      <c r="VCW14" s="788"/>
      <c r="VCX14" s="788"/>
      <c r="VCY14" s="788"/>
      <c r="VCZ14" s="787"/>
      <c r="VDA14" s="788"/>
      <c r="VDB14" s="788"/>
      <c r="VDC14" s="788"/>
      <c r="VDD14" s="787"/>
      <c r="VDE14" s="788"/>
      <c r="VDF14" s="788"/>
      <c r="VDG14" s="788"/>
      <c r="VDH14" s="787"/>
      <c r="VDI14" s="788"/>
      <c r="VDJ14" s="788"/>
      <c r="VDK14" s="788"/>
      <c r="VDL14" s="787"/>
      <c r="VDM14" s="788"/>
      <c r="VDN14" s="788"/>
      <c r="VDO14" s="788"/>
      <c r="VDP14" s="787"/>
      <c r="VDQ14" s="788"/>
      <c r="VDR14" s="788"/>
      <c r="VDS14" s="788"/>
      <c r="VDT14" s="787"/>
      <c r="VDU14" s="788"/>
      <c r="VDV14" s="788"/>
      <c r="VDW14" s="788"/>
      <c r="VDX14" s="787"/>
      <c r="VDY14" s="788"/>
      <c r="VDZ14" s="788"/>
      <c r="VEA14" s="788"/>
      <c r="VEB14" s="787"/>
      <c r="VEC14" s="788"/>
      <c r="VED14" s="788"/>
      <c r="VEE14" s="788"/>
      <c r="VEF14" s="787"/>
      <c r="VEG14" s="788"/>
      <c r="VEH14" s="788"/>
      <c r="VEI14" s="788"/>
      <c r="VEJ14" s="787"/>
      <c r="VEK14" s="788"/>
      <c r="VEL14" s="788"/>
      <c r="VEM14" s="788"/>
      <c r="VEN14" s="787"/>
      <c r="VEO14" s="788"/>
      <c r="VEP14" s="788"/>
      <c r="VEQ14" s="788"/>
      <c r="VER14" s="787"/>
      <c r="VES14" s="788"/>
      <c r="VET14" s="788"/>
      <c r="VEU14" s="788"/>
      <c r="VEV14" s="787"/>
      <c r="VEW14" s="788"/>
      <c r="VEX14" s="788"/>
      <c r="VEY14" s="788"/>
      <c r="VEZ14" s="787"/>
      <c r="VFA14" s="788"/>
      <c r="VFB14" s="788"/>
      <c r="VFC14" s="788"/>
      <c r="VFD14" s="787"/>
      <c r="VFE14" s="788"/>
      <c r="VFF14" s="788"/>
      <c r="VFG14" s="788"/>
      <c r="VFH14" s="787"/>
      <c r="VFI14" s="788"/>
      <c r="VFJ14" s="788"/>
      <c r="VFK14" s="788"/>
      <c r="VFL14" s="787"/>
      <c r="VFM14" s="788"/>
      <c r="VFN14" s="788"/>
      <c r="VFO14" s="788"/>
      <c r="VFP14" s="787"/>
      <c r="VFQ14" s="788"/>
      <c r="VFR14" s="788"/>
      <c r="VFS14" s="788"/>
      <c r="VFT14" s="787"/>
      <c r="VFU14" s="788"/>
      <c r="VFV14" s="788"/>
      <c r="VFW14" s="788"/>
      <c r="VFX14" s="787"/>
      <c r="VFY14" s="788"/>
      <c r="VFZ14" s="788"/>
      <c r="VGA14" s="788"/>
      <c r="VGB14" s="787"/>
      <c r="VGC14" s="788"/>
      <c r="VGD14" s="788"/>
      <c r="VGE14" s="788"/>
      <c r="VGF14" s="787"/>
      <c r="VGG14" s="788"/>
      <c r="VGH14" s="788"/>
      <c r="VGI14" s="788"/>
      <c r="VGJ14" s="787"/>
      <c r="VGK14" s="788"/>
      <c r="VGL14" s="788"/>
      <c r="VGM14" s="788"/>
      <c r="VGN14" s="787"/>
      <c r="VGO14" s="788"/>
      <c r="VGP14" s="788"/>
      <c r="VGQ14" s="788"/>
      <c r="VGR14" s="787"/>
      <c r="VGS14" s="788"/>
      <c r="VGT14" s="788"/>
      <c r="VGU14" s="788"/>
      <c r="VGV14" s="787"/>
      <c r="VGW14" s="788"/>
      <c r="VGX14" s="788"/>
      <c r="VGY14" s="788"/>
      <c r="VGZ14" s="787"/>
      <c r="VHA14" s="788"/>
      <c r="VHB14" s="788"/>
      <c r="VHC14" s="788"/>
      <c r="VHD14" s="787"/>
      <c r="VHE14" s="788"/>
      <c r="VHF14" s="788"/>
      <c r="VHG14" s="788"/>
      <c r="VHH14" s="787"/>
      <c r="VHI14" s="788"/>
      <c r="VHJ14" s="788"/>
      <c r="VHK14" s="788"/>
      <c r="VHL14" s="787"/>
      <c r="VHM14" s="788"/>
      <c r="VHN14" s="788"/>
      <c r="VHO14" s="788"/>
      <c r="VHP14" s="787"/>
      <c r="VHQ14" s="788"/>
      <c r="VHR14" s="788"/>
      <c r="VHS14" s="788"/>
      <c r="VHT14" s="787"/>
      <c r="VHU14" s="788"/>
      <c r="VHV14" s="788"/>
      <c r="VHW14" s="788"/>
      <c r="VHX14" s="787"/>
      <c r="VHY14" s="788"/>
      <c r="VHZ14" s="788"/>
      <c r="VIA14" s="788"/>
      <c r="VIB14" s="787"/>
      <c r="VIC14" s="788"/>
      <c r="VID14" s="788"/>
      <c r="VIE14" s="788"/>
      <c r="VIF14" s="787"/>
      <c r="VIG14" s="788"/>
      <c r="VIH14" s="788"/>
      <c r="VII14" s="788"/>
      <c r="VIJ14" s="787"/>
      <c r="VIK14" s="788"/>
      <c r="VIL14" s="788"/>
      <c r="VIM14" s="788"/>
      <c r="VIN14" s="787"/>
      <c r="VIO14" s="788"/>
      <c r="VIP14" s="788"/>
      <c r="VIQ14" s="788"/>
      <c r="VIR14" s="787"/>
      <c r="VIS14" s="788"/>
      <c r="VIT14" s="788"/>
      <c r="VIU14" s="788"/>
      <c r="VIV14" s="787"/>
      <c r="VIW14" s="788"/>
      <c r="VIX14" s="788"/>
      <c r="VIY14" s="788"/>
      <c r="VIZ14" s="787"/>
      <c r="VJA14" s="788"/>
      <c r="VJB14" s="788"/>
      <c r="VJC14" s="788"/>
      <c r="VJD14" s="787"/>
      <c r="VJE14" s="788"/>
      <c r="VJF14" s="788"/>
      <c r="VJG14" s="788"/>
      <c r="VJH14" s="787"/>
      <c r="VJI14" s="788"/>
      <c r="VJJ14" s="788"/>
      <c r="VJK14" s="788"/>
      <c r="VJL14" s="787"/>
      <c r="VJM14" s="788"/>
      <c r="VJN14" s="788"/>
      <c r="VJO14" s="788"/>
      <c r="VJP14" s="787"/>
      <c r="VJQ14" s="788"/>
      <c r="VJR14" s="788"/>
      <c r="VJS14" s="788"/>
      <c r="VJT14" s="787"/>
      <c r="VJU14" s="788"/>
      <c r="VJV14" s="788"/>
      <c r="VJW14" s="788"/>
      <c r="VJX14" s="787"/>
      <c r="VJY14" s="788"/>
      <c r="VJZ14" s="788"/>
      <c r="VKA14" s="788"/>
      <c r="VKB14" s="787"/>
      <c r="VKC14" s="788"/>
      <c r="VKD14" s="788"/>
      <c r="VKE14" s="788"/>
      <c r="VKF14" s="787"/>
      <c r="VKG14" s="788"/>
      <c r="VKH14" s="788"/>
      <c r="VKI14" s="788"/>
      <c r="VKJ14" s="787"/>
      <c r="VKK14" s="788"/>
      <c r="VKL14" s="788"/>
      <c r="VKM14" s="788"/>
      <c r="VKN14" s="787"/>
      <c r="VKO14" s="788"/>
      <c r="VKP14" s="788"/>
      <c r="VKQ14" s="788"/>
      <c r="VKR14" s="787"/>
      <c r="VKS14" s="788"/>
      <c r="VKT14" s="788"/>
      <c r="VKU14" s="788"/>
      <c r="VKV14" s="787"/>
      <c r="VKW14" s="788"/>
      <c r="VKX14" s="788"/>
      <c r="VKY14" s="788"/>
      <c r="VKZ14" s="787"/>
      <c r="VLA14" s="788"/>
      <c r="VLB14" s="788"/>
      <c r="VLC14" s="788"/>
      <c r="VLD14" s="787"/>
      <c r="VLE14" s="788"/>
      <c r="VLF14" s="788"/>
      <c r="VLG14" s="788"/>
      <c r="VLH14" s="787"/>
      <c r="VLI14" s="788"/>
      <c r="VLJ14" s="788"/>
      <c r="VLK14" s="788"/>
      <c r="VLL14" s="787"/>
      <c r="VLM14" s="788"/>
      <c r="VLN14" s="788"/>
      <c r="VLO14" s="788"/>
      <c r="VLP14" s="787"/>
      <c r="VLQ14" s="788"/>
      <c r="VLR14" s="788"/>
      <c r="VLS14" s="788"/>
      <c r="VLT14" s="787"/>
      <c r="VLU14" s="788"/>
      <c r="VLV14" s="788"/>
      <c r="VLW14" s="788"/>
      <c r="VLX14" s="787"/>
      <c r="VLY14" s="788"/>
      <c r="VLZ14" s="788"/>
      <c r="VMA14" s="788"/>
      <c r="VMB14" s="787"/>
      <c r="VMC14" s="788"/>
      <c r="VMD14" s="788"/>
      <c r="VME14" s="788"/>
      <c r="VMF14" s="787"/>
      <c r="VMG14" s="788"/>
      <c r="VMH14" s="788"/>
      <c r="VMI14" s="788"/>
      <c r="VMJ14" s="787"/>
      <c r="VMK14" s="788"/>
      <c r="VML14" s="788"/>
      <c r="VMM14" s="788"/>
      <c r="VMN14" s="787"/>
      <c r="VMO14" s="788"/>
      <c r="VMP14" s="788"/>
      <c r="VMQ14" s="788"/>
      <c r="VMR14" s="787"/>
      <c r="VMS14" s="788"/>
      <c r="VMT14" s="788"/>
      <c r="VMU14" s="788"/>
      <c r="VMV14" s="787"/>
      <c r="VMW14" s="788"/>
      <c r="VMX14" s="788"/>
      <c r="VMY14" s="788"/>
      <c r="VMZ14" s="787"/>
      <c r="VNA14" s="788"/>
      <c r="VNB14" s="788"/>
      <c r="VNC14" s="788"/>
      <c r="VND14" s="787"/>
      <c r="VNE14" s="788"/>
      <c r="VNF14" s="788"/>
      <c r="VNG14" s="788"/>
      <c r="VNH14" s="787"/>
      <c r="VNI14" s="788"/>
      <c r="VNJ14" s="788"/>
      <c r="VNK14" s="788"/>
      <c r="VNL14" s="787"/>
      <c r="VNM14" s="788"/>
      <c r="VNN14" s="788"/>
      <c r="VNO14" s="788"/>
      <c r="VNP14" s="787"/>
      <c r="VNQ14" s="788"/>
      <c r="VNR14" s="788"/>
      <c r="VNS14" s="788"/>
      <c r="VNT14" s="787"/>
      <c r="VNU14" s="788"/>
      <c r="VNV14" s="788"/>
      <c r="VNW14" s="788"/>
      <c r="VNX14" s="787"/>
      <c r="VNY14" s="788"/>
      <c r="VNZ14" s="788"/>
      <c r="VOA14" s="788"/>
      <c r="VOB14" s="787"/>
      <c r="VOC14" s="788"/>
      <c r="VOD14" s="788"/>
      <c r="VOE14" s="788"/>
      <c r="VOF14" s="787"/>
      <c r="VOG14" s="788"/>
      <c r="VOH14" s="788"/>
      <c r="VOI14" s="788"/>
      <c r="VOJ14" s="787"/>
      <c r="VOK14" s="788"/>
      <c r="VOL14" s="788"/>
      <c r="VOM14" s="788"/>
      <c r="VON14" s="787"/>
      <c r="VOO14" s="788"/>
      <c r="VOP14" s="788"/>
      <c r="VOQ14" s="788"/>
      <c r="VOR14" s="787"/>
      <c r="VOS14" s="788"/>
      <c r="VOT14" s="788"/>
      <c r="VOU14" s="788"/>
      <c r="VOV14" s="787"/>
      <c r="VOW14" s="788"/>
      <c r="VOX14" s="788"/>
      <c r="VOY14" s="788"/>
      <c r="VOZ14" s="787"/>
      <c r="VPA14" s="788"/>
      <c r="VPB14" s="788"/>
      <c r="VPC14" s="788"/>
      <c r="VPD14" s="787"/>
      <c r="VPE14" s="788"/>
      <c r="VPF14" s="788"/>
      <c r="VPG14" s="788"/>
      <c r="VPH14" s="787"/>
      <c r="VPI14" s="788"/>
      <c r="VPJ14" s="788"/>
      <c r="VPK14" s="788"/>
      <c r="VPL14" s="787"/>
      <c r="VPM14" s="788"/>
      <c r="VPN14" s="788"/>
      <c r="VPO14" s="788"/>
      <c r="VPP14" s="787"/>
      <c r="VPQ14" s="788"/>
      <c r="VPR14" s="788"/>
      <c r="VPS14" s="788"/>
      <c r="VPT14" s="787"/>
      <c r="VPU14" s="788"/>
      <c r="VPV14" s="788"/>
      <c r="VPW14" s="788"/>
      <c r="VPX14" s="787"/>
      <c r="VPY14" s="788"/>
      <c r="VPZ14" s="788"/>
      <c r="VQA14" s="788"/>
      <c r="VQB14" s="787"/>
      <c r="VQC14" s="788"/>
      <c r="VQD14" s="788"/>
      <c r="VQE14" s="788"/>
      <c r="VQF14" s="787"/>
      <c r="VQG14" s="788"/>
      <c r="VQH14" s="788"/>
      <c r="VQI14" s="788"/>
      <c r="VQJ14" s="787"/>
      <c r="VQK14" s="788"/>
      <c r="VQL14" s="788"/>
      <c r="VQM14" s="788"/>
      <c r="VQN14" s="787"/>
      <c r="VQO14" s="788"/>
      <c r="VQP14" s="788"/>
      <c r="VQQ14" s="788"/>
      <c r="VQR14" s="787"/>
      <c r="VQS14" s="788"/>
      <c r="VQT14" s="788"/>
      <c r="VQU14" s="788"/>
      <c r="VQV14" s="787"/>
      <c r="VQW14" s="788"/>
      <c r="VQX14" s="788"/>
      <c r="VQY14" s="788"/>
      <c r="VQZ14" s="787"/>
      <c r="VRA14" s="788"/>
      <c r="VRB14" s="788"/>
      <c r="VRC14" s="788"/>
      <c r="VRD14" s="787"/>
      <c r="VRE14" s="788"/>
      <c r="VRF14" s="788"/>
      <c r="VRG14" s="788"/>
      <c r="VRH14" s="787"/>
      <c r="VRI14" s="788"/>
      <c r="VRJ14" s="788"/>
      <c r="VRK14" s="788"/>
      <c r="VRL14" s="787"/>
      <c r="VRM14" s="788"/>
      <c r="VRN14" s="788"/>
      <c r="VRO14" s="788"/>
      <c r="VRP14" s="787"/>
      <c r="VRQ14" s="788"/>
      <c r="VRR14" s="788"/>
      <c r="VRS14" s="788"/>
      <c r="VRT14" s="787"/>
      <c r="VRU14" s="788"/>
      <c r="VRV14" s="788"/>
      <c r="VRW14" s="788"/>
      <c r="VRX14" s="787"/>
      <c r="VRY14" s="788"/>
      <c r="VRZ14" s="788"/>
      <c r="VSA14" s="788"/>
      <c r="VSB14" s="787"/>
      <c r="VSC14" s="788"/>
      <c r="VSD14" s="788"/>
      <c r="VSE14" s="788"/>
      <c r="VSF14" s="787"/>
      <c r="VSG14" s="788"/>
      <c r="VSH14" s="788"/>
      <c r="VSI14" s="788"/>
      <c r="VSJ14" s="787"/>
      <c r="VSK14" s="788"/>
      <c r="VSL14" s="788"/>
      <c r="VSM14" s="788"/>
      <c r="VSN14" s="787"/>
      <c r="VSO14" s="788"/>
      <c r="VSP14" s="788"/>
      <c r="VSQ14" s="788"/>
      <c r="VSR14" s="787"/>
      <c r="VSS14" s="788"/>
      <c r="VST14" s="788"/>
      <c r="VSU14" s="788"/>
      <c r="VSV14" s="787"/>
      <c r="VSW14" s="788"/>
      <c r="VSX14" s="788"/>
      <c r="VSY14" s="788"/>
      <c r="VSZ14" s="787"/>
      <c r="VTA14" s="788"/>
      <c r="VTB14" s="788"/>
      <c r="VTC14" s="788"/>
      <c r="VTD14" s="787"/>
      <c r="VTE14" s="788"/>
      <c r="VTF14" s="788"/>
      <c r="VTG14" s="788"/>
      <c r="VTH14" s="787"/>
      <c r="VTI14" s="788"/>
      <c r="VTJ14" s="788"/>
      <c r="VTK14" s="788"/>
      <c r="VTL14" s="787"/>
      <c r="VTM14" s="788"/>
      <c r="VTN14" s="788"/>
      <c r="VTO14" s="788"/>
      <c r="VTP14" s="787"/>
      <c r="VTQ14" s="788"/>
      <c r="VTR14" s="788"/>
      <c r="VTS14" s="788"/>
      <c r="VTT14" s="787"/>
      <c r="VTU14" s="788"/>
      <c r="VTV14" s="788"/>
      <c r="VTW14" s="788"/>
      <c r="VTX14" s="787"/>
      <c r="VTY14" s="788"/>
      <c r="VTZ14" s="788"/>
      <c r="VUA14" s="788"/>
      <c r="VUB14" s="787"/>
      <c r="VUC14" s="788"/>
      <c r="VUD14" s="788"/>
      <c r="VUE14" s="788"/>
      <c r="VUF14" s="787"/>
      <c r="VUG14" s="788"/>
      <c r="VUH14" s="788"/>
      <c r="VUI14" s="788"/>
      <c r="VUJ14" s="787"/>
      <c r="VUK14" s="788"/>
      <c r="VUL14" s="788"/>
      <c r="VUM14" s="788"/>
      <c r="VUN14" s="787"/>
      <c r="VUO14" s="788"/>
      <c r="VUP14" s="788"/>
      <c r="VUQ14" s="788"/>
      <c r="VUR14" s="787"/>
      <c r="VUS14" s="788"/>
      <c r="VUT14" s="788"/>
      <c r="VUU14" s="788"/>
      <c r="VUV14" s="787"/>
      <c r="VUW14" s="788"/>
      <c r="VUX14" s="788"/>
      <c r="VUY14" s="788"/>
      <c r="VUZ14" s="787"/>
      <c r="VVA14" s="788"/>
      <c r="VVB14" s="788"/>
      <c r="VVC14" s="788"/>
      <c r="VVD14" s="787"/>
      <c r="VVE14" s="788"/>
      <c r="VVF14" s="788"/>
      <c r="VVG14" s="788"/>
      <c r="VVH14" s="787"/>
      <c r="VVI14" s="788"/>
      <c r="VVJ14" s="788"/>
      <c r="VVK14" s="788"/>
      <c r="VVL14" s="787"/>
      <c r="VVM14" s="788"/>
      <c r="VVN14" s="788"/>
      <c r="VVO14" s="788"/>
      <c r="VVP14" s="787"/>
      <c r="VVQ14" s="788"/>
      <c r="VVR14" s="788"/>
      <c r="VVS14" s="788"/>
      <c r="VVT14" s="787"/>
      <c r="VVU14" s="788"/>
      <c r="VVV14" s="788"/>
      <c r="VVW14" s="788"/>
      <c r="VVX14" s="787"/>
      <c r="VVY14" s="788"/>
      <c r="VVZ14" s="788"/>
      <c r="VWA14" s="788"/>
      <c r="VWB14" s="787"/>
      <c r="VWC14" s="788"/>
      <c r="VWD14" s="788"/>
      <c r="VWE14" s="788"/>
      <c r="VWF14" s="787"/>
      <c r="VWG14" s="788"/>
      <c r="VWH14" s="788"/>
      <c r="VWI14" s="788"/>
      <c r="VWJ14" s="787"/>
      <c r="VWK14" s="788"/>
      <c r="VWL14" s="788"/>
      <c r="VWM14" s="788"/>
      <c r="VWN14" s="787"/>
      <c r="VWO14" s="788"/>
      <c r="VWP14" s="788"/>
      <c r="VWQ14" s="788"/>
      <c r="VWR14" s="787"/>
      <c r="VWS14" s="788"/>
      <c r="VWT14" s="788"/>
      <c r="VWU14" s="788"/>
      <c r="VWV14" s="787"/>
      <c r="VWW14" s="788"/>
      <c r="VWX14" s="788"/>
      <c r="VWY14" s="788"/>
      <c r="VWZ14" s="787"/>
      <c r="VXA14" s="788"/>
      <c r="VXB14" s="788"/>
      <c r="VXC14" s="788"/>
      <c r="VXD14" s="787"/>
      <c r="VXE14" s="788"/>
      <c r="VXF14" s="788"/>
      <c r="VXG14" s="788"/>
      <c r="VXH14" s="787"/>
      <c r="VXI14" s="788"/>
      <c r="VXJ14" s="788"/>
      <c r="VXK14" s="788"/>
      <c r="VXL14" s="787"/>
      <c r="VXM14" s="788"/>
      <c r="VXN14" s="788"/>
      <c r="VXO14" s="788"/>
      <c r="VXP14" s="787"/>
      <c r="VXQ14" s="788"/>
      <c r="VXR14" s="788"/>
      <c r="VXS14" s="788"/>
      <c r="VXT14" s="787"/>
      <c r="VXU14" s="788"/>
      <c r="VXV14" s="788"/>
      <c r="VXW14" s="788"/>
      <c r="VXX14" s="787"/>
      <c r="VXY14" s="788"/>
      <c r="VXZ14" s="788"/>
      <c r="VYA14" s="788"/>
      <c r="VYB14" s="787"/>
      <c r="VYC14" s="788"/>
      <c r="VYD14" s="788"/>
      <c r="VYE14" s="788"/>
      <c r="VYF14" s="787"/>
      <c r="VYG14" s="788"/>
      <c r="VYH14" s="788"/>
      <c r="VYI14" s="788"/>
      <c r="VYJ14" s="787"/>
      <c r="VYK14" s="788"/>
      <c r="VYL14" s="788"/>
      <c r="VYM14" s="788"/>
      <c r="VYN14" s="787"/>
      <c r="VYO14" s="788"/>
      <c r="VYP14" s="788"/>
      <c r="VYQ14" s="788"/>
      <c r="VYR14" s="787"/>
      <c r="VYS14" s="788"/>
      <c r="VYT14" s="788"/>
      <c r="VYU14" s="788"/>
      <c r="VYV14" s="787"/>
      <c r="VYW14" s="788"/>
      <c r="VYX14" s="788"/>
      <c r="VYY14" s="788"/>
      <c r="VYZ14" s="787"/>
      <c r="VZA14" s="788"/>
      <c r="VZB14" s="788"/>
      <c r="VZC14" s="788"/>
      <c r="VZD14" s="787"/>
      <c r="VZE14" s="788"/>
      <c r="VZF14" s="788"/>
      <c r="VZG14" s="788"/>
      <c r="VZH14" s="787"/>
      <c r="VZI14" s="788"/>
      <c r="VZJ14" s="788"/>
      <c r="VZK14" s="788"/>
      <c r="VZL14" s="787"/>
      <c r="VZM14" s="788"/>
      <c r="VZN14" s="788"/>
      <c r="VZO14" s="788"/>
      <c r="VZP14" s="787"/>
      <c r="VZQ14" s="788"/>
      <c r="VZR14" s="788"/>
      <c r="VZS14" s="788"/>
      <c r="VZT14" s="787"/>
      <c r="VZU14" s="788"/>
      <c r="VZV14" s="788"/>
      <c r="VZW14" s="788"/>
      <c r="VZX14" s="787"/>
      <c r="VZY14" s="788"/>
      <c r="VZZ14" s="788"/>
      <c r="WAA14" s="788"/>
      <c r="WAB14" s="787"/>
      <c r="WAC14" s="788"/>
      <c r="WAD14" s="788"/>
      <c r="WAE14" s="788"/>
      <c r="WAF14" s="787"/>
      <c r="WAG14" s="788"/>
      <c r="WAH14" s="788"/>
      <c r="WAI14" s="788"/>
      <c r="WAJ14" s="787"/>
      <c r="WAK14" s="788"/>
      <c r="WAL14" s="788"/>
      <c r="WAM14" s="788"/>
      <c r="WAN14" s="787"/>
      <c r="WAO14" s="788"/>
      <c r="WAP14" s="788"/>
      <c r="WAQ14" s="788"/>
      <c r="WAR14" s="787"/>
      <c r="WAS14" s="788"/>
      <c r="WAT14" s="788"/>
      <c r="WAU14" s="788"/>
      <c r="WAV14" s="787"/>
      <c r="WAW14" s="788"/>
      <c r="WAX14" s="788"/>
      <c r="WAY14" s="788"/>
      <c r="WAZ14" s="787"/>
      <c r="WBA14" s="788"/>
      <c r="WBB14" s="788"/>
      <c r="WBC14" s="788"/>
      <c r="WBD14" s="787"/>
      <c r="WBE14" s="788"/>
      <c r="WBF14" s="788"/>
      <c r="WBG14" s="788"/>
      <c r="WBH14" s="787"/>
      <c r="WBI14" s="788"/>
      <c r="WBJ14" s="788"/>
      <c r="WBK14" s="788"/>
      <c r="WBL14" s="787"/>
      <c r="WBM14" s="788"/>
      <c r="WBN14" s="788"/>
      <c r="WBO14" s="788"/>
      <c r="WBP14" s="787"/>
      <c r="WBQ14" s="788"/>
      <c r="WBR14" s="788"/>
      <c r="WBS14" s="788"/>
      <c r="WBT14" s="787"/>
      <c r="WBU14" s="788"/>
      <c r="WBV14" s="788"/>
      <c r="WBW14" s="788"/>
      <c r="WBX14" s="787"/>
      <c r="WBY14" s="788"/>
      <c r="WBZ14" s="788"/>
      <c r="WCA14" s="788"/>
      <c r="WCB14" s="787"/>
      <c r="WCC14" s="788"/>
      <c r="WCD14" s="788"/>
      <c r="WCE14" s="788"/>
      <c r="WCF14" s="787"/>
      <c r="WCG14" s="788"/>
      <c r="WCH14" s="788"/>
      <c r="WCI14" s="788"/>
      <c r="WCJ14" s="787"/>
      <c r="WCK14" s="788"/>
      <c r="WCL14" s="788"/>
      <c r="WCM14" s="788"/>
      <c r="WCN14" s="787"/>
      <c r="WCO14" s="788"/>
      <c r="WCP14" s="788"/>
      <c r="WCQ14" s="788"/>
      <c r="WCR14" s="787"/>
      <c r="WCS14" s="788"/>
      <c r="WCT14" s="788"/>
      <c r="WCU14" s="788"/>
      <c r="WCV14" s="787"/>
      <c r="WCW14" s="788"/>
      <c r="WCX14" s="788"/>
      <c r="WCY14" s="788"/>
      <c r="WCZ14" s="787"/>
      <c r="WDA14" s="788"/>
      <c r="WDB14" s="788"/>
      <c r="WDC14" s="788"/>
      <c r="WDD14" s="787"/>
      <c r="WDE14" s="788"/>
      <c r="WDF14" s="788"/>
      <c r="WDG14" s="788"/>
      <c r="WDH14" s="787"/>
      <c r="WDI14" s="788"/>
      <c r="WDJ14" s="788"/>
      <c r="WDK14" s="788"/>
      <c r="WDL14" s="787"/>
      <c r="WDM14" s="788"/>
      <c r="WDN14" s="788"/>
      <c r="WDO14" s="788"/>
      <c r="WDP14" s="787"/>
      <c r="WDQ14" s="788"/>
      <c r="WDR14" s="788"/>
      <c r="WDS14" s="788"/>
      <c r="WDT14" s="787"/>
      <c r="WDU14" s="788"/>
      <c r="WDV14" s="788"/>
      <c r="WDW14" s="788"/>
      <c r="WDX14" s="787"/>
      <c r="WDY14" s="788"/>
      <c r="WDZ14" s="788"/>
      <c r="WEA14" s="788"/>
      <c r="WEB14" s="787"/>
      <c r="WEC14" s="788"/>
      <c r="WED14" s="788"/>
      <c r="WEE14" s="788"/>
      <c r="WEF14" s="787"/>
      <c r="WEG14" s="788"/>
      <c r="WEH14" s="788"/>
      <c r="WEI14" s="788"/>
      <c r="WEJ14" s="787"/>
      <c r="WEK14" s="788"/>
      <c r="WEL14" s="788"/>
      <c r="WEM14" s="788"/>
      <c r="WEN14" s="787"/>
      <c r="WEO14" s="788"/>
      <c r="WEP14" s="788"/>
      <c r="WEQ14" s="788"/>
      <c r="WER14" s="787"/>
      <c r="WES14" s="788"/>
      <c r="WET14" s="788"/>
      <c r="WEU14" s="788"/>
      <c r="WEV14" s="787"/>
      <c r="WEW14" s="788"/>
      <c r="WEX14" s="788"/>
      <c r="WEY14" s="788"/>
      <c r="WEZ14" s="787"/>
      <c r="WFA14" s="788"/>
      <c r="WFB14" s="788"/>
      <c r="WFC14" s="788"/>
      <c r="WFD14" s="787"/>
      <c r="WFE14" s="788"/>
      <c r="WFF14" s="788"/>
      <c r="WFG14" s="788"/>
      <c r="WFH14" s="787"/>
      <c r="WFI14" s="788"/>
      <c r="WFJ14" s="788"/>
      <c r="WFK14" s="788"/>
      <c r="WFL14" s="787"/>
      <c r="WFM14" s="788"/>
      <c r="WFN14" s="788"/>
      <c r="WFO14" s="788"/>
      <c r="WFP14" s="787"/>
      <c r="WFQ14" s="788"/>
      <c r="WFR14" s="788"/>
      <c r="WFS14" s="788"/>
      <c r="WFT14" s="787"/>
      <c r="WFU14" s="788"/>
      <c r="WFV14" s="788"/>
      <c r="WFW14" s="788"/>
      <c r="WFX14" s="787"/>
      <c r="WFY14" s="788"/>
      <c r="WFZ14" s="788"/>
      <c r="WGA14" s="788"/>
      <c r="WGB14" s="787"/>
      <c r="WGC14" s="788"/>
      <c r="WGD14" s="788"/>
      <c r="WGE14" s="788"/>
      <c r="WGF14" s="787"/>
      <c r="WGG14" s="788"/>
      <c r="WGH14" s="788"/>
      <c r="WGI14" s="788"/>
      <c r="WGJ14" s="787"/>
      <c r="WGK14" s="788"/>
      <c r="WGL14" s="788"/>
      <c r="WGM14" s="788"/>
      <c r="WGN14" s="787"/>
      <c r="WGO14" s="788"/>
      <c r="WGP14" s="788"/>
      <c r="WGQ14" s="788"/>
      <c r="WGR14" s="787"/>
      <c r="WGS14" s="788"/>
      <c r="WGT14" s="788"/>
      <c r="WGU14" s="788"/>
      <c r="WGV14" s="787"/>
      <c r="WGW14" s="788"/>
      <c r="WGX14" s="788"/>
      <c r="WGY14" s="788"/>
      <c r="WGZ14" s="787"/>
      <c r="WHA14" s="788"/>
      <c r="WHB14" s="788"/>
      <c r="WHC14" s="788"/>
      <c r="WHD14" s="787"/>
      <c r="WHE14" s="788"/>
      <c r="WHF14" s="788"/>
      <c r="WHG14" s="788"/>
      <c r="WHH14" s="787"/>
      <c r="WHI14" s="788"/>
      <c r="WHJ14" s="788"/>
      <c r="WHK14" s="788"/>
      <c r="WHL14" s="787"/>
      <c r="WHM14" s="788"/>
      <c r="WHN14" s="788"/>
      <c r="WHO14" s="788"/>
      <c r="WHP14" s="787"/>
      <c r="WHQ14" s="788"/>
      <c r="WHR14" s="788"/>
      <c r="WHS14" s="788"/>
      <c r="WHT14" s="787"/>
      <c r="WHU14" s="788"/>
      <c r="WHV14" s="788"/>
      <c r="WHW14" s="788"/>
      <c r="WHX14" s="787"/>
      <c r="WHY14" s="788"/>
      <c r="WHZ14" s="788"/>
      <c r="WIA14" s="788"/>
      <c r="WIB14" s="787"/>
      <c r="WIC14" s="788"/>
      <c r="WID14" s="788"/>
      <c r="WIE14" s="788"/>
      <c r="WIF14" s="787"/>
      <c r="WIG14" s="788"/>
      <c r="WIH14" s="788"/>
      <c r="WII14" s="788"/>
      <c r="WIJ14" s="787"/>
      <c r="WIK14" s="788"/>
      <c r="WIL14" s="788"/>
      <c r="WIM14" s="788"/>
      <c r="WIN14" s="787"/>
      <c r="WIO14" s="788"/>
      <c r="WIP14" s="788"/>
      <c r="WIQ14" s="788"/>
      <c r="WIR14" s="787"/>
      <c r="WIS14" s="788"/>
      <c r="WIT14" s="788"/>
      <c r="WIU14" s="788"/>
      <c r="WIV14" s="787"/>
      <c r="WIW14" s="788"/>
      <c r="WIX14" s="788"/>
      <c r="WIY14" s="788"/>
      <c r="WIZ14" s="787"/>
      <c r="WJA14" s="788"/>
      <c r="WJB14" s="788"/>
      <c r="WJC14" s="788"/>
      <c r="WJD14" s="787"/>
      <c r="WJE14" s="788"/>
      <c r="WJF14" s="788"/>
      <c r="WJG14" s="788"/>
      <c r="WJH14" s="787"/>
      <c r="WJI14" s="788"/>
      <c r="WJJ14" s="788"/>
      <c r="WJK14" s="788"/>
      <c r="WJL14" s="787"/>
      <c r="WJM14" s="788"/>
      <c r="WJN14" s="788"/>
      <c r="WJO14" s="788"/>
      <c r="WJP14" s="787"/>
      <c r="WJQ14" s="788"/>
      <c r="WJR14" s="788"/>
      <c r="WJS14" s="788"/>
      <c r="WJT14" s="787"/>
      <c r="WJU14" s="788"/>
      <c r="WJV14" s="788"/>
      <c r="WJW14" s="788"/>
      <c r="WJX14" s="787"/>
      <c r="WJY14" s="788"/>
      <c r="WJZ14" s="788"/>
      <c r="WKA14" s="788"/>
      <c r="WKB14" s="787"/>
      <c r="WKC14" s="788"/>
      <c r="WKD14" s="788"/>
      <c r="WKE14" s="788"/>
      <c r="WKF14" s="787"/>
      <c r="WKG14" s="788"/>
      <c r="WKH14" s="788"/>
      <c r="WKI14" s="788"/>
      <c r="WKJ14" s="787"/>
      <c r="WKK14" s="788"/>
      <c r="WKL14" s="788"/>
      <c r="WKM14" s="788"/>
      <c r="WKN14" s="787"/>
      <c r="WKO14" s="788"/>
      <c r="WKP14" s="788"/>
      <c r="WKQ14" s="788"/>
      <c r="WKR14" s="787"/>
      <c r="WKS14" s="788"/>
      <c r="WKT14" s="788"/>
      <c r="WKU14" s="788"/>
      <c r="WKV14" s="787"/>
      <c r="WKW14" s="788"/>
      <c r="WKX14" s="788"/>
      <c r="WKY14" s="788"/>
      <c r="WKZ14" s="787"/>
      <c r="WLA14" s="788"/>
      <c r="WLB14" s="788"/>
      <c r="WLC14" s="788"/>
      <c r="WLD14" s="787"/>
      <c r="WLE14" s="788"/>
      <c r="WLF14" s="788"/>
      <c r="WLG14" s="788"/>
      <c r="WLH14" s="787"/>
      <c r="WLI14" s="788"/>
      <c r="WLJ14" s="788"/>
      <c r="WLK14" s="788"/>
      <c r="WLL14" s="787"/>
      <c r="WLM14" s="788"/>
      <c r="WLN14" s="788"/>
      <c r="WLO14" s="788"/>
      <c r="WLP14" s="787"/>
      <c r="WLQ14" s="788"/>
      <c r="WLR14" s="788"/>
      <c r="WLS14" s="788"/>
      <c r="WLT14" s="787"/>
      <c r="WLU14" s="788"/>
      <c r="WLV14" s="788"/>
      <c r="WLW14" s="788"/>
      <c r="WLX14" s="787"/>
      <c r="WLY14" s="788"/>
      <c r="WLZ14" s="788"/>
      <c r="WMA14" s="788"/>
      <c r="WMB14" s="787"/>
      <c r="WMC14" s="788"/>
      <c r="WMD14" s="788"/>
      <c r="WME14" s="788"/>
      <c r="WMF14" s="787"/>
      <c r="WMG14" s="788"/>
      <c r="WMH14" s="788"/>
      <c r="WMI14" s="788"/>
      <c r="WMJ14" s="787"/>
      <c r="WMK14" s="788"/>
      <c r="WML14" s="788"/>
      <c r="WMM14" s="788"/>
      <c r="WMN14" s="787"/>
      <c r="WMO14" s="788"/>
      <c r="WMP14" s="788"/>
      <c r="WMQ14" s="788"/>
      <c r="WMR14" s="787"/>
      <c r="WMS14" s="788"/>
      <c r="WMT14" s="788"/>
      <c r="WMU14" s="788"/>
      <c r="WMV14" s="787"/>
      <c r="WMW14" s="788"/>
      <c r="WMX14" s="788"/>
      <c r="WMY14" s="788"/>
      <c r="WMZ14" s="787"/>
      <c r="WNA14" s="788"/>
      <c r="WNB14" s="788"/>
      <c r="WNC14" s="788"/>
      <c r="WND14" s="787"/>
      <c r="WNE14" s="788"/>
      <c r="WNF14" s="788"/>
      <c r="WNG14" s="788"/>
      <c r="WNH14" s="787"/>
      <c r="WNI14" s="788"/>
      <c r="WNJ14" s="788"/>
      <c r="WNK14" s="788"/>
      <c r="WNL14" s="787"/>
      <c r="WNM14" s="788"/>
      <c r="WNN14" s="788"/>
      <c r="WNO14" s="788"/>
      <c r="WNP14" s="787"/>
      <c r="WNQ14" s="788"/>
      <c r="WNR14" s="788"/>
      <c r="WNS14" s="788"/>
      <c r="WNT14" s="787"/>
      <c r="WNU14" s="788"/>
      <c r="WNV14" s="788"/>
      <c r="WNW14" s="788"/>
      <c r="WNX14" s="787"/>
      <c r="WNY14" s="788"/>
      <c r="WNZ14" s="788"/>
      <c r="WOA14" s="788"/>
      <c r="WOB14" s="787"/>
      <c r="WOC14" s="788"/>
      <c r="WOD14" s="788"/>
      <c r="WOE14" s="788"/>
      <c r="WOF14" s="787"/>
      <c r="WOG14" s="788"/>
      <c r="WOH14" s="788"/>
      <c r="WOI14" s="788"/>
      <c r="WOJ14" s="787"/>
      <c r="WOK14" s="788"/>
      <c r="WOL14" s="788"/>
      <c r="WOM14" s="788"/>
      <c r="WON14" s="787"/>
      <c r="WOO14" s="788"/>
      <c r="WOP14" s="788"/>
      <c r="WOQ14" s="788"/>
      <c r="WOR14" s="787"/>
      <c r="WOS14" s="788"/>
      <c r="WOT14" s="788"/>
      <c r="WOU14" s="788"/>
      <c r="WOV14" s="787"/>
      <c r="WOW14" s="788"/>
      <c r="WOX14" s="788"/>
      <c r="WOY14" s="788"/>
      <c r="WOZ14" s="787"/>
      <c r="WPA14" s="788"/>
      <c r="WPB14" s="788"/>
      <c r="WPC14" s="788"/>
      <c r="WPD14" s="787"/>
      <c r="WPE14" s="788"/>
      <c r="WPF14" s="788"/>
      <c r="WPG14" s="788"/>
      <c r="WPH14" s="787"/>
      <c r="WPI14" s="788"/>
      <c r="WPJ14" s="788"/>
      <c r="WPK14" s="788"/>
      <c r="WPL14" s="787"/>
      <c r="WPM14" s="788"/>
      <c r="WPN14" s="788"/>
      <c r="WPO14" s="788"/>
      <c r="WPP14" s="787"/>
      <c r="WPQ14" s="788"/>
      <c r="WPR14" s="788"/>
      <c r="WPS14" s="788"/>
      <c r="WPT14" s="787"/>
      <c r="WPU14" s="788"/>
      <c r="WPV14" s="788"/>
      <c r="WPW14" s="788"/>
      <c r="WPX14" s="787"/>
      <c r="WPY14" s="788"/>
      <c r="WPZ14" s="788"/>
      <c r="WQA14" s="788"/>
      <c r="WQB14" s="787"/>
      <c r="WQC14" s="788"/>
      <c r="WQD14" s="788"/>
      <c r="WQE14" s="788"/>
      <c r="WQF14" s="787"/>
      <c r="WQG14" s="788"/>
      <c r="WQH14" s="788"/>
      <c r="WQI14" s="788"/>
      <c r="WQJ14" s="787"/>
      <c r="WQK14" s="788"/>
      <c r="WQL14" s="788"/>
      <c r="WQM14" s="788"/>
      <c r="WQN14" s="787"/>
      <c r="WQO14" s="788"/>
      <c r="WQP14" s="788"/>
      <c r="WQQ14" s="788"/>
      <c r="WQR14" s="787"/>
      <c r="WQS14" s="788"/>
      <c r="WQT14" s="788"/>
      <c r="WQU14" s="788"/>
      <c r="WQV14" s="787"/>
      <c r="WQW14" s="788"/>
      <c r="WQX14" s="788"/>
      <c r="WQY14" s="788"/>
      <c r="WQZ14" s="787"/>
      <c r="WRA14" s="788"/>
      <c r="WRB14" s="788"/>
      <c r="WRC14" s="788"/>
      <c r="WRD14" s="787"/>
      <c r="WRE14" s="788"/>
      <c r="WRF14" s="788"/>
      <c r="WRG14" s="788"/>
      <c r="WRH14" s="787"/>
      <c r="WRI14" s="788"/>
      <c r="WRJ14" s="788"/>
      <c r="WRK14" s="788"/>
      <c r="WRL14" s="787"/>
      <c r="WRM14" s="788"/>
      <c r="WRN14" s="788"/>
      <c r="WRO14" s="788"/>
      <c r="WRP14" s="787"/>
      <c r="WRQ14" s="788"/>
      <c r="WRR14" s="788"/>
      <c r="WRS14" s="788"/>
      <c r="WRT14" s="787"/>
      <c r="WRU14" s="788"/>
      <c r="WRV14" s="788"/>
      <c r="WRW14" s="788"/>
      <c r="WRX14" s="787"/>
      <c r="WRY14" s="788"/>
      <c r="WRZ14" s="788"/>
      <c r="WSA14" s="788"/>
      <c r="WSB14" s="787"/>
      <c r="WSC14" s="788"/>
      <c r="WSD14" s="788"/>
      <c r="WSE14" s="788"/>
      <c r="WSF14" s="787"/>
      <c r="WSG14" s="788"/>
      <c r="WSH14" s="788"/>
      <c r="WSI14" s="788"/>
      <c r="WSJ14" s="787"/>
      <c r="WSK14" s="788"/>
      <c r="WSL14" s="788"/>
      <c r="WSM14" s="788"/>
      <c r="WSN14" s="787"/>
      <c r="WSO14" s="788"/>
      <c r="WSP14" s="788"/>
      <c r="WSQ14" s="788"/>
      <c r="WSR14" s="787"/>
      <c r="WSS14" s="788"/>
      <c r="WST14" s="788"/>
      <c r="WSU14" s="788"/>
      <c r="WSV14" s="787"/>
      <c r="WSW14" s="788"/>
      <c r="WSX14" s="788"/>
      <c r="WSY14" s="788"/>
      <c r="WSZ14" s="787"/>
      <c r="WTA14" s="788"/>
      <c r="WTB14" s="788"/>
      <c r="WTC14" s="788"/>
      <c r="WTD14" s="787"/>
      <c r="WTE14" s="788"/>
      <c r="WTF14" s="788"/>
      <c r="WTG14" s="788"/>
      <c r="WTH14" s="787"/>
      <c r="WTI14" s="788"/>
      <c r="WTJ14" s="788"/>
      <c r="WTK14" s="788"/>
      <c r="WTL14" s="787"/>
      <c r="WTM14" s="788"/>
      <c r="WTN14" s="788"/>
      <c r="WTO14" s="788"/>
      <c r="WTP14" s="787"/>
      <c r="WTQ14" s="788"/>
      <c r="WTR14" s="788"/>
      <c r="WTS14" s="788"/>
      <c r="WTT14" s="787"/>
      <c r="WTU14" s="788"/>
      <c r="WTV14" s="788"/>
      <c r="WTW14" s="788"/>
      <c r="WTX14" s="787"/>
      <c r="WTY14" s="788"/>
      <c r="WTZ14" s="788"/>
      <c r="WUA14" s="788"/>
      <c r="WUB14" s="787"/>
      <c r="WUC14" s="788"/>
      <c r="WUD14" s="788"/>
      <c r="WUE14" s="788"/>
      <c r="WUF14" s="787"/>
      <c r="WUG14" s="788"/>
      <c r="WUH14" s="788"/>
      <c r="WUI14" s="788"/>
      <c r="WUJ14" s="787"/>
      <c r="WUK14" s="788"/>
      <c r="WUL14" s="788"/>
      <c r="WUM14" s="788"/>
      <c r="WUN14" s="787"/>
      <c r="WUO14" s="788"/>
      <c r="WUP14" s="788"/>
      <c r="WUQ14" s="788"/>
      <c r="WUR14" s="787"/>
      <c r="WUS14" s="788"/>
      <c r="WUT14" s="788"/>
      <c r="WUU14" s="788"/>
      <c r="WUV14" s="787"/>
      <c r="WUW14" s="788"/>
      <c r="WUX14" s="788"/>
      <c r="WUY14" s="788"/>
      <c r="WUZ14" s="787"/>
      <c r="WVA14" s="788"/>
      <c r="WVB14" s="788"/>
      <c r="WVC14" s="788"/>
      <c r="WVD14" s="787"/>
      <c r="WVE14" s="788"/>
      <c r="WVF14" s="788"/>
      <c r="WVG14" s="788"/>
      <c r="WVH14" s="787"/>
      <c r="WVI14" s="788"/>
      <c r="WVJ14" s="788"/>
      <c r="WVK14" s="788"/>
      <c r="WVL14" s="787"/>
      <c r="WVM14" s="788"/>
      <c r="WVN14" s="788"/>
      <c r="WVO14" s="788"/>
      <c r="WVP14" s="787"/>
      <c r="WVQ14" s="788"/>
      <c r="WVR14" s="788"/>
      <c r="WVS14" s="788"/>
      <c r="WVT14" s="787"/>
      <c r="WVU14" s="788"/>
      <c r="WVV14" s="788"/>
      <c r="WVW14" s="788"/>
      <c r="WVX14" s="787"/>
      <c r="WVY14" s="788"/>
      <c r="WVZ14" s="788"/>
      <c r="WWA14" s="788"/>
      <c r="WWB14" s="787"/>
      <c r="WWC14" s="788"/>
      <c r="WWD14" s="788"/>
      <c r="WWE14" s="788"/>
      <c r="WWF14" s="787"/>
      <c r="WWG14" s="788"/>
      <c r="WWH14" s="788"/>
      <c r="WWI14" s="788"/>
      <c r="WWJ14" s="787"/>
      <c r="WWK14" s="788"/>
      <c r="WWL14" s="788"/>
      <c r="WWM14" s="788"/>
      <c r="WWN14" s="787"/>
      <c r="WWO14" s="788"/>
      <c r="WWP14" s="788"/>
      <c r="WWQ14" s="788"/>
      <c r="WWR14" s="787"/>
      <c r="WWS14" s="788"/>
      <c r="WWT14" s="788"/>
      <c r="WWU14" s="788"/>
      <c r="WWV14" s="787"/>
      <c r="WWW14" s="788"/>
      <c r="WWX14" s="788"/>
      <c r="WWY14" s="788"/>
      <c r="WWZ14" s="787"/>
      <c r="WXA14" s="788"/>
      <c r="WXB14" s="788"/>
      <c r="WXC14" s="788"/>
      <c r="WXD14" s="787"/>
      <c r="WXE14" s="788"/>
      <c r="WXF14" s="788"/>
      <c r="WXG14" s="788"/>
      <c r="WXH14" s="787"/>
      <c r="WXI14" s="788"/>
      <c r="WXJ14" s="788"/>
      <c r="WXK14" s="788"/>
      <c r="WXL14" s="787"/>
      <c r="WXM14" s="788"/>
      <c r="WXN14" s="788"/>
      <c r="WXO14" s="788"/>
      <c r="WXP14" s="787"/>
      <c r="WXQ14" s="788"/>
      <c r="WXR14" s="788"/>
      <c r="WXS14" s="788"/>
      <c r="WXT14" s="787"/>
      <c r="WXU14" s="788"/>
      <c r="WXV14" s="788"/>
      <c r="WXW14" s="788"/>
      <c r="WXX14" s="787"/>
      <c r="WXY14" s="788"/>
      <c r="WXZ14" s="788"/>
      <c r="WYA14" s="788"/>
      <c r="WYB14" s="787"/>
      <c r="WYC14" s="788"/>
      <c r="WYD14" s="788"/>
      <c r="WYE14" s="788"/>
      <c r="WYF14" s="787"/>
      <c r="WYG14" s="788"/>
      <c r="WYH14" s="788"/>
      <c r="WYI14" s="788"/>
      <c r="WYJ14" s="787"/>
      <c r="WYK14" s="788"/>
      <c r="WYL14" s="788"/>
      <c r="WYM14" s="788"/>
      <c r="WYN14" s="787"/>
      <c r="WYO14" s="788"/>
      <c r="WYP14" s="788"/>
      <c r="WYQ14" s="788"/>
      <c r="WYR14" s="787"/>
      <c r="WYS14" s="788"/>
      <c r="WYT14" s="788"/>
      <c r="WYU14" s="788"/>
      <c r="WYV14" s="787"/>
      <c r="WYW14" s="788"/>
      <c r="WYX14" s="788"/>
      <c r="WYY14" s="788"/>
      <c r="WYZ14" s="787"/>
      <c r="WZA14" s="788"/>
      <c r="WZB14" s="788"/>
      <c r="WZC14" s="788"/>
      <c r="WZD14" s="787"/>
      <c r="WZE14" s="788"/>
      <c r="WZF14" s="788"/>
      <c r="WZG14" s="788"/>
      <c r="WZH14" s="787"/>
      <c r="WZI14" s="788"/>
      <c r="WZJ14" s="788"/>
      <c r="WZK14" s="788"/>
      <c r="WZL14" s="787"/>
      <c r="WZM14" s="788"/>
      <c r="WZN14" s="788"/>
      <c r="WZO14" s="788"/>
      <c r="WZP14" s="787"/>
      <c r="WZQ14" s="788"/>
      <c r="WZR14" s="788"/>
      <c r="WZS14" s="788"/>
      <c r="WZT14" s="787"/>
      <c r="WZU14" s="788"/>
      <c r="WZV14" s="788"/>
      <c r="WZW14" s="788"/>
      <c r="WZX14" s="787"/>
      <c r="WZY14" s="788"/>
      <c r="WZZ14" s="788"/>
      <c r="XAA14" s="788"/>
      <c r="XAB14" s="787"/>
      <c r="XAC14" s="788"/>
      <c r="XAD14" s="788"/>
      <c r="XAE14" s="788"/>
      <c r="XAF14" s="787"/>
      <c r="XAG14" s="788"/>
      <c r="XAH14" s="788"/>
      <c r="XAI14" s="788"/>
      <c r="XAJ14" s="787"/>
      <c r="XAK14" s="788"/>
      <c r="XAL14" s="788"/>
      <c r="XAM14" s="788"/>
      <c r="XAN14" s="787"/>
      <c r="XAO14" s="788"/>
      <c r="XAP14" s="788"/>
      <c r="XAQ14" s="788"/>
      <c r="XAR14" s="787"/>
      <c r="XAS14" s="788"/>
      <c r="XAT14" s="788"/>
      <c r="XAU14" s="788"/>
      <c r="XAV14" s="787"/>
      <c r="XAW14" s="788"/>
      <c r="XAX14" s="788"/>
      <c r="XAY14" s="788"/>
      <c r="XAZ14" s="787"/>
      <c r="XBA14" s="788"/>
      <c r="XBB14" s="788"/>
      <c r="XBC14" s="788"/>
      <c r="XBD14" s="787"/>
      <c r="XBE14" s="788"/>
      <c r="XBF14" s="788"/>
      <c r="XBG14" s="788"/>
      <c r="XBH14" s="787"/>
      <c r="XBI14" s="788"/>
      <c r="XBJ14" s="788"/>
      <c r="XBK14" s="788"/>
      <c r="XBL14" s="787"/>
      <c r="XBM14" s="788"/>
      <c r="XBN14" s="788"/>
      <c r="XBO14" s="788"/>
      <c r="XBP14" s="787"/>
      <c r="XBQ14" s="788"/>
      <c r="XBR14" s="788"/>
      <c r="XBS14" s="788"/>
      <c r="XBT14" s="787"/>
      <c r="XBU14" s="788"/>
      <c r="XBV14" s="788"/>
      <c r="XBW14" s="788"/>
      <c r="XBX14" s="787"/>
      <c r="XBY14" s="788"/>
      <c r="XBZ14" s="788"/>
      <c r="XCA14" s="788"/>
      <c r="XCB14" s="787"/>
      <c r="XCC14" s="788"/>
      <c r="XCD14" s="788"/>
      <c r="XCE14" s="788"/>
      <c r="XCF14" s="787"/>
      <c r="XCG14" s="788"/>
      <c r="XCH14" s="788"/>
      <c r="XCI14" s="788"/>
      <c r="XCJ14" s="787"/>
      <c r="XCK14" s="788"/>
      <c r="XCL14" s="788"/>
      <c r="XCM14" s="788"/>
      <c r="XCN14" s="787"/>
      <c r="XCO14" s="788"/>
      <c r="XCP14" s="788"/>
      <c r="XCQ14" s="788"/>
      <c r="XCR14" s="787"/>
      <c r="XCS14" s="788"/>
      <c r="XCT14" s="788"/>
      <c r="XCU14" s="788"/>
      <c r="XCV14" s="787"/>
      <c r="XCW14" s="788"/>
      <c r="XCX14" s="788"/>
      <c r="XCY14" s="788"/>
      <c r="XCZ14" s="787"/>
      <c r="XDA14" s="788"/>
      <c r="XDB14" s="788"/>
      <c r="XDC14" s="788"/>
      <c r="XDD14" s="787"/>
      <c r="XDE14" s="788"/>
      <c r="XDF14" s="788"/>
      <c r="XDG14" s="788"/>
      <c r="XDH14" s="787"/>
      <c r="XDI14" s="788"/>
      <c r="XDJ14" s="788"/>
      <c r="XDK14" s="788"/>
      <c r="XDL14" s="787"/>
      <c r="XDM14" s="788"/>
      <c r="XDN14" s="788"/>
      <c r="XDO14" s="788"/>
      <c r="XDP14" s="787"/>
      <c r="XDQ14" s="788"/>
      <c r="XDR14" s="788"/>
      <c r="XDS14" s="788"/>
      <c r="XDT14" s="787"/>
      <c r="XDU14" s="788"/>
      <c r="XDV14" s="788"/>
      <c r="XDW14" s="788"/>
      <c r="XDX14" s="787"/>
      <c r="XDY14" s="788"/>
      <c r="XDZ14" s="788"/>
      <c r="XEA14" s="788"/>
      <c r="XEB14" s="787"/>
      <c r="XEC14" s="788"/>
      <c r="XED14" s="788"/>
      <c r="XEE14" s="788"/>
      <c r="XEF14" s="787"/>
      <c r="XEG14" s="788"/>
      <c r="XEH14" s="788"/>
      <c r="XEI14" s="788"/>
      <c r="XEJ14" s="787"/>
      <c r="XEK14" s="788"/>
      <c r="XEL14" s="788"/>
      <c r="XEM14" s="788"/>
    </row>
    <row r="15" spans="1:16367" s="215" customFormat="1" ht="22.5" customHeight="1" x14ac:dyDescent="0.25">
      <c r="A15" s="860" t="s">
        <v>1897</v>
      </c>
      <c r="B15" s="241"/>
      <c r="C15" s="1147">
        <f>SUM('تراز 1400'!$M$125)</f>
        <v>5625000000</v>
      </c>
      <c r="D15" s="1148"/>
      <c r="E15" s="1147">
        <v>0</v>
      </c>
      <c r="H15" s="785"/>
      <c r="L15" s="506"/>
      <c r="M15" s="786"/>
      <c r="N15" s="785"/>
      <c r="O15" s="785"/>
      <c r="P15" s="787"/>
      <c r="Q15" s="788"/>
      <c r="R15" s="788"/>
      <c r="S15" s="788"/>
      <c r="T15" s="787"/>
      <c r="U15" s="788"/>
      <c r="V15" s="788"/>
      <c r="W15" s="788"/>
      <c r="X15" s="787"/>
      <c r="Y15" s="788"/>
      <c r="Z15" s="788"/>
      <c r="AA15" s="788"/>
      <c r="AB15" s="787"/>
      <c r="AC15" s="788"/>
      <c r="AD15" s="788"/>
      <c r="AE15" s="788"/>
      <c r="AF15" s="787"/>
      <c r="AG15" s="788"/>
      <c r="AH15" s="788"/>
      <c r="AI15" s="788"/>
      <c r="AJ15" s="787"/>
      <c r="AK15" s="788"/>
      <c r="AL15" s="788"/>
      <c r="AM15" s="788"/>
      <c r="AN15" s="787"/>
      <c r="AO15" s="788"/>
      <c r="AP15" s="788"/>
      <c r="AQ15" s="788"/>
      <c r="AR15" s="787"/>
      <c r="AS15" s="788"/>
      <c r="AT15" s="788"/>
      <c r="AU15" s="788"/>
      <c r="AV15" s="787"/>
      <c r="AW15" s="788"/>
      <c r="AX15" s="788"/>
      <c r="AY15" s="788"/>
      <c r="AZ15" s="787"/>
      <c r="BA15" s="788"/>
      <c r="BB15" s="788"/>
      <c r="BC15" s="788"/>
      <c r="BD15" s="787"/>
      <c r="BE15" s="788"/>
      <c r="BF15" s="788"/>
      <c r="BG15" s="788"/>
      <c r="BH15" s="787"/>
      <c r="BI15" s="788"/>
      <c r="BJ15" s="788"/>
      <c r="BK15" s="788"/>
      <c r="BL15" s="787"/>
      <c r="BM15" s="788"/>
      <c r="BN15" s="788"/>
      <c r="BO15" s="788"/>
      <c r="BP15" s="787"/>
      <c r="BQ15" s="788"/>
      <c r="BR15" s="788"/>
      <c r="BS15" s="788"/>
      <c r="BT15" s="787"/>
      <c r="BU15" s="788"/>
      <c r="BV15" s="788"/>
      <c r="BW15" s="788"/>
      <c r="BX15" s="787"/>
      <c r="BY15" s="788"/>
      <c r="BZ15" s="788"/>
      <c r="CA15" s="788"/>
      <c r="CB15" s="787"/>
      <c r="CC15" s="788"/>
      <c r="CD15" s="788"/>
      <c r="CE15" s="788"/>
      <c r="CF15" s="787"/>
      <c r="CG15" s="788"/>
      <c r="CH15" s="788"/>
      <c r="CI15" s="788"/>
      <c r="CJ15" s="787"/>
      <c r="CK15" s="788"/>
      <c r="CL15" s="788"/>
      <c r="CM15" s="788"/>
      <c r="CN15" s="787"/>
      <c r="CO15" s="788"/>
      <c r="CP15" s="788"/>
      <c r="CQ15" s="788"/>
      <c r="CR15" s="787"/>
      <c r="CS15" s="788"/>
      <c r="CT15" s="788"/>
      <c r="CU15" s="788"/>
      <c r="CV15" s="787"/>
      <c r="CW15" s="788"/>
      <c r="CX15" s="788"/>
      <c r="CY15" s="788"/>
      <c r="CZ15" s="787"/>
      <c r="DA15" s="788"/>
      <c r="DB15" s="788"/>
      <c r="DC15" s="788"/>
      <c r="DD15" s="787"/>
      <c r="DE15" s="788"/>
      <c r="DF15" s="788"/>
      <c r="DG15" s="788"/>
      <c r="DH15" s="787"/>
      <c r="DI15" s="788"/>
      <c r="DJ15" s="788"/>
      <c r="DK15" s="788"/>
      <c r="DL15" s="787"/>
      <c r="DM15" s="788"/>
      <c r="DN15" s="788"/>
      <c r="DO15" s="788"/>
      <c r="DP15" s="787"/>
      <c r="DQ15" s="788"/>
      <c r="DR15" s="788"/>
      <c r="DS15" s="788"/>
      <c r="DT15" s="787"/>
      <c r="DU15" s="788"/>
      <c r="DV15" s="788"/>
      <c r="DW15" s="788"/>
      <c r="DX15" s="787"/>
      <c r="DY15" s="788"/>
      <c r="DZ15" s="788"/>
      <c r="EA15" s="788"/>
      <c r="EB15" s="787"/>
      <c r="EC15" s="788"/>
      <c r="ED15" s="788"/>
      <c r="EE15" s="788"/>
      <c r="EF15" s="787"/>
      <c r="EG15" s="788"/>
      <c r="EH15" s="788"/>
      <c r="EI15" s="788"/>
      <c r="EJ15" s="787"/>
      <c r="EK15" s="788"/>
      <c r="EL15" s="788"/>
      <c r="EM15" s="788"/>
      <c r="EN15" s="787"/>
      <c r="EO15" s="788"/>
      <c r="EP15" s="788"/>
      <c r="EQ15" s="788"/>
      <c r="ER15" s="787"/>
      <c r="ES15" s="788"/>
      <c r="ET15" s="788"/>
      <c r="EU15" s="788"/>
      <c r="EV15" s="787"/>
      <c r="EW15" s="788"/>
      <c r="EX15" s="788"/>
      <c r="EY15" s="788"/>
      <c r="EZ15" s="787"/>
      <c r="FA15" s="788"/>
      <c r="FB15" s="788"/>
      <c r="FC15" s="788"/>
      <c r="FD15" s="787"/>
      <c r="FE15" s="788"/>
      <c r="FF15" s="788"/>
      <c r="FG15" s="788"/>
      <c r="FH15" s="787"/>
      <c r="FI15" s="788"/>
      <c r="FJ15" s="788"/>
      <c r="FK15" s="788"/>
      <c r="FL15" s="787"/>
      <c r="FM15" s="788"/>
      <c r="FN15" s="788"/>
      <c r="FO15" s="788"/>
      <c r="FP15" s="787"/>
      <c r="FQ15" s="788"/>
      <c r="FR15" s="788"/>
      <c r="FS15" s="788"/>
      <c r="FT15" s="787"/>
      <c r="FU15" s="788"/>
      <c r="FV15" s="788"/>
      <c r="FW15" s="788"/>
      <c r="FX15" s="787"/>
      <c r="FY15" s="788"/>
      <c r="FZ15" s="788"/>
      <c r="GA15" s="788"/>
      <c r="GB15" s="787"/>
      <c r="GC15" s="788"/>
      <c r="GD15" s="788"/>
      <c r="GE15" s="788"/>
      <c r="GF15" s="787"/>
      <c r="GG15" s="788"/>
      <c r="GH15" s="788"/>
      <c r="GI15" s="788"/>
      <c r="GJ15" s="787"/>
      <c r="GK15" s="788"/>
      <c r="GL15" s="788"/>
      <c r="GM15" s="788"/>
      <c r="GN15" s="787"/>
      <c r="GO15" s="788"/>
      <c r="GP15" s="788"/>
      <c r="GQ15" s="788"/>
      <c r="GR15" s="787"/>
      <c r="GS15" s="788"/>
      <c r="GT15" s="788"/>
      <c r="GU15" s="788"/>
      <c r="GV15" s="787"/>
      <c r="GW15" s="788"/>
      <c r="GX15" s="788"/>
      <c r="GY15" s="788"/>
      <c r="GZ15" s="787"/>
      <c r="HA15" s="788"/>
      <c r="HB15" s="788"/>
      <c r="HC15" s="788"/>
      <c r="HD15" s="787"/>
      <c r="HE15" s="788"/>
      <c r="HF15" s="788"/>
      <c r="HG15" s="788"/>
      <c r="HH15" s="787"/>
      <c r="HI15" s="788"/>
      <c r="HJ15" s="788"/>
      <c r="HK15" s="788"/>
      <c r="HL15" s="787"/>
      <c r="HM15" s="788"/>
      <c r="HN15" s="788"/>
      <c r="HO15" s="788"/>
      <c r="HP15" s="787"/>
      <c r="HQ15" s="788"/>
      <c r="HR15" s="788"/>
      <c r="HS15" s="788"/>
      <c r="HT15" s="787"/>
      <c r="HU15" s="788"/>
      <c r="HV15" s="788"/>
      <c r="HW15" s="788"/>
      <c r="HX15" s="787"/>
      <c r="HY15" s="788"/>
      <c r="HZ15" s="788"/>
      <c r="IA15" s="788"/>
      <c r="IB15" s="787"/>
      <c r="IC15" s="788"/>
      <c r="ID15" s="788"/>
      <c r="IE15" s="788"/>
      <c r="IF15" s="787"/>
      <c r="IG15" s="788"/>
      <c r="IH15" s="788"/>
      <c r="II15" s="788"/>
      <c r="IJ15" s="787"/>
      <c r="IK15" s="788"/>
      <c r="IL15" s="788"/>
      <c r="IM15" s="788"/>
      <c r="IN15" s="787"/>
      <c r="IO15" s="788"/>
      <c r="IP15" s="788"/>
      <c r="IQ15" s="788"/>
      <c r="IR15" s="787"/>
      <c r="IS15" s="788"/>
      <c r="IT15" s="788"/>
      <c r="IU15" s="788"/>
      <c r="IV15" s="787"/>
      <c r="IW15" s="788"/>
      <c r="IX15" s="788"/>
      <c r="IY15" s="788"/>
      <c r="IZ15" s="787"/>
      <c r="JA15" s="788"/>
      <c r="JB15" s="788"/>
      <c r="JC15" s="788"/>
      <c r="JD15" s="787"/>
      <c r="JE15" s="788"/>
      <c r="JF15" s="788"/>
      <c r="JG15" s="788"/>
      <c r="JH15" s="787"/>
      <c r="JI15" s="788"/>
      <c r="JJ15" s="788"/>
      <c r="JK15" s="788"/>
      <c r="JL15" s="787"/>
      <c r="JM15" s="788"/>
      <c r="JN15" s="788"/>
      <c r="JO15" s="788"/>
      <c r="JP15" s="787"/>
      <c r="JQ15" s="788"/>
      <c r="JR15" s="788"/>
      <c r="JS15" s="788"/>
      <c r="JT15" s="787"/>
      <c r="JU15" s="788"/>
      <c r="JV15" s="788"/>
      <c r="JW15" s="788"/>
      <c r="JX15" s="787"/>
      <c r="JY15" s="788"/>
      <c r="JZ15" s="788"/>
      <c r="KA15" s="788"/>
      <c r="KB15" s="787"/>
      <c r="KC15" s="788"/>
      <c r="KD15" s="788"/>
      <c r="KE15" s="788"/>
      <c r="KF15" s="787"/>
      <c r="KG15" s="788"/>
      <c r="KH15" s="788"/>
      <c r="KI15" s="788"/>
      <c r="KJ15" s="787"/>
      <c r="KK15" s="788"/>
      <c r="KL15" s="788"/>
      <c r="KM15" s="788"/>
      <c r="KN15" s="787"/>
      <c r="KO15" s="788"/>
      <c r="KP15" s="788"/>
      <c r="KQ15" s="788"/>
      <c r="KR15" s="787"/>
      <c r="KS15" s="788"/>
      <c r="KT15" s="788"/>
      <c r="KU15" s="788"/>
      <c r="KV15" s="787"/>
      <c r="KW15" s="788"/>
      <c r="KX15" s="788"/>
      <c r="KY15" s="788"/>
      <c r="KZ15" s="787"/>
      <c r="LA15" s="788"/>
      <c r="LB15" s="788"/>
      <c r="LC15" s="788"/>
      <c r="LD15" s="787"/>
      <c r="LE15" s="788"/>
      <c r="LF15" s="788"/>
      <c r="LG15" s="788"/>
      <c r="LH15" s="787"/>
      <c r="LI15" s="788"/>
      <c r="LJ15" s="788"/>
      <c r="LK15" s="788"/>
      <c r="LL15" s="787"/>
      <c r="LM15" s="788"/>
      <c r="LN15" s="788"/>
      <c r="LO15" s="788"/>
      <c r="LP15" s="787"/>
      <c r="LQ15" s="788"/>
      <c r="LR15" s="788"/>
      <c r="LS15" s="788"/>
      <c r="LT15" s="787"/>
      <c r="LU15" s="788"/>
      <c r="LV15" s="788"/>
      <c r="LW15" s="788"/>
      <c r="LX15" s="787"/>
      <c r="LY15" s="788"/>
      <c r="LZ15" s="788"/>
      <c r="MA15" s="788"/>
      <c r="MB15" s="787"/>
      <c r="MC15" s="788"/>
      <c r="MD15" s="788"/>
      <c r="ME15" s="788"/>
      <c r="MF15" s="787"/>
      <c r="MG15" s="788"/>
      <c r="MH15" s="788"/>
      <c r="MI15" s="788"/>
      <c r="MJ15" s="787"/>
      <c r="MK15" s="788"/>
      <c r="ML15" s="788"/>
      <c r="MM15" s="788"/>
      <c r="MN15" s="787"/>
      <c r="MO15" s="788"/>
      <c r="MP15" s="788"/>
      <c r="MQ15" s="788"/>
      <c r="MR15" s="787"/>
      <c r="MS15" s="788"/>
      <c r="MT15" s="788"/>
      <c r="MU15" s="788"/>
      <c r="MV15" s="787"/>
      <c r="MW15" s="788"/>
      <c r="MX15" s="788"/>
      <c r="MY15" s="788"/>
      <c r="MZ15" s="787"/>
      <c r="NA15" s="788"/>
      <c r="NB15" s="788"/>
      <c r="NC15" s="788"/>
      <c r="ND15" s="787"/>
      <c r="NE15" s="788"/>
      <c r="NF15" s="788"/>
      <c r="NG15" s="788"/>
      <c r="NH15" s="787"/>
      <c r="NI15" s="788"/>
      <c r="NJ15" s="788"/>
      <c r="NK15" s="788"/>
      <c r="NL15" s="787"/>
      <c r="NM15" s="788"/>
      <c r="NN15" s="788"/>
      <c r="NO15" s="788"/>
      <c r="NP15" s="787"/>
      <c r="NQ15" s="788"/>
      <c r="NR15" s="788"/>
      <c r="NS15" s="788"/>
      <c r="NT15" s="787"/>
      <c r="NU15" s="788"/>
      <c r="NV15" s="788"/>
      <c r="NW15" s="788"/>
      <c r="NX15" s="787"/>
      <c r="NY15" s="788"/>
      <c r="NZ15" s="788"/>
      <c r="OA15" s="788"/>
      <c r="OB15" s="787"/>
      <c r="OC15" s="788"/>
      <c r="OD15" s="788"/>
      <c r="OE15" s="788"/>
      <c r="OF15" s="787"/>
      <c r="OG15" s="788"/>
      <c r="OH15" s="788"/>
      <c r="OI15" s="788"/>
      <c r="OJ15" s="787"/>
      <c r="OK15" s="788"/>
      <c r="OL15" s="788"/>
      <c r="OM15" s="788"/>
      <c r="ON15" s="787"/>
      <c r="OO15" s="788"/>
      <c r="OP15" s="788"/>
      <c r="OQ15" s="788"/>
      <c r="OR15" s="787"/>
      <c r="OS15" s="788"/>
      <c r="OT15" s="788"/>
      <c r="OU15" s="788"/>
      <c r="OV15" s="787"/>
      <c r="OW15" s="788"/>
      <c r="OX15" s="788"/>
      <c r="OY15" s="788"/>
      <c r="OZ15" s="787"/>
      <c r="PA15" s="788"/>
      <c r="PB15" s="788"/>
      <c r="PC15" s="788"/>
      <c r="PD15" s="787"/>
      <c r="PE15" s="788"/>
      <c r="PF15" s="788"/>
      <c r="PG15" s="788"/>
      <c r="PH15" s="787"/>
      <c r="PI15" s="788"/>
      <c r="PJ15" s="788"/>
      <c r="PK15" s="788"/>
      <c r="PL15" s="787"/>
      <c r="PM15" s="788"/>
      <c r="PN15" s="788"/>
      <c r="PO15" s="788"/>
      <c r="PP15" s="787"/>
      <c r="PQ15" s="788"/>
      <c r="PR15" s="788"/>
      <c r="PS15" s="788"/>
      <c r="PT15" s="787"/>
      <c r="PU15" s="788"/>
      <c r="PV15" s="788"/>
      <c r="PW15" s="788"/>
      <c r="PX15" s="787"/>
      <c r="PY15" s="788"/>
      <c r="PZ15" s="788"/>
      <c r="QA15" s="788"/>
      <c r="QB15" s="787"/>
      <c r="QC15" s="788"/>
      <c r="QD15" s="788"/>
      <c r="QE15" s="788"/>
      <c r="QF15" s="787"/>
      <c r="QG15" s="788"/>
      <c r="QH15" s="788"/>
      <c r="QI15" s="788"/>
      <c r="QJ15" s="787"/>
      <c r="QK15" s="788"/>
      <c r="QL15" s="788"/>
      <c r="QM15" s="788"/>
      <c r="QN15" s="787"/>
      <c r="QO15" s="788"/>
      <c r="QP15" s="788"/>
      <c r="QQ15" s="788"/>
      <c r="QR15" s="787"/>
      <c r="QS15" s="788"/>
      <c r="QT15" s="788"/>
      <c r="QU15" s="788"/>
      <c r="QV15" s="787"/>
      <c r="QW15" s="788"/>
      <c r="QX15" s="788"/>
      <c r="QY15" s="788"/>
      <c r="QZ15" s="787"/>
      <c r="RA15" s="788"/>
      <c r="RB15" s="788"/>
      <c r="RC15" s="788"/>
      <c r="RD15" s="787"/>
      <c r="RE15" s="788"/>
      <c r="RF15" s="788"/>
      <c r="RG15" s="788"/>
      <c r="RH15" s="787"/>
      <c r="RI15" s="788"/>
      <c r="RJ15" s="788"/>
      <c r="RK15" s="788"/>
      <c r="RL15" s="787"/>
      <c r="RM15" s="788"/>
      <c r="RN15" s="788"/>
      <c r="RO15" s="788"/>
      <c r="RP15" s="787"/>
      <c r="RQ15" s="788"/>
      <c r="RR15" s="788"/>
      <c r="RS15" s="788"/>
      <c r="RT15" s="787"/>
      <c r="RU15" s="788"/>
      <c r="RV15" s="788"/>
      <c r="RW15" s="788"/>
      <c r="RX15" s="787"/>
      <c r="RY15" s="788"/>
      <c r="RZ15" s="788"/>
      <c r="SA15" s="788"/>
      <c r="SB15" s="787"/>
      <c r="SC15" s="788"/>
      <c r="SD15" s="788"/>
      <c r="SE15" s="788"/>
      <c r="SF15" s="787"/>
      <c r="SG15" s="788"/>
      <c r="SH15" s="788"/>
      <c r="SI15" s="788"/>
      <c r="SJ15" s="787"/>
      <c r="SK15" s="788"/>
      <c r="SL15" s="788"/>
      <c r="SM15" s="788"/>
      <c r="SN15" s="787"/>
      <c r="SO15" s="788"/>
      <c r="SP15" s="788"/>
      <c r="SQ15" s="788"/>
      <c r="SR15" s="787"/>
      <c r="SS15" s="788"/>
      <c r="ST15" s="788"/>
      <c r="SU15" s="788"/>
      <c r="SV15" s="787"/>
      <c r="SW15" s="788"/>
      <c r="SX15" s="788"/>
      <c r="SY15" s="788"/>
      <c r="SZ15" s="787"/>
      <c r="TA15" s="788"/>
      <c r="TB15" s="788"/>
      <c r="TC15" s="788"/>
      <c r="TD15" s="787"/>
      <c r="TE15" s="788"/>
      <c r="TF15" s="788"/>
      <c r="TG15" s="788"/>
      <c r="TH15" s="787"/>
      <c r="TI15" s="788"/>
      <c r="TJ15" s="788"/>
      <c r="TK15" s="788"/>
      <c r="TL15" s="787"/>
      <c r="TM15" s="788"/>
      <c r="TN15" s="788"/>
      <c r="TO15" s="788"/>
      <c r="TP15" s="787"/>
      <c r="TQ15" s="788"/>
      <c r="TR15" s="788"/>
      <c r="TS15" s="788"/>
      <c r="TT15" s="787"/>
      <c r="TU15" s="788"/>
      <c r="TV15" s="788"/>
      <c r="TW15" s="788"/>
      <c r="TX15" s="787"/>
      <c r="TY15" s="788"/>
      <c r="TZ15" s="788"/>
      <c r="UA15" s="788"/>
      <c r="UB15" s="787"/>
      <c r="UC15" s="788"/>
      <c r="UD15" s="788"/>
      <c r="UE15" s="788"/>
      <c r="UF15" s="787"/>
      <c r="UG15" s="788"/>
      <c r="UH15" s="788"/>
      <c r="UI15" s="788"/>
      <c r="UJ15" s="787"/>
      <c r="UK15" s="788"/>
      <c r="UL15" s="788"/>
      <c r="UM15" s="788"/>
      <c r="UN15" s="787"/>
      <c r="UO15" s="788"/>
      <c r="UP15" s="788"/>
      <c r="UQ15" s="788"/>
      <c r="UR15" s="787"/>
      <c r="US15" s="788"/>
      <c r="UT15" s="788"/>
      <c r="UU15" s="788"/>
      <c r="UV15" s="787"/>
      <c r="UW15" s="788"/>
      <c r="UX15" s="788"/>
      <c r="UY15" s="788"/>
      <c r="UZ15" s="787"/>
      <c r="VA15" s="788"/>
      <c r="VB15" s="788"/>
      <c r="VC15" s="788"/>
      <c r="VD15" s="787"/>
      <c r="VE15" s="788"/>
      <c r="VF15" s="788"/>
      <c r="VG15" s="788"/>
      <c r="VH15" s="787"/>
      <c r="VI15" s="788"/>
      <c r="VJ15" s="788"/>
      <c r="VK15" s="788"/>
      <c r="VL15" s="787"/>
      <c r="VM15" s="788"/>
      <c r="VN15" s="788"/>
      <c r="VO15" s="788"/>
      <c r="VP15" s="787"/>
      <c r="VQ15" s="788"/>
      <c r="VR15" s="788"/>
      <c r="VS15" s="788"/>
      <c r="VT15" s="787"/>
      <c r="VU15" s="788"/>
      <c r="VV15" s="788"/>
      <c r="VW15" s="788"/>
      <c r="VX15" s="787"/>
      <c r="VY15" s="788"/>
      <c r="VZ15" s="788"/>
      <c r="WA15" s="788"/>
      <c r="WB15" s="787"/>
      <c r="WC15" s="788"/>
      <c r="WD15" s="788"/>
      <c r="WE15" s="788"/>
      <c r="WF15" s="787"/>
      <c r="WG15" s="788"/>
      <c r="WH15" s="788"/>
      <c r="WI15" s="788"/>
      <c r="WJ15" s="787"/>
      <c r="WK15" s="788"/>
      <c r="WL15" s="788"/>
      <c r="WM15" s="788"/>
      <c r="WN15" s="787"/>
      <c r="WO15" s="788"/>
      <c r="WP15" s="788"/>
      <c r="WQ15" s="788"/>
      <c r="WR15" s="787"/>
      <c r="WS15" s="788"/>
      <c r="WT15" s="788"/>
      <c r="WU15" s="788"/>
      <c r="WV15" s="787"/>
      <c r="WW15" s="788"/>
      <c r="WX15" s="788"/>
      <c r="WY15" s="788"/>
      <c r="WZ15" s="787"/>
      <c r="XA15" s="788"/>
      <c r="XB15" s="788"/>
      <c r="XC15" s="788"/>
      <c r="XD15" s="787"/>
      <c r="XE15" s="788"/>
      <c r="XF15" s="788"/>
      <c r="XG15" s="788"/>
      <c r="XH15" s="787"/>
      <c r="XI15" s="788"/>
      <c r="XJ15" s="788"/>
      <c r="XK15" s="788"/>
      <c r="XL15" s="787"/>
      <c r="XM15" s="788"/>
      <c r="XN15" s="788"/>
      <c r="XO15" s="788"/>
      <c r="XP15" s="787"/>
      <c r="XQ15" s="788"/>
      <c r="XR15" s="788"/>
      <c r="XS15" s="788"/>
      <c r="XT15" s="787"/>
      <c r="XU15" s="788"/>
      <c r="XV15" s="788"/>
      <c r="XW15" s="788"/>
      <c r="XX15" s="787"/>
      <c r="XY15" s="788"/>
      <c r="XZ15" s="788"/>
      <c r="YA15" s="788"/>
      <c r="YB15" s="787"/>
      <c r="YC15" s="788"/>
      <c r="YD15" s="788"/>
      <c r="YE15" s="788"/>
      <c r="YF15" s="787"/>
      <c r="YG15" s="788"/>
      <c r="YH15" s="788"/>
      <c r="YI15" s="788"/>
      <c r="YJ15" s="787"/>
      <c r="YK15" s="788"/>
      <c r="YL15" s="788"/>
      <c r="YM15" s="788"/>
      <c r="YN15" s="787"/>
      <c r="YO15" s="788"/>
      <c r="YP15" s="788"/>
      <c r="YQ15" s="788"/>
      <c r="YR15" s="787"/>
      <c r="YS15" s="788"/>
      <c r="YT15" s="788"/>
      <c r="YU15" s="788"/>
      <c r="YV15" s="787"/>
      <c r="YW15" s="788"/>
      <c r="YX15" s="788"/>
      <c r="YY15" s="788"/>
      <c r="YZ15" s="787"/>
      <c r="ZA15" s="788"/>
      <c r="ZB15" s="788"/>
      <c r="ZC15" s="788"/>
      <c r="ZD15" s="787"/>
      <c r="ZE15" s="788"/>
      <c r="ZF15" s="788"/>
      <c r="ZG15" s="788"/>
      <c r="ZH15" s="787"/>
      <c r="ZI15" s="788"/>
      <c r="ZJ15" s="788"/>
      <c r="ZK15" s="788"/>
      <c r="ZL15" s="787"/>
      <c r="ZM15" s="788"/>
      <c r="ZN15" s="788"/>
      <c r="ZO15" s="788"/>
      <c r="ZP15" s="787"/>
      <c r="ZQ15" s="788"/>
      <c r="ZR15" s="788"/>
      <c r="ZS15" s="788"/>
      <c r="ZT15" s="787"/>
      <c r="ZU15" s="788"/>
      <c r="ZV15" s="788"/>
      <c r="ZW15" s="788"/>
      <c r="ZX15" s="787"/>
      <c r="ZY15" s="788"/>
      <c r="ZZ15" s="788"/>
      <c r="AAA15" s="788"/>
      <c r="AAB15" s="787"/>
      <c r="AAC15" s="788"/>
      <c r="AAD15" s="788"/>
      <c r="AAE15" s="788"/>
      <c r="AAF15" s="787"/>
      <c r="AAG15" s="788"/>
      <c r="AAH15" s="788"/>
      <c r="AAI15" s="788"/>
      <c r="AAJ15" s="787"/>
      <c r="AAK15" s="788"/>
      <c r="AAL15" s="788"/>
      <c r="AAM15" s="788"/>
      <c r="AAN15" s="787"/>
      <c r="AAO15" s="788"/>
      <c r="AAP15" s="788"/>
      <c r="AAQ15" s="788"/>
      <c r="AAR15" s="787"/>
      <c r="AAS15" s="788"/>
      <c r="AAT15" s="788"/>
      <c r="AAU15" s="788"/>
      <c r="AAV15" s="787"/>
      <c r="AAW15" s="788"/>
      <c r="AAX15" s="788"/>
      <c r="AAY15" s="788"/>
      <c r="AAZ15" s="787"/>
      <c r="ABA15" s="788"/>
      <c r="ABB15" s="788"/>
      <c r="ABC15" s="788"/>
      <c r="ABD15" s="787"/>
      <c r="ABE15" s="788"/>
      <c r="ABF15" s="788"/>
      <c r="ABG15" s="788"/>
      <c r="ABH15" s="787"/>
      <c r="ABI15" s="788"/>
      <c r="ABJ15" s="788"/>
      <c r="ABK15" s="788"/>
      <c r="ABL15" s="787"/>
      <c r="ABM15" s="788"/>
      <c r="ABN15" s="788"/>
      <c r="ABO15" s="788"/>
      <c r="ABP15" s="787"/>
      <c r="ABQ15" s="788"/>
      <c r="ABR15" s="788"/>
      <c r="ABS15" s="788"/>
      <c r="ABT15" s="787"/>
      <c r="ABU15" s="788"/>
      <c r="ABV15" s="788"/>
      <c r="ABW15" s="788"/>
      <c r="ABX15" s="787"/>
      <c r="ABY15" s="788"/>
      <c r="ABZ15" s="788"/>
      <c r="ACA15" s="788"/>
      <c r="ACB15" s="787"/>
      <c r="ACC15" s="788"/>
      <c r="ACD15" s="788"/>
      <c r="ACE15" s="788"/>
      <c r="ACF15" s="787"/>
      <c r="ACG15" s="788"/>
      <c r="ACH15" s="788"/>
      <c r="ACI15" s="788"/>
      <c r="ACJ15" s="787"/>
      <c r="ACK15" s="788"/>
      <c r="ACL15" s="788"/>
      <c r="ACM15" s="788"/>
      <c r="ACN15" s="787"/>
      <c r="ACO15" s="788"/>
      <c r="ACP15" s="788"/>
      <c r="ACQ15" s="788"/>
      <c r="ACR15" s="787"/>
      <c r="ACS15" s="788"/>
      <c r="ACT15" s="788"/>
      <c r="ACU15" s="788"/>
      <c r="ACV15" s="787"/>
      <c r="ACW15" s="788"/>
      <c r="ACX15" s="788"/>
      <c r="ACY15" s="788"/>
      <c r="ACZ15" s="787"/>
      <c r="ADA15" s="788"/>
      <c r="ADB15" s="788"/>
      <c r="ADC15" s="788"/>
      <c r="ADD15" s="787"/>
      <c r="ADE15" s="788"/>
      <c r="ADF15" s="788"/>
      <c r="ADG15" s="788"/>
      <c r="ADH15" s="787"/>
      <c r="ADI15" s="788"/>
      <c r="ADJ15" s="788"/>
      <c r="ADK15" s="788"/>
      <c r="ADL15" s="787"/>
      <c r="ADM15" s="788"/>
      <c r="ADN15" s="788"/>
      <c r="ADO15" s="788"/>
      <c r="ADP15" s="787"/>
      <c r="ADQ15" s="788"/>
      <c r="ADR15" s="788"/>
      <c r="ADS15" s="788"/>
      <c r="ADT15" s="787"/>
      <c r="ADU15" s="788"/>
      <c r="ADV15" s="788"/>
      <c r="ADW15" s="788"/>
      <c r="ADX15" s="787"/>
      <c r="ADY15" s="788"/>
      <c r="ADZ15" s="788"/>
      <c r="AEA15" s="788"/>
      <c r="AEB15" s="787"/>
      <c r="AEC15" s="788"/>
      <c r="AED15" s="788"/>
      <c r="AEE15" s="788"/>
      <c r="AEF15" s="787"/>
      <c r="AEG15" s="788"/>
      <c r="AEH15" s="788"/>
      <c r="AEI15" s="788"/>
      <c r="AEJ15" s="787"/>
      <c r="AEK15" s="788"/>
      <c r="AEL15" s="788"/>
      <c r="AEM15" s="788"/>
      <c r="AEN15" s="787"/>
      <c r="AEO15" s="788"/>
      <c r="AEP15" s="788"/>
      <c r="AEQ15" s="788"/>
      <c r="AER15" s="787"/>
      <c r="AES15" s="788"/>
      <c r="AET15" s="788"/>
      <c r="AEU15" s="788"/>
      <c r="AEV15" s="787"/>
      <c r="AEW15" s="788"/>
      <c r="AEX15" s="788"/>
      <c r="AEY15" s="788"/>
      <c r="AEZ15" s="787"/>
      <c r="AFA15" s="788"/>
      <c r="AFB15" s="788"/>
      <c r="AFC15" s="788"/>
      <c r="AFD15" s="787"/>
      <c r="AFE15" s="788"/>
      <c r="AFF15" s="788"/>
      <c r="AFG15" s="788"/>
      <c r="AFH15" s="787"/>
      <c r="AFI15" s="788"/>
      <c r="AFJ15" s="788"/>
      <c r="AFK15" s="788"/>
      <c r="AFL15" s="787"/>
      <c r="AFM15" s="788"/>
      <c r="AFN15" s="788"/>
      <c r="AFO15" s="788"/>
      <c r="AFP15" s="787"/>
      <c r="AFQ15" s="788"/>
      <c r="AFR15" s="788"/>
      <c r="AFS15" s="788"/>
      <c r="AFT15" s="787"/>
      <c r="AFU15" s="788"/>
      <c r="AFV15" s="788"/>
      <c r="AFW15" s="788"/>
      <c r="AFX15" s="787"/>
      <c r="AFY15" s="788"/>
      <c r="AFZ15" s="788"/>
      <c r="AGA15" s="788"/>
      <c r="AGB15" s="787"/>
      <c r="AGC15" s="788"/>
      <c r="AGD15" s="788"/>
      <c r="AGE15" s="788"/>
      <c r="AGF15" s="787"/>
      <c r="AGG15" s="788"/>
      <c r="AGH15" s="788"/>
      <c r="AGI15" s="788"/>
      <c r="AGJ15" s="787"/>
      <c r="AGK15" s="788"/>
      <c r="AGL15" s="788"/>
      <c r="AGM15" s="788"/>
      <c r="AGN15" s="787"/>
      <c r="AGO15" s="788"/>
      <c r="AGP15" s="788"/>
      <c r="AGQ15" s="788"/>
      <c r="AGR15" s="787"/>
      <c r="AGS15" s="788"/>
      <c r="AGT15" s="788"/>
      <c r="AGU15" s="788"/>
      <c r="AGV15" s="787"/>
      <c r="AGW15" s="788"/>
      <c r="AGX15" s="788"/>
      <c r="AGY15" s="788"/>
      <c r="AGZ15" s="787"/>
      <c r="AHA15" s="788"/>
      <c r="AHB15" s="788"/>
      <c r="AHC15" s="788"/>
      <c r="AHD15" s="787"/>
      <c r="AHE15" s="788"/>
      <c r="AHF15" s="788"/>
      <c r="AHG15" s="788"/>
      <c r="AHH15" s="787"/>
      <c r="AHI15" s="788"/>
      <c r="AHJ15" s="788"/>
      <c r="AHK15" s="788"/>
      <c r="AHL15" s="787"/>
      <c r="AHM15" s="788"/>
      <c r="AHN15" s="788"/>
      <c r="AHO15" s="788"/>
      <c r="AHP15" s="787"/>
      <c r="AHQ15" s="788"/>
      <c r="AHR15" s="788"/>
      <c r="AHS15" s="788"/>
      <c r="AHT15" s="787"/>
      <c r="AHU15" s="788"/>
      <c r="AHV15" s="788"/>
      <c r="AHW15" s="788"/>
      <c r="AHX15" s="787"/>
      <c r="AHY15" s="788"/>
      <c r="AHZ15" s="788"/>
      <c r="AIA15" s="788"/>
      <c r="AIB15" s="787"/>
      <c r="AIC15" s="788"/>
      <c r="AID15" s="788"/>
      <c r="AIE15" s="788"/>
      <c r="AIF15" s="787"/>
      <c r="AIG15" s="788"/>
      <c r="AIH15" s="788"/>
      <c r="AII15" s="788"/>
      <c r="AIJ15" s="787"/>
      <c r="AIK15" s="788"/>
      <c r="AIL15" s="788"/>
      <c r="AIM15" s="788"/>
      <c r="AIN15" s="787"/>
      <c r="AIO15" s="788"/>
      <c r="AIP15" s="788"/>
      <c r="AIQ15" s="788"/>
      <c r="AIR15" s="787"/>
      <c r="AIS15" s="788"/>
      <c r="AIT15" s="788"/>
      <c r="AIU15" s="788"/>
      <c r="AIV15" s="787"/>
      <c r="AIW15" s="788"/>
      <c r="AIX15" s="788"/>
      <c r="AIY15" s="788"/>
      <c r="AIZ15" s="787"/>
      <c r="AJA15" s="788"/>
      <c r="AJB15" s="788"/>
      <c r="AJC15" s="788"/>
      <c r="AJD15" s="787"/>
      <c r="AJE15" s="788"/>
      <c r="AJF15" s="788"/>
      <c r="AJG15" s="788"/>
      <c r="AJH15" s="787"/>
      <c r="AJI15" s="788"/>
      <c r="AJJ15" s="788"/>
      <c r="AJK15" s="788"/>
      <c r="AJL15" s="787"/>
      <c r="AJM15" s="788"/>
      <c r="AJN15" s="788"/>
      <c r="AJO15" s="788"/>
      <c r="AJP15" s="787"/>
      <c r="AJQ15" s="788"/>
      <c r="AJR15" s="788"/>
      <c r="AJS15" s="788"/>
      <c r="AJT15" s="787"/>
      <c r="AJU15" s="788"/>
      <c r="AJV15" s="788"/>
      <c r="AJW15" s="788"/>
      <c r="AJX15" s="787"/>
      <c r="AJY15" s="788"/>
      <c r="AJZ15" s="788"/>
      <c r="AKA15" s="788"/>
      <c r="AKB15" s="787"/>
      <c r="AKC15" s="788"/>
      <c r="AKD15" s="788"/>
      <c r="AKE15" s="788"/>
      <c r="AKF15" s="787"/>
      <c r="AKG15" s="788"/>
      <c r="AKH15" s="788"/>
      <c r="AKI15" s="788"/>
      <c r="AKJ15" s="787"/>
      <c r="AKK15" s="788"/>
      <c r="AKL15" s="788"/>
      <c r="AKM15" s="788"/>
      <c r="AKN15" s="787"/>
      <c r="AKO15" s="788"/>
      <c r="AKP15" s="788"/>
      <c r="AKQ15" s="788"/>
      <c r="AKR15" s="787"/>
      <c r="AKS15" s="788"/>
      <c r="AKT15" s="788"/>
      <c r="AKU15" s="788"/>
      <c r="AKV15" s="787"/>
      <c r="AKW15" s="788"/>
      <c r="AKX15" s="788"/>
      <c r="AKY15" s="788"/>
      <c r="AKZ15" s="787"/>
      <c r="ALA15" s="788"/>
      <c r="ALB15" s="788"/>
      <c r="ALC15" s="788"/>
      <c r="ALD15" s="787"/>
      <c r="ALE15" s="788"/>
      <c r="ALF15" s="788"/>
      <c r="ALG15" s="788"/>
      <c r="ALH15" s="787"/>
      <c r="ALI15" s="788"/>
      <c r="ALJ15" s="788"/>
      <c r="ALK15" s="788"/>
      <c r="ALL15" s="787"/>
      <c r="ALM15" s="788"/>
      <c r="ALN15" s="788"/>
      <c r="ALO15" s="788"/>
      <c r="ALP15" s="787"/>
      <c r="ALQ15" s="788"/>
      <c r="ALR15" s="788"/>
      <c r="ALS15" s="788"/>
      <c r="ALT15" s="787"/>
      <c r="ALU15" s="788"/>
      <c r="ALV15" s="788"/>
      <c r="ALW15" s="788"/>
      <c r="ALX15" s="787"/>
      <c r="ALY15" s="788"/>
      <c r="ALZ15" s="788"/>
      <c r="AMA15" s="788"/>
      <c r="AMB15" s="787"/>
      <c r="AMC15" s="788"/>
      <c r="AMD15" s="788"/>
      <c r="AME15" s="788"/>
      <c r="AMF15" s="787"/>
      <c r="AMG15" s="788"/>
      <c r="AMH15" s="788"/>
      <c r="AMI15" s="788"/>
      <c r="AMJ15" s="787"/>
      <c r="AMK15" s="788"/>
      <c r="AML15" s="788"/>
      <c r="AMM15" s="788"/>
      <c r="AMN15" s="787"/>
      <c r="AMO15" s="788"/>
      <c r="AMP15" s="788"/>
      <c r="AMQ15" s="788"/>
      <c r="AMR15" s="787"/>
      <c r="AMS15" s="788"/>
      <c r="AMT15" s="788"/>
      <c r="AMU15" s="788"/>
      <c r="AMV15" s="787"/>
      <c r="AMW15" s="788"/>
      <c r="AMX15" s="788"/>
      <c r="AMY15" s="788"/>
      <c r="AMZ15" s="787"/>
      <c r="ANA15" s="788"/>
      <c r="ANB15" s="788"/>
      <c r="ANC15" s="788"/>
      <c r="AND15" s="787"/>
      <c r="ANE15" s="788"/>
      <c r="ANF15" s="788"/>
      <c r="ANG15" s="788"/>
      <c r="ANH15" s="787"/>
      <c r="ANI15" s="788"/>
      <c r="ANJ15" s="788"/>
      <c r="ANK15" s="788"/>
      <c r="ANL15" s="787"/>
      <c r="ANM15" s="788"/>
      <c r="ANN15" s="788"/>
      <c r="ANO15" s="788"/>
      <c r="ANP15" s="787"/>
      <c r="ANQ15" s="788"/>
      <c r="ANR15" s="788"/>
      <c r="ANS15" s="788"/>
      <c r="ANT15" s="787"/>
      <c r="ANU15" s="788"/>
      <c r="ANV15" s="788"/>
      <c r="ANW15" s="788"/>
      <c r="ANX15" s="787"/>
      <c r="ANY15" s="788"/>
      <c r="ANZ15" s="788"/>
      <c r="AOA15" s="788"/>
      <c r="AOB15" s="787"/>
      <c r="AOC15" s="788"/>
      <c r="AOD15" s="788"/>
      <c r="AOE15" s="788"/>
      <c r="AOF15" s="787"/>
      <c r="AOG15" s="788"/>
      <c r="AOH15" s="788"/>
      <c r="AOI15" s="788"/>
      <c r="AOJ15" s="787"/>
      <c r="AOK15" s="788"/>
      <c r="AOL15" s="788"/>
      <c r="AOM15" s="788"/>
      <c r="AON15" s="787"/>
      <c r="AOO15" s="788"/>
      <c r="AOP15" s="788"/>
      <c r="AOQ15" s="788"/>
      <c r="AOR15" s="787"/>
      <c r="AOS15" s="788"/>
      <c r="AOT15" s="788"/>
      <c r="AOU15" s="788"/>
      <c r="AOV15" s="787"/>
      <c r="AOW15" s="788"/>
      <c r="AOX15" s="788"/>
      <c r="AOY15" s="788"/>
      <c r="AOZ15" s="787"/>
      <c r="APA15" s="788"/>
      <c r="APB15" s="788"/>
      <c r="APC15" s="788"/>
      <c r="APD15" s="787"/>
      <c r="APE15" s="788"/>
      <c r="APF15" s="788"/>
      <c r="APG15" s="788"/>
      <c r="APH15" s="787"/>
      <c r="API15" s="788"/>
      <c r="APJ15" s="788"/>
      <c r="APK15" s="788"/>
      <c r="APL15" s="787"/>
      <c r="APM15" s="788"/>
      <c r="APN15" s="788"/>
      <c r="APO15" s="788"/>
      <c r="APP15" s="787"/>
      <c r="APQ15" s="788"/>
      <c r="APR15" s="788"/>
      <c r="APS15" s="788"/>
      <c r="APT15" s="787"/>
      <c r="APU15" s="788"/>
      <c r="APV15" s="788"/>
      <c r="APW15" s="788"/>
      <c r="APX15" s="787"/>
      <c r="APY15" s="788"/>
      <c r="APZ15" s="788"/>
      <c r="AQA15" s="788"/>
      <c r="AQB15" s="787"/>
      <c r="AQC15" s="788"/>
      <c r="AQD15" s="788"/>
      <c r="AQE15" s="788"/>
      <c r="AQF15" s="787"/>
      <c r="AQG15" s="788"/>
      <c r="AQH15" s="788"/>
      <c r="AQI15" s="788"/>
      <c r="AQJ15" s="787"/>
      <c r="AQK15" s="788"/>
      <c r="AQL15" s="788"/>
      <c r="AQM15" s="788"/>
      <c r="AQN15" s="787"/>
      <c r="AQO15" s="788"/>
      <c r="AQP15" s="788"/>
      <c r="AQQ15" s="788"/>
      <c r="AQR15" s="787"/>
      <c r="AQS15" s="788"/>
      <c r="AQT15" s="788"/>
      <c r="AQU15" s="788"/>
      <c r="AQV15" s="787"/>
      <c r="AQW15" s="788"/>
      <c r="AQX15" s="788"/>
      <c r="AQY15" s="788"/>
      <c r="AQZ15" s="787"/>
      <c r="ARA15" s="788"/>
      <c r="ARB15" s="788"/>
      <c r="ARC15" s="788"/>
      <c r="ARD15" s="787"/>
      <c r="ARE15" s="788"/>
      <c r="ARF15" s="788"/>
      <c r="ARG15" s="788"/>
      <c r="ARH15" s="787"/>
      <c r="ARI15" s="788"/>
      <c r="ARJ15" s="788"/>
      <c r="ARK15" s="788"/>
      <c r="ARL15" s="787"/>
      <c r="ARM15" s="788"/>
      <c r="ARN15" s="788"/>
      <c r="ARO15" s="788"/>
      <c r="ARP15" s="787"/>
      <c r="ARQ15" s="788"/>
      <c r="ARR15" s="788"/>
      <c r="ARS15" s="788"/>
      <c r="ART15" s="787"/>
      <c r="ARU15" s="788"/>
      <c r="ARV15" s="788"/>
      <c r="ARW15" s="788"/>
      <c r="ARX15" s="787"/>
      <c r="ARY15" s="788"/>
      <c r="ARZ15" s="788"/>
      <c r="ASA15" s="788"/>
      <c r="ASB15" s="787"/>
      <c r="ASC15" s="788"/>
      <c r="ASD15" s="788"/>
      <c r="ASE15" s="788"/>
      <c r="ASF15" s="787"/>
      <c r="ASG15" s="788"/>
      <c r="ASH15" s="788"/>
      <c r="ASI15" s="788"/>
      <c r="ASJ15" s="787"/>
      <c r="ASK15" s="788"/>
      <c r="ASL15" s="788"/>
      <c r="ASM15" s="788"/>
      <c r="ASN15" s="787"/>
      <c r="ASO15" s="788"/>
      <c r="ASP15" s="788"/>
      <c r="ASQ15" s="788"/>
      <c r="ASR15" s="787"/>
      <c r="ASS15" s="788"/>
      <c r="AST15" s="788"/>
      <c r="ASU15" s="788"/>
      <c r="ASV15" s="787"/>
      <c r="ASW15" s="788"/>
      <c r="ASX15" s="788"/>
      <c r="ASY15" s="788"/>
      <c r="ASZ15" s="787"/>
      <c r="ATA15" s="788"/>
      <c r="ATB15" s="788"/>
      <c r="ATC15" s="788"/>
      <c r="ATD15" s="787"/>
      <c r="ATE15" s="788"/>
      <c r="ATF15" s="788"/>
      <c r="ATG15" s="788"/>
      <c r="ATH15" s="787"/>
      <c r="ATI15" s="788"/>
      <c r="ATJ15" s="788"/>
      <c r="ATK15" s="788"/>
      <c r="ATL15" s="787"/>
      <c r="ATM15" s="788"/>
      <c r="ATN15" s="788"/>
      <c r="ATO15" s="788"/>
      <c r="ATP15" s="787"/>
      <c r="ATQ15" s="788"/>
      <c r="ATR15" s="788"/>
      <c r="ATS15" s="788"/>
      <c r="ATT15" s="787"/>
      <c r="ATU15" s="788"/>
      <c r="ATV15" s="788"/>
      <c r="ATW15" s="788"/>
      <c r="ATX15" s="787"/>
      <c r="ATY15" s="788"/>
      <c r="ATZ15" s="788"/>
      <c r="AUA15" s="788"/>
      <c r="AUB15" s="787"/>
      <c r="AUC15" s="788"/>
      <c r="AUD15" s="788"/>
      <c r="AUE15" s="788"/>
      <c r="AUF15" s="787"/>
      <c r="AUG15" s="788"/>
      <c r="AUH15" s="788"/>
      <c r="AUI15" s="788"/>
      <c r="AUJ15" s="787"/>
      <c r="AUK15" s="788"/>
      <c r="AUL15" s="788"/>
      <c r="AUM15" s="788"/>
      <c r="AUN15" s="787"/>
      <c r="AUO15" s="788"/>
      <c r="AUP15" s="788"/>
      <c r="AUQ15" s="788"/>
      <c r="AUR15" s="787"/>
      <c r="AUS15" s="788"/>
      <c r="AUT15" s="788"/>
      <c r="AUU15" s="788"/>
      <c r="AUV15" s="787"/>
      <c r="AUW15" s="788"/>
      <c r="AUX15" s="788"/>
      <c r="AUY15" s="788"/>
      <c r="AUZ15" s="787"/>
      <c r="AVA15" s="788"/>
      <c r="AVB15" s="788"/>
      <c r="AVC15" s="788"/>
      <c r="AVD15" s="787"/>
      <c r="AVE15" s="788"/>
      <c r="AVF15" s="788"/>
      <c r="AVG15" s="788"/>
      <c r="AVH15" s="787"/>
      <c r="AVI15" s="788"/>
      <c r="AVJ15" s="788"/>
      <c r="AVK15" s="788"/>
      <c r="AVL15" s="787"/>
      <c r="AVM15" s="788"/>
      <c r="AVN15" s="788"/>
      <c r="AVO15" s="788"/>
      <c r="AVP15" s="787"/>
      <c r="AVQ15" s="788"/>
      <c r="AVR15" s="788"/>
      <c r="AVS15" s="788"/>
      <c r="AVT15" s="787"/>
      <c r="AVU15" s="788"/>
      <c r="AVV15" s="788"/>
      <c r="AVW15" s="788"/>
      <c r="AVX15" s="787"/>
      <c r="AVY15" s="788"/>
      <c r="AVZ15" s="788"/>
      <c r="AWA15" s="788"/>
      <c r="AWB15" s="787"/>
      <c r="AWC15" s="788"/>
      <c r="AWD15" s="788"/>
      <c r="AWE15" s="788"/>
      <c r="AWF15" s="787"/>
      <c r="AWG15" s="788"/>
      <c r="AWH15" s="788"/>
      <c r="AWI15" s="788"/>
      <c r="AWJ15" s="787"/>
      <c r="AWK15" s="788"/>
      <c r="AWL15" s="788"/>
      <c r="AWM15" s="788"/>
      <c r="AWN15" s="787"/>
      <c r="AWO15" s="788"/>
      <c r="AWP15" s="788"/>
      <c r="AWQ15" s="788"/>
      <c r="AWR15" s="787"/>
      <c r="AWS15" s="788"/>
      <c r="AWT15" s="788"/>
      <c r="AWU15" s="788"/>
      <c r="AWV15" s="787"/>
      <c r="AWW15" s="788"/>
      <c r="AWX15" s="788"/>
      <c r="AWY15" s="788"/>
      <c r="AWZ15" s="787"/>
      <c r="AXA15" s="788"/>
      <c r="AXB15" s="788"/>
      <c r="AXC15" s="788"/>
      <c r="AXD15" s="787"/>
      <c r="AXE15" s="788"/>
      <c r="AXF15" s="788"/>
      <c r="AXG15" s="788"/>
      <c r="AXH15" s="787"/>
      <c r="AXI15" s="788"/>
      <c r="AXJ15" s="788"/>
      <c r="AXK15" s="788"/>
      <c r="AXL15" s="787"/>
      <c r="AXM15" s="788"/>
      <c r="AXN15" s="788"/>
      <c r="AXO15" s="788"/>
      <c r="AXP15" s="787"/>
      <c r="AXQ15" s="788"/>
      <c r="AXR15" s="788"/>
      <c r="AXS15" s="788"/>
      <c r="AXT15" s="787"/>
      <c r="AXU15" s="788"/>
      <c r="AXV15" s="788"/>
      <c r="AXW15" s="788"/>
      <c r="AXX15" s="787"/>
      <c r="AXY15" s="788"/>
      <c r="AXZ15" s="788"/>
      <c r="AYA15" s="788"/>
      <c r="AYB15" s="787"/>
      <c r="AYC15" s="788"/>
      <c r="AYD15" s="788"/>
      <c r="AYE15" s="788"/>
      <c r="AYF15" s="787"/>
      <c r="AYG15" s="788"/>
      <c r="AYH15" s="788"/>
      <c r="AYI15" s="788"/>
      <c r="AYJ15" s="787"/>
      <c r="AYK15" s="788"/>
      <c r="AYL15" s="788"/>
      <c r="AYM15" s="788"/>
      <c r="AYN15" s="787"/>
      <c r="AYO15" s="788"/>
      <c r="AYP15" s="788"/>
      <c r="AYQ15" s="788"/>
      <c r="AYR15" s="787"/>
      <c r="AYS15" s="788"/>
      <c r="AYT15" s="788"/>
      <c r="AYU15" s="788"/>
      <c r="AYV15" s="787"/>
      <c r="AYW15" s="788"/>
      <c r="AYX15" s="788"/>
      <c r="AYY15" s="788"/>
      <c r="AYZ15" s="787"/>
      <c r="AZA15" s="788"/>
      <c r="AZB15" s="788"/>
      <c r="AZC15" s="788"/>
      <c r="AZD15" s="787"/>
      <c r="AZE15" s="788"/>
      <c r="AZF15" s="788"/>
      <c r="AZG15" s="788"/>
      <c r="AZH15" s="787"/>
      <c r="AZI15" s="788"/>
      <c r="AZJ15" s="788"/>
      <c r="AZK15" s="788"/>
      <c r="AZL15" s="787"/>
      <c r="AZM15" s="788"/>
      <c r="AZN15" s="788"/>
      <c r="AZO15" s="788"/>
      <c r="AZP15" s="787"/>
      <c r="AZQ15" s="788"/>
      <c r="AZR15" s="788"/>
      <c r="AZS15" s="788"/>
      <c r="AZT15" s="787"/>
      <c r="AZU15" s="788"/>
      <c r="AZV15" s="788"/>
      <c r="AZW15" s="788"/>
      <c r="AZX15" s="787"/>
      <c r="AZY15" s="788"/>
      <c r="AZZ15" s="788"/>
      <c r="BAA15" s="788"/>
      <c r="BAB15" s="787"/>
      <c r="BAC15" s="788"/>
      <c r="BAD15" s="788"/>
      <c r="BAE15" s="788"/>
      <c r="BAF15" s="787"/>
      <c r="BAG15" s="788"/>
      <c r="BAH15" s="788"/>
      <c r="BAI15" s="788"/>
      <c r="BAJ15" s="787"/>
      <c r="BAK15" s="788"/>
      <c r="BAL15" s="788"/>
      <c r="BAM15" s="788"/>
      <c r="BAN15" s="787"/>
      <c r="BAO15" s="788"/>
      <c r="BAP15" s="788"/>
      <c r="BAQ15" s="788"/>
      <c r="BAR15" s="787"/>
      <c r="BAS15" s="788"/>
      <c r="BAT15" s="788"/>
      <c r="BAU15" s="788"/>
      <c r="BAV15" s="787"/>
      <c r="BAW15" s="788"/>
      <c r="BAX15" s="788"/>
      <c r="BAY15" s="788"/>
      <c r="BAZ15" s="787"/>
      <c r="BBA15" s="788"/>
      <c r="BBB15" s="788"/>
      <c r="BBC15" s="788"/>
      <c r="BBD15" s="787"/>
      <c r="BBE15" s="788"/>
      <c r="BBF15" s="788"/>
      <c r="BBG15" s="788"/>
      <c r="BBH15" s="787"/>
      <c r="BBI15" s="788"/>
      <c r="BBJ15" s="788"/>
      <c r="BBK15" s="788"/>
      <c r="BBL15" s="787"/>
      <c r="BBM15" s="788"/>
      <c r="BBN15" s="788"/>
      <c r="BBO15" s="788"/>
      <c r="BBP15" s="787"/>
      <c r="BBQ15" s="788"/>
      <c r="BBR15" s="788"/>
      <c r="BBS15" s="788"/>
      <c r="BBT15" s="787"/>
      <c r="BBU15" s="788"/>
      <c r="BBV15" s="788"/>
      <c r="BBW15" s="788"/>
      <c r="BBX15" s="787"/>
      <c r="BBY15" s="788"/>
      <c r="BBZ15" s="788"/>
      <c r="BCA15" s="788"/>
      <c r="BCB15" s="787"/>
      <c r="BCC15" s="788"/>
      <c r="BCD15" s="788"/>
      <c r="BCE15" s="788"/>
      <c r="BCF15" s="787"/>
      <c r="BCG15" s="788"/>
      <c r="BCH15" s="788"/>
      <c r="BCI15" s="788"/>
      <c r="BCJ15" s="787"/>
      <c r="BCK15" s="788"/>
      <c r="BCL15" s="788"/>
      <c r="BCM15" s="788"/>
      <c r="BCN15" s="787"/>
      <c r="BCO15" s="788"/>
      <c r="BCP15" s="788"/>
      <c r="BCQ15" s="788"/>
      <c r="BCR15" s="787"/>
      <c r="BCS15" s="788"/>
      <c r="BCT15" s="788"/>
      <c r="BCU15" s="788"/>
      <c r="BCV15" s="787"/>
      <c r="BCW15" s="788"/>
      <c r="BCX15" s="788"/>
      <c r="BCY15" s="788"/>
      <c r="BCZ15" s="787"/>
      <c r="BDA15" s="788"/>
      <c r="BDB15" s="788"/>
      <c r="BDC15" s="788"/>
      <c r="BDD15" s="787"/>
      <c r="BDE15" s="788"/>
      <c r="BDF15" s="788"/>
      <c r="BDG15" s="788"/>
      <c r="BDH15" s="787"/>
      <c r="BDI15" s="788"/>
      <c r="BDJ15" s="788"/>
      <c r="BDK15" s="788"/>
      <c r="BDL15" s="787"/>
      <c r="BDM15" s="788"/>
      <c r="BDN15" s="788"/>
      <c r="BDO15" s="788"/>
      <c r="BDP15" s="787"/>
      <c r="BDQ15" s="788"/>
      <c r="BDR15" s="788"/>
      <c r="BDS15" s="788"/>
      <c r="BDT15" s="787"/>
      <c r="BDU15" s="788"/>
      <c r="BDV15" s="788"/>
      <c r="BDW15" s="788"/>
      <c r="BDX15" s="787"/>
      <c r="BDY15" s="788"/>
      <c r="BDZ15" s="788"/>
      <c r="BEA15" s="788"/>
      <c r="BEB15" s="787"/>
      <c r="BEC15" s="788"/>
      <c r="BED15" s="788"/>
      <c r="BEE15" s="788"/>
      <c r="BEF15" s="787"/>
      <c r="BEG15" s="788"/>
      <c r="BEH15" s="788"/>
      <c r="BEI15" s="788"/>
      <c r="BEJ15" s="787"/>
      <c r="BEK15" s="788"/>
      <c r="BEL15" s="788"/>
      <c r="BEM15" s="788"/>
      <c r="BEN15" s="787"/>
      <c r="BEO15" s="788"/>
      <c r="BEP15" s="788"/>
      <c r="BEQ15" s="788"/>
      <c r="BER15" s="787"/>
      <c r="BES15" s="788"/>
      <c r="BET15" s="788"/>
      <c r="BEU15" s="788"/>
      <c r="BEV15" s="787"/>
      <c r="BEW15" s="788"/>
      <c r="BEX15" s="788"/>
      <c r="BEY15" s="788"/>
      <c r="BEZ15" s="787"/>
      <c r="BFA15" s="788"/>
      <c r="BFB15" s="788"/>
      <c r="BFC15" s="788"/>
      <c r="BFD15" s="787"/>
      <c r="BFE15" s="788"/>
      <c r="BFF15" s="788"/>
      <c r="BFG15" s="788"/>
      <c r="BFH15" s="787"/>
      <c r="BFI15" s="788"/>
      <c r="BFJ15" s="788"/>
      <c r="BFK15" s="788"/>
      <c r="BFL15" s="787"/>
      <c r="BFM15" s="788"/>
      <c r="BFN15" s="788"/>
      <c r="BFO15" s="788"/>
      <c r="BFP15" s="787"/>
      <c r="BFQ15" s="788"/>
      <c r="BFR15" s="788"/>
      <c r="BFS15" s="788"/>
      <c r="BFT15" s="787"/>
      <c r="BFU15" s="788"/>
      <c r="BFV15" s="788"/>
      <c r="BFW15" s="788"/>
      <c r="BFX15" s="787"/>
      <c r="BFY15" s="788"/>
      <c r="BFZ15" s="788"/>
      <c r="BGA15" s="788"/>
      <c r="BGB15" s="787"/>
      <c r="BGC15" s="788"/>
      <c r="BGD15" s="788"/>
      <c r="BGE15" s="788"/>
      <c r="BGF15" s="787"/>
      <c r="BGG15" s="788"/>
      <c r="BGH15" s="788"/>
      <c r="BGI15" s="788"/>
      <c r="BGJ15" s="787"/>
      <c r="BGK15" s="788"/>
      <c r="BGL15" s="788"/>
      <c r="BGM15" s="788"/>
      <c r="BGN15" s="787"/>
      <c r="BGO15" s="788"/>
      <c r="BGP15" s="788"/>
      <c r="BGQ15" s="788"/>
      <c r="BGR15" s="787"/>
      <c r="BGS15" s="788"/>
      <c r="BGT15" s="788"/>
      <c r="BGU15" s="788"/>
      <c r="BGV15" s="787"/>
      <c r="BGW15" s="788"/>
      <c r="BGX15" s="788"/>
      <c r="BGY15" s="788"/>
      <c r="BGZ15" s="787"/>
      <c r="BHA15" s="788"/>
      <c r="BHB15" s="788"/>
      <c r="BHC15" s="788"/>
      <c r="BHD15" s="787"/>
      <c r="BHE15" s="788"/>
      <c r="BHF15" s="788"/>
      <c r="BHG15" s="788"/>
      <c r="BHH15" s="787"/>
      <c r="BHI15" s="788"/>
      <c r="BHJ15" s="788"/>
      <c r="BHK15" s="788"/>
      <c r="BHL15" s="787"/>
      <c r="BHM15" s="788"/>
      <c r="BHN15" s="788"/>
      <c r="BHO15" s="788"/>
      <c r="BHP15" s="787"/>
      <c r="BHQ15" s="788"/>
      <c r="BHR15" s="788"/>
      <c r="BHS15" s="788"/>
      <c r="BHT15" s="787"/>
      <c r="BHU15" s="788"/>
      <c r="BHV15" s="788"/>
      <c r="BHW15" s="788"/>
      <c r="BHX15" s="787"/>
      <c r="BHY15" s="788"/>
      <c r="BHZ15" s="788"/>
      <c r="BIA15" s="788"/>
      <c r="BIB15" s="787"/>
      <c r="BIC15" s="788"/>
      <c r="BID15" s="788"/>
      <c r="BIE15" s="788"/>
      <c r="BIF15" s="787"/>
      <c r="BIG15" s="788"/>
      <c r="BIH15" s="788"/>
      <c r="BII15" s="788"/>
      <c r="BIJ15" s="787"/>
      <c r="BIK15" s="788"/>
      <c r="BIL15" s="788"/>
      <c r="BIM15" s="788"/>
      <c r="BIN15" s="787"/>
      <c r="BIO15" s="788"/>
      <c r="BIP15" s="788"/>
      <c r="BIQ15" s="788"/>
      <c r="BIR15" s="787"/>
      <c r="BIS15" s="788"/>
      <c r="BIT15" s="788"/>
      <c r="BIU15" s="788"/>
      <c r="BIV15" s="787"/>
      <c r="BIW15" s="788"/>
      <c r="BIX15" s="788"/>
      <c r="BIY15" s="788"/>
      <c r="BIZ15" s="787"/>
      <c r="BJA15" s="788"/>
      <c r="BJB15" s="788"/>
      <c r="BJC15" s="788"/>
      <c r="BJD15" s="787"/>
      <c r="BJE15" s="788"/>
      <c r="BJF15" s="788"/>
      <c r="BJG15" s="788"/>
      <c r="BJH15" s="787"/>
      <c r="BJI15" s="788"/>
      <c r="BJJ15" s="788"/>
      <c r="BJK15" s="788"/>
      <c r="BJL15" s="787"/>
      <c r="BJM15" s="788"/>
      <c r="BJN15" s="788"/>
      <c r="BJO15" s="788"/>
      <c r="BJP15" s="787"/>
      <c r="BJQ15" s="788"/>
      <c r="BJR15" s="788"/>
      <c r="BJS15" s="788"/>
      <c r="BJT15" s="787"/>
      <c r="BJU15" s="788"/>
      <c r="BJV15" s="788"/>
      <c r="BJW15" s="788"/>
      <c r="BJX15" s="787"/>
      <c r="BJY15" s="788"/>
      <c r="BJZ15" s="788"/>
      <c r="BKA15" s="788"/>
      <c r="BKB15" s="787"/>
      <c r="BKC15" s="788"/>
      <c r="BKD15" s="788"/>
      <c r="BKE15" s="788"/>
      <c r="BKF15" s="787"/>
      <c r="BKG15" s="788"/>
      <c r="BKH15" s="788"/>
      <c r="BKI15" s="788"/>
      <c r="BKJ15" s="787"/>
      <c r="BKK15" s="788"/>
      <c r="BKL15" s="788"/>
      <c r="BKM15" s="788"/>
      <c r="BKN15" s="787"/>
      <c r="BKO15" s="788"/>
      <c r="BKP15" s="788"/>
      <c r="BKQ15" s="788"/>
      <c r="BKR15" s="787"/>
      <c r="BKS15" s="788"/>
      <c r="BKT15" s="788"/>
      <c r="BKU15" s="788"/>
      <c r="BKV15" s="787"/>
      <c r="BKW15" s="788"/>
      <c r="BKX15" s="788"/>
      <c r="BKY15" s="788"/>
      <c r="BKZ15" s="787"/>
      <c r="BLA15" s="788"/>
      <c r="BLB15" s="788"/>
      <c r="BLC15" s="788"/>
      <c r="BLD15" s="787"/>
      <c r="BLE15" s="788"/>
      <c r="BLF15" s="788"/>
      <c r="BLG15" s="788"/>
      <c r="BLH15" s="787"/>
      <c r="BLI15" s="788"/>
      <c r="BLJ15" s="788"/>
      <c r="BLK15" s="788"/>
      <c r="BLL15" s="787"/>
      <c r="BLM15" s="788"/>
      <c r="BLN15" s="788"/>
      <c r="BLO15" s="788"/>
      <c r="BLP15" s="787"/>
      <c r="BLQ15" s="788"/>
      <c r="BLR15" s="788"/>
      <c r="BLS15" s="788"/>
      <c r="BLT15" s="787"/>
      <c r="BLU15" s="788"/>
      <c r="BLV15" s="788"/>
      <c r="BLW15" s="788"/>
      <c r="BLX15" s="787"/>
      <c r="BLY15" s="788"/>
      <c r="BLZ15" s="788"/>
      <c r="BMA15" s="788"/>
      <c r="BMB15" s="787"/>
      <c r="BMC15" s="788"/>
      <c r="BMD15" s="788"/>
      <c r="BME15" s="788"/>
      <c r="BMF15" s="787"/>
      <c r="BMG15" s="788"/>
      <c r="BMH15" s="788"/>
      <c r="BMI15" s="788"/>
      <c r="BMJ15" s="787"/>
      <c r="BMK15" s="788"/>
      <c r="BML15" s="788"/>
      <c r="BMM15" s="788"/>
      <c r="BMN15" s="787"/>
      <c r="BMO15" s="788"/>
      <c r="BMP15" s="788"/>
      <c r="BMQ15" s="788"/>
      <c r="BMR15" s="787"/>
      <c r="BMS15" s="788"/>
      <c r="BMT15" s="788"/>
      <c r="BMU15" s="788"/>
      <c r="BMV15" s="787"/>
      <c r="BMW15" s="788"/>
      <c r="BMX15" s="788"/>
      <c r="BMY15" s="788"/>
      <c r="BMZ15" s="787"/>
      <c r="BNA15" s="788"/>
      <c r="BNB15" s="788"/>
      <c r="BNC15" s="788"/>
      <c r="BND15" s="787"/>
      <c r="BNE15" s="788"/>
      <c r="BNF15" s="788"/>
      <c r="BNG15" s="788"/>
      <c r="BNH15" s="787"/>
      <c r="BNI15" s="788"/>
      <c r="BNJ15" s="788"/>
      <c r="BNK15" s="788"/>
      <c r="BNL15" s="787"/>
      <c r="BNM15" s="788"/>
      <c r="BNN15" s="788"/>
      <c r="BNO15" s="788"/>
      <c r="BNP15" s="787"/>
      <c r="BNQ15" s="788"/>
      <c r="BNR15" s="788"/>
      <c r="BNS15" s="788"/>
      <c r="BNT15" s="787"/>
      <c r="BNU15" s="788"/>
      <c r="BNV15" s="788"/>
      <c r="BNW15" s="788"/>
      <c r="BNX15" s="787"/>
      <c r="BNY15" s="788"/>
      <c r="BNZ15" s="788"/>
      <c r="BOA15" s="788"/>
      <c r="BOB15" s="787"/>
      <c r="BOC15" s="788"/>
      <c r="BOD15" s="788"/>
      <c r="BOE15" s="788"/>
      <c r="BOF15" s="787"/>
      <c r="BOG15" s="788"/>
      <c r="BOH15" s="788"/>
      <c r="BOI15" s="788"/>
      <c r="BOJ15" s="787"/>
      <c r="BOK15" s="788"/>
      <c r="BOL15" s="788"/>
      <c r="BOM15" s="788"/>
      <c r="BON15" s="787"/>
      <c r="BOO15" s="788"/>
      <c r="BOP15" s="788"/>
      <c r="BOQ15" s="788"/>
      <c r="BOR15" s="787"/>
      <c r="BOS15" s="788"/>
      <c r="BOT15" s="788"/>
      <c r="BOU15" s="788"/>
      <c r="BOV15" s="787"/>
      <c r="BOW15" s="788"/>
      <c r="BOX15" s="788"/>
      <c r="BOY15" s="788"/>
      <c r="BOZ15" s="787"/>
      <c r="BPA15" s="788"/>
      <c r="BPB15" s="788"/>
      <c r="BPC15" s="788"/>
      <c r="BPD15" s="787"/>
      <c r="BPE15" s="788"/>
      <c r="BPF15" s="788"/>
      <c r="BPG15" s="788"/>
      <c r="BPH15" s="787"/>
      <c r="BPI15" s="788"/>
      <c r="BPJ15" s="788"/>
      <c r="BPK15" s="788"/>
      <c r="BPL15" s="787"/>
      <c r="BPM15" s="788"/>
      <c r="BPN15" s="788"/>
      <c r="BPO15" s="788"/>
      <c r="BPP15" s="787"/>
      <c r="BPQ15" s="788"/>
      <c r="BPR15" s="788"/>
      <c r="BPS15" s="788"/>
      <c r="BPT15" s="787"/>
      <c r="BPU15" s="788"/>
      <c r="BPV15" s="788"/>
      <c r="BPW15" s="788"/>
      <c r="BPX15" s="787"/>
      <c r="BPY15" s="788"/>
      <c r="BPZ15" s="788"/>
      <c r="BQA15" s="788"/>
      <c r="BQB15" s="787"/>
      <c r="BQC15" s="788"/>
      <c r="BQD15" s="788"/>
      <c r="BQE15" s="788"/>
      <c r="BQF15" s="787"/>
      <c r="BQG15" s="788"/>
      <c r="BQH15" s="788"/>
      <c r="BQI15" s="788"/>
      <c r="BQJ15" s="787"/>
      <c r="BQK15" s="788"/>
      <c r="BQL15" s="788"/>
      <c r="BQM15" s="788"/>
      <c r="BQN15" s="787"/>
      <c r="BQO15" s="788"/>
      <c r="BQP15" s="788"/>
      <c r="BQQ15" s="788"/>
      <c r="BQR15" s="787"/>
      <c r="BQS15" s="788"/>
      <c r="BQT15" s="788"/>
      <c r="BQU15" s="788"/>
      <c r="BQV15" s="787"/>
      <c r="BQW15" s="788"/>
      <c r="BQX15" s="788"/>
      <c r="BQY15" s="788"/>
      <c r="BQZ15" s="787"/>
      <c r="BRA15" s="788"/>
      <c r="BRB15" s="788"/>
      <c r="BRC15" s="788"/>
      <c r="BRD15" s="787"/>
      <c r="BRE15" s="788"/>
      <c r="BRF15" s="788"/>
      <c r="BRG15" s="788"/>
      <c r="BRH15" s="787"/>
      <c r="BRI15" s="788"/>
      <c r="BRJ15" s="788"/>
      <c r="BRK15" s="788"/>
      <c r="BRL15" s="787"/>
      <c r="BRM15" s="788"/>
      <c r="BRN15" s="788"/>
      <c r="BRO15" s="788"/>
      <c r="BRP15" s="787"/>
      <c r="BRQ15" s="788"/>
      <c r="BRR15" s="788"/>
      <c r="BRS15" s="788"/>
      <c r="BRT15" s="787"/>
      <c r="BRU15" s="788"/>
      <c r="BRV15" s="788"/>
      <c r="BRW15" s="788"/>
      <c r="BRX15" s="787"/>
      <c r="BRY15" s="788"/>
      <c r="BRZ15" s="788"/>
      <c r="BSA15" s="788"/>
      <c r="BSB15" s="787"/>
      <c r="BSC15" s="788"/>
      <c r="BSD15" s="788"/>
      <c r="BSE15" s="788"/>
      <c r="BSF15" s="787"/>
      <c r="BSG15" s="788"/>
      <c r="BSH15" s="788"/>
      <c r="BSI15" s="788"/>
      <c r="BSJ15" s="787"/>
      <c r="BSK15" s="788"/>
      <c r="BSL15" s="788"/>
      <c r="BSM15" s="788"/>
      <c r="BSN15" s="787"/>
      <c r="BSO15" s="788"/>
      <c r="BSP15" s="788"/>
      <c r="BSQ15" s="788"/>
      <c r="BSR15" s="787"/>
      <c r="BSS15" s="788"/>
      <c r="BST15" s="788"/>
      <c r="BSU15" s="788"/>
      <c r="BSV15" s="787"/>
      <c r="BSW15" s="788"/>
      <c r="BSX15" s="788"/>
      <c r="BSY15" s="788"/>
      <c r="BSZ15" s="787"/>
      <c r="BTA15" s="788"/>
      <c r="BTB15" s="788"/>
      <c r="BTC15" s="788"/>
      <c r="BTD15" s="787"/>
      <c r="BTE15" s="788"/>
      <c r="BTF15" s="788"/>
      <c r="BTG15" s="788"/>
      <c r="BTH15" s="787"/>
      <c r="BTI15" s="788"/>
      <c r="BTJ15" s="788"/>
      <c r="BTK15" s="788"/>
      <c r="BTL15" s="787"/>
      <c r="BTM15" s="788"/>
      <c r="BTN15" s="788"/>
      <c r="BTO15" s="788"/>
      <c r="BTP15" s="787"/>
      <c r="BTQ15" s="788"/>
      <c r="BTR15" s="788"/>
      <c r="BTS15" s="788"/>
      <c r="BTT15" s="787"/>
      <c r="BTU15" s="788"/>
      <c r="BTV15" s="788"/>
      <c r="BTW15" s="788"/>
      <c r="BTX15" s="787"/>
      <c r="BTY15" s="788"/>
      <c r="BTZ15" s="788"/>
      <c r="BUA15" s="788"/>
      <c r="BUB15" s="787"/>
      <c r="BUC15" s="788"/>
      <c r="BUD15" s="788"/>
      <c r="BUE15" s="788"/>
      <c r="BUF15" s="787"/>
      <c r="BUG15" s="788"/>
      <c r="BUH15" s="788"/>
      <c r="BUI15" s="788"/>
      <c r="BUJ15" s="787"/>
      <c r="BUK15" s="788"/>
      <c r="BUL15" s="788"/>
      <c r="BUM15" s="788"/>
      <c r="BUN15" s="787"/>
      <c r="BUO15" s="788"/>
      <c r="BUP15" s="788"/>
      <c r="BUQ15" s="788"/>
      <c r="BUR15" s="787"/>
      <c r="BUS15" s="788"/>
      <c r="BUT15" s="788"/>
      <c r="BUU15" s="788"/>
      <c r="BUV15" s="787"/>
      <c r="BUW15" s="788"/>
      <c r="BUX15" s="788"/>
      <c r="BUY15" s="788"/>
      <c r="BUZ15" s="787"/>
      <c r="BVA15" s="788"/>
      <c r="BVB15" s="788"/>
      <c r="BVC15" s="788"/>
      <c r="BVD15" s="787"/>
      <c r="BVE15" s="788"/>
      <c r="BVF15" s="788"/>
      <c r="BVG15" s="788"/>
      <c r="BVH15" s="787"/>
      <c r="BVI15" s="788"/>
      <c r="BVJ15" s="788"/>
      <c r="BVK15" s="788"/>
      <c r="BVL15" s="787"/>
      <c r="BVM15" s="788"/>
      <c r="BVN15" s="788"/>
      <c r="BVO15" s="788"/>
      <c r="BVP15" s="787"/>
      <c r="BVQ15" s="788"/>
      <c r="BVR15" s="788"/>
      <c r="BVS15" s="788"/>
      <c r="BVT15" s="787"/>
      <c r="BVU15" s="788"/>
      <c r="BVV15" s="788"/>
      <c r="BVW15" s="788"/>
      <c r="BVX15" s="787"/>
      <c r="BVY15" s="788"/>
      <c r="BVZ15" s="788"/>
      <c r="BWA15" s="788"/>
      <c r="BWB15" s="787"/>
      <c r="BWC15" s="788"/>
      <c r="BWD15" s="788"/>
      <c r="BWE15" s="788"/>
      <c r="BWF15" s="787"/>
      <c r="BWG15" s="788"/>
      <c r="BWH15" s="788"/>
      <c r="BWI15" s="788"/>
      <c r="BWJ15" s="787"/>
      <c r="BWK15" s="788"/>
      <c r="BWL15" s="788"/>
      <c r="BWM15" s="788"/>
      <c r="BWN15" s="787"/>
      <c r="BWO15" s="788"/>
      <c r="BWP15" s="788"/>
      <c r="BWQ15" s="788"/>
      <c r="BWR15" s="787"/>
      <c r="BWS15" s="788"/>
      <c r="BWT15" s="788"/>
      <c r="BWU15" s="788"/>
      <c r="BWV15" s="787"/>
      <c r="BWW15" s="788"/>
      <c r="BWX15" s="788"/>
      <c r="BWY15" s="788"/>
      <c r="BWZ15" s="787"/>
      <c r="BXA15" s="788"/>
      <c r="BXB15" s="788"/>
      <c r="BXC15" s="788"/>
      <c r="BXD15" s="787"/>
      <c r="BXE15" s="788"/>
      <c r="BXF15" s="788"/>
      <c r="BXG15" s="788"/>
      <c r="BXH15" s="787"/>
      <c r="BXI15" s="788"/>
      <c r="BXJ15" s="788"/>
      <c r="BXK15" s="788"/>
      <c r="BXL15" s="787"/>
      <c r="BXM15" s="788"/>
      <c r="BXN15" s="788"/>
      <c r="BXO15" s="788"/>
      <c r="BXP15" s="787"/>
      <c r="BXQ15" s="788"/>
      <c r="BXR15" s="788"/>
      <c r="BXS15" s="788"/>
      <c r="BXT15" s="787"/>
      <c r="BXU15" s="788"/>
      <c r="BXV15" s="788"/>
      <c r="BXW15" s="788"/>
      <c r="BXX15" s="787"/>
      <c r="BXY15" s="788"/>
      <c r="BXZ15" s="788"/>
      <c r="BYA15" s="788"/>
      <c r="BYB15" s="787"/>
      <c r="BYC15" s="788"/>
      <c r="BYD15" s="788"/>
      <c r="BYE15" s="788"/>
      <c r="BYF15" s="787"/>
      <c r="BYG15" s="788"/>
      <c r="BYH15" s="788"/>
      <c r="BYI15" s="788"/>
      <c r="BYJ15" s="787"/>
      <c r="BYK15" s="788"/>
      <c r="BYL15" s="788"/>
      <c r="BYM15" s="788"/>
      <c r="BYN15" s="787"/>
      <c r="BYO15" s="788"/>
      <c r="BYP15" s="788"/>
      <c r="BYQ15" s="788"/>
      <c r="BYR15" s="787"/>
      <c r="BYS15" s="788"/>
      <c r="BYT15" s="788"/>
      <c r="BYU15" s="788"/>
      <c r="BYV15" s="787"/>
      <c r="BYW15" s="788"/>
      <c r="BYX15" s="788"/>
      <c r="BYY15" s="788"/>
      <c r="BYZ15" s="787"/>
      <c r="BZA15" s="788"/>
      <c r="BZB15" s="788"/>
      <c r="BZC15" s="788"/>
      <c r="BZD15" s="787"/>
      <c r="BZE15" s="788"/>
      <c r="BZF15" s="788"/>
      <c r="BZG15" s="788"/>
      <c r="BZH15" s="787"/>
      <c r="BZI15" s="788"/>
      <c r="BZJ15" s="788"/>
      <c r="BZK15" s="788"/>
      <c r="BZL15" s="787"/>
      <c r="BZM15" s="788"/>
      <c r="BZN15" s="788"/>
      <c r="BZO15" s="788"/>
      <c r="BZP15" s="787"/>
      <c r="BZQ15" s="788"/>
      <c r="BZR15" s="788"/>
      <c r="BZS15" s="788"/>
      <c r="BZT15" s="787"/>
      <c r="BZU15" s="788"/>
      <c r="BZV15" s="788"/>
      <c r="BZW15" s="788"/>
      <c r="BZX15" s="787"/>
      <c r="BZY15" s="788"/>
      <c r="BZZ15" s="788"/>
      <c r="CAA15" s="788"/>
      <c r="CAB15" s="787"/>
      <c r="CAC15" s="788"/>
      <c r="CAD15" s="788"/>
      <c r="CAE15" s="788"/>
      <c r="CAF15" s="787"/>
      <c r="CAG15" s="788"/>
      <c r="CAH15" s="788"/>
      <c r="CAI15" s="788"/>
      <c r="CAJ15" s="787"/>
      <c r="CAK15" s="788"/>
      <c r="CAL15" s="788"/>
      <c r="CAM15" s="788"/>
      <c r="CAN15" s="787"/>
      <c r="CAO15" s="788"/>
      <c r="CAP15" s="788"/>
      <c r="CAQ15" s="788"/>
      <c r="CAR15" s="787"/>
      <c r="CAS15" s="788"/>
      <c r="CAT15" s="788"/>
      <c r="CAU15" s="788"/>
      <c r="CAV15" s="787"/>
      <c r="CAW15" s="788"/>
      <c r="CAX15" s="788"/>
      <c r="CAY15" s="788"/>
      <c r="CAZ15" s="787"/>
      <c r="CBA15" s="788"/>
      <c r="CBB15" s="788"/>
      <c r="CBC15" s="788"/>
      <c r="CBD15" s="787"/>
      <c r="CBE15" s="788"/>
      <c r="CBF15" s="788"/>
      <c r="CBG15" s="788"/>
      <c r="CBH15" s="787"/>
      <c r="CBI15" s="788"/>
      <c r="CBJ15" s="788"/>
      <c r="CBK15" s="788"/>
      <c r="CBL15" s="787"/>
      <c r="CBM15" s="788"/>
      <c r="CBN15" s="788"/>
      <c r="CBO15" s="788"/>
      <c r="CBP15" s="787"/>
      <c r="CBQ15" s="788"/>
      <c r="CBR15" s="788"/>
      <c r="CBS15" s="788"/>
      <c r="CBT15" s="787"/>
      <c r="CBU15" s="788"/>
      <c r="CBV15" s="788"/>
      <c r="CBW15" s="788"/>
      <c r="CBX15" s="787"/>
      <c r="CBY15" s="788"/>
      <c r="CBZ15" s="788"/>
      <c r="CCA15" s="788"/>
      <c r="CCB15" s="787"/>
      <c r="CCC15" s="788"/>
      <c r="CCD15" s="788"/>
      <c r="CCE15" s="788"/>
      <c r="CCF15" s="787"/>
      <c r="CCG15" s="788"/>
      <c r="CCH15" s="788"/>
      <c r="CCI15" s="788"/>
      <c r="CCJ15" s="787"/>
      <c r="CCK15" s="788"/>
      <c r="CCL15" s="788"/>
      <c r="CCM15" s="788"/>
      <c r="CCN15" s="787"/>
      <c r="CCO15" s="788"/>
      <c r="CCP15" s="788"/>
      <c r="CCQ15" s="788"/>
      <c r="CCR15" s="787"/>
      <c r="CCS15" s="788"/>
      <c r="CCT15" s="788"/>
      <c r="CCU15" s="788"/>
      <c r="CCV15" s="787"/>
      <c r="CCW15" s="788"/>
      <c r="CCX15" s="788"/>
      <c r="CCY15" s="788"/>
      <c r="CCZ15" s="787"/>
      <c r="CDA15" s="788"/>
      <c r="CDB15" s="788"/>
      <c r="CDC15" s="788"/>
      <c r="CDD15" s="787"/>
      <c r="CDE15" s="788"/>
      <c r="CDF15" s="788"/>
      <c r="CDG15" s="788"/>
      <c r="CDH15" s="787"/>
      <c r="CDI15" s="788"/>
      <c r="CDJ15" s="788"/>
      <c r="CDK15" s="788"/>
      <c r="CDL15" s="787"/>
      <c r="CDM15" s="788"/>
      <c r="CDN15" s="788"/>
      <c r="CDO15" s="788"/>
      <c r="CDP15" s="787"/>
      <c r="CDQ15" s="788"/>
      <c r="CDR15" s="788"/>
      <c r="CDS15" s="788"/>
      <c r="CDT15" s="787"/>
      <c r="CDU15" s="788"/>
      <c r="CDV15" s="788"/>
      <c r="CDW15" s="788"/>
      <c r="CDX15" s="787"/>
      <c r="CDY15" s="788"/>
      <c r="CDZ15" s="788"/>
      <c r="CEA15" s="788"/>
      <c r="CEB15" s="787"/>
      <c r="CEC15" s="788"/>
      <c r="CED15" s="788"/>
      <c r="CEE15" s="788"/>
      <c r="CEF15" s="787"/>
      <c r="CEG15" s="788"/>
      <c r="CEH15" s="788"/>
      <c r="CEI15" s="788"/>
      <c r="CEJ15" s="787"/>
      <c r="CEK15" s="788"/>
      <c r="CEL15" s="788"/>
      <c r="CEM15" s="788"/>
      <c r="CEN15" s="787"/>
      <c r="CEO15" s="788"/>
      <c r="CEP15" s="788"/>
      <c r="CEQ15" s="788"/>
      <c r="CER15" s="787"/>
      <c r="CES15" s="788"/>
      <c r="CET15" s="788"/>
      <c r="CEU15" s="788"/>
      <c r="CEV15" s="787"/>
      <c r="CEW15" s="788"/>
      <c r="CEX15" s="788"/>
      <c r="CEY15" s="788"/>
      <c r="CEZ15" s="787"/>
      <c r="CFA15" s="788"/>
      <c r="CFB15" s="788"/>
      <c r="CFC15" s="788"/>
      <c r="CFD15" s="787"/>
      <c r="CFE15" s="788"/>
      <c r="CFF15" s="788"/>
      <c r="CFG15" s="788"/>
      <c r="CFH15" s="787"/>
      <c r="CFI15" s="788"/>
      <c r="CFJ15" s="788"/>
      <c r="CFK15" s="788"/>
      <c r="CFL15" s="787"/>
      <c r="CFM15" s="788"/>
      <c r="CFN15" s="788"/>
      <c r="CFO15" s="788"/>
      <c r="CFP15" s="787"/>
      <c r="CFQ15" s="788"/>
      <c r="CFR15" s="788"/>
      <c r="CFS15" s="788"/>
      <c r="CFT15" s="787"/>
      <c r="CFU15" s="788"/>
      <c r="CFV15" s="788"/>
      <c r="CFW15" s="788"/>
      <c r="CFX15" s="787"/>
      <c r="CFY15" s="788"/>
      <c r="CFZ15" s="788"/>
      <c r="CGA15" s="788"/>
      <c r="CGB15" s="787"/>
      <c r="CGC15" s="788"/>
      <c r="CGD15" s="788"/>
      <c r="CGE15" s="788"/>
      <c r="CGF15" s="787"/>
      <c r="CGG15" s="788"/>
      <c r="CGH15" s="788"/>
      <c r="CGI15" s="788"/>
      <c r="CGJ15" s="787"/>
      <c r="CGK15" s="788"/>
      <c r="CGL15" s="788"/>
      <c r="CGM15" s="788"/>
      <c r="CGN15" s="787"/>
      <c r="CGO15" s="788"/>
      <c r="CGP15" s="788"/>
      <c r="CGQ15" s="788"/>
      <c r="CGR15" s="787"/>
      <c r="CGS15" s="788"/>
      <c r="CGT15" s="788"/>
      <c r="CGU15" s="788"/>
      <c r="CGV15" s="787"/>
      <c r="CGW15" s="788"/>
      <c r="CGX15" s="788"/>
      <c r="CGY15" s="788"/>
      <c r="CGZ15" s="787"/>
      <c r="CHA15" s="788"/>
      <c r="CHB15" s="788"/>
      <c r="CHC15" s="788"/>
      <c r="CHD15" s="787"/>
      <c r="CHE15" s="788"/>
      <c r="CHF15" s="788"/>
      <c r="CHG15" s="788"/>
      <c r="CHH15" s="787"/>
      <c r="CHI15" s="788"/>
      <c r="CHJ15" s="788"/>
      <c r="CHK15" s="788"/>
      <c r="CHL15" s="787"/>
      <c r="CHM15" s="788"/>
      <c r="CHN15" s="788"/>
      <c r="CHO15" s="788"/>
      <c r="CHP15" s="787"/>
      <c r="CHQ15" s="788"/>
      <c r="CHR15" s="788"/>
      <c r="CHS15" s="788"/>
      <c r="CHT15" s="787"/>
      <c r="CHU15" s="788"/>
      <c r="CHV15" s="788"/>
      <c r="CHW15" s="788"/>
      <c r="CHX15" s="787"/>
      <c r="CHY15" s="788"/>
      <c r="CHZ15" s="788"/>
      <c r="CIA15" s="788"/>
      <c r="CIB15" s="787"/>
      <c r="CIC15" s="788"/>
      <c r="CID15" s="788"/>
      <c r="CIE15" s="788"/>
      <c r="CIF15" s="787"/>
      <c r="CIG15" s="788"/>
      <c r="CIH15" s="788"/>
      <c r="CII15" s="788"/>
      <c r="CIJ15" s="787"/>
      <c r="CIK15" s="788"/>
      <c r="CIL15" s="788"/>
      <c r="CIM15" s="788"/>
      <c r="CIN15" s="787"/>
      <c r="CIO15" s="788"/>
      <c r="CIP15" s="788"/>
      <c r="CIQ15" s="788"/>
      <c r="CIR15" s="787"/>
      <c r="CIS15" s="788"/>
      <c r="CIT15" s="788"/>
      <c r="CIU15" s="788"/>
      <c r="CIV15" s="787"/>
      <c r="CIW15" s="788"/>
      <c r="CIX15" s="788"/>
      <c r="CIY15" s="788"/>
      <c r="CIZ15" s="787"/>
      <c r="CJA15" s="788"/>
      <c r="CJB15" s="788"/>
      <c r="CJC15" s="788"/>
      <c r="CJD15" s="787"/>
      <c r="CJE15" s="788"/>
      <c r="CJF15" s="788"/>
      <c r="CJG15" s="788"/>
      <c r="CJH15" s="787"/>
      <c r="CJI15" s="788"/>
      <c r="CJJ15" s="788"/>
      <c r="CJK15" s="788"/>
      <c r="CJL15" s="787"/>
      <c r="CJM15" s="788"/>
      <c r="CJN15" s="788"/>
      <c r="CJO15" s="788"/>
      <c r="CJP15" s="787"/>
      <c r="CJQ15" s="788"/>
      <c r="CJR15" s="788"/>
      <c r="CJS15" s="788"/>
      <c r="CJT15" s="787"/>
      <c r="CJU15" s="788"/>
      <c r="CJV15" s="788"/>
      <c r="CJW15" s="788"/>
      <c r="CJX15" s="787"/>
      <c r="CJY15" s="788"/>
      <c r="CJZ15" s="788"/>
      <c r="CKA15" s="788"/>
      <c r="CKB15" s="787"/>
      <c r="CKC15" s="788"/>
      <c r="CKD15" s="788"/>
      <c r="CKE15" s="788"/>
      <c r="CKF15" s="787"/>
      <c r="CKG15" s="788"/>
      <c r="CKH15" s="788"/>
      <c r="CKI15" s="788"/>
      <c r="CKJ15" s="787"/>
      <c r="CKK15" s="788"/>
      <c r="CKL15" s="788"/>
      <c r="CKM15" s="788"/>
      <c r="CKN15" s="787"/>
      <c r="CKO15" s="788"/>
      <c r="CKP15" s="788"/>
      <c r="CKQ15" s="788"/>
      <c r="CKR15" s="787"/>
      <c r="CKS15" s="788"/>
      <c r="CKT15" s="788"/>
      <c r="CKU15" s="788"/>
      <c r="CKV15" s="787"/>
      <c r="CKW15" s="788"/>
      <c r="CKX15" s="788"/>
      <c r="CKY15" s="788"/>
      <c r="CKZ15" s="787"/>
      <c r="CLA15" s="788"/>
      <c r="CLB15" s="788"/>
      <c r="CLC15" s="788"/>
      <c r="CLD15" s="787"/>
      <c r="CLE15" s="788"/>
      <c r="CLF15" s="788"/>
      <c r="CLG15" s="788"/>
      <c r="CLH15" s="787"/>
      <c r="CLI15" s="788"/>
      <c r="CLJ15" s="788"/>
      <c r="CLK15" s="788"/>
      <c r="CLL15" s="787"/>
      <c r="CLM15" s="788"/>
      <c r="CLN15" s="788"/>
      <c r="CLO15" s="788"/>
      <c r="CLP15" s="787"/>
      <c r="CLQ15" s="788"/>
      <c r="CLR15" s="788"/>
      <c r="CLS15" s="788"/>
      <c r="CLT15" s="787"/>
      <c r="CLU15" s="788"/>
      <c r="CLV15" s="788"/>
      <c r="CLW15" s="788"/>
      <c r="CLX15" s="787"/>
      <c r="CLY15" s="788"/>
      <c r="CLZ15" s="788"/>
      <c r="CMA15" s="788"/>
      <c r="CMB15" s="787"/>
      <c r="CMC15" s="788"/>
      <c r="CMD15" s="788"/>
      <c r="CME15" s="788"/>
      <c r="CMF15" s="787"/>
      <c r="CMG15" s="788"/>
      <c r="CMH15" s="788"/>
      <c r="CMI15" s="788"/>
      <c r="CMJ15" s="787"/>
      <c r="CMK15" s="788"/>
      <c r="CML15" s="788"/>
      <c r="CMM15" s="788"/>
      <c r="CMN15" s="787"/>
      <c r="CMO15" s="788"/>
      <c r="CMP15" s="788"/>
      <c r="CMQ15" s="788"/>
      <c r="CMR15" s="787"/>
      <c r="CMS15" s="788"/>
      <c r="CMT15" s="788"/>
      <c r="CMU15" s="788"/>
      <c r="CMV15" s="787"/>
      <c r="CMW15" s="788"/>
      <c r="CMX15" s="788"/>
      <c r="CMY15" s="788"/>
      <c r="CMZ15" s="787"/>
      <c r="CNA15" s="788"/>
      <c r="CNB15" s="788"/>
      <c r="CNC15" s="788"/>
      <c r="CND15" s="787"/>
      <c r="CNE15" s="788"/>
      <c r="CNF15" s="788"/>
      <c r="CNG15" s="788"/>
      <c r="CNH15" s="787"/>
      <c r="CNI15" s="788"/>
      <c r="CNJ15" s="788"/>
      <c r="CNK15" s="788"/>
      <c r="CNL15" s="787"/>
      <c r="CNM15" s="788"/>
      <c r="CNN15" s="788"/>
      <c r="CNO15" s="788"/>
      <c r="CNP15" s="787"/>
      <c r="CNQ15" s="788"/>
      <c r="CNR15" s="788"/>
      <c r="CNS15" s="788"/>
      <c r="CNT15" s="787"/>
      <c r="CNU15" s="788"/>
      <c r="CNV15" s="788"/>
      <c r="CNW15" s="788"/>
      <c r="CNX15" s="787"/>
      <c r="CNY15" s="788"/>
      <c r="CNZ15" s="788"/>
      <c r="COA15" s="788"/>
      <c r="COB15" s="787"/>
      <c r="COC15" s="788"/>
      <c r="COD15" s="788"/>
      <c r="COE15" s="788"/>
      <c r="COF15" s="787"/>
      <c r="COG15" s="788"/>
      <c r="COH15" s="788"/>
      <c r="COI15" s="788"/>
      <c r="COJ15" s="787"/>
      <c r="COK15" s="788"/>
      <c r="COL15" s="788"/>
      <c r="COM15" s="788"/>
      <c r="CON15" s="787"/>
      <c r="COO15" s="788"/>
      <c r="COP15" s="788"/>
      <c r="COQ15" s="788"/>
      <c r="COR15" s="787"/>
      <c r="COS15" s="788"/>
      <c r="COT15" s="788"/>
      <c r="COU15" s="788"/>
      <c r="COV15" s="787"/>
      <c r="COW15" s="788"/>
      <c r="COX15" s="788"/>
      <c r="COY15" s="788"/>
      <c r="COZ15" s="787"/>
      <c r="CPA15" s="788"/>
      <c r="CPB15" s="788"/>
      <c r="CPC15" s="788"/>
      <c r="CPD15" s="787"/>
      <c r="CPE15" s="788"/>
      <c r="CPF15" s="788"/>
      <c r="CPG15" s="788"/>
      <c r="CPH15" s="787"/>
      <c r="CPI15" s="788"/>
      <c r="CPJ15" s="788"/>
      <c r="CPK15" s="788"/>
      <c r="CPL15" s="787"/>
      <c r="CPM15" s="788"/>
      <c r="CPN15" s="788"/>
      <c r="CPO15" s="788"/>
      <c r="CPP15" s="787"/>
      <c r="CPQ15" s="788"/>
      <c r="CPR15" s="788"/>
      <c r="CPS15" s="788"/>
      <c r="CPT15" s="787"/>
      <c r="CPU15" s="788"/>
      <c r="CPV15" s="788"/>
      <c r="CPW15" s="788"/>
      <c r="CPX15" s="787"/>
      <c r="CPY15" s="788"/>
      <c r="CPZ15" s="788"/>
      <c r="CQA15" s="788"/>
      <c r="CQB15" s="787"/>
      <c r="CQC15" s="788"/>
      <c r="CQD15" s="788"/>
      <c r="CQE15" s="788"/>
      <c r="CQF15" s="787"/>
      <c r="CQG15" s="788"/>
      <c r="CQH15" s="788"/>
      <c r="CQI15" s="788"/>
      <c r="CQJ15" s="787"/>
      <c r="CQK15" s="788"/>
      <c r="CQL15" s="788"/>
      <c r="CQM15" s="788"/>
      <c r="CQN15" s="787"/>
      <c r="CQO15" s="788"/>
      <c r="CQP15" s="788"/>
      <c r="CQQ15" s="788"/>
      <c r="CQR15" s="787"/>
      <c r="CQS15" s="788"/>
      <c r="CQT15" s="788"/>
      <c r="CQU15" s="788"/>
      <c r="CQV15" s="787"/>
      <c r="CQW15" s="788"/>
      <c r="CQX15" s="788"/>
      <c r="CQY15" s="788"/>
      <c r="CQZ15" s="787"/>
      <c r="CRA15" s="788"/>
      <c r="CRB15" s="788"/>
      <c r="CRC15" s="788"/>
      <c r="CRD15" s="787"/>
      <c r="CRE15" s="788"/>
      <c r="CRF15" s="788"/>
      <c r="CRG15" s="788"/>
      <c r="CRH15" s="787"/>
      <c r="CRI15" s="788"/>
      <c r="CRJ15" s="788"/>
      <c r="CRK15" s="788"/>
      <c r="CRL15" s="787"/>
      <c r="CRM15" s="788"/>
      <c r="CRN15" s="788"/>
      <c r="CRO15" s="788"/>
      <c r="CRP15" s="787"/>
      <c r="CRQ15" s="788"/>
      <c r="CRR15" s="788"/>
      <c r="CRS15" s="788"/>
      <c r="CRT15" s="787"/>
      <c r="CRU15" s="788"/>
      <c r="CRV15" s="788"/>
      <c r="CRW15" s="788"/>
      <c r="CRX15" s="787"/>
      <c r="CRY15" s="788"/>
      <c r="CRZ15" s="788"/>
      <c r="CSA15" s="788"/>
      <c r="CSB15" s="787"/>
      <c r="CSC15" s="788"/>
      <c r="CSD15" s="788"/>
      <c r="CSE15" s="788"/>
      <c r="CSF15" s="787"/>
      <c r="CSG15" s="788"/>
      <c r="CSH15" s="788"/>
      <c r="CSI15" s="788"/>
      <c r="CSJ15" s="787"/>
      <c r="CSK15" s="788"/>
      <c r="CSL15" s="788"/>
      <c r="CSM15" s="788"/>
      <c r="CSN15" s="787"/>
      <c r="CSO15" s="788"/>
      <c r="CSP15" s="788"/>
      <c r="CSQ15" s="788"/>
      <c r="CSR15" s="787"/>
      <c r="CSS15" s="788"/>
      <c r="CST15" s="788"/>
      <c r="CSU15" s="788"/>
      <c r="CSV15" s="787"/>
      <c r="CSW15" s="788"/>
      <c r="CSX15" s="788"/>
      <c r="CSY15" s="788"/>
      <c r="CSZ15" s="787"/>
      <c r="CTA15" s="788"/>
      <c r="CTB15" s="788"/>
      <c r="CTC15" s="788"/>
      <c r="CTD15" s="787"/>
      <c r="CTE15" s="788"/>
      <c r="CTF15" s="788"/>
      <c r="CTG15" s="788"/>
      <c r="CTH15" s="787"/>
      <c r="CTI15" s="788"/>
      <c r="CTJ15" s="788"/>
      <c r="CTK15" s="788"/>
      <c r="CTL15" s="787"/>
      <c r="CTM15" s="788"/>
      <c r="CTN15" s="788"/>
      <c r="CTO15" s="788"/>
      <c r="CTP15" s="787"/>
      <c r="CTQ15" s="788"/>
      <c r="CTR15" s="788"/>
      <c r="CTS15" s="788"/>
      <c r="CTT15" s="787"/>
      <c r="CTU15" s="788"/>
      <c r="CTV15" s="788"/>
      <c r="CTW15" s="788"/>
      <c r="CTX15" s="787"/>
      <c r="CTY15" s="788"/>
      <c r="CTZ15" s="788"/>
      <c r="CUA15" s="788"/>
      <c r="CUB15" s="787"/>
      <c r="CUC15" s="788"/>
      <c r="CUD15" s="788"/>
      <c r="CUE15" s="788"/>
      <c r="CUF15" s="787"/>
      <c r="CUG15" s="788"/>
      <c r="CUH15" s="788"/>
      <c r="CUI15" s="788"/>
      <c r="CUJ15" s="787"/>
      <c r="CUK15" s="788"/>
      <c r="CUL15" s="788"/>
      <c r="CUM15" s="788"/>
      <c r="CUN15" s="787"/>
      <c r="CUO15" s="788"/>
      <c r="CUP15" s="788"/>
      <c r="CUQ15" s="788"/>
      <c r="CUR15" s="787"/>
      <c r="CUS15" s="788"/>
      <c r="CUT15" s="788"/>
      <c r="CUU15" s="788"/>
      <c r="CUV15" s="787"/>
      <c r="CUW15" s="788"/>
      <c r="CUX15" s="788"/>
      <c r="CUY15" s="788"/>
      <c r="CUZ15" s="787"/>
      <c r="CVA15" s="788"/>
      <c r="CVB15" s="788"/>
      <c r="CVC15" s="788"/>
      <c r="CVD15" s="787"/>
      <c r="CVE15" s="788"/>
      <c r="CVF15" s="788"/>
      <c r="CVG15" s="788"/>
      <c r="CVH15" s="787"/>
      <c r="CVI15" s="788"/>
      <c r="CVJ15" s="788"/>
      <c r="CVK15" s="788"/>
      <c r="CVL15" s="787"/>
      <c r="CVM15" s="788"/>
      <c r="CVN15" s="788"/>
      <c r="CVO15" s="788"/>
      <c r="CVP15" s="787"/>
      <c r="CVQ15" s="788"/>
      <c r="CVR15" s="788"/>
      <c r="CVS15" s="788"/>
      <c r="CVT15" s="787"/>
      <c r="CVU15" s="788"/>
      <c r="CVV15" s="788"/>
      <c r="CVW15" s="788"/>
      <c r="CVX15" s="787"/>
      <c r="CVY15" s="788"/>
      <c r="CVZ15" s="788"/>
      <c r="CWA15" s="788"/>
      <c r="CWB15" s="787"/>
      <c r="CWC15" s="788"/>
      <c r="CWD15" s="788"/>
      <c r="CWE15" s="788"/>
      <c r="CWF15" s="787"/>
      <c r="CWG15" s="788"/>
      <c r="CWH15" s="788"/>
      <c r="CWI15" s="788"/>
      <c r="CWJ15" s="787"/>
      <c r="CWK15" s="788"/>
      <c r="CWL15" s="788"/>
      <c r="CWM15" s="788"/>
      <c r="CWN15" s="787"/>
      <c r="CWO15" s="788"/>
      <c r="CWP15" s="788"/>
      <c r="CWQ15" s="788"/>
      <c r="CWR15" s="787"/>
      <c r="CWS15" s="788"/>
      <c r="CWT15" s="788"/>
      <c r="CWU15" s="788"/>
      <c r="CWV15" s="787"/>
      <c r="CWW15" s="788"/>
      <c r="CWX15" s="788"/>
      <c r="CWY15" s="788"/>
      <c r="CWZ15" s="787"/>
      <c r="CXA15" s="788"/>
      <c r="CXB15" s="788"/>
      <c r="CXC15" s="788"/>
      <c r="CXD15" s="787"/>
      <c r="CXE15" s="788"/>
      <c r="CXF15" s="788"/>
      <c r="CXG15" s="788"/>
      <c r="CXH15" s="787"/>
      <c r="CXI15" s="788"/>
      <c r="CXJ15" s="788"/>
      <c r="CXK15" s="788"/>
      <c r="CXL15" s="787"/>
      <c r="CXM15" s="788"/>
      <c r="CXN15" s="788"/>
      <c r="CXO15" s="788"/>
      <c r="CXP15" s="787"/>
      <c r="CXQ15" s="788"/>
      <c r="CXR15" s="788"/>
      <c r="CXS15" s="788"/>
      <c r="CXT15" s="787"/>
      <c r="CXU15" s="788"/>
      <c r="CXV15" s="788"/>
      <c r="CXW15" s="788"/>
      <c r="CXX15" s="787"/>
      <c r="CXY15" s="788"/>
      <c r="CXZ15" s="788"/>
      <c r="CYA15" s="788"/>
      <c r="CYB15" s="787"/>
      <c r="CYC15" s="788"/>
      <c r="CYD15" s="788"/>
      <c r="CYE15" s="788"/>
      <c r="CYF15" s="787"/>
      <c r="CYG15" s="788"/>
      <c r="CYH15" s="788"/>
      <c r="CYI15" s="788"/>
      <c r="CYJ15" s="787"/>
      <c r="CYK15" s="788"/>
      <c r="CYL15" s="788"/>
      <c r="CYM15" s="788"/>
      <c r="CYN15" s="787"/>
      <c r="CYO15" s="788"/>
      <c r="CYP15" s="788"/>
      <c r="CYQ15" s="788"/>
      <c r="CYR15" s="787"/>
      <c r="CYS15" s="788"/>
      <c r="CYT15" s="788"/>
      <c r="CYU15" s="788"/>
      <c r="CYV15" s="787"/>
      <c r="CYW15" s="788"/>
      <c r="CYX15" s="788"/>
      <c r="CYY15" s="788"/>
      <c r="CYZ15" s="787"/>
      <c r="CZA15" s="788"/>
      <c r="CZB15" s="788"/>
      <c r="CZC15" s="788"/>
      <c r="CZD15" s="787"/>
      <c r="CZE15" s="788"/>
      <c r="CZF15" s="788"/>
      <c r="CZG15" s="788"/>
      <c r="CZH15" s="787"/>
      <c r="CZI15" s="788"/>
      <c r="CZJ15" s="788"/>
      <c r="CZK15" s="788"/>
      <c r="CZL15" s="787"/>
      <c r="CZM15" s="788"/>
      <c r="CZN15" s="788"/>
      <c r="CZO15" s="788"/>
      <c r="CZP15" s="787"/>
      <c r="CZQ15" s="788"/>
      <c r="CZR15" s="788"/>
      <c r="CZS15" s="788"/>
      <c r="CZT15" s="787"/>
      <c r="CZU15" s="788"/>
      <c r="CZV15" s="788"/>
      <c r="CZW15" s="788"/>
      <c r="CZX15" s="787"/>
      <c r="CZY15" s="788"/>
      <c r="CZZ15" s="788"/>
      <c r="DAA15" s="788"/>
      <c r="DAB15" s="787"/>
      <c r="DAC15" s="788"/>
      <c r="DAD15" s="788"/>
      <c r="DAE15" s="788"/>
      <c r="DAF15" s="787"/>
      <c r="DAG15" s="788"/>
      <c r="DAH15" s="788"/>
      <c r="DAI15" s="788"/>
      <c r="DAJ15" s="787"/>
      <c r="DAK15" s="788"/>
      <c r="DAL15" s="788"/>
      <c r="DAM15" s="788"/>
      <c r="DAN15" s="787"/>
      <c r="DAO15" s="788"/>
      <c r="DAP15" s="788"/>
      <c r="DAQ15" s="788"/>
      <c r="DAR15" s="787"/>
      <c r="DAS15" s="788"/>
      <c r="DAT15" s="788"/>
      <c r="DAU15" s="788"/>
      <c r="DAV15" s="787"/>
      <c r="DAW15" s="788"/>
      <c r="DAX15" s="788"/>
      <c r="DAY15" s="788"/>
      <c r="DAZ15" s="787"/>
      <c r="DBA15" s="788"/>
      <c r="DBB15" s="788"/>
      <c r="DBC15" s="788"/>
      <c r="DBD15" s="787"/>
      <c r="DBE15" s="788"/>
      <c r="DBF15" s="788"/>
      <c r="DBG15" s="788"/>
      <c r="DBH15" s="787"/>
      <c r="DBI15" s="788"/>
      <c r="DBJ15" s="788"/>
      <c r="DBK15" s="788"/>
      <c r="DBL15" s="787"/>
      <c r="DBM15" s="788"/>
      <c r="DBN15" s="788"/>
      <c r="DBO15" s="788"/>
      <c r="DBP15" s="787"/>
      <c r="DBQ15" s="788"/>
      <c r="DBR15" s="788"/>
      <c r="DBS15" s="788"/>
      <c r="DBT15" s="787"/>
      <c r="DBU15" s="788"/>
      <c r="DBV15" s="788"/>
      <c r="DBW15" s="788"/>
      <c r="DBX15" s="787"/>
      <c r="DBY15" s="788"/>
      <c r="DBZ15" s="788"/>
      <c r="DCA15" s="788"/>
      <c r="DCB15" s="787"/>
      <c r="DCC15" s="788"/>
      <c r="DCD15" s="788"/>
      <c r="DCE15" s="788"/>
      <c r="DCF15" s="787"/>
      <c r="DCG15" s="788"/>
      <c r="DCH15" s="788"/>
      <c r="DCI15" s="788"/>
      <c r="DCJ15" s="787"/>
      <c r="DCK15" s="788"/>
      <c r="DCL15" s="788"/>
      <c r="DCM15" s="788"/>
      <c r="DCN15" s="787"/>
      <c r="DCO15" s="788"/>
      <c r="DCP15" s="788"/>
      <c r="DCQ15" s="788"/>
      <c r="DCR15" s="787"/>
      <c r="DCS15" s="788"/>
      <c r="DCT15" s="788"/>
      <c r="DCU15" s="788"/>
      <c r="DCV15" s="787"/>
      <c r="DCW15" s="788"/>
      <c r="DCX15" s="788"/>
      <c r="DCY15" s="788"/>
      <c r="DCZ15" s="787"/>
      <c r="DDA15" s="788"/>
      <c r="DDB15" s="788"/>
      <c r="DDC15" s="788"/>
      <c r="DDD15" s="787"/>
      <c r="DDE15" s="788"/>
      <c r="DDF15" s="788"/>
      <c r="DDG15" s="788"/>
      <c r="DDH15" s="787"/>
      <c r="DDI15" s="788"/>
      <c r="DDJ15" s="788"/>
      <c r="DDK15" s="788"/>
      <c r="DDL15" s="787"/>
      <c r="DDM15" s="788"/>
      <c r="DDN15" s="788"/>
      <c r="DDO15" s="788"/>
      <c r="DDP15" s="787"/>
      <c r="DDQ15" s="788"/>
      <c r="DDR15" s="788"/>
      <c r="DDS15" s="788"/>
      <c r="DDT15" s="787"/>
      <c r="DDU15" s="788"/>
      <c r="DDV15" s="788"/>
      <c r="DDW15" s="788"/>
      <c r="DDX15" s="787"/>
      <c r="DDY15" s="788"/>
      <c r="DDZ15" s="788"/>
      <c r="DEA15" s="788"/>
      <c r="DEB15" s="787"/>
      <c r="DEC15" s="788"/>
      <c r="DED15" s="788"/>
      <c r="DEE15" s="788"/>
      <c r="DEF15" s="787"/>
      <c r="DEG15" s="788"/>
      <c r="DEH15" s="788"/>
      <c r="DEI15" s="788"/>
      <c r="DEJ15" s="787"/>
      <c r="DEK15" s="788"/>
      <c r="DEL15" s="788"/>
      <c r="DEM15" s="788"/>
      <c r="DEN15" s="787"/>
      <c r="DEO15" s="788"/>
      <c r="DEP15" s="788"/>
      <c r="DEQ15" s="788"/>
      <c r="DER15" s="787"/>
      <c r="DES15" s="788"/>
      <c r="DET15" s="788"/>
      <c r="DEU15" s="788"/>
      <c r="DEV15" s="787"/>
      <c r="DEW15" s="788"/>
      <c r="DEX15" s="788"/>
      <c r="DEY15" s="788"/>
      <c r="DEZ15" s="787"/>
      <c r="DFA15" s="788"/>
      <c r="DFB15" s="788"/>
      <c r="DFC15" s="788"/>
      <c r="DFD15" s="787"/>
      <c r="DFE15" s="788"/>
      <c r="DFF15" s="788"/>
      <c r="DFG15" s="788"/>
      <c r="DFH15" s="787"/>
      <c r="DFI15" s="788"/>
      <c r="DFJ15" s="788"/>
      <c r="DFK15" s="788"/>
      <c r="DFL15" s="787"/>
      <c r="DFM15" s="788"/>
      <c r="DFN15" s="788"/>
      <c r="DFO15" s="788"/>
      <c r="DFP15" s="787"/>
      <c r="DFQ15" s="788"/>
      <c r="DFR15" s="788"/>
      <c r="DFS15" s="788"/>
      <c r="DFT15" s="787"/>
      <c r="DFU15" s="788"/>
      <c r="DFV15" s="788"/>
      <c r="DFW15" s="788"/>
      <c r="DFX15" s="787"/>
      <c r="DFY15" s="788"/>
      <c r="DFZ15" s="788"/>
      <c r="DGA15" s="788"/>
      <c r="DGB15" s="787"/>
      <c r="DGC15" s="788"/>
      <c r="DGD15" s="788"/>
      <c r="DGE15" s="788"/>
      <c r="DGF15" s="787"/>
      <c r="DGG15" s="788"/>
      <c r="DGH15" s="788"/>
      <c r="DGI15" s="788"/>
      <c r="DGJ15" s="787"/>
      <c r="DGK15" s="788"/>
      <c r="DGL15" s="788"/>
      <c r="DGM15" s="788"/>
      <c r="DGN15" s="787"/>
      <c r="DGO15" s="788"/>
      <c r="DGP15" s="788"/>
      <c r="DGQ15" s="788"/>
      <c r="DGR15" s="787"/>
      <c r="DGS15" s="788"/>
      <c r="DGT15" s="788"/>
      <c r="DGU15" s="788"/>
      <c r="DGV15" s="787"/>
      <c r="DGW15" s="788"/>
      <c r="DGX15" s="788"/>
      <c r="DGY15" s="788"/>
      <c r="DGZ15" s="787"/>
      <c r="DHA15" s="788"/>
      <c r="DHB15" s="788"/>
      <c r="DHC15" s="788"/>
      <c r="DHD15" s="787"/>
      <c r="DHE15" s="788"/>
      <c r="DHF15" s="788"/>
      <c r="DHG15" s="788"/>
      <c r="DHH15" s="787"/>
      <c r="DHI15" s="788"/>
      <c r="DHJ15" s="788"/>
      <c r="DHK15" s="788"/>
      <c r="DHL15" s="787"/>
      <c r="DHM15" s="788"/>
      <c r="DHN15" s="788"/>
      <c r="DHO15" s="788"/>
      <c r="DHP15" s="787"/>
      <c r="DHQ15" s="788"/>
      <c r="DHR15" s="788"/>
      <c r="DHS15" s="788"/>
      <c r="DHT15" s="787"/>
      <c r="DHU15" s="788"/>
      <c r="DHV15" s="788"/>
      <c r="DHW15" s="788"/>
      <c r="DHX15" s="787"/>
      <c r="DHY15" s="788"/>
      <c r="DHZ15" s="788"/>
      <c r="DIA15" s="788"/>
      <c r="DIB15" s="787"/>
      <c r="DIC15" s="788"/>
      <c r="DID15" s="788"/>
      <c r="DIE15" s="788"/>
      <c r="DIF15" s="787"/>
      <c r="DIG15" s="788"/>
      <c r="DIH15" s="788"/>
      <c r="DII15" s="788"/>
      <c r="DIJ15" s="787"/>
      <c r="DIK15" s="788"/>
      <c r="DIL15" s="788"/>
      <c r="DIM15" s="788"/>
      <c r="DIN15" s="787"/>
      <c r="DIO15" s="788"/>
      <c r="DIP15" s="788"/>
      <c r="DIQ15" s="788"/>
      <c r="DIR15" s="787"/>
      <c r="DIS15" s="788"/>
      <c r="DIT15" s="788"/>
      <c r="DIU15" s="788"/>
      <c r="DIV15" s="787"/>
      <c r="DIW15" s="788"/>
      <c r="DIX15" s="788"/>
      <c r="DIY15" s="788"/>
      <c r="DIZ15" s="787"/>
      <c r="DJA15" s="788"/>
      <c r="DJB15" s="788"/>
      <c r="DJC15" s="788"/>
      <c r="DJD15" s="787"/>
      <c r="DJE15" s="788"/>
      <c r="DJF15" s="788"/>
      <c r="DJG15" s="788"/>
      <c r="DJH15" s="787"/>
      <c r="DJI15" s="788"/>
      <c r="DJJ15" s="788"/>
      <c r="DJK15" s="788"/>
      <c r="DJL15" s="787"/>
      <c r="DJM15" s="788"/>
      <c r="DJN15" s="788"/>
      <c r="DJO15" s="788"/>
      <c r="DJP15" s="787"/>
      <c r="DJQ15" s="788"/>
      <c r="DJR15" s="788"/>
      <c r="DJS15" s="788"/>
      <c r="DJT15" s="787"/>
      <c r="DJU15" s="788"/>
      <c r="DJV15" s="788"/>
      <c r="DJW15" s="788"/>
      <c r="DJX15" s="787"/>
      <c r="DJY15" s="788"/>
      <c r="DJZ15" s="788"/>
      <c r="DKA15" s="788"/>
      <c r="DKB15" s="787"/>
      <c r="DKC15" s="788"/>
      <c r="DKD15" s="788"/>
      <c r="DKE15" s="788"/>
      <c r="DKF15" s="787"/>
      <c r="DKG15" s="788"/>
      <c r="DKH15" s="788"/>
      <c r="DKI15" s="788"/>
      <c r="DKJ15" s="787"/>
      <c r="DKK15" s="788"/>
      <c r="DKL15" s="788"/>
      <c r="DKM15" s="788"/>
      <c r="DKN15" s="787"/>
      <c r="DKO15" s="788"/>
      <c r="DKP15" s="788"/>
      <c r="DKQ15" s="788"/>
      <c r="DKR15" s="787"/>
      <c r="DKS15" s="788"/>
      <c r="DKT15" s="788"/>
      <c r="DKU15" s="788"/>
      <c r="DKV15" s="787"/>
      <c r="DKW15" s="788"/>
      <c r="DKX15" s="788"/>
      <c r="DKY15" s="788"/>
      <c r="DKZ15" s="787"/>
      <c r="DLA15" s="788"/>
      <c r="DLB15" s="788"/>
      <c r="DLC15" s="788"/>
      <c r="DLD15" s="787"/>
      <c r="DLE15" s="788"/>
      <c r="DLF15" s="788"/>
      <c r="DLG15" s="788"/>
      <c r="DLH15" s="787"/>
      <c r="DLI15" s="788"/>
      <c r="DLJ15" s="788"/>
      <c r="DLK15" s="788"/>
      <c r="DLL15" s="787"/>
      <c r="DLM15" s="788"/>
      <c r="DLN15" s="788"/>
      <c r="DLO15" s="788"/>
      <c r="DLP15" s="787"/>
      <c r="DLQ15" s="788"/>
      <c r="DLR15" s="788"/>
      <c r="DLS15" s="788"/>
      <c r="DLT15" s="787"/>
      <c r="DLU15" s="788"/>
      <c r="DLV15" s="788"/>
      <c r="DLW15" s="788"/>
      <c r="DLX15" s="787"/>
      <c r="DLY15" s="788"/>
      <c r="DLZ15" s="788"/>
      <c r="DMA15" s="788"/>
      <c r="DMB15" s="787"/>
      <c r="DMC15" s="788"/>
      <c r="DMD15" s="788"/>
      <c r="DME15" s="788"/>
      <c r="DMF15" s="787"/>
      <c r="DMG15" s="788"/>
      <c r="DMH15" s="788"/>
      <c r="DMI15" s="788"/>
      <c r="DMJ15" s="787"/>
      <c r="DMK15" s="788"/>
      <c r="DML15" s="788"/>
      <c r="DMM15" s="788"/>
      <c r="DMN15" s="787"/>
      <c r="DMO15" s="788"/>
      <c r="DMP15" s="788"/>
      <c r="DMQ15" s="788"/>
      <c r="DMR15" s="787"/>
      <c r="DMS15" s="788"/>
      <c r="DMT15" s="788"/>
      <c r="DMU15" s="788"/>
      <c r="DMV15" s="787"/>
      <c r="DMW15" s="788"/>
      <c r="DMX15" s="788"/>
      <c r="DMY15" s="788"/>
      <c r="DMZ15" s="787"/>
      <c r="DNA15" s="788"/>
      <c r="DNB15" s="788"/>
      <c r="DNC15" s="788"/>
      <c r="DND15" s="787"/>
      <c r="DNE15" s="788"/>
      <c r="DNF15" s="788"/>
      <c r="DNG15" s="788"/>
      <c r="DNH15" s="787"/>
      <c r="DNI15" s="788"/>
      <c r="DNJ15" s="788"/>
      <c r="DNK15" s="788"/>
      <c r="DNL15" s="787"/>
      <c r="DNM15" s="788"/>
      <c r="DNN15" s="788"/>
      <c r="DNO15" s="788"/>
      <c r="DNP15" s="787"/>
      <c r="DNQ15" s="788"/>
      <c r="DNR15" s="788"/>
      <c r="DNS15" s="788"/>
      <c r="DNT15" s="787"/>
      <c r="DNU15" s="788"/>
      <c r="DNV15" s="788"/>
      <c r="DNW15" s="788"/>
      <c r="DNX15" s="787"/>
      <c r="DNY15" s="788"/>
      <c r="DNZ15" s="788"/>
      <c r="DOA15" s="788"/>
      <c r="DOB15" s="787"/>
      <c r="DOC15" s="788"/>
      <c r="DOD15" s="788"/>
      <c r="DOE15" s="788"/>
      <c r="DOF15" s="787"/>
      <c r="DOG15" s="788"/>
      <c r="DOH15" s="788"/>
      <c r="DOI15" s="788"/>
      <c r="DOJ15" s="787"/>
      <c r="DOK15" s="788"/>
      <c r="DOL15" s="788"/>
      <c r="DOM15" s="788"/>
      <c r="DON15" s="787"/>
      <c r="DOO15" s="788"/>
      <c r="DOP15" s="788"/>
      <c r="DOQ15" s="788"/>
      <c r="DOR15" s="787"/>
      <c r="DOS15" s="788"/>
      <c r="DOT15" s="788"/>
      <c r="DOU15" s="788"/>
      <c r="DOV15" s="787"/>
      <c r="DOW15" s="788"/>
      <c r="DOX15" s="788"/>
      <c r="DOY15" s="788"/>
      <c r="DOZ15" s="787"/>
      <c r="DPA15" s="788"/>
      <c r="DPB15" s="788"/>
      <c r="DPC15" s="788"/>
      <c r="DPD15" s="787"/>
      <c r="DPE15" s="788"/>
      <c r="DPF15" s="788"/>
      <c r="DPG15" s="788"/>
      <c r="DPH15" s="787"/>
      <c r="DPI15" s="788"/>
      <c r="DPJ15" s="788"/>
      <c r="DPK15" s="788"/>
      <c r="DPL15" s="787"/>
      <c r="DPM15" s="788"/>
      <c r="DPN15" s="788"/>
      <c r="DPO15" s="788"/>
      <c r="DPP15" s="787"/>
      <c r="DPQ15" s="788"/>
      <c r="DPR15" s="788"/>
      <c r="DPS15" s="788"/>
      <c r="DPT15" s="787"/>
      <c r="DPU15" s="788"/>
      <c r="DPV15" s="788"/>
      <c r="DPW15" s="788"/>
      <c r="DPX15" s="787"/>
      <c r="DPY15" s="788"/>
      <c r="DPZ15" s="788"/>
      <c r="DQA15" s="788"/>
      <c r="DQB15" s="787"/>
      <c r="DQC15" s="788"/>
      <c r="DQD15" s="788"/>
      <c r="DQE15" s="788"/>
      <c r="DQF15" s="787"/>
      <c r="DQG15" s="788"/>
      <c r="DQH15" s="788"/>
      <c r="DQI15" s="788"/>
      <c r="DQJ15" s="787"/>
      <c r="DQK15" s="788"/>
      <c r="DQL15" s="788"/>
      <c r="DQM15" s="788"/>
      <c r="DQN15" s="787"/>
      <c r="DQO15" s="788"/>
      <c r="DQP15" s="788"/>
      <c r="DQQ15" s="788"/>
      <c r="DQR15" s="787"/>
      <c r="DQS15" s="788"/>
      <c r="DQT15" s="788"/>
      <c r="DQU15" s="788"/>
      <c r="DQV15" s="787"/>
      <c r="DQW15" s="788"/>
      <c r="DQX15" s="788"/>
      <c r="DQY15" s="788"/>
      <c r="DQZ15" s="787"/>
      <c r="DRA15" s="788"/>
      <c r="DRB15" s="788"/>
      <c r="DRC15" s="788"/>
      <c r="DRD15" s="787"/>
      <c r="DRE15" s="788"/>
      <c r="DRF15" s="788"/>
      <c r="DRG15" s="788"/>
      <c r="DRH15" s="787"/>
      <c r="DRI15" s="788"/>
      <c r="DRJ15" s="788"/>
      <c r="DRK15" s="788"/>
      <c r="DRL15" s="787"/>
      <c r="DRM15" s="788"/>
      <c r="DRN15" s="788"/>
      <c r="DRO15" s="788"/>
      <c r="DRP15" s="787"/>
      <c r="DRQ15" s="788"/>
      <c r="DRR15" s="788"/>
      <c r="DRS15" s="788"/>
      <c r="DRT15" s="787"/>
      <c r="DRU15" s="788"/>
      <c r="DRV15" s="788"/>
      <c r="DRW15" s="788"/>
      <c r="DRX15" s="787"/>
      <c r="DRY15" s="788"/>
      <c r="DRZ15" s="788"/>
      <c r="DSA15" s="788"/>
      <c r="DSB15" s="787"/>
      <c r="DSC15" s="788"/>
      <c r="DSD15" s="788"/>
      <c r="DSE15" s="788"/>
      <c r="DSF15" s="787"/>
      <c r="DSG15" s="788"/>
      <c r="DSH15" s="788"/>
      <c r="DSI15" s="788"/>
      <c r="DSJ15" s="787"/>
      <c r="DSK15" s="788"/>
      <c r="DSL15" s="788"/>
      <c r="DSM15" s="788"/>
      <c r="DSN15" s="787"/>
      <c r="DSO15" s="788"/>
      <c r="DSP15" s="788"/>
      <c r="DSQ15" s="788"/>
      <c r="DSR15" s="787"/>
      <c r="DSS15" s="788"/>
      <c r="DST15" s="788"/>
      <c r="DSU15" s="788"/>
      <c r="DSV15" s="787"/>
      <c r="DSW15" s="788"/>
      <c r="DSX15" s="788"/>
      <c r="DSY15" s="788"/>
      <c r="DSZ15" s="787"/>
      <c r="DTA15" s="788"/>
      <c r="DTB15" s="788"/>
      <c r="DTC15" s="788"/>
      <c r="DTD15" s="787"/>
      <c r="DTE15" s="788"/>
      <c r="DTF15" s="788"/>
      <c r="DTG15" s="788"/>
      <c r="DTH15" s="787"/>
      <c r="DTI15" s="788"/>
      <c r="DTJ15" s="788"/>
      <c r="DTK15" s="788"/>
      <c r="DTL15" s="787"/>
      <c r="DTM15" s="788"/>
      <c r="DTN15" s="788"/>
      <c r="DTO15" s="788"/>
      <c r="DTP15" s="787"/>
      <c r="DTQ15" s="788"/>
      <c r="DTR15" s="788"/>
      <c r="DTS15" s="788"/>
      <c r="DTT15" s="787"/>
      <c r="DTU15" s="788"/>
      <c r="DTV15" s="788"/>
      <c r="DTW15" s="788"/>
      <c r="DTX15" s="787"/>
      <c r="DTY15" s="788"/>
      <c r="DTZ15" s="788"/>
      <c r="DUA15" s="788"/>
      <c r="DUB15" s="787"/>
      <c r="DUC15" s="788"/>
      <c r="DUD15" s="788"/>
      <c r="DUE15" s="788"/>
      <c r="DUF15" s="787"/>
      <c r="DUG15" s="788"/>
      <c r="DUH15" s="788"/>
      <c r="DUI15" s="788"/>
      <c r="DUJ15" s="787"/>
      <c r="DUK15" s="788"/>
      <c r="DUL15" s="788"/>
      <c r="DUM15" s="788"/>
      <c r="DUN15" s="787"/>
      <c r="DUO15" s="788"/>
      <c r="DUP15" s="788"/>
      <c r="DUQ15" s="788"/>
      <c r="DUR15" s="787"/>
      <c r="DUS15" s="788"/>
      <c r="DUT15" s="788"/>
      <c r="DUU15" s="788"/>
      <c r="DUV15" s="787"/>
      <c r="DUW15" s="788"/>
      <c r="DUX15" s="788"/>
      <c r="DUY15" s="788"/>
      <c r="DUZ15" s="787"/>
      <c r="DVA15" s="788"/>
      <c r="DVB15" s="788"/>
      <c r="DVC15" s="788"/>
      <c r="DVD15" s="787"/>
      <c r="DVE15" s="788"/>
      <c r="DVF15" s="788"/>
      <c r="DVG15" s="788"/>
      <c r="DVH15" s="787"/>
      <c r="DVI15" s="788"/>
      <c r="DVJ15" s="788"/>
      <c r="DVK15" s="788"/>
      <c r="DVL15" s="787"/>
      <c r="DVM15" s="788"/>
      <c r="DVN15" s="788"/>
      <c r="DVO15" s="788"/>
      <c r="DVP15" s="787"/>
      <c r="DVQ15" s="788"/>
      <c r="DVR15" s="788"/>
      <c r="DVS15" s="788"/>
      <c r="DVT15" s="787"/>
      <c r="DVU15" s="788"/>
      <c r="DVV15" s="788"/>
      <c r="DVW15" s="788"/>
      <c r="DVX15" s="787"/>
      <c r="DVY15" s="788"/>
      <c r="DVZ15" s="788"/>
      <c r="DWA15" s="788"/>
      <c r="DWB15" s="787"/>
      <c r="DWC15" s="788"/>
      <c r="DWD15" s="788"/>
      <c r="DWE15" s="788"/>
      <c r="DWF15" s="787"/>
      <c r="DWG15" s="788"/>
      <c r="DWH15" s="788"/>
      <c r="DWI15" s="788"/>
      <c r="DWJ15" s="787"/>
      <c r="DWK15" s="788"/>
      <c r="DWL15" s="788"/>
      <c r="DWM15" s="788"/>
      <c r="DWN15" s="787"/>
      <c r="DWO15" s="788"/>
      <c r="DWP15" s="788"/>
      <c r="DWQ15" s="788"/>
      <c r="DWR15" s="787"/>
      <c r="DWS15" s="788"/>
      <c r="DWT15" s="788"/>
      <c r="DWU15" s="788"/>
      <c r="DWV15" s="787"/>
      <c r="DWW15" s="788"/>
      <c r="DWX15" s="788"/>
      <c r="DWY15" s="788"/>
      <c r="DWZ15" s="787"/>
      <c r="DXA15" s="788"/>
      <c r="DXB15" s="788"/>
      <c r="DXC15" s="788"/>
      <c r="DXD15" s="787"/>
      <c r="DXE15" s="788"/>
      <c r="DXF15" s="788"/>
      <c r="DXG15" s="788"/>
      <c r="DXH15" s="787"/>
      <c r="DXI15" s="788"/>
      <c r="DXJ15" s="788"/>
      <c r="DXK15" s="788"/>
      <c r="DXL15" s="787"/>
      <c r="DXM15" s="788"/>
      <c r="DXN15" s="788"/>
      <c r="DXO15" s="788"/>
      <c r="DXP15" s="787"/>
      <c r="DXQ15" s="788"/>
      <c r="DXR15" s="788"/>
      <c r="DXS15" s="788"/>
      <c r="DXT15" s="787"/>
      <c r="DXU15" s="788"/>
      <c r="DXV15" s="788"/>
      <c r="DXW15" s="788"/>
      <c r="DXX15" s="787"/>
      <c r="DXY15" s="788"/>
      <c r="DXZ15" s="788"/>
      <c r="DYA15" s="788"/>
      <c r="DYB15" s="787"/>
      <c r="DYC15" s="788"/>
      <c r="DYD15" s="788"/>
      <c r="DYE15" s="788"/>
      <c r="DYF15" s="787"/>
      <c r="DYG15" s="788"/>
      <c r="DYH15" s="788"/>
      <c r="DYI15" s="788"/>
      <c r="DYJ15" s="787"/>
      <c r="DYK15" s="788"/>
      <c r="DYL15" s="788"/>
      <c r="DYM15" s="788"/>
      <c r="DYN15" s="787"/>
      <c r="DYO15" s="788"/>
      <c r="DYP15" s="788"/>
      <c r="DYQ15" s="788"/>
      <c r="DYR15" s="787"/>
      <c r="DYS15" s="788"/>
      <c r="DYT15" s="788"/>
      <c r="DYU15" s="788"/>
      <c r="DYV15" s="787"/>
      <c r="DYW15" s="788"/>
      <c r="DYX15" s="788"/>
      <c r="DYY15" s="788"/>
      <c r="DYZ15" s="787"/>
      <c r="DZA15" s="788"/>
      <c r="DZB15" s="788"/>
      <c r="DZC15" s="788"/>
      <c r="DZD15" s="787"/>
      <c r="DZE15" s="788"/>
      <c r="DZF15" s="788"/>
      <c r="DZG15" s="788"/>
      <c r="DZH15" s="787"/>
      <c r="DZI15" s="788"/>
      <c r="DZJ15" s="788"/>
      <c r="DZK15" s="788"/>
      <c r="DZL15" s="787"/>
      <c r="DZM15" s="788"/>
      <c r="DZN15" s="788"/>
      <c r="DZO15" s="788"/>
      <c r="DZP15" s="787"/>
      <c r="DZQ15" s="788"/>
      <c r="DZR15" s="788"/>
      <c r="DZS15" s="788"/>
      <c r="DZT15" s="787"/>
      <c r="DZU15" s="788"/>
      <c r="DZV15" s="788"/>
      <c r="DZW15" s="788"/>
      <c r="DZX15" s="787"/>
      <c r="DZY15" s="788"/>
      <c r="DZZ15" s="788"/>
      <c r="EAA15" s="788"/>
      <c r="EAB15" s="787"/>
      <c r="EAC15" s="788"/>
      <c r="EAD15" s="788"/>
      <c r="EAE15" s="788"/>
      <c r="EAF15" s="787"/>
      <c r="EAG15" s="788"/>
      <c r="EAH15" s="788"/>
      <c r="EAI15" s="788"/>
      <c r="EAJ15" s="787"/>
      <c r="EAK15" s="788"/>
      <c r="EAL15" s="788"/>
      <c r="EAM15" s="788"/>
      <c r="EAN15" s="787"/>
      <c r="EAO15" s="788"/>
      <c r="EAP15" s="788"/>
      <c r="EAQ15" s="788"/>
      <c r="EAR15" s="787"/>
      <c r="EAS15" s="788"/>
      <c r="EAT15" s="788"/>
      <c r="EAU15" s="788"/>
      <c r="EAV15" s="787"/>
      <c r="EAW15" s="788"/>
      <c r="EAX15" s="788"/>
      <c r="EAY15" s="788"/>
      <c r="EAZ15" s="787"/>
      <c r="EBA15" s="788"/>
      <c r="EBB15" s="788"/>
      <c r="EBC15" s="788"/>
      <c r="EBD15" s="787"/>
      <c r="EBE15" s="788"/>
      <c r="EBF15" s="788"/>
      <c r="EBG15" s="788"/>
      <c r="EBH15" s="787"/>
      <c r="EBI15" s="788"/>
      <c r="EBJ15" s="788"/>
      <c r="EBK15" s="788"/>
      <c r="EBL15" s="787"/>
      <c r="EBM15" s="788"/>
      <c r="EBN15" s="788"/>
      <c r="EBO15" s="788"/>
      <c r="EBP15" s="787"/>
      <c r="EBQ15" s="788"/>
      <c r="EBR15" s="788"/>
      <c r="EBS15" s="788"/>
      <c r="EBT15" s="787"/>
      <c r="EBU15" s="788"/>
      <c r="EBV15" s="788"/>
      <c r="EBW15" s="788"/>
      <c r="EBX15" s="787"/>
      <c r="EBY15" s="788"/>
      <c r="EBZ15" s="788"/>
      <c r="ECA15" s="788"/>
      <c r="ECB15" s="787"/>
      <c r="ECC15" s="788"/>
      <c r="ECD15" s="788"/>
      <c r="ECE15" s="788"/>
      <c r="ECF15" s="787"/>
      <c r="ECG15" s="788"/>
      <c r="ECH15" s="788"/>
      <c r="ECI15" s="788"/>
      <c r="ECJ15" s="787"/>
      <c r="ECK15" s="788"/>
      <c r="ECL15" s="788"/>
      <c r="ECM15" s="788"/>
      <c r="ECN15" s="787"/>
      <c r="ECO15" s="788"/>
      <c r="ECP15" s="788"/>
      <c r="ECQ15" s="788"/>
      <c r="ECR15" s="787"/>
      <c r="ECS15" s="788"/>
      <c r="ECT15" s="788"/>
      <c r="ECU15" s="788"/>
      <c r="ECV15" s="787"/>
      <c r="ECW15" s="788"/>
      <c r="ECX15" s="788"/>
      <c r="ECY15" s="788"/>
      <c r="ECZ15" s="787"/>
      <c r="EDA15" s="788"/>
      <c r="EDB15" s="788"/>
      <c r="EDC15" s="788"/>
      <c r="EDD15" s="787"/>
      <c r="EDE15" s="788"/>
      <c r="EDF15" s="788"/>
      <c r="EDG15" s="788"/>
      <c r="EDH15" s="787"/>
      <c r="EDI15" s="788"/>
      <c r="EDJ15" s="788"/>
      <c r="EDK15" s="788"/>
      <c r="EDL15" s="787"/>
      <c r="EDM15" s="788"/>
      <c r="EDN15" s="788"/>
      <c r="EDO15" s="788"/>
      <c r="EDP15" s="787"/>
      <c r="EDQ15" s="788"/>
      <c r="EDR15" s="788"/>
      <c r="EDS15" s="788"/>
      <c r="EDT15" s="787"/>
      <c r="EDU15" s="788"/>
      <c r="EDV15" s="788"/>
      <c r="EDW15" s="788"/>
      <c r="EDX15" s="787"/>
      <c r="EDY15" s="788"/>
      <c r="EDZ15" s="788"/>
      <c r="EEA15" s="788"/>
      <c r="EEB15" s="787"/>
      <c r="EEC15" s="788"/>
      <c r="EED15" s="788"/>
      <c r="EEE15" s="788"/>
      <c r="EEF15" s="787"/>
      <c r="EEG15" s="788"/>
      <c r="EEH15" s="788"/>
      <c r="EEI15" s="788"/>
      <c r="EEJ15" s="787"/>
      <c r="EEK15" s="788"/>
      <c r="EEL15" s="788"/>
      <c r="EEM15" s="788"/>
      <c r="EEN15" s="787"/>
      <c r="EEO15" s="788"/>
      <c r="EEP15" s="788"/>
      <c r="EEQ15" s="788"/>
      <c r="EER15" s="787"/>
      <c r="EES15" s="788"/>
      <c r="EET15" s="788"/>
      <c r="EEU15" s="788"/>
      <c r="EEV15" s="787"/>
      <c r="EEW15" s="788"/>
      <c r="EEX15" s="788"/>
      <c r="EEY15" s="788"/>
      <c r="EEZ15" s="787"/>
      <c r="EFA15" s="788"/>
      <c r="EFB15" s="788"/>
      <c r="EFC15" s="788"/>
      <c r="EFD15" s="787"/>
      <c r="EFE15" s="788"/>
      <c r="EFF15" s="788"/>
      <c r="EFG15" s="788"/>
      <c r="EFH15" s="787"/>
      <c r="EFI15" s="788"/>
      <c r="EFJ15" s="788"/>
      <c r="EFK15" s="788"/>
      <c r="EFL15" s="787"/>
      <c r="EFM15" s="788"/>
      <c r="EFN15" s="788"/>
      <c r="EFO15" s="788"/>
      <c r="EFP15" s="787"/>
      <c r="EFQ15" s="788"/>
      <c r="EFR15" s="788"/>
      <c r="EFS15" s="788"/>
      <c r="EFT15" s="787"/>
      <c r="EFU15" s="788"/>
      <c r="EFV15" s="788"/>
      <c r="EFW15" s="788"/>
      <c r="EFX15" s="787"/>
      <c r="EFY15" s="788"/>
      <c r="EFZ15" s="788"/>
      <c r="EGA15" s="788"/>
      <c r="EGB15" s="787"/>
      <c r="EGC15" s="788"/>
      <c r="EGD15" s="788"/>
      <c r="EGE15" s="788"/>
      <c r="EGF15" s="787"/>
      <c r="EGG15" s="788"/>
      <c r="EGH15" s="788"/>
      <c r="EGI15" s="788"/>
      <c r="EGJ15" s="787"/>
      <c r="EGK15" s="788"/>
      <c r="EGL15" s="788"/>
      <c r="EGM15" s="788"/>
      <c r="EGN15" s="787"/>
      <c r="EGO15" s="788"/>
      <c r="EGP15" s="788"/>
      <c r="EGQ15" s="788"/>
      <c r="EGR15" s="787"/>
      <c r="EGS15" s="788"/>
      <c r="EGT15" s="788"/>
      <c r="EGU15" s="788"/>
      <c r="EGV15" s="787"/>
      <c r="EGW15" s="788"/>
      <c r="EGX15" s="788"/>
      <c r="EGY15" s="788"/>
      <c r="EGZ15" s="787"/>
      <c r="EHA15" s="788"/>
      <c r="EHB15" s="788"/>
      <c r="EHC15" s="788"/>
      <c r="EHD15" s="787"/>
      <c r="EHE15" s="788"/>
      <c r="EHF15" s="788"/>
      <c r="EHG15" s="788"/>
      <c r="EHH15" s="787"/>
      <c r="EHI15" s="788"/>
      <c r="EHJ15" s="788"/>
      <c r="EHK15" s="788"/>
      <c r="EHL15" s="787"/>
      <c r="EHM15" s="788"/>
      <c r="EHN15" s="788"/>
      <c r="EHO15" s="788"/>
      <c r="EHP15" s="787"/>
      <c r="EHQ15" s="788"/>
      <c r="EHR15" s="788"/>
      <c r="EHS15" s="788"/>
      <c r="EHT15" s="787"/>
      <c r="EHU15" s="788"/>
      <c r="EHV15" s="788"/>
      <c r="EHW15" s="788"/>
      <c r="EHX15" s="787"/>
      <c r="EHY15" s="788"/>
      <c r="EHZ15" s="788"/>
      <c r="EIA15" s="788"/>
      <c r="EIB15" s="787"/>
      <c r="EIC15" s="788"/>
      <c r="EID15" s="788"/>
      <c r="EIE15" s="788"/>
      <c r="EIF15" s="787"/>
      <c r="EIG15" s="788"/>
      <c r="EIH15" s="788"/>
      <c r="EII15" s="788"/>
      <c r="EIJ15" s="787"/>
      <c r="EIK15" s="788"/>
      <c r="EIL15" s="788"/>
      <c r="EIM15" s="788"/>
      <c r="EIN15" s="787"/>
      <c r="EIO15" s="788"/>
      <c r="EIP15" s="788"/>
      <c r="EIQ15" s="788"/>
      <c r="EIR15" s="787"/>
      <c r="EIS15" s="788"/>
      <c r="EIT15" s="788"/>
      <c r="EIU15" s="788"/>
      <c r="EIV15" s="787"/>
      <c r="EIW15" s="788"/>
      <c r="EIX15" s="788"/>
      <c r="EIY15" s="788"/>
      <c r="EIZ15" s="787"/>
      <c r="EJA15" s="788"/>
      <c r="EJB15" s="788"/>
      <c r="EJC15" s="788"/>
      <c r="EJD15" s="787"/>
      <c r="EJE15" s="788"/>
      <c r="EJF15" s="788"/>
      <c r="EJG15" s="788"/>
      <c r="EJH15" s="787"/>
      <c r="EJI15" s="788"/>
      <c r="EJJ15" s="788"/>
      <c r="EJK15" s="788"/>
      <c r="EJL15" s="787"/>
      <c r="EJM15" s="788"/>
      <c r="EJN15" s="788"/>
      <c r="EJO15" s="788"/>
      <c r="EJP15" s="787"/>
      <c r="EJQ15" s="788"/>
      <c r="EJR15" s="788"/>
      <c r="EJS15" s="788"/>
      <c r="EJT15" s="787"/>
      <c r="EJU15" s="788"/>
      <c r="EJV15" s="788"/>
      <c r="EJW15" s="788"/>
      <c r="EJX15" s="787"/>
      <c r="EJY15" s="788"/>
      <c r="EJZ15" s="788"/>
      <c r="EKA15" s="788"/>
      <c r="EKB15" s="787"/>
      <c r="EKC15" s="788"/>
      <c r="EKD15" s="788"/>
      <c r="EKE15" s="788"/>
      <c r="EKF15" s="787"/>
      <c r="EKG15" s="788"/>
      <c r="EKH15" s="788"/>
      <c r="EKI15" s="788"/>
      <c r="EKJ15" s="787"/>
      <c r="EKK15" s="788"/>
      <c r="EKL15" s="788"/>
      <c r="EKM15" s="788"/>
      <c r="EKN15" s="787"/>
      <c r="EKO15" s="788"/>
      <c r="EKP15" s="788"/>
      <c r="EKQ15" s="788"/>
      <c r="EKR15" s="787"/>
      <c r="EKS15" s="788"/>
      <c r="EKT15" s="788"/>
      <c r="EKU15" s="788"/>
      <c r="EKV15" s="787"/>
      <c r="EKW15" s="788"/>
      <c r="EKX15" s="788"/>
      <c r="EKY15" s="788"/>
      <c r="EKZ15" s="787"/>
      <c r="ELA15" s="788"/>
      <c r="ELB15" s="788"/>
      <c r="ELC15" s="788"/>
      <c r="ELD15" s="787"/>
      <c r="ELE15" s="788"/>
      <c r="ELF15" s="788"/>
      <c r="ELG15" s="788"/>
      <c r="ELH15" s="787"/>
      <c r="ELI15" s="788"/>
      <c r="ELJ15" s="788"/>
      <c r="ELK15" s="788"/>
      <c r="ELL15" s="787"/>
      <c r="ELM15" s="788"/>
      <c r="ELN15" s="788"/>
      <c r="ELO15" s="788"/>
      <c r="ELP15" s="787"/>
      <c r="ELQ15" s="788"/>
      <c r="ELR15" s="788"/>
      <c r="ELS15" s="788"/>
      <c r="ELT15" s="787"/>
      <c r="ELU15" s="788"/>
      <c r="ELV15" s="788"/>
      <c r="ELW15" s="788"/>
      <c r="ELX15" s="787"/>
      <c r="ELY15" s="788"/>
      <c r="ELZ15" s="788"/>
      <c r="EMA15" s="788"/>
      <c r="EMB15" s="787"/>
      <c r="EMC15" s="788"/>
      <c r="EMD15" s="788"/>
      <c r="EME15" s="788"/>
      <c r="EMF15" s="787"/>
      <c r="EMG15" s="788"/>
      <c r="EMH15" s="788"/>
      <c r="EMI15" s="788"/>
      <c r="EMJ15" s="787"/>
      <c r="EMK15" s="788"/>
      <c r="EML15" s="788"/>
      <c r="EMM15" s="788"/>
      <c r="EMN15" s="787"/>
      <c r="EMO15" s="788"/>
      <c r="EMP15" s="788"/>
      <c r="EMQ15" s="788"/>
      <c r="EMR15" s="787"/>
      <c r="EMS15" s="788"/>
      <c r="EMT15" s="788"/>
      <c r="EMU15" s="788"/>
      <c r="EMV15" s="787"/>
      <c r="EMW15" s="788"/>
      <c r="EMX15" s="788"/>
      <c r="EMY15" s="788"/>
      <c r="EMZ15" s="787"/>
      <c r="ENA15" s="788"/>
      <c r="ENB15" s="788"/>
      <c r="ENC15" s="788"/>
      <c r="END15" s="787"/>
      <c r="ENE15" s="788"/>
      <c r="ENF15" s="788"/>
      <c r="ENG15" s="788"/>
      <c r="ENH15" s="787"/>
      <c r="ENI15" s="788"/>
      <c r="ENJ15" s="788"/>
      <c r="ENK15" s="788"/>
      <c r="ENL15" s="787"/>
      <c r="ENM15" s="788"/>
      <c r="ENN15" s="788"/>
      <c r="ENO15" s="788"/>
      <c r="ENP15" s="787"/>
      <c r="ENQ15" s="788"/>
      <c r="ENR15" s="788"/>
      <c r="ENS15" s="788"/>
      <c r="ENT15" s="787"/>
      <c r="ENU15" s="788"/>
      <c r="ENV15" s="788"/>
      <c r="ENW15" s="788"/>
      <c r="ENX15" s="787"/>
      <c r="ENY15" s="788"/>
      <c r="ENZ15" s="788"/>
      <c r="EOA15" s="788"/>
      <c r="EOB15" s="787"/>
      <c r="EOC15" s="788"/>
      <c r="EOD15" s="788"/>
      <c r="EOE15" s="788"/>
      <c r="EOF15" s="787"/>
      <c r="EOG15" s="788"/>
      <c r="EOH15" s="788"/>
      <c r="EOI15" s="788"/>
      <c r="EOJ15" s="787"/>
      <c r="EOK15" s="788"/>
      <c r="EOL15" s="788"/>
      <c r="EOM15" s="788"/>
      <c r="EON15" s="787"/>
      <c r="EOO15" s="788"/>
      <c r="EOP15" s="788"/>
      <c r="EOQ15" s="788"/>
      <c r="EOR15" s="787"/>
      <c r="EOS15" s="788"/>
      <c r="EOT15" s="788"/>
      <c r="EOU15" s="788"/>
      <c r="EOV15" s="787"/>
      <c r="EOW15" s="788"/>
      <c r="EOX15" s="788"/>
      <c r="EOY15" s="788"/>
      <c r="EOZ15" s="787"/>
      <c r="EPA15" s="788"/>
      <c r="EPB15" s="788"/>
      <c r="EPC15" s="788"/>
      <c r="EPD15" s="787"/>
      <c r="EPE15" s="788"/>
      <c r="EPF15" s="788"/>
      <c r="EPG15" s="788"/>
      <c r="EPH15" s="787"/>
      <c r="EPI15" s="788"/>
      <c r="EPJ15" s="788"/>
      <c r="EPK15" s="788"/>
      <c r="EPL15" s="787"/>
      <c r="EPM15" s="788"/>
      <c r="EPN15" s="788"/>
      <c r="EPO15" s="788"/>
      <c r="EPP15" s="787"/>
      <c r="EPQ15" s="788"/>
      <c r="EPR15" s="788"/>
      <c r="EPS15" s="788"/>
      <c r="EPT15" s="787"/>
      <c r="EPU15" s="788"/>
      <c r="EPV15" s="788"/>
      <c r="EPW15" s="788"/>
      <c r="EPX15" s="787"/>
      <c r="EPY15" s="788"/>
      <c r="EPZ15" s="788"/>
      <c r="EQA15" s="788"/>
      <c r="EQB15" s="787"/>
      <c r="EQC15" s="788"/>
      <c r="EQD15" s="788"/>
      <c r="EQE15" s="788"/>
      <c r="EQF15" s="787"/>
      <c r="EQG15" s="788"/>
      <c r="EQH15" s="788"/>
      <c r="EQI15" s="788"/>
      <c r="EQJ15" s="787"/>
      <c r="EQK15" s="788"/>
      <c r="EQL15" s="788"/>
      <c r="EQM15" s="788"/>
      <c r="EQN15" s="787"/>
      <c r="EQO15" s="788"/>
      <c r="EQP15" s="788"/>
      <c r="EQQ15" s="788"/>
      <c r="EQR15" s="787"/>
      <c r="EQS15" s="788"/>
      <c r="EQT15" s="788"/>
      <c r="EQU15" s="788"/>
      <c r="EQV15" s="787"/>
      <c r="EQW15" s="788"/>
      <c r="EQX15" s="788"/>
      <c r="EQY15" s="788"/>
      <c r="EQZ15" s="787"/>
      <c r="ERA15" s="788"/>
      <c r="ERB15" s="788"/>
      <c r="ERC15" s="788"/>
      <c r="ERD15" s="787"/>
      <c r="ERE15" s="788"/>
      <c r="ERF15" s="788"/>
      <c r="ERG15" s="788"/>
      <c r="ERH15" s="787"/>
      <c r="ERI15" s="788"/>
      <c r="ERJ15" s="788"/>
      <c r="ERK15" s="788"/>
      <c r="ERL15" s="787"/>
      <c r="ERM15" s="788"/>
      <c r="ERN15" s="788"/>
      <c r="ERO15" s="788"/>
      <c r="ERP15" s="787"/>
      <c r="ERQ15" s="788"/>
      <c r="ERR15" s="788"/>
      <c r="ERS15" s="788"/>
      <c r="ERT15" s="787"/>
      <c r="ERU15" s="788"/>
      <c r="ERV15" s="788"/>
      <c r="ERW15" s="788"/>
      <c r="ERX15" s="787"/>
      <c r="ERY15" s="788"/>
      <c r="ERZ15" s="788"/>
      <c r="ESA15" s="788"/>
      <c r="ESB15" s="787"/>
      <c r="ESC15" s="788"/>
      <c r="ESD15" s="788"/>
      <c r="ESE15" s="788"/>
      <c r="ESF15" s="787"/>
      <c r="ESG15" s="788"/>
      <c r="ESH15" s="788"/>
      <c r="ESI15" s="788"/>
      <c r="ESJ15" s="787"/>
      <c r="ESK15" s="788"/>
      <c r="ESL15" s="788"/>
      <c r="ESM15" s="788"/>
      <c r="ESN15" s="787"/>
      <c r="ESO15" s="788"/>
      <c r="ESP15" s="788"/>
      <c r="ESQ15" s="788"/>
      <c r="ESR15" s="787"/>
      <c r="ESS15" s="788"/>
      <c r="EST15" s="788"/>
      <c r="ESU15" s="788"/>
      <c r="ESV15" s="787"/>
      <c r="ESW15" s="788"/>
      <c r="ESX15" s="788"/>
      <c r="ESY15" s="788"/>
      <c r="ESZ15" s="787"/>
      <c r="ETA15" s="788"/>
      <c r="ETB15" s="788"/>
      <c r="ETC15" s="788"/>
      <c r="ETD15" s="787"/>
      <c r="ETE15" s="788"/>
      <c r="ETF15" s="788"/>
      <c r="ETG15" s="788"/>
      <c r="ETH15" s="787"/>
      <c r="ETI15" s="788"/>
      <c r="ETJ15" s="788"/>
      <c r="ETK15" s="788"/>
      <c r="ETL15" s="787"/>
      <c r="ETM15" s="788"/>
      <c r="ETN15" s="788"/>
      <c r="ETO15" s="788"/>
      <c r="ETP15" s="787"/>
      <c r="ETQ15" s="788"/>
      <c r="ETR15" s="788"/>
      <c r="ETS15" s="788"/>
      <c r="ETT15" s="787"/>
      <c r="ETU15" s="788"/>
      <c r="ETV15" s="788"/>
      <c r="ETW15" s="788"/>
      <c r="ETX15" s="787"/>
      <c r="ETY15" s="788"/>
      <c r="ETZ15" s="788"/>
      <c r="EUA15" s="788"/>
      <c r="EUB15" s="787"/>
      <c r="EUC15" s="788"/>
      <c r="EUD15" s="788"/>
      <c r="EUE15" s="788"/>
      <c r="EUF15" s="787"/>
      <c r="EUG15" s="788"/>
      <c r="EUH15" s="788"/>
      <c r="EUI15" s="788"/>
      <c r="EUJ15" s="787"/>
      <c r="EUK15" s="788"/>
      <c r="EUL15" s="788"/>
      <c r="EUM15" s="788"/>
      <c r="EUN15" s="787"/>
      <c r="EUO15" s="788"/>
      <c r="EUP15" s="788"/>
      <c r="EUQ15" s="788"/>
      <c r="EUR15" s="787"/>
      <c r="EUS15" s="788"/>
      <c r="EUT15" s="788"/>
      <c r="EUU15" s="788"/>
      <c r="EUV15" s="787"/>
      <c r="EUW15" s="788"/>
      <c r="EUX15" s="788"/>
      <c r="EUY15" s="788"/>
      <c r="EUZ15" s="787"/>
      <c r="EVA15" s="788"/>
      <c r="EVB15" s="788"/>
      <c r="EVC15" s="788"/>
      <c r="EVD15" s="787"/>
      <c r="EVE15" s="788"/>
      <c r="EVF15" s="788"/>
      <c r="EVG15" s="788"/>
      <c r="EVH15" s="787"/>
      <c r="EVI15" s="788"/>
      <c r="EVJ15" s="788"/>
      <c r="EVK15" s="788"/>
      <c r="EVL15" s="787"/>
      <c r="EVM15" s="788"/>
      <c r="EVN15" s="788"/>
      <c r="EVO15" s="788"/>
      <c r="EVP15" s="787"/>
      <c r="EVQ15" s="788"/>
      <c r="EVR15" s="788"/>
      <c r="EVS15" s="788"/>
      <c r="EVT15" s="787"/>
      <c r="EVU15" s="788"/>
      <c r="EVV15" s="788"/>
      <c r="EVW15" s="788"/>
      <c r="EVX15" s="787"/>
      <c r="EVY15" s="788"/>
      <c r="EVZ15" s="788"/>
      <c r="EWA15" s="788"/>
      <c r="EWB15" s="787"/>
      <c r="EWC15" s="788"/>
      <c r="EWD15" s="788"/>
      <c r="EWE15" s="788"/>
      <c r="EWF15" s="787"/>
      <c r="EWG15" s="788"/>
      <c r="EWH15" s="788"/>
      <c r="EWI15" s="788"/>
      <c r="EWJ15" s="787"/>
      <c r="EWK15" s="788"/>
      <c r="EWL15" s="788"/>
      <c r="EWM15" s="788"/>
      <c r="EWN15" s="787"/>
      <c r="EWO15" s="788"/>
      <c r="EWP15" s="788"/>
      <c r="EWQ15" s="788"/>
      <c r="EWR15" s="787"/>
      <c r="EWS15" s="788"/>
      <c r="EWT15" s="788"/>
      <c r="EWU15" s="788"/>
      <c r="EWV15" s="787"/>
      <c r="EWW15" s="788"/>
      <c r="EWX15" s="788"/>
      <c r="EWY15" s="788"/>
      <c r="EWZ15" s="787"/>
      <c r="EXA15" s="788"/>
      <c r="EXB15" s="788"/>
      <c r="EXC15" s="788"/>
      <c r="EXD15" s="787"/>
      <c r="EXE15" s="788"/>
      <c r="EXF15" s="788"/>
      <c r="EXG15" s="788"/>
      <c r="EXH15" s="787"/>
      <c r="EXI15" s="788"/>
      <c r="EXJ15" s="788"/>
      <c r="EXK15" s="788"/>
      <c r="EXL15" s="787"/>
      <c r="EXM15" s="788"/>
      <c r="EXN15" s="788"/>
      <c r="EXO15" s="788"/>
      <c r="EXP15" s="787"/>
      <c r="EXQ15" s="788"/>
      <c r="EXR15" s="788"/>
      <c r="EXS15" s="788"/>
      <c r="EXT15" s="787"/>
      <c r="EXU15" s="788"/>
      <c r="EXV15" s="788"/>
      <c r="EXW15" s="788"/>
      <c r="EXX15" s="787"/>
      <c r="EXY15" s="788"/>
      <c r="EXZ15" s="788"/>
      <c r="EYA15" s="788"/>
      <c r="EYB15" s="787"/>
      <c r="EYC15" s="788"/>
      <c r="EYD15" s="788"/>
      <c r="EYE15" s="788"/>
      <c r="EYF15" s="787"/>
      <c r="EYG15" s="788"/>
      <c r="EYH15" s="788"/>
      <c r="EYI15" s="788"/>
      <c r="EYJ15" s="787"/>
      <c r="EYK15" s="788"/>
      <c r="EYL15" s="788"/>
      <c r="EYM15" s="788"/>
      <c r="EYN15" s="787"/>
      <c r="EYO15" s="788"/>
      <c r="EYP15" s="788"/>
      <c r="EYQ15" s="788"/>
      <c r="EYR15" s="787"/>
      <c r="EYS15" s="788"/>
      <c r="EYT15" s="788"/>
      <c r="EYU15" s="788"/>
      <c r="EYV15" s="787"/>
      <c r="EYW15" s="788"/>
      <c r="EYX15" s="788"/>
      <c r="EYY15" s="788"/>
      <c r="EYZ15" s="787"/>
      <c r="EZA15" s="788"/>
      <c r="EZB15" s="788"/>
      <c r="EZC15" s="788"/>
      <c r="EZD15" s="787"/>
      <c r="EZE15" s="788"/>
      <c r="EZF15" s="788"/>
      <c r="EZG15" s="788"/>
      <c r="EZH15" s="787"/>
      <c r="EZI15" s="788"/>
      <c r="EZJ15" s="788"/>
      <c r="EZK15" s="788"/>
      <c r="EZL15" s="787"/>
      <c r="EZM15" s="788"/>
      <c r="EZN15" s="788"/>
      <c r="EZO15" s="788"/>
      <c r="EZP15" s="787"/>
      <c r="EZQ15" s="788"/>
      <c r="EZR15" s="788"/>
      <c r="EZS15" s="788"/>
      <c r="EZT15" s="787"/>
      <c r="EZU15" s="788"/>
      <c r="EZV15" s="788"/>
      <c r="EZW15" s="788"/>
      <c r="EZX15" s="787"/>
      <c r="EZY15" s="788"/>
      <c r="EZZ15" s="788"/>
      <c r="FAA15" s="788"/>
      <c r="FAB15" s="787"/>
      <c r="FAC15" s="788"/>
      <c r="FAD15" s="788"/>
      <c r="FAE15" s="788"/>
      <c r="FAF15" s="787"/>
      <c r="FAG15" s="788"/>
      <c r="FAH15" s="788"/>
      <c r="FAI15" s="788"/>
      <c r="FAJ15" s="787"/>
      <c r="FAK15" s="788"/>
      <c r="FAL15" s="788"/>
      <c r="FAM15" s="788"/>
      <c r="FAN15" s="787"/>
      <c r="FAO15" s="788"/>
      <c r="FAP15" s="788"/>
      <c r="FAQ15" s="788"/>
      <c r="FAR15" s="787"/>
      <c r="FAS15" s="788"/>
      <c r="FAT15" s="788"/>
      <c r="FAU15" s="788"/>
      <c r="FAV15" s="787"/>
      <c r="FAW15" s="788"/>
      <c r="FAX15" s="788"/>
      <c r="FAY15" s="788"/>
      <c r="FAZ15" s="787"/>
      <c r="FBA15" s="788"/>
      <c r="FBB15" s="788"/>
      <c r="FBC15" s="788"/>
      <c r="FBD15" s="787"/>
      <c r="FBE15" s="788"/>
      <c r="FBF15" s="788"/>
      <c r="FBG15" s="788"/>
      <c r="FBH15" s="787"/>
      <c r="FBI15" s="788"/>
      <c r="FBJ15" s="788"/>
      <c r="FBK15" s="788"/>
      <c r="FBL15" s="787"/>
      <c r="FBM15" s="788"/>
      <c r="FBN15" s="788"/>
      <c r="FBO15" s="788"/>
      <c r="FBP15" s="787"/>
      <c r="FBQ15" s="788"/>
      <c r="FBR15" s="788"/>
      <c r="FBS15" s="788"/>
      <c r="FBT15" s="787"/>
      <c r="FBU15" s="788"/>
      <c r="FBV15" s="788"/>
      <c r="FBW15" s="788"/>
      <c r="FBX15" s="787"/>
      <c r="FBY15" s="788"/>
      <c r="FBZ15" s="788"/>
      <c r="FCA15" s="788"/>
      <c r="FCB15" s="787"/>
      <c r="FCC15" s="788"/>
      <c r="FCD15" s="788"/>
      <c r="FCE15" s="788"/>
      <c r="FCF15" s="787"/>
      <c r="FCG15" s="788"/>
      <c r="FCH15" s="788"/>
      <c r="FCI15" s="788"/>
      <c r="FCJ15" s="787"/>
      <c r="FCK15" s="788"/>
      <c r="FCL15" s="788"/>
      <c r="FCM15" s="788"/>
      <c r="FCN15" s="787"/>
      <c r="FCO15" s="788"/>
      <c r="FCP15" s="788"/>
      <c r="FCQ15" s="788"/>
      <c r="FCR15" s="787"/>
      <c r="FCS15" s="788"/>
      <c r="FCT15" s="788"/>
      <c r="FCU15" s="788"/>
      <c r="FCV15" s="787"/>
      <c r="FCW15" s="788"/>
      <c r="FCX15" s="788"/>
      <c r="FCY15" s="788"/>
      <c r="FCZ15" s="787"/>
      <c r="FDA15" s="788"/>
      <c r="FDB15" s="788"/>
      <c r="FDC15" s="788"/>
      <c r="FDD15" s="787"/>
      <c r="FDE15" s="788"/>
      <c r="FDF15" s="788"/>
      <c r="FDG15" s="788"/>
      <c r="FDH15" s="787"/>
      <c r="FDI15" s="788"/>
      <c r="FDJ15" s="788"/>
      <c r="FDK15" s="788"/>
      <c r="FDL15" s="787"/>
      <c r="FDM15" s="788"/>
      <c r="FDN15" s="788"/>
      <c r="FDO15" s="788"/>
      <c r="FDP15" s="787"/>
      <c r="FDQ15" s="788"/>
      <c r="FDR15" s="788"/>
      <c r="FDS15" s="788"/>
      <c r="FDT15" s="787"/>
      <c r="FDU15" s="788"/>
      <c r="FDV15" s="788"/>
      <c r="FDW15" s="788"/>
      <c r="FDX15" s="787"/>
      <c r="FDY15" s="788"/>
      <c r="FDZ15" s="788"/>
      <c r="FEA15" s="788"/>
      <c r="FEB15" s="787"/>
      <c r="FEC15" s="788"/>
      <c r="FED15" s="788"/>
      <c r="FEE15" s="788"/>
      <c r="FEF15" s="787"/>
      <c r="FEG15" s="788"/>
      <c r="FEH15" s="788"/>
      <c r="FEI15" s="788"/>
      <c r="FEJ15" s="787"/>
      <c r="FEK15" s="788"/>
      <c r="FEL15" s="788"/>
      <c r="FEM15" s="788"/>
      <c r="FEN15" s="787"/>
      <c r="FEO15" s="788"/>
      <c r="FEP15" s="788"/>
      <c r="FEQ15" s="788"/>
      <c r="FER15" s="787"/>
      <c r="FES15" s="788"/>
      <c r="FET15" s="788"/>
      <c r="FEU15" s="788"/>
      <c r="FEV15" s="787"/>
      <c r="FEW15" s="788"/>
      <c r="FEX15" s="788"/>
      <c r="FEY15" s="788"/>
      <c r="FEZ15" s="787"/>
      <c r="FFA15" s="788"/>
      <c r="FFB15" s="788"/>
      <c r="FFC15" s="788"/>
      <c r="FFD15" s="787"/>
      <c r="FFE15" s="788"/>
      <c r="FFF15" s="788"/>
      <c r="FFG15" s="788"/>
      <c r="FFH15" s="787"/>
      <c r="FFI15" s="788"/>
      <c r="FFJ15" s="788"/>
      <c r="FFK15" s="788"/>
      <c r="FFL15" s="787"/>
      <c r="FFM15" s="788"/>
      <c r="FFN15" s="788"/>
      <c r="FFO15" s="788"/>
      <c r="FFP15" s="787"/>
      <c r="FFQ15" s="788"/>
      <c r="FFR15" s="788"/>
      <c r="FFS15" s="788"/>
      <c r="FFT15" s="787"/>
      <c r="FFU15" s="788"/>
      <c r="FFV15" s="788"/>
      <c r="FFW15" s="788"/>
      <c r="FFX15" s="787"/>
      <c r="FFY15" s="788"/>
      <c r="FFZ15" s="788"/>
      <c r="FGA15" s="788"/>
      <c r="FGB15" s="787"/>
      <c r="FGC15" s="788"/>
      <c r="FGD15" s="788"/>
      <c r="FGE15" s="788"/>
      <c r="FGF15" s="787"/>
      <c r="FGG15" s="788"/>
      <c r="FGH15" s="788"/>
      <c r="FGI15" s="788"/>
      <c r="FGJ15" s="787"/>
      <c r="FGK15" s="788"/>
      <c r="FGL15" s="788"/>
      <c r="FGM15" s="788"/>
      <c r="FGN15" s="787"/>
      <c r="FGO15" s="788"/>
      <c r="FGP15" s="788"/>
      <c r="FGQ15" s="788"/>
      <c r="FGR15" s="787"/>
      <c r="FGS15" s="788"/>
      <c r="FGT15" s="788"/>
      <c r="FGU15" s="788"/>
      <c r="FGV15" s="787"/>
      <c r="FGW15" s="788"/>
      <c r="FGX15" s="788"/>
      <c r="FGY15" s="788"/>
      <c r="FGZ15" s="787"/>
      <c r="FHA15" s="788"/>
      <c r="FHB15" s="788"/>
      <c r="FHC15" s="788"/>
      <c r="FHD15" s="787"/>
      <c r="FHE15" s="788"/>
      <c r="FHF15" s="788"/>
      <c r="FHG15" s="788"/>
      <c r="FHH15" s="787"/>
      <c r="FHI15" s="788"/>
      <c r="FHJ15" s="788"/>
      <c r="FHK15" s="788"/>
      <c r="FHL15" s="787"/>
      <c r="FHM15" s="788"/>
      <c r="FHN15" s="788"/>
      <c r="FHO15" s="788"/>
      <c r="FHP15" s="787"/>
      <c r="FHQ15" s="788"/>
      <c r="FHR15" s="788"/>
      <c r="FHS15" s="788"/>
      <c r="FHT15" s="787"/>
      <c r="FHU15" s="788"/>
      <c r="FHV15" s="788"/>
      <c r="FHW15" s="788"/>
      <c r="FHX15" s="787"/>
      <c r="FHY15" s="788"/>
      <c r="FHZ15" s="788"/>
      <c r="FIA15" s="788"/>
      <c r="FIB15" s="787"/>
      <c r="FIC15" s="788"/>
      <c r="FID15" s="788"/>
      <c r="FIE15" s="788"/>
      <c r="FIF15" s="787"/>
      <c r="FIG15" s="788"/>
      <c r="FIH15" s="788"/>
      <c r="FII15" s="788"/>
      <c r="FIJ15" s="787"/>
      <c r="FIK15" s="788"/>
      <c r="FIL15" s="788"/>
      <c r="FIM15" s="788"/>
      <c r="FIN15" s="787"/>
      <c r="FIO15" s="788"/>
      <c r="FIP15" s="788"/>
      <c r="FIQ15" s="788"/>
      <c r="FIR15" s="787"/>
      <c r="FIS15" s="788"/>
      <c r="FIT15" s="788"/>
      <c r="FIU15" s="788"/>
      <c r="FIV15" s="787"/>
      <c r="FIW15" s="788"/>
      <c r="FIX15" s="788"/>
      <c r="FIY15" s="788"/>
      <c r="FIZ15" s="787"/>
      <c r="FJA15" s="788"/>
      <c r="FJB15" s="788"/>
      <c r="FJC15" s="788"/>
      <c r="FJD15" s="787"/>
      <c r="FJE15" s="788"/>
      <c r="FJF15" s="788"/>
      <c r="FJG15" s="788"/>
      <c r="FJH15" s="787"/>
      <c r="FJI15" s="788"/>
      <c r="FJJ15" s="788"/>
      <c r="FJK15" s="788"/>
      <c r="FJL15" s="787"/>
      <c r="FJM15" s="788"/>
      <c r="FJN15" s="788"/>
      <c r="FJO15" s="788"/>
      <c r="FJP15" s="787"/>
      <c r="FJQ15" s="788"/>
      <c r="FJR15" s="788"/>
      <c r="FJS15" s="788"/>
      <c r="FJT15" s="787"/>
      <c r="FJU15" s="788"/>
      <c r="FJV15" s="788"/>
      <c r="FJW15" s="788"/>
      <c r="FJX15" s="787"/>
      <c r="FJY15" s="788"/>
      <c r="FJZ15" s="788"/>
      <c r="FKA15" s="788"/>
      <c r="FKB15" s="787"/>
      <c r="FKC15" s="788"/>
      <c r="FKD15" s="788"/>
      <c r="FKE15" s="788"/>
      <c r="FKF15" s="787"/>
      <c r="FKG15" s="788"/>
      <c r="FKH15" s="788"/>
      <c r="FKI15" s="788"/>
      <c r="FKJ15" s="787"/>
      <c r="FKK15" s="788"/>
      <c r="FKL15" s="788"/>
      <c r="FKM15" s="788"/>
      <c r="FKN15" s="787"/>
      <c r="FKO15" s="788"/>
      <c r="FKP15" s="788"/>
      <c r="FKQ15" s="788"/>
      <c r="FKR15" s="787"/>
      <c r="FKS15" s="788"/>
      <c r="FKT15" s="788"/>
      <c r="FKU15" s="788"/>
      <c r="FKV15" s="787"/>
      <c r="FKW15" s="788"/>
      <c r="FKX15" s="788"/>
      <c r="FKY15" s="788"/>
      <c r="FKZ15" s="787"/>
      <c r="FLA15" s="788"/>
      <c r="FLB15" s="788"/>
      <c r="FLC15" s="788"/>
      <c r="FLD15" s="787"/>
      <c r="FLE15" s="788"/>
      <c r="FLF15" s="788"/>
      <c r="FLG15" s="788"/>
      <c r="FLH15" s="787"/>
      <c r="FLI15" s="788"/>
      <c r="FLJ15" s="788"/>
      <c r="FLK15" s="788"/>
      <c r="FLL15" s="787"/>
      <c r="FLM15" s="788"/>
      <c r="FLN15" s="788"/>
      <c r="FLO15" s="788"/>
      <c r="FLP15" s="787"/>
      <c r="FLQ15" s="788"/>
      <c r="FLR15" s="788"/>
      <c r="FLS15" s="788"/>
      <c r="FLT15" s="787"/>
      <c r="FLU15" s="788"/>
      <c r="FLV15" s="788"/>
      <c r="FLW15" s="788"/>
      <c r="FLX15" s="787"/>
      <c r="FLY15" s="788"/>
      <c r="FLZ15" s="788"/>
      <c r="FMA15" s="788"/>
      <c r="FMB15" s="787"/>
      <c r="FMC15" s="788"/>
      <c r="FMD15" s="788"/>
      <c r="FME15" s="788"/>
      <c r="FMF15" s="787"/>
      <c r="FMG15" s="788"/>
      <c r="FMH15" s="788"/>
      <c r="FMI15" s="788"/>
      <c r="FMJ15" s="787"/>
      <c r="FMK15" s="788"/>
      <c r="FML15" s="788"/>
      <c r="FMM15" s="788"/>
      <c r="FMN15" s="787"/>
      <c r="FMO15" s="788"/>
      <c r="FMP15" s="788"/>
      <c r="FMQ15" s="788"/>
      <c r="FMR15" s="787"/>
      <c r="FMS15" s="788"/>
      <c r="FMT15" s="788"/>
      <c r="FMU15" s="788"/>
      <c r="FMV15" s="787"/>
      <c r="FMW15" s="788"/>
      <c r="FMX15" s="788"/>
      <c r="FMY15" s="788"/>
      <c r="FMZ15" s="787"/>
      <c r="FNA15" s="788"/>
      <c r="FNB15" s="788"/>
      <c r="FNC15" s="788"/>
      <c r="FND15" s="787"/>
      <c r="FNE15" s="788"/>
      <c r="FNF15" s="788"/>
      <c r="FNG15" s="788"/>
      <c r="FNH15" s="787"/>
      <c r="FNI15" s="788"/>
      <c r="FNJ15" s="788"/>
      <c r="FNK15" s="788"/>
      <c r="FNL15" s="787"/>
      <c r="FNM15" s="788"/>
      <c r="FNN15" s="788"/>
      <c r="FNO15" s="788"/>
      <c r="FNP15" s="787"/>
      <c r="FNQ15" s="788"/>
      <c r="FNR15" s="788"/>
      <c r="FNS15" s="788"/>
      <c r="FNT15" s="787"/>
      <c r="FNU15" s="788"/>
      <c r="FNV15" s="788"/>
      <c r="FNW15" s="788"/>
      <c r="FNX15" s="787"/>
      <c r="FNY15" s="788"/>
      <c r="FNZ15" s="788"/>
      <c r="FOA15" s="788"/>
      <c r="FOB15" s="787"/>
      <c r="FOC15" s="788"/>
      <c r="FOD15" s="788"/>
      <c r="FOE15" s="788"/>
      <c r="FOF15" s="787"/>
      <c r="FOG15" s="788"/>
      <c r="FOH15" s="788"/>
      <c r="FOI15" s="788"/>
      <c r="FOJ15" s="787"/>
      <c r="FOK15" s="788"/>
      <c r="FOL15" s="788"/>
      <c r="FOM15" s="788"/>
      <c r="FON15" s="787"/>
      <c r="FOO15" s="788"/>
      <c r="FOP15" s="788"/>
      <c r="FOQ15" s="788"/>
      <c r="FOR15" s="787"/>
      <c r="FOS15" s="788"/>
      <c r="FOT15" s="788"/>
      <c r="FOU15" s="788"/>
      <c r="FOV15" s="787"/>
      <c r="FOW15" s="788"/>
      <c r="FOX15" s="788"/>
      <c r="FOY15" s="788"/>
      <c r="FOZ15" s="787"/>
      <c r="FPA15" s="788"/>
      <c r="FPB15" s="788"/>
      <c r="FPC15" s="788"/>
      <c r="FPD15" s="787"/>
      <c r="FPE15" s="788"/>
      <c r="FPF15" s="788"/>
      <c r="FPG15" s="788"/>
      <c r="FPH15" s="787"/>
      <c r="FPI15" s="788"/>
      <c r="FPJ15" s="788"/>
      <c r="FPK15" s="788"/>
      <c r="FPL15" s="787"/>
      <c r="FPM15" s="788"/>
      <c r="FPN15" s="788"/>
      <c r="FPO15" s="788"/>
      <c r="FPP15" s="787"/>
      <c r="FPQ15" s="788"/>
      <c r="FPR15" s="788"/>
      <c r="FPS15" s="788"/>
      <c r="FPT15" s="787"/>
      <c r="FPU15" s="788"/>
      <c r="FPV15" s="788"/>
      <c r="FPW15" s="788"/>
      <c r="FPX15" s="787"/>
      <c r="FPY15" s="788"/>
      <c r="FPZ15" s="788"/>
      <c r="FQA15" s="788"/>
      <c r="FQB15" s="787"/>
      <c r="FQC15" s="788"/>
      <c r="FQD15" s="788"/>
      <c r="FQE15" s="788"/>
      <c r="FQF15" s="787"/>
      <c r="FQG15" s="788"/>
      <c r="FQH15" s="788"/>
      <c r="FQI15" s="788"/>
      <c r="FQJ15" s="787"/>
      <c r="FQK15" s="788"/>
      <c r="FQL15" s="788"/>
      <c r="FQM15" s="788"/>
      <c r="FQN15" s="787"/>
      <c r="FQO15" s="788"/>
      <c r="FQP15" s="788"/>
      <c r="FQQ15" s="788"/>
      <c r="FQR15" s="787"/>
      <c r="FQS15" s="788"/>
      <c r="FQT15" s="788"/>
      <c r="FQU15" s="788"/>
      <c r="FQV15" s="787"/>
      <c r="FQW15" s="788"/>
      <c r="FQX15" s="788"/>
      <c r="FQY15" s="788"/>
      <c r="FQZ15" s="787"/>
      <c r="FRA15" s="788"/>
      <c r="FRB15" s="788"/>
      <c r="FRC15" s="788"/>
      <c r="FRD15" s="787"/>
      <c r="FRE15" s="788"/>
      <c r="FRF15" s="788"/>
      <c r="FRG15" s="788"/>
      <c r="FRH15" s="787"/>
      <c r="FRI15" s="788"/>
      <c r="FRJ15" s="788"/>
      <c r="FRK15" s="788"/>
      <c r="FRL15" s="787"/>
      <c r="FRM15" s="788"/>
      <c r="FRN15" s="788"/>
      <c r="FRO15" s="788"/>
      <c r="FRP15" s="787"/>
      <c r="FRQ15" s="788"/>
      <c r="FRR15" s="788"/>
      <c r="FRS15" s="788"/>
      <c r="FRT15" s="787"/>
      <c r="FRU15" s="788"/>
      <c r="FRV15" s="788"/>
      <c r="FRW15" s="788"/>
      <c r="FRX15" s="787"/>
      <c r="FRY15" s="788"/>
      <c r="FRZ15" s="788"/>
      <c r="FSA15" s="788"/>
      <c r="FSB15" s="787"/>
      <c r="FSC15" s="788"/>
      <c r="FSD15" s="788"/>
      <c r="FSE15" s="788"/>
      <c r="FSF15" s="787"/>
      <c r="FSG15" s="788"/>
      <c r="FSH15" s="788"/>
      <c r="FSI15" s="788"/>
      <c r="FSJ15" s="787"/>
      <c r="FSK15" s="788"/>
      <c r="FSL15" s="788"/>
      <c r="FSM15" s="788"/>
      <c r="FSN15" s="787"/>
      <c r="FSO15" s="788"/>
      <c r="FSP15" s="788"/>
      <c r="FSQ15" s="788"/>
      <c r="FSR15" s="787"/>
      <c r="FSS15" s="788"/>
      <c r="FST15" s="788"/>
      <c r="FSU15" s="788"/>
      <c r="FSV15" s="787"/>
      <c r="FSW15" s="788"/>
      <c r="FSX15" s="788"/>
      <c r="FSY15" s="788"/>
      <c r="FSZ15" s="787"/>
      <c r="FTA15" s="788"/>
      <c r="FTB15" s="788"/>
      <c r="FTC15" s="788"/>
      <c r="FTD15" s="787"/>
      <c r="FTE15" s="788"/>
      <c r="FTF15" s="788"/>
      <c r="FTG15" s="788"/>
      <c r="FTH15" s="787"/>
      <c r="FTI15" s="788"/>
      <c r="FTJ15" s="788"/>
      <c r="FTK15" s="788"/>
      <c r="FTL15" s="787"/>
      <c r="FTM15" s="788"/>
      <c r="FTN15" s="788"/>
      <c r="FTO15" s="788"/>
      <c r="FTP15" s="787"/>
      <c r="FTQ15" s="788"/>
      <c r="FTR15" s="788"/>
      <c r="FTS15" s="788"/>
      <c r="FTT15" s="787"/>
      <c r="FTU15" s="788"/>
      <c r="FTV15" s="788"/>
      <c r="FTW15" s="788"/>
      <c r="FTX15" s="787"/>
      <c r="FTY15" s="788"/>
      <c r="FTZ15" s="788"/>
      <c r="FUA15" s="788"/>
      <c r="FUB15" s="787"/>
      <c r="FUC15" s="788"/>
      <c r="FUD15" s="788"/>
      <c r="FUE15" s="788"/>
      <c r="FUF15" s="787"/>
      <c r="FUG15" s="788"/>
      <c r="FUH15" s="788"/>
      <c r="FUI15" s="788"/>
      <c r="FUJ15" s="787"/>
      <c r="FUK15" s="788"/>
      <c r="FUL15" s="788"/>
      <c r="FUM15" s="788"/>
      <c r="FUN15" s="787"/>
      <c r="FUO15" s="788"/>
      <c r="FUP15" s="788"/>
      <c r="FUQ15" s="788"/>
      <c r="FUR15" s="787"/>
      <c r="FUS15" s="788"/>
      <c r="FUT15" s="788"/>
      <c r="FUU15" s="788"/>
      <c r="FUV15" s="787"/>
      <c r="FUW15" s="788"/>
      <c r="FUX15" s="788"/>
      <c r="FUY15" s="788"/>
      <c r="FUZ15" s="787"/>
      <c r="FVA15" s="788"/>
      <c r="FVB15" s="788"/>
      <c r="FVC15" s="788"/>
      <c r="FVD15" s="787"/>
      <c r="FVE15" s="788"/>
      <c r="FVF15" s="788"/>
      <c r="FVG15" s="788"/>
      <c r="FVH15" s="787"/>
      <c r="FVI15" s="788"/>
      <c r="FVJ15" s="788"/>
      <c r="FVK15" s="788"/>
      <c r="FVL15" s="787"/>
      <c r="FVM15" s="788"/>
      <c r="FVN15" s="788"/>
      <c r="FVO15" s="788"/>
      <c r="FVP15" s="787"/>
      <c r="FVQ15" s="788"/>
      <c r="FVR15" s="788"/>
      <c r="FVS15" s="788"/>
      <c r="FVT15" s="787"/>
      <c r="FVU15" s="788"/>
      <c r="FVV15" s="788"/>
      <c r="FVW15" s="788"/>
      <c r="FVX15" s="787"/>
      <c r="FVY15" s="788"/>
      <c r="FVZ15" s="788"/>
      <c r="FWA15" s="788"/>
      <c r="FWB15" s="787"/>
      <c r="FWC15" s="788"/>
      <c r="FWD15" s="788"/>
      <c r="FWE15" s="788"/>
      <c r="FWF15" s="787"/>
      <c r="FWG15" s="788"/>
      <c r="FWH15" s="788"/>
      <c r="FWI15" s="788"/>
      <c r="FWJ15" s="787"/>
      <c r="FWK15" s="788"/>
      <c r="FWL15" s="788"/>
      <c r="FWM15" s="788"/>
      <c r="FWN15" s="787"/>
      <c r="FWO15" s="788"/>
      <c r="FWP15" s="788"/>
      <c r="FWQ15" s="788"/>
      <c r="FWR15" s="787"/>
      <c r="FWS15" s="788"/>
      <c r="FWT15" s="788"/>
      <c r="FWU15" s="788"/>
      <c r="FWV15" s="787"/>
      <c r="FWW15" s="788"/>
      <c r="FWX15" s="788"/>
      <c r="FWY15" s="788"/>
      <c r="FWZ15" s="787"/>
      <c r="FXA15" s="788"/>
      <c r="FXB15" s="788"/>
      <c r="FXC15" s="788"/>
      <c r="FXD15" s="787"/>
      <c r="FXE15" s="788"/>
      <c r="FXF15" s="788"/>
      <c r="FXG15" s="788"/>
      <c r="FXH15" s="787"/>
      <c r="FXI15" s="788"/>
      <c r="FXJ15" s="788"/>
      <c r="FXK15" s="788"/>
      <c r="FXL15" s="787"/>
      <c r="FXM15" s="788"/>
      <c r="FXN15" s="788"/>
      <c r="FXO15" s="788"/>
      <c r="FXP15" s="787"/>
      <c r="FXQ15" s="788"/>
      <c r="FXR15" s="788"/>
      <c r="FXS15" s="788"/>
      <c r="FXT15" s="787"/>
      <c r="FXU15" s="788"/>
      <c r="FXV15" s="788"/>
      <c r="FXW15" s="788"/>
      <c r="FXX15" s="787"/>
      <c r="FXY15" s="788"/>
      <c r="FXZ15" s="788"/>
      <c r="FYA15" s="788"/>
      <c r="FYB15" s="787"/>
      <c r="FYC15" s="788"/>
      <c r="FYD15" s="788"/>
      <c r="FYE15" s="788"/>
      <c r="FYF15" s="787"/>
      <c r="FYG15" s="788"/>
      <c r="FYH15" s="788"/>
      <c r="FYI15" s="788"/>
      <c r="FYJ15" s="787"/>
      <c r="FYK15" s="788"/>
      <c r="FYL15" s="788"/>
      <c r="FYM15" s="788"/>
      <c r="FYN15" s="787"/>
      <c r="FYO15" s="788"/>
      <c r="FYP15" s="788"/>
      <c r="FYQ15" s="788"/>
      <c r="FYR15" s="787"/>
      <c r="FYS15" s="788"/>
      <c r="FYT15" s="788"/>
      <c r="FYU15" s="788"/>
      <c r="FYV15" s="787"/>
      <c r="FYW15" s="788"/>
      <c r="FYX15" s="788"/>
      <c r="FYY15" s="788"/>
      <c r="FYZ15" s="787"/>
      <c r="FZA15" s="788"/>
      <c r="FZB15" s="788"/>
      <c r="FZC15" s="788"/>
      <c r="FZD15" s="787"/>
      <c r="FZE15" s="788"/>
      <c r="FZF15" s="788"/>
      <c r="FZG15" s="788"/>
      <c r="FZH15" s="787"/>
      <c r="FZI15" s="788"/>
      <c r="FZJ15" s="788"/>
      <c r="FZK15" s="788"/>
      <c r="FZL15" s="787"/>
      <c r="FZM15" s="788"/>
      <c r="FZN15" s="788"/>
      <c r="FZO15" s="788"/>
      <c r="FZP15" s="787"/>
      <c r="FZQ15" s="788"/>
      <c r="FZR15" s="788"/>
      <c r="FZS15" s="788"/>
      <c r="FZT15" s="787"/>
      <c r="FZU15" s="788"/>
      <c r="FZV15" s="788"/>
      <c r="FZW15" s="788"/>
      <c r="FZX15" s="787"/>
      <c r="FZY15" s="788"/>
      <c r="FZZ15" s="788"/>
      <c r="GAA15" s="788"/>
      <c r="GAB15" s="787"/>
      <c r="GAC15" s="788"/>
      <c r="GAD15" s="788"/>
      <c r="GAE15" s="788"/>
      <c r="GAF15" s="787"/>
      <c r="GAG15" s="788"/>
      <c r="GAH15" s="788"/>
      <c r="GAI15" s="788"/>
      <c r="GAJ15" s="787"/>
      <c r="GAK15" s="788"/>
      <c r="GAL15" s="788"/>
      <c r="GAM15" s="788"/>
      <c r="GAN15" s="787"/>
      <c r="GAO15" s="788"/>
      <c r="GAP15" s="788"/>
      <c r="GAQ15" s="788"/>
      <c r="GAR15" s="787"/>
      <c r="GAS15" s="788"/>
      <c r="GAT15" s="788"/>
      <c r="GAU15" s="788"/>
      <c r="GAV15" s="787"/>
      <c r="GAW15" s="788"/>
      <c r="GAX15" s="788"/>
      <c r="GAY15" s="788"/>
      <c r="GAZ15" s="787"/>
      <c r="GBA15" s="788"/>
      <c r="GBB15" s="788"/>
      <c r="GBC15" s="788"/>
      <c r="GBD15" s="787"/>
      <c r="GBE15" s="788"/>
      <c r="GBF15" s="788"/>
      <c r="GBG15" s="788"/>
      <c r="GBH15" s="787"/>
      <c r="GBI15" s="788"/>
      <c r="GBJ15" s="788"/>
      <c r="GBK15" s="788"/>
      <c r="GBL15" s="787"/>
      <c r="GBM15" s="788"/>
      <c r="GBN15" s="788"/>
      <c r="GBO15" s="788"/>
      <c r="GBP15" s="787"/>
      <c r="GBQ15" s="788"/>
      <c r="GBR15" s="788"/>
      <c r="GBS15" s="788"/>
      <c r="GBT15" s="787"/>
      <c r="GBU15" s="788"/>
      <c r="GBV15" s="788"/>
      <c r="GBW15" s="788"/>
      <c r="GBX15" s="787"/>
      <c r="GBY15" s="788"/>
      <c r="GBZ15" s="788"/>
      <c r="GCA15" s="788"/>
      <c r="GCB15" s="787"/>
      <c r="GCC15" s="788"/>
      <c r="GCD15" s="788"/>
      <c r="GCE15" s="788"/>
      <c r="GCF15" s="787"/>
      <c r="GCG15" s="788"/>
      <c r="GCH15" s="788"/>
      <c r="GCI15" s="788"/>
      <c r="GCJ15" s="787"/>
      <c r="GCK15" s="788"/>
      <c r="GCL15" s="788"/>
      <c r="GCM15" s="788"/>
      <c r="GCN15" s="787"/>
      <c r="GCO15" s="788"/>
      <c r="GCP15" s="788"/>
      <c r="GCQ15" s="788"/>
      <c r="GCR15" s="787"/>
      <c r="GCS15" s="788"/>
      <c r="GCT15" s="788"/>
      <c r="GCU15" s="788"/>
      <c r="GCV15" s="787"/>
      <c r="GCW15" s="788"/>
      <c r="GCX15" s="788"/>
      <c r="GCY15" s="788"/>
      <c r="GCZ15" s="787"/>
      <c r="GDA15" s="788"/>
      <c r="GDB15" s="788"/>
      <c r="GDC15" s="788"/>
      <c r="GDD15" s="787"/>
      <c r="GDE15" s="788"/>
      <c r="GDF15" s="788"/>
      <c r="GDG15" s="788"/>
      <c r="GDH15" s="787"/>
      <c r="GDI15" s="788"/>
      <c r="GDJ15" s="788"/>
      <c r="GDK15" s="788"/>
      <c r="GDL15" s="787"/>
      <c r="GDM15" s="788"/>
      <c r="GDN15" s="788"/>
      <c r="GDO15" s="788"/>
      <c r="GDP15" s="787"/>
      <c r="GDQ15" s="788"/>
      <c r="GDR15" s="788"/>
      <c r="GDS15" s="788"/>
      <c r="GDT15" s="787"/>
      <c r="GDU15" s="788"/>
      <c r="GDV15" s="788"/>
      <c r="GDW15" s="788"/>
      <c r="GDX15" s="787"/>
      <c r="GDY15" s="788"/>
      <c r="GDZ15" s="788"/>
      <c r="GEA15" s="788"/>
      <c r="GEB15" s="787"/>
      <c r="GEC15" s="788"/>
      <c r="GED15" s="788"/>
      <c r="GEE15" s="788"/>
      <c r="GEF15" s="787"/>
      <c r="GEG15" s="788"/>
      <c r="GEH15" s="788"/>
      <c r="GEI15" s="788"/>
      <c r="GEJ15" s="787"/>
      <c r="GEK15" s="788"/>
      <c r="GEL15" s="788"/>
      <c r="GEM15" s="788"/>
      <c r="GEN15" s="787"/>
      <c r="GEO15" s="788"/>
      <c r="GEP15" s="788"/>
      <c r="GEQ15" s="788"/>
      <c r="GER15" s="787"/>
      <c r="GES15" s="788"/>
      <c r="GET15" s="788"/>
      <c r="GEU15" s="788"/>
      <c r="GEV15" s="787"/>
      <c r="GEW15" s="788"/>
      <c r="GEX15" s="788"/>
      <c r="GEY15" s="788"/>
      <c r="GEZ15" s="787"/>
      <c r="GFA15" s="788"/>
      <c r="GFB15" s="788"/>
      <c r="GFC15" s="788"/>
      <c r="GFD15" s="787"/>
      <c r="GFE15" s="788"/>
      <c r="GFF15" s="788"/>
      <c r="GFG15" s="788"/>
      <c r="GFH15" s="787"/>
      <c r="GFI15" s="788"/>
      <c r="GFJ15" s="788"/>
      <c r="GFK15" s="788"/>
      <c r="GFL15" s="787"/>
      <c r="GFM15" s="788"/>
      <c r="GFN15" s="788"/>
      <c r="GFO15" s="788"/>
      <c r="GFP15" s="787"/>
      <c r="GFQ15" s="788"/>
      <c r="GFR15" s="788"/>
      <c r="GFS15" s="788"/>
      <c r="GFT15" s="787"/>
      <c r="GFU15" s="788"/>
      <c r="GFV15" s="788"/>
      <c r="GFW15" s="788"/>
      <c r="GFX15" s="787"/>
      <c r="GFY15" s="788"/>
      <c r="GFZ15" s="788"/>
      <c r="GGA15" s="788"/>
      <c r="GGB15" s="787"/>
      <c r="GGC15" s="788"/>
      <c r="GGD15" s="788"/>
      <c r="GGE15" s="788"/>
      <c r="GGF15" s="787"/>
      <c r="GGG15" s="788"/>
      <c r="GGH15" s="788"/>
      <c r="GGI15" s="788"/>
      <c r="GGJ15" s="787"/>
      <c r="GGK15" s="788"/>
      <c r="GGL15" s="788"/>
      <c r="GGM15" s="788"/>
      <c r="GGN15" s="787"/>
      <c r="GGO15" s="788"/>
      <c r="GGP15" s="788"/>
      <c r="GGQ15" s="788"/>
      <c r="GGR15" s="787"/>
      <c r="GGS15" s="788"/>
      <c r="GGT15" s="788"/>
      <c r="GGU15" s="788"/>
      <c r="GGV15" s="787"/>
      <c r="GGW15" s="788"/>
      <c r="GGX15" s="788"/>
      <c r="GGY15" s="788"/>
      <c r="GGZ15" s="787"/>
      <c r="GHA15" s="788"/>
      <c r="GHB15" s="788"/>
      <c r="GHC15" s="788"/>
      <c r="GHD15" s="787"/>
      <c r="GHE15" s="788"/>
      <c r="GHF15" s="788"/>
      <c r="GHG15" s="788"/>
      <c r="GHH15" s="787"/>
      <c r="GHI15" s="788"/>
      <c r="GHJ15" s="788"/>
      <c r="GHK15" s="788"/>
      <c r="GHL15" s="787"/>
      <c r="GHM15" s="788"/>
      <c r="GHN15" s="788"/>
      <c r="GHO15" s="788"/>
      <c r="GHP15" s="787"/>
      <c r="GHQ15" s="788"/>
      <c r="GHR15" s="788"/>
      <c r="GHS15" s="788"/>
      <c r="GHT15" s="787"/>
      <c r="GHU15" s="788"/>
      <c r="GHV15" s="788"/>
      <c r="GHW15" s="788"/>
      <c r="GHX15" s="787"/>
      <c r="GHY15" s="788"/>
      <c r="GHZ15" s="788"/>
      <c r="GIA15" s="788"/>
      <c r="GIB15" s="787"/>
      <c r="GIC15" s="788"/>
      <c r="GID15" s="788"/>
      <c r="GIE15" s="788"/>
      <c r="GIF15" s="787"/>
      <c r="GIG15" s="788"/>
      <c r="GIH15" s="788"/>
      <c r="GII15" s="788"/>
      <c r="GIJ15" s="787"/>
      <c r="GIK15" s="788"/>
      <c r="GIL15" s="788"/>
      <c r="GIM15" s="788"/>
      <c r="GIN15" s="787"/>
      <c r="GIO15" s="788"/>
      <c r="GIP15" s="788"/>
      <c r="GIQ15" s="788"/>
      <c r="GIR15" s="787"/>
      <c r="GIS15" s="788"/>
      <c r="GIT15" s="788"/>
      <c r="GIU15" s="788"/>
      <c r="GIV15" s="787"/>
      <c r="GIW15" s="788"/>
      <c r="GIX15" s="788"/>
      <c r="GIY15" s="788"/>
      <c r="GIZ15" s="787"/>
      <c r="GJA15" s="788"/>
      <c r="GJB15" s="788"/>
      <c r="GJC15" s="788"/>
      <c r="GJD15" s="787"/>
      <c r="GJE15" s="788"/>
      <c r="GJF15" s="788"/>
      <c r="GJG15" s="788"/>
      <c r="GJH15" s="787"/>
      <c r="GJI15" s="788"/>
      <c r="GJJ15" s="788"/>
      <c r="GJK15" s="788"/>
      <c r="GJL15" s="787"/>
      <c r="GJM15" s="788"/>
      <c r="GJN15" s="788"/>
      <c r="GJO15" s="788"/>
      <c r="GJP15" s="787"/>
      <c r="GJQ15" s="788"/>
      <c r="GJR15" s="788"/>
      <c r="GJS15" s="788"/>
      <c r="GJT15" s="787"/>
      <c r="GJU15" s="788"/>
      <c r="GJV15" s="788"/>
      <c r="GJW15" s="788"/>
      <c r="GJX15" s="787"/>
      <c r="GJY15" s="788"/>
      <c r="GJZ15" s="788"/>
      <c r="GKA15" s="788"/>
      <c r="GKB15" s="787"/>
      <c r="GKC15" s="788"/>
      <c r="GKD15" s="788"/>
      <c r="GKE15" s="788"/>
      <c r="GKF15" s="787"/>
      <c r="GKG15" s="788"/>
      <c r="GKH15" s="788"/>
      <c r="GKI15" s="788"/>
      <c r="GKJ15" s="787"/>
      <c r="GKK15" s="788"/>
      <c r="GKL15" s="788"/>
      <c r="GKM15" s="788"/>
      <c r="GKN15" s="787"/>
      <c r="GKO15" s="788"/>
      <c r="GKP15" s="788"/>
      <c r="GKQ15" s="788"/>
      <c r="GKR15" s="787"/>
      <c r="GKS15" s="788"/>
      <c r="GKT15" s="788"/>
      <c r="GKU15" s="788"/>
      <c r="GKV15" s="787"/>
      <c r="GKW15" s="788"/>
      <c r="GKX15" s="788"/>
      <c r="GKY15" s="788"/>
      <c r="GKZ15" s="787"/>
      <c r="GLA15" s="788"/>
      <c r="GLB15" s="788"/>
      <c r="GLC15" s="788"/>
      <c r="GLD15" s="787"/>
      <c r="GLE15" s="788"/>
      <c r="GLF15" s="788"/>
      <c r="GLG15" s="788"/>
      <c r="GLH15" s="787"/>
      <c r="GLI15" s="788"/>
      <c r="GLJ15" s="788"/>
      <c r="GLK15" s="788"/>
      <c r="GLL15" s="787"/>
      <c r="GLM15" s="788"/>
      <c r="GLN15" s="788"/>
      <c r="GLO15" s="788"/>
      <c r="GLP15" s="787"/>
      <c r="GLQ15" s="788"/>
      <c r="GLR15" s="788"/>
      <c r="GLS15" s="788"/>
      <c r="GLT15" s="787"/>
      <c r="GLU15" s="788"/>
      <c r="GLV15" s="788"/>
      <c r="GLW15" s="788"/>
      <c r="GLX15" s="787"/>
      <c r="GLY15" s="788"/>
      <c r="GLZ15" s="788"/>
      <c r="GMA15" s="788"/>
      <c r="GMB15" s="787"/>
      <c r="GMC15" s="788"/>
      <c r="GMD15" s="788"/>
      <c r="GME15" s="788"/>
      <c r="GMF15" s="787"/>
      <c r="GMG15" s="788"/>
      <c r="GMH15" s="788"/>
      <c r="GMI15" s="788"/>
      <c r="GMJ15" s="787"/>
      <c r="GMK15" s="788"/>
      <c r="GML15" s="788"/>
      <c r="GMM15" s="788"/>
      <c r="GMN15" s="787"/>
      <c r="GMO15" s="788"/>
      <c r="GMP15" s="788"/>
      <c r="GMQ15" s="788"/>
      <c r="GMR15" s="787"/>
      <c r="GMS15" s="788"/>
      <c r="GMT15" s="788"/>
      <c r="GMU15" s="788"/>
      <c r="GMV15" s="787"/>
      <c r="GMW15" s="788"/>
      <c r="GMX15" s="788"/>
      <c r="GMY15" s="788"/>
      <c r="GMZ15" s="787"/>
      <c r="GNA15" s="788"/>
      <c r="GNB15" s="788"/>
      <c r="GNC15" s="788"/>
      <c r="GND15" s="787"/>
      <c r="GNE15" s="788"/>
      <c r="GNF15" s="788"/>
      <c r="GNG15" s="788"/>
      <c r="GNH15" s="787"/>
      <c r="GNI15" s="788"/>
      <c r="GNJ15" s="788"/>
      <c r="GNK15" s="788"/>
      <c r="GNL15" s="787"/>
      <c r="GNM15" s="788"/>
      <c r="GNN15" s="788"/>
      <c r="GNO15" s="788"/>
      <c r="GNP15" s="787"/>
      <c r="GNQ15" s="788"/>
      <c r="GNR15" s="788"/>
      <c r="GNS15" s="788"/>
      <c r="GNT15" s="787"/>
      <c r="GNU15" s="788"/>
      <c r="GNV15" s="788"/>
      <c r="GNW15" s="788"/>
      <c r="GNX15" s="787"/>
      <c r="GNY15" s="788"/>
      <c r="GNZ15" s="788"/>
      <c r="GOA15" s="788"/>
      <c r="GOB15" s="787"/>
      <c r="GOC15" s="788"/>
      <c r="GOD15" s="788"/>
      <c r="GOE15" s="788"/>
      <c r="GOF15" s="787"/>
      <c r="GOG15" s="788"/>
      <c r="GOH15" s="788"/>
      <c r="GOI15" s="788"/>
      <c r="GOJ15" s="787"/>
      <c r="GOK15" s="788"/>
      <c r="GOL15" s="788"/>
      <c r="GOM15" s="788"/>
      <c r="GON15" s="787"/>
      <c r="GOO15" s="788"/>
      <c r="GOP15" s="788"/>
      <c r="GOQ15" s="788"/>
      <c r="GOR15" s="787"/>
      <c r="GOS15" s="788"/>
      <c r="GOT15" s="788"/>
      <c r="GOU15" s="788"/>
      <c r="GOV15" s="787"/>
      <c r="GOW15" s="788"/>
      <c r="GOX15" s="788"/>
      <c r="GOY15" s="788"/>
      <c r="GOZ15" s="787"/>
      <c r="GPA15" s="788"/>
      <c r="GPB15" s="788"/>
      <c r="GPC15" s="788"/>
      <c r="GPD15" s="787"/>
      <c r="GPE15" s="788"/>
      <c r="GPF15" s="788"/>
      <c r="GPG15" s="788"/>
      <c r="GPH15" s="787"/>
      <c r="GPI15" s="788"/>
      <c r="GPJ15" s="788"/>
      <c r="GPK15" s="788"/>
      <c r="GPL15" s="787"/>
      <c r="GPM15" s="788"/>
      <c r="GPN15" s="788"/>
      <c r="GPO15" s="788"/>
      <c r="GPP15" s="787"/>
      <c r="GPQ15" s="788"/>
      <c r="GPR15" s="788"/>
      <c r="GPS15" s="788"/>
      <c r="GPT15" s="787"/>
      <c r="GPU15" s="788"/>
      <c r="GPV15" s="788"/>
      <c r="GPW15" s="788"/>
      <c r="GPX15" s="787"/>
      <c r="GPY15" s="788"/>
      <c r="GPZ15" s="788"/>
      <c r="GQA15" s="788"/>
      <c r="GQB15" s="787"/>
      <c r="GQC15" s="788"/>
      <c r="GQD15" s="788"/>
      <c r="GQE15" s="788"/>
      <c r="GQF15" s="787"/>
      <c r="GQG15" s="788"/>
      <c r="GQH15" s="788"/>
      <c r="GQI15" s="788"/>
      <c r="GQJ15" s="787"/>
      <c r="GQK15" s="788"/>
      <c r="GQL15" s="788"/>
      <c r="GQM15" s="788"/>
      <c r="GQN15" s="787"/>
      <c r="GQO15" s="788"/>
      <c r="GQP15" s="788"/>
      <c r="GQQ15" s="788"/>
      <c r="GQR15" s="787"/>
      <c r="GQS15" s="788"/>
      <c r="GQT15" s="788"/>
      <c r="GQU15" s="788"/>
      <c r="GQV15" s="787"/>
      <c r="GQW15" s="788"/>
      <c r="GQX15" s="788"/>
      <c r="GQY15" s="788"/>
      <c r="GQZ15" s="787"/>
      <c r="GRA15" s="788"/>
      <c r="GRB15" s="788"/>
      <c r="GRC15" s="788"/>
      <c r="GRD15" s="787"/>
      <c r="GRE15" s="788"/>
      <c r="GRF15" s="788"/>
      <c r="GRG15" s="788"/>
      <c r="GRH15" s="787"/>
      <c r="GRI15" s="788"/>
      <c r="GRJ15" s="788"/>
      <c r="GRK15" s="788"/>
      <c r="GRL15" s="787"/>
      <c r="GRM15" s="788"/>
      <c r="GRN15" s="788"/>
      <c r="GRO15" s="788"/>
      <c r="GRP15" s="787"/>
      <c r="GRQ15" s="788"/>
      <c r="GRR15" s="788"/>
      <c r="GRS15" s="788"/>
      <c r="GRT15" s="787"/>
      <c r="GRU15" s="788"/>
      <c r="GRV15" s="788"/>
      <c r="GRW15" s="788"/>
      <c r="GRX15" s="787"/>
      <c r="GRY15" s="788"/>
      <c r="GRZ15" s="788"/>
      <c r="GSA15" s="788"/>
      <c r="GSB15" s="787"/>
      <c r="GSC15" s="788"/>
      <c r="GSD15" s="788"/>
      <c r="GSE15" s="788"/>
      <c r="GSF15" s="787"/>
      <c r="GSG15" s="788"/>
      <c r="GSH15" s="788"/>
      <c r="GSI15" s="788"/>
      <c r="GSJ15" s="787"/>
      <c r="GSK15" s="788"/>
      <c r="GSL15" s="788"/>
      <c r="GSM15" s="788"/>
      <c r="GSN15" s="787"/>
      <c r="GSO15" s="788"/>
      <c r="GSP15" s="788"/>
      <c r="GSQ15" s="788"/>
      <c r="GSR15" s="787"/>
      <c r="GSS15" s="788"/>
      <c r="GST15" s="788"/>
      <c r="GSU15" s="788"/>
      <c r="GSV15" s="787"/>
      <c r="GSW15" s="788"/>
      <c r="GSX15" s="788"/>
      <c r="GSY15" s="788"/>
      <c r="GSZ15" s="787"/>
      <c r="GTA15" s="788"/>
      <c r="GTB15" s="788"/>
      <c r="GTC15" s="788"/>
      <c r="GTD15" s="787"/>
      <c r="GTE15" s="788"/>
      <c r="GTF15" s="788"/>
      <c r="GTG15" s="788"/>
      <c r="GTH15" s="787"/>
      <c r="GTI15" s="788"/>
      <c r="GTJ15" s="788"/>
      <c r="GTK15" s="788"/>
      <c r="GTL15" s="787"/>
      <c r="GTM15" s="788"/>
      <c r="GTN15" s="788"/>
      <c r="GTO15" s="788"/>
      <c r="GTP15" s="787"/>
      <c r="GTQ15" s="788"/>
      <c r="GTR15" s="788"/>
      <c r="GTS15" s="788"/>
      <c r="GTT15" s="787"/>
      <c r="GTU15" s="788"/>
      <c r="GTV15" s="788"/>
      <c r="GTW15" s="788"/>
      <c r="GTX15" s="787"/>
      <c r="GTY15" s="788"/>
      <c r="GTZ15" s="788"/>
      <c r="GUA15" s="788"/>
      <c r="GUB15" s="787"/>
      <c r="GUC15" s="788"/>
      <c r="GUD15" s="788"/>
      <c r="GUE15" s="788"/>
      <c r="GUF15" s="787"/>
      <c r="GUG15" s="788"/>
      <c r="GUH15" s="788"/>
      <c r="GUI15" s="788"/>
      <c r="GUJ15" s="787"/>
      <c r="GUK15" s="788"/>
      <c r="GUL15" s="788"/>
      <c r="GUM15" s="788"/>
      <c r="GUN15" s="787"/>
      <c r="GUO15" s="788"/>
      <c r="GUP15" s="788"/>
      <c r="GUQ15" s="788"/>
      <c r="GUR15" s="787"/>
      <c r="GUS15" s="788"/>
      <c r="GUT15" s="788"/>
      <c r="GUU15" s="788"/>
      <c r="GUV15" s="787"/>
      <c r="GUW15" s="788"/>
      <c r="GUX15" s="788"/>
      <c r="GUY15" s="788"/>
      <c r="GUZ15" s="787"/>
      <c r="GVA15" s="788"/>
      <c r="GVB15" s="788"/>
      <c r="GVC15" s="788"/>
      <c r="GVD15" s="787"/>
      <c r="GVE15" s="788"/>
      <c r="GVF15" s="788"/>
      <c r="GVG15" s="788"/>
      <c r="GVH15" s="787"/>
      <c r="GVI15" s="788"/>
      <c r="GVJ15" s="788"/>
      <c r="GVK15" s="788"/>
      <c r="GVL15" s="787"/>
      <c r="GVM15" s="788"/>
      <c r="GVN15" s="788"/>
      <c r="GVO15" s="788"/>
      <c r="GVP15" s="787"/>
      <c r="GVQ15" s="788"/>
      <c r="GVR15" s="788"/>
      <c r="GVS15" s="788"/>
      <c r="GVT15" s="787"/>
      <c r="GVU15" s="788"/>
      <c r="GVV15" s="788"/>
      <c r="GVW15" s="788"/>
      <c r="GVX15" s="787"/>
      <c r="GVY15" s="788"/>
      <c r="GVZ15" s="788"/>
      <c r="GWA15" s="788"/>
      <c r="GWB15" s="787"/>
      <c r="GWC15" s="788"/>
      <c r="GWD15" s="788"/>
      <c r="GWE15" s="788"/>
      <c r="GWF15" s="787"/>
      <c r="GWG15" s="788"/>
      <c r="GWH15" s="788"/>
      <c r="GWI15" s="788"/>
      <c r="GWJ15" s="787"/>
      <c r="GWK15" s="788"/>
      <c r="GWL15" s="788"/>
      <c r="GWM15" s="788"/>
      <c r="GWN15" s="787"/>
      <c r="GWO15" s="788"/>
      <c r="GWP15" s="788"/>
      <c r="GWQ15" s="788"/>
      <c r="GWR15" s="787"/>
      <c r="GWS15" s="788"/>
      <c r="GWT15" s="788"/>
      <c r="GWU15" s="788"/>
      <c r="GWV15" s="787"/>
      <c r="GWW15" s="788"/>
      <c r="GWX15" s="788"/>
      <c r="GWY15" s="788"/>
      <c r="GWZ15" s="787"/>
      <c r="GXA15" s="788"/>
      <c r="GXB15" s="788"/>
      <c r="GXC15" s="788"/>
      <c r="GXD15" s="787"/>
      <c r="GXE15" s="788"/>
      <c r="GXF15" s="788"/>
      <c r="GXG15" s="788"/>
      <c r="GXH15" s="787"/>
      <c r="GXI15" s="788"/>
      <c r="GXJ15" s="788"/>
      <c r="GXK15" s="788"/>
      <c r="GXL15" s="787"/>
      <c r="GXM15" s="788"/>
      <c r="GXN15" s="788"/>
      <c r="GXO15" s="788"/>
      <c r="GXP15" s="787"/>
      <c r="GXQ15" s="788"/>
      <c r="GXR15" s="788"/>
      <c r="GXS15" s="788"/>
      <c r="GXT15" s="787"/>
      <c r="GXU15" s="788"/>
      <c r="GXV15" s="788"/>
      <c r="GXW15" s="788"/>
      <c r="GXX15" s="787"/>
      <c r="GXY15" s="788"/>
      <c r="GXZ15" s="788"/>
      <c r="GYA15" s="788"/>
      <c r="GYB15" s="787"/>
      <c r="GYC15" s="788"/>
      <c r="GYD15" s="788"/>
      <c r="GYE15" s="788"/>
      <c r="GYF15" s="787"/>
      <c r="GYG15" s="788"/>
      <c r="GYH15" s="788"/>
      <c r="GYI15" s="788"/>
      <c r="GYJ15" s="787"/>
      <c r="GYK15" s="788"/>
      <c r="GYL15" s="788"/>
      <c r="GYM15" s="788"/>
      <c r="GYN15" s="787"/>
      <c r="GYO15" s="788"/>
      <c r="GYP15" s="788"/>
      <c r="GYQ15" s="788"/>
      <c r="GYR15" s="787"/>
      <c r="GYS15" s="788"/>
      <c r="GYT15" s="788"/>
      <c r="GYU15" s="788"/>
      <c r="GYV15" s="787"/>
      <c r="GYW15" s="788"/>
      <c r="GYX15" s="788"/>
      <c r="GYY15" s="788"/>
      <c r="GYZ15" s="787"/>
      <c r="GZA15" s="788"/>
      <c r="GZB15" s="788"/>
      <c r="GZC15" s="788"/>
      <c r="GZD15" s="787"/>
      <c r="GZE15" s="788"/>
      <c r="GZF15" s="788"/>
      <c r="GZG15" s="788"/>
      <c r="GZH15" s="787"/>
      <c r="GZI15" s="788"/>
      <c r="GZJ15" s="788"/>
      <c r="GZK15" s="788"/>
      <c r="GZL15" s="787"/>
      <c r="GZM15" s="788"/>
      <c r="GZN15" s="788"/>
      <c r="GZO15" s="788"/>
      <c r="GZP15" s="787"/>
      <c r="GZQ15" s="788"/>
      <c r="GZR15" s="788"/>
      <c r="GZS15" s="788"/>
      <c r="GZT15" s="787"/>
      <c r="GZU15" s="788"/>
      <c r="GZV15" s="788"/>
      <c r="GZW15" s="788"/>
      <c r="GZX15" s="787"/>
      <c r="GZY15" s="788"/>
      <c r="GZZ15" s="788"/>
      <c r="HAA15" s="788"/>
      <c r="HAB15" s="787"/>
      <c r="HAC15" s="788"/>
      <c r="HAD15" s="788"/>
      <c r="HAE15" s="788"/>
      <c r="HAF15" s="787"/>
      <c r="HAG15" s="788"/>
      <c r="HAH15" s="788"/>
      <c r="HAI15" s="788"/>
      <c r="HAJ15" s="787"/>
      <c r="HAK15" s="788"/>
      <c r="HAL15" s="788"/>
      <c r="HAM15" s="788"/>
      <c r="HAN15" s="787"/>
      <c r="HAO15" s="788"/>
      <c r="HAP15" s="788"/>
      <c r="HAQ15" s="788"/>
      <c r="HAR15" s="787"/>
      <c r="HAS15" s="788"/>
      <c r="HAT15" s="788"/>
      <c r="HAU15" s="788"/>
      <c r="HAV15" s="787"/>
      <c r="HAW15" s="788"/>
      <c r="HAX15" s="788"/>
      <c r="HAY15" s="788"/>
      <c r="HAZ15" s="787"/>
      <c r="HBA15" s="788"/>
      <c r="HBB15" s="788"/>
      <c r="HBC15" s="788"/>
      <c r="HBD15" s="787"/>
      <c r="HBE15" s="788"/>
      <c r="HBF15" s="788"/>
      <c r="HBG15" s="788"/>
      <c r="HBH15" s="787"/>
      <c r="HBI15" s="788"/>
      <c r="HBJ15" s="788"/>
      <c r="HBK15" s="788"/>
      <c r="HBL15" s="787"/>
      <c r="HBM15" s="788"/>
      <c r="HBN15" s="788"/>
      <c r="HBO15" s="788"/>
      <c r="HBP15" s="787"/>
      <c r="HBQ15" s="788"/>
      <c r="HBR15" s="788"/>
      <c r="HBS15" s="788"/>
      <c r="HBT15" s="787"/>
      <c r="HBU15" s="788"/>
      <c r="HBV15" s="788"/>
      <c r="HBW15" s="788"/>
      <c r="HBX15" s="787"/>
      <c r="HBY15" s="788"/>
      <c r="HBZ15" s="788"/>
      <c r="HCA15" s="788"/>
      <c r="HCB15" s="787"/>
      <c r="HCC15" s="788"/>
      <c r="HCD15" s="788"/>
      <c r="HCE15" s="788"/>
      <c r="HCF15" s="787"/>
      <c r="HCG15" s="788"/>
      <c r="HCH15" s="788"/>
      <c r="HCI15" s="788"/>
      <c r="HCJ15" s="787"/>
      <c r="HCK15" s="788"/>
      <c r="HCL15" s="788"/>
      <c r="HCM15" s="788"/>
      <c r="HCN15" s="787"/>
      <c r="HCO15" s="788"/>
      <c r="HCP15" s="788"/>
      <c r="HCQ15" s="788"/>
      <c r="HCR15" s="787"/>
      <c r="HCS15" s="788"/>
      <c r="HCT15" s="788"/>
      <c r="HCU15" s="788"/>
      <c r="HCV15" s="787"/>
      <c r="HCW15" s="788"/>
      <c r="HCX15" s="788"/>
      <c r="HCY15" s="788"/>
      <c r="HCZ15" s="787"/>
      <c r="HDA15" s="788"/>
      <c r="HDB15" s="788"/>
      <c r="HDC15" s="788"/>
      <c r="HDD15" s="787"/>
      <c r="HDE15" s="788"/>
      <c r="HDF15" s="788"/>
      <c r="HDG15" s="788"/>
      <c r="HDH15" s="787"/>
      <c r="HDI15" s="788"/>
      <c r="HDJ15" s="788"/>
      <c r="HDK15" s="788"/>
      <c r="HDL15" s="787"/>
      <c r="HDM15" s="788"/>
      <c r="HDN15" s="788"/>
      <c r="HDO15" s="788"/>
      <c r="HDP15" s="787"/>
      <c r="HDQ15" s="788"/>
      <c r="HDR15" s="788"/>
      <c r="HDS15" s="788"/>
      <c r="HDT15" s="787"/>
      <c r="HDU15" s="788"/>
      <c r="HDV15" s="788"/>
      <c r="HDW15" s="788"/>
      <c r="HDX15" s="787"/>
      <c r="HDY15" s="788"/>
      <c r="HDZ15" s="788"/>
      <c r="HEA15" s="788"/>
      <c r="HEB15" s="787"/>
      <c r="HEC15" s="788"/>
      <c r="HED15" s="788"/>
      <c r="HEE15" s="788"/>
      <c r="HEF15" s="787"/>
      <c r="HEG15" s="788"/>
      <c r="HEH15" s="788"/>
      <c r="HEI15" s="788"/>
      <c r="HEJ15" s="787"/>
      <c r="HEK15" s="788"/>
      <c r="HEL15" s="788"/>
      <c r="HEM15" s="788"/>
      <c r="HEN15" s="787"/>
      <c r="HEO15" s="788"/>
      <c r="HEP15" s="788"/>
      <c r="HEQ15" s="788"/>
      <c r="HER15" s="787"/>
      <c r="HES15" s="788"/>
      <c r="HET15" s="788"/>
      <c r="HEU15" s="788"/>
      <c r="HEV15" s="787"/>
      <c r="HEW15" s="788"/>
      <c r="HEX15" s="788"/>
      <c r="HEY15" s="788"/>
      <c r="HEZ15" s="787"/>
      <c r="HFA15" s="788"/>
      <c r="HFB15" s="788"/>
      <c r="HFC15" s="788"/>
      <c r="HFD15" s="787"/>
      <c r="HFE15" s="788"/>
      <c r="HFF15" s="788"/>
      <c r="HFG15" s="788"/>
      <c r="HFH15" s="787"/>
      <c r="HFI15" s="788"/>
      <c r="HFJ15" s="788"/>
      <c r="HFK15" s="788"/>
      <c r="HFL15" s="787"/>
      <c r="HFM15" s="788"/>
      <c r="HFN15" s="788"/>
      <c r="HFO15" s="788"/>
      <c r="HFP15" s="787"/>
      <c r="HFQ15" s="788"/>
      <c r="HFR15" s="788"/>
      <c r="HFS15" s="788"/>
      <c r="HFT15" s="787"/>
      <c r="HFU15" s="788"/>
      <c r="HFV15" s="788"/>
      <c r="HFW15" s="788"/>
      <c r="HFX15" s="787"/>
      <c r="HFY15" s="788"/>
      <c r="HFZ15" s="788"/>
      <c r="HGA15" s="788"/>
      <c r="HGB15" s="787"/>
      <c r="HGC15" s="788"/>
      <c r="HGD15" s="788"/>
      <c r="HGE15" s="788"/>
      <c r="HGF15" s="787"/>
      <c r="HGG15" s="788"/>
      <c r="HGH15" s="788"/>
      <c r="HGI15" s="788"/>
      <c r="HGJ15" s="787"/>
      <c r="HGK15" s="788"/>
      <c r="HGL15" s="788"/>
      <c r="HGM15" s="788"/>
      <c r="HGN15" s="787"/>
      <c r="HGO15" s="788"/>
      <c r="HGP15" s="788"/>
      <c r="HGQ15" s="788"/>
      <c r="HGR15" s="787"/>
      <c r="HGS15" s="788"/>
      <c r="HGT15" s="788"/>
      <c r="HGU15" s="788"/>
      <c r="HGV15" s="787"/>
      <c r="HGW15" s="788"/>
      <c r="HGX15" s="788"/>
      <c r="HGY15" s="788"/>
      <c r="HGZ15" s="787"/>
      <c r="HHA15" s="788"/>
      <c r="HHB15" s="788"/>
      <c r="HHC15" s="788"/>
      <c r="HHD15" s="787"/>
      <c r="HHE15" s="788"/>
      <c r="HHF15" s="788"/>
      <c r="HHG15" s="788"/>
      <c r="HHH15" s="787"/>
      <c r="HHI15" s="788"/>
      <c r="HHJ15" s="788"/>
      <c r="HHK15" s="788"/>
      <c r="HHL15" s="787"/>
      <c r="HHM15" s="788"/>
      <c r="HHN15" s="788"/>
      <c r="HHO15" s="788"/>
      <c r="HHP15" s="787"/>
      <c r="HHQ15" s="788"/>
      <c r="HHR15" s="788"/>
      <c r="HHS15" s="788"/>
      <c r="HHT15" s="787"/>
      <c r="HHU15" s="788"/>
      <c r="HHV15" s="788"/>
      <c r="HHW15" s="788"/>
      <c r="HHX15" s="787"/>
      <c r="HHY15" s="788"/>
      <c r="HHZ15" s="788"/>
      <c r="HIA15" s="788"/>
      <c r="HIB15" s="787"/>
      <c r="HIC15" s="788"/>
      <c r="HID15" s="788"/>
      <c r="HIE15" s="788"/>
      <c r="HIF15" s="787"/>
      <c r="HIG15" s="788"/>
      <c r="HIH15" s="788"/>
      <c r="HII15" s="788"/>
      <c r="HIJ15" s="787"/>
      <c r="HIK15" s="788"/>
      <c r="HIL15" s="788"/>
      <c r="HIM15" s="788"/>
      <c r="HIN15" s="787"/>
      <c r="HIO15" s="788"/>
      <c r="HIP15" s="788"/>
      <c r="HIQ15" s="788"/>
      <c r="HIR15" s="787"/>
      <c r="HIS15" s="788"/>
      <c r="HIT15" s="788"/>
      <c r="HIU15" s="788"/>
      <c r="HIV15" s="787"/>
      <c r="HIW15" s="788"/>
      <c r="HIX15" s="788"/>
      <c r="HIY15" s="788"/>
      <c r="HIZ15" s="787"/>
      <c r="HJA15" s="788"/>
      <c r="HJB15" s="788"/>
      <c r="HJC15" s="788"/>
      <c r="HJD15" s="787"/>
      <c r="HJE15" s="788"/>
      <c r="HJF15" s="788"/>
      <c r="HJG15" s="788"/>
      <c r="HJH15" s="787"/>
      <c r="HJI15" s="788"/>
      <c r="HJJ15" s="788"/>
      <c r="HJK15" s="788"/>
      <c r="HJL15" s="787"/>
      <c r="HJM15" s="788"/>
      <c r="HJN15" s="788"/>
      <c r="HJO15" s="788"/>
      <c r="HJP15" s="787"/>
      <c r="HJQ15" s="788"/>
      <c r="HJR15" s="788"/>
      <c r="HJS15" s="788"/>
      <c r="HJT15" s="787"/>
      <c r="HJU15" s="788"/>
      <c r="HJV15" s="788"/>
      <c r="HJW15" s="788"/>
      <c r="HJX15" s="787"/>
      <c r="HJY15" s="788"/>
      <c r="HJZ15" s="788"/>
      <c r="HKA15" s="788"/>
      <c r="HKB15" s="787"/>
      <c r="HKC15" s="788"/>
      <c r="HKD15" s="788"/>
      <c r="HKE15" s="788"/>
      <c r="HKF15" s="787"/>
      <c r="HKG15" s="788"/>
      <c r="HKH15" s="788"/>
      <c r="HKI15" s="788"/>
      <c r="HKJ15" s="787"/>
      <c r="HKK15" s="788"/>
      <c r="HKL15" s="788"/>
      <c r="HKM15" s="788"/>
      <c r="HKN15" s="787"/>
      <c r="HKO15" s="788"/>
      <c r="HKP15" s="788"/>
      <c r="HKQ15" s="788"/>
      <c r="HKR15" s="787"/>
      <c r="HKS15" s="788"/>
      <c r="HKT15" s="788"/>
      <c r="HKU15" s="788"/>
      <c r="HKV15" s="787"/>
      <c r="HKW15" s="788"/>
      <c r="HKX15" s="788"/>
      <c r="HKY15" s="788"/>
      <c r="HKZ15" s="787"/>
      <c r="HLA15" s="788"/>
      <c r="HLB15" s="788"/>
      <c r="HLC15" s="788"/>
      <c r="HLD15" s="787"/>
      <c r="HLE15" s="788"/>
      <c r="HLF15" s="788"/>
      <c r="HLG15" s="788"/>
      <c r="HLH15" s="787"/>
      <c r="HLI15" s="788"/>
      <c r="HLJ15" s="788"/>
      <c r="HLK15" s="788"/>
      <c r="HLL15" s="787"/>
      <c r="HLM15" s="788"/>
      <c r="HLN15" s="788"/>
      <c r="HLO15" s="788"/>
      <c r="HLP15" s="787"/>
      <c r="HLQ15" s="788"/>
      <c r="HLR15" s="788"/>
      <c r="HLS15" s="788"/>
      <c r="HLT15" s="787"/>
      <c r="HLU15" s="788"/>
      <c r="HLV15" s="788"/>
      <c r="HLW15" s="788"/>
      <c r="HLX15" s="787"/>
      <c r="HLY15" s="788"/>
      <c r="HLZ15" s="788"/>
      <c r="HMA15" s="788"/>
      <c r="HMB15" s="787"/>
      <c r="HMC15" s="788"/>
      <c r="HMD15" s="788"/>
      <c r="HME15" s="788"/>
      <c r="HMF15" s="787"/>
      <c r="HMG15" s="788"/>
      <c r="HMH15" s="788"/>
      <c r="HMI15" s="788"/>
      <c r="HMJ15" s="787"/>
      <c r="HMK15" s="788"/>
      <c r="HML15" s="788"/>
      <c r="HMM15" s="788"/>
      <c r="HMN15" s="787"/>
      <c r="HMO15" s="788"/>
      <c r="HMP15" s="788"/>
      <c r="HMQ15" s="788"/>
      <c r="HMR15" s="787"/>
      <c r="HMS15" s="788"/>
      <c r="HMT15" s="788"/>
      <c r="HMU15" s="788"/>
      <c r="HMV15" s="787"/>
      <c r="HMW15" s="788"/>
      <c r="HMX15" s="788"/>
      <c r="HMY15" s="788"/>
      <c r="HMZ15" s="787"/>
      <c r="HNA15" s="788"/>
      <c r="HNB15" s="788"/>
      <c r="HNC15" s="788"/>
      <c r="HND15" s="787"/>
      <c r="HNE15" s="788"/>
      <c r="HNF15" s="788"/>
      <c r="HNG15" s="788"/>
      <c r="HNH15" s="787"/>
      <c r="HNI15" s="788"/>
      <c r="HNJ15" s="788"/>
      <c r="HNK15" s="788"/>
      <c r="HNL15" s="787"/>
      <c r="HNM15" s="788"/>
      <c r="HNN15" s="788"/>
      <c r="HNO15" s="788"/>
      <c r="HNP15" s="787"/>
      <c r="HNQ15" s="788"/>
      <c r="HNR15" s="788"/>
      <c r="HNS15" s="788"/>
      <c r="HNT15" s="787"/>
      <c r="HNU15" s="788"/>
      <c r="HNV15" s="788"/>
      <c r="HNW15" s="788"/>
      <c r="HNX15" s="787"/>
      <c r="HNY15" s="788"/>
      <c r="HNZ15" s="788"/>
      <c r="HOA15" s="788"/>
      <c r="HOB15" s="787"/>
      <c r="HOC15" s="788"/>
      <c r="HOD15" s="788"/>
      <c r="HOE15" s="788"/>
      <c r="HOF15" s="787"/>
      <c r="HOG15" s="788"/>
      <c r="HOH15" s="788"/>
      <c r="HOI15" s="788"/>
      <c r="HOJ15" s="787"/>
      <c r="HOK15" s="788"/>
      <c r="HOL15" s="788"/>
      <c r="HOM15" s="788"/>
      <c r="HON15" s="787"/>
      <c r="HOO15" s="788"/>
      <c r="HOP15" s="788"/>
      <c r="HOQ15" s="788"/>
      <c r="HOR15" s="787"/>
      <c r="HOS15" s="788"/>
      <c r="HOT15" s="788"/>
      <c r="HOU15" s="788"/>
      <c r="HOV15" s="787"/>
      <c r="HOW15" s="788"/>
      <c r="HOX15" s="788"/>
      <c r="HOY15" s="788"/>
      <c r="HOZ15" s="787"/>
      <c r="HPA15" s="788"/>
      <c r="HPB15" s="788"/>
      <c r="HPC15" s="788"/>
      <c r="HPD15" s="787"/>
      <c r="HPE15" s="788"/>
      <c r="HPF15" s="788"/>
      <c r="HPG15" s="788"/>
      <c r="HPH15" s="787"/>
      <c r="HPI15" s="788"/>
      <c r="HPJ15" s="788"/>
      <c r="HPK15" s="788"/>
      <c r="HPL15" s="787"/>
      <c r="HPM15" s="788"/>
      <c r="HPN15" s="788"/>
      <c r="HPO15" s="788"/>
      <c r="HPP15" s="787"/>
      <c r="HPQ15" s="788"/>
      <c r="HPR15" s="788"/>
      <c r="HPS15" s="788"/>
      <c r="HPT15" s="787"/>
      <c r="HPU15" s="788"/>
      <c r="HPV15" s="788"/>
      <c r="HPW15" s="788"/>
      <c r="HPX15" s="787"/>
      <c r="HPY15" s="788"/>
      <c r="HPZ15" s="788"/>
      <c r="HQA15" s="788"/>
      <c r="HQB15" s="787"/>
      <c r="HQC15" s="788"/>
      <c r="HQD15" s="788"/>
      <c r="HQE15" s="788"/>
      <c r="HQF15" s="787"/>
      <c r="HQG15" s="788"/>
      <c r="HQH15" s="788"/>
      <c r="HQI15" s="788"/>
      <c r="HQJ15" s="787"/>
      <c r="HQK15" s="788"/>
      <c r="HQL15" s="788"/>
      <c r="HQM15" s="788"/>
      <c r="HQN15" s="787"/>
      <c r="HQO15" s="788"/>
      <c r="HQP15" s="788"/>
      <c r="HQQ15" s="788"/>
      <c r="HQR15" s="787"/>
      <c r="HQS15" s="788"/>
      <c r="HQT15" s="788"/>
      <c r="HQU15" s="788"/>
      <c r="HQV15" s="787"/>
      <c r="HQW15" s="788"/>
      <c r="HQX15" s="788"/>
      <c r="HQY15" s="788"/>
      <c r="HQZ15" s="787"/>
      <c r="HRA15" s="788"/>
      <c r="HRB15" s="788"/>
      <c r="HRC15" s="788"/>
      <c r="HRD15" s="787"/>
      <c r="HRE15" s="788"/>
      <c r="HRF15" s="788"/>
      <c r="HRG15" s="788"/>
      <c r="HRH15" s="787"/>
      <c r="HRI15" s="788"/>
      <c r="HRJ15" s="788"/>
      <c r="HRK15" s="788"/>
      <c r="HRL15" s="787"/>
      <c r="HRM15" s="788"/>
      <c r="HRN15" s="788"/>
      <c r="HRO15" s="788"/>
      <c r="HRP15" s="787"/>
      <c r="HRQ15" s="788"/>
      <c r="HRR15" s="788"/>
      <c r="HRS15" s="788"/>
      <c r="HRT15" s="787"/>
      <c r="HRU15" s="788"/>
      <c r="HRV15" s="788"/>
      <c r="HRW15" s="788"/>
      <c r="HRX15" s="787"/>
      <c r="HRY15" s="788"/>
      <c r="HRZ15" s="788"/>
      <c r="HSA15" s="788"/>
      <c r="HSB15" s="787"/>
      <c r="HSC15" s="788"/>
      <c r="HSD15" s="788"/>
      <c r="HSE15" s="788"/>
      <c r="HSF15" s="787"/>
      <c r="HSG15" s="788"/>
      <c r="HSH15" s="788"/>
      <c r="HSI15" s="788"/>
      <c r="HSJ15" s="787"/>
      <c r="HSK15" s="788"/>
      <c r="HSL15" s="788"/>
      <c r="HSM15" s="788"/>
      <c r="HSN15" s="787"/>
      <c r="HSO15" s="788"/>
      <c r="HSP15" s="788"/>
      <c r="HSQ15" s="788"/>
      <c r="HSR15" s="787"/>
      <c r="HSS15" s="788"/>
      <c r="HST15" s="788"/>
      <c r="HSU15" s="788"/>
      <c r="HSV15" s="787"/>
      <c r="HSW15" s="788"/>
      <c r="HSX15" s="788"/>
      <c r="HSY15" s="788"/>
      <c r="HSZ15" s="787"/>
      <c r="HTA15" s="788"/>
      <c r="HTB15" s="788"/>
      <c r="HTC15" s="788"/>
      <c r="HTD15" s="787"/>
      <c r="HTE15" s="788"/>
      <c r="HTF15" s="788"/>
      <c r="HTG15" s="788"/>
      <c r="HTH15" s="787"/>
      <c r="HTI15" s="788"/>
      <c r="HTJ15" s="788"/>
      <c r="HTK15" s="788"/>
      <c r="HTL15" s="787"/>
      <c r="HTM15" s="788"/>
      <c r="HTN15" s="788"/>
      <c r="HTO15" s="788"/>
      <c r="HTP15" s="787"/>
      <c r="HTQ15" s="788"/>
      <c r="HTR15" s="788"/>
      <c r="HTS15" s="788"/>
      <c r="HTT15" s="787"/>
      <c r="HTU15" s="788"/>
      <c r="HTV15" s="788"/>
      <c r="HTW15" s="788"/>
      <c r="HTX15" s="787"/>
      <c r="HTY15" s="788"/>
      <c r="HTZ15" s="788"/>
      <c r="HUA15" s="788"/>
      <c r="HUB15" s="787"/>
      <c r="HUC15" s="788"/>
      <c r="HUD15" s="788"/>
      <c r="HUE15" s="788"/>
      <c r="HUF15" s="787"/>
      <c r="HUG15" s="788"/>
      <c r="HUH15" s="788"/>
      <c r="HUI15" s="788"/>
      <c r="HUJ15" s="787"/>
      <c r="HUK15" s="788"/>
      <c r="HUL15" s="788"/>
      <c r="HUM15" s="788"/>
      <c r="HUN15" s="787"/>
      <c r="HUO15" s="788"/>
      <c r="HUP15" s="788"/>
      <c r="HUQ15" s="788"/>
      <c r="HUR15" s="787"/>
      <c r="HUS15" s="788"/>
      <c r="HUT15" s="788"/>
      <c r="HUU15" s="788"/>
      <c r="HUV15" s="787"/>
      <c r="HUW15" s="788"/>
      <c r="HUX15" s="788"/>
      <c r="HUY15" s="788"/>
      <c r="HUZ15" s="787"/>
      <c r="HVA15" s="788"/>
      <c r="HVB15" s="788"/>
      <c r="HVC15" s="788"/>
      <c r="HVD15" s="787"/>
      <c r="HVE15" s="788"/>
      <c r="HVF15" s="788"/>
      <c r="HVG15" s="788"/>
      <c r="HVH15" s="787"/>
      <c r="HVI15" s="788"/>
      <c r="HVJ15" s="788"/>
      <c r="HVK15" s="788"/>
      <c r="HVL15" s="787"/>
      <c r="HVM15" s="788"/>
      <c r="HVN15" s="788"/>
      <c r="HVO15" s="788"/>
      <c r="HVP15" s="787"/>
      <c r="HVQ15" s="788"/>
      <c r="HVR15" s="788"/>
      <c r="HVS15" s="788"/>
      <c r="HVT15" s="787"/>
      <c r="HVU15" s="788"/>
      <c r="HVV15" s="788"/>
      <c r="HVW15" s="788"/>
      <c r="HVX15" s="787"/>
      <c r="HVY15" s="788"/>
      <c r="HVZ15" s="788"/>
      <c r="HWA15" s="788"/>
      <c r="HWB15" s="787"/>
      <c r="HWC15" s="788"/>
      <c r="HWD15" s="788"/>
      <c r="HWE15" s="788"/>
      <c r="HWF15" s="787"/>
      <c r="HWG15" s="788"/>
      <c r="HWH15" s="788"/>
      <c r="HWI15" s="788"/>
      <c r="HWJ15" s="787"/>
      <c r="HWK15" s="788"/>
      <c r="HWL15" s="788"/>
      <c r="HWM15" s="788"/>
      <c r="HWN15" s="787"/>
      <c r="HWO15" s="788"/>
      <c r="HWP15" s="788"/>
      <c r="HWQ15" s="788"/>
      <c r="HWR15" s="787"/>
      <c r="HWS15" s="788"/>
      <c r="HWT15" s="788"/>
      <c r="HWU15" s="788"/>
      <c r="HWV15" s="787"/>
      <c r="HWW15" s="788"/>
      <c r="HWX15" s="788"/>
      <c r="HWY15" s="788"/>
      <c r="HWZ15" s="787"/>
      <c r="HXA15" s="788"/>
      <c r="HXB15" s="788"/>
      <c r="HXC15" s="788"/>
      <c r="HXD15" s="787"/>
      <c r="HXE15" s="788"/>
      <c r="HXF15" s="788"/>
      <c r="HXG15" s="788"/>
      <c r="HXH15" s="787"/>
      <c r="HXI15" s="788"/>
      <c r="HXJ15" s="788"/>
      <c r="HXK15" s="788"/>
      <c r="HXL15" s="787"/>
      <c r="HXM15" s="788"/>
      <c r="HXN15" s="788"/>
      <c r="HXO15" s="788"/>
      <c r="HXP15" s="787"/>
      <c r="HXQ15" s="788"/>
      <c r="HXR15" s="788"/>
      <c r="HXS15" s="788"/>
      <c r="HXT15" s="787"/>
      <c r="HXU15" s="788"/>
      <c r="HXV15" s="788"/>
      <c r="HXW15" s="788"/>
      <c r="HXX15" s="787"/>
      <c r="HXY15" s="788"/>
      <c r="HXZ15" s="788"/>
      <c r="HYA15" s="788"/>
      <c r="HYB15" s="787"/>
      <c r="HYC15" s="788"/>
      <c r="HYD15" s="788"/>
      <c r="HYE15" s="788"/>
      <c r="HYF15" s="787"/>
      <c r="HYG15" s="788"/>
      <c r="HYH15" s="788"/>
      <c r="HYI15" s="788"/>
      <c r="HYJ15" s="787"/>
      <c r="HYK15" s="788"/>
      <c r="HYL15" s="788"/>
      <c r="HYM15" s="788"/>
      <c r="HYN15" s="787"/>
      <c r="HYO15" s="788"/>
      <c r="HYP15" s="788"/>
      <c r="HYQ15" s="788"/>
      <c r="HYR15" s="787"/>
      <c r="HYS15" s="788"/>
      <c r="HYT15" s="788"/>
      <c r="HYU15" s="788"/>
      <c r="HYV15" s="787"/>
      <c r="HYW15" s="788"/>
      <c r="HYX15" s="788"/>
      <c r="HYY15" s="788"/>
      <c r="HYZ15" s="787"/>
      <c r="HZA15" s="788"/>
      <c r="HZB15" s="788"/>
      <c r="HZC15" s="788"/>
      <c r="HZD15" s="787"/>
      <c r="HZE15" s="788"/>
      <c r="HZF15" s="788"/>
      <c r="HZG15" s="788"/>
      <c r="HZH15" s="787"/>
      <c r="HZI15" s="788"/>
      <c r="HZJ15" s="788"/>
      <c r="HZK15" s="788"/>
      <c r="HZL15" s="787"/>
      <c r="HZM15" s="788"/>
      <c r="HZN15" s="788"/>
      <c r="HZO15" s="788"/>
      <c r="HZP15" s="787"/>
      <c r="HZQ15" s="788"/>
      <c r="HZR15" s="788"/>
      <c r="HZS15" s="788"/>
      <c r="HZT15" s="787"/>
      <c r="HZU15" s="788"/>
      <c r="HZV15" s="788"/>
      <c r="HZW15" s="788"/>
      <c r="HZX15" s="787"/>
      <c r="HZY15" s="788"/>
      <c r="HZZ15" s="788"/>
      <c r="IAA15" s="788"/>
      <c r="IAB15" s="787"/>
      <c r="IAC15" s="788"/>
      <c r="IAD15" s="788"/>
      <c r="IAE15" s="788"/>
      <c r="IAF15" s="787"/>
      <c r="IAG15" s="788"/>
      <c r="IAH15" s="788"/>
      <c r="IAI15" s="788"/>
      <c r="IAJ15" s="787"/>
      <c r="IAK15" s="788"/>
      <c r="IAL15" s="788"/>
      <c r="IAM15" s="788"/>
      <c r="IAN15" s="787"/>
      <c r="IAO15" s="788"/>
      <c r="IAP15" s="788"/>
      <c r="IAQ15" s="788"/>
      <c r="IAR15" s="787"/>
      <c r="IAS15" s="788"/>
      <c r="IAT15" s="788"/>
      <c r="IAU15" s="788"/>
      <c r="IAV15" s="787"/>
      <c r="IAW15" s="788"/>
      <c r="IAX15" s="788"/>
      <c r="IAY15" s="788"/>
      <c r="IAZ15" s="787"/>
      <c r="IBA15" s="788"/>
      <c r="IBB15" s="788"/>
      <c r="IBC15" s="788"/>
      <c r="IBD15" s="787"/>
      <c r="IBE15" s="788"/>
      <c r="IBF15" s="788"/>
      <c r="IBG15" s="788"/>
      <c r="IBH15" s="787"/>
      <c r="IBI15" s="788"/>
      <c r="IBJ15" s="788"/>
      <c r="IBK15" s="788"/>
      <c r="IBL15" s="787"/>
      <c r="IBM15" s="788"/>
      <c r="IBN15" s="788"/>
      <c r="IBO15" s="788"/>
      <c r="IBP15" s="787"/>
      <c r="IBQ15" s="788"/>
      <c r="IBR15" s="788"/>
      <c r="IBS15" s="788"/>
      <c r="IBT15" s="787"/>
      <c r="IBU15" s="788"/>
      <c r="IBV15" s="788"/>
      <c r="IBW15" s="788"/>
      <c r="IBX15" s="787"/>
      <c r="IBY15" s="788"/>
      <c r="IBZ15" s="788"/>
      <c r="ICA15" s="788"/>
      <c r="ICB15" s="787"/>
      <c r="ICC15" s="788"/>
      <c r="ICD15" s="788"/>
      <c r="ICE15" s="788"/>
      <c r="ICF15" s="787"/>
      <c r="ICG15" s="788"/>
      <c r="ICH15" s="788"/>
      <c r="ICI15" s="788"/>
      <c r="ICJ15" s="787"/>
      <c r="ICK15" s="788"/>
      <c r="ICL15" s="788"/>
      <c r="ICM15" s="788"/>
      <c r="ICN15" s="787"/>
      <c r="ICO15" s="788"/>
      <c r="ICP15" s="788"/>
      <c r="ICQ15" s="788"/>
      <c r="ICR15" s="787"/>
      <c r="ICS15" s="788"/>
      <c r="ICT15" s="788"/>
      <c r="ICU15" s="788"/>
      <c r="ICV15" s="787"/>
      <c r="ICW15" s="788"/>
      <c r="ICX15" s="788"/>
      <c r="ICY15" s="788"/>
      <c r="ICZ15" s="787"/>
      <c r="IDA15" s="788"/>
      <c r="IDB15" s="788"/>
      <c r="IDC15" s="788"/>
      <c r="IDD15" s="787"/>
      <c r="IDE15" s="788"/>
      <c r="IDF15" s="788"/>
      <c r="IDG15" s="788"/>
      <c r="IDH15" s="787"/>
      <c r="IDI15" s="788"/>
      <c r="IDJ15" s="788"/>
      <c r="IDK15" s="788"/>
      <c r="IDL15" s="787"/>
      <c r="IDM15" s="788"/>
      <c r="IDN15" s="788"/>
      <c r="IDO15" s="788"/>
      <c r="IDP15" s="787"/>
      <c r="IDQ15" s="788"/>
      <c r="IDR15" s="788"/>
      <c r="IDS15" s="788"/>
      <c r="IDT15" s="787"/>
      <c r="IDU15" s="788"/>
      <c r="IDV15" s="788"/>
      <c r="IDW15" s="788"/>
      <c r="IDX15" s="787"/>
      <c r="IDY15" s="788"/>
      <c r="IDZ15" s="788"/>
      <c r="IEA15" s="788"/>
      <c r="IEB15" s="787"/>
      <c r="IEC15" s="788"/>
      <c r="IED15" s="788"/>
      <c r="IEE15" s="788"/>
      <c r="IEF15" s="787"/>
      <c r="IEG15" s="788"/>
      <c r="IEH15" s="788"/>
      <c r="IEI15" s="788"/>
      <c r="IEJ15" s="787"/>
      <c r="IEK15" s="788"/>
      <c r="IEL15" s="788"/>
      <c r="IEM15" s="788"/>
      <c r="IEN15" s="787"/>
      <c r="IEO15" s="788"/>
      <c r="IEP15" s="788"/>
      <c r="IEQ15" s="788"/>
      <c r="IER15" s="787"/>
      <c r="IES15" s="788"/>
      <c r="IET15" s="788"/>
      <c r="IEU15" s="788"/>
      <c r="IEV15" s="787"/>
      <c r="IEW15" s="788"/>
      <c r="IEX15" s="788"/>
      <c r="IEY15" s="788"/>
      <c r="IEZ15" s="787"/>
      <c r="IFA15" s="788"/>
      <c r="IFB15" s="788"/>
      <c r="IFC15" s="788"/>
      <c r="IFD15" s="787"/>
      <c r="IFE15" s="788"/>
      <c r="IFF15" s="788"/>
      <c r="IFG15" s="788"/>
      <c r="IFH15" s="787"/>
      <c r="IFI15" s="788"/>
      <c r="IFJ15" s="788"/>
      <c r="IFK15" s="788"/>
      <c r="IFL15" s="787"/>
      <c r="IFM15" s="788"/>
      <c r="IFN15" s="788"/>
      <c r="IFO15" s="788"/>
      <c r="IFP15" s="787"/>
      <c r="IFQ15" s="788"/>
      <c r="IFR15" s="788"/>
      <c r="IFS15" s="788"/>
      <c r="IFT15" s="787"/>
      <c r="IFU15" s="788"/>
      <c r="IFV15" s="788"/>
      <c r="IFW15" s="788"/>
      <c r="IFX15" s="787"/>
      <c r="IFY15" s="788"/>
      <c r="IFZ15" s="788"/>
      <c r="IGA15" s="788"/>
      <c r="IGB15" s="787"/>
      <c r="IGC15" s="788"/>
      <c r="IGD15" s="788"/>
      <c r="IGE15" s="788"/>
      <c r="IGF15" s="787"/>
      <c r="IGG15" s="788"/>
      <c r="IGH15" s="788"/>
      <c r="IGI15" s="788"/>
      <c r="IGJ15" s="787"/>
      <c r="IGK15" s="788"/>
      <c r="IGL15" s="788"/>
      <c r="IGM15" s="788"/>
      <c r="IGN15" s="787"/>
      <c r="IGO15" s="788"/>
      <c r="IGP15" s="788"/>
      <c r="IGQ15" s="788"/>
      <c r="IGR15" s="787"/>
      <c r="IGS15" s="788"/>
      <c r="IGT15" s="788"/>
      <c r="IGU15" s="788"/>
      <c r="IGV15" s="787"/>
      <c r="IGW15" s="788"/>
      <c r="IGX15" s="788"/>
      <c r="IGY15" s="788"/>
      <c r="IGZ15" s="787"/>
      <c r="IHA15" s="788"/>
      <c r="IHB15" s="788"/>
      <c r="IHC15" s="788"/>
      <c r="IHD15" s="787"/>
      <c r="IHE15" s="788"/>
      <c r="IHF15" s="788"/>
      <c r="IHG15" s="788"/>
      <c r="IHH15" s="787"/>
      <c r="IHI15" s="788"/>
      <c r="IHJ15" s="788"/>
      <c r="IHK15" s="788"/>
      <c r="IHL15" s="787"/>
      <c r="IHM15" s="788"/>
      <c r="IHN15" s="788"/>
      <c r="IHO15" s="788"/>
      <c r="IHP15" s="787"/>
      <c r="IHQ15" s="788"/>
      <c r="IHR15" s="788"/>
      <c r="IHS15" s="788"/>
      <c r="IHT15" s="787"/>
      <c r="IHU15" s="788"/>
      <c r="IHV15" s="788"/>
      <c r="IHW15" s="788"/>
      <c r="IHX15" s="787"/>
      <c r="IHY15" s="788"/>
      <c r="IHZ15" s="788"/>
      <c r="IIA15" s="788"/>
      <c r="IIB15" s="787"/>
      <c r="IIC15" s="788"/>
      <c r="IID15" s="788"/>
      <c r="IIE15" s="788"/>
      <c r="IIF15" s="787"/>
      <c r="IIG15" s="788"/>
      <c r="IIH15" s="788"/>
      <c r="III15" s="788"/>
      <c r="IIJ15" s="787"/>
      <c r="IIK15" s="788"/>
      <c r="IIL15" s="788"/>
      <c r="IIM15" s="788"/>
      <c r="IIN15" s="787"/>
      <c r="IIO15" s="788"/>
      <c r="IIP15" s="788"/>
      <c r="IIQ15" s="788"/>
      <c r="IIR15" s="787"/>
      <c r="IIS15" s="788"/>
      <c r="IIT15" s="788"/>
      <c r="IIU15" s="788"/>
      <c r="IIV15" s="787"/>
      <c r="IIW15" s="788"/>
      <c r="IIX15" s="788"/>
      <c r="IIY15" s="788"/>
      <c r="IIZ15" s="787"/>
      <c r="IJA15" s="788"/>
      <c r="IJB15" s="788"/>
      <c r="IJC15" s="788"/>
      <c r="IJD15" s="787"/>
      <c r="IJE15" s="788"/>
      <c r="IJF15" s="788"/>
      <c r="IJG15" s="788"/>
      <c r="IJH15" s="787"/>
      <c r="IJI15" s="788"/>
      <c r="IJJ15" s="788"/>
      <c r="IJK15" s="788"/>
      <c r="IJL15" s="787"/>
      <c r="IJM15" s="788"/>
      <c r="IJN15" s="788"/>
      <c r="IJO15" s="788"/>
      <c r="IJP15" s="787"/>
      <c r="IJQ15" s="788"/>
      <c r="IJR15" s="788"/>
      <c r="IJS15" s="788"/>
      <c r="IJT15" s="787"/>
      <c r="IJU15" s="788"/>
      <c r="IJV15" s="788"/>
      <c r="IJW15" s="788"/>
      <c r="IJX15" s="787"/>
      <c r="IJY15" s="788"/>
      <c r="IJZ15" s="788"/>
      <c r="IKA15" s="788"/>
      <c r="IKB15" s="787"/>
      <c r="IKC15" s="788"/>
      <c r="IKD15" s="788"/>
      <c r="IKE15" s="788"/>
      <c r="IKF15" s="787"/>
      <c r="IKG15" s="788"/>
      <c r="IKH15" s="788"/>
      <c r="IKI15" s="788"/>
      <c r="IKJ15" s="787"/>
      <c r="IKK15" s="788"/>
      <c r="IKL15" s="788"/>
      <c r="IKM15" s="788"/>
      <c r="IKN15" s="787"/>
      <c r="IKO15" s="788"/>
      <c r="IKP15" s="788"/>
      <c r="IKQ15" s="788"/>
      <c r="IKR15" s="787"/>
      <c r="IKS15" s="788"/>
      <c r="IKT15" s="788"/>
      <c r="IKU15" s="788"/>
      <c r="IKV15" s="787"/>
      <c r="IKW15" s="788"/>
      <c r="IKX15" s="788"/>
      <c r="IKY15" s="788"/>
      <c r="IKZ15" s="787"/>
      <c r="ILA15" s="788"/>
      <c r="ILB15" s="788"/>
      <c r="ILC15" s="788"/>
      <c r="ILD15" s="787"/>
      <c r="ILE15" s="788"/>
      <c r="ILF15" s="788"/>
      <c r="ILG15" s="788"/>
      <c r="ILH15" s="787"/>
      <c r="ILI15" s="788"/>
      <c r="ILJ15" s="788"/>
      <c r="ILK15" s="788"/>
      <c r="ILL15" s="787"/>
      <c r="ILM15" s="788"/>
      <c r="ILN15" s="788"/>
      <c r="ILO15" s="788"/>
      <c r="ILP15" s="787"/>
      <c r="ILQ15" s="788"/>
      <c r="ILR15" s="788"/>
      <c r="ILS15" s="788"/>
      <c r="ILT15" s="787"/>
      <c r="ILU15" s="788"/>
      <c r="ILV15" s="788"/>
      <c r="ILW15" s="788"/>
      <c r="ILX15" s="787"/>
      <c r="ILY15" s="788"/>
      <c r="ILZ15" s="788"/>
      <c r="IMA15" s="788"/>
      <c r="IMB15" s="787"/>
      <c r="IMC15" s="788"/>
      <c r="IMD15" s="788"/>
      <c r="IME15" s="788"/>
      <c r="IMF15" s="787"/>
      <c r="IMG15" s="788"/>
      <c r="IMH15" s="788"/>
      <c r="IMI15" s="788"/>
      <c r="IMJ15" s="787"/>
      <c r="IMK15" s="788"/>
      <c r="IML15" s="788"/>
      <c r="IMM15" s="788"/>
      <c r="IMN15" s="787"/>
      <c r="IMO15" s="788"/>
      <c r="IMP15" s="788"/>
      <c r="IMQ15" s="788"/>
      <c r="IMR15" s="787"/>
      <c r="IMS15" s="788"/>
      <c r="IMT15" s="788"/>
      <c r="IMU15" s="788"/>
      <c r="IMV15" s="787"/>
      <c r="IMW15" s="788"/>
      <c r="IMX15" s="788"/>
      <c r="IMY15" s="788"/>
      <c r="IMZ15" s="787"/>
      <c r="INA15" s="788"/>
      <c r="INB15" s="788"/>
      <c r="INC15" s="788"/>
      <c r="IND15" s="787"/>
      <c r="INE15" s="788"/>
      <c r="INF15" s="788"/>
      <c r="ING15" s="788"/>
      <c r="INH15" s="787"/>
      <c r="INI15" s="788"/>
      <c r="INJ15" s="788"/>
      <c r="INK15" s="788"/>
      <c r="INL15" s="787"/>
      <c r="INM15" s="788"/>
      <c r="INN15" s="788"/>
      <c r="INO15" s="788"/>
      <c r="INP15" s="787"/>
      <c r="INQ15" s="788"/>
      <c r="INR15" s="788"/>
      <c r="INS15" s="788"/>
      <c r="INT15" s="787"/>
      <c r="INU15" s="788"/>
      <c r="INV15" s="788"/>
      <c r="INW15" s="788"/>
      <c r="INX15" s="787"/>
      <c r="INY15" s="788"/>
      <c r="INZ15" s="788"/>
      <c r="IOA15" s="788"/>
      <c r="IOB15" s="787"/>
      <c r="IOC15" s="788"/>
      <c r="IOD15" s="788"/>
      <c r="IOE15" s="788"/>
      <c r="IOF15" s="787"/>
      <c r="IOG15" s="788"/>
      <c r="IOH15" s="788"/>
      <c r="IOI15" s="788"/>
      <c r="IOJ15" s="787"/>
      <c r="IOK15" s="788"/>
      <c r="IOL15" s="788"/>
      <c r="IOM15" s="788"/>
      <c r="ION15" s="787"/>
      <c r="IOO15" s="788"/>
      <c r="IOP15" s="788"/>
      <c r="IOQ15" s="788"/>
      <c r="IOR15" s="787"/>
      <c r="IOS15" s="788"/>
      <c r="IOT15" s="788"/>
      <c r="IOU15" s="788"/>
      <c r="IOV15" s="787"/>
      <c r="IOW15" s="788"/>
      <c r="IOX15" s="788"/>
      <c r="IOY15" s="788"/>
      <c r="IOZ15" s="787"/>
      <c r="IPA15" s="788"/>
      <c r="IPB15" s="788"/>
      <c r="IPC15" s="788"/>
      <c r="IPD15" s="787"/>
      <c r="IPE15" s="788"/>
      <c r="IPF15" s="788"/>
      <c r="IPG15" s="788"/>
      <c r="IPH15" s="787"/>
      <c r="IPI15" s="788"/>
      <c r="IPJ15" s="788"/>
      <c r="IPK15" s="788"/>
      <c r="IPL15" s="787"/>
      <c r="IPM15" s="788"/>
      <c r="IPN15" s="788"/>
      <c r="IPO15" s="788"/>
      <c r="IPP15" s="787"/>
      <c r="IPQ15" s="788"/>
      <c r="IPR15" s="788"/>
      <c r="IPS15" s="788"/>
      <c r="IPT15" s="787"/>
      <c r="IPU15" s="788"/>
      <c r="IPV15" s="788"/>
      <c r="IPW15" s="788"/>
      <c r="IPX15" s="787"/>
      <c r="IPY15" s="788"/>
      <c r="IPZ15" s="788"/>
      <c r="IQA15" s="788"/>
      <c r="IQB15" s="787"/>
      <c r="IQC15" s="788"/>
      <c r="IQD15" s="788"/>
      <c r="IQE15" s="788"/>
      <c r="IQF15" s="787"/>
      <c r="IQG15" s="788"/>
      <c r="IQH15" s="788"/>
      <c r="IQI15" s="788"/>
      <c r="IQJ15" s="787"/>
      <c r="IQK15" s="788"/>
      <c r="IQL15" s="788"/>
      <c r="IQM15" s="788"/>
      <c r="IQN15" s="787"/>
      <c r="IQO15" s="788"/>
      <c r="IQP15" s="788"/>
      <c r="IQQ15" s="788"/>
      <c r="IQR15" s="787"/>
      <c r="IQS15" s="788"/>
      <c r="IQT15" s="788"/>
      <c r="IQU15" s="788"/>
      <c r="IQV15" s="787"/>
      <c r="IQW15" s="788"/>
      <c r="IQX15" s="788"/>
      <c r="IQY15" s="788"/>
      <c r="IQZ15" s="787"/>
      <c r="IRA15" s="788"/>
      <c r="IRB15" s="788"/>
      <c r="IRC15" s="788"/>
      <c r="IRD15" s="787"/>
      <c r="IRE15" s="788"/>
      <c r="IRF15" s="788"/>
      <c r="IRG15" s="788"/>
      <c r="IRH15" s="787"/>
      <c r="IRI15" s="788"/>
      <c r="IRJ15" s="788"/>
      <c r="IRK15" s="788"/>
      <c r="IRL15" s="787"/>
      <c r="IRM15" s="788"/>
      <c r="IRN15" s="788"/>
      <c r="IRO15" s="788"/>
      <c r="IRP15" s="787"/>
      <c r="IRQ15" s="788"/>
      <c r="IRR15" s="788"/>
      <c r="IRS15" s="788"/>
      <c r="IRT15" s="787"/>
      <c r="IRU15" s="788"/>
      <c r="IRV15" s="788"/>
      <c r="IRW15" s="788"/>
      <c r="IRX15" s="787"/>
      <c r="IRY15" s="788"/>
      <c r="IRZ15" s="788"/>
      <c r="ISA15" s="788"/>
      <c r="ISB15" s="787"/>
      <c r="ISC15" s="788"/>
      <c r="ISD15" s="788"/>
      <c r="ISE15" s="788"/>
      <c r="ISF15" s="787"/>
      <c r="ISG15" s="788"/>
      <c r="ISH15" s="788"/>
      <c r="ISI15" s="788"/>
      <c r="ISJ15" s="787"/>
      <c r="ISK15" s="788"/>
      <c r="ISL15" s="788"/>
      <c r="ISM15" s="788"/>
      <c r="ISN15" s="787"/>
      <c r="ISO15" s="788"/>
      <c r="ISP15" s="788"/>
      <c r="ISQ15" s="788"/>
      <c r="ISR15" s="787"/>
      <c r="ISS15" s="788"/>
      <c r="IST15" s="788"/>
      <c r="ISU15" s="788"/>
      <c r="ISV15" s="787"/>
      <c r="ISW15" s="788"/>
      <c r="ISX15" s="788"/>
      <c r="ISY15" s="788"/>
      <c r="ISZ15" s="787"/>
      <c r="ITA15" s="788"/>
      <c r="ITB15" s="788"/>
      <c r="ITC15" s="788"/>
      <c r="ITD15" s="787"/>
      <c r="ITE15" s="788"/>
      <c r="ITF15" s="788"/>
      <c r="ITG15" s="788"/>
      <c r="ITH15" s="787"/>
      <c r="ITI15" s="788"/>
      <c r="ITJ15" s="788"/>
      <c r="ITK15" s="788"/>
      <c r="ITL15" s="787"/>
      <c r="ITM15" s="788"/>
      <c r="ITN15" s="788"/>
      <c r="ITO15" s="788"/>
      <c r="ITP15" s="787"/>
      <c r="ITQ15" s="788"/>
      <c r="ITR15" s="788"/>
      <c r="ITS15" s="788"/>
      <c r="ITT15" s="787"/>
      <c r="ITU15" s="788"/>
      <c r="ITV15" s="788"/>
      <c r="ITW15" s="788"/>
      <c r="ITX15" s="787"/>
      <c r="ITY15" s="788"/>
      <c r="ITZ15" s="788"/>
      <c r="IUA15" s="788"/>
      <c r="IUB15" s="787"/>
      <c r="IUC15" s="788"/>
      <c r="IUD15" s="788"/>
      <c r="IUE15" s="788"/>
      <c r="IUF15" s="787"/>
      <c r="IUG15" s="788"/>
      <c r="IUH15" s="788"/>
      <c r="IUI15" s="788"/>
      <c r="IUJ15" s="787"/>
      <c r="IUK15" s="788"/>
      <c r="IUL15" s="788"/>
      <c r="IUM15" s="788"/>
      <c r="IUN15" s="787"/>
      <c r="IUO15" s="788"/>
      <c r="IUP15" s="788"/>
      <c r="IUQ15" s="788"/>
      <c r="IUR15" s="787"/>
      <c r="IUS15" s="788"/>
      <c r="IUT15" s="788"/>
      <c r="IUU15" s="788"/>
      <c r="IUV15" s="787"/>
      <c r="IUW15" s="788"/>
      <c r="IUX15" s="788"/>
      <c r="IUY15" s="788"/>
      <c r="IUZ15" s="787"/>
      <c r="IVA15" s="788"/>
      <c r="IVB15" s="788"/>
      <c r="IVC15" s="788"/>
      <c r="IVD15" s="787"/>
      <c r="IVE15" s="788"/>
      <c r="IVF15" s="788"/>
      <c r="IVG15" s="788"/>
      <c r="IVH15" s="787"/>
      <c r="IVI15" s="788"/>
      <c r="IVJ15" s="788"/>
      <c r="IVK15" s="788"/>
      <c r="IVL15" s="787"/>
      <c r="IVM15" s="788"/>
      <c r="IVN15" s="788"/>
      <c r="IVO15" s="788"/>
      <c r="IVP15" s="787"/>
      <c r="IVQ15" s="788"/>
      <c r="IVR15" s="788"/>
      <c r="IVS15" s="788"/>
      <c r="IVT15" s="787"/>
      <c r="IVU15" s="788"/>
      <c r="IVV15" s="788"/>
      <c r="IVW15" s="788"/>
      <c r="IVX15" s="787"/>
      <c r="IVY15" s="788"/>
      <c r="IVZ15" s="788"/>
      <c r="IWA15" s="788"/>
      <c r="IWB15" s="787"/>
      <c r="IWC15" s="788"/>
      <c r="IWD15" s="788"/>
      <c r="IWE15" s="788"/>
      <c r="IWF15" s="787"/>
      <c r="IWG15" s="788"/>
      <c r="IWH15" s="788"/>
      <c r="IWI15" s="788"/>
      <c r="IWJ15" s="787"/>
      <c r="IWK15" s="788"/>
      <c r="IWL15" s="788"/>
      <c r="IWM15" s="788"/>
      <c r="IWN15" s="787"/>
      <c r="IWO15" s="788"/>
      <c r="IWP15" s="788"/>
      <c r="IWQ15" s="788"/>
      <c r="IWR15" s="787"/>
      <c r="IWS15" s="788"/>
      <c r="IWT15" s="788"/>
      <c r="IWU15" s="788"/>
      <c r="IWV15" s="787"/>
      <c r="IWW15" s="788"/>
      <c r="IWX15" s="788"/>
      <c r="IWY15" s="788"/>
      <c r="IWZ15" s="787"/>
      <c r="IXA15" s="788"/>
      <c r="IXB15" s="788"/>
      <c r="IXC15" s="788"/>
      <c r="IXD15" s="787"/>
      <c r="IXE15" s="788"/>
      <c r="IXF15" s="788"/>
      <c r="IXG15" s="788"/>
      <c r="IXH15" s="787"/>
      <c r="IXI15" s="788"/>
      <c r="IXJ15" s="788"/>
      <c r="IXK15" s="788"/>
      <c r="IXL15" s="787"/>
      <c r="IXM15" s="788"/>
      <c r="IXN15" s="788"/>
      <c r="IXO15" s="788"/>
      <c r="IXP15" s="787"/>
      <c r="IXQ15" s="788"/>
      <c r="IXR15" s="788"/>
      <c r="IXS15" s="788"/>
      <c r="IXT15" s="787"/>
      <c r="IXU15" s="788"/>
      <c r="IXV15" s="788"/>
      <c r="IXW15" s="788"/>
      <c r="IXX15" s="787"/>
      <c r="IXY15" s="788"/>
      <c r="IXZ15" s="788"/>
      <c r="IYA15" s="788"/>
      <c r="IYB15" s="787"/>
      <c r="IYC15" s="788"/>
      <c r="IYD15" s="788"/>
      <c r="IYE15" s="788"/>
      <c r="IYF15" s="787"/>
      <c r="IYG15" s="788"/>
      <c r="IYH15" s="788"/>
      <c r="IYI15" s="788"/>
      <c r="IYJ15" s="787"/>
      <c r="IYK15" s="788"/>
      <c r="IYL15" s="788"/>
      <c r="IYM15" s="788"/>
      <c r="IYN15" s="787"/>
      <c r="IYO15" s="788"/>
      <c r="IYP15" s="788"/>
      <c r="IYQ15" s="788"/>
      <c r="IYR15" s="787"/>
      <c r="IYS15" s="788"/>
      <c r="IYT15" s="788"/>
      <c r="IYU15" s="788"/>
      <c r="IYV15" s="787"/>
      <c r="IYW15" s="788"/>
      <c r="IYX15" s="788"/>
      <c r="IYY15" s="788"/>
      <c r="IYZ15" s="787"/>
      <c r="IZA15" s="788"/>
      <c r="IZB15" s="788"/>
      <c r="IZC15" s="788"/>
      <c r="IZD15" s="787"/>
      <c r="IZE15" s="788"/>
      <c r="IZF15" s="788"/>
      <c r="IZG15" s="788"/>
      <c r="IZH15" s="787"/>
      <c r="IZI15" s="788"/>
      <c r="IZJ15" s="788"/>
      <c r="IZK15" s="788"/>
      <c r="IZL15" s="787"/>
      <c r="IZM15" s="788"/>
      <c r="IZN15" s="788"/>
      <c r="IZO15" s="788"/>
      <c r="IZP15" s="787"/>
      <c r="IZQ15" s="788"/>
      <c r="IZR15" s="788"/>
      <c r="IZS15" s="788"/>
      <c r="IZT15" s="787"/>
      <c r="IZU15" s="788"/>
      <c r="IZV15" s="788"/>
      <c r="IZW15" s="788"/>
      <c r="IZX15" s="787"/>
      <c r="IZY15" s="788"/>
      <c r="IZZ15" s="788"/>
      <c r="JAA15" s="788"/>
      <c r="JAB15" s="787"/>
      <c r="JAC15" s="788"/>
      <c r="JAD15" s="788"/>
      <c r="JAE15" s="788"/>
      <c r="JAF15" s="787"/>
      <c r="JAG15" s="788"/>
      <c r="JAH15" s="788"/>
      <c r="JAI15" s="788"/>
      <c r="JAJ15" s="787"/>
      <c r="JAK15" s="788"/>
      <c r="JAL15" s="788"/>
      <c r="JAM15" s="788"/>
      <c r="JAN15" s="787"/>
      <c r="JAO15" s="788"/>
      <c r="JAP15" s="788"/>
      <c r="JAQ15" s="788"/>
      <c r="JAR15" s="787"/>
      <c r="JAS15" s="788"/>
      <c r="JAT15" s="788"/>
      <c r="JAU15" s="788"/>
      <c r="JAV15" s="787"/>
      <c r="JAW15" s="788"/>
      <c r="JAX15" s="788"/>
      <c r="JAY15" s="788"/>
      <c r="JAZ15" s="787"/>
      <c r="JBA15" s="788"/>
      <c r="JBB15" s="788"/>
      <c r="JBC15" s="788"/>
      <c r="JBD15" s="787"/>
      <c r="JBE15" s="788"/>
      <c r="JBF15" s="788"/>
      <c r="JBG15" s="788"/>
      <c r="JBH15" s="787"/>
      <c r="JBI15" s="788"/>
      <c r="JBJ15" s="788"/>
      <c r="JBK15" s="788"/>
      <c r="JBL15" s="787"/>
      <c r="JBM15" s="788"/>
      <c r="JBN15" s="788"/>
      <c r="JBO15" s="788"/>
      <c r="JBP15" s="787"/>
      <c r="JBQ15" s="788"/>
      <c r="JBR15" s="788"/>
      <c r="JBS15" s="788"/>
      <c r="JBT15" s="787"/>
      <c r="JBU15" s="788"/>
      <c r="JBV15" s="788"/>
      <c r="JBW15" s="788"/>
      <c r="JBX15" s="787"/>
      <c r="JBY15" s="788"/>
      <c r="JBZ15" s="788"/>
      <c r="JCA15" s="788"/>
      <c r="JCB15" s="787"/>
      <c r="JCC15" s="788"/>
      <c r="JCD15" s="788"/>
      <c r="JCE15" s="788"/>
      <c r="JCF15" s="787"/>
      <c r="JCG15" s="788"/>
      <c r="JCH15" s="788"/>
      <c r="JCI15" s="788"/>
      <c r="JCJ15" s="787"/>
      <c r="JCK15" s="788"/>
      <c r="JCL15" s="788"/>
      <c r="JCM15" s="788"/>
      <c r="JCN15" s="787"/>
      <c r="JCO15" s="788"/>
      <c r="JCP15" s="788"/>
      <c r="JCQ15" s="788"/>
      <c r="JCR15" s="787"/>
      <c r="JCS15" s="788"/>
      <c r="JCT15" s="788"/>
      <c r="JCU15" s="788"/>
      <c r="JCV15" s="787"/>
      <c r="JCW15" s="788"/>
      <c r="JCX15" s="788"/>
      <c r="JCY15" s="788"/>
      <c r="JCZ15" s="787"/>
      <c r="JDA15" s="788"/>
      <c r="JDB15" s="788"/>
      <c r="JDC15" s="788"/>
      <c r="JDD15" s="787"/>
      <c r="JDE15" s="788"/>
      <c r="JDF15" s="788"/>
      <c r="JDG15" s="788"/>
      <c r="JDH15" s="787"/>
      <c r="JDI15" s="788"/>
      <c r="JDJ15" s="788"/>
      <c r="JDK15" s="788"/>
      <c r="JDL15" s="787"/>
      <c r="JDM15" s="788"/>
      <c r="JDN15" s="788"/>
      <c r="JDO15" s="788"/>
      <c r="JDP15" s="787"/>
      <c r="JDQ15" s="788"/>
      <c r="JDR15" s="788"/>
      <c r="JDS15" s="788"/>
      <c r="JDT15" s="787"/>
      <c r="JDU15" s="788"/>
      <c r="JDV15" s="788"/>
      <c r="JDW15" s="788"/>
      <c r="JDX15" s="787"/>
      <c r="JDY15" s="788"/>
      <c r="JDZ15" s="788"/>
      <c r="JEA15" s="788"/>
      <c r="JEB15" s="787"/>
      <c r="JEC15" s="788"/>
      <c r="JED15" s="788"/>
      <c r="JEE15" s="788"/>
      <c r="JEF15" s="787"/>
      <c r="JEG15" s="788"/>
      <c r="JEH15" s="788"/>
      <c r="JEI15" s="788"/>
      <c r="JEJ15" s="787"/>
      <c r="JEK15" s="788"/>
      <c r="JEL15" s="788"/>
      <c r="JEM15" s="788"/>
      <c r="JEN15" s="787"/>
      <c r="JEO15" s="788"/>
      <c r="JEP15" s="788"/>
      <c r="JEQ15" s="788"/>
      <c r="JER15" s="787"/>
      <c r="JES15" s="788"/>
      <c r="JET15" s="788"/>
      <c r="JEU15" s="788"/>
      <c r="JEV15" s="787"/>
      <c r="JEW15" s="788"/>
      <c r="JEX15" s="788"/>
      <c r="JEY15" s="788"/>
      <c r="JEZ15" s="787"/>
      <c r="JFA15" s="788"/>
      <c r="JFB15" s="788"/>
      <c r="JFC15" s="788"/>
      <c r="JFD15" s="787"/>
      <c r="JFE15" s="788"/>
      <c r="JFF15" s="788"/>
      <c r="JFG15" s="788"/>
      <c r="JFH15" s="787"/>
      <c r="JFI15" s="788"/>
      <c r="JFJ15" s="788"/>
      <c r="JFK15" s="788"/>
      <c r="JFL15" s="787"/>
      <c r="JFM15" s="788"/>
      <c r="JFN15" s="788"/>
      <c r="JFO15" s="788"/>
      <c r="JFP15" s="787"/>
      <c r="JFQ15" s="788"/>
      <c r="JFR15" s="788"/>
      <c r="JFS15" s="788"/>
      <c r="JFT15" s="787"/>
      <c r="JFU15" s="788"/>
      <c r="JFV15" s="788"/>
      <c r="JFW15" s="788"/>
      <c r="JFX15" s="787"/>
      <c r="JFY15" s="788"/>
      <c r="JFZ15" s="788"/>
      <c r="JGA15" s="788"/>
      <c r="JGB15" s="787"/>
      <c r="JGC15" s="788"/>
      <c r="JGD15" s="788"/>
      <c r="JGE15" s="788"/>
      <c r="JGF15" s="787"/>
      <c r="JGG15" s="788"/>
      <c r="JGH15" s="788"/>
      <c r="JGI15" s="788"/>
      <c r="JGJ15" s="787"/>
      <c r="JGK15" s="788"/>
      <c r="JGL15" s="788"/>
      <c r="JGM15" s="788"/>
      <c r="JGN15" s="787"/>
      <c r="JGO15" s="788"/>
      <c r="JGP15" s="788"/>
      <c r="JGQ15" s="788"/>
      <c r="JGR15" s="787"/>
      <c r="JGS15" s="788"/>
      <c r="JGT15" s="788"/>
      <c r="JGU15" s="788"/>
      <c r="JGV15" s="787"/>
      <c r="JGW15" s="788"/>
      <c r="JGX15" s="788"/>
      <c r="JGY15" s="788"/>
      <c r="JGZ15" s="787"/>
      <c r="JHA15" s="788"/>
      <c r="JHB15" s="788"/>
      <c r="JHC15" s="788"/>
      <c r="JHD15" s="787"/>
      <c r="JHE15" s="788"/>
      <c r="JHF15" s="788"/>
      <c r="JHG15" s="788"/>
      <c r="JHH15" s="787"/>
      <c r="JHI15" s="788"/>
      <c r="JHJ15" s="788"/>
      <c r="JHK15" s="788"/>
      <c r="JHL15" s="787"/>
      <c r="JHM15" s="788"/>
      <c r="JHN15" s="788"/>
      <c r="JHO15" s="788"/>
      <c r="JHP15" s="787"/>
      <c r="JHQ15" s="788"/>
      <c r="JHR15" s="788"/>
      <c r="JHS15" s="788"/>
      <c r="JHT15" s="787"/>
      <c r="JHU15" s="788"/>
      <c r="JHV15" s="788"/>
      <c r="JHW15" s="788"/>
      <c r="JHX15" s="787"/>
      <c r="JHY15" s="788"/>
      <c r="JHZ15" s="788"/>
      <c r="JIA15" s="788"/>
      <c r="JIB15" s="787"/>
      <c r="JIC15" s="788"/>
      <c r="JID15" s="788"/>
      <c r="JIE15" s="788"/>
      <c r="JIF15" s="787"/>
      <c r="JIG15" s="788"/>
      <c r="JIH15" s="788"/>
      <c r="JII15" s="788"/>
      <c r="JIJ15" s="787"/>
      <c r="JIK15" s="788"/>
      <c r="JIL15" s="788"/>
      <c r="JIM15" s="788"/>
      <c r="JIN15" s="787"/>
      <c r="JIO15" s="788"/>
      <c r="JIP15" s="788"/>
      <c r="JIQ15" s="788"/>
      <c r="JIR15" s="787"/>
      <c r="JIS15" s="788"/>
      <c r="JIT15" s="788"/>
      <c r="JIU15" s="788"/>
      <c r="JIV15" s="787"/>
      <c r="JIW15" s="788"/>
      <c r="JIX15" s="788"/>
      <c r="JIY15" s="788"/>
      <c r="JIZ15" s="787"/>
      <c r="JJA15" s="788"/>
      <c r="JJB15" s="788"/>
      <c r="JJC15" s="788"/>
      <c r="JJD15" s="787"/>
      <c r="JJE15" s="788"/>
      <c r="JJF15" s="788"/>
      <c r="JJG15" s="788"/>
      <c r="JJH15" s="787"/>
      <c r="JJI15" s="788"/>
      <c r="JJJ15" s="788"/>
      <c r="JJK15" s="788"/>
      <c r="JJL15" s="787"/>
      <c r="JJM15" s="788"/>
      <c r="JJN15" s="788"/>
      <c r="JJO15" s="788"/>
      <c r="JJP15" s="787"/>
      <c r="JJQ15" s="788"/>
      <c r="JJR15" s="788"/>
      <c r="JJS15" s="788"/>
      <c r="JJT15" s="787"/>
      <c r="JJU15" s="788"/>
      <c r="JJV15" s="788"/>
      <c r="JJW15" s="788"/>
      <c r="JJX15" s="787"/>
      <c r="JJY15" s="788"/>
      <c r="JJZ15" s="788"/>
      <c r="JKA15" s="788"/>
      <c r="JKB15" s="787"/>
      <c r="JKC15" s="788"/>
      <c r="JKD15" s="788"/>
      <c r="JKE15" s="788"/>
      <c r="JKF15" s="787"/>
      <c r="JKG15" s="788"/>
      <c r="JKH15" s="788"/>
      <c r="JKI15" s="788"/>
      <c r="JKJ15" s="787"/>
      <c r="JKK15" s="788"/>
      <c r="JKL15" s="788"/>
      <c r="JKM15" s="788"/>
      <c r="JKN15" s="787"/>
      <c r="JKO15" s="788"/>
      <c r="JKP15" s="788"/>
      <c r="JKQ15" s="788"/>
      <c r="JKR15" s="787"/>
      <c r="JKS15" s="788"/>
      <c r="JKT15" s="788"/>
      <c r="JKU15" s="788"/>
      <c r="JKV15" s="787"/>
      <c r="JKW15" s="788"/>
      <c r="JKX15" s="788"/>
      <c r="JKY15" s="788"/>
      <c r="JKZ15" s="787"/>
      <c r="JLA15" s="788"/>
      <c r="JLB15" s="788"/>
      <c r="JLC15" s="788"/>
      <c r="JLD15" s="787"/>
      <c r="JLE15" s="788"/>
      <c r="JLF15" s="788"/>
      <c r="JLG15" s="788"/>
      <c r="JLH15" s="787"/>
      <c r="JLI15" s="788"/>
      <c r="JLJ15" s="788"/>
      <c r="JLK15" s="788"/>
      <c r="JLL15" s="787"/>
      <c r="JLM15" s="788"/>
      <c r="JLN15" s="788"/>
      <c r="JLO15" s="788"/>
      <c r="JLP15" s="787"/>
      <c r="JLQ15" s="788"/>
      <c r="JLR15" s="788"/>
      <c r="JLS15" s="788"/>
      <c r="JLT15" s="787"/>
      <c r="JLU15" s="788"/>
      <c r="JLV15" s="788"/>
      <c r="JLW15" s="788"/>
      <c r="JLX15" s="787"/>
      <c r="JLY15" s="788"/>
      <c r="JLZ15" s="788"/>
      <c r="JMA15" s="788"/>
      <c r="JMB15" s="787"/>
      <c r="JMC15" s="788"/>
      <c r="JMD15" s="788"/>
      <c r="JME15" s="788"/>
      <c r="JMF15" s="787"/>
      <c r="JMG15" s="788"/>
      <c r="JMH15" s="788"/>
      <c r="JMI15" s="788"/>
      <c r="JMJ15" s="787"/>
      <c r="JMK15" s="788"/>
      <c r="JML15" s="788"/>
      <c r="JMM15" s="788"/>
      <c r="JMN15" s="787"/>
      <c r="JMO15" s="788"/>
      <c r="JMP15" s="788"/>
      <c r="JMQ15" s="788"/>
      <c r="JMR15" s="787"/>
      <c r="JMS15" s="788"/>
      <c r="JMT15" s="788"/>
      <c r="JMU15" s="788"/>
      <c r="JMV15" s="787"/>
      <c r="JMW15" s="788"/>
      <c r="JMX15" s="788"/>
      <c r="JMY15" s="788"/>
      <c r="JMZ15" s="787"/>
      <c r="JNA15" s="788"/>
      <c r="JNB15" s="788"/>
      <c r="JNC15" s="788"/>
      <c r="JND15" s="787"/>
      <c r="JNE15" s="788"/>
      <c r="JNF15" s="788"/>
      <c r="JNG15" s="788"/>
      <c r="JNH15" s="787"/>
      <c r="JNI15" s="788"/>
      <c r="JNJ15" s="788"/>
      <c r="JNK15" s="788"/>
      <c r="JNL15" s="787"/>
      <c r="JNM15" s="788"/>
      <c r="JNN15" s="788"/>
      <c r="JNO15" s="788"/>
      <c r="JNP15" s="787"/>
      <c r="JNQ15" s="788"/>
      <c r="JNR15" s="788"/>
      <c r="JNS15" s="788"/>
      <c r="JNT15" s="787"/>
      <c r="JNU15" s="788"/>
      <c r="JNV15" s="788"/>
      <c r="JNW15" s="788"/>
      <c r="JNX15" s="787"/>
      <c r="JNY15" s="788"/>
      <c r="JNZ15" s="788"/>
      <c r="JOA15" s="788"/>
      <c r="JOB15" s="787"/>
      <c r="JOC15" s="788"/>
      <c r="JOD15" s="788"/>
      <c r="JOE15" s="788"/>
      <c r="JOF15" s="787"/>
      <c r="JOG15" s="788"/>
      <c r="JOH15" s="788"/>
      <c r="JOI15" s="788"/>
      <c r="JOJ15" s="787"/>
      <c r="JOK15" s="788"/>
      <c r="JOL15" s="788"/>
      <c r="JOM15" s="788"/>
      <c r="JON15" s="787"/>
      <c r="JOO15" s="788"/>
      <c r="JOP15" s="788"/>
      <c r="JOQ15" s="788"/>
      <c r="JOR15" s="787"/>
      <c r="JOS15" s="788"/>
      <c r="JOT15" s="788"/>
      <c r="JOU15" s="788"/>
      <c r="JOV15" s="787"/>
      <c r="JOW15" s="788"/>
      <c r="JOX15" s="788"/>
      <c r="JOY15" s="788"/>
      <c r="JOZ15" s="787"/>
      <c r="JPA15" s="788"/>
      <c r="JPB15" s="788"/>
      <c r="JPC15" s="788"/>
      <c r="JPD15" s="787"/>
      <c r="JPE15" s="788"/>
      <c r="JPF15" s="788"/>
      <c r="JPG15" s="788"/>
      <c r="JPH15" s="787"/>
      <c r="JPI15" s="788"/>
      <c r="JPJ15" s="788"/>
      <c r="JPK15" s="788"/>
      <c r="JPL15" s="787"/>
      <c r="JPM15" s="788"/>
      <c r="JPN15" s="788"/>
      <c r="JPO15" s="788"/>
      <c r="JPP15" s="787"/>
      <c r="JPQ15" s="788"/>
      <c r="JPR15" s="788"/>
      <c r="JPS15" s="788"/>
      <c r="JPT15" s="787"/>
      <c r="JPU15" s="788"/>
      <c r="JPV15" s="788"/>
      <c r="JPW15" s="788"/>
      <c r="JPX15" s="787"/>
      <c r="JPY15" s="788"/>
      <c r="JPZ15" s="788"/>
      <c r="JQA15" s="788"/>
      <c r="JQB15" s="787"/>
      <c r="JQC15" s="788"/>
      <c r="JQD15" s="788"/>
      <c r="JQE15" s="788"/>
      <c r="JQF15" s="787"/>
      <c r="JQG15" s="788"/>
      <c r="JQH15" s="788"/>
      <c r="JQI15" s="788"/>
      <c r="JQJ15" s="787"/>
      <c r="JQK15" s="788"/>
      <c r="JQL15" s="788"/>
      <c r="JQM15" s="788"/>
      <c r="JQN15" s="787"/>
      <c r="JQO15" s="788"/>
      <c r="JQP15" s="788"/>
      <c r="JQQ15" s="788"/>
      <c r="JQR15" s="787"/>
      <c r="JQS15" s="788"/>
      <c r="JQT15" s="788"/>
      <c r="JQU15" s="788"/>
      <c r="JQV15" s="787"/>
      <c r="JQW15" s="788"/>
      <c r="JQX15" s="788"/>
      <c r="JQY15" s="788"/>
      <c r="JQZ15" s="787"/>
      <c r="JRA15" s="788"/>
      <c r="JRB15" s="788"/>
      <c r="JRC15" s="788"/>
      <c r="JRD15" s="787"/>
      <c r="JRE15" s="788"/>
      <c r="JRF15" s="788"/>
      <c r="JRG15" s="788"/>
      <c r="JRH15" s="787"/>
      <c r="JRI15" s="788"/>
      <c r="JRJ15" s="788"/>
      <c r="JRK15" s="788"/>
      <c r="JRL15" s="787"/>
      <c r="JRM15" s="788"/>
      <c r="JRN15" s="788"/>
      <c r="JRO15" s="788"/>
      <c r="JRP15" s="787"/>
      <c r="JRQ15" s="788"/>
      <c r="JRR15" s="788"/>
      <c r="JRS15" s="788"/>
      <c r="JRT15" s="787"/>
      <c r="JRU15" s="788"/>
      <c r="JRV15" s="788"/>
      <c r="JRW15" s="788"/>
      <c r="JRX15" s="787"/>
      <c r="JRY15" s="788"/>
      <c r="JRZ15" s="788"/>
      <c r="JSA15" s="788"/>
      <c r="JSB15" s="787"/>
      <c r="JSC15" s="788"/>
      <c r="JSD15" s="788"/>
      <c r="JSE15" s="788"/>
      <c r="JSF15" s="787"/>
      <c r="JSG15" s="788"/>
      <c r="JSH15" s="788"/>
      <c r="JSI15" s="788"/>
      <c r="JSJ15" s="787"/>
      <c r="JSK15" s="788"/>
      <c r="JSL15" s="788"/>
      <c r="JSM15" s="788"/>
      <c r="JSN15" s="787"/>
      <c r="JSO15" s="788"/>
      <c r="JSP15" s="788"/>
      <c r="JSQ15" s="788"/>
      <c r="JSR15" s="787"/>
      <c r="JSS15" s="788"/>
      <c r="JST15" s="788"/>
      <c r="JSU15" s="788"/>
      <c r="JSV15" s="787"/>
      <c r="JSW15" s="788"/>
      <c r="JSX15" s="788"/>
      <c r="JSY15" s="788"/>
      <c r="JSZ15" s="787"/>
      <c r="JTA15" s="788"/>
      <c r="JTB15" s="788"/>
      <c r="JTC15" s="788"/>
      <c r="JTD15" s="787"/>
      <c r="JTE15" s="788"/>
      <c r="JTF15" s="788"/>
      <c r="JTG15" s="788"/>
      <c r="JTH15" s="787"/>
      <c r="JTI15" s="788"/>
      <c r="JTJ15" s="788"/>
      <c r="JTK15" s="788"/>
      <c r="JTL15" s="787"/>
      <c r="JTM15" s="788"/>
      <c r="JTN15" s="788"/>
      <c r="JTO15" s="788"/>
      <c r="JTP15" s="787"/>
      <c r="JTQ15" s="788"/>
      <c r="JTR15" s="788"/>
      <c r="JTS15" s="788"/>
      <c r="JTT15" s="787"/>
      <c r="JTU15" s="788"/>
      <c r="JTV15" s="788"/>
      <c r="JTW15" s="788"/>
      <c r="JTX15" s="787"/>
      <c r="JTY15" s="788"/>
      <c r="JTZ15" s="788"/>
      <c r="JUA15" s="788"/>
      <c r="JUB15" s="787"/>
      <c r="JUC15" s="788"/>
      <c r="JUD15" s="788"/>
      <c r="JUE15" s="788"/>
      <c r="JUF15" s="787"/>
      <c r="JUG15" s="788"/>
      <c r="JUH15" s="788"/>
      <c r="JUI15" s="788"/>
      <c r="JUJ15" s="787"/>
      <c r="JUK15" s="788"/>
      <c r="JUL15" s="788"/>
      <c r="JUM15" s="788"/>
      <c r="JUN15" s="787"/>
      <c r="JUO15" s="788"/>
      <c r="JUP15" s="788"/>
      <c r="JUQ15" s="788"/>
      <c r="JUR15" s="787"/>
      <c r="JUS15" s="788"/>
      <c r="JUT15" s="788"/>
      <c r="JUU15" s="788"/>
      <c r="JUV15" s="787"/>
      <c r="JUW15" s="788"/>
      <c r="JUX15" s="788"/>
      <c r="JUY15" s="788"/>
      <c r="JUZ15" s="787"/>
      <c r="JVA15" s="788"/>
      <c r="JVB15" s="788"/>
      <c r="JVC15" s="788"/>
      <c r="JVD15" s="787"/>
      <c r="JVE15" s="788"/>
      <c r="JVF15" s="788"/>
      <c r="JVG15" s="788"/>
      <c r="JVH15" s="787"/>
      <c r="JVI15" s="788"/>
      <c r="JVJ15" s="788"/>
      <c r="JVK15" s="788"/>
      <c r="JVL15" s="787"/>
      <c r="JVM15" s="788"/>
      <c r="JVN15" s="788"/>
      <c r="JVO15" s="788"/>
      <c r="JVP15" s="787"/>
      <c r="JVQ15" s="788"/>
      <c r="JVR15" s="788"/>
      <c r="JVS15" s="788"/>
      <c r="JVT15" s="787"/>
      <c r="JVU15" s="788"/>
      <c r="JVV15" s="788"/>
      <c r="JVW15" s="788"/>
      <c r="JVX15" s="787"/>
      <c r="JVY15" s="788"/>
      <c r="JVZ15" s="788"/>
      <c r="JWA15" s="788"/>
      <c r="JWB15" s="787"/>
      <c r="JWC15" s="788"/>
      <c r="JWD15" s="788"/>
      <c r="JWE15" s="788"/>
      <c r="JWF15" s="787"/>
      <c r="JWG15" s="788"/>
      <c r="JWH15" s="788"/>
      <c r="JWI15" s="788"/>
      <c r="JWJ15" s="787"/>
      <c r="JWK15" s="788"/>
      <c r="JWL15" s="788"/>
      <c r="JWM15" s="788"/>
      <c r="JWN15" s="787"/>
      <c r="JWO15" s="788"/>
      <c r="JWP15" s="788"/>
      <c r="JWQ15" s="788"/>
      <c r="JWR15" s="787"/>
      <c r="JWS15" s="788"/>
      <c r="JWT15" s="788"/>
      <c r="JWU15" s="788"/>
      <c r="JWV15" s="787"/>
      <c r="JWW15" s="788"/>
      <c r="JWX15" s="788"/>
      <c r="JWY15" s="788"/>
      <c r="JWZ15" s="787"/>
      <c r="JXA15" s="788"/>
      <c r="JXB15" s="788"/>
      <c r="JXC15" s="788"/>
      <c r="JXD15" s="787"/>
      <c r="JXE15" s="788"/>
      <c r="JXF15" s="788"/>
      <c r="JXG15" s="788"/>
      <c r="JXH15" s="787"/>
      <c r="JXI15" s="788"/>
      <c r="JXJ15" s="788"/>
      <c r="JXK15" s="788"/>
      <c r="JXL15" s="787"/>
      <c r="JXM15" s="788"/>
      <c r="JXN15" s="788"/>
      <c r="JXO15" s="788"/>
      <c r="JXP15" s="787"/>
      <c r="JXQ15" s="788"/>
      <c r="JXR15" s="788"/>
      <c r="JXS15" s="788"/>
      <c r="JXT15" s="787"/>
      <c r="JXU15" s="788"/>
      <c r="JXV15" s="788"/>
      <c r="JXW15" s="788"/>
      <c r="JXX15" s="787"/>
      <c r="JXY15" s="788"/>
      <c r="JXZ15" s="788"/>
      <c r="JYA15" s="788"/>
      <c r="JYB15" s="787"/>
      <c r="JYC15" s="788"/>
      <c r="JYD15" s="788"/>
      <c r="JYE15" s="788"/>
      <c r="JYF15" s="787"/>
      <c r="JYG15" s="788"/>
      <c r="JYH15" s="788"/>
      <c r="JYI15" s="788"/>
      <c r="JYJ15" s="787"/>
      <c r="JYK15" s="788"/>
      <c r="JYL15" s="788"/>
      <c r="JYM15" s="788"/>
      <c r="JYN15" s="787"/>
      <c r="JYO15" s="788"/>
      <c r="JYP15" s="788"/>
      <c r="JYQ15" s="788"/>
      <c r="JYR15" s="787"/>
      <c r="JYS15" s="788"/>
      <c r="JYT15" s="788"/>
      <c r="JYU15" s="788"/>
      <c r="JYV15" s="787"/>
      <c r="JYW15" s="788"/>
      <c r="JYX15" s="788"/>
      <c r="JYY15" s="788"/>
      <c r="JYZ15" s="787"/>
      <c r="JZA15" s="788"/>
      <c r="JZB15" s="788"/>
      <c r="JZC15" s="788"/>
      <c r="JZD15" s="787"/>
      <c r="JZE15" s="788"/>
      <c r="JZF15" s="788"/>
      <c r="JZG15" s="788"/>
      <c r="JZH15" s="787"/>
      <c r="JZI15" s="788"/>
      <c r="JZJ15" s="788"/>
      <c r="JZK15" s="788"/>
      <c r="JZL15" s="787"/>
      <c r="JZM15" s="788"/>
      <c r="JZN15" s="788"/>
      <c r="JZO15" s="788"/>
      <c r="JZP15" s="787"/>
      <c r="JZQ15" s="788"/>
      <c r="JZR15" s="788"/>
      <c r="JZS15" s="788"/>
      <c r="JZT15" s="787"/>
      <c r="JZU15" s="788"/>
      <c r="JZV15" s="788"/>
      <c r="JZW15" s="788"/>
      <c r="JZX15" s="787"/>
      <c r="JZY15" s="788"/>
      <c r="JZZ15" s="788"/>
      <c r="KAA15" s="788"/>
      <c r="KAB15" s="787"/>
      <c r="KAC15" s="788"/>
      <c r="KAD15" s="788"/>
      <c r="KAE15" s="788"/>
      <c r="KAF15" s="787"/>
      <c r="KAG15" s="788"/>
      <c r="KAH15" s="788"/>
      <c r="KAI15" s="788"/>
      <c r="KAJ15" s="787"/>
      <c r="KAK15" s="788"/>
      <c r="KAL15" s="788"/>
      <c r="KAM15" s="788"/>
      <c r="KAN15" s="787"/>
      <c r="KAO15" s="788"/>
      <c r="KAP15" s="788"/>
      <c r="KAQ15" s="788"/>
      <c r="KAR15" s="787"/>
      <c r="KAS15" s="788"/>
      <c r="KAT15" s="788"/>
      <c r="KAU15" s="788"/>
      <c r="KAV15" s="787"/>
      <c r="KAW15" s="788"/>
      <c r="KAX15" s="788"/>
      <c r="KAY15" s="788"/>
      <c r="KAZ15" s="787"/>
      <c r="KBA15" s="788"/>
      <c r="KBB15" s="788"/>
      <c r="KBC15" s="788"/>
      <c r="KBD15" s="787"/>
      <c r="KBE15" s="788"/>
      <c r="KBF15" s="788"/>
      <c r="KBG15" s="788"/>
      <c r="KBH15" s="787"/>
      <c r="KBI15" s="788"/>
      <c r="KBJ15" s="788"/>
      <c r="KBK15" s="788"/>
      <c r="KBL15" s="787"/>
      <c r="KBM15" s="788"/>
      <c r="KBN15" s="788"/>
      <c r="KBO15" s="788"/>
      <c r="KBP15" s="787"/>
      <c r="KBQ15" s="788"/>
      <c r="KBR15" s="788"/>
      <c r="KBS15" s="788"/>
      <c r="KBT15" s="787"/>
      <c r="KBU15" s="788"/>
      <c r="KBV15" s="788"/>
      <c r="KBW15" s="788"/>
      <c r="KBX15" s="787"/>
      <c r="KBY15" s="788"/>
      <c r="KBZ15" s="788"/>
      <c r="KCA15" s="788"/>
      <c r="KCB15" s="787"/>
      <c r="KCC15" s="788"/>
      <c r="KCD15" s="788"/>
      <c r="KCE15" s="788"/>
      <c r="KCF15" s="787"/>
      <c r="KCG15" s="788"/>
      <c r="KCH15" s="788"/>
      <c r="KCI15" s="788"/>
      <c r="KCJ15" s="787"/>
      <c r="KCK15" s="788"/>
      <c r="KCL15" s="788"/>
      <c r="KCM15" s="788"/>
      <c r="KCN15" s="787"/>
      <c r="KCO15" s="788"/>
      <c r="KCP15" s="788"/>
      <c r="KCQ15" s="788"/>
      <c r="KCR15" s="787"/>
      <c r="KCS15" s="788"/>
      <c r="KCT15" s="788"/>
      <c r="KCU15" s="788"/>
      <c r="KCV15" s="787"/>
      <c r="KCW15" s="788"/>
      <c r="KCX15" s="788"/>
      <c r="KCY15" s="788"/>
      <c r="KCZ15" s="787"/>
      <c r="KDA15" s="788"/>
      <c r="KDB15" s="788"/>
      <c r="KDC15" s="788"/>
      <c r="KDD15" s="787"/>
      <c r="KDE15" s="788"/>
      <c r="KDF15" s="788"/>
      <c r="KDG15" s="788"/>
      <c r="KDH15" s="787"/>
      <c r="KDI15" s="788"/>
      <c r="KDJ15" s="788"/>
      <c r="KDK15" s="788"/>
      <c r="KDL15" s="787"/>
      <c r="KDM15" s="788"/>
      <c r="KDN15" s="788"/>
      <c r="KDO15" s="788"/>
      <c r="KDP15" s="787"/>
      <c r="KDQ15" s="788"/>
      <c r="KDR15" s="788"/>
      <c r="KDS15" s="788"/>
      <c r="KDT15" s="787"/>
      <c r="KDU15" s="788"/>
      <c r="KDV15" s="788"/>
      <c r="KDW15" s="788"/>
      <c r="KDX15" s="787"/>
      <c r="KDY15" s="788"/>
      <c r="KDZ15" s="788"/>
      <c r="KEA15" s="788"/>
      <c r="KEB15" s="787"/>
      <c r="KEC15" s="788"/>
      <c r="KED15" s="788"/>
      <c r="KEE15" s="788"/>
      <c r="KEF15" s="787"/>
      <c r="KEG15" s="788"/>
      <c r="KEH15" s="788"/>
      <c r="KEI15" s="788"/>
      <c r="KEJ15" s="787"/>
      <c r="KEK15" s="788"/>
      <c r="KEL15" s="788"/>
      <c r="KEM15" s="788"/>
      <c r="KEN15" s="787"/>
      <c r="KEO15" s="788"/>
      <c r="KEP15" s="788"/>
      <c r="KEQ15" s="788"/>
      <c r="KER15" s="787"/>
      <c r="KES15" s="788"/>
      <c r="KET15" s="788"/>
      <c r="KEU15" s="788"/>
      <c r="KEV15" s="787"/>
      <c r="KEW15" s="788"/>
      <c r="KEX15" s="788"/>
      <c r="KEY15" s="788"/>
      <c r="KEZ15" s="787"/>
      <c r="KFA15" s="788"/>
      <c r="KFB15" s="788"/>
      <c r="KFC15" s="788"/>
      <c r="KFD15" s="787"/>
      <c r="KFE15" s="788"/>
      <c r="KFF15" s="788"/>
      <c r="KFG15" s="788"/>
      <c r="KFH15" s="787"/>
      <c r="KFI15" s="788"/>
      <c r="KFJ15" s="788"/>
      <c r="KFK15" s="788"/>
      <c r="KFL15" s="787"/>
      <c r="KFM15" s="788"/>
      <c r="KFN15" s="788"/>
      <c r="KFO15" s="788"/>
      <c r="KFP15" s="787"/>
      <c r="KFQ15" s="788"/>
      <c r="KFR15" s="788"/>
      <c r="KFS15" s="788"/>
      <c r="KFT15" s="787"/>
      <c r="KFU15" s="788"/>
      <c r="KFV15" s="788"/>
      <c r="KFW15" s="788"/>
      <c r="KFX15" s="787"/>
      <c r="KFY15" s="788"/>
      <c r="KFZ15" s="788"/>
      <c r="KGA15" s="788"/>
      <c r="KGB15" s="787"/>
      <c r="KGC15" s="788"/>
      <c r="KGD15" s="788"/>
      <c r="KGE15" s="788"/>
      <c r="KGF15" s="787"/>
      <c r="KGG15" s="788"/>
      <c r="KGH15" s="788"/>
      <c r="KGI15" s="788"/>
      <c r="KGJ15" s="787"/>
      <c r="KGK15" s="788"/>
      <c r="KGL15" s="788"/>
      <c r="KGM15" s="788"/>
      <c r="KGN15" s="787"/>
      <c r="KGO15" s="788"/>
      <c r="KGP15" s="788"/>
      <c r="KGQ15" s="788"/>
      <c r="KGR15" s="787"/>
      <c r="KGS15" s="788"/>
      <c r="KGT15" s="788"/>
      <c r="KGU15" s="788"/>
      <c r="KGV15" s="787"/>
      <c r="KGW15" s="788"/>
      <c r="KGX15" s="788"/>
      <c r="KGY15" s="788"/>
      <c r="KGZ15" s="787"/>
      <c r="KHA15" s="788"/>
      <c r="KHB15" s="788"/>
      <c r="KHC15" s="788"/>
      <c r="KHD15" s="787"/>
      <c r="KHE15" s="788"/>
      <c r="KHF15" s="788"/>
      <c r="KHG15" s="788"/>
      <c r="KHH15" s="787"/>
      <c r="KHI15" s="788"/>
      <c r="KHJ15" s="788"/>
      <c r="KHK15" s="788"/>
      <c r="KHL15" s="787"/>
      <c r="KHM15" s="788"/>
      <c r="KHN15" s="788"/>
      <c r="KHO15" s="788"/>
      <c r="KHP15" s="787"/>
      <c r="KHQ15" s="788"/>
      <c r="KHR15" s="788"/>
      <c r="KHS15" s="788"/>
      <c r="KHT15" s="787"/>
      <c r="KHU15" s="788"/>
      <c r="KHV15" s="788"/>
      <c r="KHW15" s="788"/>
      <c r="KHX15" s="787"/>
      <c r="KHY15" s="788"/>
      <c r="KHZ15" s="788"/>
      <c r="KIA15" s="788"/>
      <c r="KIB15" s="787"/>
      <c r="KIC15" s="788"/>
      <c r="KID15" s="788"/>
      <c r="KIE15" s="788"/>
      <c r="KIF15" s="787"/>
      <c r="KIG15" s="788"/>
      <c r="KIH15" s="788"/>
      <c r="KII15" s="788"/>
      <c r="KIJ15" s="787"/>
      <c r="KIK15" s="788"/>
      <c r="KIL15" s="788"/>
      <c r="KIM15" s="788"/>
      <c r="KIN15" s="787"/>
      <c r="KIO15" s="788"/>
      <c r="KIP15" s="788"/>
      <c r="KIQ15" s="788"/>
      <c r="KIR15" s="787"/>
      <c r="KIS15" s="788"/>
      <c r="KIT15" s="788"/>
      <c r="KIU15" s="788"/>
      <c r="KIV15" s="787"/>
      <c r="KIW15" s="788"/>
      <c r="KIX15" s="788"/>
      <c r="KIY15" s="788"/>
      <c r="KIZ15" s="787"/>
      <c r="KJA15" s="788"/>
      <c r="KJB15" s="788"/>
      <c r="KJC15" s="788"/>
      <c r="KJD15" s="787"/>
      <c r="KJE15" s="788"/>
      <c r="KJF15" s="788"/>
      <c r="KJG15" s="788"/>
      <c r="KJH15" s="787"/>
      <c r="KJI15" s="788"/>
      <c r="KJJ15" s="788"/>
      <c r="KJK15" s="788"/>
      <c r="KJL15" s="787"/>
      <c r="KJM15" s="788"/>
      <c r="KJN15" s="788"/>
      <c r="KJO15" s="788"/>
      <c r="KJP15" s="787"/>
      <c r="KJQ15" s="788"/>
      <c r="KJR15" s="788"/>
      <c r="KJS15" s="788"/>
      <c r="KJT15" s="787"/>
      <c r="KJU15" s="788"/>
      <c r="KJV15" s="788"/>
      <c r="KJW15" s="788"/>
      <c r="KJX15" s="787"/>
      <c r="KJY15" s="788"/>
      <c r="KJZ15" s="788"/>
      <c r="KKA15" s="788"/>
      <c r="KKB15" s="787"/>
      <c r="KKC15" s="788"/>
      <c r="KKD15" s="788"/>
      <c r="KKE15" s="788"/>
      <c r="KKF15" s="787"/>
      <c r="KKG15" s="788"/>
      <c r="KKH15" s="788"/>
      <c r="KKI15" s="788"/>
      <c r="KKJ15" s="787"/>
      <c r="KKK15" s="788"/>
      <c r="KKL15" s="788"/>
      <c r="KKM15" s="788"/>
      <c r="KKN15" s="787"/>
      <c r="KKO15" s="788"/>
      <c r="KKP15" s="788"/>
      <c r="KKQ15" s="788"/>
      <c r="KKR15" s="787"/>
      <c r="KKS15" s="788"/>
      <c r="KKT15" s="788"/>
      <c r="KKU15" s="788"/>
      <c r="KKV15" s="787"/>
      <c r="KKW15" s="788"/>
      <c r="KKX15" s="788"/>
      <c r="KKY15" s="788"/>
      <c r="KKZ15" s="787"/>
      <c r="KLA15" s="788"/>
      <c r="KLB15" s="788"/>
      <c r="KLC15" s="788"/>
      <c r="KLD15" s="787"/>
      <c r="KLE15" s="788"/>
      <c r="KLF15" s="788"/>
      <c r="KLG15" s="788"/>
      <c r="KLH15" s="787"/>
      <c r="KLI15" s="788"/>
      <c r="KLJ15" s="788"/>
      <c r="KLK15" s="788"/>
      <c r="KLL15" s="787"/>
      <c r="KLM15" s="788"/>
      <c r="KLN15" s="788"/>
      <c r="KLO15" s="788"/>
      <c r="KLP15" s="787"/>
      <c r="KLQ15" s="788"/>
      <c r="KLR15" s="788"/>
      <c r="KLS15" s="788"/>
      <c r="KLT15" s="787"/>
      <c r="KLU15" s="788"/>
      <c r="KLV15" s="788"/>
      <c r="KLW15" s="788"/>
      <c r="KLX15" s="787"/>
      <c r="KLY15" s="788"/>
      <c r="KLZ15" s="788"/>
      <c r="KMA15" s="788"/>
      <c r="KMB15" s="787"/>
      <c r="KMC15" s="788"/>
      <c r="KMD15" s="788"/>
      <c r="KME15" s="788"/>
      <c r="KMF15" s="787"/>
      <c r="KMG15" s="788"/>
      <c r="KMH15" s="788"/>
      <c r="KMI15" s="788"/>
      <c r="KMJ15" s="787"/>
      <c r="KMK15" s="788"/>
      <c r="KML15" s="788"/>
      <c r="KMM15" s="788"/>
      <c r="KMN15" s="787"/>
      <c r="KMO15" s="788"/>
      <c r="KMP15" s="788"/>
      <c r="KMQ15" s="788"/>
      <c r="KMR15" s="787"/>
      <c r="KMS15" s="788"/>
      <c r="KMT15" s="788"/>
      <c r="KMU15" s="788"/>
      <c r="KMV15" s="787"/>
      <c r="KMW15" s="788"/>
      <c r="KMX15" s="788"/>
      <c r="KMY15" s="788"/>
      <c r="KMZ15" s="787"/>
      <c r="KNA15" s="788"/>
      <c r="KNB15" s="788"/>
      <c r="KNC15" s="788"/>
      <c r="KND15" s="787"/>
      <c r="KNE15" s="788"/>
      <c r="KNF15" s="788"/>
      <c r="KNG15" s="788"/>
      <c r="KNH15" s="787"/>
      <c r="KNI15" s="788"/>
      <c r="KNJ15" s="788"/>
      <c r="KNK15" s="788"/>
      <c r="KNL15" s="787"/>
      <c r="KNM15" s="788"/>
      <c r="KNN15" s="788"/>
      <c r="KNO15" s="788"/>
      <c r="KNP15" s="787"/>
      <c r="KNQ15" s="788"/>
      <c r="KNR15" s="788"/>
      <c r="KNS15" s="788"/>
      <c r="KNT15" s="787"/>
      <c r="KNU15" s="788"/>
      <c r="KNV15" s="788"/>
      <c r="KNW15" s="788"/>
      <c r="KNX15" s="787"/>
      <c r="KNY15" s="788"/>
      <c r="KNZ15" s="788"/>
      <c r="KOA15" s="788"/>
      <c r="KOB15" s="787"/>
      <c r="KOC15" s="788"/>
      <c r="KOD15" s="788"/>
      <c r="KOE15" s="788"/>
      <c r="KOF15" s="787"/>
      <c r="KOG15" s="788"/>
      <c r="KOH15" s="788"/>
      <c r="KOI15" s="788"/>
      <c r="KOJ15" s="787"/>
      <c r="KOK15" s="788"/>
      <c r="KOL15" s="788"/>
      <c r="KOM15" s="788"/>
      <c r="KON15" s="787"/>
      <c r="KOO15" s="788"/>
      <c r="KOP15" s="788"/>
      <c r="KOQ15" s="788"/>
      <c r="KOR15" s="787"/>
      <c r="KOS15" s="788"/>
      <c r="KOT15" s="788"/>
      <c r="KOU15" s="788"/>
      <c r="KOV15" s="787"/>
      <c r="KOW15" s="788"/>
      <c r="KOX15" s="788"/>
      <c r="KOY15" s="788"/>
      <c r="KOZ15" s="787"/>
      <c r="KPA15" s="788"/>
      <c r="KPB15" s="788"/>
      <c r="KPC15" s="788"/>
      <c r="KPD15" s="787"/>
      <c r="KPE15" s="788"/>
      <c r="KPF15" s="788"/>
      <c r="KPG15" s="788"/>
      <c r="KPH15" s="787"/>
      <c r="KPI15" s="788"/>
      <c r="KPJ15" s="788"/>
      <c r="KPK15" s="788"/>
      <c r="KPL15" s="787"/>
      <c r="KPM15" s="788"/>
      <c r="KPN15" s="788"/>
      <c r="KPO15" s="788"/>
      <c r="KPP15" s="787"/>
      <c r="KPQ15" s="788"/>
      <c r="KPR15" s="788"/>
      <c r="KPS15" s="788"/>
      <c r="KPT15" s="787"/>
      <c r="KPU15" s="788"/>
      <c r="KPV15" s="788"/>
      <c r="KPW15" s="788"/>
      <c r="KPX15" s="787"/>
      <c r="KPY15" s="788"/>
      <c r="KPZ15" s="788"/>
      <c r="KQA15" s="788"/>
      <c r="KQB15" s="787"/>
      <c r="KQC15" s="788"/>
      <c r="KQD15" s="788"/>
      <c r="KQE15" s="788"/>
      <c r="KQF15" s="787"/>
      <c r="KQG15" s="788"/>
      <c r="KQH15" s="788"/>
      <c r="KQI15" s="788"/>
      <c r="KQJ15" s="787"/>
      <c r="KQK15" s="788"/>
      <c r="KQL15" s="788"/>
      <c r="KQM15" s="788"/>
      <c r="KQN15" s="787"/>
      <c r="KQO15" s="788"/>
      <c r="KQP15" s="788"/>
      <c r="KQQ15" s="788"/>
      <c r="KQR15" s="787"/>
      <c r="KQS15" s="788"/>
      <c r="KQT15" s="788"/>
      <c r="KQU15" s="788"/>
      <c r="KQV15" s="787"/>
      <c r="KQW15" s="788"/>
      <c r="KQX15" s="788"/>
      <c r="KQY15" s="788"/>
      <c r="KQZ15" s="787"/>
      <c r="KRA15" s="788"/>
      <c r="KRB15" s="788"/>
      <c r="KRC15" s="788"/>
      <c r="KRD15" s="787"/>
      <c r="KRE15" s="788"/>
      <c r="KRF15" s="788"/>
      <c r="KRG15" s="788"/>
      <c r="KRH15" s="787"/>
      <c r="KRI15" s="788"/>
      <c r="KRJ15" s="788"/>
      <c r="KRK15" s="788"/>
      <c r="KRL15" s="787"/>
      <c r="KRM15" s="788"/>
      <c r="KRN15" s="788"/>
      <c r="KRO15" s="788"/>
      <c r="KRP15" s="787"/>
      <c r="KRQ15" s="788"/>
      <c r="KRR15" s="788"/>
      <c r="KRS15" s="788"/>
      <c r="KRT15" s="787"/>
      <c r="KRU15" s="788"/>
      <c r="KRV15" s="788"/>
      <c r="KRW15" s="788"/>
      <c r="KRX15" s="787"/>
      <c r="KRY15" s="788"/>
      <c r="KRZ15" s="788"/>
      <c r="KSA15" s="788"/>
      <c r="KSB15" s="787"/>
      <c r="KSC15" s="788"/>
      <c r="KSD15" s="788"/>
      <c r="KSE15" s="788"/>
      <c r="KSF15" s="787"/>
      <c r="KSG15" s="788"/>
      <c r="KSH15" s="788"/>
      <c r="KSI15" s="788"/>
      <c r="KSJ15" s="787"/>
      <c r="KSK15" s="788"/>
      <c r="KSL15" s="788"/>
      <c r="KSM15" s="788"/>
      <c r="KSN15" s="787"/>
      <c r="KSO15" s="788"/>
      <c r="KSP15" s="788"/>
      <c r="KSQ15" s="788"/>
      <c r="KSR15" s="787"/>
      <c r="KSS15" s="788"/>
      <c r="KST15" s="788"/>
      <c r="KSU15" s="788"/>
      <c r="KSV15" s="787"/>
      <c r="KSW15" s="788"/>
      <c r="KSX15" s="788"/>
      <c r="KSY15" s="788"/>
      <c r="KSZ15" s="787"/>
      <c r="KTA15" s="788"/>
      <c r="KTB15" s="788"/>
      <c r="KTC15" s="788"/>
      <c r="KTD15" s="787"/>
      <c r="KTE15" s="788"/>
      <c r="KTF15" s="788"/>
      <c r="KTG15" s="788"/>
      <c r="KTH15" s="787"/>
      <c r="KTI15" s="788"/>
      <c r="KTJ15" s="788"/>
      <c r="KTK15" s="788"/>
      <c r="KTL15" s="787"/>
      <c r="KTM15" s="788"/>
      <c r="KTN15" s="788"/>
      <c r="KTO15" s="788"/>
      <c r="KTP15" s="787"/>
      <c r="KTQ15" s="788"/>
      <c r="KTR15" s="788"/>
      <c r="KTS15" s="788"/>
      <c r="KTT15" s="787"/>
      <c r="KTU15" s="788"/>
      <c r="KTV15" s="788"/>
      <c r="KTW15" s="788"/>
      <c r="KTX15" s="787"/>
      <c r="KTY15" s="788"/>
      <c r="KTZ15" s="788"/>
      <c r="KUA15" s="788"/>
      <c r="KUB15" s="787"/>
      <c r="KUC15" s="788"/>
      <c r="KUD15" s="788"/>
      <c r="KUE15" s="788"/>
      <c r="KUF15" s="787"/>
      <c r="KUG15" s="788"/>
      <c r="KUH15" s="788"/>
      <c r="KUI15" s="788"/>
      <c r="KUJ15" s="787"/>
      <c r="KUK15" s="788"/>
      <c r="KUL15" s="788"/>
      <c r="KUM15" s="788"/>
      <c r="KUN15" s="787"/>
      <c r="KUO15" s="788"/>
      <c r="KUP15" s="788"/>
      <c r="KUQ15" s="788"/>
      <c r="KUR15" s="787"/>
      <c r="KUS15" s="788"/>
      <c r="KUT15" s="788"/>
      <c r="KUU15" s="788"/>
      <c r="KUV15" s="787"/>
      <c r="KUW15" s="788"/>
      <c r="KUX15" s="788"/>
      <c r="KUY15" s="788"/>
      <c r="KUZ15" s="787"/>
      <c r="KVA15" s="788"/>
      <c r="KVB15" s="788"/>
      <c r="KVC15" s="788"/>
      <c r="KVD15" s="787"/>
      <c r="KVE15" s="788"/>
      <c r="KVF15" s="788"/>
      <c r="KVG15" s="788"/>
      <c r="KVH15" s="787"/>
      <c r="KVI15" s="788"/>
      <c r="KVJ15" s="788"/>
      <c r="KVK15" s="788"/>
      <c r="KVL15" s="787"/>
      <c r="KVM15" s="788"/>
      <c r="KVN15" s="788"/>
      <c r="KVO15" s="788"/>
      <c r="KVP15" s="787"/>
      <c r="KVQ15" s="788"/>
      <c r="KVR15" s="788"/>
      <c r="KVS15" s="788"/>
      <c r="KVT15" s="787"/>
      <c r="KVU15" s="788"/>
      <c r="KVV15" s="788"/>
      <c r="KVW15" s="788"/>
      <c r="KVX15" s="787"/>
      <c r="KVY15" s="788"/>
      <c r="KVZ15" s="788"/>
      <c r="KWA15" s="788"/>
      <c r="KWB15" s="787"/>
      <c r="KWC15" s="788"/>
      <c r="KWD15" s="788"/>
      <c r="KWE15" s="788"/>
      <c r="KWF15" s="787"/>
      <c r="KWG15" s="788"/>
      <c r="KWH15" s="788"/>
      <c r="KWI15" s="788"/>
      <c r="KWJ15" s="787"/>
      <c r="KWK15" s="788"/>
      <c r="KWL15" s="788"/>
      <c r="KWM15" s="788"/>
      <c r="KWN15" s="787"/>
      <c r="KWO15" s="788"/>
      <c r="KWP15" s="788"/>
      <c r="KWQ15" s="788"/>
      <c r="KWR15" s="787"/>
      <c r="KWS15" s="788"/>
      <c r="KWT15" s="788"/>
      <c r="KWU15" s="788"/>
      <c r="KWV15" s="787"/>
      <c r="KWW15" s="788"/>
      <c r="KWX15" s="788"/>
      <c r="KWY15" s="788"/>
      <c r="KWZ15" s="787"/>
      <c r="KXA15" s="788"/>
      <c r="KXB15" s="788"/>
      <c r="KXC15" s="788"/>
      <c r="KXD15" s="787"/>
      <c r="KXE15" s="788"/>
      <c r="KXF15" s="788"/>
      <c r="KXG15" s="788"/>
      <c r="KXH15" s="787"/>
      <c r="KXI15" s="788"/>
      <c r="KXJ15" s="788"/>
      <c r="KXK15" s="788"/>
      <c r="KXL15" s="787"/>
      <c r="KXM15" s="788"/>
      <c r="KXN15" s="788"/>
      <c r="KXO15" s="788"/>
      <c r="KXP15" s="787"/>
      <c r="KXQ15" s="788"/>
      <c r="KXR15" s="788"/>
      <c r="KXS15" s="788"/>
      <c r="KXT15" s="787"/>
      <c r="KXU15" s="788"/>
      <c r="KXV15" s="788"/>
      <c r="KXW15" s="788"/>
      <c r="KXX15" s="787"/>
      <c r="KXY15" s="788"/>
      <c r="KXZ15" s="788"/>
      <c r="KYA15" s="788"/>
      <c r="KYB15" s="787"/>
      <c r="KYC15" s="788"/>
      <c r="KYD15" s="788"/>
      <c r="KYE15" s="788"/>
      <c r="KYF15" s="787"/>
      <c r="KYG15" s="788"/>
      <c r="KYH15" s="788"/>
      <c r="KYI15" s="788"/>
      <c r="KYJ15" s="787"/>
      <c r="KYK15" s="788"/>
      <c r="KYL15" s="788"/>
      <c r="KYM15" s="788"/>
      <c r="KYN15" s="787"/>
      <c r="KYO15" s="788"/>
      <c r="KYP15" s="788"/>
      <c r="KYQ15" s="788"/>
      <c r="KYR15" s="787"/>
      <c r="KYS15" s="788"/>
      <c r="KYT15" s="788"/>
      <c r="KYU15" s="788"/>
      <c r="KYV15" s="787"/>
      <c r="KYW15" s="788"/>
      <c r="KYX15" s="788"/>
      <c r="KYY15" s="788"/>
      <c r="KYZ15" s="787"/>
      <c r="KZA15" s="788"/>
      <c r="KZB15" s="788"/>
      <c r="KZC15" s="788"/>
      <c r="KZD15" s="787"/>
      <c r="KZE15" s="788"/>
      <c r="KZF15" s="788"/>
      <c r="KZG15" s="788"/>
      <c r="KZH15" s="787"/>
      <c r="KZI15" s="788"/>
      <c r="KZJ15" s="788"/>
      <c r="KZK15" s="788"/>
      <c r="KZL15" s="787"/>
      <c r="KZM15" s="788"/>
      <c r="KZN15" s="788"/>
      <c r="KZO15" s="788"/>
      <c r="KZP15" s="787"/>
      <c r="KZQ15" s="788"/>
      <c r="KZR15" s="788"/>
      <c r="KZS15" s="788"/>
      <c r="KZT15" s="787"/>
      <c r="KZU15" s="788"/>
      <c r="KZV15" s="788"/>
      <c r="KZW15" s="788"/>
      <c r="KZX15" s="787"/>
      <c r="KZY15" s="788"/>
      <c r="KZZ15" s="788"/>
      <c r="LAA15" s="788"/>
      <c r="LAB15" s="787"/>
      <c r="LAC15" s="788"/>
      <c r="LAD15" s="788"/>
      <c r="LAE15" s="788"/>
      <c r="LAF15" s="787"/>
      <c r="LAG15" s="788"/>
      <c r="LAH15" s="788"/>
      <c r="LAI15" s="788"/>
      <c r="LAJ15" s="787"/>
      <c r="LAK15" s="788"/>
      <c r="LAL15" s="788"/>
      <c r="LAM15" s="788"/>
      <c r="LAN15" s="787"/>
      <c r="LAO15" s="788"/>
      <c r="LAP15" s="788"/>
      <c r="LAQ15" s="788"/>
      <c r="LAR15" s="787"/>
      <c r="LAS15" s="788"/>
      <c r="LAT15" s="788"/>
      <c r="LAU15" s="788"/>
      <c r="LAV15" s="787"/>
      <c r="LAW15" s="788"/>
      <c r="LAX15" s="788"/>
      <c r="LAY15" s="788"/>
      <c r="LAZ15" s="787"/>
      <c r="LBA15" s="788"/>
      <c r="LBB15" s="788"/>
      <c r="LBC15" s="788"/>
      <c r="LBD15" s="787"/>
      <c r="LBE15" s="788"/>
      <c r="LBF15" s="788"/>
      <c r="LBG15" s="788"/>
      <c r="LBH15" s="787"/>
      <c r="LBI15" s="788"/>
      <c r="LBJ15" s="788"/>
      <c r="LBK15" s="788"/>
      <c r="LBL15" s="787"/>
      <c r="LBM15" s="788"/>
      <c r="LBN15" s="788"/>
      <c r="LBO15" s="788"/>
      <c r="LBP15" s="787"/>
      <c r="LBQ15" s="788"/>
      <c r="LBR15" s="788"/>
      <c r="LBS15" s="788"/>
      <c r="LBT15" s="787"/>
      <c r="LBU15" s="788"/>
      <c r="LBV15" s="788"/>
      <c r="LBW15" s="788"/>
      <c r="LBX15" s="787"/>
      <c r="LBY15" s="788"/>
      <c r="LBZ15" s="788"/>
      <c r="LCA15" s="788"/>
      <c r="LCB15" s="787"/>
      <c r="LCC15" s="788"/>
      <c r="LCD15" s="788"/>
      <c r="LCE15" s="788"/>
      <c r="LCF15" s="787"/>
      <c r="LCG15" s="788"/>
      <c r="LCH15" s="788"/>
      <c r="LCI15" s="788"/>
      <c r="LCJ15" s="787"/>
      <c r="LCK15" s="788"/>
      <c r="LCL15" s="788"/>
      <c r="LCM15" s="788"/>
      <c r="LCN15" s="787"/>
      <c r="LCO15" s="788"/>
      <c r="LCP15" s="788"/>
      <c r="LCQ15" s="788"/>
      <c r="LCR15" s="787"/>
      <c r="LCS15" s="788"/>
      <c r="LCT15" s="788"/>
      <c r="LCU15" s="788"/>
      <c r="LCV15" s="787"/>
      <c r="LCW15" s="788"/>
      <c r="LCX15" s="788"/>
      <c r="LCY15" s="788"/>
      <c r="LCZ15" s="787"/>
      <c r="LDA15" s="788"/>
      <c r="LDB15" s="788"/>
      <c r="LDC15" s="788"/>
      <c r="LDD15" s="787"/>
      <c r="LDE15" s="788"/>
      <c r="LDF15" s="788"/>
      <c r="LDG15" s="788"/>
      <c r="LDH15" s="787"/>
      <c r="LDI15" s="788"/>
      <c r="LDJ15" s="788"/>
      <c r="LDK15" s="788"/>
      <c r="LDL15" s="787"/>
      <c r="LDM15" s="788"/>
      <c r="LDN15" s="788"/>
      <c r="LDO15" s="788"/>
      <c r="LDP15" s="787"/>
      <c r="LDQ15" s="788"/>
      <c r="LDR15" s="788"/>
      <c r="LDS15" s="788"/>
      <c r="LDT15" s="787"/>
      <c r="LDU15" s="788"/>
      <c r="LDV15" s="788"/>
      <c r="LDW15" s="788"/>
      <c r="LDX15" s="787"/>
      <c r="LDY15" s="788"/>
      <c r="LDZ15" s="788"/>
      <c r="LEA15" s="788"/>
      <c r="LEB15" s="787"/>
      <c r="LEC15" s="788"/>
      <c r="LED15" s="788"/>
      <c r="LEE15" s="788"/>
      <c r="LEF15" s="787"/>
      <c r="LEG15" s="788"/>
      <c r="LEH15" s="788"/>
      <c r="LEI15" s="788"/>
      <c r="LEJ15" s="787"/>
      <c r="LEK15" s="788"/>
      <c r="LEL15" s="788"/>
      <c r="LEM15" s="788"/>
      <c r="LEN15" s="787"/>
      <c r="LEO15" s="788"/>
      <c r="LEP15" s="788"/>
      <c r="LEQ15" s="788"/>
      <c r="LER15" s="787"/>
      <c r="LES15" s="788"/>
      <c r="LET15" s="788"/>
      <c r="LEU15" s="788"/>
      <c r="LEV15" s="787"/>
      <c r="LEW15" s="788"/>
      <c r="LEX15" s="788"/>
      <c r="LEY15" s="788"/>
      <c r="LEZ15" s="787"/>
      <c r="LFA15" s="788"/>
      <c r="LFB15" s="788"/>
      <c r="LFC15" s="788"/>
      <c r="LFD15" s="787"/>
      <c r="LFE15" s="788"/>
      <c r="LFF15" s="788"/>
      <c r="LFG15" s="788"/>
      <c r="LFH15" s="787"/>
      <c r="LFI15" s="788"/>
      <c r="LFJ15" s="788"/>
      <c r="LFK15" s="788"/>
      <c r="LFL15" s="787"/>
      <c r="LFM15" s="788"/>
      <c r="LFN15" s="788"/>
      <c r="LFO15" s="788"/>
      <c r="LFP15" s="787"/>
      <c r="LFQ15" s="788"/>
      <c r="LFR15" s="788"/>
      <c r="LFS15" s="788"/>
      <c r="LFT15" s="787"/>
      <c r="LFU15" s="788"/>
      <c r="LFV15" s="788"/>
      <c r="LFW15" s="788"/>
      <c r="LFX15" s="787"/>
      <c r="LFY15" s="788"/>
      <c r="LFZ15" s="788"/>
      <c r="LGA15" s="788"/>
      <c r="LGB15" s="787"/>
      <c r="LGC15" s="788"/>
      <c r="LGD15" s="788"/>
      <c r="LGE15" s="788"/>
      <c r="LGF15" s="787"/>
      <c r="LGG15" s="788"/>
      <c r="LGH15" s="788"/>
      <c r="LGI15" s="788"/>
      <c r="LGJ15" s="787"/>
      <c r="LGK15" s="788"/>
      <c r="LGL15" s="788"/>
      <c r="LGM15" s="788"/>
      <c r="LGN15" s="787"/>
      <c r="LGO15" s="788"/>
      <c r="LGP15" s="788"/>
      <c r="LGQ15" s="788"/>
      <c r="LGR15" s="787"/>
      <c r="LGS15" s="788"/>
      <c r="LGT15" s="788"/>
      <c r="LGU15" s="788"/>
      <c r="LGV15" s="787"/>
      <c r="LGW15" s="788"/>
      <c r="LGX15" s="788"/>
      <c r="LGY15" s="788"/>
      <c r="LGZ15" s="787"/>
      <c r="LHA15" s="788"/>
      <c r="LHB15" s="788"/>
      <c r="LHC15" s="788"/>
      <c r="LHD15" s="787"/>
      <c r="LHE15" s="788"/>
      <c r="LHF15" s="788"/>
      <c r="LHG15" s="788"/>
      <c r="LHH15" s="787"/>
      <c r="LHI15" s="788"/>
      <c r="LHJ15" s="788"/>
      <c r="LHK15" s="788"/>
      <c r="LHL15" s="787"/>
      <c r="LHM15" s="788"/>
      <c r="LHN15" s="788"/>
      <c r="LHO15" s="788"/>
      <c r="LHP15" s="787"/>
      <c r="LHQ15" s="788"/>
      <c r="LHR15" s="788"/>
      <c r="LHS15" s="788"/>
      <c r="LHT15" s="787"/>
      <c r="LHU15" s="788"/>
      <c r="LHV15" s="788"/>
      <c r="LHW15" s="788"/>
      <c r="LHX15" s="787"/>
      <c r="LHY15" s="788"/>
      <c r="LHZ15" s="788"/>
      <c r="LIA15" s="788"/>
      <c r="LIB15" s="787"/>
      <c r="LIC15" s="788"/>
      <c r="LID15" s="788"/>
      <c r="LIE15" s="788"/>
      <c r="LIF15" s="787"/>
      <c r="LIG15" s="788"/>
      <c r="LIH15" s="788"/>
      <c r="LII15" s="788"/>
      <c r="LIJ15" s="787"/>
      <c r="LIK15" s="788"/>
      <c r="LIL15" s="788"/>
      <c r="LIM15" s="788"/>
      <c r="LIN15" s="787"/>
      <c r="LIO15" s="788"/>
      <c r="LIP15" s="788"/>
      <c r="LIQ15" s="788"/>
      <c r="LIR15" s="787"/>
      <c r="LIS15" s="788"/>
      <c r="LIT15" s="788"/>
      <c r="LIU15" s="788"/>
      <c r="LIV15" s="787"/>
      <c r="LIW15" s="788"/>
      <c r="LIX15" s="788"/>
      <c r="LIY15" s="788"/>
      <c r="LIZ15" s="787"/>
      <c r="LJA15" s="788"/>
      <c r="LJB15" s="788"/>
      <c r="LJC15" s="788"/>
      <c r="LJD15" s="787"/>
      <c r="LJE15" s="788"/>
      <c r="LJF15" s="788"/>
      <c r="LJG15" s="788"/>
      <c r="LJH15" s="787"/>
      <c r="LJI15" s="788"/>
      <c r="LJJ15" s="788"/>
      <c r="LJK15" s="788"/>
      <c r="LJL15" s="787"/>
      <c r="LJM15" s="788"/>
      <c r="LJN15" s="788"/>
      <c r="LJO15" s="788"/>
      <c r="LJP15" s="787"/>
      <c r="LJQ15" s="788"/>
      <c r="LJR15" s="788"/>
      <c r="LJS15" s="788"/>
      <c r="LJT15" s="787"/>
      <c r="LJU15" s="788"/>
      <c r="LJV15" s="788"/>
      <c r="LJW15" s="788"/>
      <c r="LJX15" s="787"/>
      <c r="LJY15" s="788"/>
      <c r="LJZ15" s="788"/>
      <c r="LKA15" s="788"/>
      <c r="LKB15" s="787"/>
      <c r="LKC15" s="788"/>
      <c r="LKD15" s="788"/>
      <c r="LKE15" s="788"/>
      <c r="LKF15" s="787"/>
      <c r="LKG15" s="788"/>
      <c r="LKH15" s="788"/>
      <c r="LKI15" s="788"/>
      <c r="LKJ15" s="787"/>
      <c r="LKK15" s="788"/>
      <c r="LKL15" s="788"/>
      <c r="LKM15" s="788"/>
      <c r="LKN15" s="787"/>
      <c r="LKO15" s="788"/>
      <c r="LKP15" s="788"/>
      <c r="LKQ15" s="788"/>
      <c r="LKR15" s="787"/>
      <c r="LKS15" s="788"/>
      <c r="LKT15" s="788"/>
      <c r="LKU15" s="788"/>
      <c r="LKV15" s="787"/>
      <c r="LKW15" s="788"/>
      <c r="LKX15" s="788"/>
      <c r="LKY15" s="788"/>
      <c r="LKZ15" s="787"/>
      <c r="LLA15" s="788"/>
      <c r="LLB15" s="788"/>
      <c r="LLC15" s="788"/>
      <c r="LLD15" s="787"/>
      <c r="LLE15" s="788"/>
      <c r="LLF15" s="788"/>
      <c r="LLG15" s="788"/>
      <c r="LLH15" s="787"/>
      <c r="LLI15" s="788"/>
      <c r="LLJ15" s="788"/>
      <c r="LLK15" s="788"/>
      <c r="LLL15" s="787"/>
      <c r="LLM15" s="788"/>
      <c r="LLN15" s="788"/>
      <c r="LLO15" s="788"/>
      <c r="LLP15" s="787"/>
      <c r="LLQ15" s="788"/>
      <c r="LLR15" s="788"/>
      <c r="LLS15" s="788"/>
      <c r="LLT15" s="787"/>
      <c r="LLU15" s="788"/>
      <c r="LLV15" s="788"/>
      <c r="LLW15" s="788"/>
      <c r="LLX15" s="787"/>
      <c r="LLY15" s="788"/>
      <c r="LLZ15" s="788"/>
      <c r="LMA15" s="788"/>
      <c r="LMB15" s="787"/>
      <c r="LMC15" s="788"/>
      <c r="LMD15" s="788"/>
      <c r="LME15" s="788"/>
      <c r="LMF15" s="787"/>
      <c r="LMG15" s="788"/>
      <c r="LMH15" s="788"/>
      <c r="LMI15" s="788"/>
      <c r="LMJ15" s="787"/>
      <c r="LMK15" s="788"/>
      <c r="LML15" s="788"/>
      <c r="LMM15" s="788"/>
      <c r="LMN15" s="787"/>
      <c r="LMO15" s="788"/>
      <c r="LMP15" s="788"/>
      <c r="LMQ15" s="788"/>
      <c r="LMR15" s="787"/>
      <c r="LMS15" s="788"/>
      <c r="LMT15" s="788"/>
      <c r="LMU15" s="788"/>
      <c r="LMV15" s="787"/>
      <c r="LMW15" s="788"/>
      <c r="LMX15" s="788"/>
      <c r="LMY15" s="788"/>
      <c r="LMZ15" s="787"/>
      <c r="LNA15" s="788"/>
      <c r="LNB15" s="788"/>
      <c r="LNC15" s="788"/>
      <c r="LND15" s="787"/>
      <c r="LNE15" s="788"/>
      <c r="LNF15" s="788"/>
      <c r="LNG15" s="788"/>
      <c r="LNH15" s="787"/>
      <c r="LNI15" s="788"/>
      <c r="LNJ15" s="788"/>
      <c r="LNK15" s="788"/>
      <c r="LNL15" s="787"/>
      <c r="LNM15" s="788"/>
      <c r="LNN15" s="788"/>
      <c r="LNO15" s="788"/>
      <c r="LNP15" s="787"/>
      <c r="LNQ15" s="788"/>
      <c r="LNR15" s="788"/>
      <c r="LNS15" s="788"/>
      <c r="LNT15" s="787"/>
      <c r="LNU15" s="788"/>
      <c r="LNV15" s="788"/>
      <c r="LNW15" s="788"/>
      <c r="LNX15" s="787"/>
      <c r="LNY15" s="788"/>
      <c r="LNZ15" s="788"/>
      <c r="LOA15" s="788"/>
      <c r="LOB15" s="787"/>
      <c r="LOC15" s="788"/>
      <c r="LOD15" s="788"/>
      <c r="LOE15" s="788"/>
      <c r="LOF15" s="787"/>
      <c r="LOG15" s="788"/>
      <c r="LOH15" s="788"/>
      <c r="LOI15" s="788"/>
      <c r="LOJ15" s="787"/>
      <c r="LOK15" s="788"/>
      <c r="LOL15" s="788"/>
      <c r="LOM15" s="788"/>
      <c r="LON15" s="787"/>
      <c r="LOO15" s="788"/>
      <c r="LOP15" s="788"/>
      <c r="LOQ15" s="788"/>
      <c r="LOR15" s="787"/>
      <c r="LOS15" s="788"/>
      <c r="LOT15" s="788"/>
      <c r="LOU15" s="788"/>
      <c r="LOV15" s="787"/>
      <c r="LOW15" s="788"/>
      <c r="LOX15" s="788"/>
      <c r="LOY15" s="788"/>
      <c r="LOZ15" s="787"/>
      <c r="LPA15" s="788"/>
      <c r="LPB15" s="788"/>
      <c r="LPC15" s="788"/>
      <c r="LPD15" s="787"/>
      <c r="LPE15" s="788"/>
      <c r="LPF15" s="788"/>
      <c r="LPG15" s="788"/>
      <c r="LPH15" s="787"/>
      <c r="LPI15" s="788"/>
      <c r="LPJ15" s="788"/>
      <c r="LPK15" s="788"/>
      <c r="LPL15" s="787"/>
      <c r="LPM15" s="788"/>
      <c r="LPN15" s="788"/>
      <c r="LPO15" s="788"/>
      <c r="LPP15" s="787"/>
      <c r="LPQ15" s="788"/>
      <c r="LPR15" s="788"/>
      <c r="LPS15" s="788"/>
      <c r="LPT15" s="787"/>
      <c r="LPU15" s="788"/>
      <c r="LPV15" s="788"/>
      <c r="LPW15" s="788"/>
      <c r="LPX15" s="787"/>
      <c r="LPY15" s="788"/>
      <c r="LPZ15" s="788"/>
      <c r="LQA15" s="788"/>
      <c r="LQB15" s="787"/>
      <c r="LQC15" s="788"/>
      <c r="LQD15" s="788"/>
      <c r="LQE15" s="788"/>
      <c r="LQF15" s="787"/>
      <c r="LQG15" s="788"/>
      <c r="LQH15" s="788"/>
      <c r="LQI15" s="788"/>
      <c r="LQJ15" s="787"/>
      <c r="LQK15" s="788"/>
      <c r="LQL15" s="788"/>
      <c r="LQM15" s="788"/>
      <c r="LQN15" s="787"/>
      <c r="LQO15" s="788"/>
      <c r="LQP15" s="788"/>
      <c r="LQQ15" s="788"/>
      <c r="LQR15" s="787"/>
      <c r="LQS15" s="788"/>
      <c r="LQT15" s="788"/>
      <c r="LQU15" s="788"/>
      <c r="LQV15" s="787"/>
      <c r="LQW15" s="788"/>
      <c r="LQX15" s="788"/>
      <c r="LQY15" s="788"/>
      <c r="LQZ15" s="787"/>
      <c r="LRA15" s="788"/>
      <c r="LRB15" s="788"/>
      <c r="LRC15" s="788"/>
      <c r="LRD15" s="787"/>
      <c r="LRE15" s="788"/>
      <c r="LRF15" s="788"/>
      <c r="LRG15" s="788"/>
      <c r="LRH15" s="787"/>
      <c r="LRI15" s="788"/>
      <c r="LRJ15" s="788"/>
      <c r="LRK15" s="788"/>
      <c r="LRL15" s="787"/>
      <c r="LRM15" s="788"/>
      <c r="LRN15" s="788"/>
      <c r="LRO15" s="788"/>
      <c r="LRP15" s="787"/>
      <c r="LRQ15" s="788"/>
      <c r="LRR15" s="788"/>
      <c r="LRS15" s="788"/>
      <c r="LRT15" s="787"/>
      <c r="LRU15" s="788"/>
      <c r="LRV15" s="788"/>
      <c r="LRW15" s="788"/>
      <c r="LRX15" s="787"/>
      <c r="LRY15" s="788"/>
      <c r="LRZ15" s="788"/>
      <c r="LSA15" s="788"/>
      <c r="LSB15" s="787"/>
      <c r="LSC15" s="788"/>
      <c r="LSD15" s="788"/>
      <c r="LSE15" s="788"/>
      <c r="LSF15" s="787"/>
      <c r="LSG15" s="788"/>
      <c r="LSH15" s="788"/>
      <c r="LSI15" s="788"/>
      <c r="LSJ15" s="787"/>
      <c r="LSK15" s="788"/>
      <c r="LSL15" s="788"/>
      <c r="LSM15" s="788"/>
      <c r="LSN15" s="787"/>
      <c r="LSO15" s="788"/>
      <c r="LSP15" s="788"/>
      <c r="LSQ15" s="788"/>
      <c r="LSR15" s="787"/>
      <c r="LSS15" s="788"/>
      <c r="LST15" s="788"/>
      <c r="LSU15" s="788"/>
      <c r="LSV15" s="787"/>
      <c r="LSW15" s="788"/>
      <c r="LSX15" s="788"/>
      <c r="LSY15" s="788"/>
      <c r="LSZ15" s="787"/>
      <c r="LTA15" s="788"/>
      <c r="LTB15" s="788"/>
      <c r="LTC15" s="788"/>
      <c r="LTD15" s="787"/>
      <c r="LTE15" s="788"/>
      <c r="LTF15" s="788"/>
      <c r="LTG15" s="788"/>
      <c r="LTH15" s="787"/>
      <c r="LTI15" s="788"/>
      <c r="LTJ15" s="788"/>
      <c r="LTK15" s="788"/>
      <c r="LTL15" s="787"/>
      <c r="LTM15" s="788"/>
      <c r="LTN15" s="788"/>
      <c r="LTO15" s="788"/>
      <c r="LTP15" s="787"/>
      <c r="LTQ15" s="788"/>
      <c r="LTR15" s="788"/>
      <c r="LTS15" s="788"/>
      <c r="LTT15" s="787"/>
      <c r="LTU15" s="788"/>
      <c r="LTV15" s="788"/>
      <c r="LTW15" s="788"/>
      <c r="LTX15" s="787"/>
      <c r="LTY15" s="788"/>
      <c r="LTZ15" s="788"/>
      <c r="LUA15" s="788"/>
      <c r="LUB15" s="787"/>
      <c r="LUC15" s="788"/>
      <c r="LUD15" s="788"/>
      <c r="LUE15" s="788"/>
      <c r="LUF15" s="787"/>
      <c r="LUG15" s="788"/>
      <c r="LUH15" s="788"/>
      <c r="LUI15" s="788"/>
      <c r="LUJ15" s="787"/>
      <c r="LUK15" s="788"/>
      <c r="LUL15" s="788"/>
      <c r="LUM15" s="788"/>
      <c r="LUN15" s="787"/>
      <c r="LUO15" s="788"/>
      <c r="LUP15" s="788"/>
      <c r="LUQ15" s="788"/>
      <c r="LUR15" s="787"/>
      <c r="LUS15" s="788"/>
      <c r="LUT15" s="788"/>
      <c r="LUU15" s="788"/>
      <c r="LUV15" s="787"/>
      <c r="LUW15" s="788"/>
      <c r="LUX15" s="788"/>
      <c r="LUY15" s="788"/>
      <c r="LUZ15" s="787"/>
      <c r="LVA15" s="788"/>
      <c r="LVB15" s="788"/>
      <c r="LVC15" s="788"/>
      <c r="LVD15" s="787"/>
      <c r="LVE15" s="788"/>
      <c r="LVF15" s="788"/>
      <c r="LVG15" s="788"/>
      <c r="LVH15" s="787"/>
      <c r="LVI15" s="788"/>
      <c r="LVJ15" s="788"/>
      <c r="LVK15" s="788"/>
      <c r="LVL15" s="787"/>
      <c r="LVM15" s="788"/>
      <c r="LVN15" s="788"/>
      <c r="LVO15" s="788"/>
      <c r="LVP15" s="787"/>
      <c r="LVQ15" s="788"/>
      <c r="LVR15" s="788"/>
      <c r="LVS15" s="788"/>
      <c r="LVT15" s="787"/>
      <c r="LVU15" s="788"/>
      <c r="LVV15" s="788"/>
      <c r="LVW15" s="788"/>
      <c r="LVX15" s="787"/>
      <c r="LVY15" s="788"/>
      <c r="LVZ15" s="788"/>
      <c r="LWA15" s="788"/>
      <c r="LWB15" s="787"/>
      <c r="LWC15" s="788"/>
      <c r="LWD15" s="788"/>
      <c r="LWE15" s="788"/>
      <c r="LWF15" s="787"/>
      <c r="LWG15" s="788"/>
      <c r="LWH15" s="788"/>
      <c r="LWI15" s="788"/>
      <c r="LWJ15" s="787"/>
      <c r="LWK15" s="788"/>
      <c r="LWL15" s="788"/>
      <c r="LWM15" s="788"/>
      <c r="LWN15" s="787"/>
      <c r="LWO15" s="788"/>
      <c r="LWP15" s="788"/>
      <c r="LWQ15" s="788"/>
      <c r="LWR15" s="787"/>
      <c r="LWS15" s="788"/>
      <c r="LWT15" s="788"/>
      <c r="LWU15" s="788"/>
      <c r="LWV15" s="787"/>
      <c r="LWW15" s="788"/>
      <c r="LWX15" s="788"/>
      <c r="LWY15" s="788"/>
      <c r="LWZ15" s="787"/>
      <c r="LXA15" s="788"/>
      <c r="LXB15" s="788"/>
      <c r="LXC15" s="788"/>
      <c r="LXD15" s="787"/>
      <c r="LXE15" s="788"/>
      <c r="LXF15" s="788"/>
      <c r="LXG15" s="788"/>
      <c r="LXH15" s="787"/>
      <c r="LXI15" s="788"/>
      <c r="LXJ15" s="788"/>
      <c r="LXK15" s="788"/>
      <c r="LXL15" s="787"/>
      <c r="LXM15" s="788"/>
      <c r="LXN15" s="788"/>
      <c r="LXO15" s="788"/>
      <c r="LXP15" s="787"/>
      <c r="LXQ15" s="788"/>
      <c r="LXR15" s="788"/>
      <c r="LXS15" s="788"/>
      <c r="LXT15" s="787"/>
      <c r="LXU15" s="788"/>
      <c r="LXV15" s="788"/>
      <c r="LXW15" s="788"/>
      <c r="LXX15" s="787"/>
      <c r="LXY15" s="788"/>
      <c r="LXZ15" s="788"/>
      <c r="LYA15" s="788"/>
      <c r="LYB15" s="787"/>
      <c r="LYC15" s="788"/>
      <c r="LYD15" s="788"/>
      <c r="LYE15" s="788"/>
      <c r="LYF15" s="787"/>
      <c r="LYG15" s="788"/>
      <c r="LYH15" s="788"/>
      <c r="LYI15" s="788"/>
      <c r="LYJ15" s="787"/>
      <c r="LYK15" s="788"/>
      <c r="LYL15" s="788"/>
      <c r="LYM15" s="788"/>
      <c r="LYN15" s="787"/>
      <c r="LYO15" s="788"/>
      <c r="LYP15" s="788"/>
      <c r="LYQ15" s="788"/>
      <c r="LYR15" s="787"/>
      <c r="LYS15" s="788"/>
      <c r="LYT15" s="788"/>
      <c r="LYU15" s="788"/>
      <c r="LYV15" s="787"/>
      <c r="LYW15" s="788"/>
      <c r="LYX15" s="788"/>
      <c r="LYY15" s="788"/>
      <c r="LYZ15" s="787"/>
      <c r="LZA15" s="788"/>
      <c r="LZB15" s="788"/>
      <c r="LZC15" s="788"/>
      <c r="LZD15" s="787"/>
      <c r="LZE15" s="788"/>
      <c r="LZF15" s="788"/>
      <c r="LZG15" s="788"/>
      <c r="LZH15" s="787"/>
      <c r="LZI15" s="788"/>
      <c r="LZJ15" s="788"/>
      <c r="LZK15" s="788"/>
      <c r="LZL15" s="787"/>
      <c r="LZM15" s="788"/>
      <c r="LZN15" s="788"/>
      <c r="LZO15" s="788"/>
      <c r="LZP15" s="787"/>
      <c r="LZQ15" s="788"/>
      <c r="LZR15" s="788"/>
      <c r="LZS15" s="788"/>
      <c r="LZT15" s="787"/>
      <c r="LZU15" s="788"/>
      <c r="LZV15" s="788"/>
      <c r="LZW15" s="788"/>
      <c r="LZX15" s="787"/>
      <c r="LZY15" s="788"/>
      <c r="LZZ15" s="788"/>
      <c r="MAA15" s="788"/>
      <c r="MAB15" s="787"/>
      <c r="MAC15" s="788"/>
      <c r="MAD15" s="788"/>
      <c r="MAE15" s="788"/>
      <c r="MAF15" s="787"/>
      <c r="MAG15" s="788"/>
      <c r="MAH15" s="788"/>
      <c r="MAI15" s="788"/>
      <c r="MAJ15" s="787"/>
      <c r="MAK15" s="788"/>
      <c r="MAL15" s="788"/>
      <c r="MAM15" s="788"/>
      <c r="MAN15" s="787"/>
      <c r="MAO15" s="788"/>
      <c r="MAP15" s="788"/>
      <c r="MAQ15" s="788"/>
      <c r="MAR15" s="787"/>
      <c r="MAS15" s="788"/>
      <c r="MAT15" s="788"/>
      <c r="MAU15" s="788"/>
      <c r="MAV15" s="787"/>
      <c r="MAW15" s="788"/>
      <c r="MAX15" s="788"/>
      <c r="MAY15" s="788"/>
      <c r="MAZ15" s="787"/>
      <c r="MBA15" s="788"/>
      <c r="MBB15" s="788"/>
      <c r="MBC15" s="788"/>
      <c r="MBD15" s="787"/>
      <c r="MBE15" s="788"/>
      <c r="MBF15" s="788"/>
      <c r="MBG15" s="788"/>
      <c r="MBH15" s="787"/>
      <c r="MBI15" s="788"/>
      <c r="MBJ15" s="788"/>
      <c r="MBK15" s="788"/>
      <c r="MBL15" s="787"/>
      <c r="MBM15" s="788"/>
      <c r="MBN15" s="788"/>
      <c r="MBO15" s="788"/>
      <c r="MBP15" s="787"/>
      <c r="MBQ15" s="788"/>
      <c r="MBR15" s="788"/>
      <c r="MBS15" s="788"/>
      <c r="MBT15" s="787"/>
      <c r="MBU15" s="788"/>
      <c r="MBV15" s="788"/>
      <c r="MBW15" s="788"/>
      <c r="MBX15" s="787"/>
      <c r="MBY15" s="788"/>
      <c r="MBZ15" s="788"/>
      <c r="MCA15" s="788"/>
      <c r="MCB15" s="787"/>
      <c r="MCC15" s="788"/>
      <c r="MCD15" s="788"/>
      <c r="MCE15" s="788"/>
      <c r="MCF15" s="787"/>
      <c r="MCG15" s="788"/>
      <c r="MCH15" s="788"/>
      <c r="MCI15" s="788"/>
      <c r="MCJ15" s="787"/>
      <c r="MCK15" s="788"/>
      <c r="MCL15" s="788"/>
      <c r="MCM15" s="788"/>
      <c r="MCN15" s="787"/>
      <c r="MCO15" s="788"/>
      <c r="MCP15" s="788"/>
      <c r="MCQ15" s="788"/>
      <c r="MCR15" s="787"/>
      <c r="MCS15" s="788"/>
      <c r="MCT15" s="788"/>
      <c r="MCU15" s="788"/>
      <c r="MCV15" s="787"/>
      <c r="MCW15" s="788"/>
      <c r="MCX15" s="788"/>
      <c r="MCY15" s="788"/>
      <c r="MCZ15" s="787"/>
      <c r="MDA15" s="788"/>
      <c r="MDB15" s="788"/>
      <c r="MDC15" s="788"/>
      <c r="MDD15" s="787"/>
      <c r="MDE15" s="788"/>
      <c r="MDF15" s="788"/>
      <c r="MDG15" s="788"/>
      <c r="MDH15" s="787"/>
      <c r="MDI15" s="788"/>
      <c r="MDJ15" s="788"/>
      <c r="MDK15" s="788"/>
      <c r="MDL15" s="787"/>
      <c r="MDM15" s="788"/>
      <c r="MDN15" s="788"/>
      <c r="MDO15" s="788"/>
      <c r="MDP15" s="787"/>
      <c r="MDQ15" s="788"/>
      <c r="MDR15" s="788"/>
      <c r="MDS15" s="788"/>
      <c r="MDT15" s="787"/>
      <c r="MDU15" s="788"/>
      <c r="MDV15" s="788"/>
      <c r="MDW15" s="788"/>
      <c r="MDX15" s="787"/>
      <c r="MDY15" s="788"/>
      <c r="MDZ15" s="788"/>
      <c r="MEA15" s="788"/>
      <c r="MEB15" s="787"/>
      <c r="MEC15" s="788"/>
      <c r="MED15" s="788"/>
      <c r="MEE15" s="788"/>
      <c r="MEF15" s="787"/>
      <c r="MEG15" s="788"/>
      <c r="MEH15" s="788"/>
      <c r="MEI15" s="788"/>
      <c r="MEJ15" s="787"/>
      <c r="MEK15" s="788"/>
      <c r="MEL15" s="788"/>
      <c r="MEM15" s="788"/>
      <c r="MEN15" s="787"/>
      <c r="MEO15" s="788"/>
      <c r="MEP15" s="788"/>
      <c r="MEQ15" s="788"/>
      <c r="MER15" s="787"/>
      <c r="MES15" s="788"/>
      <c r="MET15" s="788"/>
      <c r="MEU15" s="788"/>
      <c r="MEV15" s="787"/>
      <c r="MEW15" s="788"/>
      <c r="MEX15" s="788"/>
      <c r="MEY15" s="788"/>
      <c r="MEZ15" s="787"/>
      <c r="MFA15" s="788"/>
      <c r="MFB15" s="788"/>
      <c r="MFC15" s="788"/>
      <c r="MFD15" s="787"/>
      <c r="MFE15" s="788"/>
      <c r="MFF15" s="788"/>
      <c r="MFG15" s="788"/>
      <c r="MFH15" s="787"/>
      <c r="MFI15" s="788"/>
      <c r="MFJ15" s="788"/>
      <c r="MFK15" s="788"/>
      <c r="MFL15" s="787"/>
      <c r="MFM15" s="788"/>
      <c r="MFN15" s="788"/>
      <c r="MFO15" s="788"/>
      <c r="MFP15" s="787"/>
      <c r="MFQ15" s="788"/>
      <c r="MFR15" s="788"/>
      <c r="MFS15" s="788"/>
      <c r="MFT15" s="787"/>
      <c r="MFU15" s="788"/>
      <c r="MFV15" s="788"/>
      <c r="MFW15" s="788"/>
      <c r="MFX15" s="787"/>
      <c r="MFY15" s="788"/>
      <c r="MFZ15" s="788"/>
      <c r="MGA15" s="788"/>
      <c r="MGB15" s="787"/>
      <c r="MGC15" s="788"/>
      <c r="MGD15" s="788"/>
      <c r="MGE15" s="788"/>
      <c r="MGF15" s="787"/>
      <c r="MGG15" s="788"/>
      <c r="MGH15" s="788"/>
      <c r="MGI15" s="788"/>
      <c r="MGJ15" s="787"/>
      <c r="MGK15" s="788"/>
      <c r="MGL15" s="788"/>
      <c r="MGM15" s="788"/>
      <c r="MGN15" s="787"/>
      <c r="MGO15" s="788"/>
      <c r="MGP15" s="788"/>
      <c r="MGQ15" s="788"/>
      <c r="MGR15" s="787"/>
      <c r="MGS15" s="788"/>
      <c r="MGT15" s="788"/>
      <c r="MGU15" s="788"/>
      <c r="MGV15" s="787"/>
      <c r="MGW15" s="788"/>
      <c r="MGX15" s="788"/>
      <c r="MGY15" s="788"/>
      <c r="MGZ15" s="787"/>
      <c r="MHA15" s="788"/>
      <c r="MHB15" s="788"/>
      <c r="MHC15" s="788"/>
      <c r="MHD15" s="787"/>
      <c r="MHE15" s="788"/>
      <c r="MHF15" s="788"/>
      <c r="MHG15" s="788"/>
      <c r="MHH15" s="787"/>
      <c r="MHI15" s="788"/>
      <c r="MHJ15" s="788"/>
      <c r="MHK15" s="788"/>
      <c r="MHL15" s="787"/>
      <c r="MHM15" s="788"/>
      <c r="MHN15" s="788"/>
      <c r="MHO15" s="788"/>
      <c r="MHP15" s="787"/>
      <c r="MHQ15" s="788"/>
      <c r="MHR15" s="788"/>
      <c r="MHS15" s="788"/>
      <c r="MHT15" s="787"/>
      <c r="MHU15" s="788"/>
      <c r="MHV15" s="788"/>
      <c r="MHW15" s="788"/>
      <c r="MHX15" s="787"/>
      <c r="MHY15" s="788"/>
      <c r="MHZ15" s="788"/>
      <c r="MIA15" s="788"/>
      <c r="MIB15" s="787"/>
      <c r="MIC15" s="788"/>
      <c r="MID15" s="788"/>
      <c r="MIE15" s="788"/>
      <c r="MIF15" s="787"/>
      <c r="MIG15" s="788"/>
      <c r="MIH15" s="788"/>
      <c r="MII15" s="788"/>
      <c r="MIJ15" s="787"/>
      <c r="MIK15" s="788"/>
      <c r="MIL15" s="788"/>
      <c r="MIM15" s="788"/>
      <c r="MIN15" s="787"/>
      <c r="MIO15" s="788"/>
      <c r="MIP15" s="788"/>
      <c r="MIQ15" s="788"/>
      <c r="MIR15" s="787"/>
      <c r="MIS15" s="788"/>
      <c r="MIT15" s="788"/>
      <c r="MIU15" s="788"/>
      <c r="MIV15" s="787"/>
      <c r="MIW15" s="788"/>
      <c r="MIX15" s="788"/>
      <c r="MIY15" s="788"/>
      <c r="MIZ15" s="787"/>
      <c r="MJA15" s="788"/>
      <c r="MJB15" s="788"/>
      <c r="MJC15" s="788"/>
      <c r="MJD15" s="787"/>
      <c r="MJE15" s="788"/>
      <c r="MJF15" s="788"/>
      <c r="MJG15" s="788"/>
      <c r="MJH15" s="787"/>
      <c r="MJI15" s="788"/>
      <c r="MJJ15" s="788"/>
      <c r="MJK15" s="788"/>
      <c r="MJL15" s="787"/>
      <c r="MJM15" s="788"/>
      <c r="MJN15" s="788"/>
      <c r="MJO15" s="788"/>
      <c r="MJP15" s="787"/>
      <c r="MJQ15" s="788"/>
      <c r="MJR15" s="788"/>
      <c r="MJS15" s="788"/>
      <c r="MJT15" s="787"/>
      <c r="MJU15" s="788"/>
      <c r="MJV15" s="788"/>
      <c r="MJW15" s="788"/>
      <c r="MJX15" s="787"/>
      <c r="MJY15" s="788"/>
      <c r="MJZ15" s="788"/>
      <c r="MKA15" s="788"/>
      <c r="MKB15" s="787"/>
      <c r="MKC15" s="788"/>
      <c r="MKD15" s="788"/>
      <c r="MKE15" s="788"/>
      <c r="MKF15" s="787"/>
      <c r="MKG15" s="788"/>
      <c r="MKH15" s="788"/>
      <c r="MKI15" s="788"/>
      <c r="MKJ15" s="787"/>
      <c r="MKK15" s="788"/>
      <c r="MKL15" s="788"/>
      <c r="MKM15" s="788"/>
      <c r="MKN15" s="787"/>
      <c r="MKO15" s="788"/>
      <c r="MKP15" s="788"/>
      <c r="MKQ15" s="788"/>
      <c r="MKR15" s="787"/>
      <c r="MKS15" s="788"/>
      <c r="MKT15" s="788"/>
      <c r="MKU15" s="788"/>
      <c r="MKV15" s="787"/>
      <c r="MKW15" s="788"/>
      <c r="MKX15" s="788"/>
      <c r="MKY15" s="788"/>
      <c r="MKZ15" s="787"/>
      <c r="MLA15" s="788"/>
      <c r="MLB15" s="788"/>
      <c r="MLC15" s="788"/>
      <c r="MLD15" s="787"/>
      <c r="MLE15" s="788"/>
      <c r="MLF15" s="788"/>
      <c r="MLG15" s="788"/>
      <c r="MLH15" s="787"/>
      <c r="MLI15" s="788"/>
      <c r="MLJ15" s="788"/>
      <c r="MLK15" s="788"/>
      <c r="MLL15" s="787"/>
      <c r="MLM15" s="788"/>
      <c r="MLN15" s="788"/>
      <c r="MLO15" s="788"/>
      <c r="MLP15" s="787"/>
      <c r="MLQ15" s="788"/>
      <c r="MLR15" s="788"/>
      <c r="MLS15" s="788"/>
      <c r="MLT15" s="787"/>
      <c r="MLU15" s="788"/>
      <c r="MLV15" s="788"/>
      <c r="MLW15" s="788"/>
      <c r="MLX15" s="787"/>
      <c r="MLY15" s="788"/>
      <c r="MLZ15" s="788"/>
      <c r="MMA15" s="788"/>
      <c r="MMB15" s="787"/>
      <c r="MMC15" s="788"/>
      <c r="MMD15" s="788"/>
      <c r="MME15" s="788"/>
      <c r="MMF15" s="787"/>
      <c r="MMG15" s="788"/>
      <c r="MMH15" s="788"/>
      <c r="MMI15" s="788"/>
      <c r="MMJ15" s="787"/>
      <c r="MMK15" s="788"/>
      <c r="MML15" s="788"/>
      <c r="MMM15" s="788"/>
      <c r="MMN15" s="787"/>
      <c r="MMO15" s="788"/>
      <c r="MMP15" s="788"/>
      <c r="MMQ15" s="788"/>
      <c r="MMR15" s="787"/>
      <c r="MMS15" s="788"/>
      <c r="MMT15" s="788"/>
      <c r="MMU15" s="788"/>
      <c r="MMV15" s="787"/>
      <c r="MMW15" s="788"/>
      <c r="MMX15" s="788"/>
      <c r="MMY15" s="788"/>
      <c r="MMZ15" s="787"/>
      <c r="MNA15" s="788"/>
      <c r="MNB15" s="788"/>
      <c r="MNC15" s="788"/>
      <c r="MND15" s="787"/>
      <c r="MNE15" s="788"/>
      <c r="MNF15" s="788"/>
      <c r="MNG15" s="788"/>
      <c r="MNH15" s="787"/>
      <c r="MNI15" s="788"/>
      <c r="MNJ15" s="788"/>
      <c r="MNK15" s="788"/>
      <c r="MNL15" s="787"/>
      <c r="MNM15" s="788"/>
      <c r="MNN15" s="788"/>
      <c r="MNO15" s="788"/>
      <c r="MNP15" s="787"/>
      <c r="MNQ15" s="788"/>
      <c r="MNR15" s="788"/>
      <c r="MNS15" s="788"/>
      <c r="MNT15" s="787"/>
      <c r="MNU15" s="788"/>
      <c r="MNV15" s="788"/>
      <c r="MNW15" s="788"/>
      <c r="MNX15" s="787"/>
      <c r="MNY15" s="788"/>
      <c r="MNZ15" s="788"/>
      <c r="MOA15" s="788"/>
      <c r="MOB15" s="787"/>
      <c r="MOC15" s="788"/>
      <c r="MOD15" s="788"/>
      <c r="MOE15" s="788"/>
      <c r="MOF15" s="787"/>
      <c r="MOG15" s="788"/>
      <c r="MOH15" s="788"/>
      <c r="MOI15" s="788"/>
      <c r="MOJ15" s="787"/>
      <c r="MOK15" s="788"/>
      <c r="MOL15" s="788"/>
      <c r="MOM15" s="788"/>
      <c r="MON15" s="787"/>
      <c r="MOO15" s="788"/>
      <c r="MOP15" s="788"/>
      <c r="MOQ15" s="788"/>
      <c r="MOR15" s="787"/>
      <c r="MOS15" s="788"/>
      <c r="MOT15" s="788"/>
      <c r="MOU15" s="788"/>
      <c r="MOV15" s="787"/>
      <c r="MOW15" s="788"/>
      <c r="MOX15" s="788"/>
      <c r="MOY15" s="788"/>
      <c r="MOZ15" s="787"/>
      <c r="MPA15" s="788"/>
      <c r="MPB15" s="788"/>
      <c r="MPC15" s="788"/>
      <c r="MPD15" s="787"/>
      <c r="MPE15" s="788"/>
      <c r="MPF15" s="788"/>
      <c r="MPG15" s="788"/>
      <c r="MPH15" s="787"/>
      <c r="MPI15" s="788"/>
      <c r="MPJ15" s="788"/>
      <c r="MPK15" s="788"/>
      <c r="MPL15" s="787"/>
      <c r="MPM15" s="788"/>
      <c r="MPN15" s="788"/>
      <c r="MPO15" s="788"/>
      <c r="MPP15" s="787"/>
      <c r="MPQ15" s="788"/>
      <c r="MPR15" s="788"/>
      <c r="MPS15" s="788"/>
      <c r="MPT15" s="787"/>
      <c r="MPU15" s="788"/>
      <c r="MPV15" s="788"/>
      <c r="MPW15" s="788"/>
      <c r="MPX15" s="787"/>
      <c r="MPY15" s="788"/>
      <c r="MPZ15" s="788"/>
      <c r="MQA15" s="788"/>
      <c r="MQB15" s="787"/>
      <c r="MQC15" s="788"/>
      <c r="MQD15" s="788"/>
      <c r="MQE15" s="788"/>
      <c r="MQF15" s="787"/>
      <c r="MQG15" s="788"/>
      <c r="MQH15" s="788"/>
      <c r="MQI15" s="788"/>
      <c r="MQJ15" s="787"/>
      <c r="MQK15" s="788"/>
      <c r="MQL15" s="788"/>
      <c r="MQM15" s="788"/>
      <c r="MQN15" s="787"/>
      <c r="MQO15" s="788"/>
      <c r="MQP15" s="788"/>
      <c r="MQQ15" s="788"/>
      <c r="MQR15" s="787"/>
      <c r="MQS15" s="788"/>
      <c r="MQT15" s="788"/>
      <c r="MQU15" s="788"/>
      <c r="MQV15" s="787"/>
      <c r="MQW15" s="788"/>
      <c r="MQX15" s="788"/>
      <c r="MQY15" s="788"/>
      <c r="MQZ15" s="787"/>
      <c r="MRA15" s="788"/>
      <c r="MRB15" s="788"/>
      <c r="MRC15" s="788"/>
      <c r="MRD15" s="787"/>
      <c r="MRE15" s="788"/>
      <c r="MRF15" s="788"/>
      <c r="MRG15" s="788"/>
      <c r="MRH15" s="787"/>
      <c r="MRI15" s="788"/>
      <c r="MRJ15" s="788"/>
      <c r="MRK15" s="788"/>
      <c r="MRL15" s="787"/>
      <c r="MRM15" s="788"/>
      <c r="MRN15" s="788"/>
      <c r="MRO15" s="788"/>
      <c r="MRP15" s="787"/>
      <c r="MRQ15" s="788"/>
      <c r="MRR15" s="788"/>
      <c r="MRS15" s="788"/>
      <c r="MRT15" s="787"/>
      <c r="MRU15" s="788"/>
      <c r="MRV15" s="788"/>
      <c r="MRW15" s="788"/>
      <c r="MRX15" s="787"/>
      <c r="MRY15" s="788"/>
      <c r="MRZ15" s="788"/>
      <c r="MSA15" s="788"/>
      <c r="MSB15" s="787"/>
      <c r="MSC15" s="788"/>
      <c r="MSD15" s="788"/>
      <c r="MSE15" s="788"/>
      <c r="MSF15" s="787"/>
      <c r="MSG15" s="788"/>
      <c r="MSH15" s="788"/>
      <c r="MSI15" s="788"/>
      <c r="MSJ15" s="787"/>
      <c r="MSK15" s="788"/>
      <c r="MSL15" s="788"/>
      <c r="MSM15" s="788"/>
      <c r="MSN15" s="787"/>
      <c r="MSO15" s="788"/>
      <c r="MSP15" s="788"/>
      <c r="MSQ15" s="788"/>
      <c r="MSR15" s="787"/>
      <c r="MSS15" s="788"/>
      <c r="MST15" s="788"/>
      <c r="MSU15" s="788"/>
      <c r="MSV15" s="787"/>
      <c r="MSW15" s="788"/>
      <c r="MSX15" s="788"/>
      <c r="MSY15" s="788"/>
      <c r="MSZ15" s="787"/>
      <c r="MTA15" s="788"/>
      <c r="MTB15" s="788"/>
      <c r="MTC15" s="788"/>
      <c r="MTD15" s="787"/>
      <c r="MTE15" s="788"/>
      <c r="MTF15" s="788"/>
      <c r="MTG15" s="788"/>
      <c r="MTH15" s="787"/>
      <c r="MTI15" s="788"/>
      <c r="MTJ15" s="788"/>
      <c r="MTK15" s="788"/>
      <c r="MTL15" s="787"/>
      <c r="MTM15" s="788"/>
      <c r="MTN15" s="788"/>
      <c r="MTO15" s="788"/>
      <c r="MTP15" s="787"/>
      <c r="MTQ15" s="788"/>
      <c r="MTR15" s="788"/>
      <c r="MTS15" s="788"/>
      <c r="MTT15" s="787"/>
      <c r="MTU15" s="788"/>
      <c r="MTV15" s="788"/>
      <c r="MTW15" s="788"/>
      <c r="MTX15" s="787"/>
      <c r="MTY15" s="788"/>
      <c r="MTZ15" s="788"/>
      <c r="MUA15" s="788"/>
      <c r="MUB15" s="787"/>
      <c r="MUC15" s="788"/>
      <c r="MUD15" s="788"/>
      <c r="MUE15" s="788"/>
      <c r="MUF15" s="787"/>
      <c r="MUG15" s="788"/>
      <c r="MUH15" s="788"/>
      <c r="MUI15" s="788"/>
      <c r="MUJ15" s="787"/>
      <c r="MUK15" s="788"/>
      <c r="MUL15" s="788"/>
      <c r="MUM15" s="788"/>
      <c r="MUN15" s="787"/>
      <c r="MUO15" s="788"/>
      <c r="MUP15" s="788"/>
      <c r="MUQ15" s="788"/>
      <c r="MUR15" s="787"/>
      <c r="MUS15" s="788"/>
      <c r="MUT15" s="788"/>
      <c r="MUU15" s="788"/>
      <c r="MUV15" s="787"/>
      <c r="MUW15" s="788"/>
      <c r="MUX15" s="788"/>
      <c r="MUY15" s="788"/>
      <c r="MUZ15" s="787"/>
      <c r="MVA15" s="788"/>
      <c r="MVB15" s="788"/>
      <c r="MVC15" s="788"/>
      <c r="MVD15" s="787"/>
      <c r="MVE15" s="788"/>
      <c r="MVF15" s="788"/>
      <c r="MVG15" s="788"/>
      <c r="MVH15" s="787"/>
      <c r="MVI15" s="788"/>
      <c r="MVJ15" s="788"/>
      <c r="MVK15" s="788"/>
      <c r="MVL15" s="787"/>
      <c r="MVM15" s="788"/>
      <c r="MVN15" s="788"/>
      <c r="MVO15" s="788"/>
      <c r="MVP15" s="787"/>
      <c r="MVQ15" s="788"/>
      <c r="MVR15" s="788"/>
      <c r="MVS15" s="788"/>
      <c r="MVT15" s="787"/>
      <c r="MVU15" s="788"/>
      <c r="MVV15" s="788"/>
      <c r="MVW15" s="788"/>
      <c r="MVX15" s="787"/>
      <c r="MVY15" s="788"/>
      <c r="MVZ15" s="788"/>
      <c r="MWA15" s="788"/>
      <c r="MWB15" s="787"/>
      <c r="MWC15" s="788"/>
      <c r="MWD15" s="788"/>
      <c r="MWE15" s="788"/>
      <c r="MWF15" s="787"/>
      <c r="MWG15" s="788"/>
      <c r="MWH15" s="788"/>
      <c r="MWI15" s="788"/>
      <c r="MWJ15" s="787"/>
      <c r="MWK15" s="788"/>
      <c r="MWL15" s="788"/>
      <c r="MWM15" s="788"/>
      <c r="MWN15" s="787"/>
      <c r="MWO15" s="788"/>
      <c r="MWP15" s="788"/>
      <c r="MWQ15" s="788"/>
      <c r="MWR15" s="787"/>
      <c r="MWS15" s="788"/>
      <c r="MWT15" s="788"/>
      <c r="MWU15" s="788"/>
      <c r="MWV15" s="787"/>
      <c r="MWW15" s="788"/>
      <c r="MWX15" s="788"/>
      <c r="MWY15" s="788"/>
      <c r="MWZ15" s="787"/>
      <c r="MXA15" s="788"/>
      <c r="MXB15" s="788"/>
      <c r="MXC15" s="788"/>
      <c r="MXD15" s="787"/>
      <c r="MXE15" s="788"/>
      <c r="MXF15" s="788"/>
      <c r="MXG15" s="788"/>
      <c r="MXH15" s="787"/>
      <c r="MXI15" s="788"/>
      <c r="MXJ15" s="788"/>
      <c r="MXK15" s="788"/>
      <c r="MXL15" s="787"/>
      <c r="MXM15" s="788"/>
      <c r="MXN15" s="788"/>
      <c r="MXO15" s="788"/>
      <c r="MXP15" s="787"/>
      <c r="MXQ15" s="788"/>
      <c r="MXR15" s="788"/>
      <c r="MXS15" s="788"/>
      <c r="MXT15" s="787"/>
      <c r="MXU15" s="788"/>
      <c r="MXV15" s="788"/>
      <c r="MXW15" s="788"/>
      <c r="MXX15" s="787"/>
      <c r="MXY15" s="788"/>
      <c r="MXZ15" s="788"/>
      <c r="MYA15" s="788"/>
      <c r="MYB15" s="787"/>
      <c r="MYC15" s="788"/>
      <c r="MYD15" s="788"/>
      <c r="MYE15" s="788"/>
      <c r="MYF15" s="787"/>
      <c r="MYG15" s="788"/>
      <c r="MYH15" s="788"/>
      <c r="MYI15" s="788"/>
      <c r="MYJ15" s="787"/>
      <c r="MYK15" s="788"/>
      <c r="MYL15" s="788"/>
      <c r="MYM15" s="788"/>
      <c r="MYN15" s="787"/>
      <c r="MYO15" s="788"/>
      <c r="MYP15" s="788"/>
      <c r="MYQ15" s="788"/>
      <c r="MYR15" s="787"/>
      <c r="MYS15" s="788"/>
      <c r="MYT15" s="788"/>
      <c r="MYU15" s="788"/>
      <c r="MYV15" s="787"/>
      <c r="MYW15" s="788"/>
      <c r="MYX15" s="788"/>
      <c r="MYY15" s="788"/>
      <c r="MYZ15" s="787"/>
      <c r="MZA15" s="788"/>
      <c r="MZB15" s="788"/>
      <c r="MZC15" s="788"/>
      <c r="MZD15" s="787"/>
      <c r="MZE15" s="788"/>
      <c r="MZF15" s="788"/>
      <c r="MZG15" s="788"/>
      <c r="MZH15" s="787"/>
      <c r="MZI15" s="788"/>
      <c r="MZJ15" s="788"/>
      <c r="MZK15" s="788"/>
      <c r="MZL15" s="787"/>
      <c r="MZM15" s="788"/>
      <c r="MZN15" s="788"/>
      <c r="MZO15" s="788"/>
      <c r="MZP15" s="787"/>
      <c r="MZQ15" s="788"/>
      <c r="MZR15" s="788"/>
      <c r="MZS15" s="788"/>
      <c r="MZT15" s="787"/>
      <c r="MZU15" s="788"/>
      <c r="MZV15" s="788"/>
      <c r="MZW15" s="788"/>
      <c r="MZX15" s="787"/>
      <c r="MZY15" s="788"/>
      <c r="MZZ15" s="788"/>
      <c r="NAA15" s="788"/>
      <c r="NAB15" s="787"/>
      <c r="NAC15" s="788"/>
      <c r="NAD15" s="788"/>
      <c r="NAE15" s="788"/>
      <c r="NAF15" s="787"/>
      <c r="NAG15" s="788"/>
      <c r="NAH15" s="788"/>
      <c r="NAI15" s="788"/>
      <c r="NAJ15" s="787"/>
      <c r="NAK15" s="788"/>
      <c r="NAL15" s="788"/>
      <c r="NAM15" s="788"/>
      <c r="NAN15" s="787"/>
      <c r="NAO15" s="788"/>
      <c r="NAP15" s="788"/>
      <c r="NAQ15" s="788"/>
      <c r="NAR15" s="787"/>
      <c r="NAS15" s="788"/>
      <c r="NAT15" s="788"/>
      <c r="NAU15" s="788"/>
      <c r="NAV15" s="787"/>
      <c r="NAW15" s="788"/>
      <c r="NAX15" s="788"/>
      <c r="NAY15" s="788"/>
      <c r="NAZ15" s="787"/>
      <c r="NBA15" s="788"/>
      <c r="NBB15" s="788"/>
      <c r="NBC15" s="788"/>
      <c r="NBD15" s="787"/>
      <c r="NBE15" s="788"/>
      <c r="NBF15" s="788"/>
      <c r="NBG15" s="788"/>
      <c r="NBH15" s="787"/>
      <c r="NBI15" s="788"/>
      <c r="NBJ15" s="788"/>
      <c r="NBK15" s="788"/>
      <c r="NBL15" s="787"/>
      <c r="NBM15" s="788"/>
      <c r="NBN15" s="788"/>
      <c r="NBO15" s="788"/>
      <c r="NBP15" s="787"/>
      <c r="NBQ15" s="788"/>
      <c r="NBR15" s="788"/>
      <c r="NBS15" s="788"/>
      <c r="NBT15" s="787"/>
      <c r="NBU15" s="788"/>
      <c r="NBV15" s="788"/>
      <c r="NBW15" s="788"/>
      <c r="NBX15" s="787"/>
      <c r="NBY15" s="788"/>
      <c r="NBZ15" s="788"/>
      <c r="NCA15" s="788"/>
      <c r="NCB15" s="787"/>
      <c r="NCC15" s="788"/>
      <c r="NCD15" s="788"/>
      <c r="NCE15" s="788"/>
      <c r="NCF15" s="787"/>
      <c r="NCG15" s="788"/>
      <c r="NCH15" s="788"/>
      <c r="NCI15" s="788"/>
      <c r="NCJ15" s="787"/>
      <c r="NCK15" s="788"/>
      <c r="NCL15" s="788"/>
      <c r="NCM15" s="788"/>
      <c r="NCN15" s="787"/>
      <c r="NCO15" s="788"/>
      <c r="NCP15" s="788"/>
      <c r="NCQ15" s="788"/>
      <c r="NCR15" s="787"/>
      <c r="NCS15" s="788"/>
      <c r="NCT15" s="788"/>
      <c r="NCU15" s="788"/>
      <c r="NCV15" s="787"/>
      <c r="NCW15" s="788"/>
      <c r="NCX15" s="788"/>
      <c r="NCY15" s="788"/>
      <c r="NCZ15" s="787"/>
      <c r="NDA15" s="788"/>
      <c r="NDB15" s="788"/>
      <c r="NDC15" s="788"/>
      <c r="NDD15" s="787"/>
      <c r="NDE15" s="788"/>
      <c r="NDF15" s="788"/>
      <c r="NDG15" s="788"/>
      <c r="NDH15" s="787"/>
      <c r="NDI15" s="788"/>
      <c r="NDJ15" s="788"/>
      <c r="NDK15" s="788"/>
      <c r="NDL15" s="787"/>
      <c r="NDM15" s="788"/>
      <c r="NDN15" s="788"/>
      <c r="NDO15" s="788"/>
      <c r="NDP15" s="787"/>
      <c r="NDQ15" s="788"/>
      <c r="NDR15" s="788"/>
      <c r="NDS15" s="788"/>
      <c r="NDT15" s="787"/>
      <c r="NDU15" s="788"/>
      <c r="NDV15" s="788"/>
      <c r="NDW15" s="788"/>
      <c r="NDX15" s="787"/>
      <c r="NDY15" s="788"/>
      <c r="NDZ15" s="788"/>
      <c r="NEA15" s="788"/>
      <c r="NEB15" s="787"/>
      <c r="NEC15" s="788"/>
      <c r="NED15" s="788"/>
      <c r="NEE15" s="788"/>
      <c r="NEF15" s="787"/>
      <c r="NEG15" s="788"/>
      <c r="NEH15" s="788"/>
      <c r="NEI15" s="788"/>
      <c r="NEJ15" s="787"/>
      <c r="NEK15" s="788"/>
      <c r="NEL15" s="788"/>
      <c r="NEM15" s="788"/>
      <c r="NEN15" s="787"/>
      <c r="NEO15" s="788"/>
      <c r="NEP15" s="788"/>
      <c r="NEQ15" s="788"/>
      <c r="NER15" s="787"/>
      <c r="NES15" s="788"/>
      <c r="NET15" s="788"/>
      <c r="NEU15" s="788"/>
      <c r="NEV15" s="787"/>
      <c r="NEW15" s="788"/>
      <c r="NEX15" s="788"/>
      <c r="NEY15" s="788"/>
      <c r="NEZ15" s="787"/>
      <c r="NFA15" s="788"/>
      <c r="NFB15" s="788"/>
      <c r="NFC15" s="788"/>
      <c r="NFD15" s="787"/>
      <c r="NFE15" s="788"/>
      <c r="NFF15" s="788"/>
      <c r="NFG15" s="788"/>
      <c r="NFH15" s="787"/>
      <c r="NFI15" s="788"/>
      <c r="NFJ15" s="788"/>
      <c r="NFK15" s="788"/>
      <c r="NFL15" s="787"/>
      <c r="NFM15" s="788"/>
      <c r="NFN15" s="788"/>
      <c r="NFO15" s="788"/>
      <c r="NFP15" s="787"/>
      <c r="NFQ15" s="788"/>
      <c r="NFR15" s="788"/>
      <c r="NFS15" s="788"/>
      <c r="NFT15" s="787"/>
      <c r="NFU15" s="788"/>
      <c r="NFV15" s="788"/>
      <c r="NFW15" s="788"/>
      <c r="NFX15" s="787"/>
      <c r="NFY15" s="788"/>
      <c r="NFZ15" s="788"/>
      <c r="NGA15" s="788"/>
      <c r="NGB15" s="787"/>
      <c r="NGC15" s="788"/>
      <c r="NGD15" s="788"/>
      <c r="NGE15" s="788"/>
      <c r="NGF15" s="787"/>
      <c r="NGG15" s="788"/>
      <c r="NGH15" s="788"/>
      <c r="NGI15" s="788"/>
      <c r="NGJ15" s="787"/>
      <c r="NGK15" s="788"/>
      <c r="NGL15" s="788"/>
      <c r="NGM15" s="788"/>
      <c r="NGN15" s="787"/>
      <c r="NGO15" s="788"/>
      <c r="NGP15" s="788"/>
      <c r="NGQ15" s="788"/>
      <c r="NGR15" s="787"/>
      <c r="NGS15" s="788"/>
      <c r="NGT15" s="788"/>
      <c r="NGU15" s="788"/>
      <c r="NGV15" s="787"/>
      <c r="NGW15" s="788"/>
      <c r="NGX15" s="788"/>
      <c r="NGY15" s="788"/>
      <c r="NGZ15" s="787"/>
      <c r="NHA15" s="788"/>
      <c r="NHB15" s="788"/>
      <c r="NHC15" s="788"/>
      <c r="NHD15" s="787"/>
      <c r="NHE15" s="788"/>
      <c r="NHF15" s="788"/>
      <c r="NHG15" s="788"/>
      <c r="NHH15" s="787"/>
      <c r="NHI15" s="788"/>
      <c r="NHJ15" s="788"/>
      <c r="NHK15" s="788"/>
      <c r="NHL15" s="787"/>
      <c r="NHM15" s="788"/>
      <c r="NHN15" s="788"/>
      <c r="NHO15" s="788"/>
      <c r="NHP15" s="787"/>
      <c r="NHQ15" s="788"/>
      <c r="NHR15" s="788"/>
      <c r="NHS15" s="788"/>
      <c r="NHT15" s="787"/>
      <c r="NHU15" s="788"/>
      <c r="NHV15" s="788"/>
      <c r="NHW15" s="788"/>
      <c r="NHX15" s="787"/>
      <c r="NHY15" s="788"/>
      <c r="NHZ15" s="788"/>
      <c r="NIA15" s="788"/>
      <c r="NIB15" s="787"/>
      <c r="NIC15" s="788"/>
      <c r="NID15" s="788"/>
      <c r="NIE15" s="788"/>
      <c r="NIF15" s="787"/>
      <c r="NIG15" s="788"/>
      <c r="NIH15" s="788"/>
      <c r="NII15" s="788"/>
      <c r="NIJ15" s="787"/>
      <c r="NIK15" s="788"/>
      <c r="NIL15" s="788"/>
      <c r="NIM15" s="788"/>
      <c r="NIN15" s="787"/>
      <c r="NIO15" s="788"/>
      <c r="NIP15" s="788"/>
      <c r="NIQ15" s="788"/>
      <c r="NIR15" s="787"/>
      <c r="NIS15" s="788"/>
      <c r="NIT15" s="788"/>
      <c r="NIU15" s="788"/>
      <c r="NIV15" s="787"/>
      <c r="NIW15" s="788"/>
      <c r="NIX15" s="788"/>
      <c r="NIY15" s="788"/>
      <c r="NIZ15" s="787"/>
      <c r="NJA15" s="788"/>
      <c r="NJB15" s="788"/>
      <c r="NJC15" s="788"/>
      <c r="NJD15" s="787"/>
      <c r="NJE15" s="788"/>
      <c r="NJF15" s="788"/>
      <c r="NJG15" s="788"/>
      <c r="NJH15" s="787"/>
      <c r="NJI15" s="788"/>
      <c r="NJJ15" s="788"/>
      <c r="NJK15" s="788"/>
      <c r="NJL15" s="787"/>
      <c r="NJM15" s="788"/>
      <c r="NJN15" s="788"/>
      <c r="NJO15" s="788"/>
      <c r="NJP15" s="787"/>
      <c r="NJQ15" s="788"/>
      <c r="NJR15" s="788"/>
      <c r="NJS15" s="788"/>
      <c r="NJT15" s="787"/>
      <c r="NJU15" s="788"/>
      <c r="NJV15" s="788"/>
      <c r="NJW15" s="788"/>
      <c r="NJX15" s="787"/>
      <c r="NJY15" s="788"/>
      <c r="NJZ15" s="788"/>
      <c r="NKA15" s="788"/>
      <c r="NKB15" s="787"/>
      <c r="NKC15" s="788"/>
      <c r="NKD15" s="788"/>
      <c r="NKE15" s="788"/>
      <c r="NKF15" s="787"/>
      <c r="NKG15" s="788"/>
      <c r="NKH15" s="788"/>
      <c r="NKI15" s="788"/>
      <c r="NKJ15" s="787"/>
      <c r="NKK15" s="788"/>
      <c r="NKL15" s="788"/>
      <c r="NKM15" s="788"/>
      <c r="NKN15" s="787"/>
      <c r="NKO15" s="788"/>
      <c r="NKP15" s="788"/>
      <c r="NKQ15" s="788"/>
      <c r="NKR15" s="787"/>
      <c r="NKS15" s="788"/>
      <c r="NKT15" s="788"/>
      <c r="NKU15" s="788"/>
      <c r="NKV15" s="787"/>
      <c r="NKW15" s="788"/>
      <c r="NKX15" s="788"/>
      <c r="NKY15" s="788"/>
      <c r="NKZ15" s="787"/>
      <c r="NLA15" s="788"/>
      <c r="NLB15" s="788"/>
      <c r="NLC15" s="788"/>
      <c r="NLD15" s="787"/>
      <c r="NLE15" s="788"/>
      <c r="NLF15" s="788"/>
      <c r="NLG15" s="788"/>
      <c r="NLH15" s="787"/>
      <c r="NLI15" s="788"/>
      <c r="NLJ15" s="788"/>
      <c r="NLK15" s="788"/>
      <c r="NLL15" s="787"/>
      <c r="NLM15" s="788"/>
      <c r="NLN15" s="788"/>
      <c r="NLO15" s="788"/>
      <c r="NLP15" s="787"/>
      <c r="NLQ15" s="788"/>
      <c r="NLR15" s="788"/>
      <c r="NLS15" s="788"/>
      <c r="NLT15" s="787"/>
      <c r="NLU15" s="788"/>
      <c r="NLV15" s="788"/>
      <c r="NLW15" s="788"/>
      <c r="NLX15" s="787"/>
      <c r="NLY15" s="788"/>
      <c r="NLZ15" s="788"/>
      <c r="NMA15" s="788"/>
      <c r="NMB15" s="787"/>
      <c r="NMC15" s="788"/>
      <c r="NMD15" s="788"/>
      <c r="NME15" s="788"/>
      <c r="NMF15" s="787"/>
      <c r="NMG15" s="788"/>
      <c r="NMH15" s="788"/>
      <c r="NMI15" s="788"/>
      <c r="NMJ15" s="787"/>
      <c r="NMK15" s="788"/>
      <c r="NML15" s="788"/>
      <c r="NMM15" s="788"/>
      <c r="NMN15" s="787"/>
      <c r="NMO15" s="788"/>
      <c r="NMP15" s="788"/>
      <c r="NMQ15" s="788"/>
      <c r="NMR15" s="787"/>
      <c r="NMS15" s="788"/>
      <c r="NMT15" s="788"/>
      <c r="NMU15" s="788"/>
      <c r="NMV15" s="787"/>
      <c r="NMW15" s="788"/>
      <c r="NMX15" s="788"/>
      <c r="NMY15" s="788"/>
      <c r="NMZ15" s="787"/>
      <c r="NNA15" s="788"/>
      <c r="NNB15" s="788"/>
      <c r="NNC15" s="788"/>
      <c r="NND15" s="787"/>
      <c r="NNE15" s="788"/>
      <c r="NNF15" s="788"/>
      <c r="NNG15" s="788"/>
      <c r="NNH15" s="787"/>
      <c r="NNI15" s="788"/>
      <c r="NNJ15" s="788"/>
      <c r="NNK15" s="788"/>
      <c r="NNL15" s="787"/>
      <c r="NNM15" s="788"/>
      <c r="NNN15" s="788"/>
      <c r="NNO15" s="788"/>
      <c r="NNP15" s="787"/>
      <c r="NNQ15" s="788"/>
      <c r="NNR15" s="788"/>
      <c r="NNS15" s="788"/>
      <c r="NNT15" s="787"/>
      <c r="NNU15" s="788"/>
      <c r="NNV15" s="788"/>
      <c r="NNW15" s="788"/>
      <c r="NNX15" s="787"/>
      <c r="NNY15" s="788"/>
      <c r="NNZ15" s="788"/>
      <c r="NOA15" s="788"/>
      <c r="NOB15" s="787"/>
      <c r="NOC15" s="788"/>
      <c r="NOD15" s="788"/>
      <c r="NOE15" s="788"/>
      <c r="NOF15" s="787"/>
      <c r="NOG15" s="788"/>
      <c r="NOH15" s="788"/>
      <c r="NOI15" s="788"/>
      <c r="NOJ15" s="787"/>
      <c r="NOK15" s="788"/>
      <c r="NOL15" s="788"/>
      <c r="NOM15" s="788"/>
      <c r="NON15" s="787"/>
      <c r="NOO15" s="788"/>
      <c r="NOP15" s="788"/>
      <c r="NOQ15" s="788"/>
      <c r="NOR15" s="787"/>
      <c r="NOS15" s="788"/>
      <c r="NOT15" s="788"/>
      <c r="NOU15" s="788"/>
      <c r="NOV15" s="787"/>
      <c r="NOW15" s="788"/>
      <c r="NOX15" s="788"/>
      <c r="NOY15" s="788"/>
      <c r="NOZ15" s="787"/>
      <c r="NPA15" s="788"/>
      <c r="NPB15" s="788"/>
      <c r="NPC15" s="788"/>
      <c r="NPD15" s="787"/>
      <c r="NPE15" s="788"/>
      <c r="NPF15" s="788"/>
      <c r="NPG15" s="788"/>
      <c r="NPH15" s="787"/>
      <c r="NPI15" s="788"/>
      <c r="NPJ15" s="788"/>
      <c r="NPK15" s="788"/>
      <c r="NPL15" s="787"/>
      <c r="NPM15" s="788"/>
      <c r="NPN15" s="788"/>
      <c r="NPO15" s="788"/>
      <c r="NPP15" s="787"/>
      <c r="NPQ15" s="788"/>
      <c r="NPR15" s="788"/>
      <c r="NPS15" s="788"/>
      <c r="NPT15" s="787"/>
      <c r="NPU15" s="788"/>
      <c r="NPV15" s="788"/>
      <c r="NPW15" s="788"/>
      <c r="NPX15" s="787"/>
      <c r="NPY15" s="788"/>
      <c r="NPZ15" s="788"/>
      <c r="NQA15" s="788"/>
      <c r="NQB15" s="787"/>
      <c r="NQC15" s="788"/>
      <c r="NQD15" s="788"/>
      <c r="NQE15" s="788"/>
      <c r="NQF15" s="787"/>
      <c r="NQG15" s="788"/>
      <c r="NQH15" s="788"/>
      <c r="NQI15" s="788"/>
      <c r="NQJ15" s="787"/>
      <c r="NQK15" s="788"/>
      <c r="NQL15" s="788"/>
      <c r="NQM15" s="788"/>
      <c r="NQN15" s="787"/>
      <c r="NQO15" s="788"/>
      <c r="NQP15" s="788"/>
      <c r="NQQ15" s="788"/>
      <c r="NQR15" s="787"/>
      <c r="NQS15" s="788"/>
      <c r="NQT15" s="788"/>
      <c r="NQU15" s="788"/>
      <c r="NQV15" s="787"/>
      <c r="NQW15" s="788"/>
      <c r="NQX15" s="788"/>
      <c r="NQY15" s="788"/>
      <c r="NQZ15" s="787"/>
      <c r="NRA15" s="788"/>
      <c r="NRB15" s="788"/>
      <c r="NRC15" s="788"/>
      <c r="NRD15" s="787"/>
      <c r="NRE15" s="788"/>
      <c r="NRF15" s="788"/>
      <c r="NRG15" s="788"/>
      <c r="NRH15" s="787"/>
      <c r="NRI15" s="788"/>
      <c r="NRJ15" s="788"/>
      <c r="NRK15" s="788"/>
      <c r="NRL15" s="787"/>
      <c r="NRM15" s="788"/>
      <c r="NRN15" s="788"/>
      <c r="NRO15" s="788"/>
      <c r="NRP15" s="787"/>
      <c r="NRQ15" s="788"/>
      <c r="NRR15" s="788"/>
      <c r="NRS15" s="788"/>
      <c r="NRT15" s="787"/>
      <c r="NRU15" s="788"/>
      <c r="NRV15" s="788"/>
      <c r="NRW15" s="788"/>
      <c r="NRX15" s="787"/>
      <c r="NRY15" s="788"/>
      <c r="NRZ15" s="788"/>
      <c r="NSA15" s="788"/>
      <c r="NSB15" s="787"/>
      <c r="NSC15" s="788"/>
      <c r="NSD15" s="788"/>
      <c r="NSE15" s="788"/>
      <c r="NSF15" s="787"/>
      <c r="NSG15" s="788"/>
      <c r="NSH15" s="788"/>
      <c r="NSI15" s="788"/>
      <c r="NSJ15" s="787"/>
      <c r="NSK15" s="788"/>
      <c r="NSL15" s="788"/>
      <c r="NSM15" s="788"/>
      <c r="NSN15" s="787"/>
      <c r="NSO15" s="788"/>
      <c r="NSP15" s="788"/>
      <c r="NSQ15" s="788"/>
      <c r="NSR15" s="787"/>
      <c r="NSS15" s="788"/>
      <c r="NST15" s="788"/>
      <c r="NSU15" s="788"/>
      <c r="NSV15" s="787"/>
      <c r="NSW15" s="788"/>
      <c r="NSX15" s="788"/>
      <c r="NSY15" s="788"/>
      <c r="NSZ15" s="787"/>
      <c r="NTA15" s="788"/>
      <c r="NTB15" s="788"/>
      <c r="NTC15" s="788"/>
      <c r="NTD15" s="787"/>
      <c r="NTE15" s="788"/>
      <c r="NTF15" s="788"/>
      <c r="NTG15" s="788"/>
      <c r="NTH15" s="787"/>
      <c r="NTI15" s="788"/>
      <c r="NTJ15" s="788"/>
      <c r="NTK15" s="788"/>
      <c r="NTL15" s="787"/>
      <c r="NTM15" s="788"/>
      <c r="NTN15" s="788"/>
      <c r="NTO15" s="788"/>
      <c r="NTP15" s="787"/>
      <c r="NTQ15" s="788"/>
      <c r="NTR15" s="788"/>
      <c r="NTS15" s="788"/>
      <c r="NTT15" s="787"/>
      <c r="NTU15" s="788"/>
      <c r="NTV15" s="788"/>
      <c r="NTW15" s="788"/>
      <c r="NTX15" s="787"/>
      <c r="NTY15" s="788"/>
      <c r="NTZ15" s="788"/>
      <c r="NUA15" s="788"/>
      <c r="NUB15" s="787"/>
      <c r="NUC15" s="788"/>
      <c r="NUD15" s="788"/>
      <c r="NUE15" s="788"/>
      <c r="NUF15" s="787"/>
      <c r="NUG15" s="788"/>
      <c r="NUH15" s="788"/>
      <c r="NUI15" s="788"/>
      <c r="NUJ15" s="787"/>
      <c r="NUK15" s="788"/>
      <c r="NUL15" s="788"/>
      <c r="NUM15" s="788"/>
      <c r="NUN15" s="787"/>
      <c r="NUO15" s="788"/>
      <c r="NUP15" s="788"/>
      <c r="NUQ15" s="788"/>
      <c r="NUR15" s="787"/>
      <c r="NUS15" s="788"/>
      <c r="NUT15" s="788"/>
      <c r="NUU15" s="788"/>
      <c r="NUV15" s="787"/>
      <c r="NUW15" s="788"/>
      <c r="NUX15" s="788"/>
      <c r="NUY15" s="788"/>
      <c r="NUZ15" s="787"/>
      <c r="NVA15" s="788"/>
      <c r="NVB15" s="788"/>
      <c r="NVC15" s="788"/>
      <c r="NVD15" s="787"/>
      <c r="NVE15" s="788"/>
      <c r="NVF15" s="788"/>
      <c r="NVG15" s="788"/>
      <c r="NVH15" s="787"/>
      <c r="NVI15" s="788"/>
      <c r="NVJ15" s="788"/>
      <c r="NVK15" s="788"/>
      <c r="NVL15" s="787"/>
      <c r="NVM15" s="788"/>
      <c r="NVN15" s="788"/>
      <c r="NVO15" s="788"/>
      <c r="NVP15" s="787"/>
      <c r="NVQ15" s="788"/>
      <c r="NVR15" s="788"/>
      <c r="NVS15" s="788"/>
      <c r="NVT15" s="787"/>
      <c r="NVU15" s="788"/>
      <c r="NVV15" s="788"/>
      <c r="NVW15" s="788"/>
      <c r="NVX15" s="787"/>
      <c r="NVY15" s="788"/>
      <c r="NVZ15" s="788"/>
      <c r="NWA15" s="788"/>
      <c r="NWB15" s="787"/>
      <c r="NWC15" s="788"/>
      <c r="NWD15" s="788"/>
      <c r="NWE15" s="788"/>
      <c r="NWF15" s="787"/>
      <c r="NWG15" s="788"/>
      <c r="NWH15" s="788"/>
      <c r="NWI15" s="788"/>
      <c r="NWJ15" s="787"/>
      <c r="NWK15" s="788"/>
      <c r="NWL15" s="788"/>
      <c r="NWM15" s="788"/>
      <c r="NWN15" s="787"/>
      <c r="NWO15" s="788"/>
      <c r="NWP15" s="788"/>
      <c r="NWQ15" s="788"/>
      <c r="NWR15" s="787"/>
      <c r="NWS15" s="788"/>
      <c r="NWT15" s="788"/>
      <c r="NWU15" s="788"/>
      <c r="NWV15" s="787"/>
      <c r="NWW15" s="788"/>
      <c r="NWX15" s="788"/>
      <c r="NWY15" s="788"/>
      <c r="NWZ15" s="787"/>
      <c r="NXA15" s="788"/>
      <c r="NXB15" s="788"/>
      <c r="NXC15" s="788"/>
      <c r="NXD15" s="787"/>
      <c r="NXE15" s="788"/>
      <c r="NXF15" s="788"/>
      <c r="NXG15" s="788"/>
      <c r="NXH15" s="787"/>
      <c r="NXI15" s="788"/>
      <c r="NXJ15" s="788"/>
      <c r="NXK15" s="788"/>
      <c r="NXL15" s="787"/>
      <c r="NXM15" s="788"/>
      <c r="NXN15" s="788"/>
      <c r="NXO15" s="788"/>
      <c r="NXP15" s="787"/>
      <c r="NXQ15" s="788"/>
      <c r="NXR15" s="788"/>
      <c r="NXS15" s="788"/>
      <c r="NXT15" s="787"/>
      <c r="NXU15" s="788"/>
      <c r="NXV15" s="788"/>
      <c r="NXW15" s="788"/>
      <c r="NXX15" s="787"/>
      <c r="NXY15" s="788"/>
      <c r="NXZ15" s="788"/>
      <c r="NYA15" s="788"/>
      <c r="NYB15" s="787"/>
      <c r="NYC15" s="788"/>
      <c r="NYD15" s="788"/>
      <c r="NYE15" s="788"/>
      <c r="NYF15" s="787"/>
      <c r="NYG15" s="788"/>
      <c r="NYH15" s="788"/>
      <c r="NYI15" s="788"/>
      <c r="NYJ15" s="787"/>
      <c r="NYK15" s="788"/>
      <c r="NYL15" s="788"/>
      <c r="NYM15" s="788"/>
      <c r="NYN15" s="787"/>
      <c r="NYO15" s="788"/>
      <c r="NYP15" s="788"/>
      <c r="NYQ15" s="788"/>
      <c r="NYR15" s="787"/>
      <c r="NYS15" s="788"/>
      <c r="NYT15" s="788"/>
      <c r="NYU15" s="788"/>
      <c r="NYV15" s="787"/>
      <c r="NYW15" s="788"/>
      <c r="NYX15" s="788"/>
      <c r="NYY15" s="788"/>
      <c r="NYZ15" s="787"/>
      <c r="NZA15" s="788"/>
      <c r="NZB15" s="788"/>
      <c r="NZC15" s="788"/>
      <c r="NZD15" s="787"/>
      <c r="NZE15" s="788"/>
      <c r="NZF15" s="788"/>
      <c r="NZG15" s="788"/>
      <c r="NZH15" s="787"/>
      <c r="NZI15" s="788"/>
      <c r="NZJ15" s="788"/>
      <c r="NZK15" s="788"/>
      <c r="NZL15" s="787"/>
      <c r="NZM15" s="788"/>
      <c r="NZN15" s="788"/>
      <c r="NZO15" s="788"/>
      <c r="NZP15" s="787"/>
      <c r="NZQ15" s="788"/>
      <c r="NZR15" s="788"/>
      <c r="NZS15" s="788"/>
      <c r="NZT15" s="787"/>
      <c r="NZU15" s="788"/>
      <c r="NZV15" s="788"/>
      <c r="NZW15" s="788"/>
      <c r="NZX15" s="787"/>
      <c r="NZY15" s="788"/>
      <c r="NZZ15" s="788"/>
      <c r="OAA15" s="788"/>
      <c r="OAB15" s="787"/>
      <c r="OAC15" s="788"/>
      <c r="OAD15" s="788"/>
      <c r="OAE15" s="788"/>
      <c r="OAF15" s="787"/>
      <c r="OAG15" s="788"/>
      <c r="OAH15" s="788"/>
      <c r="OAI15" s="788"/>
      <c r="OAJ15" s="787"/>
      <c r="OAK15" s="788"/>
      <c r="OAL15" s="788"/>
      <c r="OAM15" s="788"/>
      <c r="OAN15" s="787"/>
      <c r="OAO15" s="788"/>
      <c r="OAP15" s="788"/>
      <c r="OAQ15" s="788"/>
      <c r="OAR15" s="787"/>
      <c r="OAS15" s="788"/>
      <c r="OAT15" s="788"/>
      <c r="OAU15" s="788"/>
      <c r="OAV15" s="787"/>
      <c r="OAW15" s="788"/>
      <c r="OAX15" s="788"/>
      <c r="OAY15" s="788"/>
      <c r="OAZ15" s="787"/>
      <c r="OBA15" s="788"/>
      <c r="OBB15" s="788"/>
      <c r="OBC15" s="788"/>
      <c r="OBD15" s="787"/>
      <c r="OBE15" s="788"/>
      <c r="OBF15" s="788"/>
      <c r="OBG15" s="788"/>
      <c r="OBH15" s="787"/>
      <c r="OBI15" s="788"/>
      <c r="OBJ15" s="788"/>
      <c r="OBK15" s="788"/>
      <c r="OBL15" s="787"/>
      <c r="OBM15" s="788"/>
      <c r="OBN15" s="788"/>
      <c r="OBO15" s="788"/>
      <c r="OBP15" s="787"/>
      <c r="OBQ15" s="788"/>
      <c r="OBR15" s="788"/>
      <c r="OBS15" s="788"/>
      <c r="OBT15" s="787"/>
      <c r="OBU15" s="788"/>
      <c r="OBV15" s="788"/>
      <c r="OBW15" s="788"/>
      <c r="OBX15" s="787"/>
      <c r="OBY15" s="788"/>
      <c r="OBZ15" s="788"/>
      <c r="OCA15" s="788"/>
      <c r="OCB15" s="787"/>
      <c r="OCC15" s="788"/>
      <c r="OCD15" s="788"/>
      <c r="OCE15" s="788"/>
      <c r="OCF15" s="787"/>
      <c r="OCG15" s="788"/>
      <c r="OCH15" s="788"/>
      <c r="OCI15" s="788"/>
      <c r="OCJ15" s="787"/>
      <c r="OCK15" s="788"/>
      <c r="OCL15" s="788"/>
      <c r="OCM15" s="788"/>
      <c r="OCN15" s="787"/>
      <c r="OCO15" s="788"/>
      <c r="OCP15" s="788"/>
      <c r="OCQ15" s="788"/>
      <c r="OCR15" s="787"/>
      <c r="OCS15" s="788"/>
      <c r="OCT15" s="788"/>
      <c r="OCU15" s="788"/>
      <c r="OCV15" s="787"/>
      <c r="OCW15" s="788"/>
      <c r="OCX15" s="788"/>
      <c r="OCY15" s="788"/>
      <c r="OCZ15" s="787"/>
      <c r="ODA15" s="788"/>
      <c r="ODB15" s="788"/>
      <c r="ODC15" s="788"/>
      <c r="ODD15" s="787"/>
      <c r="ODE15" s="788"/>
      <c r="ODF15" s="788"/>
      <c r="ODG15" s="788"/>
      <c r="ODH15" s="787"/>
      <c r="ODI15" s="788"/>
      <c r="ODJ15" s="788"/>
      <c r="ODK15" s="788"/>
      <c r="ODL15" s="787"/>
      <c r="ODM15" s="788"/>
      <c r="ODN15" s="788"/>
      <c r="ODO15" s="788"/>
      <c r="ODP15" s="787"/>
      <c r="ODQ15" s="788"/>
      <c r="ODR15" s="788"/>
      <c r="ODS15" s="788"/>
      <c r="ODT15" s="787"/>
      <c r="ODU15" s="788"/>
      <c r="ODV15" s="788"/>
      <c r="ODW15" s="788"/>
      <c r="ODX15" s="787"/>
      <c r="ODY15" s="788"/>
      <c r="ODZ15" s="788"/>
      <c r="OEA15" s="788"/>
      <c r="OEB15" s="787"/>
      <c r="OEC15" s="788"/>
      <c r="OED15" s="788"/>
      <c r="OEE15" s="788"/>
      <c r="OEF15" s="787"/>
      <c r="OEG15" s="788"/>
      <c r="OEH15" s="788"/>
      <c r="OEI15" s="788"/>
      <c r="OEJ15" s="787"/>
      <c r="OEK15" s="788"/>
      <c r="OEL15" s="788"/>
      <c r="OEM15" s="788"/>
      <c r="OEN15" s="787"/>
      <c r="OEO15" s="788"/>
      <c r="OEP15" s="788"/>
      <c r="OEQ15" s="788"/>
      <c r="OER15" s="787"/>
      <c r="OES15" s="788"/>
      <c r="OET15" s="788"/>
      <c r="OEU15" s="788"/>
      <c r="OEV15" s="787"/>
      <c r="OEW15" s="788"/>
      <c r="OEX15" s="788"/>
      <c r="OEY15" s="788"/>
      <c r="OEZ15" s="787"/>
      <c r="OFA15" s="788"/>
      <c r="OFB15" s="788"/>
      <c r="OFC15" s="788"/>
      <c r="OFD15" s="787"/>
      <c r="OFE15" s="788"/>
      <c r="OFF15" s="788"/>
      <c r="OFG15" s="788"/>
      <c r="OFH15" s="787"/>
      <c r="OFI15" s="788"/>
      <c r="OFJ15" s="788"/>
      <c r="OFK15" s="788"/>
      <c r="OFL15" s="787"/>
      <c r="OFM15" s="788"/>
      <c r="OFN15" s="788"/>
      <c r="OFO15" s="788"/>
      <c r="OFP15" s="787"/>
      <c r="OFQ15" s="788"/>
      <c r="OFR15" s="788"/>
      <c r="OFS15" s="788"/>
      <c r="OFT15" s="787"/>
      <c r="OFU15" s="788"/>
      <c r="OFV15" s="788"/>
      <c r="OFW15" s="788"/>
      <c r="OFX15" s="787"/>
      <c r="OFY15" s="788"/>
      <c r="OFZ15" s="788"/>
      <c r="OGA15" s="788"/>
      <c r="OGB15" s="787"/>
      <c r="OGC15" s="788"/>
      <c r="OGD15" s="788"/>
      <c r="OGE15" s="788"/>
      <c r="OGF15" s="787"/>
      <c r="OGG15" s="788"/>
      <c r="OGH15" s="788"/>
      <c r="OGI15" s="788"/>
      <c r="OGJ15" s="787"/>
      <c r="OGK15" s="788"/>
      <c r="OGL15" s="788"/>
      <c r="OGM15" s="788"/>
      <c r="OGN15" s="787"/>
      <c r="OGO15" s="788"/>
      <c r="OGP15" s="788"/>
      <c r="OGQ15" s="788"/>
      <c r="OGR15" s="787"/>
      <c r="OGS15" s="788"/>
      <c r="OGT15" s="788"/>
      <c r="OGU15" s="788"/>
      <c r="OGV15" s="787"/>
      <c r="OGW15" s="788"/>
      <c r="OGX15" s="788"/>
      <c r="OGY15" s="788"/>
      <c r="OGZ15" s="787"/>
      <c r="OHA15" s="788"/>
      <c r="OHB15" s="788"/>
      <c r="OHC15" s="788"/>
      <c r="OHD15" s="787"/>
      <c r="OHE15" s="788"/>
      <c r="OHF15" s="788"/>
      <c r="OHG15" s="788"/>
      <c r="OHH15" s="787"/>
      <c r="OHI15" s="788"/>
      <c r="OHJ15" s="788"/>
      <c r="OHK15" s="788"/>
      <c r="OHL15" s="787"/>
      <c r="OHM15" s="788"/>
      <c r="OHN15" s="788"/>
      <c r="OHO15" s="788"/>
      <c r="OHP15" s="787"/>
      <c r="OHQ15" s="788"/>
      <c r="OHR15" s="788"/>
      <c r="OHS15" s="788"/>
      <c r="OHT15" s="787"/>
      <c r="OHU15" s="788"/>
      <c r="OHV15" s="788"/>
      <c r="OHW15" s="788"/>
      <c r="OHX15" s="787"/>
      <c r="OHY15" s="788"/>
      <c r="OHZ15" s="788"/>
      <c r="OIA15" s="788"/>
      <c r="OIB15" s="787"/>
      <c r="OIC15" s="788"/>
      <c r="OID15" s="788"/>
      <c r="OIE15" s="788"/>
      <c r="OIF15" s="787"/>
      <c r="OIG15" s="788"/>
      <c r="OIH15" s="788"/>
      <c r="OII15" s="788"/>
      <c r="OIJ15" s="787"/>
      <c r="OIK15" s="788"/>
      <c r="OIL15" s="788"/>
      <c r="OIM15" s="788"/>
      <c r="OIN15" s="787"/>
      <c r="OIO15" s="788"/>
      <c r="OIP15" s="788"/>
      <c r="OIQ15" s="788"/>
      <c r="OIR15" s="787"/>
      <c r="OIS15" s="788"/>
      <c r="OIT15" s="788"/>
      <c r="OIU15" s="788"/>
      <c r="OIV15" s="787"/>
      <c r="OIW15" s="788"/>
      <c r="OIX15" s="788"/>
      <c r="OIY15" s="788"/>
      <c r="OIZ15" s="787"/>
      <c r="OJA15" s="788"/>
      <c r="OJB15" s="788"/>
      <c r="OJC15" s="788"/>
      <c r="OJD15" s="787"/>
      <c r="OJE15" s="788"/>
      <c r="OJF15" s="788"/>
      <c r="OJG15" s="788"/>
      <c r="OJH15" s="787"/>
      <c r="OJI15" s="788"/>
      <c r="OJJ15" s="788"/>
      <c r="OJK15" s="788"/>
      <c r="OJL15" s="787"/>
      <c r="OJM15" s="788"/>
      <c r="OJN15" s="788"/>
      <c r="OJO15" s="788"/>
      <c r="OJP15" s="787"/>
      <c r="OJQ15" s="788"/>
      <c r="OJR15" s="788"/>
      <c r="OJS15" s="788"/>
      <c r="OJT15" s="787"/>
      <c r="OJU15" s="788"/>
      <c r="OJV15" s="788"/>
      <c r="OJW15" s="788"/>
      <c r="OJX15" s="787"/>
      <c r="OJY15" s="788"/>
      <c r="OJZ15" s="788"/>
      <c r="OKA15" s="788"/>
      <c r="OKB15" s="787"/>
      <c r="OKC15" s="788"/>
      <c r="OKD15" s="788"/>
      <c r="OKE15" s="788"/>
      <c r="OKF15" s="787"/>
      <c r="OKG15" s="788"/>
      <c r="OKH15" s="788"/>
      <c r="OKI15" s="788"/>
      <c r="OKJ15" s="787"/>
      <c r="OKK15" s="788"/>
      <c r="OKL15" s="788"/>
      <c r="OKM15" s="788"/>
      <c r="OKN15" s="787"/>
      <c r="OKO15" s="788"/>
      <c r="OKP15" s="788"/>
      <c r="OKQ15" s="788"/>
      <c r="OKR15" s="787"/>
      <c r="OKS15" s="788"/>
      <c r="OKT15" s="788"/>
      <c r="OKU15" s="788"/>
      <c r="OKV15" s="787"/>
      <c r="OKW15" s="788"/>
      <c r="OKX15" s="788"/>
      <c r="OKY15" s="788"/>
      <c r="OKZ15" s="787"/>
      <c r="OLA15" s="788"/>
      <c r="OLB15" s="788"/>
      <c r="OLC15" s="788"/>
      <c r="OLD15" s="787"/>
      <c r="OLE15" s="788"/>
      <c r="OLF15" s="788"/>
      <c r="OLG15" s="788"/>
      <c r="OLH15" s="787"/>
      <c r="OLI15" s="788"/>
      <c r="OLJ15" s="788"/>
      <c r="OLK15" s="788"/>
      <c r="OLL15" s="787"/>
      <c r="OLM15" s="788"/>
      <c r="OLN15" s="788"/>
      <c r="OLO15" s="788"/>
      <c r="OLP15" s="787"/>
      <c r="OLQ15" s="788"/>
      <c r="OLR15" s="788"/>
      <c r="OLS15" s="788"/>
      <c r="OLT15" s="787"/>
      <c r="OLU15" s="788"/>
      <c r="OLV15" s="788"/>
      <c r="OLW15" s="788"/>
      <c r="OLX15" s="787"/>
      <c r="OLY15" s="788"/>
      <c r="OLZ15" s="788"/>
      <c r="OMA15" s="788"/>
      <c r="OMB15" s="787"/>
      <c r="OMC15" s="788"/>
      <c r="OMD15" s="788"/>
      <c r="OME15" s="788"/>
      <c r="OMF15" s="787"/>
      <c r="OMG15" s="788"/>
      <c r="OMH15" s="788"/>
      <c r="OMI15" s="788"/>
      <c r="OMJ15" s="787"/>
      <c r="OMK15" s="788"/>
      <c r="OML15" s="788"/>
      <c r="OMM15" s="788"/>
      <c r="OMN15" s="787"/>
      <c r="OMO15" s="788"/>
      <c r="OMP15" s="788"/>
      <c r="OMQ15" s="788"/>
      <c r="OMR15" s="787"/>
      <c r="OMS15" s="788"/>
      <c r="OMT15" s="788"/>
      <c r="OMU15" s="788"/>
      <c r="OMV15" s="787"/>
      <c r="OMW15" s="788"/>
      <c r="OMX15" s="788"/>
      <c r="OMY15" s="788"/>
      <c r="OMZ15" s="787"/>
      <c r="ONA15" s="788"/>
      <c r="ONB15" s="788"/>
      <c r="ONC15" s="788"/>
      <c r="OND15" s="787"/>
      <c r="ONE15" s="788"/>
      <c r="ONF15" s="788"/>
      <c r="ONG15" s="788"/>
      <c r="ONH15" s="787"/>
      <c r="ONI15" s="788"/>
      <c r="ONJ15" s="788"/>
      <c r="ONK15" s="788"/>
      <c r="ONL15" s="787"/>
      <c r="ONM15" s="788"/>
      <c r="ONN15" s="788"/>
      <c r="ONO15" s="788"/>
      <c r="ONP15" s="787"/>
      <c r="ONQ15" s="788"/>
      <c r="ONR15" s="788"/>
      <c r="ONS15" s="788"/>
      <c r="ONT15" s="787"/>
      <c r="ONU15" s="788"/>
      <c r="ONV15" s="788"/>
      <c r="ONW15" s="788"/>
      <c r="ONX15" s="787"/>
      <c r="ONY15" s="788"/>
      <c r="ONZ15" s="788"/>
      <c r="OOA15" s="788"/>
      <c r="OOB15" s="787"/>
      <c r="OOC15" s="788"/>
      <c r="OOD15" s="788"/>
      <c r="OOE15" s="788"/>
      <c r="OOF15" s="787"/>
      <c r="OOG15" s="788"/>
      <c r="OOH15" s="788"/>
      <c r="OOI15" s="788"/>
      <c r="OOJ15" s="787"/>
      <c r="OOK15" s="788"/>
      <c r="OOL15" s="788"/>
      <c r="OOM15" s="788"/>
      <c r="OON15" s="787"/>
      <c r="OOO15" s="788"/>
      <c r="OOP15" s="788"/>
      <c r="OOQ15" s="788"/>
      <c r="OOR15" s="787"/>
      <c r="OOS15" s="788"/>
      <c r="OOT15" s="788"/>
      <c r="OOU15" s="788"/>
      <c r="OOV15" s="787"/>
      <c r="OOW15" s="788"/>
      <c r="OOX15" s="788"/>
      <c r="OOY15" s="788"/>
      <c r="OOZ15" s="787"/>
      <c r="OPA15" s="788"/>
      <c r="OPB15" s="788"/>
      <c r="OPC15" s="788"/>
      <c r="OPD15" s="787"/>
      <c r="OPE15" s="788"/>
      <c r="OPF15" s="788"/>
      <c r="OPG15" s="788"/>
      <c r="OPH15" s="787"/>
      <c r="OPI15" s="788"/>
      <c r="OPJ15" s="788"/>
      <c r="OPK15" s="788"/>
      <c r="OPL15" s="787"/>
      <c r="OPM15" s="788"/>
      <c r="OPN15" s="788"/>
      <c r="OPO15" s="788"/>
      <c r="OPP15" s="787"/>
      <c r="OPQ15" s="788"/>
      <c r="OPR15" s="788"/>
      <c r="OPS15" s="788"/>
      <c r="OPT15" s="787"/>
      <c r="OPU15" s="788"/>
      <c r="OPV15" s="788"/>
      <c r="OPW15" s="788"/>
      <c r="OPX15" s="787"/>
      <c r="OPY15" s="788"/>
      <c r="OPZ15" s="788"/>
      <c r="OQA15" s="788"/>
      <c r="OQB15" s="787"/>
      <c r="OQC15" s="788"/>
      <c r="OQD15" s="788"/>
      <c r="OQE15" s="788"/>
      <c r="OQF15" s="787"/>
      <c r="OQG15" s="788"/>
      <c r="OQH15" s="788"/>
      <c r="OQI15" s="788"/>
      <c r="OQJ15" s="787"/>
      <c r="OQK15" s="788"/>
      <c r="OQL15" s="788"/>
      <c r="OQM15" s="788"/>
      <c r="OQN15" s="787"/>
      <c r="OQO15" s="788"/>
      <c r="OQP15" s="788"/>
      <c r="OQQ15" s="788"/>
      <c r="OQR15" s="787"/>
      <c r="OQS15" s="788"/>
      <c r="OQT15" s="788"/>
      <c r="OQU15" s="788"/>
      <c r="OQV15" s="787"/>
      <c r="OQW15" s="788"/>
      <c r="OQX15" s="788"/>
      <c r="OQY15" s="788"/>
      <c r="OQZ15" s="787"/>
      <c r="ORA15" s="788"/>
      <c r="ORB15" s="788"/>
      <c r="ORC15" s="788"/>
      <c r="ORD15" s="787"/>
      <c r="ORE15" s="788"/>
      <c r="ORF15" s="788"/>
      <c r="ORG15" s="788"/>
      <c r="ORH15" s="787"/>
      <c r="ORI15" s="788"/>
      <c r="ORJ15" s="788"/>
      <c r="ORK15" s="788"/>
      <c r="ORL15" s="787"/>
      <c r="ORM15" s="788"/>
      <c r="ORN15" s="788"/>
      <c r="ORO15" s="788"/>
      <c r="ORP15" s="787"/>
      <c r="ORQ15" s="788"/>
      <c r="ORR15" s="788"/>
      <c r="ORS15" s="788"/>
      <c r="ORT15" s="787"/>
      <c r="ORU15" s="788"/>
      <c r="ORV15" s="788"/>
      <c r="ORW15" s="788"/>
      <c r="ORX15" s="787"/>
      <c r="ORY15" s="788"/>
      <c r="ORZ15" s="788"/>
      <c r="OSA15" s="788"/>
      <c r="OSB15" s="787"/>
      <c r="OSC15" s="788"/>
      <c r="OSD15" s="788"/>
      <c r="OSE15" s="788"/>
      <c r="OSF15" s="787"/>
      <c r="OSG15" s="788"/>
      <c r="OSH15" s="788"/>
      <c r="OSI15" s="788"/>
      <c r="OSJ15" s="787"/>
      <c r="OSK15" s="788"/>
      <c r="OSL15" s="788"/>
      <c r="OSM15" s="788"/>
      <c r="OSN15" s="787"/>
      <c r="OSO15" s="788"/>
      <c r="OSP15" s="788"/>
      <c r="OSQ15" s="788"/>
      <c r="OSR15" s="787"/>
      <c r="OSS15" s="788"/>
      <c r="OST15" s="788"/>
      <c r="OSU15" s="788"/>
      <c r="OSV15" s="787"/>
      <c r="OSW15" s="788"/>
      <c r="OSX15" s="788"/>
      <c r="OSY15" s="788"/>
      <c r="OSZ15" s="787"/>
      <c r="OTA15" s="788"/>
      <c r="OTB15" s="788"/>
      <c r="OTC15" s="788"/>
      <c r="OTD15" s="787"/>
      <c r="OTE15" s="788"/>
      <c r="OTF15" s="788"/>
      <c r="OTG15" s="788"/>
      <c r="OTH15" s="787"/>
      <c r="OTI15" s="788"/>
      <c r="OTJ15" s="788"/>
      <c r="OTK15" s="788"/>
      <c r="OTL15" s="787"/>
      <c r="OTM15" s="788"/>
      <c r="OTN15" s="788"/>
      <c r="OTO15" s="788"/>
      <c r="OTP15" s="787"/>
      <c r="OTQ15" s="788"/>
      <c r="OTR15" s="788"/>
      <c r="OTS15" s="788"/>
      <c r="OTT15" s="787"/>
      <c r="OTU15" s="788"/>
      <c r="OTV15" s="788"/>
      <c r="OTW15" s="788"/>
      <c r="OTX15" s="787"/>
      <c r="OTY15" s="788"/>
      <c r="OTZ15" s="788"/>
      <c r="OUA15" s="788"/>
      <c r="OUB15" s="787"/>
      <c r="OUC15" s="788"/>
      <c r="OUD15" s="788"/>
      <c r="OUE15" s="788"/>
      <c r="OUF15" s="787"/>
      <c r="OUG15" s="788"/>
      <c r="OUH15" s="788"/>
      <c r="OUI15" s="788"/>
      <c r="OUJ15" s="787"/>
      <c r="OUK15" s="788"/>
      <c r="OUL15" s="788"/>
      <c r="OUM15" s="788"/>
      <c r="OUN15" s="787"/>
      <c r="OUO15" s="788"/>
      <c r="OUP15" s="788"/>
      <c r="OUQ15" s="788"/>
      <c r="OUR15" s="787"/>
      <c r="OUS15" s="788"/>
      <c r="OUT15" s="788"/>
      <c r="OUU15" s="788"/>
      <c r="OUV15" s="787"/>
      <c r="OUW15" s="788"/>
      <c r="OUX15" s="788"/>
      <c r="OUY15" s="788"/>
      <c r="OUZ15" s="787"/>
      <c r="OVA15" s="788"/>
      <c r="OVB15" s="788"/>
      <c r="OVC15" s="788"/>
      <c r="OVD15" s="787"/>
      <c r="OVE15" s="788"/>
      <c r="OVF15" s="788"/>
      <c r="OVG15" s="788"/>
      <c r="OVH15" s="787"/>
      <c r="OVI15" s="788"/>
      <c r="OVJ15" s="788"/>
      <c r="OVK15" s="788"/>
      <c r="OVL15" s="787"/>
      <c r="OVM15" s="788"/>
      <c r="OVN15" s="788"/>
      <c r="OVO15" s="788"/>
      <c r="OVP15" s="787"/>
      <c r="OVQ15" s="788"/>
      <c r="OVR15" s="788"/>
      <c r="OVS15" s="788"/>
      <c r="OVT15" s="787"/>
      <c r="OVU15" s="788"/>
      <c r="OVV15" s="788"/>
      <c r="OVW15" s="788"/>
      <c r="OVX15" s="787"/>
      <c r="OVY15" s="788"/>
      <c r="OVZ15" s="788"/>
      <c r="OWA15" s="788"/>
      <c r="OWB15" s="787"/>
      <c r="OWC15" s="788"/>
      <c r="OWD15" s="788"/>
      <c r="OWE15" s="788"/>
      <c r="OWF15" s="787"/>
      <c r="OWG15" s="788"/>
      <c r="OWH15" s="788"/>
      <c r="OWI15" s="788"/>
      <c r="OWJ15" s="787"/>
      <c r="OWK15" s="788"/>
      <c r="OWL15" s="788"/>
      <c r="OWM15" s="788"/>
      <c r="OWN15" s="787"/>
      <c r="OWO15" s="788"/>
      <c r="OWP15" s="788"/>
      <c r="OWQ15" s="788"/>
      <c r="OWR15" s="787"/>
      <c r="OWS15" s="788"/>
      <c r="OWT15" s="788"/>
      <c r="OWU15" s="788"/>
      <c r="OWV15" s="787"/>
      <c r="OWW15" s="788"/>
      <c r="OWX15" s="788"/>
      <c r="OWY15" s="788"/>
      <c r="OWZ15" s="787"/>
      <c r="OXA15" s="788"/>
      <c r="OXB15" s="788"/>
      <c r="OXC15" s="788"/>
      <c r="OXD15" s="787"/>
      <c r="OXE15" s="788"/>
      <c r="OXF15" s="788"/>
      <c r="OXG15" s="788"/>
      <c r="OXH15" s="787"/>
      <c r="OXI15" s="788"/>
      <c r="OXJ15" s="788"/>
      <c r="OXK15" s="788"/>
      <c r="OXL15" s="787"/>
      <c r="OXM15" s="788"/>
      <c r="OXN15" s="788"/>
      <c r="OXO15" s="788"/>
      <c r="OXP15" s="787"/>
      <c r="OXQ15" s="788"/>
      <c r="OXR15" s="788"/>
      <c r="OXS15" s="788"/>
      <c r="OXT15" s="787"/>
      <c r="OXU15" s="788"/>
      <c r="OXV15" s="788"/>
      <c r="OXW15" s="788"/>
      <c r="OXX15" s="787"/>
      <c r="OXY15" s="788"/>
      <c r="OXZ15" s="788"/>
      <c r="OYA15" s="788"/>
      <c r="OYB15" s="787"/>
      <c r="OYC15" s="788"/>
      <c r="OYD15" s="788"/>
      <c r="OYE15" s="788"/>
      <c r="OYF15" s="787"/>
      <c r="OYG15" s="788"/>
      <c r="OYH15" s="788"/>
      <c r="OYI15" s="788"/>
      <c r="OYJ15" s="787"/>
      <c r="OYK15" s="788"/>
      <c r="OYL15" s="788"/>
      <c r="OYM15" s="788"/>
      <c r="OYN15" s="787"/>
      <c r="OYO15" s="788"/>
      <c r="OYP15" s="788"/>
      <c r="OYQ15" s="788"/>
      <c r="OYR15" s="787"/>
      <c r="OYS15" s="788"/>
      <c r="OYT15" s="788"/>
      <c r="OYU15" s="788"/>
      <c r="OYV15" s="787"/>
      <c r="OYW15" s="788"/>
      <c r="OYX15" s="788"/>
      <c r="OYY15" s="788"/>
      <c r="OYZ15" s="787"/>
      <c r="OZA15" s="788"/>
      <c r="OZB15" s="788"/>
      <c r="OZC15" s="788"/>
      <c r="OZD15" s="787"/>
      <c r="OZE15" s="788"/>
      <c r="OZF15" s="788"/>
      <c r="OZG15" s="788"/>
      <c r="OZH15" s="787"/>
      <c r="OZI15" s="788"/>
      <c r="OZJ15" s="788"/>
      <c r="OZK15" s="788"/>
      <c r="OZL15" s="787"/>
      <c r="OZM15" s="788"/>
      <c r="OZN15" s="788"/>
      <c r="OZO15" s="788"/>
      <c r="OZP15" s="787"/>
      <c r="OZQ15" s="788"/>
      <c r="OZR15" s="788"/>
      <c r="OZS15" s="788"/>
      <c r="OZT15" s="787"/>
      <c r="OZU15" s="788"/>
      <c r="OZV15" s="788"/>
      <c r="OZW15" s="788"/>
      <c r="OZX15" s="787"/>
      <c r="OZY15" s="788"/>
      <c r="OZZ15" s="788"/>
      <c r="PAA15" s="788"/>
      <c r="PAB15" s="787"/>
      <c r="PAC15" s="788"/>
      <c r="PAD15" s="788"/>
      <c r="PAE15" s="788"/>
      <c r="PAF15" s="787"/>
      <c r="PAG15" s="788"/>
      <c r="PAH15" s="788"/>
      <c r="PAI15" s="788"/>
      <c r="PAJ15" s="787"/>
      <c r="PAK15" s="788"/>
      <c r="PAL15" s="788"/>
      <c r="PAM15" s="788"/>
      <c r="PAN15" s="787"/>
      <c r="PAO15" s="788"/>
      <c r="PAP15" s="788"/>
      <c r="PAQ15" s="788"/>
      <c r="PAR15" s="787"/>
      <c r="PAS15" s="788"/>
      <c r="PAT15" s="788"/>
      <c r="PAU15" s="788"/>
      <c r="PAV15" s="787"/>
      <c r="PAW15" s="788"/>
      <c r="PAX15" s="788"/>
      <c r="PAY15" s="788"/>
      <c r="PAZ15" s="787"/>
      <c r="PBA15" s="788"/>
      <c r="PBB15" s="788"/>
      <c r="PBC15" s="788"/>
      <c r="PBD15" s="787"/>
      <c r="PBE15" s="788"/>
      <c r="PBF15" s="788"/>
      <c r="PBG15" s="788"/>
      <c r="PBH15" s="787"/>
      <c r="PBI15" s="788"/>
      <c r="PBJ15" s="788"/>
      <c r="PBK15" s="788"/>
      <c r="PBL15" s="787"/>
      <c r="PBM15" s="788"/>
      <c r="PBN15" s="788"/>
      <c r="PBO15" s="788"/>
      <c r="PBP15" s="787"/>
      <c r="PBQ15" s="788"/>
      <c r="PBR15" s="788"/>
      <c r="PBS15" s="788"/>
      <c r="PBT15" s="787"/>
      <c r="PBU15" s="788"/>
      <c r="PBV15" s="788"/>
      <c r="PBW15" s="788"/>
      <c r="PBX15" s="787"/>
      <c r="PBY15" s="788"/>
      <c r="PBZ15" s="788"/>
      <c r="PCA15" s="788"/>
      <c r="PCB15" s="787"/>
      <c r="PCC15" s="788"/>
      <c r="PCD15" s="788"/>
      <c r="PCE15" s="788"/>
      <c r="PCF15" s="787"/>
      <c r="PCG15" s="788"/>
      <c r="PCH15" s="788"/>
      <c r="PCI15" s="788"/>
      <c r="PCJ15" s="787"/>
      <c r="PCK15" s="788"/>
      <c r="PCL15" s="788"/>
      <c r="PCM15" s="788"/>
      <c r="PCN15" s="787"/>
      <c r="PCO15" s="788"/>
      <c r="PCP15" s="788"/>
      <c r="PCQ15" s="788"/>
      <c r="PCR15" s="787"/>
      <c r="PCS15" s="788"/>
      <c r="PCT15" s="788"/>
      <c r="PCU15" s="788"/>
      <c r="PCV15" s="787"/>
      <c r="PCW15" s="788"/>
      <c r="PCX15" s="788"/>
      <c r="PCY15" s="788"/>
      <c r="PCZ15" s="787"/>
      <c r="PDA15" s="788"/>
      <c r="PDB15" s="788"/>
      <c r="PDC15" s="788"/>
      <c r="PDD15" s="787"/>
      <c r="PDE15" s="788"/>
      <c r="PDF15" s="788"/>
      <c r="PDG15" s="788"/>
      <c r="PDH15" s="787"/>
      <c r="PDI15" s="788"/>
      <c r="PDJ15" s="788"/>
      <c r="PDK15" s="788"/>
      <c r="PDL15" s="787"/>
      <c r="PDM15" s="788"/>
      <c r="PDN15" s="788"/>
      <c r="PDO15" s="788"/>
      <c r="PDP15" s="787"/>
      <c r="PDQ15" s="788"/>
      <c r="PDR15" s="788"/>
      <c r="PDS15" s="788"/>
      <c r="PDT15" s="787"/>
      <c r="PDU15" s="788"/>
      <c r="PDV15" s="788"/>
      <c r="PDW15" s="788"/>
      <c r="PDX15" s="787"/>
      <c r="PDY15" s="788"/>
      <c r="PDZ15" s="788"/>
      <c r="PEA15" s="788"/>
      <c r="PEB15" s="787"/>
      <c r="PEC15" s="788"/>
      <c r="PED15" s="788"/>
      <c r="PEE15" s="788"/>
      <c r="PEF15" s="787"/>
      <c r="PEG15" s="788"/>
      <c r="PEH15" s="788"/>
      <c r="PEI15" s="788"/>
      <c r="PEJ15" s="787"/>
      <c r="PEK15" s="788"/>
      <c r="PEL15" s="788"/>
      <c r="PEM15" s="788"/>
      <c r="PEN15" s="787"/>
      <c r="PEO15" s="788"/>
      <c r="PEP15" s="788"/>
      <c r="PEQ15" s="788"/>
      <c r="PER15" s="787"/>
      <c r="PES15" s="788"/>
      <c r="PET15" s="788"/>
      <c r="PEU15" s="788"/>
      <c r="PEV15" s="787"/>
      <c r="PEW15" s="788"/>
      <c r="PEX15" s="788"/>
      <c r="PEY15" s="788"/>
      <c r="PEZ15" s="787"/>
      <c r="PFA15" s="788"/>
      <c r="PFB15" s="788"/>
      <c r="PFC15" s="788"/>
      <c r="PFD15" s="787"/>
      <c r="PFE15" s="788"/>
      <c r="PFF15" s="788"/>
      <c r="PFG15" s="788"/>
      <c r="PFH15" s="787"/>
      <c r="PFI15" s="788"/>
      <c r="PFJ15" s="788"/>
      <c r="PFK15" s="788"/>
      <c r="PFL15" s="787"/>
      <c r="PFM15" s="788"/>
      <c r="PFN15" s="788"/>
      <c r="PFO15" s="788"/>
      <c r="PFP15" s="787"/>
      <c r="PFQ15" s="788"/>
      <c r="PFR15" s="788"/>
      <c r="PFS15" s="788"/>
      <c r="PFT15" s="787"/>
      <c r="PFU15" s="788"/>
      <c r="PFV15" s="788"/>
      <c r="PFW15" s="788"/>
      <c r="PFX15" s="787"/>
      <c r="PFY15" s="788"/>
      <c r="PFZ15" s="788"/>
      <c r="PGA15" s="788"/>
      <c r="PGB15" s="787"/>
      <c r="PGC15" s="788"/>
      <c r="PGD15" s="788"/>
      <c r="PGE15" s="788"/>
      <c r="PGF15" s="787"/>
      <c r="PGG15" s="788"/>
      <c r="PGH15" s="788"/>
      <c r="PGI15" s="788"/>
      <c r="PGJ15" s="787"/>
      <c r="PGK15" s="788"/>
      <c r="PGL15" s="788"/>
      <c r="PGM15" s="788"/>
      <c r="PGN15" s="787"/>
      <c r="PGO15" s="788"/>
      <c r="PGP15" s="788"/>
      <c r="PGQ15" s="788"/>
      <c r="PGR15" s="787"/>
      <c r="PGS15" s="788"/>
      <c r="PGT15" s="788"/>
      <c r="PGU15" s="788"/>
      <c r="PGV15" s="787"/>
      <c r="PGW15" s="788"/>
      <c r="PGX15" s="788"/>
      <c r="PGY15" s="788"/>
      <c r="PGZ15" s="787"/>
      <c r="PHA15" s="788"/>
      <c r="PHB15" s="788"/>
      <c r="PHC15" s="788"/>
      <c r="PHD15" s="787"/>
      <c r="PHE15" s="788"/>
      <c r="PHF15" s="788"/>
      <c r="PHG15" s="788"/>
      <c r="PHH15" s="787"/>
      <c r="PHI15" s="788"/>
      <c r="PHJ15" s="788"/>
      <c r="PHK15" s="788"/>
      <c r="PHL15" s="787"/>
      <c r="PHM15" s="788"/>
      <c r="PHN15" s="788"/>
      <c r="PHO15" s="788"/>
      <c r="PHP15" s="787"/>
      <c r="PHQ15" s="788"/>
      <c r="PHR15" s="788"/>
      <c r="PHS15" s="788"/>
      <c r="PHT15" s="787"/>
      <c r="PHU15" s="788"/>
      <c r="PHV15" s="788"/>
      <c r="PHW15" s="788"/>
      <c r="PHX15" s="787"/>
      <c r="PHY15" s="788"/>
      <c r="PHZ15" s="788"/>
      <c r="PIA15" s="788"/>
      <c r="PIB15" s="787"/>
      <c r="PIC15" s="788"/>
      <c r="PID15" s="788"/>
      <c r="PIE15" s="788"/>
      <c r="PIF15" s="787"/>
      <c r="PIG15" s="788"/>
      <c r="PIH15" s="788"/>
      <c r="PII15" s="788"/>
      <c r="PIJ15" s="787"/>
      <c r="PIK15" s="788"/>
      <c r="PIL15" s="788"/>
      <c r="PIM15" s="788"/>
      <c r="PIN15" s="787"/>
      <c r="PIO15" s="788"/>
      <c r="PIP15" s="788"/>
      <c r="PIQ15" s="788"/>
      <c r="PIR15" s="787"/>
      <c r="PIS15" s="788"/>
      <c r="PIT15" s="788"/>
      <c r="PIU15" s="788"/>
      <c r="PIV15" s="787"/>
      <c r="PIW15" s="788"/>
      <c r="PIX15" s="788"/>
      <c r="PIY15" s="788"/>
      <c r="PIZ15" s="787"/>
      <c r="PJA15" s="788"/>
      <c r="PJB15" s="788"/>
      <c r="PJC15" s="788"/>
      <c r="PJD15" s="787"/>
      <c r="PJE15" s="788"/>
      <c r="PJF15" s="788"/>
      <c r="PJG15" s="788"/>
      <c r="PJH15" s="787"/>
      <c r="PJI15" s="788"/>
      <c r="PJJ15" s="788"/>
      <c r="PJK15" s="788"/>
      <c r="PJL15" s="787"/>
      <c r="PJM15" s="788"/>
      <c r="PJN15" s="788"/>
      <c r="PJO15" s="788"/>
      <c r="PJP15" s="787"/>
      <c r="PJQ15" s="788"/>
      <c r="PJR15" s="788"/>
      <c r="PJS15" s="788"/>
      <c r="PJT15" s="787"/>
      <c r="PJU15" s="788"/>
      <c r="PJV15" s="788"/>
      <c r="PJW15" s="788"/>
      <c r="PJX15" s="787"/>
      <c r="PJY15" s="788"/>
      <c r="PJZ15" s="788"/>
      <c r="PKA15" s="788"/>
      <c r="PKB15" s="787"/>
      <c r="PKC15" s="788"/>
      <c r="PKD15" s="788"/>
      <c r="PKE15" s="788"/>
      <c r="PKF15" s="787"/>
      <c r="PKG15" s="788"/>
      <c r="PKH15" s="788"/>
      <c r="PKI15" s="788"/>
      <c r="PKJ15" s="787"/>
      <c r="PKK15" s="788"/>
      <c r="PKL15" s="788"/>
      <c r="PKM15" s="788"/>
      <c r="PKN15" s="787"/>
      <c r="PKO15" s="788"/>
      <c r="PKP15" s="788"/>
      <c r="PKQ15" s="788"/>
      <c r="PKR15" s="787"/>
      <c r="PKS15" s="788"/>
      <c r="PKT15" s="788"/>
      <c r="PKU15" s="788"/>
      <c r="PKV15" s="787"/>
      <c r="PKW15" s="788"/>
      <c r="PKX15" s="788"/>
      <c r="PKY15" s="788"/>
      <c r="PKZ15" s="787"/>
      <c r="PLA15" s="788"/>
      <c r="PLB15" s="788"/>
      <c r="PLC15" s="788"/>
      <c r="PLD15" s="787"/>
      <c r="PLE15" s="788"/>
      <c r="PLF15" s="788"/>
      <c r="PLG15" s="788"/>
      <c r="PLH15" s="787"/>
      <c r="PLI15" s="788"/>
      <c r="PLJ15" s="788"/>
      <c r="PLK15" s="788"/>
      <c r="PLL15" s="787"/>
      <c r="PLM15" s="788"/>
      <c r="PLN15" s="788"/>
      <c r="PLO15" s="788"/>
      <c r="PLP15" s="787"/>
      <c r="PLQ15" s="788"/>
      <c r="PLR15" s="788"/>
      <c r="PLS15" s="788"/>
      <c r="PLT15" s="787"/>
      <c r="PLU15" s="788"/>
      <c r="PLV15" s="788"/>
      <c r="PLW15" s="788"/>
      <c r="PLX15" s="787"/>
      <c r="PLY15" s="788"/>
      <c r="PLZ15" s="788"/>
      <c r="PMA15" s="788"/>
      <c r="PMB15" s="787"/>
      <c r="PMC15" s="788"/>
      <c r="PMD15" s="788"/>
      <c r="PME15" s="788"/>
      <c r="PMF15" s="787"/>
      <c r="PMG15" s="788"/>
      <c r="PMH15" s="788"/>
      <c r="PMI15" s="788"/>
      <c r="PMJ15" s="787"/>
      <c r="PMK15" s="788"/>
      <c r="PML15" s="788"/>
      <c r="PMM15" s="788"/>
      <c r="PMN15" s="787"/>
      <c r="PMO15" s="788"/>
      <c r="PMP15" s="788"/>
      <c r="PMQ15" s="788"/>
      <c r="PMR15" s="787"/>
      <c r="PMS15" s="788"/>
      <c r="PMT15" s="788"/>
      <c r="PMU15" s="788"/>
      <c r="PMV15" s="787"/>
      <c r="PMW15" s="788"/>
      <c r="PMX15" s="788"/>
      <c r="PMY15" s="788"/>
      <c r="PMZ15" s="787"/>
      <c r="PNA15" s="788"/>
      <c r="PNB15" s="788"/>
      <c r="PNC15" s="788"/>
      <c r="PND15" s="787"/>
      <c r="PNE15" s="788"/>
      <c r="PNF15" s="788"/>
      <c r="PNG15" s="788"/>
      <c r="PNH15" s="787"/>
      <c r="PNI15" s="788"/>
      <c r="PNJ15" s="788"/>
      <c r="PNK15" s="788"/>
      <c r="PNL15" s="787"/>
      <c r="PNM15" s="788"/>
      <c r="PNN15" s="788"/>
      <c r="PNO15" s="788"/>
      <c r="PNP15" s="787"/>
      <c r="PNQ15" s="788"/>
      <c r="PNR15" s="788"/>
      <c r="PNS15" s="788"/>
      <c r="PNT15" s="787"/>
      <c r="PNU15" s="788"/>
      <c r="PNV15" s="788"/>
      <c r="PNW15" s="788"/>
      <c r="PNX15" s="787"/>
      <c r="PNY15" s="788"/>
      <c r="PNZ15" s="788"/>
      <c r="POA15" s="788"/>
      <c r="POB15" s="787"/>
      <c r="POC15" s="788"/>
      <c r="POD15" s="788"/>
      <c r="POE15" s="788"/>
      <c r="POF15" s="787"/>
      <c r="POG15" s="788"/>
      <c r="POH15" s="788"/>
      <c r="POI15" s="788"/>
      <c r="POJ15" s="787"/>
      <c r="POK15" s="788"/>
      <c r="POL15" s="788"/>
      <c r="POM15" s="788"/>
      <c r="PON15" s="787"/>
      <c r="POO15" s="788"/>
      <c r="POP15" s="788"/>
      <c r="POQ15" s="788"/>
      <c r="POR15" s="787"/>
      <c r="POS15" s="788"/>
      <c r="POT15" s="788"/>
      <c r="POU15" s="788"/>
      <c r="POV15" s="787"/>
      <c r="POW15" s="788"/>
      <c r="POX15" s="788"/>
      <c r="POY15" s="788"/>
      <c r="POZ15" s="787"/>
      <c r="PPA15" s="788"/>
      <c r="PPB15" s="788"/>
      <c r="PPC15" s="788"/>
      <c r="PPD15" s="787"/>
      <c r="PPE15" s="788"/>
      <c r="PPF15" s="788"/>
      <c r="PPG15" s="788"/>
      <c r="PPH15" s="787"/>
      <c r="PPI15" s="788"/>
      <c r="PPJ15" s="788"/>
      <c r="PPK15" s="788"/>
      <c r="PPL15" s="787"/>
      <c r="PPM15" s="788"/>
      <c r="PPN15" s="788"/>
      <c r="PPO15" s="788"/>
      <c r="PPP15" s="787"/>
      <c r="PPQ15" s="788"/>
      <c r="PPR15" s="788"/>
      <c r="PPS15" s="788"/>
      <c r="PPT15" s="787"/>
      <c r="PPU15" s="788"/>
      <c r="PPV15" s="788"/>
      <c r="PPW15" s="788"/>
      <c r="PPX15" s="787"/>
      <c r="PPY15" s="788"/>
      <c r="PPZ15" s="788"/>
      <c r="PQA15" s="788"/>
      <c r="PQB15" s="787"/>
      <c r="PQC15" s="788"/>
      <c r="PQD15" s="788"/>
      <c r="PQE15" s="788"/>
      <c r="PQF15" s="787"/>
      <c r="PQG15" s="788"/>
      <c r="PQH15" s="788"/>
      <c r="PQI15" s="788"/>
      <c r="PQJ15" s="787"/>
      <c r="PQK15" s="788"/>
      <c r="PQL15" s="788"/>
      <c r="PQM15" s="788"/>
      <c r="PQN15" s="787"/>
      <c r="PQO15" s="788"/>
      <c r="PQP15" s="788"/>
      <c r="PQQ15" s="788"/>
      <c r="PQR15" s="787"/>
      <c r="PQS15" s="788"/>
      <c r="PQT15" s="788"/>
      <c r="PQU15" s="788"/>
      <c r="PQV15" s="787"/>
      <c r="PQW15" s="788"/>
      <c r="PQX15" s="788"/>
      <c r="PQY15" s="788"/>
      <c r="PQZ15" s="787"/>
      <c r="PRA15" s="788"/>
      <c r="PRB15" s="788"/>
      <c r="PRC15" s="788"/>
      <c r="PRD15" s="787"/>
      <c r="PRE15" s="788"/>
      <c r="PRF15" s="788"/>
      <c r="PRG15" s="788"/>
      <c r="PRH15" s="787"/>
      <c r="PRI15" s="788"/>
      <c r="PRJ15" s="788"/>
      <c r="PRK15" s="788"/>
      <c r="PRL15" s="787"/>
      <c r="PRM15" s="788"/>
      <c r="PRN15" s="788"/>
      <c r="PRO15" s="788"/>
      <c r="PRP15" s="787"/>
      <c r="PRQ15" s="788"/>
      <c r="PRR15" s="788"/>
      <c r="PRS15" s="788"/>
      <c r="PRT15" s="787"/>
      <c r="PRU15" s="788"/>
      <c r="PRV15" s="788"/>
      <c r="PRW15" s="788"/>
      <c r="PRX15" s="787"/>
      <c r="PRY15" s="788"/>
      <c r="PRZ15" s="788"/>
      <c r="PSA15" s="788"/>
      <c r="PSB15" s="787"/>
      <c r="PSC15" s="788"/>
      <c r="PSD15" s="788"/>
      <c r="PSE15" s="788"/>
      <c r="PSF15" s="787"/>
      <c r="PSG15" s="788"/>
      <c r="PSH15" s="788"/>
      <c r="PSI15" s="788"/>
      <c r="PSJ15" s="787"/>
      <c r="PSK15" s="788"/>
      <c r="PSL15" s="788"/>
      <c r="PSM15" s="788"/>
      <c r="PSN15" s="787"/>
      <c r="PSO15" s="788"/>
      <c r="PSP15" s="788"/>
      <c r="PSQ15" s="788"/>
      <c r="PSR15" s="787"/>
      <c r="PSS15" s="788"/>
      <c r="PST15" s="788"/>
      <c r="PSU15" s="788"/>
      <c r="PSV15" s="787"/>
      <c r="PSW15" s="788"/>
      <c r="PSX15" s="788"/>
      <c r="PSY15" s="788"/>
      <c r="PSZ15" s="787"/>
      <c r="PTA15" s="788"/>
      <c r="PTB15" s="788"/>
      <c r="PTC15" s="788"/>
      <c r="PTD15" s="787"/>
      <c r="PTE15" s="788"/>
      <c r="PTF15" s="788"/>
      <c r="PTG15" s="788"/>
      <c r="PTH15" s="787"/>
      <c r="PTI15" s="788"/>
      <c r="PTJ15" s="788"/>
      <c r="PTK15" s="788"/>
      <c r="PTL15" s="787"/>
      <c r="PTM15" s="788"/>
      <c r="PTN15" s="788"/>
      <c r="PTO15" s="788"/>
      <c r="PTP15" s="787"/>
      <c r="PTQ15" s="788"/>
      <c r="PTR15" s="788"/>
      <c r="PTS15" s="788"/>
      <c r="PTT15" s="787"/>
      <c r="PTU15" s="788"/>
      <c r="PTV15" s="788"/>
      <c r="PTW15" s="788"/>
      <c r="PTX15" s="787"/>
      <c r="PTY15" s="788"/>
      <c r="PTZ15" s="788"/>
      <c r="PUA15" s="788"/>
      <c r="PUB15" s="787"/>
      <c r="PUC15" s="788"/>
      <c r="PUD15" s="788"/>
      <c r="PUE15" s="788"/>
      <c r="PUF15" s="787"/>
      <c r="PUG15" s="788"/>
      <c r="PUH15" s="788"/>
      <c r="PUI15" s="788"/>
      <c r="PUJ15" s="787"/>
      <c r="PUK15" s="788"/>
      <c r="PUL15" s="788"/>
      <c r="PUM15" s="788"/>
      <c r="PUN15" s="787"/>
      <c r="PUO15" s="788"/>
      <c r="PUP15" s="788"/>
      <c r="PUQ15" s="788"/>
      <c r="PUR15" s="787"/>
      <c r="PUS15" s="788"/>
      <c r="PUT15" s="788"/>
      <c r="PUU15" s="788"/>
      <c r="PUV15" s="787"/>
      <c r="PUW15" s="788"/>
      <c r="PUX15" s="788"/>
      <c r="PUY15" s="788"/>
      <c r="PUZ15" s="787"/>
      <c r="PVA15" s="788"/>
      <c r="PVB15" s="788"/>
      <c r="PVC15" s="788"/>
      <c r="PVD15" s="787"/>
      <c r="PVE15" s="788"/>
      <c r="PVF15" s="788"/>
      <c r="PVG15" s="788"/>
      <c r="PVH15" s="787"/>
      <c r="PVI15" s="788"/>
      <c r="PVJ15" s="788"/>
      <c r="PVK15" s="788"/>
      <c r="PVL15" s="787"/>
      <c r="PVM15" s="788"/>
      <c r="PVN15" s="788"/>
      <c r="PVO15" s="788"/>
      <c r="PVP15" s="787"/>
      <c r="PVQ15" s="788"/>
      <c r="PVR15" s="788"/>
      <c r="PVS15" s="788"/>
      <c r="PVT15" s="787"/>
      <c r="PVU15" s="788"/>
      <c r="PVV15" s="788"/>
      <c r="PVW15" s="788"/>
      <c r="PVX15" s="787"/>
      <c r="PVY15" s="788"/>
      <c r="PVZ15" s="788"/>
      <c r="PWA15" s="788"/>
      <c r="PWB15" s="787"/>
      <c r="PWC15" s="788"/>
      <c r="PWD15" s="788"/>
      <c r="PWE15" s="788"/>
      <c r="PWF15" s="787"/>
      <c r="PWG15" s="788"/>
      <c r="PWH15" s="788"/>
      <c r="PWI15" s="788"/>
      <c r="PWJ15" s="787"/>
      <c r="PWK15" s="788"/>
      <c r="PWL15" s="788"/>
      <c r="PWM15" s="788"/>
      <c r="PWN15" s="787"/>
      <c r="PWO15" s="788"/>
      <c r="PWP15" s="788"/>
      <c r="PWQ15" s="788"/>
      <c r="PWR15" s="787"/>
      <c r="PWS15" s="788"/>
      <c r="PWT15" s="788"/>
      <c r="PWU15" s="788"/>
      <c r="PWV15" s="787"/>
      <c r="PWW15" s="788"/>
      <c r="PWX15" s="788"/>
      <c r="PWY15" s="788"/>
      <c r="PWZ15" s="787"/>
      <c r="PXA15" s="788"/>
      <c r="PXB15" s="788"/>
      <c r="PXC15" s="788"/>
      <c r="PXD15" s="787"/>
      <c r="PXE15" s="788"/>
      <c r="PXF15" s="788"/>
      <c r="PXG15" s="788"/>
      <c r="PXH15" s="787"/>
      <c r="PXI15" s="788"/>
      <c r="PXJ15" s="788"/>
      <c r="PXK15" s="788"/>
      <c r="PXL15" s="787"/>
      <c r="PXM15" s="788"/>
      <c r="PXN15" s="788"/>
      <c r="PXO15" s="788"/>
      <c r="PXP15" s="787"/>
      <c r="PXQ15" s="788"/>
      <c r="PXR15" s="788"/>
      <c r="PXS15" s="788"/>
      <c r="PXT15" s="787"/>
      <c r="PXU15" s="788"/>
      <c r="PXV15" s="788"/>
      <c r="PXW15" s="788"/>
      <c r="PXX15" s="787"/>
      <c r="PXY15" s="788"/>
      <c r="PXZ15" s="788"/>
      <c r="PYA15" s="788"/>
      <c r="PYB15" s="787"/>
      <c r="PYC15" s="788"/>
      <c r="PYD15" s="788"/>
      <c r="PYE15" s="788"/>
      <c r="PYF15" s="787"/>
      <c r="PYG15" s="788"/>
      <c r="PYH15" s="788"/>
      <c r="PYI15" s="788"/>
      <c r="PYJ15" s="787"/>
      <c r="PYK15" s="788"/>
      <c r="PYL15" s="788"/>
      <c r="PYM15" s="788"/>
      <c r="PYN15" s="787"/>
      <c r="PYO15" s="788"/>
      <c r="PYP15" s="788"/>
      <c r="PYQ15" s="788"/>
      <c r="PYR15" s="787"/>
      <c r="PYS15" s="788"/>
      <c r="PYT15" s="788"/>
      <c r="PYU15" s="788"/>
      <c r="PYV15" s="787"/>
      <c r="PYW15" s="788"/>
      <c r="PYX15" s="788"/>
      <c r="PYY15" s="788"/>
      <c r="PYZ15" s="787"/>
      <c r="PZA15" s="788"/>
      <c r="PZB15" s="788"/>
      <c r="PZC15" s="788"/>
      <c r="PZD15" s="787"/>
      <c r="PZE15" s="788"/>
      <c r="PZF15" s="788"/>
      <c r="PZG15" s="788"/>
      <c r="PZH15" s="787"/>
      <c r="PZI15" s="788"/>
      <c r="PZJ15" s="788"/>
      <c r="PZK15" s="788"/>
      <c r="PZL15" s="787"/>
      <c r="PZM15" s="788"/>
      <c r="PZN15" s="788"/>
      <c r="PZO15" s="788"/>
      <c r="PZP15" s="787"/>
      <c r="PZQ15" s="788"/>
      <c r="PZR15" s="788"/>
      <c r="PZS15" s="788"/>
      <c r="PZT15" s="787"/>
      <c r="PZU15" s="788"/>
      <c r="PZV15" s="788"/>
      <c r="PZW15" s="788"/>
      <c r="PZX15" s="787"/>
      <c r="PZY15" s="788"/>
      <c r="PZZ15" s="788"/>
      <c r="QAA15" s="788"/>
      <c r="QAB15" s="787"/>
      <c r="QAC15" s="788"/>
      <c r="QAD15" s="788"/>
      <c r="QAE15" s="788"/>
      <c r="QAF15" s="787"/>
      <c r="QAG15" s="788"/>
      <c r="QAH15" s="788"/>
      <c r="QAI15" s="788"/>
      <c r="QAJ15" s="787"/>
      <c r="QAK15" s="788"/>
      <c r="QAL15" s="788"/>
      <c r="QAM15" s="788"/>
      <c r="QAN15" s="787"/>
      <c r="QAO15" s="788"/>
      <c r="QAP15" s="788"/>
      <c r="QAQ15" s="788"/>
      <c r="QAR15" s="787"/>
      <c r="QAS15" s="788"/>
      <c r="QAT15" s="788"/>
      <c r="QAU15" s="788"/>
      <c r="QAV15" s="787"/>
      <c r="QAW15" s="788"/>
      <c r="QAX15" s="788"/>
      <c r="QAY15" s="788"/>
      <c r="QAZ15" s="787"/>
      <c r="QBA15" s="788"/>
      <c r="QBB15" s="788"/>
      <c r="QBC15" s="788"/>
      <c r="QBD15" s="787"/>
      <c r="QBE15" s="788"/>
      <c r="QBF15" s="788"/>
      <c r="QBG15" s="788"/>
      <c r="QBH15" s="787"/>
      <c r="QBI15" s="788"/>
      <c r="QBJ15" s="788"/>
      <c r="QBK15" s="788"/>
      <c r="QBL15" s="787"/>
      <c r="QBM15" s="788"/>
      <c r="QBN15" s="788"/>
      <c r="QBO15" s="788"/>
      <c r="QBP15" s="787"/>
      <c r="QBQ15" s="788"/>
      <c r="QBR15" s="788"/>
      <c r="QBS15" s="788"/>
      <c r="QBT15" s="787"/>
      <c r="QBU15" s="788"/>
      <c r="QBV15" s="788"/>
      <c r="QBW15" s="788"/>
      <c r="QBX15" s="787"/>
      <c r="QBY15" s="788"/>
      <c r="QBZ15" s="788"/>
      <c r="QCA15" s="788"/>
      <c r="QCB15" s="787"/>
      <c r="QCC15" s="788"/>
      <c r="QCD15" s="788"/>
      <c r="QCE15" s="788"/>
      <c r="QCF15" s="787"/>
      <c r="QCG15" s="788"/>
      <c r="QCH15" s="788"/>
      <c r="QCI15" s="788"/>
      <c r="QCJ15" s="787"/>
      <c r="QCK15" s="788"/>
      <c r="QCL15" s="788"/>
      <c r="QCM15" s="788"/>
      <c r="QCN15" s="787"/>
      <c r="QCO15" s="788"/>
      <c r="QCP15" s="788"/>
      <c r="QCQ15" s="788"/>
      <c r="QCR15" s="787"/>
      <c r="QCS15" s="788"/>
      <c r="QCT15" s="788"/>
      <c r="QCU15" s="788"/>
      <c r="QCV15" s="787"/>
      <c r="QCW15" s="788"/>
      <c r="QCX15" s="788"/>
      <c r="QCY15" s="788"/>
      <c r="QCZ15" s="787"/>
      <c r="QDA15" s="788"/>
      <c r="QDB15" s="788"/>
      <c r="QDC15" s="788"/>
      <c r="QDD15" s="787"/>
      <c r="QDE15" s="788"/>
      <c r="QDF15" s="788"/>
      <c r="QDG15" s="788"/>
      <c r="QDH15" s="787"/>
      <c r="QDI15" s="788"/>
      <c r="QDJ15" s="788"/>
      <c r="QDK15" s="788"/>
      <c r="QDL15" s="787"/>
      <c r="QDM15" s="788"/>
      <c r="QDN15" s="788"/>
      <c r="QDO15" s="788"/>
      <c r="QDP15" s="787"/>
      <c r="QDQ15" s="788"/>
      <c r="QDR15" s="788"/>
      <c r="QDS15" s="788"/>
      <c r="QDT15" s="787"/>
      <c r="QDU15" s="788"/>
      <c r="QDV15" s="788"/>
      <c r="QDW15" s="788"/>
      <c r="QDX15" s="787"/>
      <c r="QDY15" s="788"/>
      <c r="QDZ15" s="788"/>
      <c r="QEA15" s="788"/>
      <c r="QEB15" s="787"/>
      <c r="QEC15" s="788"/>
      <c r="QED15" s="788"/>
      <c r="QEE15" s="788"/>
      <c r="QEF15" s="787"/>
      <c r="QEG15" s="788"/>
      <c r="QEH15" s="788"/>
      <c r="QEI15" s="788"/>
      <c r="QEJ15" s="787"/>
      <c r="QEK15" s="788"/>
      <c r="QEL15" s="788"/>
      <c r="QEM15" s="788"/>
      <c r="QEN15" s="787"/>
      <c r="QEO15" s="788"/>
      <c r="QEP15" s="788"/>
      <c r="QEQ15" s="788"/>
      <c r="QER15" s="787"/>
      <c r="QES15" s="788"/>
      <c r="QET15" s="788"/>
      <c r="QEU15" s="788"/>
      <c r="QEV15" s="787"/>
      <c r="QEW15" s="788"/>
      <c r="QEX15" s="788"/>
      <c r="QEY15" s="788"/>
      <c r="QEZ15" s="787"/>
      <c r="QFA15" s="788"/>
      <c r="QFB15" s="788"/>
      <c r="QFC15" s="788"/>
      <c r="QFD15" s="787"/>
      <c r="QFE15" s="788"/>
      <c r="QFF15" s="788"/>
      <c r="QFG15" s="788"/>
      <c r="QFH15" s="787"/>
      <c r="QFI15" s="788"/>
      <c r="QFJ15" s="788"/>
      <c r="QFK15" s="788"/>
      <c r="QFL15" s="787"/>
      <c r="QFM15" s="788"/>
      <c r="QFN15" s="788"/>
      <c r="QFO15" s="788"/>
      <c r="QFP15" s="787"/>
      <c r="QFQ15" s="788"/>
      <c r="QFR15" s="788"/>
      <c r="QFS15" s="788"/>
      <c r="QFT15" s="787"/>
      <c r="QFU15" s="788"/>
      <c r="QFV15" s="788"/>
      <c r="QFW15" s="788"/>
      <c r="QFX15" s="787"/>
      <c r="QFY15" s="788"/>
      <c r="QFZ15" s="788"/>
      <c r="QGA15" s="788"/>
      <c r="QGB15" s="787"/>
      <c r="QGC15" s="788"/>
      <c r="QGD15" s="788"/>
      <c r="QGE15" s="788"/>
      <c r="QGF15" s="787"/>
      <c r="QGG15" s="788"/>
      <c r="QGH15" s="788"/>
      <c r="QGI15" s="788"/>
      <c r="QGJ15" s="787"/>
      <c r="QGK15" s="788"/>
      <c r="QGL15" s="788"/>
      <c r="QGM15" s="788"/>
      <c r="QGN15" s="787"/>
      <c r="QGO15" s="788"/>
      <c r="QGP15" s="788"/>
      <c r="QGQ15" s="788"/>
      <c r="QGR15" s="787"/>
      <c r="QGS15" s="788"/>
      <c r="QGT15" s="788"/>
      <c r="QGU15" s="788"/>
      <c r="QGV15" s="787"/>
      <c r="QGW15" s="788"/>
      <c r="QGX15" s="788"/>
      <c r="QGY15" s="788"/>
      <c r="QGZ15" s="787"/>
      <c r="QHA15" s="788"/>
      <c r="QHB15" s="788"/>
      <c r="QHC15" s="788"/>
      <c r="QHD15" s="787"/>
      <c r="QHE15" s="788"/>
      <c r="QHF15" s="788"/>
      <c r="QHG15" s="788"/>
      <c r="QHH15" s="787"/>
      <c r="QHI15" s="788"/>
      <c r="QHJ15" s="788"/>
      <c r="QHK15" s="788"/>
      <c r="QHL15" s="787"/>
      <c r="QHM15" s="788"/>
      <c r="QHN15" s="788"/>
      <c r="QHO15" s="788"/>
      <c r="QHP15" s="787"/>
      <c r="QHQ15" s="788"/>
      <c r="QHR15" s="788"/>
      <c r="QHS15" s="788"/>
      <c r="QHT15" s="787"/>
      <c r="QHU15" s="788"/>
      <c r="QHV15" s="788"/>
      <c r="QHW15" s="788"/>
      <c r="QHX15" s="787"/>
      <c r="QHY15" s="788"/>
      <c r="QHZ15" s="788"/>
      <c r="QIA15" s="788"/>
      <c r="QIB15" s="787"/>
      <c r="QIC15" s="788"/>
      <c r="QID15" s="788"/>
      <c r="QIE15" s="788"/>
      <c r="QIF15" s="787"/>
      <c r="QIG15" s="788"/>
      <c r="QIH15" s="788"/>
      <c r="QII15" s="788"/>
      <c r="QIJ15" s="787"/>
      <c r="QIK15" s="788"/>
      <c r="QIL15" s="788"/>
      <c r="QIM15" s="788"/>
      <c r="QIN15" s="787"/>
      <c r="QIO15" s="788"/>
      <c r="QIP15" s="788"/>
      <c r="QIQ15" s="788"/>
      <c r="QIR15" s="787"/>
      <c r="QIS15" s="788"/>
      <c r="QIT15" s="788"/>
      <c r="QIU15" s="788"/>
      <c r="QIV15" s="787"/>
      <c r="QIW15" s="788"/>
      <c r="QIX15" s="788"/>
      <c r="QIY15" s="788"/>
      <c r="QIZ15" s="787"/>
      <c r="QJA15" s="788"/>
      <c r="QJB15" s="788"/>
      <c r="QJC15" s="788"/>
      <c r="QJD15" s="787"/>
      <c r="QJE15" s="788"/>
      <c r="QJF15" s="788"/>
      <c r="QJG15" s="788"/>
      <c r="QJH15" s="787"/>
      <c r="QJI15" s="788"/>
      <c r="QJJ15" s="788"/>
      <c r="QJK15" s="788"/>
      <c r="QJL15" s="787"/>
      <c r="QJM15" s="788"/>
      <c r="QJN15" s="788"/>
      <c r="QJO15" s="788"/>
      <c r="QJP15" s="787"/>
      <c r="QJQ15" s="788"/>
      <c r="QJR15" s="788"/>
      <c r="QJS15" s="788"/>
      <c r="QJT15" s="787"/>
      <c r="QJU15" s="788"/>
      <c r="QJV15" s="788"/>
      <c r="QJW15" s="788"/>
      <c r="QJX15" s="787"/>
      <c r="QJY15" s="788"/>
      <c r="QJZ15" s="788"/>
      <c r="QKA15" s="788"/>
      <c r="QKB15" s="787"/>
      <c r="QKC15" s="788"/>
      <c r="QKD15" s="788"/>
      <c r="QKE15" s="788"/>
      <c r="QKF15" s="787"/>
      <c r="QKG15" s="788"/>
      <c r="QKH15" s="788"/>
      <c r="QKI15" s="788"/>
      <c r="QKJ15" s="787"/>
      <c r="QKK15" s="788"/>
      <c r="QKL15" s="788"/>
      <c r="QKM15" s="788"/>
      <c r="QKN15" s="787"/>
      <c r="QKO15" s="788"/>
      <c r="QKP15" s="788"/>
      <c r="QKQ15" s="788"/>
      <c r="QKR15" s="787"/>
      <c r="QKS15" s="788"/>
      <c r="QKT15" s="788"/>
      <c r="QKU15" s="788"/>
      <c r="QKV15" s="787"/>
      <c r="QKW15" s="788"/>
      <c r="QKX15" s="788"/>
      <c r="QKY15" s="788"/>
      <c r="QKZ15" s="787"/>
      <c r="QLA15" s="788"/>
      <c r="QLB15" s="788"/>
      <c r="QLC15" s="788"/>
      <c r="QLD15" s="787"/>
      <c r="QLE15" s="788"/>
      <c r="QLF15" s="788"/>
      <c r="QLG15" s="788"/>
      <c r="QLH15" s="787"/>
      <c r="QLI15" s="788"/>
      <c r="QLJ15" s="788"/>
      <c r="QLK15" s="788"/>
      <c r="QLL15" s="787"/>
      <c r="QLM15" s="788"/>
      <c r="QLN15" s="788"/>
      <c r="QLO15" s="788"/>
      <c r="QLP15" s="787"/>
      <c r="QLQ15" s="788"/>
      <c r="QLR15" s="788"/>
      <c r="QLS15" s="788"/>
      <c r="QLT15" s="787"/>
      <c r="QLU15" s="788"/>
      <c r="QLV15" s="788"/>
      <c r="QLW15" s="788"/>
      <c r="QLX15" s="787"/>
      <c r="QLY15" s="788"/>
      <c r="QLZ15" s="788"/>
      <c r="QMA15" s="788"/>
      <c r="QMB15" s="787"/>
      <c r="QMC15" s="788"/>
      <c r="QMD15" s="788"/>
      <c r="QME15" s="788"/>
      <c r="QMF15" s="787"/>
      <c r="QMG15" s="788"/>
      <c r="QMH15" s="788"/>
      <c r="QMI15" s="788"/>
      <c r="QMJ15" s="787"/>
      <c r="QMK15" s="788"/>
      <c r="QML15" s="788"/>
      <c r="QMM15" s="788"/>
      <c r="QMN15" s="787"/>
      <c r="QMO15" s="788"/>
      <c r="QMP15" s="788"/>
      <c r="QMQ15" s="788"/>
      <c r="QMR15" s="787"/>
      <c r="QMS15" s="788"/>
      <c r="QMT15" s="788"/>
      <c r="QMU15" s="788"/>
      <c r="QMV15" s="787"/>
      <c r="QMW15" s="788"/>
      <c r="QMX15" s="788"/>
      <c r="QMY15" s="788"/>
      <c r="QMZ15" s="787"/>
      <c r="QNA15" s="788"/>
      <c r="QNB15" s="788"/>
      <c r="QNC15" s="788"/>
      <c r="QND15" s="787"/>
      <c r="QNE15" s="788"/>
      <c r="QNF15" s="788"/>
      <c r="QNG15" s="788"/>
      <c r="QNH15" s="787"/>
      <c r="QNI15" s="788"/>
      <c r="QNJ15" s="788"/>
      <c r="QNK15" s="788"/>
      <c r="QNL15" s="787"/>
      <c r="QNM15" s="788"/>
      <c r="QNN15" s="788"/>
      <c r="QNO15" s="788"/>
      <c r="QNP15" s="787"/>
      <c r="QNQ15" s="788"/>
      <c r="QNR15" s="788"/>
      <c r="QNS15" s="788"/>
      <c r="QNT15" s="787"/>
      <c r="QNU15" s="788"/>
      <c r="QNV15" s="788"/>
      <c r="QNW15" s="788"/>
      <c r="QNX15" s="787"/>
      <c r="QNY15" s="788"/>
      <c r="QNZ15" s="788"/>
      <c r="QOA15" s="788"/>
      <c r="QOB15" s="787"/>
      <c r="QOC15" s="788"/>
      <c r="QOD15" s="788"/>
      <c r="QOE15" s="788"/>
      <c r="QOF15" s="787"/>
      <c r="QOG15" s="788"/>
      <c r="QOH15" s="788"/>
      <c r="QOI15" s="788"/>
      <c r="QOJ15" s="787"/>
      <c r="QOK15" s="788"/>
      <c r="QOL15" s="788"/>
      <c r="QOM15" s="788"/>
      <c r="QON15" s="787"/>
      <c r="QOO15" s="788"/>
      <c r="QOP15" s="788"/>
      <c r="QOQ15" s="788"/>
      <c r="QOR15" s="787"/>
      <c r="QOS15" s="788"/>
      <c r="QOT15" s="788"/>
      <c r="QOU15" s="788"/>
      <c r="QOV15" s="787"/>
      <c r="QOW15" s="788"/>
      <c r="QOX15" s="788"/>
      <c r="QOY15" s="788"/>
      <c r="QOZ15" s="787"/>
      <c r="QPA15" s="788"/>
      <c r="QPB15" s="788"/>
      <c r="QPC15" s="788"/>
      <c r="QPD15" s="787"/>
      <c r="QPE15" s="788"/>
      <c r="QPF15" s="788"/>
      <c r="QPG15" s="788"/>
      <c r="QPH15" s="787"/>
      <c r="QPI15" s="788"/>
      <c r="QPJ15" s="788"/>
      <c r="QPK15" s="788"/>
      <c r="QPL15" s="787"/>
      <c r="QPM15" s="788"/>
      <c r="QPN15" s="788"/>
      <c r="QPO15" s="788"/>
      <c r="QPP15" s="787"/>
      <c r="QPQ15" s="788"/>
      <c r="QPR15" s="788"/>
      <c r="QPS15" s="788"/>
      <c r="QPT15" s="787"/>
      <c r="QPU15" s="788"/>
      <c r="QPV15" s="788"/>
      <c r="QPW15" s="788"/>
      <c r="QPX15" s="787"/>
      <c r="QPY15" s="788"/>
      <c r="QPZ15" s="788"/>
      <c r="QQA15" s="788"/>
      <c r="QQB15" s="787"/>
      <c r="QQC15" s="788"/>
      <c r="QQD15" s="788"/>
      <c r="QQE15" s="788"/>
      <c r="QQF15" s="787"/>
      <c r="QQG15" s="788"/>
      <c r="QQH15" s="788"/>
      <c r="QQI15" s="788"/>
      <c r="QQJ15" s="787"/>
      <c r="QQK15" s="788"/>
      <c r="QQL15" s="788"/>
      <c r="QQM15" s="788"/>
      <c r="QQN15" s="787"/>
      <c r="QQO15" s="788"/>
      <c r="QQP15" s="788"/>
      <c r="QQQ15" s="788"/>
      <c r="QQR15" s="787"/>
      <c r="QQS15" s="788"/>
      <c r="QQT15" s="788"/>
      <c r="QQU15" s="788"/>
      <c r="QQV15" s="787"/>
      <c r="QQW15" s="788"/>
      <c r="QQX15" s="788"/>
      <c r="QQY15" s="788"/>
      <c r="QQZ15" s="787"/>
      <c r="QRA15" s="788"/>
      <c r="QRB15" s="788"/>
      <c r="QRC15" s="788"/>
      <c r="QRD15" s="787"/>
      <c r="QRE15" s="788"/>
      <c r="QRF15" s="788"/>
      <c r="QRG15" s="788"/>
      <c r="QRH15" s="787"/>
      <c r="QRI15" s="788"/>
      <c r="QRJ15" s="788"/>
      <c r="QRK15" s="788"/>
      <c r="QRL15" s="787"/>
      <c r="QRM15" s="788"/>
      <c r="QRN15" s="788"/>
      <c r="QRO15" s="788"/>
      <c r="QRP15" s="787"/>
      <c r="QRQ15" s="788"/>
      <c r="QRR15" s="788"/>
      <c r="QRS15" s="788"/>
      <c r="QRT15" s="787"/>
      <c r="QRU15" s="788"/>
      <c r="QRV15" s="788"/>
      <c r="QRW15" s="788"/>
      <c r="QRX15" s="787"/>
      <c r="QRY15" s="788"/>
      <c r="QRZ15" s="788"/>
      <c r="QSA15" s="788"/>
      <c r="QSB15" s="787"/>
      <c r="QSC15" s="788"/>
      <c r="QSD15" s="788"/>
      <c r="QSE15" s="788"/>
      <c r="QSF15" s="787"/>
      <c r="QSG15" s="788"/>
      <c r="QSH15" s="788"/>
      <c r="QSI15" s="788"/>
      <c r="QSJ15" s="787"/>
      <c r="QSK15" s="788"/>
      <c r="QSL15" s="788"/>
      <c r="QSM15" s="788"/>
      <c r="QSN15" s="787"/>
      <c r="QSO15" s="788"/>
      <c r="QSP15" s="788"/>
      <c r="QSQ15" s="788"/>
      <c r="QSR15" s="787"/>
      <c r="QSS15" s="788"/>
      <c r="QST15" s="788"/>
      <c r="QSU15" s="788"/>
      <c r="QSV15" s="787"/>
      <c r="QSW15" s="788"/>
      <c r="QSX15" s="788"/>
      <c r="QSY15" s="788"/>
      <c r="QSZ15" s="787"/>
      <c r="QTA15" s="788"/>
      <c r="QTB15" s="788"/>
      <c r="QTC15" s="788"/>
      <c r="QTD15" s="787"/>
      <c r="QTE15" s="788"/>
      <c r="QTF15" s="788"/>
      <c r="QTG15" s="788"/>
      <c r="QTH15" s="787"/>
      <c r="QTI15" s="788"/>
      <c r="QTJ15" s="788"/>
      <c r="QTK15" s="788"/>
      <c r="QTL15" s="787"/>
      <c r="QTM15" s="788"/>
      <c r="QTN15" s="788"/>
      <c r="QTO15" s="788"/>
      <c r="QTP15" s="787"/>
      <c r="QTQ15" s="788"/>
      <c r="QTR15" s="788"/>
      <c r="QTS15" s="788"/>
      <c r="QTT15" s="787"/>
      <c r="QTU15" s="788"/>
      <c r="QTV15" s="788"/>
      <c r="QTW15" s="788"/>
      <c r="QTX15" s="787"/>
      <c r="QTY15" s="788"/>
      <c r="QTZ15" s="788"/>
      <c r="QUA15" s="788"/>
      <c r="QUB15" s="787"/>
      <c r="QUC15" s="788"/>
      <c r="QUD15" s="788"/>
      <c r="QUE15" s="788"/>
      <c r="QUF15" s="787"/>
      <c r="QUG15" s="788"/>
      <c r="QUH15" s="788"/>
      <c r="QUI15" s="788"/>
      <c r="QUJ15" s="787"/>
      <c r="QUK15" s="788"/>
      <c r="QUL15" s="788"/>
      <c r="QUM15" s="788"/>
      <c r="QUN15" s="787"/>
      <c r="QUO15" s="788"/>
      <c r="QUP15" s="788"/>
      <c r="QUQ15" s="788"/>
      <c r="QUR15" s="787"/>
      <c r="QUS15" s="788"/>
      <c r="QUT15" s="788"/>
      <c r="QUU15" s="788"/>
      <c r="QUV15" s="787"/>
      <c r="QUW15" s="788"/>
      <c r="QUX15" s="788"/>
      <c r="QUY15" s="788"/>
      <c r="QUZ15" s="787"/>
      <c r="QVA15" s="788"/>
      <c r="QVB15" s="788"/>
      <c r="QVC15" s="788"/>
      <c r="QVD15" s="787"/>
      <c r="QVE15" s="788"/>
      <c r="QVF15" s="788"/>
      <c r="QVG15" s="788"/>
      <c r="QVH15" s="787"/>
      <c r="QVI15" s="788"/>
      <c r="QVJ15" s="788"/>
      <c r="QVK15" s="788"/>
      <c r="QVL15" s="787"/>
      <c r="QVM15" s="788"/>
      <c r="QVN15" s="788"/>
      <c r="QVO15" s="788"/>
      <c r="QVP15" s="787"/>
      <c r="QVQ15" s="788"/>
      <c r="QVR15" s="788"/>
      <c r="QVS15" s="788"/>
      <c r="QVT15" s="787"/>
      <c r="QVU15" s="788"/>
      <c r="QVV15" s="788"/>
      <c r="QVW15" s="788"/>
      <c r="QVX15" s="787"/>
      <c r="QVY15" s="788"/>
      <c r="QVZ15" s="788"/>
      <c r="QWA15" s="788"/>
      <c r="QWB15" s="787"/>
      <c r="QWC15" s="788"/>
      <c r="QWD15" s="788"/>
      <c r="QWE15" s="788"/>
      <c r="QWF15" s="787"/>
      <c r="QWG15" s="788"/>
      <c r="QWH15" s="788"/>
      <c r="QWI15" s="788"/>
      <c r="QWJ15" s="787"/>
      <c r="QWK15" s="788"/>
      <c r="QWL15" s="788"/>
      <c r="QWM15" s="788"/>
      <c r="QWN15" s="787"/>
      <c r="QWO15" s="788"/>
      <c r="QWP15" s="788"/>
      <c r="QWQ15" s="788"/>
      <c r="QWR15" s="787"/>
      <c r="QWS15" s="788"/>
      <c r="QWT15" s="788"/>
      <c r="QWU15" s="788"/>
      <c r="QWV15" s="787"/>
      <c r="QWW15" s="788"/>
      <c r="QWX15" s="788"/>
      <c r="QWY15" s="788"/>
      <c r="QWZ15" s="787"/>
      <c r="QXA15" s="788"/>
      <c r="QXB15" s="788"/>
      <c r="QXC15" s="788"/>
      <c r="QXD15" s="787"/>
      <c r="QXE15" s="788"/>
      <c r="QXF15" s="788"/>
      <c r="QXG15" s="788"/>
      <c r="QXH15" s="787"/>
      <c r="QXI15" s="788"/>
      <c r="QXJ15" s="788"/>
      <c r="QXK15" s="788"/>
      <c r="QXL15" s="787"/>
      <c r="QXM15" s="788"/>
      <c r="QXN15" s="788"/>
      <c r="QXO15" s="788"/>
      <c r="QXP15" s="787"/>
      <c r="QXQ15" s="788"/>
      <c r="QXR15" s="788"/>
      <c r="QXS15" s="788"/>
      <c r="QXT15" s="787"/>
      <c r="QXU15" s="788"/>
      <c r="QXV15" s="788"/>
      <c r="QXW15" s="788"/>
      <c r="QXX15" s="787"/>
      <c r="QXY15" s="788"/>
      <c r="QXZ15" s="788"/>
      <c r="QYA15" s="788"/>
      <c r="QYB15" s="787"/>
      <c r="QYC15" s="788"/>
      <c r="QYD15" s="788"/>
      <c r="QYE15" s="788"/>
      <c r="QYF15" s="787"/>
      <c r="QYG15" s="788"/>
      <c r="QYH15" s="788"/>
      <c r="QYI15" s="788"/>
      <c r="QYJ15" s="787"/>
      <c r="QYK15" s="788"/>
      <c r="QYL15" s="788"/>
      <c r="QYM15" s="788"/>
      <c r="QYN15" s="787"/>
      <c r="QYO15" s="788"/>
      <c r="QYP15" s="788"/>
      <c r="QYQ15" s="788"/>
      <c r="QYR15" s="787"/>
      <c r="QYS15" s="788"/>
      <c r="QYT15" s="788"/>
      <c r="QYU15" s="788"/>
      <c r="QYV15" s="787"/>
      <c r="QYW15" s="788"/>
      <c r="QYX15" s="788"/>
      <c r="QYY15" s="788"/>
      <c r="QYZ15" s="787"/>
      <c r="QZA15" s="788"/>
      <c r="QZB15" s="788"/>
      <c r="QZC15" s="788"/>
      <c r="QZD15" s="787"/>
      <c r="QZE15" s="788"/>
      <c r="QZF15" s="788"/>
      <c r="QZG15" s="788"/>
      <c r="QZH15" s="787"/>
      <c r="QZI15" s="788"/>
      <c r="QZJ15" s="788"/>
      <c r="QZK15" s="788"/>
      <c r="QZL15" s="787"/>
      <c r="QZM15" s="788"/>
      <c r="QZN15" s="788"/>
      <c r="QZO15" s="788"/>
      <c r="QZP15" s="787"/>
      <c r="QZQ15" s="788"/>
      <c r="QZR15" s="788"/>
      <c r="QZS15" s="788"/>
      <c r="QZT15" s="787"/>
      <c r="QZU15" s="788"/>
      <c r="QZV15" s="788"/>
      <c r="QZW15" s="788"/>
      <c r="QZX15" s="787"/>
      <c r="QZY15" s="788"/>
      <c r="QZZ15" s="788"/>
      <c r="RAA15" s="788"/>
      <c r="RAB15" s="787"/>
      <c r="RAC15" s="788"/>
      <c r="RAD15" s="788"/>
      <c r="RAE15" s="788"/>
      <c r="RAF15" s="787"/>
      <c r="RAG15" s="788"/>
      <c r="RAH15" s="788"/>
      <c r="RAI15" s="788"/>
      <c r="RAJ15" s="787"/>
      <c r="RAK15" s="788"/>
      <c r="RAL15" s="788"/>
      <c r="RAM15" s="788"/>
      <c r="RAN15" s="787"/>
      <c r="RAO15" s="788"/>
      <c r="RAP15" s="788"/>
      <c r="RAQ15" s="788"/>
      <c r="RAR15" s="787"/>
      <c r="RAS15" s="788"/>
      <c r="RAT15" s="788"/>
      <c r="RAU15" s="788"/>
      <c r="RAV15" s="787"/>
      <c r="RAW15" s="788"/>
      <c r="RAX15" s="788"/>
      <c r="RAY15" s="788"/>
      <c r="RAZ15" s="787"/>
      <c r="RBA15" s="788"/>
      <c r="RBB15" s="788"/>
      <c r="RBC15" s="788"/>
      <c r="RBD15" s="787"/>
      <c r="RBE15" s="788"/>
      <c r="RBF15" s="788"/>
      <c r="RBG15" s="788"/>
      <c r="RBH15" s="787"/>
      <c r="RBI15" s="788"/>
      <c r="RBJ15" s="788"/>
      <c r="RBK15" s="788"/>
      <c r="RBL15" s="787"/>
      <c r="RBM15" s="788"/>
      <c r="RBN15" s="788"/>
      <c r="RBO15" s="788"/>
      <c r="RBP15" s="787"/>
      <c r="RBQ15" s="788"/>
      <c r="RBR15" s="788"/>
      <c r="RBS15" s="788"/>
      <c r="RBT15" s="787"/>
      <c r="RBU15" s="788"/>
      <c r="RBV15" s="788"/>
      <c r="RBW15" s="788"/>
      <c r="RBX15" s="787"/>
      <c r="RBY15" s="788"/>
      <c r="RBZ15" s="788"/>
      <c r="RCA15" s="788"/>
      <c r="RCB15" s="787"/>
      <c r="RCC15" s="788"/>
      <c r="RCD15" s="788"/>
      <c r="RCE15" s="788"/>
      <c r="RCF15" s="787"/>
      <c r="RCG15" s="788"/>
      <c r="RCH15" s="788"/>
      <c r="RCI15" s="788"/>
      <c r="RCJ15" s="787"/>
      <c r="RCK15" s="788"/>
      <c r="RCL15" s="788"/>
      <c r="RCM15" s="788"/>
      <c r="RCN15" s="787"/>
      <c r="RCO15" s="788"/>
      <c r="RCP15" s="788"/>
      <c r="RCQ15" s="788"/>
      <c r="RCR15" s="787"/>
      <c r="RCS15" s="788"/>
      <c r="RCT15" s="788"/>
      <c r="RCU15" s="788"/>
      <c r="RCV15" s="787"/>
      <c r="RCW15" s="788"/>
      <c r="RCX15" s="788"/>
      <c r="RCY15" s="788"/>
      <c r="RCZ15" s="787"/>
      <c r="RDA15" s="788"/>
      <c r="RDB15" s="788"/>
      <c r="RDC15" s="788"/>
      <c r="RDD15" s="787"/>
      <c r="RDE15" s="788"/>
      <c r="RDF15" s="788"/>
      <c r="RDG15" s="788"/>
      <c r="RDH15" s="787"/>
      <c r="RDI15" s="788"/>
      <c r="RDJ15" s="788"/>
      <c r="RDK15" s="788"/>
      <c r="RDL15" s="787"/>
      <c r="RDM15" s="788"/>
      <c r="RDN15" s="788"/>
      <c r="RDO15" s="788"/>
      <c r="RDP15" s="787"/>
      <c r="RDQ15" s="788"/>
      <c r="RDR15" s="788"/>
      <c r="RDS15" s="788"/>
      <c r="RDT15" s="787"/>
      <c r="RDU15" s="788"/>
      <c r="RDV15" s="788"/>
      <c r="RDW15" s="788"/>
      <c r="RDX15" s="787"/>
      <c r="RDY15" s="788"/>
      <c r="RDZ15" s="788"/>
      <c r="REA15" s="788"/>
      <c r="REB15" s="787"/>
      <c r="REC15" s="788"/>
      <c r="RED15" s="788"/>
      <c r="REE15" s="788"/>
      <c r="REF15" s="787"/>
      <c r="REG15" s="788"/>
      <c r="REH15" s="788"/>
      <c r="REI15" s="788"/>
      <c r="REJ15" s="787"/>
      <c r="REK15" s="788"/>
      <c r="REL15" s="788"/>
      <c r="REM15" s="788"/>
      <c r="REN15" s="787"/>
      <c r="REO15" s="788"/>
      <c r="REP15" s="788"/>
      <c r="REQ15" s="788"/>
      <c r="RER15" s="787"/>
      <c r="RES15" s="788"/>
      <c r="RET15" s="788"/>
      <c r="REU15" s="788"/>
      <c r="REV15" s="787"/>
      <c r="REW15" s="788"/>
      <c r="REX15" s="788"/>
      <c r="REY15" s="788"/>
      <c r="REZ15" s="787"/>
      <c r="RFA15" s="788"/>
      <c r="RFB15" s="788"/>
      <c r="RFC15" s="788"/>
      <c r="RFD15" s="787"/>
      <c r="RFE15" s="788"/>
      <c r="RFF15" s="788"/>
      <c r="RFG15" s="788"/>
      <c r="RFH15" s="787"/>
      <c r="RFI15" s="788"/>
      <c r="RFJ15" s="788"/>
      <c r="RFK15" s="788"/>
      <c r="RFL15" s="787"/>
      <c r="RFM15" s="788"/>
      <c r="RFN15" s="788"/>
      <c r="RFO15" s="788"/>
      <c r="RFP15" s="787"/>
      <c r="RFQ15" s="788"/>
      <c r="RFR15" s="788"/>
      <c r="RFS15" s="788"/>
      <c r="RFT15" s="787"/>
      <c r="RFU15" s="788"/>
      <c r="RFV15" s="788"/>
      <c r="RFW15" s="788"/>
      <c r="RFX15" s="787"/>
      <c r="RFY15" s="788"/>
      <c r="RFZ15" s="788"/>
      <c r="RGA15" s="788"/>
      <c r="RGB15" s="787"/>
      <c r="RGC15" s="788"/>
      <c r="RGD15" s="788"/>
      <c r="RGE15" s="788"/>
      <c r="RGF15" s="787"/>
      <c r="RGG15" s="788"/>
      <c r="RGH15" s="788"/>
      <c r="RGI15" s="788"/>
      <c r="RGJ15" s="787"/>
      <c r="RGK15" s="788"/>
      <c r="RGL15" s="788"/>
      <c r="RGM15" s="788"/>
      <c r="RGN15" s="787"/>
      <c r="RGO15" s="788"/>
      <c r="RGP15" s="788"/>
      <c r="RGQ15" s="788"/>
      <c r="RGR15" s="787"/>
      <c r="RGS15" s="788"/>
      <c r="RGT15" s="788"/>
      <c r="RGU15" s="788"/>
      <c r="RGV15" s="787"/>
      <c r="RGW15" s="788"/>
      <c r="RGX15" s="788"/>
      <c r="RGY15" s="788"/>
      <c r="RGZ15" s="787"/>
      <c r="RHA15" s="788"/>
      <c r="RHB15" s="788"/>
      <c r="RHC15" s="788"/>
      <c r="RHD15" s="787"/>
      <c r="RHE15" s="788"/>
      <c r="RHF15" s="788"/>
      <c r="RHG15" s="788"/>
      <c r="RHH15" s="787"/>
      <c r="RHI15" s="788"/>
      <c r="RHJ15" s="788"/>
      <c r="RHK15" s="788"/>
      <c r="RHL15" s="787"/>
      <c r="RHM15" s="788"/>
      <c r="RHN15" s="788"/>
      <c r="RHO15" s="788"/>
      <c r="RHP15" s="787"/>
      <c r="RHQ15" s="788"/>
      <c r="RHR15" s="788"/>
      <c r="RHS15" s="788"/>
      <c r="RHT15" s="787"/>
      <c r="RHU15" s="788"/>
      <c r="RHV15" s="788"/>
      <c r="RHW15" s="788"/>
      <c r="RHX15" s="787"/>
      <c r="RHY15" s="788"/>
      <c r="RHZ15" s="788"/>
      <c r="RIA15" s="788"/>
      <c r="RIB15" s="787"/>
      <c r="RIC15" s="788"/>
      <c r="RID15" s="788"/>
      <c r="RIE15" s="788"/>
      <c r="RIF15" s="787"/>
      <c r="RIG15" s="788"/>
      <c r="RIH15" s="788"/>
      <c r="RII15" s="788"/>
      <c r="RIJ15" s="787"/>
      <c r="RIK15" s="788"/>
      <c r="RIL15" s="788"/>
      <c r="RIM15" s="788"/>
      <c r="RIN15" s="787"/>
      <c r="RIO15" s="788"/>
      <c r="RIP15" s="788"/>
      <c r="RIQ15" s="788"/>
      <c r="RIR15" s="787"/>
      <c r="RIS15" s="788"/>
      <c r="RIT15" s="788"/>
      <c r="RIU15" s="788"/>
      <c r="RIV15" s="787"/>
      <c r="RIW15" s="788"/>
      <c r="RIX15" s="788"/>
      <c r="RIY15" s="788"/>
      <c r="RIZ15" s="787"/>
      <c r="RJA15" s="788"/>
      <c r="RJB15" s="788"/>
      <c r="RJC15" s="788"/>
      <c r="RJD15" s="787"/>
      <c r="RJE15" s="788"/>
      <c r="RJF15" s="788"/>
      <c r="RJG15" s="788"/>
      <c r="RJH15" s="787"/>
      <c r="RJI15" s="788"/>
      <c r="RJJ15" s="788"/>
      <c r="RJK15" s="788"/>
      <c r="RJL15" s="787"/>
      <c r="RJM15" s="788"/>
      <c r="RJN15" s="788"/>
      <c r="RJO15" s="788"/>
      <c r="RJP15" s="787"/>
      <c r="RJQ15" s="788"/>
      <c r="RJR15" s="788"/>
      <c r="RJS15" s="788"/>
      <c r="RJT15" s="787"/>
      <c r="RJU15" s="788"/>
      <c r="RJV15" s="788"/>
      <c r="RJW15" s="788"/>
      <c r="RJX15" s="787"/>
      <c r="RJY15" s="788"/>
      <c r="RJZ15" s="788"/>
      <c r="RKA15" s="788"/>
      <c r="RKB15" s="787"/>
      <c r="RKC15" s="788"/>
      <c r="RKD15" s="788"/>
      <c r="RKE15" s="788"/>
      <c r="RKF15" s="787"/>
      <c r="RKG15" s="788"/>
      <c r="RKH15" s="788"/>
      <c r="RKI15" s="788"/>
      <c r="RKJ15" s="787"/>
      <c r="RKK15" s="788"/>
      <c r="RKL15" s="788"/>
      <c r="RKM15" s="788"/>
      <c r="RKN15" s="787"/>
      <c r="RKO15" s="788"/>
      <c r="RKP15" s="788"/>
      <c r="RKQ15" s="788"/>
      <c r="RKR15" s="787"/>
      <c r="RKS15" s="788"/>
      <c r="RKT15" s="788"/>
      <c r="RKU15" s="788"/>
      <c r="RKV15" s="787"/>
      <c r="RKW15" s="788"/>
      <c r="RKX15" s="788"/>
      <c r="RKY15" s="788"/>
      <c r="RKZ15" s="787"/>
      <c r="RLA15" s="788"/>
      <c r="RLB15" s="788"/>
      <c r="RLC15" s="788"/>
      <c r="RLD15" s="787"/>
      <c r="RLE15" s="788"/>
      <c r="RLF15" s="788"/>
      <c r="RLG15" s="788"/>
      <c r="RLH15" s="787"/>
      <c r="RLI15" s="788"/>
      <c r="RLJ15" s="788"/>
      <c r="RLK15" s="788"/>
      <c r="RLL15" s="787"/>
      <c r="RLM15" s="788"/>
      <c r="RLN15" s="788"/>
      <c r="RLO15" s="788"/>
      <c r="RLP15" s="787"/>
      <c r="RLQ15" s="788"/>
      <c r="RLR15" s="788"/>
      <c r="RLS15" s="788"/>
      <c r="RLT15" s="787"/>
      <c r="RLU15" s="788"/>
      <c r="RLV15" s="788"/>
      <c r="RLW15" s="788"/>
      <c r="RLX15" s="787"/>
      <c r="RLY15" s="788"/>
      <c r="RLZ15" s="788"/>
      <c r="RMA15" s="788"/>
      <c r="RMB15" s="787"/>
      <c r="RMC15" s="788"/>
      <c r="RMD15" s="788"/>
      <c r="RME15" s="788"/>
      <c r="RMF15" s="787"/>
      <c r="RMG15" s="788"/>
      <c r="RMH15" s="788"/>
      <c r="RMI15" s="788"/>
      <c r="RMJ15" s="787"/>
      <c r="RMK15" s="788"/>
      <c r="RML15" s="788"/>
      <c r="RMM15" s="788"/>
      <c r="RMN15" s="787"/>
      <c r="RMO15" s="788"/>
      <c r="RMP15" s="788"/>
      <c r="RMQ15" s="788"/>
      <c r="RMR15" s="787"/>
      <c r="RMS15" s="788"/>
      <c r="RMT15" s="788"/>
      <c r="RMU15" s="788"/>
      <c r="RMV15" s="787"/>
      <c r="RMW15" s="788"/>
      <c r="RMX15" s="788"/>
      <c r="RMY15" s="788"/>
      <c r="RMZ15" s="787"/>
      <c r="RNA15" s="788"/>
      <c r="RNB15" s="788"/>
      <c r="RNC15" s="788"/>
      <c r="RND15" s="787"/>
      <c r="RNE15" s="788"/>
      <c r="RNF15" s="788"/>
      <c r="RNG15" s="788"/>
      <c r="RNH15" s="787"/>
      <c r="RNI15" s="788"/>
      <c r="RNJ15" s="788"/>
      <c r="RNK15" s="788"/>
      <c r="RNL15" s="787"/>
      <c r="RNM15" s="788"/>
      <c r="RNN15" s="788"/>
      <c r="RNO15" s="788"/>
      <c r="RNP15" s="787"/>
      <c r="RNQ15" s="788"/>
      <c r="RNR15" s="788"/>
      <c r="RNS15" s="788"/>
      <c r="RNT15" s="787"/>
      <c r="RNU15" s="788"/>
      <c r="RNV15" s="788"/>
      <c r="RNW15" s="788"/>
      <c r="RNX15" s="787"/>
      <c r="RNY15" s="788"/>
      <c r="RNZ15" s="788"/>
      <c r="ROA15" s="788"/>
      <c r="ROB15" s="787"/>
      <c r="ROC15" s="788"/>
      <c r="ROD15" s="788"/>
      <c r="ROE15" s="788"/>
      <c r="ROF15" s="787"/>
      <c r="ROG15" s="788"/>
      <c r="ROH15" s="788"/>
      <c r="ROI15" s="788"/>
      <c r="ROJ15" s="787"/>
      <c r="ROK15" s="788"/>
      <c r="ROL15" s="788"/>
      <c r="ROM15" s="788"/>
      <c r="RON15" s="787"/>
      <c r="ROO15" s="788"/>
      <c r="ROP15" s="788"/>
      <c r="ROQ15" s="788"/>
      <c r="ROR15" s="787"/>
      <c r="ROS15" s="788"/>
      <c r="ROT15" s="788"/>
      <c r="ROU15" s="788"/>
      <c r="ROV15" s="787"/>
      <c r="ROW15" s="788"/>
      <c r="ROX15" s="788"/>
      <c r="ROY15" s="788"/>
      <c r="ROZ15" s="787"/>
      <c r="RPA15" s="788"/>
      <c r="RPB15" s="788"/>
      <c r="RPC15" s="788"/>
      <c r="RPD15" s="787"/>
      <c r="RPE15" s="788"/>
      <c r="RPF15" s="788"/>
      <c r="RPG15" s="788"/>
      <c r="RPH15" s="787"/>
      <c r="RPI15" s="788"/>
      <c r="RPJ15" s="788"/>
      <c r="RPK15" s="788"/>
      <c r="RPL15" s="787"/>
      <c r="RPM15" s="788"/>
      <c r="RPN15" s="788"/>
      <c r="RPO15" s="788"/>
      <c r="RPP15" s="787"/>
      <c r="RPQ15" s="788"/>
      <c r="RPR15" s="788"/>
      <c r="RPS15" s="788"/>
      <c r="RPT15" s="787"/>
      <c r="RPU15" s="788"/>
      <c r="RPV15" s="788"/>
      <c r="RPW15" s="788"/>
      <c r="RPX15" s="787"/>
      <c r="RPY15" s="788"/>
      <c r="RPZ15" s="788"/>
      <c r="RQA15" s="788"/>
      <c r="RQB15" s="787"/>
      <c r="RQC15" s="788"/>
      <c r="RQD15" s="788"/>
      <c r="RQE15" s="788"/>
      <c r="RQF15" s="787"/>
      <c r="RQG15" s="788"/>
      <c r="RQH15" s="788"/>
      <c r="RQI15" s="788"/>
      <c r="RQJ15" s="787"/>
      <c r="RQK15" s="788"/>
      <c r="RQL15" s="788"/>
      <c r="RQM15" s="788"/>
      <c r="RQN15" s="787"/>
      <c r="RQO15" s="788"/>
      <c r="RQP15" s="788"/>
      <c r="RQQ15" s="788"/>
      <c r="RQR15" s="787"/>
      <c r="RQS15" s="788"/>
      <c r="RQT15" s="788"/>
      <c r="RQU15" s="788"/>
      <c r="RQV15" s="787"/>
      <c r="RQW15" s="788"/>
      <c r="RQX15" s="788"/>
      <c r="RQY15" s="788"/>
      <c r="RQZ15" s="787"/>
      <c r="RRA15" s="788"/>
      <c r="RRB15" s="788"/>
      <c r="RRC15" s="788"/>
      <c r="RRD15" s="787"/>
      <c r="RRE15" s="788"/>
      <c r="RRF15" s="788"/>
      <c r="RRG15" s="788"/>
      <c r="RRH15" s="787"/>
      <c r="RRI15" s="788"/>
      <c r="RRJ15" s="788"/>
      <c r="RRK15" s="788"/>
      <c r="RRL15" s="787"/>
      <c r="RRM15" s="788"/>
      <c r="RRN15" s="788"/>
      <c r="RRO15" s="788"/>
      <c r="RRP15" s="787"/>
      <c r="RRQ15" s="788"/>
      <c r="RRR15" s="788"/>
      <c r="RRS15" s="788"/>
      <c r="RRT15" s="787"/>
      <c r="RRU15" s="788"/>
      <c r="RRV15" s="788"/>
      <c r="RRW15" s="788"/>
      <c r="RRX15" s="787"/>
      <c r="RRY15" s="788"/>
      <c r="RRZ15" s="788"/>
      <c r="RSA15" s="788"/>
      <c r="RSB15" s="787"/>
      <c r="RSC15" s="788"/>
      <c r="RSD15" s="788"/>
      <c r="RSE15" s="788"/>
      <c r="RSF15" s="787"/>
      <c r="RSG15" s="788"/>
      <c r="RSH15" s="788"/>
      <c r="RSI15" s="788"/>
      <c r="RSJ15" s="787"/>
      <c r="RSK15" s="788"/>
      <c r="RSL15" s="788"/>
      <c r="RSM15" s="788"/>
      <c r="RSN15" s="787"/>
      <c r="RSO15" s="788"/>
      <c r="RSP15" s="788"/>
      <c r="RSQ15" s="788"/>
      <c r="RSR15" s="787"/>
      <c r="RSS15" s="788"/>
      <c r="RST15" s="788"/>
      <c r="RSU15" s="788"/>
      <c r="RSV15" s="787"/>
      <c r="RSW15" s="788"/>
      <c r="RSX15" s="788"/>
      <c r="RSY15" s="788"/>
      <c r="RSZ15" s="787"/>
      <c r="RTA15" s="788"/>
      <c r="RTB15" s="788"/>
      <c r="RTC15" s="788"/>
      <c r="RTD15" s="787"/>
      <c r="RTE15" s="788"/>
      <c r="RTF15" s="788"/>
      <c r="RTG15" s="788"/>
      <c r="RTH15" s="787"/>
      <c r="RTI15" s="788"/>
      <c r="RTJ15" s="788"/>
      <c r="RTK15" s="788"/>
      <c r="RTL15" s="787"/>
      <c r="RTM15" s="788"/>
      <c r="RTN15" s="788"/>
      <c r="RTO15" s="788"/>
      <c r="RTP15" s="787"/>
      <c r="RTQ15" s="788"/>
      <c r="RTR15" s="788"/>
      <c r="RTS15" s="788"/>
      <c r="RTT15" s="787"/>
      <c r="RTU15" s="788"/>
      <c r="RTV15" s="788"/>
      <c r="RTW15" s="788"/>
      <c r="RTX15" s="787"/>
      <c r="RTY15" s="788"/>
      <c r="RTZ15" s="788"/>
      <c r="RUA15" s="788"/>
      <c r="RUB15" s="787"/>
      <c r="RUC15" s="788"/>
      <c r="RUD15" s="788"/>
      <c r="RUE15" s="788"/>
      <c r="RUF15" s="787"/>
      <c r="RUG15" s="788"/>
      <c r="RUH15" s="788"/>
      <c r="RUI15" s="788"/>
      <c r="RUJ15" s="787"/>
      <c r="RUK15" s="788"/>
      <c r="RUL15" s="788"/>
      <c r="RUM15" s="788"/>
      <c r="RUN15" s="787"/>
      <c r="RUO15" s="788"/>
      <c r="RUP15" s="788"/>
      <c r="RUQ15" s="788"/>
      <c r="RUR15" s="787"/>
      <c r="RUS15" s="788"/>
      <c r="RUT15" s="788"/>
      <c r="RUU15" s="788"/>
      <c r="RUV15" s="787"/>
      <c r="RUW15" s="788"/>
      <c r="RUX15" s="788"/>
      <c r="RUY15" s="788"/>
      <c r="RUZ15" s="787"/>
      <c r="RVA15" s="788"/>
      <c r="RVB15" s="788"/>
      <c r="RVC15" s="788"/>
      <c r="RVD15" s="787"/>
      <c r="RVE15" s="788"/>
      <c r="RVF15" s="788"/>
      <c r="RVG15" s="788"/>
      <c r="RVH15" s="787"/>
      <c r="RVI15" s="788"/>
      <c r="RVJ15" s="788"/>
      <c r="RVK15" s="788"/>
      <c r="RVL15" s="787"/>
      <c r="RVM15" s="788"/>
      <c r="RVN15" s="788"/>
      <c r="RVO15" s="788"/>
      <c r="RVP15" s="787"/>
      <c r="RVQ15" s="788"/>
      <c r="RVR15" s="788"/>
      <c r="RVS15" s="788"/>
      <c r="RVT15" s="787"/>
      <c r="RVU15" s="788"/>
      <c r="RVV15" s="788"/>
      <c r="RVW15" s="788"/>
      <c r="RVX15" s="787"/>
      <c r="RVY15" s="788"/>
      <c r="RVZ15" s="788"/>
      <c r="RWA15" s="788"/>
      <c r="RWB15" s="787"/>
      <c r="RWC15" s="788"/>
      <c r="RWD15" s="788"/>
      <c r="RWE15" s="788"/>
      <c r="RWF15" s="787"/>
      <c r="RWG15" s="788"/>
      <c r="RWH15" s="788"/>
      <c r="RWI15" s="788"/>
      <c r="RWJ15" s="787"/>
      <c r="RWK15" s="788"/>
      <c r="RWL15" s="788"/>
      <c r="RWM15" s="788"/>
      <c r="RWN15" s="787"/>
      <c r="RWO15" s="788"/>
      <c r="RWP15" s="788"/>
      <c r="RWQ15" s="788"/>
      <c r="RWR15" s="787"/>
      <c r="RWS15" s="788"/>
      <c r="RWT15" s="788"/>
      <c r="RWU15" s="788"/>
      <c r="RWV15" s="787"/>
      <c r="RWW15" s="788"/>
      <c r="RWX15" s="788"/>
      <c r="RWY15" s="788"/>
      <c r="RWZ15" s="787"/>
      <c r="RXA15" s="788"/>
      <c r="RXB15" s="788"/>
      <c r="RXC15" s="788"/>
      <c r="RXD15" s="787"/>
      <c r="RXE15" s="788"/>
      <c r="RXF15" s="788"/>
      <c r="RXG15" s="788"/>
      <c r="RXH15" s="787"/>
      <c r="RXI15" s="788"/>
      <c r="RXJ15" s="788"/>
      <c r="RXK15" s="788"/>
      <c r="RXL15" s="787"/>
      <c r="RXM15" s="788"/>
      <c r="RXN15" s="788"/>
      <c r="RXO15" s="788"/>
      <c r="RXP15" s="787"/>
      <c r="RXQ15" s="788"/>
      <c r="RXR15" s="788"/>
      <c r="RXS15" s="788"/>
      <c r="RXT15" s="787"/>
      <c r="RXU15" s="788"/>
      <c r="RXV15" s="788"/>
      <c r="RXW15" s="788"/>
      <c r="RXX15" s="787"/>
      <c r="RXY15" s="788"/>
      <c r="RXZ15" s="788"/>
      <c r="RYA15" s="788"/>
      <c r="RYB15" s="787"/>
      <c r="RYC15" s="788"/>
      <c r="RYD15" s="788"/>
      <c r="RYE15" s="788"/>
      <c r="RYF15" s="787"/>
      <c r="RYG15" s="788"/>
      <c r="RYH15" s="788"/>
      <c r="RYI15" s="788"/>
      <c r="RYJ15" s="787"/>
      <c r="RYK15" s="788"/>
      <c r="RYL15" s="788"/>
      <c r="RYM15" s="788"/>
      <c r="RYN15" s="787"/>
      <c r="RYO15" s="788"/>
      <c r="RYP15" s="788"/>
      <c r="RYQ15" s="788"/>
      <c r="RYR15" s="787"/>
      <c r="RYS15" s="788"/>
      <c r="RYT15" s="788"/>
      <c r="RYU15" s="788"/>
      <c r="RYV15" s="787"/>
      <c r="RYW15" s="788"/>
      <c r="RYX15" s="788"/>
      <c r="RYY15" s="788"/>
      <c r="RYZ15" s="787"/>
      <c r="RZA15" s="788"/>
      <c r="RZB15" s="788"/>
      <c r="RZC15" s="788"/>
      <c r="RZD15" s="787"/>
      <c r="RZE15" s="788"/>
      <c r="RZF15" s="788"/>
      <c r="RZG15" s="788"/>
      <c r="RZH15" s="787"/>
      <c r="RZI15" s="788"/>
      <c r="RZJ15" s="788"/>
      <c r="RZK15" s="788"/>
      <c r="RZL15" s="787"/>
      <c r="RZM15" s="788"/>
      <c r="RZN15" s="788"/>
      <c r="RZO15" s="788"/>
      <c r="RZP15" s="787"/>
      <c r="RZQ15" s="788"/>
      <c r="RZR15" s="788"/>
      <c r="RZS15" s="788"/>
      <c r="RZT15" s="787"/>
      <c r="RZU15" s="788"/>
      <c r="RZV15" s="788"/>
      <c r="RZW15" s="788"/>
      <c r="RZX15" s="787"/>
      <c r="RZY15" s="788"/>
      <c r="RZZ15" s="788"/>
      <c r="SAA15" s="788"/>
      <c r="SAB15" s="787"/>
      <c r="SAC15" s="788"/>
      <c r="SAD15" s="788"/>
      <c r="SAE15" s="788"/>
      <c r="SAF15" s="787"/>
      <c r="SAG15" s="788"/>
      <c r="SAH15" s="788"/>
      <c r="SAI15" s="788"/>
      <c r="SAJ15" s="787"/>
      <c r="SAK15" s="788"/>
      <c r="SAL15" s="788"/>
      <c r="SAM15" s="788"/>
      <c r="SAN15" s="787"/>
      <c r="SAO15" s="788"/>
      <c r="SAP15" s="788"/>
      <c r="SAQ15" s="788"/>
      <c r="SAR15" s="787"/>
      <c r="SAS15" s="788"/>
      <c r="SAT15" s="788"/>
      <c r="SAU15" s="788"/>
      <c r="SAV15" s="787"/>
      <c r="SAW15" s="788"/>
      <c r="SAX15" s="788"/>
      <c r="SAY15" s="788"/>
      <c r="SAZ15" s="787"/>
      <c r="SBA15" s="788"/>
      <c r="SBB15" s="788"/>
      <c r="SBC15" s="788"/>
      <c r="SBD15" s="787"/>
      <c r="SBE15" s="788"/>
      <c r="SBF15" s="788"/>
      <c r="SBG15" s="788"/>
      <c r="SBH15" s="787"/>
      <c r="SBI15" s="788"/>
      <c r="SBJ15" s="788"/>
      <c r="SBK15" s="788"/>
      <c r="SBL15" s="787"/>
      <c r="SBM15" s="788"/>
      <c r="SBN15" s="788"/>
      <c r="SBO15" s="788"/>
      <c r="SBP15" s="787"/>
      <c r="SBQ15" s="788"/>
      <c r="SBR15" s="788"/>
      <c r="SBS15" s="788"/>
      <c r="SBT15" s="787"/>
      <c r="SBU15" s="788"/>
      <c r="SBV15" s="788"/>
      <c r="SBW15" s="788"/>
      <c r="SBX15" s="787"/>
      <c r="SBY15" s="788"/>
      <c r="SBZ15" s="788"/>
      <c r="SCA15" s="788"/>
      <c r="SCB15" s="787"/>
      <c r="SCC15" s="788"/>
      <c r="SCD15" s="788"/>
      <c r="SCE15" s="788"/>
      <c r="SCF15" s="787"/>
      <c r="SCG15" s="788"/>
      <c r="SCH15" s="788"/>
      <c r="SCI15" s="788"/>
      <c r="SCJ15" s="787"/>
      <c r="SCK15" s="788"/>
      <c r="SCL15" s="788"/>
      <c r="SCM15" s="788"/>
      <c r="SCN15" s="787"/>
      <c r="SCO15" s="788"/>
      <c r="SCP15" s="788"/>
      <c r="SCQ15" s="788"/>
      <c r="SCR15" s="787"/>
      <c r="SCS15" s="788"/>
      <c r="SCT15" s="788"/>
      <c r="SCU15" s="788"/>
      <c r="SCV15" s="787"/>
      <c r="SCW15" s="788"/>
      <c r="SCX15" s="788"/>
      <c r="SCY15" s="788"/>
      <c r="SCZ15" s="787"/>
      <c r="SDA15" s="788"/>
      <c r="SDB15" s="788"/>
      <c r="SDC15" s="788"/>
      <c r="SDD15" s="787"/>
      <c r="SDE15" s="788"/>
      <c r="SDF15" s="788"/>
      <c r="SDG15" s="788"/>
      <c r="SDH15" s="787"/>
      <c r="SDI15" s="788"/>
      <c r="SDJ15" s="788"/>
      <c r="SDK15" s="788"/>
      <c r="SDL15" s="787"/>
      <c r="SDM15" s="788"/>
      <c r="SDN15" s="788"/>
      <c r="SDO15" s="788"/>
      <c r="SDP15" s="787"/>
      <c r="SDQ15" s="788"/>
      <c r="SDR15" s="788"/>
      <c r="SDS15" s="788"/>
      <c r="SDT15" s="787"/>
      <c r="SDU15" s="788"/>
      <c r="SDV15" s="788"/>
      <c r="SDW15" s="788"/>
      <c r="SDX15" s="787"/>
      <c r="SDY15" s="788"/>
      <c r="SDZ15" s="788"/>
      <c r="SEA15" s="788"/>
      <c r="SEB15" s="787"/>
      <c r="SEC15" s="788"/>
      <c r="SED15" s="788"/>
      <c r="SEE15" s="788"/>
      <c r="SEF15" s="787"/>
      <c r="SEG15" s="788"/>
      <c r="SEH15" s="788"/>
      <c r="SEI15" s="788"/>
      <c r="SEJ15" s="787"/>
      <c r="SEK15" s="788"/>
      <c r="SEL15" s="788"/>
      <c r="SEM15" s="788"/>
      <c r="SEN15" s="787"/>
      <c r="SEO15" s="788"/>
      <c r="SEP15" s="788"/>
      <c r="SEQ15" s="788"/>
      <c r="SER15" s="787"/>
      <c r="SES15" s="788"/>
      <c r="SET15" s="788"/>
      <c r="SEU15" s="788"/>
      <c r="SEV15" s="787"/>
      <c r="SEW15" s="788"/>
      <c r="SEX15" s="788"/>
      <c r="SEY15" s="788"/>
      <c r="SEZ15" s="787"/>
      <c r="SFA15" s="788"/>
      <c r="SFB15" s="788"/>
      <c r="SFC15" s="788"/>
      <c r="SFD15" s="787"/>
      <c r="SFE15" s="788"/>
      <c r="SFF15" s="788"/>
      <c r="SFG15" s="788"/>
      <c r="SFH15" s="787"/>
      <c r="SFI15" s="788"/>
      <c r="SFJ15" s="788"/>
      <c r="SFK15" s="788"/>
      <c r="SFL15" s="787"/>
      <c r="SFM15" s="788"/>
      <c r="SFN15" s="788"/>
      <c r="SFO15" s="788"/>
      <c r="SFP15" s="787"/>
      <c r="SFQ15" s="788"/>
      <c r="SFR15" s="788"/>
      <c r="SFS15" s="788"/>
      <c r="SFT15" s="787"/>
      <c r="SFU15" s="788"/>
      <c r="SFV15" s="788"/>
      <c r="SFW15" s="788"/>
      <c r="SFX15" s="787"/>
      <c r="SFY15" s="788"/>
      <c r="SFZ15" s="788"/>
      <c r="SGA15" s="788"/>
      <c r="SGB15" s="787"/>
      <c r="SGC15" s="788"/>
      <c r="SGD15" s="788"/>
      <c r="SGE15" s="788"/>
      <c r="SGF15" s="787"/>
      <c r="SGG15" s="788"/>
      <c r="SGH15" s="788"/>
      <c r="SGI15" s="788"/>
      <c r="SGJ15" s="787"/>
      <c r="SGK15" s="788"/>
      <c r="SGL15" s="788"/>
      <c r="SGM15" s="788"/>
      <c r="SGN15" s="787"/>
      <c r="SGO15" s="788"/>
      <c r="SGP15" s="788"/>
      <c r="SGQ15" s="788"/>
      <c r="SGR15" s="787"/>
      <c r="SGS15" s="788"/>
      <c r="SGT15" s="788"/>
      <c r="SGU15" s="788"/>
      <c r="SGV15" s="787"/>
      <c r="SGW15" s="788"/>
      <c r="SGX15" s="788"/>
      <c r="SGY15" s="788"/>
      <c r="SGZ15" s="787"/>
      <c r="SHA15" s="788"/>
      <c r="SHB15" s="788"/>
      <c r="SHC15" s="788"/>
      <c r="SHD15" s="787"/>
      <c r="SHE15" s="788"/>
      <c r="SHF15" s="788"/>
      <c r="SHG15" s="788"/>
      <c r="SHH15" s="787"/>
      <c r="SHI15" s="788"/>
      <c r="SHJ15" s="788"/>
      <c r="SHK15" s="788"/>
      <c r="SHL15" s="787"/>
      <c r="SHM15" s="788"/>
      <c r="SHN15" s="788"/>
      <c r="SHO15" s="788"/>
      <c r="SHP15" s="787"/>
      <c r="SHQ15" s="788"/>
      <c r="SHR15" s="788"/>
      <c r="SHS15" s="788"/>
      <c r="SHT15" s="787"/>
      <c r="SHU15" s="788"/>
      <c r="SHV15" s="788"/>
      <c r="SHW15" s="788"/>
      <c r="SHX15" s="787"/>
      <c r="SHY15" s="788"/>
      <c r="SHZ15" s="788"/>
      <c r="SIA15" s="788"/>
      <c r="SIB15" s="787"/>
      <c r="SIC15" s="788"/>
      <c r="SID15" s="788"/>
      <c r="SIE15" s="788"/>
      <c r="SIF15" s="787"/>
      <c r="SIG15" s="788"/>
      <c r="SIH15" s="788"/>
      <c r="SII15" s="788"/>
      <c r="SIJ15" s="787"/>
      <c r="SIK15" s="788"/>
      <c r="SIL15" s="788"/>
      <c r="SIM15" s="788"/>
      <c r="SIN15" s="787"/>
      <c r="SIO15" s="788"/>
      <c r="SIP15" s="788"/>
      <c r="SIQ15" s="788"/>
      <c r="SIR15" s="787"/>
      <c r="SIS15" s="788"/>
      <c r="SIT15" s="788"/>
      <c r="SIU15" s="788"/>
      <c r="SIV15" s="787"/>
      <c r="SIW15" s="788"/>
      <c r="SIX15" s="788"/>
      <c r="SIY15" s="788"/>
      <c r="SIZ15" s="787"/>
      <c r="SJA15" s="788"/>
      <c r="SJB15" s="788"/>
      <c r="SJC15" s="788"/>
      <c r="SJD15" s="787"/>
      <c r="SJE15" s="788"/>
      <c r="SJF15" s="788"/>
      <c r="SJG15" s="788"/>
      <c r="SJH15" s="787"/>
      <c r="SJI15" s="788"/>
      <c r="SJJ15" s="788"/>
      <c r="SJK15" s="788"/>
      <c r="SJL15" s="787"/>
      <c r="SJM15" s="788"/>
      <c r="SJN15" s="788"/>
      <c r="SJO15" s="788"/>
      <c r="SJP15" s="787"/>
      <c r="SJQ15" s="788"/>
      <c r="SJR15" s="788"/>
      <c r="SJS15" s="788"/>
      <c r="SJT15" s="787"/>
      <c r="SJU15" s="788"/>
      <c r="SJV15" s="788"/>
      <c r="SJW15" s="788"/>
      <c r="SJX15" s="787"/>
      <c r="SJY15" s="788"/>
      <c r="SJZ15" s="788"/>
      <c r="SKA15" s="788"/>
      <c r="SKB15" s="787"/>
      <c r="SKC15" s="788"/>
      <c r="SKD15" s="788"/>
      <c r="SKE15" s="788"/>
      <c r="SKF15" s="787"/>
      <c r="SKG15" s="788"/>
      <c r="SKH15" s="788"/>
      <c r="SKI15" s="788"/>
      <c r="SKJ15" s="787"/>
      <c r="SKK15" s="788"/>
      <c r="SKL15" s="788"/>
      <c r="SKM15" s="788"/>
      <c r="SKN15" s="787"/>
      <c r="SKO15" s="788"/>
      <c r="SKP15" s="788"/>
      <c r="SKQ15" s="788"/>
      <c r="SKR15" s="787"/>
      <c r="SKS15" s="788"/>
      <c r="SKT15" s="788"/>
      <c r="SKU15" s="788"/>
      <c r="SKV15" s="787"/>
      <c r="SKW15" s="788"/>
      <c r="SKX15" s="788"/>
      <c r="SKY15" s="788"/>
      <c r="SKZ15" s="787"/>
      <c r="SLA15" s="788"/>
      <c r="SLB15" s="788"/>
      <c r="SLC15" s="788"/>
      <c r="SLD15" s="787"/>
      <c r="SLE15" s="788"/>
      <c r="SLF15" s="788"/>
      <c r="SLG15" s="788"/>
      <c r="SLH15" s="787"/>
      <c r="SLI15" s="788"/>
      <c r="SLJ15" s="788"/>
      <c r="SLK15" s="788"/>
      <c r="SLL15" s="787"/>
      <c r="SLM15" s="788"/>
      <c r="SLN15" s="788"/>
      <c r="SLO15" s="788"/>
      <c r="SLP15" s="787"/>
      <c r="SLQ15" s="788"/>
      <c r="SLR15" s="788"/>
      <c r="SLS15" s="788"/>
      <c r="SLT15" s="787"/>
      <c r="SLU15" s="788"/>
      <c r="SLV15" s="788"/>
      <c r="SLW15" s="788"/>
      <c r="SLX15" s="787"/>
      <c r="SLY15" s="788"/>
      <c r="SLZ15" s="788"/>
      <c r="SMA15" s="788"/>
      <c r="SMB15" s="787"/>
      <c r="SMC15" s="788"/>
      <c r="SMD15" s="788"/>
      <c r="SME15" s="788"/>
      <c r="SMF15" s="787"/>
      <c r="SMG15" s="788"/>
      <c r="SMH15" s="788"/>
      <c r="SMI15" s="788"/>
      <c r="SMJ15" s="787"/>
      <c r="SMK15" s="788"/>
      <c r="SML15" s="788"/>
      <c r="SMM15" s="788"/>
      <c r="SMN15" s="787"/>
      <c r="SMO15" s="788"/>
      <c r="SMP15" s="788"/>
      <c r="SMQ15" s="788"/>
      <c r="SMR15" s="787"/>
      <c r="SMS15" s="788"/>
      <c r="SMT15" s="788"/>
      <c r="SMU15" s="788"/>
      <c r="SMV15" s="787"/>
      <c r="SMW15" s="788"/>
      <c r="SMX15" s="788"/>
      <c r="SMY15" s="788"/>
      <c r="SMZ15" s="787"/>
      <c r="SNA15" s="788"/>
      <c r="SNB15" s="788"/>
      <c r="SNC15" s="788"/>
      <c r="SND15" s="787"/>
      <c r="SNE15" s="788"/>
      <c r="SNF15" s="788"/>
      <c r="SNG15" s="788"/>
      <c r="SNH15" s="787"/>
      <c r="SNI15" s="788"/>
      <c r="SNJ15" s="788"/>
      <c r="SNK15" s="788"/>
      <c r="SNL15" s="787"/>
      <c r="SNM15" s="788"/>
      <c r="SNN15" s="788"/>
      <c r="SNO15" s="788"/>
      <c r="SNP15" s="787"/>
      <c r="SNQ15" s="788"/>
      <c r="SNR15" s="788"/>
      <c r="SNS15" s="788"/>
      <c r="SNT15" s="787"/>
      <c r="SNU15" s="788"/>
      <c r="SNV15" s="788"/>
      <c r="SNW15" s="788"/>
      <c r="SNX15" s="787"/>
      <c r="SNY15" s="788"/>
      <c r="SNZ15" s="788"/>
      <c r="SOA15" s="788"/>
      <c r="SOB15" s="787"/>
      <c r="SOC15" s="788"/>
      <c r="SOD15" s="788"/>
      <c r="SOE15" s="788"/>
      <c r="SOF15" s="787"/>
      <c r="SOG15" s="788"/>
      <c r="SOH15" s="788"/>
      <c r="SOI15" s="788"/>
      <c r="SOJ15" s="787"/>
      <c r="SOK15" s="788"/>
      <c r="SOL15" s="788"/>
      <c r="SOM15" s="788"/>
      <c r="SON15" s="787"/>
      <c r="SOO15" s="788"/>
      <c r="SOP15" s="788"/>
      <c r="SOQ15" s="788"/>
      <c r="SOR15" s="787"/>
      <c r="SOS15" s="788"/>
      <c r="SOT15" s="788"/>
      <c r="SOU15" s="788"/>
      <c r="SOV15" s="787"/>
      <c r="SOW15" s="788"/>
      <c r="SOX15" s="788"/>
      <c r="SOY15" s="788"/>
      <c r="SOZ15" s="787"/>
      <c r="SPA15" s="788"/>
      <c r="SPB15" s="788"/>
      <c r="SPC15" s="788"/>
      <c r="SPD15" s="787"/>
      <c r="SPE15" s="788"/>
      <c r="SPF15" s="788"/>
      <c r="SPG15" s="788"/>
      <c r="SPH15" s="787"/>
      <c r="SPI15" s="788"/>
      <c r="SPJ15" s="788"/>
      <c r="SPK15" s="788"/>
      <c r="SPL15" s="787"/>
      <c r="SPM15" s="788"/>
      <c r="SPN15" s="788"/>
      <c r="SPO15" s="788"/>
      <c r="SPP15" s="787"/>
      <c r="SPQ15" s="788"/>
      <c r="SPR15" s="788"/>
      <c r="SPS15" s="788"/>
      <c r="SPT15" s="787"/>
      <c r="SPU15" s="788"/>
      <c r="SPV15" s="788"/>
      <c r="SPW15" s="788"/>
      <c r="SPX15" s="787"/>
      <c r="SPY15" s="788"/>
      <c r="SPZ15" s="788"/>
      <c r="SQA15" s="788"/>
      <c r="SQB15" s="787"/>
      <c r="SQC15" s="788"/>
      <c r="SQD15" s="788"/>
      <c r="SQE15" s="788"/>
      <c r="SQF15" s="787"/>
      <c r="SQG15" s="788"/>
      <c r="SQH15" s="788"/>
      <c r="SQI15" s="788"/>
      <c r="SQJ15" s="787"/>
      <c r="SQK15" s="788"/>
      <c r="SQL15" s="788"/>
      <c r="SQM15" s="788"/>
      <c r="SQN15" s="787"/>
      <c r="SQO15" s="788"/>
      <c r="SQP15" s="788"/>
      <c r="SQQ15" s="788"/>
      <c r="SQR15" s="787"/>
      <c r="SQS15" s="788"/>
      <c r="SQT15" s="788"/>
      <c r="SQU15" s="788"/>
      <c r="SQV15" s="787"/>
      <c r="SQW15" s="788"/>
      <c r="SQX15" s="788"/>
      <c r="SQY15" s="788"/>
      <c r="SQZ15" s="787"/>
      <c r="SRA15" s="788"/>
      <c r="SRB15" s="788"/>
      <c r="SRC15" s="788"/>
      <c r="SRD15" s="787"/>
      <c r="SRE15" s="788"/>
      <c r="SRF15" s="788"/>
      <c r="SRG15" s="788"/>
      <c r="SRH15" s="787"/>
      <c r="SRI15" s="788"/>
      <c r="SRJ15" s="788"/>
      <c r="SRK15" s="788"/>
      <c r="SRL15" s="787"/>
      <c r="SRM15" s="788"/>
      <c r="SRN15" s="788"/>
      <c r="SRO15" s="788"/>
      <c r="SRP15" s="787"/>
      <c r="SRQ15" s="788"/>
      <c r="SRR15" s="788"/>
      <c r="SRS15" s="788"/>
      <c r="SRT15" s="787"/>
      <c r="SRU15" s="788"/>
      <c r="SRV15" s="788"/>
      <c r="SRW15" s="788"/>
      <c r="SRX15" s="787"/>
      <c r="SRY15" s="788"/>
      <c r="SRZ15" s="788"/>
      <c r="SSA15" s="788"/>
      <c r="SSB15" s="787"/>
      <c r="SSC15" s="788"/>
      <c r="SSD15" s="788"/>
      <c r="SSE15" s="788"/>
      <c r="SSF15" s="787"/>
      <c r="SSG15" s="788"/>
      <c r="SSH15" s="788"/>
      <c r="SSI15" s="788"/>
      <c r="SSJ15" s="787"/>
      <c r="SSK15" s="788"/>
      <c r="SSL15" s="788"/>
      <c r="SSM15" s="788"/>
      <c r="SSN15" s="787"/>
      <c r="SSO15" s="788"/>
      <c r="SSP15" s="788"/>
      <c r="SSQ15" s="788"/>
      <c r="SSR15" s="787"/>
      <c r="SSS15" s="788"/>
      <c r="SST15" s="788"/>
      <c r="SSU15" s="788"/>
      <c r="SSV15" s="787"/>
      <c r="SSW15" s="788"/>
      <c r="SSX15" s="788"/>
      <c r="SSY15" s="788"/>
      <c r="SSZ15" s="787"/>
      <c r="STA15" s="788"/>
      <c r="STB15" s="788"/>
      <c r="STC15" s="788"/>
      <c r="STD15" s="787"/>
      <c r="STE15" s="788"/>
      <c r="STF15" s="788"/>
      <c r="STG15" s="788"/>
      <c r="STH15" s="787"/>
      <c r="STI15" s="788"/>
      <c r="STJ15" s="788"/>
      <c r="STK15" s="788"/>
      <c r="STL15" s="787"/>
      <c r="STM15" s="788"/>
      <c r="STN15" s="788"/>
      <c r="STO15" s="788"/>
      <c r="STP15" s="787"/>
      <c r="STQ15" s="788"/>
      <c r="STR15" s="788"/>
      <c r="STS15" s="788"/>
      <c r="STT15" s="787"/>
      <c r="STU15" s="788"/>
      <c r="STV15" s="788"/>
      <c r="STW15" s="788"/>
      <c r="STX15" s="787"/>
      <c r="STY15" s="788"/>
      <c r="STZ15" s="788"/>
      <c r="SUA15" s="788"/>
      <c r="SUB15" s="787"/>
      <c r="SUC15" s="788"/>
      <c r="SUD15" s="788"/>
      <c r="SUE15" s="788"/>
      <c r="SUF15" s="787"/>
      <c r="SUG15" s="788"/>
      <c r="SUH15" s="788"/>
      <c r="SUI15" s="788"/>
      <c r="SUJ15" s="787"/>
      <c r="SUK15" s="788"/>
      <c r="SUL15" s="788"/>
      <c r="SUM15" s="788"/>
      <c r="SUN15" s="787"/>
      <c r="SUO15" s="788"/>
      <c r="SUP15" s="788"/>
      <c r="SUQ15" s="788"/>
      <c r="SUR15" s="787"/>
      <c r="SUS15" s="788"/>
      <c r="SUT15" s="788"/>
      <c r="SUU15" s="788"/>
      <c r="SUV15" s="787"/>
      <c r="SUW15" s="788"/>
      <c r="SUX15" s="788"/>
      <c r="SUY15" s="788"/>
      <c r="SUZ15" s="787"/>
      <c r="SVA15" s="788"/>
      <c r="SVB15" s="788"/>
      <c r="SVC15" s="788"/>
      <c r="SVD15" s="787"/>
      <c r="SVE15" s="788"/>
      <c r="SVF15" s="788"/>
      <c r="SVG15" s="788"/>
      <c r="SVH15" s="787"/>
      <c r="SVI15" s="788"/>
      <c r="SVJ15" s="788"/>
      <c r="SVK15" s="788"/>
      <c r="SVL15" s="787"/>
      <c r="SVM15" s="788"/>
      <c r="SVN15" s="788"/>
      <c r="SVO15" s="788"/>
      <c r="SVP15" s="787"/>
      <c r="SVQ15" s="788"/>
      <c r="SVR15" s="788"/>
      <c r="SVS15" s="788"/>
      <c r="SVT15" s="787"/>
      <c r="SVU15" s="788"/>
      <c r="SVV15" s="788"/>
      <c r="SVW15" s="788"/>
      <c r="SVX15" s="787"/>
      <c r="SVY15" s="788"/>
      <c r="SVZ15" s="788"/>
      <c r="SWA15" s="788"/>
      <c r="SWB15" s="787"/>
      <c r="SWC15" s="788"/>
      <c r="SWD15" s="788"/>
      <c r="SWE15" s="788"/>
      <c r="SWF15" s="787"/>
      <c r="SWG15" s="788"/>
      <c r="SWH15" s="788"/>
      <c r="SWI15" s="788"/>
      <c r="SWJ15" s="787"/>
      <c r="SWK15" s="788"/>
      <c r="SWL15" s="788"/>
      <c r="SWM15" s="788"/>
      <c r="SWN15" s="787"/>
      <c r="SWO15" s="788"/>
      <c r="SWP15" s="788"/>
      <c r="SWQ15" s="788"/>
      <c r="SWR15" s="787"/>
      <c r="SWS15" s="788"/>
      <c r="SWT15" s="788"/>
      <c r="SWU15" s="788"/>
      <c r="SWV15" s="787"/>
      <c r="SWW15" s="788"/>
      <c r="SWX15" s="788"/>
      <c r="SWY15" s="788"/>
      <c r="SWZ15" s="787"/>
      <c r="SXA15" s="788"/>
      <c r="SXB15" s="788"/>
      <c r="SXC15" s="788"/>
      <c r="SXD15" s="787"/>
      <c r="SXE15" s="788"/>
      <c r="SXF15" s="788"/>
      <c r="SXG15" s="788"/>
      <c r="SXH15" s="787"/>
      <c r="SXI15" s="788"/>
      <c r="SXJ15" s="788"/>
      <c r="SXK15" s="788"/>
      <c r="SXL15" s="787"/>
      <c r="SXM15" s="788"/>
      <c r="SXN15" s="788"/>
      <c r="SXO15" s="788"/>
      <c r="SXP15" s="787"/>
      <c r="SXQ15" s="788"/>
      <c r="SXR15" s="788"/>
      <c r="SXS15" s="788"/>
      <c r="SXT15" s="787"/>
      <c r="SXU15" s="788"/>
      <c r="SXV15" s="788"/>
      <c r="SXW15" s="788"/>
      <c r="SXX15" s="787"/>
      <c r="SXY15" s="788"/>
      <c r="SXZ15" s="788"/>
      <c r="SYA15" s="788"/>
      <c r="SYB15" s="787"/>
      <c r="SYC15" s="788"/>
      <c r="SYD15" s="788"/>
      <c r="SYE15" s="788"/>
      <c r="SYF15" s="787"/>
      <c r="SYG15" s="788"/>
      <c r="SYH15" s="788"/>
      <c r="SYI15" s="788"/>
      <c r="SYJ15" s="787"/>
      <c r="SYK15" s="788"/>
      <c r="SYL15" s="788"/>
      <c r="SYM15" s="788"/>
      <c r="SYN15" s="787"/>
      <c r="SYO15" s="788"/>
      <c r="SYP15" s="788"/>
      <c r="SYQ15" s="788"/>
      <c r="SYR15" s="787"/>
      <c r="SYS15" s="788"/>
      <c r="SYT15" s="788"/>
      <c r="SYU15" s="788"/>
      <c r="SYV15" s="787"/>
      <c r="SYW15" s="788"/>
      <c r="SYX15" s="788"/>
      <c r="SYY15" s="788"/>
      <c r="SYZ15" s="787"/>
      <c r="SZA15" s="788"/>
      <c r="SZB15" s="788"/>
      <c r="SZC15" s="788"/>
      <c r="SZD15" s="787"/>
      <c r="SZE15" s="788"/>
      <c r="SZF15" s="788"/>
      <c r="SZG15" s="788"/>
      <c r="SZH15" s="787"/>
      <c r="SZI15" s="788"/>
      <c r="SZJ15" s="788"/>
      <c r="SZK15" s="788"/>
      <c r="SZL15" s="787"/>
      <c r="SZM15" s="788"/>
      <c r="SZN15" s="788"/>
      <c r="SZO15" s="788"/>
      <c r="SZP15" s="787"/>
      <c r="SZQ15" s="788"/>
      <c r="SZR15" s="788"/>
      <c r="SZS15" s="788"/>
      <c r="SZT15" s="787"/>
      <c r="SZU15" s="788"/>
      <c r="SZV15" s="788"/>
      <c r="SZW15" s="788"/>
      <c r="SZX15" s="787"/>
      <c r="SZY15" s="788"/>
      <c r="SZZ15" s="788"/>
      <c r="TAA15" s="788"/>
      <c r="TAB15" s="787"/>
      <c r="TAC15" s="788"/>
      <c r="TAD15" s="788"/>
      <c r="TAE15" s="788"/>
      <c r="TAF15" s="787"/>
      <c r="TAG15" s="788"/>
      <c r="TAH15" s="788"/>
      <c r="TAI15" s="788"/>
      <c r="TAJ15" s="787"/>
      <c r="TAK15" s="788"/>
      <c r="TAL15" s="788"/>
      <c r="TAM15" s="788"/>
      <c r="TAN15" s="787"/>
      <c r="TAO15" s="788"/>
      <c r="TAP15" s="788"/>
      <c r="TAQ15" s="788"/>
      <c r="TAR15" s="787"/>
      <c r="TAS15" s="788"/>
      <c r="TAT15" s="788"/>
      <c r="TAU15" s="788"/>
      <c r="TAV15" s="787"/>
      <c r="TAW15" s="788"/>
      <c r="TAX15" s="788"/>
      <c r="TAY15" s="788"/>
      <c r="TAZ15" s="787"/>
      <c r="TBA15" s="788"/>
      <c r="TBB15" s="788"/>
      <c r="TBC15" s="788"/>
      <c r="TBD15" s="787"/>
      <c r="TBE15" s="788"/>
      <c r="TBF15" s="788"/>
      <c r="TBG15" s="788"/>
      <c r="TBH15" s="787"/>
      <c r="TBI15" s="788"/>
      <c r="TBJ15" s="788"/>
      <c r="TBK15" s="788"/>
      <c r="TBL15" s="787"/>
      <c r="TBM15" s="788"/>
      <c r="TBN15" s="788"/>
      <c r="TBO15" s="788"/>
      <c r="TBP15" s="787"/>
      <c r="TBQ15" s="788"/>
      <c r="TBR15" s="788"/>
      <c r="TBS15" s="788"/>
      <c r="TBT15" s="787"/>
      <c r="TBU15" s="788"/>
      <c r="TBV15" s="788"/>
      <c r="TBW15" s="788"/>
      <c r="TBX15" s="787"/>
      <c r="TBY15" s="788"/>
      <c r="TBZ15" s="788"/>
      <c r="TCA15" s="788"/>
      <c r="TCB15" s="787"/>
      <c r="TCC15" s="788"/>
      <c r="TCD15" s="788"/>
      <c r="TCE15" s="788"/>
      <c r="TCF15" s="787"/>
      <c r="TCG15" s="788"/>
      <c r="TCH15" s="788"/>
      <c r="TCI15" s="788"/>
      <c r="TCJ15" s="787"/>
      <c r="TCK15" s="788"/>
      <c r="TCL15" s="788"/>
      <c r="TCM15" s="788"/>
      <c r="TCN15" s="787"/>
      <c r="TCO15" s="788"/>
      <c r="TCP15" s="788"/>
      <c r="TCQ15" s="788"/>
      <c r="TCR15" s="787"/>
      <c r="TCS15" s="788"/>
      <c r="TCT15" s="788"/>
      <c r="TCU15" s="788"/>
      <c r="TCV15" s="787"/>
      <c r="TCW15" s="788"/>
      <c r="TCX15" s="788"/>
      <c r="TCY15" s="788"/>
      <c r="TCZ15" s="787"/>
      <c r="TDA15" s="788"/>
      <c r="TDB15" s="788"/>
      <c r="TDC15" s="788"/>
      <c r="TDD15" s="787"/>
      <c r="TDE15" s="788"/>
      <c r="TDF15" s="788"/>
      <c r="TDG15" s="788"/>
      <c r="TDH15" s="787"/>
      <c r="TDI15" s="788"/>
      <c r="TDJ15" s="788"/>
      <c r="TDK15" s="788"/>
      <c r="TDL15" s="787"/>
      <c r="TDM15" s="788"/>
      <c r="TDN15" s="788"/>
      <c r="TDO15" s="788"/>
      <c r="TDP15" s="787"/>
      <c r="TDQ15" s="788"/>
      <c r="TDR15" s="788"/>
      <c r="TDS15" s="788"/>
      <c r="TDT15" s="787"/>
      <c r="TDU15" s="788"/>
      <c r="TDV15" s="788"/>
      <c r="TDW15" s="788"/>
      <c r="TDX15" s="787"/>
      <c r="TDY15" s="788"/>
      <c r="TDZ15" s="788"/>
      <c r="TEA15" s="788"/>
      <c r="TEB15" s="787"/>
      <c r="TEC15" s="788"/>
      <c r="TED15" s="788"/>
      <c r="TEE15" s="788"/>
      <c r="TEF15" s="787"/>
      <c r="TEG15" s="788"/>
      <c r="TEH15" s="788"/>
      <c r="TEI15" s="788"/>
      <c r="TEJ15" s="787"/>
      <c r="TEK15" s="788"/>
      <c r="TEL15" s="788"/>
      <c r="TEM15" s="788"/>
      <c r="TEN15" s="787"/>
      <c r="TEO15" s="788"/>
      <c r="TEP15" s="788"/>
      <c r="TEQ15" s="788"/>
      <c r="TER15" s="787"/>
      <c r="TES15" s="788"/>
      <c r="TET15" s="788"/>
      <c r="TEU15" s="788"/>
      <c r="TEV15" s="787"/>
      <c r="TEW15" s="788"/>
      <c r="TEX15" s="788"/>
      <c r="TEY15" s="788"/>
      <c r="TEZ15" s="787"/>
      <c r="TFA15" s="788"/>
      <c r="TFB15" s="788"/>
      <c r="TFC15" s="788"/>
      <c r="TFD15" s="787"/>
      <c r="TFE15" s="788"/>
      <c r="TFF15" s="788"/>
      <c r="TFG15" s="788"/>
      <c r="TFH15" s="787"/>
      <c r="TFI15" s="788"/>
      <c r="TFJ15" s="788"/>
      <c r="TFK15" s="788"/>
      <c r="TFL15" s="787"/>
      <c r="TFM15" s="788"/>
      <c r="TFN15" s="788"/>
      <c r="TFO15" s="788"/>
      <c r="TFP15" s="787"/>
      <c r="TFQ15" s="788"/>
      <c r="TFR15" s="788"/>
      <c r="TFS15" s="788"/>
      <c r="TFT15" s="787"/>
      <c r="TFU15" s="788"/>
      <c r="TFV15" s="788"/>
      <c r="TFW15" s="788"/>
      <c r="TFX15" s="787"/>
      <c r="TFY15" s="788"/>
      <c r="TFZ15" s="788"/>
      <c r="TGA15" s="788"/>
      <c r="TGB15" s="787"/>
      <c r="TGC15" s="788"/>
      <c r="TGD15" s="788"/>
      <c r="TGE15" s="788"/>
      <c r="TGF15" s="787"/>
      <c r="TGG15" s="788"/>
      <c r="TGH15" s="788"/>
      <c r="TGI15" s="788"/>
      <c r="TGJ15" s="787"/>
      <c r="TGK15" s="788"/>
      <c r="TGL15" s="788"/>
      <c r="TGM15" s="788"/>
      <c r="TGN15" s="787"/>
      <c r="TGO15" s="788"/>
      <c r="TGP15" s="788"/>
      <c r="TGQ15" s="788"/>
      <c r="TGR15" s="787"/>
      <c r="TGS15" s="788"/>
      <c r="TGT15" s="788"/>
      <c r="TGU15" s="788"/>
      <c r="TGV15" s="787"/>
      <c r="TGW15" s="788"/>
      <c r="TGX15" s="788"/>
      <c r="TGY15" s="788"/>
      <c r="TGZ15" s="787"/>
      <c r="THA15" s="788"/>
      <c r="THB15" s="788"/>
      <c r="THC15" s="788"/>
      <c r="THD15" s="787"/>
      <c r="THE15" s="788"/>
      <c r="THF15" s="788"/>
      <c r="THG15" s="788"/>
      <c r="THH15" s="787"/>
      <c r="THI15" s="788"/>
      <c r="THJ15" s="788"/>
      <c r="THK15" s="788"/>
      <c r="THL15" s="787"/>
      <c r="THM15" s="788"/>
      <c r="THN15" s="788"/>
      <c r="THO15" s="788"/>
      <c r="THP15" s="787"/>
      <c r="THQ15" s="788"/>
      <c r="THR15" s="788"/>
      <c r="THS15" s="788"/>
      <c r="THT15" s="787"/>
      <c r="THU15" s="788"/>
      <c r="THV15" s="788"/>
      <c r="THW15" s="788"/>
      <c r="THX15" s="787"/>
      <c r="THY15" s="788"/>
      <c r="THZ15" s="788"/>
      <c r="TIA15" s="788"/>
      <c r="TIB15" s="787"/>
      <c r="TIC15" s="788"/>
      <c r="TID15" s="788"/>
      <c r="TIE15" s="788"/>
      <c r="TIF15" s="787"/>
      <c r="TIG15" s="788"/>
      <c r="TIH15" s="788"/>
      <c r="TII15" s="788"/>
      <c r="TIJ15" s="787"/>
      <c r="TIK15" s="788"/>
      <c r="TIL15" s="788"/>
      <c r="TIM15" s="788"/>
      <c r="TIN15" s="787"/>
      <c r="TIO15" s="788"/>
      <c r="TIP15" s="788"/>
      <c r="TIQ15" s="788"/>
      <c r="TIR15" s="787"/>
      <c r="TIS15" s="788"/>
      <c r="TIT15" s="788"/>
      <c r="TIU15" s="788"/>
      <c r="TIV15" s="787"/>
      <c r="TIW15" s="788"/>
      <c r="TIX15" s="788"/>
      <c r="TIY15" s="788"/>
      <c r="TIZ15" s="787"/>
      <c r="TJA15" s="788"/>
      <c r="TJB15" s="788"/>
      <c r="TJC15" s="788"/>
      <c r="TJD15" s="787"/>
      <c r="TJE15" s="788"/>
      <c r="TJF15" s="788"/>
      <c r="TJG15" s="788"/>
      <c r="TJH15" s="787"/>
      <c r="TJI15" s="788"/>
      <c r="TJJ15" s="788"/>
      <c r="TJK15" s="788"/>
      <c r="TJL15" s="787"/>
      <c r="TJM15" s="788"/>
      <c r="TJN15" s="788"/>
      <c r="TJO15" s="788"/>
      <c r="TJP15" s="787"/>
      <c r="TJQ15" s="788"/>
      <c r="TJR15" s="788"/>
      <c r="TJS15" s="788"/>
      <c r="TJT15" s="787"/>
      <c r="TJU15" s="788"/>
      <c r="TJV15" s="788"/>
      <c r="TJW15" s="788"/>
      <c r="TJX15" s="787"/>
      <c r="TJY15" s="788"/>
      <c r="TJZ15" s="788"/>
      <c r="TKA15" s="788"/>
      <c r="TKB15" s="787"/>
      <c r="TKC15" s="788"/>
      <c r="TKD15" s="788"/>
      <c r="TKE15" s="788"/>
      <c r="TKF15" s="787"/>
      <c r="TKG15" s="788"/>
      <c r="TKH15" s="788"/>
      <c r="TKI15" s="788"/>
      <c r="TKJ15" s="787"/>
      <c r="TKK15" s="788"/>
      <c r="TKL15" s="788"/>
      <c r="TKM15" s="788"/>
      <c r="TKN15" s="787"/>
      <c r="TKO15" s="788"/>
      <c r="TKP15" s="788"/>
      <c r="TKQ15" s="788"/>
      <c r="TKR15" s="787"/>
      <c r="TKS15" s="788"/>
      <c r="TKT15" s="788"/>
      <c r="TKU15" s="788"/>
      <c r="TKV15" s="787"/>
      <c r="TKW15" s="788"/>
      <c r="TKX15" s="788"/>
      <c r="TKY15" s="788"/>
      <c r="TKZ15" s="787"/>
      <c r="TLA15" s="788"/>
      <c r="TLB15" s="788"/>
      <c r="TLC15" s="788"/>
      <c r="TLD15" s="787"/>
      <c r="TLE15" s="788"/>
      <c r="TLF15" s="788"/>
      <c r="TLG15" s="788"/>
      <c r="TLH15" s="787"/>
      <c r="TLI15" s="788"/>
      <c r="TLJ15" s="788"/>
      <c r="TLK15" s="788"/>
      <c r="TLL15" s="787"/>
      <c r="TLM15" s="788"/>
      <c r="TLN15" s="788"/>
      <c r="TLO15" s="788"/>
      <c r="TLP15" s="787"/>
      <c r="TLQ15" s="788"/>
      <c r="TLR15" s="788"/>
      <c r="TLS15" s="788"/>
      <c r="TLT15" s="787"/>
      <c r="TLU15" s="788"/>
      <c r="TLV15" s="788"/>
      <c r="TLW15" s="788"/>
      <c r="TLX15" s="787"/>
      <c r="TLY15" s="788"/>
      <c r="TLZ15" s="788"/>
      <c r="TMA15" s="788"/>
      <c r="TMB15" s="787"/>
      <c r="TMC15" s="788"/>
      <c r="TMD15" s="788"/>
      <c r="TME15" s="788"/>
      <c r="TMF15" s="787"/>
      <c r="TMG15" s="788"/>
      <c r="TMH15" s="788"/>
      <c r="TMI15" s="788"/>
      <c r="TMJ15" s="787"/>
      <c r="TMK15" s="788"/>
      <c r="TML15" s="788"/>
      <c r="TMM15" s="788"/>
      <c r="TMN15" s="787"/>
      <c r="TMO15" s="788"/>
      <c r="TMP15" s="788"/>
      <c r="TMQ15" s="788"/>
      <c r="TMR15" s="787"/>
      <c r="TMS15" s="788"/>
      <c r="TMT15" s="788"/>
      <c r="TMU15" s="788"/>
      <c r="TMV15" s="787"/>
      <c r="TMW15" s="788"/>
      <c r="TMX15" s="788"/>
      <c r="TMY15" s="788"/>
      <c r="TMZ15" s="787"/>
      <c r="TNA15" s="788"/>
      <c r="TNB15" s="788"/>
      <c r="TNC15" s="788"/>
      <c r="TND15" s="787"/>
      <c r="TNE15" s="788"/>
      <c r="TNF15" s="788"/>
      <c r="TNG15" s="788"/>
      <c r="TNH15" s="787"/>
      <c r="TNI15" s="788"/>
      <c r="TNJ15" s="788"/>
      <c r="TNK15" s="788"/>
      <c r="TNL15" s="787"/>
      <c r="TNM15" s="788"/>
      <c r="TNN15" s="788"/>
      <c r="TNO15" s="788"/>
      <c r="TNP15" s="787"/>
      <c r="TNQ15" s="788"/>
      <c r="TNR15" s="788"/>
      <c r="TNS15" s="788"/>
      <c r="TNT15" s="787"/>
      <c r="TNU15" s="788"/>
      <c r="TNV15" s="788"/>
      <c r="TNW15" s="788"/>
      <c r="TNX15" s="787"/>
      <c r="TNY15" s="788"/>
      <c r="TNZ15" s="788"/>
      <c r="TOA15" s="788"/>
      <c r="TOB15" s="787"/>
      <c r="TOC15" s="788"/>
      <c r="TOD15" s="788"/>
      <c r="TOE15" s="788"/>
      <c r="TOF15" s="787"/>
      <c r="TOG15" s="788"/>
      <c r="TOH15" s="788"/>
      <c r="TOI15" s="788"/>
      <c r="TOJ15" s="787"/>
      <c r="TOK15" s="788"/>
      <c r="TOL15" s="788"/>
      <c r="TOM15" s="788"/>
      <c r="TON15" s="787"/>
      <c r="TOO15" s="788"/>
      <c r="TOP15" s="788"/>
      <c r="TOQ15" s="788"/>
      <c r="TOR15" s="787"/>
      <c r="TOS15" s="788"/>
      <c r="TOT15" s="788"/>
      <c r="TOU15" s="788"/>
      <c r="TOV15" s="787"/>
      <c r="TOW15" s="788"/>
      <c r="TOX15" s="788"/>
      <c r="TOY15" s="788"/>
      <c r="TOZ15" s="787"/>
      <c r="TPA15" s="788"/>
      <c r="TPB15" s="788"/>
      <c r="TPC15" s="788"/>
      <c r="TPD15" s="787"/>
      <c r="TPE15" s="788"/>
      <c r="TPF15" s="788"/>
      <c r="TPG15" s="788"/>
      <c r="TPH15" s="787"/>
      <c r="TPI15" s="788"/>
      <c r="TPJ15" s="788"/>
      <c r="TPK15" s="788"/>
      <c r="TPL15" s="787"/>
      <c r="TPM15" s="788"/>
      <c r="TPN15" s="788"/>
      <c r="TPO15" s="788"/>
      <c r="TPP15" s="787"/>
      <c r="TPQ15" s="788"/>
      <c r="TPR15" s="788"/>
      <c r="TPS15" s="788"/>
      <c r="TPT15" s="787"/>
      <c r="TPU15" s="788"/>
      <c r="TPV15" s="788"/>
      <c r="TPW15" s="788"/>
      <c r="TPX15" s="787"/>
      <c r="TPY15" s="788"/>
      <c r="TPZ15" s="788"/>
      <c r="TQA15" s="788"/>
      <c r="TQB15" s="787"/>
      <c r="TQC15" s="788"/>
      <c r="TQD15" s="788"/>
      <c r="TQE15" s="788"/>
      <c r="TQF15" s="787"/>
      <c r="TQG15" s="788"/>
      <c r="TQH15" s="788"/>
      <c r="TQI15" s="788"/>
      <c r="TQJ15" s="787"/>
      <c r="TQK15" s="788"/>
      <c r="TQL15" s="788"/>
      <c r="TQM15" s="788"/>
      <c r="TQN15" s="787"/>
      <c r="TQO15" s="788"/>
      <c r="TQP15" s="788"/>
      <c r="TQQ15" s="788"/>
      <c r="TQR15" s="787"/>
      <c r="TQS15" s="788"/>
      <c r="TQT15" s="788"/>
      <c r="TQU15" s="788"/>
      <c r="TQV15" s="787"/>
      <c r="TQW15" s="788"/>
      <c r="TQX15" s="788"/>
      <c r="TQY15" s="788"/>
      <c r="TQZ15" s="787"/>
      <c r="TRA15" s="788"/>
      <c r="TRB15" s="788"/>
      <c r="TRC15" s="788"/>
      <c r="TRD15" s="787"/>
      <c r="TRE15" s="788"/>
      <c r="TRF15" s="788"/>
      <c r="TRG15" s="788"/>
      <c r="TRH15" s="787"/>
      <c r="TRI15" s="788"/>
      <c r="TRJ15" s="788"/>
      <c r="TRK15" s="788"/>
      <c r="TRL15" s="787"/>
      <c r="TRM15" s="788"/>
      <c r="TRN15" s="788"/>
      <c r="TRO15" s="788"/>
      <c r="TRP15" s="787"/>
      <c r="TRQ15" s="788"/>
      <c r="TRR15" s="788"/>
      <c r="TRS15" s="788"/>
      <c r="TRT15" s="787"/>
      <c r="TRU15" s="788"/>
      <c r="TRV15" s="788"/>
      <c r="TRW15" s="788"/>
      <c r="TRX15" s="787"/>
      <c r="TRY15" s="788"/>
      <c r="TRZ15" s="788"/>
      <c r="TSA15" s="788"/>
      <c r="TSB15" s="787"/>
      <c r="TSC15" s="788"/>
      <c r="TSD15" s="788"/>
      <c r="TSE15" s="788"/>
      <c r="TSF15" s="787"/>
      <c r="TSG15" s="788"/>
      <c r="TSH15" s="788"/>
      <c r="TSI15" s="788"/>
      <c r="TSJ15" s="787"/>
      <c r="TSK15" s="788"/>
      <c r="TSL15" s="788"/>
      <c r="TSM15" s="788"/>
      <c r="TSN15" s="787"/>
      <c r="TSO15" s="788"/>
      <c r="TSP15" s="788"/>
      <c r="TSQ15" s="788"/>
      <c r="TSR15" s="787"/>
      <c r="TSS15" s="788"/>
      <c r="TST15" s="788"/>
      <c r="TSU15" s="788"/>
      <c r="TSV15" s="787"/>
      <c r="TSW15" s="788"/>
      <c r="TSX15" s="788"/>
      <c r="TSY15" s="788"/>
      <c r="TSZ15" s="787"/>
      <c r="TTA15" s="788"/>
      <c r="TTB15" s="788"/>
      <c r="TTC15" s="788"/>
      <c r="TTD15" s="787"/>
      <c r="TTE15" s="788"/>
      <c r="TTF15" s="788"/>
      <c r="TTG15" s="788"/>
      <c r="TTH15" s="787"/>
      <c r="TTI15" s="788"/>
      <c r="TTJ15" s="788"/>
      <c r="TTK15" s="788"/>
      <c r="TTL15" s="787"/>
      <c r="TTM15" s="788"/>
      <c r="TTN15" s="788"/>
      <c r="TTO15" s="788"/>
      <c r="TTP15" s="787"/>
      <c r="TTQ15" s="788"/>
      <c r="TTR15" s="788"/>
      <c r="TTS15" s="788"/>
      <c r="TTT15" s="787"/>
      <c r="TTU15" s="788"/>
      <c r="TTV15" s="788"/>
      <c r="TTW15" s="788"/>
      <c r="TTX15" s="787"/>
      <c r="TTY15" s="788"/>
      <c r="TTZ15" s="788"/>
      <c r="TUA15" s="788"/>
      <c r="TUB15" s="787"/>
      <c r="TUC15" s="788"/>
      <c r="TUD15" s="788"/>
      <c r="TUE15" s="788"/>
      <c r="TUF15" s="787"/>
      <c r="TUG15" s="788"/>
      <c r="TUH15" s="788"/>
      <c r="TUI15" s="788"/>
      <c r="TUJ15" s="787"/>
      <c r="TUK15" s="788"/>
      <c r="TUL15" s="788"/>
      <c r="TUM15" s="788"/>
      <c r="TUN15" s="787"/>
      <c r="TUO15" s="788"/>
      <c r="TUP15" s="788"/>
      <c r="TUQ15" s="788"/>
      <c r="TUR15" s="787"/>
      <c r="TUS15" s="788"/>
      <c r="TUT15" s="788"/>
      <c r="TUU15" s="788"/>
      <c r="TUV15" s="787"/>
      <c r="TUW15" s="788"/>
      <c r="TUX15" s="788"/>
      <c r="TUY15" s="788"/>
      <c r="TUZ15" s="787"/>
      <c r="TVA15" s="788"/>
      <c r="TVB15" s="788"/>
      <c r="TVC15" s="788"/>
      <c r="TVD15" s="787"/>
      <c r="TVE15" s="788"/>
      <c r="TVF15" s="788"/>
      <c r="TVG15" s="788"/>
      <c r="TVH15" s="787"/>
      <c r="TVI15" s="788"/>
      <c r="TVJ15" s="788"/>
      <c r="TVK15" s="788"/>
      <c r="TVL15" s="787"/>
      <c r="TVM15" s="788"/>
      <c r="TVN15" s="788"/>
      <c r="TVO15" s="788"/>
      <c r="TVP15" s="787"/>
      <c r="TVQ15" s="788"/>
      <c r="TVR15" s="788"/>
      <c r="TVS15" s="788"/>
      <c r="TVT15" s="787"/>
      <c r="TVU15" s="788"/>
      <c r="TVV15" s="788"/>
      <c r="TVW15" s="788"/>
      <c r="TVX15" s="787"/>
      <c r="TVY15" s="788"/>
      <c r="TVZ15" s="788"/>
      <c r="TWA15" s="788"/>
      <c r="TWB15" s="787"/>
      <c r="TWC15" s="788"/>
      <c r="TWD15" s="788"/>
      <c r="TWE15" s="788"/>
      <c r="TWF15" s="787"/>
      <c r="TWG15" s="788"/>
      <c r="TWH15" s="788"/>
      <c r="TWI15" s="788"/>
      <c r="TWJ15" s="787"/>
      <c r="TWK15" s="788"/>
      <c r="TWL15" s="788"/>
      <c r="TWM15" s="788"/>
      <c r="TWN15" s="787"/>
      <c r="TWO15" s="788"/>
      <c r="TWP15" s="788"/>
      <c r="TWQ15" s="788"/>
      <c r="TWR15" s="787"/>
      <c r="TWS15" s="788"/>
      <c r="TWT15" s="788"/>
      <c r="TWU15" s="788"/>
      <c r="TWV15" s="787"/>
      <c r="TWW15" s="788"/>
      <c r="TWX15" s="788"/>
      <c r="TWY15" s="788"/>
      <c r="TWZ15" s="787"/>
      <c r="TXA15" s="788"/>
      <c r="TXB15" s="788"/>
      <c r="TXC15" s="788"/>
      <c r="TXD15" s="787"/>
      <c r="TXE15" s="788"/>
      <c r="TXF15" s="788"/>
      <c r="TXG15" s="788"/>
      <c r="TXH15" s="787"/>
      <c r="TXI15" s="788"/>
      <c r="TXJ15" s="788"/>
      <c r="TXK15" s="788"/>
      <c r="TXL15" s="787"/>
      <c r="TXM15" s="788"/>
      <c r="TXN15" s="788"/>
      <c r="TXO15" s="788"/>
      <c r="TXP15" s="787"/>
      <c r="TXQ15" s="788"/>
      <c r="TXR15" s="788"/>
      <c r="TXS15" s="788"/>
      <c r="TXT15" s="787"/>
      <c r="TXU15" s="788"/>
      <c r="TXV15" s="788"/>
      <c r="TXW15" s="788"/>
      <c r="TXX15" s="787"/>
      <c r="TXY15" s="788"/>
      <c r="TXZ15" s="788"/>
      <c r="TYA15" s="788"/>
      <c r="TYB15" s="787"/>
      <c r="TYC15" s="788"/>
      <c r="TYD15" s="788"/>
      <c r="TYE15" s="788"/>
      <c r="TYF15" s="787"/>
      <c r="TYG15" s="788"/>
      <c r="TYH15" s="788"/>
      <c r="TYI15" s="788"/>
      <c r="TYJ15" s="787"/>
      <c r="TYK15" s="788"/>
      <c r="TYL15" s="788"/>
      <c r="TYM15" s="788"/>
      <c r="TYN15" s="787"/>
      <c r="TYO15" s="788"/>
      <c r="TYP15" s="788"/>
      <c r="TYQ15" s="788"/>
      <c r="TYR15" s="787"/>
      <c r="TYS15" s="788"/>
      <c r="TYT15" s="788"/>
      <c r="TYU15" s="788"/>
      <c r="TYV15" s="787"/>
      <c r="TYW15" s="788"/>
      <c r="TYX15" s="788"/>
      <c r="TYY15" s="788"/>
      <c r="TYZ15" s="787"/>
      <c r="TZA15" s="788"/>
      <c r="TZB15" s="788"/>
      <c r="TZC15" s="788"/>
      <c r="TZD15" s="787"/>
      <c r="TZE15" s="788"/>
      <c r="TZF15" s="788"/>
      <c r="TZG15" s="788"/>
      <c r="TZH15" s="787"/>
      <c r="TZI15" s="788"/>
      <c r="TZJ15" s="788"/>
      <c r="TZK15" s="788"/>
      <c r="TZL15" s="787"/>
      <c r="TZM15" s="788"/>
      <c r="TZN15" s="788"/>
      <c r="TZO15" s="788"/>
      <c r="TZP15" s="787"/>
      <c r="TZQ15" s="788"/>
      <c r="TZR15" s="788"/>
      <c r="TZS15" s="788"/>
      <c r="TZT15" s="787"/>
      <c r="TZU15" s="788"/>
      <c r="TZV15" s="788"/>
      <c r="TZW15" s="788"/>
      <c r="TZX15" s="787"/>
      <c r="TZY15" s="788"/>
      <c r="TZZ15" s="788"/>
      <c r="UAA15" s="788"/>
      <c r="UAB15" s="787"/>
      <c r="UAC15" s="788"/>
      <c r="UAD15" s="788"/>
      <c r="UAE15" s="788"/>
      <c r="UAF15" s="787"/>
      <c r="UAG15" s="788"/>
      <c r="UAH15" s="788"/>
      <c r="UAI15" s="788"/>
      <c r="UAJ15" s="787"/>
      <c r="UAK15" s="788"/>
      <c r="UAL15" s="788"/>
      <c r="UAM15" s="788"/>
      <c r="UAN15" s="787"/>
      <c r="UAO15" s="788"/>
      <c r="UAP15" s="788"/>
      <c r="UAQ15" s="788"/>
      <c r="UAR15" s="787"/>
      <c r="UAS15" s="788"/>
      <c r="UAT15" s="788"/>
      <c r="UAU15" s="788"/>
      <c r="UAV15" s="787"/>
      <c r="UAW15" s="788"/>
      <c r="UAX15" s="788"/>
      <c r="UAY15" s="788"/>
      <c r="UAZ15" s="787"/>
      <c r="UBA15" s="788"/>
      <c r="UBB15" s="788"/>
      <c r="UBC15" s="788"/>
      <c r="UBD15" s="787"/>
      <c r="UBE15" s="788"/>
      <c r="UBF15" s="788"/>
      <c r="UBG15" s="788"/>
      <c r="UBH15" s="787"/>
      <c r="UBI15" s="788"/>
      <c r="UBJ15" s="788"/>
      <c r="UBK15" s="788"/>
      <c r="UBL15" s="787"/>
      <c r="UBM15" s="788"/>
      <c r="UBN15" s="788"/>
      <c r="UBO15" s="788"/>
      <c r="UBP15" s="787"/>
      <c r="UBQ15" s="788"/>
      <c r="UBR15" s="788"/>
      <c r="UBS15" s="788"/>
      <c r="UBT15" s="787"/>
      <c r="UBU15" s="788"/>
      <c r="UBV15" s="788"/>
      <c r="UBW15" s="788"/>
      <c r="UBX15" s="787"/>
      <c r="UBY15" s="788"/>
      <c r="UBZ15" s="788"/>
      <c r="UCA15" s="788"/>
      <c r="UCB15" s="787"/>
      <c r="UCC15" s="788"/>
      <c r="UCD15" s="788"/>
      <c r="UCE15" s="788"/>
      <c r="UCF15" s="787"/>
      <c r="UCG15" s="788"/>
      <c r="UCH15" s="788"/>
      <c r="UCI15" s="788"/>
      <c r="UCJ15" s="787"/>
      <c r="UCK15" s="788"/>
      <c r="UCL15" s="788"/>
      <c r="UCM15" s="788"/>
      <c r="UCN15" s="787"/>
      <c r="UCO15" s="788"/>
      <c r="UCP15" s="788"/>
      <c r="UCQ15" s="788"/>
      <c r="UCR15" s="787"/>
      <c r="UCS15" s="788"/>
      <c r="UCT15" s="788"/>
      <c r="UCU15" s="788"/>
      <c r="UCV15" s="787"/>
      <c r="UCW15" s="788"/>
      <c r="UCX15" s="788"/>
      <c r="UCY15" s="788"/>
      <c r="UCZ15" s="787"/>
      <c r="UDA15" s="788"/>
      <c r="UDB15" s="788"/>
      <c r="UDC15" s="788"/>
      <c r="UDD15" s="787"/>
      <c r="UDE15" s="788"/>
      <c r="UDF15" s="788"/>
      <c r="UDG15" s="788"/>
      <c r="UDH15" s="787"/>
      <c r="UDI15" s="788"/>
      <c r="UDJ15" s="788"/>
      <c r="UDK15" s="788"/>
      <c r="UDL15" s="787"/>
      <c r="UDM15" s="788"/>
      <c r="UDN15" s="788"/>
      <c r="UDO15" s="788"/>
      <c r="UDP15" s="787"/>
      <c r="UDQ15" s="788"/>
      <c r="UDR15" s="788"/>
      <c r="UDS15" s="788"/>
      <c r="UDT15" s="787"/>
      <c r="UDU15" s="788"/>
      <c r="UDV15" s="788"/>
      <c r="UDW15" s="788"/>
      <c r="UDX15" s="787"/>
      <c r="UDY15" s="788"/>
      <c r="UDZ15" s="788"/>
      <c r="UEA15" s="788"/>
      <c r="UEB15" s="787"/>
      <c r="UEC15" s="788"/>
      <c r="UED15" s="788"/>
      <c r="UEE15" s="788"/>
      <c r="UEF15" s="787"/>
      <c r="UEG15" s="788"/>
      <c r="UEH15" s="788"/>
      <c r="UEI15" s="788"/>
      <c r="UEJ15" s="787"/>
      <c r="UEK15" s="788"/>
      <c r="UEL15" s="788"/>
      <c r="UEM15" s="788"/>
      <c r="UEN15" s="787"/>
      <c r="UEO15" s="788"/>
      <c r="UEP15" s="788"/>
      <c r="UEQ15" s="788"/>
      <c r="UER15" s="787"/>
      <c r="UES15" s="788"/>
      <c r="UET15" s="788"/>
      <c r="UEU15" s="788"/>
      <c r="UEV15" s="787"/>
      <c r="UEW15" s="788"/>
      <c r="UEX15" s="788"/>
      <c r="UEY15" s="788"/>
      <c r="UEZ15" s="787"/>
      <c r="UFA15" s="788"/>
      <c r="UFB15" s="788"/>
      <c r="UFC15" s="788"/>
      <c r="UFD15" s="787"/>
      <c r="UFE15" s="788"/>
      <c r="UFF15" s="788"/>
      <c r="UFG15" s="788"/>
      <c r="UFH15" s="787"/>
      <c r="UFI15" s="788"/>
      <c r="UFJ15" s="788"/>
      <c r="UFK15" s="788"/>
      <c r="UFL15" s="787"/>
      <c r="UFM15" s="788"/>
      <c r="UFN15" s="788"/>
      <c r="UFO15" s="788"/>
      <c r="UFP15" s="787"/>
      <c r="UFQ15" s="788"/>
      <c r="UFR15" s="788"/>
      <c r="UFS15" s="788"/>
      <c r="UFT15" s="787"/>
      <c r="UFU15" s="788"/>
      <c r="UFV15" s="788"/>
      <c r="UFW15" s="788"/>
      <c r="UFX15" s="787"/>
      <c r="UFY15" s="788"/>
      <c r="UFZ15" s="788"/>
      <c r="UGA15" s="788"/>
      <c r="UGB15" s="787"/>
      <c r="UGC15" s="788"/>
      <c r="UGD15" s="788"/>
      <c r="UGE15" s="788"/>
      <c r="UGF15" s="787"/>
      <c r="UGG15" s="788"/>
      <c r="UGH15" s="788"/>
      <c r="UGI15" s="788"/>
      <c r="UGJ15" s="787"/>
      <c r="UGK15" s="788"/>
      <c r="UGL15" s="788"/>
      <c r="UGM15" s="788"/>
      <c r="UGN15" s="787"/>
      <c r="UGO15" s="788"/>
      <c r="UGP15" s="788"/>
      <c r="UGQ15" s="788"/>
      <c r="UGR15" s="787"/>
      <c r="UGS15" s="788"/>
      <c r="UGT15" s="788"/>
      <c r="UGU15" s="788"/>
      <c r="UGV15" s="787"/>
      <c r="UGW15" s="788"/>
      <c r="UGX15" s="788"/>
      <c r="UGY15" s="788"/>
      <c r="UGZ15" s="787"/>
      <c r="UHA15" s="788"/>
      <c r="UHB15" s="788"/>
      <c r="UHC15" s="788"/>
      <c r="UHD15" s="787"/>
      <c r="UHE15" s="788"/>
      <c r="UHF15" s="788"/>
      <c r="UHG15" s="788"/>
      <c r="UHH15" s="787"/>
      <c r="UHI15" s="788"/>
      <c r="UHJ15" s="788"/>
      <c r="UHK15" s="788"/>
      <c r="UHL15" s="787"/>
      <c r="UHM15" s="788"/>
      <c r="UHN15" s="788"/>
      <c r="UHO15" s="788"/>
      <c r="UHP15" s="787"/>
      <c r="UHQ15" s="788"/>
      <c r="UHR15" s="788"/>
      <c r="UHS15" s="788"/>
      <c r="UHT15" s="787"/>
      <c r="UHU15" s="788"/>
      <c r="UHV15" s="788"/>
      <c r="UHW15" s="788"/>
      <c r="UHX15" s="787"/>
      <c r="UHY15" s="788"/>
      <c r="UHZ15" s="788"/>
      <c r="UIA15" s="788"/>
      <c r="UIB15" s="787"/>
      <c r="UIC15" s="788"/>
      <c r="UID15" s="788"/>
      <c r="UIE15" s="788"/>
      <c r="UIF15" s="787"/>
      <c r="UIG15" s="788"/>
      <c r="UIH15" s="788"/>
      <c r="UII15" s="788"/>
      <c r="UIJ15" s="787"/>
      <c r="UIK15" s="788"/>
      <c r="UIL15" s="788"/>
      <c r="UIM15" s="788"/>
      <c r="UIN15" s="787"/>
      <c r="UIO15" s="788"/>
      <c r="UIP15" s="788"/>
      <c r="UIQ15" s="788"/>
      <c r="UIR15" s="787"/>
      <c r="UIS15" s="788"/>
      <c r="UIT15" s="788"/>
      <c r="UIU15" s="788"/>
      <c r="UIV15" s="787"/>
      <c r="UIW15" s="788"/>
      <c r="UIX15" s="788"/>
      <c r="UIY15" s="788"/>
      <c r="UIZ15" s="787"/>
      <c r="UJA15" s="788"/>
      <c r="UJB15" s="788"/>
      <c r="UJC15" s="788"/>
      <c r="UJD15" s="787"/>
      <c r="UJE15" s="788"/>
      <c r="UJF15" s="788"/>
      <c r="UJG15" s="788"/>
      <c r="UJH15" s="787"/>
      <c r="UJI15" s="788"/>
      <c r="UJJ15" s="788"/>
      <c r="UJK15" s="788"/>
      <c r="UJL15" s="787"/>
      <c r="UJM15" s="788"/>
      <c r="UJN15" s="788"/>
      <c r="UJO15" s="788"/>
      <c r="UJP15" s="787"/>
      <c r="UJQ15" s="788"/>
      <c r="UJR15" s="788"/>
      <c r="UJS15" s="788"/>
      <c r="UJT15" s="787"/>
      <c r="UJU15" s="788"/>
      <c r="UJV15" s="788"/>
      <c r="UJW15" s="788"/>
      <c r="UJX15" s="787"/>
      <c r="UJY15" s="788"/>
      <c r="UJZ15" s="788"/>
      <c r="UKA15" s="788"/>
      <c r="UKB15" s="787"/>
      <c r="UKC15" s="788"/>
      <c r="UKD15" s="788"/>
      <c r="UKE15" s="788"/>
      <c r="UKF15" s="787"/>
      <c r="UKG15" s="788"/>
      <c r="UKH15" s="788"/>
      <c r="UKI15" s="788"/>
      <c r="UKJ15" s="787"/>
      <c r="UKK15" s="788"/>
      <c r="UKL15" s="788"/>
      <c r="UKM15" s="788"/>
      <c r="UKN15" s="787"/>
      <c r="UKO15" s="788"/>
      <c r="UKP15" s="788"/>
      <c r="UKQ15" s="788"/>
      <c r="UKR15" s="787"/>
      <c r="UKS15" s="788"/>
      <c r="UKT15" s="788"/>
      <c r="UKU15" s="788"/>
      <c r="UKV15" s="787"/>
      <c r="UKW15" s="788"/>
      <c r="UKX15" s="788"/>
      <c r="UKY15" s="788"/>
      <c r="UKZ15" s="787"/>
      <c r="ULA15" s="788"/>
      <c r="ULB15" s="788"/>
      <c r="ULC15" s="788"/>
      <c r="ULD15" s="787"/>
      <c r="ULE15" s="788"/>
      <c r="ULF15" s="788"/>
      <c r="ULG15" s="788"/>
      <c r="ULH15" s="787"/>
      <c r="ULI15" s="788"/>
      <c r="ULJ15" s="788"/>
      <c r="ULK15" s="788"/>
      <c r="ULL15" s="787"/>
      <c r="ULM15" s="788"/>
      <c r="ULN15" s="788"/>
      <c r="ULO15" s="788"/>
      <c r="ULP15" s="787"/>
      <c r="ULQ15" s="788"/>
      <c r="ULR15" s="788"/>
      <c r="ULS15" s="788"/>
      <c r="ULT15" s="787"/>
      <c r="ULU15" s="788"/>
      <c r="ULV15" s="788"/>
      <c r="ULW15" s="788"/>
      <c r="ULX15" s="787"/>
      <c r="ULY15" s="788"/>
      <c r="ULZ15" s="788"/>
      <c r="UMA15" s="788"/>
      <c r="UMB15" s="787"/>
      <c r="UMC15" s="788"/>
      <c r="UMD15" s="788"/>
      <c r="UME15" s="788"/>
      <c r="UMF15" s="787"/>
      <c r="UMG15" s="788"/>
      <c r="UMH15" s="788"/>
      <c r="UMI15" s="788"/>
      <c r="UMJ15" s="787"/>
      <c r="UMK15" s="788"/>
      <c r="UML15" s="788"/>
      <c r="UMM15" s="788"/>
      <c r="UMN15" s="787"/>
      <c r="UMO15" s="788"/>
      <c r="UMP15" s="788"/>
      <c r="UMQ15" s="788"/>
      <c r="UMR15" s="787"/>
      <c r="UMS15" s="788"/>
      <c r="UMT15" s="788"/>
      <c r="UMU15" s="788"/>
      <c r="UMV15" s="787"/>
      <c r="UMW15" s="788"/>
      <c r="UMX15" s="788"/>
      <c r="UMY15" s="788"/>
      <c r="UMZ15" s="787"/>
      <c r="UNA15" s="788"/>
      <c r="UNB15" s="788"/>
      <c r="UNC15" s="788"/>
      <c r="UND15" s="787"/>
      <c r="UNE15" s="788"/>
      <c r="UNF15" s="788"/>
      <c r="UNG15" s="788"/>
      <c r="UNH15" s="787"/>
      <c r="UNI15" s="788"/>
      <c r="UNJ15" s="788"/>
      <c r="UNK15" s="788"/>
      <c r="UNL15" s="787"/>
      <c r="UNM15" s="788"/>
      <c r="UNN15" s="788"/>
      <c r="UNO15" s="788"/>
      <c r="UNP15" s="787"/>
      <c r="UNQ15" s="788"/>
      <c r="UNR15" s="788"/>
      <c r="UNS15" s="788"/>
      <c r="UNT15" s="787"/>
      <c r="UNU15" s="788"/>
      <c r="UNV15" s="788"/>
      <c r="UNW15" s="788"/>
      <c r="UNX15" s="787"/>
      <c r="UNY15" s="788"/>
      <c r="UNZ15" s="788"/>
      <c r="UOA15" s="788"/>
      <c r="UOB15" s="787"/>
      <c r="UOC15" s="788"/>
      <c r="UOD15" s="788"/>
      <c r="UOE15" s="788"/>
      <c r="UOF15" s="787"/>
      <c r="UOG15" s="788"/>
      <c r="UOH15" s="788"/>
      <c r="UOI15" s="788"/>
      <c r="UOJ15" s="787"/>
      <c r="UOK15" s="788"/>
      <c r="UOL15" s="788"/>
      <c r="UOM15" s="788"/>
      <c r="UON15" s="787"/>
      <c r="UOO15" s="788"/>
      <c r="UOP15" s="788"/>
      <c r="UOQ15" s="788"/>
      <c r="UOR15" s="787"/>
      <c r="UOS15" s="788"/>
      <c r="UOT15" s="788"/>
      <c r="UOU15" s="788"/>
      <c r="UOV15" s="787"/>
      <c r="UOW15" s="788"/>
      <c r="UOX15" s="788"/>
      <c r="UOY15" s="788"/>
      <c r="UOZ15" s="787"/>
      <c r="UPA15" s="788"/>
      <c r="UPB15" s="788"/>
      <c r="UPC15" s="788"/>
      <c r="UPD15" s="787"/>
      <c r="UPE15" s="788"/>
      <c r="UPF15" s="788"/>
      <c r="UPG15" s="788"/>
      <c r="UPH15" s="787"/>
      <c r="UPI15" s="788"/>
      <c r="UPJ15" s="788"/>
      <c r="UPK15" s="788"/>
      <c r="UPL15" s="787"/>
      <c r="UPM15" s="788"/>
      <c r="UPN15" s="788"/>
      <c r="UPO15" s="788"/>
      <c r="UPP15" s="787"/>
      <c r="UPQ15" s="788"/>
      <c r="UPR15" s="788"/>
      <c r="UPS15" s="788"/>
      <c r="UPT15" s="787"/>
      <c r="UPU15" s="788"/>
      <c r="UPV15" s="788"/>
      <c r="UPW15" s="788"/>
      <c r="UPX15" s="787"/>
      <c r="UPY15" s="788"/>
      <c r="UPZ15" s="788"/>
      <c r="UQA15" s="788"/>
      <c r="UQB15" s="787"/>
      <c r="UQC15" s="788"/>
      <c r="UQD15" s="788"/>
      <c r="UQE15" s="788"/>
      <c r="UQF15" s="787"/>
      <c r="UQG15" s="788"/>
      <c r="UQH15" s="788"/>
      <c r="UQI15" s="788"/>
      <c r="UQJ15" s="787"/>
      <c r="UQK15" s="788"/>
      <c r="UQL15" s="788"/>
      <c r="UQM15" s="788"/>
      <c r="UQN15" s="787"/>
      <c r="UQO15" s="788"/>
      <c r="UQP15" s="788"/>
      <c r="UQQ15" s="788"/>
      <c r="UQR15" s="787"/>
      <c r="UQS15" s="788"/>
      <c r="UQT15" s="788"/>
      <c r="UQU15" s="788"/>
      <c r="UQV15" s="787"/>
      <c r="UQW15" s="788"/>
      <c r="UQX15" s="788"/>
      <c r="UQY15" s="788"/>
      <c r="UQZ15" s="787"/>
      <c r="URA15" s="788"/>
      <c r="URB15" s="788"/>
      <c r="URC15" s="788"/>
      <c r="URD15" s="787"/>
      <c r="URE15" s="788"/>
      <c r="URF15" s="788"/>
      <c r="URG15" s="788"/>
      <c r="URH15" s="787"/>
      <c r="URI15" s="788"/>
      <c r="URJ15" s="788"/>
      <c r="URK15" s="788"/>
      <c r="URL15" s="787"/>
      <c r="URM15" s="788"/>
      <c r="URN15" s="788"/>
      <c r="URO15" s="788"/>
      <c r="URP15" s="787"/>
      <c r="URQ15" s="788"/>
      <c r="URR15" s="788"/>
      <c r="URS15" s="788"/>
      <c r="URT15" s="787"/>
      <c r="URU15" s="788"/>
      <c r="URV15" s="788"/>
      <c r="URW15" s="788"/>
      <c r="URX15" s="787"/>
      <c r="URY15" s="788"/>
      <c r="URZ15" s="788"/>
      <c r="USA15" s="788"/>
      <c r="USB15" s="787"/>
      <c r="USC15" s="788"/>
      <c r="USD15" s="788"/>
      <c r="USE15" s="788"/>
      <c r="USF15" s="787"/>
      <c r="USG15" s="788"/>
      <c r="USH15" s="788"/>
      <c r="USI15" s="788"/>
      <c r="USJ15" s="787"/>
      <c r="USK15" s="788"/>
      <c r="USL15" s="788"/>
      <c r="USM15" s="788"/>
      <c r="USN15" s="787"/>
      <c r="USO15" s="788"/>
      <c r="USP15" s="788"/>
      <c r="USQ15" s="788"/>
      <c r="USR15" s="787"/>
      <c r="USS15" s="788"/>
      <c r="UST15" s="788"/>
      <c r="USU15" s="788"/>
      <c r="USV15" s="787"/>
      <c r="USW15" s="788"/>
      <c r="USX15" s="788"/>
      <c r="USY15" s="788"/>
      <c r="USZ15" s="787"/>
      <c r="UTA15" s="788"/>
      <c r="UTB15" s="788"/>
      <c r="UTC15" s="788"/>
      <c r="UTD15" s="787"/>
      <c r="UTE15" s="788"/>
      <c r="UTF15" s="788"/>
      <c r="UTG15" s="788"/>
      <c r="UTH15" s="787"/>
      <c r="UTI15" s="788"/>
      <c r="UTJ15" s="788"/>
      <c r="UTK15" s="788"/>
      <c r="UTL15" s="787"/>
      <c r="UTM15" s="788"/>
      <c r="UTN15" s="788"/>
      <c r="UTO15" s="788"/>
      <c r="UTP15" s="787"/>
      <c r="UTQ15" s="788"/>
      <c r="UTR15" s="788"/>
      <c r="UTS15" s="788"/>
      <c r="UTT15" s="787"/>
      <c r="UTU15" s="788"/>
      <c r="UTV15" s="788"/>
      <c r="UTW15" s="788"/>
      <c r="UTX15" s="787"/>
      <c r="UTY15" s="788"/>
      <c r="UTZ15" s="788"/>
      <c r="UUA15" s="788"/>
      <c r="UUB15" s="787"/>
      <c r="UUC15" s="788"/>
      <c r="UUD15" s="788"/>
      <c r="UUE15" s="788"/>
      <c r="UUF15" s="787"/>
      <c r="UUG15" s="788"/>
      <c r="UUH15" s="788"/>
      <c r="UUI15" s="788"/>
      <c r="UUJ15" s="787"/>
      <c r="UUK15" s="788"/>
      <c r="UUL15" s="788"/>
      <c r="UUM15" s="788"/>
      <c r="UUN15" s="787"/>
      <c r="UUO15" s="788"/>
      <c r="UUP15" s="788"/>
      <c r="UUQ15" s="788"/>
      <c r="UUR15" s="787"/>
      <c r="UUS15" s="788"/>
      <c r="UUT15" s="788"/>
      <c r="UUU15" s="788"/>
      <c r="UUV15" s="787"/>
      <c r="UUW15" s="788"/>
      <c r="UUX15" s="788"/>
      <c r="UUY15" s="788"/>
      <c r="UUZ15" s="787"/>
      <c r="UVA15" s="788"/>
      <c r="UVB15" s="788"/>
      <c r="UVC15" s="788"/>
      <c r="UVD15" s="787"/>
      <c r="UVE15" s="788"/>
      <c r="UVF15" s="788"/>
      <c r="UVG15" s="788"/>
      <c r="UVH15" s="787"/>
      <c r="UVI15" s="788"/>
      <c r="UVJ15" s="788"/>
      <c r="UVK15" s="788"/>
      <c r="UVL15" s="787"/>
      <c r="UVM15" s="788"/>
      <c r="UVN15" s="788"/>
      <c r="UVO15" s="788"/>
      <c r="UVP15" s="787"/>
      <c r="UVQ15" s="788"/>
      <c r="UVR15" s="788"/>
      <c r="UVS15" s="788"/>
      <c r="UVT15" s="787"/>
      <c r="UVU15" s="788"/>
      <c r="UVV15" s="788"/>
      <c r="UVW15" s="788"/>
      <c r="UVX15" s="787"/>
      <c r="UVY15" s="788"/>
      <c r="UVZ15" s="788"/>
      <c r="UWA15" s="788"/>
      <c r="UWB15" s="787"/>
      <c r="UWC15" s="788"/>
      <c r="UWD15" s="788"/>
      <c r="UWE15" s="788"/>
      <c r="UWF15" s="787"/>
      <c r="UWG15" s="788"/>
      <c r="UWH15" s="788"/>
      <c r="UWI15" s="788"/>
      <c r="UWJ15" s="787"/>
      <c r="UWK15" s="788"/>
      <c r="UWL15" s="788"/>
      <c r="UWM15" s="788"/>
      <c r="UWN15" s="787"/>
      <c r="UWO15" s="788"/>
      <c r="UWP15" s="788"/>
      <c r="UWQ15" s="788"/>
      <c r="UWR15" s="787"/>
      <c r="UWS15" s="788"/>
      <c r="UWT15" s="788"/>
      <c r="UWU15" s="788"/>
      <c r="UWV15" s="787"/>
      <c r="UWW15" s="788"/>
      <c r="UWX15" s="788"/>
      <c r="UWY15" s="788"/>
      <c r="UWZ15" s="787"/>
      <c r="UXA15" s="788"/>
      <c r="UXB15" s="788"/>
      <c r="UXC15" s="788"/>
      <c r="UXD15" s="787"/>
      <c r="UXE15" s="788"/>
      <c r="UXF15" s="788"/>
      <c r="UXG15" s="788"/>
      <c r="UXH15" s="787"/>
      <c r="UXI15" s="788"/>
      <c r="UXJ15" s="788"/>
      <c r="UXK15" s="788"/>
      <c r="UXL15" s="787"/>
      <c r="UXM15" s="788"/>
      <c r="UXN15" s="788"/>
      <c r="UXO15" s="788"/>
      <c r="UXP15" s="787"/>
      <c r="UXQ15" s="788"/>
      <c r="UXR15" s="788"/>
      <c r="UXS15" s="788"/>
      <c r="UXT15" s="787"/>
      <c r="UXU15" s="788"/>
      <c r="UXV15" s="788"/>
      <c r="UXW15" s="788"/>
      <c r="UXX15" s="787"/>
      <c r="UXY15" s="788"/>
      <c r="UXZ15" s="788"/>
      <c r="UYA15" s="788"/>
      <c r="UYB15" s="787"/>
      <c r="UYC15" s="788"/>
      <c r="UYD15" s="788"/>
      <c r="UYE15" s="788"/>
      <c r="UYF15" s="787"/>
      <c r="UYG15" s="788"/>
      <c r="UYH15" s="788"/>
      <c r="UYI15" s="788"/>
      <c r="UYJ15" s="787"/>
      <c r="UYK15" s="788"/>
      <c r="UYL15" s="788"/>
      <c r="UYM15" s="788"/>
      <c r="UYN15" s="787"/>
      <c r="UYO15" s="788"/>
      <c r="UYP15" s="788"/>
      <c r="UYQ15" s="788"/>
      <c r="UYR15" s="787"/>
      <c r="UYS15" s="788"/>
      <c r="UYT15" s="788"/>
      <c r="UYU15" s="788"/>
      <c r="UYV15" s="787"/>
      <c r="UYW15" s="788"/>
      <c r="UYX15" s="788"/>
      <c r="UYY15" s="788"/>
      <c r="UYZ15" s="787"/>
      <c r="UZA15" s="788"/>
      <c r="UZB15" s="788"/>
      <c r="UZC15" s="788"/>
      <c r="UZD15" s="787"/>
      <c r="UZE15" s="788"/>
      <c r="UZF15" s="788"/>
      <c r="UZG15" s="788"/>
      <c r="UZH15" s="787"/>
      <c r="UZI15" s="788"/>
      <c r="UZJ15" s="788"/>
      <c r="UZK15" s="788"/>
      <c r="UZL15" s="787"/>
      <c r="UZM15" s="788"/>
      <c r="UZN15" s="788"/>
      <c r="UZO15" s="788"/>
      <c r="UZP15" s="787"/>
      <c r="UZQ15" s="788"/>
      <c r="UZR15" s="788"/>
      <c r="UZS15" s="788"/>
      <c r="UZT15" s="787"/>
      <c r="UZU15" s="788"/>
      <c r="UZV15" s="788"/>
      <c r="UZW15" s="788"/>
      <c r="UZX15" s="787"/>
      <c r="UZY15" s="788"/>
      <c r="UZZ15" s="788"/>
      <c r="VAA15" s="788"/>
      <c r="VAB15" s="787"/>
      <c r="VAC15" s="788"/>
      <c r="VAD15" s="788"/>
      <c r="VAE15" s="788"/>
      <c r="VAF15" s="787"/>
      <c r="VAG15" s="788"/>
      <c r="VAH15" s="788"/>
      <c r="VAI15" s="788"/>
      <c r="VAJ15" s="787"/>
      <c r="VAK15" s="788"/>
      <c r="VAL15" s="788"/>
      <c r="VAM15" s="788"/>
      <c r="VAN15" s="787"/>
      <c r="VAO15" s="788"/>
      <c r="VAP15" s="788"/>
      <c r="VAQ15" s="788"/>
      <c r="VAR15" s="787"/>
      <c r="VAS15" s="788"/>
      <c r="VAT15" s="788"/>
      <c r="VAU15" s="788"/>
      <c r="VAV15" s="787"/>
      <c r="VAW15" s="788"/>
      <c r="VAX15" s="788"/>
      <c r="VAY15" s="788"/>
      <c r="VAZ15" s="787"/>
      <c r="VBA15" s="788"/>
      <c r="VBB15" s="788"/>
      <c r="VBC15" s="788"/>
      <c r="VBD15" s="787"/>
      <c r="VBE15" s="788"/>
      <c r="VBF15" s="788"/>
      <c r="VBG15" s="788"/>
      <c r="VBH15" s="787"/>
      <c r="VBI15" s="788"/>
      <c r="VBJ15" s="788"/>
      <c r="VBK15" s="788"/>
      <c r="VBL15" s="787"/>
      <c r="VBM15" s="788"/>
      <c r="VBN15" s="788"/>
      <c r="VBO15" s="788"/>
      <c r="VBP15" s="787"/>
      <c r="VBQ15" s="788"/>
      <c r="VBR15" s="788"/>
      <c r="VBS15" s="788"/>
      <c r="VBT15" s="787"/>
      <c r="VBU15" s="788"/>
      <c r="VBV15" s="788"/>
      <c r="VBW15" s="788"/>
      <c r="VBX15" s="787"/>
      <c r="VBY15" s="788"/>
      <c r="VBZ15" s="788"/>
      <c r="VCA15" s="788"/>
      <c r="VCB15" s="787"/>
      <c r="VCC15" s="788"/>
      <c r="VCD15" s="788"/>
      <c r="VCE15" s="788"/>
      <c r="VCF15" s="787"/>
      <c r="VCG15" s="788"/>
      <c r="VCH15" s="788"/>
      <c r="VCI15" s="788"/>
      <c r="VCJ15" s="787"/>
      <c r="VCK15" s="788"/>
      <c r="VCL15" s="788"/>
      <c r="VCM15" s="788"/>
      <c r="VCN15" s="787"/>
      <c r="VCO15" s="788"/>
      <c r="VCP15" s="788"/>
      <c r="VCQ15" s="788"/>
      <c r="VCR15" s="787"/>
      <c r="VCS15" s="788"/>
      <c r="VCT15" s="788"/>
      <c r="VCU15" s="788"/>
      <c r="VCV15" s="787"/>
      <c r="VCW15" s="788"/>
      <c r="VCX15" s="788"/>
      <c r="VCY15" s="788"/>
      <c r="VCZ15" s="787"/>
      <c r="VDA15" s="788"/>
      <c r="VDB15" s="788"/>
      <c r="VDC15" s="788"/>
      <c r="VDD15" s="787"/>
      <c r="VDE15" s="788"/>
      <c r="VDF15" s="788"/>
      <c r="VDG15" s="788"/>
      <c r="VDH15" s="787"/>
      <c r="VDI15" s="788"/>
      <c r="VDJ15" s="788"/>
      <c r="VDK15" s="788"/>
      <c r="VDL15" s="787"/>
      <c r="VDM15" s="788"/>
      <c r="VDN15" s="788"/>
      <c r="VDO15" s="788"/>
      <c r="VDP15" s="787"/>
      <c r="VDQ15" s="788"/>
      <c r="VDR15" s="788"/>
      <c r="VDS15" s="788"/>
      <c r="VDT15" s="787"/>
      <c r="VDU15" s="788"/>
      <c r="VDV15" s="788"/>
      <c r="VDW15" s="788"/>
      <c r="VDX15" s="787"/>
      <c r="VDY15" s="788"/>
      <c r="VDZ15" s="788"/>
      <c r="VEA15" s="788"/>
      <c r="VEB15" s="787"/>
      <c r="VEC15" s="788"/>
      <c r="VED15" s="788"/>
      <c r="VEE15" s="788"/>
      <c r="VEF15" s="787"/>
      <c r="VEG15" s="788"/>
      <c r="VEH15" s="788"/>
      <c r="VEI15" s="788"/>
      <c r="VEJ15" s="787"/>
      <c r="VEK15" s="788"/>
      <c r="VEL15" s="788"/>
      <c r="VEM15" s="788"/>
      <c r="VEN15" s="787"/>
      <c r="VEO15" s="788"/>
      <c r="VEP15" s="788"/>
      <c r="VEQ15" s="788"/>
      <c r="VER15" s="787"/>
      <c r="VES15" s="788"/>
      <c r="VET15" s="788"/>
      <c r="VEU15" s="788"/>
      <c r="VEV15" s="787"/>
      <c r="VEW15" s="788"/>
      <c r="VEX15" s="788"/>
      <c r="VEY15" s="788"/>
      <c r="VEZ15" s="787"/>
      <c r="VFA15" s="788"/>
      <c r="VFB15" s="788"/>
      <c r="VFC15" s="788"/>
      <c r="VFD15" s="787"/>
      <c r="VFE15" s="788"/>
      <c r="VFF15" s="788"/>
      <c r="VFG15" s="788"/>
      <c r="VFH15" s="787"/>
      <c r="VFI15" s="788"/>
      <c r="VFJ15" s="788"/>
      <c r="VFK15" s="788"/>
      <c r="VFL15" s="787"/>
      <c r="VFM15" s="788"/>
      <c r="VFN15" s="788"/>
      <c r="VFO15" s="788"/>
      <c r="VFP15" s="787"/>
      <c r="VFQ15" s="788"/>
      <c r="VFR15" s="788"/>
      <c r="VFS15" s="788"/>
      <c r="VFT15" s="787"/>
      <c r="VFU15" s="788"/>
      <c r="VFV15" s="788"/>
      <c r="VFW15" s="788"/>
      <c r="VFX15" s="787"/>
      <c r="VFY15" s="788"/>
      <c r="VFZ15" s="788"/>
      <c r="VGA15" s="788"/>
      <c r="VGB15" s="787"/>
      <c r="VGC15" s="788"/>
      <c r="VGD15" s="788"/>
      <c r="VGE15" s="788"/>
      <c r="VGF15" s="787"/>
      <c r="VGG15" s="788"/>
      <c r="VGH15" s="788"/>
      <c r="VGI15" s="788"/>
      <c r="VGJ15" s="787"/>
      <c r="VGK15" s="788"/>
      <c r="VGL15" s="788"/>
      <c r="VGM15" s="788"/>
      <c r="VGN15" s="787"/>
      <c r="VGO15" s="788"/>
      <c r="VGP15" s="788"/>
      <c r="VGQ15" s="788"/>
      <c r="VGR15" s="787"/>
      <c r="VGS15" s="788"/>
      <c r="VGT15" s="788"/>
      <c r="VGU15" s="788"/>
      <c r="VGV15" s="787"/>
      <c r="VGW15" s="788"/>
      <c r="VGX15" s="788"/>
      <c r="VGY15" s="788"/>
      <c r="VGZ15" s="787"/>
      <c r="VHA15" s="788"/>
      <c r="VHB15" s="788"/>
      <c r="VHC15" s="788"/>
      <c r="VHD15" s="787"/>
      <c r="VHE15" s="788"/>
      <c r="VHF15" s="788"/>
      <c r="VHG15" s="788"/>
      <c r="VHH15" s="787"/>
      <c r="VHI15" s="788"/>
      <c r="VHJ15" s="788"/>
      <c r="VHK15" s="788"/>
      <c r="VHL15" s="787"/>
      <c r="VHM15" s="788"/>
      <c r="VHN15" s="788"/>
      <c r="VHO15" s="788"/>
      <c r="VHP15" s="787"/>
      <c r="VHQ15" s="788"/>
      <c r="VHR15" s="788"/>
      <c r="VHS15" s="788"/>
      <c r="VHT15" s="787"/>
      <c r="VHU15" s="788"/>
      <c r="VHV15" s="788"/>
      <c r="VHW15" s="788"/>
      <c r="VHX15" s="787"/>
      <c r="VHY15" s="788"/>
      <c r="VHZ15" s="788"/>
      <c r="VIA15" s="788"/>
      <c r="VIB15" s="787"/>
      <c r="VIC15" s="788"/>
      <c r="VID15" s="788"/>
      <c r="VIE15" s="788"/>
      <c r="VIF15" s="787"/>
      <c r="VIG15" s="788"/>
      <c r="VIH15" s="788"/>
      <c r="VII15" s="788"/>
      <c r="VIJ15" s="787"/>
      <c r="VIK15" s="788"/>
      <c r="VIL15" s="788"/>
      <c r="VIM15" s="788"/>
      <c r="VIN15" s="787"/>
      <c r="VIO15" s="788"/>
      <c r="VIP15" s="788"/>
      <c r="VIQ15" s="788"/>
      <c r="VIR15" s="787"/>
      <c r="VIS15" s="788"/>
      <c r="VIT15" s="788"/>
      <c r="VIU15" s="788"/>
      <c r="VIV15" s="787"/>
      <c r="VIW15" s="788"/>
      <c r="VIX15" s="788"/>
      <c r="VIY15" s="788"/>
      <c r="VIZ15" s="787"/>
      <c r="VJA15" s="788"/>
      <c r="VJB15" s="788"/>
      <c r="VJC15" s="788"/>
      <c r="VJD15" s="787"/>
      <c r="VJE15" s="788"/>
      <c r="VJF15" s="788"/>
      <c r="VJG15" s="788"/>
      <c r="VJH15" s="787"/>
      <c r="VJI15" s="788"/>
      <c r="VJJ15" s="788"/>
      <c r="VJK15" s="788"/>
      <c r="VJL15" s="787"/>
      <c r="VJM15" s="788"/>
      <c r="VJN15" s="788"/>
      <c r="VJO15" s="788"/>
      <c r="VJP15" s="787"/>
      <c r="VJQ15" s="788"/>
      <c r="VJR15" s="788"/>
      <c r="VJS15" s="788"/>
      <c r="VJT15" s="787"/>
      <c r="VJU15" s="788"/>
      <c r="VJV15" s="788"/>
      <c r="VJW15" s="788"/>
      <c r="VJX15" s="787"/>
      <c r="VJY15" s="788"/>
      <c r="VJZ15" s="788"/>
      <c r="VKA15" s="788"/>
      <c r="VKB15" s="787"/>
      <c r="VKC15" s="788"/>
      <c r="VKD15" s="788"/>
      <c r="VKE15" s="788"/>
      <c r="VKF15" s="787"/>
      <c r="VKG15" s="788"/>
      <c r="VKH15" s="788"/>
      <c r="VKI15" s="788"/>
      <c r="VKJ15" s="787"/>
      <c r="VKK15" s="788"/>
      <c r="VKL15" s="788"/>
      <c r="VKM15" s="788"/>
      <c r="VKN15" s="787"/>
      <c r="VKO15" s="788"/>
      <c r="VKP15" s="788"/>
      <c r="VKQ15" s="788"/>
      <c r="VKR15" s="787"/>
      <c r="VKS15" s="788"/>
      <c r="VKT15" s="788"/>
      <c r="VKU15" s="788"/>
      <c r="VKV15" s="787"/>
      <c r="VKW15" s="788"/>
      <c r="VKX15" s="788"/>
      <c r="VKY15" s="788"/>
      <c r="VKZ15" s="787"/>
      <c r="VLA15" s="788"/>
      <c r="VLB15" s="788"/>
      <c r="VLC15" s="788"/>
      <c r="VLD15" s="787"/>
      <c r="VLE15" s="788"/>
      <c r="VLF15" s="788"/>
      <c r="VLG15" s="788"/>
      <c r="VLH15" s="787"/>
      <c r="VLI15" s="788"/>
      <c r="VLJ15" s="788"/>
      <c r="VLK15" s="788"/>
      <c r="VLL15" s="787"/>
      <c r="VLM15" s="788"/>
      <c r="VLN15" s="788"/>
      <c r="VLO15" s="788"/>
      <c r="VLP15" s="787"/>
      <c r="VLQ15" s="788"/>
      <c r="VLR15" s="788"/>
      <c r="VLS15" s="788"/>
      <c r="VLT15" s="787"/>
      <c r="VLU15" s="788"/>
      <c r="VLV15" s="788"/>
      <c r="VLW15" s="788"/>
      <c r="VLX15" s="787"/>
      <c r="VLY15" s="788"/>
      <c r="VLZ15" s="788"/>
      <c r="VMA15" s="788"/>
      <c r="VMB15" s="787"/>
      <c r="VMC15" s="788"/>
      <c r="VMD15" s="788"/>
      <c r="VME15" s="788"/>
      <c r="VMF15" s="787"/>
      <c r="VMG15" s="788"/>
      <c r="VMH15" s="788"/>
      <c r="VMI15" s="788"/>
      <c r="VMJ15" s="787"/>
      <c r="VMK15" s="788"/>
      <c r="VML15" s="788"/>
      <c r="VMM15" s="788"/>
      <c r="VMN15" s="787"/>
      <c r="VMO15" s="788"/>
      <c r="VMP15" s="788"/>
      <c r="VMQ15" s="788"/>
      <c r="VMR15" s="787"/>
      <c r="VMS15" s="788"/>
      <c r="VMT15" s="788"/>
      <c r="VMU15" s="788"/>
      <c r="VMV15" s="787"/>
      <c r="VMW15" s="788"/>
      <c r="VMX15" s="788"/>
      <c r="VMY15" s="788"/>
      <c r="VMZ15" s="787"/>
      <c r="VNA15" s="788"/>
      <c r="VNB15" s="788"/>
      <c r="VNC15" s="788"/>
      <c r="VND15" s="787"/>
      <c r="VNE15" s="788"/>
      <c r="VNF15" s="788"/>
      <c r="VNG15" s="788"/>
      <c r="VNH15" s="787"/>
      <c r="VNI15" s="788"/>
      <c r="VNJ15" s="788"/>
      <c r="VNK15" s="788"/>
      <c r="VNL15" s="787"/>
      <c r="VNM15" s="788"/>
      <c r="VNN15" s="788"/>
      <c r="VNO15" s="788"/>
      <c r="VNP15" s="787"/>
      <c r="VNQ15" s="788"/>
      <c r="VNR15" s="788"/>
      <c r="VNS15" s="788"/>
      <c r="VNT15" s="787"/>
      <c r="VNU15" s="788"/>
      <c r="VNV15" s="788"/>
      <c r="VNW15" s="788"/>
      <c r="VNX15" s="787"/>
      <c r="VNY15" s="788"/>
      <c r="VNZ15" s="788"/>
      <c r="VOA15" s="788"/>
      <c r="VOB15" s="787"/>
      <c r="VOC15" s="788"/>
      <c r="VOD15" s="788"/>
      <c r="VOE15" s="788"/>
      <c r="VOF15" s="787"/>
      <c r="VOG15" s="788"/>
      <c r="VOH15" s="788"/>
      <c r="VOI15" s="788"/>
      <c r="VOJ15" s="787"/>
      <c r="VOK15" s="788"/>
      <c r="VOL15" s="788"/>
      <c r="VOM15" s="788"/>
      <c r="VON15" s="787"/>
      <c r="VOO15" s="788"/>
      <c r="VOP15" s="788"/>
      <c r="VOQ15" s="788"/>
      <c r="VOR15" s="787"/>
      <c r="VOS15" s="788"/>
      <c r="VOT15" s="788"/>
      <c r="VOU15" s="788"/>
      <c r="VOV15" s="787"/>
      <c r="VOW15" s="788"/>
      <c r="VOX15" s="788"/>
      <c r="VOY15" s="788"/>
      <c r="VOZ15" s="787"/>
      <c r="VPA15" s="788"/>
      <c r="VPB15" s="788"/>
      <c r="VPC15" s="788"/>
      <c r="VPD15" s="787"/>
      <c r="VPE15" s="788"/>
      <c r="VPF15" s="788"/>
      <c r="VPG15" s="788"/>
      <c r="VPH15" s="787"/>
      <c r="VPI15" s="788"/>
      <c r="VPJ15" s="788"/>
      <c r="VPK15" s="788"/>
      <c r="VPL15" s="787"/>
      <c r="VPM15" s="788"/>
      <c r="VPN15" s="788"/>
      <c r="VPO15" s="788"/>
      <c r="VPP15" s="787"/>
      <c r="VPQ15" s="788"/>
      <c r="VPR15" s="788"/>
      <c r="VPS15" s="788"/>
      <c r="VPT15" s="787"/>
      <c r="VPU15" s="788"/>
      <c r="VPV15" s="788"/>
      <c r="VPW15" s="788"/>
      <c r="VPX15" s="787"/>
      <c r="VPY15" s="788"/>
      <c r="VPZ15" s="788"/>
      <c r="VQA15" s="788"/>
      <c r="VQB15" s="787"/>
      <c r="VQC15" s="788"/>
      <c r="VQD15" s="788"/>
      <c r="VQE15" s="788"/>
      <c r="VQF15" s="787"/>
      <c r="VQG15" s="788"/>
      <c r="VQH15" s="788"/>
      <c r="VQI15" s="788"/>
      <c r="VQJ15" s="787"/>
      <c r="VQK15" s="788"/>
      <c r="VQL15" s="788"/>
      <c r="VQM15" s="788"/>
      <c r="VQN15" s="787"/>
      <c r="VQO15" s="788"/>
      <c r="VQP15" s="788"/>
      <c r="VQQ15" s="788"/>
      <c r="VQR15" s="787"/>
      <c r="VQS15" s="788"/>
      <c r="VQT15" s="788"/>
      <c r="VQU15" s="788"/>
      <c r="VQV15" s="787"/>
      <c r="VQW15" s="788"/>
      <c r="VQX15" s="788"/>
      <c r="VQY15" s="788"/>
      <c r="VQZ15" s="787"/>
      <c r="VRA15" s="788"/>
      <c r="VRB15" s="788"/>
      <c r="VRC15" s="788"/>
      <c r="VRD15" s="787"/>
      <c r="VRE15" s="788"/>
      <c r="VRF15" s="788"/>
      <c r="VRG15" s="788"/>
      <c r="VRH15" s="787"/>
      <c r="VRI15" s="788"/>
      <c r="VRJ15" s="788"/>
      <c r="VRK15" s="788"/>
      <c r="VRL15" s="787"/>
      <c r="VRM15" s="788"/>
      <c r="VRN15" s="788"/>
      <c r="VRO15" s="788"/>
      <c r="VRP15" s="787"/>
      <c r="VRQ15" s="788"/>
      <c r="VRR15" s="788"/>
      <c r="VRS15" s="788"/>
      <c r="VRT15" s="787"/>
      <c r="VRU15" s="788"/>
      <c r="VRV15" s="788"/>
      <c r="VRW15" s="788"/>
      <c r="VRX15" s="787"/>
      <c r="VRY15" s="788"/>
      <c r="VRZ15" s="788"/>
      <c r="VSA15" s="788"/>
      <c r="VSB15" s="787"/>
      <c r="VSC15" s="788"/>
      <c r="VSD15" s="788"/>
      <c r="VSE15" s="788"/>
      <c r="VSF15" s="787"/>
      <c r="VSG15" s="788"/>
      <c r="VSH15" s="788"/>
      <c r="VSI15" s="788"/>
      <c r="VSJ15" s="787"/>
      <c r="VSK15" s="788"/>
      <c r="VSL15" s="788"/>
      <c r="VSM15" s="788"/>
      <c r="VSN15" s="787"/>
      <c r="VSO15" s="788"/>
      <c r="VSP15" s="788"/>
      <c r="VSQ15" s="788"/>
      <c r="VSR15" s="787"/>
      <c r="VSS15" s="788"/>
      <c r="VST15" s="788"/>
      <c r="VSU15" s="788"/>
      <c r="VSV15" s="787"/>
      <c r="VSW15" s="788"/>
      <c r="VSX15" s="788"/>
      <c r="VSY15" s="788"/>
      <c r="VSZ15" s="787"/>
      <c r="VTA15" s="788"/>
      <c r="VTB15" s="788"/>
      <c r="VTC15" s="788"/>
      <c r="VTD15" s="787"/>
      <c r="VTE15" s="788"/>
      <c r="VTF15" s="788"/>
      <c r="VTG15" s="788"/>
      <c r="VTH15" s="787"/>
      <c r="VTI15" s="788"/>
      <c r="VTJ15" s="788"/>
      <c r="VTK15" s="788"/>
      <c r="VTL15" s="787"/>
      <c r="VTM15" s="788"/>
      <c r="VTN15" s="788"/>
      <c r="VTO15" s="788"/>
      <c r="VTP15" s="787"/>
      <c r="VTQ15" s="788"/>
      <c r="VTR15" s="788"/>
      <c r="VTS15" s="788"/>
      <c r="VTT15" s="787"/>
      <c r="VTU15" s="788"/>
      <c r="VTV15" s="788"/>
      <c r="VTW15" s="788"/>
      <c r="VTX15" s="787"/>
      <c r="VTY15" s="788"/>
      <c r="VTZ15" s="788"/>
      <c r="VUA15" s="788"/>
      <c r="VUB15" s="787"/>
      <c r="VUC15" s="788"/>
      <c r="VUD15" s="788"/>
      <c r="VUE15" s="788"/>
      <c r="VUF15" s="787"/>
      <c r="VUG15" s="788"/>
      <c r="VUH15" s="788"/>
      <c r="VUI15" s="788"/>
      <c r="VUJ15" s="787"/>
      <c r="VUK15" s="788"/>
      <c r="VUL15" s="788"/>
      <c r="VUM15" s="788"/>
      <c r="VUN15" s="787"/>
      <c r="VUO15" s="788"/>
      <c r="VUP15" s="788"/>
      <c r="VUQ15" s="788"/>
      <c r="VUR15" s="787"/>
      <c r="VUS15" s="788"/>
      <c r="VUT15" s="788"/>
      <c r="VUU15" s="788"/>
      <c r="VUV15" s="787"/>
      <c r="VUW15" s="788"/>
      <c r="VUX15" s="788"/>
      <c r="VUY15" s="788"/>
      <c r="VUZ15" s="787"/>
      <c r="VVA15" s="788"/>
      <c r="VVB15" s="788"/>
      <c r="VVC15" s="788"/>
      <c r="VVD15" s="787"/>
      <c r="VVE15" s="788"/>
      <c r="VVF15" s="788"/>
      <c r="VVG15" s="788"/>
      <c r="VVH15" s="787"/>
      <c r="VVI15" s="788"/>
      <c r="VVJ15" s="788"/>
      <c r="VVK15" s="788"/>
      <c r="VVL15" s="787"/>
      <c r="VVM15" s="788"/>
      <c r="VVN15" s="788"/>
      <c r="VVO15" s="788"/>
      <c r="VVP15" s="787"/>
      <c r="VVQ15" s="788"/>
      <c r="VVR15" s="788"/>
      <c r="VVS15" s="788"/>
      <c r="VVT15" s="787"/>
      <c r="VVU15" s="788"/>
      <c r="VVV15" s="788"/>
      <c r="VVW15" s="788"/>
      <c r="VVX15" s="787"/>
      <c r="VVY15" s="788"/>
      <c r="VVZ15" s="788"/>
      <c r="VWA15" s="788"/>
      <c r="VWB15" s="787"/>
      <c r="VWC15" s="788"/>
      <c r="VWD15" s="788"/>
      <c r="VWE15" s="788"/>
      <c r="VWF15" s="787"/>
      <c r="VWG15" s="788"/>
      <c r="VWH15" s="788"/>
      <c r="VWI15" s="788"/>
      <c r="VWJ15" s="787"/>
      <c r="VWK15" s="788"/>
      <c r="VWL15" s="788"/>
      <c r="VWM15" s="788"/>
      <c r="VWN15" s="787"/>
      <c r="VWO15" s="788"/>
      <c r="VWP15" s="788"/>
      <c r="VWQ15" s="788"/>
      <c r="VWR15" s="787"/>
      <c r="VWS15" s="788"/>
      <c r="VWT15" s="788"/>
      <c r="VWU15" s="788"/>
      <c r="VWV15" s="787"/>
      <c r="VWW15" s="788"/>
      <c r="VWX15" s="788"/>
      <c r="VWY15" s="788"/>
      <c r="VWZ15" s="787"/>
      <c r="VXA15" s="788"/>
      <c r="VXB15" s="788"/>
      <c r="VXC15" s="788"/>
      <c r="VXD15" s="787"/>
      <c r="VXE15" s="788"/>
      <c r="VXF15" s="788"/>
      <c r="VXG15" s="788"/>
      <c r="VXH15" s="787"/>
      <c r="VXI15" s="788"/>
      <c r="VXJ15" s="788"/>
      <c r="VXK15" s="788"/>
      <c r="VXL15" s="787"/>
      <c r="VXM15" s="788"/>
      <c r="VXN15" s="788"/>
      <c r="VXO15" s="788"/>
      <c r="VXP15" s="787"/>
      <c r="VXQ15" s="788"/>
      <c r="VXR15" s="788"/>
      <c r="VXS15" s="788"/>
      <c r="VXT15" s="787"/>
      <c r="VXU15" s="788"/>
      <c r="VXV15" s="788"/>
      <c r="VXW15" s="788"/>
      <c r="VXX15" s="787"/>
      <c r="VXY15" s="788"/>
      <c r="VXZ15" s="788"/>
      <c r="VYA15" s="788"/>
      <c r="VYB15" s="787"/>
      <c r="VYC15" s="788"/>
      <c r="VYD15" s="788"/>
      <c r="VYE15" s="788"/>
      <c r="VYF15" s="787"/>
      <c r="VYG15" s="788"/>
      <c r="VYH15" s="788"/>
      <c r="VYI15" s="788"/>
      <c r="VYJ15" s="787"/>
      <c r="VYK15" s="788"/>
      <c r="VYL15" s="788"/>
      <c r="VYM15" s="788"/>
      <c r="VYN15" s="787"/>
      <c r="VYO15" s="788"/>
      <c r="VYP15" s="788"/>
      <c r="VYQ15" s="788"/>
      <c r="VYR15" s="787"/>
      <c r="VYS15" s="788"/>
      <c r="VYT15" s="788"/>
      <c r="VYU15" s="788"/>
      <c r="VYV15" s="787"/>
      <c r="VYW15" s="788"/>
      <c r="VYX15" s="788"/>
      <c r="VYY15" s="788"/>
      <c r="VYZ15" s="787"/>
      <c r="VZA15" s="788"/>
      <c r="VZB15" s="788"/>
      <c r="VZC15" s="788"/>
      <c r="VZD15" s="787"/>
      <c r="VZE15" s="788"/>
      <c r="VZF15" s="788"/>
      <c r="VZG15" s="788"/>
      <c r="VZH15" s="787"/>
      <c r="VZI15" s="788"/>
      <c r="VZJ15" s="788"/>
      <c r="VZK15" s="788"/>
      <c r="VZL15" s="787"/>
      <c r="VZM15" s="788"/>
      <c r="VZN15" s="788"/>
      <c r="VZO15" s="788"/>
      <c r="VZP15" s="787"/>
      <c r="VZQ15" s="788"/>
      <c r="VZR15" s="788"/>
      <c r="VZS15" s="788"/>
      <c r="VZT15" s="787"/>
      <c r="VZU15" s="788"/>
      <c r="VZV15" s="788"/>
      <c r="VZW15" s="788"/>
      <c r="VZX15" s="787"/>
      <c r="VZY15" s="788"/>
      <c r="VZZ15" s="788"/>
      <c r="WAA15" s="788"/>
      <c r="WAB15" s="787"/>
      <c r="WAC15" s="788"/>
      <c r="WAD15" s="788"/>
      <c r="WAE15" s="788"/>
      <c r="WAF15" s="787"/>
      <c r="WAG15" s="788"/>
      <c r="WAH15" s="788"/>
      <c r="WAI15" s="788"/>
      <c r="WAJ15" s="787"/>
      <c r="WAK15" s="788"/>
      <c r="WAL15" s="788"/>
      <c r="WAM15" s="788"/>
      <c r="WAN15" s="787"/>
      <c r="WAO15" s="788"/>
      <c r="WAP15" s="788"/>
      <c r="WAQ15" s="788"/>
      <c r="WAR15" s="787"/>
      <c r="WAS15" s="788"/>
      <c r="WAT15" s="788"/>
      <c r="WAU15" s="788"/>
      <c r="WAV15" s="787"/>
      <c r="WAW15" s="788"/>
      <c r="WAX15" s="788"/>
      <c r="WAY15" s="788"/>
      <c r="WAZ15" s="787"/>
      <c r="WBA15" s="788"/>
      <c r="WBB15" s="788"/>
      <c r="WBC15" s="788"/>
      <c r="WBD15" s="787"/>
      <c r="WBE15" s="788"/>
      <c r="WBF15" s="788"/>
      <c r="WBG15" s="788"/>
      <c r="WBH15" s="787"/>
      <c r="WBI15" s="788"/>
      <c r="WBJ15" s="788"/>
      <c r="WBK15" s="788"/>
      <c r="WBL15" s="787"/>
      <c r="WBM15" s="788"/>
      <c r="WBN15" s="788"/>
      <c r="WBO15" s="788"/>
      <c r="WBP15" s="787"/>
      <c r="WBQ15" s="788"/>
      <c r="WBR15" s="788"/>
      <c r="WBS15" s="788"/>
      <c r="WBT15" s="787"/>
      <c r="WBU15" s="788"/>
      <c r="WBV15" s="788"/>
      <c r="WBW15" s="788"/>
      <c r="WBX15" s="787"/>
      <c r="WBY15" s="788"/>
      <c r="WBZ15" s="788"/>
      <c r="WCA15" s="788"/>
      <c r="WCB15" s="787"/>
      <c r="WCC15" s="788"/>
      <c r="WCD15" s="788"/>
      <c r="WCE15" s="788"/>
      <c r="WCF15" s="787"/>
      <c r="WCG15" s="788"/>
      <c r="WCH15" s="788"/>
      <c r="WCI15" s="788"/>
      <c r="WCJ15" s="787"/>
      <c r="WCK15" s="788"/>
      <c r="WCL15" s="788"/>
      <c r="WCM15" s="788"/>
      <c r="WCN15" s="787"/>
      <c r="WCO15" s="788"/>
      <c r="WCP15" s="788"/>
      <c r="WCQ15" s="788"/>
      <c r="WCR15" s="787"/>
      <c r="WCS15" s="788"/>
      <c r="WCT15" s="788"/>
      <c r="WCU15" s="788"/>
      <c r="WCV15" s="787"/>
      <c r="WCW15" s="788"/>
      <c r="WCX15" s="788"/>
      <c r="WCY15" s="788"/>
      <c r="WCZ15" s="787"/>
      <c r="WDA15" s="788"/>
      <c r="WDB15" s="788"/>
      <c r="WDC15" s="788"/>
      <c r="WDD15" s="787"/>
      <c r="WDE15" s="788"/>
      <c r="WDF15" s="788"/>
      <c r="WDG15" s="788"/>
      <c r="WDH15" s="787"/>
      <c r="WDI15" s="788"/>
      <c r="WDJ15" s="788"/>
      <c r="WDK15" s="788"/>
      <c r="WDL15" s="787"/>
      <c r="WDM15" s="788"/>
      <c r="WDN15" s="788"/>
      <c r="WDO15" s="788"/>
      <c r="WDP15" s="787"/>
      <c r="WDQ15" s="788"/>
      <c r="WDR15" s="788"/>
      <c r="WDS15" s="788"/>
      <c r="WDT15" s="787"/>
      <c r="WDU15" s="788"/>
      <c r="WDV15" s="788"/>
      <c r="WDW15" s="788"/>
      <c r="WDX15" s="787"/>
      <c r="WDY15" s="788"/>
      <c r="WDZ15" s="788"/>
      <c r="WEA15" s="788"/>
      <c r="WEB15" s="787"/>
      <c r="WEC15" s="788"/>
      <c r="WED15" s="788"/>
      <c r="WEE15" s="788"/>
      <c r="WEF15" s="787"/>
      <c r="WEG15" s="788"/>
      <c r="WEH15" s="788"/>
      <c r="WEI15" s="788"/>
      <c r="WEJ15" s="787"/>
      <c r="WEK15" s="788"/>
      <c r="WEL15" s="788"/>
      <c r="WEM15" s="788"/>
      <c r="WEN15" s="787"/>
      <c r="WEO15" s="788"/>
      <c r="WEP15" s="788"/>
      <c r="WEQ15" s="788"/>
      <c r="WER15" s="787"/>
      <c r="WES15" s="788"/>
      <c r="WET15" s="788"/>
      <c r="WEU15" s="788"/>
      <c r="WEV15" s="787"/>
      <c r="WEW15" s="788"/>
      <c r="WEX15" s="788"/>
      <c r="WEY15" s="788"/>
      <c r="WEZ15" s="787"/>
      <c r="WFA15" s="788"/>
      <c r="WFB15" s="788"/>
      <c r="WFC15" s="788"/>
      <c r="WFD15" s="787"/>
      <c r="WFE15" s="788"/>
      <c r="WFF15" s="788"/>
      <c r="WFG15" s="788"/>
      <c r="WFH15" s="787"/>
      <c r="WFI15" s="788"/>
      <c r="WFJ15" s="788"/>
      <c r="WFK15" s="788"/>
      <c r="WFL15" s="787"/>
      <c r="WFM15" s="788"/>
      <c r="WFN15" s="788"/>
      <c r="WFO15" s="788"/>
      <c r="WFP15" s="787"/>
      <c r="WFQ15" s="788"/>
      <c r="WFR15" s="788"/>
      <c r="WFS15" s="788"/>
      <c r="WFT15" s="787"/>
      <c r="WFU15" s="788"/>
      <c r="WFV15" s="788"/>
      <c r="WFW15" s="788"/>
      <c r="WFX15" s="787"/>
      <c r="WFY15" s="788"/>
      <c r="WFZ15" s="788"/>
      <c r="WGA15" s="788"/>
      <c r="WGB15" s="787"/>
      <c r="WGC15" s="788"/>
      <c r="WGD15" s="788"/>
      <c r="WGE15" s="788"/>
      <c r="WGF15" s="787"/>
      <c r="WGG15" s="788"/>
      <c r="WGH15" s="788"/>
      <c r="WGI15" s="788"/>
      <c r="WGJ15" s="787"/>
      <c r="WGK15" s="788"/>
      <c r="WGL15" s="788"/>
      <c r="WGM15" s="788"/>
      <c r="WGN15" s="787"/>
      <c r="WGO15" s="788"/>
      <c r="WGP15" s="788"/>
      <c r="WGQ15" s="788"/>
      <c r="WGR15" s="787"/>
      <c r="WGS15" s="788"/>
      <c r="WGT15" s="788"/>
      <c r="WGU15" s="788"/>
      <c r="WGV15" s="787"/>
      <c r="WGW15" s="788"/>
      <c r="WGX15" s="788"/>
      <c r="WGY15" s="788"/>
      <c r="WGZ15" s="787"/>
      <c r="WHA15" s="788"/>
      <c r="WHB15" s="788"/>
      <c r="WHC15" s="788"/>
      <c r="WHD15" s="787"/>
      <c r="WHE15" s="788"/>
      <c r="WHF15" s="788"/>
      <c r="WHG15" s="788"/>
      <c r="WHH15" s="787"/>
      <c r="WHI15" s="788"/>
      <c r="WHJ15" s="788"/>
      <c r="WHK15" s="788"/>
      <c r="WHL15" s="787"/>
      <c r="WHM15" s="788"/>
      <c r="WHN15" s="788"/>
      <c r="WHO15" s="788"/>
      <c r="WHP15" s="787"/>
      <c r="WHQ15" s="788"/>
      <c r="WHR15" s="788"/>
      <c r="WHS15" s="788"/>
      <c r="WHT15" s="787"/>
      <c r="WHU15" s="788"/>
      <c r="WHV15" s="788"/>
      <c r="WHW15" s="788"/>
      <c r="WHX15" s="787"/>
      <c r="WHY15" s="788"/>
      <c r="WHZ15" s="788"/>
      <c r="WIA15" s="788"/>
      <c r="WIB15" s="787"/>
      <c r="WIC15" s="788"/>
      <c r="WID15" s="788"/>
      <c r="WIE15" s="788"/>
      <c r="WIF15" s="787"/>
      <c r="WIG15" s="788"/>
      <c r="WIH15" s="788"/>
      <c r="WII15" s="788"/>
      <c r="WIJ15" s="787"/>
      <c r="WIK15" s="788"/>
      <c r="WIL15" s="788"/>
      <c r="WIM15" s="788"/>
      <c r="WIN15" s="787"/>
      <c r="WIO15" s="788"/>
      <c r="WIP15" s="788"/>
      <c r="WIQ15" s="788"/>
      <c r="WIR15" s="787"/>
      <c r="WIS15" s="788"/>
      <c r="WIT15" s="788"/>
      <c r="WIU15" s="788"/>
      <c r="WIV15" s="787"/>
      <c r="WIW15" s="788"/>
      <c r="WIX15" s="788"/>
      <c r="WIY15" s="788"/>
      <c r="WIZ15" s="787"/>
      <c r="WJA15" s="788"/>
      <c r="WJB15" s="788"/>
      <c r="WJC15" s="788"/>
      <c r="WJD15" s="787"/>
      <c r="WJE15" s="788"/>
      <c r="WJF15" s="788"/>
      <c r="WJG15" s="788"/>
      <c r="WJH15" s="787"/>
      <c r="WJI15" s="788"/>
      <c r="WJJ15" s="788"/>
      <c r="WJK15" s="788"/>
      <c r="WJL15" s="787"/>
      <c r="WJM15" s="788"/>
      <c r="WJN15" s="788"/>
      <c r="WJO15" s="788"/>
      <c r="WJP15" s="787"/>
      <c r="WJQ15" s="788"/>
      <c r="WJR15" s="788"/>
      <c r="WJS15" s="788"/>
      <c r="WJT15" s="787"/>
      <c r="WJU15" s="788"/>
      <c r="WJV15" s="788"/>
      <c r="WJW15" s="788"/>
      <c r="WJX15" s="787"/>
      <c r="WJY15" s="788"/>
      <c r="WJZ15" s="788"/>
      <c r="WKA15" s="788"/>
      <c r="WKB15" s="787"/>
      <c r="WKC15" s="788"/>
      <c r="WKD15" s="788"/>
      <c r="WKE15" s="788"/>
      <c r="WKF15" s="787"/>
      <c r="WKG15" s="788"/>
      <c r="WKH15" s="788"/>
      <c r="WKI15" s="788"/>
      <c r="WKJ15" s="787"/>
      <c r="WKK15" s="788"/>
      <c r="WKL15" s="788"/>
      <c r="WKM15" s="788"/>
      <c r="WKN15" s="787"/>
      <c r="WKO15" s="788"/>
      <c r="WKP15" s="788"/>
      <c r="WKQ15" s="788"/>
      <c r="WKR15" s="787"/>
      <c r="WKS15" s="788"/>
      <c r="WKT15" s="788"/>
      <c r="WKU15" s="788"/>
      <c r="WKV15" s="787"/>
      <c r="WKW15" s="788"/>
      <c r="WKX15" s="788"/>
      <c r="WKY15" s="788"/>
      <c r="WKZ15" s="787"/>
      <c r="WLA15" s="788"/>
      <c r="WLB15" s="788"/>
      <c r="WLC15" s="788"/>
      <c r="WLD15" s="787"/>
      <c r="WLE15" s="788"/>
      <c r="WLF15" s="788"/>
      <c r="WLG15" s="788"/>
      <c r="WLH15" s="787"/>
      <c r="WLI15" s="788"/>
      <c r="WLJ15" s="788"/>
      <c r="WLK15" s="788"/>
      <c r="WLL15" s="787"/>
      <c r="WLM15" s="788"/>
      <c r="WLN15" s="788"/>
      <c r="WLO15" s="788"/>
      <c r="WLP15" s="787"/>
      <c r="WLQ15" s="788"/>
      <c r="WLR15" s="788"/>
      <c r="WLS15" s="788"/>
      <c r="WLT15" s="787"/>
      <c r="WLU15" s="788"/>
      <c r="WLV15" s="788"/>
      <c r="WLW15" s="788"/>
      <c r="WLX15" s="787"/>
      <c r="WLY15" s="788"/>
      <c r="WLZ15" s="788"/>
      <c r="WMA15" s="788"/>
      <c r="WMB15" s="787"/>
      <c r="WMC15" s="788"/>
      <c r="WMD15" s="788"/>
      <c r="WME15" s="788"/>
      <c r="WMF15" s="787"/>
      <c r="WMG15" s="788"/>
      <c r="WMH15" s="788"/>
      <c r="WMI15" s="788"/>
      <c r="WMJ15" s="787"/>
      <c r="WMK15" s="788"/>
      <c r="WML15" s="788"/>
      <c r="WMM15" s="788"/>
      <c r="WMN15" s="787"/>
      <c r="WMO15" s="788"/>
      <c r="WMP15" s="788"/>
      <c r="WMQ15" s="788"/>
      <c r="WMR15" s="787"/>
      <c r="WMS15" s="788"/>
      <c r="WMT15" s="788"/>
      <c r="WMU15" s="788"/>
      <c r="WMV15" s="787"/>
      <c r="WMW15" s="788"/>
      <c r="WMX15" s="788"/>
      <c r="WMY15" s="788"/>
      <c r="WMZ15" s="787"/>
      <c r="WNA15" s="788"/>
      <c r="WNB15" s="788"/>
      <c r="WNC15" s="788"/>
      <c r="WND15" s="787"/>
      <c r="WNE15" s="788"/>
      <c r="WNF15" s="788"/>
      <c r="WNG15" s="788"/>
      <c r="WNH15" s="787"/>
      <c r="WNI15" s="788"/>
      <c r="WNJ15" s="788"/>
      <c r="WNK15" s="788"/>
      <c r="WNL15" s="787"/>
      <c r="WNM15" s="788"/>
      <c r="WNN15" s="788"/>
      <c r="WNO15" s="788"/>
      <c r="WNP15" s="787"/>
      <c r="WNQ15" s="788"/>
      <c r="WNR15" s="788"/>
      <c r="WNS15" s="788"/>
      <c r="WNT15" s="787"/>
      <c r="WNU15" s="788"/>
      <c r="WNV15" s="788"/>
      <c r="WNW15" s="788"/>
      <c r="WNX15" s="787"/>
      <c r="WNY15" s="788"/>
      <c r="WNZ15" s="788"/>
      <c r="WOA15" s="788"/>
      <c r="WOB15" s="787"/>
      <c r="WOC15" s="788"/>
      <c r="WOD15" s="788"/>
      <c r="WOE15" s="788"/>
      <c r="WOF15" s="787"/>
      <c r="WOG15" s="788"/>
      <c r="WOH15" s="788"/>
      <c r="WOI15" s="788"/>
      <c r="WOJ15" s="787"/>
      <c r="WOK15" s="788"/>
      <c r="WOL15" s="788"/>
      <c r="WOM15" s="788"/>
      <c r="WON15" s="787"/>
      <c r="WOO15" s="788"/>
      <c r="WOP15" s="788"/>
      <c r="WOQ15" s="788"/>
      <c r="WOR15" s="787"/>
      <c r="WOS15" s="788"/>
      <c r="WOT15" s="788"/>
      <c r="WOU15" s="788"/>
      <c r="WOV15" s="787"/>
      <c r="WOW15" s="788"/>
      <c r="WOX15" s="788"/>
      <c r="WOY15" s="788"/>
      <c r="WOZ15" s="787"/>
      <c r="WPA15" s="788"/>
      <c r="WPB15" s="788"/>
      <c r="WPC15" s="788"/>
      <c r="WPD15" s="787"/>
      <c r="WPE15" s="788"/>
      <c r="WPF15" s="788"/>
      <c r="WPG15" s="788"/>
      <c r="WPH15" s="787"/>
      <c r="WPI15" s="788"/>
      <c r="WPJ15" s="788"/>
      <c r="WPK15" s="788"/>
      <c r="WPL15" s="787"/>
      <c r="WPM15" s="788"/>
      <c r="WPN15" s="788"/>
      <c r="WPO15" s="788"/>
      <c r="WPP15" s="787"/>
      <c r="WPQ15" s="788"/>
      <c r="WPR15" s="788"/>
      <c r="WPS15" s="788"/>
      <c r="WPT15" s="787"/>
      <c r="WPU15" s="788"/>
      <c r="WPV15" s="788"/>
      <c r="WPW15" s="788"/>
      <c r="WPX15" s="787"/>
      <c r="WPY15" s="788"/>
      <c r="WPZ15" s="788"/>
      <c r="WQA15" s="788"/>
      <c r="WQB15" s="787"/>
      <c r="WQC15" s="788"/>
      <c r="WQD15" s="788"/>
      <c r="WQE15" s="788"/>
      <c r="WQF15" s="787"/>
      <c r="WQG15" s="788"/>
      <c r="WQH15" s="788"/>
      <c r="WQI15" s="788"/>
      <c r="WQJ15" s="787"/>
      <c r="WQK15" s="788"/>
      <c r="WQL15" s="788"/>
      <c r="WQM15" s="788"/>
      <c r="WQN15" s="787"/>
      <c r="WQO15" s="788"/>
      <c r="WQP15" s="788"/>
      <c r="WQQ15" s="788"/>
      <c r="WQR15" s="787"/>
      <c r="WQS15" s="788"/>
      <c r="WQT15" s="788"/>
      <c r="WQU15" s="788"/>
      <c r="WQV15" s="787"/>
      <c r="WQW15" s="788"/>
      <c r="WQX15" s="788"/>
      <c r="WQY15" s="788"/>
      <c r="WQZ15" s="787"/>
      <c r="WRA15" s="788"/>
      <c r="WRB15" s="788"/>
      <c r="WRC15" s="788"/>
      <c r="WRD15" s="787"/>
      <c r="WRE15" s="788"/>
      <c r="WRF15" s="788"/>
      <c r="WRG15" s="788"/>
      <c r="WRH15" s="787"/>
      <c r="WRI15" s="788"/>
      <c r="WRJ15" s="788"/>
      <c r="WRK15" s="788"/>
      <c r="WRL15" s="787"/>
      <c r="WRM15" s="788"/>
      <c r="WRN15" s="788"/>
      <c r="WRO15" s="788"/>
      <c r="WRP15" s="787"/>
      <c r="WRQ15" s="788"/>
      <c r="WRR15" s="788"/>
      <c r="WRS15" s="788"/>
      <c r="WRT15" s="787"/>
      <c r="WRU15" s="788"/>
      <c r="WRV15" s="788"/>
      <c r="WRW15" s="788"/>
      <c r="WRX15" s="787"/>
      <c r="WRY15" s="788"/>
      <c r="WRZ15" s="788"/>
      <c r="WSA15" s="788"/>
      <c r="WSB15" s="787"/>
      <c r="WSC15" s="788"/>
      <c r="WSD15" s="788"/>
      <c r="WSE15" s="788"/>
      <c r="WSF15" s="787"/>
      <c r="WSG15" s="788"/>
      <c r="WSH15" s="788"/>
      <c r="WSI15" s="788"/>
      <c r="WSJ15" s="787"/>
      <c r="WSK15" s="788"/>
      <c r="WSL15" s="788"/>
      <c r="WSM15" s="788"/>
      <c r="WSN15" s="787"/>
      <c r="WSO15" s="788"/>
      <c r="WSP15" s="788"/>
      <c r="WSQ15" s="788"/>
      <c r="WSR15" s="787"/>
      <c r="WSS15" s="788"/>
      <c r="WST15" s="788"/>
      <c r="WSU15" s="788"/>
      <c r="WSV15" s="787"/>
      <c r="WSW15" s="788"/>
      <c r="WSX15" s="788"/>
      <c r="WSY15" s="788"/>
      <c r="WSZ15" s="787"/>
      <c r="WTA15" s="788"/>
      <c r="WTB15" s="788"/>
      <c r="WTC15" s="788"/>
      <c r="WTD15" s="787"/>
      <c r="WTE15" s="788"/>
      <c r="WTF15" s="788"/>
      <c r="WTG15" s="788"/>
      <c r="WTH15" s="787"/>
      <c r="WTI15" s="788"/>
      <c r="WTJ15" s="788"/>
      <c r="WTK15" s="788"/>
      <c r="WTL15" s="787"/>
      <c r="WTM15" s="788"/>
      <c r="WTN15" s="788"/>
      <c r="WTO15" s="788"/>
      <c r="WTP15" s="787"/>
      <c r="WTQ15" s="788"/>
      <c r="WTR15" s="788"/>
      <c r="WTS15" s="788"/>
      <c r="WTT15" s="787"/>
      <c r="WTU15" s="788"/>
      <c r="WTV15" s="788"/>
      <c r="WTW15" s="788"/>
      <c r="WTX15" s="787"/>
      <c r="WTY15" s="788"/>
      <c r="WTZ15" s="788"/>
      <c r="WUA15" s="788"/>
      <c r="WUB15" s="787"/>
      <c r="WUC15" s="788"/>
      <c r="WUD15" s="788"/>
      <c r="WUE15" s="788"/>
      <c r="WUF15" s="787"/>
      <c r="WUG15" s="788"/>
      <c r="WUH15" s="788"/>
      <c r="WUI15" s="788"/>
      <c r="WUJ15" s="787"/>
      <c r="WUK15" s="788"/>
      <c r="WUL15" s="788"/>
      <c r="WUM15" s="788"/>
      <c r="WUN15" s="787"/>
      <c r="WUO15" s="788"/>
      <c r="WUP15" s="788"/>
      <c r="WUQ15" s="788"/>
      <c r="WUR15" s="787"/>
      <c r="WUS15" s="788"/>
      <c r="WUT15" s="788"/>
      <c r="WUU15" s="788"/>
      <c r="WUV15" s="787"/>
      <c r="WUW15" s="788"/>
      <c r="WUX15" s="788"/>
      <c r="WUY15" s="788"/>
      <c r="WUZ15" s="787"/>
      <c r="WVA15" s="788"/>
      <c r="WVB15" s="788"/>
      <c r="WVC15" s="788"/>
      <c r="WVD15" s="787"/>
      <c r="WVE15" s="788"/>
      <c r="WVF15" s="788"/>
      <c r="WVG15" s="788"/>
      <c r="WVH15" s="787"/>
      <c r="WVI15" s="788"/>
      <c r="WVJ15" s="788"/>
      <c r="WVK15" s="788"/>
      <c r="WVL15" s="787"/>
      <c r="WVM15" s="788"/>
      <c r="WVN15" s="788"/>
      <c r="WVO15" s="788"/>
      <c r="WVP15" s="787"/>
      <c r="WVQ15" s="788"/>
      <c r="WVR15" s="788"/>
      <c r="WVS15" s="788"/>
      <c r="WVT15" s="787"/>
      <c r="WVU15" s="788"/>
      <c r="WVV15" s="788"/>
      <c r="WVW15" s="788"/>
      <c r="WVX15" s="787"/>
      <c r="WVY15" s="788"/>
      <c r="WVZ15" s="788"/>
      <c r="WWA15" s="788"/>
      <c r="WWB15" s="787"/>
      <c r="WWC15" s="788"/>
      <c r="WWD15" s="788"/>
      <c r="WWE15" s="788"/>
      <c r="WWF15" s="787"/>
      <c r="WWG15" s="788"/>
      <c r="WWH15" s="788"/>
      <c r="WWI15" s="788"/>
      <c r="WWJ15" s="787"/>
      <c r="WWK15" s="788"/>
      <c r="WWL15" s="788"/>
      <c r="WWM15" s="788"/>
      <c r="WWN15" s="787"/>
      <c r="WWO15" s="788"/>
      <c r="WWP15" s="788"/>
      <c r="WWQ15" s="788"/>
      <c r="WWR15" s="787"/>
      <c r="WWS15" s="788"/>
      <c r="WWT15" s="788"/>
      <c r="WWU15" s="788"/>
      <c r="WWV15" s="787"/>
      <c r="WWW15" s="788"/>
      <c r="WWX15" s="788"/>
      <c r="WWY15" s="788"/>
      <c r="WWZ15" s="787"/>
      <c r="WXA15" s="788"/>
      <c r="WXB15" s="788"/>
      <c r="WXC15" s="788"/>
      <c r="WXD15" s="787"/>
      <c r="WXE15" s="788"/>
      <c r="WXF15" s="788"/>
      <c r="WXG15" s="788"/>
      <c r="WXH15" s="787"/>
      <c r="WXI15" s="788"/>
      <c r="WXJ15" s="788"/>
      <c r="WXK15" s="788"/>
      <c r="WXL15" s="787"/>
      <c r="WXM15" s="788"/>
      <c r="WXN15" s="788"/>
      <c r="WXO15" s="788"/>
      <c r="WXP15" s="787"/>
      <c r="WXQ15" s="788"/>
      <c r="WXR15" s="788"/>
      <c r="WXS15" s="788"/>
      <c r="WXT15" s="787"/>
      <c r="WXU15" s="788"/>
      <c r="WXV15" s="788"/>
      <c r="WXW15" s="788"/>
      <c r="WXX15" s="787"/>
      <c r="WXY15" s="788"/>
      <c r="WXZ15" s="788"/>
      <c r="WYA15" s="788"/>
      <c r="WYB15" s="787"/>
      <c r="WYC15" s="788"/>
      <c r="WYD15" s="788"/>
      <c r="WYE15" s="788"/>
      <c r="WYF15" s="787"/>
      <c r="WYG15" s="788"/>
      <c r="WYH15" s="788"/>
      <c r="WYI15" s="788"/>
      <c r="WYJ15" s="787"/>
      <c r="WYK15" s="788"/>
      <c r="WYL15" s="788"/>
      <c r="WYM15" s="788"/>
      <c r="WYN15" s="787"/>
      <c r="WYO15" s="788"/>
      <c r="WYP15" s="788"/>
      <c r="WYQ15" s="788"/>
      <c r="WYR15" s="787"/>
      <c r="WYS15" s="788"/>
      <c r="WYT15" s="788"/>
      <c r="WYU15" s="788"/>
      <c r="WYV15" s="787"/>
      <c r="WYW15" s="788"/>
      <c r="WYX15" s="788"/>
      <c r="WYY15" s="788"/>
      <c r="WYZ15" s="787"/>
      <c r="WZA15" s="788"/>
      <c r="WZB15" s="788"/>
      <c r="WZC15" s="788"/>
      <c r="WZD15" s="787"/>
      <c r="WZE15" s="788"/>
      <c r="WZF15" s="788"/>
      <c r="WZG15" s="788"/>
      <c r="WZH15" s="787"/>
      <c r="WZI15" s="788"/>
      <c r="WZJ15" s="788"/>
      <c r="WZK15" s="788"/>
      <c r="WZL15" s="787"/>
      <c r="WZM15" s="788"/>
      <c r="WZN15" s="788"/>
      <c r="WZO15" s="788"/>
      <c r="WZP15" s="787"/>
      <c r="WZQ15" s="788"/>
      <c r="WZR15" s="788"/>
      <c r="WZS15" s="788"/>
      <c r="WZT15" s="787"/>
      <c r="WZU15" s="788"/>
      <c r="WZV15" s="788"/>
      <c r="WZW15" s="788"/>
      <c r="WZX15" s="787"/>
      <c r="WZY15" s="788"/>
      <c r="WZZ15" s="788"/>
      <c r="XAA15" s="788"/>
      <c r="XAB15" s="787"/>
      <c r="XAC15" s="788"/>
      <c r="XAD15" s="788"/>
      <c r="XAE15" s="788"/>
      <c r="XAF15" s="787"/>
      <c r="XAG15" s="788"/>
      <c r="XAH15" s="788"/>
      <c r="XAI15" s="788"/>
      <c r="XAJ15" s="787"/>
      <c r="XAK15" s="788"/>
      <c r="XAL15" s="788"/>
      <c r="XAM15" s="788"/>
      <c r="XAN15" s="787"/>
      <c r="XAO15" s="788"/>
      <c r="XAP15" s="788"/>
      <c r="XAQ15" s="788"/>
      <c r="XAR15" s="787"/>
      <c r="XAS15" s="788"/>
      <c r="XAT15" s="788"/>
      <c r="XAU15" s="788"/>
      <c r="XAV15" s="787"/>
      <c r="XAW15" s="788"/>
      <c r="XAX15" s="788"/>
      <c r="XAY15" s="788"/>
      <c r="XAZ15" s="787"/>
      <c r="XBA15" s="788"/>
      <c r="XBB15" s="788"/>
      <c r="XBC15" s="788"/>
      <c r="XBD15" s="787"/>
      <c r="XBE15" s="788"/>
      <c r="XBF15" s="788"/>
      <c r="XBG15" s="788"/>
      <c r="XBH15" s="787"/>
      <c r="XBI15" s="788"/>
      <c r="XBJ15" s="788"/>
      <c r="XBK15" s="788"/>
      <c r="XBL15" s="787"/>
      <c r="XBM15" s="788"/>
      <c r="XBN15" s="788"/>
      <c r="XBO15" s="788"/>
      <c r="XBP15" s="787"/>
      <c r="XBQ15" s="788"/>
      <c r="XBR15" s="788"/>
      <c r="XBS15" s="788"/>
      <c r="XBT15" s="787"/>
      <c r="XBU15" s="788"/>
      <c r="XBV15" s="788"/>
      <c r="XBW15" s="788"/>
      <c r="XBX15" s="787"/>
      <c r="XBY15" s="788"/>
      <c r="XBZ15" s="788"/>
      <c r="XCA15" s="788"/>
      <c r="XCB15" s="787"/>
      <c r="XCC15" s="788"/>
      <c r="XCD15" s="788"/>
      <c r="XCE15" s="788"/>
      <c r="XCF15" s="787"/>
      <c r="XCG15" s="788"/>
      <c r="XCH15" s="788"/>
      <c r="XCI15" s="788"/>
      <c r="XCJ15" s="787"/>
      <c r="XCK15" s="788"/>
      <c r="XCL15" s="788"/>
      <c r="XCM15" s="788"/>
      <c r="XCN15" s="787"/>
      <c r="XCO15" s="788"/>
      <c r="XCP15" s="788"/>
      <c r="XCQ15" s="788"/>
      <c r="XCR15" s="787"/>
      <c r="XCS15" s="788"/>
      <c r="XCT15" s="788"/>
      <c r="XCU15" s="788"/>
      <c r="XCV15" s="787"/>
      <c r="XCW15" s="788"/>
      <c r="XCX15" s="788"/>
      <c r="XCY15" s="788"/>
      <c r="XCZ15" s="787"/>
      <c r="XDA15" s="788"/>
      <c r="XDB15" s="788"/>
      <c r="XDC15" s="788"/>
      <c r="XDD15" s="787"/>
      <c r="XDE15" s="788"/>
      <c r="XDF15" s="788"/>
      <c r="XDG15" s="788"/>
      <c r="XDH15" s="787"/>
      <c r="XDI15" s="788"/>
      <c r="XDJ15" s="788"/>
      <c r="XDK15" s="788"/>
      <c r="XDL15" s="787"/>
      <c r="XDM15" s="788"/>
      <c r="XDN15" s="788"/>
      <c r="XDO15" s="788"/>
      <c r="XDP15" s="787"/>
      <c r="XDQ15" s="788"/>
      <c r="XDR15" s="788"/>
      <c r="XDS15" s="788"/>
      <c r="XDT15" s="787"/>
      <c r="XDU15" s="788"/>
      <c r="XDV15" s="788"/>
      <c r="XDW15" s="788"/>
      <c r="XDX15" s="787"/>
      <c r="XDY15" s="788"/>
      <c r="XDZ15" s="788"/>
      <c r="XEA15" s="788"/>
      <c r="XEB15" s="787"/>
      <c r="XEC15" s="788"/>
      <c r="XED15" s="788"/>
      <c r="XEE15" s="788"/>
      <c r="XEF15" s="787"/>
      <c r="XEG15" s="788"/>
      <c r="XEH15" s="788"/>
      <c r="XEI15" s="788"/>
      <c r="XEJ15" s="787"/>
      <c r="XEK15" s="788"/>
      <c r="XEL15" s="788"/>
      <c r="XEM15" s="788"/>
    </row>
    <row r="16" spans="1:16367" s="215" customFormat="1" ht="22.5" customHeight="1" x14ac:dyDescent="0.25">
      <c r="A16" s="860" t="s">
        <v>1849</v>
      </c>
      <c r="B16" s="241"/>
      <c r="C16" s="1147">
        <f>SUM('تراز 1400'!$M$101)</f>
        <v>5048000000</v>
      </c>
      <c r="D16" s="1148"/>
      <c r="E16" s="1147">
        <v>0</v>
      </c>
      <c r="H16" s="785"/>
      <c r="L16" s="769"/>
      <c r="M16" s="786"/>
      <c r="N16" s="785"/>
      <c r="O16" s="785"/>
      <c r="P16" s="787"/>
      <c r="Q16" s="788"/>
      <c r="R16" s="788"/>
      <c r="S16" s="788"/>
      <c r="T16" s="787"/>
      <c r="U16" s="788"/>
      <c r="V16" s="788"/>
      <c r="W16" s="788"/>
      <c r="X16" s="787"/>
      <c r="Y16" s="788"/>
      <c r="Z16" s="788"/>
      <c r="AA16" s="788"/>
      <c r="AB16" s="787"/>
      <c r="AC16" s="788"/>
      <c r="AD16" s="788"/>
      <c r="AE16" s="788"/>
      <c r="AF16" s="787"/>
      <c r="AG16" s="788"/>
      <c r="AH16" s="788"/>
      <c r="AI16" s="788"/>
      <c r="AJ16" s="787"/>
      <c r="AK16" s="788"/>
      <c r="AL16" s="788"/>
      <c r="AM16" s="788"/>
      <c r="AN16" s="787"/>
      <c r="AO16" s="788"/>
      <c r="AP16" s="788"/>
      <c r="AQ16" s="788"/>
      <c r="AR16" s="787"/>
      <c r="AS16" s="788"/>
      <c r="AT16" s="788"/>
      <c r="AU16" s="788"/>
      <c r="AV16" s="787"/>
      <c r="AW16" s="788"/>
      <c r="AX16" s="788"/>
      <c r="AY16" s="788"/>
      <c r="AZ16" s="787"/>
      <c r="BA16" s="788"/>
      <c r="BB16" s="788"/>
      <c r="BC16" s="788"/>
      <c r="BD16" s="787"/>
      <c r="BE16" s="788"/>
      <c r="BF16" s="788"/>
      <c r="BG16" s="788"/>
      <c r="BH16" s="787"/>
      <c r="BI16" s="788"/>
      <c r="BJ16" s="788"/>
      <c r="BK16" s="788"/>
      <c r="BL16" s="787"/>
      <c r="BM16" s="788"/>
      <c r="BN16" s="788"/>
      <c r="BO16" s="788"/>
      <c r="BP16" s="787"/>
      <c r="BQ16" s="788"/>
      <c r="BR16" s="788"/>
      <c r="BS16" s="788"/>
      <c r="BT16" s="787"/>
      <c r="BU16" s="788"/>
      <c r="BV16" s="788"/>
      <c r="BW16" s="788"/>
      <c r="BX16" s="787"/>
      <c r="BY16" s="788"/>
      <c r="BZ16" s="788"/>
      <c r="CA16" s="788"/>
      <c r="CB16" s="787"/>
      <c r="CC16" s="788"/>
      <c r="CD16" s="788"/>
      <c r="CE16" s="788"/>
      <c r="CF16" s="787"/>
      <c r="CG16" s="788"/>
      <c r="CH16" s="788"/>
      <c r="CI16" s="788"/>
      <c r="CJ16" s="787"/>
      <c r="CK16" s="788"/>
      <c r="CL16" s="788"/>
      <c r="CM16" s="788"/>
      <c r="CN16" s="787"/>
      <c r="CO16" s="788"/>
      <c r="CP16" s="788"/>
      <c r="CQ16" s="788"/>
      <c r="CR16" s="787"/>
      <c r="CS16" s="788"/>
      <c r="CT16" s="788"/>
      <c r="CU16" s="788"/>
      <c r="CV16" s="787"/>
      <c r="CW16" s="788"/>
      <c r="CX16" s="788"/>
      <c r="CY16" s="788"/>
      <c r="CZ16" s="787"/>
      <c r="DA16" s="788"/>
      <c r="DB16" s="788"/>
      <c r="DC16" s="788"/>
      <c r="DD16" s="787"/>
      <c r="DE16" s="788"/>
      <c r="DF16" s="788"/>
      <c r="DG16" s="788"/>
      <c r="DH16" s="787"/>
      <c r="DI16" s="788"/>
      <c r="DJ16" s="788"/>
      <c r="DK16" s="788"/>
      <c r="DL16" s="787"/>
      <c r="DM16" s="788"/>
      <c r="DN16" s="788"/>
      <c r="DO16" s="788"/>
      <c r="DP16" s="787"/>
      <c r="DQ16" s="788"/>
      <c r="DR16" s="788"/>
      <c r="DS16" s="788"/>
      <c r="DT16" s="787"/>
      <c r="DU16" s="788"/>
      <c r="DV16" s="788"/>
      <c r="DW16" s="788"/>
      <c r="DX16" s="787"/>
      <c r="DY16" s="788"/>
      <c r="DZ16" s="788"/>
      <c r="EA16" s="788"/>
      <c r="EB16" s="787"/>
      <c r="EC16" s="788"/>
      <c r="ED16" s="788"/>
      <c r="EE16" s="788"/>
      <c r="EF16" s="787"/>
      <c r="EG16" s="788"/>
      <c r="EH16" s="788"/>
      <c r="EI16" s="788"/>
      <c r="EJ16" s="787"/>
      <c r="EK16" s="788"/>
      <c r="EL16" s="788"/>
      <c r="EM16" s="788"/>
      <c r="EN16" s="787"/>
      <c r="EO16" s="788"/>
      <c r="EP16" s="788"/>
      <c r="EQ16" s="788"/>
      <c r="ER16" s="787"/>
      <c r="ES16" s="788"/>
      <c r="ET16" s="788"/>
      <c r="EU16" s="788"/>
      <c r="EV16" s="787"/>
      <c r="EW16" s="788"/>
      <c r="EX16" s="788"/>
      <c r="EY16" s="788"/>
      <c r="EZ16" s="787"/>
      <c r="FA16" s="788"/>
      <c r="FB16" s="788"/>
      <c r="FC16" s="788"/>
      <c r="FD16" s="787"/>
      <c r="FE16" s="788"/>
      <c r="FF16" s="788"/>
      <c r="FG16" s="788"/>
      <c r="FH16" s="787"/>
      <c r="FI16" s="788"/>
      <c r="FJ16" s="788"/>
      <c r="FK16" s="788"/>
      <c r="FL16" s="787"/>
      <c r="FM16" s="788"/>
      <c r="FN16" s="788"/>
      <c r="FO16" s="788"/>
      <c r="FP16" s="787"/>
      <c r="FQ16" s="788"/>
      <c r="FR16" s="788"/>
      <c r="FS16" s="788"/>
      <c r="FT16" s="787"/>
      <c r="FU16" s="788"/>
      <c r="FV16" s="788"/>
      <c r="FW16" s="788"/>
      <c r="FX16" s="787"/>
      <c r="FY16" s="788"/>
      <c r="FZ16" s="788"/>
      <c r="GA16" s="788"/>
      <c r="GB16" s="787"/>
      <c r="GC16" s="788"/>
      <c r="GD16" s="788"/>
      <c r="GE16" s="788"/>
      <c r="GF16" s="787"/>
      <c r="GG16" s="788"/>
      <c r="GH16" s="788"/>
      <c r="GI16" s="788"/>
      <c r="GJ16" s="787"/>
      <c r="GK16" s="788"/>
      <c r="GL16" s="788"/>
      <c r="GM16" s="788"/>
      <c r="GN16" s="787"/>
      <c r="GO16" s="788"/>
      <c r="GP16" s="788"/>
      <c r="GQ16" s="788"/>
      <c r="GR16" s="787"/>
      <c r="GS16" s="788"/>
      <c r="GT16" s="788"/>
      <c r="GU16" s="788"/>
      <c r="GV16" s="787"/>
      <c r="GW16" s="788"/>
      <c r="GX16" s="788"/>
      <c r="GY16" s="788"/>
      <c r="GZ16" s="787"/>
      <c r="HA16" s="788"/>
      <c r="HB16" s="788"/>
      <c r="HC16" s="788"/>
      <c r="HD16" s="787"/>
      <c r="HE16" s="788"/>
      <c r="HF16" s="788"/>
      <c r="HG16" s="788"/>
      <c r="HH16" s="787"/>
      <c r="HI16" s="788"/>
      <c r="HJ16" s="788"/>
      <c r="HK16" s="788"/>
      <c r="HL16" s="787"/>
      <c r="HM16" s="788"/>
      <c r="HN16" s="788"/>
      <c r="HO16" s="788"/>
      <c r="HP16" s="787"/>
      <c r="HQ16" s="788"/>
      <c r="HR16" s="788"/>
      <c r="HS16" s="788"/>
      <c r="HT16" s="787"/>
      <c r="HU16" s="788"/>
      <c r="HV16" s="788"/>
      <c r="HW16" s="788"/>
      <c r="HX16" s="787"/>
      <c r="HY16" s="788"/>
      <c r="HZ16" s="788"/>
      <c r="IA16" s="788"/>
      <c r="IB16" s="787"/>
      <c r="IC16" s="788"/>
      <c r="ID16" s="788"/>
      <c r="IE16" s="788"/>
      <c r="IF16" s="787"/>
      <c r="IG16" s="788"/>
      <c r="IH16" s="788"/>
      <c r="II16" s="788"/>
      <c r="IJ16" s="787"/>
      <c r="IK16" s="788"/>
      <c r="IL16" s="788"/>
      <c r="IM16" s="788"/>
      <c r="IN16" s="787"/>
      <c r="IO16" s="788"/>
      <c r="IP16" s="788"/>
      <c r="IQ16" s="788"/>
      <c r="IR16" s="787"/>
      <c r="IS16" s="788"/>
      <c r="IT16" s="788"/>
      <c r="IU16" s="788"/>
      <c r="IV16" s="787"/>
      <c r="IW16" s="788"/>
      <c r="IX16" s="788"/>
      <c r="IY16" s="788"/>
      <c r="IZ16" s="787"/>
      <c r="JA16" s="788"/>
      <c r="JB16" s="788"/>
      <c r="JC16" s="788"/>
      <c r="JD16" s="787"/>
      <c r="JE16" s="788"/>
      <c r="JF16" s="788"/>
      <c r="JG16" s="788"/>
      <c r="JH16" s="787"/>
      <c r="JI16" s="788"/>
      <c r="JJ16" s="788"/>
      <c r="JK16" s="788"/>
      <c r="JL16" s="787"/>
      <c r="JM16" s="788"/>
      <c r="JN16" s="788"/>
      <c r="JO16" s="788"/>
      <c r="JP16" s="787"/>
      <c r="JQ16" s="788"/>
      <c r="JR16" s="788"/>
      <c r="JS16" s="788"/>
      <c r="JT16" s="787"/>
      <c r="JU16" s="788"/>
      <c r="JV16" s="788"/>
      <c r="JW16" s="788"/>
      <c r="JX16" s="787"/>
      <c r="JY16" s="788"/>
      <c r="JZ16" s="788"/>
      <c r="KA16" s="788"/>
      <c r="KB16" s="787"/>
      <c r="KC16" s="788"/>
      <c r="KD16" s="788"/>
      <c r="KE16" s="788"/>
      <c r="KF16" s="787"/>
      <c r="KG16" s="788"/>
      <c r="KH16" s="788"/>
      <c r="KI16" s="788"/>
      <c r="KJ16" s="787"/>
      <c r="KK16" s="788"/>
      <c r="KL16" s="788"/>
      <c r="KM16" s="788"/>
      <c r="KN16" s="787"/>
      <c r="KO16" s="788"/>
      <c r="KP16" s="788"/>
      <c r="KQ16" s="788"/>
      <c r="KR16" s="787"/>
      <c r="KS16" s="788"/>
      <c r="KT16" s="788"/>
      <c r="KU16" s="788"/>
      <c r="KV16" s="787"/>
      <c r="KW16" s="788"/>
      <c r="KX16" s="788"/>
      <c r="KY16" s="788"/>
      <c r="KZ16" s="787"/>
      <c r="LA16" s="788"/>
      <c r="LB16" s="788"/>
      <c r="LC16" s="788"/>
      <c r="LD16" s="787"/>
      <c r="LE16" s="788"/>
      <c r="LF16" s="788"/>
      <c r="LG16" s="788"/>
      <c r="LH16" s="787"/>
      <c r="LI16" s="788"/>
      <c r="LJ16" s="788"/>
      <c r="LK16" s="788"/>
      <c r="LL16" s="787"/>
      <c r="LM16" s="788"/>
      <c r="LN16" s="788"/>
      <c r="LO16" s="788"/>
      <c r="LP16" s="787"/>
      <c r="LQ16" s="788"/>
      <c r="LR16" s="788"/>
      <c r="LS16" s="788"/>
      <c r="LT16" s="787"/>
      <c r="LU16" s="788"/>
      <c r="LV16" s="788"/>
      <c r="LW16" s="788"/>
      <c r="LX16" s="787"/>
      <c r="LY16" s="788"/>
      <c r="LZ16" s="788"/>
      <c r="MA16" s="788"/>
      <c r="MB16" s="787"/>
      <c r="MC16" s="788"/>
      <c r="MD16" s="788"/>
      <c r="ME16" s="788"/>
      <c r="MF16" s="787"/>
      <c r="MG16" s="788"/>
      <c r="MH16" s="788"/>
      <c r="MI16" s="788"/>
      <c r="MJ16" s="787"/>
      <c r="MK16" s="788"/>
      <c r="ML16" s="788"/>
      <c r="MM16" s="788"/>
      <c r="MN16" s="787"/>
      <c r="MO16" s="788"/>
      <c r="MP16" s="788"/>
      <c r="MQ16" s="788"/>
      <c r="MR16" s="787"/>
      <c r="MS16" s="788"/>
      <c r="MT16" s="788"/>
      <c r="MU16" s="788"/>
      <c r="MV16" s="787"/>
      <c r="MW16" s="788"/>
      <c r="MX16" s="788"/>
      <c r="MY16" s="788"/>
      <c r="MZ16" s="787"/>
      <c r="NA16" s="788"/>
      <c r="NB16" s="788"/>
      <c r="NC16" s="788"/>
      <c r="ND16" s="787"/>
      <c r="NE16" s="788"/>
      <c r="NF16" s="788"/>
      <c r="NG16" s="788"/>
      <c r="NH16" s="787"/>
      <c r="NI16" s="788"/>
      <c r="NJ16" s="788"/>
      <c r="NK16" s="788"/>
      <c r="NL16" s="787"/>
      <c r="NM16" s="788"/>
      <c r="NN16" s="788"/>
      <c r="NO16" s="788"/>
      <c r="NP16" s="787"/>
      <c r="NQ16" s="788"/>
      <c r="NR16" s="788"/>
      <c r="NS16" s="788"/>
      <c r="NT16" s="787"/>
      <c r="NU16" s="788"/>
      <c r="NV16" s="788"/>
      <c r="NW16" s="788"/>
      <c r="NX16" s="787"/>
      <c r="NY16" s="788"/>
      <c r="NZ16" s="788"/>
      <c r="OA16" s="788"/>
      <c r="OB16" s="787"/>
      <c r="OC16" s="788"/>
      <c r="OD16" s="788"/>
      <c r="OE16" s="788"/>
      <c r="OF16" s="787"/>
      <c r="OG16" s="788"/>
      <c r="OH16" s="788"/>
      <c r="OI16" s="788"/>
      <c r="OJ16" s="787"/>
      <c r="OK16" s="788"/>
      <c r="OL16" s="788"/>
      <c r="OM16" s="788"/>
      <c r="ON16" s="787"/>
      <c r="OO16" s="788"/>
      <c r="OP16" s="788"/>
      <c r="OQ16" s="788"/>
      <c r="OR16" s="787"/>
      <c r="OS16" s="788"/>
      <c r="OT16" s="788"/>
      <c r="OU16" s="788"/>
      <c r="OV16" s="787"/>
      <c r="OW16" s="788"/>
      <c r="OX16" s="788"/>
      <c r="OY16" s="788"/>
      <c r="OZ16" s="787"/>
      <c r="PA16" s="788"/>
      <c r="PB16" s="788"/>
      <c r="PC16" s="788"/>
      <c r="PD16" s="787"/>
      <c r="PE16" s="788"/>
      <c r="PF16" s="788"/>
      <c r="PG16" s="788"/>
      <c r="PH16" s="787"/>
      <c r="PI16" s="788"/>
      <c r="PJ16" s="788"/>
      <c r="PK16" s="788"/>
      <c r="PL16" s="787"/>
      <c r="PM16" s="788"/>
      <c r="PN16" s="788"/>
      <c r="PO16" s="788"/>
      <c r="PP16" s="787"/>
      <c r="PQ16" s="788"/>
      <c r="PR16" s="788"/>
      <c r="PS16" s="788"/>
      <c r="PT16" s="787"/>
      <c r="PU16" s="788"/>
      <c r="PV16" s="788"/>
      <c r="PW16" s="788"/>
      <c r="PX16" s="787"/>
      <c r="PY16" s="788"/>
      <c r="PZ16" s="788"/>
      <c r="QA16" s="788"/>
      <c r="QB16" s="787"/>
      <c r="QC16" s="788"/>
      <c r="QD16" s="788"/>
      <c r="QE16" s="788"/>
      <c r="QF16" s="787"/>
      <c r="QG16" s="788"/>
      <c r="QH16" s="788"/>
      <c r="QI16" s="788"/>
      <c r="QJ16" s="787"/>
      <c r="QK16" s="788"/>
      <c r="QL16" s="788"/>
      <c r="QM16" s="788"/>
      <c r="QN16" s="787"/>
      <c r="QO16" s="788"/>
      <c r="QP16" s="788"/>
      <c r="QQ16" s="788"/>
      <c r="QR16" s="787"/>
      <c r="QS16" s="788"/>
      <c r="QT16" s="788"/>
      <c r="QU16" s="788"/>
      <c r="QV16" s="787"/>
      <c r="QW16" s="788"/>
      <c r="QX16" s="788"/>
      <c r="QY16" s="788"/>
      <c r="QZ16" s="787"/>
      <c r="RA16" s="788"/>
      <c r="RB16" s="788"/>
      <c r="RC16" s="788"/>
      <c r="RD16" s="787"/>
      <c r="RE16" s="788"/>
      <c r="RF16" s="788"/>
      <c r="RG16" s="788"/>
      <c r="RH16" s="787"/>
      <c r="RI16" s="788"/>
      <c r="RJ16" s="788"/>
      <c r="RK16" s="788"/>
      <c r="RL16" s="787"/>
      <c r="RM16" s="788"/>
      <c r="RN16" s="788"/>
      <c r="RO16" s="788"/>
      <c r="RP16" s="787"/>
      <c r="RQ16" s="788"/>
      <c r="RR16" s="788"/>
      <c r="RS16" s="788"/>
      <c r="RT16" s="787"/>
      <c r="RU16" s="788"/>
      <c r="RV16" s="788"/>
      <c r="RW16" s="788"/>
      <c r="RX16" s="787"/>
      <c r="RY16" s="788"/>
      <c r="RZ16" s="788"/>
      <c r="SA16" s="788"/>
      <c r="SB16" s="787"/>
      <c r="SC16" s="788"/>
      <c r="SD16" s="788"/>
      <c r="SE16" s="788"/>
      <c r="SF16" s="787"/>
      <c r="SG16" s="788"/>
      <c r="SH16" s="788"/>
      <c r="SI16" s="788"/>
      <c r="SJ16" s="787"/>
      <c r="SK16" s="788"/>
      <c r="SL16" s="788"/>
      <c r="SM16" s="788"/>
      <c r="SN16" s="787"/>
      <c r="SO16" s="788"/>
      <c r="SP16" s="788"/>
      <c r="SQ16" s="788"/>
      <c r="SR16" s="787"/>
      <c r="SS16" s="788"/>
      <c r="ST16" s="788"/>
      <c r="SU16" s="788"/>
      <c r="SV16" s="787"/>
      <c r="SW16" s="788"/>
      <c r="SX16" s="788"/>
      <c r="SY16" s="788"/>
      <c r="SZ16" s="787"/>
      <c r="TA16" s="788"/>
      <c r="TB16" s="788"/>
      <c r="TC16" s="788"/>
      <c r="TD16" s="787"/>
      <c r="TE16" s="788"/>
      <c r="TF16" s="788"/>
      <c r="TG16" s="788"/>
      <c r="TH16" s="787"/>
      <c r="TI16" s="788"/>
      <c r="TJ16" s="788"/>
      <c r="TK16" s="788"/>
      <c r="TL16" s="787"/>
      <c r="TM16" s="788"/>
      <c r="TN16" s="788"/>
      <c r="TO16" s="788"/>
      <c r="TP16" s="787"/>
      <c r="TQ16" s="788"/>
      <c r="TR16" s="788"/>
      <c r="TS16" s="788"/>
      <c r="TT16" s="787"/>
      <c r="TU16" s="788"/>
      <c r="TV16" s="788"/>
      <c r="TW16" s="788"/>
      <c r="TX16" s="787"/>
      <c r="TY16" s="788"/>
      <c r="TZ16" s="788"/>
      <c r="UA16" s="788"/>
      <c r="UB16" s="787"/>
      <c r="UC16" s="788"/>
      <c r="UD16" s="788"/>
      <c r="UE16" s="788"/>
      <c r="UF16" s="787"/>
      <c r="UG16" s="788"/>
      <c r="UH16" s="788"/>
      <c r="UI16" s="788"/>
      <c r="UJ16" s="787"/>
      <c r="UK16" s="788"/>
      <c r="UL16" s="788"/>
      <c r="UM16" s="788"/>
      <c r="UN16" s="787"/>
      <c r="UO16" s="788"/>
      <c r="UP16" s="788"/>
      <c r="UQ16" s="788"/>
      <c r="UR16" s="787"/>
      <c r="US16" s="788"/>
      <c r="UT16" s="788"/>
      <c r="UU16" s="788"/>
      <c r="UV16" s="787"/>
      <c r="UW16" s="788"/>
      <c r="UX16" s="788"/>
      <c r="UY16" s="788"/>
      <c r="UZ16" s="787"/>
      <c r="VA16" s="788"/>
      <c r="VB16" s="788"/>
      <c r="VC16" s="788"/>
      <c r="VD16" s="787"/>
      <c r="VE16" s="788"/>
      <c r="VF16" s="788"/>
      <c r="VG16" s="788"/>
      <c r="VH16" s="787"/>
      <c r="VI16" s="788"/>
      <c r="VJ16" s="788"/>
      <c r="VK16" s="788"/>
      <c r="VL16" s="787"/>
      <c r="VM16" s="788"/>
      <c r="VN16" s="788"/>
      <c r="VO16" s="788"/>
      <c r="VP16" s="787"/>
      <c r="VQ16" s="788"/>
      <c r="VR16" s="788"/>
      <c r="VS16" s="788"/>
      <c r="VT16" s="787"/>
      <c r="VU16" s="788"/>
      <c r="VV16" s="788"/>
      <c r="VW16" s="788"/>
      <c r="VX16" s="787"/>
      <c r="VY16" s="788"/>
      <c r="VZ16" s="788"/>
      <c r="WA16" s="788"/>
      <c r="WB16" s="787"/>
      <c r="WC16" s="788"/>
      <c r="WD16" s="788"/>
      <c r="WE16" s="788"/>
      <c r="WF16" s="787"/>
      <c r="WG16" s="788"/>
      <c r="WH16" s="788"/>
      <c r="WI16" s="788"/>
      <c r="WJ16" s="787"/>
      <c r="WK16" s="788"/>
      <c r="WL16" s="788"/>
      <c r="WM16" s="788"/>
      <c r="WN16" s="787"/>
      <c r="WO16" s="788"/>
      <c r="WP16" s="788"/>
      <c r="WQ16" s="788"/>
      <c r="WR16" s="787"/>
      <c r="WS16" s="788"/>
      <c r="WT16" s="788"/>
      <c r="WU16" s="788"/>
      <c r="WV16" s="787"/>
      <c r="WW16" s="788"/>
      <c r="WX16" s="788"/>
      <c r="WY16" s="788"/>
      <c r="WZ16" s="787"/>
      <c r="XA16" s="788"/>
      <c r="XB16" s="788"/>
      <c r="XC16" s="788"/>
      <c r="XD16" s="787"/>
      <c r="XE16" s="788"/>
      <c r="XF16" s="788"/>
      <c r="XG16" s="788"/>
      <c r="XH16" s="787"/>
      <c r="XI16" s="788"/>
      <c r="XJ16" s="788"/>
      <c r="XK16" s="788"/>
      <c r="XL16" s="787"/>
      <c r="XM16" s="788"/>
      <c r="XN16" s="788"/>
      <c r="XO16" s="788"/>
      <c r="XP16" s="787"/>
      <c r="XQ16" s="788"/>
      <c r="XR16" s="788"/>
      <c r="XS16" s="788"/>
      <c r="XT16" s="787"/>
      <c r="XU16" s="788"/>
      <c r="XV16" s="788"/>
      <c r="XW16" s="788"/>
      <c r="XX16" s="787"/>
      <c r="XY16" s="788"/>
      <c r="XZ16" s="788"/>
      <c r="YA16" s="788"/>
      <c r="YB16" s="787"/>
      <c r="YC16" s="788"/>
      <c r="YD16" s="788"/>
      <c r="YE16" s="788"/>
      <c r="YF16" s="787"/>
      <c r="YG16" s="788"/>
      <c r="YH16" s="788"/>
      <c r="YI16" s="788"/>
      <c r="YJ16" s="787"/>
      <c r="YK16" s="788"/>
      <c r="YL16" s="788"/>
      <c r="YM16" s="788"/>
      <c r="YN16" s="787"/>
      <c r="YO16" s="788"/>
      <c r="YP16" s="788"/>
      <c r="YQ16" s="788"/>
      <c r="YR16" s="787"/>
      <c r="YS16" s="788"/>
      <c r="YT16" s="788"/>
      <c r="YU16" s="788"/>
      <c r="YV16" s="787"/>
      <c r="YW16" s="788"/>
      <c r="YX16" s="788"/>
      <c r="YY16" s="788"/>
      <c r="YZ16" s="787"/>
      <c r="ZA16" s="788"/>
      <c r="ZB16" s="788"/>
      <c r="ZC16" s="788"/>
      <c r="ZD16" s="787"/>
      <c r="ZE16" s="788"/>
      <c r="ZF16" s="788"/>
      <c r="ZG16" s="788"/>
      <c r="ZH16" s="787"/>
      <c r="ZI16" s="788"/>
      <c r="ZJ16" s="788"/>
      <c r="ZK16" s="788"/>
      <c r="ZL16" s="787"/>
      <c r="ZM16" s="788"/>
      <c r="ZN16" s="788"/>
      <c r="ZO16" s="788"/>
      <c r="ZP16" s="787"/>
      <c r="ZQ16" s="788"/>
      <c r="ZR16" s="788"/>
      <c r="ZS16" s="788"/>
      <c r="ZT16" s="787"/>
      <c r="ZU16" s="788"/>
      <c r="ZV16" s="788"/>
      <c r="ZW16" s="788"/>
      <c r="ZX16" s="787"/>
      <c r="ZY16" s="788"/>
      <c r="ZZ16" s="788"/>
      <c r="AAA16" s="788"/>
      <c r="AAB16" s="787"/>
      <c r="AAC16" s="788"/>
      <c r="AAD16" s="788"/>
      <c r="AAE16" s="788"/>
      <c r="AAF16" s="787"/>
      <c r="AAG16" s="788"/>
      <c r="AAH16" s="788"/>
      <c r="AAI16" s="788"/>
      <c r="AAJ16" s="787"/>
      <c r="AAK16" s="788"/>
      <c r="AAL16" s="788"/>
      <c r="AAM16" s="788"/>
      <c r="AAN16" s="787"/>
      <c r="AAO16" s="788"/>
      <c r="AAP16" s="788"/>
      <c r="AAQ16" s="788"/>
      <c r="AAR16" s="787"/>
      <c r="AAS16" s="788"/>
      <c r="AAT16" s="788"/>
      <c r="AAU16" s="788"/>
      <c r="AAV16" s="787"/>
      <c r="AAW16" s="788"/>
      <c r="AAX16" s="788"/>
      <c r="AAY16" s="788"/>
      <c r="AAZ16" s="787"/>
      <c r="ABA16" s="788"/>
      <c r="ABB16" s="788"/>
      <c r="ABC16" s="788"/>
      <c r="ABD16" s="787"/>
      <c r="ABE16" s="788"/>
      <c r="ABF16" s="788"/>
      <c r="ABG16" s="788"/>
      <c r="ABH16" s="787"/>
      <c r="ABI16" s="788"/>
      <c r="ABJ16" s="788"/>
      <c r="ABK16" s="788"/>
      <c r="ABL16" s="787"/>
      <c r="ABM16" s="788"/>
      <c r="ABN16" s="788"/>
      <c r="ABO16" s="788"/>
      <c r="ABP16" s="787"/>
      <c r="ABQ16" s="788"/>
      <c r="ABR16" s="788"/>
      <c r="ABS16" s="788"/>
      <c r="ABT16" s="787"/>
      <c r="ABU16" s="788"/>
      <c r="ABV16" s="788"/>
      <c r="ABW16" s="788"/>
      <c r="ABX16" s="787"/>
      <c r="ABY16" s="788"/>
      <c r="ABZ16" s="788"/>
      <c r="ACA16" s="788"/>
      <c r="ACB16" s="787"/>
      <c r="ACC16" s="788"/>
      <c r="ACD16" s="788"/>
      <c r="ACE16" s="788"/>
      <c r="ACF16" s="787"/>
      <c r="ACG16" s="788"/>
      <c r="ACH16" s="788"/>
      <c r="ACI16" s="788"/>
      <c r="ACJ16" s="787"/>
      <c r="ACK16" s="788"/>
      <c r="ACL16" s="788"/>
      <c r="ACM16" s="788"/>
      <c r="ACN16" s="787"/>
      <c r="ACO16" s="788"/>
      <c r="ACP16" s="788"/>
      <c r="ACQ16" s="788"/>
      <c r="ACR16" s="787"/>
      <c r="ACS16" s="788"/>
      <c r="ACT16" s="788"/>
      <c r="ACU16" s="788"/>
      <c r="ACV16" s="787"/>
      <c r="ACW16" s="788"/>
      <c r="ACX16" s="788"/>
      <c r="ACY16" s="788"/>
      <c r="ACZ16" s="787"/>
      <c r="ADA16" s="788"/>
      <c r="ADB16" s="788"/>
      <c r="ADC16" s="788"/>
      <c r="ADD16" s="787"/>
      <c r="ADE16" s="788"/>
      <c r="ADF16" s="788"/>
      <c r="ADG16" s="788"/>
      <c r="ADH16" s="787"/>
      <c r="ADI16" s="788"/>
      <c r="ADJ16" s="788"/>
      <c r="ADK16" s="788"/>
      <c r="ADL16" s="787"/>
      <c r="ADM16" s="788"/>
      <c r="ADN16" s="788"/>
      <c r="ADO16" s="788"/>
      <c r="ADP16" s="787"/>
      <c r="ADQ16" s="788"/>
      <c r="ADR16" s="788"/>
      <c r="ADS16" s="788"/>
      <c r="ADT16" s="787"/>
      <c r="ADU16" s="788"/>
      <c r="ADV16" s="788"/>
      <c r="ADW16" s="788"/>
      <c r="ADX16" s="787"/>
      <c r="ADY16" s="788"/>
      <c r="ADZ16" s="788"/>
      <c r="AEA16" s="788"/>
      <c r="AEB16" s="787"/>
      <c r="AEC16" s="788"/>
      <c r="AED16" s="788"/>
      <c r="AEE16" s="788"/>
      <c r="AEF16" s="787"/>
      <c r="AEG16" s="788"/>
      <c r="AEH16" s="788"/>
      <c r="AEI16" s="788"/>
      <c r="AEJ16" s="787"/>
      <c r="AEK16" s="788"/>
      <c r="AEL16" s="788"/>
      <c r="AEM16" s="788"/>
      <c r="AEN16" s="787"/>
      <c r="AEO16" s="788"/>
      <c r="AEP16" s="788"/>
      <c r="AEQ16" s="788"/>
      <c r="AER16" s="787"/>
      <c r="AES16" s="788"/>
      <c r="AET16" s="788"/>
      <c r="AEU16" s="788"/>
      <c r="AEV16" s="787"/>
      <c r="AEW16" s="788"/>
      <c r="AEX16" s="788"/>
      <c r="AEY16" s="788"/>
      <c r="AEZ16" s="787"/>
      <c r="AFA16" s="788"/>
      <c r="AFB16" s="788"/>
      <c r="AFC16" s="788"/>
      <c r="AFD16" s="787"/>
      <c r="AFE16" s="788"/>
      <c r="AFF16" s="788"/>
      <c r="AFG16" s="788"/>
      <c r="AFH16" s="787"/>
      <c r="AFI16" s="788"/>
      <c r="AFJ16" s="788"/>
      <c r="AFK16" s="788"/>
      <c r="AFL16" s="787"/>
      <c r="AFM16" s="788"/>
      <c r="AFN16" s="788"/>
      <c r="AFO16" s="788"/>
      <c r="AFP16" s="787"/>
      <c r="AFQ16" s="788"/>
      <c r="AFR16" s="788"/>
      <c r="AFS16" s="788"/>
      <c r="AFT16" s="787"/>
      <c r="AFU16" s="788"/>
      <c r="AFV16" s="788"/>
      <c r="AFW16" s="788"/>
      <c r="AFX16" s="787"/>
      <c r="AFY16" s="788"/>
      <c r="AFZ16" s="788"/>
      <c r="AGA16" s="788"/>
      <c r="AGB16" s="787"/>
      <c r="AGC16" s="788"/>
      <c r="AGD16" s="788"/>
      <c r="AGE16" s="788"/>
      <c r="AGF16" s="787"/>
      <c r="AGG16" s="788"/>
      <c r="AGH16" s="788"/>
      <c r="AGI16" s="788"/>
      <c r="AGJ16" s="787"/>
      <c r="AGK16" s="788"/>
      <c r="AGL16" s="788"/>
      <c r="AGM16" s="788"/>
      <c r="AGN16" s="787"/>
      <c r="AGO16" s="788"/>
      <c r="AGP16" s="788"/>
      <c r="AGQ16" s="788"/>
      <c r="AGR16" s="787"/>
      <c r="AGS16" s="788"/>
      <c r="AGT16" s="788"/>
      <c r="AGU16" s="788"/>
      <c r="AGV16" s="787"/>
      <c r="AGW16" s="788"/>
      <c r="AGX16" s="788"/>
      <c r="AGY16" s="788"/>
      <c r="AGZ16" s="787"/>
      <c r="AHA16" s="788"/>
      <c r="AHB16" s="788"/>
      <c r="AHC16" s="788"/>
      <c r="AHD16" s="787"/>
      <c r="AHE16" s="788"/>
      <c r="AHF16" s="788"/>
      <c r="AHG16" s="788"/>
      <c r="AHH16" s="787"/>
      <c r="AHI16" s="788"/>
      <c r="AHJ16" s="788"/>
      <c r="AHK16" s="788"/>
      <c r="AHL16" s="787"/>
      <c r="AHM16" s="788"/>
      <c r="AHN16" s="788"/>
      <c r="AHO16" s="788"/>
      <c r="AHP16" s="787"/>
      <c r="AHQ16" s="788"/>
      <c r="AHR16" s="788"/>
      <c r="AHS16" s="788"/>
      <c r="AHT16" s="787"/>
      <c r="AHU16" s="788"/>
      <c r="AHV16" s="788"/>
      <c r="AHW16" s="788"/>
      <c r="AHX16" s="787"/>
      <c r="AHY16" s="788"/>
      <c r="AHZ16" s="788"/>
      <c r="AIA16" s="788"/>
      <c r="AIB16" s="787"/>
      <c r="AIC16" s="788"/>
      <c r="AID16" s="788"/>
      <c r="AIE16" s="788"/>
      <c r="AIF16" s="787"/>
      <c r="AIG16" s="788"/>
      <c r="AIH16" s="788"/>
      <c r="AII16" s="788"/>
      <c r="AIJ16" s="787"/>
      <c r="AIK16" s="788"/>
      <c r="AIL16" s="788"/>
      <c r="AIM16" s="788"/>
      <c r="AIN16" s="787"/>
      <c r="AIO16" s="788"/>
      <c r="AIP16" s="788"/>
      <c r="AIQ16" s="788"/>
      <c r="AIR16" s="787"/>
      <c r="AIS16" s="788"/>
      <c r="AIT16" s="788"/>
      <c r="AIU16" s="788"/>
      <c r="AIV16" s="787"/>
      <c r="AIW16" s="788"/>
      <c r="AIX16" s="788"/>
      <c r="AIY16" s="788"/>
      <c r="AIZ16" s="787"/>
      <c r="AJA16" s="788"/>
      <c r="AJB16" s="788"/>
      <c r="AJC16" s="788"/>
      <c r="AJD16" s="787"/>
      <c r="AJE16" s="788"/>
      <c r="AJF16" s="788"/>
      <c r="AJG16" s="788"/>
      <c r="AJH16" s="787"/>
      <c r="AJI16" s="788"/>
      <c r="AJJ16" s="788"/>
      <c r="AJK16" s="788"/>
      <c r="AJL16" s="787"/>
      <c r="AJM16" s="788"/>
      <c r="AJN16" s="788"/>
      <c r="AJO16" s="788"/>
      <c r="AJP16" s="787"/>
      <c r="AJQ16" s="788"/>
      <c r="AJR16" s="788"/>
      <c r="AJS16" s="788"/>
      <c r="AJT16" s="787"/>
      <c r="AJU16" s="788"/>
      <c r="AJV16" s="788"/>
      <c r="AJW16" s="788"/>
      <c r="AJX16" s="787"/>
      <c r="AJY16" s="788"/>
      <c r="AJZ16" s="788"/>
      <c r="AKA16" s="788"/>
      <c r="AKB16" s="787"/>
      <c r="AKC16" s="788"/>
      <c r="AKD16" s="788"/>
      <c r="AKE16" s="788"/>
      <c r="AKF16" s="787"/>
      <c r="AKG16" s="788"/>
      <c r="AKH16" s="788"/>
      <c r="AKI16" s="788"/>
      <c r="AKJ16" s="787"/>
      <c r="AKK16" s="788"/>
      <c r="AKL16" s="788"/>
      <c r="AKM16" s="788"/>
      <c r="AKN16" s="787"/>
      <c r="AKO16" s="788"/>
      <c r="AKP16" s="788"/>
      <c r="AKQ16" s="788"/>
      <c r="AKR16" s="787"/>
      <c r="AKS16" s="788"/>
      <c r="AKT16" s="788"/>
      <c r="AKU16" s="788"/>
      <c r="AKV16" s="787"/>
      <c r="AKW16" s="788"/>
      <c r="AKX16" s="788"/>
      <c r="AKY16" s="788"/>
      <c r="AKZ16" s="787"/>
      <c r="ALA16" s="788"/>
      <c r="ALB16" s="788"/>
      <c r="ALC16" s="788"/>
      <c r="ALD16" s="787"/>
      <c r="ALE16" s="788"/>
      <c r="ALF16" s="788"/>
      <c r="ALG16" s="788"/>
      <c r="ALH16" s="787"/>
      <c r="ALI16" s="788"/>
      <c r="ALJ16" s="788"/>
      <c r="ALK16" s="788"/>
      <c r="ALL16" s="787"/>
      <c r="ALM16" s="788"/>
      <c r="ALN16" s="788"/>
      <c r="ALO16" s="788"/>
      <c r="ALP16" s="787"/>
      <c r="ALQ16" s="788"/>
      <c r="ALR16" s="788"/>
      <c r="ALS16" s="788"/>
      <c r="ALT16" s="787"/>
      <c r="ALU16" s="788"/>
      <c r="ALV16" s="788"/>
      <c r="ALW16" s="788"/>
      <c r="ALX16" s="787"/>
      <c r="ALY16" s="788"/>
      <c r="ALZ16" s="788"/>
      <c r="AMA16" s="788"/>
      <c r="AMB16" s="787"/>
      <c r="AMC16" s="788"/>
      <c r="AMD16" s="788"/>
      <c r="AME16" s="788"/>
      <c r="AMF16" s="787"/>
      <c r="AMG16" s="788"/>
      <c r="AMH16" s="788"/>
      <c r="AMI16" s="788"/>
      <c r="AMJ16" s="787"/>
      <c r="AMK16" s="788"/>
      <c r="AML16" s="788"/>
      <c r="AMM16" s="788"/>
      <c r="AMN16" s="787"/>
      <c r="AMO16" s="788"/>
      <c r="AMP16" s="788"/>
      <c r="AMQ16" s="788"/>
      <c r="AMR16" s="787"/>
      <c r="AMS16" s="788"/>
      <c r="AMT16" s="788"/>
      <c r="AMU16" s="788"/>
      <c r="AMV16" s="787"/>
      <c r="AMW16" s="788"/>
      <c r="AMX16" s="788"/>
      <c r="AMY16" s="788"/>
      <c r="AMZ16" s="787"/>
      <c r="ANA16" s="788"/>
      <c r="ANB16" s="788"/>
      <c r="ANC16" s="788"/>
      <c r="AND16" s="787"/>
      <c r="ANE16" s="788"/>
      <c r="ANF16" s="788"/>
      <c r="ANG16" s="788"/>
      <c r="ANH16" s="787"/>
      <c r="ANI16" s="788"/>
      <c r="ANJ16" s="788"/>
      <c r="ANK16" s="788"/>
      <c r="ANL16" s="787"/>
      <c r="ANM16" s="788"/>
      <c r="ANN16" s="788"/>
      <c r="ANO16" s="788"/>
      <c r="ANP16" s="787"/>
      <c r="ANQ16" s="788"/>
      <c r="ANR16" s="788"/>
      <c r="ANS16" s="788"/>
      <c r="ANT16" s="787"/>
      <c r="ANU16" s="788"/>
      <c r="ANV16" s="788"/>
      <c r="ANW16" s="788"/>
      <c r="ANX16" s="787"/>
      <c r="ANY16" s="788"/>
      <c r="ANZ16" s="788"/>
      <c r="AOA16" s="788"/>
      <c r="AOB16" s="787"/>
      <c r="AOC16" s="788"/>
      <c r="AOD16" s="788"/>
      <c r="AOE16" s="788"/>
      <c r="AOF16" s="787"/>
      <c r="AOG16" s="788"/>
      <c r="AOH16" s="788"/>
      <c r="AOI16" s="788"/>
      <c r="AOJ16" s="787"/>
      <c r="AOK16" s="788"/>
      <c r="AOL16" s="788"/>
      <c r="AOM16" s="788"/>
      <c r="AON16" s="787"/>
      <c r="AOO16" s="788"/>
      <c r="AOP16" s="788"/>
      <c r="AOQ16" s="788"/>
      <c r="AOR16" s="787"/>
      <c r="AOS16" s="788"/>
      <c r="AOT16" s="788"/>
      <c r="AOU16" s="788"/>
      <c r="AOV16" s="787"/>
      <c r="AOW16" s="788"/>
      <c r="AOX16" s="788"/>
      <c r="AOY16" s="788"/>
      <c r="AOZ16" s="787"/>
      <c r="APA16" s="788"/>
      <c r="APB16" s="788"/>
      <c r="APC16" s="788"/>
      <c r="APD16" s="787"/>
      <c r="APE16" s="788"/>
      <c r="APF16" s="788"/>
      <c r="APG16" s="788"/>
      <c r="APH16" s="787"/>
      <c r="API16" s="788"/>
      <c r="APJ16" s="788"/>
      <c r="APK16" s="788"/>
      <c r="APL16" s="787"/>
      <c r="APM16" s="788"/>
      <c r="APN16" s="788"/>
      <c r="APO16" s="788"/>
      <c r="APP16" s="787"/>
      <c r="APQ16" s="788"/>
      <c r="APR16" s="788"/>
      <c r="APS16" s="788"/>
      <c r="APT16" s="787"/>
      <c r="APU16" s="788"/>
      <c r="APV16" s="788"/>
      <c r="APW16" s="788"/>
      <c r="APX16" s="787"/>
      <c r="APY16" s="788"/>
      <c r="APZ16" s="788"/>
      <c r="AQA16" s="788"/>
      <c r="AQB16" s="787"/>
      <c r="AQC16" s="788"/>
      <c r="AQD16" s="788"/>
      <c r="AQE16" s="788"/>
      <c r="AQF16" s="787"/>
      <c r="AQG16" s="788"/>
      <c r="AQH16" s="788"/>
      <c r="AQI16" s="788"/>
      <c r="AQJ16" s="787"/>
      <c r="AQK16" s="788"/>
      <c r="AQL16" s="788"/>
      <c r="AQM16" s="788"/>
      <c r="AQN16" s="787"/>
      <c r="AQO16" s="788"/>
      <c r="AQP16" s="788"/>
      <c r="AQQ16" s="788"/>
      <c r="AQR16" s="787"/>
      <c r="AQS16" s="788"/>
      <c r="AQT16" s="788"/>
      <c r="AQU16" s="788"/>
      <c r="AQV16" s="787"/>
      <c r="AQW16" s="788"/>
      <c r="AQX16" s="788"/>
      <c r="AQY16" s="788"/>
      <c r="AQZ16" s="787"/>
      <c r="ARA16" s="788"/>
      <c r="ARB16" s="788"/>
      <c r="ARC16" s="788"/>
      <c r="ARD16" s="787"/>
      <c r="ARE16" s="788"/>
      <c r="ARF16" s="788"/>
      <c r="ARG16" s="788"/>
      <c r="ARH16" s="787"/>
      <c r="ARI16" s="788"/>
      <c r="ARJ16" s="788"/>
      <c r="ARK16" s="788"/>
      <c r="ARL16" s="787"/>
      <c r="ARM16" s="788"/>
      <c r="ARN16" s="788"/>
      <c r="ARO16" s="788"/>
      <c r="ARP16" s="787"/>
      <c r="ARQ16" s="788"/>
      <c r="ARR16" s="788"/>
      <c r="ARS16" s="788"/>
      <c r="ART16" s="787"/>
      <c r="ARU16" s="788"/>
      <c r="ARV16" s="788"/>
      <c r="ARW16" s="788"/>
      <c r="ARX16" s="787"/>
      <c r="ARY16" s="788"/>
      <c r="ARZ16" s="788"/>
      <c r="ASA16" s="788"/>
      <c r="ASB16" s="787"/>
      <c r="ASC16" s="788"/>
      <c r="ASD16" s="788"/>
      <c r="ASE16" s="788"/>
      <c r="ASF16" s="787"/>
      <c r="ASG16" s="788"/>
      <c r="ASH16" s="788"/>
      <c r="ASI16" s="788"/>
      <c r="ASJ16" s="787"/>
      <c r="ASK16" s="788"/>
      <c r="ASL16" s="788"/>
      <c r="ASM16" s="788"/>
      <c r="ASN16" s="787"/>
      <c r="ASO16" s="788"/>
      <c r="ASP16" s="788"/>
      <c r="ASQ16" s="788"/>
      <c r="ASR16" s="787"/>
      <c r="ASS16" s="788"/>
      <c r="AST16" s="788"/>
      <c r="ASU16" s="788"/>
      <c r="ASV16" s="787"/>
      <c r="ASW16" s="788"/>
      <c r="ASX16" s="788"/>
      <c r="ASY16" s="788"/>
      <c r="ASZ16" s="787"/>
      <c r="ATA16" s="788"/>
      <c r="ATB16" s="788"/>
      <c r="ATC16" s="788"/>
      <c r="ATD16" s="787"/>
      <c r="ATE16" s="788"/>
      <c r="ATF16" s="788"/>
      <c r="ATG16" s="788"/>
      <c r="ATH16" s="787"/>
      <c r="ATI16" s="788"/>
      <c r="ATJ16" s="788"/>
      <c r="ATK16" s="788"/>
      <c r="ATL16" s="787"/>
      <c r="ATM16" s="788"/>
      <c r="ATN16" s="788"/>
      <c r="ATO16" s="788"/>
      <c r="ATP16" s="787"/>
      <c r="ATQ16" s="788"/>
      <c r="ATR16" s="788"/>
      <c r="ATS16" s="788"/>
      <c r="ATT16" s="787"/>
      <c r="ATU16" s="788"/>
      <c r="ATV16" s="788"/>
      <c r="ATW16" s="788"/>
      <c r="ATX16" s="787"/>
      <c r="ATY16" s="788"/>
      <c r="ATZ16" s="788"/>
      <c r="AUA16" s="788"/>
      <c r="AUB16" s="787"/>
      <c r="AUC16" s="788"/>
      <c r="AUD16" s="788"/>
      <c r="AUE16" s="788"/>
      <c r="AUF16" s="787"/>
      <c r="AUG16" s="788"/>
      <c r="AUH16" s="788"/>
      <c r="AUI16" s="788"/>
      <c r="AUJ16" s="787"/>
      <c r="AUK16" s="788"/>
      <c r="AUL16" s="788"/>
      <c r="AUM16" s="788"/>
      <c r="AUN16" s="787"/>
      <c r="AUO16" s="788"/>
      <c r="AUP16" s="788"/>
      <c r="AUQ16" s="788"/>
      <c r="AUR16" s="787"/>
      <c r="AUS16" s="788"/>
      <c r="AUT16" s="788"/>
      <c r="AUU16" s="788"/>
      <c r="AUV16" s="787"/>
      <c r="AUW16" s="788"/>
      <c r="AUX16" s="788"/>
      <c r="AUY16" s="788"/>
      <c r="AUZ16" s="787"/>
      <c r="AVA16" s="788"/>
      <c r="AVB16" s="788"/>
      <c r="AVC16" s="788"/>
      <c r="AVD16" s="787"/>
      <c r="AVE16" s="788"/>
      <c r="AVF16" s="788"/>
      <c r="AVG16" s="788"/>
      <c r="AVH16" s="787"/>
      <c r="AVI16" s="788"/>
      <c r="AVJ16" s="788"/>
      <c r="AVK16" s="788"/>
      <c r="AVL16" s="787"/>
      <c r="AVM16" s="788"/>
      <c r="AVN16" s="788"/>
      <c r="AVO16" s="788"/>
      <c r="AVP16" s="787"/>
      <c r="AVQ16" s="788"/>
      <c r="AVR16" s="788"/>
      <c r="AVS16" s="788"/>
      <c r="AVT16" s="787"/>
      <c r="AVU16" s="788"/>
      <c r="AVV16" s="788"/>
      <c r="AVW16" s="788"/>
      <c r="AVX16" s="787"/>
      <c r="AVY16" s="788"/>
      <c r="AVZ16" s="788"/>
      <c r="AWA16" s="788"/>
      <c r="AWB16" s="787"/>
      <c r="AWC16" s="788"/>
      <c r="AWD16" s="788"/>
      <c r="AWE16" s="788"/>
      <c r="AWF16" s="787"/>
      <c r="AWG16" s="788"/>
      <c r="AWH16" s="788"/>
      <c r="AWI16" s="788"/>
      <c r="AWJ16" s="787"/>
      <c r="AWK16" s="788"/>
      <c r="AWL16" s="788"/>
      <c r="AWM16" s="788"/>
      <c r="AWN16" s="787"/>
      <c r="AWO16" s="788"/>
      <c r="AWP16" s="788"/>
      <c r="AWQ16" s="788"/>
      <c r="AWR16" s="787"/>
      <c r="AWS16" s="788"/>
      <c r="AWT16" s="788"/>
      <c r="AWU16" s="788"/>
      <c r="AWV16" s="787"/>
      <c r="AWW16" s="788"/>
      <c r="AWX16" s="788"/>
      <c r="AWY16" s="788"/>
      <c r="AWZ16" s="787"/>
      <c r="AXA16" s="788"/>
      <c r="AXB16" s="788"/>
      <c r="AXC16" s="788"/>
      <c r="AXD16" s="787"/>
      <c r="AXE16" s="788"/>
      <c r="AXF16" s="788"/>
      <c r="AXG16" s="788"/>
      <c r="AXH16" s="787"/>
      <c r="AXI16" s="788"/>
      <c r="AXJ16" s="788"/>
      <c r="AXK16" s="788"/>
      <c r="AXL16" s="787"/>
      <c r="AXM16" s="788"/>
      <c r="AXN16" s="788"/>
      <c r="AXO16" s="788"/>
      <c r="AXP16" s="787"/>
      <c r="AXQ16" s="788"/>
      <c r="AXR16" s="788"/>
      <c r="AXS16" s="788"/>
      <c r="AXT16" s="787"/>
      <c r="AXU16" s="788"/>
      <c r="AXV16" s="788"/>
      <c r="AXW16" s="788"/>
      <c r="AXX16" s="787"/>
      <c r="AXY16" s="788"/>
      <c r="AXZ16" s="788"/>
      <c r="AYA16" s="788"/>
      <c r="AYB16" s="787"/>
      <c r="AYC16" s="788"/>
      <c r="AYD16" s="788"/>
      <c r="AYE16" s="788"/>
      <c r="AYF16" s="787"/>
      <c r="AYG16" s="788"/>
      <c r="AYH16" s="788"/>
      <c r="AYI16" s="788"/>
      <c r="AYJ16" s="787"/>
      <c r="AYK16" s="788"/>
      <c r="AYL16" s="788"/>
      <c r="AYM16" s="788"/>
      <c r="AYN16" s="787"/>
      <c r="AYO16" s="788"/>
      <c r="AYP16" s="788"/>
      <c r="AYQ16" s="788"/>
      <c r="AYR16" s="787"/>
      <c r="AYS16" s="788"/>
      <c r="AYT16" s="788"/>
      <c r="AYU16" s="788"/>
      <c r="AYV16" s="787"/>
      <c r="AYW16" s="788"/>
      <c r="AYX16" s="788"/>
      <c r="AYY16" s="788"/>
      <c r="AYZ16" s="787"/>
      <c r="AZA16" s="788"/>
      <c r="AZB16" s="788"/>
      <c r="AZC16" s="788"/>
      <c r="AZD16" s="787"/>
      <c r="AZE16" s="788"/>
      <c r="AZF16" s="788"/>
      <c r="AZG16" s="788"/>
      <c r="AZH16" s="787"/>
      <c r="AZI16" s="788"/>
      <c r="AZJ16" s="788"/>
      <c r="AZK16" s="788"/>
      <c r="AZL16" s="787"/>
      <c r="AZM16" s="788"/>
      <c r="AZN16" s="788"/>
      <c r="AZO16" s="788"/>
      <c r="AZP16" s="787"/>
      <c r="AZQ16" s="788"/>
      <c r="AZR16" s="788"/>
      <c r="AZS16" s="788"/>
      <c r="AZT16" s="787"/>
      <c r="AZU16" s="788"/>
      <c r="AZV16" s="788"/>
      <c r="AZW16" s="788"/>
      <c r="AZX16" s="787"/>
      <c r="AZY16" s="788"/>
      <c r="AZZ16" s="788"/>
      <c r="BAA16" s="788"/>
      <c r="BAB16" s="787"/>
      <c r="BAC16" s="788"/>
      <c r="BAD16" s="788"/>
      <c r="BAE16" s="788"/>
      <c r="BAF16" s="787"/>
      <c r="BAG16" s="788"/>
      <c r="BAH16" s="788"/>
      <c r="BAI16" s="788"/>
      <c r="BAJ16" s="787"/>
      <c r="BAK16" s="788"/>
      <c r="BAL16" s="788"/>
      <c r="BAM16" s="788"/>
      <c r="BAN16" s="787"/>
      <c r="BAO16" s="788"/>
      <c r="BAP16" s="788"/>
      <c r="BAQ16" s="788"/>
      <c r="BAR16" s="787"/>
      <c r="BAS16" s="788"/>
      <c r="BAT16" s="788"/>
      <c r="BAU16" s="788"/>
      <c r="BAV16" s="787"/>
      <c r="BAW16" s="788"/>
      <c r="BAX16" s="788"/>
      <c r="BAY16" s="788"/>
      <c r="BAZ16" s="787"/>
      <c r="BBA16" s="788"/>
      <c r="BBB16" s="788"/>
      <c r="BBC16" s="788"/>
      <c r="BBD16" s="787"/>
      <c r="BBE16" s="788"/>
      <c r="BBF16" s="788"/>
      <c r="BBG16" s="788"/>
      <c r="BBH16" s="787"/>
      <c r="BBI16" s="788"/>
      <c r="BBJ16" s="788"/>
      <c r="BBK16" s="788"/>
      <c r="BBL16" s="787"/>
      <c r="BBM16" s="788"/>
      <c r="BBN16" s="788"/>
      <c r="BBO16" s="788"/>
      <c r="BBP16" s="787"/>
      <c r="BBQ16" s="788"/>
      <c r="BBR16" s="788"/>
      <c r="BBS16" s="788"/>
      <c r="BBT16" s="787"/>
      <c r="BBU16" s="788"/>
      <c r="BBV16" s="788"/>
      <c r="BBW16" s="788"/>
      <c r="BBX16" s="787"/>
      <c r="BBY16" s="788"/>
      <c r="BBZ16" s="788"/>
      <c r="BCA16" s="788"/>
      <c r="BCB16" s="787"/>
      <c r="BCC16" s="788"/>
      <c r="BCD16" s="788"/>
      <c r="BCE16" s="788"/>
      <c r="BCF16" s="787"/>
      <c r="BCG16" s="788"/>
      <c r="BCH16" s="788"/>
      <c r="BCI16" s="788"/>
      <c r="BCJ16" s="787"/>
      <c r="BCK16" s="788"/>
      <c r="BCL16" s="788"/>
      <c r="BCM16" s="788"/>
      <c r="BCN16" s="787"/>
      <c r="BCO16" s="788"/>
      <c r="BCP16" s="788"/>
      <c r="BCQ16" s="788"/>
      <c r="BCR16" s="787"/>
      <c r="BCS16" s="788"/>
      <c r="BCT16" s="788"/>
      <c r="BCU16" s="788"/>
      <c r="BCV16" s="787"/>
      <c r="BCW16" s="788"/>
      <c r="BCX16" s="788"/>
      <c r="BCY16" s="788"/>
      <c r="BCZ16" s="787"/>
      <c r="BDA16" s="788"/>
      <c r="BDB16" s="788"/>
      <c r="BDC16" s="788"/>
      <c r="BDD16" s="787"/>
      <c r="BDE16" s="788"/>
      <c r="BDF16" s="788"/>
      <c r="BDG16" s="788"/>
      <c r="BDH16" s="787"/>
      <c r="BDI16" s="788"/>
      <c r="BDJ16" s="788"/>
      <c r="BDK16" s="788"/>
      <c r="BDL16" s="787"/>
      <c r="BDM16" s="788"/>
      <c r="BDN16" s="788"/>
      <c r="BDO16" s="788"/>
      <c r="BDP16" s="787"/>
      <c r="BDQ16" s="788"/>
      <c r="BDR16" s="788"/>
      <c r="BDS16" s="788"/>
      <c r="BDT16" s="787"/>
      <c r="BDU16" s="788"/>
      <c r="BDV16" s="788"/>
      <c r="BDW16" s="788"/>
      <c r="BDX16" s="787"/>
      <c r="BDY16" s="788"/>
      <c r="BDZ16" s="788"/>
      <c r="BEA16" s="788"/>
      <c r="BEB16" s="787"/>
      <c r="BEC16" s="788"/>
      <c r="BED16" s="788"/>
      <c r="BEE16" s="788"/>
      <c r="BEF16" s="787"/>
      <c r="BEG16" s="788"/>
      <c r="BEH16" s="788"/>
      <c r="BEI16" s="788"/>
      <c r="BEJ16" s="787"/>
      <c r="BEK16" s="788"/>
      <c r="BEL16" s="788"/>
      <c r="BEM16" s="788"/>
      <c r="BEN16" s="787"/>
      <c r="BEO16" s="788"/>
      <c r="BEP16" s="788"/>
      <c r="BEQ16" s="788"/>
      <c r="BER16" s="787"/>
      <c r="BES16" s="788"/>
      <c r="BET16" s="788"/>
      <c r="BEU16" s="788"/>
      <c r="BEV16" s="787"/>
      <c r="BEW16" s="788"/>
      <c r="BEX16" s="788"/>
      <c r="BEY16" s="788"/>
      <c r="BEZ16" s="787"/>
      <c r="BFA16" s="788"/>
      <c r="BFB16" s="788"/>
      <c r="BFC16" s="788"/>
      <c r="BFD16" s="787"/>
      <c r="BFE16" s="788"/>
      <c r="BFF16" s="788"/>
      <c r="BFG16" s="788"/>
      <c r="BFH16" s="787"/>
      <c r="BFI16" s="788"/>
      <c r="BFJ16" s="788"/>
      <c r="BFK16" s="788"/>
      <c r="BFL16" s="787"/>
      <c r="BFM16" s="788"/>
      <c r="BFN16" s="788"/>
      <c r="BFO16" s="788"/>
      <c r="BFP16" s="787"/>
      <c r="BFQ16" s="788"/>
      <c r="BFR16" s="788"/>
      <c r="BFS16" s="788"/>
      <c r="BFT16" s="787"/>
      <c r="BFU16" s="788"/>
      <c r="BFV16" s="788"/>
      <c r="BFW16" s="788"/>
      <c r="BFX16" s="787"/>
      <c r="BFY16" s="788"/>
      <c r="BFZ16" s="788"/>
      <c r="BGA16" s="788"/>
      <c r="BGB16" s="787"/>
      <c r="BGC16" s="788"/>
      <c r="BGD16" s="788"/>
      <c r="BGE16" s="788"/>
      <c r="BGF16" s="787"/>
      <c r="BGG16" s="788"/>
      <c r="BGH16" s="788"/>
      <c r="BGI16" s="788"/>
      <c r="BGJ16" s="787"/>
      <c r="BGK16" s="788"/>
      <c r="BGL16" s="788"/>
      <c r="BGM16" s="788"/>
      <c r="BGN16" s="787"/>
      <c r="BGO16" s="788"/>
      <c r="BGP16" s="788"/>
      <c r="BGQ16" s="788"/>
      <c r="BGR16" s="787"/>
      <c r="BGS16" s="788"/>
      <c r="BGT16" s="788"/>
      <c r="BGU16" s="788"/>
      <c r="BGV16" s="787"/>
      <c r="BGW16" s="788"/>
      <c r="BGX16" s="788"/>
      <c r="BGY16" s="788"/>
      <c r="BGZ16" s="787"/>
      <c r="BHA16" s="788"/>
      <c r="BHB16" s="788"/>
      <c r="BHC16" s="788"/>
      <c r="BHD16" s="787"/>
      <c r="BHE16" s="788"/>
      <c r="BHF16" s="788"/>
      <c r="BHG16" s="788"/>
      <c r="BHH16" s="787"/>
      <c r="BHI16" s="788"/>
      <c r="BHJ16" s="788"/>
      <c r="BHK16" s="788"/>
      <c r="BHL16" s="787"/>
      <c r="BHM16" s="788"/>
      <c r="BHN16" s="788"/>
      <c r="BHO16" s="788"/>
      <c r="BHP16" s="787"/>
      <c r="BHQ16" s="788"/>
      <c r="BHR16" s="788"/>
      <c r="BHS16" s="788"/>
      <c r="BHT16" s="787"/>
      <c r="BHU16" s="788"/>
      <c r="BHV16" s="788"/>
      <c r="BHW16" s="788"/>
      <c r="BHX16" s="787"/>
      <c r="BHY16" s="788"/>
      <c r="BHZ16" s="788"/>
      <c r="BIA16" s="788"/>
      <c r="BIB16" s="787"/>
      <c r="BIC16" s="788"/>
      <c r="BID16" s="788"/>
      <c r="BIE16" s="788"/>
      <c r="BIF16" s="787"/>
      <c r="BIG16" s="788"/>
      <c r="BIH16" s="788"/>
      <c r="BII16" s="788"/>
      <c r="BIJ16" s="787"/>
      <c r="BIK16" s="788"/>
      <c r="BIL16" s="788"/>
      <c r="BIM16" s="788"/>
      <c r="BIN16" s="787"/>
      <c r="BIO16" s="788"/>
      <c r="BIP16" s="788"/>
      <c r="BIQ16" s="788"/>
      <c r="BIR16" s="787"/>
      <c r="BIS16" s="788"/>
      <c r="BIT16" s="788"/>
      <c r="BIU16" s="788"/>
      <c r="BIV16" s="787"/>
      <c r="BIW16" s="788"/>
      <c r="BIX16" s="788"/>
      <c r="BIY16" s="788"/>
      <c r="BIZ16" s="787"/>
      <c r="BJA16" s="788"/>
      <c r="BJB16" s="788"/>
      <c r="BJC16" s="788"/>
      <c r="BJD16" s="787"/>
      <c r="BJE16" s="788"/>
      <c r="BJF16" s="788"/>
      <c r="BJG16" s="788"/>
      <c r="BJH16" s="787"/>
      <c r="BJI16" s="788"/>
      <c r="BJJ16" s="788"/>
      <c r="BJK16" s="788"/>
      <c r="BJL16" s="787"/>
      <c r="BJM16" s="788"/>
      <c r="BJN16" s="788"/>
      <c r="BJO16" s="788"/>
      <c r="BJP16" s="787"/>
      <c r="BJQ16" s="788"/>
      <c r="BJR16" s="788"/>
      <c r="BJS16" s="788"/>
      <c r="BJT16" s="787"/>
      <c r="BJU16" s="788"/>
      <c r="BJV16" s="788"/>
      <c r="BJW16" s="788"/>
      <c r="BJX16" s="787"/>
      <c r="BJY16" s="788"/>
      <c r="BJZ16" s="788"/>
      <c r="BKA16" s="788"/>
      <c r="BKB16" s="787"/>
      <c r="BKC16" s="788"/>
      <c r="BKD16" s="788"/>
      <c r="BKE16" s="788"/>
      <c r="BKF16" s="787"/>
      <c r="BKG16" s="788"/>
      <c r="BKH16" s="788"/>
      <c r="BKI16" s="788"/>
      <c r="BKJ16" s="787"/>
      <c r="BKK16" s="788"/>
      <c r="BKL16" s="788"/>
      <c r="BKM16" s="788"/>
      <c r="BKN16" s="787"/>
      <c r="BKO16" s="788"/>
      <c r="BKP16" s="788"/>
      <c r="BKQ16" s="788"/>
      <c r="BKR16" s="787"/>
      <c r="BKS16" s="788"/>
      <c r="BKT16" s="788"/>
      <c r="BKU16" s="788"/>
      <c r="BKV16" s="787"/>
      <c r="BKW16" s="788"/>
      <c r="BKX16" s="788"/>
      <c r="BKY16" s="788"/>
      <c r="BKZ16" s="787"/>
      <c r="BLA16" s="788"/>
      <c r="BLB16" s="788"/>
      <c r="BLC16" s="788"/>
      <c r="BLD16" s="787"/>
      <c r="BLE16" s="788"/>
      <c r="BLF16" s="788"/>
      <c r="BLG16" s="788"/>
      <c r="BLH16" s="787"/>
      <c r="BLI16" s="788"/>
      <c r="BLJ16" s="788"/>
      <c r="BLK16" s="788"/>
      <c r="BLL16" s="787"/>
      <c r="BLM16" s="788"/>
      <c r="BLN16" s="788"/>
      <c r="BLO16" s="788"/>
      <c r="BLP16" s="787"/>
      <c r="BLQ16" s="788"/>
      <c r="BLR16" s="788"/>
      <c r="BLS16" s="788"/>
      <c r="BLT16" s="787"/>
      <c r="BLU16" s="788"/>
      <c r="BLV16" s="788"/>
      <c r="BLW16" s="788"/>
      <c r="BLX16" s="787"/>
      <c r="BLY16" s="788"/>
      <c r="BLZ16" s="788"/>
      <c r="BMA16" s="788"/>
      <c r="BMB16" s="787"/>
      <c r="BMC16" s="788"/>
      <c r="BMD16" s="788"/>
      <c r="BME16" s="788"/>
      <c r="BMF16" s="787"/>
      <c r="BMG16" s="788"/>
      <c r="BMH16" s="788"/>
      <c r="BMI16" s="788"/>
      <c r="BMJ16" s="787"/>
      <c r="BMK16" s="788"/>
      <c r="BML16" s="788"/>
      <c r="BMM16" s="788"/>
      <c r="BMN16" s="787"/>
      <c r="BMO16" s="788"/>
      <c r="BMP16" s="788"/>
      <c r="BMQ16" s="788"/>
      <c r="BMR16" s="787"/>
      <c r="BMS16" s="788"/>
      <c r="BMT16" s="788"/>
      <c r="BMU16" s="788"/>
      <c r="BMV16" s="787"/>
      <c r="BMW16" s="788"/>
      <c r="BMX16" s="788"/>
      <c r="BMY16" s="788"/>
      <c r="BMZ16" s="787"/>
      <c r="BNA16" s="788"/>
      <c r="BNB16" s="788"/>
      <c r="BNC16" s="788"/>
      <c r="BND16" s="787"/>
      <c r="BNE16" s="788"/>
      <c r="BNF16" s="788"/>
      <c r="BNG16" s="788"/>
      <c r="BNH16" s="787"/>
      <c r="BNI16" s="788"/>
      <c r="BNJ16" s="788"/>
      <c r="BNK16" s="788"/>
      <c r="BNL16" s="787"/>
      <c r="BNM16" s="788"/>
      <c r="BNN16" s="788"/>
      <c r="BNO16" s="788"/>
      <c r="BNP16" s="787"/>
      <c r="BNQ16" s="788"/>
      <c r="BNR16" s="788"/>
      <c r="BNS16" s="788"/>
      <c r="BNT16" s="787"/>
      <c r="BNU16" s="788"/>
      <c r="BNV16" s="788"/>
      <c r="BNW16" s="788"/>
      <c r="BNX16" s="787"/>
      <c r="BNY16" s="788"/>
      <c r="BNZ16" s="788"/>
      <c r="BOA16" s="788"/>
      <c r="BOB16" s="787"/>
      <c r="BOC16" s="788"/>
      <c r="BOD16" s="788"/>
      <c r="BOE16" s="788"/>
      <c r="BOF16" s="787"/>
      <c r="BOG16" s="788"/>
      <c r="BOH16" s="788"/>
      <c r="BOI16" s="788"/>
      <c r="BOJ16" s="787"/>
      <c r="BOK16" s="788"/>
      <c r="BOL16" s="788"/>
      <c r="BOM16" s="788"/>
      <c r="BON16" s="787"/>
      <c r="BOO16" s="788"/>
      <c r="BOP16" s="788"/>
      <c r="BOQ16" s="788"/>
      <c r="BOR16" s="787"/>
      <c r="BOS16" s="788"/>
      <c r="BOT16" s="788"/>
      <c r="BOU16" s="788"/>
      <c r="BOV16" s="787"/>
      <c r="BOW16" s="788"/>
      <c r="BOX16" s="788"/>
      <c r="BOY16" s="788"/>
      <c r="BOZ16" s="787"/>
      <c r="BPA16" s="788"/>
      <c r="BPB16" s="788"/>
      <c r="BPC16" s="788"/>
      <c r="BPD16" s="787"/>
      <c r="BPE16" s="788"/>
      <c r="BPF16" s="788"/>
      <c r="BPG16" s="788"/>
      <c r="BPH16" s="787"/>
      <c r="BPI16" s="788"/>
      <c r="BPJ16" s="788"/>
      <c r="BPK16" s="788"/>
      <c r="BPL16" s="787"/>
      <c r="BPM16" s="788"/>
      <c r="BPN16" s="788"/>
      <c r="BPO16" s="788"/>
      <c r="BPP16" s="787"/>
      <c r="BPQ16" s="788"/>
      <c r="BPR16" s="788"/>
      <c r="BPS16" s="788"/>
      <c r="BPT16" s="787"/>
      <c r="BPU16" s="788"/>
      <c r="BPV16" s="788"/>
      <c r="BPW16" s="788"/>
      <c r="BPX16" s="787"/>
      <c r="BPY16" s="788"/>
      <c r="BPZ16" s="788"/>
      <c r="BQA16" s="788"/>
      <c r="BQB16" s="787"/>
      <c r="BQC16" s="788"/>
      <c r="BQD16" s="788"/>
      <c r="BQE16" s="788"/>
      <c r="BQF16" s="787"/>
      <c r="BQG16" s="788"/>
      <c r="BQH16" s="788"/>
      <c r="BQI16" s="788"/>
      <c r="BQJ16" s="787"/>
      <c r="BQK16" s="788"/>
      <c r="BQL16" s="788"/>
      <c r="BQM16" s="788"/>
      <c r="BQN16" s="787"/>
      <c r="BQO16" s="788"/>
      <c r="BQP16" s="788"/>
      <c r="BQQ16" s="788"/>
      <c r="BQR16" s="787"/>
      <c r="BQS16" s="788"/>
      <c r="BQT16" s="788"/>
      <c r="BQU16" s="788"/>
      <c r="BQV16" s="787"/>
      <c r="BQW16" s="788"/>
      <c r="BQX16" s="788"/>
      <c r="BQY16" s="788"/>
      <c r="BQZ16" s="787"/>
      <c r="BRA16" s="788"/>
      <c r="BRB16" s="788"/>
      <c r="BRC16" s="788"/>
      <c r="BRD16" s="787"/>
      <c r="BRE16" s="788"/>
      <c r="BRF16" s="788"/>
      <c r="BRG16" s="788"/>
      <c r="BRH16" s="787"/>
      <c r="BRI16" s="788"/>
      <c r="BRJ16" s="788"/>
      <c r="BRK16" s="788"/>
      <c r="BRL16" s="787"/>
      <c r="BRM16" s="788"/>
      <c r="BRN16" s="788"/>
      <c r="BRO16" s="788"/>
      <c r="BRP16" s="787"/>
      <c r="BRQ16" s="788"/>
      <c r="BRR16" s="788"/>
      <c r="BRS16" s="788"/>
      <c r="BRT16" s="787"/>
      <c r="BRU16" s="788"/>
      <c r="BRV16" s="788"/>
      <c r="BRW16" s="788"/>
      <c r="BRX16" s="787"/>
      <c r="BRY16" s="788"/>
      <c r="BRZ16" s="788"/>
      <c r="BSA16" s="788"/>
      <c r="BSB16" s="787"/>
      <c r="BSC16" s="788"/>
      <c r="BSD16" s="788"/>
      <c r="BSE16" s="788"/>
      <c r="BSF16" s="787"/>
      <c r="BSG16" s="788"/>
      <c r="BSH16" s="788"/>
      <c r="BSI16" s="788"/>
      <c r="BSJ16" s="787"/>
      <c r="BSK16" s="788"/>
      <c r="BSL16" s="788"/>
      <c r="BSM16" s="788"/>
      <c r="BSN16" s="787"/>
      <c r="BSO16" s="788"/>
      <c r="BSP16" s="788"/>
      <c r="BSQ16" s="788"/>
      <c r="BSR16" s="787"/>
      <c r="BSS16" s="788"/>
      <c r="BST16" s="788"/>
      <c r="BSU16" s="788"/>
      <c r="BSV16" s="787"/>
      <c r="BSW16" s="788"/>
      <c r="BSX16" s="788"/>
      <c r="BSY16" s="788"/>
      <c r="BSZ16" s="787"/>
      <c r="BTA16" s="788"/>
      <c r="BTB16" s="788"/>
      <c r="BTC16" s="788"/>
      <c r="BTD16" s="787"/>
      <c r="BTE16" s="788"/>
      <c r="BTF16" s="788"/>
      <c r="BTG16" s="788"/>
      <c r="BTH16" s="787"/>
      <c r="BTI16" s="788"/>
      <c r="BTJ16" s="788"/>
      <c r="BTK16" s="788"/>
      <c r="BTL16" s="787"/>
      <c r="BTM16" s="788"/>
      <c r="BTN16" s="788"/>
      <c r="BTO16" s="788"/>
      <c r="BTP16" s="787"/>
      <c r="BTQ16" s="788"/>
      <c r="BTR16" s="788"/>
      <c r="BTS16" s="788"/>
      <c r="BTT16" s="787"/>
      <c r="BTU16" s="788"/>
      <c r="BTV16" s="788"/>
      <c r="BTW16" s="788"/>
      <c r="BTX16" s="787"/>
      <c r="BTY16" s="788"/>
      <c r="BTZ16" s="788"/>
      <c r="BUA16" s="788"/>
      <c r="BUB16" s="787"/>
      <c r="BUC16" s="788"/>
      <c r="BUD16" s="788"/>
      <c r="BUE16" s="788"/>
      <c r="BUF16" s="787"/>
      <c r="BUG16" s="788"/>
      <c r="BUH16" s="788"/>
      <c r="BUI16" s="788"/>
      <c r="BUJ16" s="787"/>
      <c r="BUK16" s="788"/>
      <c r="BUL16" s="788"/>
      <c r="BUM16" s="788"/>
      <c r="BUN16" s="787"/>
      <c r="BUO16" s="788"/>
      <c r="BUP16" s="788"/>
      <c r="BUQ16" s="788"/>
      <c r="BUR16" s="787"/>
      <c r="BUS16" s="788"/>
      <c r="BUT16" s="788"/>
      <c r="BUU16" s="788"/>
      <c r="BUV16" s="787"/>
      <c r="BUW16" s="788"/>
      <c r="BUX16" s="788"/>
      <c r="BUY16" s="788"/>
      <c r="BUZ16" s="787"/>
      <c r="BVA16" s="788"/>
      <c r="BVB16" s="788"/>
      <c r="BVC16" s="788"/>
      <c r="BVD16" s="787"/>
      <c r="BVE16" s="788"/>
      <c r="BVF16" s="788"/>
      <c r="BVG16" s="788"/>
      <c r="BVH16" s="787"/>
      <c r="BVI16" s="788"/>
      <c r="BVJ16" s="788"/>
      <c r="BVK16" s="788"/>
      <c r="BVL16" s="787"/>
      <c r="BVM16" s="788"/>
      <c r="BVN16" s="788"/>
      <c r="BVO16" s="788"/>
      <c r="BVP16" s="787"/>
      <c r="BVQ16" s="788"/>
      <c r="BVR16" s="788"/>
      <c r="BVS16" s="788"/>
      <c r="BVT16" s="787"/>
      <c r="BVU16" s="788"/>
      <c r="BVV16" s="788"/>
      <c r="BVW16" s="788"/>
      <c r="BVX16" s="787"/>
      <c r="BVY16" s="788"/>
      <c r="BVZ16" s="788"/>
      <c r="BWA16" s="788"/>
      <c r="BWB16" s="787"/>
      <c r="BWC16" s="788"/>
      <c r="BWD16" s="788"/>
      <c r="BWE16" s="788"/>
      <c r="BWF16" s="787"/>
      <c r="BWG16" s="788"/>
      <c r="BWH16" s="788"/>
      <c r="BWI16" s="788"/>
      <c r="BWJ16" s="787"/>
      <c r="BWK16" s="788"/>
      <c r="BWL16" s="788"/>
      <c r="BWM16" s="788"/>
      <c r="BWN16" s="787"/>
      <c r="BWO16" s="788"/>
      <c r="BWP16" s="788"/>
      <c r="BWQ16" s="788"/>
      <c r="BWR16" s="787"/>
      <c r="BWS16" s="788"/>
      <c r="BWT16" s="788"/>
      <c r="BWU16" s="788"/>
      <c r="BWV16" s="787"/>
      <c r="BWW16" s="788"/>
      <c r="BWX16" s="788"/>
      <c r="BWY16" s="788"/>
      <c r="BWZ16" s="787"/>
      <c r="BXA16" s="788"/>
      <c r="BXB16" s="788"/>
      <c r="BXC16" s="788"/>
      <c r="BXD16" s="787"/>
      <c r="BXE16" s="788"/>
      <c r="BXF16" s="788"/>
      <c r="BXG16" s="788"/>
      <c r="BXH16" s="787"/>
      <c r="BXI16" s="788"/>
      <c r="BXJ16" s="788"/>
      <c r="BXK16" s="788"/>
      <c r="BXL16" s="787"/>
      <c r="BXM16" s="788"/>
      <c r="BXN16" s="788"/>
      <c r="BXO16" s="788"/>
      <c r="BXP16" s="787"/>
      <c r="BXQ16" s="788"/>
      <c r="BXR16" s="788"/>
      <c r="BXS16" s="788"/>
      <c r="BXT16" s="787"/>
      <c r="BXU16" s="788"/>
      <c r="BXV16" s="788"/>
      <c r="BXW16" s="788"/>
      <c r="BXX16" s="787"/>
      <c r="BXY16" s="788"/>
      <c r="BXZ16" s="788"/>
      <c r="BYA16" s="788"/>
      <c r="BYB16" s="787"/>
      <c r="BYC16" s="788"/>
      <c r="BYD16" s="788"/>
      <c r="BYE16" s="788"/>
      <c r="BYF16" s="787"/>
      <c r="BYG16" s="788"/>
      <c r="BYH16" s="788"/>
      <c r="BYI16" s="788"/>
      <c r="BYJ16" s="787"/>
      <c r="BYK16" s="788"/>
      <c r="BYL16" s="788"/>
      <c r="BYM16" s="788"/>
      <c r="BYN16" s="787"/>
      <c r="BYO16" s="788"/>
      <c r="BYP16" s="788"/>
      <c r="BYQ16" s="788"/>
      <c r="BYR16" s="787"/>
      <c r="BYS16" s="788"/>
      <c r="BYT16" s="788"/>
      <c r="BYU16" s="788"/>
      <c r="BYV16" s="787"/>
      <c r="BYW16" s="788"/>
      <c r="BYX16" s="788"/>
      <c r="BYY16" s="788"/>
      <c r="BYZ16" s="787"/>
      <c r="BZA16" s="788"/>
      <c r="BZB16" s="788"/>
      <c r="BZC16" s="788"/>
      <c r="BZD16" s="787"/>
      <c r="BZE16" s="788"/>
      <c r="BZF16" s="788"/>
      <c r="BZG16" s="788"/>
      <c r="BZH16" s="787"/>
      <c r="BZI16" s="788"/>
      <c r="BZJ16" s="788"/>
      <c r="BZK16" s="788"/>
      <c r="BZL16" s="787"/>
      <c r="BZM16" s="788"/>
      <c r="BZN16" s="788"/>
      <c r="BZO16" s="788"/>
      <c r="BZP16" s="787"/>
      <c r="BZQ16" s="788"/>
      <c r="BZR16" s="788"/>
      <c r="BZS16" s="788"/>
      <c r="BZT16" s="787"/>
      <c r="BZU16" s="788"/>
      <c r="BZV16" s="788"/>
      <c r="BZW16" s="788"/>
      <c r="BZX16" s="787"/>
      <c r="BZY16" s="788"/>
      <c r="BZZ16" s="788"/>
      <c r="CAA16" s="788"/>
      <c r="CAB16" s="787"/>
      <c r="CAC16" s="788"/>
      <c r="CAD16" s="788"/>
      <c r="CAE16" s="788"/>
      <c r="CAF16" s="787"/>
      <c r="CAG16" s="788"/>
      <c r="CAH16" s="788"/>
      <c r="CAI16" s="788"/>
      <c r="CAJ16" s="787"/>
      <c r="CAK16" s="788"/>
      <c r="CAL16" s="788"/>
      <c r="CAM16" s="788"/>
      <c r="CAN16" s="787"/>
      <c r="CAO16" s="788"/>
      <c r="CAP16" s="788"/>
      <c r="CAQ16" s="788"/>
      <c r="CAR16" s="787"/>
      <c r="CAS16" s="788"/>
      <c r="CAT16" s="788"/>
      <c r="CAU16" s="788"/>
      <c r="CAV16" s="787"/>
      <c r="CAW16" s="788"/>
      <c r="CAX16" s="788"/>
      <c r="CAY16" s="788"/>
      <c r="CAZ16" s="787"/>
      <c r="CBA16" s="788"/>
      <c r="CBB16" s="788"/>
      <c r="CBC16" s="788"/>
      <c r="CBD16" s="787"/>
      <c r="CBE16" s="788"/>
      <c r="CBF16" s="788"/>
      <c r="CBG16" s="788"/>
      <c r="CBH16" s="787"/>
      <c r="CBI16" s="788"/>
      <c r="CBJ16" s="788"/>
      <c r="CBK16" s="788"/>
      <c r="CBL16" s="787"/>
      <c r="CBM16" s="788"/>
      <c r="CBN16" s="788"/>
      <c r="CBO16" s="788"/>
      <c r="CBP16" s="787"/>
      <c r="CBQ16" s="788"/>
      <c r="CBR16" s="788"/>
      <c r="CBS16" s="788"/>
      <c r="CBT16" s="787"/>
      <c r="CBU16" s="788"/>
      <c r="CBV16" s="788"/>
      <c r="CBW16" s="788"/>
      <c r="CBX16" s="787"/>
      <c r="CBY16" s="788"/>
      <c r="CBZ16" s="788"/>
      <c r="CCA16" s="788"/>
      <c r="CCB16" s="787"/>
      <c r="CCC16" s="788"/>
      <c r="CCD16" s="788"/>
      <c r="CCE16" s="788"/>
      <c r="CCF16" s="787"/>
      <c r="CCG16" s="788"/>
      <c r="CCH16" s="788"/>
      <c r="CCI16" s="788"/>
      <c r="CCJ16" s="787"/>
      <c r="CCK16" s="788"/>
      <c r="CCL16" s="788"/>
      <c r="CCM16" s="788"/>
      <c r="CCN16" s="787"/>
      <c r="CCO16" s="788"/>
      <c r="CCP16" s="788"/>
      <c r="CCQ16" s="788"/>
      <c r="CCR16" s="787"/>
      <c r="CCS16" s="788"/>
      <c r="CCT16" s="788"/>
      <c r="CCU16" s="788"/>
      <c r="CCV16" s="787"/>
      <c r="CCW16" s="788"/>
      <c r="CCX16" s="788"/>
      <c r="CCY16" s="788"/>
      <c r="CCZ16" s="787"/>
      <c r="CDA16" s="788"/>
      <c r="CDB16" s="788"/>
      <c r="CDC16" s="788"/>
      <c r="CDD16" s="787"/>
      <c r="CDE16" s="788"/>
      <c r="CDF16" s="788"/>
      <c r="CDG16" s="788"/>
      <c r="CDH16" s="787"/>
      <c r="CDI16" s="788"/>
      <c r="CDJ16" s="788"/>
      <c r="CDK16" s="788"/>
      <c r="CDL16" s="787"/>
      <c r="CDM16" s="788"/>
      <c r="CDN16" s="788"/>
      <c r="CDO16" s="788"/>
      <c r="CDP16" s="787"/>
      <c r="CDQ16" s="788"/>
      <c r="CDR16" s="788"/>
      <c r="CDS16" s="788"/>
      <c r="CDT16" s="787"/>
      <c r="CDU16" s="788"/>
      <c r="CDV16" s="788"/>
      <c r="CDW16" s="788"/>
      <c r="CDX16" s="787"/>
      <c r="CDY16" s="788"/>
      <c r="CDZ16" s="788"/>
      <c r="CEA16" s="788"/>
      <c r="CEB16" s="787"/>
      <c r="CEC16" s="788"/>
      <c r="CED16" s="788"/>
      <c r="CEE16" s="788"/>
      <c r="CEF16" s="787"/>
      <c r="CEG16" s="788"/>
      <c r="CEH16" s="788"/>
      <c r="CEI16" s="788"/>
      <c r="CEJ16" s="787"/>
      <c r="CEK16" s="788"/>
      <c r="CEL16" s="788"/>
      <c r="CEM16" s="788"/>
      <c r="CEN16" s="787"/>
      <c r="CEO16" s="788"/>
      <c r="CEP16" s="788"/>
      <c r="CEQ16" s="788"/>
      <c r="CER16" s="787"/>
      <c r="CES16" s="788"/>
      <c r="CET16" s="788"/>
      <c r="CEU16" s="788"/>
      <c r="CEV16" s="787"/>
      <c r="CEW16" s="788"/>
      <c r="CEX16" s="788"/>
      <c r="CEY16" s="788"/>
      <c r="CEZ16" s="787"/>
      <c r="CFA16" s="788"/>
      <c r="CFB16" s="788"/>
      <c r="CFC16" s="788"/>
      <c r="CFD16" s="787"/>
      <c r="CFE16" s="788"/>
      <c r="CFF16" s="788"/>
      <c r="CFG16" s="788"/>
      <c r="CFH16" s="787"/>
      <c r="CFI16" s="788"/>
      <c r="CFJ16" s="788"/>
      <c r="CFK16" s="788"/>
      <c r="CFL16" s="787"/>
      <c r="CFM16" s="788"/>
      <c r="CFN16" s="788"/>
      <c r="CFO16" s="788"/>
      <c r="CFP16" s="787"/>
      <c r="CFQ16" s="788"/>
      <c r="CFR16" s="788"/>
      <c r="CFS16" s="788"/>
      <c r="CFT16" s="787"/>
      <c r="CFU16" s="788"/>
      <c r="CFV16" s="788"/>
      <c r="CFW16" s="788"/>
      <c r="CFX16" s="787"/>
      <c r="CFY16" s="788"/>
      <c r="CFZ16" s="788"/>
      <c r="CGA16" s="788"/>
      <c r="CGB16" s="787"/>
      <c r="CGC16" s="788"/>
      <c r="CGD16" s="788"/>
      <c r="CGE16" s="788"/>
      <c r="CGF16" s="787"/>
      <c r="CGG16" s="788"/>
      <c r="CGH16" s="788"/>
      <c r="CGI16" s="788"/>
      <c r="CGJ16" s="787"/>
      <c r="CGK16" s="788"/>
      <c r="CGL16" s="788"/>
      <c r="CGM16" s="788"/>
      <c r="CGN16" s="787"/>
      <c r="CGO16" s="788"/>
      <c r="CGP16" s="788"/>
      <c r="CGQ16" s="788"/>
      <c r="CGR16" s="787"/>
      <c r="CGS16" s="788"/>
      <c r="CGT16" s="788"/>
      <c r="CGU16" s="788"/>
      <c r="CGV16" s="787"/>
      <c r="CGW16" s="788"/>
      <c r="CGX16" s="788"/>
      <c r="CGY16" s="788"/>
      <c r="CGZ16" s="787"/>
      <c r="CHA16" s="788"/>
      <c r="CHB16" s="788"/>
      <c r="CHC16" s="788"/>
      <c r="CHD16" s="787"/>
      <c r="CHE16" s="788"/>
      <c r="CHF16" s="788"/>
      <c r="CHG16" s="788"/>
      <c r="CHH16" s="787"/>
      <c r="CHI16" s="788"/>
      <c r="CHJ16" s="788"/>
      <c r="CHK16" s="788"/>
      <c r="CHL16" s="787"/>
      <c r="CHM16" s="788"/>
      <c r="CHN16" s="788"/>
      <c r="CHO16" s="788"/>
      <c r="CHP16" s="787"/>
      <c r="CHQ16" s="788"/>
      <c r="CHR16" s="788"/>
      <c r="CHS16" s="788"/>
      <c r="CHT16" s="787"/>
      <c r="CHU16" s="788"/>
      <c r="CHV16" s="788"/>
      <c r="CHW16" s="788"/>
      <c r="CHX16" s="787"/>
      <c r="CHY16" s="788"/>
      <c r="CHZ16" s="788"/>
      <c r="CIA16" s="788"/>
      <c r="CIB16" s="787"/>
      <c r="CIC16" s="788"/>
      <c r="CID16" s="788"/>
      <c r="CIE16" s="788"/>
      <c r="CIF16" s="787"/>
      <c r="CIG16" s="788"/>
      <c r="CIH16" s="788"/>
      <c r="CII16" s="788"/>
      <c r="CIJ16" s="787"/>
      <c r="CIK16" s="788"/>
      <c r="CIL16" s="788"/>
      <c r="CIM16" s="788"/>
      <c r="CIN16" s="787"/>
      <c r="CIO16" s="788"/>
      <c r="CIP16" s="788"/>
      <c r="CIQ16" s="788"/>
      <c r="CIR16" s="787"/>
      <c r="CIS16" s="788"/>
      <c r="CIT16" s="788"/>
      <c r="CIU16" s="788"/>
      <c r="CIV16" s="787"/>
      <c r="CIW16" s="788"/>
      <c r="CIX16" s="788"/>
      <c r="CIY16" s="788"/>
      <c r="CIZ16" s="787"/>
      <c r="CJA16" s="788"/>
      <c r="CJB16" s="788"/>
      <c r="CJC16" s="788"/>
      <c r="CJD16" s="787"/>
      <c r="CJE16" s="788"/>
      <c r="CJF16" s="788"/>
      <c r="CJG16" s="788"/>
      <c r="CJH16" s="787"/>
      <c r="CJI16" s="788"/>
      <c r="CJJ16" s="788"/>
      <c r="CJK16" s="788"/>
      <c r="CJL16" s="787"/>
      <c r="CJM16" s="788"/>
      <c r="CJN16" s="788"/>
      <c r="CJO16" s="788"/>
      <c r="CJP16" s="787"/>
      <c r="CJQ16" s="788"/>
      <c r="CJR16" s="788"/>
      <c r="CJS16" s="788"/>
      <c r="CJT16" s="787"/>
      <c r="CJU16" s="788"/>
      <c r="CJV16" s="788"/>
      <c r="CJW16" s="788"/>
      <c r="CJX16" s="787"/>
      <c r="CJY16" s="788"/>
      <c r="CJZ16" s="788"/>
      <c r="CKA16" s="788"/>
      <c r="CKB16" s="787"/>
      <c r="CKC16" s="788"/>
      <c r="CKD16" s="788"/>
      <c r="CKE16" s="788"/>
      <c r="CKF16" s="787"/>
      <c r="CKG16" s="788"/>
      <c r="CKH16" s="788"/>
      <c r="CKI16" s="788"/>
      <c r="CKJ16" s="787"/>
      <c r="CKK16" s="788"/>
      <c r="CKL16" s="788"/>
      <c r="CKM16" s="788"/>
      <c r="CKN16" s="787"/>
      <c r="CKO16" s="788"/>
      <c r="CKP16" s="788"/>
      <c r="CKQ16" s="788"/>
      <c r="CKR16" s="787"/>
      <c r="CKS16" s="788"/>
      <c r="CKT16" s="788"/>
      <c r="CKU16" s="788"/>
      <c r="CKV16" s="787"/>
      <c r="CKW16" s="788"/>
      <c r="CKX16" s="788"/>
      <c r="CKY16" s="788"/>
      <c r="CKZ16" s="787"/>
      <c r="CLA16" s="788"/>
      <c r="CLB16" s="788"/>
      <c r="CLC16" s="788"/>
      <c r="CLD16" s="787"/>
      <c r="CLE16" s="788"/>
      <c r="CLF16" s="788"/>
      <c r="CLG16" s="788"/>
      <c r="CLH16" s="787"/>
      <c r="CLI16" s="788"/>
      <c r="CLJ16" s="788"/>
      <c r="CLK16" s="788"/>
      <c r="CLL16" s="787"/>
      <c r="CLM16" s="788"/>
      <c r="CLN16" s="788"/>
      <c r="CLO16" s="788"/>
      <c r="CLP16" s="787"/>
      <c r="CLQ16" s="788"/>
      <c r="CLR16" s="788"/>
      <c r="CLS16" s="788"/>
      <c r="CLT16" s="787"/>
      <c r="CLU16" s="788"/>
      <c r="CLV16" s="788"/>
      <c r="CLW16" s="788"/>
      <c r="CLX16" s="787"/>
      <c r="CLY16" s="788"/>
      <c r="CLZ16" s="788"/>
      <c r="CMA16" s="788"/>
      <c r="CMB16" s="787"/>
      <c r="CMC16" s="788"/>
      <c r="CMD16" s="788"/>
      <c r="CME16" s="788"/>
      <c r="CMF16" s="787"/>
      <c r="CMG16" s="788"/>
      <c r="CMH16" s="788"/>
      <c r="CMI16" s="788"/>
      <c r="CMJ16" s="787"/>
      <c r="CMK16" s="788"/>
      <c r="CML16" s="788"/>
      <c r="CMM16" s="788"/>
      <c r="CMN16" s="787"/>
      <c r="CMO16" s="788"/>
      <c r="CMP16" s="788"/>
      <c r="CMQ16" s="788"/>
      <c r="CMR16" s="787"/>
      <c r="CMS16" s="788"/>
      <c r="CMT16" s="788"/>
      <c r="CMU16" s="788"/>
      <c r="CMV16" s="787"/>
      <c r="CMW16" s="788"/>
      <c r="CMX16" s="788"/>
      <c r="CMY16" s="788"/>
      <c r="CMZ16" s="787"/>
      <c r="CNA16" s="788"/>
      <c r="CNB16" s="788"/>
      <c r="CNC16" s="788"/>
      <c r="CND16" s="787"/>
      <c r="CNE16" s="788"/>
      <c r="CNF16" s="788"/>
      <c r="CNG16" s="788"/>
      <c r="CNH16" s="787"/>
      <c r="CNI16" s="788"/>
      <c r="CNJ16" s="788"/>
      <c r="CNK16" s="788"/>
      <c r="CNL16" s="787"/>
      <c r="CNM16" s="788"/>
      <c r="CNN16" s="788"/>
      <c r="CNO16" s="788"/>
      <c r="CNP16" s="787"/>
      <c r="CNQ16" s="788"/>
      <c r="CNR16" s="788"/>
      <c r="CNS16" s="788"/>
      <c r="CNT16" s="787"/>
      <c r="CNU16" s="788"/>
      <c r="CNV16" s="788"/>
      <c r="CNW16" s="788"/>
      <c r="CNX16" s="787"/>
      <c r="CNY16" s="788"/>
      <c r="CNZ16" s="788"/>
      <c r="COA16" s="788"/>
      <c r="COB16" s="787"/>
      <c r="COC16" s="788"/>
      <c r="COD16" s="788"/>
      <c r="COE16" s="788"/>
      <c r="COF16" s="787"/>
      <c r="COG16" s="788"/>
      <c r="COH16" s="788"/>
      <c r="COI16" s="788"/>
      <c r="COJ16" s="787"/>
      <c r="COK16" s="788"/>
      <c r="COL16" s="788"/>
      <c r="COM16" s="788"/>
      <c r="CON16" s="787"/>
      <c r="COO16" s="788"/>
      <c r="COP16" s="788"/>
      <c r="COQ16" s="788"/>
      <c r="COR16" s="787"/>
      <c r="COS16" s="788"/>
      <c r="COT16" s="788"/>
      <c r="COU16" s="788"/>
      <c r="COV16" s="787"/>
      <c r="COW16" s="788"/>
      <c r="COX16" s="788"/>
      <c r="COY16" s="788"/>
      <c r="COZ16" s="787"/>
      <c r="CPA16" s="788"/>
      <c r="CPB16" s="788"/>
      <c r="CPC16" s="788"/>
      <c r="CPD16" s="787"/>
      <c r="CPE16" s="788"/>
      <c r="CPF16" s="788"/>
      <c r="CPG16" s="788"/>
      <c r="CPH16" s="787"/>
      <c r="CPI16" s="788"/>
      <c r="CPJ16" s="788"/>
      <c r="CPK16" s="788"/>
      <c r="CPL16" s="787"/>
      <c r="CPM16" s="788"/>
      <c r="CPN16" s="788"/>
      <c r="CPO16" s="788"/>
      <c r="CPP16" s="787"/>
      <c r="CPQ16" s="788"/>
      <c r="CPR16" s="788"/>
      <c r="CPS16" s="788"/>
      <c r="CPT16" s="787"/>
      <c r="CPU16" s="788"/>
      <c r="CPV16" s="788"/>
      <c r="CPW16" s="788"/>
      <c r="CPX16" s="787"/>
      <c r="CPY16" s="788"/>
      <c r="CPZ16" s="788"/>
      <c r="CQA16" s="788"/>
      <c r="CQB16" s="787"/>
      <c r="CQC16" s="788"/>
      <c r="CQD16" s="788"/>
      <c r="CQE16" s="788"/>
      <c r="CQF16" s="787"/>
      <c r="CQG16" s="788"/>
      <c r="CQH16" s="788"/>
      <c r="CQI16" s="788"/>
      <c r="CQJ16" s="787"/>
      <c r="CQK16" s="788"/>
      <c r="CQL16" s="788"/>
      <c r="CQM16" s="788"/>
      <c r="CQN16" s="787"/>
      <c r="CQO16" s="788"/>
      <c r="CQP16" s="788"/>
      <c r="CQQ16" s="788"/>
      <c r="CQR16" s="787"/>
      <c r="CQS16" s="788"/>
      <c r="CQT16" s="788"/>
      <c r="CQU16" s="788"/>
      <c r="CQV16" s="787"/>
      <c r="CQW16" s="788"/>
      <c r="CQX16" s="788"/>
      <c r="CQY16" s="788"/>
      <c r="CQZ16" s="787"/>
      <c r="CRA16" s="788"/>
      <c r="CRB16" s="788"/>
      <c r="CRC16" s="788"/>
      <c r="CRD16" s="787"/>
      <c r="CRE16" s="788"/>
      <c r="CRF16" s="788"/>
      <c r="CRG16" s="788"/>
      <c r="CRH16" s="787"/>
      <c r="CRI16" s="788"/>
      <c r="CRJ16" s="788"/>
      <c r="CRK16" s="788"/>
      <c r="CRL16" s="787"/>
      <c r="CRM16" s="788"/>
      <c r="CRN16" s="788"/>
      <c r="CRO16" s="788"/>
      <c r="CRP16" s="787"/>
      <c r="CRQ16" s="788"/>
      <c r="CRR16" s="788"/>
      <c r="CRS16" s="788"/>
      <c r="CRT16" s="787"/>
      <c r="CRU16" s="788"/>
      <c r="CRV16" s="788"/>
      <c r="CRW16" s="788"/>
      <c r="CRX16" s="787"/>
      <c r="CRY16" s="788"/>
      <c r="CRZ16" s="788"/>
      <c r="CSA16" s="788"/>
      <c r="CSB16" s="787"/>
      <c r="CSC16" s="788"/>
      <c r="CSD16" s="788"/>
      <c r="CSE16" s="788"/>
      <c r="CSF16" s="787"/>
      <c r="CSG16" s="788"/>
      <c r="CSH16" s="788"/>
      <c r="CSI16" s="788"/>
      <c r="CSJ16" s="787"/>
      <c r="CSK16" s="788"/>
      <c r="CSL16" s="788"/>
      <c r="CSM16" s="788"/>
      <c r="CSN16" s="787"/>
      <c r="CSO16" s="788"/>
      <c r="CSP16" s="788"/>
      <c r="CSQ16" s="788"/>
      <c r="CSR16" s="787"/>
      <c r="CSS16" s="788"/>
      <c r="CST16" s="788"/>
      <c r="CSU16" s="788"/>
      <c r="CSV16" s="787"/>
      <c r="CSW16" s="788"/>
      <c r="CSX16" s="788"/>
      <c r="CSY16" s="788"/>
      <c r="CSZ16" s="787"/>
      <c r="CTA16" s="788"/>
      <c r="CTB16" s="788"/>
      <c r="CTC16" s="788"/>
      <c r="CTD16" s="787"/>
      <c r="CTE16" s="788"/>
      <c r="CTF16" s="788"/>
      <c r="CTG16" s="788"/>
      <c r="CTH16" s="787"/>
      <c r="CTI16" s="788"/>
      <c r="CTJ16" s="788"/>
      <c r="CTK16" s="788"/>
      <c r="CTL16" s="787"/>
      <c r="CTM16" s="788"/>
      <c r="CTN16" s="788"/>
      <c r="CTO16" s="788"/>
      <c r="CTP16" s="787"/>
      <c r="CTQ16" s="788"/>
      <c r="CTR16" s="788"/>
      <c r="CTS16" s="788"/>
      <c r="CTT16" s="787"/>
      <c r="CTU16" s="788"/>
      <c r="CTV16" s="788"/>
      <c r="CTW16" s="788"/>
      <c r="CTX16" s="787"/>
      <c r="CTY16" s="788"/>
      <c r="CTZ16" s="788"/>
      <c r="CUA16" s="788"/>
      <c r="CUB16" s="787"/>
      <c r="CUC16" s="788"/>
      <c r="CUD16" s="788"/>
      <c r="CUE16" s="788"/>
      <c r="CUF16" s="787"/>
      <c r="CUG16" s="788"/>
      <c r="CUH16" s="788"/>
      <c r="CUI16" s="788"/>
      <c r="CUJ16" s="787"/>
      <c r="CUK16" s="788"/>
      <c r="CUL16" s="788"/>
      <c r="CUM16" s="788"/>
      <c r="CUN16" s="787"/>
      <c r="CUO16" s="788"/>
      <c r="CUP16" s="788"/>
      <c r="CUQ16" s="788"/>
      <c r="CUR16" s="787"/>
      <c r="CUS16" s="788"/>
      <c r="CUT16" s="788"/>
      <c r="CUU16" s="788"/>
      <c r="CUV16" s="787"/>
      <c r="CUW16" s="788"/>
      <c r="CUX16" s="788"/>
      <c r="CUY16" s="788"/>
      <c r="CUZ16" s="787"/>
      <c r="CVA16" s="788"/>
      <c r="CVB16" s="788"/>
      <c r="CVC16" s="788"/>
      <c r="CVD16" s="787"/>
      <c r="CVE16" s="788"/>
      <c r="CVF16" s="788"/>
      <c r="CVG16" s="788"/>
      <c r="CVH16" s="787"/>
      <c r="CVI16" s="788"/>
      <c r="CVJ16" s="788"/>
      <c r="CVK16" s="788"/>
      <c r="CVL16" s="787"/>
      <c r="CVM16" s="788"/>
      <c r="CVN16" s="788"/>
      <c r="CVO16" s="788"/>
      <c r="CVP16" s="787"/>
      <c r="CVQ16" s="788"/>
      <c r="CVR16" s="788"/>
      <c r="CVS16" s="788"/>
      <c r="CVT16" s="787"/>
      <c r="CVU16" s="788"/>
      <c r="CVV16" s="788"/>
      <c r="CVW16" s="788"/>
      <c r="CVX16" s="787"/>
      <c r="CVY16" s="788"/>
      <c r="CVZ16" s="788"/>
      <c r="CWA16" s="788"/>
      <c r="CWB16" s="787"/>
      <c r="CWC16" s="788"/>
      <c r="CWD16" s="788"/>
      <c r="CWE16" s="788"/>
      <c r="CWF16" s="787"/>
      <c r="CWG16" s="788"/>
      <c r="CWH16" s="788"/>
      <c r="CWI16" s="788"/>
      <c r="CWJ16" s="787"/>
      <c r="CWK16" s="788"/>
      <c r="CWL16" s="788"/>
      <c r="CWM16" s="788"/>
      <c r="CWN16" s="787"/>
      <c r="CWO16" s="788"/>
      <c r="CWP16" s="788"/>
      <c r="CWQ16" s="788"/>
      <c r="CWR16" s="787"/>
      <c r="CWS16" s="788"/>
      <c r="CWT16" s="788"/>
      <c r="CWU16" s="788"/>
      <c r="CWV16" s="787"/>
      <c r="CWW16" s="788"/>
      <c r="CWX16" s="788"/>
      <c r="CWY16" s="788"/>
      <c r="CWZ16" s="787"/>
      <c r="CXA16" s="788"/>
      <c r="CXB16" s="788"/>
      <c r="CXC16" s="788"/>
      <c r="CXD16" s="787"/>
      <c r="CXE16" s="788"/>
      <c r="CXF16" s="788"/>
      <c r="CXG16" s="788"/>
      <c r="CXH16" s="787"/>
      <c r="CXI16" s="788"/>
      <c r="CXJ16" s="788"/>
      <c r="CXK16" s="788"/>
      <c r="CXL16" s="787"/>
      <c r="CXM16" s="788"/>
      <c r="CXN16" s="788"/>
      <c r="CXO16" s="788"/>
      <c r="CXP16" s="787"/>
      <c r="CXQ16" s="788"/>
      <c r="CXR16" s="788"/>
      <c r="CXS16" s="788"/>
      <c r="CXT16" s="787"/>
      <c r="CXU16" s="788"/>
      <c r="CXV16" s="788"/>
      <c r="CXW16" s="788"/>
      <c r="CXX16" s="787"/>
      <c r="CXY16" s="788"/>
      <c r="CXZ16" s="788"/>
      <c r="CYA16" s="788"/>
      <c r="CYB16" s="787"/>
      <c r="CYC16" s="788"/>
      <c r="CYD16" s="788"/>
      <c r="CYE16" s="788"/>
      <c r="CYF16" s="787"/>
      <c r="CYG16" s="788"/>
      <c r="CYH16" s="788"/>
      <c r="CYI16" s="788"/>
      <c r="CYJ16" s="787"/>
      <c r="CYK16" s="788"/>
      <c r="CYL16" s="788"/>
      <c r="CYM16" s="788"/>
      <c r="CYN16" s="787"/>
      <c r="CYO16" s="788"/>
      <c r="CYP16" s="788"/>
      <c r="CYQ16" s="788"/>
      <c r="CYR16" s="787"/>
      <c r="CYS16" s="788"/>
      <c r="CYT16" s="788"/>
      <c r="CYU16" s="788"/>
      <c r="CYV16" s="787"/>
      <c r="CYW16" s="788"/>
      <c r="CYX16" s="788"/>
      <c r="CYY16" s="788"/>
      <c r="CYZ16" s="787"/>
      <c r="CZA16" s="788"/>
      <c r="CZB16" s="788"/>
      <c r="CZC16" s="788"/>
      <c r="CZD16" s="787"/>
      <c r="CZE16" s="788"/>
      <c r="CZF16" s="788"/>
      <c r="CZG16" s="788"/>
      <c r="CZH16" s="787"/>
      <c r="CZI16" s="788"/>
      <c r="CZJ16" s="788"/>
      <c r="CZK16" s="788"/>
      <c r="CZL16" s="787"/>
      <c r="CZM16" s="788"/>
      <c r="CZN16" s="788"/>
      <c r="CZO16" s="788"/>
      <c r="CZP16" s="787"/>
      <c r="CZQ16" s="788"/>
      <c r="CZR16" s="788"/>
      <c r="CZS16" s="788"/>
      <c r="CZT16" s="787"/>
      <c r="CZU16" s="788"/>
      <c r="CZV16" s="788"/>
      <c r="CZW16" s="788"/>
      <c r="CZX16" s="787"/>
      <c r="CZY16" s="788"/>
      <c r="CZZ16" s="788"/>
      <c r="DAA16" s="788"/>
      <c r="DAB16" s="787"/>
      <c r="DAC16" s="788"/>
      <c r="DAD16" s="788"/>
      <c r="DAE16" s="788"/>
      <c r="DAF16" s="787"/>
      <c r="DAG16" s="788"/>
      <c r="DAH16" s="788"/>
      <c r="DAI16" s="788"/>
      <c r="DAJ16" s="787"/>
      <c r="DAK16" s="788"/>
      <c r="DAL16" s="788"/>
      <c r="DAM16" s="788"/>
      <c r="DAN16" s="787"/>
      <c r="DAO16" s="788"/>
      <c r="DAP16" s="788"/>
      <c r="DAQ16" s="788"/>
      <c r="DAR16" s="787"/>
      <c r="DAS16" s="788"/>
      <c r="DAT16" s="788"/>
      <c r="DAU16" s="788"/>
      <c r="DAV16" s="787"/>
      <c r="DAW16" s="788"/>
      <c r="DAX16" s="788"/>
      <c r="DAY16" s="788"/>
      <c r="DAZ16" s="787"/>
      <c r="DBA16" s="788"/>
      <c r="DBB16" s="788"/>
      <c r="DBC16" s="788"/>
      <c r="DBD16" s="787"/>
      <c r="DBE16" s="788"/>
      <c r="DBF16" s="788"/>
      <c r="DBG16" s="788"/>
      <c r="DBH16" s="787"/>
      <c r="DBI16" s="788"/>
      <c r="DBJ16" s="788"/>
      <c r="DBK16" s="788"/>
      <c r="DBL16" s="787"/>
      <c r="DBM16" s="788"/>
      <c r="DBN16" s="788"/>
      <c r="DBO16" s="788"/>
      <c r="DBP16" s="787"/>
      <c r="DBQ16" s="788"/>
      <c r="DBR16" s="788"/>
      <c r="DBS16" s="788"/>
      <c r="DBT16" s="787"/>
      <c r="DBU16" s="788"/>
      <c r="DBV16" s="788"/>
      <c r="DBW16" s="788"/>
      <c r="DBX16" s="787"/>
      <c r="DBY16" s="788"/>
      <c r="DBZ16" s="788"/>
      <c r="DCA16" s="788"/>
      <c r="DCB16" s="787"/>
      <c r="DCC16" s="788"/>
      <c r="DCD16" s="788"/>
      <c r="DCE16" s="788"/>
      <c r="DCF16" s="787"/>
      <c r="DCG16" s="788"/>
      <c r="DCH16" s="788"/>
      <c r="DCI16" s="788"/>
      <c r="DCJ16" s="787"/>
      <c r="DCK16" s="788"/>
      <c r="DCL16" s="788"/>
      <c r="DCM16" s="788"/>
      <c r="DCN16" s="787"/>
      <c r="DCO16" s="788"/>
      <c r="DCP16" s="788"/>
      <c r="DCQ16" s="788"/>
      <c r="DCR16" s="787"/>
      <c r="DCS16" s="788"/>
      <c r="DCT16" s="788"/>
      <c r="DCU16" s="788"/>
      <c r="DCV16" s="787"/>
      <c r="DCW16" s="788"/>
      <c r="DCX16" s="788"/>
      <c r="DCY16" s="788"/>
      <c r="DCZ16" s="787"/>
      <c r="DDA16" s="788"/>
      <c r="DDB16" s="788"/>
      <c r="DDC16" s="788"/>
      <c r="DDD16" s="787"/>
      <c r="DDE16" s="788"/>
      <c r="DDF16" s="788"/>
      <c r="DDG16" s="788"/>
      <c r="DDH16" s="787"/>
      <c r="DDI16" s="788"/>
      <c r="DDJ16" s="788"/>
      <c r="DDK16" s="788"/>
      <c r="DDL16" s="787"/>
      <c r="DDM16" s="788"/>
      <c r="DDN16" s="788"/>
      <c r="DDO16" s="788"/>
      <c r="DDP16" s="787"/>
      <c r="DDQ16" s="788"/>
      <c r="DDR16" s="788"/>
      <c r="DDS16" s="788"/>
      <c r="DDT16" s="787"/>
      <c r="DDU16" s="788"/>
      <c r="DDV16" s="788"/>
      <c r="DDW16" s="788"/>
      <c r="DDX16" s="787"/>
      <c r="DDY16" s="788"/>
      <c r="DDZ16" s="788"/>
      <c r="DEA16" s="788"/>
      <c r="DEB16" s="787"/>
      <c r="DEC16" s="788"/>
      <c r="DED16" s="788"/>
      <c r="DEE16" s="788"/>
      <c r="DEF16" s="787"/>
      <c r="DEG16" s="788"/>
      <c r="DEH16" s="788"/>
      <c r="DEI16" s="788"/>
      <c r="DEJ16" s="787"/>
      <c r="DEK16" s="788"/>
      <c r="DEL16" s="788"/>
      <c r="DEM16" s="788"/>
      <c r="DEN16" s="787"/>
      <c r="DEO16" s="788"/>
      <c r="DEP16" s="788"/>
      <c r="DEQ16" s="788"/>
      <c r="DER16" s="787"/>
      <c r="DES16" s="788"/>
      <c r="DET16" s="788"/>
      <c r="DEU16" s="788"/>
      <c r="DEV16" s="787"/>
      <c r="DEW16" s="788"/>
      <c r="DEX16" s="788"/>
      <c r="DEY16" s="788"/>
      <c r="DEZ16" s="787"/>
      <c r="DFA16" s="788"/>
      <c r="DFB16" s="788"/>
      <c r="DFC16" s="788"/>
      <c r="DFD16" s="787"/>
      <c r="DFE16" s="788"/>
      <c r="DFF16" s="788"/>
      <c r="DFG16" s="788"/>
      <c r="DFH16" s="787"/>
      <c r="DFI16" s="788"/>
      <c r="DFJ16" s="788"/>
      <c r="DFK16" s="788"/>
      <c r="DFL16" s="787"/>
      <c r="DFM16" s="788"/>
      <c r="DFN16" s="788"/>
      <c r="DFO16" s="788"/>
      <c r="DFP16" s="787"/>
      <c r="DFQ16" s="788"/>
      <c r="DFR16" s="788"/>
      <c r="DFS16" s="788"/>
      <c r="DFT16" s="787"/>
      <c r="DFU16" s="788"/>
      <c r="DFV16" s="788"/>
      <c r="DFW16" s="788"/>
      <c r="DFX16" s="787"/>
      <c r="DFY16" s="788"/>
      <c r="DFZ16" s="788"/>
      <c r="DGA16" s="788"/>
      <c r="DGB16" s="787"/>
      <c r="DGC16" s="788"/>
      <c r="DGD16" s="788"/>
      <c r="DGE16" s="788"/>
      <c r="DGF16" s="787"/>
      <c r="DGG16" s="788"/>
      <c r="DGH16" s="788"/>
      <c r="DGI16" s="788"/>
      <c r="DGJ16" s="787"/>
      <c r="DGK16" s="788"/>
      <c r="DGL16" s="788"/>
      <c r="DGM16" s="788"/>
      <c r="DGN16" s="787"/>
      <c r="DGO16" s="788"/>
      <c r="DGP16" s="788"/>
      <c r="DGQ16" s="788"/>
      <c r="DGR16" s="787"/>
      <c r="DGS16" s="788"/>
      <c r="DGT16" s="788"/>
      <c r="DGU16" s="788"/>
      <c r="DGV16" s="787"/>
      <c r="DGW16" s="788"/>
      <c r="DGX16" s="788"/>
      <c r="DGY16" s="788"/>
      <c r="DGZ16" s="787"/>
      <c r="DHA16" s="788"/>
      <c r="DHB16" s="788"/>
      <c r="DHC16" s="788"/>
      <c r="DHD16" s="787"/>
      <c r="DHE16" s="788"/>
      <c r="DHF16" s="788"/>
      <c r="DHG16" s="788"/>
      <c r="DHH16" s="787"/>
      <c r="DHI16" s="788"/>
      <c r="DHJ16" s="788"/>
      <c r="DHK16" s="788"/>
      <c r="DHL16" s="787"/>
      <c r="DHM16" s="788"/>
      <c r="DHN16" s="788"/>
      <c r="DHO16" s="788"/>
      <c r="DHP16" s="787"/>
      <c r="DHQ16" s="788"/>
      <c r="DHR16" s="788"/>
      <c r="DHS16" s="788"/>
      <c r="DHT16" s="787"/>
      <c r="DHU16" s="788"/>
      <c r="DHV16" s="788"/>
      <c r="DHW16" s="788"/>
      <c r="DHX16" s="787"/>
      <c r="DHY16" s="788"/>
      <c r="DHZ16" s="788"/>
      <c r="DIA16" s="788"/>
      <c r="DIB16" s="787"/>
      <c r="DIC16" s="788"/>
      <c r="DID16" s="788"/>
      <c r="DIE16" s="788"/>
      <c r="DIF16" s="787"/>
      <c r="DIG16" s="788"/>
      <c r="DIH16" s="788"/>
      <c r="DII16" s="788"/>
      <c r="DIJ16" s="787"/>
      <c r="DIK16" s="788"/>
      <c r="DIL16" s="788"/>
      <c r="DIM16" s="788"/>
      <c r="DIN16" s="787"/>
      <c r="DIO16" s="788"/>
      <c r="DIP16" s="788"/>
      <c r="DIQ16" s="788"/>
      <c r="DIR16" s="787"/>
      <c r="DIS16" s="788"/>
      <c r="DIT16" s="788"/>
      <c r="DIU16" s="788"/>
      <c r="DIV16" s="787"/>
      <c r="DIW16" s="788"/>
      <c r="DIX16" s="788"/>
      <c r="DIY16" s="788"/>
      <c r="DIZ16" s="787"/>
      <c r="DJA16" s="788"/>
      <c r="DJB16" s="788"/>
      <c r="DJC16" s="788"/>
      <c r="DJD16" s="787"/>
      <c r="DJE16" s="788"/>
      <c r="DJF16" s="788"/>
      <c r="DJG16" s="788"/>
      <c r="DJH16" s="787"/>
      <c r="DJI16" s="788"/>
      <c r="DJJ16" s="788"/>
      <c r="DJK16" s="788"/>
      <c r="DJL16" s="787"/>
      <c r="DJM16" s="788"/>
      <c r="DJN16" s="788"/>
      <c r="DJO16" s="788"/>
      <c r="DJP16" s="787"/>
      <c r="DJQ16" s="788"/>
      <c r="DJR16" s="788"/>
      <c r="DJS16" s="788"/>
      <c r="DJT16" s="787"/>
      <c r="DJU16" s="788"/>
      <c r="DJV16" s="788"/>
      <c r="DJW16" s="788"/>
      <c r="DJX16" s="787"/>
      <c r="DJY16" s="788"/>
      <c r="DJZ16" s="788"/>
      <c r="DKA16" s="788"/>
      <c r="DKB16" s="787"/>
      <c r="DKC16" s="788"/>
      <c r="DKD16" s="788"/>
      <c r="DKE16" s="788"/>
      <c r="DKF16" s="787"/>
      <c r="DKG16" s="788"/>
      <c r="DKH16" s="788"/>
      <c r="DKI16" s="788"/>
      <c r="DKJ16" s="787"/>
      <c r="DKK16" s="788"/>
      <c r="DKL16" s="788"/>
      <c r="DKM16" s="788"/>
      <c r="DKN16" s="787"/>
      <c r="DKO16" s="788"/>
      <c r="DKP16" s="788"/>
      <c r="DKQ16" s="788"/>
      <c r="DKR16" s="787"/>
      <c r="DKS16" s="788"/>
      <c r="DKT16" s="788"/>
      <c r="DKU16" s="788"/>
      <c r="DKV16" s="787"/>
      <c r="DKW16" s="788"/>
      <c r="DKX16" s="788"/>
      <c r="DKY16" s="788"/>
      <c r="DKZ16" s="787"/>
      <c r="DLA16" s="788"/>
      <c r="DLB16" s="788"/>
      <c r="DLC16" s="788"/>
      <c r="DLD16" s="787"/>
      <c r="DLE16" s="788"/>
      <c r="DLF16" s="788"/>
      <c r="DLG16" s="788"/>
      <c r="DLH16" s="787"/>
      <c r="DLI16" s="788"/>
      <c r="DLJ16" s="788"/>
      <c r="DLK16" s="788"/>
      <c r="DLL16" s="787"/>
      <c r="DLM16" s="788"/>
      <c r="DLN16" s="788"/>
      <c r="DLO16" s="788"/>
      <c r="DLP16" s="787"/>
      <c r="DLQ16" s="788"/>
      <c r="DLR16" s="788"/>
      <c r="DLS16" s="788"/>
      <c r="DLT16" s="787"/>
      <c r="DLU16" s="788"/>
      <c r="DLV16" s="788"/>
      <c r="DLW16" s="788"/>
      <c r="DLX16" s="787"/>
      <c r="DLY16" s="788"/>
      <c r="DLZ16" s="788"/>
      <c r="DMA16" s="788"/>
      <c r="DMB16" s="787"/>
      <c r="DMC16" s="788"/>
      <c r="DMD16" s="788"/>
      <c r="DME16" s="788"/>
      <c r="DMF16" s="787"/>
      <c r="DMG16" s="788"/>
      <c r="DMH16" s="788"/>
      <c r="DMI16" s="788"/>
      <c r="DMJ16" s="787"/>
      <c r="DMK16" s="788"/>
      <c r="DML16" s="788"/>
      <c r="DMM16" s="788"/>
      <c r="DMN16" s="787"/>
      <c r="DMO16" s="788"/>
      <c r="DMP16" s="788"/>
      <c r="DMQ16" s="788"/>
      <c r="DMR16" s="787"/>
      <c r="DMS16" s="788"/>
      <c r="DMT16" s="788"/>
      <c r="DMU16" s="788"/>
      <c r="DMV16" s="787"/>
      <c r="DMW16" s="788"/>
      <c r="DMX16" s="788"/>
      <c r="DMY16" s="788"/>
      <c r="DMZ16" s="787"/>
      <c r="DNA16" s="788"/>
      <c r="DNB16" s="788"/>
      <c r="DNC16" s="788"/>
      <c r="DND16" s="787"/>
      <c r="DNE16" s="788"/>
      <c r="DNF16" s="788"/>
      <c r="DNG16" s="788"/>
      <c r="DNH16" s="787"/>
      <c r="DNI16" s="788"/>
      <c r="DNJ16" s="788"/>
      <c r="DNK16" s="788"/>
      <c r="DNL16" s="787"/>
      <c r="DNM16" s="788"/>
      <c r="DNN16" s="788"/>
      <c r="DNO16" s="788"/>
      <c r="DNP16" s="787"/>
      <c r="DNQ16" s="788"/>
      <c r="DNR16" s="788"/>
      <c r="DNS16" s="788"/>
      <c r="DNT16" s="787"/>
      <c r="DNU16" s="788"/>
      <c r="DNV16" s="788"/>
      <c r="DNW16" s="788"/>
      <c r="DNX16" s="787"/>
      <c r="DNY16" s="788"/>
      <c r="DNZ16" s="788"/>
      <c r="DOA16" s="788"/>
      <c r="DOB16" s="787"/>
      <c r="DOC16" s="788"/>
      <c r="DOD16" s="788"/>
      <c r="DOE16" s="788"/>
      <c r="DOF16" s="787"/>
      <c r="DOG16" s="788"/>
      <c r="DOH16" s="788"/>
      <c r="DOI16" s="788"/>
      <c r="DOJ16" s="787"/>
      <c r="DOK16" s="788"/>
      <c r="DOL16" s="788"/>
      <c r="DOM16" s="788"/>
      <c r="DON16" s="787"/>
      <c r="DOO16" s="788"/>
      <c r="DOP16" s="788"/>
      <c r="DOQ16" s="788"/>
      <c r="DOR16" s="787"/>
      <c r="DOS16" s="788"/>
      <c r="DOT16" s="788"/>
      <c r="DOU16" s="788"/>
      <c r="DOV16" s="787"/>
      <c r="DOW16" s="788"/>
      <c r="DOX16" s="788"/>
      <c r="DOY16" s="788"/>
      <c r="DOZ16" s="787"/>
      <c r="DPA16" s="788"/>
      <c r="DPB16" s="788"/>
      <c r="DPC16" s="788"/>
      <c r="DPD16" s="787"/>
      <c r="DPE16" s="788"/>
      <c r="DPF16" s="788"/>
      <c r="DPG16" s="788"/>
      <c r="DPH16" s="787"/>
      <c r="DPI16" s="788"/>
      <c r="DPJ16" s="788"/>
      <c r="DPK16" s="788"/>
      <c r="DPL16" s="787"/>
      <c r="DPM16" s="788"/>
      <c r="DPN16" s="788"/>
      <c r="DPO16" s="788"/>
      <c r="DPP16" s="787"/>
      <c r="DPQ16" s="788"/>
      <c r="DPR16" s="788"/>
      <c r="DPS16" s="788"/>
      <c r="DPT16" s="787"/>
      <c r="DPU16" s="788"/>
      <c r="DPV16" s="788"/>
      <c r="DPW16" s="788"/>
      <c r="DPX16" s="787"/>
      <c r="DPY16" s="788"/>
      <c r="DPZ16" s="788"/>
      <c r="DQA16" s="788"/>
      <c r="DQB16" s="787"/>
      <c r="DQC16" s="788"/>
      <c r="DQD16" s="788"/>
      <c r="DQE16" s="788"/>
      <c r="DQF16" s="787"/>
      <c r="DQG16" s="788"/>
      <c r="DQH16" s="788"/>
      <c r="DQI16" s="788"/>
      <c r="DQJ16" s="787"/>
      <c r="DQK16" s="788"/>
      <c r="DQL16" s="788"/>
      <c r="DQM16" s="788"/>
      <c r="DQN16" s="787"/>
      <c r="DQO16" s="788"/>
      <c r="DQP16" s="788"/>
      <c r="DQQ16" s="788"/>
      <c r="DQR16" s="787"/>
      <c r="DQS16" s="788"/>
      <c r="DQT16" s="788"/>
      <c r="DQU16" s="788"/>
      <c r="DQV16" s="787"/>
      <c r="DQW16" s="788"/>
      <c r="DQX16" s="788"/>
      <c r="DQY16" s="788"/>
      <c r="DQZ16" s="787"/>
      <c r="DRA16" s="788"/>
      <c r="DRB16" s="788"/>
      <c r="DRC16" s="788"/>
      <c r="DRD16" s="787"/>
      <c r="DRE16" s="788"/>
      <c r="DRF16" s="788"/>
      <c r="DRG16" s="788"/>
      <c r="DRH16" s="787"/>
      <c r="DRI16" s="788"/>
      <c r="DRJ16" s="788"/>
      <c r="DRK16" s="788"/>
      <c r="DRL16" s="787"/>
      <c r="DRM16" s="788"/>
      <c r="DRN16" s="788"/>
      <c r="DRO16" s="788"/>
      <c r="DRP16" s="787"/>
      <c r="DRQ16" s="788"/>
      <c r="DRR16" s="788"/>
      <c r="DRS16" s="788"/>
      <c r="DRT16" s="787"/>
      <c r="DRU16" s="788"/>
      <c r="DRV16" s="788"/>
      <c r="DRW16" s="788"/>
      <c r="DRX16" s="787"/>
      <c r="DRY16" s="788"/>
      <c r="DRZ16" s="788"/>
      <c r="DSA16" s="788"/>
      <c r="DSB16" s="787"/>
      <c r="DSC16" s="788"/>
      <c r="DSD16" s="788"/>
      <c r="DSE16" s="788"/>
      <c r="DSF16" s="787"/>
      <c r="DSG16" s="788"/>
      <c r="DSH16" s="788"/>
      <c r="DSI16" s="788"/>
      <c r="DSJ16" s="787"/>
      <c r="DSK16" s="788"/>
      <c r="DSL16" s="788"/>
      <c r="DSM16" s="788"/>
      <c r="DSN16" s="787"/>
      <c r="DSO16" s="788"/>
      <c r="DSP16" s="788"/>
      <c r="DSQ16" s="788"/>
      <c r="DSR16" s="787"/>
      <c r="DSS16" s="788"/>
      <c r="DST16" s="788"/>
      <c r="DSU16" s="788"/>
      <c r="DSV16" s="787"/>
      <c r="DSW16" s="788"/>
      <c r="DSX16" s="788"/>
      <c r="DSY16" s="788"/>
      <c r="DSZ16" s="787"/>
      <c r="DTA16" s="788"/>
      <c r="DTB16" s="788"/>
      <c r="DTC16" s="788"/>
      <c r="DTD16" s="787"/>
      <c r="DTE16" s="788"/>
      <c r="DTF16" s="788"/>
      <c r="DTG16" s="788"/>
      <c r="DTH16" s="787"/>
      <c r="DTI16" s="788"/>
      <c r="DTJ16" s="788"/>
      <c r="DTK16" s="788"/>
      <c r="DTL16" s="787"/>
      <c r="DTM16" s="788"/>
      <c r="DTN16" s="788"/>
      <c r="DTO16" s="788"/>
      <c r="DTP16" s="787"/>
      <c r="DTQ16" s="788"/>
      <c r="DTR16" s="788"/>
      <c r="DTS16" s="788"/>
      <c r="DTT16" s="787"/>
      <c r="DTU16" s="788"/>
      <c r="DTV16" s="788"/>
      <c r="DTW16" s="788"/>
      <c r="DTX16" s="787"/>
      <c r="DTY16" s="788"/>
      <c r="DTZ16" s="788"/>
      <c r="DUA16" s="788"/>
      <c r="DUB16" s="787"/>
      <c r="DUC16" s="788"/>
      <c r="DUD16" s="788"/>
      <c r="DUE16" s="788"/>
      <c r="DUF16" s="787"/>
      <c r="DUG16" s="788"/>
      <c r="DUH16" s="788"/>
      <c r="DUI16" s="788"/>
      <c r="DUJ16" s="787"/>
      <c r="DUK16" s="788"/>
      <c r="DUL16" s="788"/>
      <c r="DUM16" s="788"/>
      <c r="DUN16" s="787"/>
      <c r="DUO16" s="788"/>
      <c r="DUP16" s="788"/>
      <c r="DUQ16" s="788"/>
      <c r="DUR16" s="787"/>
      <c r="DUS16" s="788"/>
      <c r="DUT16" s="788"/>
      <c r="DUU16" s="788"/>
      <c r="DUV16" s="787"/>
      <c r="DUW16" s="788"/>
      <c r="DUX16" s="788"/>
      <c r="DUY16" s="788"/>
      <c r="DUZ16" s="787"/>
      <c r="DVA16" s="788"/>
      <c r="DVB16" s="788"/>
      <c r="DVC16" s="788"/>
      <c r="DVD16" s="787"/>
      <c r="DVE16" s="788"/>
      <c r="DVF16" s="788"/>
      <c r="DVG16" s="788"/>
      <c r="DVH16" s="787"/>
      <c r="DVI16" s="788"/>
      <c r="DVJ16" s="788"/>
      <c r="DVK16" s="788"/>
      <c r="DVL16" s="787"/>
      <c r="DVM16" s="788"/>
      <c r="DVN16" s="788"/>
      <c r="DVO16" s="788"/>
      <c r="DVP16" s="787"/>
      <c r="DVQ16" s="788"/>
      <c r="DVR16" s="788"/>
      <c r="DVS16" s="788"/>
      <c r="DVT16" s="787"/>
      <c r="DVU16" s="788"/>
      <c r="DVV16" s="788"/>
      <c r="DVW16" s="788"/>
      <c r="DVX16" s="787"/>
      <c r="DVY16" s="788"/>
      <c r="DVZ16" s="788"/>
      <c r="DWA16" s="788"/>
      <c r="DWB16" s="787"/>
      <c r="DWC16" s="788"/>
      <c r="DWD16" s="788"/>
      <c r="DWE16" s="788"/>
      <c r="DWF16" s="787"/>
      <c r="DWG16" s="788"/>
      <c r="DWH16" s="788"/>
      <c r="DWI16" s="788"/>
      <c r="DWJ16" s="787"/>
      <c r="DWK16" s="788"/>
      <c r="DWL16" s="788"/>
      <c r="DWM16" s="788"/>
      <c r="DWN16" s="787"/>
      <c r="DWO16" s="788"/>
      <c r="DWP16" s="788"/>
      <c r="DWQ16" s="788"/>
      <c r="DWR16" s="787"/>
      <c r="DWS16" s="788"/>
      <c r="DWT16" s="788"/>
      <c r="DWU16" s="788"/>
      <c r="DWV16" s="787"/>
      <c r="DWW16" s="788"/>
      <c r="DWX16" s="788"/>
      <c r="DWY16" s="788"/>
      <c r="DWZ16" s="787"/>
      <c r="DXA16" s="788"/>
      <c r="DXB16" s="788"/>
      <c r="DXC16" s="788"/>
      <c r="DXD16" s="787"/>
      <c r="DXE16" s="788"/>
      <c r="DXF16" s="788"/>
      <c r="DXG16" s="788"/>
      <c r="DXH16" s="787"/>
      <c r="DXI16" s="788"/>
      <c r="DXJ16" s="788"/>
      <c r="DXK16" s="788"/>
      <c r="DXL16" s="787"/>
      <c r="DXM16" s="788"/>
      <c r="DXN16" s="788"/>
      <c r="DXO16" s="788"/>
      <c r="DXP16" s="787"/>
      <c r="DXQ16" s="788"/>
      <c r="DXR16" s="788"/>
      <c r="DXS16" s="788"/>
      <c r="DXT16" s="787"/>
      <c r="DXU16" s="788"/>
      <c r="DXV16" s="788"/>
      <c r="DXW16" s="788"/>
      <c r="DXX16" s="787"/>
      <c r="DXY16" s="788"/>
      <c r="DXZ16" s="788"/>
      <c r="DYA16" s="788"/>
      <c r="DYB16" s="787"/>
      <c r="DYC16" s="788"/>
      <c r="DYD16" s="788"/>
      <c r="DYE16" s="788"/>
      <c r="DYF16" s="787"/>
      <c r="DYG16" s="788"/>
      <c r="DYH16" s="788"/>
      <c r="DYI16" s="788"/>
      <c r="DYJ16" s="787"/>
      <c r="DYK16" s="788"/>
      <c r="DYL16" s="788"/>
      <c r="DYM16" s="788"/>
      <c r="DYN16" s="787"/>
      <c r="DYO16" s="788"/>
      <c r="DYP16" s="788"/>
      <c r="DYQ16" s="788"/>
      <c r="DYR16" s="787"/>
      <c r="DYS16" s="788"/>
      <c r="DYT16" s="788"/>
      <c r="DYU16" s="788"/>
      <c r="DYV16" s="787"/>
      <c r="DYW16" s="788"/>
      <c r="DYX16" s="788"/>
      <c r="DYY16" s="788"/>
      <c r="DYZ16" s="787"/>
      <c r="DZA16" s="788"/>
      <c r="DZB16" s="788"/>
      <c r="DZC16" s="788"/>
      <c r="DZD16" s="787"/>
      <c r="DZE16" s="788"/>
      <c r="DZF16" s="788"/>
      <c r="DZG16" s="788"/>
      <c r="DZH16" s="787"/>
      <c r="DZI16" s="788"/>
      <c r="DZJ16" s="788"/>
      <c r="DZK16" s="788"/>
      <c r="DZL16" s="787"/>
      <c r="DZM16" s="788"/>
      <c r="DZN16" s="788"/>
      <c r="DZO16" s="788"/>
      <c r="DZP16" s="787"/>
      <c r="DZQ16" s="788"/>
      <c r="DZR16" s="788"/>
      <c r="DZS16" s="788"/>
      <c r="DZT16" s="787"/>
      <c r="DZU16" s="788"/>
      <c r="DZV16" s="788"/>
      <c r="DZW16" s="788"/>
      <c r="DZX16" s="787"/>
      <c r="DZY16" s="788"/>
      <c r="DZZ16" s="788"/>
      <c r="EAA16" s="788"/>
      <c r="EAB16" s="787"/>
      <c r="EAC16" s="788"/>
      <c r="EAD16" s="788"/>
      <c r="EAE16" s="788"/>
      <c r="EAF16" s="787"/>
      <c r="EAG16" s="788"/>
      <c r="EAH16" s="788"/>
      <c r="EAI16" s="788"/>
      <c r="EAJ16" s="787"/>
      <c r="EAK16" s="788"/>
      <c r="EAL16" s="788"/>
      <c r="EAM16" s="788"/>
      <c r="EAN16" s="787"/>
      <c r="EAO16" s="788"/>
      <c r="EAP16" s="788"/>
      <c r="EAQ16" s="788"/>
      <c r="EAR16" s="787"/>
      <c r="EAS16" s="788"/>
      <c r="EAT16" s="788"/>
      <c r="EAU16" s="788"/>
      <c r="EAV16" s="787"/>
      <c r="EAW16" s="788"/>
      <c r="EAX16" s="788"/>
      <c r="EAY16" s="788"/>
      <c r="EAZ16" s="787"/>
      <c r="EBA16" s="788"/>
      <c r="EBB16" s="788"/>
      <c r="EBC16" s="788"/>
      <c r="EBD16" s="787"/>
      <c r="EBE16" s="788"/>
      <c r="EBF16" s="788"/>
      <c r="EBG16" s="788"/>
      <c r="EBH16" s="787"/>
      <c r="EBI16" s="788"/>
      <c r="EBJ16" s="788"/>
      <c r="EBK16" s="788"/>
      <c r="EBL16" s="787"/>
      <c r="EBM16" s="788"/>
      <c r="EBN16" s="788"/>
      <c r="EBO16" s="788"/>
      <c r="EBP16" s="787"/>
      <c r="EBQ16" s="788"/>
      <c r="EBR16" s="788"/>
      <c r="EBS16" s="788"/>
      <c r="EBT16" s="787"/>
      <c r="EBU16" s="788"/>
      <c r="EBV16" s="788"/>
      <c r="EBW16" s="788"/>
      <c r="EBX16" s="787"/>
      <c r="EBY16" s="788"/>
      <c r="EBZ16" s="788"/>
      <c r="ECA16" s="788"/>
      <c r="ECB16" s="787"/>
      <c r="ECC16" s="788"/>
      <c r="ECD16" s="788"/>
      <c r="ECE16" s="788"/>
      <c r="ECF16" s="787"/>
      <c r="ECG16" s="788"/>
      <c r="ECH16" s="788"/>
      <c r="ECI16" s="788"/>
      <c r="ECJ16" s="787"/>
      <c r="ECK16" s="788"/>
      <c r="ECL16" s="788"/>
      <c r="ECM16" s="788"/>
      <c r="ECN16" s="787"/>
      <c r="ECO16" s="788"/>
      <c r="ECP16" s="788"/>
      <c r="ECQ16" s="788"/>
      <c r="ECR16" s="787"/>
      <c r="ECS16" s="788"/>
      <c r="ECT16" s="788"/>
      <c r="ECU16" s="788"/>
      <c r="ECV16" s="787"/>
      <c r="ECW16" s="788"/>
      <c r="ECX16" s="788"/>
      <c r="ECY16" s="788"/>
      <c r="ECZ16" s="787"/>
      <c r="EDA16" s="788"/>
      <c r="EDB16" s="788"/>
      <c r="EDC16" s="788"/>
      <c r="EDD16" s="787"/>
      <c r="EDE16" s="788"/>
      <c r="EDF16" s="788"/>
      <c r="EDG16" s="788"/>
      <c r="EDH16" s="787"/>
      <c r="EDI16" s="788"/>
      <c r="EDJ16" s="788"/>
      <c r="EDK16" s="788"/>
      <c r="EDL16" s="787"/>
      <c r="EDM16" s="788"/>
      <c r="EDN16" s="788"/>
      <c r="EDO16" s="788"/>
      <c r="EDP16" s="787"/>
      <c r="EDQ16" s="788"/>
      <c r="EDR16" s="788"/>
      <c r="EDS16" s="788"/>
      <c r="EDT16" s="787"/>
      <c r="EDU16" s="788"/>
      <c r="EDV16" s="788"/>
      <c r="EDW16" s="788"/>
      <c r="EDX16" s="787"/>
      <c r="EDY16" s="788"/>
      <c r="EDZ16" s="788"/>
      <c r="EEA16" s="788"/>
      <c r="EEB16" s="787"/>
      <c r="EEC16" s="788"/>
      <c r="EED16" s="788"/>
      <c r="EEE16" s="788"/>
      <c r="EEF16" s="787"/>
      <c r="EEG16" s="788"/>
      <c r="EEH16" s="788"/>
      <c r="EEI16" s="788"/>
      <c r="EEJ16" s="787"/>
      <c r="EEK16" s="788"/>
      <c r="EEL16" s="788"/>
      <c r="EEM16" s="788"/>
      <c r="EEN16" s="787"/>
      <c r="EEO16" s="788"/>
      <c r="EEP16" s="788"/>
      <c r="EEQ16" s="788"/>
      <c r="EER16" s="787"/>
      <c r="EES16" s="788"/>
      <c r="EET16" s="788"/>
      <c r="EEU16" s="788"/>
      <c r="EEV16" s="787"/>
      <c r="EEW16" s="788"/>
      <c r="EEX16" s="788"/>
      <c r="EEY16" s="788"/>
      <c r="EEZ16" s="787"/>
      <c r="EFA16" s="788"/>
      <c r="EFB16" s="788"/>
      <c r="EFC16" s="788"/>
      <c r="EFD16" s="787"/>
      <c r="EFE16" s="788"/>
      <c r="EFF16" s="788"/>
      <c r="EFG16" s="788"/>
      <c r="EFH16" s="787"/>
      <c r="EFI16" s="788"/>
      <c r="EFJ16" s="788"/>
      <c r="EFK16" s="788"/>
      <c r="EFL16" s="787"/>
      <c r="EFM16" s="788"/>
      <c r="EFN16" s="788"/>
      <c r="EFO16" s="788"/>
      <c r="EFP16" s="787"/>
      <c r="EFQ16" s="788"/>
      <c r="EFR16" s="788"/>
      <c r="EFS16" s="788"/>
      <c r="EFT16" s="787"/>
      <c r="EFU16" s="788"/>
      <c r="EFV16" s="788"/>
      <c r="EFW16" s="788"/>
      <c r="EFX16" s="787"/>
      <c r="EFY16" s="788"/>
      <c r="EFZ16" s="788"/>
      <c r="EGA16" s="788"/>
      <c r="EGB16" s="787"/>
      <c r="EGC16" s="788"/>
      <c r="EGD16" s="788"/>
      <c r="EGE16" s="788"/>
      <c r="EGF16" s="787"/>
      <c r="EGG16" s="788"/>
      <c r="EGH16" s="788"/>
      <c r="EGI16" s="788"/>
      <c r="EGJ16" s="787"/>
      <c r="EGK16" s="788"/>
      <c r="EGL16" s="788"/>
      <c r="EGM16" s="788"/>
      <c r="EGN16" s="787"/>
      <c r="EGO16" s="788"/>
      <c r="EGP16" s="788"/>
      <c r="EGQ16" s="788"/>
      <c r="EGR16" s="787"/>
      <c r="EGS16" s="788"/>
      <c r="EGT16" s="788"/>
      <c r="EGU16" s="788"/>
      <c r="EGV16" s="787"/>
      <c r="EGW16" s="788"/>
      <c r="EGX16" s="788"/>
      <c r="EGY16" s="788"/>
      <c r="EGZ16" s="787"/>
      <c r="EHA16" s="788"/>
      <c r="EHB16" s="788"/>
      <c r="EHC16" s="788"/>
      <c r="EHD16" s="787"/>
      <c r="EHE16" s="788"/>
      <c r="EHF16" s="788"/>
      <c r="EHG16" s="788"/>
      <c r="EHH16" s="787"/>
      <c r="EHI16" s="788"/>
      <c r="EHJ16" s="788"/>
      <c r="EHK16" s="788"/>
      <c r="EHL16" s="787"/>
      <c r="EHM16" s="788"/>
      <c r="EHN16" s="788"/>
      <c r="EHO16" s="788"/>
      <c r="EHP16" s="787"/>
      <c r="EHQ16" s="788"/>
      <c r="EHR16" s="788"/>
      <c r="EHS16" s="788"/>
      <c r="EHT16" s="787"/>
      <c r="EHU16" s="788"/>
      <c r="EHV16" s="788"/>
      <c r="EHW16" s="788"/>
      <c r="EHX16" s="787"/>
      <c r="EHY16" s="788"/>
      <c r="EHZ16" s="788"/>
      <c r="EIA16" s="788"/>
      <c r="EIB16" s="787"/>
      <c r="EIC16" s="788"/>
      <c r="EID16" s="788"/>
      <c r="EIE16" s="788"/>
      <c r="EIF16" s="787"/>
      <c r="EIG16" s="788"/>
      <c r="EIH16" s="788"/>
      <c r="EII16" s="788"/>
      <c r="EIJ16" s="787"/>
      <c r="EIK16" s="788"/>
      <c r="EIL16" s="788"/>
      <c r="EIM16" s="788"/>
      <c r="EIN16" s="787"/>
      <c r="EIO16" s="788"/>
      <c r="EIP16" s="788"/>
      <c r="EIQ16" s="788"/>
      <c r="EIR16" s="787"/>
      <c r="EIS16" s="788"/>
      <c r="EIT16" s="788"/>
      <c r="EIU16" s="788"/>
      <c r="EIV16" s="787"/>
      <c r="EIW16" s="788"/>
      <c r="EIX16" s="788"/>
      <c r="EIY16" s="788"/>
      <c r="EIZ16" s="787"/>
      <c r="EJA16" s="788"/>
      <c r="EJB16" s="788"/>
      <c r="EJC16" s="788"/>
      <c r="EJD16" s="787"/>
      <c r="EJE16" s="788"/>
      <c r="EJF16" s="788"/>
      <c r="EJG16" s="788"/>
      <c r="EJH16" s="787"/>
      <c r="EJI16" s="788"/>
      <c r="EJJ16" s="788"/>
      <c r="EJK16" s="788"/>
      <c r="EJL16" s="787"/>
      <c r="EJM16" s="788"/>
      <c r="EJN16" s="788"/>
      <c r="EJO16" s="788"/>
      <c r="EJP16" s="787"/>
      <c r="EJQ16" s="788"/>
      <c r="EJR16" s="788"/>
      <c r="EJS16" s="788"/>
      <c r="EJT16" s="787"/>
      <c r="EJU16" s="788"/>
      <c r="EJV16" s="788"/>
      <c r="EJW16" s="788"/>
      <c r="EJX16" s="787"/>
      <c r="EJY16" s="788"/>
      <c r="EJZ16" s="788"/>
      <c r="EKA16" s="788"/>
      <c r="EKB16" s="787"/>
      <c r="EKC16" s="788"/>
      <c r="EKD16" s="788"/>
      <c r="EKE16" s="788"/>
      <c r="EKF16" s="787"/>
      <c r="EKG16" s="788"/>
      <c r="EKH16" s="788"/>
      <c r="EKI16" s="788"/>
      <c r="EKJ16" s="787"/>
      <c r="EKK16" s="788"/>
      <c r="EKL16" s="788"/>
      <c r="EKM16" s="788"/>
      <c r="EKN16" s="787"/>
      <c r="EKO16" s="788"/>
      <c r="EKP16" s="788"/>
      <c r="EKQ16" s="788"/>
      <c r="EKR16" s="787"/>
      <c r="EKS16" s="788"/>
      <c r="EKT16" s="788"/>
      <c r="EKU16" s="788"/>
      <c r="EKV16" s="787"/>
      <c r="EKW16" s="788"/>
      <c r="EKX16" s="788"/>
      <c r="EKY16" s="788"/>
      <c r="EKZ16" s="787"/>
      <c r="ELA16" s="788"/>
      <c r="ELB16" s="788"/>
      <c r="ELC16" s="788"/>
      <c r="ELD16" s="787"/>
      <c r="ELE16" s="788"/>
      <c r="ELF16" s="788"/>
      <c r="ELG16" s="788"/>
      <c r="ELH16" s="787"/>
      <c r="ELI16" s="788"/>
      <c r="ELJ16" s="788"/>
      <c r="ELK16" s="788"/>
      <c r="ELL16" s="787"/>
      <c r="ELM16" s="788"/>
      <c r="ELN16" s="788"/>
      <c r="ELO16" s="788"/>
      <c r="ELP16" s="787"/>
      <c r="ELQ16" s="788"/>
      <c r="ELR16" s="788"/>
      <c r="ELS16" s="788"/>
      <c r="ELT16" s="787"/>
      <c r="ELU16" s="788"/>
      <c r="ELV16" s="788"/>
      <c r="ELW16" s="788"/>
      <c r="ELX16" s="787"/>
      <c r="ELY16" s="788"/>
      <c r="ELZ16" s="788"/>
      <c r="EMA16" s="788"/>
      <c r="EMB16" s="787"/>
      <c r="EMC16" s="788"/>
      <c r="EMD16" s="788"/>
      <c r="EME16" s="788"/>
      <c r="EMF16" s="787"/>
      <c r="EMG16" s="788"/>
      <c r="EMH16" s="788"/>
      <c r="EMI16" s="788"/>
      <c r="EMJ16" s="787"/>
      <c r="EMK16" s="788"/>
      <c r="EML16" s="788"/>
      <c r="EMM16" s="788"/>
      <c r="EMN16" s="787"/>
      <c r="EMO16" s="788"/>
      <c r="EMP16" s="788"/>
      <c r="EMQ16" s="788"/>
      <c r="EMR16" s="787"/>
      <c r="EMS16" s="788"/>
      <c r="EMT16" s="788"/>
      <c r="EMU16" s="788"/>
      <c r="EMV16" s="787"/>
      <c r="EMW16" s="788"/>
      <c r="EMX16" s="788"/>
      <c r="EMY16" s="788"/>
      <c r="EMZ16" s="787"/>
      <c r="ENA16" s="788"/>
      <c r="ENB16" s="788"/>
      <c r="ENC16" s="788"/>
      <c r="END16" s="787"/>
      <c r="ENE16" s="788"/>
      <c r="ENF16" s="788"/>
      <c r="ENG16" s="788"/>
      <c r="ENH16" s="787"/>
      <c r="ENI16" s="788"/>
      <c r="ENJ16" s="788"/>
      <c r="ENK16" s="788"/>
      <c r="ENL16" s="787"/>
      <c r="ENM16" s="788"/>
      <c r="ENN16" s="788"/>
      <c r="ENO16" s="788"/>
      <c r="ENP16" s="787"/>
      <c r="ENQ16" s="788"/>
      <c r="ENR16" s="788"/>
      <c r="ENS16" s="788"/>
      <c r="ENT16" s="787"/>
      <c r="ENU16" s="788"/>
      <c r="ENV16" s="788"/>
      <c r="ENW16" s="788"/>
      <c r="ENX16" s="787"/>
      <c r="ENY16" s="788"/>
      <c r="ENZ16" s="788"/>
      <c r="EOA16" s="788"/>
      <c r="EOB16" s="787"/>
      <c r="EOC16" s="788"/>
      <c r="EOD16" s="788"/>
      <c r="EOE16" s="788"/>
      <c r="EOF16" s="787"/>
      <c r="EOG16" s="788"/>
      <c r="EOH16" s="788"/>
      <c r="EOI16" s="788"/>
      <c r="EOJ16" s="787"/>
      <c r="EOK16" s="788"/>
      <c r="EOL16" s="788"/>
      <c r="EOM16" s="788"/>
      <c r="EON16" s="787"/>
      <c r="EOO16" s="788"/>
      <c r="EOP16" s="788"/>
      <c r="EOQ16" s="788"/>
      <c r="EOR16" s="787"/>
      <c r="EOS16" s="788"/>
      <c r="EOT16" s="788"/>
      <c r="EOU16" s="788"/>
      <c r="EOV16" s="787"/>
      <c r="EOW16" s="788"/>
      <c r="EOX16" s="788"/>
      <c r="EOY16" s="788"/>
      <c r="EOZ16" s="787"/>
      <c r="EPA16" s="788"/>
      <c r="EPB16" s="788"/>
      <c r="EPC16" s="788"/>
      <c r="EPD16" s="787"/>
      <c r="EPE16" s="788"/>
      <c r="EPF16" s="788"/>
      <c r="EPG16" s="788"/>
      <c r="EPH16" s="787"/>
      <c r="EPI16" s="788"/>
      <c r="EPJ16" s="788"/>
      <c r="EPK16" s="788"/>
      <c r="EPL16" s="787"/>
      <c r="EPM16" s="788"/>
      <c r="EPN16" s="788"/>
      <c r="EPO16" s="788"/>
      <c r="EPP16" s="787"/>
      <c r="EPQ16" s="788"/>
      <c r="EPR16" s="788"/>
      <c r="EPS16" s="788"/>
      <c r="EPT16" s="787"/>
      <c r="EPU16" s="788"/>
      <c r="EPV16" s="788"/>
      <c r="EPW16" s="788"/>
      <c r="EPX16" s="787"/>
      <c r="EPY16" s="788"/>
      <c r="EPZ16" s="788"/>
      <c r="EQA16" s="788"/>
      <c r="EQB16" s="787"/>
      <c r="EQC16" s="788"/>
      <c r="EQD16" s="788"/>
      <c r="EQE16" s="788"/>
      <c r="EQF16" s="787"/>
      <c r="EQG16" s="788"/>
      <c r="EQH16" s="788"/>
      <c r="EQI16" s="788"/>
      <c r="EQJ16" s="787"/>
      <c r="EQK16" s="788"/>
      <c r="EQL16" s="788"/>
      <c r="EQM16" s="788"/>
      <c r="EQN16" s="787"/>
      <c r="EQO16" s="788"/>
      <c r="EQP16" s="788"/>
      <c r="EQQ16" s="788"/>
      <c r="EQR16" s="787"/>
      <c r="EQS16" s="788"/>
      <c r="EQT16" s="788"/>
      <c r="EQU16" s="788"/>
      <c r="EQV16" s="787"/>
      <c r="EQW16" s="788"/>
      <c r="EQX16" s="788"/>
      <c r="EQY16" s="788"/>
      <c r="EQZ16" s="787"/>
      <c r="ERA16" s="788"/>
      <c r="ERB16" s="788"/>
      <c r="ERC16" s="788"/>
      <c r="ERD16" s="787"/>
      <c r="ERE16" s="788"/>
      <c r="ERF16" s="788"/>
      <c r="ERG16" s="788"/>
      <c r="ERH16" s="787"/>
      <c r="ERI16" s="788"/>
      <c r="ERJ16" s="788"/>
      <c r="ERK16" s="788"/>
      <c r="ERL16" s="787"/>
      <c r="ERM16" s="788"/>
      <c r="ERN16" s="788"/>
      <c r="ERO16" s="788"/>
      <c r="ERP16" s="787"/>
      <c r="ERQ16" s="788"/>
      <c r="ERR16" s="788"/>
      <c r="ERS16" s="788"/>
      <c r="ERT16" s="787"/>
      <c r="ERU16" s="788"/>
      <c r="ERV16" s="788"/>
      <c r="ERW16" s="788"/>
      <c r="ERX16" s="787"/>
      <c r="ERY16" s="788"/>
      <c r="ERZ16" s="788"/>
      <c r="ESA16" s="788"/>
      <c r="ESB16" s="787"/>
      <c r="ESC16" s="788"/>
      <c r="ESD16" s="788"/>
      <c r="ESE16" s="788"/>
      <c r="ESF16" s="787"/>
      <c r="ESG16" s="788"/>
      <c r="ESH16" s="788"/>
      <c r="ESI16" s="788"/>
      <c r="ESJ16" s="787"/>
      <c r="ESK16" s="788"/>
      <c r="ESL16" s="788"/>
      <c r="ESM16" s="788"/>
      <c r="ESN16" s="787"/>
      <c r="ESO16" s="788"/>
      <c r="ESP16" s="788"/>
      <c r="ESQ16" s="788"/>
      <c r="ESR16" s="787"/>
      <c r="ESS16" s="788"/>
      <c r="EST16" s="788"/>
      <c r="ESU16" s="788"/>
      <c r="ESV16" s="787"/>
      <c r="ESW16" s="788"/>
      <c r="ESX16" s="788"/>
      <c r="ESY16" s="788"/>
      <c r="ESZ16" s="787"/>
      <c r="ETA16" s="788"/>
      <c r="ETB16" s="788"/>
      <c r="ETC16" s="788"/>
      <c r="ETD16" s="787"/>
      <c r="ETE16" s="788"/>
      <c r="ETF16" s="788"/>
      <c r="ETG16" s="788"/>
      <c r="ETH16" s="787"/>
      <c r="ETI16" s="788"/>
      <c r="ETJ16" s="788"/>
      <c r="ETK16" s="788"/>
      <c r="ETL16" s="787"/>
      <c r="ETM16" s="788"/>
      <c r="ETN16" s="788"/>
      <c r="ETO16" s="788"/>
      <c r="ETP16" s="787"/>
      <c r="ETQ16" s="788"/>
      <c r="ETR16" s="788"/>
      <c r="ETS16" s="788"/>
      <c r="ETT16" s="787"/>
      <c r="ETU16" s="788"/>
      <c r="ETV16" s="788"/>
      <c r="ETW16" s="788"/>
      <c r="ETX16" s="787"/>
      <c r="ETY16" s="788"/>
      <c r="ETZ16" s="788"/>
      <c r="EUA16" s="788"/>
      <c r="EUB16" s="787"/>
      <c r="EUC16" s="788"/>
      <c r="EUD16" s="788"/>
      <c r="EUE16" s="788"/>
      <c r="EUF16" s="787"/>
      <c r="EUG16" s="788"/>
      <c r="EUH16" s="788"/>
      <c r="EUI16" s="788"/>
      <c r="EUJ16" s="787"/>
      <c r="EUK16" s="788"/>
      <c r="EUL16" s="788"/>
      <c r="EUM16" s="788"/>
      <c r="EUN16" s="787"/>
      <c r="EUO16" s="788"/>
      <c r="EUP16" s="788"/>
      <c r="EUQ16" s="788"/>
      <c r="EUR16" s="787"/>
      <c r="EUS16" s="788"/>
      <c r="EUT16" s="788"/>
      <c r="EUU16" s="788"/>
      <c r="EUV16" s="787"/>
      <c r="EUW16" s="788"/>
      <c r="EUX16" s="788"/>
      <c r="EUY16" s="788"/>
      <c r="EUZ16" s="787"/>
      <c r="EVA16" s="788"/>
      <c r="EVB16" s="788"/>
      <c r="EVC16" s="788"/>
      <c r="EVD16" s="787"/>
      <c r="EVE16" s="788"/>
      <c r="EVF16" s="788"/>
      <c r="EVG16" s="788"/>
      <c r="EVH16" s="787"/>
      <c r="EVI16" s="788"/>
      <c r="EVJ16" s="788"/>
      <c r="EVK16" s="788"/>
      <c r="EVL16" s="787"/>
      <c r="EVM16" s="788"/>
      <c r="EVN16" s="788"/>
      <c r="EVO16" s="788"/>
      <c r="EVP16" s="787"/>
      <c r="EVQ16" s="788"/>
      <c r="EVR16" s="788"/>
      <c r="EVS16" s="788"/>
      <c r="EVT16" s="787"/>
      <c r="EVU16" s="788"/>
      <c r="EVV16" s="788"/>
      <c r="EVW16" s="788"/>
      <c r="EVX16" s="787"/>
      <c r="EVY16" s="788"/>
      <c r="EVZ16" s="788"/>
      <c r="EWA16" s="788"/>
      <c r="EWB16" s="787"/>
      <c r="EWC16" s="788"/>
      <c r="EWD16" s="788"/>
      <c r="EWE16" s="788"/>
      <c r="EWF16" s="787"/>
      <c r="EWG16" s="788"/>
      <c r="EWH16" s="788"/>
      <c r="EWI16" s="788"/>
      <c r="EWJ16" s="787"/>
      <c r="EWK16" s="788"/>
      <c r="EWL16" s="788"/>
      <c r="EWM16" s="788"/>
      <c r="EWN16" s="787"/>
      <c r="EWO16" s="788"/>
      <c r="EWP16" s="788"/>
      <c r="EWQ16" s="788"/>
      <c r="EWR16" s="787"/>
      <c r="EWS16" s="788"/>
      <c r="EWT16" s="788"/>
      <c r="EWU16" s="788"/>
      <c r="EWV16" s="787"/>
      <c r="EWW16" s="788"/>
      <c r="EWX16" s="788"/>
      <c r="EWY16" s="788"/>
      <c r="EWZ16" s="787"/>
      <c r="EXA16" s="788"/>
      <c r="EXB16" s="788"/>
      <c r="EXC16" s="788"/>
      <c r="EXD16" s="787"/>
      <c r="EXE16" s="788"/>
      <c r="EXF16" s="788"/>
      <c r="EXG16" s="788"/>
      <c r="EXH16" s="787"/>
      <c r="EXI16" s="788"/>
      <c r="EXJ16" s="788"/>
      <c r="EXK16" s="788"/>
      <c r="EXL16" s="787"/>
      <c r="EXM16" s="788"/>
      <c r="EXN16" s="788"/>
      <c r="EXO16" s="788"/>
      <c r="EXP16" s="787"/>
      <c r="EXQ16" s="788"/>
      <c r="EXR16" s="788"/>
      <c r="EXS16" s="788"/>
      <c r="EXT16" s="787"/>
      <c r="EXU16" s="788"/>
      <c r="EXV16" s="788"/>
      <c r="EXW16" s="788"/>
      <c r="EXX16" s="787"/>
      <c r="EXY16" s="788"/>
      <c r="EXZ16" s="788"/>
      <c r="EYA16" s="788"/>
      <c r="EYB16" s="787"/>
      <c r="EYC16" s="788"/>
      <c r="EYD16" s="788"/>
      <c r="EYE16" s="788"/>
      <c r="EYF16" s="787"/>
      <c r="EYG16" s="788"/>
      <c r="EYH16" s="788"/>
      <c r="EYI16" s="788"/>
      <c r="EYJ16" s="787"/>
      <c r="EYK16" s="788"/>
      <c r="EYL16" s="788"/>
      <c r="EYM16" s="788"/>
      <c r="EYN16" s="787"/>
      <c r="EYO16" s="788"/>
      <c r="EYP16" s="788"/>
      <c r="EYQ16" s="788"/>
      <c r="EYR16" s="787"/>
      <c r="EYS16" s="788"/>
      <c r="EYT16" s="788"/>
      <c r="EYU16" s="788"/>
      <c r="EYV16" s="787"/>
      <c r="EYW16" s="788"/>
      <c r="EYX16" s="788"/>
      <c r="EYY16" s="788"/>
      <c r="EYZ16" s="787"/>
      <c r="EZA16" s="788"/>
      <c r="EZB16" s="788"/>
      <c r="EZC16" s="788"/>
      <c r="EZD16" s="787"/>
      <c r="EZE16" s="788"/>
      <c r="EZF16" s="788"/>
      <c r="EZG16" s="788"/>
      <c r="EZH16" s="787"/>
      <c r="EZI16" s="788"/>
      <c r="EZJ16" s="788"/>
      <c r="EZK16" s="788"/>
      <c r="EZL16" s="787"/>
      <c r="EZM16" s="788"/>
      <c r="EZN16" s="788"/>
      <c r="EZO16" s="788"/>
      <c r="EZP16" s="787"/>
      <c r="EZQ16" s="788"/>
      <c r="EZR16" s="788"/>
      <c r="EZS16" s="788"/>
      <c r="EZT16" s="787"/>
      <c r="EZU16" s="788"/>
      <c r="EZV16" s="788"/>
      <c r="EZW16" s="788"/>
      <c r="EZX16" s="787"/>
      <c r="EZY16" s="788"/>
      <c r="EZZ16" s="788"/>
      <c r="FAA16" s="788"/>
      <c r="FAB16" s="787"/>
      <c r="FAC16" s="788"/>
      <c r="FAD16" s="788"/>
      <c r="FAE16" s="788"/>
      <c r="FAF16" s="787"/>
      <c r="FAG16" s="788"/>
      <c r="FAH16" s="788"/>
      <c r="FAI16" s="788"/>
      <c r="FAJ16" s="787"/>
      <c r="FAK16" s="788"/>
      <c r="FAL16" s="788"/>
      <c r="FAM16" s="788"/>
      <c r="FAN16" s="787"/>
      <c r="FAO16" s="788"/>
      <c r="FAP16" s="788"/>
      <c r="FAQ16" s="788"/>
      <c r="FAR16" s="787"/>
      <c r="FAS16" s="788"/>
      <c r="FAT16" s="788"/>
      <c r="FAU16" s="788"/>
      <c r="FAV16" s="787"/>
      <c r="FAW16" s="788"/>
      <c r="FAX16" s="788"/>
      <c r="FAY16" s="788"/>
      <c r="FAZ16" s="787"/>
      <c r="FBA16" s="788"/>
      <c r="FBB16" s="788"/>
      <c r="FBC16" s="788"/>
      <c r="FBD16" s="787"/>
      <c r="FBE16" s="788"/>
      <c r="FBF16" s="788"/>
      <c r="FBG16" s="788"/>
      <c r="FBH16" s="787"/>
      <c r="FBI16" s="788"/>
      <c r="FBJ16" s="788"/>
      <c r="FBK16" s="788"/>
      <c r="FBL16" s="787"/>
      <c r="FBM16" s="788"/>
      <c r="FBN16" s="788"/>
      <c r="FBO16" s="788"/>
      <c r="FBP16" s="787"/>
      <c r="FBQ16" s="788"/>
      <c r="FBR16" s="788"/>
      <c r="FBS16" s="788"/>
      <c r="FBT16" s="787"/>
      <c r="FBU16" s="788"/>
      <c r="FBV16" s="788"/>
      <c r="FBW16" s="788"/>
      <c r="FBX16" s="787"/>
      <c r="FBY16" s="788"/>
      <c r="FBZ16" s="788"/>
      <c r="FCA16" s="788"/>
      <c r="FCB16" s="787"/>
      <c r="FCC16" s="788"/>
      <c r="FCD16" s="788"/>
      <c r="FCE16" s="788"/>
      <c r="FCF16" s="787"/>
      <c r="FCG16" s="788"/>
      <c r="FCH16" s="788"/>
      <c r="FCI16" s="788"/>
      <c r="FCJ16" s="787"/>
      <c r="FCK16" s="788"/>
      <c r="FCL16" s="788"/>
      <c r="FCM16" s="788"/>
      <c r="FCN16" s="787"/>
      <c r="FCO16" s="788"/>
      <c r="FCP16" s="788"/>
      <c r="FCQ16" s="788"/>
      <c r="FCR16" s="787"/>
      <c r="FCS16" s="788"/>
      <c r="FCT16" s="788"/>
      <c r="FCU16" s="788"/>
      <c r="FCV16" s="787"/>
      <c r="FCW16" s="788"/>
      <c r="FCX16" s="788"/>
      <c r="FCY16" s="788"/>
      <c r="FCZ16" s="787"/>
      <c r="FDA16" s="788"/>
      <c r="FDB16" s="788"/>
      <c r="FDC16" s="788"/>
      <c r="FDD16" s="787"/>
      <c r="FDE16" s="788"/>
      <c r="FDF16" s="788"/>
      <c r="FDG16" s="788"/>
      <c r="FDH16" s="787"/>
      <c r="FDI16" s="788"/>
      <c r="FDJ16" s="788"/>
      <c r="FDK16" s="788"/>
      <c r="FDL16" s="787"/>
      <c r="FDM16" s="788"/>
      <c r="FDN16" s="788"/>
      <c r="FDO16" s="788"/>
      <c r="FDP16" s="787"/>
      <c r="FDQ16" s="788"/>
      <c r="FDR16" s="788"/>
      <c r="FDS16" s="788"/>
      <c r="FDT16" s="787"/>
      <c r="FDU16" s="788"/>
      <c r="FDV16" s="788"/>
      <c r="FDW16" s="788"/>
      <c r="FDX16" s="787"/>
      <c r="FDY16" s="788"/>
      <c r="FDZ16" s="788"/>
      <c r="FEA16" s="788"/>
      <c r="FEB16" s="787"/>
      <c r="FEC16" s="788"/>
      <c r="FED16" s="788"/>
      <c r="FEE16" s="788"/>
      <c r="FEF16" s="787"/>
      <c r="FEG16" s="788"/>
      <c r="FEH16" s="788"/>
      <c r="FEI16" s="788"/>
      <c r="FEJ16" s="787"/>
      <c r="FEK16" s="788"/>
      <c r="FEL16" s="788"/>
      <c r="FEM16" s="788"/>
      <c r="FEN16" s="787"/>
      <c r="FEO16" s="788"/>
      <c r="FEP16" s="788"/>
      <c r="FEQ16" s="788"/>
      <c r="FER16" s="787"/>
      <c r="FES16" s="788"/>
      <c r="FET16" s="788"/>
      <c r="FEU16" s="788"/>
      <c r="FEV16" s="787"/>
      <c r="FEW16" s="788"/>
      <c r="FEX16" s="788"/>
      <c r="FEY16" s="788"/>
      <c r="FEZ16" s="787"/>
      <c r="FFA16" s="788"/>
      <c r="FFB16" s="788"/>
      <c r="FFC16" s="788"/>
      <c r="FFD16" s="787"/>
      <c r="FFE16" s="788"/>
      <c r="FFF16" s="788"/>
      <c r="FFG16" s="788"/>
      <c r="FFH16" s="787"/>
      <c r="FFI16" s="788"/>
      <c r="FFJ16" s="788"/>
      <c r="FFK16" s="788"/>
      <c r="FFL16" s="787"/>
      <c r="FFM16" s="788"/>
      <c r="FFN16" s="788"/>
      <c r="FFO16" s="788"/>
      <c r="FFP16" s="787"/>
      <c r="FFQ16" s="788"/>
      <c r="FFR16" s="788"/>
      <c r="FFS16" s="788"/>
      <c r="FFT16" s="787"/>
      <c r="FFU16" s="788"/>
      <c r="FFV16" s="788"/>
      <c r="FFW16" s="788"/>
      <c r="FFX16" s="787"/>
      <c r="FFY16" s="788"/>
      <c r="FFZ16" s="788"/>
      <c r="FGA16" s="788"/>
      <c r="FGB16" s="787"/>
      <c r="FGC16" s="788"/>
      <c r="FGD16" s="788"/>
      <c r="FGE16" s="788"/>
      <c r="FGF16" s="787"/>
      <c r="FGG16" s="788"/>
      <c r="FGH16" s="788"/>
      <c r="FGI16" s="788"/>
      <c r="FGJ16" s="787"/>
      <c r="FGK16" s="788"/>
      <c r="FGL16" s="788"/>
      <c r="FGM16" s="788"/>
      <c r="FGN16" s="787"/>
      <c r="FGO16" s="788"/>
      <c r="FGP16" s="788"/>
      <c r="FGQ16" s="788"/>
      <c r="FGR16" s="787"/>
      <c r="FGS16" s="788"/>
      <c r="FGT16" s="788"/>
      <c r="FGU16" s="788"/>
      <c r="FGV16" s="787"/>
      <c r="FGW16" s="788"/>
      <c r="FGX16" s="788"/>
      <c r="FGY16" s="788"/>
      <c r="FGZ16" s="787"/>
      <c r="FHA16" s="788"/>
      <c r="FHB16" s="788"/>
      <c r="FHC16" s="788"/>
      <c r="FHD16" s="787"/>
      <c r="FHE16" s="788"/>
      <c r="FHF16" s="788"/>
      <c r="FHG16" s="788"/>
      <c r="FHH16" s="787"/>
      <c r="FHI16" s="788"/>
      <c r="FHJ16" s="788"/>
      <c r="FHK16" s="788"/>
      <c r="FHL16" s="787"/>
      <c r="FHM16" s="788"/>
      <c r="FHN16" s="788"/>
      <c r="FHO16" s="788"/>
      <c r="FHP16" s="787"/>
      <c r="FHQ16" s="788"/>
      <c r="FHR16" s="788"/>
      <c r="FHS16" s="788"/>
      <c r="FHT16" s="787"/>
      <c r="FHU16" s="788"/>
      <c r="FHV16" s="788"/>
      <c r="FHW16" s="788"/>
      <c r="FHX16" s="787"/>
      <c r="FHY16" s="788"/>
      <c r="FHZ16" s="788"/>
      <c r="FIA16" s="788"/>
      <c r="FIB16" s="787"/>
      <c r="FIC16" s="788"/>
      <c r="FID16" s="788"/>
      <c r="FIE16" s="788"/>
      <c r="FIF16" s="787"/>
      <c r="FIG16" s="788"/>
      <c r="FIH16" s="788"/>
      <c r="FII16" s="788"/>
      <c r="FIJ16" s="787"/>
      <c r="FIK16" s="788"/>
      <c r="FIL16" s="788"/>
      <c r="FIM16" s="788"/>
      <c r="FIN16" s="787"/>
      <c r="FIO16" s="788"/>
      <c r="FIP16" s="788"/>
      <c r="FIQ16" s="788"/>
      <c r="FIR16" s="787"/>
      <c r="FIS16" s="788"/>
      <c r="FIT16" s="788"/>
      <c r="FIU16" s="788"/>
      <c r="FIV16" s="787"/>
      <c r="FIW16" s="788"/>
      <c r="FIX16" s="788"/>
      <c r="FIY16" s="788"/>
      <c r="FIZ16" s="787"/>
      <c r="FJA16" s="788"/>
      <c r="FJB16" s="788"/>
      <c r="FJC16" s="788"/>
      <c r="FJD16" s="787"/>
      <c r="FJE16" s="788"/>
      <c r="FJF16" s="788"/>
      <c r="FJG16" s="788"/>
      <c r="FJH16" s="787"/>
      <c r="FJI16" s="788"/>
      <c r="FJJ16" s="788"/>
      <c r="FJK16" s="788"/>
      <c r="FJL16" s="787"/>
      <c r="FJM16" s="788"/>
      <c r="FJN16" s="788"/>
      <c r="FJO16" s="788"/>
      <c r="FJP16" s="787"/>
      <c r="FJQ16" s="788"/>
      <c r="FJR16" s="788"/>
      <c r="FJS16" s="788"/>
      <c r="FJT16" s="787"/>
      <c r="FJU16" s="788"/>
      <c r="FJV16" s="788"/>
      <c r="FJW16" s="788"/>
      <c r="FJX16" s="787"/>
      <c r="FJY16" s="788"/>
      <c r="FJZ16" s="788"/>
      <c r="FKA16" s="788"/>
      <c r="FKB16" s="787"/>
      <c r="FKC16" s="788"/>
      <c r="FKD16" s="788"/>
      <c r="FKE16" s="788"/>
      <c r="FKF16" s="787"/>
      <c r="FKG16" s="788"/>
      <c r="FKH16" s="788"/>
      <c r="FKI16" s="788"/>
      <c r="FKJ16" s="787"/>
      <c r="FKK16" s="788"/>
      <c r="FKL16" s="788"/>
      <c r="FKM16" s="788"/>
      <c r="FKN16" s="787"/>
      <c r="FKO16" s="788"/>
      <c r="FKP16" s="788"/>
      <c r="FKQ16" s="788"/>
      <c r="FKR16" s="787"/>
      <c r="FKS16" s="788"/>
      <c r="FKT16" s="788"/>
      <c r="FKU16" s="788"/>
      <c r="FKV16" s="787"/>
      <c r="FKW16" s="788"/>
      <c r="FKX16" s="788"/>
      <c r="FKY16" s="788"/>
      <c r="FKZ16" s="787"/>
      <c r="FLA16" s="788"/>
      <c r="FLB16" s="788"/>
      <c r="FLC16" s="788"/>
      <c r="FLD16" s="787"/>
      <c r="FLE16" s="788"/>
      <c r="FLF16" s="788"/>
      <c r="FLG16" s="788"/>
      <c r="FLH16" s="787"/>
      <c r="FLI16" s="788"/>
      <c r="FLJ16" s="788"/>
      <c r="FLK16" s="788"/>
      <c r="FLL16" s="787"/>
      <c r="FLM16" s="788"/>
      <c r="FLN16" s="788"/>
      <c r="FLO16" s="788"/>
      <c r="FLP16" s="787"/>
      <c r="FLQ16" s="788"/>
      <c r="FLR16" s="788"/>
      <c r="FLS16" s="788"/>
      <c r="FLT16" s="787"/>
      <c r="FLU16" s="788"/>
      <c r="FLV16" s="788"/>
      <c r="FLW16" s="788"/>
      <c r="FLX16" s="787"/>
      <c r="FLY16" s="788"/>
      <c r="FLZ16" s="788"/>
      <c r="FMA16" s="788"/>
      <c r="FMB16" s="787"/>
      <c r="FMC16" s="788"/>
      <c r="FMD16" s="788"/>
      <c r="FME16" s="788"/>
      <c r="FMF16" s="787"/>
      <c r="FMG16" s="788"/>
      <c r="FMH16" s="788"/>
      <c r="FMI16" s="788"/>
      <c r="FMJ16" s="787"/>
      <c r="FMK16" s="788"/>
      <c r="FML16" s="788"/>
      <c r="FMM16" s="788"/>
      <c r="FMN16" s="787"/>
      <c r="FMO16" s="788"/>
      <c r="FMP16" s="788"/>
      <c r="FMQ16" s="788"/>
      <c r="FMR16" s="787"/>
      <c r="FMS16" s="788"/>
      <c r="FMT16" s="788"/>
      <c r="FMU16" s="788"/>
      <c r="FMV16" s="787"/>
      <c r="FMW16" s="788"/>
      <c r="FMX16" s="788"/>
      <c r="FMY16" s="788"/>
      <c r="FMZ16" s="787"/>
      <c r="FNA16" s="788"/>
      <c r="FNB16" s="788"/>
      <c r="FNC16" s="788"/>
      <c r="FND16" s="787"/>
      <c r="FNE16" s="788"/>
      <c r="FNF16" s="788"/>
      <c r="FNG16" s="788"/>
      <c r="FNH16" s="787"/>
      <c r="FNI16" s="788"/>
      <c r="FNJ16" s="788"/>
      <c r="FNK16" s="788"/>
      <c r="FNL16" s="787"/>
      <c r="FNM16" s="788"/>
      <c r="FNN16" s="788"/>
      <c r="FNO16" s="788"/>
      <c r="FNP16" s="787"/>
      <c r="FNQ16" s="788"/>
      <c r="FNR16" s="788"/>
      <c r="FNS16" s="788"/>
      <c r="FNT16" s="787"/>
      <c r="FNU16" s="788"/>
      <c r="FNV16" s="788"/>
      <c r="FNW16" s="788"/>
      <c r="FNX16" s="787"/>
      <c r="FNY16" s="788"/>
      <c r="FNZ16" s="788"/>
      <c r="FOA16" s="788"/>
      <c r="FOB16" s="787"/>
      <c r="FOC16" s="788"/>
      <c r="FOD16" s="788"/>
      <c r="FOE16" s="788"/>
      <c r="FOF16" s="787"/>
      <c r="FOG16" s="788"/>
      <c r="FOH16" s="788"/>
      <c r="FOI16" s="788"/>
      <c r="FOJ16" s="787"/>
      <c r="FOK16" s="788"/>
      <c r="FOL16" s="788"/>
      <c r="FOM16" s="788"/>
      <c r="FON16" s="787"/>
      <c r="FOO16" s="788"/>
      <c r="FOP16" s="788"/>
      <c r="FOQ16" s="788"/>
      <c r="FOR16" s="787"/>
      <c r="FOS16" s="788"/>
      <c r="FOT16" s="788"/>
      <c r="FOU16" s="788"/>
      <c r="FOV16" s="787"/>
      <c r="FOW16" s="788"/>
      <c r="FOX16" s="788"/>
      <c r="FOY16" s="788"/>
      <c r="FOZ16" s="787"/>
      <c r="FPA16" s="788"/>
      <c r="FPB16" s="788"/>
      <c r="FPC16" s="788"/>
      <c r="FPD16" s="787"/>
      <c r="FPE16" s="788"/>
      <c r="FPF16" s="788"/>
      <c r="FPG16" s="788"/>
      <c r="FPH16" s="787"/>
      <c r="FPI16" s="788"/>
      <c r="FPJ16" s="788"/>
      <c r="FPK16" s="788"/>
      <c r="FPL16" s="787"/>
      <c r="FPM16" s="788"/>
      <c r="FPN16" s="788"/>
      <c r="FPO16" s="788"/>
      <c r="FPP16" s="787"/>
      <c r="FPQ16" s="788"/>
      <c r="FPR16" s="788"/>
      <c r="FPS16" s="788"/>
      <c r="FPT16" s="787"/>
      <c r="FPU16" s="788"/>
      <c r="FPV16" s="788"/>
      <c r="FPW16" s="788"/>
      <c r="FPX16" s="787"/>
      <c r="FPY16" s="788"/>
      <c r="FPZ16" s="788"/>
      <c r="FQA16" s="788"/>
      <c r="FQB16" s="787"/>
      <c r="FQC16" s="788"/>
      <c r="FQD16" s="788"/>
      <c r="FQE16" s="788"/>
      <c r="FQF16" s="787"/>
      <c r="FQG16" s="788"/>
      <c r="FQH16" s="788"/>
      <c r="FQI16" s="788"/>
      <c r="FQJ16" s="787"/>
      <c r="FQK16" s="788"/>
      <c r="FQL16" s="788"/>
      <c r="FQM16" s="788"/>
      <c r="FQN16" s="787"/>
      <c r="FQO16" s="788"/>
      <c r="FQP16" s="788"/>
      <c r="FQQ16" s="788"/>
      <c r="FQR16" s="787"/>
      <c r="FQS16" s="788"/>
      <c r="FQT16" s="788"/>
      <c r="FQU16" s="788"/>
      <c r="FQV16" s="787"/>
      <c r="FQW16" s="788"/>
      <c r="FQX16" s="788"/>
      <c r="FQY16" s="788"/>
      <c r="FQZ16" s="787"/>
      <c r="FRA16" s="788"/>
      <c r="FRB16" s="788"/>
      <c r="FRC16" s="788"/>
      <c r="FRD16" s="787"/>
      <c r="FRE16" s="788"/>
      <c r="FRF16" s="788"/>
      <c r="FRG16" s="788"/>
      <c r="FRH16" s="787"/>
      <c r="FRI16" s="788"/>
      <c r="FRJ16" s="788"/>
      <c r="FRK16" s="788"/>
      <c r="FRL16" s="787"/>
      <c r="FRM16" s="788"/>
      <c r="FRN16" s="788"/>
      <c r="FRO16" s="788"/>
      <c r="FRP16" s="787"/>
      <c r="FRQ16" s="788"/>
      <c r="FRR16" s="788"/>
      <c r="FRS16" s="788"/>
      <c r="FRT16" s="787"/>
      <c r="FRU16" s="788"/>
      <c r="FRV16" s="788"/>
      <c r="FRW16" s="788"/>
      <c r="FRX16" s="787"/>
      <c r="FRY16" s="788"/>
      <c r="FRZ16" s="788"/>
      <c r="FSA16" s="788"/>
      <c r="FSB16" s="787"/>
      <c r="FSC16" s="788"/>
      <c r="FSD16" s="788"/>
      <c r="FSE16" s="788"/>
      <c r="FSF16" s="787"/>
      <c r="FSG16" s="788"/>
      <c r="FSH16" s="788"/>
      <c r="FSI16" s="788"/>
      <c r="FSJ16" s="787"/>
      <c r="FSK16" s="788"/>
      <c r="FSL16" s="788"/>
      <c r="FSM16" s="788"/>
      <c r="FSN16" s="787"/>
      <c r="FSO16" s="788"/>
      <c r="FSP16" s="788"/>
      <c r="FSQ16" s="788"/>
      <c r="FSR16" s="787"/>
      <c r="FSS16" s="788"/>
      <c r="FST16" s="788"/>
      <c r="FSU16" s="788"/>
      <c r="FSV16" s="787"/>
      <c r="FSW16" s="788"/>
      <c r="FSX16" s="788"/>
      <c r="FSY16" s="788"/>
      <c r="FSZ16" s="787"/>
      <c r="FTA16" s="788"/>
      <c r="FTB16" s="788"/>
      <c r="FTC16" s="788"/>
      <c r="FTD16" s="787"/>
      <c r="FTE16" s="788"/>
      <c r="FTF16" s="788"/>
      <c r="FTG16" s="788"/>
      <c r="FTH16" s="787"/>
      <c r="FTI16" s="788"/>
      <c r="FTJ16" s="788"/>
      <c r="FTK16" s="788"/>
      <c r="FTL16" s="787"/>
      <c r="FTM16" s="788"/>
      <c r="FTN16" s="788"/>
      <c r="FTO16" s="788"/>
      <c r="FTP16" s="787"/>
      <c r="FTQ16" s="788"/>
      <c r="FTR16" s="788"/>
      <c r="FTS16" s="788"/>
      <c r="FTT16" s="787"/>
      <c r="FTU16" s="788"/>
      <c r="FTV16" s="788"/>
      <c r="FTW16" s="788"/>
      <c r="FTX16" s="787"/>
      <c r="FTY16" s="788"/>
      <c r="FTZ16" s="788"/>
      <c r="FUA16" s="788"/>
      <c r="FUB16" s="787"/>
      <c r="FUC16" s="788"/>
      <c r="FUD16" s="788"/>
      <c r="FUE16" s="788"/>
      <c r="FUF16" s="787"/>
      <c r="FUG16" s="788"/>
      <c r="FUH16" s="788"/>
      <c r="FUI16" s="788"/>
      <c r="FUJ16" s="787"/>
      <c r="FUK16" s="788"/>
      <c r="FUL16" s="788"/>
      <c r="FUM16" s="788"/>
      <c r="FUN16" s="787"/>
      <c r="FUO16" s="788"/>
      <c r="FUP16" s="788"/>
      <c r="FUQ16" s="788"/>
      <c r="FUR16" s="787"/>
      <c r="FUS16" s="788"/>
      <c r="FUT16" s="788"/>
      <c r="FUU16" s="788"/>
      <c r="FUV16" s="787"/>
      <c r="FUW16" s="788"/>
      <c r="FUX16" s="788"/>
      <c r="FUY16" s="788"/>
      <c r="FUZ16" s="787"/>
      <c r="FVA16" s="788"/>
      <c r="FVB16" s="788"/>
      <c r="FVC16" s="788"/>
      <c r="FVD16" s="787"/>
      <c r="FVE16" s="788"/>
      <c r="FVF16" s="788"/>
      <c r="FVG16" s="788"/>
      <c r="FVH16" s="787"/>
      <c r="FVI16" s="788"/>
      <c r="FVJ16" s="788"/>
      <c r="FVK16" s="788"/>
      <c r="FVL16" s="787"/>
      <c r="FVM16" s="788"/>
      <c r="FVN16" s="788"/>
      <c r="FVO16" s="788"/>
      <c r="FVP16" s="787"/>
      <c r="FVQ16" s="788"/>
      <c r="FVR16" s="788"/>
      <c r="FVS16" s="788"/>
      <c r="FVT16" s="787"/>
      <c r="FVU16" s="788"/>
      <c r="FVV16" s="788"/>
      <c r="FVW16" s="788"/>
      <c r="FVX16" s="787"/>
      <c r="FVY16" s="788"/>
      <c r="FVZ16" s="788"/>
      <c r="FWA16" s="788"/>
      <c r="FWB16" s="787"/>
      <c r="FWC16" s="788"/>
      <c r="FWD16" s="788"/>
      <c r="FWE16" s="788"/>
      <c r="FWF16" s="787"/>
      <c r="FWG16" s="788"/>
      <c r="FWH16" s="788"/>
      <c r="FWI16" s="788"/>
      <c r="FWJ16" s="787"/>
      <c r="FWK16" s="788"/>
      <c r="FWL16" s="788"/>
      <c r="FWM16" s="788"/>
      <c r="FWN16" s="787"/>
      <c r="FWO16" s="788"/>
      <c r="FWP16" s="788"/>
      <c r="FWQ16" s="788"/>
      <c r="FWR16" s="787"/>
      <c r="FWS16" s="788"/>
      <c r="FWT16" s="788"/>
      <c r="FWU16" s="788"/>
      <c r="FWV16" s="787"/>
      <c r="FWW16" s="788"/>
      <c r="FWX16" s="788"/>
      <c r="FWY16" s="788"/>
      <c r="FWZ16" s="787"/>
      <c r="FXA16" s="788"/>
      <c r="FXB16" s="788"/>
      <c r="FXC16" s="788"/>
      <c r="FXD16" s="787"/>
      <c r="FXE16" s="788"/>
      <c r="FXF16" s="788"/>
      <c r="FXG16" s="788"/>
      <c r="FXH16" s="787"/>
      <c r="FXI16" s="788"/>
      <c r="FXJ16" s="788"/>
      <c r="FXK16" s="788"/>
      <c r="FXL16" s="787"/>
      <c r="FXM16" s="788"/>
      <c r="FXN16" s="788"/>
      <c r="FXO16" s="788"/>
      <c r="FXP16" s="787"/>
      <c r="FXQ16" s="788"/>
      <c r="FXR16" s="788"/>
      <c r="FXS16" s="788"/>
      <c r="FXT16" s="787"/>
      <c r="FXU16" s="788"/>
      <c r="FXV16" s="788"/>
      <c r="FXW16" s="788"/>
      <c r="FXX16" s="787"/>
      <c r="FXY16" s="788"/>
      <c r="FXZ16" s="788"/>
      <c r="FYA16" s="788"/>
      <c r="FYB16" s="787"/>
      <c r="FYC16" s="788"/>
      <c r="FYD16" s="788"/>
      <c r="FYE16" s="788"/>
      <c r="FYF16" s="787"/>
      <c r="FYG16" s="788"/>
      <c r="FYH16" s="788"/>
      <c r="FYI16" s="788"/>
      <c r="FYJ16" s="787"/>
      <c r="FYK16" s="788"/>
      <c r="FYL16" s="788"/>
      <c r="FYM16" s="788"/>
      <c r="FYN16" s="787"/>
      <c r="FYO16" s="788"/>
      <c r="FYP16" s="788"/>
      <c r="FYQ16" s="788"/>
      <c r="FYR16" s="787"/>
      <c r="FYS16" s="788"/>
      <c r="FYT16" s="788"/>
      <c r="FYU16" s="788"/>
      <c r="FYV16" s="787"/>
      <c r="FYW16" s="788"/>
      <c r="FYX16" s="788"/>
      <c r="FYY16" s="788"/>
      <c r="FYZ16" s="787"/>
      <c r="FZA16" s="788"/>
      <c r="FZB16" s="788"/>
      <c r="FZC16" s="788"/>
      <c r="FZD16" s="787"/>
      <c r="FZE16" s="788"/>
      <c r="FZF16" s="788"/>
      <c r="FZG16" s="788"/>
      <c r="FZH16" s="787"/>
      <c r="FZI16" s="788"/>
      <c r="FZJ16" s="788"/>
      <c r="FZK16" s="788"/>
      <c r="FZL16" s="787"/>
      <c r="FZM16" s="788"/>
      <c r="FZN16" s="788"/>
      <c r="FZO16" s="788"/>
      <c r="FZP16" s="787"/>
      <c r="FZQ16" s="788"/>
      <c r="FZR16" s="788"/>
      <c r="FZS16" s="788"/>
      <c r="FZT16" s="787"/>
      <c r="FZU16" s="788"/>
      <c r="FZV16" s="788"/>
      <c r="FZW16" s="788"/>
      <c r="FZX16" s="787"/>
      <c r="FZY16" s="788"/>
      <c r="FZZ16" s="788"/>
      <c r="GAA16" s="788"/>
      <c r="GAB16" s="787"/>
      <c r="GAC16" s="788"/>
      <c r="GAD16" s="788"/>
      <c r="GAE16" s="788"/>
      <c r="GAF16" s="787"/>
      <c r="GAG16" s="788"/>
      <c r="GAH16" s="788"/>
      <c r="GAI16" s="788"/>
      <c r="GAJ16" s="787"/>
      <c r="GAK16" s="788"/>
      <c r="GAL16" s="788"/>
      <c r="GAM16" s="788"/>
      <c r="GAN16" s="787"/>
      <c r="GAO16" s="788"/>
      <c r="GAP16" s="788"/>
      <c r="GAQ16" s="788"/>
      <c r="GAR16" s="787"/>
      <c r="GAS16" s="788"/>
      <c r="GAT16" s="788"/>
      <c r="GAU16" s="788"/>
      <c r="GAV16" s="787"/>
      <c r="GAW16" s="788"/>
      <c r="GAX16" s="788"/>
      <c r="GAY16" s="788"/>
      <c r="GAZ16" s="787"/>
      <c r="GBA16" s="788"/>
      <c r="GBB16" s="788"/>
      <c r="GBC16" s="788"/>
      <c r="GBD16" s="787"/>
      <c r="GBE16" s="788"/>
      <c r="GBF16" s="788"/>
      <c r="GBG16" s="788"/>
      <c r="GBH16" s="787"/>
      <c r="GBI16" s="788"/>
      <c r="GBJ16" s="788"/>
      <c r="GBK16" s="788"/>
      <c r="GBL16" s="787"/>
      <c r="GBM16" s="788"/>
      <c r="GBN16" s="788"/>
      <c r="GBO16" s="788"/>
      <c r="GBP16" s="787"/>
      <c r="GBQ16" s="788"/>
      <c r="GBR16" s="788"/>
      <c r="GBS16" s="788"/>
      <c r="GBT16" s="787"/>
      <c r="GBU16" s="788"/>
      <c r="GBV16" s="788"/>
      <c r="GBW16" s="788"/>
      <c r="GBX16" s="787"/>
      <c r="GBY16" s="788"/>
      <c r="GBZ16" s="788"/>
      <c r="GCA16" s="788"/>
      <c r="GCB16" s="787"/>
      <c r="GCC16" s="788"/>
      <c r="GCD16" s="788"/>
      <c r="GCE16" s="788"/>
      <c r="GCF16" s="787"/>
      <c r="GCG16" s="788"/>
      <c r="GCH16" s="788"/>
      <c r="GCI16" s="788"/>
      <c r="GCJ16" s="787"/>
      <c r="GCK16" s="788"/>
      <c r="GCL16" s="788"/>
      <c r="GCM16" s="788"/>
      <c r="GCN16" s="787"/>
      <c r="GCO16" s="788"/>
      <c r="GCP16" s="788"/>
      <c r="GCQ16" s="788"/>
      <c r="GCR16" s="787"/>
      <c r="GCS16" s="788"/>
      <c r="GCT16" s="788"/>
      <c r="GCU16" s="788"/>
      <c r="GCV16" s="787"/>
      <c r="GCW16" s="788"/>
      <c r="GCX16" s="788"/>
      <c r="GCY16" s="788"/>
      <c r="GCZ16" s="787"/>
      <c r="GDA16" s="788"/>
      <c r="GDB16" s="788"/>
      <c r="GDC16" s="788"/>
      <c r="GDD16" s="787"/>
      <c r="GDE16" s="788"/>
      <c r="GDF16" s="788"/>
      <c r="GDG16" s="788"/>
      <c r="GDH16" s="787"/>
      <c r="GDI16" s="788"/>
      <c r="GDJ16" s="788"/>
      <c r="GDK16" s="788"/>
      <c r="GDL16" s="787"/>
      <c r="GDM16" s="788"/>
      <c r="GDN16" s="788"/>
      <c r="GDO16" s="788"/>
      <c r="GDP16" s="787"/>
      <c r="GDQ16" s="788"/>
      <c r="GDR16" s="788"/>
      <c r="GDS16" s="788"/>
      <c r="GDT16" s="787"/>
      <c r="GDU16" s="788"/>
      <c r="GDV16" s="788"/>
      <c r="GDW16" s="788"/>
      <c r="GDX16" s="787"/>
      <c r="GDY16" s="788"/>
      <c r="GDZ16" s="788"/>
      <c r="GEA16" s="788"/>
      <c r="GEB16" s="787"/>
      <c r="GEC16" s="788"/>
      <c r="GED16" s="788"/>
      <c r="GEE16" s="788"/>
      <c r="GEF16" s="787"/>
      <c r="GEG16" s="788"/>
      <c r="GEH16" s="788"/>
      <c r="GEI16" s="788"/>
      <c r="GEJ16" s="787"/>
      <c r="GEK16" s="788"/>
      <c r="GEL16" s="788"/>
      <c r="GEM16" s="788"/>
      <c r="GEN16" s="787"/>
      <c r="GEO16" s="788"/>
      <c r="GEP16" s="788"/>
      <c r="GEQ16" s="788"/>
      <c r="GER16" s="787"/>
      <c r="GES16" s="788"/>
      <c r="GET16" s="788"/>
      <c r="GEU16" s="788"/>
      <c r="GEV16" s="787"/>
      <c r="GEW16" s="788"/>
      <c r="GEX16" s="788"/>
      <c r="GEY16" s="788"/>
      <c r="GEZ16" s="787"/>
      <c r="GFA16" s="788"/>
      <c r="GFB16" s="788"/>
      <c r="GFC16" s="788"/>
      <c r="GFD16" s="787"/>
      <c r="GFE16" s="788"/>
      <c r="GFF16" s="788"/>
      <c r="GFG16" s="788"/>
      <c r="GFH16" s="787"/>
      <c r="GFI16" s="788"/>
      <c r="GFJ16" s="788"/>
      <c r="GFK16" s="788"/>
      <c r="GFL16" s="787"/>
      <c r="GFM16" s="788"/>
      <c r="GFN16" s="788"/>
      <c r="GFO16" s="788"/>
      <c r="GFP16" s="787"/>
      <c r="GFQ16" s="788"/>
      <c r="GFR16" s="788"/>
      <c r="GFS16" s="788"/>
      <c r="GFT16" s="787"/>
      <c r="GFU16" s="788"/>
      <c r="GFV16" s="788"/>
      <c r="GFW16" s="788"/>
      <c r="GFX16" s="787"/>
      <c r="GFY16" s="788"/>
      <c r="GFZ16" s="788"/>
      <c r="GGA16" s="788"/>
      <c r="GGB16" s="787"/>
      <c r="GGC16" s="788"/>
      <c r="GGD16" s="788"/>
      <c r="GGE16" s="788"/>
      <c r="GGF16" s="787"/>
      <c r="GGG16" s="788"/>
      <c r="GGH16" s="788"/>
      <c r="GGI16" s="788"/>
      <c r="GGJ16" s="787"/>
      <c r="GGK16" s="788"/>
      <c r="GGL16" s="788"/>
      <c r="GGM16" s="788"/>
      <c r="GGN16" s="787"/>
      <c r="GGO16" s="788"/>
      <c r="GGP16" s="788"/>
      <c r="GGQ16" s="788"/>
      <c r="GGR16" s="787"/>
      <c r="GGS16" s="788"/>
      <c r="GGT16" s="788"/>
      <c r="GGU16" s="788"/>
      <c r="GGV16" s="787"/>
      <c r="GGW16" s="788"/>
      <c r="GGX16" s="788"/>
      <c r="GGY16" s="788"/>
      <c r="GGZ16" s="787"/>
      <c r="GHA16" s="788"/>
      <c r="GHB16" s="788"/>
      <c r="GHC16" s="788"/>
      <c r="GHD16" s="787"/>
      <c r="GHE16" s="788"/>
      <c r="GHF16" s="788"/>
      <c r="GHG16" s="788"/>
      <c r="GHH16" s="787"/>
      <c r="GHI16" s="788"/>
      <c r="GHJ16" s="788"/>
      <c r="GHK16" s="788"/>
      <c r="GHL16" s="787"/>
      <c r="GHM16" s="788"/>
      <c r="GHN16" s="788"/>
      <c r="GHO16" s="788"/>
      <c r="GHP16" s="787"/>
      <c r="GHQ16" s="788"/>
      <c r="GHR16" s="788"/>
      <c r="GHS16" s="788"/>
      <c r="GHT16" s="787"/>
      <c r="GHU16" s="788"/>
      <c r="GHV16" s="788"/>
      <c r="GHW16" s="788"/>
      <c r="GHX16" s="787"/>
      <c r="GHY16" s="788"/>
      <c r="GHZ16" s="788"/>
      <c r="GIA16" s="788"/>
      <c r="GIB16" s="787"/>
      <c r="GIC16" s="788"/>
      <c r="GID16" s="788"/>
      <c r="GIE16" s="788"/>
      <c r="GIF16" s="787"/>
      <c r="GIG16" s="788"/>
      <c r="GIH16" s="788"/>
      <c r="GII16" s="788"/>
      <c r="GIJ16" s="787"/>
      <c r="GIK16" s="788"/>
      <c r="GIL16" s="788"/>
      <c r="GIM16" s="788"/>
      <c r="GIN16" s="787"/>
      <c r="GIO16" s="788"/>
      <c r="GIP16" s="788"/>
      <c r="GIQ16" s="788"/>
      <c r="GIR16" s="787"/>
      <c r="GIS16" s="788"/>
      <c r="GIT16" s="788"/>
      <c r="GIU16" s="788"/>
      <c r="GIV16" s="787"/>
      <c r="GIW16" s="788"/>
      <c r="GIX16" s="788"/>
      <c r="GIY16" s="788"/>
      <c r="GIZ16" s="787"/>
      <c r="GJA16" s="788"/>
      <c r="GJB16" s="788"/>
      <c r="GJC16" s="788"/>
      <c r="GJD16" s="787"/>
      <c r="GJE16" s="788"/>
      <c r="GJF16" s="788"/>
      <c r="GJG16" s="788"/>
      <c r="GJH16" s="787"/>
      <c r="GJI16" s="788"/>
      <c r="GJJ16" s="788"/>
      <c r="GJK16" s="788"/>
      <c r="GJL16" s="787"/>
      <c r="GJM16" s="788"/>
      <c r="GJN16" s="788"/>
      <c r="GJO16" s="788"/>
      <c r="GJP16" s="787"/>
      <c r="GJQ16" s="788"/>
      <c r="GJR16" s="788"/>
      <c r="GJS16" s="788"/>
      <c r="GJT16" s="787"/>
      <c r="GJU16" s="788"/>
      <c r="GJV16" s="788"/>
      <c r="GJW16" s="788"/>
      <c r="GJX16" s="787"/>
      <c r="GJY16" s="788"/>
      <c r="GJZ16" s="788"/>
      <c r="GKA16" s="788"/>
      <c r="GKB16" s="787"/>
      <c r="GKC16" s="788"/>
      <c r="GKD16" s="788"/>
      <c r="GKE16" s="788"/>
      <c r="GKF16" s="787"/>
      <c r="GKG16" s="788"/>
      <c r="GKH16" s="788"/>
      <c r="GKI16" s="788"/>
      <c r="GKJ16" s="787"/>
      <c r="GKK16" s="788"/>
      <c r="GKL16" s="788"/>
      <c r="GKM16" s="788"/>
      <c r="GKN16" s="787"/>
      <c r="GKO16" s="788"/>
      <c r="GKP16" s="788"/>
      <c r="GKQ16" s="788"/>
      <c r="GKR16" s="787"/>
      <c r="GKS16" s="788"/>
      <c r="GKT16" s="788"/>
      <c r="GKU16" s="788"/>
      <c r="GKV16" s="787"/>
      <c r="GKW16" s="788"/>
      <c r="GKX16" s="788"/>
      <c r="GKY16" s="788"/>
      <c r="GKZ16" s="787"/>
      <c r="GLA16" s="788"/>
      <c r="GLB16" s="788"/>
      <c r="GLC16" s="788"/>
      <c r="GLD16" s="787"/>
      <c r="GLE16" s="788"/>
      <c r="GLF16" s="788"/>
      <c r="GLG16" s="788"/>
      <c r="GLH16" s="787"/>
      <c r="GLI16" s="788"/>
      <c r="GLJ16" s="788"/>
      <c r="GLK16" s="788"/>
      <c r="GLL16" s="787"/>
      <c r="GLM16" s="788"/>
      <c r="GLN16" s="788"/>
      <c r="GLO16" s="788"/>
      <c r="GLP16" s="787"/>
      <c r="GLQ16" s="788"/>
      <c r="GLR16" s="788"/>
      <c r="GLS16" s="788"/>
      <c r="GLT16" s="787"/>
      <c r="GLU16" s="788"/>
      <c r="GLV16" s="788"/>
      <c r="GLW16" s="788"/>
      <c r="GLX16" s="787"/>
      <c r="GLY16" s="788"/>
      <c r="GLZ16" s="788"/>
      <c r="GMA16" s="788"/>
      <c r="GMB16" s="787"/>
      <c r="GMC16" s="788"/>
      <c r="GMD16" s="788"/>
      <c r="GME16" s="788"/>
      <c r="GMF16" s="787"/>
      <c r="GMG16" s="788"/>
      <c r="GMH16" s="788"/>
      <c r="GMI16" s="788"/>
      <c r="GMJ16" s="787"/>
      <c r="GMK16" s="788"/>
      <c r="GML16" s="788"/>
      <c r="GMM16" s="788"/>
      <c r="GMN16" s="787"/>
      <c r="GMO16" s="788"/>
      <c r="GMP16" s="788"/>
      <c r="GMQ16" s="788"/>
      <c r="GMR16" s="787"/>
      <c r="GMS16" s="788"/>
      <c r="GMT16" s="788"/>
      <c r="GMU16" s="788"/>
      <c r="GMV16" s="787"/>
      <c r="GMW16" s="788"/>
      <c r="GMX16" s="788"/>
      <c r="GMY16" s="788"/>
      <c r="GMZ16" s="787"/>
      <c r="GNA16" s="788"/>
      <c r="GNB16" s="788"/>
      <c r="GNC16" s="788"/>
      <c r="GND16" s="787"/>
      <c r="GNE16" s="788"/>
      <c r="GNF16" s="788"/>
      <c r="GNG16" s="788"/>
      <c r="GNH16" s="787"/>
      <c r="GNI16" s="788"/>
      <c r="GNJ16" s="788"/>
      <c r="GNK16" s="788"/>
      <c r="GNL16" s="787"/>
      <c r="GNM16" s="788"/>
      <c r="GNN16" s="788"/>
      <c r="GNO16" s="788"/>
      <c r="GNP16" s="787"/>
      <c r="GNQ16" s="788"/>
      <c r="GNR16" s="788"/>
      <c r="GNS16" s="788"/>
      <c r="GNT16" s="787"/>
      <c r="GNU16" s="788"/>
      <c r="GNV16" s="788"/>
      <c r="GNW16" s="788"/>
      <c r="GNX16" s="787"/>
      <c r="GNY16" s="788"/>
      <c r="GNZ16" s="788"/>
      <c r="GOA16" s="788"/>
      <c r="GOB16" s="787"/>
      <c r="GOC16" s="788"/>
      <c r="GOD16" s="788"/>
      <c r="GOE16" s="788"/>
      <c r="GOF16" s="787"/>
      <c r="GOG16" s="788"/>
      <c r="GOH16" s="788"/>
      <c r="GOI16" s="788"/>
      <c r="GOJ16" s="787"/>
      <c r="GOK16" s="788"/>
      <c r="GOL16" s="788"/>
      <c r="GOM16" s="788"/>
      <c r="GON16" s="787"/>
      <c r="GOO16" s="788"/>
      <c r="GOP16" s="788"/>
      <c r="GOQ16" s="788"/>
      <c r="GOR16" s="787"/>
      <c r="GOS16" s="788"/>
      <c r="GOT16" s="788"/>
      <c r="GOU16" s="788"/>
      <c r="GOV16" s="787"/>
      <c r="GOW16" s="788"/>
      <c r="GOX16" s="788"/>
      <c r="GOY16" s="788"/>
      <c r="GOZ16" s="787"/>
      <c r="GPA16" s="788"/>
      <c r="GPB16" s="788"/>
      <c r="GPC16" s="788"/>
      <c r="GPD16" s="787"/>
      <c r="GPE16" s="788"/>
      <c r="GPF16" s="788"/>
      <c r="GPG16" s="788"/>
      <c r="GPH16" s="787"/>
      <c r="GPI16" s="788"/>
      <c r="GPJ16" s="788"/>
      <c r="GPK16" s="788"/>
      <c r="GPL16" s="787"/>
      <c r="GPM16" s="788"/>
      <c r="GPN16" s="788"/>
      <c r="GPO16" s="788"/>
      <c r="GPP16" s="787"/>
      <c r="GPQ16" s="788"/>
      <c r="GPR16" s="788"/>
      <c r="GPS16" s="788"/>
      <c r="GPT16" s="787"/>
      <c r="GPU16" s="788"/>
      <c r="GPV16" s="788"/>
      <c r="GPW16" s="788"/>
      <c r="GPX16" s="787"/>
      <c r="GPY16" s="788"/>
      <c r="GPZ16" s="788"/>
      <c r="GQA16" s="788"/>
      <c r="GQB16" s="787"/>
      <c r="GQC16" s="788"/>
      <c r="GQD16" s="788"/>
      <c r="GQE16" s="788"/>
      <c r="GQF16" s="787"/>
      <c r="GQG16" s="788"/>
      <c r="GQH16" s="788"/>
      <c r="GQI16" s="788"/>
      <c r="GQJ16" s="787"/>
      <c r="GQK16" s="788"/>
      <c r="GQL16" s="788"/>
      <c r="GQM16" s="788"/>
      <c r="GQN16" s="787"/>
      <c r="GQO16" s="788"/>
      <c r="GQP16" s="788"/>
      <c r="GQQ16" s="788"/>
      <c r="GQR16" s="787"/>
      <c r="GQS16" s="788"/>
      <c r="GQT16" s="788"/>
      <c r="GQU16" s="788"/>
      <c r="GQV16" s="787"/>
      <c r="GQW16" s="788"/>
      <c r="GQX16" s="788"/>
      <c r="GQY16" s="788"/>
      <c r="GQZ16" s="787"/>
      <c r="GRA16" s="788"/>
      <c r="GRB16" s="788"/>
      <c r="GRC16" s="788"/>
      <c r="GRD16" s="787"/>
      <c r="GRE16" s="788"/>
      <c r="GRF16" s="788"/>
      <c r="GRG16" s="788"/>
      <c r="GRH16" s="787"/>
      <c r="GRI16" s="788"/>
      <c r="GRJ16" s="788"/>
      <c r="GRK16" s="788"/>
      <c r="GRL16" s="787"/>
      <c r="GRM16" s="788"/>
      <c r="GRN16" s="788"/>
      <c r="GRO16" s="788"/>
      <c r="GRP16" s="787"/>
      <c r="GRQ16" s="788"/>
      <c r="GRR16" s="788"/>
      <c r="GRS16" s="788"/>
      <c r="GRT16" s="787"/>
      <c r="GRU16" s="788"/>
      <c r="GRV16" s="788"/>
      <c r="GRW16" s="788"/>
      <c r="GRX16" s="787"/>
      <c r="GRY16" s="788"/>
      <c r="GRZ16" s="788"/>
      <c r="GSA16" s="788"/>
      <c r="GSB16" s="787"/>
      <c r="GSC16" s="788"/>
      <c r="GSD16" s="788"/>
      <c r="GSE16" s="788"/>
      <c r="GSF16" s="787"/>
      <c r="GSG16" s="788"/>
      <c r="GSH16" s="788"/>
      <c r="GSI16" s="788"/>
      <c r="GSJ16" s="787"/>
      <c r="GSK16" s="788"/>
      <c r="GSL16" s="788"/>
      <c r="GSM16" s="788"/>
      <c r="GSN16" s="787"/>
      <c r="GSO16" s="788"/>
      <c r="GSP16" s="788"/>
      <c r="GSQ16" s="788"/>
      <c r="GSR16" s="787"/>
      <c r="GSS16" s="788"/>
      <c r="GST16" s="788"/>
      <c r="GSU16" s="788"/>
      <c r="GSV16" s="787"/>
      <c r="GSW16" s="788"/>
      <c r="GSX16" s="788"/>
      <c r="GSY16" s="788"/>
      <c r="GSZ16" s="787"/>
      <c r="GTA16" s="788"/>
      <c r="GTB16" s="788"/>
      <c r="GTC16" s="788"/>
      <c r="GTD16" s="787"/>
      <c r="GTE16" s="788"/>
      <c r="GTF16" s="788"/>
      <c r="GTG16" s="788"/>
      <c r="GTH16" s="787"/>
      <c r="GTI16" s="788"/>
      <c r="GTJ16" s="788"/>
      <c r="GTK16" s="788"/>
      <c r="GTL16" s="787"/>
      <c r="GTM16" s="788"/>
      <c r="GTN16" s="788"/>
      <c r="GTO16" s="788"/>
      <c r="GTP16" s="787"/>
      <c r="GTQ16" s="788"/>
      <c r="GTR16" s="788"/>
      <c r="GTS16" s="788"/>
      <c r="GTT16" s="787"/>
      <c r="GTU16" s="788"/>
      <c r="GTV16" s="788"/>
      <c r="GTW16" s="788"/>
      <c r="GTX16" s="787"/>
      <c r="GTY16" s="788"/>
      <c r="GTZ16" s="788"/>
      <c r="GUA16" s="788"/>
      <c r="GUB16" s="787"/>
      <c r="GUC16" s="788"/>
      <c r="GUD16" s="788"/>
      <c r="GUE16" s="788"/>
      <c r="GUF16" s="787"/>
      <c r="GUG16" s="788"/>
      <c r="GUH16" s="788"/>
      <c r="GUI16" s="788"/>
      <c r="GUJ16" s="787"/>
      <c r="GUK16" s="788"/>
      <c r="GUL16" s="788"/>
      <c r="GUM16" s="788"/>
      <c r="GUN16" s="787"/>
      <c r="GUO16" s="788"/>
      <c r="GUP16" s="788"/>
      <c r="GUQ16" s="788"/>
      <c r="GUR16" s="787"/>
      <c r="GUS16" s="788"/>
      <c r="GUT16" s="788"/>
      <c r="GUU16" s="788"/>
      <c r="GUV16" s="787"/>
      <c r="GUW16" s="788"/>
      <c r="GUX16" s="788"/>
      <c r="GUY16" s="788"/>
      <c r="GUZ16" s="787"/>
      <c r="GVA16" s="788"/>
      <c r="GVB16" s="788"/>
      <c r="GVC16" s="788"/>
      <c r="GVD16" s="787"/>
      <c r="GVE16" s="788"/>
      <c r="GVF16" s="788"/>
      <c r="GVG16" s="788"/>
      <c r="GVH16" s="787"/>
      <c r="GVI16" s="788"/>
      <c r="GVJ16" s="788"/>
      <c r="GVK16" s="788"/>
      <c r="GVL16" s="787"/>
      <c r="GVM16" s="788"/>
      <c r="GVN16" s="788"/>
      <c r="GVO16" s="788"/>
      <c r="GVP16" s="787"/>
      <c r="GVQ16" s="788"/>
      <c r="GVR16" s="788"/>
      <c r="GVS16" s="788"/>
      <c r="GVT16" s="787"/>
      <c r="GVU16" s="788"/>
      <c r="GVV16" s="788"/>
      <c r="GVW16" s="788"/>
      <c r="GVX16" s="787"/>
      <c r="GVY16" s="788"/>
      <c r="GVZ16" s="788"/>
      <c r="GWA16" s="788"/>
      <c r="GWB16" s="787"/>
      <c r="GWC16" s="788"/>
      <c r="GWD16" s="788"/>
      <c r="GWE16" s="788"/>
      <c r="GWF16" s="787"/>
      <c r="GWG16" s="788"/>
      <c r="GWH16" s="788"/>
      <c r="GWI16" s="788"/>
      <c r="GWJ16" s="787"/>
      <c r="GWK16" s="788"/>
      <c r="GWL16" s="788"/>
      <c r="GWM16" s="788"/>
      <c r="GWN16" s="787"/>
      <c r="GWO16" s="788"/>
      <c r="GWP16" s="788"/>
      <c r="GWQ16" s="788"/>
      <c r="GWR16" s="787"/>
      <c r="GWS16" s="788"/>
      <c r="GWT16" s="788"/>
      <c r="GWU16" s="788"/>
      <c r="GWV16" s="787"/>
      <c r="GWW16" s="788"/>
      <c r="GWX16" s="788"/>
      <c r="GWY16" s="788"/>
      <c r="GWZ16" s="787"/>
      <c r="GXA16" s="788"/>
      <c r="GXB16" s="788"/>
      <c r="GXC16" s="788"/>
      <c r="GXD16" s="787"/>
      <c r="GXE16" s="788"/>
      <c r="GXF16" s="788"/>
      <c r="GXG16" s="788"/>
      <c r="GXH16" s="787"/>
      <c r="GXI16" s="788"/>
      <c r="GXJ16" s="788"/>
      <c r="GXK16" s="788"/>
      <c r="GXL16" s="787"/>
      <c r="GXM16" s="788"/>
      <c r="GXN16" s="788"/>
      <c r="GXO16" s="788"/>
      <c r="GXP16" s="787"/>
      <c r="GXQ16" s="788"/>
      <c r="GXR16" s="788"/>
      <c r="GXS16" s="788"/>
      <c r="GXT16" s="787"/>
      <c r="GXU16" s="788"/>
      <c r="GXV16" s="788"/>
      <c r="GXW16" s="788"/>
      <c r="GXX16" s="787"/>
      <c r="GXY16" s="788"/>
      <c r="GXZ16" s="788"/>
      <c r="GYA16" s="788"/>
      <c r="GYB16" s="787"/>
      <c r="GYC16" s="788"/>
      <c r="GYD16" s="788"/>
      <c r="GYE16" s="788"/>
      <c r="GYF16" s="787"/>
      <c r="GYG16" s="788"/>
      <c r="GYH16" s="788"/>
      <c r="GYI16" s="788"/>
      <c r="GYJ16" s="787"/>
      <c r="GYK16" s="788"/>
      <c r="GYL16" s="788"/>
      <c r="GYM16" s="788"/>
      <c r="GYN16" s="787"/>
      <c r="GYO16" s="788"/>
      <c r="GYP16" s="788"/>
      <c r="GYQ16" s="788"/>
      <c r="GYR16" s="787"/>
      <c r="GYS16" s="788"/>
      <c r="GYT16" s="788"/>
      <c r="GYU16" s="788"/>
      <c r="GYV16" s="787"/>
      <c r="GYW16" s="788"/>
      <c r="GYX16" s="788"/>
      <c r="GYY16" s="788"/>
      <c r="GYZ16" s="787"/>
      <c r="GZA16" s="788"/>
      <c r="GZB16" s="788"/>
      <c r="GZC16" s="788"/>
      <c r="GZD16" s="787"/>
      <c r="GZE16" s="788"/>
      <c r="GZF16" s="788"/>
      <c r="GZG16" s="788"/>
      <c r="GZH16" s="787"/>
      <c r="GZI16" s="788"/>
      <c r="GZJ16" s="788"/>
      <c r="GZK16" s="788"/>
      <c r="GZL16" s="787"/>
      <c r="GZM16" s="788"/>
      <c r="GZN16" s="788"/>
      <c r="GZO16" s="788"/>
      <c r="GZP16" s="787"/>
      <c r="GZQ16" s="788"/>
      <c r="GZR16" s="788"/>
      <c r="GZS16" s="788"/>
      <c r="GZT16" s="787"/>
      <c r="GZU16" s="788"/>
      <c r="GZV16" s="788"/>
      <c r="GZW16" s="788"/>
      <c r="GZX16" s="787"/>
      <c r="GZY16" s="788"/>
      <c r="GZZ16" s="788"/>
      <c r="HAA16" s="788"/>
      <c r="HAB16" s="787"/>
      <c r="HAC16" s="788"/>
      <c r="HAD16" s="788"/>
      <c r="HAE16" s="788"/>
      <c r="HAF16" s="787"/>
      <c r="HAG16" s="788"/>
      <c r="HAH16" s="788"/>
      <c r="HAI16" s="788"/>
      <c r="HAJ16" s="787"/>
      <c r="HAK16" s="788"/>
      <c r="HAL16" s="788"/>
      <c r="HAM16" s="788"/>
      <c r="HAN16" s="787"/>
      <c r="HAO16" s="788"/>
      <c r="HAP16" s="788"/>
      <c r="HAQ16" s="788"/>
      <c r="HAR16" s="787"/>
      <c r="HAS16" s="788"/>
      <c r="HAT16" s="788"/>
      <c r="HAU16" s="788"/>
      <c r="HAV16" s="787"/>
      <c r="HAW16" s="788"/>
      <c r="HAX16" s="788"/>
      <c r="HAY16" s="788"/>
      <c r="HAZ16" s="787"/>
      <c r="HBA16" s="788"/>
      <c r="HBB16" s="788"/>
      <c r="HBC16" s="788"/>
      <c r="HBD16" s="787"/>
      <c r="HBE16" s="788"/>
      <c r="HBF16" s="788"/>
      <c r="HBG16" s="788"/>
      <c r="HBH16" s="787"/>
      <c r="HBI16" s="788"/>
      <c r="HBJ16" s="788"/>
      <c r="HBK16" s="788"/>
      <c r="HBL16" s="787"/>
      <c r="HBM16" s="788"/>
      <c r="HBN16" s="788"/>
      <c r="HBO16" s="788"/>
      <c r="HBP16" s="787"/>
      <c r="HBQ16" s="788"/>
      <c r="HBR16" s="788"/>
      <c r="HBS16" s="788"/>
      <c r="HBT16" s="787"/>
      <c r="HBU16" s="788"/>
      <c r="HBV16" s="788"/>
      <c r="HBW16" s="788"/>
      <c r="HBX16" s="787"/>
      <c r="HBY16" s="788"/>
      <c r="HBZ16" s="788"/>
      <c r="HCA16" s="788"/>
      <c r="HCB16" s="787"/>
      <c r="HCC16" s="788"/>
      <c r="HCD16" s="788"/>
      <c r="HCE16" s="788"/>
      <c r="HCF16" s="787"/>
      <c r="HCG16" s="788"/>
      <c r="HCH16" s="788"/>
      <c r="HCI16" s="788"/>
      <c r="HCJ16" s="787"/>
      <c r="HCK16" s="788"/>
      <c r="HCL16" s="788"/>
      <c r="HCM16" s="788"/>
      <c r="HCN16" s="787"/>
      <c r="HCO16" s="788"/>
      <c r="HCP16" s="788"/>
      <c r="HCQ16" s="788"/>
      <c r="HCR16" s="787"/>
      <c r="HCS16" s="788"/>
      <c r="HCT16" s="788"/>
      <c r="HCU16" s="788"/>
      <c r="HCV16" s="787"/>
      <c r="HCW16" s="788"/>
      <c r="HCX16" s="788"/>
      <c r="HCY16" s="788"/>
      <c r="HCZ16" s="787"/>
      <c r="HDA16" s="788"/>
      <c r="HDB16" s="788"/>
      <c r="HDC16" s="788"/>
      <c r="HDD16" s="787"/>
      <c r="HDE16" s="788"/>
      <c r="HDF16" s="788"/>
      <c r="HDG16" s="788"/>
      <c r="HDH16" s="787"/>
      <c r="HDI16" s="788"/>
      <c r="HDJ16" s="788"/>
      <c r="HDK16" s="788"/>
      <c r="HDL16" s="787"/>
      <c r="HDM16" s="788"/>
      <c r="HDN16" s="788"/>
      <c r="HDO16" s="788"/>
      <c r="HDP16" s="787"/>
      <c r="HDQ16" s="788"/>
      <c r="HDR16" s="788"/>
      <c r="HDS16" s="788"/>
      <c r="HDT16" s="787"/>
      <c r="HDU16" s="788"/>
      <c r="HDV16" s="788"/>
      <c r="HDW16" s="788"/>
      <c r="HDX16" s="787"/>
      <c r="HDY16" s="788"/>
      <c r="HDZ16" s="788"/>
      <c r="HEA16" s="788"/>
      <c r="HEB16" s="787"/>
      <c r="HEC16" s="788"/>
      <c r="HED16" s="788"/>
      <c r="HEE16" s="788"/>
      <c r="HEF16" s="787"/>
      <c r="HEG16" s="788"/>
      <c r="HEH16" s="788"/>
      <c r="HEI16" s="788"/>
      <c r="HEJ16" s="787"/>
      <c r="HEK16" s="788"/>
      <c r="HEL16" s="788"/>
      <c r="HEM16" s="788"/>
      <c r="HEN16" s="787"/>
      <c r="HEO16" s="788"/>
      <c r="HEP16" s="788"/>
      <c r="HEQ16" s="788"/>
      <c r="HER16" s="787"/>
      <c r="HES16" s="788"/>
      <c r="HET16" s="788"/>
      <c r="HEU16" s="788"/>
      <c r="HEV16" s="787"/>
      <c r="HEW16" s="788"/>
      <c r="HEX16" s="788"/>
      <c r="HEY16" s="788"/>
      <c r="HEZ16" s="787"/>
      <c r="HFA16" s="788"/>
      <c r="HFB16" s="788"/>
      <c r="HFC16" s="788"/>
      <c r="HFD16" s="787"/>
      <c r="HFE16" s="788"/>
      <c r="HFF16" s="788"/>
      <c r="HFG16" s="788"/>
      <c r="HFH16" s="787"/>
      <c r="HFI16" s="788"/>
      <c r="HFJ16" s="788"/>
      <c r="HFK16" s="788"/>
      <c r="HFL16" s="787"/>
      <c r="HFM16" s="788"/>
      <c r="HFN16" s="788"/>
      <c r="HFO16" s="788"/>
      <c r="HFP16" s="787"/>
      <c r="HFQ16" s="788"/>
      <c r="HFR16" s="788"/>
      <c r="HFS16" s="788"/>
      <c r="HFT16" s="787"/>
      <c r="HFU16" s="788"/>
      <c r="HFV16" s="788"/>
      <c r="HFW16" s="788"/>
      <c r="HFX16" s="787"/>
      <c r="HFY16" s="788"/>
      <c r="HFZ16" s="788"/>
      <c r="HGA16" s="788"/>
      <c r="HGB16" s="787"/>
      <c r="HGC16" s="788"/>
      <c r="HGD16" s="788"/>
      <c r="HGE16" s="788"/>
      <c r="HGF16" s="787"/>
      <c r="HGG16" s="788"/>
      <c r="HGH16" s="788"/>
      <c r="HGI16" s="788"/>
      <c r="HGJ16" s="787"/>
      <c r="HGK16" s="788"/>
      <c r="HGL16" s="788"/>
      <c r="HGM16" s="788"/>
      <c r="HGN16" s="787"/>
      <c r="HGO16" s="788"/>
      <c r="HGP16" s="788"/>
      <c r="HGQ16" s="788"/>
      <c r="HGR16" s="787"/>
      <c r="HGS16" s="788"/>
      <c r="HGT16" s="788"/>
      <c r="HGU16" s="788"/>
      <c r="HGV16" s="787"/>
      <c r="HGW16" s="788"/>
      <c r="HGX16" s="788"/>
      <c r="HGY16" s="788"/>
      <c r="HGZ16" s="787"/>
      <c r="HHA16" s="788"/>
      <c r="HHB16" s="788"/>
      <c r="HHC16" s="788"/>
      <c r="HHD16" s="787"/>
      <c r="HHE16" s="788"/>
      <c r="HHF16" s="788"/>
      <c r="HHG16" s="788"/>
      <c r="HHH16" s="787"/>
      <c r="HHI16" s="788"/>
      <c r="HHJ16" s="788"/>
      <c r="HHK16" s="788"/>
      <c r="HHL16" s="787"/>
      <c r="HHM16" s="788"/>
      <c r="HHN16" s="788"/>
      <c r="HHO16" s="788"/>
      <c r="HHP16" s="787"/>
      <c r="HHQ16" s="788"/>
      <c r="HHR16" s="788"/>
      <c r="HHS16" s="788"/>
      <c r="HHT16" s="787"/>
      <c r="HHU16" s="788"/>
      <c r="HHV16" s="788"/>
      <c r="HHW16" s="788"/>
      <c r="HHX16" s="787"/>
      <c r="HHY16" s="788"/>
      <c r="HHZ16" s="788"/>
      <c r="HIA16" s="788"/>
      <c r="HIB16" s="787"/>
      <c r="HIC16" s="788"/>
      <c r="HID16" s="788"/>
      <c r="HIE16" s="788"/>
      <c r="HIF16" s="787"/>
      <c r="HIG16" s="788"/>
      <c r="HIH16" s="788"/>
      <c r="HII16" s="788"/>
      <c r="HIJ16" s="787"/>
      <c r="HIK16" s="788"/>
      <c r="HIL16" s="788"/>
      <c r="HIM16" s="788"/>
      <c r="HIN16" s="787"/>
      <c r="HIO16" s="788"/>
      <c r="HIP16" s="788"/>
      <c r="HIQ16" s="788"/>
      <c r="HIR16" s="787"/>
      <c r="HIS16" s="788"/>
      <c r="HIT16" s="788"/>
      <c r="HIU16" s="788"/>
      <c r="HIV16" s="787"/>
      <c r="HIW16" s="788"/>
      <c r="HIX16" s="788"/>
      <c r="HIY16" s="788"/>
      <c r="HIZ16" s="787"/>
      <c r="HJA16" s="788"/>
      <c r="HJB16" s="788"/>
      <c r="HJC16" s="788"/>
      <c r="HJD16" s="787"/>
      <c r="HJE16" s="788"/>
      <c r="HJF16" s="788"/>
      <c r="HJG16" s="788"/>
      <c r="HJH16" s="787"/>
      <c r="HJI16" s="788"/>
      <c r="HJJ16" s="788"/>
      <c r="HJK16" s="788"/>
      <c r="HJL16" s="787"/>
      <c r="HJM16" s="788"/>
      <c r="HJN16" s="788"/>
      <c r="HJO16" s="788"/>
      <c r="HJP16" s="787"/>
      <c r="HJQ16" s="788"/>
      <c r="HJR16" s="788"/>
      <c r="HJS16" s="788"/>
      <c r="HJT16" s="787"/>
      <c r="HJU16" s="788"/>
      <c r="HJV16" s="788"/>
      <c r="HJW16" s="788"/>
      <c r="HJX16" s="787"/>
      <c r="HJY16" s="788"/>
      <c r="HJZ16" s="788"/>
      <c r="HKA16" s="788"/>
      <c r="HKB16" s="787"/>
      <c r="HKC16" s="788"/>
      <c r="HKD16" s="788"/>
      <c r="HKE16" s="788"/>
      <c r="HKF16" s="787"/>
      <c r="HKG16" s="788"/>
      <c r="HKH16" s="788"/>
      <c r="HKI16" s="788"/>
      <c r="HKJ16" s="787"/>
      <c r="HKK16" s="788"/>
      <c r="HKL16" s="788"/>
      <c r="HKM16" s="788"/>
      <c r="HKN16" s="787"/>
      <c r="HKO16" s="788"/>
      <c r="HKP16" s="788"/>
      <c r="HKQ16" s="788"/>
      <c r="HKR16" s="787"/>
      <c r="HKS16" s="788"/>
      <c r="HKT16" s="788"/>
      <c r="HKU16" s="788"/>
      <c r="HKV16" s="787"/>
      <c r="HKW16" s="788"/>
      <c r="HKX16" s="788"/>
      <c r="HKY16" s="788"/>
      <c r="HKZ16" s="787"/>
      <c r="HLA16" s="788"/>
      <c r="HLB16" s="788"/>
      <c r="HLC16" s="788"/>
      <c r="HLD16" s="787"/>
      <c r="HLE16" s="788"/>
      <c r="HLF16" s="788"/>
      <c r="HLG16" s="788"/>
      <c r="HLH16" s="787"/>
      <c r="HLI16" s="788"/>
      <c r="HLJ16" s="788"/>
      <c r="HLK16" s="788"/>
      <c r="HLL16" s="787"/>
      <c r="HLM16" s="788"/>
      <c r="HLN16" s="788"/>
      <c r="HLO16" s="788"/>
      <c r="HLP16" s="787"/>
      <c r="HLQ16" s="788"/>
      <c r="HLR16" s="788"/>
      <c r="HLS16" s="788"/>
      <c r="HLT16" s="787"/>
      <c r="HLU16" s="788"/>
      <c r="HLV16" s="788"/>
      <c r="HLW16" s="788"/>
      <c r="HLX16" s="787"/>
      <c r="HLY16" s="788"/>
      <c r="HLZ16" s="788"/>
      <c r="HMA16" s="788"/>
      <c r="HMB16" s="787"/>
      <c r="HMC16" s="788"/>
      <c r="HMD16" s="788"/>
      <c r="HME16" s="788"/>
      <c r="HMF16" s="787"/>
      <c r="HMG16" s="788"/>
      <c r="HMH16" s="788"/>
      <c r="HMI16" s="788"/>
      <c r="HMJ16" s="787"/>
      <c r="HMK16" s="788"/>
      <c r="HML16" s="788"/>
      <c r="HMM16" s="788"/>
      <c r="HMN16" s="787"/>
      <c r="HMO16" s="788"/>
      <c r="HMP16" s="788"/>
      <c r="HMQ16" s="788"/>
      <c r="HMR16" s="787"/>
      <c r="HMS16" s="788"/>
      <c r="HMT16" s="788"/>
      <c r="HMU16" s="788"/>
      <c r="HMV16" s="787"/>
      <c r="HMW16" s="788"/>
      <c r="HMX16" s="788"/>
      <c r="HMY16" s="788"/>
      <c r="HMZ16" s="787"/>
      <c r="HNA16" s="788"/>
      <c r="HNB16" s="788"/>
      <c r="HNC16" s="788"/>
      <c r="HND16" s="787"/>
      <c r="HNE16" s="788"/>
      <c r="HNF16" s="788"/>
      <c r="HNG16" s="788"/>
      <c r="HNH16" s="787"/>
      <c r="HNI16" s="788"/>
      <c r="HNJ16" s="788"/>
      <c r="HNK16" s="788"/>
      <c r="HNL16" s="787"/>
      <c r="HNM16" s="788"/>
      <c r="HNN16" s="788"/>
      <c r="HNO16" s="788"/>
      <c r="HNP16" s="787"/>
      <c r="HNQ16" s="788"/>
      <c r="HNR16" s="788"/>
      <c r="HNS16" s="788"/>
      <c r="HNT16" s="787"/>
      <c r="HNU16" s="788"/>
      <c r="HNV16" s="788"/>
      <c r="HNW16" s="788"/>
      <c r="HNX16" s="787"/>
      <c r="HNY16" s="788"/>
      <c r="HNZ16" s="788"/>
      <c r="HOA16" s="788"/>
      <c r="HOB16" s="787"/>
      <c r="HOC16" s="788"/>
      <c r="HOD16" s="788"/>
      <c r="HOE16" s="788"/>
      <c r="HOF16" s="787"/>
      <c r="HOG16" s="788"/>
      <c r="HOH16" s="788"/>
      <c r="HOI16" s="788"/>
      <c r="HOJ16" s="787"/>
      <c r="HOK16" s="788"/>
      <c r="HOL16" s="788"/>
      <c r="HOM16" s="788"/>
      <c r="HON16" s="787"/>
      <c r="HOO16" s="788"/>
      <c r="HOP16" s="788"/>
      <c r="HOQ16" s="788"/>
      <c r="HOR16" s="787"/>
      <c r="HOS16" s="788"/>
      <c r="HOT16" s="788"/>
      <c r="HOU16" s="788"/>
      <c r="HOV16" s="787"/>
      <c r="HOW16" s="788"/>
      <c r="HOX16" s="788"/>
      <c r="HOY16" s="788"/>
      <c r="HOZ16" s="787"/>
      <c r="HPA16" s="788"/>
      <c r="HPB16" s="788"/>
      <c r="HPC16" s="788"/>
      <c r="HPD16" s="787"/>
      <c r="HPE16" s="788"/>
      <c r="HPF16" s="788"/>
      <c r="HPG16" s="788"/>
      <c r="HPH16" s="787"/>
      <c r="HPI16" s="788"/>
      <c r="HPJ16" s="788"/>
      <c r="HPK16" s="788"/>
      <c r="HPL16" s="787"/>
      <c r="HPM16" s="788"/>
      <c r="HPN16" s="788"/>
      <c r="HPO16" s="788"/>
      <c r="HPP16" s="787"/>
      <c r="HPQ16" s="788"/>
      <c r="HPR16" s="788"/>
      <c r="HPS16" s="788"/>
      <c r="HPT16" s="787"/>
      <c r="HPU16" s="788"/>
      <c r="HPV16" s="788"/>
      <c r="HPW16" s="788"/>
      <c r="HPX16" s="787"/>
      <c r="HPY16" s="788"/>
      <c r="HPZ16" s="788"/>
      <c r="HQA16" s="788"/>
      <c r="HQB16" s="787"/>
      <c r="HQC16" s="788"/>
      <c r="HQD16" s="788"/>
      <c r="HQE16" s="788"/>
      <c r="HQF16" s="787"/>
      <c r="HQG16" s="788"/>
      <c r="HQH16" s="788"/>
      <c r="HQI16" s="788"/>
      <c r="HQJ16" s="787"/>
      <c r="HQK16" s="788"/>
      <c r="HQL16" s="788"/>
      <c r="HQM16" s="788"/>
      <c r="HQN16" s="787"/>
      <c r="HQO16" s="788"/>
      <c r="HQP16" s="788"/>
      <c r="HQQ16" s="788"/>
      <c r="HQR16" s="787"/>
      <c r="HQS16" s="788"/>
      <c r="HQT16" s="788"/>
      <c r="HQU16" s="788"/>
      <c r="HQV16" s="787"/>
      <c r="HQW16" s="788"/>
      <c r="HQX16" s="788"/>
      <c r="HQY16" s="788"/>
      <c r="HQZ16" s="787"/>
      <c r="HRA16" s="788"/>
      <c r="HRB16" s="788"/>
      <c r="HRC16" s="788"/>
      <c r="HRD16" s="787"/>
      <c r="HRE16" s="788"/>
      <c r="HRF16" s="788"/>
      <c r="HRG16" s="788"/>
      <c r="HRH16" s="787"/>
      <c r="HRI16" s="788"/>
      <c r="HRJ16" s="788"/>
      <c r="HRK16" s="788"/>
      <c r="HRL16" s="787"/>
      <c r="HRM16" s="788"/>
      <c r="HRN16" s="788"/>
      <c r="HRO16" s="788"/>
      <c r="HRP16" s="787"/>
      <c r="HRQ16" s="788"/>
      <c r="HRR16" s="788"/>
      <c r="HRS16" s="788"/>
      <c r="HRT16" s="787"/>
      <c r="HRU16" s="788"/>
      <c r="HRV16" s="788"/>
      <c r="HRW16" s="788"/>
      <c r="HRX16" s="787"/>
      <c r="HRY16" s="788"/>
      <c r="HRZ16" s="788"/>
      <c r="HSA16" s="788"/>
      <c r="HSB16" s="787"/>
      <c r="HSC16" s="788"/>
      <c r="HSD16" s="788"/>
      <c r="HSE16" s="788"/>
      <c r="HSF16" s="787"/>
      <c r="HSG16" s="788"/>
      <c r="HSH16" s="788"/>
      <c r="HSI16" s="788"/>
      <c r="HSJ16" s="787"/>
      <c r="HSK16" s="788"/>
      <c r="HSL16" s="788"/>
      <c r="HSM16" s="788"/>
      <c r="HSN16" s="787"/>
      <c r="HSO16" s="788"/>
      <c r="HSP16" s="788"/>
      <c r="HSQ16" s="788"/>
      <c r="HSR16" s="787"/>
      <c r="HSS16" s="788"/>
      <c r="HST16" s="788"/>
      <c r="HSU16" s="788"/>
      <c r="HSV16" s="787"/>
      <c r="HSW16" s="788"/>
      <c r="HSX16" s="788"/>
      <c r="HSY16" s="788"/>
      <c r="HSZ16" s="787"/>
      <c r="HTA16" s="788"/>
      <c r="HTB16" s="788"/>
      <c r="HTC16" s="788"/>
      <c r="HTD16" s="787"/>
      <c r="HTE16" s="788"/>
      <c r="HTF16" s="788"/>
      <c r="HTG16" s="788"/>
      <c r="HTH16" s="787"/>
      <c r="HTI16" s="788"/>
      <c r="HTJ16" s="788"/>
      <c r="HTK16" s="788"/>
      <c r="HTL16" s="787"/>
      <c r="HTM16" s="788"/>
      <c r="HTN16" s="788"/>
      <c r="HTO16" s="788"/>
      <c r="HTP16" s="787"/>
      <c r="HTQ16" s="788"/>
      <c r="HTR16" s="788"/>
      <c r="HTS16" s="788"/>
      <c r="HTT16" s="787"/>
      <c r="HTU16" s="788"/>
      <c r="HTV16" s="788"/>
      <c r="HTW16" s="788"/>
      <c r="HTX16" s="787"/>
      <c r="HTY16" s="788"/>
      <c r="HTZ16" s="788"/>
      <c r="HUA16" s="788"/>
      <c r="HUB16" s="787"/>
      <c r="HUC16" s="788"/>
      <c r="HUD16" s="788"/>
      <c r="HUE16" s="788"/>
      <c r="HUF16" s="787"/>
      <c r="HUG16" s="788"/>
      <c r="HUH16" s="788"/>
      <c r="HUI16" s="788"/>
      <c r="HUJ16" s="787"/>
      <c r="HUK16" s="788"/>
      <c r="HUL16" s="788"/>
      <c r="HUM16" s="788"/>
      <c r="HUN16" s="787"/>
      <c r="HUO16" s="788"/>
      <c r="HUP16" s="788"/>
      <c r="HUQ16" s="788"/>
      <c r="HUR16" s="787"/>
      <c r="HUS16" s="788"/>
      <c r="HUT16" s="788"/>
      <c r="HUU16" s="788"/>
      <c r="HUV16" s="787"/>
      <c r="HUW16" s="788"/>
      <c r="HUX16" s="788"/>
      <c r="HUY16" s="788"/>
      <c r="HUZ16" s="787"/>
      <c r="HVA16" s="788"/>
      <c r="HVB16" s="788"/>
      <c r="HVC16" s="788"/>
      <c r="HVD16" s="787"/>
      <c r="HVE16" s="788"/>
      <c r="HVF16" s="788"/>
      <c r="HVG16" s="788"/>
      <c r="HVH16" s="787"/>
      <c r="HVI16" s="788"/>
      <c r="HVJ16" s="788"/>
      <c r="HVK16" s="788"/>
      <c r="HVL16" s="787"/>
      <c r="HVM16" s="788"/>
      <c r="HVN16" s="788"/>
      <c r="HVO16" s="788"/>
      <c r="HVP16" s="787"/>
      <c r="HVQ16" s="788"/>
      <c r="HVR16" s="788"/>
      <c r="HVS16" s="788"/>
      <c r="HVT16" s="787"/>
      <c r="HVU16" s="788"/>
      <c r="HVV16" s="788"/>
      <c r="HVW16" s="788"/>
      <c r="HVX16" s="787"/>
      <c r="HVY16" s="788"/>
      <c r="HVZ16" s="788"/>
      <c r="HWA16" s="788"/>
      <c r="HWB16" s="787"/>
      <c r="HWC16" s="788"/>
      <c r="HWD16" s="788"/>
      <c r="HWE16" s="788"/>
      <c r="HWF16" s="787"/>
      <c r="HWG16" s="788"/>
      <c r="HWH16" s="788"/>
      <c r="HWI16" s="788"/>
      <c r="HWJ16" s="787"/>
      <c r="HWK16" s="788"/>
      <c r="HWL16" s="788"/>
      <c r="HWM16" s="788"/>
      <c r="HWN16" s="787"/>
      <c r="HWO16" s="788"/>
      <c r="HWP16" s="788"/>
      <c r="HWQ16" s="788"/>
      <c r="HWR16" s="787"/>
      <c r="HWS16" s="788"/>
      <c r="HWT16" s="788"/>
      <c r="HWU16" s="788"/>
      <c r="HWV16" s="787"/>
      <c r="HWW16" s="788"/>
      <c r="HWX16" s="788"/>
      <c r="HWY16" s="788"/>
      <c r="HWZ16" s="787"/>
      <c r="HXA16" s="788"/>
      <c r="HXB16" s="788"/>
      <c r="HXC16" s="788"/>
      <c r="HXD16" s="787"/>
      <c r="HXE16" s="788"/>
      <c r="HXF16" s="788"/>
      <c r="HXG16" s="788"/>
      <c r="HXH16" s="787"/>
      <c r="HXI16" s="788"/>
      <c r="HXJ16" s="788"/>
      <c r="HXK16" s="788"/>
      <c r="HXL16" s="787"/>
      <c r="HXM16" s="788"/>
      <c r="HXN16" s="788"/>
      <c r="HXO16" s="788"/>
      <c r="HXP16" s="787"/>
      <c r="HXQ16" s="788"/>
      <c r="HXR16" s="788"/>
      <c r="HXS16" s="788"/>
      <c r="HXT16" s="787"/>
      <c r="HXU16" s="788"/>
      <c r="HXV16" s="788"/>
      <c r="HXW16" s="788"/>
      <c r="HXX16" s="787"/>
      <c r="HXY16" s="788"/>
      <c r="HXZ16" s="788"/>
      <c r="HYA16" s="788"/>
      <c r="HYB16" s="787"/>
      <c r="HYC16" s="788"/>
      <c r="HYD16" s="788"/>
      <c r="HYE16" s="788"/>
      <c r="HYF16" s="787"/>
      <c r="HYG16" s="788"/>
      <c r="HYH16" s="788"/>
      <c r="HYI16" s="788"/>
      <c r="HYJ16" s="787"/>
      <c r="HYK16" s="788"/>
      <c r="HYL16" s="788"/>
      <c r="HYM16" s="788"/>
      <c r="HYN16" s="787"/>
      <c r="HYO16" s="788"/>
      <c r="HYP16" s="788"/>
      <c r="HYQ16" s="788"/>
      <c r="HYR16" s="787"/>
      <c r="HYS16" s="788"/>
      <c r="HYT16" s="788"/>
      <c r="HYU16" s="788"/>
      <c r="HYV16" s="787"/>
      <c r="HYW16" s="788"/>
      <c r="HYX16" s="788"/>
      <c r="HYY16" s="788"/>
      <c r="HYZ16" s="787"/>
      <c r="HZA16" s="788"/>
      <c r="HZB16" s="788"/>
      <c r="HZC16" s="788"/>
      <c r="HZD16" s="787"/>
      <c r="HZE16" s="788"/>
      <c r="HZF16" s="788"/>
      <c r="HZG16" s="788"/>
      <c r="HZH16" s="787"/>
      <c r="HZI16" s="788"/>
      <c r="HZJ16" s="788"/>
      <c r="HZK16" s="788"/>
      <c r="HZL16" s="787"/>
      <c r="HZM16" s="788"/>
      <c r="HZN16" s="788"/>
      <c r="HZO16" s="788"/>
      <c r="HZP16" s="787"/>
      <c r="HZQ16" s="788"/>
      <c r="HZR16" s="788"/>
      <c r="HZS16" s="788"/>
      <c r="HZT16" s="787"/>
      <c r="HZU16" s="788"/>
      <c r="HZV16" s="788"/>
      <c r="HZW16" s="788"/>
      <c r="HZX16" s="787"/>
      <c r="HZY16" s="788"/>
      <c r="HZZ16" s="788"/>
      <c r="IAA16" s="788"/>
      <c r="IAB16" s="787"/>
      <c r="IAC16" s="788"/>
      <c r="IAD16" s="788"/>
      <c r="IAE16" s="788"/>
      <c r="IAF16" s="787"/>
      <c r="IAG16" s="788"/>
      <c r="IAH16" s="788"/>
      <c r="IAI16" s="788"/>
      <c r="IAJ16" s="787"/>
      <c r="IAK16" s="788"/>
      <c r="IAL16" s="788"/>
      <c r="IAM16" s="788"/>
      <c r="IAN16" s="787"/>
      <c r="IAO16" s="788"/>
      <c r="IAP16" s="788"/>
      <c r="IAQ16" s="788"/>
      <c r="IAR16" s="787"/>
      <c r="IAS16" s="788"/>
      <c r="IAT16" s="788"/>
      <c r="IAU16" s="788"/>
      <c r="IAV16" s="787"/>
      <c r="IAW16" s="788"/>
      <c r="IAX16" s="788"/>
      <c r="IAY16" s="788"/>
      <c r="IAZ16" s="787"/>
      <c r="IBA16" s="788"/>
      <c r="IBB16" s="788"/>
      <c r="IBC16" s="788"/>
      <c r="IBD16" s="787"/>
      <c r="IBE16" s="788"/>
      <c r="IBF16" s="788"/>
      <c r="IBG16" s="788"/>
      <c r="IBH16" s="787"/>
      <c r="IBI16" s="788"/>
      <c r="IBJ16" s="788"/>
      <c r="IBK16" s="788"/>
      <c r="IBL16" s="787"/>
      <c r="IBM16" s="788"/>
      <c r="IBN16" s="788"/>
      <c r="IBO16" s="788"/>
      <c r="IBP16" s="787"/>
      <c r="IBQ16" s="788"/>
      <c r="IBR16" s="788"/>
      <c r="IBS16" s="788"/>
      <c r="IBT16" s="787"/>
      <c r="IBU16" s="788"/>
      <c r="IBV16" s="788"/>
      <c r="IBW16" s="788"/>
      <c r="IBX16" s="787"/>
      <c r="IBY16" s="788"/>
      <c r="IBZ16" s="788"/>
      <c r="ICA16" s="788"/>
      <c r="ICB16" s="787"/>
      <c r="ICC16" s="788"/>
      <c r="ICD16" s="788"/>
      <c r="ICE16" s="788"/>
      <c r="ICF16" s="787"/>
      <c r="ICG16" s="788"/>
      <c r="ICH16" s="788"/>
      <c r="ICI16" s="788"/>
      <c r="ICJ16" s="787"/>
      <c r="ICK16" s="788"/>
      <c r="ICL16" s="788"/>
      <c r="ICM16" s="788"/>
      <c r="ICN16" s="787"/>
      <c r="ICO16" s="788"/>
      <c r="ICP16" s="788"/>
      <c r="ICQ16" s="788"/>
      <c r="ICR16" s="787"/>
      <c r="ICS16" s="788"/>
      <c r="ICT16" s="788"/>
      <c r="ICU16" s="788"/>
      <c r="ICV16" s="787"/>
      <c r="ICW16" s="788"/>
      <c r="ICX16" s="788"/>
      <c r="ICY16" s="788"/>
      <c r="ICZ16" s="787"/>
      <c r="IDA16" s="788"/>
      <c r="IDB16" s="788"/>
      <c r="IDC16" s="788"/>
      <c r="IDD16" s="787"/>
      <c r="IDE16" s="788"/>
      <c r="IDF16" s="788"/>
      <c r="IDG16" s="788"/>
      <c r="IDH16" s="787"/>
      <c r="IDI16" s="788"/>
      <c r="IDJ16" s="788"/>
      <c r="IDK16" s="788"/>
      <c r="IDL16" s="787"/>
      <c r="IDM16" s="788"/>
      <c r="IDN16" s="788"/>
      <c r="IDO16" s="788"/>
      <c r="IDP16" s="787"/>
      <c r="IDQ16" s="788"/>
      <c r="IDR16" s="788"/>
      <c r="IDS16" s="788"/>
      <c r="IDT16" s="787"/>
      <c r="IDU16" s="788"/>
      <c r="IDV16" s="788"/>
      <c r="IDW16" s="788"/>
      <c r="IDX16" s="787"/>
      <c r="IDY16" s="788"/>
      <c r="IDZ16" s="788"/>
      <c r="IEA16" s="788"/>
      <c r="IEB16" s="787"/>
      <c r="IEC16" s="788"/>
      <c r="IED16" s="788"/>
      <c r="IEE16" s="788"/>
      <c r="IEF16" s="787"/>
      <c r="IEG16" s="788"/>
      <c r="IEH16" s="788"/>
      <c r="IEI16" s="788"/>
      <c r="IEJ16" s="787"/>
      <c r="IEK16" s="788"/>
      <c r="IEL16" s="788"/>
      <c r="IEM16" s="788"/>
      <c r="IEN16" s="787"/>
      <c r="IEO16" s="788"/>
      <c r="IEP16" s="788"/>
      <c r="IEQ16" s="788"/>
      <c r="IER16" s="787"/>
      <c r="IES16" s="788"/>
      <c r="IET16" s="788"/>
      <c r="IEU16" s="788"/>
      <c r="IEV16" s="787"/>
      <c r="IEW16" s="788"/>
      <c r="IEX16" s="788"/>
      <c r="IEY16" s="788"/>
      <c r="IEZ16" s="787"/>
      <c r="IFA16" s="788"/>
      <c r="IFB16" s="788"/>
      <c r="IFC16" s="788"/>
      <c r="IFD16" s="787"/>
      <c r="IFE16" s="788"/>
      <c r="IFF16" s="788"/>
      <c r="IFG16" s="788"/>
      <c r="IFH16" s="787"/>
      <c r="IFI16" s="788"/>
      <c r="IFJ16" s="788"/>
      <c r="IFK16" s="788"/>
      <c r="IFL16" s="787"/>
      <c r="IFM16" s="788"/>
      <c r="IFN16" s="788"/>
      <c r="IFO16" s="788"/>
      <c r="IFP16" s="787"/>
      <c r="IFQ16" s="788"/>
      <c r="IFR16" s="788"/>
      <c r="IFS16" s="788"/>
      <c r="IFT16" s="787"/>
      <c r="IFU16" s="788"/>
      <c r="IFV16" s="788"/>
      <c r="IFW16" s="788"/>
      <c r="IFX16" s="787"/>
      <c r="IFY16" s="788"/>
      <c r="IFZ16" s="788"/>
      <c r="IGA16" s="788"/>
      <c r="IGB16" s="787"/>
      <c r="IGC16" s="788"/>
      <c r="IGD16" s="788"/>
      <c r="IGE16" s="788"/>
      <c r="IGF16" s="787"/>
      <c r="IGG16" s="788"/>
      <c r="IGH16" s="788"/>
      <c r="IGI16" s="788"/>
      <c r="IGJ16" s="787"/>
      <c r="IGK16" s="788"/>
      <c r="IGL16" s="788"/>
      <c r="IGM16" s="788"/>
      <c r="IGN16" s="787"/>
      <c r="IGO16" s="788"/>
      <c r="IGP16" s="788"/>
      <c r="IGQ16" s="788"/>
      <c r="IGR16" s="787"/>
      <c r="IGS16" s="788"/>
      <c r="IGT16" s="788"/>
      <c r="IGU16" s="788"/>
      <c r="IGV16" s="787"/>
      <c r="IGW16" s="788"/>
      <c r="IGX16" s="788"/>
      <c r="IGY16" s="788"/>
      <c r="IGZ16" s="787"/>
      <c r="IHA16" s="788"/>
      <c r="IHB16" s="788"/>
      <c r="IHC16" s="788"/>
      <c r="IHD16" s="787"/>
      <c r="IHE16" s="788"/>
      <c r="IHF16" s="788"/>
      <c r="IHG16" s="788"/>
      <c r="IHH16" s="787"/>
      <c r="IHI16" s="788"/>
      <c r="IHJ16" s="788"/>
      <c r="IHK16" s="788"/>
      <c r="IHL16" s="787"/>
      <c r="IHM16" s="788"/>
      <c r="IHN16" s="788"/>
      <c r="IHO16" s="788"/>
      <c r="IHP16" s="787"/>
      <c r="IHQ16" s="788"/>
      <c r="IHR16" s="788"/>
      <c r="IHS16" s="788"/>
      <c r="IHT16" s="787"/>
      <c r="IHU16" s="788"/>
      <c r="IHV16" s="788"/>
      <c r="IHW16" s="788"/>
      <c r="IHX16" s="787"/>
      <c r="IHY16" s="788"/>
      <c r="IHZ16" s="788"/>
      <c r="IIA16" s="788"/>
      <c r="IIB16" s="787"/>
      <c r="IIC16" s="788"/>
      <c r="IID16" s="788"/>
      <c r="IIE16" s="788"/>
      <c r="IIF16" s="787"/>
      <c r="IIG16" s="788"/>
      <c r="IIH16" s="788"/>
      <c r="III16" s="788"/>
      <c r="IIJ16" s="787"/>
      <c r="IIK16" s="788"/>
      <c r="IIL16" s="788"/>
      <c r="IIM16" s="788"/>
      <c r="IIN16" s="787"/>
      <c r="IIO16" s="788"/>
      <c r="IIP16" s="788"/>
      <c r="IIQ16" s="788"/>
      <c r="IIR16" s="787"/>
      <c r="IIS16" s="788"/>
      <c r="IIT16" s="788"/>
      <c r="IIU16" s="788"/>
      <c r="IIV16" s="787"/>
      <c r="IIW16" s="788"/>
      <c r="IIX16" s="788"/>
      <c r="IIY16" s="788"/>
      <c r="IIZ16" s="787"/>
      <c r="IJA16" s="788"/>
      <c r="IJB16" s="788"/>
      <c r="IJC16" s="788"/>
      <c r="IJD16" s="787"/>
      <c r="IJE16" s="788"/>
      <c r="IJF16" s="788"/>
      <c r="IJG16" s="788"/>
      <c r="IJH16" s="787"/>
      <c r="IJI16" s="788"/>
      <c r="IJJ16" s="788"/>
      <c r="IJK16" s="788"/>
      <c r="IJL16" s="787"/>
      <c r="IJM16" s="788"/>
      <c r="IJN16" s="788"/>
      <c r="IJO16" s="788"/>
      <c r="IJP16" s="787"/>
      <c r="IJQ16" s="788"/>
      <c r="IJR16" s="788"/>
      <c r="IJS16" s="788"/>
      <c r="IJT16" s="787"/>
      <c r="IJU16" s="788"/>
      <c r="IJV16" s="788"/>
      <c r="IJW16" s="788"/>
      <c r="IJX16" s="787"/>
      <c r="IJY16" s="788"/>
      <c r="IJZ16" s="788"/>
      <c r="IKA16" s="788"/>
      <c r="IKB16" s="787"/>
      <c r="IKC16" s="788"/>
      <c r="IKD16" s="788"/>
      <c r="IKE16" s="788"/>
      <c r="IKF16" s="787"/>
      <c r="IKG16" s="788"/>
      <c r="IKH16" s="788"/>
      <c r="IKI16" s="788"/>
      <c r="IKJ16" s="787"/>
      <c r="IKK16" s="788"/>
      <c r="IKL16" s="788"/>
      <c r="IKM16" s="788"/>
      <c r="IKN16" s="787"/>
      <c r="IKO16" s="788"/>
      <c r="IKP16" s="788"/>
      <c r="IKQ16" s="788"/>
      <c r="IKR16" s="787"/>
      <c r="IKS16" s="788"/>
      <c r="IKT16" s="788"/>
      <c r="IKU16" s="788"/>
      <c r="IKV16" s="787"/>
      <c r="IKW16" s="788"/>
      <c r="IKX16" s="788"/>
      <c r="IKY16" s="788"/>
      <c r="IKZ16" s="787"/>
      <c r="ILA16" s="788"/>
      <c r="ILB16" s="788"/>
      <c r="ILC16" s="788"/>
      <c r="ILD16" s="787"/>
      <c r="ILE16" s="788"/>
      <c r="ILF16" s="788"/>
      <c r="ILG16" s="788"/>
      <c r="ILH16" s="787"/>
      <c r="ILI16" s="788"/>
      <c r="ILJ16" s="788"/>
      <c r="ILK16" s="788"/>
      <c r="ILL16" s="787"/>
      <c r="ILM16" s="788"/>
      <c r="ILN16" s="788"/>
      <c r="ILO16" s="788"/>
      <c r="ILP16" s="787"/>
      <c r="ILQ16" s="788"/>
      <c r="ILR16" s="788"/>
      <c r="ILS16" s="788"/>
      <c r="ILT16" s="787"/>
      <c r="ILU16" s="788"/>
      <c r="ILV16" s="788"/>
      <c r="ILW16" s="788"/>
      <c r="ILX16" s="787"/>
      <c r="ILY16" s="788"/>
      <c r="ILZ16" s="788"/>
      <c r="IMA16" s="788"/>
      <c r="IMB16" s="787"/>
      <c r="IMC16" s="788"/>
      <c r="IMD16" s="788"/>
      <c r="IME16" s="788"/>
      <c r="IMF16" s="787"/>
      <c r="IMG16" s="788"/>
      <c r="IMH16" s="788"/>
      <c r="IMI16" s="788"/>
      <c r="IMJ16" s="787"/>
      <c r="IMK16" s="788"/>
      <c r="IML16" s="788"/>
      <c r="IMM16" s="788"/>
      <c r="IMN16" s="787"/>
      <c r="IMO16" s="788"/>
      <c r="IMP16" s="788"/>
      <c r="IMQ16" s="788"/>
      <c r="IMR16" s="787"/>
      <c r="IMS16" s="788"/>
      <c r="IMT16" s="788"/>
      <c r="IMU16" s="788"/>
      <c r="IMV16" s="787"/>
      <c r="IMW16" s="788"/>
      <c r="IMX16" s="788"/>
      <c r="IMY16" s="788"/>
      <c r="IMZ16" s="787"/>
      <c r="INA16" s="788"/>
      <c r="INB16" s="788"/>
      <c r="INC16" s="788"/>
      <c r="IND16" s="787"/>
      <c r="INE16" s="788"/>
      <c r="INF16" s="788"/>
      <c r="ING16" s="788"/>
      <c r="INH16" s="787"/>
      <c r="INI16" s="788"/>
      <c r="INJ16" s="788"/>
      <c r="INK16" s="788"/>
      <c r="INL16" s="787"/>
      <c r="INM16" s="788"/>
      <c r="INN16" s="788"/>
      <c r="INO16" s="788"/>
      <c r="INP16" s="787"/>
      <c r="INQ16" s="788"/>
      <c r="INR16" s="788"/>
      <c r="INS16" s="788"/>
      <c r="INT16" s="787"/>
      <c r="INU16" s="788"/>
      <c r="INV16" s="788"/>
      <c r="INW16" s="788"/>
      <c r="INX16" s="787"/>
      <c r="INY16" s="788"/>
      <c r="INZ16" s="788"/>
      <c r="IOA16" s="788"/>
      <c r="IOB16" s="787"/>
      <c r="IOC16" s="788"/>
      <c r="IOD16" s="788"/>
      <c r="IOE16" s="788"/>
      <c r="IOF16" s="787"/>
      <c r="IOG16" s="788"/>
      <c r="IOH16" s="788"/>
      <c r="IOI16" s="788"/>
      <c r="IOJ16" s="787"/>
      <c r="IOK16" s="788"/>
      <c r="IOL16" s="788"/>
      <c r="IOM16" s="788"/>
      <c r="ION16" s="787"/>
      <c r="IOO16" s="788"/>
      <c r="IOP16" s="788"/>
      <c r="IOQ16" s="788"/>
      <c r="IOR16" s="787"/>
      <c r="IOS16" s="788"/>
      <c r="IOT16" s="788"/>
      <c r="IOU16" s="788"/>
      <c r="IOV16" s="787"/>
      <c r="IOW16" s="788"/>
      <c r="IOX16" s="788"/>
      <c r="IOY16" s="788"/>
      <c r="IOZ16" s="787"/>
      <c r="IPA16" s="788"/>
      <c r="IPB16" s="788"/>
      <c r="IPC16" s="788"/>
      <c r="IPD16" s="787"/>
      <c r="IPE16" s="788"/>
      <c r="IPF16" s="788"/>
      <c r="IPG16" s="788"/>
      <c r="IPH16" s="787"/>
      <c r="IPI16" s="788"/>
      <c r="IPJ16" s="788"/>
      <c r="IPK16" s="788"/>
      <c r="IPL16" s="787"/>
      <c r="IPM16" s="788"/>
      <c r="IPN16" s="788"/>
      <c r="IPO16" s="788"/>
      <c r="IPP16" s="787"/>
      <c r="IPQ16" s="788"/>
      <c r="IPR16" s="788"/>
      <c r="IPS16" s="788"/>
      <c r="IPT16" s="787"/>
      <c r="IPU16" s="788"/>
      <c r="IPV16" s="788"/>
      <c r="IPW16" s="788"/>
      <c r="IPX16" s="787"/>
      <c r="IPY16" s="788"/>
      <c r="IPZ16" s="788"/>
      <c r="IQA16" s="788"/>
      <c r="IQB16" s="787"/>
      <c r="IQC16" s="788"/>
      <c r="IQD16" s="788"/>
      <c r="IQE16" s="788"/>
      <c r="IQF16" s="787"/>
      <c r="IQG16" s="788"/>
      <c r="IQH16" s="788"/>
      <c r="IQI16" s="788"/>
      <c r="IQJ16" s="787"/>
      <c r="IQK16" s="788"/>
      <c r="IQL16" s="788"/>
      <c r="IQM16" s="788"/>
      <c r="IQN16" s="787"/>
      <c r="IQO16" s="788"/>
      <c r="IQP16" s="788"/>
      <c r="IQQ16" s="788"/>
      <c r="IQR16" s="787"/>
      <c r="IQS16" s="788"/>
      <c r="IQT16" s="788"/>
      <c r="IQU16" s="788"/>
      <c r="IQV16" s="787"/>
      <c r="IQW16" s="788"/>
      <c r="IQX16" s="788"/>
      <c r="IQY16" s="788"/>
      <c r="IQZ16" s="787"/>
      <c r="IRA16" s="788"/>
      <c r="IRB16" s="788"/>
      <c r="IRC16" s="788"/>
      <c r="IRD16" s="787"/>
      <c r="IRE16" s="788"/>
      <c r="IRF16" s="788"/>
      <c r="IRG16" s="788"/>
      <c r="IRH16" s="787"/>
      <c r="IRI16" s="788"/>
      <c r="IRJ16" s="788"/>
      <c r="IRK16" s="788"/>
      <c r="IRL16" s="787"/>
      <c r="IRM16" s="788"/>
      <c r="IRN16" s="788"/>
      <c r="IRO16" s="788"/>
      <c r="IRP16" s="787"/>
      <c r="IRQ16" s="788"/>
      <c r="IRR16" s="788"/>
      <c r="IRS16" s="788"/>
      <c r="IRT16" s="787"/>
      <c r="IRU16" s="788"/>
      <c r="IRV16" s="788"/>
      <c r="IRW16" s="788"/>
      <c r="IRX16" s="787"/>
      <c r="IRY16" s="788"/>
      <c r="IRZ16" s="788"/>
      <c r="ISA16" s="788"/>
      <c r="ISB16" s="787"/>
      <c r="ISC16" s="788"/>
      <c r="ISD16" s="788"/>
      <c r="ISE16" s="788"/>
      <c r="ISF16" s="787"/>
      <c r="ISG16" s="788"/>
      <c r="ISH16" s="788"/>
      <c r="ISI16" s="788"/>
      <c r="ISJ16" s="787"/>
      <c r="ISK16" s="788"/>
      <c r="ISL16" s="788"/>
      <c r="ISM16" s="788"/>
      <c r="ISN16" s="787"/>
      <c r="ISO16" s="788"/>
      <c r="ISP16" s="788"/>
      <c r="ISQ16" s="788"/>
      <c r="ISR16" s="787"/>
      <c r="ISS16" s="788"/>
      <c r="IST16" s="788"/>
      <c r="ISU16" s="788"/>
      <c r="ISV16" s="787"/>
      <c r="ISW16" s="788"/>
      <c r="ISX16" s="788"/>
      <c r="ISY16" s="788"/>
      <c r="ISZ16" s="787"/>
      <c r="ITA16" s="788"/>
      <c r="ITB16" s="788"/>
      <c r="ITC16" s="788"/>
      <c r="ITD16" s="787"/>
      <c r="ITE16" s="788"/>
      <c r="ITF16" s="788"/>
      <c r="ITG16" s="788"/>
      <c r="ITH16" s="787"/>
      <c r="ITI16" s="788"/>
      <c r="ITJ16" s="788"/>
      <c r="ITK16" s="788"/>
      <c r="ITL16" s="787"/>
      <c r="ITM16" s="788"/>
      <c r="ITN16" s="788"/>
      <c r="ITO16" s="788"/>
      <c r="ITP16" s="787"/>
      <c r="ITQ16" s="788"/>
      <c r="ITR16" s="788"/>
      <c r="ITS16" s="788"/>
      <c r="ITT16" s="787"/>
      <c r="ITU16" s="788"/>
      <c r="ITV16" s="788"/>
      <c r="ITW16" s="788"/>
      <c r="ITX16" s="787"/>
      <c r="ITY16" s="788"/>
      <c r="ITZ16" s="788"/>
      <c r="IUA16" s="788"/>
      <c r="IUB16" s="787"/>
      <c r="IUC16" s="788"/>
      <c r="IUD16" s="788"/>
      <c r="IUE16" s="788"/>
      <c r="IUF16" s="787"/>
      <c r="IUG16" s="788"/>
      <c r="IUH16" s="788"/>
      <c r="IUI16" s="788"/>
      <c r="IUJ16" s="787"/>
      <c r="IUK16" s="788"/>
      <c r="IUL16" s="788"/>
      <c r="IUM16" s="788"/>
      <c r="IUN16" s="787"/>
      <c r="IUO16" s="788"/>
      <c r="IUP16" s="788"/>
      <c r="IUQ16" s="788"/>
      <c r="IUR16" s="787"/>
      <c r="IUS16" s="788"/>
      <c r="IUT16" s="788"/>
      <c r="IUU16" s="788"/>
      <c r="IUV16" s="787"/>
      <c r="IUW16" s="788"/>
      <c r="IUX16" s="788"/>
      <c r="IUY16" s="788"/>
      <c r="IUZ16" s="787"/>
      <c r="IVA16" s="788"/>
      <c r="IVB16" s="788"/>
      <c r="IVC16" s="788"/>
      <c r="IVD16" s="787"/>
      <c r="IVE16" s="788"/>
      <c r="IVF16" s="788"/>
      <c r="IVG16" s="788"/>
      <c r="IVH16" s="787"/>
      <c r="IVI16" s="788"/>
      <c r="IVJ16" s="788"/>
      <c r="IVK16" s="788"/>
      <c r="IVL16" s="787"/>
      <c r="IVM16" s="788"/>
      <c r="IVN16" s="788"/>
      <c r="IVO16" s="788"/>
      <c r="IVP16" s="787"/>
      <c r="IVQ16" s="788"/>
      <c r="IVR16" s="788"/>
      <c r="IVS16" s="788"/>
      <c r="IVT16" s="787"/>
      <c r="IVU16" s="788"/>
      <c r="IVV16" s="788"/>
      <c r="IVW16" s="788"/>
      <c r="IVX16" s="787"/>
      <c r="IVY16" s="788"/>
      <c r="IVZ16" s="788"/>
      <c r="IWA16" s="788"/>
      <c r="IWB16" s="787"/>
      <c r="IWC16" s="788"/>
      <c r="IWD16" s="788"/>
      <c r="IWE16" s="788"/>
      <c r="IWF16" s="787"/>
      <c r="IWG16" s="788"/>
      <c r="IWH16" s="788"/>
      <c r="IWI16" s="788"/>
      <c r="IWJ16" s="787"/>
      <c r="IWK16" s="788"/>
      <c r="IWL16" s="788"/>
      <c r="IWM16" s="788"/>
      <c r="IWN16" s="787"/>
      <c r="IWO16" s="788"/>
      <c r="IWP16" s="788"/>
      <c r="IWQ16" s="788"/>
      <c r="IWR16" s="787"/>
      <c r="IWS16" s="788"/>
      <c r="IWT16" s="788"/>
      <c r="IWU16" s="788"/>
      <c r="IWV16" s="787"/>
      <c r="IWW16" s="788"/>
      <c r="IWX16" s="788"/>
      <c r="IWY16" s="788"/>
      <c r="IWZ16" s="787"/>
      <c r="IXA16" s="788"/>
      <c r="IXB16" s="788"/>
      <c r="IXC16" s="788"/>
      <c r="IXD16" s="787"/>
      <c r="IXE16" s="788"/>
      <c r="IXF16" s="788"/>
      <c r="IXG16" s="788"/>
      <c r="IXH16" s="787"/>
      <c r="IXI16" s="788"/>
      <c r="IXJ16" s="788"/>
      <c r="IXK16" s="788"/>
      <c r="IXL16" s="787"/>
      <c r="IXM16" s="788"/>
      <c r="IXN16" s="788"/>
      <c r="IXO16" s="788"/>
      <c r="IXP16" s="787"/>
      <c r="IXQ16" s="788"/>
      <c r="IXR16" s="788"/>
      <c r="IXS16" s="788"/>
      <c r="IXT16" s="787"/>
      <c r="IXU16" s="788"/>
      <c r="IXV16" s="788"/>
      <c r="IXW16" s="788"/>
      <c r="IXX16" s="787"/>
      <c r="IXY16" s="788"/>
      <c r="IXZ16" s="788"/>
      <c r="IYA16" s="788"/>
      <c r="IYB16" s="787"/>
      <c r="IYC16" s="788"/>
      <c r="IYD16" s="788"/>
      <c r="IYE16" s="788"/>
      <c r="IYF16" s="787"/>
      <c r="IYG16" s="788"/>
      <c r="IYH16" s="788"/>
      <c r="IYI16" s="788"/>
      <c r="IYJ16" s="787"/>
      <c r="IYK16" s="788"/>
      <c r="IYL16" s="788"/>
      <c r="IYM16" s="788"/>
      <c r="IYN16" s="787"/>
      <c r="IYO16" s="788"/>
      <c r="IYP16" s="788"/>
      <c r="IYQ16" s="788"/>
      <c r="IYR16" s="787"/>
      <c r="IYS16" s="788"/>
      <c r="IYT16" s="788"/>
      <c r="IYU16" s="788"/>
      <c r="IYV16" s="787"/>
      <c r="IYW16" s="788"/>
      <c r="IYX16" s="788"/>
      <c r="IYY16" s="788"/>
      <c r="IYZ16" s="787"/>
      <c r="IZA16" s="788"/>
      <c r="IZB16" s="788"/>
      <c r="IZC16" s="788"/>
      <c r="IZD16" s="787"/>
      <c r="IZE16" s="788"/>
      <c r="IZF16" s="788"/>
      <c r="IZG16" s="788"/>
      <c r="IZH16" s="787"/>
      <c r="IZI16" s="788"/>
      <c r="IZJ16" s="788"/>
      <c r="IZK16" s="788"/>
      <c r="IZL16" s="787"/>
      <c r="IZM16" s="788"/>
      <c r="IZN16" s="788"/>
      <c r="IZO16" s="788"/>
      <c r="IZP16" s="787"/>
      <c r="IZQ16" s="788"/>
      <c r="IZR16" s="788"/>
      <c r="IZS16" s="788"/>
      <c r="IZT16" s="787"/>
      <c r="IZU16" s="788"/>
      <c r="IZV16" s="788"/>
      <c r="IZW16" s="788"/>
      <c r="IZX16" s="787"/>
      <c r="IZY16" s="788"/>
      <c r="IZZ16" s="788"/>
      <c r="JAA16" s="788"/>
      <c r="JAB16" s="787"/>
      <c r="JAC16" s="788"/>
      <c r="JAD16" s="788"/>
      <c r="JAE16" s="788"/>
      <c r="JAF16" s="787"/>
      <c r="JAG16" s="788"/>
      <c r="JAH16" s="788"/>
      <c r="JAI16" s="788"/>
      <c r="JAJ16" s="787"/>
      <c r="JAK16" s="788"/>
      <c r="JAL16" s="788"/>
      <c r="JAM16" s="788"/>
      <c r="JAN16" s="787"/>
      <c r="JAO16" s="788"/>
      <c r="JAP16" s="788"/>
      <c r="JAQ16" s="788"/>
      <c r="JAR16" s="787"/>
      <c r="JAS16" s="788"/>
      <c r="JAT16" s="788"/>
      <c r="JAU16" s="788"/>
      <c r="JAV16" s="787"/>
      <c r="JAW16" s="788"/>
      <c r="JAX16" s="788"/>
      <c r="JAY16" s="788"/>
      <c r="JAZ16" s="787"/>
      <c r="JBA16" s="788"/>
      <c r="JBB16" s="788"/>
      <c r="JBC16" s="788"/>
      <c r="JBD16" s="787"/>
      <c r="JBE16" s="788"/>
      <c r="JBF16" s="788"/>
      <c r="JBG16" s="788"/>
      <c r="JBH16" s="787"/>
      <c r="JBI16" s="788"/>
      <c r="JBJ16" s="788"/>
      <c r="JBK16" s="788"/>
      <c r="JBL16" s="787"/>
      <c r="JBM16" s="788"/>
      <c r="JBN16" s="788"/>
      <c r="JBO16" s="788"/>
      <c r="JBP16" s="787"/>
      <c r="JBQ16" s="788"/>
      <c r="JBR16" s="788"/>
      <c r="JBS16" s="788"/>
      <c r="JBT16" s="787"/>
      <c r="JBU16" s="788"/>
      <c r="JBV16" s="788"/>
      <c r="JBW16" s="788"/>
      <c r="JBX16" s="787"/>
      <c r="JBY16" s="788"/>
      <c r="JBZ16" s="788"/>
      <c r="JCA16" s="788"/>
      <c r="JCB16" s="787"/>
      <c r="JCC16" s="788"/>
      <c r="JCD16" s="788"/>
      <c r="JCE16" s="788"/>
      <c r="JCF16" s="787"/>
      <c r="JCG16" s="788"/>
      <c r="JCH16" s="788"/>
      <c r="JCI16" s="788"/>
      <c r="JCJ16" s="787"/>
      <c r="JCK16" s="788"/>
      <c r="JCL16" s="788"/>
      <c r="JCM16" s="788"/>
      <c r="JCN16" s="787"/>
      <c r="JCO16" s="788"/>
      <c r="JCP16" s="788"/>
      <c r="JCQ16" s="788"/>
      <c r="JCR16" s="787"/>
      <c r="JCS16" s="788"/>
      <c r="JCT16" s="788"/>
      <c r="JCU16" s="788"/>
      <c r="JCV16" s="787"/>
      <c r="JCW16" s="788"/>
      <c r="JCX16" s="788"/>
      <c r="JCY16" s="788"/>
      <c r="JCZ16" s="787"/>
      <c r="JDA16" s="788"/>
      <c r="JDB16" s="788"/>
      <c r="JDC16" s="788"/>
      <c r="JDD16" s="787"/>
      <c r="JDE16" s="788"/>
      <c r="JDF16" s="788"/>
      <c r="JDG16" s="788"/>
      <c r="JDH16" s="787"/>
      <c r="JDI16" s="788"/>
      <c r="JDJ16" s="788"/>
      <c r="JDK16" s="788"/>
      <c r="JDL16" s="787"/>
      <c r="JDM16" s="788"/>
      <c r="JDN16" s="788"/>
      <c r="JDO16" s="788"/>
      <c r="JDP16" s="787"/>
      <c r="JDQ16" s="788"/>
      <c r="JDR16" s="788"/>
      <c r="JDS16" s="788"/>
      <c r="JDT16" s="787"/>
      <c r="JDU16" s="788"/>
      <c r="JDV16" s="788"/>
      <c r="JDW16" s="788"/>
      <c r="JDX16" s="787"/>
      <c r="JDY16" s="788"/>
      <c r="JDZ16" s="788"/>
      <c r="JEA16" s="788"/>
      <c r="JEB16" s="787"/>
      <c r="JEC16" s="788"/>
      <c r="JED16" s="788"/>
      <c r="JEE16" s="788"/>
      <c r="JEF16" s="787"/>
      <c r="JEG16" s="788"/>
      <c r="JEH16" s="788"/>
      <c r="JEI16" s="788"/>
      <c r="JEJ16" s="787"/>
      <c r="JEK16" s="788"/>
      <c r="JEL16" s="788"/>
      <c r="JEM16" s="788"/>
      <c r="JEN16" s="787"/>
      <c r="JEO16" s="788"/>
      <c r="JEP16" s="788"/>
      <c r="JEQ16" s="788"/>
      <c r="JER16" s="787"/>
      <c r="JES16" s="788"/>
      <c r="JET16" s="788"/>
      <c r="JEU16" s="788"/>
      <c r="JEV16" s="787"/>
      <c r="JEW16" s="788"/>
      <c r="JEX16" s="788"/>
      <c r="JEY16" s="788"/>
      <c r="JEZ16" s="787"/>
      <c r="JFA16" s="788"/>
      <c r="JFB16" s="788"/>
      <c r="JFC16" s="788"/>
      <c r="JFD16" s="787"/>
      <c r="JFE16" s="788"/>
      <c r="JFF16" s="788"/>
      <c r="JFG16" s="788"/>
      <c r="JFH16" s="787"/>
      <c r="JFI16" s="788"/>
      <c r="JFJ16" s="788"/>
      <c r="JFK16" s="788"/>
      <c r="JFL16" s="787"/>
      <c r="JFM16" s="788"/>
      <c r="JFN16" s="788"/>
      <c r="JFO16" s="788"/>
      <c r="JFP16" s="787"/>
      <c r="JFQ16" s="788"/>
      <c r="JFR16" s="788"/>
      <c r="JFS16" s="788"/>
      <c r="JFT16" s="787"/>
      <c r="JFU16" s="788"/>
      <c r="JFV16" s="788"/>
      <c r="JFW16" s="788"/>
      <c r="JFX16" s="787"/>
      <c r="JFY16" s="788"/>
      <c r="JFZ16" s="788"/>
      <c r="JGA16" s="788"/>
      <c r="JGB16" s="787"/>
      <c r="JGC16" s="788"/>
      <c r="JGD16" s="788"/>
      <c r="JGE16" s="788"/>
      <c r="JGF16" s="787"/>
      <c r="JGG16" s="788"/>
      <c r="JGH16" s="788"/>
      <c r="JGI16" s="788"/>
      <c r="JGJ16" s="787"/>
      <c r="JGK16" s="788"/>
      <c r="JGL16" s="788"/>
      <c r="JGM16" s="788"/>
      <c r="JGN16" s="787"/>
      <c r="JGO16" s="788"/>
      <c r="JGP16" s="788"/>
      <c r="JGQ16" s="788"/>
      <c r="JGR16" s="787"/>
      <c r="JGS16" s="788"/>
      <c r="JGT16" s="788"/>
      <c r="JGU16" s="788"/>
      <c r="JGV16" s="787"/>
      <c r="JGW16" s="788"/>
      <c r="JGX16" s="788"/>
      <c r="JGY16" s="788"/>
      <c r="JGZ16" s="787"/>
      <c r="JHA16" s="788"/>
      <c r="JHB16" s="788"/>
      <c r="JHC16" s="788"/>
      <c r="JHD16" s="787"/>
      <c r="JHE16" s="788"/>
      <c r="JHF16" s="788"/>
      <c r="JHG16" s="788"/>
      <c r="JHH16" s="787"/>
      <c r="JHI16" s="788"/>
      <c r="JHJ16" s="788"/>
      <c r="JHK16" s="788"/>
      <c r="JHL16" s="787"/>
      <c r="JHM16" s="788"/>
      <c r="JHN16" s="788"/>
      <c r="JHO16" s="788"/>
      <c r="JHP16" s="787"/>
      <c r="JHQ16" s="788"/>
      <c r="JHR16" s="788"/>
      <c r="JHS16" s="788"/>
      <c r="JHT16" s="787"/>
      <c r="JHU16" s="788"/>
      <c r="JHV16" s="788"/>
      <c r="JHW16" s="788"/>
      <c r="JHX16" s="787"/>
      <c r="JHY16" s="788"/>
      <c r="JHZ16" s="788"/>
      <c r="JIA16" s="788"/>
      <c r="JIB16" s="787"/>
      <c r="JIC16" s="788"/>
      <c r="JID16" s="788"/>
      <c r="JIE16" s="788"/>
      <c r="JIF16" s="787"/>
      <c r="JIG16" s="788"/>
      <c r="JIH16" s="788"/>
      <c r="JII16" s="788"/>
      <c r="JIJ16" s="787"/>
      <c r="JIK16" s="788"/>
      <c r="JIL16" s="788"/>
      <c r="JIM16" s="788"/>
      <c r="JIN16" s="787"/>
      <c r="JIO16" s="788"/>
      <c r="JIP16" s="788"/>
      <c r="JIQ16" s="788"/>
      <c r="JIR16" s="787"/>
      <c r="JIS16" s="788"/>
      <c r="JIT16" s="788"/>
      <c r="JIU16" s="788"/>
      <c r="JIV16" s="787"/>
      <c r="JIW16" s="788"/>
      <c r="JIX16" s="788"/>
      <c r="JIY16" s="788"/>
      <c r="JIZ16" s="787"/>
      <c r="JJA16" s="788"/>
      <c r="JJB16" s="788"/>
      <c r="JJC16" s="788"/>
      <c r="JJD16" s="787"/>
      <c r="JJE16" s="788"/>
      <c r="JJF16" s="788"/>
      <c r="JJG16" s="788"/>
      <c r="JJH16" s="787"/>
      <c r="JJI16" s="788"/>
      <c r="JJJ16" s="788"/>
      <c r="JJK16" s="788"/>
      <c r="JJL16" s="787"/>
      <c r="JJM16" s="788"/>
      <c r="JJN16" s="788"/>
      <c r="JJO16" s="788"/>
      <c r="JJP16" s="787"/>
      <c r="JJQ16" s="788"/>
      <c r="JJR16" s="788"/>
      <c r="JJS16" s="788"/>
      <c r="JJT16" s="787"/>
      <c r="JJU16" s="788"/>
      <c r="JJV16" s="788"/>
      <c r="JJW16" s="788"/>
      <c r="JJX16" s="787"/>
      <c r="JJY16" s="788"/>
      <c r="JJZ16" s="788"/>
      <c r="JKA16" s="788"/>
      <c r="JKB16" s="787"/>
      <c r="JKC16" s="788"/>
      <c r="JKD16" s="788"/>
      <c r="JKE16" s="788"/>
      <c r="JKF16" s="787"/>
      <c r="JKG16" s="788"/>
      <c r="JKH16" s="788"/>
      <c r="JKI16" s="788"/>
      <c r="JKJ16" s="787"/>
      <c r="JKK16" s="788"/>
      <c r="JKL16" s="788"/>
      <c r="JKM16" s="788"/>
      <c r="JKN16" s="787"/>
      <c r="JKO16" s="788"/>
      <c r="JKP16" s="788"/>
      <c r="JKQ16" s="788"/>
      <c r="JKR16" s="787"/>
      <c r="JKS16" s="788"/>
      <c r="JKT16" s="788"/>
      <c r="JKU16" s="788"/>
      <c r="JKV16" s="787"/>
      <c r="JKW16" s="788"/>
      <c r="JKX16" s="788"/>
      <c r="JKY16" s="788"/>
      <c r="JKZ16" s="787"/>
      <c r="JLA16" s="788"/>
      <c r="JLB16" s="788"/>
      <c r="JLC16" s="788"/>
      <c r="JLD16" s="787"/>
      <c r="JLE16" s="788"/>
      <c r="JLF16" s="788"/>
      <c r="JLG16" s="788"/>
      <c r="JLH16" s="787"/>
      <c r="JLI16" s="788"/>
      <c r="JLJ16" s="788"/>
      <c r="JLK16" s="788"/>
      <c r="JLL16" s="787"/>
      <c r="JLM16" s="788"/>
      <c r="JLN16" s="788"/>
      <c r="JLO16" s="788"/>
      <c r="JLP16" s="787"/>
      <c r="JLQ16" s="788"/>
      <c r="JLR16" s="788"/>
      <c r="JLS16" s="788"/>
      <c r="JLT16" s="787"/>
      <c r="JLU16" s="788"/>
      <c r="JLV16" s="788"/>
      <c r="JLW16" s="788"/>
      <c r="JLX16" s="787"/>
      <c r="JLY16" s="788"/>
      <c r="JLZ16" s="788"/>
      <c r="JMA16" s="788"/>
      <c r="JMB16" s="787"/>
      <c r="JMC16" s="788"/>
      <c r="JMD16" s="788"/>
      <c r="JME16" s="788"/>
      <c r="JMF16" s="787"/>
      <c r="JMG16" s="788"/>
      <c r="JMH16" s="788"/>
      <c r="JMI16" s="788"/>
      <c r="JMJ16" s="787"/>
      <c r="JMK16" s="788"/>
      <c r="JML16" s="788"/>
      <c r="JMM16" s="788"/>
      <c r="JMN16" s="787"/>
      <c r="JMO16" s="788"/>
      <c r="JMP16" s="788"/>
      <c r="JMQ16" s="788"/>
      <c r="JMR16" s="787"/>
      <c r="JMS16" s="788"/>
      <c r="JMT16" s="788"/>
      <c r="JMU16" s="788"/>
      <c r="JMV16" s="787"/>
      <c r="JMW16" s="788"/>
      <c r="JMX16" s="788"/>
      <c r="JMY16" s="788"/>
      <c r="JMZ16" s="787"/>
      <c r="JNA16" s="788"/>
      <c r="JNB16" s="788"/>
      <c r="JNC16" s="788"/>
      <c r="JND16" s="787"/>
      <c r="JNE16" s="788"/>
      <c r="JNF16" s="788"/>
      <c r="JNG16" s="788"/>
      <c r="JNH16" s="787"/>
      <c r="JNI16" s="788"/>
      <c r="JNJ16" s="788"/>
      <c r="JNK16" s="788"/>
      <c r="JNL16" s="787"/>
      <c r="JNM16" s="788"/>
      <c r="JNN16" s="788"/>
      <c r="JNO16" s="788"/>
      <c r="JNP16" s="787"/>
      <c r="JNQ16" s="788"/>
      <c r="JNR16" s="788"/>
      <c r="JNS16" s="788"/>
      <c r="JNT16" s="787"/>
      <c r="JNU16" s="788"/>
      <c r="JNV16" s="788"/>
      <c r="JNW16" s="788"/>
      <c r="JNX16" s="787"/>
      <c r="JNY16" s="788"/>
      <c r="JNZ16" s="788"/>
      <c r="JOA16" s="788"/>
      <c r="JOB16" s="787"/>
      <c r="JOC16" s="788"/>
      <c r="JOD16" s="788"/>
      <c r="JOE16" s="788"/>
      <c r="JOF16" s="787"/>
      <c r="JOG16" s="788"/>
      <c r="JOH16" s="788"/>
      <c r="JOI16" s="788"/>
      <c r="JOJ16" s="787"/>
      <c r="JOK16" s="788"/>
      <c r="JOL16" s="788"/>
      <c r="JOM16" s="788"/>
      <c r="JON16" s="787"/>
      <c r="JOO16" s="788"/>
      <c r="JOP16" s="788"/>
      <c r="JOQ16" s="788"/>
      <c r="JOR16" s="787"/>
      <c r="JOS16" s="788"/>
      <c r="JOT16" s="788"/>
      <c r="JOU16" s="788"/>
      <c r="JOV16" s="787"/>
      <c r="JOW16" s="788"/>
      <c r="JOX16" s="788"/>
      <c r="JOY16" s="788"/>
      <c r="JOZ16" s="787"/>
      <c r="JPA16" s="788"/>
      <c r="JPB16" s="788"/>
      <c r="JPC16" s="788"/>
      <c r="JPD16" s="787"/>
      <c r="JPE16" s="788"/>
      <c r="JPF16" s="788"/>
      <c r="JPG16" s="788"/>
      <c r="JPH16" s="787"/>
      <c r="JPI16" s="788"/>
      <c r="JPJ16" s="788"/>
      <c r="JPK16" s="788"/>
      <c r="JPL16" s="787"/>
      <c r="JPM16" s="788"/>
      <c r="JPN16" s="788"/>
      <c r="JPO16" s="788"/>
      <c r="JPP16" s="787"/>
      <c r="JPQ16" s="788"/>
      <c r="JPR16" s="788"/>
      <c r="JPS16" s="788"/>
      <c r="JPT16" s="787"/>
      <c r="JPU16" s="788"/>
      <c r="JPV16" s="788"/>
      <c r="JPW16" s="788"/>
      <c r="JPX16" s="787"/>
      <c r="JPY16" s="788"/>
      <c r="JPZ16" s="788"/>
      <c r="JQA16" s="788"/>
      <c r="JQB16" s="787"/>
      <c r="JQC16" s="788"/>
      <c r="JQD16" s="788"/>
      <c r="JQE16" s="788"/>
      <c r="JQF16" s="787"/>
      <c r="JQG16" s="788"/>
      <c r="JQH16" s="788"/>
      <c r="JQI16" s="788"/>
      <c r="JQJ16" s="787"/>
      <c r="JQK16" s="788"/>
      <c r="JQL16" s="788"/>
      <c r="JQM16" s="788"/>
      <c r="JQN16" s="787"/>
      <c r="JQO16" s="788"/>
      <c r="JQP16" s="788"/>
      <c r="JQQ16" s="788"/>
      <c r="JQR16" s="787"/>
      <c r="JQS16" s="788"/>
      <c r="JQT16" s="788"/>
      <c r="JQU16" s="788"/>
      <c r="JQV16" s="787"/>
      <c r="JQW16" s="788"/>
      <c r="JQX16" s="788"/>
      <c r="JQY16" s="788"/>
      <c r="JQZ16" s="787"/>
      <c r="JRA16" s="788"/>
      <c r="JRB16" s="788"/>
      <c r="JRC16" s="788"/>
      <c r="JRD16" s="787"/>
      <c r="JRE16" s="788"/>
      <c r="JRF16" s="788"/>
      <c r="JRG16" s="788"/>
      <c r="JRH16" s="787"/>
      <c r="JRI16" s="788"/>
      <c r="JRJ16" s="788"/>
      <c r="JRK16" s="788"/>
      <c r="JRL16" s="787"/>
      <c r="JRM16" s="788"/>
      <c r="JRN16" s="788"/>
      <c r="JRO16" s="788"/>
      <c r="JRP16" s="787"/>
      <c r="JRQ16" s="788"/>
      <c r="JRR16" s="788"/>
      <c r="JRS16" s="788"/>
      <c r="JRT16" s="787"/>
      <c r="JRU16" s="788"/>
      <c r="JRV16" s="788"/>
      <c r="JRW16" s="788"/>
      <c r="JRX16" s="787"/>
      <c r="JRY16" s="788"/>
      <c r="JRZ16" s="788"/>
      <c r="JSA16" s="788"/>
      <c r="JSB16" s="787"/>
      <c r="JSC16" s="788"/>
      <c r="JSD16" s="788"/>
      <c r="JSE16" s="788"/>
      <c r="JSF16" s="787"/>
      <c r="JSG16" s="788"/>
      <c r="JSH16" s="788"/>
      <c r="JSI16" s="788"/>
      <c r="JSJ16" s="787"/>
      <c r="JSK16" s="788"/>
      <c r="JSL16" s="788"/>
      <c r="JSM16" s="788"/>
      <c r="JSN16" s="787"/>
      <c r="JSO16" s="788"/>
      <c r="JSP16" s="788"/>
      <c r="JSQ16" s="788"/>
      <c r="JSR16" s="787"/>
      <c r="JSS16" s="788"/>
      <c r="JST16" s="788"/>
      <c r="JSU16" s="788"/>
      <c r="JSV16" s="787"/>
      <c r="JSW16" s="788"/>
      <c r="JSX16" s="788"/>
      <c r="JSY16" s="788"/>
      <c r="JSZ16" s="787"/>
      <c r="JTA16" s="788"/>
      <c r="JTB16" s="788"/>
      <c r="JTC16" s="788"/>
      <c r="JTD16" s="787"/>
      <c r="JTE16" s="788"/>
      <c r="JTF16" s="788"/>
      <c r="JTG16" s="788"/>
      <c r="JTH16" s="787"/>
      <c r="JTI16" s="788"/>
      <c r="JTJ16" s="788"/>
      <c r="JTK16" s="788"/>
      <c r="JTL16" s="787"/>
      <c r="JTM16" s="788"/>
      <c r="JTN16" s="788"/>
      <c r="JTO16" s="788"/>
      <c r="JTP16" s="787"/>
      <c r="JTQ16" s="788"/>
      <c r="JTR16" s="788"/>
      <c r="JTS16" s="788"/>
      <c r="JTT16" s="787"/>
      <c r="JTU16" s="788"/>
      <c r="JTV16" s="788"/>
      <c r="JTW16" s="788"/>
      <c r="JTX16" s="787"/>
      <c r="JTY16" s="788"/>
      <c r="JTZ16" s="788"/>
      <c r="JUA16" s="788"/>
      <c r="JUB16" s="787"/>
      <c r="JUC16" s="788"/>
      <c r="JUD16" s="788"/>
      <c r="JUE16" s="788"/>
      <c r="JUF16" s="787"/>
      <c r="JUG16" s="788"/>
      <c r="JUH16" s="788"/>
      <c r="JUI16" s="788"/>
      <c r="JUJ16" s="787"/>
      <c r="JUK16" s="788"/>
      <c r="JUL16" s="788"/>
      <c r="JUM16" s="788"/>
      <c r="JUN16" s="787"/>
      <c r="JUO16" s="788"/>
      <c r="JUP16" s="788"/>
      <c r="JUQ16" s="788"/>
      <c r="JUR16" s="787"/>
      <c r="JUS16" s="788"/>
      <c r="JUT16" s="788"/>
      <c r="JUU16" s="788"/>
      <c r="JUV16" s="787"/>
      <c r="JUW16" s="788"/>
      <c r="JUX16" s="788"/>
      <c r="JUY16" s="788"/>
      <c r="JUZ16" s="787"/>
      <c r="JVA16" s="788"/>
      <c r="JVB16" s="788"/>
      <c r="JVC16" s="788"/>
      <c r="JVD16" s="787"/>
      <c r="JVE16" s="788"/>
      <c r="JVF16" s="788"/>
      <c r="JVG16" s="788"/>
      <c r="JVH16" s="787"/>
      <c r="JVI16" s="788"/>
      <c r="JVJ16" s="788"/>
      <c r="JVK16" s="788"/>
      <c r="JVL16" s="787"/>
      <c r="JVM16" s="788"/>
      <c r="JVN16" s="788"/>
      <c r="JVO16" s="788"/>
      <c r="JVP16" s="787"/>
      <c r="JVQ16" s="788"/>
      <c r="JVR16" s="788"/>
      <c r="JVS16" s="788"/>
      <c r="JVT16" s="787"/>
      <c r="JVU16" s="788"/>
      <c r="JVV16" s="788"/>
      <c r="JVW16" s="788"/>
      <c r="JVX16" s="787"/>
      <c r="JVY16" s="788"/>
      <c r="JVZ16" s="788"/>
      <c r="JWA16" s="788"/>
      <c r="JWB16" s="787"/>
      <c r="JWC16" s="788"/>
      <c r="JWD16" s="788"/>
      <c r="JWE16" s="788"/>
      <c r="JWF16" s="787"/>
      <c r="JWG16" s="788"/>
      <c r="JWH16" s="788"/>
      <c r="JWI16" s="788"/>
      <c r="JWJ16" s="787"/>
      <c r="JWK16" s="788"/>
      <c r="JWL16" s="788"/>
      <c r="JWM16" s="788"/>
      <c r="JWN16" s="787"/>
      <c r="JWO16" s="788"/>
      <c r="JWP16" s="788"/>
      <c r="JWQ16" s="788"/>
      <c r="JWR16" s="787"/>
      <c r="JWS16" s="788"/>
      <c r="JWT16" s="788"/>
      <c r="JWU16" s="788"/>
      <c r="JWV16" s="787"/>
      <c r="JWW16" s="788"/>
      <c r="JWX16" s="788"/>
      <c r="JWY16" s="788"/>
      <c r="JWZ16" s="787"/>
      <c r="JXA16" s="788"/>
      <c r="JXB16" s="788"/>
      <c r="JXC16" s="788"/>
      <c r="JXD16" s="787"/>
      <c r="JXE16" s="788"/>
      <c r="JXF16" s="788"/>
      <c r="JXG16" s="788"/>
      <c r="JXH16" s="787"/>
      <c r="JXI16" s="788"/>
      <c r="JXJ16" s="788"/>
      <c r="JXK16" s="788"/>
      <c r="JXL16" s="787"/>
      <c r="JXM16" s="788"/>
      <c r="JXN16" s="788"/>
      <c r="JXO16" s="788"/>
      <c r="JXP16" s="787"/>
      <c r="JXQ16" s="788"/>
      <c r="JXR16" s="788"/>
      <c r="JXS16" s="788"/>
      <c r="JXT16" s="787"/>
      <c r="JXU16" s="788"/>
      <c r="JXV16" s="788"/>
      <c r="JXW16" s="788"/>
      <c r="JXX16" s="787"/>
      <c r="JXY16" s="788"/>
      <c r="JXZ16" s="788"/>
      <c r="JYA16" s="788"/>
      <c r="JYB16" s="787"/>
      <c r="JYC16" s="788"/>
      <c r="JYD16" s="788"/>
      <c r="JYE16" s="788"/>
      <c r="JYF16" s="787"/>
      <c r="JYG16" s="788"/>
      <c r="JYH16" s="788"/>
      <c r="JYI16" s="788"/>
      <c r="JYJ16" s="787"/>
      <c r="JYK16" s="788"/>
      <c r="JYL16" s="788"/>
      <c r="JYM16" s="788"/>
      <c r="JYN16" s="787"/>
      <c r="JYO16" s="788"/>
      <c r="JYP16" s="788"/>
      <c r="JYQ16" s="788"/>
      <c r="JYR16" s="787"/>
      <c r="JYS16" s="788"/>
      <c r="JYT16" s="788"/>
      <c r="JYU16" s="788"/>
      <c r="JYV16" s="787"/>
      <c r="JYW16" s="788"/>
      <c r="JYX16" s="788"/>
      <c r="JYY16" s="788"/>
      <c r="JYZ16" s="787"/>
      <c r="JZA16" s="788"/>
      <c r="JZB16" s="788"/>
      <c r="JZC16" s="788"/>
      <c r="JZD16" s="787"/>
      <c r="JZE16" s="788"/>
      <c r="JZF16" s="788"/>
      <c r="JZG16" s="788"/>
      <c r="JZH16" s="787"/>
      <c r="JZI16" s="788"/>
      <c r="JZJ16" s="788"/>
      <c r="JZK16" s="788"/>
      <c r="JZL16" s="787"/>
      <c r="JZM16" s="788"/>
      <c r="JZN16" s="788"/>
      <c r="JZO16" s="788"/>
      <c r="JZP16" s="787"/>
      <c r="JZQ16" s="788"/>
      <c r="JZR16" s="788"/>
      <c r="JZS16" s="788"/>
      <c r="JZT16" s="787"/>
      <c r="JZU16" s="788"/>
      <c r="JZV16" s="788"/>
      <c r="JZW16" s="788"/>
      <c r="JZX16" s="787"/>
      <c r="JZY16" s="788"/>
      <c r="JZZ16" s="788"/>
      <c r="KAA16" s="788"/>
      <c r="KAB16" s="787"/>
      <c r="KAC16" s="788"/>
      <c r="KAD16" s="788"/>
      <c r="KAE16" s="788"/>
      <c r="KAF16" s="787"/>
      <c r="KAG16" s="788"/>
      <c r="KAH16" s="788"/>
      <c r="KAI16" s="788"/>
      <c r="KAJ16" s="787"/>
      <c r="KAK16" s="788"/>
      <c r="KAL16" s="788"/>
      <c r="KAM16" s="788"/>
      <c r="KAN16" s="787"/>
      <c r="KAO16" s="788"/>
      <c r="KAP16" s="788"/>
      <c r="KAQ16" s="788"/>
      <c r="KAR16" s="787"/>
      <c r="KAS16" s="788"/>
      <c r="KAT16" s="788"/>
      <c r="KAU16" s="788"/>
      <c r="KAV16" s="787"/>
      <c r="KAW16" s="788"/>
      <c r="KAX16" s="788"/>
      <c r="KAY16" s="788"/>
      <c r="KAZ16" s="787"/>
      <c r="KBA16" s="788"/>
      <c r="KBB16" s="788"/>
      <c r="KBC16" s="788"/>
      <c r="KBD16" s="787"/>
      <c r="KBE16" s="788"/>
      <c r="KBF16" s="788"/>
      <c r="KBG16" s="788"/>
      <c r="KBH16" s="787"/>
      <c r="KBI16" s="788"/>
      <c r="KBJ16" s="788"/>
      <c r="KBK16" s="788"/>
      <c r="KBL16" s="787"/>
      <c r="KBM16" s="788"/>
      <c r="KBN16" s="788"/>
      <c r="KBO16" s="788"/>
      <c r="KBP16" s="787"/>
      <c r="KBQ16" s="788"/>
      <c r="KBR16" s="788"/>
      <c r="KBS16" s="788"/>
      <c r="KBT16" s="787"/>
      <c r="KBU16" s="788"/>
      <c r="KBV16" s="788"/>
      <c r="KBW16" s="788"/>
      <c r="KBX16" s="787"/>
      <c r="KBY16" s="788"/>
      <c r="KBZ16" s="788"/>
      <c r="KCA16" s="788"/>
      <c r="KCB16" s="787"/>
      <c r="KCC16" s="788"/>
      <c r="KCD16" s="788"/>
      <c r="KCE16" s="788"/>
      <c r="KCF16" s="787"/>
      <c r="KCG16" s="788"/>
      <c r="KCH16" s="788"/>
      <c r="KCI16" s="788"/>
      <c r="KCJ16" s="787"/>
      <c r="KCK16" s="788"/>
      <c r="KCL16" s="788"/>
      <c r="KCM16" s="788"/>
      <c r="KCN16" s="787"/>
      <c r="KCO16" s="788"/>
      <c r="KCP16" s="788"/>
      <c r="KCQ16" s="788"/>
      <c r="KCR16" s="787"/>
      <c r="KCS16" s="788"/>
      <c r="KCT16" s="788"/>
      <c r="KCU16" s="788"/>
      <c r="KCV16" s="787"/>
      <c r="KCW16" s="788"/>
      <c r="KCX16" s="788"/>
      <c r="KCY16" s="788"/>
      <c r="KCZ16" s="787"/>
      <c r="KDA16" s="788"/>
      <c r="KDB16" s="788"/>
      <c r="KDC16" s="788"/>
      <c r="KDD16" s="787"/>
      <c r="KDE16" s="788"/>
      <c r="KDF16" s="788"/>
      <c r="KDG16" s="788"/>
      <c r="KDH16" s="787"/>
      <c r="KDI16" s="788"/>
      <c r="KDJ16" s="788"/>
      <c r="KDK16" s="788"/>
      <c r="KDL16" s="787"/>
      <c r="KDM16" s="788"/>
      <c r="KDN16" s="788"/>
      <c r="KDO16" s="788"/>
      <c r="KDP16" s="787"/>
      <c r="KDQ16" s="788"/>
      <c r="KDR16" s="788"/>
      <c r="KDS16" s="788"/>
      <c r="KDT16" s="787"/>
      <c r="KDU16" s="788"/>
      <c r="KDV16" s="788"/>
      <c r="KDW16" s="788"/>
      <c r="KDX16" s="787"/>
      <c r="KDY16" s="788"/>
      <c r="KDZ16" s="788"/>
      <c r="KEA16" s="788"/>
      <c r="KEB16" s="787"/>
      <c r="KEC16" s="788"/>
      <c r="KED16" s="788"/>
      <c r="KEE16" s="788"/>
      <c r="KEF16" s="787"/>
      <c r="KEG16" s="788"/>
      <c r="KEH16" s="788"/>
      <c r="KEI16" s="788"/>
      <c r="KEJ16" s="787"/>
      <c r="KEK16" s="788"/>
      <c r="KEL16" s="788"/>
      <c r="KEM16" s="788"/>
      <c r="KEN16" s="787"/>
      <c r="KEO16" s="788"/>
      <c r="KEP16" s="788"/>
      <c r="KEQ16" s="788"/>
      <c r="KER16" s="787"/>
      <c r="KES16" s="788"/>
      <c r="KET16" s="788"/>
      <c r="KEU16" s="788"/>
      <c r="KEV16" s="787"/>
      <c r="KEW16" s="788"/>
      <c r="KEX16" s="788"/>
      <c r="KEY16" s="788"/>
      <c r="KEZ16" s="787"/>
      <c r="KFA16" s="788"/>
      <c r="KFB16" s="788"/>
      <c r="KFC16" s="788"/>
      <c r="KFD16" s="787"/>
      <c r="KFE16" s="788"/>
      <c r="KFF16" s="788"/>
      <c r="KFG16" s="788"/>
      <c r="KFH16" s="787"/>
      <c r="KFI16" s="788"/>
      <c r="KFJ16" s="788"/>
      <c r="KFK16" s="788"/>
      <c r="KFL16" s="787"/>
      <c r="KFM16" s="788"/>
      <c r="KFN16" s="788"/>
      <c r="KFO16" s="788"/>
      <c r="KFP16" s="787"/>
      <c r="KFQ16" s="788"/>
      <c r="KFR16" s="788"/>
      <c r="KFS16" s="788"/>
      <c r="KFT16" s="787"/>
      <c r="KFU16" s="788"/>
      <c r="KFV16" s="788"/>
      <c r="KFW16" s="788"/>
      <c r="KFX16" s="787"/>
      <c r="KFY16" s="788"/>
      <c r="KFZ16" s="788"/>
      <c r="KGA16" s="788"/>
      <c r="KGB16" s="787"/>
      <c r="KGC16" s="788"/>
      <c r="KGD16" s="788"/>
      <c r="KGE16" s="788"/>
      <c r="KGF16" s="787"/>
      <c r="KGG16" s="788"/>
      <c r="KGH16" s="788"/>
      <c r="KGI16" s="788"/>
      <c r="KGJ16" s="787"/>
      <c r="KGK16" s="788"/>
      <c r="KGL16" s="788"/>
      <c r="KGM16" s="788"/>
      <c r="KGN16" s="787"/>
      <c r="KGO16" s="788"/>
      <c r="KGP16" s="788"/>
      <c r="KGQ16" s="788"/>
      <c r="KGR16" s="787"/>
      <c r="KGS16" s="788"/>
      <c r="KGT16" s="788"/>
      <c r="KGU16" s="788"/>
      <c r="KGV16" s="787"/>
      <c r="KGW16" s="788"/>
      <c r="KGX16" s="788"/>
      <c r="KGY16" s="788"/>
      <c r="KGZ16" s="787"/>
      <c r="KHA16" s="788"/>
      <c r="KHB16" s="788"/>
      <c r="KHC16" s="788"/>
      <c r="KHD16" s="787"/>
      <c r="KHE16" s="788"/>
      <c r="KHF16" s="788"/>
      <c r="KHG16" s="788"/>
      <c r="KHH16" s="787"/>
      <c r="KHI16" s="788"/>
      <c r="KHJ16" s="788"/>
      <c r="KHK16" s="788"/>
      <c r="KHL16" s="787"/>
      <c r="KHM16" s="788"/>
      <c r="KHN16" s="788"/>
      <c r="KHO16" s="788"/>
      <c r="KHP16" s="787"/>
      <c r="KHQ16" s="788"/>
      <c r="KHR16" s="788"/>
      <c r="KHS16" s="788"/>
      <c r="KHT16" s="787"/>
      <c r="KHU16" s="788"/>
      <c r="KHV16" s="788"/>
      <c r="KHW16" s="788"/>
      <c r="KHX16" s="787"/>
      <c r="KHY16" s="788"/>
      <c r="KHZ16" s="788"/>
      <c r="KIA16" s="788"/>
      <c r="KIB16" s="787"/>
      <c r="KIC16" s="788"/>
      <c r="KID16" s="788"/>
      <c r="KIE16" s="788"/>
      <c r="KIF16" s="787"/>
      <c r="KIG16" s="788"/>
      <c r="KIH16" s="788"/>
      <c r="KII16" s="788"/>
      <c r="KIJ16" s="787"/>
      <c r="KIK16" s="788"/>
      <c r="KIL16" s="788"/>
      <c r="KIM16" s="788"/>
      <c r="KIN16" s="787"/>
      <c r="KIO16" s="788"/>
      <c r="KIP16" s="788"/>
      <c r="KIQ16" s="788"/>
      <c r="KIR16" s="787"/>
      <c r="KIS16" s="788"/>
      <c r="KIT16" s="788"/>
      <c r="KIU16" s="788"/>
      <c r="KIV16" s="787"/>
      <c r="KIW16" s="788"/>
      <c r="KIX16" s="788"/>
      <c r="KIY16" s="788"/>
      <c r="KIZ16" s="787"/>
      <c r="KJA16" s="788"/>
      <c r="KJB16" s="788"/>
      <c r="KJC16" s="788"/>
      <c r="KJD16" s="787"/>
      <c r="KJE16" s="788"/>
      <c r="KJF16" s="788"/>
      <c r="KJG16" s="788"/>
      <c r="KJH16" s="787"/>
      <c r="KJI16" s="788"/>
      <c r="KJJ16" s="788"/>
      <c r="KJK16" s="788"/>
      <c r="KJL16" s="787"/>
      <c r="KJM16" s="788"/>
      <c r="KJN16" s="788"/>
      <c r="KJO16" s="788"/>
      <c r="KJP16" s="787"/>
      <c r="KJQ16" s="788"/>
      <c r="KJR16" s="788"/>
      <c r="KJS16" s="788"/>
      <c r="KJT16" s="787"/>
      <c r="KJU16" s="788"/>
      <c r="KJV16" s="788"/>
      <c r="KJW16" s="788"/>
      <c r="KJX16" s="787"/>
      <c r="KJY16" s="788"/>
      <c r="KJZ16" s="788"/>
      <c r="KKA16" s="788"/>
      <c r="KKB16" s="787"/>
      <c r="KKC16" s="788"/>
      <c r="KKD16" s="788"/>
      <c r="KKE16" s="788"/>
      <c r="KKF16" s="787"/>
      <c r="KKG16" s="788"/>
      <c r="KKH16" s="788"/>
      <c r="KKI16" s="788"/>
      <c r="KKJ16" s="787"/>
      <c r="KKK16" s="788"/>
      <c r="KKL16" s="788"/>
      <c r="KKM16" s="788"/>
      <c r="KKN16" s="787"/>
      <c r="KKO16" s="788"/>
      <c r="KKP16" s="788"/>
      <c r="KKQ16" s="788"/>
      <c r="KKR16" s="787"/>
      <c r="KKS16" s="788"/>
      <c r="KKT16" s="788"/>
      <c r="KKU16" s="788"/>
      <c r="KKV16" s="787"/>
      <c r="KKW16" s="788"/>
      <c r="KKX16" s="788"/>
      <c r="KKY16" s="788"/>
      <c r="KKZ16" s="787"/>
      <c r="KLA16" s="788"/>
      <c r="KLB16" s="788"/>
      <c r="KLC16" s="788"/>
      <c r="KLD16" s="787"/>
      <c r="KLE16" s="788"/>
      <c r="KLF16" s="788"/>
      <c r="KLG16" s="788"/>
      <c r="KLH16" s="787"/>
      <c r="KLI16" s="788"/>
      <c r="KLJ16" s="788"/>
      <c r="KLK16" s="788"/>
      <c r="KLL16" s="787"/>
      <c r="KLM16" s="788"/>
      <c r="KLN16" s="788"/>
      <c r="KLO16" s="788"/>
      <c r="KLP16" s="787"/>
      <c r="KLQ16" s="788"/>
      <c r="KLR16" s="788"/>
      <c r="KLS16" s="788"/>
      <c r="KLT16" s="787"/>
      <c r="KLU16" s="788"/>
      <c r="KLV16" s="788"/>
      <c r="KLW16" s="788"/>
      <c r="KLX16" s="787"/>
      <c r="KLY16" s="788"/>
      <c r="KLZ16" s="788"/>
      <c r="KMA16" s="788"/>
      <c r="KMB16" s="787"/>
      <c r="KMC16" s="788"/>
      <c r="KMD16" s="788"/>
      <c r="KME16" s="788"/>
      <c r="KMF16" s="787"/>
      <c r="KMG16" s="788"/>
      <c r="KMH16" s="788"/>
      <c r="KMI16" s="788"/>
      <c r="KMJ16" s="787"/>
      <c r="KMK16" s="788"/>
      <c r="KML16" s="788"/>
      <c r="KMM16" s="788"/>
      <c r="KMN16" s="787"/>
      <c r="KMO16" s="788"/>
      <c r="KMP16" s="788"/>
      <c r="KMQ16" s="788"/>
      <c r="KMR16" s="787"/>
      <c r="KMS16" s="788"/>
      <c r="KMT16" s="788"/>
      <c r="KMU16" s="788"/>
      <c r="KMV16" s="787"/>
      <c r="KMW16" s="788"/>
      <c r="KMX16" s="788"/>
      <c r="KMY16" s="788"/>
      <c r="KMZ16" s="787"/>
      <c r="KNA16" s="788"/>
      <c r="KNB16" s="788"/>
      <c r="KNC16" s="788"/>
      <c r="KND16" s="787"/>
      <c r="KNE16" s="788"/>
      <c r="KNF16" s="788"/>
      <c r="KNG16" s="788"/>
      <c r="KNH16" s="787"/>
      <c r="KNI16" s="788"/>
      <c r="KNJ16" s="788"/>
      <c r="KNK16" s="788"/>
      <c r="KNL16" s="787"/>
      <c r="KNM16" s="788"/>
      <c r="KNN16" s="788"/>
      <c r="KNO16" s="788"/>
      <c r="KNP16" s="787"/>
      <c r="KNQ16" s="788"/>
      <c r="KNR16" s="788"/>
      <c r="KNS16" s="788"/>
      <c r="KNT16" s="787"/>
      <c r="KNU16" s="788"/>
      <c r="KNV16" s="788"/>
      <c r="KNW16" s="788"/>
      <c r="KNX16" s="787"/>
      <c r="KNY16" s="788"/>
      <c r="KNZ16" s="788"/>
      <c r="KOA16" s="788"/>
      <c r="KOB16" s="787"/>
      <c r="KOC16" s="788"/>
      <c r="KOD16" s="788"/>
      <c r="KOE16" s="788"/>
      <c r="KOF16" s="787"/>
      <c r="KOG16" s="788"/>
      <c r="KOH16" s="788"/>
      <c r="KOI16" s="788"/>
      <c r="KOJ16" s="787"/>
      <c r="KOK16" s="788"/>
      <c r="KOL16" s="788"/>
      <c r="KOM16" s="788"/>
      <c r="KON16" s="787"/>
      <c r="KOO16" s="788"/>
      <c r="KOP16" s="788"/>
      <c r="KOQ16" s="788"/>
      <c r="KOR16" s="787"/>
      <c r="KOS16" s="788"/>
      <c r="KOT16" s="788"/>
      <c r="KOU16" s="788"/>
      <c r="KOV16" s="787"/>
      <c r="KOW16" s="788"/>
      <c r="KOX16" s="788"/>
      <c r="KOY16" s="788"/>
      <c r="KOZ16" s="787"/>
      <c r="KPA16" s="788"/>
      <c r="KPB16" s="788"/>
      <c r="KPC16" s="788"/>
      <c r="KPD16" s="787"/>
      <c r="KPE16" s="788"/>
      <c r="KPF16" s="788"/>
      <c r="KPG16" s="788"/>
      <c r="KPH16" s="787"/>
      <c r="KPI16" s="788"/>
      <c r="KPJ16" s="788"/>
      <c r="KPK16" s="788"/>
      <c r="KPL16" s="787"/>
      <c r="KPM16" s="788"/>
      <c r="KPN16" s="788"/>
      <c r="KPO16" s="788"/>
      <c r="KPP16" s="787"/>
      <c r="KPQ16" s="788"/>
      <c r="KPR16" s="788"/>
      <c r="KPS16" s="788"/>
      <c r="KPT16" s="787"/>
      <c r="KPU16" s="788"/>
      <c r="KPV16" s="788"/>
      <c r="KPW16" s="788"/>
      <c r="KPX16" s="787"/>
      <c r="KPY16" s="788"/>
      <c r="KPZ16" s="788"/>
      <c r="KQA16" s="788"/>
      <c r="KQB16" s="787"/>
      <c r="KQC16" s="788"/>
      <c r="KQD16" s="788"/>
      <c r="KQE16" s="788"/>
      <c r="KQF16" s="787"/>
      <c r="KQG16" s="788"/>
      <c r="KQH16" s="788"/>
      <c r="KQI16" s="788"/>
      <c r="KQJ16" s="787"/>
      <c r="KQK16" s="788"/>
      <c r="KQL16" s="788"/>
      <c r="KQM16" s="788"/>
      <c r="KQN16" s="787"/>
      <c r="KQO16" s="788"/>
      <c r="KQP16" s="788"/>
      <c r="KQQ16" s="788"/>
      <c r="KQR16" s="787"/>
      <c r="KQS16" s="788"/>
      <c r="KQT16" s="788"/>
      <c r="KQU16" s="788"/>
      <c r="KQV16" s="787"/>
      <c r="KQW16" s="788"/>
      <c r="KQX16" s="788"/>
      <c r="KQY16" s="788"/>
      <c r="KQZ16" s="787"/>
      <c r="KRA16" s="788"/>
      <c r="KRB16" s="788"/>
      <c r="KRC16" s="788"/>
      <c r="KRD16" s="787"/>
      <c r="KRE16" s="788"/>
      <c r="KRF16" s="788"/>
      <c r="KRG16" s="788"/>
      <c r="KRH16" s="787"/>
      <c r="KRI16" s="788"/>
      <c r="KRJ16" s="788"/>
      <c r="KRK16" s="788"/>
      <c r="KRL16" s="787"/>
      <c r="KRM16" s="788"/>
      <c r="KRN16" s="788"/>
      <c r="KRO16" s="788"/>
      <c r="KRP16" s="787"/>
      <c r="KRQ16" s="788"/>
      <c r="KRR16" s="788"/>
      <c r="KRS16" s="788"/>
      <c r="KRT16" s="787"/>
      <c r="KRU16" s="788"/>
      <c r="KRV16" s="788"/>
      <c r="KRW16" s="788"/>
      <c r="KRX16" s="787"/>
      <c r="KRY16" s="788"/>
      <c r="KRZ16" s="788"/>
      <c r="KSA16" s="788"/>
      <c r="KSB16" s="787"/>
      <c r="KSC16" s="788"/>
      <c r="KSD16" s="788"/>
      <c r="KSE16" s="788"/>
      <c r="KSF16" s="787"/>
      <c r="KSG16" s="788"/>
      <c r="KSH16" s="788"/>
      <c r="KSI16" s="788"/>
      <c r="KSJ16" s="787"/>
      <c r="KSK16" s="788"/>
      <c r="KSL16" s="788"/>
      <c r="KSM16" s="788"/>
      <c r="KSN16" s="787"/>
      <c r="KSO16" s="788"/>
      <c r="KSP16" s="788"/>
      <c r="KSQ16" s="788"/>
      <c r="KSR16" s="787"/>
      <c r="KSS16" s="788"/>
      <c r="KST16" s="788"/>
      <c r="KSU16" s="788"/>
      <c r="KSV16" s="787"/>
      <c r="KSW16" s="788"/>
      <c r="KSX16" s="788"/>
      <c r="KSY16" s="788"/>
      <c r="KSZ16" s="787"/>
      <c r="KTA16" s="788"/>
      <c r="KTB16" s="788"/>
      <c r="KTC16" s="788"/>
      <c r="KTD16" s="787"/>
      <c r="KTE16" s="788"/>
      <c r="KTF16" s="788"/>
      <c r="KTG16" s="788"/>
      <c r="KTH16" s="787"/>
      <c r="KTI16" s="788"/>
      <c r="KTJ16" s="788"/>
      <c r="KTK16" s="788"/>
      <c r="KTL16" s="787"/>
      <c r="KTM16" s="788"/>
      <c r="KTN16" s="788"/>
      <c r="KTO16" s="788"/>
      <c r="KTP16" s="787"/>
      <c r="KTQ16" s="788"/>
      <c r="KTR16" s="788"/>
      <c r="KTS16" s="788"/>
      <c r="KTT16" s="787"/>
      <c r="KTU16" s="788"/>
      <c r="KTV16" s="788"/>
      <c r="KTW16" s="788"/>
      <c r="KTX16" s="787"/>
      <c r="KTY16" s="788"/>
      <c r="KTZ16" s="788"/>
      <c r="KUA16" s="788"/>
      <c r="KUB16" s="787"/>
      <c r="KUC16" s="788"/>
      <c r="KUD16" s="788"/>
      <c r="KUE16" s="788"/>
      <c r="KUF16" s="787"/>
      <c r="KUG16" s="788"/>
      <c r="KUH16" s="788"/>
      <c r="KUI16" s="788"/>
      <c r="KUJ16" s="787"/>
      <c r="KUK16" s="788"/>
      <c r="KUL16" s="788"/>
      <c r="KUM16" s="788"/>
      <c r="KUN16" s="787"/>
      <c r="KUO16" s="788"/>
      <c r="KUP16" s="788"/>
      <c r="KUQ16" s="788"/>
      <c r="KUR16" s="787"/>
      <c r="KUS16" s="788"/>
      <c r="KUT16" s="788"/>
      <c r="KUU16" s="788"/>
      <c r="KUV16" s="787"/>
      <c r="KUW16" s="788"/>
      <c r="KUX16" s="788"/>
      <c r="KUY16" s="788"/>
      <c r="KUZ16" s="787"/>
      <c r="KVA16" s="788"/>
      <c r="KVB16" s="788"/>
      <c r="KVC16" s="788"/>
      <c r="KVD16" s="787"/>
      <c r="KVE16" s="788"/>
      <c r="KVF16" s="788"/>
      <c r="KVG16" s="788"/>
      <c r="KVH16" s="787"/>
      <c r="KVI16" s="788"/>
      <c r="KVJ16" s="788"/>
      <c r="KVK16" s="788"/>
      <c r="KVL16" s="787"/>
      <c r="KVM16" s="788"/>
      <c r="KVN16" s="788"/>
      <c r="KVO16" s="788"/>
      <c r="KVP16" s="787"/>
      <c r="KVQ16" s="788"/>
      <c r="KVR16" s="788"/>
      <c r="KVS16" s="788"/>
      <c r="KVT16" s="787"/>
      <c r="KVU16" s="788"/>
      <c r="KVV16" s="788"/>
      <c r="KVW16" s="788"/>
      <c r="KVX16" s="787"/>
      <c r="KVY16" s="788"/>
      <c r="KVZ16" s="788"/>
      <c r="KWA16" s="788"/>
      <c r="KWB16" s="787"/>
      <c r="KWC16" s="788"/>
      <c r="KWD16" s="788"/>
      <c r="KWE16" s="788"/>
      <c r="KWF16" s="787"/>
      <c r="KWG16" s="788"/>
      <c r="KWH16" s="788"/>
      <c r="KWI16" s="788"/>
      <c r="KWJ16" s="787"/>
      <c r="KWK16" s="788"/>
      <c r="KWL16" s="788"/>
      <c r="KWM16" s="788"/>
      <c r="KWN16" s="787"/>
      <c r="KWO16" s="788"/>
      <c r="KWP16" s="788"/>
      <c r="KWQ16" s="788"/>
      <c r="KWR16" s="787"/>
      <c r="KWS16" s="788"/>
      <c r="KWT16" s="788"/>
      <c r="KWU16" s="788"/>
      <c r="KWV16" s="787"/>
      <c r="KWW16" s="788"/>
      <c r="KWX16" s="788"/>
      <c r="KWY16" s="788"/>
      <c r="KWZ16" s="787"/>
      <c r="KXA16" s="788"/>
      <c r="KXB16" s="788"/>
      <c r="KXC16" s="788"/>
      <c r="KXD16" s="787"/>
      <c r="KXE16" s="788"/>
      <c r="KXF16" s="788"/>
      <c r="KXG16" s="788"/>
      <c r="KXH16" s="787"/>
      <c r="KXI16" s="788"/>
      <c r="KXJ16" s="788"/>
      <c r="KXK16" s="788"/>
      <c r="KXL16" s="787"/>
      <c r="KXM16" s="788"/>
      <c r="KXN16" s="788"/>
      <c r="KXO16" s="788"/>
      <c r="KXP16" s="787"/>
      <c r="KXQ16" s="788"/>
      <c r="KXR16" s="788"/>
      <c r="KXS16" s="788"/>
      <c r="KXT16" s="787"/>
      <c r="KXU16" s="788"/>
      <c r="KXV16" s="788"/>
      <c r="KXW16" s="788"/>
      <c r="KXX16" s="787"/>
      <c r="KXY16" s="788"/>
      <c r="KXZ16" s="788"/>
      <c r="KYA16" s="788"/>
      <c r="KYB16" s="787"/>
      <c r="KYC16" s="788"/>
      <c r="KYD16" s="788"/>
      <c r="KYE16" s="788"/>
      <c r="KYF16" s="787"/>
      <c r="KYG16" s="788"/>
      <c r="KYH16" s="788"/>
      <c r="KYI16" s="788"/>
      <c r="KYJ16" s="787"/>
      <c r="KYK16" s="788"/>
      <c r="KYL16" s="788"/>
      <c r="KYM16" s="788"/>
      <c r="KYN16" s="787"/>
      <c r="KYO16" s="788"/>
      <c r="KYP16" s="788"/>
      <c r="KYQ16" s="788"/>
      <c r="KYR16" s="787"/>
      <c r="KYS16" s="788"/>
      <c r="KYT16" s="788"/>
      <c r="KYU16" s="788"/>
      <c r="KYV16" s="787"/>
      <c r="KYW16" s="788"/>
      <c r="KYX16" s="788"/>
      <c r="KYY16" s="788"/>
      <c r="KYZ16" s="787"/>
      <c r="KZA16" s="788"/>
      <c r="KZB16" s="788"/>
      <c r="KZC16" s="788"/>
      <c r="KZD16" s="787"/>
      <c r="KZE16" s="788"/>
      <c r="KZF16" s="788"/>
      <c r="KZG16" s="788"/>
      <c r="KZH16" s="787"/>
      <c r="KZI16" s="788"/>
      <c r="KZJ16" s="788"/>
      <c r="KZK16" s="788"/>
      <c r="KZL16" s="787"/>
      <c r="KZM16" s="788"/>
      <c r="KZN16" s="788"/>
      <c r="KZO16" s="788"/>
      <c r="KZP16" s="787"/>
      <c r="KZQ16" s="788"/>
      <c r="KZR16" s="788"/>
      <c r="KZS16" s="788"/>
      <c r="KZT16" s="787"/>
      <c r="KZU16" s="788"/>
      <c r="KZV16" s="788"/>
      <c r="KZW16" s="788"/>
      <c r="KZX16" s="787"/>
      <c r="KZY16" s="788"/>
      <c r="KZZ16" s="788"/>
      <c r="LAA16" s="788"/>
      <c r="LAB16" s="787"/>
      <c r="LAC16" s="788"/>
      <c r="LAD16" s="788"/>
      <c r="LAE16" s="788"/>
      <c r="LAF16" s="787"/>
      <c r="LAG16" s="788"/>
      <c r="LAH16" s="788"/>
      <c r="LAI16" s="788"/>
      <c r="LAJ16" s="787"/>
      <c r="LAK16" s="788"/>
      <c r="LAL16" s="788"/>
      <c r="LAM16" s="788"/>
      <c r="LAN16" s="787"/>
      <c r="LAO16" s="788"/>
      <c r="LAP16" s="788"/>
      <c r="LAQ16" s="788"/>
      <c r="LAR16" s="787"/>
      <c r="LAS16" s="788"/>
      <c r="LAT16" s="788"/>
      <c r="LAU16" s="788"/>
      <c r="LAV16" s="787"/>
      <c r="LAW16" s="788"/>
      <c r="LAX16" s="788"/>
      <c r="LAY16" s="788"/>
      <c r="LAZ16" s="787"/>
      <c r="LBA16" s="788"/>
      <c r="LBB16" s="788"/>
      <c r="LBC16" s="788"/>
      <c r="LBD16" s="787"/>
      <c r="LBE16" s="788"/>
      <c r="LBF16" s="788"/>
      <c r="LBG16" s="788"/>
      <c r="LBH16" s="787"/>
      <c r="LBI16" s="788"/>
      <c r="LBJ16" s="788"/>
      <c r="LBK16" s="788"/>
      <c r="LBL16" s="787"/>
      <c r="LBM16" s="788"/>
      <c r="LBN16" s="788"/>
      <c r="LBO16" s="788"/>
      <c r="LBP16" s="787"/>
      <c r="LBQ16" s="788"/>
      <c r="LBR16" s="788"/>
      <c r="LBS16" s="788"/>
      <c r="LBT16" s="787"/>
      <c r="LBU16" s="788"/>
      <c r="LBV16" s="788"/>
      <c r="LBW16" s="788"/>
      <c r="LBX16" s="787"/>
      <c r="LBY16" s="788"/>
      <c r="LBZ16" s="788"/>
      <c r="LCA16" s="788"/>
      <c r="LCB16" s="787"/>
      <c r="LCC16" s="788"/>
      <c r="LCD16" s="788"/>
      <c r="LCE16" s="788"/>
      <c r="LCF16" s="787"/>
      <c r="LCG16" s="788"/>
      <c r="LCH16" s="788"/>
      <c r="LCI16" s="788"/>
      <c r="LCJ16" s="787"/>
      <c r="LCK16" s="788"/>
      <c r="LCL16" s="788"/>
      <c r="LCM16" s="788"/>
      <c r="LCN16" s="787"/>
      <c r="LCO16" s="788"/>
      <c r="LCP16" s="788"/>
      <c r="LCQ16" s="788"/>
      <c r="LCR16" s="787"/>
      <c r="LCS16" s="788"/>
      <c r="LCT16" s="788"/>
      <c r="LCU16" s="788"/>
      <c r="LCV16" s="787"/>
      <c r="LCW16" s="788"/>
      <c r="LCX16" s="788"/>
      <c r="LCY16" s="788"/>
      <c r="LCZ16" s="787"/>
      <c r="LDA16" s="788"/>
      <c r="LDB16" s="788"/>
      <c r="LDC16" s="788"/>
      <c r="LDD16" s="787"/>
      <c r="LDE16" s="788"/>
      <c r="LDF16" s="788"/>
      <c r="LDG16" s="788"/>
      <c r="LDH16" s="787"/>
      <c r="LDI16" s="788"/>
      <c r="LDJ16" s="788"/>
      <c r="LDK16" s="788"/>
      <c r="LDL16" s="787"/>
      <c r="LDM16" s="788"/>
      <c r="LDN16" s="788"/>
      <c r="LDO16" s="788"/>
      <c r="LDP16" s="787"/>
      <c r="LDQ16" s="788"/>
      <c r="LDR16" s="788"/>
      <c r="LDS16" s="788"/>
      <c r="LDT16" s="787"/>
      <c r="LDU16" s="788"/>
      <c r="LDV16" s="788"/>
      <c r="LDW16" s="788"/>
      <c r="LDX16" s="787"/>
      <c r="LDY16" s="788"/>
      <c r="LDZ16" s="788"/>
      <c r="LEA16" s="788"/>
      <c r="LEB16" s="787"/>
      <c r="LEC16" s="788"/>
      <c r="LED16" s="788"/>
      <c r="LEE16" s="788"/>
      <c r="LEF16" s="787"/>
      <c r="LEG16" s="788"/>
      <c r="LEH16" s="788"/>
      <c r="LEI16" s="788"/>
      <c r="LEJ16" s="787"/>
      <c r="LEK16" s="788"/>
      <c r="LEL16" s="788"/>
      <c r="LEM16" s="788"/>
      <c r="LEN16" s="787"/>
      <c r="LEO16" s="788"/>
      <c r="LEP16" s="788"/>
      <c r="LEQ16" s="788"/>
      <c r="LER16" s="787"/>
      <c r="LES16" s="788"/>
      <c r="LET16" s="788"/>
      <c r="LEU16" s="788"/>
      <c r="LEV16" s="787"/>
      <c r="LEW16" s="788"/>
      <c r="LEX16" s="788"/>
      <c r="LEY16" s="788"/>
      <c r="LEZ16" s="787"/>
      <c r="LFA16" s="788"/>
      <c r="LFB16" s="788"/>
      <c r="LFC16" s="788"/>
      <c r="LFD16" s="787"/>
      <c r="LFE16" s="788"/>
      <c r="LFF16" s="788"/>
      <c r="LFG16" s="788"/>
      <c r="LFH16" s="787"/>
      <c r="LFI16" s="788"/>
      <c r="LFJ16" s="788"/>
      <c r="LFK16" s="788"/>
      <c r="LFL16" s="787"/>
      <c r="LFM16" s="788"/>
      <c r="LFN16" s="788"/>
      <c r="LFO16" s="788"/>
      <c r="LFP16" s="787"/>
      <c r="LFQ16" s="788"/>
      <c r="LFR16" s="788"/>
      <c r="LFS16" s="788"/>
      <c r="LFT16" s="787"/>
      <c r="LFU16" s="788"/>
      <c r="LFV16" s="788"/>
      <c r="LFW16" s="788"/>
      <c r="LFX16" s="787"/>
      <c r="LFY16" s="788"/>
      <c r="LFZ16" s="788"/>
      <c r="LGA16" s="788"/>
      <c r="LGB16" s="787"/>
      <c r="LGC16" s="788"/>
      <c r="LGD16" s="788"/>
      <c r="LGE16" s="788"/>
      <c r="LGF16" s="787"/>
      <c r="LGG16" s="788"/>
      <c r="LGH16" s="788"/>
      <c r="LGI16" s="788"/>
      <c r="LGJ16" s="787"/>
      <c r="LGK16" s="788"/>
      <c r="LGL16" s="788"/>
      <c r="LGM16" s="788"/>
      <c r="LGN16" s="787"/>
      <c r="LGO16" s="788"/>
      <c r="LGP16" s="788"/>
      <c r="LGQ16" s="788"/>
      <c r="LGR16" s="787"/>
      <c r="LGS16" s="788"/>
      <c r="LGT16" s="788"/>
      <c r="LGU16" s="788"/>
      <c r="LGV16" s="787"/>
      <c r="LGW16" s="788"/>
      <c r="LGX16" s="788"/>
      <c r="LGY16" s="788"/>
      <c r="LGZ16" s="787"/>
      <c r="LHA16" s="788"/>
      <c r="LHB16" s="788"/>
      <c r="LHC16" s="788"/>
      <c r="LHD16" s="787"/>
      <c r="LHE16" s="788"/>
      <c r="LHF16" s="788"/>
      <c r="LHG16" s="788"/>
      <c r="LHH16" s="787"/>
      <c r="LHI16" s="788"/>
      <c r="LHJ16" s="788"/>
      <c r="LHK16" s="788"/>
      <c r="LHL16" s="787"/>
      <c r="LHM16" s="788"/>
      <c r="LHN16" s="788"/>
      <c r="LHO16" s="788"/>
      <c r="LHP16" s="787"/>
      <c r="LHQ16" s="788"/>
      <c r="LHR16" s="788"/>
      <c r="LHS16" s="788"/>
      <c r="LHT16" s="787"/>
      <c r="LHU16" s="788"/>
      <c r="LHV16" s="788"/>
      <c r="LHW16" s="788"/>
      <c r="LHX16" s="787"/>
      <c r="LHY16" s="788"/>
      <c r="LHZ16" s="788"/>
      <c r="LIA16" s="788"/>
      <c r="LIB16" s="787"/>
      <c r="LIC16" s="788"/>
      <c r="LID16" s="788"/>
      <c r="LIE16" s="788"/>
      <c r="LIF16" s="787"/>
      <c r="LIG16" s="788"/>
      <c r="LIH16" s="788"/>
      <c r="LII16" s="788"/>
      <c r="LIJ16" s="787"/>
      <c r="LIK16" s="788"/>
      <c r="LIL16" s="788"/>
      <c r="LIM16" s="788"/>
      <c r="LIN16" s="787"/>
      <c r="LIO16" s="788"/>
      <c r="LIP16" s="788"/>
      <c r="LIQ16" s="788"/>
      <c r="LIR16" s="787"/>
      <c r="LIS16" s="788"/>
      <c r="LIT16" s="788"/>
      <c r="LIU16" s="788"/>
      <c r="LIV16" s="787"/>
      <c r="LIW16" s="788"/>
      <c r="LIX16" s="788"/>
      <c r="LIY16" s="788"/>
      <c r="LIZ16" s="787"/>
      <c r="LJA16" s="788"/>
      <c r="LJB16" s="788"/>
      <c r="LJC16" s="788"/>
      <c r="LJD16" s="787"/>
      <c r="LJE16" s="788"/>
      <c r="LJF16" s="788"/>
      <c r="LJG16" s="788"/>
      <c r="LJH16" s="787"/>
      <c r="LJI16" s="788"/>
      <c r="LJJ16" s="788"/>
      <c r="LJK16" s="788"/>
      <c r="LJL16" s="787"/>
      <c r="LJM16" s="788"/>
      <c r="LJN16" s="788"/>
      <c r="LJO16" s="788"/>
      <c r="LJP16" s="787"/>
      <c r="LJQ16" s="788"/>
      <c r="LJR16" s="788"/>
      <c r="LJS16" s="788"/>
      <c r="LJT16" s="787"/>
      <c r="LJU16" s="788"/>
      <c r="LJV16" s="788"/>
      <c r="LJW16" s="788"/>
      <c r="LJX16" s="787"/>
      <c r="LJY16" s="788"/>
      <c r="LJZ16" s="788"/>
      <c r="LKA16" s="788"/>
      <c r="LKB16" s="787"/>
      <c r="LKC16" s="788"/>
      <c r="LKD16" s="788"/>
      <c r="LKE16" s="788"/>
      <c r="LKF16" s="787"/>
      <c r="LKG16" s="788"/>
      <c r="LKH16" s="788"/>
      <c r="LKI16" s="788"/>
      <c r="LKJ16" s="787"/>
      <c r="LKK16" s="788"/>
      <c r="LKL16" s="788"/>
      <c r="LKM16" s="788"/>
      <c r="LKN16" s="787"/>
      <c r="LKO16" s="788"/>
      <c r="LKP16" s="788"/>
      <c r="LKQ16" s="788"/>
      <c r="LKR16" s="787"/>
      <c r="LKS16" s="788"/>
      <c r="LKT16" s="788"/>
      <c r="LKU16" s="788"/>
      <c r="LKV16" s="787"/>
      <c r="LKW16" s="788"/>
      <c r="LKX16" s="788"/>
      <c r="LKY16" s="788"/>
      <c r="LKZ16" s="787"/>
      <c r="LLA16" s="788"/>
      <c r="LLB16" s="788"/>
      <c r="LLC16" s="788"/>
      <c r="LLD16" s="787"/>
      <c r="LLE16" s="788"/>
      <c r="LLF16" s="788"/>
      <c r="LLG16" s="788"/>
      <c r="LLH16" s="787"/>
      <c r="LLI16" s="788"/>
      <c r="LLJ16" s="788"/>
      <c r="LLK16" s="788"/>
      <c r="LLL16" s="787"/>
      <c r="LLM16" s="788"/>
      <c r="LLN16" s="788"/>
      <c r="LLO16" s="788"/>
      <c r="LLP16" s="787"/>
      <c r="LLQ16" s="788"/>
      <c r="LLR16" s="788"/>
      <c r="LLS16" s="788"/>
      <c r="LLT16" s="787"/>
      <c r="LLU16" s="788"/>
      <c r="LLV16" s="788"/>
      <c r="LLW16" s="788"/>
      <c r="LLX16" s="787"/>
      <c r="LLY16" s="788"/>
      <c r="LLZ16" s="788"/>
      <c r="LMA16" s="788"/>
      <c r="LMB16" s="787"/>
      <c r="LMC16" s="788"/>
      <c r="LMD16" s="788"/>
      <c r="LME16" s="788"/>
      <c r="LMF16" s="787"/>
      <c r="LMG16" s="788"/>
      <c r="LMH16" s="788"/>
      <c r="LMI16" s="788"/>
      <c r="LMJ16" s="787"/>
      <c r="LMK16" s="788"/>
      <c r="LML16" s="788"/>
      <c r="LMM16" s="788"/>
      <c r="LMN16" s="787"/>
      <c r="LMO16" s="788"/>
      <c r="LMP16" s="788"/>
      <c r="LMQ16" s="788"/>
      <c r="LMR16" s="787"/>
      <c r="LMS16" s="788"/>
      <c r="LMT16" s="788"/>
      <c r="LMU16" s="788"/>
      <c r="LMV16" s="787"/>
      <c r="LMW16" s="788"/>
      <c r="LMX16" s="788"/>
      <c r="LMY16" s="788"/>
      <c r="LMZ16" s="787"/>
      <c r="LNA16" s="788"/>
      <c r="LNB16" s="788"/>
      <c r="LNC16" s="788"/>
      <c r="LND16" s="787"/>
      <c r="LNE16" s="788"/>
      <c r="LNF16" s="788"/>
      <c r="LNG16" s="788"/>
      <c r="LNH16" s="787"/>
      <c r="LNI16" s="788"/>
      <c r="LNJ16" s="788"/>
      <c r="LNK16" s="788"/>
      <c r="LNL16" s="787"/>
      <c r="LNM16" s="788"/>
      <c r="LNN16" s="788"/>
      <c r="LNO16" s="788"/>
      <c r="LNP16" s="787"/>
      <c r="LNQ16" s="788"/>
      <c r="LNR16" s="788"/>
      <c r="LNS16" s="788"/>
      <c r="LNT16" s="787"/>
      <c r="LNU16" s="788"/>
      <c r="LNV16" s="788"/>
      <c r="LNW16" s="788"/>
      <c r="LNX16" s="787"/>
      <c r="LNY16" s="788"/>
      <c r="LNZ16" s="788"/>
      <c r="LOA16" s="788"/>
      <c r="LOB16" s="787"/>
      <c r="LOC16" s="788"/>
      <c r="LOD16" s="788"/>
      <c r="LOE16" s="788"/>
      <c r="LOF16" s="787"/>
      <c r="LOG16" s="788"/>
      <c r="LOH16" s="788"/>
      <c r="LOI16" s="788"/>
      <c r="LOJ16" s="787"/>
      <c r="LOK16" s="788"/>
      <c r="LOL16" s="788"/>
      <c r="LOM16" s="788"/>
      <c r="LON16" s="787"/>
      <c r="LOO16" s="788"/>
      <c r="LOP16" s="788"/>
      <c r="LOQ16" s="788"/>
      <c r="LOR16" s="787"/>
      <c r="LOS16" s="788"/>
      <c r="LOT16" s="788"/>
      <c r="LOU16" s="788"/>
      <c r="LOV16" s="787"/>
      <c r="LOW16" s="788"/>
      <c r="LOX16" s="788"/>
      <c r="LOY16" s="788"/>
      <c r="LOZ16" s="787"/>
      <c r="LPA16" s="788"/>
      <c r="LPB16" s="788"/>
      <c r="LPC16" s="788"/>
      <c r="LPD16" s="787"/>
      <c r="LPE16" s="788"/>
      <c r="LPF16" s="788"/>
      <c r="LPG16" s="788"/>
      <c r="LPH16" s="787"/>
      <c r="LPI16" s="788"/>
      <c r="LPJ16" s="788"/>
      <c r="LPK16" s="788"/>
      <c r="LPL16" s="787"/>
      <c r="LPM16" s="788"/>
      <c r="LPN16" s="788"/>
      <c r="LPO16" s="788"/>
      <c r="LPP16" s="787"/>
      <c r="LPQ16" s="788"/>
      <c r="LPR16" s="788"/>
      <c r="LPS16" s="788"/>
      <c r="LPT16" s="787"/>
      <c r="LPU16" s="788"/>
      <c r="LPV16" s="788"/>
      <c r="LPW16" s="788"/>
      <c r="LPX16" s="787"/>
      <c r="LPY16" s="788"/>
      <c r="LPZ16" s="788"/>
      <c r="LQA16" s="788"/>
      <c r="LQB16" s="787"/>
      <c r="LQC16" s="788"/>
      <c r="LQD16" s="788"/>
      <c r="LQE16" s="788"/>
      <c r="LQF16" s="787"/>
      <c r="LQG16" s="788"/>
      <c r="LQH16" s="788"/>
      <c r="LQI16" s="788"/>
      <c r="LQJ16" s="787"/>
      <c r="LQK16" s="788"/>
      <c r="LQL16" s="788"/>
      <c r="LQM16" s="788"/>
      <c r="LQN16" s="787"/>
      <c r="LQO16" s="788"/>
      <c r="LQP16" s="788"/>
      <c r="LQQ16" s="788"/>
      <c r="LQR16" s="787"/>
      <c r="LQS16" s="788"/>
      <c r="LQT16" s="788"/>
      <c r="LQU16" s="788"/>
      <c r="LQV16" s="787"/>
      <c r="LQW16" s="788"/>
      <c r="LQX16" s="788"/>
      <c r="LQY16" s="788"/>
      <c r="LQZ16" s="787"/>
      <c r="LRA16" s="788"/>
      <c r="LRB16" s="788"/>
      <c r="LRC16" s="788"/>
      <c r="LRD16" s="787"/>
      <c r="LRE16" s="788"/>
      <c r="LRF16" s="788"/>
      <c r="LRG16" s="788"/>
      <c r="LRH16" s="787"/>
      <c r="LRI16" s="788"/>
      <c r="LRJ16" s="788"/>
      <c r="LRK16" s="788"/>
      <c r="LRL16" s="787"/>
      <c r="LRM16" s="788"/>
      <c r="LRN16" s="788"/>
      <c r="LRO16" s="788"/>
      <c r="LRP16" s="787"/>
      <c r="LRQ16" s="788"/>
      <c r="LRR16" s="788"/>
      <c r="LRS16" s="788"/>
      <c r="LRT16" s="787"/>
      <c r="LRU16" s="788"/>
      <c r="LRV16" s="788"/>
      <c r="LRW16" s="788"/>
      <c r="LRX16" s="787"/>
      <c r="LRY16" s="788"/>
      <c r="LRZ16" s="788"/>
      <c r="LSA16" s="788"/>
      <c r="LSB16" s="787"/>
      <c r="LSC16" s="788"/>
      <c r="LSD16" s="788"/>
      <c r="LSE16" s="788"/>
      <c r="LSF16" s="787"/>
      <c r="LSG16" s="788"/>
      <c r="LSH16" s="788"/>
      <c r="LSI16" s="788"/>
      <c r="LSJ16" s="787"/>
      <c r="LSK16" s="788"/>
      <c r="LSL16" s="788"/>
      <c r="LSM16" s="788"/>
      <c r="LSN16" s="787"/>
      <c r="LSO16" s="788"/>
      <c r="LSP16" s="788"/>
      <c r="LSQ16" s="788"/>
      <c r="LSR16" s="787"/>
      <c r="LSS16" s="788"/>
      <c r="LST16" s="788"/>
      <c r="LSU16" s="788"/>
      <c r="LSV16" s="787"/>
      <c r="LSW16" s="788"/>
      <c r="LSX16" s="788"/>
      <c r="LSY16" s="788"/>
      <c r="LSZ16" s="787"/>
      <c r="LTA16" s="788"/>
      <c r="LTB16" s="788"/>
      <c r="LTC16" s="788"/>
      <c r="LTD16" s="787"/>
      <c r="LTE16" s="788"/>
      <c r="LTF16" s="788"/>
      <c r="LTG16" s="788"/>
      <c r="LTH16" s="787"/>
      <c r="LTI16" s="788"/>
      <c r="LTJ16" s="788"/>
      <c r="LTK16" s="788"/>
      <c r="LTL16" s="787"/>
      <c r="LTM16" s="788"/>
      <c r="LTN16" s="788"/>
      <c r="LTO16" s="788"/>
      <c r="LTP16" s="787"/>
      <c r="LTQ16" s="788"/>
      <c r="LTR16" s="788"/>
      <c r="LTS16" s="788"/>
      <c r="LTT16" s="787"/>
      <c r="LTU16" s="788"/>
      <c r="LTV16" s="788"/>
      <c r="LTW16" s="788"/>
      <c r="LTX16" s="787"/>
      <c r="LTY16" s="788"/>
      <c r="LTZ16" s="788"/>
      <c r="LUA16" s="788"/>
      <c r="LUB16" s="787"/>
      <c r="LUC16" s="788"/>
      <c r="LUD16" s="788"/>
      <c r="LUE16" s="788"/>
      <c r="LUF16" s="787"/>
      <c r="LUG16" s="788"/>
      <c r="LUH16" s="788"/>
      <c r="LUI16" s="788"/>
      <c r="LUJ16" s="787"/>
      <c r="LUK16" s="788"/>
      <c r="LUL16" s="788"/>
      <c r="LUM16" s="788"/>
      <c r="LUN16" s="787"/>
      <c r="LUO16" s="788"/>
      <c r="LUP16" s="788"/>
      <c r="LUQ16" s="788"/>
      <c r="LUR16" s="787"/>
      <c r="LUS16" s="788"/>
      <c r="LUT16" s="788"/>
      <c r="LUU16" s="788"/>
      <c r="LUV16" s="787"/>
      <c r="LUW16" s="788"/>
      <c r="LUX16" s="788"/>
      <c r="LUY16" s="788"/>
      <c r="LUZ16" s="787"/>
      <c r="LVA16" s="788"/>
      <c r="LVB16" s="788"/>
      <c r="LVC16" s="788"/>
      <c r="LVD16" s="787"/>
      <c r="LVE16" s="788"/>
      <c r="LVF16" s="788"/>
      <c r="LVG16" s="788"/>
      <c r="LVH16" s="787"/>
      <c r="LVI16" s="788"/>
      <c r="LVJ16" s="788"/>
      <c r="LVK16" s="788"/>
      <c r="LVL16" s="787"/>
      <c r="LVM16" s="788"/>
      <c r="LVN16" s="788"/>
      <c r="LVO16" s="788"/>
      <c r="LVP16" s="787"/>
      <c r="LVQ16" s="788"/>
      <c r="LVR16" s="788"/>
      <c r="LVS16" s="788"/>
      <c r="LVT16" s="787"/>
      <c r="LVU16" s="788"/>
      <c r="LVV16" s="788"/>
      <c r="LVW16" s="788"/>
      <c r="LVX16" s="787"/>
      <c r="LVY16" s="788"/>
      <c r="LVZ16" s="788"/>
      <c r="LWA16" s="788"/>
      <c r="LWB16" s="787"/>
      <c r="LWC16" s="788"/>
      <c r="LWD16" s="788"/>
      <c r="LWE16" s="788"/>
      <c r="LWF16" s="787"/>
      <c r="LWG16" s="788"/>
      <c r="LWH16" s="788"/>
      <c r="LWI16" s="788"/>
      <c r="LWJ16" s="787"/>
      <c r="LWK16" s="788"/>
      <c r="LWL16" s="788"/>
      <c r="LWM16" s="788"/>
      <c r="LWN16" s="787"/>
      <c r="LWO16" s="788"/>
      <c r="LWP16" s="788"/>
      <c r="LWQ16" s="788"/>
      <c r="LWR16" s="787"/>
      <c r="LWS16" s="788"/>
      <c r="LWT16" s="788"/>
      <c r="LWU16" s="788"/>
      <c r="LWV16" s="787"/>
      <c r="LWW16" s="788"/>
      <c r="LWX16" s="788"/>
      <c r="LWY16" s="788"/>
      <c r="LWZ16" s="787"/>
      <c r="LXA16" s="788"/>
      <c r="LXB16" s="788"/>
      <c r="LXC16" s="788"/>
      <c r="LXD16" s="787"/>
      <c r="LXE16" s="788"/>
      <c r="LXF16" s="788"/>
      <c r="LXG16" s="788"/>
      <c r="LXH16" s="787"/>
      <c r="LXI16" s="788"/>
      <c r="LXJ16" s="788"/>
      <c r="LXK16" s="788"/>
      <c r="LXL16" s="787"/>
      <c r="LXM16" s="788"/>
      <c r="LXN16" s="788"/>
      <c r="LXO16" s="788"/>
      <c r="LXP16" s="787"/>
      <c r="LXQ16" s="788"/>
      <c r="LXR16" s="788"/>
      <c r="LXS16" s="788"/>
      <c r="LXT16" s="787"/>
      <c r="LXU16" s="788"/>
      <c r="LXV16" s="788"/>
      <c r="LXW16" s="788"/>
      <c r="LXX16" s="787"/>
      <c r="LXY16" s="788"/>
      <c r="LXZ16" s="788"/>
      <c r="LYA16" s="788"/>
      <c r="LYB16" s="787"/>
      <c r="LYC16" s="788"/>
      <c r="LYD16" s="788"/>
      <c r="LYE16" s="788"/>
      <c r="LYF16" s="787"/>
      <c r="LYG16" s="788"/>
      <c r="LYH16" s="788"/>
      <c r="LYI16" s="788"/>
      <c r="LYJ16" s="787"/>
      <c r="LYK16" s="788"/>
      <c r="LYL16" s="788"/>
      <c r="LYM16" s="788"/>
      <c r="LYN16" s="787"/>
      <c r="LYO16" s="788"/>
      <c r="LYP16" s="788"/>
      <c r="LYQ16" s="788"/>
      <c r="LYR16" s="787"/>
      <c r="LYS16" s="788"/>
      <c r="LYT16" s="788"/>
      <c r="LYU16" s="788"/>
      <c r="LYV16" s="787"/>
      <c r="LYW16" s="788"/>
      <c r="LYX16" s="788"/>
      <c r="LYY16" s="788"/>
      <c r="LYZ16" s="787"/>
      <c r="LZA16" s="788"/>
      <c r="LZB16" s="788"/>
      <c r="LZC16" s="788"/>
      <c r="LZD16" s="787"/>
      <c r="LZE16" s="788"/>
      <c r="LZF16" s="788"/>
      <c r="LZG16" s="788"/>
      <c r="LZH16" s="787"/>
      <c r="LZI16" s="788"/>
      <c r="LZJ16" s="788"/>
      <c r="LZK16" s="788"/>
      <c r="LZL16" s="787"/>
      <c r="LZM16" s="788"/>
      <c r="LZN16" s="788"/>
      <c r="LZO16" s="788"/>
      <c r="LZP16" s="787"/>
      <c r="LZQ16" s="788"/>
      <c r="LZR16" s="788"/>
      <c r="LZS16" s="788"/>
      <c r="LZT16" s="787"/>
      <c r="LZU16" s="788"/>
      <c r="LZV16" s="788"/>
      <c r="LZW16" s="788"/>
      <c r="LZX16" s="787"/>
      <c r="LZY16" s="788"/>
      <c r="LZZ16" s="788"/>
      <c r="MAA16" s="788"/>
      <c r="MAB16" s="787"/>
      <c r="MAC16" s="788"/>
      <c r="MAD16" s="788"/>
      <c r="MAE16" s="788"/>
      <c r="MAF16" s="787"/>
      <c r="MAG16" s="788"/>
      <c r="MAH16" s="788"/>
      <c r="MAI16" s="788"/>
      <c r="MAJ16" s="787"/>
      <c r="MAK16" s="788"/>
      <c r="MAL16" s="788"/>
      <c r="MAM16" s="788"/>
      <c r="MAN16" s="787"/>
      <c r="MAO16" s="788"/>
      <c r="MAP16" s="788"/>
      <c r="MAQ16" s="788"/>
      <c r="MAR16" s="787"/>
      <c r="MAS16" s="788"/>
      <c r="MAT16" s="788"/>
      <c r="MAU16" s="788"/>
      <c r="MAV16" s="787"/>
      <c r="MAW16" s="788"/>
      <c r="MAX16" s="788"/>
      <c r="MAY16" s="788"/>
      <c r="MAZ16" s="787"/>
      <c r="MBA16" s="788"/>
      <c r="MBB16" s="788"/>
      <c r="MBC16" s="788"/>
      <c r="MBD16" s="787"/>
      <c r="MBE16" s="788"/>
      <c r="MBF16" s="788"/>
      <c r="MBG16" s="788"/>
      <c r="MBH16" s="787"/>
      <c r="MBI16" s="788"/>
      <c r="MBJ16" s="788"/>
      <c r="MBK16" s="788"/>
      <c r="MBL16" s="787"/>
      <c r="MBM16" s="788"/>
      <c r="MBN16" s="788"/>
      <c r="MBO16" s="788"/>
      <c r="MBP16" s="787"/>
      <c r="MBQ16" s="788"/>
      <c r="MBR16" s="788"/>
      <c r="MBS16" s="788"/>
      <c r="MBT16" s="787"/>
      <c r="MBU16" s="788"/>
      <c r="MBV16" s="788"/>
      <c r="MBW16" s="788"/>
      <c r="MBX16" s="787"/>
      <c r="MBY16" s="788"/>
      <c r="MBZ16" s="788"/>
      <c r="MCA16" s="788"/>
      <c r="MCB16" s="787"/>
      <c r="MCC16" s="788"/>
      <c r="MCD16" s="788"/>
      <c r="MCE16" s="788"/>
      <c r="MCF16" s="787"/>
      <c r="MCG16" s="788"/>
      <c r="MCH16" s="788"/>
      <c r="MCI16" s="788"/>
      <c r="MCJ16" s="787"/>
      <c r="MCK16" s="788"/>
      <c r="MCL16" s="788"/>
      <c r="MCM16" s="788"/>
      <c r="MCN16" s="787"/>
      <c r="MCO16" s="788"/>
      <c r="MCP16" s="788"/>
      <c r="MCQ16" s="788"/>
      <c r="MCR16" s="787"/>
      <c r="MCS16" s="788"/>
      <c r="MCT16" s="788"/>
      <c r="MCU16" s="788"/>
      <c r="MCV16" s="787"/>
      <c r="MCW16" s="788"/>
      <c r="MCX16" s="788"/>
      <c r="MCY16" s="788"/>
      <c r="MCZ16" s="787"/>
      <c r="MDA16" s="788"/>
      <c r="MDB16" s="788"/>
      <c r="MDC16" s="788"/>
      <c r="MDD16" s="787"/>
      <c r="MDE16" s="788"/>
      <c r="MDF16" s="788"/>
      <c r="MDG16" s="788"/>
      <c r="MDH16" s="787"/>
      <c r="MDI16" s="788"/>
      <c r="MDJ16" s="788"/>
      <c r="MDK16" s="788"/>
      <c r="MDL16" s="787"/>
      <c r="MDM16" s="788"/>
      <c r="MDN16" s="788"/>
      <c r="MDO16" s="788"/>
      <c r="MDP16" s="787"/>
      <c r="MDQ16" s="788"/>
      <c r="MDR16" s="788"/>
      <c r="MDS16" s="788"/>
      <c r="MDT16" s="787"/>
      <c r="MDU16" s="788"/>
      <c r="MDV16" s="788"/>
      <c r="MDW16" s="788"/>
      <c r="MDX16" s="787"/>
      <c r="MDY16" s="788"/>
      <c r="MDZ16" s="788"/>
      <c r="MEA16" s="788"/>
      <c r="MEB16" s="787"/>
      <c r="MEC16" s="788"/>
      <c r="MED16" s="788"/>
      <c r="MEE16" s="788"/>
      <c r="MEF16" s="787"/>
      <c r="MEG16" s="788"/>
      <c r="MEH16" s="788"/>
      <c r="MEI16" s="788"/>
      <c r="MEJ16" s="787"/>
      <c r="MEK16" s="788"/>
      <c r="MEL16" s="788"/>
      <c r="MEM16" s="788"/>
      <c r="MEN16" s="787"/>
      <c r="MEO16" s="788"/>
      <c r="MEP16" s="788"/>
      <c r="MEQ16" s="788"/>
      <c r="MER16" s="787"/>
      <c r="MES16" s="788"/>
      <c r="MET16" s="788"/>
      <c r="MEU16" s="788"/>
      <c r="MEV16" s="787"/>
      <c r="MEW16" s="788"/>
      <c r="MEX16" s="788"/>
      <c r="MEY16" s="788"/>
      <c r="MEZ16" s="787"/>
      <c r="MFA16" s="788"/>
      <c r="MFB16" s="788"/>
      <c r="MFC16" s="788"/>
      <c r="MFD16" s="787"/>
      <c r="MFE16" s="788"/>
      <c r="MFF16" s="788"/>
      <c r="MFG16" s="788"/>
      <c r="MFH16" s="787"/>
      <c r="MFI16" s="788"/>
      <c r="MFJ16" s="788"/>
      <c r="MFK16" s="788"/>
      <c r="MFL16" s="787"/>
      <c r="MFM16" s="788"/>
      <c r="MFN16" s="788"/>
      <c r="MFO16" s="788"/>
      <c r="MFP16" s="787"/>
      <c r="MFQ16" s="788"/>
      <c r="MFR16" s="788"/>
      <c r="MFS16" s="788"/>
      <c r="MFT16" s="787"/>
      <c r="MFU16" s="788"/>
      <c r="MFV16" s="788"/>
      <c r="MFW16" s="788"/>
      <c r="MFX16" s="787"/>
      <c r="MFY16" s="788"/>
      <c r="MFZ16" s="788"/>
      <c r="MGA16" s="788"/>
      <c r="MGB16" s="787"/>
      <c r="MGC16" s="788"/>
      <c r="MGD16" s="788"/>
      <c r="MGE16" s="788"/>
      <c r="MGF16" s="787"/>
      <c r="MGG16" s="788"/>
      <c r="MGH16" s="788"/>
      <c r="MGI16" s="788"/>
      <c r="MGJ16" s="787"/>
      <c r="MGK16" s="788"/>
      <c r="MGL16" s="788"/>
      <c r="MGM16" s="788"/>
      <c r="MGN16" s="787"/>
      <c r="MGO16" s="788"/>
      <c r="MGP16" s="788"/>
      <c r="MGQ16" s="788"/>
      <c r="MGR16" s="787"/>
      <c r="MGS16" s="788"/>
      <c r="MGT16" s="788"/>
      <c r="MGU16" s="788"/>
      <c r="MGV16" s="787"/>
      <c r="MGW16" s="788"/>
      <c r="MGX16" s="788"/>
      <c r="MGY16" s="788"/>
      <c r="MGZ16" s="787"/>
      <c r="MHA16" s="788"/>
      <c r="MHB16" s="788"/>
      <c r="MHC16" s="788"/>
      <c r="MHD16" s="787"/>
      <c r="MHE16" s="788"/>
      <c r="MHF16" s="788"/>
      <c r="MHG16" s="788"/>
      <c r="MHH16" s="787"/>
      <c r="MHI16" s="788"/>
      <c r="MHJ16" s="788"/>
      <c r="MHK16" s="788"/>
      <c r="MHL16" s="787"/>
      <c r="MHM16" s="788"/>
      <c r="MHN16" s="788"/>
      <c r="MHO16" s="788"/>
      <c r="MHP16" s="787"/>
      <c r="MHQ16" s="788"/>
      <c r="MHR16" s="788"/>
      <c r="MHS16" s="788"/>
      <c r="MHT16" s="787"/>
      <c r="MHU16" s="788"/>
      <c r="MHV16" s="788"/>
      <c r="MHW16" s="788"/>
      <c r="MHX16" s="787"/>
      <c r="MHY16" s="788"/>
      <c r="MHZ16" s="788"/>
      <c r="MIA16" s="788"/>
      <c r="MIB16" s="787"/>
      <c r="MIC16" s="788"/>
      <c r="MID16" s="788"/>
      <c r="MIE16" s="788"/>
      <c r="MIF16" s="787"/>
      <c r="MIG16" s="788"/>
      <c r="MIH16" s="788"/>
      <c r="MII16" s="788"/>
      <c r="MIJ16" s="787"/>
      <c r="MIK16" s="788"/>
      <c r="MIL16" s="788"/>
      <c r="MIM16" s="788"/>
      <c r="MIN16" s="787"/>
      <c r="MIO16" s="788"/>
      <c r="MIP16" s="788"/>
      <c r="MIQ16" s="788"/>
      <c r="MIR16" s="787"/>
      <c r="MIS16" s="788"/>
      <c r="MIT16" s="788"/>
      <c r="MIU16" s="788"/>
      <c r="MIV16" s="787"/>
      <c r="MIW16" s="788"/>
      <c r="MIX16" s="788"/>
      <c r="MIY16" s="788"/>
      <c r="MIZ16" s="787"/>
      <c r="MJA16" s="788"/>
      <c r="MJB16" s="788"/>
      <c r="MJC16" s="788"/>
      <c r="MJD16" s="787"/>
      <c r="MJE16" s="788"/>
      <c r="MJF16" s="788"/>
      <c r="MJG16" s="788"/>
      <c r="MJH16" s="787"/>
      <c r="MJI16" s="788"/>
      <c r="MJJ16" s="788"/>
      <c r="MJK16" s="788"/>
      <c r="MJL16" s="787"/>
      <c r="MJM16" s="788"/>
      <c r="MJN16" s="788"/>
      <c r="MJO16" s="788"/>
      <c r="MJP16" s="787"/>
      <c r="MJQ16" s="788"/>
      <c r="MJR16" s="788"/>
      <c r="MJS16" s="788"/>
      <c r="MJT16" s="787"/>
      <c r="MJU16" s="788"/>
      <c r="MJV16" s="788"/>
      <c r="MJW16" s="788"/>
      <c r="MJX16" s="787"/>
      <c r="MJY16" s="788"/>
      <c r="MJZ16" s="788"/>
      <c r="MKA16" s="788"/>
      <c r="MKB16" s="787"/>
      <c r="MKC16" s="788"/>
      <c r="MKD16" s="788"/>
      <c r="MKE16" s="788"/>
      <c r="MKF16" s="787"/>
      <c r="MKG16" s="788"/>
      <c r="MKH16" s="788"/>
      <c r="MKI16" s="788"/>
      <c r="MKJ16" s="787"/>
      <c r="MKK16" s="788"/>
      <c r="MKL16" s="788"/>
      <c r="MKM16" s="788"/>
      <c r="MKN16" s="787"/>
      <c r="MKO16" s="788"/>
      <c r="MKP16" s="788"/>
      <c r="MKQ16" s="788"/>
      <c r="MKR16" s="787"/>
      <c r="MKS16" s="788"/>
      <c r="MKT16" s="788"/>
      <c r="MKU16" s="788"/>
      <c r="MKV16" s="787"/>
      <c r="MKW16" s="788"/>
      <c r="MKX16" s="788"/>
      <c r="MKY16" s="788"/>
      <c r="MKZ16" s="787"/>
      <c r="MLA16" s="788"/>
      <c r="MLB16" s="788"/>
      <c r="MLC16" s="788"/>
      <c r="MLD16" s="787"/>
      <c r="MLE16" s="788"/>
      <c r="MLF16" s="788"/>
      <c r="MLG16" s="788"/>
      <c r="MLH16" s="787"/>
      <c r="MLI16" s="788"/>
      <c r="MLJ16" s="788"/>
      <c r="MLK16" s="788"/>
      <c r="MLL16" s="787"/>
      <c r="MLM16" s="788"/>
      <c r="MLN16" s="788"/>
      <c r="MLO16" s="788"/>
      <c r="MLP16" s="787"/>
      <c r="MLQ16" s="788"/>
      <c r="MLR16" s="788"/>
      <c r="MLS16" s="788"/>
      <c r="MLT16" s="787"/>
      <c r="MLU16" s="788"/>
      <c r="MLV16" s="788"/>
      <c r="MLW16" s="788"/>
      <c r="MLX16" s="787"/>
      <c r="MLY16" s="788"/>
      <c r="MLZ16" s="788"/>
      <c r="MMA16" s="788"/>
      <c r="MMB16" s="787"/>
      <c r="MMC16" s="788"/>
      <c r="MMD16" s="788"/>
      <c r="MME16" s="788"/>
      <c r="MMF16" s="787"/>
      <c r="MMG16" s="788"/>
      <c r="MMH16" s="788"/>
      <c r="MMI16" s="788"/>
      <c r="MMJ16" s="787"/>
      <c r="MMK16" s="788"/>
      <c r="MML16" s="788"/>
      <c r="MMM16" s="788"/>
      <c r="MMN16" s="787"/>
      <c r="MMO16" s="788"/>
      <c r="MMP16" s="788"/>
      <c r="MMQ16" s="788"/>
      <c r="MMR16" s="787"/>
      <c r="MMS16" s="788"/>
      <c r="MMT16" s="788"/>
      <c r="MMU16" s="788"/>
      <c r="MMV16" s="787"/>
      <c r="MMW16" s="788"/>
      <c r="MMX16" s="788"/>
      <c r="MMY16" s="788"/>
      <c r="MMZ16" s="787"/>
      <c r="MNA16" s="788"/>
      <c r="MNB16" s="788"/>
      <c r="MNC16" s="788"/>
      <c r="MND16" s="787"/>
      <c r="MNE16" s="788"/>
      <c r="MNF16" s="788"/>
      <c r="MNG16" s="788"/>
      <c r="MNH16" s="787"/>
      <c r="MNI16" s="788"/>
      <c r="MNJ16" s="788"/>
      <c r="MNK16" s="788"/>
      <c r="MNL16" s="787"/>
      <c r="MNM16" s="788"/>
      <c r="MNN16" s="788"/>
      <c r="MNO16" s="788"/>
      <c r="MNP16" s="787"/>
      <c r="MNQ16" s="788"/>
      <c r="MNR16" s="788"/>
      <c r="MNS16" s="788"/>
      <c r="MNT16" s="787"/>
      <c r="MNU16" s="788"/>
      <c r="MNV16" s="788"/>
      <c r="MNW16" s="788"/>
      <c r="MNX16" s="787"/>
      <c r="MNY16" s="788"/>
      <c r="MNZ16" s="788"/>
      <c r="MOA16" s="788"/>
      <c r="MOB16" s="787"/>
      <c r="MOC16" s="788"/>
      <c r="MOD16" s="788"/>
      <c r="MOE16" s="788"/>
      <c r="MOF16" s="787"/>
      <c r="MOG16" s="788"/>
      <c r="MOH16" s="788"/>
      <c r="MOI16" s="788"/>
      <c r="MOJ16" s="787"/>
      <c r="MOK16" s="788"/>
      <c r="MOL16" s="788"/>
      <c r="MOM16" s="788"/>
      <c r="MON16" s="787"/>
      <c r="MOO16" s="788"/>
      <c r="MOP16" s="788"/>
      <c r="MOQ16" s="788"/>
      <c r="MOR16" s="787"/>
      <c r="MOS16" s="788"/>
      <c r="MOT16" s="788"/>
      <c r="MOU16" s="788"/>
      <c r="MOV16" s="787"/>
      <c r="MOW16" s="788"/>
      <c r="MOX16" s="788"/>
      <c r="MOY16" s="788"/>
      <c r="MOZ16" s="787"/>
      <c r="MPA16" s="788"/>
      <c r="MPB16" s="788"/>
      <c r="MPC16" s="788"/>
      <c r="MPD16" s="787"/>
      <c r="MPE16" s="788"/>
      <c r="MPF16" s="788"/>
      <c r="MPG16" s="788"/>
      <c r="MPH16" s="787"/>
      <c r="MPI16" s="788"/>
      <c r="MPJ16" s="788"/>
      <c r="MPK16" s="788"/>
      <c r="MPL16" s="787"/>
      <c r="MPM16" s="788"/>
      <c r="MPN16" s="788"/>
      <c r="MPO16" s="788"/>
      <c r="MPP16" s="787"/>
      <c r="MPQ16" s="788"/>
      <c r="MPR16" s="788"/>
      <c r="MPS16" s="788"/>
      <c r="MPT16" s="787"/>
      <c r="MPU16" s="788"/>
      <c r="MPV16" s="788"/>
      <c r="MPW16" s="788"/>
      <c r="MPX16" s="787"/>
      <c r="MPY16" s="788"/>
      <c r="MPZ16" s="788"/>
      <c r="MQA16" s="788"/>
      <c r="MQB16" s="787"/>
      <c r="MQC16" s="788"/>
      <c r="MQD16" s="788"/>
      <c r="MQE16" s="788"/>
      <c r="MQF16" s="787"/>
      <c r="MQG16" s="788"/>
      <c r="MQH16" s="788"/>
      <c r="MQI16" s="788"/>
      <c r="MQJ16" s="787"/>
      <c r="MQK16" s="788"/>
      <c r="MQL16" s="788"/>
      <c r="MQM16" s="788"/>
      <c r="MQN16" s="787"/>
      <c r="MQO16" s="788"/>
      <c r="MQP16" s="788"/>
      <c r="MQQ16" s="788"/>
      <c r="MQR16" s="787"/>
      <c r="MQS16" s="788"/>
      <c r="MQT16" s="788"/>
      <c r="MQU16" s="788"/>
      <c r="MQV16" s="787"/>
      <c r="MQW16" s="788"/>
      <c r="MQX16" s="788"/>
      <c r="MQY16" s="788"/>
      <c r="MQZ16" s="787"/>
      <c r="MRA16" s="788"/>
      <c r="MRB16" s="788"/>
      <c r="MRC16" s="788"/>
      <c r="MRD16" s="787"/>
      <c r="MRE16" s="788"/>
      <c r="MRF16" s="788"/>
      <c r="MRG16" s="788"/>
      <c r="MRH16" s="787"/>
      <c r="MRI16" s="788"/>
      <c r="MRJ16" s="788"/>
      <c r="MRK16" s="788"/>
      <c r="MRL16" s="787"/>
      <c r="MRM16" s="788"/>
      <c r="MRN16" s="788"/>
      <c r="MRO16" s="788"/>
      <c r="MRP16" s="787"/>
      <c r="MRQ16" s="788"/>
      <c r="MRR16" s="788"/>
      <c r="MRS16" s="788"/>
      <c r="MRT16" s="787"/>
      <c r="MRU16" s="788"/>
      <c r="MRV16" s="788"/>
      <c r="MRW16" s="788"/>
      <c r="MRX16" s="787"/>
      <c r="MRY16" s="788"/>
      <c r="MRZ16" s="788"/>
      <c r="MSA16" s="788"/>
      <c r="MSB16" s="787"/>
      <c r="MSC16" s="788"/>
      <c r="MSD16" s="788"/>
      <c r="MSE16" s="788"/>
      <c r="MSF16" s="787"/>
      <c r="MSG16" s="788"/>
      <c r="MSH16" s="788"/>
      <c r="MSI16" s="788"/>
      <c r="MSJ16" s="787"/>
      <c r="MSK16" s="788"/>
      <c r="MSL16" s="788"/>
      <c r="MSM16" s="788"/>
      <c r="MSN16" s="787"/>
      <c r="MSO16" s="788"/>
      <c r="MSP16" s="788"/>
      <c r="MSQ16" s="788"/>
      <c r="MSR16" s="787"/>
      <c r="MSS16" s="788"/>
      <c r="MST16" s="788"/>
      <c r="MSU16" s="788"/>
      <c r="MSV16" s="787"/>
      <c r="MSW16" s="788"/>
      <c r="MSX16" s="788"/>
      <c r="MSY16" s="788"/>
      <c r="MSZ16" s="787"/>
      <c r="MTA16" s="788"/>
      <c r="MTB16" s="788"/>
      <c r="MTC16" s="788"/>
      <c r="MTD16" s="787"/>
      <c r="MTE16" s="788"/>
      <c r="MTF16" s="788"/>
      <c r="MTG16" s="788"/>
      <c r="MTH16" s="787"/>
      <c r="MTI16" s="788"/>
      <c r="MTJ16" s="788"/>
      <c r="MTK16" s="788"/>
      <c r="MTL16" s="787"/>
      <c r="MTM16" s="788"/>
      <c r="MTN16" s="788"/>
      <c r="MTO16" s="788"/>
      <c r="MTP16" s="787"/>
      <c r="MTQ16" s="788"/>
      <c r="MTR16" s="788"/>
      <c r="MTS16" s="788"/>
      <c r="MTT16" s="787"/>
      <c r="MTU16" s="788"/>
      <c r="MTV16" s="788"/>
      <c r="MTW16" s="788"/>
      <c r="MTX16" s="787"/>
      <c r="MTY16" s="788"/>
      <c r="MTZ16" s="788"/>
      <c r="MUA16" s="788"/>
      <c r="MUB16" s="787"/>
      <c r="MUC16" s="788"/>
      <c r="MUD16" s="788"/>
      <c r="MUE16" s="788"/>
      <c r="MUF16" s="787"/>
      <c r="MUG16" s="788"/>
      <c r="MUH16" s="788"/>
      <c r="MUI16" s="788"/>
      <c r="MUJ16" s="787"/>
      <c r="MUK16" s="788"/>
      <c r="MUL16" s="788"/>
      <c r="MUM16" s="788"/>
      <c r="MUN16" s="787"/>
      <c r="MUO16" s="788"/>
      <c r="MUP16" s="788"/>
      <c r="MUQ16" s="788"/>
      <c r="MUR16" s="787"/>
      <c r="MUS16" s="788"/>
      <c r="MUT16" s="788"/>
      <c r="MUU16" s="788"/>
      <c r="MUV16" s="787"/>
      <c r="MUW16" s="788"/>
      <c r="MUX16" s="788"/>
      <c r="MUY16" s="788"/>
      <c r="MUZ16" s="787"/>
      <c r="MVA16" s="788"/>
      <c r="MVB16" s="788"/>
      <c r="MVC16" s="788"/>
      <c r="MVD16" s="787"/>
      <c r="MVE16" s="788"/>
      <c r="MVF16" s="788"/>
      <c r="MVG16" s="788"/>
      <c r="MVH16" s="787"/>
      <c r="MVI16" s="788"/>
      <c r="MVJ16" s="788"/>
      <c r="MVK16" s="788"/>
      <c r="MVL16" s="787"/>
      <c r="MVM16" s="788"/>
      <c r="MVN16" s="788"/>
      <c r="MVO16" s="788"/>
      <c r="MVP16" s="787"/>
      <c r="MVQ16" s="788"/>
      <c r="MVR16" s="788"/>
      <c r="MVS16" s="788"/>
      <c r="MVT16" s="787"/>
      <c r="MVU16" s="788"/>
      <c r="MVV16" s="788"/>
      <c r="MVW16" s="788"/>
      <c r="MVX16" s="787"/>
      <c r="MVY16" s="788"/>
      <c r="MVZ16" s="788"/>
      <c r="MWA16" s="788"/>
      <c r="MWB16" s="787"/>
      <c r="MWC16" s="788"/>
      <c r="MWD16" s="788"/>
      <c r="MWE16" s="788"/>
      <c r="MWF16" s="787"/>
      <c r="MWG16" s="788"/>
      <c r="MWH16" s="788"/>
      <c r="MWI16" s="788"/>
      <c r="MWJ16" s="787"/>
      <c r="MWK16" s="788"/>
      <c r="MWL16" s="788"/>
      <c r="MWM16" s="788"/>
      <c r="MWN16" s="787"/>
      <c r="MWO16" s="788"/>
      <c r="MWP16" s="788"/>
      <c r="MWQ16" s="788"/>
      <c r="MWR16" s="787"/>
      <c r="MWS16" s="788"/>
      <c r="MWT16" s="788"/>
      <c r="MWU16" s="788"/>
      <c r="MWV16" s="787"/>
      <c r="MWW16" s="788"/>
      <c r="MWX16" s="788"/>
      <c r="MWY16" s="788"/>
      <c r="MWZ16" s="787"/>
      <c r="MXA16" s="788"/>
      <c r="MXB16" s="788"/>
      <c r="MXC16" s="788"/>
      <c r="MXD16" s="787"/>
      <c r="MXE16" s="788"/>
      <c r="MXF16" s="788"/>
      <c r="MXG16" s="788"/>
      <c r="MXH16" s="787"/>
      <c r="MXI16" s="788"/>
      <c r="MXJ16" s="788"/>
      <c r="MXK16" s="788"/>
      <c r="MXL16" s="787"/>
      <c r="MXM16" s="788"/>
      <c r="MXN16" s="788"/>
      <c r="MXO16" s="788"/>
      <c r="MXP16" s="787"/>
      <c r="MXQ16" s="788"/>
      <c r="MXR16" s="788"/>
      <c r="MXS16" s="788"/>
      <c r="MXT16" s="787"/>
      <c r="MXU16" s="788"/>
      <c r="MXV16" s="788"/>
      <c r="MXW16" s="788"/>
      <c r="MXX16" s="787"/>
      <c r="MXY16" s="788"/>
      <c r="MXZ16" s="788"/>
      <c r="MYA16" s="788"/>
      <c r="MYB16" s="787"/>
      <c r="MYC16" s="788"/>
      <c r="MYD16" s="788"/>
      <c r="MYE16" s="788"/>
      <c r="MYF16" s="787"/>
      <c r="MYG16" s="788"/>
      <c r="MYH16" s="788"/>
      <c r="MYI16" s="788"/>
      <c r="MYJ16" s="787"/>
      <c r="MYK16" s="788"/>
      <c r="MYL16" s="788"/>
      <c r="MYM16" s="788"/>
      <c r="MYN16" s="787"/>
      <c r="MYO16" s="788"/>
      <c r="MYP16" s="788"/>
      <c r="MYQ16" s="788"/>
      <c r="MYR16" s="787"/>
      <c r="MYS16" s="788"/>
      <c r="MYT16" s="788"/>
      <c r="MYU16" s="788"/>
      <c r="MYV16" s="787"/>
      <c r="MYW16" s="788"/>
      <c r="MYX16" s="788"/>
      <c r="MYY16" s="788"/>
      <c r="MYZ16" s="787"/>
      <c r="MZA16" s="788"/>
      <c r="MZB16" s="788"/>
      <c r="MZC16" s="788"/>
      <c r="MZD16" s="787"/>
      <c r="MZE16" s="788"/>
      <c r="MZF16" s="788"/>
      <c r="MZG16" s="788"/>
      <c r="MZH16" s="787"/>
      <c r="MZI16" s="788"/>
      <c r="MZJ16" s="788"/>
      <c r="MZK16" s="788"/>
      <c r="MZL16" s="787"/>
      <c r="MZM16" s="788"/>
      <c r="MZN16" s="788"/>
      <c r="MZO16" s="788"/>
      <c r="MZP16" s="787"/>
      <c r="MZQ16" s="788"/>
      <c r="MZR16" s="788"/>
      <c r="MZS16" s="788"/>
      <c r="MZT16" s="787"/>
      <c r="MZU16" s="788"/>
      <c r="MZV16" s="788"/>
      <c r="MZW16" s="788"/>
      <c r="MZX16" s="787"/>
      <c r="MZY16" s="788"/>
      <c r="MZZ16" s="788"/>
      <c r="NAA16" s="788"/>
      <c r="NAB16" s="787"/>
      <c r="NAC16" s="788"/>
      <c r="NAD16" s="788"/>
      <c r="NAE16" s="788"/>
      <c r="NAF16" s="787"/>
      <c r="NAG16" s="788"/>
      <c r="NAH16" s="788"/>
      <c r="NAI16" s="788"/>
      <c r="NAJ16" s="787"/>
      <c r="NAK16" s="788"/>
      <c r="NAL16" s="788"/>
      <c r="NAM16" s="788"/>
      <c r="NAN16" s="787"/>
      <c r="NAO16" s="788"/>
      <c r="NAP16" s="788"/>
      <c r="NAQ16" s="788"/>
      <c r="NAR16" s="787"/>
      <c r="NAS16" s="788"/>
      <c r="NAT16" s="788"/>
      <c r="NAU16" s="788"/>
      <c r="NAV16" s="787"/>
      <c r="NAW16" s="788"/>
      <c r="NAX16" s="788"/>
      <c r="NAY16" s="788"/>
      <c r="NAZ16" s="787"/>
      <c r="NBA16" s="788"/>
      <c r="NBB16" s="788"/>
      <c r="NBC16" s="788"/>
      <c r="NBD16" s="787"/>
      <c r="NBE16" s="788"/>
      <c r="NBF16" s="788"/>
      <c r="NBG16" s="788"/>
      <c r="NBH16" s="787"/>
      <c r="NBI16" s="788"/>
      <c r="NBJ16" s="788"/>
      <c r="NBK16" s="788"/>
      <c r="NBL16" s="787"/>
      <c r="NBM16" s="788"/>
      <c r="NBN16" s="788"/>
      <c r="NBO16" s="788"/>
      <c r="NBP16" s="787"/>
      <c r="NBQ16" s="788"/>
      <c r="NBR16" s="788"/>
      <c r="NBS16" s="788"/>
      <c r="NBT16" s="787"/>
      <c r="NBU16" s="788"/>
      <c r="NBV16" s="788"/>
      <c r="NBW16" s="788"/>
      <c r="NBX16" s="787"/>
      <c r="NBY16" s="788"/>
      <c r="NBZ16" s="788"/>
      <c r="NCA16" s="788"/>
      <c r="NCB16" s="787"/>
      <c r="NCC16" s="788"/>
      <c r="NCD16" s="788"/>
      <c r="NCE16" s="788"/>
      <c r="NCF16" s="787"/>
      <c r="NCG16" s="788"/>
      <c r="NCH16" s="788"/>
      <c r="NCI16" s="788"/>
      <c r="NCJ16" s="787"/>
      <c r="NCK16" s="788"/>
      <c r="NCL16" s="788"/>
      <c r="NCM16" s="788"/>
      <c r="NCN16" s="787"/>
      <c r="NCO16" s="788"/>
      <c r="NCP16" s="788"/>
      <c r="NCQ16" s="788"/>
      <c r="NCR16" s="787"/>
      <c r="NCS16" s="788"/>
      <c r="NCT16" s="788"/>
      <c r="NCU16" s="788"/>
      <c r="NCV16" s="787"/>
      <c r="NCW16" s="788"/>
      <c r="NCX16" s="788"/>
      <c r="NCY16" s="788"/>
      <c r="NCZ16" s="787"/>
      <c r="NDA16" s="788"/>
      <c r="NDB16" s="788"/>
      <c r="NDC16" s="788"/>
      <c r="NDD16" s="787"/>
      <c r="NDE16" s="788"/>
      <c r="NDF16" s="788"/>
      <c r="NDG16" s="788"/>
      <c r="NDH16" s="787"/>
      <c r="NDI16" s="788"/>
      <c r="NDJ16" s="788"/>
      <c r="NDK16" s="788"/>
      <c r="NDL16" s="787"/>
      <c r="NDM16" s="788"/>
      <c r="NDN16" s="788"/>
      <c r="NDO16" s="788"/>
      <c r="NDP16" s="787"/>
      <c r="NDQ16" s="788"/>
      <c r="NDR16" s="788"/>
      <c r="NDS16" s="788"/>
      <c r="NDT16" s="787"/>
      <c r="NDU16" s="788"/>
      <c r="NDV16" s="788"/>
      <c r="NDW16" s="788"/>
      <c r="NDX16" s="787"/>
      <c r="NDY16" s="788"/>
      <c r="NDZ16" s="788"/>
      <c r="NEA16" s="788"/>
      <c r="NEB16" s="787"/>
      <c r="NEC16" s="788"/>
      <c r="NED16" s="788"/>
      <c r="NEE16" s="788"/>
      <c r="NEF16" s="787"/>
      <c r="NEG16" s="788"/>
      <c r="NEH16" s="788"/>
      <c r="NEI16" s="788"/>
      <c r="NEJ16" s="787"/>
      <c r="NEK16" s="788"/>
      <c r="NEL16" s="788"/>
      <c r="NEM16" s="788"/>
      <c r="NEN16" s="787"/>
      <c r="NEO16" s="788"/>
      <c r="NEP16" s="788"/>
      <c r="NEQ16" s="788"/>
      <c r="NER16" s="787"/>
      <c r="NES16" s="788"/>
      <c r="NET16" s="788"/>
      <c r="NEU16" s="788"/>
      <c r="NEV16" s="787"/>
      <c r="NEW16" s="788"/>
      <c r="NEX16" s="788"/>
      <c r="NEY16" s="788"/>
      <c r="NEZ16" s="787"/>
      <c r="NFA16" s="788"/>
      <c r="NFB16" s="788"/>
      <c r="NFC16" s="788"/>
      <c r="NFD16" s="787"/>
      <c r="NFE16" s="788"/>
      <c r="NFF16" s="788"/>
      <c r="NFG16" s="788"/>
      <c r="NFH16" s="787"/>
      <c r="NFI16" s="788"/>
      <c r="NFJ16" s="788"/>
      <c r="NFK16" s="788"/>
      <c r="NFL16" s="787"/>
      <c r="NFM16" s="788"/>
      <c r="NFN16" s="788"/>
      <c r="NFO16" s="788"/>
      <c r="NFP16" s="787"/>
      <c r="NFQ16" s="788"/>
      <c r="NFR16" s="788"/>
      <c r="NFS16" s="788"/>
      <c r="NFT16" s="787"/>
      <c r="NFU16" s="788"/>
      <c r="NFV16" s="788"/>
      <c r="NFW16" s="788"/>
      <c r="NFX16" s="787"/>
      <c r="NFY16" s="788"/>
      <c r="NFZ16" s="788"/>
      <c r="NGA16" s="788"/>
      <c r="NGB16" s="787"/>
      <c r="NGC16" s="788"/>
      <c r="NGD16" s="788"/>
      <c r="NGE16" s="788"/>
      <c r="NGF16" s="787"/>
      <c r="NGG16" s="788"/>
      <c r="NGH16" s="788"/>
      <c r="NGI16" s="788"/>
      <c r="NGJ16" s="787"/>
      <c r="NGK16" s="788"/>
      <c r="NGL16" s="788"/>
      <c r="NGM16" s="788"/>
      <c r="NGN16" s="787"/>
      <c r="NGO16" s="788"/>
      <c r="NGP16" s="788"/>
      <c r="NGQ16" s="788"/>
      <c r="NGR16" s="787"/>
      <c r="NGS16" s="788"/>
      <c r="NGT16" s="788"/>
      <c r="NGU16" s="788"/>
      <c r="NGV16" s="787"/>
      <c r="NGW16" s="788"/>
      <c r="NGX16" s="788"/>
      <c r="NGY16" s="788"/>
      <c r="NGZ16" s="787"/>
      <c r="NHA16" s="788"/>
      <c r="NHB16" s="788"/>
      <c r="NHC16" s="788"/>
      <c r="NHD16" s="787"/>
      <c r="NHE16" s="788"/>
      <c r="NHF16" s="788"/>
      <c r="NHG16" s="788"/>
      <c r="NHH16" s="787"/>
      <c r="NHI16" s="788"/>
      <c r="NHJ16" s="788"/>
      <c r="NHK16" s="788"/>
      <c r="NHL16" s="787"/>
      <c r="NHM16" s="788"/>
      <c r="NHN16" s="788"/>
      <c r="NHO16" s="788"/>
      <c r="NHP16" s="787"/>
      <c r="NHQ16" s="788"/>
      <c r="NHR16" s="788"/>
      <c r="NHS16" s="788"/>
      <c r="NHT16" s="787"/>
      <c r="NHU16" s="788"/>
      <c r="NHV16" s="788"/>
      <c r="NHW16" s="788"/>
      <c r="NHX16" s="787"/>
      <c r="NHY16" s="788"/>
      <c r="NHZ16" s="788"/>
      <c r="NIA16" s="788"/>
      <c r="NIB16" s="787"/>
      <c r="NIC16" s="788"/>
      <c r="NID16" s="788"/>
      <c r="NIE16" s="788"/>
      <c r="NIF16" s="787"/>
      <c r="NIG16" s="788"/>
      <c r="NIH16" s="788"/>
      <c r="NII16" s="788"/>
      <c r="NIJ16" s="787"/>
      <c r="NIK16" s="788"/>
      <c r="NIL16" s="788"/>
      <c r="NIM16" s="788"/>
      <c r="NIN16" s="787"/>
      <c r="NIO16" s="788"/>
      <c r="NIP16" s="788"/>
      <c r="NIQ16" s="788"/>
      <c r="NIR16" s="787"/>
      <c r="NIS16" s="788"/>
      <c r="NIT16" s="788"/>
      <c r="NIU16" s="788"/>
      <c r="NIV16" s="787"/>
      <c r="NIW16" s="788"/>
      <c r="NIX16" s="788"/>
      <c r="NIY16" s="788"/>
      <c r="NIZ16" s="787"/>
      <c r="NJA16" s="788"/>
      <c r="NJB16" s="788"/>
      <c r="NJC16" s="788"/>
      <c r="NJD16" s="787"/>
      <c r="NJE16" s="788"/>
      <c r="NJF16" s="788"/>
      <c r="NJG16" s="788"/>
      <c r="NJH16" s="787"/>
      <c r="NJI16" s="788"/>
      <c r="NJJ16" s="788"/>
      <c r="NJK16" s="788"/>
      <c r="NJL16" s="787"/>
      <c r="NJM16" s="788"/>
      <c r="NJN16" s="788"/>
      <c r="NJO16" s="788"/>
      <c r="NJP16" s="787"/>
      <c r="NJQ16" s="788"/>
      <c r="NJR16" s="788"/>
      <c r="NJS16" s="788"/>
      <c r="NJT16" s="787"/>
      <c r="NJU16" s="788"/>
      <c r="NJV16" s="788"/>
      <c r="NJW16" s="788"/>
      <c r="NJX16" s="787"/>
      <c r="NJY16" s="788"/>
      <c r="NJZ16" s="788"/>
      <c r="NKA16" s="788"/>
      <c r="NKB16" s="787"/>
      <c r="NKC16" s="788"/>
      <c r="NKD16" s="788"/>
      <c r="NKE16" s="788"/>
      <c r="NKF16" s="787"/>
      <c r="NKG16" s="788"/>
      <c r="NKH16" s="788"/>
      <c r="NKI16" s="788"/>
      <c r="NKJ16" s="787"/>
      <c r="NKK16" s="788"/>
      <c r="NKL16" s="788"/>
      <c r="NKM16" s="788"/>
      <c r="NKN16" s="787"/>
      <c r="NKO16" s="788"/>
      <c r="NKP16" s="788"/>
      <c r="NKQ16" s="788"/>
      <c r="NKR16" s="787"/>
      <c r="NKS16" s="788"/>
      <c r="NKT16" s="788"/>
      <c r="NKU16" s="788"/>
      <c r="NKV16" s="787"/>
      <c r="NKW16" s="788"/>
      <c r="NKX16" s="788"/>
      <c r="NKY16" s="788"/>
      <c r="NKZ16" s="787"/>
      <c r="NLA16" s="788"/>
      <c r="NLB16" s="788"/>
      <c r="NLC16" s="788"/>
      <c r="NLD16" s="787"/>
      <c r="NLE16" s="788"/>
      <c r="NLF16" s="788"/>
      <c r="NLG16" s="788"/>
      <c r="NLH16" s="787"/>
      <c r="NLI16" s="788"/>
      <c r="NLJ16" s="788"/>
      <c r="NLK16" s="788"/>
      <c r="NLL16" s="787"/>
      <c r="NLM16" s="788"/>
      <c r="NLN16" s="788"/>
      <c r="NLO16" s="788"/>
      <c r="NLP16" s="787"/>
      <c r="NLQ16" s="788"/>
      <c r="NLR16" s="788"/>
      <c r="NLS16" s="788"/>
      <c r="NLT16" s="787"/>
      <c r="NLU16" s="788"/>
      <c r="NLV16" s="788"/>
      <c r="NLW16" s="788"/>
      <c r="NLX16" s="787"/>
      <c r="NLY16" s="788"/>
      <c r="NLZ16" s="788"/>
      <c r="NMA16" s="788"/>
      <c r="NMB16" s="787"/>
      <c r="NMC16" s="788"/>
      <c r="NMD16" s="788"/>
      <c r="NME16" s="788"/>
      <c r="NMF16" s="787"/>
      <c r="NMG16" s="788"/>
      <c r="NMH16" s="788"/>
      <c r="NMI16" s="788"/>
      <c r="NMJ16" s="787"/>
      <c r="NMK16" s="788"/>
      <c r="NML16" s="788"/>
      <c r="NMM16" s="788"/>
      <c r="NMN16" s="787"/>
      <c r="NMO16" s="788"/>
      <c r="NMP16" s="788"/>
      <c r="NMQ16" s="788"/>
      <c r="NMR16" s="787"/>
      <c r="NMS16" s="788"/>
      <c r="NMT16" s="788"/>
      <c r="NMU16" s="788"/>
      <c r="NMV16" s="787"/>
      <c r="NMW16" s="788"/>
      <c r="NMX16" s="788"/>
      <c r="NMY16" s="788"/>
      <c r="NMZ16" s="787"/>
      <c r="NNA16" s="788"/>
      <c r="NNB16" s="788"/>
      <c r="NNC16" s="788"/>
      <c r="NND16" s="787"/>
      <c r="NNE16" s="788"/>
      <c r="NNF16" s="788"/>
      <c r="NNG16" s="788"/>
      <c r="NNH16" s="787"/>
      <c r="NNI16" s="788"/>
      <c r="NNJ16" s="788"/>
      <c r="NNK16" s="788"/>
      <c r="NNL16" s="787"/>
      <c r="NNM16" s="788"/>
      <c r="NNN16" s="788"/>
      <c r="NNO16" s="788"/>
      <c r="NNP16" s="787"/>
      <c r="NNQ16" s="788"/>
      <c r="NNR16" s="788"/>
      <c r="NNS16" s="788"/>
      <c r="NNT16" s="787"/>
      <c r="NNU16" s="788"/>
      <c r="NNV16" s="788"/>
      <c r="NNW16" s="788"/>
      <c r="NNX16" s="787"/>
      <c r="NNY16" s="788"/>
      <c r="NNZ16" s="788"/>
      <c r="NOA16" s="788"/>
      <c r="NOB16" s="787"/>
      <c r="NOC16" s="788"/>
      <c r="NOD16" s="788"/>
      <c r="NOE16" s="788"/>
      <c r="NOF16" s="787"/>
      <c r="NOG16" s="788"/>
      <c r="NOH16" s="788"/>
      <c r="NOI16" s="788"/>
      <c r="NOJ16" s="787"/>
      <c r="NOK16" s="788"/>
      <c r="NOL16" s="788"/>
      <c r="NOM16" s="788"/>
      <c r="NON16" s="787"/>
      <c r="NOO16" s="788"/>
      <c r="NOP16" s="788"/>
      <c r="NOQ16" s="788"/>
      <c r="NOR16" s="787"/>
      <c r="NOS16" s="788"/>
      <c r="NOT16" s="788"/>
      <c r="NOU16" s="788"/>
      <c r="NOV16" s="787"/>
      <c r="NOW16" s="788"/>
      <c r="NOX16" s="788"/>
      <c r="NOY16" s="788"/>
      <c r="NOZ16" s="787"/>
      <c r="NPA16" s="788"/>
      <c r="NPB16" s="788"/>
      <c r="NPC16" s="788"/>
      <c r="NPD16" s="787"/>
      <c r="NPE16" s="788"/>
      <c r="NPF16" s="788"/>
      <c r="NPG16" s="788"/>
      <c r="NPH16" s="787"/>
      <c r="NPI16" s="788"/>
      <c r="NPJ16" s="788"/>
      <c r="NPK16" s="788"/>
      <c r="NPL16" s="787"/>
      <c r="NPM16" s="788"/>
      <c r="NPN16" s="788"/>
      <c r="NPO16" s="788"/>
      <c r="NPP16" s="787"/>
      <c r="NPQ16" s="788"/>
      <c r="NPR16" s="788"/>
      <c r="NPS16" s="788"/>
      <c r="NPT16" s="787"/>
      <c r="NPU16" s="788"/>
      <c r="NPV16" s="788"/>
      <c r="NPW16" s="788"/>
      <c r="NPX16" s="787"/>
      <c r="NPY16" s="788"/>
      <c r="NPZ16" s="788"/>
      <c r="NQA16" s="788"/>
      <c r="NQB16" s="787"/>
      <c r="NQC16" s="788"/>
      <c r="NQD16" s="788"/>
      <c r="NQE16" s="788"/>
      <c r="NQF16" s="787"/>
      <c r="NQG16" s="788"/>
      <c r="NQH16" s="788"/>
      <c r="NQI16" s="788"/>
      <c r="NQJ16" s="787"/>
      <c r="NQK16" s="788"/>
      <c r="NQL16" s="788"/>
      <c r="NQM16" s="788"/>
      <c r="NQN16" s="787"/>
      <c r="NQO16" s="788"/>
      <c r="NQP16" s="788"/>
      <c r="NQQ16" s="788"/>
      <c r="NQR16" s="787"/>
      <c r="NQS16" s="788"/>
      <c r="NQT16" s="788"/>
      <c r="NQU16" s="788"/>
      <c r="NQV16" s="787"/>
      <c r="NQW16" s="788"/>
      <c r="NQX16" s="788"/>
      <c r="NQY16" s="788"/>
      <c r="NQZ16" s="787"/>
      <c r="NRA16" s="788"/>
      <c r="NRB16" s="788"/>
      <c r="NRC16" s="788"/>
      <c r="NRD16" s="787"/>
      <c r="NRE16" s="788"/>
      <c r="NRF16" s="788"/>
      <c r="NRG16" s="788"/>
      <c r="NRH16" s="787"/>
      <c r="NRI16" s="788"/>
      <c r="NRJ16" s="788"/>
      <c r="NRK16" s="788"/>
      <c r="NRL16" s="787"/>
      <c r="NRM16" s="788"/>
      <c r="NRN16" s="788"/>
      <c r="NRO16" s="788"/>
      <c r="NRP16" s="787"/>
      <c r="NRQ16" s="788"/>
      <c r="NRR16" s="788"/>
      <c r="NRS16" s="788"/>
      <c r="NRT16" s="787"/>
      <c r="NRU16" s="788"/>
      <c r="NRV16" s="788"/>
      <c r="NRW16" s="788"/>
      <c r="NRX16" s="787"/>
      <c r="NRY16" s="788"/>
      <c r="NRZ16" s="788"/>
      <c r="NSA16" s="788"/>
      <c r="NSB16" s="787"/>
      <c r="NSC16" s="788"/>
      <c r="NSD16" s="788"/>
      <c r="NSE16" s="788"/>
      <c r="NSF16" s="787"/>
      <c r="NSG16" s="788"/>
      <c r="NSH16" s="788"/>
      <c r="NSI16" s="788"/>
      <c r="NSJ16" s="787"/>
      <c r="NSK16" s="788"/>
      <c r="NSL16" s="788"/>
      <c r="NSM16" s="788"/>
      <c r="NSN16" s="787"/>
      <c r="NSO16" s="788"/>
      <c r="NSP16" s="788"/>
      <c r="NSQ16" s="788"/>
      <c r="NSR16" s="787"/>
      <c r="NSS16" s="788"/>
      <c r="NST16" s="788"/>
      <c r="NSU16" s="788"/>
      <c r="NSV16" s="787"/>
      <c r="NSW16" s="788"/>
      <c r="NSX16" s="788"/>
      <c r="NSY16" s="788"/>
      <c r="NSZ16" s="787"/>
      <c r="NTA16" s="788"/>
      <c r="NTB16" s="788"/>
      <c r="NTC16" s="788"/>
      <c r="NTD16" s="787"/>
      <c r="NTE16" s="788"/>
      <c r="NTF16" s="788"/>
      <c r="NTG16" s="788"/>
      <c r="NTH16" s="787"/>
      <c r="NTI16" s="788"/>
      <c r="NTJ16" s="788"/>
      <c r="NTK16" s="788"/>
      <c r="NTL16" s="787"/>
      <c r="NTM16" s="788"/>
      <c r="NTN16" s="788"/>
      <c r="NTO16" s="788"/>
      <c r="NTP16" s="787"/>
      <c r="NTQ16" s="788"/>
      <c r="NTR16" s="788"/>
      <c r="NTS16" s="788"/>
      <c r="NTT16" s="787"/>
      <c r="NTU16" s="788"/>
      <c r="NTV16" s="788"/>
      <c r="NTW16" s="788"/>
      <c r="NTX16" s="787"/>
      <c r="NTY16" s="788"/>
      <c r="NTZ16" s="788"/>
      <c r="NUA16" s="788"/>
      <c r="NUB16" s="787"/>
      <c r="NUC16" s="788"/>
      <c r="NUD16" s="788"/>
      <c r="NUE16" s="788"/>
      <c r="NUF16" s="787"/>
      <c r="NUG16" s="788"/>
      <c r="NUH16" s="788"/>
      <c r="NUI16" s="788"/>
      <c r="NUJ16" s="787"/>
      <c r="NUK16" s="788"/>
      <c r="NUL16" s="788"/>
      <c r="NUM16" s="788"/>
      <c r="NUN16" s="787"/>
      <c r="NUO16" s="788"/>
      <c r="NUP16" s="788"/>
      <c r="NUQ16" s="788"/>
      <c r="NUR16" s="787"/>
      <c r="NUS16" s="788"/>
      <c r="NUT16" s="788"/>
      <c r="NUU16" s="788"/>
      <c r="NUV16" s="787"/>
      <c r="NUW16" s="788"/>
      <c r="NUX16" s="788"/>
      <c r="NUY16" s="788"/>
      <c r="NUZ16" s="787"/>
      <c r="NVA16" s="788"/>
      <c r="NVB16" s="788"/>
      <c r="NVC16" s="788"/>
      <c r="NVD16" s="787"/>
      <c r="NVE16" s="788"/>
      <c r="NVF16" s="788"/>
      <c r="NVG16" s="788"/>
      <c r="NVH16" s="787"/>
      <c r="NVI16" s="788"/>
      <c r="NVJ16" s="788"/>
      <c r="NVK16" s="788"/>
      <c r="NVL16" s="787"/>
      <c r="NVM16" s="788"/>
      <c r="NVN16" s="788"/>
      <c r="NVO16" s="788"/>
      <c r="NVP16" s="787"/>
      <c r="NVQ16" s="788"/>
      <c r="NVR16" s="788"/>
      <c r="NVS16" s="788"/>
      <c r="NVT16" s="787"/>
      <c r="NVU16" s="788"/>
      <c r="NVV16" s="788"/>
      <c r="NVW16" s="788"/>
      <c r="NVX16" s="787"/>
      <c r="NVY16" s="788"/>
      <c r="NVZ16" s="788"/>
      <c r="NWA16" s="788"/>
      <c r="NWB16" s="787"/>
      <c r="NWC16" s="788"/>
      <c r="NWD16" s="788"/>
      <c r="NWE16" s="788"/>
      <c r="NWF16" s="787"/>
      <c r="NWG16" s="788"/>
      <c r="NWH16" s="788"/>
      <c r="NWI16" s="788"/>
      <c r="NWJ16" s="787"/>
      <c r="NWK16" s="788"/>
      <c r="NWL16" s="788"/>
      <c r="NWM16" s="788"/>
      <c r="NWN16" s="787"/>
      <c r="NWO16" s="788"/>
      <c r="NWP16" s="788"/>
      <c r="NWQ16" s="788"/>
      <c r="NWR16" s="787"/>
      <c r="NWS16" s="788"/>
      <c r="NWT16" s="788"/>
      <c r="NWU16" s="788"/>
      <c r="NWV16" s="787"/>
      <c r="NWW16" s="788"/>
      <c r="NWX16" s="788"/>
      <c r="NWY16" s="788"/>
      <c r="NWZ16" s="787"/>
      <c r="NXA16" s="788"/>
      <c r="NXB16" s="788"/>
      <c r="NXC16" s="788"/>
      <c r="NXD16" s="787"/>
      <c r="NXE16" s="788"/>
      <c r="NXF16" s="788"/>
      <c r="NXG16" s="788"/>
      <c r="NXH16" s="787"/>
      <c r="NXI16" s="788"/>
      <c r="NXJ16" s="788"/>
      <c r="NXK16" s="788"/>
      <c r="NXL16" s="787"/>
      <c r="NXM16" s="788"/>
      <c r="NXN16" s="788"/>
      <c r="NXO16" s="788"/>
      <c r="NXP16" s="787"/>
      <c r="NXQ16" s="788"/>
      <c r="NXR16" s="788"/>
      <c r="NXS16" s="788"/>
      <c r="NXT16" s="787"/>
      <c r="NXU16" s="788"/>
      <c r="NXV16" s="788"/>
      <c r="NXW16" s="788"/>
      <c r="NXX16" s="787"/>
      <c r="NXY16" s="788"/>
      <c r="NXZ16" s="788"/>
      <c r="NYA16" s="788"/>
      <c r="NYB16" s="787"/>
      <c r="NYC16" s="788"/>
      <c r="NYD16" s="788"/>
      <c r="NYE16" s="788"/>
      <c r="NYF16" s="787"/>
      <c r="NYG16" s="788"/>
      <c r="NYH16" s="788"/>
      <c r="NYI16" s="788"/>
      <c r="NYJ16" s="787"/>
      <c r="NYK16" s="788"/>
      <c r="NYL16" s="788"/>
      <c r="NYM16" s="788"/>
      <c r="NYN16" s="787"/>
      <c r="NYO16" s="788"/>
      <c r="NYP16" s="788"/>
      <c r="NYQ16" s="788"/>
      <c r="NYR16" s="787"/>
      <c r="NYS16" s="788"/>
      <c r="NYT16" s="788"/>
      <c r="NYU16" s="788"/>
      <c r="NYV16" s="787"/>
      <c r="NYW16" s="788"/>
      <c r="NYX16" s="788"/>
      <c r="NYY16" s="788"/>
      <c r="NYZ16" s="787"/>
      <c r="NZA16" s="788"/>
      <c r="NZB16" s="788"/>
      <c r="NZC16" s="788"/>
      <c r="NZD16" s="787"/>
      <c r="NZE16" s="788"/>
      <c r="NZF16" s="788"/>
      <c r="NZG16" s="788"/>
      <c r="NZH16" s="787"/>
      <c r="NZI16" s="788"/>
      <c r="NZJ16" s="788"/>
      <c r="NZK16" s="788"/>
      <c r="NZL16" s="787"/>
      <c r="NZM16" s="788"/>
      <c r="NZN16" s="788"/>
      <c r="NZO16" s="788"/>
      <c r="NZP16" s="787"/>
      <c r="NZQ16" s="788"/>
      <c r="NZR16" s="788"/>
      <c r="NZS16" s="788"/>
      <c r="NZT16" s="787"/>
      <c r="NZU16" s="788"/>
      <c r="NZV16" s="788"/>
      <c r="NZW16" s="788"/>
      <c r="NZX16" s="787"/>
      <c r="NZY16" s="788"/>
      <c r="NZZ16" s="788"/>
      <c r="OAA16" s="788"/>
      <c r="OAB16" s="787"/>
      <c r="OAC16" s="788"/>
      <c r="OAD16" s="788"/>
      <c r="OAE16" s="788"/>
      <c r="OAF16" s="787"/>
      <c r="OAG16" s="788"/>
      <c r="OAH16" s="788"/>
      <c r="OAI16" s="788"/>
      <c r="OAJ16" s="787"/>
      <c r="OAK16" s="788"/>
      <c r="OAL16" s="788"/>
      <c r="OAM16" s="788"/>
      <c r="OAN16" s="787"/>
      <c r="OAO16" s="788"/>
      <c r="OAP16" s="788"/>
      <c r="OAQ16" s="788"/>
      <c r="OAR16" s="787"/>
      <c r="OAS16" s="788"/>
      <c r="OAT16" s="788"/>
      <c r="OAU16" s="788"/>
      <c r="OAV16" s="787"/>
      <c r="OAW16" s="788"/>
      <c r="OAX16" s="788"/>
      <c r="OAY16" s="788"/>
      <c r="OAZ16" s="787"/>
      <c r="OBA16" s="788"/>
      <c r="OBB16" s="788"/>
      <c r="OBC16" s="788"/>
      <c r="OBD16" s="787"/>
      <c r="OBE16" s="788"/>
      <c r="OBF16" s="788"/>
      <c r="OBG16" s="788"/>
      <c r="OBH16" s="787"/>
      <c r="OBI16" s="788"/>
      <c r="OBJ16" s="788"/>
      <c r="OBK16" s="788"/>
      <c r="OBL16" s="787"/>
      <c r="OBM16" s="788"/>
      <c r="OBN16" s="788"/>
      <c r="OBO16" s="788"/>
      <c r="OBP16" s="787"/>
      <c r="OBQ16" s="788"/>
      <c r="OBR16" s="788"/>
      <c r="OBS16" s="788"/>
      <c r="OBT16" s="787"/>
      <c r="OBU16" s="788"/>
      <c r="OBV16" s="788"/>
      <c r="OBW16" s="788"/>
      <c r="OBX16" s="787"/>
      <c r="OBY16" s="788"/>
      <c r="OBZ16" s="788"/>
      <c r="OCA16" s="788"/>
      <c r="OCB16" s="787"/>
      <c r="OCC16" s="788"/>
      <c r="OCD16" s="788"/>
      <c r="OCE16" s="788"/>
      <c r="OCF16" s="787"/>
      <c r="OCG16" s="788"/>
      <c r="OCH16" s="788"/>
      <c r="OCI16" s="788"/>
      <c r="OCJ16" s="787"/>
      <c r="OCK16" s="788"/>
      <c r="OCL16" s="788"/>
      <c r="OCM16" s="788"/>
      <c r="OCN16" s="787"/>
      <c r="OCO16" s="788"/>
      <c r="OCP16" s="788"/>
      <c r="OCQ16" s="788"/>
      <c r="OCR16" s="787"/>
      <c r="OCS16" s="788"/>
      <c r="OCT16" s="788"/>
      <c r="OCU16" s="788"/>
      <c r="OCV16" s="787"/>
      <c r="OCW16" s="788"/>
      <c r="OCX16" s="788"/>
      <c r="OCY16" s="788"/>
      <c r="OCZ16" s="787"/>
      <c r="ODA16" s="788"/>
      <c r="ODB16" s="788"/>
      <c r="ODC16" s="788"/>
      <c r="ODD16" s="787"/>
      <c r="ODE16" s="788"/>
      <c r="ODF16" s="788"/>
      <c r="ODG16" s="788"/>
      <c r="ODH16" s="787"/>
      <c r="ODI16" s="788"/>
      <c r="ODJ16" s="788"/>
      <c r="ODK16" s="788"/>
      <c r="ODL16" s="787"/>
      <c r="ODM16" s="788"/>
      <c r="ODN16" s="788"/>
      <c r="ODO16" s="788"/>
      <c r="ODP16" s="787"/>
      <c r="ODQ16" s="788"/>
      <c r="ODR16" s="788"/>
      <c r="ODS16" s="788"/>
      <c r="ODT16" s="787"/>
      <c r="ODU16" s="788"/>
      <c r="ODV16" s="788"/>
      <c r="ODW16" s="788"/>
      <c r="ODX16" s="787"/>
      <c r="ODY16" s="788"/>
      <c r="ODZ16" s="788"/>
      <c r="OEA16" s="788"/>
      <c r="OEB16" s="787"/>
      <c r="OEC16" s="788"/>
      <c r="OED16" s="788"/>
      <c r="OEE16" s="788"/>
      <c r="OEF16" s="787"/>
      <c r="OEG16" s="788"/>
      <c r="OEH16" s="788"/>
      <c r="OEI16" s="788"/>
      <c r="OEJ16" s="787"/>
      <c r="OEK16" s="788"/>
      <c r="OEL16" s="788"/>
      <c r="OEM16" s="788"/>
      <c r="OEN16" s="787"/>
      <c r="OEO16" s="788"/>
      <c r="OEP16" s="788"/>
      <c r="OEQ16" s="788"/>
      <c r="OER16" s="787"/>
      <c r="OES16" s="788"/>
      <c r="OET16" s="788"/>
      <c r="OEU16" s="788"/>
      <c r="OEV16" s="787"/>
      <c r="OEW16" s="788"/>
      <c r="OEX16" s="788"/>
      <c r="OEY16" s="788"/>
      <c r="OEZ16" s="787"/>
      <c r="OFA16" s="788"/>
      <c r="OFB16" s="788"/>
      <c r="OFC16" s="788"/>
      <c r="OFD16" s="787"/>
      <c r="OFE16" s="788"/>
      <c r="OFF16" s="788"/>
      <c r="OFG16" s="788"/>
      <c r="OFH16" s="787"/>
      <c r="OFI16" s="788"/>
      <c r="OFJ16" s="788"/>
      <c r="OFK16" s="788"/>
      <c r="OFL16" s="787"/>
      <c r="OFM16" s="788"/>
      <c r="OFN16" s="788"/>
      <c r="OFO16" s="788"/>
      <c r="OFP16" s="787"/>
      <c r="OFQ16" s="788"/>
      <c r="OFR16" s="788"/>
      <c r="OFS16" s="788"/>
      <c r="OFT16" s="787"/>
      <c r="OFU16" s="788"/>
      <c r="OFV16" s="788"/>
      <c r="OFW16" s="788"/>
      <c r="OFX16" s="787"/>
      <c r="OFY16" s="788"/>
      <c r="OFZ16" s="788"/>
      <c r="OGA16" s="788"/>
      <c r="OGB16" s="787"/>
      <c r="OGC16" s="788"/>
      <c r="OGD16" s="788"/>
      <c r="OGE16" s="788"/>
      <c r="OGF16" s="787"/>
      <c r="OGG16" s="788"/>
      <c r="OGH16" s="788"/>
      <c r="OGI16" s="788"/>
      <c r="OGJ16" s="787"/>
      <c r="OGK16" s="788"/>
      <c r="OGL16" s="788"/>
      <c r="OGM16" s="788"/>
      <c r="OGN16" s="787"/>
      <c r="OGO16" s="788"/>
      <c r="OGP16" s="788"/>
      <c r="OGQ16" s="788"/>
      <c r="OGR16" s="787"/>
      <c r="OGS16" s="788"/>
      <c r="OGT16" s="788"/>
      <c r="OGU16" s="788"/>
      <c r="OGV16" s="787"/>
      <c r="OGW16" s="788"/>
      <c r="OGX16" s="788"/>
      <c r="OGY16" s="788"/>
      <c r="OGZ16" s="787"/>
      <c r="OHA16" s="788"/>
      <c r="OHB16" s="788"/>
      <c r="OHC16" s="788"/>
      <c r="OHD16" s="787"/>
      <c r="OHE16" s="788"/>
      <c r="OHF16" s="788"/>
      <c r="OHG16" s="788"/>
      <c r="OHH16" s="787"/>
      <c r="OHI16" s="788"/>
      <c r="OHJ16" s="788"/>
      <c r="OHK16" s="788"/>
      <c r="OHL16" s="787"/>
      <c r="OHM16" s="788"/>
      <c r="OHN16" s="788"/>
      <c r="OHO16" s="788"/>
      <c r="OHP16" s="787"/>
      <c r="OHQ16" s="788"/>
      <c r="OHR16" s="788"/>
      <c r="OHS16" s="788"/>
      <c r="OHT16" s="787"/>
      <c r="OHU16" s="788"/>
      <c r="OHV16" s="788"/>
      <c r="OHW16" s="788"/>
      <c r="OHX16" s="787"/>
      <c r="OHY16" s="788"/>
      <c r="OHZ16" s="788"/>
      <c r="OIA16" s="788"/>
      <c r="OIB16" s="787"/>
      <c r="OIC16" s="788"/>
      <c r="OID16" s="788"/>
      <c r="OIE16" s="788"/>
      <c r="OIF16" s="787"/>
      <c r="OIG16" s="788"/>
      <c r="OIH16" s="788"/>
      <c r="OII16" s="788"/>
      <c r="OIJ16" s="787"/>
      <c r="OIK16" s="788"/>
      <c r="OIL16" s="788"/>
      <c r="OIM16" s="788"/>
      <c r="OIN16" s="787"/>
      <c r="OIO16" s="788"/>
      <c r="OIP16" s="788"/>
      <c r="OIQ16" s="788"/>
      <c r="OIR16" s="787"/>
      <c r="OIS16" s="788"/>
      <c r="OIT16" s="788"/>
      <c r="OIU16" s="788"/>
      <c r="OIV16" s="787"/>
      <c r="OIW16" s="788"/>
      <c r="OIX16" s="788"/>
      <c r="OIY16" s="788"/>
      <c r="OIZ16" s="787"/>
      <c r="OJA16" s="788"/>
      <c r="OJB16" s="788"/>
      <c r="OJC16" s="788"/>
      <c r="OJD16" s="787"/>
      <c r="OJE16" s="788"/>
      <c r="OJF16" s="788"/>
      <c r="OJG16" s="788"/>
      <c r="OJH16" s="787"/>
      <c r="OJI16" s="788"/>
      <c r="OJJ16" s="788"/>
      <c r="OJK16" s="788"/>
      <c r="OJL16" s="787"/>
      <c r="OJM16" s="788"/>
      <c r="OJN16" s="788"/>
      <c r="OJO16" s="788"/>
      <c r="OJP16" s="787"/>
      <c r="OJQ16" s="788"/>
      <c r="OJR16" s="788"/>
      <c r="OJS16" s="788"/>
      <c r="OJT16" s="787"/>
      <c r="OJU16" s="788"/>
      <c r="OJV16" s="788"/>
      <c r="OJW16" s="788"/>
      <c r="OJX16" s="787"/>
      <c r="OJY16" s="788"/>
      <c r="OJZ16" s="788"/>
      <c r="OKA16" s="788"/>
      <c r="OKB16" s="787"/>
      <c r="OKC16" s="788"/>
      <c r="OKD16" s="788"/>
      <c r="OKE16" s="788"/>
      <c r="OKF16" s="787"/>
      <c r="OKG16" s="788"/>
      <c r="OKH16" s="788"/>
      <c r="OKI16" s="788"/>
      <c r="OKJ16" s="787"/>
      <c r="OKK16" s="788"/>
      <c r="OKL16" s="788"/>
      <c r="OKM16" s="788"/>
      <c r="OKN16" s="787"/>
      <c r="OKO16" s="788"/>
      <c r="OKP16" s="788"/>
      <c r="OKQ16" s="788"/>
      <c r="OKR16" s="787"/>
      <c r="OKS16" s="788"/>
      <c r="OKT16" s="788"/>
      <c r="OKU16" s="788"/>
      <c r="OKV16" s="787"/>
      <c r="OKW16" s="788"/>
      <c r="OKX16" s="788"/>
      <c r="OKY16" s="788"/>
      <c r="OKZ16" s="787"/>
      <c r="OLA16" s="788"/>
      <c r="OLB16" s="788"/>
      <c r="OLC16" s="788"/>
      <c r="OLD16" s="787"/>
      <c r="OLE16" s="788"/>
      <c r="OLF16" s="788"/>
      <c r="OLG16" s="788"/>
      <c r="OLH16" s="787"/>
      <c r="OLI16" s="788"/>
      <c r="OLJ16" s="788"/>
      <c r="OLK16" s="788"/>
      <c r="OLL16" s="787"/>
      <c r="OLM16" s="788"/>
      <c r="OLN16" s="788"/>
      <c r="OLO16" s="788"/>
      <c r="OLP16" s="787"/>
      <c r="OLQ16" s="788"/>
      <c r="OLR16" s="788"/>
      <c r="OLS16" s="788"/>
      <c r="OLT16" s="787"/>
      <c r="OLU16" s="788"/>
      <c r="OLV16" s="788"/>
      <c r="OLW16" s="788"/>
      <c r="OLX16" s="787"/>
      <c r="OLY16" s="788"/>
      <c r="OLZ16" s="788"/>
      <c r="OMA16" s="788"/>
      <c r="OMB16" s="787"/>
      <c r="OMC16" s="788"/>
      <c r="OMD16" s="788"/>
      <c r="OME16" s="788"/>
      <c r="OMF16" s="787"/>
      <c r="OMG16" s="788"/>
      <c r="OMH16" s="788"/>
      <c r="OMI16" s="788"/>
      <c r="OMJ16" s="787"/>
      <c r="OMK16" s="788"/>
      <c r="OML16" s="788"/>
      <c r="OMM16" s="788"/>
      <c r="OMN16" s="787"/>
      <c r="OMO16" s="788"/>
      <c r="OMP16" s="788"/>
      <c r="OMQ16" s="788"/>
      <c r="OMR16" s="787"/>
      <c r="OMS16" s="788"/>
      <c r="OMT16" s="788"/>
      <c r="OMU16" s="788"/>
      <c r="OMV16" s="787"/>
      <c r="OMW16" s="788"/>
      <c r="OMX16" s="788"/>
      <c r="OMY16" s="788"/>
      <c r="OMZ16" s="787"/>
      <c r="ONA16" s="788"/>
      <c r="ONB16" s="788"/>
      <c r="ONC16" s="788"/>
      <c r="OND16" s="787"/>
      <c r="ONE16" s="788"/>
      <c r="ONF16" s="788"/>
      <c r="ONG16" s="788"/>
      <c r="ONH16" s="787"/>
      <c r="ONI16" s="788"/>
      <c r="ONJ16" s="788"/>
      <c r="ONK16" s="788"/>
      <c r="ONL16" s="787"/>
      <c r="ONM16" s="788"/>
      <c r="ONN16" s="788"/>
      <c r="ONO16" s="788"/>
      <c r="ONP16" s="787"/>
      <c r="ONQ16" s="788"/>
      <c r="ONR16" s="788"/>
      <c r="ONS16" s="788"/>
      <c r="ONT16" s="787"/>
      <c r="ONU16" s="788"/>
      <c r="ONV16" s="788"/>
      <c r="ONW16" s="788"/>
      <c r="ONX16" s="787"/>
      <c r="ONY16" s="788"/>
      <c r="ONZ16" s="788"/>
      <c r="OOA16" s="788"/>
      <c r="OOB16" s="787"/>
      <c r="OOC16" s="788"/>
      <c r="OOD16" s="788"/>
      <c r="OOE16" s="788"/>
      <c r="OOF16" s="787"/>
      <c r="OOG16" s="788"/>
      <c r="OOH16" s="788"/>
      <c r="OOI16" s="788"/>
      <c r="OOJ16" s="787"/>
      <c r="OOK16" s="788"/>
      <c r="OOL16" s="788"/>
      <c r="OOM16" s="788"/>
      <c r="OON16" s="787"/>
      <c r="OOO16" s="788"/>
      <c r="OOP16" s="788"/>
      <c r="OOQ16" s="788"/>
      <c r="OOR16" s="787"/>
      <c r="OOS16" s="788"/>
      <c r="OOT16" s="788"/>
      <c r="OOU16" s="788"/>
      <c r="OOV16" s="787"/>
      <c r="OOW16" s="788"/>
      <c r="OOX16" s="788"/>
      <c r="OOY16" s="788"/>
      <c r="OOZ16" s="787"/>
      <c r="OPA16" s="788"/>
      <c r="OPB16" s="788"/>
      <c r="OPC16" s="788"/>
      <c r="OPD16" s="787"/>
      <c r="OPE16" s="788"/>
      <c r="OPF16" s="788"/>
      <c r="OPG16" s="788"/>
      <c r="OPH16" s="787"/>
      <c r="OPI16" s="788"/>
      <c r="OPJ16" s="788"/>
      <c r="OPK16" s="788"/>
      <c r="OPL16" s="787"/>
      <c r="OPM16" s="788"/>
      <c r="OPN16" s="788"/>
      <c r="OPO16" s="788"/>
      <c r="OPP16" s="787"/>
      <c r="OPQ16" s="788"/>
      <c r="OPR16" s="788"/>
      <c r="OPS16" s="788"/>
      <c r="OPT16" s="787"/>
      <c r="OPU16" s="788"/>
      <c r="OPV16" s="788"/>
      <c r="OPW16" s="788"/>
      <c r="OPX16" s="787"/>
      <c r="OPY16" s="788"/>
      <c r="OPZ16" s="788"/>
      <c r="OQA16" s="788"/>
      <c r="OQB16" s="787"/>
      <c r="OQC16" s="788"/>
      <c r="OQD16" s="788"/>
      <c r="OQE16" s="788"/>
      <c r="OQF16" s="787"/>
      <c r="OQG16" s="788"/>
      <c r="OQH16" s="788"/>
      <c r="OQI16" s="788"/>
      <c r="OQJ16" s="787"/>
      <c r="OQK16" s="788"/>
      <c r="OQL16" s="788"/>
      <c r="OQM16" s="788"/>
      <c r="OQN16" s="787"/>
      <c r="OQO16" s="788"/>
      <c r="OQP16" s="788"/>
      <c r="OQQ16" s="788"/>
      <c r="OQR16" s="787"/>
      <c r="OQS16" s="788"/>
      <c r="OQT16" s="788"/>
      <c r="OQU16" s="788"/>
      <c r="OQV16" s="787"/>
      <c r="OQW16" s="788"/>
      <c r="OQX16" s="788"/>
      <c r="OQY16" s="788"/>
      <c r="OQZ16" s="787"/>
      <c r="ORA16" s="788"/>
      <c r="ORB16" s="788"/>
      <c r="ORC16" s="788"/>
      <c r="ORD16" s="787"/>
      <c r="ORE16" s="788"/>
      <c r="ORF16" s="788"/>
      <c r="ORG16" s="788"/>
      <c r="ORH16" s="787"/>
      <c r="ORI16" s="788"/>
      <c r="ORJ16" s="788"/>
      <c r="ORK16" s="788"/>
      <c r="ORL16" s="787"/>
      <c r="ORM16" s="788"/>
      <c r="ORN16" s="788"/>
      <c r="ORO16" s="788"/>
      <c r="ORP16" s="787"/>
      <c r="ORQ16" s="788"/>
      <c r="ORR16" s="788"/>
      <c r="ORS16" s="788"/>
      <c r="ORT16" s="787"/>
      <c r="ORU16" s="788"/>
      <c r="ORV16" s="788"/>
      <c r="ORW16" s="788"/>
      <c r="ORX16" s="787"/>
      <c r="ORY16" s="788"/>
      <c r="ORZ16" s="788"/>
      <c r="OSA16" s="788"/>
      <c r="OSB16" s="787"/>
      <c r="OSC16" s="788"/>
      <c r="OSD16" s="788"/>
      <c r="OSE16" s="788"/>
      <c r="OSF16" s="787"/>
      <c r="OSG16" s="788"/>
      <c r="OSH16" s="788"/>
      <c r="OSI16" s="788"/>
      <c r="OSJ16" s="787"/>
      <c r="OSK16" s="788"/>
      <c r="OSL16" s="788"/>
      <c r="OSM16" s="788"/>
      <c r="OSN16" s="787"/>
      <c r="OSO16" s="788"/>
      <c r="OSP16" s="788"/>
      <c r="OSQ16" s="788"/>
      <c r="OSR16" s="787"/>
      <c r="OSS16" s="788"/>
      <c r="OST16" s="788"/>
      <c r="OSU16" s="788"/>
      <c r="OSV16" s="787"/>
      <c r="OSW16" s="788"/>
      <c r="OSX16" s="788"/>
      <c r="OSY16" s="788"/>
      <c r="OSZ16" s="787"/>
      <c r="OTA16" s="788"/>
      <c r="OTB16" s="788"/>
      <c r="OTC16" s="788"/>
      <c r="OTD16" s="787"/>
      <c r="OTE16" s="788"/>
      <c r="OTF16" s="788"/>
      <c r="OTG16" s="788"/>
      <c r="OTH16" s="787"/>
      <c r="OTI16" s="788"/>
      <c r="OTJ16" s="788"/>
      <c r="OTK16" s="788"/>
      <c r="OTL16" s="787"/>
      <c r="OTM16" s="788"/>
      <c r="OTN16" s="788"/>
      <c r="OTO16" s="788"/>
      <c r="OTP16" s="787"/>
      <c r="OTQ16" s="788"/>
      <c r="OTR16" s="788"/>
      <c r="OTS16" s="788"/>
      <c r="OTT16" s="787"/>
      <c r="OTU16" s="788"/>
      <c r="OTV16" s="788"/>
      <c r="OTW16" s="788"/>
      <c r="OTX16" s="787"/>
      <c r="OTY16" s="788"/>
      <c r="OTZ16" s="788"/>
      <c r="OUA16" s="788"/>
      <c r="OUB16" s="787"/>
      <c r="OUC16" s="788"/>
      <c r="OUD16" s="788"/>
      <c r="OUE16" s="788"/>
      <c r="OUF16" s="787"/>
      <c r="OUG16" s="788"/>
      <c r="OUH16" s="788"/>
      <c r="OUI16" s="788"/>
      <c r="OUJ16" s="787"/>
      <c r="OUK16" s="788"/>
      <c r="OUL16" s="788"/>
      <c r="OUM16" s="788"/>
      <c r="OUN16" s="787"/>
      <c r="OUO16" s="788"/>
      <c r="OUP16" s="788"/>
      <c r="OUQ16" s="788"/>
      <c r="OUR16" s="787"/>
      <c r="OUS16" s="788"/>
      <c r="OUT16" s="788"/>
      <c r="OUU16" s="788"/>
      <c r="OUV16" s="787"/>
      <c r="OUW16" s="788"/>
      <c r="OUX16" s="788"/>
      <c r="OUY16" s="788"/>
      <c r="OUZ16" s="787"/>
      <c r="OVA16" s="788"/>
      <c r="OVB16" s="788"/>
      <c r="OVC16" s="788"/>
      <c r="OVD16" s="787"/>
      <c r="OVE16" s="788"/>
      <c r="OVF16" s="788"/>
      <c r="OVG16" s="788"/>
      <c r="OVH16" s="787"/>
      <c r="OVI16" s="788"/>
      <c r="OVJ16" s="788"/>
      <c r="OVK16" s="788"/>
      <c r="OVL16" s="787"/>
      <c r="OVM16" s="788"/>
      <c r="OVN16" s="788"/>
      <c r="OVO16" s="788"/>
      <c r="OVP16" s="787"/>
      <c r="OVQ16" s="788"/>
      <c r="OVR16" s="788"/>
      <c r="OVS16" s="788"/>
      <c r="OVT16" s="787"/>
      <c r="OVU16" s="788"/>
      <c r="OVV16" s="788"/>
      <c r="OVW16" s="788"/>
      <c r="OVX16" s="787"/>
      <c r="OVY16" s="788"/>
      <c r="OVZ16" s="788"/>
      <c r="OWA16" s="788"/>
      <c r="OWB16" s="787"/>
      <c r="OWC16" s="788"/>
      <c r="OWD16" s="788"/>
      <c r="OWE16" s="788"/>
      <c r="OWF16" s="787"/>
      <c r="OWG16" s="788"/>
      <c r="OWH16" s="788"/>
      <c r="OWI16" s="788"/>
      <c r="OWJ16" s="787"/>
      <c r="OWK16" s="788"/>
      <c r="OWL16" s="788"/>
      <c r="OWM16" s="788"/>
      <c r="OWN16" s="787"/>
      <c r="OWO16" s="788"/>
      <c r="OWP16" s="788"/>
      <c r="OWQ16" s="788"/>
      <c r="OWR16" s="787"/>
      <c r="OWS16" s="788"/>
      <c r="OWT16" s="788"/>
      <c r="OWU16" s="788"/>
      <c r="OWV16" s="787"/>
      <c r="OWW16" s="788"/>
      <c r="OWX16" s="788"/>
      <c r="OWY16" s="788"/>
      <c r="OWZ16" s="787"/>
      <c r="OXA16" s="788"/>
      <c r="OXB16" s="788"/>
      <c r="OXC16" s="788"/>
      <c r="OXD16" s="787"/>
      <c r="OXE16" s="788"/>
      <c r="OXF16" s="788"/>
      <c r="OXG16" s="788"/>
      <c r="OXH16" s="787"/>
      <c r="OXI16" s="788"/>
      <c r="OXJ16" s="788"/>
      <c r="OXK16" s="788"/>
      <c r="OXL16" s="787"/>
      <c r="OXM16" s="788"/>
      <c r="OXN16" s="788"/>
      <c r="OXO16" s="788"/>
      <c r="OXP16" s="787"/>
      <c r="OXQ16" s="788"/>
      <c r="OXR16" s="788"/>
      <c r="OXS16" s="788"/>
      <c r="OXT16" s="787"/>
      <c r="OXU16" s="788"/>
      <c r="OXV16" s="788"/>
      <c r="OXW16" s="788"/>
      <c r="OXX16" s="787"/>
      <c r="OXY16" s="788"/>
      <c r="OXZ16" s="788"/>
      <c r="OYA16" s="788"/>
      <c r="OYB16" s="787"/>
      <c r="OYC16" s="788"/>
      <c r="OYD16" s="788"/>
      <c r="OYE16" s="788"/>
      <c r="OYF16" s="787"/>
      <c r="OYG16" s="788"/>
      <c r="OYH16" s="788"/>
      <c r="OYI16" s="788"/>
      <c r="OYJ16" s="787"/>
      <c r="OYK16" s="788"/>
      <c r="OYL16" s="788"/>
      <c r="OYM16" s="788"/>
      <c r="OYN16" s="787"/>
      <c r="OYO16" s="788"/>
      <c r="OYP16" s="788"/>
      <c r="OYQ16" s="788"/>
      <c r="OYR16" s="787"/>
      <c r="OYS16" s="788"/>
      <c r="OYT16" s="788"/>
      <c r="OYU16" s="788"/>
      <c r="OYV16" s="787"/>
      <c r="OYW16" s="788"/>
      <c r="OYX16" s="788"/>
      <c r="OYY16" s="788"/>
      <c r="OYZ16" s="787"/>
      <c r="OZA16" s="788"/>
      <c r="OZB16" s="788"/>
      <c r="OZC16" s="788"/>
      <c r="OZD16" s="787"/>
      <c r="OZE16" s="788"/>
      <c r="OZF16" s="788"/>
      <c r="OZG16" s="788"/>
      <c r="OZH16" s="787"/>
      <c r="OZI16" s="788"/>
      <c r="OZJ16" s="788"/>
      <c r="OZK16" s="788"/>
      <c r="OZL16" s="787"/>
      <c r="OZM16" s="788"/>
      <c r="OZN16" s="788"/>
      <c r="OZO16" s="788"/>
      <c r="OZP16" s="787"/>
      <c r="OZQ16" s="788"/>
      <c r="OZR16" s="788"/>
      <c r="OZS16" s="788"/>
      <c r="OZT16" s="787"/>
      <c r="OZU16" s="788"/>
      <c r="OZV16" s="788"/>
      <c r="OZW16" s="788"/>
      <c r="OZX16" s="787"/>
      <c r="OZY16" s="788"/>
      <c r="OZZ16" s="788"/>
      <c r="PAA16" s="788"/>
      <c r="PAB16" s="787"/>
      <c r="PAC16" s="788"/>
      <c r="PAD16" s="788"/>
      <c r="PAE16" s="788"/>
      <c r="PAF16" s="787"/>
      <c r="PAG16" s="788"/>
      <c r="PAH16" s="788"/>
      <c r="PAI16" s="788"/>
      <c r="PAJ16" s="787"/>
      <c r="PAK16" s="788"/>
      <c r="PAL16" s="788"/>
      <c r="PAM16" s="788"/>
      <c r="PAN16" s="787"/>
      <c r="PAO16" s="788"/>
      <c r="PAP16" s="788"/>
      <c r="PAQ16" s="788"/>
      <c r="PAR16" s="787"/>
      <c r="PAS16" s="788"/>
      <c r="PAT16" s="788"/>
      <c r="PAU16" s="788"/>
      <c r="PAV16" s="787"/>
      <c r="PAW16" s="788"/>
      <c r="PAX16" s="788"/>
      <c r="PAY16" s="788"/>
      <c r="PAZ16" s="787"/>
      <c r="PBA16" s="788"/>
      <c r="PBB16" s="788"/>
      <c r="PBC16" s="788"/>
      <c r="PBD16" s="787"/>
      <c r="PBE16" s="788"/>
      <c r="PBF16" s="788"/>
      <c r="PBG16" s="788"/>
      <c r="PBH16" s="787"/>
      <c r="PBI16" s="788"/>
      <c r="PBJ16" s="788"/>
      <c r="PBK16" s="788"/>
      <c r="PBL16" s="787"/>
      <c r="PBM16" s="788"/>
      <c r="PBN16" s="788"/>
      <c r="PBO16" s="788"/>
      <c r="PBP16" s="787"/>
      <c r="PBQ16" s="788"/>
      <c r="PBR16" s="788"/>
      <c r="PBS16" s="788"/>
      <c r="PBT16" s="787"/>
      <c r="PBU16" s="788"/>
      <c r="PBV16" s="788"/>
      <c r="PBW16" s="788"/>
      <c r="PBX16" s="787"/>
      <c r="PBY16" s="788"/>
      <c r="PBZ16" s="788"/>
      <c r="PCA16" s="788"/>
      <c r="PCB16" s="787"/>
      <c r="PCC16" s="788"/>
      <c r="PCD16" s="788"/>
      <c r="PCE16" s="788"/>
      <c r="PCF16" s="787"/>
      <c r="PCG16" s="788"/>
      <c r="PCH16" s="788"/>
      <c r="PCI16" s="788"/>
      <c r="PCJ16" s="787"/>
      <c r="PCK16" s="788"/>
      <c r="PCL16" s="788"/>
      <c r="PCM16" s="788"/>
      <c r="PCN16" s="787"/>
      <c r="PCO16" s="788"/>
      <c r="PCP16" s="788"/>
      <c r="PCQ16" s="788"/>
      <c r="PCR16" s="787"/>
      <c r="PCS16" s="788"/>
      <c r="PCT16" s="788"/>
      <c r="PCU16" s="788"/>
      <c r="PCV16" s="787"/>
      <c r="PCW16" s="788"/>
      <c r="PCX16" s="788"/>
      <c r="PCY16" s="788"/>
      <c r="PCZ16" s="787"/>
      <c r="PDA16" s="788"/>
      <c r="PDB16" s="788"/>
      <c r="PDC16" s="788"/>
      <c r="PDD16" s="787"/>
      <c r="PDE16" s="788"/>
      <c r="PDF16" s="788"/>
      <c r="PDG16" s="788"/>
      <c r="PDH16" s="787"/>
      <c r="PDI16" s="788"/>
      <c r="PDJ16" s="788"/>
      <c r="PDK16" s="788"/>
      <c r="PDL16" s="787"/>
      <c r="PDM16" s="788"/>
      <c r="PDN16" s="788"/>
      <c r="PDO16" s="788"/>
      <c r="PDP16" s="787"/>
      <c r="PDQ16" s="788"/>
      <c r="PDR16" s="788"/>
      <c r="PDS16" s="788"/>
      <c r="PDT16" s="787"/>
      <c r="PDU16" s="788"/>
      <c r="PDV16" s="788"/>
      <c r="PDW16" s="788"/>
      <c r="PDX16" s="787"/>
      <c r="PDY16" s="788"/>
      <c r="PDZ16" s="788"/>
      <c r="PEA16" s="788"/>
      <c r="PEB16" s="787"/>
      <c r="PEC16" s="788"/>
      <c r="PED16" s="788"/>
      <c r="PEE16" s="788"/>
      <c r="PEF16" s="787"/>
      <c r="PEG16" s="788"/>
      <c r="PEH16" s="788"/>
      <c r="PEI16" s="788"/>
      <c r="PEJ16" s="787"/>
      <c r="PEK16" s="788"/>
      <c r="PEL16" s="788"/>
      <c r="PEM16" s="788"/>
      <c r="PEN16" s="787"/>
      <c r="PEO16" s="788"/>
      <c r="PEP16" s="788"/>
      <c r="PEQ16" s="788"/>
      <c r="PER16" s="787"/>
      <c r="PES16" s="788"/>
      <c r="PET16" s="788"/>
      <c r="PEU16" s="788"/>
      <c r="PEV16" s="787"/>
      <c r="PEW16" s="788"/>
      <c r="PEX16" s="788"/>
      <c r="PEY16" s="788"/>
      <c r="PEZ16" s="787"/>
      <c r="PFA16" s="788"/>
      <c r="PFB16" s="788"/>
      <c r="PFC16" s="788"/>
      <c r="PFD16" s="787"/>
      <c r="PFE16" s="788"/>
      <c r="PFF16" s="788"/>
      <c r="PFG16" s="788"/>
      <c r="PFH16" s="787"/>
      <c r="PFI16" s="788"/>
      <c r="PFJ16" s="788"/>
      <c r="PFK16" s="788"/>
      <c r="PFL16" s="787"/>
      <c r="PFM16" s="788"/>
      <c r="PFN16" s="788"/>
      <c r="PFO16" s="788"/>
      <c r="PFP16" s="787"/>
      <c r="PFQ16" s="788"/>
      <c r="PFR16" s="788"/>
      <c r="PFS16" s="788"/>
      <c r="PFT16" s="787"/>
      <c r="PFU16" s="788"/>
      <c r="PFV16" s="788"/>
      <c r="PFW16" s="788"/>
      <c r="PFX16" s="787"/>
      <c r="PFY16" s="788"/>
      <c r="PFZ16" s="788"/>
      <c r="PGA16" s="788"/>
      <c r="PGB16" s="787"/>
      <c r="PGC16" s="788"/>
      <c r="PGD16" s="788"/>
      <c r="PGE16" s="788"/>
      <c r="PGF16" s="787"/>
      <c r="PGG16" s="788"/>
      <c r="PGH16" s="788"/>
      <c r="PGI16" s="788"/>
      <c r="PGJ16" s="787"/>
      <c r="PGK16" s="788"/>
      <c r="PGL16" s="788"/>
      <c r="PGM16" s="788"/>
      <c r="PGN16" s="787"/>
      <c r="PGO16" s="788"/>
      <c r="PGP16" s="788"/>
      <c r="PGQ16" s="788"/>
      <c r="PGR16" s="787"/>
      <c r="PGS16" s="788"/>
      <c r="PGT16" s="788"/>
      <c r="PGU16" s="788"/>
      <c r="PGV16" s="787"/>
      <c r="PGW16" s="788"/>
      <c r="PGX16" s="788"/>
      <c r="PGY16" s="788"/>
      <c r="PGZ16" s="787"/>
      <c r="PHA16" s="788"/>
      <c r="PHB16" s="788"/>
      <c r="PHC16" s="788"/>
      <c r="PHD16" s="787"/>
      <c r="PHE16" s="788"/>
      <c r="PHF16" s="788"/>
      <c r="PHG16" s="788"/>
      <c r="PHH16" s="787"/>
      <c r="PHI16" s="788"/>
      <c r="PHJ16" s="788"/>
      <c r="PHK16" s="788"/>
      <c r="PHL16" s="787"/>
      <c r="PHM16" s="788"/>
      <c r="PHN16" s="788"/>
      <c r="PHO16" s="788"/>
      <c r="PHP16" s="787"/>
      <c r="PHQ16" s="788"/>
      <c r="PHR16" s="788"/>
      <c r="PHS16" s="788"/>
      <c r="PHT16" s="787"/>
      <c r="PHU16" s="788"/>
      <c r="PHV16" s="788"/>
      <c r="PHW16" s="788"/>
      <c r="PHX16" s="787"/>
      <c r="PHY16" s="788"/>
      <c r="PHZ16" s="788"/>
      <c r="PIA16" s="788"/>
      <c r="PIB16" s="787"/>
      <c r="PIC16" s="788"/>
      <c r="PID16" s="788"/>
      <c r="PIE16" s="788"/>
      <c r="PIF16" s="787"/>
      <c r="PIG16" s="788"/>
      <c r="PIH16" s="788"/>
      <c r="PII16" s="788"/>
      <c r="PIJ16" s="787"/>
      <c r="PIK16" s="788"/>
      <c r="PIL16" s="788"/>
      <c r="PIM16" s="788"/>
      <c r="PIN16" s="787"/>
      <c r="PIO16" s="788"/>
      <c r="PIP16" s="788"/>
      <c r="PIQ16" s="788"/>
      <c r="PIR16" s="787"/>
      <c r="PIS16" s="788"/>
      <c r="PIT16" s="788"/>
      <c r="PIU16" s="788"/>
      <c r="PIV16" s="787"/>
      <c r="PIW16" s="788"/>
      <c r="PIX16" s="788"/>
      <c r="PIY16" s="788"/>
      <c r="PIZ16" s="787"/>
      <c r="PJA16" s="788"/>
      <c r="PJB16" s="788"/>
      <c r="PJC16" s="788"/>
      <c r="PJD16" s="787"/>
      <c r="PJE16" s="788"/>
      <c r="PJF16" s="788"/>
      <c r="PJG16" s="788"/>
      <c r="PJH16" s="787"/>
      <c r="PJI16" s="788"/>
      <c r="PJJ16" s="788"/>
      <c r="PJK16" s="788"/>
      <c r="PJL16" s="787"/>
      <c r="PJM16" s="788"/>
      <c r="PJN16" s="788"/>
      <c r="PJO16" s="788"/>
      <c r="PJP16" s="787"/>
      <c r="PJQ16" s="788"/>
      <c r="PJR16" s="788"/>
      <c r="PJS16" s="788"/>
      <c r="PJT16" s="787"/>
      <c r="PJU16" s="788"/>
      <c r="PJV16" s="788"/>
      <c r="PJW16" s="788"/>
      <c r="PJX16" s="787"/>
      <c r="PJY16" s="788"/>
      <c r="PJZ16" s="788"/>
      <c r="PKA16" s="788"/>
      <c r="PKB16" s="787"/>
      <c r="PKC16" s="788"/>
      <c r="PKD16" s="788"/>
      <c r="PKE16" s="788"/>
      <c r="PKF16" s="787"/>
      <c r="PKG16" s="788"/>
      <c r="PKH16" s="788"/>
      <c r="PKI16" s="788"/>
      <c r="PKJ16" s="787"/>
      <c r="PKK16" s="788"/>
      <c r="PKL16" s="788"/>
      <c r="PKM16" s="788"/>
      <c r="PKN16" s="787"/>
      <c r="PKO16" s="788"/>
      <c r="PKP16" s="788"/>
      <c r="PKQ16" s="788"/>
      <c r="PKR16" s="787"/>
      <c r="PKS16" s="788"/>
      <c r="PKT16" s="788"/>
      <c r="PKU16" s="788"/>
      <c r="PKV16" s="787"/>
      <c r="PKW16" s="788"/>
      <c r="PKX16" s="788"/>
      <c r="PKY16" s="788"/>
      <c r="PKZ16" s="787"/>
      <c r="PLA16" s="788"/>
      <c r="PLB16" s="788"/>
      <c r="PLC16" s="788"/>
      <c r="PLD16" s="787"/>
      <c r="PLE16" s="788"/>
      <c r="PLF16" s="788"/>
      <c r="PLG16" s="788"/>
      <c r="PLH16" s="787"/>
      <c r="PLI16" s="788"/>
      <c r="PLJ16" s="788"/>
      <c r="PLK16" s="788"/>
      <c r="PLL16" s="787"/>
      <c r="PLM16" s="788"/>
      <c r="PLN16" s="788"/>
      <c r="PLO16" s="788"/>
      <c r="PLP16" s="787"/>
      <c r="PLQ16" s="788"/>
      <c r="PLR16" s="788"/>
      <c r="PLS16" s="788"/>
      <c r="PLT16" s="787"/>
      <c r="PLU16" s="788"/>
      <c r="PLV16" s="788"/>
      <c r="PLW16" s="788"/>
      <c r="PLX16" s="787"/>
      <c r="PLY16" s="788"/>
      <c r="PLZ16" s="788"/>
      <c r="PMA16" s="788"/>
      <c r="PMB16" s="787"/>
      <c r="PMC16" s="788"/>
      <c r="PMD16" s="788"/>
      <c r="PME16" s="788"/>
      <c r="PMF16" s="787"/>
      <c r="PMG16" s="788"/>
      <c r="PMH16" s="788"/>
      <c r="PMI16" s="788"/>
      <c r="PMJ16" s="787"/>
      <c r="PMK16" s="788"/>
      <c r="PML16" s="788"/>
      <c r="PMM16" s="788"/>
      <c r="PMN16" s="787"/>
      <c r="PMO16" s="788"/>
      <c r="PMP16" s="788"/>
      <c r="PMQ16" s="788"/>
      <c r="PMR16" s="787"/>
      <c r="PMS16" s="788"/>
      <c r="PMT16" s="788"/>
      <c r="PMU16" s="788"/>
      <c r="PMV16" s="787"/>
      <c r="PMW16" s="788"/>
      <c r="PMX16" s="788"/>
      <c r="PMY16" s="788"/>
      <c r="PMZ16" s="787"/>
      <c r="PNA16" s="788"/>
      <c r="PNB16" s="788"/>
      <c r="PNC16" s="788"/>
      <c r="PND16" s="787"/>
      <c r="PNE16" s="788"/>
      <c r="PNF16" s="788"/>
      <c r="PNG16" s="788"/>
      <c r="PNH16" s="787"/>
      <c r="PNI16" s="788"/>
      <c r="PNJ16" s="788"/>
      <c r="PNK16" s="788"/>
      <c r="PNL16" s="787"/>
      <c r="PNM16" s="788"/>
      <c r="PNN16" s="788"/>
      <c r="PNO16" s="788"/>
      <c r="PNP16" s="787"/>
      <c r="PNQ16" s="788"/>
      <c r="PNR16" s="788"/>
      <c r="PNS16" s="788"/>
      <c r="PNT16" s="787"/>
      <c r="PNU16" s="788"/>
      <c r="PNV16" s="788"/>
      <c r="PNW16" s="788"/>
      <c r="PNX16" s="787"/>
      <c r="PNY16" s="788"/>
      <c r="PNZ16" s="788"/>
      <c r="POA16" s="788"/>
      <c r="POB16" s="787"/>
      <c r="POC16" s="788"/>
      <c r="POD16" s="788"/>
      <c r="POE16" s="788"/>
      <c r="POF16" s="787"/>
      <c r="POG16" s="788"/>
      <c r="POH16" s="788"/>
      <c r="POI16" s="788"/>
      <c r="POJ16" s="787"/>
      <c r="POK16" s="788"/>
      <c r="POL16" s="788"/>
      <c r="POM16" s="788"/>
      <c r="PON16" s="787"/>
      <c r="POO16" s="788"/>
      <c r="POP16" s="788"/>
      <c r="POQ16" s="788"/>
      <c r="POR16" s="787"/>
      <c r="POS16" s="788"/>
      <c r="POT16" s="788"/>
      <c r="POU16" s="788"/>
      <c r="POV16" s="787"/>
      <c r="POW16" s="788"/>
      <c r="POX16" s="788"/>
      <c r="POY16" s="788"/>
      <c r="POZ16" s="787"/>
      <c r="PPA16" s="788"/>
      <c r="PPB16" s="788"/>
      <c r="PPC16" s="788"/>
      <c r="PPD16" s="787"/>
      <c r="PPE16" s="788"/>
      <c r="PPF16" s="788"/>
      <c r="PPG16" s="788"/>
      <c r="PPH16" s="787"/>
      <c r="PPI16" s="788"/>
      <c r="PPJ16" s="788"/>
      <c r="PPK16" s="788"/>
      <c r="PPL16" s="787"/>
      <c r="PPM16" s="788"/>
      <c r="PPN16" s="788"/>
      <c r="PPO16" s="788"/>
      <c r="PPP16" s="787"/>
      <c r="PPQ16" s="788"/>
      <c r="PPR16" s="788"/>
      <c r="PPS16" s="788"/>
      <c r="PPT16" s="787"/>
      <c r="PPU16" s="788"/>
      <c r="PPV16" s="788"/>
      <c r="PPW16" s="788"/>
      <c r="PPX16" s="787"/>
      <c r="PPY16" s="788"/>
      <c r="PPZ16" s="788"/>
      <c r="PQA16" s="788"/>
      <c r="PQB16" s="787"/>
      <c r="PQC16" s="788"/>
      <c r="PQD16" s="788"/>
      <c r="PQE16" s="788"/>
      <c r="PQF16" s="787"/>
      <c r="PQG16" s="788"/>
      <c r="PQH16" s="788"/>
      <c r="PQI16" s="788"/>
      <c r="PQJ16" s="787"/>
      <c r="PQK16" s="788"/>
      <c r="PQL16" s="788"/>
      <c r="PQM16" s="788"/>
      <c r="PQN16" s="787"/>
      <c r="PQO16" s="788"/>
      <c r="PQP16" s="788"/>
      <c r="PQQ16" s="788"/>
      <c r="PQR16" s="787"/>
      <c r="PQS16" s="788"/>
      <c r="PQT16" s="788"/>
      <c r="PQU16" s="788"/>
      <c r="PQV16" s="787"/>
      <c r="PQW16" s="788"/>
      <c r="PQX16" s="788"/>
      <c r="PQY16" s="788"/>
      <c r="PQZ16" s="787"/>
      <c r="PRA16" s="788"/>
      <c r="PRB16" s="788"/>
      <c r="PRC16" s="788"/>
      <c r="PRD16" s="787"/>
      <c r="PRE16" s="788"/>
      <c r="PRF16" s="788"/>
      <c r="PRG16" s="788"/>
      <c r="PRH16" s="787"/>
      <c r="PRI16" s="788"/>
      <c r="PRJ16" s="788"/>
      <c r="PRK16" s="788"/>
      <c r="PRL16" s="787"/>
      <c r="PRM16" s="788"/>
      <c r="PRN16" s="788"/>
      <c r="PRO16" s="788"/>
      <c r="PRP16" s="787"/>
      <c r="PRQ16" s="788"/>
      <c r="PRR16" s="788"/>
      <c r="PRS16" s="788"/>
      <c r="PRT16" s="787"/>
      <c r="PRU16" s="788"/>
      <c r="PRV16" s="788"/>
      <c r="PRW16" s="788"/>
      <c r="PRX16" s="787"/>
      <c r="PRY16" s="788"/>
      <c r="PRZ16" s="788"/>
      <c r="PSA16" s="788"/>
      <c r="PSB16" s="787"/>
      <c r="PSC16" s="788"/>
      <c r="PSD16" s="788"/>
      <c r="PSE16" s="788"/>
      <c r="PSF16" s="787"/>
      <c r="PSG16" s="788"/>
      <c r="PSH16" s="788"/>
      <c r="PSI16" s="788"/>
      <c r="PSJ16" s="787"/>
      <c r="PSK16" s="788"/>
      <c r="PSL16" s="788"/>
      <c r="PSM16" s="788"/>
      <c r="PSN16" s="787"/>
      <c r="PSO16" s="788"/>
      <c r="PSP16" s="788"/>
      <c r="PSQ16" s="788"/>
      <c r="PSR16" s="787"/>
      <c r="PSS16" s="788"/>
      <c r="PST16" s="788"/>
      <c r="PSU16" s="788"/>
      <c r="PSV16" s="787"/>
      <c r="PSW16" s="788"/>
      <c r="PSX16" s="788"/>
      <c r="PSY16" s="788"/>
      <c r="PSZ16" s="787"/>
      <c r="PTA16" s="788"/>
      <c r="PTB16" s="788"/>
      <c r="PTC16" s="788"/>
      <c r="PTD16" s="787"/>
      <c r="PTE16" s="788"/>
      <c r="PTF16" s="788"/>
      <c r="PTG16" s="788"/>
      <c r="PTH16" s="787"/>
      <c r="PTI16" s="788"/>
      <c r="PTJ16" s="788"/>
      <c r="PTK16" s="788"/>
      <c r="PTL16" s="787"/>
      <c r="PTM16" s="788"/>
      <c r="PTN16" s="788"/>
      <c r="PTO16" s="788"/>
      <c r="PTP16" s="787"/>
      <c r="PTQ16" s="788"/>
      <c r="PTR16" s="788"/>
      <c r="PTS16" s="788"/>
      <c r="PTT16" s="787"/>
      <c r="PTU16" s="788"/>
      <c r="PTV16" s="788"/>
      <c r="PTW16" s="788"/>
      <c r="PTX16" s="787"/>
      <c r="PTY16" s="788"/>
      <c r="PTZ16" s="788"/>
      <c r="PUA16" s="788"/>
      <c r="PUB16" s="787"/>
      <c r="PUC16" s="788"/>
      <c r="PUD16" s="788"/>
      <c r="PUE16" s="788"/>
      <c r="PUF16" s="787"/>
      <c r="PUG16" s="788"/>
      <c r="PUH16" s="788"/>
      <c r="PUI16" s="788"/>
      <c r="PUJ16" s="787"/>
      <c r="PUK16" s="788"/>
      <c r="PUL16" s="788"/>
      <c r="PUM16" s="788"/>
      <c r="PUN16" s="787"/>
      <c r="PUO16" s="788"/>
      <c r="PUP16" s="788"/>
      <c r="PUQ16" s="788"/>
      <c r="PUR16" s="787"/>
      <c r="PUS16" s="788"/>
      <c r="PUT16" s="788"/>
      <c r="PUU16" s="788"/>
      <c r="PUV16" s="787"/>
      <c r="PUW16" s="788"/>
      <c r="PUX16" s="788"/>
      <c r="PUY16" s="788"/>
      <c r="PUZ16" s="787"/>
      <c r="PVA16" s="788"/>
      <c r="PVB16" s="788"/>
      <c r="PVC16" s="788"/>
      <c r="PVD16" s="787"/>
      <c r="PVE16" s="788"/>
      <c r="PVF16" s="788"/>
      <c r="PVG16" s="788"/>
      <c r="PVH16" s="787"/>
      <c r="PVI16" s="788"/>
      <c r="PVJ16" s="788"/>
      <c r="PVK16" s="788"/>
      <c r="PVL16" s="787"/>
      <c r="PVM16" s="788"/>
      <c r="PVN16" s="788"/>
      <c r="PVO16" s="788"/>
      <c r="PVP16" s="787"/>
      <c r="PVQ16" s="788"/>
      <c r="PVR16" s="788"/>
      <c r="PVS16" s="788"/>
      <c r="PVT16" s="787"/>
      <c r="PVU16" s="788"/>
      <c r="PVV16" s="788"/>
      <c r="PVW16" s="788"/>
      <c r="PVX16" s="787"/>
      <c r="PVY16" s="788"/>
      <c r="PVZ16" s="788"/>
      <c r="PWA16" s="788"/>
      <c r="PWB16" s="787"/>
      <c r="PWC16" s="788"/>
      <c r="PWD16" s="788"/>
      <c r="PWE16" s="788"/>
      <c r="PWF16" s="787"/>
      <c r="PWG16" s="788"/>
      <c r="PWH16" s="788"/>
      <c r="PWI16" s="788"/>
      <c r="PWJ16" s="787"/>
      <c r="PWK16" s="788"/>
      <c r="PWL16" s="788"/>
      <c r="PWM16" s="788"/>
      <c r="PWN16" s="787"/>
      <c r="PWO16" s="788"/>
      <c r="PWP16" s="788"/>
      <c r="PWQ16" s="788"/>
      <c r="PWR16" s="787"/>
      <c r="PWS16" s="788"/>
      <c r="PWT16" s="788"/>
      <c r="PWU16" s="788"/>
      <c r="PWV16" s="787"/>
      <c r="PWW16" s="788"/>
      <c r="PWX16" s="788"/>
      <c r="PWY16" s="788"/>
      <c r="PWZ16" s="787"/>
      <c r="PXA16" s="788"/>
      <c r="PXB16" s="788"/>
      <c r="PXC16" s="788"/>
      <c r="PXD16" s="787"/>
      <c r="PXE16" s="788"/>
      <c r="PXF16" s="788"/>
      <c r="PXG16" s="788"/>
      <c r="PXH16" s="787"/>
      <c r="PXI16" s="788"/>
      <c r="PXJ16" s="788"/>
      <c r="PXK16" s="788"/>
      <c r="PXL16" s="787"/>
      <c r="PXM16" s="788"/>
      <c r="PXN16" s="788"/>
      <c r="PXO16" s="788"/>
      <c r="PXP16" s="787"/>
      <c r="PXQ16" s="788"/>
      <c r="PXR16" s="788"/>
      <c r="PXS16" s="788"/>
      <c r="PXT16" s="787"/>
      <c r="PXU16" s="788"/>
      <c r="PXV16" s="788"/>
      <c r="PXW16" s="788"/>
      <c r="PXX16" s="787"/>
      <c r="PXY16" s="788"/>
      <c r="PXZ16" s="788"/>
      <c r="PYA16" s="788"/>
      <c r="PYB16" s="787"/>
      <c r="PYC16" s="788"/>
      <c r="PYD16" s="788"/>
      <c r="PYE16" s="788"/>
      <c r="PYF16" s="787"/>
      <c r="PYG16" s="788"/>
      <c r="PYH16" s="788"/>
      <c r="PYI16" s="788"/>
      <c r="PYJ16" s="787"/>
      <c r="PYK16" s="788"/>
      <c r="PYL16" s="788"/>
      <c r="PYM16" s="788"/>
      <c r="PYN16" s="787"/>
      <c r="PYO16" s="788"/>
      <c r="PYP16" s="788"/>
      <c r="PYQ16" s="788"/>
      <c r="PYR16" s="787"/>
      <c r="PYS16" s="788"/>
      <c r="PYT16" s="788"/>
      <c r="PYU16" s="788"/>
      <c r="PYV16" s="787"/>
      <c r="PYW16" s="788"/>
      <c r="PYX16" s="788"/>
      <c r="PYY16" s="788"/>
      <c r="PYZ16" s="787"/>
      <c r="PZA16" s="788"/>
      <c r="PZB16" s="788"/>
      <c r="PZC16" s="788"/>
      <c r="PZD16" s="787"/>
      <c r="PZE16" s="788"/>
      <c r="PZF16" s="788"/>
      <c r="PZG16" s="788"/>
      <c r="PZH16" s="787"/>
      <c r="PZI16" s="788"/>
      <c r="PZJ16" s="788"/>
      <c r="PZK16" s="788"/>
      <c r="PZL16" s="787"/>
      <c r="PZM16" s="788"/>
      <c r="PZN16" s="788"/>
      <c r="PZO16" s="788"/>
      <c r="PZP16" s="787"/>
      <c r="PZQ16" s="788"/>
      <c r="PZR16" s="788"/>
      <c r="PZS16" s="788"/>
      <c r="PZT16" s="787"/>
      <c r="PZU16" s="788"/>
      <c r="PZV16" s="788"/>
      <c r="PZW16" s="788"/>
      <c r="PZX16" s="787"/>
      <c r="PZY16" s="788"/>
      <c r="PZZ16" s="788"/>
      <c r="QAA16" s="788"/>
      <c r="QAB16" s="787"/>
      <c r="QAC16" s="788"/>
      <c r="QAD16" s="788"/>
      <c r="QAE16" s="788"/>
      <c r="QAF16" s="787"/>
      <c r="QAG16" s="788"/>
      <c r="QAH16" s="788"/>
      <c r="QAI16" s="788"/>
      <c r="QAJ16" s="787"/>
      <c r="QAK16" s="788"/>
      <c r="QAL16" s="788"/>
      <c r="QAM16" s="788"/>
      <c r="QAN16" s="787"/>
      <c r="QAO16" s="788"/>
      <c r="QAP16" s="788"/>
      <c r="QAQ16" s="788"/>
      <c r="QAR16" s="787"/>
      <c r="QAS16" s="788"/>
      <c r="QAT16" s="788"/>
      <c r="QAU16" s="788"/>
      <c r="QAV16" s="787"/>
      <c r="QAW16" s="788"/>
      <c r="QAX16" s="788"/>
      <c r="QAY16" s="788"/>
      <c r="QAZ16" s="787"/>
      <c r="QBA16" s="788"/>
      <c r="QBB16" s="788"/>
      <c r="QBC16" s="788"/>
      <c r="QBD16" s="787"/>
      <c r="QBE16" s="788"/>
      <c r="QBF16" s="788"/>
      <c r="QBG16" s="788"/>
      <c r="QBH16" s="787"/>
      <c r="QBI16" s="788"/>
      <c r="QBJ16" s="788"/>
      <c r="QBK16" s="788"/>
      <c r="QBL16" s="787"/>
      <c r="QBM16" s="788"/>
      <c r="QBN16" s="788"/>
      <c r="QBO16" s="788"/>
      <c r="QBP16" s="787"/>
      <c r="QBQ16" s="788"/>
      <c r="QBR16" s="788"/>
      <c r="QBS16" s="788"/>
      <c r="QBT16" s="787"/>
      <c r="QBU16" s="788"/>
      <c r="QBV16" s="788"/>
      <c r="QBW16" s="788"/>
      <c r="QBX16" s="787"/>
      <c r="QBY16" s="788"/>
      <c r="QBZ16" s="788"/>
      <c r="QCA16" s="788"/>
      <c r="QCB16" s="787"/>
      <c r="QCC16" s="788"/>
      <c r="QCD16" s="788"/>
      <c r="QCE16" s="788"/>
      <c r="QCF16" s="787"/>
      <c r="QCG16" s="788"/>
      <c r="QCH16" s="788"/>
      <c r="QCI16" s="788"/>
      <c r="QCJ16" s="787"/>
      <c r="QCK16" s="788"/>
      <c r="QCL16" s="788"/>
      <c r="QCM16" s="788"/>
      <c r="QCN16" s="787"/>
      <c r="QCO16" s="788"/>
      <c r="QCP16" s="788"/>
      <c r="QCQ16" s="788"/>
      <c r="QCR16" s="787"/>
      <c r="QCS16" s="788"/>
      <c r="QCT16" s="788"/>
      <c r="QCU16" s="788"/>
      <c r="QCV16" s="787"/>
      <c r="QCW16" s="788"/>
      <c r="QCX16" s="788"/>
      <c r="QCY16" s="788"/>
      <c r="QCZ16" s="787"/>
      <c r="QDA16" s="788"/>
      <c r="QDB16" s="788"/>
      <c r="QDC16" s="788"/>
      <c r="QDD16" s="787"/>
      <c r="QDE16" s="788"/>
      <c r="QDF16" s="788"/>
      <c r="QDG16" s="788"/>
      <c r="QDH16" s="787"/>
      <c r="QDI16" s="788"/>
      <c r="QDJ16" s="788"/>
      <c r="QDK16" s="788"/>
      <c r="QDL16" s="787"/>
      <c r="QDM16" s="788"/>
      <c r="QDN16" s="788"/>
      <c r="QDO16" s="788"/>
      <c r="QDP16" s="787"/>
      <c r="QDQ16" s="788"/>
      <c r="QDR16" s="788"/>
      <c r="QDS16" s="788"/>
      <c r="QDT16" s="787"/>
      <c r="QDU16" s="788"/>
      <c r="QDV16" s="788"/>
      <c r="QDW16" s="788"/>
      <c r="QDX16" s="787"/>
      <c r="QDY16" s="788"/>
      <c r="QDZ16" s="788"/>
      <c r="QEA16" s="788"/>
      <c r="QEB16" s="787"/>
      <c r="QEC16" s="788"/>
      <c r="QED16" s="788"/>
      <c r="QEE16" s="788"/>
      <c r="QEF16" s="787"/>
      <c r="QEG16" s="788"/>
      <c r="QEH16" s="788"/>
      <c r="QEI16" s="788"/>
      <c r="QEJ16" s="787"/>
      <c r="QEK16" s="788"/>
      <c r="QEL16" s="788"/>
      <c r="QEM16" s="788"/>
      <c r="QEN16" s="787"/>
      <c r="QEO16" s="788"/>
      <c r="QEP16" s="788"/>
      <c r="QEQ16" s="788"/>
      <c r="QER16" s="787"/>
      <c r="QES16" s="788"/>
      <c r="QET16" s="788"/>
      <c r="QEU16" s="788"/>
      <c r="QEV16" s="787"/>
      <c r="QEW16" s="788"/>
      <c r="QEX16" s="788"/>
      <c r="QEY16" s="788"/>
      <c r="QEZ16" s="787"/>
      <c r="QFA16" s="788"/>
      <c r="QFB16" s="788"/>
      <c r="QFC16" s="788"/>
      <c r="QFD16" s="787"/>
      <c r="QFE16" s="788"/>
      <c r="QFF16" s="788"/>
      <c r="QFG16" s="788"/>
      <c r="QFH16" s="787"/>
      <c r="QFI16" s="788"/>
      <c r="QFJ16" s="788"/>
      <c r="QFK16" s="788"/>
      <c r="QFL16" s="787"/>
      <c r="QFM16" s="788"/>
      <c r="QFN16" s="788"/>
      <c r="QFO16" s="788"/>
      <c r="QFP16" s="787"/>
      <c r="QFQ16" s="788"/>
      <c r="QFR16" s="788"/>
      <c r="QFS16" s="788"/>
      <c r="QFT16" s="787"/>
      <c r="QFU16" s="788"/>
      <c r="QFV16" s="788"/>
      <c r="QFW16" s="788"/>
      <c r="QFX16" s="787"/>
      <c r="QFY16" s="788"/>
      <c r="QFZ16" s="788"/>
      <c r="QGA16" s="788"/>
      <c r="QGB16" s="787"/>
      <c r="QGC16" s="788"/>
      <c r="QGD16" s="788"/>
      <c r="QGE16" s="788"/>
      <c r="QGF16" s="787"/>
      <c r="QGG16" s="788"/>
      <c r="QGH16" s="788"/>
      <c r="QGI16" s="788"/>
      <c r="QGJ16" s="787"/>
      <c r="QGK16" s="788"/>
      <c r="QGL16" s="788"/>
      <c r="QGM16" s="788"/>
      <c r="QGN16" s="787"/>
      <c r="QGO16" s="788"/>
      <c r="QGP16" s="788"/>
      <c r="QGQ16" s="788"/>
      <c r="QGR16" s="787"/>
      <c r="QGS16" s="788"/>
      <c r="QGT16" s="788"/>
      <c r="QGU16" s="788"/>
      <c r="QGV16" s="787"/>
      <c r="QGW16" s="788"/>
      <c r="QGX16" s="788"/>
      <c r="QGY16" s="788"/>
      <c r="QGZ16" s="787"/>
      <c r="QHA16" s="788"/>
      <c r="QHB16" s="788"/>
      <c r="QHC16" s="788"/>
      <c r="QHD16" s="787"/>
      <c r="QHE16" s="788"/>
      <c r="QHF16" s="788"/>
      <c r="QHG16" s="788"/>
      <c r="QHH16" s="787"/>
      <c r="QHI16" s="788"/>
      <c r="QHJ16" s="788"/>
      <c r="QHK16" s="788"/>
      <c r="QHL16" s="787"/>
      <c r="QHM16" s="788"/>
      <c r="QHN16" s="788"/>
      <c r="QHO16" s="788"/>
      <c r="QHP16" s="787"/>
      <c r="QHQ16" s="788"/>
      <c r="QHR16" s="788"/>
      <c r="QHS16" s="788"/>
      <c r="QHT16" s="787"/>
      <c r="QHU16" s="788"/>
      <c r="QHV16" s="788"/>
      <c r="QHW16" s="788"/>
      <c r="QHX16" s="787"/>
      <c r="QHY16" s="788"/>
      <c r="QHZ16" s="788"/>
      <c r="QIA16" s="788"/>
      <c r="QIB16" s="787"/>
      <c r="QIC16" s="788"/>
      <c r="QID16" s="788"/>
      <c r="QIE16" s="788"/>
      <c r="QIF16" s="787"/>
      <c r="QIG16" s="788"/>
      <c r="QIH16" s="788"/>
      <c r="QII16" s="788"/>
      <c r="QIJ16" s="787"/>
      <c r="QIK16" s="788"/>
      <c r="QIL16" s="788"/>
      <c r="QIM16" s="788"/>
      <c r="QIN16" s="787"/>
      <c r="QIO16" s="788"/>
      <c r="QIP16" s="788"/>
      <c r="QIQ16" s="788"/>
      <c r="QIR16" s="787"/>
      <c r="QIS16" s="788"/>
      <c r="QIT16" s="788"/>
      <c r="QIU16" s="788"/>
      <c r="QIV16" s="787"/>
      <c r="QIW16" s="788"/>
      <c r="QIX16" s="788"/>
      <c r="QIY16" s="788"/>
      <c r="QIZ16" s="787"/>
      <c r="QJA16" s="788"/>
      <c r="QJB16" s="788"/>
      <c r="QJC16" s="788"/>
      <c r="QJD16" s="787"/>
      <c r="QJE16" s="788"/>
      <c r="QJF16" s="788"/>
      <c r="QJG16" s="788"/>
      <c r="QJH16" s="787"/>
      <c r="QJI16" s="788"/>
      <c r="QJJ16" s="788"/>
      <c r="QJK16" s="788"/>
      <c r="QJL16" s="787"/>
      <c r="QJM16" s="788"/>
      <c r="QJN16" s="788"/>
      <c r="QJO16" s="788"/>
      <c r="QJP16" s="787"/>
      <c r="QJQ16" s="788"/>
      <c r="QJR16" s="788"/>
      <c r="QJS16" s="788"/>
      <c r="QJT16" s="787"/>
      <c r="QJU16" s="788"/>
      <c r="QJV16" s="788"/>
      <c r="QJW16" s="788"/>
      <c r="QJX16" s="787"/>
      <c r="QJY16" s="788"/>
      <c r="QJZ16" s="788"/>
      <c r="QKA16" s="788"/>
      <c r="QKB16" s="787"/>
      <c r="QKC16" s="788"/>
      <c r="QKD16" s="788"/>
      <c r="QKE16" s="788"/>
      <c r="QKF16" s="787"/>
      <c r="QKG16" s="788"/>
      <c r="QKH16" s="788"/>
      <c r="QKI16" s="788"/>
      <c r="QKJ16" s="787"/>
      <c r="QKK16" s="788"/>
      <c r="QKL16" s="788"/>
      <c r="QKM16" s="788"/>
      <c r="QKN16" s="787"/>
      <c r="QKO16" s="788"/>
      <c r="QKP16" s="788"/>
      <c r="QKQ16" s="788"/>
      <c r="QKR16" s="787"/>
      <c r="QKS16" s="788"/>
      <c r="QKT16" s="788"/>
      <c r="QKU16" s="788"/>
      <c r="QKV16" s="787"/>
      <c r="QKW16" s="788"/>
      <c r="QKX16" s="788"/>
      <c r="QKY16" s="788"/>
      <c r="QKZ16" s="787"/>
      <c r="QLA16" s="788"/>
      <c r="QLB16" s="788"/>
      <c r="QLC16" s="788"/>
      <c r="QLD16" s="787"/>
      <c r="QLE16" s="788"/>
      <c r="QLF16" s="788"/>
      <c r="QLG16" s="788"/>
      <c r="QLH16" s="787"/>
      <c r="QLI16" s="788"/>
      <c r="QLJ16" s="788"/>
      <c r="QLK16" s="788"/>
      <c r="QLL16" s="787"/>
      <c r="QLM16" s="788"/>
      <c r="QLN16" s="788"/>
      <c r="QLO16" s="788"/>
      <c r="QLP16" s="787"/>
      <c r="QLQ16" s="788"/>
      <c r="QLR16" s="788"/>
      <c r="QLS16" s="788"/>
      <c r="QLT16" s="787"/>
      <c r="QLU16" s="788"/>
      <c r="QLV16" s="788"/>
      <c r="QLW16" s="788"/>
      <c r="QLX16" s="787"/>
      <c r="QLY16" s="788"/>
      <c r="QLZ16" s="788"/>
      <c r="QMA16" s="788"/>
      <c r="QMB16" s="787"/>
      <c r="QMC16" s="788"/>
      <c r="QMD16" s="788"/>
      <c r="QME16" s="788"/>
      <c r="QMF16" s="787"/>
      <c r="QMG16" s="788"/>
      <c r="QMH16" s="788"/>
      <c r="QMI16" s="788"/>
      <c r="QMJ16" s="787"/>
      <c r="QMK16" s="788"/>
      <c r="QML16" s="788"/>
      <c r="QMM16" s="788"/>
      <c r="QMN16" s="787"/>
      <c r="QMO16" s="788"/>
      <c r="QMP16" s="788"/>
      <c r="QMQ16" s="788"/>
      <c r="QMR16" s="787"/>
      <c r="QMS16" s="788"/>
      <c r="QMT16" s="788"/>
      <c r="QMU16" s="788"/>
      <c r="QMV16" s="787"/>
      <c r="QMW16" s="788"/>
      <c r="QMX16" s="788"/>
      <c r="QMY16" s="788"/>
      <c r="QMZ16" s="787"/>
      <c r="QNA16" s="788"/>
      <c r="QNB16" s="788"/>
      <c r="QNC16" s="788"/>
      <c r="QND16" s="787"/>
      <c r="QNE16" s="788"/>
      <c r="QNF16" s="788"/>
      <c r="QNG16" s="788"/>
      <c r="QNH16" s="787"/>
      <c r="QNI16" s="788"/>
      <c r="QNJ16" s="788"/>
      <c r="QNK16" s="788"/>
      <c r="QNL16" s="787"/>
      <c r="QNM16" s="788"/>
      <c r="QNN16" s="788"/>
      <c r="QNO16" s="788"/>
      <c r="QNP16" s="787"/>
      <c r="QNQ16" s="788"/>
      <c r="QNR16" s="788"/>
      <c r="QNS16" s="788"/>
      <c r="QNT16" s="787"/>
      <c r="QNU16" s="788"/>
      <c r="QNV16" s="788"/>
      <c r="QNW16" s="788"/>
      <c r="QNX16" s="787"/>
      <c r="QNY16" s="788"/>
      <c r="QNZ16" s="788"/>
      <c r="QOA16" s="788"/>
      <c r="QOB16" s="787"/>
      <c r="QOC16" s="788"/>
      <c r="QOD16" s="788"/>
      <c r="QOE16" s="788"/>
      <c r="QOF16" s="787"/>
      <c r="QOG16" s="788"/>
      <c r="QOH16" s="788"/>
      <c r="QOI16" s="788"/>
      <c r="QOJ16" s="787"/>
      <c r="QOK16" s="788"/>
      <c r="QOL16" s="788"/>
      <c r="QOM16" s="788"/>
      <c r="QON16" s="787"/>
      <c r="QOO16" s="788"/>
      <c r="QOP16" s="788"/>
      <c r="QOQ16" s="788"/>
      <c r="QOR16" s="787"/>
      <c r="QOS16" s="788"/>
      <c r="QOT16" s="788"/>
      <c r="QOU16" s="788"/>
      <c r="QOV16" s="787"/>
      <c r="QOW16" s="788"/>
      <c r="QOX16" s="788"/>
      <c r="QOY16" s="788"/>
      <c r="QOZ16" s="787"/>
      <c r="QPA16" s="788"/>
      <c r="QPB16" s="788"/>
      <c r="QPC16" s="788"/>
      <c r="QPD16" s="787"/>
      <c r="QPE16" s="788"/>
      <c r="QPF16" s="788"/>
      <c r="QPG16" s="788"/>
      <c r="QPH16" s="787"/>
      <c r="QPI16" s="788"/>
      <c r="QPJ16" s="788"/>
      <c r="QPK16" s="788"/>
      <c r="QPL16" s="787"/>
      <c r="QPM16" s="788"/>
      <c r="QPN16" s="788"/>
      <c r="QPO16" s="788"/>
      <c r="QPP16" s="787"/>
      <c r="QPQ16" s="788"/>
      <c r="QPR16" s="788"/>
      <c r="QPS16" s="788"/>
      <c r="QPT16" s="787"/>
      <c r="QPU16" s="788"/>
      <c r="QPV16" s="788"/>
      <c r="QPW16" s="788"/>
      <c r="QPX16" s="787"/>
      <c r="QPY16" s="788"/>
      <c r="QPZ16" s="788"/>
      <c r="QQA16" s="788"/>
      <c r="QQB16" s="787"/>
      <c r="QQC16" s="788"/>
      <c r="QQD16" s="788"/>
      <c r="QQE16" s="788"/>
      <c r="QQF16" s="787"/>
      <c r="QQG16" s="788"/>
      <c r="QQH16" s="788"/>
      <c r="QQI16" s="788"/>
      <c r="QQJ16" s="787"/>
      <c r="QQK16" s="788"/>
      <c r="QQL16" s="788"/>
      <c r="QQM16" s="788"/>
      <c r="QQN16" s="787"/>
      <c r="QQO16" s="788"/>
      <c r="QQP16" s="788"/>
      <c r="QQQ16" s="788"/>
      <c r="QQR16" s="787"/>
      <c r="QQS16" s="788"/>
      <c r="QQT16" s="788"/>
      <c r="QQU16" s="788"/>
      <c r="QQV16" s="787"/>
      <c r="QQW16" s="788"/>
      <c r="QQX16" s="788"/>
      <c r="QQY16" s="788"/>
      <c r="QQZ16" s="787"/>
      <c r="QRA16" s="788"/>
      <c r="QRB16" s="788"/>
      <c r="QRC16" s="788"/>
      <c r="QRD16" s="787"/>
      <c r="QRE16" s="788"/>
      <c r="QRF16" s="788"/>
      <c r="QRG16" s="788"/>
      <c r="QRH16" s="787"/>
      <c r="QRI16" s="788"/>
      <c r="QRJ16" s="788"/>
      <c r="QRK16" s="788"/>
      <c r="QRL16" s="787"/>
      <c r="QRM16" s="788"/>
      <c r="QRN16" s="788"/>
      <c r="QRO16" s="788"/>
      <c r="QRP16" s="787"/>
      <c r="QRQ16" s="788"/>
      <c r="QRR16" s="788"/>
      <c r="QRS16" s="788"/>
      <c r="QRT16" s="787"/>
      <c r="QRU16" s="788"/>
      <c r="QRV16" s="788"/>
      <c r="QRW16" s="788"/>
      <c r="QRX16" s="787"/>
      <c r="QRY16" s="788"/>
      <c r="QRZ16" s="788"/>
      <c r="QSA16" s="788"/>
      <c r="QSB16" s="787"/>
      <c r="QSC16" s="788"/>
      <c r="QSD16" s="788"/>
      <c r="QSE16" s="788"/>
      <c r="QSF16" s="787"/>
      <c r="QSG16" s="788"/>
      <c r="QSH16" s="788"/>
      <c r="QSI16" s="788"/>
      <c r="QSJ16" s="787"/>
      <c r="QSK16" s="788"/>
      <c r="QSL16" s="788"/>
      <c r="QSM16" s="788"/>
      <c r="QSN16" s="787"/>
      <c r="QSO16" s="788"/>
      <c r="QSP16" s="788"/>
      <c r="QSQ16" s="788"/>
      <c r="QSR16" s="787"/>
      <c r="QSS16" s="788"/>
      <c r="QST16" s="788"/>
      <c r="QSU16" s="788"/>
      <c r="QSV16" s="787"/>
      <c r="QSW16" s="788"/>
      <c r="QSX16" s="788"/>
      <c r="QSY16" s="788"/>
      <c r="QSZ16" s="787"/>
      <c r="QTA16" s="788"/>
      <c r="QTB16" s="788"/>
      <c r="QTC16" s="788"/>
      <c r="QTD16" s="787"/>
      <c r="QTE16" s="788"/>
      <c r="QTF16" s="788"/>
      <c r="QTG16" s="788"/>
      <c r="QTH16" s="787"/>
      <c r="QTI16" s="788"/>
      <c r="QTJ16" s="788"/>
      <c r="QTK16" s="788"/>
      <c r="QTL16" s="787"/>
      <c r="QTM16" s="788"/>
      <c r="QTN16" s="788"/>
      <c r="QTO16" s="788"/>
      <c r="QTP16" s="787"/>
      <c r="QTQ16" s="788"/>
      <c r="QTR16" s="788"/>
      <c r="QTS16" s="788"/>
      <c r="QTT16" s="787"/>
      <c r="QTU16" s="788"/>
      <c r="QTV16" s="788"/>
      <c r="QTW16" s="788"/>
      <c r="QTX16" s="787"/>
      <c r="QTY16" s="788"/>
      <c r="QTZ16" s="788"/>
      <c r="QUA16" s="788"/>
      <c r="QUB16" s="787"/>
      <c r="QUC16" s="788"/>
      <c r="QUD16" s="788"/>
      <c r="QUE16" s="788"/>
      <c r="QUF16" s="787"/>
      <c r="QUG16" s="788"/>
      <c r="QUH16" s="788"/>
      <c r="QUI16" s="788"/>
      <c r="QUJ16" s="787"/>
      <c r="QUK16" s="788"/>
      <c r="QUL16" s="788"/>
      <c r="QUM16" s="788"/>
      <c r="QUN16" s="787"/>
      <c r="QUO16" s="788"/>
      <c r="QUP16" s="788"/>
      <c r="QUQ16" s="788"/>
      <c r="QUR16" s="787"/>
      <c r="QUS16" s="788"/>
      <c r="QUT16" s="788"/>
      <c r="QUU16" s="788"/>
      <c r="QUV16" s="787"/>
      <c r="QUW16" s="788"/>
      <c r="QUX16" s="788"/>
      <c r="QUY16" s="788"/>
      <c r="QUZ16" s="787"/>
      <c r="QVA16" s="788"/>
      <c r="QVB16" s="788"/>
      <c r="QVC16" s="788"/>
      <c r="QVD16" s="787"/>
      <c r="QVE16" s="788"/>
      <c r="QVF16" s="788"/>
      <c r="QVG16" s="788"/>
      <c r="QVH16" s="787"/>
      <c r="QVI16" s="788"/>
      <c r="QVJ16" s="788"/>
      <c r="QVK16" s="788"/>
      <c r="QVL16" s="787"/>
      <c r="QVM16" s="788"/>
      <c r="QVN16" s="788"/>
      <c r="QVO16" s="788"/>
      <c r="QVP16" s="787"/>
      <c r="QVQ16" s="788"/>
      <c r="QVR16" s="788"/>
      <c r="QVS16" s="788"/>
      <c r="QVT16" s="787"/>
      <c r="QVU16" s="788"/>
      <c r="QVV16" s="788"/>
      <c r="QVW16" s="788"/>
      <c r="QVX16" s="787"/>
      <c r="QVY16" s="788"/>
      <c r="QVZ16" s="788"/>
      <c r="QWA16" s="788"/>
      <c r="QWB16" s="787"/>
      <c r="QWC16" s="788"/>
      <c r="QWD16" s="788"/>
      <c r="QWE16" s="788"/>
      <c r="QWF16" s="787"/>
      <c r="QWG16" s="788"/>
      <c r="QWH16" s="788"/>
      <c r="QWI16" s="788"/>
      <c r="QWJ16" s="787"/>
      <c r="QWK16" s="788"/>
      <c r="QWL16" s="788"/>
      <c r="QWM16" s="788"/>
      <c r="QWN16" s="787"/>
      <c r="QWO16" s="788"/>
      <c r="QWP16" s="788"/>
      <c r="QWQ16" s="788"/>
      <c r="QWR16" s="787"/>
      <c r="QWS16" s="788"/>
      <c r="QWT16" s="788"/>
      <c r="QWU16" s="788"/>
      <c r="QWV16" s="787"/>
      <c r="QWW16" s="788"/>
      <c r="QWX16" s="788"/>
      <c r="QWY16" s="788"/>
      <c r="QWZ16" s="787"/>
      <c r="QXA16" s="788"/>
      <c r="QXB16" s="788"/>
      <c r="QXC16" s="788"/>
      <c r="QXD16" s="787"/>
      <c r="QXE16" s="788"/>
      <c r="QXF16" s="788"/>
      <c r="QXG16" s="788"/>
      <c r="QXH16" s="787"/>
      <c r="QXI16" s="788"/>
      <c r="QXJ16" s="788"/>
      <c r="QXK16" s="788"/>
      <c r="QXL16" s="787"/>
      <c r="QXM16" s="788"/>
      <c r="QXN16" s="788"/>
      <c r="QXO16" s="788"/>
      <c r="QXP16" s="787"/>
      <c r="QXQ16" s="788"/>
      <c r="QXR16" s="788"/>
      <c r="QXS16" s="788"/>
      <c r="QXT16" s="787"/>
      <c r="QXU16" s="788"/>
      <c r="QXV16" s="788"/>
      <c r="QXW16" s="788"/>
      <c r="QXX16" s="787"/>
      <c r="QXY16" s="788"/>
      <c r="QXZ16" s="788"/>
      <c r="QYA16" s="788"/>
      <c r="QYB16" s="787"/>
      <c r="QYC16" s="788"/>
      <c r="QYD16" s="788"/>
      <c r="QYE16" s="788"/>
      <c r="QYF16" s="787"/>
      <c r="QYG16" s="788"/>
      <c r="QYH16" s="788"/>
      <c r="QYI16" s="788"/>
      <c r="QYJ16" s="787"/>
      <c r="QYK16" s="788"/>
      <c r="QYL16" s="788"/>
      <c r="QYM16" s="788"/>
      <c r="QYN16" s="787"/>
      <c r="QYO16" s="788"/>
      <c r="QYP16" s="788"/>
      <c r="QYQ16" s="788"/>
      <c r="QYR16" s="787"/>
      <c r="QYS16" s="788"/>
      <c r="QYT16" s="788"/>
      <c r="QYU16" s="788"/>
      <c r="QYV16" s="787"/>
      <c r="QYW16" s="788"/>
      <c r="QYX16" s="788"/>
      <c r="QYY16" s="788"/>
      <c r="QYZ16" s="787"/>
      <c r="QZA16" s="788"/>
      <c r="QZB16" s="788"/>
      <c r="QZC16" s="788"/>
      <c r="QZD16" s="787"/>
      <c r="QZE16" s="788"/>
      <c r="QZF16" s="788"/>
      <c r="QZG16" s="788"/>
      <c r="QZH16" s="787"/>
      <c r="QZI16" s="788"/>
      <c r="QZJ16" s="788"/>
      <c r="QZK16" s="788"/>
      <c r="QZL16" s="787"/>
      <c r="QZM16" s="788"/>
      <c r="QZN16" s="788"/>
      <c r="QZO16" s="788"/>
      <c r="QZP16" s="787"/>
      <c r="QZQ16" s="788"/>
      <c r="QZR16" s="788"/>
      <c r="QZS16" s="788"/>
      <c r="QZT16" s="787"/>
      <c r="QZU16" s="788"/>
      <c r="QZV16" s="788"/>
      <c r="QZW16" s="788"/>
      <c r="QZX16" s="787"/>
      <c r="QZY16" s="788"/>
      <c r="QZZ16" s="788"/>
      <c r="RAA16" s="788"/>
      <c r="RAB16" s="787"/>
      <c r="RAC16" s="788"/>
      <c r="RAD16" s="788"/>
      <c r="RAE16" s="788"/>
      <c r="RAF16" s="787"/>
      <c r="RAG16" s="788"/>
      <c r="RAH16" s="788"/>
      <c r="RAI16" s="788"/>
      <c r="RAJ16" s="787"/>
      <c r="RAK16" s="788"/>
      <c r="RAL16" s="788"/>
      <c r="RAM16" s="788"/>
      <c r="RAN16" s="787"/>
      <c r="RAO16" s="788"/>
      <c r="RAP16" s="788"/>
      <c r="RAQ16" s="788"/>
      <c r="RAR16" s="787"/>
      <c r="RAS16" s="788"/>
      <c r="RAT16" s="788"/>
      <c r="RAU16" s="788"/>
      <c r="RAV16" s="787"/>
      <c r="RAW16" s="788"/>
      <c r="RAX16" s="788"/>
      <c r="RAY16" s="788"/>
      <c r="RAZ16" s="787"/>
      <c r="RBA16" s="788"/>
      <c r="RBB16" s="788"/>
      <c r="RBC16" s="788"/>
      <c r="RBD16" s="787"/>
      <c r="RBE16" s="788"/>
      <c r="RBF16" s="788"/>
      <c r="RBG16" s="788"/>
      <c r="RBH16" s="787"/>
      <c r="RBI16" s="788"/>
      <c r="RBJ16" s="788"/>
      <c r="RBK16" s="788"/>
      <c r="RBL16" s="787"/>
      <c r="RBM16" s="788"/>
      <c r="RBN16" s="788"/>
      <c r="RBO16" s="788"/>
      <c r="RBP16" s="787"/>
      <c r="RBQ16" s="788"/>
      <c r="RBR16" s="788"/>
      <c r="RBS16" s="788"/>
      <c r="RBT16" s="787"/>
      <c r="RBU16" s="788"/>
      <c r="RBV16" s="788"/>
      <c r="RBW16" s="788"/>
      <c r="RBX16" s="787"/>
      <c r="RBY16" s="788"/>
      <c r="RBZ16" s="788"/>
      <c r="RCA16" s="788"/>
      <c r="RCB16" s="787"/>
      <c r="RCC16" s="788"/>
      <c r="RCD16" s="788"/>
      <c r="RCE16" s="788"/>
      <c r="RCF16" s="787"/>
      <c r="RCG16" s="788"/>
      <c r="RCH16" s="788"/>
      <c r="RCI16" s="788"/>
      <c r="RCJ16" s="787"/>
      <c r="RCK16" s="788"/>
      <c r="RCL16" s="788"/>
      <c r="RCM16" s="788"/>
      <c r="RCN16" s="787"/>
      <c r="RCO16" s="788"/>
      <c r="RCP16" s="788"/>
      <c r="RCQ16" s="788"/>
      <c r="RCR16" s="787"/>
      <c r="RCS16" s="788"/>
      <c r="RCT16" s="788"/>
      <c r="RCU16" s="788"/>
      <c r="RCV16" s="787"/>
      <c r="RCW16" s="788"/>
      <c r="RCX16" s="788"/>
      <c r="RCY16" s="788"/>
      <c r="RCZ16" s="787"/>
      <c r="RDA16" s="788"/>
      <c r="RDB16" s="788"/>
      <c r="RDC16" s="788"/>
      <c r="RDD16" s="787"/>
      <c r="RDE16" s="788"/>
      <c r="RDF16" s="788"/>
      <c r="RDG16" s="788"/>
      <c r="RDH16" s="787"/>
      <c r="RDI16" s="788"/>
      <c r="RDJ16" s="788"/>
      <c r="RDK16" s="788"/>
      <c r="RDL16" s="787"/>
      <c r="RDM16" s="788"/>
      <c r="RDN16" s="788"/>
      <c r="RDO16" s="788"/>
      <c r="RDP16" s="787"/>
      <c r="RDQ16" s="788"/>
      <c r="RDR16" s="788"/>
      <c r="RDS16" s="788"/>
      <c r="RDT16" s="787"/>
      <c r="RDU16" s="788"/>
      <c r="RDV16" s="788"/>
      <c r="RDW16" s="788"/>
      <c r="RDX16" s="787"/>
      <c r="RDY16" s="788"/>
      <c r="RDZ16" s="788"/>
      <c r="REA16" s="788"/>
      <c r="REB16" s="787"/>
      <c r="REC16" s="788"/>
      <c r="RED16" s="788"/>
      <c r="REE16" s="788"/>
      <c r="REF16" s="787"/>
      <c r="REG16" s="788"/>
      <c r="REH16" s="788"/>
      <c r="REI16" s="788"/>
      <c r="REJ16" s="787"/>
      <c r="REK16" s="788"/>
      <c r="REL16" s="788"/>
      <c r="REM16" s="788"/>
      <c r="REN16" s="787"/>
      <c r="REO16" s="788"/>
      <c r="REP16" s="788"/>
      <c r="REQ16" s="788"/>
      <c r="RER16" s="787"/>
      <c r="RES16" s="788"/>
      <c r="RET16" s="788"/>
      <c r="REU16" s="788"/>
      <c r="REV16" s="787"/>
      <c r="REW16" s="788"/>
      <c r="REX16" s="788"/>
      <c r="REY16" s="788"/>
      <c r="REZ16" s="787"/>
      <c r="RFA16" s="788"/>
      <c r="RFB16" s="788"/>
      <c r="RFC16" s="788"/>
      <c r="RFD16" s="787"/>
      <c r="RFE16" s="788"/>
      <c r="RFF16" s="788"/>
      <c r="RFG16" s="788"/>
      <c r="RFH16" s="787"/>
      <c r="RFI16" s="788"/>
      <c r="RFJ16" s="788"/>
      <c r="RFK16" s="788"/>
      <c r="RFL16" s="787"/>
      <c r="RFM16" s="788"/>
      <c r="RFN16" s="788"/>
      <c r="RFO16" s="788"/>
      <c r="RFP16" s="787"/>
      <c r="RFQ16" s="788"/>
      <c r="RFR16" s="788"/>
      <c r="RFS16" s="788"/>
      <c r="RFT16" s="787"/>
      <c r="RFU16" s="788"/>
      <c r="RFV16" s="788"/>
      <c r="RFW16" s="788"/>
      <c r="RFX16" s="787"/>
      <c r="RFY16" s="788"/>
      <c r="RFZ16" s="788"/>
      <c r="RGA16" s="788"/>
      <c r="RGB16" s="787"/>
      <c r="RGC16" s="788"/>
      <c r="RGD16" s="788"/>
      <c r="RGE16" s="788"/>
      <c r="RGF16" s="787"/>
      <c r="RGG16" s="788"/>
      <c r="RGH16" s="788"/>
      <c r="RGI16" s="788"/>
      <c r="RGJ16" s="787"/>
      <c r="RGK16" s="788"/>
      <c r="RGL16" s="788"/>
      <c r="RGM16" s="788"/>
      <c r="RGN16" s="787"/>
      <c r="RGO16" s="788"/>
      <c r="RGP16" s="788"/>
      <c r="RGQ16" s="788"/>
      <c r="RGR16" s="787"/>
      <c r="RGS16" s="788"/>
      <c r="RGT16" s="788"/>
      <c r="RGU16" s="788"/>
      <c r="RGV16" s="787"/>
      <c r="RGW16" s="788"/>
      <c r="RGX16" s="788"/>
      <c r="RGY16" s="788"/>
      <c r="RGZ16" s="787"/>
      <c r="RHA16" s="788"/>
      <c r="RHB16" s="788"/>
      <c r="RHC16" s="788"/>
      <c r="RHD16" s="787"/>
      <c r="RHE16" s="788"/>
      <c r="RHF16" s="788"/>
      <c r="RHG16" s="788"/>
      <c r="RHH16" s="787"/>
      <c r="RHI16" s="788"/>
      <c r="RHJ16" s="788"/>
      <c r="RHK16" s="788"/>
      <c r="RHL16" s="787"/>
      <c r="RHM16" s="788"/>
      <c r="RHN16" s="788"/>
      <c r="RHO16" s="788"/>
      <c r="RHP16" s="787"/>
      <c r="RHQ16" s="788"/>
      <c r="RHR16" s="788"/>
      <c r="RHS16" s="788"/>
      <c r="RHT16" s="787"/>
      <c r="RHU16" s="788"/>
      <c r="RHV16" s="788"/>
      <c r="RHW16" s="788"/>
      <c r="RHX16" s="787"/>
      <c r="RHY16" s="788"/>
      <c r="RHZ16" s="788"/>
      <c r="RIA16" s="788"/>
      <c r="RIB16" s="787"/>
      <c r="RIC16" s="788"/>
      <c r="RID16" s="788"/>
      <c r="RIE16" s="788"/>
      <c r="RIF16" s="787"/>
      <c r="RIG16" s="788"/>
      <c r="RIH16" s="788"/>
      <c r="RII16" s="788"/>
      <c r="RIJ16" s="787"/>
      <c r="RIK16" s="788"/>
      <c r="RIL16" s="788"/>
      <c r="RIM16" s="788"/>
      <c r="RIN16" s="787"/>
      <c r="RIO16" s="788"/>
      <c r="RIP16" s="788"/>
      <c r="RIQ16" s="788"/>
      <c r="RIR16" s="787"/>
      <c r="RIS16" s="788"/>
      <c r="RIT16" s="788"/>
      <c r="RIU16" s="788"/>
      <c r="RIV16" s="787"/>
      <c r="RIW16" s="788"/>
      <c r="RIX16" s="788"/>
      <c r="RIY16" s="788"/>
      <c r="RIZ16" s="787"/>
      <c r="RJA16" s="788"/>
      <c r="RJB16" s="788"/>
      <c r="RJC16" s="788"/>
      <c r="RJD16" s="787"/>
      <c r="RJE16" s="788"/>
      <c r="RJF16" s="788"/>
      <c r="RJG16" s="788"/>
      <c r="RJH16" s="787"/>
      <c r="RJI16" s="788"/>
      <c r="RJJ16" s="788"/>
      <c r="RJK16" s="788"/>
      <c r="RJL16" s="787"/>
      <c r="RJM16" s="788"/>
      <c r="RJN16" s="788"/>
      <c r="RJO16" s="788"/>
      <c r="RJP16" s="787"/>
      <c r="RJQ16" s="788"/>
      <c r="RJR16" s="788"/>
      <c r="RJS16" s="788"/>
      <c r="RJT16" s="787"/>
      <c r="RJU16" s="788"/>
      <c r="RJV16" s="788"/>
      <c r="RJW16" s="788"/>
      <c r="RJX16" s="787"/>
      <c r="RJY16" s="788"/>
      <c r="RJZ16" s="788"/>
      <c r="RKA16" s="788"/>
      <c r="RKB16" s="787"/>
      <c r="RKC16" s="788"/>
      <c r="RKD16" s="788"/>
      <c r="RKE16" s="788"/>
      <c r="RKF16" s="787"/>
      <c r="RKG16" s="788"/>
      <c r="RKH16" s="788"/>
      <c r="RKI16" s="788"/>
      <c r="RKJ16" s="787"/>
      <c r="RKK16" s="788"/>
      <c r="RKL16" s="788"/>
      <c r="RKM16" s="788"/>
      <c r="RKN16" s="787"/>
      <c r="RKO16" s="788"/>
      <c r="RKP16" s="788"/>
      <c r="RKQ16" s="788"/>
      <c r="RKR16" s="787"/>
      <c r="RKS16" s="788"/>
      <c r="RKT16" s="788"/>
      <c r="RKU16" s="788"/>
      <c r="RKV16" s="787"/>
      <c r="RKW16" s="788"/>
      <c r="RKX16" s="788"/>
      <c r="RKY16" s="788"/>
      <c r="RKZ16" s="787"/>
      <c r="RLA16" s="788"/>
      <c r="RLB16" s="788"/>
      <c r="RLC16" s="788"/>
      <c r="RLD16" s="787"/>
      <c r="RLE16" s="788"/>
      <c r="RLF16" s="788"/>
      <c r="RLG16" s="788"/>
      <c r="RLH16" s="787"/>
      <c r="RLI16" s="788"/>
      <c r="RLJ16" s="788"/>
      <c r="RLK16" s="788"/>
      <c r="RLL16" s="787"/>
      <c r="RLM16" s="788"/>
      <c r="RLN16" s="788"/>
      <c r="RLO16" s="788"/>
      <c r="RLP16" s="787"/>
      <c r="RLQ16" s="788"/>
      <c r="RLR16" s="788"/>
      <c r="RLS16" s="788"/>
      <c r="RLT16" s="787"/>
      <c r="RLU16" s="788"/>
      <c r="RLV16" s="788"/>
      <c r="RLW16" s="788"/>
      <c r="RLX16" s="787"/>
      <c r="RLY16" s="788"/>
      <c r="RLZ16" s="788"/>
      <c r="RMA16" s="788"/>
      <c r="RMB16" s="787"/>
      <c r="RMC16" s="788"/>
      <c r="RMD16" s="788"/>
      <c r="RME16" s="788"/>
      <c r="RMF16" s="787"/>
      <c r="RMG16" s="788"/>
      <c r="RMH16" s="788"/>
      <c r="RMI16" s="788"/>
      <c r="RMJ16" s="787"/>
      <c r="RMK16" s="788"/>
      <c r="RML16" s="788"/>
      <c r="RMM16" s="788"/>
      <c r="RMN16" s="787"/>
      <c r="RMO16" s="788"/>
      <c r="RMP16" s="788"/>
      <c r="RMQ16" s="788"/>
      <c r="RMR16" s="787"/>
      <c r="RMS16" s="788"/>
      <c r="RMT16" s="788"/>
      <c r="RMU16" s="788"/>
      <c r="RMV16" s="787"/>
      <c r="RMW16" s="788"/>
      <c r="RMX16" s="788"/>
      <c r="RMY16" s="788"/>
      <c r="RMZ16" s="787"/>
      <c r="RNA16" s="788"/>
      <c r="RNB16" s="788"/>
      <c r="RNC16" s="788"/>
      <c r="RND16" s="787"/>
      <c r="RNE16" s="788"/>
      <c r="RNF16" s="788"/>
      <c r="RNG16" s="788"/>
      <c r="RNH16" s="787"/>
      <c r="RNI16" s="788"/>
      <c r="RNJ16" s="788"/>
      <c r="RNK16" s="788"/>
      <c r="RNL16" s="787"/>
      <c r="RNM16" s="788"/>
      <c r="RNN16" s="788"/>
      <c r="RNO16" s="788"/>
      <c r="RNP16" s="787"/>
      <c r="RNQ16" s="788"/>
      <c r="RNR16" s="788"/>
      <c r="RNS16" s="788"/>
      <c r="RNT16" s="787"/>
      <c r="RNU16" s="788"/>
      <c r="RNV16" s="788"/>
      <c r="RNW16" s="788"/>
      <c r="RNX16" s="787"/>
      <c r="RNY16" s="788"/>
      <c r="RNZ16" s="788"/>
      <c r="ROA16" s="788"/>
      <c r="ROB16" s="787"/>
      <c r="ROC16" s="788"/>
      <c r="ROD16" s="788"/>
      <c r="ROE16" s="788"/>
      <c r="ROF16" s="787"/>
      <c r="ROG16" s="788"/>
      <c r="ROH16" s="788"/>
      <c r="ROI16" s="788"/>
      <c r="ROJ16" s="787"/>
      <c r="ROK16" s="788"/>
      <c r="ROL16" s="788"/>
      <c r="ROM16" s="788"/>
      <c r="RON16" s="787"/>
      <c r="ROO16" s="788"/>
      <c r="ROP16" s="788"/>
      <c r="ROQ16" s="788"/>
      <c r="ROR16" s="787"/>
      <c r="ROS16" s="788"/>
      <c r="ROT16" s="788"/>
      <c r="ROU16" s="788"/>
      <c r="ROV16" s="787"/>
      <c r="ROW16" s="788"/>
      <c r="ROX16" s="788"/>
      <c r="ROY16" s="788"/>
      <c r="ROZ16" s="787"/>
      <c r="RPA16" s="788"/>
      <c r="RPB16" s="788"/>
      <c r="RPC16" s="788"/>
      <c r="RPD16" s="787"/>
      <c r="RPE16" s="788"/>
      <c r="RPF16" s="788"/>
      <c r="RPG16" s="788"/>
      <c r="RPH16" s="787"/>
      <c r="RPI16" s="788"/>
      <c r="RPJ16" s="788"/>
      <c r="RPK16" s="788"/>
      <c r="RPL16" s="787"/>
      <c r="RPM16" s="788"/>
      <c r="RPN16" s="788"/>
      <c r="RPO16" s="788"/>
      <c r="RPP16" s="787"/>
      <c r="RPQ16" s="788"/>
      <c r="RPR16" s="788"/>
      <c r="RPS16" s="788"/>
      <c r="RPT16" s="787"/>
      <c r="RPU16" s="788"/>
      <c r="RPV16" s="788"/>
      <c r="RPW16" s="788"/>
      <c r="RPX16" s="787"/>
      <c r="RPY16" s="788"/>
      <c r="RPZ16" s="788"/>
      <c r="RQA16" s="788"/>
      <c r="RQB16" s="787"/>
      <c r="RQC16" s="788"/>
      <c r="RQD16" s="788"/>
      <c r="RQE16" s="788"/>
      <c r="RQF16" s="787"/>
      <c r="RQG16" s="788"/>
      <c r="RQH16" s="788"/>
      <c r="RQI16" s="788"/>
      <c r="RQJ16" s="787"/>
      <c r="RQK16" s="788"/>
      <c r="RQL16" s="788"/>
      <c r="RQM16" s="788"/>
      <c r="RQN16" s="787"/>
      <c r="RQO16" s="788"/>
      <c r="RQP16" s="788"/>
      <c r="RQQ16" s="788"/>
      <c r="RQR16" s="787"/>
      <c r="RQS16" s="788"/>
      <c r="RQT16" s="788"/>
      <c r="RQU16" s="788"/>
      <c r="RQV16" s="787"/>
      <c r="RQW16" s="788"/>
      <c r="RQX16" s="788"/>
      <c r="RQY16" s="788"/>
      <c r="RQZ16" s="787"/>
      <c r="RRA16" s="788"/>
      <c r="RRB16" s="788"/>
      <c r="RRC16" s="788"/>
      <c r="RRD16" s="787"/>
      <c r="RRE16" s="788"/>
      <c r="RRF16" s="788"/>
      <c r="RRG16" s="788"/>
      <c r="RRH16" s="787"/>
      <c r="RRI16" s="788"/>
      <c r="RRJ16" s="788"/>
      <c r="RRK16" s="788"/>
      <c r="RRL16" s="787"/>
      <c r="RRM16" s="788"/>
      <c r="RRN16" s="788"/>
      <c r="RRO16" s="788"/>
      <c r="RRP16" s="787"/>
      <c r="RRQ16" s="788"/>
      <c r="RRR16" s="788"/>
      <c r="RRS16" s="788"/>
      <c r="RRT16" s="787"/>
      <c r="RRU16" s="788"/>
      <c r="RRV16" s="788"/>
      <c r="RRW16" s="788"/>
      <c r="RRX16" s="787"/>
      <c r="RRY16" s="788"/>
      <c r="RRZ16" s="788"/>
      <c r="RSA16" s="788"/>
      <c r="RSB16" s="787"/>
      <c r="RSC16" s="788"/>
      <c r="RSD16" s="788"/>
      <c r="RSE16" s="788"/>
      <c r="RSF16" s="787"/>
      <c r="RSG16" s="788"/>
      <c r="RSH16" s="788"/>
      <c r="RSI16" s="788"/>
      <c r="RSJ16" s="787"/>
      <c r="RSK16" s="788"/>
      <c r="RSL16" s="788"/>
      <c r="RSM16" s="788"/>
      <c r="RSN16" s="787"/>
      <c r="RSO16" s="788"/>
      <c r="RSP16" s="788"/>
      <c r="RSQ16" s="788"/>
      <c r="RSR16" s="787"/>
      <c r="RSS16" s="788"/>
      <c r="RST16" s="788"/>
      <c r="RSU16" s="788"/>
      <c r="RSV16" s="787"/>
      <c r="RSW16" s="788"/>
      <c r="RSX16" s="788"/>
      <c r="RSY16" s="788"/>
      <c r="RSZ16" s="787"/>
      <c r="RTA16" s="788"/>
      <c r="RTB16" s="788"/>
      <c r="RTC16" s="788"/>
      <c r="RTD16" s="787"/>
      <c r="RTE16" s="788"/>
      <c r="RTF16" s="788"/>
      <c r="RTG16" s="788"/>
      <c r="RTH16" s="787"/>
      <c r="RTI16" s="788"/>
      <c r="RTJ16" s="788"/>
      <c r="RTK16" s="788"/>
      <c r="RTL16" s="787"/>
      <c r="RTM16" s="788"/>
      <c r="RTN16" s="788"/>
      <c r="RTO16" s="788"/>
      <c r="RTP16" s="787"/>
      <c r="RTQ16" s="788"/>
      <c r="RTR16" s="788"/>
      <c r="RTS16" s="788"/>
      <c r="RTT16" s="787"/>
      <c r="RTU16" s="788"/>
      <c r="RTV16" s="788"/>
      <c r="RTW16" s="788"/>
      <c r="RTX16" s="787"/>
      <c r="RTY16" s="788"/>
      <c r="RTZ16" s="788"/>
      <c r="RUA16" s="788"/>
      <c r="RUB16" s="787"/>
      <c r="RUC16" s="788"/>
      <c r="RUD16" s="788"/>
      <c r="RUE16" s="788"/>
      <c r="RUF16" s="787"/>
      <c r="RUG16" s="788"/>
      <c r="RUH16" s="788"/>
      <c r="RUI16" s="788"/>
      <c r="RUJ16" s="787"/>
      <c r="RUK16" s="788"/>
      <c r="RUL16" s="788"/>
      <c r="RUM16" s="788"/>
      <c r="RUN16" s="787"/>
      <c r="RUO16" s="788"/>
      <c r="RUP16" s="788"/>
      <c r="RUQ16" s="788"/>
      <c r="RUR16" s="787"/>
      <c r="RUS16" s="788"/>
      <c r="RUT16" s="788"/>
      <c r="RUU16" s="788"/>
      <c r="RUV16" s="787"/>
      <c r="RUW16" s="788"/>
      <c r="RUX16" s="788"/>
      <c r="RUY16" s="788"/>
      <c r="RUZ16" s="787"/>
      <c r="RVA16" s="788"/>
      <c r="RVB16" s="788"/>
      <c r="RVC16" s="788"/>
      <c r="RVD16" s="787"/>
      <c r="RVE16" s="788"/>
      <c r="RVF16" s="788"/>
      <c r="RVG16" s="788"/>
      <c r="RVH16" s="787"/>
      <c r="RVI16" s="788"/>
      <c r="RVJ16" s="788"/>
      <c r="RVK16" s="788"/>
      <c r="RVL16" s="787"/>
      <c r="RVM16" s="788"/>
      <c r="RVN16" s="788"/>
      <c r="RVO16" s="788"/>
      <c r="RVP16" s="787"/>
      <c r="RVQ16" s="788"/>
      <c r="RVR16" s="788"/>
      <c r="RVS16" s="788"/>
      <c r="RVT16" s="787"/>
      <c r="RVU16" s="788"/>
      <c r="RVV16" s="788"/>
      <c r="RVW16" s="788"/>
      <c r="RVX16" s="787"/>
      <c r="RVY16" s="788"/>
      <c r="RVZ16" s="788"/>
      <c r="RWA16" s="788"/>
      <c r="RWB16" s="787"/>
      <c r="RWC16" s="788"/>
      <c r="RWD16" s="788"/>
      <c r="RWE16" s="788"/>
      <c r="RWF16" s="787"/>
      <c r="RWG16" s="788"/>
      <c r="RWH16" s="788"/>
      <c r="RWI16" s="788"/>
      <c r="RWJ16" s="787"/>
      <c r="RWK16" s="788"/>
      <c r="RWL16" s="788"/>
      <c r="RWM16" s="788"/>
      <c r="RWN16" s="787"/>
      <c r="RWO16" s="788"/>
      <c r="RWP16" s="788"/>
      <c r="RWQ16" s="788"/>
      <c r="RWR16" s="787"/>
      <c r="RWS16" s="788"/>
      <c r="RWT16" s="788"/>
      <c r="RWU16" s="788"/>
      <c r="RWV16" s="787"/>
      <c r="RWW16" s="788"/>
      <c r="RWX16" s="788"/>
      <c r="RWY16" s="788"/>
      <c r="RWZ16" s="787"/>
      <c r="RXA16" s="788"/>
      <c r="RXB16" s="788"/>
      <c r="RXC16" s="788"/>
      <c r="RXD16" s="787"/>
      <c r="RXE16" s="788"/>
      <c r="RXF16" s="788"/>
      <c r="RXG16" s="788"/>
      <c r="RXH16" s="787"/>
      <c r="RXI16" s="788"/>
      <c r="RXJ16" s="788"/>
      <c r="RXK16" s="788"/>
      <c r="RXL16" s="787"/>
      <c r="RXM16" s="788"/>
      <c r="RXN16" s="788"/>
      <c r="RXO16" s="788"/>
      <c r="RXP16" s="787"/>
      <c r="RXQ16" s="788"/>
      <c r="RXR16" s="788"/>
      <c r="RXS16" s="788"/>
      <c r="RXT16" s="787"/>
      <c r="RXU16" s="788"/>
      <c r="RXV16" s="788"/>
      <c r="RXW16" s="788"/>
      <c r="RXX16" s="787"/>
      <c r="RXY16" s="788"/>
      <c r="RXZ16" s="788"/>
      <c r="RYA16" s="788"/>
      <c r="RYB16" s="787"/>
      <c r="RYC16" s="788"/>
      <c r="RYD16" s="788"/>
      <c r="RYE16" s="788"/>
      <c r="RYF16" s="787"/>
      <c r="RYG16" s="788"/>
      <c r="RYH16" s="788"/>
      <c r="RYI16" s="788"/>
      <c r="RYJ16" s="787"/>
      <c r="RYK16" s="788"/>
      <c r="RYL16" s="788"/>
      <c r="RYM16" s="788"/>
      <c r="RYN16" s="787"/>
      <c r="RYO16" s="788"/>
      <c r="RYP16" s="788"/>
      <c r="RYQ16" s="788"/>
      <c r="RYR16" s="787"/>
      <c r="RYS16" s="788"/>
      <c r="RYT16" s="788"/>
      <c r="RYU16" s="788"/>
      <c r="RYV16" s="787"/>
      <c r="RYW16" s="788"/>
      <c r="RYX16" s="788"/>
      <c r="RYY16" s="788"/>
      <c r="RYZ16" s="787"/>
      <c r="RZA16" s="788"/>
      <c r="RZB16" s="788"/>
      <c r="RZC16" s="788"/>
      <c r="RZD16" s="787"/>
      <c r="RZE16" s="788"/>
      <c r="RZF16" s="788"/>
      <c r="RZG16" s="788"/>
      <c r="RZH16" s="787"/>
      <c r="RZI16" s="788"/>
      <c r="RZJ16" s="788"/>
      <c r="RZK16" s="788"/>
      <c r="RZL16" s="787"/>
      <c r="RZM16" s="788"/>
      <c r="RZN16" s="788"/>
      <c r="RZO16" s="788"/>
      <c r="RZP16" s="787"/>
      <c r="RZQ16" s="788"/>
      <c r="RZR16" s="788"/>
      <c r="RZS16" s="788"/>
      <c r="RZT16" s="787"/>
      <c r="RZU16" s="788"/>
      <c r="RZV16" s="788"/>
      <c r="RZW16" s="788"/>
      <c r="RZX16" s="787"/>
      <c r="RZY16" s="788"/>
      <c r="RZZ16" s="788"/>
      <c r="SAA16" s="788"/>
      <c r="SAB16" s="787"/>
      <c r="SAC16" s="788"/>
      <c r="SAD16" s="788"/>
      <c r="SAE16" s="788"/>
      <c r="SAF16" s="787"/>
      <c r="SAG16" s="788"/>
      <c r="SAH16" s="788"/>
      <c r="SAI16" s="788"/>
      <c r="SAJ16" s="787"/>
      <c r="SAK16" s="788"/>
      <c r="SAL16" s="788"/>
      <c r="SAM16" s="788"/>
      <c r="SAN16" s="787"/>
      <c r="SAO16" s="788"/>
      <c r="SAP16" s="788"/>
      <c r="SAQ16" s="788"/>
      <c r="SAR16" s="787"/>
      <c r="SAS16" s="788"/>
      <c r="SAT16" s="788"/>
      <c r="SAU16" s="788"/>
      <c r="SAV16" s="787"/>
      <c r="SAW16" s="788"/>
      <c r="SAX16" s="788"/>
      <c r="SAY16" s="788"/>
      <c r="SAZ16" s="787"/>
      <c r="SBA16" s="788"/>
      <c r="SBB16" s="788"/>
      <c r="SBC16" s="788"/>
      <c r="SBD16" s="787"/>
      <c r="SBE16" s="788"/>
      <c r="SBF16" s="788"/>
      <c r="SBG16" s="788"/>
      <c r="SBH16" s="787"/>
      <c r="SBI16" s="788"/>
      <c r="SBJ16" s="788"/>
      <c r="SBK16" s="788"/>
      <c r="SBL16" s="787"/>
      <c r="SBM16" s="788"/>
      <c r="SBN16" s="788"/>
      <c r="SBO16" s="788"/>
      <c r="SBP16" s="787"/>
      <c r="SBQ16" s="788"/>
      <c r="SBR16" s="788"/>
      <c r="SBS16" s="788"/>
      <c r="SBT16" s="787"/>
      <c r="SBU16" s="788"/>
      <c r="SBV16" s="788"/>
      <c r="SBW16" s="788"/>
      <c r="SBX16" s="787"/>
      <c r="SBY16" s="788"/>
      <c r="SBZ16" s="788"/>
      <c r="SCA16" s="788"/>
      <c r="SCB16" s="787"/>
      <c r="SCC16" s="788"/>
      <c r="SCD16" s="788"/>
      <c r="SCE16" s="788"/>
      <c r="SCF16" s="787"/>
      <c r="SCG16" s="788"/>
      <c r="SCH16" s="788"/>
      <c r="SCI16" s="788"/>
      <c r="SCJ16" s="787"/>
      <c r="SCK16" s="788"/>
      <c r="SCL16" s="788"/>
      <c r="SCM16" s="788"/>
      <c r="SCN16" s="787"/>
      <c r="SCO16" s="788"/>
      <c r="SCP16" s="788"/>
      <c r="SCQ16" s="788"/>
      <c r="SCR16" s="787"/>
      <c r="SCS16" s="788"/>
      <c r="SCT16" s="788"/>
      <c r="SCU16" s="788"/>
      <c r="SCV16" s="787"/>
      <c r="SCW16" s="788"/>
      <c r="SCX16" s="788"/>
      <c r="SCY16" s="788"/>
      <c r="SCZ16" s="787"/>
      <c r="SDA16" s="788"/>
      <c r="SDB16" s="788"/>
      <c r="SDC16" s="788"/>
      <c r="SDD16" s="787"/>
      <c r="SDE16" s="788"/>
      <c r="SDF16" s="788"/>
      <c r="SDG16" s="788"/>
      <c r="SDH16" s="787"/>
      <c r="SDI16" s="788"/>
      <c r="SDJ16" s="788"/>
      <c r="SDK16" s="788"/>
      <c r="SDL16" s="787"/>
      <c r="SDM16" s="788"/>
      <c r="SDN16" s="788"/>
      <c r="SDO16" s="788"/>
      <c r="SDP16" s="787"/>
      <c r="SDQ16" s="788"/>
      <c r="SDR16" s="788"/>
      <c r="SDS16" s="788"/>
      <c r="SDT16" s="787"/>
      <c r="SDU16" s="788"/>
      <c r="SDV16" s="788"/>
      <c r="SDW16" s="788"/>
      <c r="SDX16" s="787"/>
      <c r="SDY16" s="788"/>
      <c r="SDZ16" s="788"/>
      <c r="SEA16" s="788"/>
      <c r="SEB16" s="787"/>
      <c r="SEC16" s="788"/>
      <c r="SED16" s="788"/>
      <c r="SEE16" s="788"/>
      <c r="SEF16" s="787"/>
      <c r="SEG16" s="788"/>
      <c r="SEH16" s="788"/>
      <c r="SEI16" s="788"/>
      <c r="SEJ16" s="787"/>
      <c r="SEK16" s="788"/>
      <c r="SEL16" s="788"/>
      <c r="SEM16" s="788"/>
      <c r="SEN16" s="787"/>
      <c r="SEO16" s="788"/>
      <c r="SEP16" s="788"/>
      <c r="SEQ16" s="788"/>
      <c r="SER16" s="787"/>
      <c r="SES16" s="788"/>
      <c r="SET16" s="788"/>
      <c r="SEU16" s="788"/>
      <c r="SEV16" s="787"/>
      <c r="SEW16" s="788"/>
      <c r="SEX16" s="788"/>
      <c r="SEY16" s="788"/>
      <c r="SEZ16" s="787"/>
      <c r="SFA16" s="788"/>
      <c r="SFB16" s="788"/>
      <c r="SFC16" s="788"/>
      <c r="SFD16" s="787"/>
      <c r="SFE16" s="788"/>
      <c r="SFF16" s="788"/>
      <c r="SFG16" s="788"/>
      <c r="SFH16" s="787"/>
      <c r="SFI16" s="788"/>
      <c r="SFJ16" s="788"/>
      <c r="SFK16" s="788"/>
      <c r="SFL16" s="787"/>
      <c r="SFM16" s="788"/>
      <c r="SFN16" s="788"/>
      <c r="SFO16" s="788"/>
      <c r="SFP16" s="787"/>
      <c r="SFQ16" s="788"/>
      <c r="SFR16" s="788"/>
      <c r="SFS16" s="788"/>
      <c r="SFT16" s="787"/>
      <c r="SFU16" s="788"/>
      <c r="SFV16" s="788"/>
      <c r="SFW16" s="788"/>
      <c r="SFX16" s="787"/>
      <c r="SFY16" s="788"/>
      <c r="SFZ16" s="788"/>
      <c r="SGA16" s="788"/>
      <c r="SGB16" s="787"/>
      <c r="SGC16" s="788"/>
      <c r="SGD16" s="788"/>
      <c r="SGE16" s="788"/>
      <c r="SGF16" s="787"/>
      <c r="SGG16" s="788"/>
      <c r="SGH16" s="788"/>
      <c r="SGI16" s="788"/>
      <c r="SGJ16" s="787"/>
      <c r="SGK16" s="788"/>
      <c r="SGL16" s="788"/>
      <c r="SGM16" s="788"/>
      <c r="SGN16" s="787"/>
      <c r="SGO16" s="788"/>
      <c r="SGP16" s="788"/>
      <c r="SGQ16" s="788"/>
      <c r="SGR16" s="787"/>
      <c r="SGS16" s="788"/>
      <c r="SGT16" s="788"/>
      <c r="SGU16" s="788"/>
      <c r="SGV16" s="787"/>
      <c r="SGW16" s="788"/>
      <c r="SGX16" s="788"/>
      <c r="SGY16" s="788"/>
      <c r="SGZ16" s="787"/>
      <c r="SHA16" s="788"/>
      <c r="SHB16" s="788"/>
      <c r="SHC16" s="788"/>
      <c r="SHD16" s="787"/>
      <c r="SHE16" s="788"/>
      <c r="SHF16" s="788"/>
      <c r="SHG16" s="788"/>
      <c r="SHH16" s="787"/>
      <c r="SHI16" s="788"/>
      <c r="SHJ16" s="788"/>
      <c r="SHK16" s="788"/>
      <c r="SHL16" s="787"/>
      <c r="SHM16" s="788"/>
      <c r="SHN16" s="788"/>
      <c r="SHO16" s="788"/>
      <c r="SHP16" s="787"/>
      <c r="SHQ16" s="788"/>
      <c r="SHR16" s="788"/>
      <c r="SHS16" s="788"/>
      <c r="SHT16" s="787"/>
      <c r="SHU16" s="788"/>
      <c r="SHV16" s="788"/>
      <c r="SHW16" s="788"/>
      <c r="SHX16" s="787"/>
      <c r="SHY16" s="788"/>
      <c r="SHZ16" s="788"/>
      <c r="SIA16" s="788"/>
      <c r="SIB16" s="787"/>
      <c r="SIC16" s="788"/>
      <c r="SID16" s="788"/>
      <c r="SIE16" s="788"/>
      <c r="SIF16" s="787"/>
      <c r="SIG16" s="788"/>
      <c r="SIH16" s="788"/>
      <c r="SII16" s="788"/>
      <c r="SIJ16" s="787"/>
      <c r="SIK16" s="788"/>
      <c r="SIL16" s="788"/>
      <c r="SIM16" s="788"/>
      <c r="SIN16" s="787"/>
      <c r="SIO16" s="788"/>
      <c r="SIP16" s="788"/>
      <c r="SIQ16" s="788"/>
      <c r="SIR16" s="787"/>
      <c r="SIS16" s="788"/>
      <c r="SIT16" s="788"/>
      <c r="SIU16" s="788"/>
      <c r="SIV16" s="787"/>
      <c r="SIW16" s="788"/>
      <c r="SIX16" s="788"/>
      <c r="SIY16" s="788"/>
      <c r="SIZ16" s="787"/>
      <c r="SJA16" s="788"/>
      <c r="SJB16" s="788"/>
      <c r="SJC16" s="788"/>
      <c r="SJD16" s="787"/>
      <c r="SJE16" s="788"/>
      <c r="SJF16" s="788"/>
      <c r="SJG16" s="788"/>
      <c r="SJH16" s="787"/>
      <c r="SJI16" s="788"/>
      <c r="SJJ16" s="788"/>
      <c r="SJK16" s="788"/>
      <c r="SJL16" s="787"/>
      <c r="SJM16" s="788"/>
      <c r="SJN16" s="788"/>
      <c r="SJO16" s="788"/>
      <c r="SJP16" s="787"/>
      <c r="SJQ16" s="788"/>
      <c r="SJR16" s="788"/>
      <c r="SJS16" s="788"/>
      <c r="SJT16" s="787"/>
      <c r="SJU16" s="788"/>
      <c r="SJV16" s="788"/>
      <c r="SJW16" s="788"/>
      <c r="SJX16" s="787"/>
      <c r="SJY16" s="788"/>
      <c r="SJZ16" s="788"/>
      <c r="SKA16" s="788"/>
      <c r="SKB16" s="787"/>
      <c r="SKC16" s="788"/>
      <c r="SKD16" s="788"/>
      <c r="SKE16" s="788"/>
      <c r="SKF16" s="787"/>
      <c r="SKG16" s="788"/>
      <c r="SKH16" s="788"/>
      <c r="SKI16" s="788"/>
      <c r="SKJ16" s="787"/>
      <c r="SKK16" s="788"/>
      <c r="SKL16" s="788"/>
      <c r="SKM16" s="788"/>
      <c r="SKN16" s="787"/>
      <c r="SKO16" s="788"/>
      <c r="SKP16" s="788"/>
      <c r="SKQ16" s="788"/>
      <c r="SKR16" s="787"/>
      <c r="SKS16" s="788"/>
      <c r="SKT16" s="788"/>
      <c r="SKU16" s="788"/>
      <c r="SKV16" s="787"/>
      <c r="SKW16" s="788"/>
      <c r="SKX16" s="788"/>
      <c r="SKY16" s="788"/>
      <c r="SKZ16" s="787"/>
      <c r="SLA16" s="788"/>
      <c r="SLB16" s="788"/>
      <c r="SLC16" s="788"/>
      <c r="SLD16" s="787"/>
      <c r="SLE16" s="788"/>
      <c r="SLF16" s="788"/>
      <c r="SLG16" s="788"/>
      <c r="SLH16" s="787"/>
      <c r="SLI16" s="788"/>
      <c r="SLJ16" s="788"/>
      <c r="SLK16" s="788"/>
      <c r="SLL16" s="787"/>
      <c r="SLM16" s="788"/>
      <c r="SLN16" s="788"/>
      <c r="SLO16" s="788"/>
      <c r="SLP16" s="787"/>
      <c r="SLQ16" s="788"/>
      <c r="SLR16" s="788"/>
      <c r="SLS16" s="788"/>
      <c r="SLT16" s="787"/>
      <c r="SLU16" s="788"/>
      <c r="SLV16" s="788"/>
      <c r="SLW16" s="788"/>
      <c r="SLX16" s="787"/>
      <c r="SLY16" s="788"/>
      <c r="SLZ16" s="788"/>
      <c r="SMA16" s="788"/>
      <c r="SMB16" s="787"/>
      <c r="SMC16" s="788"/>
      <c r="SMD16" s="788"/>
      <c r="SME16" s="788"/>
      <c r="SMF16" s="787"/>
      <c r="SMG16" s="788"/>
      <c r="SMH16" s="788"/>
      <c r="SMI16" s="788"/>
      <c r="SMJ16" s="787"/>
      <c r="SMK16" s="788"/>
      <c r="SML16" s="788"/>
      <c r="SMM16" s="788"/>
      <c r="SMN16" s="787"/>
      <c r="SMO16" s="788"/>
      <c r="SMP16" s="788"/>
      <c r="SMQ16" s="788"/>
      <c r="SMR16" s="787"/>
      <c r="SMS16" s="788"/>
      <c r="SMT16" s="788"/>
      <c r="SMU16" s="788"/>
      <c r="SMV16" s="787"/>
      <c r="SMW16" s="788"/>
      <c r="SMX16" s="788"/>
      <c r="SMY16" s="788"/>
      <c r="SMZ16" s="787"/>
      <c r="SNA16" s="788"/>
      <c r="SNB16" s="788"/>
      <c r="SNC16" s="788"/>
      <c r="SND16" s="787"/>
      <c r="SNE16" s="788"/>
      <c r="SNF16" s="788"/>
      <c r="SNG16" s="788"/>
      <c r="SNH16" s="787"/>
      <c r="SNI16" s="788"/>
      <c r="SNJ16" s="788"/>
      <c r="SNK16" s="788"/>
      <c r="SNL16" s="787"/>
      <c r="SNM16" s="788"/>
      <c r="SNN16" s="788"/>
      <c r="SNO16" s="788"/>
      <c r="SNP16" s="787"/>
      <c r="SNQ16" s="788"/>
      <c r="SNR16" s="788"/>
      <c r="SNS16" s="788"/>
      <c r="SNT16" s="787"/>
      <c r="SNU16" s="788"/>
      <c r="SNV16" s="788"/>
      <c r="SNW16" s="788"/>
      <c r="SNX16" s="787"/>
      <c r="SNY16" s="788"/>
      <c r="SNZ16" s="788"/>
      <c r="SOA16" s="788"/>
      <c r="SOB16" s="787"/>
      <c r="SOC16" s="788"/>
      <c r="SOD16" s="788"/>
      <c r="SOE16" s="788"/>
      <c r="SOF16" s="787"/>
      <c r="SOG16" s="788"/>
      <c r="SOH16" s="788"/>
      <c r="SOI16" s="788"/>
      <c r="SOJ16" s="787"/>
      <c r="SOK16" s="788"/>
      <c r="SOL16" s="788"/>
      <c r="SOM16" s="788"/>
      <c r="SON16" s="787"/>
      <c r="SOO16" s="788"/>
      <c r="SOP16" s="788"/>
      <c r="SOQ16" s="788"/>
      <c r="SOR16" s="787"/>
      <c r="SOS16" s="788"/>
      <c r="SOT16" s="788"/>
      <c r="SOU16" s="788"/>
      <c r="SOV16" s="787"/>
      <c r="SOW16" s="788"/>
      <c r="SOX16" s="788"/>
      <c r="SOY16" s="788"/>
      <c r="SOZ16" s="787"/>
      <c r="SPA16" s="788"/>
      <c r="SPB16" s="788"/>
      <c r="SPC16" s="788"/>
      <c r="SPD16" s="787"/>
      <c r="SPE16" s="788"/>
      <c r="SPF16" s="788"/>
      <c r="SPG16" s="788"/>
      <c r="SPH16" s="787"/>
      <c r="SPI16" s="788"/>
      <c r="SPJ16" s="788"/>
      <c r="SPK16" s="788"/>
      <c r="SPL16" s="787"/>
      <c r="SPM16" s="788"/>
      <c r="SPN16" s="788"/>
      <c r="SPO16" s="788"/>
      <c r="SPP16" s="787"/>
      <c r="SPQ16" s="788"/>
      <c r="SPR16" s="788"/>
      <c r="SPS16" s="788"/>
      <c r="SPT16" s="787"/>
      <c r="SPU16" s="788"/>
      <c r="SPV16" s="788"/>
      <c r="SPW16" s="788"/>
      <c r="SPX16" s="787"/>
      <c r="SPY16" s="788"/>
      <c r="SPZ16" s="788"/>
      <c r="SQA16" s="788"/>
      <c r="SQB16" s="787"/>
      <c r="SQC16" s="788"/>
      <c r="SQD16" s="788"/>
      <c r="SQE16" s="788"/>
      <c r="SQF16" s="787"/>
      <c r="SQG16" s="788"/>
      <c r="SQH16" s="788"/>
      <c r="SQI16" s="788"/>
      <c r="SQJ16" s="787"/>
      <c r="SQK16" s="788"/>
      <c r="SQL16" s="788"/>
      <c r="SQM16" s="788"/>
      <c r="SQN16" s="787"/>
      <c r="SQO16" s="788"/>
      <c r="SQP16" s="788"/>
      <c r="SQQ16" s="788"/>
      <c r="SQR16" s="787"/>
      <c r="SQS16" s="788"/>
      <c r="SQT16" s="788"/>
      <c r="SQU16" s="788"/>
      <c r="SQV16" s="787"/>
      <c r="SQW16" s="788"/>
      <c r="SQX16" s="788"/>
      <c r="SQY16" s="788"/>
      <c r="SQZ16" s="787"/>
      <c r="SRA16" s="788"/>
      <c r="SRB16" s="788"/>
      <c r="SRC16" s="788"/>
      <c r="SRD16" s="787"/>
      <c r="SRE16" s="788"/>
      <c r="SRF16" s="788"/>
      <c r="SRG16" s="788"/>
      <c r="SRH16" s="787"/>
      <c r="SRI16" s="788"/>
      <c r="SRJ16" s="788"/>
      <c r="SRK16" s="788"/>
      <c r="SRL16" s="787"/>
      <c r="SRM16" s="788"/>
      <c r="SRN16" s="788"/>
      <c r="SRO16" s="788"/>
      <c r="SRP16" s="787"/>
      <c r="SRQ16" s="788"/>
      <c r="SRR16" s="788"/>
      <c r="SRS16" s="788"/>
      <c r="SRT16" s="787"/>
      <c r="SRU16" s="788"/>
      <c r="SRV16" s="788"/>
      <c r="SRW16" s="788"/>
      <c r="SRX16" s="787"/>
      <c r="SRY16" s="788"/>
      <c r="SRZ16" s="788"/>
      <c r="SSA16" s="788"/>
      <c r="SSB16" s="787"/>
      <c r="SSC16" s="788"/>
      <c r="SSD16" s="788"/>
      <c r="SSE16" s="788"/>
      <c r="SSF16" s="787"/>
      <c r="SSG16" s="788"/>
      <c r="SSH16" s="788"/>
      <c r="SSI16" s="788"/>
      <c r="SSJ16" s="787"/>
      <c r="SSK16" s="788"/>
      <c r="SSL16" s="788"/>
      <c r="SSM16" s="788"/>
      <c r="SSN16" s="787"/>
      <c r="SSO16" s="788"/>
      <c r="SSP16" s="788"/>
      <c r="SSQ16" s="788"/>
      <c r="SSR16" s="787"/>
      <c r="SSS16" s="788"/>
      <c r="SST16" s="788"/>
      <c r="SSU16" s="788"/>
      <c r="SSV16" s="787"/>
      <c r="SSW16" s="788"/>
      <c r="SSX16" s="788"/>
      <c r="SSY16" s="788"/>
      <c r="SSZ16" s="787"/>
      <c r="STA16" s="788"/>
      <c r="STB16" s="788"/>
      <c r="STC16" s="788"/>
      <c r="STD16" s="787"/>
      <c r="STE16" s="788"/>
      <c r="STF16" s="788"/>
      <c r="STG16" s="788"/>
      <c r="STH16" s="787"/>
      <c r="STI16" s="788"/>
      <c r="STJ16" s="788"/>
      <c r="STK16" s="788"/>
      <c r="STL16" s="787"/>
      <c r="STM16" s="788"/>
      <c r="STN16" s="788"/>
      <c r="STO16" s="788"/>
      <c r="STP16" s="787"/>
      <c r="STQ16" s="788"/>
      <c r="STR16" s="788"/>
      <c r="STS16" s="788"/>
      <c r="STT16" s="787"/>
      <c r="STU16" s="788"/>
      <c r="STV16" s="788"/>
      <c r="STW16" s="788"/>
      <c r="STX16" s="787"/>
      <c r="STY16" s="788"/>
      <c r="STZ16" s="788"/>
      <c r="SUA16" s="788"/>
      <c r="SUB16" s="787"/>
      <c r="SUC16" s="788"/>
      <c r="SUD16" s="788"/>
      <c r="SUE16" s="788"/>
      <c r="SUF16" s="787"/>
      <c r="SUG16" s="788"/>
      <c r="SUH16" s="788"/>
      <c r="SUI16" s="788"/>
      <c r="SUJ16" s="787"/>
      <c r="SUK16" s="788"/>
      <c r="SUL16" s="788"/>
      <c r="SUM16" s="788"/>
      <c r="SUN16" s="787"/>
      <c r="SUO16" s="788"/>
      <c r="SUP16" s="788"/>
      <c r="SUQ16" s="788"/>
      <c r="SUR16" s="787"/>
      <c r="SUS16" s="788"/>
      <c r="SUT16" s="788"/>
      <c r="SUU16" s="788"/>
      <c r="SUV16" s="787"/>
      <c r="SUW16" s="788"/>
      <c r="SUX16" s="788"/>
      <c r="SUY16" s="788"/>
      <c r="SUZ16" s="787"/>
      <c r="SVA16" s="788"/>
      <c r="SVB16" s="788"/>
      <c r="SVC16" s="788"/>
      <c r="SVD16" s="787"/>
      <c r="SVE16" s="788"/>
      <c r="SVF16" s="788"/>
      <c r="SVG16" s="788"/>
      <c r="SVH16" s="787"/>
      <c r="SVI16" s="788"/>
      <c r="SVJ16" s="788"/>
      <c r="SVK16" s="788"/>
      <c r="SVL16" s="787"/>
      <c r="SVM16" s="788"/>
      <c r="SVN16" s="788"/>
      <c r="SVO16" s="788"/>
      <c r="SVP16" s="787"/>
      <c r="SVQ16" s="788"/>
      <c r="SVR16" s="788"/>
      <c r="SVS16" s="788"/>
      <c r="SVT16" s="787"/>
      <c r="SVU16" s="788"/>
      <c r="SVV16" s="788"/>
      <c r="SVW16" s="788"/>
      <c r="SVX16" s="787"/>
      <c r="SVY16" s="788"/>
      <c r="SVZ16" s="788"/>
      <c r="SWA16" s="788"/>
      <c r="SWB16" s="787"/>
      <c r="SWC16" s="788"/>
      <c r="SWD16" s="788"/>
      <c r="SWE16" s="788"/>
      <c r="SWF16" s="787"/>
      <c r="SWG16" s="788"/>
      <c r="SWH16" s="788"/>
      <c r="SWI16" s="788"/>
      <c r="SWJ16" s="787"/>
      <c r="SWK16" s="788"/>
      <c r="SWL16" s="788"/>
      <c r="SWM16" s="788"/>
      <c r="SWN16" s="787"/>
      <c r="SWO16" s="788"/>
      <c r="SWP16" s="788"/>
      <c r="SWQ16" s="788"/>
      <c r="SWR16" s="787"/>
      <c r="SWS16" s="788"/>
      <c r="SWT16" s="788"/>
      <c r="SWU16" s="788"/>
      <c r="SWV16" s="787"/>
      <c r="SWW16" s="788"/>
      <c r="SWX16" s="788"/>
      <c r="SWY16" s="788"/>
      <c r="SWZ16" s="787"/>
      <c r="SXA16" s="788"/>
      <c r="SXB16" s="788"/>
      <c r="SXC16" s="788"/>
      <c r="SXD16" s="787"/>
      <c r="SXE16" s="788"/>
      <c r="SXF16" s="788"/>
      <c r="SXG16" s="788"/>
      <c r="SXH16" s="787"/>
      <c r="SXI16" s="788"/>
      <c r="SXJ16" s="788"/>
      <c r="SXK16" s="788"/>
      <c r="SXL16" s="787"/>
      <c r="SXM16" s="788"/>
      <c r="SXN16" s="788"/>
      <c r="SXO16" s="788"/>
      <c r="SXP16" s="787"/>
      <c r="SXQ16" s="788"/>
      <c r="SXR16" s="788"/>
      <c r="SXS16" s="788"/>
      <c r="SXT16" s="787"/>
      <c r="SXU16" s="788"/>
      <c r="SXV16" s="788"/>
      <c r="SXW16" s="788"/>
      <c r="SXX16" s="787"/>
      <c r="SXY16" s="788"/>
      <c r="SXZ16" s="788"/>
      <c r="SYA16" s="788"/>
      <c r="SYB16" s="787"/>
      <c r="SYC16" s="788"/>
      <c r="SYD16" s="788"/>
      <c r="SYE16" s="788"/>
      <c r="SYF16" s="787"/>
      <c r="SYG16" s="788"/>
      <c r="SYH16" s="788"/>
      <c r="SYI16" s="788"/>
      <c r="SYJ16" s="787"/>
      <c r="SYK16" s="788"/>
      <c r="SYL16" s="788"/>
      <c r="SYM16" s="788"/>
      <c r="SYN16" s="787"/>
      <c r="SYO16" s="788"/>
      <c r="SYP16" s="788"/>
      <c r="SYQ16" s="788"/>
      <c r="SYR16" s="787"/>
      <c r="SYS16" s="788"/>
      <c r="SYT16" s="788"/>
      <c r="SYU16" s="788"/>
      <c r="SYV16" s="787"/>
      <c r="SYW16" s="788"/>
      <c r="SYX16" s="788"/>
      <c r="SYY16" s="788"/>
      <c r="SYZ16" s="787"/>
      <c r="SZA16" s="788"/>
      <c r="SZB16" s="788"/>
      <c r="SZC16" s="788"/>
      <c r="SZD16" s="787"/>
      <c r="SZE16" s="788"/>
      <c r="SZF16" s="788"/>
      <c r="SZG16" s="788"/>
      <c r="SZH16" s="787"/>
      <c r="SZI16" s="788"/>
      <c r="SZJ16" s="788"/>
      <c r="SZK16" s="788"/>
      <c r="SZL16" s="787"/>
      <c r="SZM16" s="788"/>
      <c r="SZN16" s="788"/>
      <c r="SZO16" s="788"/>
      <c r="SZP16" s="787"/>
      <c r="SZQ16" s="788"/>
      <c r="SZR16" s="788"/>
      <c r="SZS16" s="788"/>
      <c r="SZT16" s="787"/>
      <c r="SZU16" s="788"/>
      <c r="SZV16" s="788"/>
      <c r="SZW16" s="788"/>
      <c r="SZX16" s="787"/>
      <c r="SZY16" s="788"/>
      <c r="SZZ16" s="788"/>
      <c r="TAA16" s="788"/>
      <c r="TAB16" s="787"/>
      <c r="TAC16" s="788"/>
      <c r="TAD16" s="788"/>
      <c r="TAE16" s="788"/>
      <c r="TAF16" s="787"/>
      <c r="TAG16" s="788"/>
      <c r="TAH16" s="788"/>
      <c r="TAI16" s="788"/>
      <c r="TAJ16" s="787"/>
      <c r="TAK16" s="788"/>
      <c r="TAL16" s="788"/>
      <c r="TAM16" s="788"/>
      <c r="TAN16" s="787"/>
      <c r="TAO16" s="788"/>
      <c r="TAP16" s="788"/>
      <c r="TAQ16" s="788"/>
      <c r="TAR16" s="787"/>
      <c r="TAS16" s="788"/>
      <c r="TAT16" s="788"/>
      <c r="TAU16" s="788"/>
      <c r="TAV16" s="787"/>
      <c r="TAW16" s="788"/>
      <c r="TAX16" s="788"/>
      <c r="TAY16" s="788"/>
      <c r="TAZ16" s="787"/>
      <c r="TBA16" s="788"/>
      <c r="TBB16" s="788"/>
      <c r="TBC16" s="788"/>
      <c r="TBD16" s="787"/>
      <c r="TBE16" s="788"/>
      <c r="TBF16" s="788"/>
      <c r="TBG16" s="788"/>
      <c r="TBH16" s="787"/>
      <c r="TBI16" s="788"/>
      <c r="TBJ16" s="788"/>
      <c r="TBK16" s="788"/>
      <c r="TBL16" s="787"/>
      <c r="TBM16" s="788"/>
      <c r="TBN16" s="788"/>
      <c r="TBO16" s="788"/>
      <c r="TBP16" s="787"/>
      <c r="TBQ16" s="788"/>
      <c r="TBR16" s="788"/>
      <c r="TBS16" s="788"/>
      <c r="TBT16" s="787"/>
      <c r="TBU16" s="788"/>
      <c r="TBV16" s="788"/>
      <c r="TBW16" s="788"/>
      <c r="TBX16" s="787"/>
      <c r="TBY16" s="788"/>
      <c r="TBZ16" s="788"/>
      <c r="TCA16" s="788"/>
      <c r="TCB16" s="787"/>
      <c r="TCC16" s="788"/>
      <c r="TCD16" s="788"/>
      <c r="TCE16" s="788"/>
      <c r="TCF16" s="787"/>
      <c r="TCG16" s="788"/>
      <c r="TCH16" s="788"/>
      <c r="TCI16" s="788"/>
      <c r="TCJ16" s="787"/>
      <c r="TCK16" s="788"/>
      <c r="TCL16" s="788"/>
      <c r="TCM16" s="788"/>
      <c r="TCN16" s="787"/>
      <c r="TCO16" s="788"/>
      <c r="TCP16" s="788"/>
      <c r="TCQ16" s="788"/>
      <c r="TCR16" s="787"/>
      <c r="TCS16" s="788"/>
      <c r="TCT16" s="788"/>
      <c r="TCU16" s="788"/>
      <c r="TCV16" s="787"/>
      <c r="TCW16" s="788"/>
      <c r="TCX16" s="788"/>
      <c r="TCY16" s="788"/>
      <c r="TCZ16" s="787"/>
      <c r="TDA16" s="788"/>
      <c r="TDB16" s="788"/>
      <c r="TDC16" s="788"/>
      <c r="TDD16" s="787"/>
      <c r="TDE16" s="788"/>
      <c r="TDF16" s="788"/>
      <c r="TDG16" s="788"/>
      <c r="TDH16" s="787"/>
      <c r="TDI16" s="788"/>
      <c r="TDJ16" s="788"/>
      <c r="TDK16" s="788"/>
      <c r="TDL16" s="787"/>
      <c r="TDM16" s="788"/>
      <c r="TDN16" s="788"/>
      <c r="TDO16" s="788"/>
      <c r="TDP16" s="787"/>
      <c r="TDQ16" s="788"/>
      <c r="TDR16" s="788"/>
      <c r="TDS16" s="788"/>
      <c r="TDT16" s="787"/>
      <c r="TDU16" s="788"/>
      <c r="TDV16" s="788"/>
      <c r="TDW16" s="788"/>
      <c r="TDX16" s="787"/>
      <c r="TDY16" s="788"/>
      <c r="TDZ16" s="788"/>
      <c r="TEA16" s="788"/>
      <c r="TEB16" s="787"/>
      <c r="TEC16" s="788"/>
      <c r="TED16" s="788"/>
      <c r="TEE16" s="788"/>
      <c r="TEF16" s="787"/>
      <c r="TEG16" s="788"/>
      <c r="TEH16" s="788"/>
      <c r="TEI16" s="788"/>
      <c r="TEJ16" s="787"/>
      <c r="TEK16" s="788"/>
      <c r="TEL16" s="788"/>
      <c r="TEM16" s="788"/>
      <c r="TEN16" s="787"/>
      <c r="TEO16" s="788"/>
      <c r="TEP16" s="788"/>
      <c r="TEQ16" s="788"/>
      <c r="TER16" s="787"/>
      <c r="TES16" s="788"/>
      <c r="TET16" s="788"/>
      <c r="TEU16" s="788"/>
      <c r="TEV16" s="787"/>
      <c r="TEW16" s="788"/>
      <c r="TEX16" s="788"/>
      <c r="TEY16" s="788"/>
      <c r="TEZ16" s="787"/>
      <c r="TFA16" s="788"/>
      <c r="TFB16" s="788"/>
      <c r="TFC16" s="788"/>
      <c r="TFD16" s="787"/>
      <c r="TFE16" s="788"/>
      <c r="TFF16" s="788"/>
      <c r="TFG16" s="788"/>
      <c r="TFH16" s="787"/>
      <c r="TFI16" s="788"/>
      <c r="TFJ16" s="788"/>
      <c r="TFK16" s="788"/>
      <c r="TFL16" s="787"/>
      <c r="TFM16" s="788"/>
      <c r="TFN16" s="788"/>
      <c r="TFO16" s="788"/>
      <c r="TFP16" s="787"/>
      <c r="TFQ16" s="788"/>
      <c r="TFR16" s="788"/>
      <c r="TFS16" s="788"/>
      <c r="TFT16" s="787"/>
      <c r="TFU16" s="788"/>
      <c r="TFV16" s="788"/>
      <c r="TFW16" s="788"/>
      <c r="TFX16" s="787"/>
      <c r="TFY16" s="788"/>
      <c r="TFZ16" s="788"/>
      <c r="TGA16" s="788"/>
      <c r="TGB16" s="787"/>
      <c r="TGC16" s="788"/>
      <c r="TGD16" s="788"/>
      <c r="TGE16" s="788"/>
      <c r="TGF16" s="787"/>
      <c r="TGG16" s="788"/>
      <c r="TGH16" s="788"/>
      <c r="TGI16" s="788"/>
      <c r="TGJ16" s="787"/>
      <c r="TGK16" s="788"/>
      <c r="TGL16" s="788"/>
      <c r="TGM16" s="788"/>
      <c r="TGN16" s="787"/>
      <c r="TGO16" s="788"/>
      <c r="TGP16" s="788"/>
      <c r="TGQ16" s="788"/>
      <c r="TGR16" s="787"/>
      <c r="TGS16" s="788"/>
      <c r="TGT16" s="788"/>
      <c r="TGU16" s="788"/>
      <c r="TGV16" s="787"/>
      <c r="TGW16" s="788"/>
      <c r="TGX16" s="788"/>
      <c r="TGY16" s="788"/>
      <c r="TGZ16" s="787"/>
      <c r="THA16" s="788"/>
      <c r="THB16" s="788"/>
      <c r="THC16" s="788"/>
      <c r="THD16" s="787"/>
      <c r="THE16" s="788"/>
      <c r="THF16" s="788"/>
      <c r="THG16" s="788"/>
      <c r="THH16" s="787"/>
      <c r="THI16" s="788"/>
      <c r="THJ16" s="788"/>
      <c r="THK16" s="788"/>
      <c r="THL16" s="787"/>
      <c r="THM16" s="788"/>
      <c r="THN16" s="788"/>
      <c r="THO16" s="788"/>
      <c r="THP16" s="787"/>
      <c r="THQ16" s="788"/>
      <c r="THR16" s="788"/>
      <c r="THS16" s="788"/>
      <c r="THT16" s="787"/>
      <c r="THU16" s="788"/>
      <c r="THV16" s="788"/>
      <c r="THW16" s="788"/>
      <c r="THX16" s="787"/>
      <c r="THY16" s="788"/>
      <c r="THZ16" s="788"/>
      <c r="TIA16" s="788"/>
      <c r="TIB16" s="787"/>
      <c r="TIC16" s="788"/>
      <c r="TID16" s="788"/>
      <c r="TIE16" s="788"/>
      <c r="TIF16" s="787"/>
      <c r="TIG16" s="788"/>
      <c r="TIH16" s="788"/>
      <c r="TII16" s="788"/>
      <c r="TIJ16" s="787"/>
      <c r="TIK16" s="788"/>
      <c r="TIL16" s="788"/>
      <c r="TIM16" s="788"/>
      <c r="TIN16" s="787"/>
      <c r="TIO16" s="788"/>
      <c r="TIP16" s="788"/>
      <c r="TIQ16" s="788"/>
      <c r="TIR16" s="787"/>
      <c r="TIS16" s="788"/>
      <c r="TIT16" s="788"/>
      <c r="TIU16" s="788"/>
      <c r="TIV16" s="787"/>
      <c r="TIW16" s="788"/>
      <c r="TIX16" s="788"/>
      <c r="TIY16" s="788"/>
      <c r="TIZ16" s="787"/>
      <c r="TJA16" s="788"/>
      <c r="TJB16" s="788"/>
      <c r="TJC16" s="788"/>
      <c r="TJD16" s="787"/>
      <c r="TJE16" s="788"/>
      <c r="TJF16" s="788"/>
      <c r="TJG16" s="788"/>
      <c r="TJH16" s="787"/>
      <c r="TJI16" s="788"/>
      <c r="TJJ16" s="788"/>
      <c r="TJK16" s="788"/>
      <c r="TJL16" s="787"/>
      <c r="TJM16" s="788"/>
      <c r="TJN16" s="788"/>
      <c r="TJO16" s="788"/>
      <c r="TJP16" s="787"/>
      <c r="TJQ16" s="788"/>
      <c r="TJR16" s="788"/>
      <c r="TJS16" s="788"/>
      <c r="TJT16" s="787"/>
      <c r="TJU16" s="788"/>
      <c r="TJV16" s="788"/>
      <c r="TJW16" s="788"/>
      <c r="TJX16" s="787"/>
      <c r="TJY16" s="788"/>
      <c r="TJZ16" s="788"/>
      <c r="TKA16" s="788"/>
      <c r="TKB16" s="787"/>
      <c r="TKC16" s="788"/>
      <c r="TKD16" s="788"/>
      <c r="TKE16" s="788"/>
      <c r="TKF16" s="787"/>
      <c r="TKG16" s="788"/>
      <c r="TKH16" s="788"/>
      <c r="TKI16" s="788"/>
      <c r="TKJ16" s="787"/>
      <c r="TKK16" s="788"/>
      <c r="TKL16" s="788"/>
      <c r="TKM16" s="788"/>
      <c r="TKN16" s="787"/>
      <c r="TKO16" s="788"/>
      <c r="TKP16" s="788"/>
      <c r="TKQ16" s="788"/>
      <c r="TKR16" s="787"/>
      <c r="TKS16" s="788"/>
      <c r="TKT16" s="788"/>
      <c r="TKU16" s="788"/>
      <c r="TKV16" s="787"/>
      <c r="TKW16" s="788"/>
      <c r="TKX16" s="788"/>
      <c r="TKY16" s="788"/>
      <c r="TKZ16" s="787"/>
      <c r="TLA16" s="788"/>
      <c r="TLB16" s="788"/>
      <c r="TLC16" s="788"/>
      <c r="TLD16" s="787"/>
      <c r="TLE16" s="788"/>
      <c r="TLF16" s="788"/>
      <c r="TLG16" s="788"/>
      <c r="TLH16" s="787"/>
      <c r="TLI16" s="788"/>
      <c r="TLJ16" s="788"/>
      <c r="TLK16" s="788"/>
      <c r="TLL16" s="787"/>
      <c r="TLM16" s="788"/>
      <c r="TLN16" s="788"/>
      <c r="TLO16" s="788"/>
      <c r="TLP16" s="787"/>
      <c r="TLQ16" s="788"/>
      <c r="TLR16" s="788"/>
      <c r="TLS16" s="788"/>
      <c r="TLT16" s="787"/>
      <c r="TLU16" s="788"/>
      <c r="TLV16" s="788"/>
      <c r="TLW16" s="788"/>
      <c r="TLX16" s="787"/>
      <c r="TLY16" s="788"/>
      <c r="TLZ16" s="788"/>
      <c r="TMA16" s="788"/>
      <c r="TMB16" s="787"/>
      <c r="TMC16" s="788"/>
      <c r="TMD16" s="788"/>
      <c r="TME16" s="788"/>
      <c r="TMF16" s="787"/>
      <c r="TMG16" s="788"/>
      <c r="TMH16" s="788"/>
      <c r="TMI16" s="788"/>
      <c r="TMJ16" s="787"/>
      <c r="TMK16" s="788"/>
      <c r="TML16" s="788"/>
      <c r="TMM16" s="788"/>
      <c r="TMN16" s="787"/>
      <c r="TMO16" s="788"/>
      <c r="TMP16" s="788"/>
      <c r="TMQ16" s="788"/>
      <c r="TMR16" s="787"/>
      <c r="TMS16" s="788"/>
      <c r="TMT16" s="788"/>
      <c r="TMU16" s="788"/>
      <c r="TMV16" s="787"/>
      <c r="TMW16" s="788"/>
      <c r="TMX16" s="788"/>
      <c r="TMY16" s="788"/>
      <c r="TMZ16" s="787"/>
      <c r="TNA16" s="788"/>
      <c r="TNB16" s="788"/>
      <c r="TNC16" s="788"/>
      <c r="TND16" s="787"/>
      <c r="TNE16" s="788"/>
      <c r="TNF16" s="788"/>
      <c r="TNG16" s="788"/>
      <c r="TNH16" s="787"/>
      <c r="TNI16" s="788"/>
      <c r="TNJ16" s="788"/>
      <c r="TNK16" s="788"/>
      <c r="TNL16" s="787"/>
      <c r="TNM16" s="788"/>
      <c r="TNN16" s="788"/>
      <c r="TNO16" s="788"/>
      <c r="TNP16" s="787"/>
      <c r="TNQ16" s="788"/>
      <c r="TNR16" s="788"/>
      <c r="TNS16" s="788"/>
      <c r="TNT16" s="787"/>
      <c r="TNU16" s="788"/>
      <c r="TNV16" s="788"/>
      <c r="TNW16" s="788"/>
      <c r="TNX16" s="787"/>
      <c r="TNY16" s="788"/>
      <c r="TNZ16" s="788"/>
      <c r="TOA16" s="788"/>
      <c r="TOB16" s="787"/>
      <c r="TOC16" s="788"/>
      <c r="TOD16" s="788"/>
      <c r="TOE16" s="788"/>
      <c r="TOF16" s="787"/>
      <c r="TOG16" s="788"/>
      <c r="TOH16" s="788"/>
      <c r="TOI16" s="788"/>
      <c r="TOJ16" s="787"/>
      <c r="TOK16" s="788"/>
      <c r="TOL16" s="788"/>
      <c r="TOM16" s="788"/>
      <c r="TON16" s="787"/>
      <c r="TOO16" s="788"/>
      <c r="TOP16" s="788"/>
      <c r="TOQ16" s="788"/>
      <c r="TOR16" s="787"/>
      <c r="TOS16" s="788"/>
      <c r="TOT16" s="788"/>
      <c r="TOU16" s="788"/>
      <c r="TOV16" s="787"/>
      <c r="TOW16" s="788"/>
      <c r="TOX16" s="788"/>
      <c r="TOY16" s="788"/>
      <c r="TOZ16" s="787"/>
      <c r="TPA16" s="788"/>
      <c r="TPB16" s="788"/>
      <c r="TPC16" s="788"/>
      <c r="TPD16" s="787"/>
      <c r="TPE16" s="788"/>
      <c r="TPF16" s="788"/>
      <c r="TPG16" s="788"/>
      <c r="TPH16" s="787"/>
      <c r="TPI16" s="788"/>
      <c r="TPJ16" s="788"/>
      <c r="TPK16" s="788"/>
      <c r="TPL16" s="787"/>
      <c r="TPM16" s="788"/>
      <c r="TPN16" s="788"/>
      <c r="TPO16" s="788"/>
      <c r="TPP16" s="787"/>
      <c r="TPQ16" s="788"/>
      <c r="TPR16" s="788"/>
      <c r="TPS16" s="788"/>
      <c r="TPT16" s="787"/>
      <c r="TPU16" s="788"/>
      <c r="TPV16" s="788"/>
      <c r="TPW16" s="788"/>
      <c r="TPX16" s="787"/>
      <c r="TPY16" s="788"/>
      <c r="TPZ16" s="788"/>
      <c r="TQA16" s="788"/>
      <c r="TQB16" s="787"/>
      <c r="TQC16" s="788"/>
      <c r="TQD16" s="788"/>
      <c r="TQE16" s="788"/>
      <c r="TQF16" s="787"/>
      <c r="TQG16" s="788"/>
      <c r="TQH16" s="788"/>
      <c r="TQI16" s="788"/>
      <c r="TQJ16" s="787"/>
      <c r="TQK16" s="788"/>
      <c r="TQL16" s="788"/>
      <c r="TQM16" s="788"/>
      <c r="TQN16" s="787"/>
      <c r="TQO16" s="788"/>
      <c r="TQP16" s="788"/>
      <c r="TQQ16" s="788"/>
      <c r="TQR16" s="787"/>
      <c r="TQS16" s="788"/>
      <c r="TQT16" s="788"/>
      <c r="TQU16" s="788"/>
      <c r="TQV16" s="787"/>
      <c r="TQW16" s="788"/>
      <c r="TQX16" s="788"/>
      <c r="TQY16" s="788"/>
      <c r="TQZ16" s="787"/>
      <c r="TRA16" s="788"/>
      <c r="TRB16" s="788"/>
      <c r="TRC16" s="788"/>
      <c r="TRD16" s="787"/>
      <c r="TRE16" s="788"/>
      <c r="TRF16" s="788"/>
      <c r="TRG16" s="788"/>
      <c r="TRH16" s="787"/>
      <c r="TRI16" s="788"/>
      <c r="TRJ16" s="788"/>
      <c r="TRK16" s="788"/>
      <c r="TRL16" s="787"/>
      <c r="TRM16" s="788"/>
      <c r="TRN16" s="788"/>
      <c r="TRO16" s="788"/>
      <c r="TRP16" s="787"/>
      <c r="TRQ16" s="788"/>
      <c r="TRR16" s="788"/>
      <c r="TRS16" s="788"/>
      <c r="TRT16" s="787"/>
      <c r="TRU16" s="788"/>
      <c r="TRV16" s="788"/>
      <c r="TRW16" s="788"/>
      <c r="TRX16" s="787"/>
      <c r="TRY16" s="788"/>
      <c r="TRZ16" s="788"/>
      <c r="TSA16" s="788"/>
      <c r="TSB16" s="787"/>
      <c r="TSC16" s="788"/>
      <c r="TSD16" s="788"/>
      <c r="TSE16" s="788"/>
      <c r="TSF16" s="787"/>
      <c r="TSG16" s="788"/>
      <c r="TSH16" s="788"/>
      <c r="TSI16" s="788"/>
      <c r="TSJ16" s="787"/>
      <c r="TSK16" s="788"/>
      <c r="TSL16" s="788"/>
      <c r="TSM16" s="788"/>
      <c r="TSN16" s="787"/>
      <c r="TSO16" s="788"/>
      <c r="TSP16" s="788"/>
      <c r="TSQ16" s="788"/>
      <c r="TSR16" s="787"/>
      <c r="TSS16" s="788"/>
      <c r="TST16" s="788"/>
      <c r="TSU16" s="788"/>
      <c r="TSV16" s="787"/>
      <c r="TSW16" s="788"/>
      <c r="TSX16" s="788"/>
      <c r="TSY16" s="788"/>
      <c r="TSZ16" s="787"/>
      <c r="TTA16" s="788"/>
      <c r="TTB16" s="788"/>
      <c r="TTC16" s="788"/>
      <c r="TTD16" s="787"/>
      <c r="TTE16" s="788"/>
      <c r="TTF16" s="788"/>
      <c r="TTG16" s="788"/>
      <c r="TTH16" s="787"/>
      <c r="TTI16" s="788"/>
      <c r="TTJ16" s="788"/>
      <c r="TTK16" s="788"/>
      <c r="TTL16" s="787"/>
      <c r="TTM16" s="788"/>
      <c r="TTN16" s="788"/>
      <c r="TTO16" s="788"/>
      <c r="TTP16" s="787"/>
      <c r="TTQ16" s="788"/>
      <c r="TTR16" s="788"/>
      <c r="TTS16" s="788"/>
      <c r="TTT16" s="787"/>
      <c r="TTU16" s="788"/>
      <c r="TTV16" s="788"/>
      <c r="TTW16" s="788"/>
      <c r="TTX16" s="787"/>
      <c r="TTY16" s="788"/>
      <c r="TTZ16" s="788"/>
      <c r="TUA16" s="788"/>
      <c r="TUB16" s="787"/>
      <c r="TUC16" s="788"/>
      <c r="TUD16" s="788"/>
      <c r="TUE16" s="788"/>
      <c r="TUF16" s="787"/>
      <c r="TUG16" s="788"/>
      <c r="TUH16" s="788"/>
      <c r="TUI16" s="788"/>
      <c r="TUJ16" s="787"/>
      <c r="TUK16" s="788"/>
      <c r="TUL16" s="788"/>
      <c r="TUM16" s="788"/>
      <c r="TUN16" s="787"/>
      <c r="TUO16" s="788"/>
      <c r="TUP16" s="788"/>
      <c r="TUQ16" s="788"/>
      <c r="TUR16" s="787"/>
      <c r="TUS16" s="788"/>
      <c r="TUT16" s="788"/>
      <c r="TUU16" s="788"/>
      <c r="TUV16" s="787"/>
      <c r="TUW16" s="788"/>
      <c r="TUX16" s="788"/>
      <c r="TUY16" s="788"/>
      <c r="TUZ16" s="787"/>
      <c r="TVA16" s="788"/>
      <c r="TVB16" s="788"/>
      <c r="TVC16" s="788"/>
      <c r="TVD16" s="787"/>
      <c r="TVE16" s="788"/>
      <c r="TVF16" s="788"/>
      <c r="TVG16" s="788"/>
      <c r="TVH16" s="787"/>
      <c r="TVI16" s="788"/>
      <c r="TVJ16" s="788"/>
      <c r="TVK16" s="788"/>
      <c r="TVL16" s="787"/>
      <c r="TVM16" s="788"/>
      <c r="TVN16" s="788"/>
      <c r="TVO16" s="788"/>
      <c r="TVP16" s="787"/>
      <c r="TVQ16" s="788"/>
      <c r="TVR16" s="788"/>
      <c r="TVS16" s="788"/>
      <c r="TVT16" s="787"/>
      <c r="TVU16" s="788"/>
      <c r="TVV16" s="788"/>
      <c r="TVW16" s="788"/>
      <c r="TVX16" s="787"/>
      <c r="TVY16" s="788"/>
      <c r="TVZ16" s="788"/>
      <c r="TWA16" s="788"/>
      <c r="TWB16" s="787"/>
      <c r="TWC16" s="788"/>
      <c r="TWD16" s="788"/>
      <c r="TWE16" s="788"/>
      <c r="TWF16" s="787"/>
      <c r="TWG16" s="788"/>
      <c r="TWH16" s="788"/>
      <c r="TWI16" s="788"/>
      <c r="TWJ16" s="787"/>
      <c r="TWK16" s="788"/>
      <c r="TWL16" s="788"/>
      <c r="TWM16" s="788"/>
      <c r="TWN16" s="787"/>
      <c r="TWO16" s="788"/>
      <c r="TWP16" s="788"/>
      <c r="TWQ16" s="788"/>
      <c r="TWR16" s="787"/>
      <c r="TWS16" s="788"/>
      <c r="TWT16" s="788"/>
      <c r="TWU16" s="788"/>
      <c r="TWV16" s="787"/>
      <c r="TWW16" s="788"/>
      <c r="TWX16" s="788"/>
      <c r="TWY16" s="788"/>
      <c r="TWZ16" s="787"/>
      <c r="TXA16" s="788"/>
      <c r="TXB16" s="788"/>
      <c r="TXC16" s="788"/>
      <c r="TXD16" s="787"/>
      <c r="TXE16" s="788"/>
      <c r="TXF16" s="788"/>
      <c r="TXG16" s="788"/>
      <c r="TXH16" s="787"/>
      <c r="TXI16" s="788"/>
      <c r="TXJ16" s="788"/>
      <c r="TXK16" s="788"/>
      <c r="TXL16" s="787"/>
      <c r="TXM16" s="788"/>
      <c r="TXN16" s="788"/>
      <c r="TXO16" s="788"/>
      <c r="TXP16" s="787"/>
      <c r="TXQ16" s="788"/>
      <c r="TXR16" s="788"/>
      <c r="TXS16" s="788"/>
      <c r="TXT16" s="787"/>
      <c r="TXU16" s="788"/>
      <c r="TXV16" s="788"/>
      <c r="TXW16" s="788"/>
      <c r="TXX16" s="787"/>
      <c r="TXY16" s="788"/>
      <c r="TXZ16" s="788"/>
      <c r="TYA16" s="788"/>
      <c r="TYB16" s="787"/>
      <c r="TYC16" s="788"/>
      <c r="TYD16" s="788"/>
      <c r="TYE16" s="788"/>
      <c r="TYF16" s="787"/>
      <c r="TYG16" s="788"/>
      <c r="TYH16" s="788"/>
      <c r="TYI16" s="788"/>
      <c r="TYJ16" s="787"/>
      <c r="TYK16" s="788"/>
      <c r="TYL16" s="788"/>
      <c r="TYM16" s="788"/>
      <c r="TYN16" s="787"/>
      <c r="TYO16" s="788"/>
      <c r="TYP16" s="788"/>
      <c r="TYQ16" s="788"/>
      <c r="TYR16" s="787"/>
      <c r="TYS16" s="788"/>
      <c r="TYT16" s="788"/>
      <c r="TYU16" s="788"/>
      <c r="TYV16" s="787"/>
      <c r="TYW16" s="788"/>
      <c r="TYX16" s="788"/>
      <c r="TYY16" s="788"/>
      <c r="TYZ16" s="787"/>
      <c r="TZA16" s="788"/>
      <c r="TZB16" s="788"/>
      <c r="TZC16" s="788"/>
      <c r="TZD16" s="787"/>
      <c r="TZE16" s="788"/>
      <c r="TZF16" s="788"/>
      <c r="TZG16" s="788"/>
      <c r="TZH16" s="787"/>
      <c r="TZI16" s="788"/>
      <c r="TZJ16" s="788"/>
      <c r="TZK16" s="788"/>
      <c r="TZL16" s="787"/>
      <c r="TZM16" s="788"/>
      <c r="TZN16" s="788"/>
      <c r="TZO16" s="788"/>
      <c r="TZP16" s="787"/>
      <c r="TZQ16" s="788"/>
      <c r="TZR16" s="788"/>
      <c r="TZS16" s="788"/>
      <c r="TZT16" s="787"/>
      <c r="TZU16" s="788"/>
      <c r="TZV16" s="788"/>
      <c r="TZW16" s="788"/>
      <c r="TZX16" s="787"/>
      <c r="TZY16" s="788"/>
      <c r="TZZ16" s="788"/>
      <c r="UAA16" s="788"/>
      <c r="UAB16" s="787"/>
      <c r="UAC16" s="788"/>
      <c r="UAD16" s="788"/>
      <c r="UAE16" s="788"/>
      <c r="UAF16" s="787"/>
      <c r="UAG16" s="788"/>
      <c r="UAH16" s="788"/>
      <c r="UAI16" s="788"/>
      <c r="UAJ16" s="787"/>
      <c r="UAK16" s="788"/>
      <c r="UAL16" s="788"/>
      <c r="UAM16" s="788"/>
      <c r="UAN16" s="787"/>
      <c r="UAO16" s="788"/>
      <c r="UAP16" s="788"/>
      <c r="UAQ16" s="788"/>
      <c r="UAR16" s="787"/>
      <c r="UAS16" s="788"/>
      <c r="UAT16" s="788"/>
      <c r="UAU16" s="788"/>
      <c r="UAV16" s="787"/>
      <c r="UAW16" s="788"/>
      <c r="UAX16" s="788"/>
      <c r="UAY16" s="788"/>
      <c r="UAZ16" s="787"/>
      <c r="UBA16" s="788"/>
      <c r="UBB16" s="788"/>
      <c r="UBC16" s="788"/>
      <c r="UBD16" s="787"/>
      <c r="UBE16" s="788"/>
      <c r="UBF16" s="788"/>
      <c r="UBG16" s="788"/>
      <c r="UBH16" s="787"/>
      <c r="UBI16" s="788"/>
      <c r="UBJ16" s="788"/>
      <c r="UBK16" s="788"/>
      <c r="UBL16" s="787"/>
      <c r="UBM16" s="788"/>
      <c r="UBN16" s="788"/>
      <c r="UBO16" s="788"/>
      <c r="UBP16" s="787"/>
      <c r="UBQ16" s="788"/>
      <c r="UBR16" s="788"/>
      <c r="UBS16" s="788"/>
      <c r="UBT16" s="787"/>
      <c r="UBU16" s="788"/>
      <c r="UBV16" s="788"/>
      <c r="UBW16" s="788"/>
      <c r="UBX16" s="787"/>
      <c r="UBY16" s="788"/>
      <c r="UBZ16" s="788"/>
      <c r="UCA16" s="788"/>
      <c r="UCB16" s="787"/>
      <c r="UCC16" s="788"/>
      <c r="UCD16" s="788"/>
      <c r="UCE16" s="788"/>
      <c r="UCF16" s="787"/>
      <c r="UCG16" s="788"/>
      <c r="UCH16" s="788"/>
      <c r="UCI16" s="788"/>
      <c r="UCJ16" s="787"/>
      <c r="UCK16" s="788"/>
      <c r="UCL16" s="788"/>
      <c r="UCM16" s="788"/>
      <c r="UCN16" s="787"/>
      <c r="UCO16" s="788"/>
      <c r="UCP16" s="788"/>
      <c r="UCQ16" s="788"/>
      <c r="UCR16" s="787"/>
      <c r="UCS16" s="788"/>
      <c r="UCT16" s="788"/>
      <c r="UCU16" s="788"/>
      <c r="UCV16" s="787"/>
      <c r="UCW16" s="788"/>
      <c r="UCX16" s="788"/>
      <c r="UCY16" s="788"/>
      <c r="UCZ16" s="787"/>
      <c r="UDA16" s="788"/>
      <c r="UDB16" s="788"/>
      <c r="UDC16" s="788"/>
      <c r="UDD16" s="787"/>
      <c r="UDE16" s="788"/>
      <c r="UDF16" s="788"/>
      <c r="UDG16" s="788"/>
      <c r="UDH16" s="787"/>
      <c r="UDI16" s="788"/>
      <c r="UDJ16" s="788"/>
      <c r="UDK16" s="788"/>
      <c r="UDL16" s="787"/>
      <c r="UDM16" s="788"/>
      <c r="UDN16" s="788"/>
      <c r="UDO16" s="788"/>
      <c r="UDP16" s="787"/>
      <c r="UDQ16" s="788"/>
      <c r="UDR16" s="788"/>
      <c r="UDS16" s="788"/>
      <c r="UDT16" s="787"/>
      <c r="UDU16" s="788"/>
      <c r="UDV16" s="788"/>
      <c r="UDW16" s="788"/>
      <c r="UDX16" s="787"/>
      <c r="UDY16" s="788"/>
      <c r="UDZ16" s="788"/>
      <c r="UEA16" s="788"/>
      <c r="UEB16" s="787"/>
      <c r="UEC16" s="788"/>
      <c r="UED16" s="788"/>
      <c r="UEE16" s="788"/>
      <c r="UEF16" s="787"/>
      <c r="UEG16" s="788"/>
      <c r="UEH16" s="788"/>
      <c r="UEI16" s="788"/>
      <c r="UEJ16" s="787"/>
      <c r="UEK16" s="788"/>
      <c r="UEL16" s="788"/>
      <c r="UEM16" s="788"/>
      <c r="UEN16" s="787"/>
      <c r="UEO16" s="788"/>
      <c r="UEP16" s="788"/>
      <c r="UEQ16" s="788"/>
      <c r="UER16" s="787"/>
      <c r="UES16" s="788"/>
      <c r="UET16" s="788"/>
      <c r="UEU16" s="788"/>
      <c r="UEV16" s="787"/>
      <c r="UEW16" s="788"/>
      <c r="UEX16" s="788"/>
      <c r="UEY16" s="788"/>
      <c r="UEZ16" s="787"/>
      <c r="UFA16" s="788"/>
      <c r="UFB16" s="788"/>
      <c r="UFC16" s="788"/>
      <c r="UFD16" s="787"/>
      <c r="UFE16" s="788"/>
      <c r="UFF16" s="788"/>
      <c r="UFG16" s="788"/>
      <c r="UFH16" s="787"/>
      <c r="UFI16" s="788"/>
      <c r="UFJ16" s="788"/>
      <c r="UFK16" s="788"/>
      <c r="UFL16" s="787"/>
      <c r="UFM16" s="788"/>
      <c r="UFN16" s="788"/>
      <c r="UFO16" s="788"/>
      <c r="UFP16" s="787"/>
      <c r="UFQ16" s="788"/>
      <c r="UFR16" s="788"/>
      <c r="UFS16" s="788"/>
      <c r="UFT16" s="787"/>
      <c r="UFU16" s="788"/>
      <c r="UFV16" s="788"/>
      <c r="UFW16" s="788"/>
      <c r="UFX16" s="787"/>
      <c r="UFY16" s="788"/>
      <c r="UFZ16" s="788"/>
      <c r="UGA16" s="788"/>
      <c r="UGB16" s="787"/>
      <c r="UGC16" s="788"/>
      <c r="UGD16" s="788"/>
      <c r="UGE16" s="788"/>
      <c r="UGF16" s="787"/>
      <c r="UGG16" s="788"/>
      <c r="UGH16" s="788"/>
      <c r="UGI16" s="788"/>
      <c r="UGJ16" s="787"/>
      <c r="UGK16" s="788"/>
      <c r="UGL16" s="788"/>
      <c r="UGM16" s="788"/>
      <c r="UGN16" s="787"/>
      <c r="UGO16" s="788"/>
      <c r="UGP16" s="788"/>
      <c r="UGQ16" s="788"/>
      <c r="UGR16" s="787"/>
      <c r="UGS16" s="788"/>
      <c r="UGT16" s="788"/>
      <c r="UGU16" s="788"/>
      <c r="UGV16" s="787"/>
      <c r="UGW16" s="788"/>
      <c r="UGX16" s="788"/>
      <c r="UGY16" s="788"/>
      <c r="UGZ16" s="787"/>
      <c r="UHA16" s="788"/>
      <c r="UHB16" s="788"/>
      <c r="UHC16" s="788"/>
      <c r="UHD16" s="787"/>
      <c r="UHE16" s="788"/>
      <c r="UHF16" s="788"/>
      <c r="UHG16" s="788"/>
      <c r="UHH16" s="787"/>
      <c r="UHI16" s="788"/>
      <c r="UHJ16" s="788"/>
      <c r="UHK16" s="788"/>
      <c r="UHL16" s="787"/>
      <c r="UHM16" s="788"/>
      <c r="UHN16" s="788"/>
      <c r="UHO16" s="788"/>
      <c r="UHP16" s="787"/>
      <c r="UHQ16" s="788"/>
      <c r="UHR16" s="788"/>
      <c r="UHS16" s="788"/>
      <c r="UHT16" s="787"/>
      <c r="UHU16" s="788"/>
      <c r="UHV16" s="788"/>
      <c r="UHW16" s="788"/>
      <c r="UHX16" s="787"/>
      <c r="UHY16" s="788"/>
      <c r="UHZ16" s="788"/>
      <c r="UIA16" s="788"/>
      <c r="UIB16" s="787"/>
      <c r="UIC16" s="788"/>
      <c r="UID16" s="788"/>
      <c r="UIE16" s="788"/>
      <c r="UIF16" s="787"/>
      <c r="UIG16" s="788"/>
      <c r="UIH16" s="788"/>
      <c r="UII16" s="788"/>
      <c r="UIJ16" s="787"/>
      <c r="UIK16" s="788"/>
      <c r="UIL16" s="788"/>
      <c r="UIM16" s="788"/>
      <c r="UIN16" s="787"/>
      <c r="UIO16" s="788"/>
      <c r="UIP16" s="788"/>
      <c r="UIQ16" s="788"/>
      <c r="UIR16" s="787"/>
      <c r="UIS16" s="788"/>
      <c r="UIT16" s="788"/>
      <c r="UIU16" s="788"/>
      <c r="UIV16" s="787"/>
      <c r="UIW16" s="788"/>
      <c r="UIX16" s="788"/>
      <c r="UIY16" s="788"/>
      <c r="UIZ16" s="787"/>
      <c r="UJA16" s="788"/>
      <c r="UJB16" s="788"/>
      <c r="UJC16" s="788"/>
      <c r="UJD16" s="787"/>
      <c r="UJE16" s="788"/>
      <c r="UJF16" s="788"/>
      <c r="UJG16" s="788"/>
      <c r="UJH16" s="787"/>
      <c r="UJI16" s="788"/>
      <c r="UJJ16" s="788"/>
      <c r="UJK16" s="788"/>
      <c r="UJL16" s="787"/>
      <c r="UJM16" s="788"/>
      <c r="UJN16" s="788"/>
      <c r="UJO16" s="788"/>
      <c r="UJP16" s="787"/>
      <c r="UJQ16" s="788"/>
      <c r="UJR16" s="788"/>
      <c r="UJS16" s="788"/>
      <c r="UJT16" s="787"/>
      <c r="UJU16" s="788"/>
      <c r="UJV16" s="788"/>
      <c r="UJW16" s="788"/>
      <c r="UJX16" s="787"/>
      <c r="UJY16" s="788"/>
      <c r="UJZ16" s="788"/>
      <c r="UKA16" s="788"/>
      <c r="UKB16" s="787"/>
      <c r="UKC16" s="788"/>
      <c r="UKD16" s="788"/>
      <c r="UKE16" s="788"/>
      <c r="UKF16" s="787"/>
      <c r="UKG16" s="788"/>
      <c r="UKH16" s="788"/>
      <c r="UKI16" s="788"/>
      <c r="UKJ16" s="787"/>
      <c r="UKK16" s="788"/>
      <c r="UKL16" s="788"/>
      <c r="UKM16" s="788"/>
      <c r="UKN16" s="787"/>
      <c r="UKO16" s="788"/>
      <c r="UKP16" s="788"/>
      <c r="UKQ16" s="788"/>
      <c r="UKR16" s="787"/>
      <c r="UKS16" s="788"/>
      <c r="UKT16" s="788"/>
      <c r="UKU16" s="788"/>
      <c r="UKV16" s="787"/>
      <c r="UKW16" s="788"/>
      <c r="UKX16" s="788"/>
      <c r="UKY16" s="788"/>
      <c r="UKZ16" s="787"/>
      <c r="ULA16" s="788"/>
      <c r="ULB16" s="788"/>
      <c r="ULC16" s="788"/>
      <c r="ULD16" s="787"/>
      <c r="ULE16" s="788"/>
      <c r="ULF16" s="788"/>
      <c r="ULG16" s="788"/>
      <c r="ULH16" s="787"/>
      <c r="ULI16" s="788"/>
      <c r="ULJ16" s="788"/>
      <c r="ULK16" s="788"/>
      <c r="ULL16" s="787"/>
      <c r="ULM16" s="788"/>
      <c r="ULN16" s="788"/>
      <c r="ULO16" s="788"/>
      <c r="ULP16" s="787"/>
      <c r="ULQ16" s="788"/>
      <c r="ULR16" s="788"/>
      <c r="ULS16" s="788"/>
      <c r="ULT16" s="787"/>
      <c r="ULU16" s="788"/>
      <c r="ULV16" s="788"/>
      <c r="ULW16" s="788"/>
      <c r="ULX16" s="787"/>
      <c r="ULY16" s="788"/>
      <c r="ULZ16" s="788"/>
      <c r="UMA16" s="788"/>
      <c r="UMB16" s="787"/>
      <c r="UMC16" s="788"/>
      <c r="UMD16" s="788"/>
      <c r="UME16" s="788"/>
      <c r="UMF16" s="787"/>
      <c r="UMG16" s="788"/>
      <c r="UMH16" s="788"/>
      <c r="UMI16" s="788"/>
      <c r="UMJ16" s="787"/>
      <c r="UMK16" s="788"/>
      <c r="UML16" s="788"/>
      <c r="UMM16" s="788"/>
      <c r="UMN16" s="787"/>
      <c r="UMO16" s="788"/>
      <c r="UMP16" s="788"/>
      <c r="UMQ16" s="788"/>
      <c r="UMR16" s="787"/>
      <c r="UMS16" s="788"/>
      <c r="UMT16" s="788"/>
      <c r="UMU16" s="788"/>
      <c r="UMV16" s="787"/>
      <c r="UMW16" s="788"/>
      <c r="UMX16" s="788"/>
      <c r="UMY16" s="788"/>
      <c r="UMZ16" s="787"/>
      <c r="UNA16" s="788"/>
      <c r="UNB16" s="788"/>
      <c r="UNC16" s="788"/>
      <c r="UND16" s="787"/>
      <c r="UNE16" s="788"/>
      <c r="UNF16" s="788"/>
      <c r="UNG16" s="788"/>
      <c r="UNH16" s="787"/>
      <c r="UNI16" s="788"/>
      <c r="UNJ16" s="788"/>
      <c r="UNK16" s="788"/>
      <c r="UNL16" s="787"/>
      <c r="UNM16" s="788"/>
      <c r="UNN16" s="788"/>
      <c r="UNO16" s="788"/>
      <c r="UNP16" s="787"/>
      <c r="UNQ16" s="788"/>
      <c r="UNR16" s="788"/>
      <c r="UNS16" s="788"/>
      <c r="UNT16" s="787"/>
      <c r="UNU16" s="788"/>
      <c r="UNV16" s="788"/>
      <c r="UNW16" s="788"/>
      <c r="UNX16" s="787"/>
      <c r="UNY16" s="788"/>
      <c r="UNZ16" s="788"/>
      <c r="UOA16" s="788"/>
      <c r="UOB16" s="787"/>
      <c r="UOC16" s="788"/>
      <c r="UOD16" s="788"/>
      <c r="UOE16" s="788"/>
      <c r="UOF16" s="787"/>
      <c r="UOG16" s="788"/>
      <c r="UOH16" s="788"/>
      <c r="UOI16" s="788"/>
      <c r="UOJ16" s="787"/>
      <c r="UOK16" s="788"/>
      <c r="UOL16" s="788"/>
      <c r="UOM16" s="788"/>
      <c r="UON16" s="787"/>
      <c r="UOO16" s="788"/>
      <c r="UOP16" s="788"/>
      <c r="UOQ16" s="788"/>
      <c r="UOR16" s="787"/>
      <c r="UOS16" s="788"/>
      <c r="UOT16" s="788"/>
      <c r="UOU16" s="788"/>
      <c r="UOV16" s="787"/>
      <c r="UOW16" s="788"/>
      <c r="UOX16" s="788"/>
      <c r="UOY16" s="788"/>
      <c r="UOZ16" s="787"/>
      <c r="UPA16" s="788"/>
      <c r="UPB16" s="788"/>
      <c r="UPC16" s="788"/>
      <c r="UPD16" s="787"/>
      <c r="UPE16" s="788"/>
      <c r="UPF16" s="788"/>
      <c r="UPG16" s="788"/>
      <c r="UPH16" s="787"/>
      <c r="UPI16" s="788"/>
      <c r="UPJ16" s="788"/>
      <c r="UPK16" s="788"/>
      <c r="UPL16" s="787"/>
      <c r="UPM16" s="788"/>
      <c r="UPN16" s="788"/>
      <c r="UPO16" s="788"/>
      <c r="UPP16" s="787"/>
      <c r="UPQ16" s="788"/>
      <c r="UPR16" s="788"/>
      <c r="UPS16" s="788"/>
      <c r="UPT16" s="787"/>
      <c r="UPU16" s="788"/>
      <c r="UPV16" s="788"/>
      <c r="UPW16" s="788"/>
      <c r="UPX16" s="787"/>
      <c r="UPY16" s="788"/>
      <c r="UPZ16" s="788"/>
      <c r="UQA16" s="788"/>
      <c r="UQB16" s="787"/>
      <c r="UQC16" s="788"/>
      <c r="UQD16" s="788"/>
      <c r="UQE16" s="788"/>
      <c r="UQF16" s="787"/>
      <c r="UQG16" s="788"/>
      <c r="UQH16" s="788"/>
      <c r="UQI16" s="788"/>
      <c r="UQJ16" s="787"/>
      <c r="UQK16" s="788"/>
      <c r="UQL16" s="788"/>
      <c r="UQM16" s="788"/>
      <c r="UQN16" s="787"/>
      <c r="UQO16" s="788"/>
      <c r="UQP16" s="788"/>
      <c r="UQQ16" s="788"/>
      <c r="UQR16" s="787"/>
      <c r="UQS16" s="788"/>
      <c r="UQT16" s="788"/>
      <c r="UQU16" s="788"/>
      <c r="UQV16" s="787"/>
      <c r="UQW16" s="788"/>
      <c r="UQX16" s="788"/>
      <c r="UQY16" s="788"/>
      <c r="UQZ16" s="787"/>
      <c r="URA16" s="788"/>
      <c r="URB16" s="788"/>
      <c r="URC16" s="788"/>
      <c r="URD16" s="787"/>
      <c r="URE16" s="788"/>
      <c r="URF16" s="788"/>
      <c r="URG16" s="788"/>
      <c r="URH16" s="787"/>
      <c r="URI16" s="788"/>
      <c r="URJ16" s="788"/>
      <c r="URK16" s="788"/>
      <c r="URL16" s="787"/>
      <c r="URM16" s="788"/>
      <c r="URN16" s="788"/>
      <c r="URO16" s="788"/>
      <c r="URP16" s="787"/>
      <c r="URQ16" s="788"/>
      <c r="URR16" s="788"/>
      <c r="URS16" s="788"/>
      <c r="URT16" s="787"/>
      <c r="URU16" s="788"/>
      <c r="URV16" s="788"/>
      <c r="URW16" s="788"/>
      <c r="URX16" s="787"/>
      <c r="URY16" s="788"/>
      <c r="URZ16" s="788"/>
      <c r="USA16" s="788"/>
      <c r="USB16" s="787"/>
      <c r="USC16" s="788"/>
      <c r="USD16" s="788"/>
      <c r="USE16" s="788"/>
      <c r="USF16" s="787"/>
      <c r="USG16" s="788"/>
      <c r="USH16" s="788"/>
      <c r="USI16" s="788"/>
      <c r="USJ16" s="787"/>
      <c r="USK16" s="788"/>
      <c r="USL16" s="788"/>
      <c r="USM16" s="788"/>
      <c r="USN16" s="787"/>
      <c r="USO16" s="788"/>
      <c r="USP16" s="788"/>
      <c r="USQ16" s="788"/>
      <c r="USR16" s="787"/>
      <c r="USS16" s="788"/>
      <c r="UST16" s="788"/>
      <c r="USU16" s="788"/>
      <c r="USV16" s="787"/>
      <c r="USW16" s="788"/>
      <c r="USX16" s="788"/>
      <c r="USY16" s="788"/>
      <c r="USZ16" s="787"/>
      <c r="UTA16" s="788"/>
      <c r="UTB16" s="788"/>
      <c r="UTC16" s="788"/>
      <c r="UTD16" s="787"/>
      <c r="UTE16" s="788"/>
      <c r="UTF16" s="788"/>
      <c r="UTG16" s="788"/>
      <c r="UTH16" s="787"/>
      <c r="UTI16" s="788"/>
      <c r="UTJ16" s="788"/>
      <c r="UTK16" s="788"/>
      <c r="UTL16" s="787"/>
      <c r="UTM16" s="788"/>
      <c r="UTN16" s="788"/>
      <c r="UTO16" s="788"/>
      <c r="UTP16" s="787"/>
      <c r="UTQ16" s="788"/>
      <c r="UTR16" s="788"/>
      <c r="UTS16" s="788"/>
      <c r="UTT16" s="787"/>
      <c r="UTU16" s="788"/>
      <c r="UTV16" s="788"/>
      <c r="UTW16" s="788"/>
      <c r="UTX16" s="787"/>
      <c r="UTY16" s="788"/>
      <c r="UTZ16" s="788"/>
      <c r="UUA16" s="788"/>
      <c r="UUB16" s="787"/>
      <c r="UUC16" s="788"/>
      <c r="UUD16" s="788"/>
      <c r="UUE16" s="788"/>
      <c r="UUF16" s="787"/>
      <c r="UUG16" s="788"/>
      <c r="UUH16" s="788"/>
      <c r="UUI16" s="788"/>
      <c r="UUJ16" s="787"/>
      <c r="UUK16" s="788"/>
      <c r="UUL16" s="788"/>
      <c r="UUM16" s="788"/>
      <c r="UUN16" s="787"/>
      <c r="UUO16" s="788"/>
      <c r="UUP16" s="788"/>
      <c r="UUQ16" s="788"/>
      <c r="UUR16" s="787"/>
      <c r="UUS16" s="788"/>
      <c r="UUT16" s="788"/>
      <c r="UUU16" s="788"/>
      <c r="UUV16" s="787"/>
      <c r="UUW16" s="788"/>
      <c r="UUX16" s="788"/>
      <c r="UUY16" s="788"/>
      <c r="UUZ16" s="787"/>
      <c r="UVA16" s="788"/>
      <c r="UVB16" s="788"/>
      <c r="UVC16" s="788"/>
      <c r="UVD16" s="787"/>
      <c r="UVE16" s="788"/>
      <c r="UVF16" s="788"/>
      <c r="UVG16" s="788"/>
      <c r="UVH16" s="787"/>
      <c r="UVI16" s="788"/>
      <c r="UVJ16" s="788"/>
      <c r="UVK16" s="788"/>
      <c r="UVL16" s="787"/>
      <c r="UVM16" s="788"/>
      <c r="UVN16" s="788"/>
      <c r="UVO16" s="788"/>
      <c r="UVP16" s="787"/>
      <c r="UVQ16" s="788"/>
      <c r="UVR16" s="788"/>
      <c r="UVS16" s="788"/>
      <c r="UVT16" s="787"/>
      <c r="UVU16" s="788"/>
      <c r="UVV16" s="788"/>
      <c r="UVW16" s="788"/>
      <c r="UVX16" s="787"/>
      <c r="UVY16" s="788"/>
      <c r="UVZ16" s="788"/>
      <c r="UWA16" s="788"/>
      <c r="UWB16" s="787"/>
      <c r="UWC16" s="788"/>
      <c r="UWD16" s="788"/>
      <c r="UWE16" s="788"/>
      <c r="UWF16" s="787"/>
      <c r="UWG16" s="788"/>
      <c r="UWH16" s="788"/>
      <c r="UWI16" s="788"/>
      <c r="UWJ16" s="787"/>
      <c r="UWK16" s="788"/>
      <c r="UWL16" s="788"/>
      <c r="UWM16" s="788"/>
      <c r="UWN16" s="787"/>
      <c r="UWO16" s="788"/>
      <c r="UWP16" s="788"/>
      <c r="UWQ16" s="788"/>
      <c r="UWR16" s="787"/>
      <c r="UWS16" s="788"/>
      <c r="UWT16" s="788"/>
      <c r="UWU16" s="788"/>
      <c r="UWV16" s="787"/>
      <c r="UWW16" s="788"/>
      <c r="UWX16" s="788"/>
      <c r="UWY16" s="788"/>
      <c r="UWZ16" s="787"/>
      <c r="UXA16" s="788"/>
      <c r="UXB16" s="788"/>
      <c r="UXC16" s="788"/>
      <c r="UXD16" s="787"/>
      <c r="UXE16" s="788"/>
      <c r="UXF16" s="788"/>
      <c r="UXG16" s="788"/>
      <c r="UXH16" s="787"/>
      <c r="UXI16" s="788"/>
      <c r="UXJ16" s="788"/>
      <c r="UXK16" s="788"/>
      <c r="UXL16" s="787"/>
      <c r="UXM16" s="788"/>
      <c r="UXN16" s="788"/>
      <c r="UXO16" s="788"/>
      <c r="UXP16" s="787"/>
      <c r="UXQ16" s="788"/>
      <c r="UXR16" s="788"/>
      <c r="UXS16" s="788"/>
      <c r="UXT16" s="787"/>
      <c r="UXU16" s="788"/>
      <c r="UXV16" s="788"/>
      <c r="UXW16" s="788"/>
      <c r="UXX16" s="787"/>
      <c r="UXY16" s="788"/>
      <c r="UXZ16" s="788"/>
      <c r="UYA16" s="788"/>
      <c r="UYB16" s="787"/>
      <c r="UYC16" s="788"/>
      <c r="UYD16" s="788"/>
      <c r="UYE16" s="788"/>
      <c r="UYF16" s="787"/>
      <c r="UYG16" s="788"/>
      <c r="UYH16" s="788"/>
      <c r="UYI16" s="788"/>
      <c r="UYJ16" s="787"/>
      <c r="UYK16" s="788"/>
      <c r="UYL16" s="788"/>
      <c r="UYM16" s="788"/>
      <c r="UYN16" s="787"/>
      <c r="UYO16" s="788"/>
      <c r="UYP16" s="788"/>
      <c r="UYQ16" s="788"/>
      <c r="UYR16" s="787"/>
      <c r="UYS16" s="788"/>
      <c r="UYT16" s="788"/>
      <c r="UYU16" s="788"/>
      <c r="UYV16" s="787"/>
      <c r="UYW16" s="788"/>
      <c r="UYX16" s="788"/>
      <c r="UYY16" s="788"/>
      <c r="UYZ16" s="787"/>
      <c r="UZA16" s="788"/>
      <c r="UZB16" s="788"/>
      <c r="UZC16" s="788"/>
      <c r="UZD16" s="787"/>
      <c r="UZE16" s="788"/>
      <c r="UZF16" s="788"/>
      <c r="UZG16" s="788"/>
      <c r="UZH16" s="787"/>
      <c r="UZI16" s="788"/>
      <c r="UZJ16" s="788"/>
      <c r="UZK16" s="788"/>
      <c r="UZL16" s="787"/>
      <c r="UZM16" s="788"/>
      <c r="UZN16" s="788"/>
      <c r="UZO16" s="788"/>
      <c r="UZP16" s="787"/>
      <c r="UZQ16" s="788"/>
      <c r="UZR16" s="788"/>
      <c r="UZS16" s="788"/>
      <c r="UZT16" s="787"/>
      <c r="UZU16" s="788"/>
      <c r="UZV16" s="788"/>
      <c r="UZW16" s="788"/>
      <c r="UZX16" s="787"/>
      <c r="UZY16" s="788"/>
      <c r="UZZ16" s="788"/>
      <c r="VAA16" s="788"/>
      <c r="VAB16" s="787"/>
      <c r="VAC16" s="788"/>
      <c r="VAD16" s="788"/>
      <c r="VAE16" s="788"/>
      <c r="VAF16" s="787"/>
      <c r="VAG16" s="788"/>
      <c r="VAH16" s="788"/>
      <c r="VAI16" s="788"/>
      <c r="VAJ16" s="787"/>
      <c r="VAK16" s="788"/>
      <c r="VAL16" s="788"/>
      <c r="VAM16" s="788"/>
      <c r="VAN16" s="787"/>
      <c r="VAO16" s="788"/>
      <c r="VAP16" s="788"/>
      <c r="VAQ16" s="788"/>
      <c r="VAR16" s="787"/>
      <c r="VAS16" s="788"/>
      <c r="VAT16" s="788"/>
      <c r="VAU16" s="788"/>
      <c r="VAV16" s="787"/>
      <c r="VAW16" s="788"/>
      <c r="VAX16" s="788"/>
      <c r="VAY16" s="788"/>
      <c r="VAZ16" s="787"/>
      <c r="VBA16" s="788"/>
      <c r="VBB16" s="788"/>
      <c r="VBC16" s="788"/>
      <c r="VBD16" s="787"/>
      <c r="VBE16" s="788"/>
      <c r="VBF16" s="788"/>
      <c r="VBG16" s="788"/>
      <c r="VBH16" s="787"/>
      <c r="VBI16" s="788"/>
      <c r="VBJ16" s="788"/>
      <c r="VBK16" s="788"/>
      <c r="VBL16" s="787"/>
      <c r="VBM16" s="788"/>
      <c r="VBN16" s="788"/>
      <c r="VBO16" s="788"/>
      <c r="VBP16" s="787"/>
      <c r="VBQ16" s="788"/>
      <c r="VBR16" s="788"/>
      <c r="VBS16" s="788"/>
      <c r="VBT16" s="787"/>
      <c r="VBU16" s="788"/>
      <c r="VBV16" s="788"/>
      <c r="VBW16" s="788"/>
      <c r="VBX16" s="787"/>
      <c r="VBY16" s="788"/>
      <c r="VBZ16" s="788"/>
      <c r="VCA16" s="788"/>
      <c r="VCB16" s="787"/>
      <c r="VCC16" s="788"/>
      <c r="VCD16" s="788"/>
      <c r="VCE16" s="788"/>
      <c r="VCF16" s="787"/>
      <c r="VCG16" s="788"/>
      <c r="VCH16" s="788"/>
      <c r="VCI16" s="788"/>
      <c r="VCJ16" s="787"/>
      <c r="VCK16" s="788"/>
      <c r="VCL16" s="788"/>
      <c r="VCM16" s="788"/>
      <c r="VCN16" s="787"/>
      <c r="VCO16" s="788"/>
      <c r="VCP16" s="788"/>
      <c r="VCQ16" s="788"/>
      <c r="VCR16" s="787"/>
      <c r="VCS16" s="788"/>
      <c r="VCT16" s="788"/>
      <c r="VCU16" s="788"/>
      <c r="VCV16" s="787"/>
      <c r="VCW16" s="788"/>
      <c r="VCX16" s="788"/>
      <c r="VCY16" s="788"/>
      <c r="VCZ16" s="787"/>
      <c r="VDA16" s="788"/>
      <c r="VDB16" s="788"/>
      <c r="VDC16" s="788"/>
      <c r="VDD16" s="787"/>
      <c r="VDE16" s="788"/>
      <c r="VDF16" s="788"/>
      <c r="VDG16" s="788"/>
      <c r="VDH16" s="787"/>
      <c r="VDI16" s="788"/>
      <c r="VDJ16" s="788"/>
      <c r="VDK16" s="788"/>
      <c r="VDL16" s="787"/>
      <c r="VDM16" s="788"/>
      <c r="VDN16" s="788"/>
      <c r="VDO16" s="788"/>
      <c r="VDP16" s="787"/>
      <c r="VDQ16" s="788"/>
      <c r="VDR16" s="788"/>
      <c r="VDS16" s="788"/>
      <c r="VDT16" s="787"/>
      <c r="VDU16" s="788"/>
      <c r="VDV16" s="788"/>
      <c r="VDW16" s="788"/>
      <c r="VDX16" s="787"/>
      <c r="VDY16" s="788"/>
      <c r="VDZ16" s="788"/>
      <c r="VEA16" s="788"/>
      <c r="VEB16" s="787"/>
      <c r="VEC16" s="788"/>
      <c r="VED16" s="788"/>
      <c r="VEE16" s="788"/>
      <c r="VEF16" s="787"/>
      <c r="VEG16" s="788"/>
      <c r="VEH16" s="788"/>
      <c r="VEI16" s="788"/>
      <c r="VEJ16" s="787"/>
      <c r="VEK16" s="788"/>
      <c r="VEL16" s="788"/>
      <c r="VEM16" s="788"/>
      <c r="VEN16" s="787"/>
      <c r="VEO16" s="788"/>
      <c r="VEP16" s="788"/>
      <c r="VEQ16" s="788"/>
      <c r="VER16" s="787"/>
      <c r="VES16" s="788"/>
      <c r="VET16" s="788"/>
      <c r="VEU16" s="788"/>
      <c r="VEV16" s="787"/>
      <c r="VEW16" s="788"/>
      <c r="VEX16" s="788"/>
      <c r="VEY16" s="788"/>
      <c r="VEZ16" s="787"/>
      <c r="VFA16" s="788"/>
      <c r="VFB16" s="788"/>
      <c r="VFC16" s="788"/>
      <c r="VFD16" s="787"/>
      <c r="VFE16" s="788"/>
      <c r="VFF16" s="788"/>
      <c r="VFG16" s="788"/>
      <c r="VFH16" s="787"/>
      <c r="VFI16" s="788"/>
      <c r="VFJ16" s="788"/>
      <c r="VFK16" s="788"/>
      <c r="VFL16" s="787"/>
      <c r="VFM16" s="788"/>
      <c r="VFN16" s="788"/>
      <c r="VFO16" s="788"/>
      <c r="VFP16" s="787"/>
      <c r="VFQ16" s="788"/>
      <c r="VFR16" s="788"/>
      <c r="VFS16" s="788"/>
      <c r="VFT16" s="787"/>
      <c r="VFU16" s="788"/>
      <c r="VFV16" s="788"/>
      <c r="VFW16" s="788"/>
      <c r="VFX16" s="787"/>
      <c r="VFY16" s="788"/>
      <c r="VFZ16" s="788"/>
      <c r="VGA16" s="788"/>
      <c r="VGB16" s="787"/>
      <c r="VGC16" s="788"/>
      <c r="VGD16" s="788"/>
      <c r="VGE16" s="788"/>
      <c r="VGF16" s="787"/>
      <c r="VGG16" s="788"/>
      <c r="VGH16" s="788"/>
      <c r="VGI16" s="788"/>
      <c r="VGJ16" s="787"/>
      <c r="VGK16" s="788"/>
      <c r="VGL16" s="788"/>
      <c r="VGM16" s="788"/>
      <c r="VGN16" s="787"/>
      <c r="VGO16" s="788"/>
      <c r="VGP16" s="788"/>
      <c r="VGQ16" s="788"/>
      <c r="VGR16" s="787"/>
      <c r="VGS16" s="788"/>
      <c r="VGT16" s="788"/>
      <c r="VGU16" s="788"/>
      <c r="VGV16" s="787"/>
      <c r="VGW16" s="788"/>
      <c r="VGX16" s="788"/>
      <c r="VGY16" s="788"/>
      <c r="VGZ16" s="787"/>
      <c r="VHA16" s="788"/>
      <c r="VHB16" s="788"/>
      <c r="VHC16" s="788"/>
      <c r="VHD16" s="787"/>
      <c r="VHE16" s="788"/>
      <c r="VHF16" s="788"/>
      <c r="VHG16" s="788"/>
      <c r="VHH16" s="787"/>
      <c r="VHI16" s="788"/>
      <c r="VHJ16" s="788"/>
      <c r="VHK16" s="788"/>
      <c r="VHL16" s="787"/>
      <c r="VHM16" s="788"/>
      <c r="VHN16" s="788"/>
      <c r="VHO16" s="788"/>
      <c r="VHP16" s="787"/>
      <c r="VHQ16" s="788"/>
      <c r="VHR16" s="788"/>
      <c r="VHS16" s="788"/>
      <c r="VHT16" s="787"/>
      <c r="VHU16" s="788"/>
      <c r="VHV16" s="788"/>
      <c r="VHW16" s="788"/>
      <c r="VHX16" s="787"/>
      <c r="VHY16" s="788"/>
      <c r="VHZ16" s="788"/>
      <c r="VIA16" s="788"/>
      <c r="VIB16" s="787"/>
      <c r="VIC16" s="788"/>
      <c r="VID16" s="788"/>
      <c r="VIE16" s="788"/>
      <c r="VIF16" s="787"/>
      <c r="VIG16" s="788"/>
      <c r="VIH16" s="788"/>
      <c r="VII16" s="788"/>
      <c r="VIJ16" s="787"/>
      <c r="VIK16" s="788"/>
      <c r="VIL16" s="788"/>
      <c r="VIM16" s="788"/>
      <c r="VIN16" s="787"/>
      <c r="VIO16" s="788"/>
      <c r="VIP16" s="788"/>
      <c r="VIQ16" s="788"/>
      <c r="VIR16" s="787"/>
      <c r="VIS16" s="788"/>
      <c r="VIT16" s="788"/>
      <c r="VIU16" s="788"/>
      <c r="VIV16" s="787"/>
      <c r="VIW16" s="788"/>
      <c r="VIX16" s="788"/>
      <c r="VIY16" s="788"/>
      <c r="VIZ16" s="787"/>
      <c r="VJA16" s="788"/>
      <c r="VJB16" s="788"/>
      <c r="VJC16" s="788"/>
      <c r="VJD16" s="787"/>
      <c r="VJE16" s="788"/>
      <c r="VJF16" s="788"/>
      <c r="VJG16" s="788"/>
      <c r="VJH16" s="787"/>
      <c r="VJI16" s="788"/>
      <c r="VJJ16" s="788"/>
      <c r="VJK16" s="788"/>
      <c r="VJL16" s="787"/>
      <c r="VJM16" s="788"/>
      <c r="VJN16" s="788"/>
      <c r="VJO16" s="788"/>
      <c r="VJP16" s="787"/>
      <c r="VJQ16" s="788"/>
      <c r="VJR16" s="788"/>
      <c r="VJS16" s="788"/>
      <c r="VJT16" s="787"/>
      <c r="VJU16" s="788"/>
      <c r="VJV16" s="788"/>
      <c r="VJW16" s="788"/>
      <c r="VJX16" s="787"/>
      <c r="VJY16" s="788"/>
      <c r="VJZ16" s="788"/>
      <c r="VKA16" s="788"/>
      <c r="VKB16" s="787"/>
      <c r="VKC16" s="788"/>
      <c r="VKD16" s="788"/>
      <c r="VKE16" s="788"/>
      <c r="VKF16" s="787"/>
      <c r="VKG16" s="788"/>
      <c r="VKH16" s="788"/>
      <c r="VKI16" s="788"/>
      <c r="VKJ16" s="787"/>
      <c r="VKK16" s="788"/>
      <c r="VKL16" s="788"/>
      <c r="VKM16" s="788"/>
      <c r="VKN16" s="787"/>
      <c r="VKO16" s="788"/>
      <c r="VKP16" s="788"/>
      <c r="VKQ16" s="788"/>
      <c r="VKR16" s="787"/>
      <c r="VKS16" s="788"/>
      <c r="VKT16" s="788"/>
      <c r="VKU16" s="788"/>
      <c r="VKV16" s="787"/>
      <c r="VKW16" s="788"/>
      <c r="VKX16" s="788"/>
      <c r="VKY16" s="788"/>
      <c r="VKZ16" s="787"/>
      <c r="VLA16" s="788"/>
      <c r="VLB16" s="788"/>
      <c r="VLC16" s="788"/>
      <c r="VLD16" s="787"/>
      <c r="VLE16" s="788"/>
      <c r="VLF16" s="788"/>
      <c r="VLG16" s="788"/>
      <c r="VLH16" s="787"/>
      <c r="VLI16" s="788"/>
      <c r="VLJ16" s="788"/>
      <c r="VLK16" s="788"/>
      <c r="VLL16" s="787"/>
      <c r="VLM16" s="788"/>
      <c r="VLN16" s="788"/>
      <c r="VLO16" s="788"/>
      <c r="VLP16" s="787"/>
      <c r="VLQ16" s="788"/>
      <c r="VLR16" s="788"/>
      <c r="VLS16" s="788"/>
      <c r="VLT16" s="787"/>
      <c r="VLU16" s="788"/>
      <c r="VLV16" s="788"/>
      <c r="VLW16" s="788"/>
      <c r="VLX16" s="787"/>
      <c r="VLY16" s="788"/>
      <c r="VLZ16" s="788"/>
      <c r="VMA16" s="788"/>
      <c r="VMB16" s="787"/>
      <c r="VMC16" s="788"/>
      <c r="VMD16" s="788"/>
      <c r="VME16" s="788"/>
      <c r="VMF16" s="787"/>
      <c r="VMG16" s="788"/>
      <c r="VMH16" s="788"/>
      <c r="VMI16" s="788"/>
      <c r="VMJ16" s="787"/>
      <c r="VMK16" s="788"/>
      <c r="VML16" s="788"/>
      <c r="VMM16" s="788"/>
      <c r="VMN16" s="787"/>
      <c r="VMO16" s="788"/>
      <c r="VMP16" s="788"/>
      <c r="VMQ16" s="788"/>
      <c r="VMR16" s="787"/>
      <c r="VMS16" s="788"/>
      <c r="VMT16" s="788"/>
      <c r="VMU16" s="788"/>
      <c r="VMV16" s="787"/>
      <c r="VMW16" s="788"/>
      <c r="VMX16" s="788"/>
      <c r="VMY16" s="788"/>
      <c r="VMZ16" s="787"/>
      <c r="VNA16" s="788"/>
      <c r="VNB16" s="788"/>
      <c r="VNC16" s="788"/>
      <c r="VND16" s="787"/>
      <c r="VNE16" s="788"/>
      <c r="VNF16" s="788"/>
      <c r="VNG16" s="788"/>
      <c r="VNH16" s="787"/>
      <c r="VNI16" s="788"/>
      <c r="VNJ16" s="788"/>
      <c r="VNK16" s="788"/>
      <c r="VNL16" s="787"/>
      <c r="VNM16" s="788"/>
      <c r="VNN16" s="788"/>
      <c r="VNO16" s="788"/>
      <c r="VNP16" s="787"/>
      <c r="VNQ16" s="788"/>
      <c r="VNR16" s="788"/>
      <c r="VNS16" s="788"/>
      <c r="VNT16" s="787"/>
      <c r="VNU16" s="788"/>
      <c r="VNV16" s="788"/>
      <c r="VNW16" s="788"/>
      <c r="VNX16" s="787"/>
      <c r="VNY16" s="788"/>
      <c r="VNZ16" s="788"/>
      <c r="VOA16" s="788"/>
      <c r="VOB16" s="787"/>
      <c r="VOC16" s="788"/>
      <c r="VOD16" s="788"/>
      <c r="VOE16" s="788"/>
      <c r="VOF16" s="787"/>
      <c r="VOG16" s="788"/>
      <c r="VOH16" s="788"/>
      <c r="VOI16" s="788"/>
      <c r="VOJ16" s="787"/>
      <c r="VOK16" s="788"/>
      <c r="VOL16" s="788"/>
      <c r="VOM16" s="788"/>
      <c r="VON16" s="787"/>
      <c r="VOO16" s="788"/>
      <c r="VOP16" s="788"/>
      <c r="VOQ16" s="788"/>
      <c r="VOR16" s="787"/>
      <c r="VOS16" s="788"/>
      <c r="VOT16" s="788"/>
      <c r="VOU16" s="788"/>
      <c r="VOV16" s="787"/>
      <c r="VOW16" s="788"/>
      <c r="VOX16" s="788"/>
      <c r="VOY16" s="788"/>
      <c r="VOZ16" s="787"/>
      <c r="VPA16" s="788"/>
      <c r="VPB16" s="788"/>
      <c r="VPC16" s="788"/>
      <c r="VPD16" s="787"/>
      <c r="VPE16" s="788"/>
      <c r="VPF16" s="788"/>
      <c r="VPG16" s="788"/>
      <c r="VPH16" s="787"/>
      <c r="VPI16" s="788"/>
      <c r="VPJ16" s="788"/>
      <c r="VPK16" s="788"/>
      <c r="VPL16" s="787"/>
      <c r="VPM16" s="788"/>
      <c r="VPN16" s="788"/>
      <c r="VPO16" s="788"/>
      <c r="VPP16" s="787"/>
      <c r="VPQ16" s="788"/>
      <c r="VPR16" s="788"/>
      <c r="VPS16" s="788"/>
      <c r="VPT16" s="787"/>
      <c r="VPU16" s="788"/>
      <c r="VPV16" s="788"/>
      <c r="VPW16" s="788"/>
      <c r="VPX16" s="787"/>
      <c r="VPY16" s="788"/>
      <c r="VPZ16" s="788"/>
      <c r="VQA16" s="788"/>
      <c r="VQB16" s="787"/>
      <c r="VQC16" s="788"/>
      <c r="VQD16" s="788"/>
      <c r="VQE16" s="788"/>
      <c r="VQF16" s="787"/>
      <c r="VQG16" s="788"/>
      <c r="VQH16" s="788"/>
      <c r="VQI16" s="788"/>
      <c r="VQJ16" s="787"/>
      <c r="VQK16" s="788"/>
      <c r="VQL16" s="788"/>
      <c r="VQM16" s="788"/>
      <c r="VQN16" s="787"/>
      <c r="VQO16" s="788"/>
      <c r="VQP16" s="788"/>
      <c r="VQQ16" s="788"/>
      <c r="VQR16" s="787"/>
      <c r="VQS16" s="788"/>
      <c r="VQT16" s="788"/>
      <c r="VQU16" s="788"/>
      <c r="VQV16" s="787"/>
      <c r="VQW16" s="788"/>
      <c r="VQX16" s="788"/>
      <c r="VQY16" s="788"/>
      <c r="VQZ16" s="787"/>
      <c r="VRA16" s="788"/>
      <c r="VRB16" s="788"/>
      <c r="VRC16" s="788"/>
      <c r="VRD16" s="787"/>
      <c r="VRE16" s="788"/>
      <c r="VRF16" s="788"/>
      <c r="VRG16" s="788"/>
      <c r="VRH16" s="787"/>
      <c r="VRI16" s="788"/>
      <c r="VRJ16" s="788"/>
      <c r="VRK16" s="788"/>
      <c r="VRL16" s="787"/>
      <c r="VRM16" s="788"/>
      <c r="VRN16" s="788"/>
      <c r="VRO16" s="788"/>
      <c r="VRP16" s="787"/>
      <c r="VRQ16" s="788"/>
      <c r="VRR16" s="788"/>
      <c r="VRS16" s="788"/>
      <c r="VRT16" s="787"/>
      <c r="VRU16" s="788"/>
      <c r="VRV16" s="788"/>
      <c r="VRW16" s="788"/>
      <c r="VRX16" s="787"/>
      <c r="VRY16" s="788"/>
      <c r="VRZ16" s="788"/>
      <c r="VSA16" s="788"/>
      <c r="VSB16" s="787"/>
      <c r="VSC16" s="788"/>
      <c r="VSD16" s="788"/>
      <c r="VSE16" s="788"/>
      <c r="VSF16" s="787"/>
      <c r="VSG16" s="788"/>
      <c r="VSH16" s="788"/>
      <c r="VSI16" s="788"/>
      <c r="VSJ16" s="787"/>
      <c r="VSK16" s="788"/>
      <c r="VSL16" s="788"/>
      <c r="VSM16" s="788"/>
      <c r="VSN16" s="787"/>
      <c r="VSO16" s="788"/>
      <c r="VSP16" s="788"/>
      <c r="VSQ16" s="788"/>
      <c r="VSR16" s="787"/>
      <c r="VSS16" s="788"/>
      <c r="VST16" s="788"/>
      <c r="VSU16" s="788"/>
      <c r="VSV16" s="787"/>
      <c r="VSW16" s="788"/>
      <c r="VSX16" s="788"/>
      <c r="VSY16" s="788"/>
      <c r="VSZ16" s="787"/>
      <c r="VTA16" s="788"/>
      <c r="VTB16" s="788"/>
      <c r="VTC16" s="788"/>
      <c r="VTD16" s="787"/>
      <c r="VTE16" s="788"/>
      <c r="VTF16" s="788"/>
      <c r="VTG16" s="788"/>
      <c r="VTH16" s="787"/>
      <c r="VTI16" s="788"/>
      <c r="VTJ16" s="788"/>
      <c r="VTK16" s="788"/>
      <c r="VTL16" s="787"/>
      <c r="VTM16" s="788"/>
      <c r="VTN16" s="788"/>
      <c r="VTO16" s="788"/>
      <c r="VTP16" s="787"/>
      <c r="VTQ16" s="788"/>
      <c r="VTR16" s="788"/>
      <c r="VTS16" s="788"/>
      <c r="VTT16" s="787"/>
      <c r="VTU16" s="788"/>
      <c r="VTV16" s="788"/>
      <c r="VTW16" s="788"/>
      <c r="VTX16" s="787"/>
      <c r="VTY16" s="788"/>
      <c r="VTZ16" s="788"/>
      <c r="VUA16" s="788"/>
      <c r="VUB16" s="787"/>
      <c r="VUC16" s="788"/>
      <c r="VUD16" s="788"/>
      <c r="VUE16" s="788"/>
      <c r="VUF16" s="787"/>
      <c r="VUG16" s="788"/>
      <c r="VUH16" s="788"/>
      <c r="VUI16" s="788"/>
      <c r="VUJ16" s="787"/>
      <c r="VUK16" s="788"/>
      <c r="VUL16" s="788"/>
      <c r="VUM16" s="788"/>
      <c r="VUN16" s="787"/>
      <c r="VUO16" s="788"/>
      <c r="VUP16" s="788"/>
      <c r="VUQ16" s="788"/>
      <c r="VUR16" s="787"/>
      <c r="VUS16" s="788"/>
      <c r="VUT16" s="788"/>
      <c r="VUU16" s="788"/>
      <c r="VUV16" s="787"/>
      <c r="VUW16" s="788"/>
      <c r="VUX16" s="788"/>
      <c r="VUY16" s="788"/>
      <c r="VUZ16" s="787"/>
      <c r="VVA16" s="788"/>
      <c r="VVB16" s="788"/>
      <c r="VVC16" s="788"/>
      <c r="VVD16" s="787"/>
      <c r="VVE16" s="788"/>
      <c r="VVF16" s="788"/>
      <c r="VVG16" s="788"/>
      <c r="VVH16" s="787"/>
      <c r="VVI16" s="788"/>
      <c r="VVJ16" s="788"/>
      <c r="VVK16" s="788"/>
      <c r="VVL16" s="787"/>
      <c r="VVM16" s="788"/>
      <c r="VVN16" s="788"/>
      <c r="VVO16" s="788"/>
      <c r="VVP16" s="787"/>
      <c r="VVQ16" s="788"/>
      <c r="VVR16" s="788"/>
      <c r="VVS16" s="788"/>
      <c r="VVT16" s="787"/>
      <c r="VVU16" s="788"/>
      <c r="VVV16" s="788"/>
      <c r="VVW16" s="788"/>
      <c r="VVX16" s="787"/>
      <c r="VVY16" s="788"/>
      <c r="VVZ16" s="788"/>
      <c r="VWA16" s="788"/>
      <c r="VWB16" s="787"/>
      <c r="VWC16" s="788"/>
      <c r="VWD16" s="788"/>
      <c r="VWE16" s="788"/>
      <c r="VWF16" s="787"/>
      <c r="VWG16" s="788"/>
      <c r="VWH16" s="788"/>
      <c r="VWI16" s="788"/>
      <c r="VWJ16" s="787"/>
      <c r="VWK16" s="788"/>
      <c r="VWL16" s="788"/>
      <c r="VWM16" s="788"/>
      <c r="VWN16" s="787"/>
      <c r="VWO16" s="788"/>
      <c r="VWP16" s="788"/>
      <c r="VWQ16" s="788"/>
      <c r="VWR16" s="787"/>
      <c r="VWS16" s="788"/>
      <c r="VWT16" s="788"/>
      <c r="VWU16" s="788"/>
      <c r="VWV16" s="787"/>
      <c r="VWW16" s="788"/>
      <c r="VWX16" s="788"/>
      <c r="VWY16" s="788"/>
      <c r="VWZ16" s="787"/>
      <c r="VXA16" s="788"/>
      <c r="VXB16" s="788"/>
      <c r="VXC16" s="788"/>
      <c r="VXD16" s="787"/>
      <c r="VXE16" s="788"/>
      <c r="VXF16" s="788"/>
      <c r="VXG16" s="788"/>
      <c r="VXH16" s="787"/>
      <c r="VXI16" s="788"/>
      <c r="VXJ16" s="788"/>
      <c r="VXK16" s="788"/>
      <c r="VXL16" s="787"/>
      <c r="VXM16" s="788"/>
      <c r="VXN16" s="788"/>
      <c r="VXO16" s="788"/>
      <c r="VXP16" s="787"/>
      <c r="VXQ16" s="788"/>
      <c r="VXR16" s="788"/>
      <c r="VXS16" s="788"/>
      <c r="VXT16" s="787"/>
      <c r="VXU16" s="788"/>
      <c r="VXV16" s="788"/>
      <c r="VXW16" s="788"/>
      <c r="VXX16" s="787"/>
      <c r="VXY16" s="788"/>
      <c r="VXZ16" s="788"/>
      <c r="VYA16" s="788"/>
      <c r="VYB16" s="787"/>
      <c r="VYC16" s="788"/>
      <c r="VYD16" s="788"/>
      <c r="VYE16" s="788"/>
      <c r="VYF16" s="787"/>
      <c r="VYG16" s="788"/>
      <c r="VYH16" s="788"/>
      <c r="VYI16" s="788"/>
      <c r="VYJ16" s="787"/>
      <c r="VYK16" s="788"/>
      <c r="VYL16" s="788"/>
      <c r="VYM16" s="788"/>
      <c r="VYN16" s="787"/>
      <c r="VYO16" s="788"/>
      <c r="VYP16" s="788"/>
      <c r="VYQ16" s="788"/>
      <c r="VYR16" s="787"/>
      <c r="VYS16" s="788"/>
      <c r="VYT16" s="788"/>
      <c r="VYU16" s="788"/>
      <c r="VYV16" s="787"/>
      <c r="VYW16" s="788"/>
      <c r="VYX16" s="788"/>
      <c r="VYY16" s="788"/>
      <c r="VYZ16" s="787"/>
      <c r="VZA16" s="788"/>
      <c r="VZB16" s="788"/>
      <c r="VZC16" s="788"/>
      <c r="VZD16" s="787"/>
      <c r="VZE16" s="788"/>
      <c r="VZF16" s="788"/>
      <c r="VZG16" s="788"/>
      <c r="VZH16" s="787"/>
      <c r="VZI16" s="788"/>
      <c r="VZJ16" s="788"/>
      <c r="VZK16" s="788"/>
      <c r="VZL16" s="787"/>
      <c r="VZM16" s="788"/>
      <c r="VZN16" s="788"/>
      <c r="VZO16" s="788"/>
      <c r="VZP16" s="787"/>
      <c r="VZQ16" s="788"/>
      <c r="VZR16" s="788"/>
      <c r="VZS16" s="788"/>
      <c r="VZT16" s="787"/>
      <c r="VZU16" s="788"/>
      <c r="VZV16" s="788"/>
      <c r="VZW16" s="788"/>
      <c r="VZX16" s="787"/>
      <c r="VZY16" s="788"/>
      <c r="VZZ16" s="788"/>
      <c r="WAA16" s="788"/>
      <c r="WAB16" s="787"/>
      <c r="WAC16" s="788"/>
      <c r="WAD16" s="788"/>
      <c r="WAE16" s="788"/>
      <c r="WAF16" s="787"/>
      <c r="WAG16" s="788"/>
      <c r="WAH16" s="788"/>
      <c r="WAI16" s="788"/>
      <c r="WAJ16" s="787"/>
      <c r="WAK16" s="788"/>
      <c r="WAL16" s="788"/>
      <c r="WAM16" s="788"/>
      <c r="WAN16" s="787"/>
      <c r="WAO16" s="788"/>
      <c r="WAP16" s="788"/>
      <c r="WAQ16" s="788"/>
      <c r="WAR16" s="787"/>
      <c r="WAS16" s="788"/>
      <c r="WAT16" s="788"/>
      <c r="WAU16" s="788"/>
      <c r="WAV16" s="787"/>
      <c r="WAW16" s="788"/>
      <c r="WAX16" s="788"/>
      <c r="WAY16" s="788"/>
      <c r="WAZ16" s="787"/>
      <c r="WBA16" s="788"/>
      <c r="WBB16" s="788"/>
      <c r="WBC16" s="788"/>
      <c r="WBD16" s="787"/>
      <c r="WBE16" s="788"/>
      <c r="WBF16" s="788"/>
      <c r="WBG16" s="788"/>
      <c r="WBH16" s="787"/>
      <c r="WBI16" s="788"/>
      <c r="WBJ16" s="788"/>
      <c r="WBK16" s="788"/>
      <c r="WBL16" s="787"/>
      <c r="WBM16" s="788"/>
      <c r="WBN16" s="788"/>
      <c r="WBO16" s="788"/>
      <c r="WBP16" s="787"/>
      <c r="WBQ16" s="788"/>
      <c r="WBR16" s="788"/>
      <c r="WBS16" s="788"/>
      <c r="WBT16" s="787"/>
      <c r="WBU16" s="788"/>
      <c r="WBV16" s="788"/>
      <c r="WBW16" s="788"/>
      <c r="WBX16" s="787"/>
      <c r="WBY16" s="788"/>
      <c r="WBZ16" s="788"/>
      <c r="WCA16" s="788"/>
      <c r="WCB16" s="787"/>
      <c r="WCC16" s="788"/>
      <c r="WCD16" s="788"/>
      <c r="WCE16" s="788"/>
      <c r="WCF16" s="787"/>
      <c r="WCG16" s="788"/>
      <c r="WCH16" s="788"/>
      <c r="WCI16" s="788"/>
      <c r="WCJ16" s="787"/>
      <c r="WCK16" s="788"/>
      <c r="WCL16" s="788"/>
      <c r="WCM16" s="788"/>
      <c r="WCN16" s="787"/>
      <c r="WCO16" s="788"/>
      <c r="WCP16" s="788"/>
      <c r="WCQ16" s="788"/>
      <c r="WCR16" s="787"/>
      <c r="WCS16" s="788"/>
      <c r="WCT16" s="788"/>
      <c r="WCU16" s="788"/>
      <c r="WCV16" s="787"/>
      <c r="WCW16" s="788"/>
      <c r="WCX16" s="788"/>
      <c r="WCY16" s="788"/>
      <c r="WCZ16" s="787"/>
      <c r="WDA16" s="788"/>
      <c r="WDB16" s="788"/>
      <c r="WDC16" s="788"/>
      <c r="WDD16" s="787"/>
      <c r="WDE16" s="788"/>
      <c r="WDF16" s="788"/>
      <c r="WDG16" s="788"/>
      <c r="WDH16" s="787"/>
      <c r="WDI16" s="788"/>
      <c r="WDJ16" s="788"/>
      <c r="WDK16" s="788"/>
      <c r="WDL16" s="787"/>
      <c r="WDM16" s="788"/>
      <c r="WDN16" s="788"/>
      <c r="WDO16" s="788"/>
      <c r="WDP16" s="787"/>
      <c r="WDQ16" s="788"/>
      <c r="WDR16" s="788"/>
      <c r="WDS16" s="788"/>
      <c r="WDT16" s="787"/>
      <c r="WDU16" s="788"/>
      <c r="WDV16" s="788"/>
      <c r="WDW16" s="788"/>
      <c r="WDX16" s="787"/>
      <c r="WDY16" s="788"/>
      <c r="WDZ16" s="788"/>
      <c r="WEA16" s="788"/>
      <c r="WEB16" s="787"/>
      <c r="WEC16" s="788"/>
      <c r="WED16" s="788"/>
      <c r="WEE16" s="788"/>
      <c r="WEF16" s="787"/>
      <c r="WEG16" s="788"/>
      <c r="WEH16" s="788"/>
      <c r="WEI16" s="788"/>
      <c r="WEJ16" s="787"/>
      <c r="WEK16" s="788"/>
      <c r="WEL16" s="788"/>
      <c r="WEM16" s="788"/>
      <c r="WEN16" s="787"/>
      <c r="WEO16" s="788"/>
      <c r="WEP16" s="788"/>
      <c r="WEQ16" s="788"/>
      <c r="WER16" s="787"/>
      <c r="WES16" s="788"/>
      <c r="WET16" s="788"/>
      <c r="WEU16" s="788"/>
      <c r="WEV16" s="787"/>
      <c r="WEW16" s="788"/>
      <c r="WEX16" s="788"/>
      <c r="WEY16" s="788"/>
      <c r="WEZ16" s="787"/>
      <c r="WFA16" s="788"/>
      <c r="WFB16" s="788"/>
      <c r="WFC16" s="788"/>
      <c r="WFD16" s="787"/>
      <c r="WFE16" s="788"/>
      <c r="WFF16" s="788"/>
      <c r="WFG16" s="788"/>
      <c r="WFH16" s="787"/>
      <c r="WFI16" s="788"/>
      <c r="WFJ16" s="788"/>
      <c r="WFK16" s="788"/>
      <c r="WFL16" s="787"/>
      <c r="WFM16" s="788"/>
      <c r="WFN16" s="788"/>
      <c r="WFO16" s="788"/>
      <c r="WFP16" s="787"/>
      <c r="WFQ16" s="788"/>
      <c r="WFR16" s="788"/>
      <c r="WFS16" s="788"/>
      <c r="WFT16" s="787"/>
      <c r="WFU16" s="788"/>
      <c r="WFV16" s="788"/>
      <c r="WFW16" s="788"/>
      <c r="WFX16" s="787"/>
      <c r="WFY16" s="788"/>
      <c r="WFZ16" s="788"/>
      <c r="WGA16" s="788"/>
      <c r="WGB16" s="787"/>
      <c r="WGC16" s="788"/>
      <c r="WGD16" s="788"/>
      <c r="WGE16" s="788"/>
      <c r="WGF16" s="787"/>
      <c r="WGG16" s="788"/>
      <c r="WGH16" s="788"/>
      <c r="WGI16" s="788"/>
      <c r="WGJ16" s="787"/>
      <c r="WGK16" s="788"/>
      <c r="WGL16" s="788"/>
      <c r="WGM16" s="788"/>
      <c r="WGN16" s="787"/>
      <c r="WGO16" s="788"/>
      <c r="WGP16" s="788"/>
      <c r="WGQ16" s="788"/>
      <c r="WGR16" s="787"/>
      <c r="WGS16" s="788"/>
      <c r="WGT16" s="788"/>
      <c r="WGU16" s="788"/>
      <c r="WGV16" s="787"/>
      <c r="WGW16" s="788"/>
      <c r="WGX16" s="788"/>
      <c r="WGY16" s="788"/>
      <c r="WGZ16" s="787"/>
      <c r="WHA16" s="788"/>
      <c r="WHB16" s="788"/>
      <c r="WHC16" s="788"/>
      <c r="WHD16" s="787"/>
      <c r="WHE16" s="788"/>
      <c r="WHF16" s="788"/>
      <c r="WHG16" s="788"/>
      <c r="WHH16" s="787"/>
      <c r="WHI16" s="788"/>
      <c r="WHJ16" s="788"/>
      <c r="WHK16" s="788"/>
      <c r="WHL16" s="787"/>
      <c r="WHM16" s="788"/>
      <c r="WHN16" s="788"/>
      <c r="WHO16" s="788"/>
      <c r="WHP16" s="787"/>
      <c r="WHQ16" s="788"/>
      <c r="WHR16" s="788"/>
      <c r="WHS16" s="788"/>
      <c r="WHT16" s="787"/>
      <c r="WHU16" s="788"/>
      <c r="WHV16" s="788"/>
      <c r="WHW16" s="788"/>
      <c r="WHX16" s="787"/>
      <c r="WHY16" s="788"/>
      <c r="WHZ16" s="788"/>
      <c r="WIA16" s="788"/>
      <c r="WIB16" s="787"/>
      <c r="WIC16" s="788"/>
      <c r="WID16" s="788"/>
      <c r="WIE16" s="788"/>
      <c r="WIF16" s="787"/>
      <c r="WIG16" s="788"/>
      <c r="WIH16" s="788"/>
      <c r="WII16" s="788"/>
      <c r="WIJ16" s="787"/>
      <c r="WIK16" s="788"/>
      <c r="WIL16" s="788"/>
      <c r="WIM16" s="788"/>
      <c r="WIN16" s="787"/>
      <c r="WIO16" s="788"/>
      <c r="WIP16" s="788"/>
      <c r="WIQ16" s="788"/>
      <c r="WIR16" s="787"/>
      <c r="WIS16" s="788"/>
      <c r="WIT16" s="788"/>
      <c r="WIU16" s="788"/>
      <c r="WIV16" s="787"/>
      <c r="WIW16" s="788"/>
      <c r="WIX16" s="788"/>
      <c r="WIY16" s="788"/>
      <c r="WIZ16" s="787"/>
      <c r="WJA16" s="788"/>
      <c r="WJB16" s="788"/>
      <c r="WJC16" s="788"/>
      <c r="WJD16" s="787"/>
      <c r="WJE16" s="788"/>
      <c r="WJF16" s="788"/>
      <c r="WJG16" s="788"/>
      <c r="WJH16" s="787"/>
      <c r="WJI16" s="788"/>
      <c r="WJJ16" s="788"/>
      <c r="WJK16" s="788"/>
      <c r="WJL16" s="787"/>
      <c r="WJM16" s="788"/>
      <c r="WJN16" s="788"/>
      <c r="WJO16" s="788"/>
      <c r="WJP16" s="787"/>
      <c r="WJQ16" s="788"/>
      <c r="WJR16" s="788"/>
      <c r="WJS16" s="788"/>
      <c r="WJT16" s="787"/>
      <c r="WJU16" s="788"/>
      <c r="WJV16" s="788"/>
      <c r="WJW16" s="788"/>
      <c r="WJX16" s="787"/>
      <c r="WJY16" s="788"/>
      <c r="WJZ16" s="788"/>
      <c r="WKA16" s="788"/>
      <c r="WKB16" s="787"/>
      <c r="WKC16" s="788"/>
      <c r="WKD16" s="788"/>
      <c r="WKE16" s="788"/>
      <c r="WKF16" s="787"/>
      <c r="WKG16" s="788"/>
      <c r="WKH16" s="788"/>
      <c r="WKI16" s="788"/>
      <c r="WKJ16" s="787"/>
      <c r="WKK16" s="788"/>
      <c r="WKL16" s="788"/>
      <c r="WKM16" s="788"/>
      <c r="WKN16" s="787"/>
      <c r="WKO16" s="788"/>
      <c r="WKP16" s="788"/>
      <c r="WKQ16" s="788"/>
      <c r="WKR16" s="787"/>
      <c r="WKS16" s="788"/>
      <c r="WKT16" s="788"/>
      <c r="WKU16" s="788"/>
      <c r="WKV16" s="787"/>
      <c r="WKW16" s="788"/>
      <c r="WKX16" s="788"/>
      <c r="WKY16" s="788"/>
      <c r="WKZ16" s="787"/>
      <c r="WLA16" s="788"/>
      <c r="WLB16" s="788"/>
      <c r="WLC16" s="788"/>
      <c r="WLD16" s="787"/>
      <c r="WLE16" s="788"/>
      <c r="WLF16" s="788"/>
      <c r="WLG16" s="788"/>
      <c r="WLH16" s="787"/>
      <c r="WLI16" s="788"/>
      <c r="WLJ16" s="788"/>
      <c r="WLK16" s="788"/>
      <c r="WLL16" s="787"/>
      <c r="WLM16" s="788"/>
      <c r="WLN16" s="788"/>
      <c r="WLO16" s="788"/>
      <c r="WLP16" s="787"/>
      <c r="WLQ16" s="788"/>
      <c r="WLR16" s="788"/>
      <c r="WLS16" s="788"/>
      <c r="WLT16" s="787"/>
      <c r="WLU16" s="788"/>
      <c r="WLV16" s="788"/>
      <c r="WLW16" s="788"/>
      <c r="WLX16" s="787"/>
      <c r="WLY16" s="788"/>
      <c r="WLZ16" s="788"/>
      <c r="WMA16" s="788"/>
      <c r="WMB16" s="787"/>
      <c r="WMC16" s="788"/>
      <c r="WMD16" s="788"/>
      <c r="WME16" s="788"/>
      <c r="WMF16" s="787"/>
      <c r="WMG16" s="788"/>
      <c r="WMH16" s="788"/>
      <c r="WMI16" s="788"/>
      <c r="WMJ16" s="787"/>
      <c r="WMK16" s="788"/>
      <c r="WML16" s="788"/>
      <c r="WMM16" s="788"/>
      <c r="WMN16" s="787"/>
      <c r="WMO16" s="788"/>
      <c r="WMP16" s="788"/>
      <c r="WMQ16" s="788"/>
      <c r="WMR16" s="787"/>
      <c r="WMS16" s="788"/>
      <c r="WMT16" s="788"/>
      <c r="WMU16" s="788"/>
      <c r="WMV16" s="787"/>
      <c r="WMW16" s="788"/>
      <c r="WMX16" s="788"/>
      <c r="WMY16" s="788"/>
      <c r="WMZ16" s="787"/>
      <c r="WNA16" s="788"/>
      <c r="WNB16" s="788"/>
      <c r="WNC16" s="788"/>
      <c r="WND16" s="787"/>
      <c r="WNE16" s="788"/>
      <c r="WNF16" s="788"/>
      <c r="WNG16" s="788"/>
      <c r="WNH16" s="787"/>
      <c r="WNI16" s="788"/>
      <c r="WNJ16" s="788"/>
      <c r="WNK16" s="788"/>
      <c r="WNL16" s="787"/>
      <c r="WNM16" s="788"/>
      <c r="WNN16" s="788"/>
      <c r="WNO16" s="788"/>
      <c r="WNP16" s="787"/>
      <c r="WNQ16" s="788"/>
      <c r="WNR16" s="788"/>
      <c r="WNS16" s="788"/>
      <c r="WNT16" s="787"/>
      <c r="WNU16" s="788"/>
      <c r="WNV16" s="788"/>
      <c r="WNW16" s="788"/>
      <c r="WNX16" s="787"/>
      <c r="WNY16" s="788"/>
      <c r="WNZ16" s="788"/>
      <c r="WOA16" s="788"/>
      <c r="WOB16" s="787"/>
      <c r="WOC16" s="788"/>
      <c r="WOD16" s="788"/>
      <c r="WOE16" s="788"/>
      <c r="WOF16" s="787"/>
      <c r="WOG16" s="788"/>
      <c r="WOH16" s="788"/>
      <c r="WOI16" s="788"/>
      <c r="WOJ16" s="787"/>
      <c r="WOK16" s="788"/>
      <c r="WOL16" s="788"/>
      <c r="WOM16" s="788"/>
      <c r="WON16" s="787"/>
      <c r="WOO16" s="788"/>
      <c r="WOP16" s="788"/>
      <c r="WOQ16" s="788"/>
      <c r="WOR16" s="787"/>
      <c r="WOS16" s="788"/>
      <c r="WOT16" s="788"/>
      <c r="WOU16" s="788"/>
      <c r="WOV16" s="787"/>
      <c r="WOW16" s="788"/>
      <c r="WOX16" s="788"/>
      <c r="WOY16" s="788"/>
      <c r="WOZ16" s="787"/>
      <c r="WPA16" s="788"/>
      <c r="WPB16" s="788"/>
      <c r="WPC16" s="788"/>
      <c r="WPD16" s="787"/>
      <c r="WPE16" s="788"/>
      <c r="WPF16" s="788"/>
      <c r="WPG16" s="788"/>
      <c r="WPH16" s="787"/>
      <c r="WPI16" s="788"/>
      <c r="WPJ16" s="788"/>
      <c r="WPK16" s="788"/>
      <c r="WPL16" s="787"/>
      <c r="WPM16" s="788"/>
      <c r="WPN16" s="788"/>
      <c r="WPO16" s="788"/>
      <c r="WPP16" s="787"/>
      <c r="WPQ16" s="788"/>
      <c r="WPR16" s="788"/>
      <c r="WPS16" s="788"/>
      <c r="WPT16" s="787"/>
      <c r="WPU16" s="788"/>
      <c r="WPV16" s="788"/>
      <c r="WPW16" s="788"/>
      <c r="WPX16" s="787"/>
      <c r="WPY16" s="788"/>
      <c r="WPZ16" s="788"/>
      <c r="WQA16" s="788"/>
      <c r="WQB16" s="787"/>
      <c r="WQC16" s="788"/>
      <c r="WQD16" s="788"/>
      <c r="WQE16" s="788"/>
      <c r="WQF16" s="787"/>
      <c r="WQG16" s="788"/>
      <c r="WQH16" s="788"/>
      <c r="WQI16" s="788"/>
      <c r="WQJ16" s="787"/>
      <c r="WQK16" s="788"/>
      <c r="WQL16" s="788"/>
      <c r="WQM16" s="788"/>
      <c r="WQN16" s="787"/>
      <c r="WQO16" s="788"/>
      <c r="WQP16" s="788"/>
      <c r="WQQ16" s="788"/>
      <c r="WQR16" s="787"/>
      <c r="WQS16" s="788"/>
      <c r="WQT16" s="788"/>
      <c r="WQU16" s="788"/>
      <c r="WQV16" s="787"/>
      <c r="WQW16" s="788"/>
      <c r="WQX16" s="788"/>
      <c r="WQY16" s="788"/>
      <c r="WQZ16" s="787"/>
      <c r="WRA16" s="788"/>
      <c r="WRB16" s="788"/>
      <c r="WRC16" s="788"/>
      <c r="WRD16" s="787"/>
      <c r="WRE16" s="788"/>
      <c r="WRF16" s="788"/>
      <c r="WRG16" s="788"/>
      <c r="WRH16" s="787"/>
      <c r="WRI16" s="788"/>
      <c r="WRJ16" s="788"/>
      <c r="WRK16" s="788"/>
      <c r="WRL16" s="787"/>
      <c r="WRM16" s="788"/>
      <c r="WRN16" s="788"/>
      <c r="WRO16" s="788"/>
      <c r="WRP16" s="787"/>
      <c r="WRQ16" s="788"/>
      <c r="WRR16" s="788"/>
      <c r="WRS16" s="788"/>
      <c r="WRT16" s="787"/>
      <c r="WRU16" s="788"/>
      <c r="WRV16" s="788"/>
      <c r="WRW16" s="788"/>
      <c r="WRX16" s="787"/>
      <c r="WRY16" s="788"/>
      <c r="WRZ16" s="788"/>
      <c r="WSA16" s="788"/>
      <c r="WSB16" s="787"/>
      <c r="WSC16" s="788"/>
      <c r="WSD16" s="788"/>
      <c r="WSE16" s="788"/>
      <c r="WSF16" s="787"/>
      <c r="WSG16" s="788"/>
      <c r="WSH16" s="788"/>
      <c r="WSI16" s="788"/>
      <c r="WSJ16" s="787"/>
      <c r="WSK16" s="788"/>
      <c r="WSL16" s="788"/>
      <c r="WSM16" s="788"/>
      <c r="WSN16" s="787"/>
      <c r="WSO16" s="788"/>
      <c r="WSP16" s="788"/>
      <c r="WSQ16" s="788"/>
      <c r="WSR16" s="787"/>
      <c r="WSS16" s="788"/>
      <c r="WST16" s="788"/>
      <c r="WSU16" s="788"/>
      <c r="WSV16" s="787"/>
      <c r="WSW16" s="788"/>
      <c r="WSX16" s="788"/>
      <c r="WSY16" s="788"/>
      <c r="WSZ16" s="787"/>
      <c r="WTA16" s="788"/>
      <c r="WTB16" s="788"/>
      <c r="WTC16" s="788"/>
      <c r="WTD16" s="787"/>
      <c r="WTE16" s="788"/>
      <c r="WTF16" s="788"/>
      <c r="WTG16" s="788"/>
      <c r="WTH16" s="787"/>
      <c r="WTI16" s="788"/>
      <c r="WTJ16" s="788"/>
      <c r="WTK16" s="788"/>
      <c r="WTL16" s="787"/>
      <c r="WTM16" s="788"/>
      <c r="WTN16" s="788"/>
      <c r="WTO16" s="788"/>
      <c r="WTP16" s="787"/>
      <c r="WTQ16" s="788"/>
      <c r="WTR16" s="788"/>
      <c r="WTS16" s="788"/>
      <c r="WTT16" s="787"/>
      <c r="WTU16" s="788"/>
      <c r="WTV16" s="788"/>
      <c r="WTW16" s="788"/>
      <c r="WTX16" s="787"/>
      <c r="WTY16" s="788"/>
      <c r="WTZ16" s="788"/>
      <c r="WUA16" s="788"/>
      <c r="WUB16" s="787"/>
      <c r="WUC16" s="788"/>
      <c r="WUD16" s="788"/>
      <c r="WUE16" s="788"/>
      <c r="WUF16" s="787"/>
      <c r="WUG16" s="788"/>
      <c r="WUH16" s="788"/>
      <c r="WUI16" s="788"/>
      <c r="WUJ16" s="787"/>
      <c r="WUK16" s="788"/>
      <c r="WUL16" s="788"/>
      <c r="WUM16" s="788"/>
      <c r="WUN16" s="787"/>
      <c r="WUO16" s="788"/>
      <c r="WUP16" s="788"/>
      <c r="WUQ16" s="788"/>
      <c r="WUR16" s="787"/>
      <c r="WUS16" s="788"/>
      <c r="WUT16" s="788"/>
      <c r="WUU16" s="788"/>
      <c r="WUV16" s="787"/>
      <c r="WUW16" s="788"/>
      <c r="WUX16" s="788"/>
      <c r="WUY16" s="788"/>
      <c r="WUZ16" s="787"/>
      <c r="WVA16" s="788"/>
      <c r="WVB16" s="788"/>
      <c r="WVC16" s="788"/>
      <c r="WVD16" s="787"/>
      <c r="WVE16" s="788"/>
      <c r="WVF16" s="788"/>
      <c r="WVG16" s="788"/>
      <c r="WVH16" s="787"/>
      <c r="WVI16" s="788"/>
      <c r="WVJ16" s="788"/>
      <c r="WVK16" s="788"/>
      <c r="WVL16" s="787"/>
      <c r="WVM16" s="788"/>
      <c r="WVN16" s="788"/>
      <c r="WVO16" s="788"/>
      <c r="WVP16" s="787"/>
      <c r="WVQ16" s="788"/>
      <c r="WVR16" s="788"/>
      <c r="WVS16" s="788"/>
      <c r="WVT16" s="787"/>
      <c r="WVU16" s="788"/>
      <c r="WVV16" s="788"/>
      <c r="WVW16" s="788"/>
      <c r="WVX16" s="787"/>
      <c r="WVY16" s="788"/>
      <c r="WVZ16" s="788"/>
      <c r="WWA16" s="788"/>
      <c r="WWB16" s="787"/>
      <c r="WWC16" s="788"/>
      <c r="WWD16" s="788"/>
      <c r="WWE16" s="788"/>
      <c r="WWF16" s="787"/>
      <c r="WWG16" s="788"/>
      <c r="WWH16" s="788"/>
      <c r="WWI16" s="788"/>
      <c r="WWJ16" s="787"/>
      <c r="WWK16" s="788"/>
      <c r="WWL16" s="788"/>
      <c r="WWM16" s="788"/>
      <c r="WWN16" s="787"/>
      <c r="WWO16" s="788"/>
      <c r="WWP16" s="788"/>
      <c r="WWQ16" s="788"/>
      <c r="WWR16" s="787"/>
      <c r="WWS16" s="788"/>
      <c r="WWT16" s="788"/>
      <c r="WWU16" s="788"/>
      <c r="WWV16" s="787"/>
      <c r="WWW16" s="788"/>
      <c r="WWX16" s="788"/>
      <c r="WWY16" s="788"/>
      <c r="WWZ16" s="787"/>
      <c r="WXA16" s="788"/>
      <c r="WXB16" s="788"/>
      <c r="WXC16" s="788"/>
      <c r="WXD16" s="787"/>
      <c r="WXE16" s="788"/>
      <c r="WXF16" s="788"/>
      <c r="WXG16" s="788"/>
      <c r="WXH16" s="787"/>
      <c r="WXI16" s="788"/>
      <c r="WXJ16" s="788"/>
      <c r="WXK16" s="788"/>
      <c r="WXL16" s="787"/>
      <c r="WXM16" s="788"/>
      <c r="WXN16" s="788"/>
      <c r="WXO16" s="788"/>
      <c r="WXP16" s="787"/>
      <c r="WXQ16" s="788"/>
      <c r="WXR16" s="788"/>
      <c r="WXS16" s="788"/>
      <c r="WXT16" s="787"/>
      <c r="WXU16" s="788"/>
      <c r="WXV16" s="788"/>
      <c r="WXW16" s="788"/>
      <c r="WXX16" s="787"/>
      <c r="WXY16" s="788"/>
      <c r="WXZ16" s="788"/>
      <c r="WYA16" s="788"/>
      <c r="WYB16" s="787"/>
      <c r="WYC16" s="788"/>
      <c r="WYD16" s="788"/>
      <c r="WYE16" s="788"/>
      <c r="WYF16" s="787"/>
      <c r="WYG16" s="788"/>
      <c r="WYH16" s="788"/>
      <c r="WYI16" s="788"/>
      <c r="WYJ16" s="787"/>
      <c r="WYK16" s="788"/>
      <c r="WYL16" s="788"/>
      <c r="WYM16" s="788"/>
      <c r="WYN16" s="787"/>
      <c r="WYO16" s="788"/>
      <c r="WYP16" s="788"/>
      <c r="WYQ16" s="788"/>
      <c r="WYR16" s="787"/>
      <c r="WYS16" s="788"/>
      <c r="WYT16" s="788"/>
      <c r="WYU16" s="788"/>
      <c r="WYV16" s="787"/>
      <c r="WYW16" s="788"/>
      <c r="WYX16" s="788"/>
      <c r="WYY16" s="788"/>
      <c r="WYZ16" s="787"/>
      <c r="WZA16" s="788"/>
      <c r="WZB16" s="788"/>
      <c r="WZC16" s="788"/>
      <c r="WZD16" s="787"/>
      <c r="WZE16" s="788"/>
      <c r="WZF16" s="788"/>
      <c r="WZG16" s="788"/>
      <c r="WZH16" s="787"/>
      <c r="WZI16" s="788"/>
      <c r="WZJ16" s="788"/>
      <c r="WZK16" s="788"/>
      <c r="WZL16" s="787"/>
      <c r="WZM16" s="788"/>
      <c r="WZN16" s="788"/>
      <c r="WZO16" s="788"/>
      <c r="WZP16" s="787"/>
      <c r="WZQ16" s="788"/>
      <c r="WZR16" s="788"/>
      <c r="WZS16" s="788"/>
      <c r="WZT16" s="787"/>
      <c r="WZU16" s="788"/>
      <c r="WZV16" s="788"/>
      <c r="WZW16" s="788"/>
      <c r="WZX16" s="787"/>
      <c r="WZY16" s="788"/>
      <c r="WZZ16" s="788"/>
      <c r="XAA16" s="788"/>
      <c r="XAB16" s="787"/>
      <c r="XAC16" s="788"/>
      <c r="XAD16" s="788"/>
      <c r="XAE16" s="788"/>
      <c r="XAF16" s="787"/>
      <c r="XAG16" s="788"/>
      <c r="XAH16" s="788"/>
      <c r="XAI16" s="788"/>
      <c r="XAJ16" s="787"/>
      <c r="XAK16" s="788"/>
      <c r="XAL16" s="788"/>
      <c r="XAM16" s="788"/>
      <c r="XAN16" s="787"/>
      <c r="XAO16" s="788"/>
      <c r="XAP16" s="788"/>
      <c r="XAQ16" s="788"/>
      <c r="XAR16" s="787"/>
      <c r="XAS16" s="788"/>
      <c r="XAT16" s="788"/>
      <c r="XAU16" s="788"/>
      <c r="XAV16" s="787"/>
      <c r="XAW16" s="788"/>
      <c r="XAX16" s="788"/>
      <c r="XAY16" s="788"/>
      <c r="XAZ16" s="787"/>
      <c r="XBA16" s="788"/>
      <c r="XBB16" s="788"/>
      <c r="XBC16" s="788"/>
      <c r="XBD16" s="787"/>
      <c r="XBE16" s="788"/>
      <c r="XBF16" s="788"/>
      <c r="XBG16" s="788"/>
      <c r="XBH16" s="787"/>
      <c r="XBI16" s="788"/>
      <c r="XBJ16" s="788"/>
      <c r="XBK16" s="788"/>
      <c r="XBL16" s="787"/>
      <c r="XBM16" s="788"/>
      <c r="XBN16" s="788"/>
      <c r="XBO16" s="788"/>
      <c r="XBP16" s="787"/>
      <c r="XBQ16" s="788"/>
      <c r="XBR16" s="788"/>
      <c r="XBS16" s="788"/>
      <c r="XBT16" s="787"/>
      <c r="XBU16" s="788"/>
      <c r="XBV16" s="788"/>
      <c r="XBW16" s="788"/>
      <c r="XBX16" s="787"/>
      <c r="XBY16" s="788"/>
      <c r="XBZ16" s="788"/>
      <c r="XCA16" s="788"/>
      <c r="XCB16" s="787"/>
      <c r="XCC16" s="788"/>
      <c r="XCD16" s="788"/>
      <c r="XCE16" s="788"/>
      <c r="XCF16" s="787"/>
      <c r="XCG16" s="788"/>
      <c r="XCH16" s="788"/>
      <c r="XCI16" s="788"/>
      <c r="XCJ16" s="787"/>
      <c r="XCK16" s="788"/>
      <c r="XCL16" s="788"/>
      <c r="XCM16" s="788"/>
      <c r="XCN16" s="787"/>
      <c r="XCO16" s="788"/>
      <c r="XCP16" s="788"/>
      <c r="XCQ16" s="788"/>
      <c r="XCR16" s="787"/>
      <c r="XCS16" s="788"/>
      <c r="XCT16" s="788"/>
      <c r="XCU16" s="788"/>
      <c r="XCV16" s="787"/>
      <c r="XCW16" s="788"/>
      <c r="XCX16" s="788"/>
      <c r="XCY16" s="788"/>
      <c r="XCZ16" s="787"/>
      <c r="XDA16" s="788"/>
      <c r="XDB16" s="788"/>
      <c r="XDC16" s="788"/>
      <c r="XDD16" s="787"/>
      <c r="XDE16" s="788"/>
      <c r="XDF16" s="788"/>
      <c r="XDG16" s="788"/>
      <c r="XDH16" s="787"/>
      <c r="XDI16" s="788"/>
      <c r="XDJ16" s="788"/>
      <c r="XDK16" s="788"/>
      <c r="XDL16" s="787"/>
      <c r="XDM16" s="788"/>
      <c r="XDN16" s="788"/>
      <c r="XDO16" s="788"/>
      <c r="XDP16" s="787"/>
      <c r="XDQ16" s="788"/>
      <c r="XDR16" s="788"/>
      <c r="XDS16" s="788"/>
      <c r="XDT16" s="787"/>
      <c r="XDU16" s="788"/>
      <c r="XDV16" s="788"/>
      <c r="XDW16" s="788"/>
      <c r="XDX16" s="787"/>
      <c r="XDY16" s="788"/>
      <c r="XDZ16" s="788"/>
      <c r="XEA16" s="788"/>
      <c r="XEB16" s="787"/>
      <c r="XEC16" s="788"/>
      <c r="XED16" s="788"/>
      <c r="XEE16" s="788"/>
      <c r="XEF16" s="787"/>
      <c r="XEG16" s="788"/>
      <c r="XEH16" s="788"/>
      <c r="XEI16" s="788"/>
      <c r="XEJ16" s="787"/>
      <c r="XEK16" s="788"/>
      <c r="XEL16" s="788"/>
      <c r="XEM16" s="788"/>
    </row>
    <row r="17" spans="1:16367" s="215" customFormat="1" ht="22.5" customHeight="1" x14ac:dyDescent="0.25">
      <c r="A17" s="860" t="s">
        <v>582</v>
      </c>
      <c r="B17" s="241"/>
      <c r="C17" s="1147">
        <f>SUM('تراز 1400'!$M$79)</f>
        <v>5972000000</v>
      </c>
      <c r="D17" s="1148"/>
      <c r="E17" s="1147">
        <v>0</v>
      </c>
      <c r="H17" s="785"/>
      <c r="L17" s="775"/>
      <c r="P17" s="787"/>
      <c r="Q17" s="788"/>
      <c r="R17" s="788"/>
      <c r="S17" s="788"/>
      <c r="T17" s="787"/>
      <c r="U17" s="788"/>
      <c r="V17" s="788"/>
      <c r="W17" s="788"/>
      <c r="X17" s="787"/>
      <c r="Y17" s="788"/>
      <c r="Z17" s="788"/>
      <c r="AA17" s="788"/>
      <c r="AB17" s="787"/>
      <c r="AC17" s="788"/>
      <c r="AD17" s="788"/>
      <c r="AE17" s="788"/>
      <c r="AF17" s="787"/>
      <c r="AG17" s="788"/>
      <c r="AH17" s="788"/>
      <c r="AI17" s="788"/>
      <c r="AJ17" s="787"/>
      <c r="AK17" s="788"/>
      <c r="AL17" s="788"/>
      <c r="AM17" s="788"/>
      <c r="AN17" s="787"/>
      <c r="AO17" s="788"/>
      <c r="AP17" s="788"/>
      <c r="AQ17" s="788"/>
      <c r="AR17" s="787"/>
      <c r="AS17" s="788"/>
      <c r="AT17" s="788"/>
      <c r="AU17" s="788"/>
      <c r="AV17" s="787"/>
      <c r="AW17" s="788"/>
      <c r="AX17" s="788"/>
      <c r="AY17" s="788"/>
      <c r="AZ17" s="787"/>
      <c r="BA17" s="788"/>
      <c r="BB17" s="788"/>
      <c r="BC17" s="788"/>
      <c r="BD17" s="787"/>
      <c r="BE17" s="788"/>
      <c r="BF17" s="788"/>
      <c r="BG17" s="788"/>
      <c r="BH17" s="787"/>
      <c r="BI17" s="788"/>
      <c r="BJ17" s="788"/>
      <c r="BK17" s="788"/>
      <c r="BL17" s="787"/>
      <c r="BM17" s="788"/>
      <c r="BN17" s="788"/>
      <c r="BO17" s="788"/>
      <c r="BP17" s="787"/>
      <c r="BQ17" s="788"/>
      <c r="BR17" s="788"/>
      <c r="BS17" s="788"/>
      <c r="BT17" s="787"/>
      <c r="BU17" s="788"/>
      <c r="BV17" s="788"/>
      <c r="BW17" s="788"/>
      <c r="BX17" s="787"/>
      <c r="BY17" s="788"/>
      <c r="BZ17" s="788"/>
      <c r="CA17" s="788"/>
      <c r="CB17" s="787"/>
      <c r="CC17" s="788"/>
      <c r="CD17" s="788"/>
      <c r="CE17" s="788"/>
      <c r="CF17" s="787"/>
      <c r="CG17" s="788"/>
      <c r="CH17" s="788"/>
      <c r="CI17" s="788"/>
      <c r="CJ17" s="787"/>
      <c r="CK17" s="788"/>
      <c r="CL17" s="788"/>
      <c r="CM17" s="788"/>
      <c r="CN17" s="787"/>
      <c r="CO17" s="788"/>
      <c r="CP17" s="788"/>
      <c r="CQ17" s="788"/>
      <c r="CR17" s="787"/>
      <c r="CS17" s="788"/>
      <c r="CT17" s="788"/>
      <c r="CU17" s="788"/>
      <c r="CV17" s="787"/>
      <c r="CW17" s="788"/>
      <c r="CX17" s="788"/>
      <c r="CY17" s="788"/>
      <c r="CZ17" s="787"/>
      <c r="DA17" s="788"/>
      <c r="DB17" s="788"/>
      <c r="DC17" s="788"/>
      <c r="DD17" s="787"/>
      <c r="DE17" s="788"/>
      <c r="DF17" s="788"/>
      <c r="DG17" s="788"/>
      <c r="DH17" s="787"/>
      <c r="DI17" s="788"/>
      <c r="DJ17" s="788"/>
      <c r="DK17" s="788"/>
      <c r="DL17" s="787"/>
      <c r="DM17" s="788"/>
      <c r="DN17" s="788"/>
      <c r="DO17" s="788"/>
      <c r="DP17" s="787"/>
      <c r="DQ17" s="788"/>
      <c r="DR17" s="788"/>
      <c r="DS17" s="788"/>
      <c r="DT17" s="787"/>
      <c r="DU17" s="788"/>
      <c r="DV17" s="788"/>
      <c r="DW17" s="788"/>
      <c r="DX17" s="787"/>
      <c r="DY17" s="788"/>
      <c r="DZ17" s="788"/>
      <c r="EA17" s="788"/>
      <c r="EB17" s="787"/>
      <c r="EC17" s="788"/>
      <c r="ED17" s="788"/>
      <c r="EE17" s="788"/>
      <c r="EF17" s="787"/>
      <c r="EG17" s="788"/>
      <c r="EH17" s="788"/>
      <c r="EI17" s="788"/>
      <c r="EJ17" s="787"/>
      <c r="EK17" s="788"/>
      <c r="EL17" s="788"/>
      <c r="EM17" s="788"/>
      <c r="EN17" s="787"/>
      <c r="EO17" s="788"/>
      <c r="EP17" s="788"/>
      <c r="EQ17" s="788"/>
      <c r="ER17" s="787"/>
      <c r="ES17" s="788"/>
      <c r="ET17" s="788"/>
      <c r="EU17" s="788"/>
      <c r="EV17" s="787"/>
      <c r="EW17" s="788"/>
      <c r="EX17" s="788"/>
      <c r="EY17" s="788"/>
      <c r="EZ17" s="787"/>
      <c r="FA17" s="788"/>
      <c r="FB17" s="788"/>
      <c r="FC17" s="788"/>
      <c r="FD17" s="787"/>
      <c r="FE17" s="788"/>
      <c r="FF17" s="788"/>
      <c r="FG17" s="788"/>
      <c r="FH17" s="787"/>
      <c r="FI17" s="788"/>
      <c r="FJ17" s="788"/>
      <c r="FK17" s="788"/>
      <c r="FL17" s="787"/>
      <c r="FM17" s="788"/>
      <c r="FN17" s="788"/>
      <c r="FO17" s="788"/>
      <c r="FP17" s="787"/>
      <c r="FQ17" s="788"/>
      <c r="FR17" s="788"/>
      <c r="FS17" s="788"/>
      <c r="FT17" s="787"/>
      <c r="FU17" s="788"/>
      <c r="FV17" s="788"/>
      <c r="FW17" s="788"/>
      <c r="FX17" s="787"/>
      <c r="FY17" s="788"/>
      <c r="FZ17" s="788"/>
      <c r="GA17" s="788"/>
      <c r="GB17" s="787"/>
      <c r="GC17" s="788"/>
      <c r="GD17" s="788"/>
      <c r="GE17" s="788"/>
      <c r="GF17" s="787"/>
      <c r="GG17" s="788"/>
      <c r="GH17" s="788"/>
      <c r="GI17" s="788"/>
      <c r="GJ17" s="787"/>
      <c r="GK17" s="788"/>
      <c r="GL17" s="788"/>
      <c r="GM17" s="788"/>
      <c r="GN17" s="787"/>
      <c r="GO17" s="788"/>
      <c r="GP17" s="788"/>
      <c r="GQ17" s="788"/>
      <c r="GR17" s="787"/>
      <c r="GS17" s="788"/>
      <c r="GT17" s="788"/>
      <c r="GU17" s="788"/>
      <c r="GV17" s="787"/>
      <c r="GW17" s="788"/>
      <c r="GX17" s="788"/>
      <c r="GY17" s="788"/>
      <c r="GZ17" s="787"/>
      <c r="HA17" s="788"/>
      <c r="HB17" s="788"/>
      <c r="HC17" s="788"/>
      <c r="HD17" s="787"/>
      <c r="HE17" s="788"/>
      <c r="HF17" s="788"/>
      <c r="HG17" s="788"/>
      <c r="HH17" s="787"/>
      <c r="HI17" s="788"/>
      <c r="HJ17" s="788"/>
      <c r="HK17" s="788"/>
      <c r="HL17" s="787"/>
      <c r="HM17" s="788"/>
      <c r="HN17" s="788"/>
      <c r="HO17" s="788"/>
      <c r="HP17" s="787"/>
      <c r="HQ17" s="788"/>
      <c r="HR17" s="788"/>
      <c r="HS17" s="788"/>
      <c r="HT17" s="787"/>
      <c r="HU17" s="788"/>
      <c r="HV17" s="788"/>
      <c r="HW17" s="788"/>
      <c r="HX17" s="787"/>
      <c r="HY17" s="788"/>
      <c r="HZ17" s="788"/>
      <c r="IA17" s="788"/>
      <c r="IB17" s="787"/>
      <c r="IC17" s="788"/>
      <c r="ID17" s="788"/>
      <c r="IE17" s="788"/>
      <c r="IF17" s="787"/>
      <c r="IG17" s="788"/>
      <c r="IH17" s="788"/>
      <c r="II17" s="788"/>
      <c r="IJ17" s="787"/>
      <c r="IK17" s="788"/>
      <c r="IL17" s="788"/>
      <c r="IM17" s="788"/>
      <c r="IN17" s="787"/>
      <c r="IO17" s="788"/>
      <c r="IP17" s="788"/>
      <c r="IQ17" s="788"/>
      <c r="IR17" s="787"/>
      <c r="IS17" s="788"/>
      <c r="IT17" s="788"/>
      <c r="IU17" s="788"/>
      <c r="IV17" s="787"/>
      <c r="IW17" s="788"/>
      <c r="IX17" s="788"/>
      <c r="IY17" s="788"/>
      <c r="IZ17" s="787"/>
      <c r="JA17" s="788"/>
      <c r="JB17" s="788"/>
      <c r="JC17" s="788"/>
      <c r="JD17" s="787"/>
      <c r="JE17" s="788"/>
      <c r="JF17" s="788"/>
      <c r="JG17" s="788"/>
      <c r="JH17" s="787"/>
      <c r="JI17" s="788"/>
      <c r="JJ17" s="788"/>
      <c r="JK17" s="788"/>
      <c r="JL17" s="787"/>
      <c r="JM17" s="788"/>
      <c r="JN17" s="788"/>
      <c r="JO17" s="788"/>
      <c r="JP17" s="787"/>
      <c r="JQ17" s="788"/>
      <c r="JR17" s="788"/>
      <c r="JS17" s="788"/>
      <c r="JT17" s="787"/>
      <c r="JU17" s="788"/>
      <c r="JV17" s="788"/>
      <c r="JW17" s="788"/>
      <c r="JX17" s="787"/>
      <c r="JY17" s="788"/>
      <c r="JZ17" s="788"/>
      <c r="KA17" s="788"/>
      <c r="KB17" s="787"/>
      <c r="KC17" s="788"/>
      <c r="KD17" s="788"/>
      <c r="KE17" s="788"/>
      <c r="KF17" s="787"/>
      <c r="KG17" s="788"/>
      <c r="KH17" s="788"/>
      <c r="KI17" s="788"/>
      <c r="KJ17" s="787"/>
      <c r="KK17" s="788"/>
      <c r="KL17" s="788"/>
      <c r="KM17" s="788"/>
      <c r="KN17" s="787"/>
      <c r="KO17" s="788"/>
      <c r="KP17" s="788"/>
      <c r="KQ17" s="788"/>
      <c r="KR17" s="787"/>
      <c r="KS17" s="788"/>
      <c r="KT17" s="788"/>
      <c r="KU17" s="788"/>
      <c r="KV17" s="787"/>
      <c r="KW17" s="788"/>
      <c r="KX17" s="788"/>
      <c r="KY17" s="788"/>
      <c r="KZ17" s="787"/>
      <c r="LA17" s="788"/>
      <c r="LB17" s="788"/>
      <c r="LC17" s="788"/>
      <c r="LD17" s="787"/>
      <c r="LE17" s="788"/>
      <c r="LF17" s="788"/>
      <c r="LG17" s="788"/>
      <c r="LH17" s="787"/>
      <c r="LI17" s="788"/>
      <c r="LJ17" s="788"/>
      <c r="LK17" s="788"/>
      <c r="LL17" s="787"/>
      <c r="LM17" s="788"/>
      <c r="LN17" s="788"/>
      <c r="LO17" s="788"/>
      <c r="LP17" s="787"/>
      <c r="LQ17" s="788"/>
      <c r="LR17" s="788"/>
      <c r="LS17" s="788"/>
      <c r="LT17" s="787"/>
      <c r="LU17" s="788"/>
      <c r="LV17" s="788"/>
      <c r="LW17" s="788"/>
      <c r="LX17" s="787"/>
      <c r="LY17" s="788"/>
      <c r="LZ17" s="788"/>
      <c r="MA17" s="788"/>
      <c r="MB17" s="787"/>
      <c r="MC17" s="788"/>
      <c r="MD17" s="788"/>
      <c r="ME17" s="788"/>
      <c r="MF17" s="787"/>
      <c r="MG17" s="788"/>
      <c r="MH17" s="788"/>
      <c r="MI17" s="788"/>
      <c r="MJ17" s="787"/>
      <c r="MK17" s="788"/>
      <c r="ML17" s="788"/>
      <c r="MM17" s="788"/>
      <c r="MN17" s="787"/>
      <c r="MO17" s="788"/>
      <c r="MP17" s="788"/>
      <c r="MQ17" s="788"/>
      <c r="MR17" s="787"/>
      <c r="MS17" s="788"/>
      <c r="MT17" s="788"/>
      <c r="MU17" s="788"/>
      <c r="MV17" s="787"/>
      <c r="MW17" s="788"/>
      <c r="MX17" s="788"/>
      <c r="MY17" s="788"/>
      <c r="MZ17" s="787"/>
      <c r="NA17" s="788"/>
      <c r="NB17" s="788"/>
      <c r="NC17" s="788"/>
      <c r="ND17" s="787"/>
      <c r="NE17" s="788"/>
      <c r="NF17" s="788"/>
      <c r="NG17" s="788"/>
      <c r="NH17" s="787"/>
      <c r="NI17" s="788"/>
      <c r="NJ17" s="788"/>
      <c r="NK17" s="788"/>
      <c r="NL17" s="787"/>
      <c r="NM17" s="788"/>
      <c r="NN17" s="788"/>
      <c r="NO17" s="788"/>
      <c r="NP17" s="787"/>
      <c r="NQ17" s="788"/>
      <c r="NR17" s="788"/>
      <c r="NS17" s="788"/>
      <c r="NT17" s="787"/>
      <c r="NU17" s="788"/>
      <c r="NV17" s="788"/>
      <c r="NW17" s="788"/>
      <c r="NX17" s="787"/>
      <c r="NY17" s="788"/>
      <c r="NZ17" s="788"/>
      <c r="OA17" s="788"/>
      <c r="OB17" s="787"/>
      <c r="OC17" s="788"/>
      <c r="OD17" s="788"/>
      <c r="OE17" s="788"/>
      <c r="OF17" s="787"/>
      <c r="OG17" s="788"/>
      <c r="OH17" s="788"/>
      <c r="OI17" s="788"/>
      <c r="OJ17" s="787"/>
      <c r="OK17" s="788"/>
      <c r="OL17" s="788"/>
      <c r="OM17" s="788"/>
      <c r="ON17" s="787"/>
      <c r="OO17" s="788"/>
      <c r="OP17" s="788"/>
      <c r="OQ17" s="788"/>
      <c r="OR17" s="787"/>
      <c r="OS17" s="788"/>
      <c r="OT17" s="788"/>
      <c r="OU17" s="788"/>
      <c r="OV17" s="787"/>
      <c r="OW17" s="788"/>
      <c r="OX17" s="788"/>
      <c r="OY17" s="788"/>
      <c r="OZ17" s="787"/>
      <c r="PA17" s="788"/>
      <c r="PB17" s="788"/>
      <c r="PC17" s="788"/>
      <c r="PD17" s="787"/>
      <c r="PE17" s="788"/>
      <c r="PF17" s="788"/>
      <c r="PG17" s="788"/>
      <c r="PH17" s="787"/>
      <c r="PI17" s="788"/>
      <c r="PJ17" s="788"/>
      <c r="PK17" s="788"/>
      <c r="PL17" s="787"/>
      <c r="PM17" s="788"/>
      <c r="PN17" s="788"/>
      <c r="PO17" s="788"/>
      <c r="PP17" s="787"/>
      <c r="PQ17" s="788"/>
      <c r="PR17" s="788"/>
      <c r="PS17" s="788"/>
      <c r="PT17" s="787"/>
      <c r="PU17" s="788"/>
      <c r="PV17" s="788"/>
      <c r="PW17" s="788"/>
      <c r="PX17" s="787"/>
      <c r="PY17" s="788"/>
      <c r="PZ17" s="788"/>
      <c r="QA17" s="788"/>
      <c r="QB17" s="787"/>
      <c r="QC17" s="788"/>
      <c r="QD17" s="788"/>
      <c r="QE17" s="788"/>
      <c r="QF17" s="787"/>
      <c r="QG17" s="788"/>
      <c r="QH17" s="788"/>
      <c r="QI17" s="788"/>
      <c r="QJ17" s="787"/>
      <c r="QK17" s="788"/>
      <c r="QL17" s="788"/>
      <c r="QM17" s="788"/>
      <c r="QN17" s="787"/>
      <c r="QO17" s="788"/>
      <c r="QP17" s="788"/>
      <c r="QQ17" s="788"/>
      <c r="QR17" s="787"/>
      <c r="QS17" s="788"/>
      <c r="QT17" s="788"/>
      <c r="QU17" s="788"/>
      <c r="QV17" s="787"/>
      <c r="QW17" s="788"/>
      <c r="QX17" s="788"/>
      <c r="QY17" s="788"/>
      <c r="QZ17" s="787"/>
      <c r="RA17" s="788"/>
      <c r="RB17" s="788"/>
      <c r="RC17" s="788"/>
      <c r="RD17" s="787"/>
      <c r="RE17" s="788"/>
      <c r="RF17" s="788"/>
      <c r="RG17" s="788"/>
      <c r="RH17" s="787"/>
      <c r="RI17" s="788"/>
      <c r="RJ17" s="788"/>
      <c r="RK17" s="788"/>
      <c r="RL17" s="787"/>
      <c r="RM17" s="788"/>
      <c r="RN17" s="788"/>
      <c r="RO17" s="788"/>
      <c r="RP17" s="787"/>
      <c r="RQ17" s="788"/>
      <c r="RR17" s="788"/>
      <c r="RS17" s="788"/>
      <c r="RT17" s="787"/>
      <c r="RU17" s="788"/>
      <c r="RV17" s="788"/>
      <c r="RW17" s="788"/>
      <c r="RX17" s="787"/>
      <c r="RY17" s="788"/>
      <c r="RZ17" s="788"/>
      <c r="SA17" s="788"/>
      <c r="SB17" s="787"/>
      <c r="SC17" s="788"/>
      <c r="SD17" s="788"/>
      <c r="SE17" s="788"/>
      <c r="SF17" s="787"/>
      <c r="SG17" s="788"/>
      <c r="SH17" s="788"/>
      <c r="SI17" s="788"/>
      <c r="SJ17" s="787"/>
      <c r="SK17" s="788"/>
      <c r="SL17" s="788"/>
      <c r="SM17" s="788"/>
      <c r="SN17" s="787"/>
      <c r="SO17" s="788"/>
      <c r="SP17" s="788"/>
      <c r="SQ17" s="788"/>
      <c r="SR17" s="787"/>
      <c r="SS17" s="788"/>
      <c r="ST17" s="788"/>
      <c r="SU17" s="788"/>
      <c r="SV17" s="787"/>
      <c r="SW17" s="788"/>
      <c r="SX17" s="788"/>
      <c r="SY17" s="788"/>
      <c r="SZ17" s="787"/>
      <c r="TA17" s="788"/>
      <c r="TB17" s="788"/>
      <c r="TC17" s="788"/>
      <c r="TD17" s="787"/>
      <c r="TE17" s="788"/>
      <c r="TF17" s="788"/>
      <c r="TG17" s="788"/>
      <c r="TH17" s="787"/>
      <c r="TI17" s="788"/>
      <c r="TJ17" s="788"/>
      <c r="TK17" s="788"/>
      <c r="TL17" s="787"/>
      <c r="TM17" s="788"/>
      <c r="TN17" s="788"/>
      <c r="TO17" s="788"/>
      <c r="TP17" s="787"/>
      <c r="TQ17" s="788"/>
      <c r="TR17" s="788"/>
      <c r="TS17" s="788"/>
      <c r="TT17" s="787"/>
      <c r="TU17" s="788"/>
      <c r="TV17" s="788"/>
      <c r="TW17" s="788"/>
      <c r="TX17" s="787"/>
      <c r="TY17" s="788"/>
      <c r="TZ17" s="788"/>
      <c r="UA17" s="788"/>
      <c r="UB17" s="787"/>
      <c r="UC17" s="788"/>
      <c r="UD17" s="788"/>
      <c r="UE17" s="788"/>
      <c r="UF17" s="787"/>
      <c r="UG17" s="788"/>
      <c r="UH17" s="788"/>
      <c r="UI17" s="788"/>
      <c r="UJ17" s="787"/>
      <c r="UK17" s="788"/>
      <c r="UL17" s="788"/>
      <c r="UM17" s="788"/>
      <c r="UN17" s="787"/>
      <c r="UO17" s="788"/>
      <c r="UP17" s="788"/>
      <c r="UQ17" s="788"/>
      <c r="UR17" s="787"/>
      <c r="US17" s="788"/>
      <c r="UT17" s="788"/>
      <c r="UU17" s="788"/>
      <c r="UV17" s="787"/>
      <c r="UW17" s="788"/>
      <c r="UX17" s="788"/>
      <c r="UY17" s="788"/>
      <c r="UZ17" s="787"/>
      <c r="VA17" s="788"/>
      <c r="VB17" s="788"/>
      <c r="VC17" s="788"/>
      <c r="VD17" s="787"/>
      <c r="VE17" s="788"/>
      <c r="VF17" s="788"/>
      <c r="VG17" s="788"/>
      <c r="VH17" s="787"/>
      <c r="VI17" s="788"/>
      <c r="VJ17" s="788"/>
      <c r="VK17" s="788"/>
      <c r="VL17" s="787"/>
      <c r="VM17" s="788"/>
      <c r="VN17" s="788"/>
      <c r="VO17" s="788"/>
      <c r="VP17" s="787"/>
      <c r="VQ17" s="788"/>
      <c r="VR17" s="788"/>
      <c r="VS17" s="788"/>
      <c r="VT17" s="787"/>
      <c r="VU17" s="788"/>
      <c r="VV17" s="788"/>
      <c r="VW17" s="788"/>
      <c r="VX17" s="787"/>
      <c r="VY17" s="788"/>
      <c r="VZ17" s="788"/>
      <c r="WA17" s="788"/>
      <c r="WB17" s="787"/>
      <c r="WC17" s="788"/>
      <c r="WD17" s="788"/>
      <c r="WE17" s="788"/>
      <c r="WF17" s="787"/>
      <c r="WG17" s="788"/>
      <c r="WH17" s="788"/>
      <c r="WI17" s="788"/>
      <c r="WJ17" s="787"/>
      <c r="WK17" s="788"/>
      <c r="WL17" s="788"/>
      <c r="WM17" s="788"/>
      <c r="WN17" s="787"/>
      <c r="WO17" s="788"/>
      <c r="WP17" s="788"/>
      <c r="WQ17" s="788"/>
      <c r="WR17" s="787"/>
      <c r="WS17" s="788"/>
      <c r="WT17" s="788"/>
      <c r="WU17" s="788"/>
      <c r="WV17" s="787"/>
      <c r="WW17" s="788"/>
      <c r="WX17" s="788"/>
      <c r="WY17" s="788"/>
      <c r="WZ17" s="787"/>
      <c r="XA17" s="788"/>
      <c r="XB17" s="788"/>
      <c r="XC17" s="788"/>
      <c r="XD17" s="787"/>
      <c r="XE17" s="788"/>
      <c r="XF17" s="788"/>
      <c r="XG17" s="788"/>
      <c r="XH17" s="787"/>
      <c r="XI17" s="788"/>
      <c r="XJ17" s="788"/>
      <c r="XK17" s="788"/>
      <c r="XL17" s="787"/>
      <c r="XM17" s="788"/>
      <c r="XN17" s="788"/>
      <c r="XO17" s="788"/>
      <c r="XP17" s="787"/>
      <c r="XQ17" s="788"/>
      <c r="XR17" s="788"/>
      <c r="XS17" s="788"/>
      <c r="XT17" s="787"/>
      <c r="XU17" s="788"/>
      <c r="XV17" s="788"/>
      <c r="XW17" s="788"/>
      <c r="XX17" s="787"/>
      <c r="XY17" s="788"/>
      <c r="XZ17" s="788"/>
      <c r="YA17" s="788"/>
      <c r="YB17" s="787"/>
      <c r="YC17" s="788"/>
      <c r="YD17" s="788"/>
      <c r="YE17" s="788"/>
      <c r="YF17" s="787"/>
      <c r="YG17" s="788"/>
      <c r="YH17" s="788"/>
      <c r="YI17" s="788"/>
      <c r="YJ17" s="787"/>
      <c r="YK17" s="788"/>
      <c r="YL17" s="788"/>
      <c r="YM17" s="788"/>
      <c r="YN17" s="787"/>
      <c r="YO17" s="788"/>
      <c r="YP17" s="788"/>
      <c r="YQ17" s="788"/>
      <c r="YR17" s="787"/>
      <c r="YS17" s="788"/>
      <c r="YT17" s="788"/>
      <c r="YU17" s="788"/>
      <c r="YV17" s="787"/>
      <c r="YW17" s="788"/>
      <c r="YX17" s="788"/>
      <c r="YY17" s="788"/>
      <c r="YZ17" s="787"/>
      <c r="ZA17" s="788"/>
      <c r="ZB17" s="788"/>
      <c r="ZC17" s="788"/>
      <c r="ZD17" s="787"/>
      <c r="ZE17" s="788"/>
      <c r="ZF17" s="788"/>
      <c r="ZG17" s="788"/>
      <c r="ZH17" s="787"/>
      <c r="ZI17" s="788"/>
      <c r="ZJ17" s="788"/>
      <c r="ZK17" s="788"/>
      <c r="ZL17" s="787"/>
      <c r="ZM17" s="788"/>
      <c r="ZN17" s="788"/>
      <c r="ZO17" s="788"/>
      <c r="ZP17" s="787"/>
      <c r="ZQ17" s="788"/>
      <c r="ZR17" s="788"/>
      <c r="ZS17" s="788"/>
      <c r="ZT17" s="787"/>
      <c r="ZU17" s="788"/>
      <c r="ZV17" s="788"/>
      <c r="ZW17" s="788"/>
      <c r="ZX17" s="787"/>
      <c r="ZY17" s="788"/>
      <c r="ZZ17" s="788"/>
      <c r="AAA17" s="788"/>
      <c r="AAB17" s="787"/>
      <c r="AAC17" s="788"/>
      <c r="AAD17" s="788"/>
      <c r="AAE17" s="788"/>
      <c r="AAF17" s="787"/>
      <c r="AAG17" s="788"/>
      <c r="AAH17" s="788"/>
      <c r="AAI17" s="788"/>
      <c r="AAJ17" s="787"/>
      <c r="AAK17" s="788"/>
      <c r="AAL17" s="788"/>
      <c r="AAM17" s="788"/>
      <c r="AAN17" s="787"/>
      <c r="AAO17" s="788"/>
      <c r="AAP17" s="788"/>
      <c r="AAQ17" s="788"/>
      <c r="AAR17" s="787"/>
      <c r="AAS17" s="788"/>
      <c r="AAT17" s="788"/>
      <c r="AAU17" s="788"/>
      <c r="AAV17" s="787"/>
      <c r="AAW17" s="788"/>
      <c r="AAX17" s="788"/>
      <c r="AAY17" s="788"/>
      <c r="AAZ17" s="787"/>
      <c r="ABA17" s="788"/>
      <c r="ABB17" s="788"/>
      <c r="ABC17" s="788"/>
      <c r="ABD17" s="787"/>
      <c r="ABE17" s="788"/>
      <c r="ABF17" s="788"/>
      <c r="ABG17" s="788"/>
      <c r="ABH17" s="787"/>
      <c r="ABI17" s="788"/>
      <c r="ABJ17" s="788"/>
      <c r="ABK17" s="788"/>
      <c r="ABL17" s="787"/>
      <c r="ABM17" s="788"/>
      <c r="ABN17" s="788"/>
      <c r="ABO17" s="788"/>
      <c r="ABP17" s="787"/>
      <c r="ABQ17" s="788"/>
      <c r="ABR17" s="788"/>
      <c r="ABS17" s="788"/>
      <c r="ABT17" s="787"/>
      <c r="ABU17" s="788"/>
      <c r="ABV17" s="788"/>
      <c r="ABW17" s="788"/>
      <c r="ABX17" s="787"/>
      <c r="ABY17" s="788"/>
      <c r="ABZ17" s="788"/>
      <c r="ACA17" s="788"/>
      <c r="ACB17" s="787"/>
      <c r="ACC17" s="788"/>
      <c r="ACD17" s="788"/>
      <c r="ACE17" s="788"/>
      <c r="ACF17" s="787"/>
      <c r="ACG17" s="788"/>
      <c r="ACH17" s="788"/>
      <c r="ACI17" s="788"/>
      <c r="ACJ17" s="787"/>
      <c r="ACK17" s="788"/>
      <c r="ACL17" s="788"/>
      <c r="ACM17" s="788"/>
      <c r="ACN17" s="787"/>
      <c r="ACO17" s="788"/>
      <c r="ACP17" s="788"/>
      <c r="ACQ17" s="788"/>
      <c r="ACR17" s="787"/>
      <c r="ACS17" s="788"/>
      <c r="ACT17" s="788"/>
      <c r="ACU17" s="788"/>
      <c r="ACV17" s="787"/>
      <c r="ACW17" s="788"/>
      <c r="ACX17" s="788"/>
      <c r="ACY17" s="788"/>
      <c r="ACZ17" s="787"/>
      <c r="ADA17" s="788"/>
      <c r="ADB17" s="788"/>
      <c r="ADC17" s="788"/>
      <c r="ADD17" s="787"/>
      <c r="ADE17" s="788"/>
      <c r="ADF17" s="788"/>
      <c r="ADG17" s="788"/>
      <c r="ADH17" s="787"/>
      <c r="ADI17" s="788"/>
      <c r="ADJ17" s="788"/>
      <c r="ADK17" s="788"/>
      <c r="ADL17" s="787"/>
      <c r="ADM17" s="788"/>
      <c r="ADN17" s="788"/>
      <c r="ADO17" s="788"/>
      <c r="ADP17" s="787"/>
      <c r="ADQ17" s="788"/>
      <c r="ADR17" s="788"/>
      <c r="ADS17" s="788"/>
      <c r="ADT17" s="787"/>
      <c r="ADU17" s="788"/>
      <c r="ADV17" s="788"/>
      <c r="ADW17" s="788"/>
      <c r="ADX17" s="787"/>
      <c r="ADY17" s="788"/>
      <c r="ADZ17" s="788"/>
      <c r="AEA17" s="788"/>
      <c r="AEB17" s="787"/>
      <c r="AEC17" s="788"/>
      <c r="AED17" s="788"/>
      <c r="AEE17" s="788"/>
      <c r="AEF17" s="787"/>
      <c r="AEG17" s="788"/>
      <c r="AEH17" s="788"/>
      <c r="AEI17" s="788"/>
      <c r="AEJ17" s="787"/>
      <c r="AEK17" s="788"/>
      <c r="AEL17" s="788"/>
      <c r="AEM17" s="788"/>
      <c r="AEN17" s="787"/>
      <c r="AEO17" s="788"/>
      <c r="AEP17" s="788"/>
      <c r="AEQ17" s="788"/>
      <c r="AER17" s="787"/>
      <c r="AES17" s="788"/>
      <c r="AET17" s="788"/>
      <c r="AEU17" s="788"/>
      <c r="AEV17" s="787"/>
      <c r="AEW17" s="788"/>
      <c r="AEX17" s="788"/>
      <c r="AEY17" s="788"/>
      <c r="AEZ17" s="787"/>
      <c r="AFA17" s="788"/>
      <c r="AFB17" s="788"/>
      <c r="AFC17" s="788"/>
      <c r="AFD17" s="787"/>
      <c r="AFE17" s="788"/>
      <c r="AFF17" s="788"/>
      <c r="AFG17" s="788"/>
      <c r="AFH17" s="787"/>
      <c r="AFI17" s="788"/>
      <c r="AFJ17" s="788"/>
      <c r="AFK17" s="788"/>
      <c r="AFL17" s="787"/>
      <c r="AFM17" s="788"/>
      <c r="AFN17" s="788"/>
      <c r="AFO17" s="788"/>
      <c r="AFP17" s="787"/>
      <c r="AFQ17" s="788"/>
      <c r="AFR17" s="788"/>
      <c r="AFS17" s="788"/>
      <c r="AFT17" s="787"/>
      <c r="AFU17" s="788"/>
      <c r="AFV17" s="788"/>
      <c r="AFW17" s="788"/>
      <c r="AFX17" s="787"/>
      <c r="AFY17" s="788"/>
      <c r="AFZ17" s="788"/>
      <c r="AGA17" s="788"/>
      <c r="AGB17" s="787"/>
      <c r="AGC17" s="788"/>
      <c r="AGD17" s="788"/>
      <c r="AGE17" s="788"/>
      <c r="AGF17" s="787"/>
      <c r="AGG17" s="788"/>
      <c r="AGH17" s="788"/>
      <c r="AGI17" s="788"/>
      <c r="AGJ17" s="787"/>
      <c r="AGK17" s="788"/>
      <c r="AGL17" s="788"/>
      <c r="AGM17" s="788"/>
      <c r="AGN17" s="787"/>
      <c r="AGO17" s="788"/>
      <c r="AGP17" s="788"/>
      <c r="AGQ17" s="788"/>
      <c r="AGR17" s="787"/>
      <c r="AGS17" s="788"/>
      <c r="AGT17" s="788"/>
      <c r="AGU17" s="788"/>
      <c r="AGV17" s="787"/>
      <c r="AGW17" s="788"/>
      <c r="AGX17" s="788"/>
      <c r="AGY17" s="788"/>
      <c r="AGZ17" s="787"/>
      <c r="AHA17" s="788"/>
      <c r="AHB17" s="788"/>
      <c r="AHC17" s="788"/>
      <c r="AHD17" s="787"/>
      <c r="AHE17" s="788"/>
      <c r="AHF17" s="788"/>
      <c r="AHG17" s="788"/>
      <c r="AHH17" s="787"/>
      <c r="AHI17" s="788"/>
      <c r="AHJ17" s="788"/>
      <c r="AHK17" s="788"/>
      <c r="AHL17" s="787"/>
      <c r="AHM17" s="788"/>
      <c r="AHN17" s="788"/>
      <c r="AHO17" s="788"/>
      <c r="AHP17" s="787"/>
      <c r="AHQ17" s="788"/>
      <c r="AHR17" s="788"/>
      <c r="AHS17" s="788"/>
      <c r="AHT17" s="787"/>
      <c r="AHU17" s="788"/>
      <c r="AHV17" s="788"/>
      <c r="AHW17" s="788"/>
      <c r="AHX17" s="787"/>
      <c r="AHY17" s="788"/>
      <c r="AHZ17" s="788"/>
      <c r="AIA17" s="788"/>
      <c r="AIB17" s="787"/>
      <c r="AIC17" s="788"/>
      <c r="AID17" s="788"/>
      <c r="AIE17" s="788"/>
      <c r="AIF17" s="787"/>
      <c r="AIG17" s="788"/>
      <c r="AIH17" s="788"/>
      <c r="AII17" s="788"/>
      <c r="AIJ17" s="787"/>
      <c r="AIK17" s="788"/>
      <c r="AIL17" s="788"/>
      <c r="AIM17" s="788"/>
      <c r="AIN17" s="787"/>
      <c r="AIO17" s="788"/>
      <c r="AIP17" s="788"/>
      <c r="AIQ17" s="788"/>
      <c r="AIR17" s="787"/>
      <c r="AIS17" s="788"/>
      <c r="AIT17" s="788"/>
      <c r="AIU17" s="788"/>
      <c r="AIV17" s="787"/>
      <c r="AIW17" s="788"/>
      <c r="AIX17" s="788"/>
      <c r="AIY17" s="788"/>
      <c r="AIZ17" s="787"/>
      <c r="AJA17" s="788"/>
      <c r="AJB17" s="788"/>
      <c r="AJC17" s="788"/>
      <c r="AJD17" s="787"/>
      <c r="AJE17" s="788"/>
      <c r="AJF17" s="788"/>
      <c r="AJG17" s="788"/>
      <c r="AJH17" s="787"/>
      <c r="AJI17" s="788"/>
      <c r="AJJ17" s="788"/>
      <c r="AJK17" s="788"/>
      <c r="AJL17" s="787"/>
      <c r="AJM17" s="788"/>
      <c r="AJN17" s="788"/>
      <c r="AJO17" s="788"/>
      <c r="AJP17" s="787"/>
      <c r="AJQ17" s="788"/>
      <c r="AJR17" s="788"/>
      <c r="AJS17" s="788"/>
      <c r="AJT17" s="787"/>
      <c r="AJU17" s="788"/>
      <c r="AJV17" s="788"/>
      <c r="AJW17" s="788"/>
      <c r="AJX17" s="787"/>
      <c r="AJY17" s="788"/>
      <c r="AJZ17" s="788"/>
      <c r="AKA17" s="788"/>
      <c r="AKB17" s="787"/>
      <c r="AKC17" s="788"/>
      <c r="AKD17" s="788"/>
      <c r="AKE17" s="788"/>
      <c r="AKF17" s="787"/>
      <c r="AKG17" s="788"/>
      <c r="AKH17" s="788"/>
      <c r="AKI17" s="788"/>
      <c r="AKJ17" s="787"/>
      <c r="AKK17" s="788"/>
      <c r="AKL17" s="788"/>
      <c r="AKM17" s="788"/>
      <c r="AKN17" s="787"/>
      <c r="AKO17" s="788"/>
      <c r="AKP17" s="788"/>
      <c r="AKQ17" s="788"/>
      <c r="AKR17" s="787"/>
      <c r="AKS17" s="788"/>
      <c r="AKT17" s="788"/>
      <c r="AKU17" s="788"/>
      <c r="AKV17" s="787"/>
      <c r="AKW17" s="788"/>
      <c r="AKX17" s="788"/>
      <c r="AKY17" s="788"/>
      <c r="AKZ17" s="787"/>
      <c r="ALA17" s="788"/>
      <c r="ALB17" s="788"/>
      <c r="ALC17" s="788"/>
      <c r="ALD17" s="787"/>
      <c r="ALE17" s="788"/>
      <c r="ALF17" s="788"/>
      <c r="ALG17" s="788"/>
      <c r="ALH17" s="787"/>
      <c r="ALI17" s="788"/>
      <c r="ALJ17" s="788"/>
      <c r="ALK17" s="788"/>
      <c r="ALL17" s="787"/>
      <c r="ALM17" s="788"/>
      <c r="ALN17" s="788"/>
      <c r="ALO17" s="788"/>
      <c r="ALP17" s="787"/>
      <c r="ALQ17" s="788"/>
      <c r="ALR17" s="788"/>
      <c r="ALS17" s="788"/>
      <c r="ALT17" s="787"/>
      <c r="ALU17" s="788"/>
      <c r="ALV17" s="788"/>
      <c r="ALW17" s="788"/>
      <c r="ALX17" s="787"/>
      <c r="ALY17" s="788"/>
      <c r="ALZ17" s="788"/>
      <c r="AMA17" s="788"/>
      <c r="AMB17" s="787"/>
      <c r="AMC17" s="788"/>
      <c r="AMD17" s="788"/>
      <c r="AME17" s="788"/>
      <c r="AMF17" s="787"/>
      <c r="AMG17" s="788"/>
      <c r="AMH17" s="788"/>
      <c r="AMI17" s="788"/>
      <c r="AMJ17" s="787"/>
      <c r="AMK17" s="788"/>
      <c r="AML17" s="788"/>
      <c r="AMM17" s="788"/>
      <c r="AMN17" s="787"/>
      <c r="AMO17" s="788"/>
      <c r="AMP17" s="788"/>
      <c r="AMQ17" s="788"/>
      <c r="AMR17" s="787"/>
      <c r="AMS17" s="788"/>
      <c r="AMT17" s="788"/>
      <c r="AMU17" s="788"/>
      <c r="AMV17" s="787"/>
      <c r="AMW17" s="788"/>
      <c r="AMX17" s="788"/>
      <c r="AMY17" s="788"/>
      <c r="AMZ17" s="787"/>
      <c r="ANA17" s="788"/>
      <c r="ANB17" s="788"/>
      <c r="ANC17" s="788"/>
      <c r="AND17" s="787"/>
      <c r="ANE17" s="788"/>
      <c r="ANF17" s="788"/>
      <c r="ANG17" s="788"/>
      <c r="ANH17" s="787"/>
      <c r="ANI17" s="788"/>
      <c r="ANJ17" s="788"/>
      <c r="ANK17" s="788"/>
      <c r="ANL17" s="787"/>
      <c r="ANM17" s="788"/>
      <c r="ANN17" s="788"/>
      <c r="ANO17" s="788"/>
      <c r="ANP17" s="787"/>
      <c r="ANQ17" s="788"/>
      <c r="ANR17" s="788"/>
      <c r="ANS17" s="788"/>
      <c r="ANT17" s="787"/>
      <c r="ANU17" s="788"/>
      <c r="ANV17" s="788"/>
      <c r="ANW17" s="788"/>
      <c r="ANX17" s="787"/>
      <c r="ANY17" s="788"/>
      <c r="ANZ17" s="788"/>
      <c r="AOA17" s="788"/>
      <c r="AOB17" s="787"/>
      <c r="AOC17" s="788"/>
      <c r="AOD17" s="788"/>
      <c r="AOE17" s="788"/>
      <c r="AOF17" s="787"/>
      <c r="AOG17" s="788"/>
      <c r="AOH17" s="788"/>
      <c r="AOI17" s="788"/>
      <c r="AOJ17" s="787"/>
      <c r="AOK17" s="788"/>
      <c r="AOL17" s="788"/>
      <c r="AOM17" s="788"/>
      <c r="AON17" s="787"/>
      <c r="AOO17" s="788"/>
      <c r="AOP17" s="788"/>
      <c r="AOQ17" s="788"/>
      <c r="AOR17" s="787"/>
      <c r="AOS17" s="788"/>
      <c r="AOT17" s="788"/>
      <c r="AOU17" s="788"/>
      <c r="AOV17" s="787"/>
      <c r="AOW17" s="788"/>
      <c r="AOX17" s="788"/>
      <c r="AOY17" s="788"/>
      <c r="AOZ17" s="787"/>
      <c r="APA17" s="788"/>
      <c r="APB17" s="788"/>
      <c r="APC17" s="788"/>
      <c r="APD17" s="787"/>
      <c r="APE17" s="788"/>
      <c r="APF17" s="788"/>
      <c r="APG17" s="788"/>
      <c r="APH17" s="787"/>
      <c r="API17" s="788"/>
      <c r="APJ17" s="788"/>
      <c r="APK17" s="788"/>
      <c r="APL17" s="787"/>
      <c r="APM17" s="788"/>
      <c r="APN17" s="788"/>
      <c r="APO17" s="788"/>
      <c r="APP17" s="787"/>
      <c r="APQ17" s="788"/>
      <c r="APR17" s="788"/>
      <c r="APS17" s="788"/>
      <c r="APT17" s="787"/>
      <c r="APU17" s="788"/>
      <c r="APV17" s="788"/>
      <c r="APW17" s="788"/>
      <c r="APX17" s="787"/>
      <c r="APY17" s="788"/>
      <c r="APZ17" s="788"/>
      <c r="AQA17" s="788"/>
      <c r="AQB17" s="787"/>
      <c r="AQC17" s="788"/>
      <c r="AQD17" s="788"/>
      <c r="AQE17" s="788"/>
      <c r="AQF17" s="787"/>
      <c r="AQG17" s="788"/>
      <c r="AQH17" s="788"/>
      <c r="AQI17" s="788"/>
      <c r="AQJ17" s="787"/>
      <c r="AQK17" s="788"/>
      <c r="AQL17" s="788"/>
      <c r="AQM17" s="788"/>
      <c r="AQN17" s="787"/>
      <c r="AQO17" s="788"/>
      <c r="AQP17" s="788"/>
      <c r="AQQ17" s="788"/>
      <c r="AQR17" s="787"/>
      <c r="AQS17" s="788"/>
      <c r="AQT17" s="788"/>
      <c r="AQU17" s="788"/>
      <c r="AQV17" s="787"/>
      <c r="AQW17" s="788"/>
      <c r="AQX17" s="788"/>
      <c r="AQY17" s="788"/>
      <c r="AQZ17" s="787"/>
      <c r="ARA17" s="788"/>
      <c r="ARB17" s="788"/>
      <c r="ARC17" s="788"/>
      <c r="ARD17" s="787"/>
      <c r="ARE17" s="788"/>
      <c r="ARF17" s="788"/>
      <c r="ARG17" s="788"/>
      <c r="ARH17" s="787"/>
      <c r="ARI17" s="788"/>
      <c r="ARJ17" s="788"/>
      <c r="ARK17" s="788"/>
      <c r="ARL17" s="787"/>
      <c r="ARM17" s="788"/>
      <c r="ARN17" s="788"/>
      <c r="ARO17" s="788"/>
      <c r="ARP17" s="787"/>
      <c r="ARQ17" s="788"/>
      <c r="ARR17" s="788"/>
      <c r="ARS17" s="788"/>
      <c r="ART17" s="787"/>
      <c r="ARU17" s="788"/>
      <c r="ARV17" s="788"/>
      <c r="ARW17" s="788"/>
      <c r="ARX17" s="787"/>
      <c r="ARY17" s="788"/>
      <c r="ARZ17" s="788"/>
      <c r="ASA17" s="788"/>
      <c r="ASB17" s="787"/>
      <c r="ASC17" s="788"/>
      <c r="ASD17" s="788"/>
      <c r="ASE17" s="788"/>
      <c r="ASF17" s="787"/>
      <c r="ASG17" s="788"/>
      <c r="ASH17" s="788"/>
      <c r="ASI17" s="788"/>
      <c r="ASJ17" s="787"/>
      <c r="ASK17" s="788"/>
      <c r="ASL17" s="788"/>
      <c r="ASM17" s="788"/>
      <c r="ASN17" s="787"/>
      <c r="ASO17" s="788"/>
      <c r="ASP17" s="788"/>
      <c r="ASQ17" s="788"/>
      <c r="ASR17" s="787"/>
      <c r="ASS17" s="788"/>
      <c r="AST17" s="788"/>
      <c r="ASU17" s="788"/>
      <c r="ASV17" s="787"/>
      <c r="ASW17" s="788"/>
      <c r="ASX17" s="788"/>
      <c r="ASY17" s="788"/>
      <c r="ASZ17" s="787"/>
      <c r="ATA17" s="788"/>
      <c r="ATB17" s="788"/>
      <c r="ATC17" s="788"/>
      <c r="ATD17" s="787"/>
      <c r="ATE17" s="788"/>
      <c r="ATF17" s="788"/>
      <c r="ATG17" s="788"/>
      <c r="ATH17" s="787"/>
      <c r="ATI17" s="788"/>
      <c r="ATJ17" s="788"/>
      <c r="ATK17" s="788"/>
      <c r="ATL17" s="787"/>
      <c r="ATM17" s="788"/>
      <c r="ATN17" s="788"/>
      <c r="ATO17" s="788"/>
      <c r="ATP17" s="787"/>
      <c r="ATQ17" s="788"/>
      <c r="ATR17" s="788"/>
      <c r="ATS17" s="788"/>
      <c r="ATT17" s="787"/>
      <c r="ATU17" s="788"/>
      <c r="ATV17" s="788"/>
      <c r="ATW17" s="788"/>
      <c r="ATX17" s="787"/>
      <c r="ATY17" s="788"/>
      <c r="ATZ17" s="788"/>
      <c r="AUA17" s="788"/>
      <c r="AUB17" s="787"/>
      <c r="AUC17" s="788"/>
      <c r="AUD17" s="788"/>
      <c r="AUE17" s="788"/>
      <c r="AUF17" s="787"/>
      <c r="AUG17" s="788"/>
      <c r="AUH17" s="788"/>
      <c r="AUI17" s="788"/>
      <c r="AUJ17" s="787"/>
      <c r="AUK17" s="788"/>
      <c r="AUL17" s="788"/>
      <c r="AUM17" s="788"/>
      <c r="AUN17" s="787"/>
      <c r="AUO17" s="788"/>
      <c r="AUP17" s="788"/>
      <c r="AUQ17" s="788"/>
      <c r="AUR17" s="787"/>
      <c r="AUS17" s="788"/>
      <c r="AUT17" s="788"/>
      <c r="AUU17" s="788"/>
      <c r="AUV17" s="787"/>
      <c r="AUW17" s="788"/>
      <c r="AUX17" s="788"/>
      <c r="AUY17" s="788"/>
      <c r="AUZ17" s="787"/>
      <c r="AVA17" s="788"/>
      <c r="AVB17" s="788"/>
      <c r="AVC17" s="788"/>
      <c r="AVD17" s="787"/>
      <c r="AVE17" s="788"/>
      <c r="AVF17" s="788"/>
      <c r="AVG17" s="788"/>
      <c r="AVH17" s="787"/>
      <c r="AVI17" s="788"/>
      <c r="AVJ17" s="788"/>
      <c r="AVK17" s="788"/>
      <c r="AVL17" s="787"/>
      <c r="AVM17" s="788"/>
      <c r="AVN17" s="788"/>
      <c r="AVO17" s="788"/>
      <c r="AVP17" s="787"/>
      <c r="AVQ17" s="788"/>
      <c r="AVR17" s="788"/>
      <c r="AVS17" s="788"/>
      <c r="AVT17" s="787"/>
      <c r="AVU17" s="788"/>
      <c r="AVV17" s="788"/>
      <c r="AVW17" s="788"/>
      <c r="AVX17" s="787"/>
      <c r="AVY17" s="788"/>
      <c r="AVZ17" s="788"/>
      <c r="AWA17" s="788"/>
      <c r="AWB17" s="787"/>
      <c r="AWC17" s="788"/>
      <c r="AWD17" s="788"/>
      <c r="AWE17" s="788"/>
      <c r="AWF17" s="787"/>
      <c r="AWG17" s="788"/>
      <c r="AWH17" s="788"/>
      <c r="AWI17" s="788"/>
      <c r="AWJ17" s="787"/>
      <c r="AWK17" s="788"/>
      <c r="AWL17" s="788"/>
      <c r="AWM17" s="788"/>
      <c r="AWN17" s="787"/>
      <c r="AWO17" s="788"/>
      <c r="AWP17" s="788"/>
      <c r="AWQ17" s="788"/>
      <c r="AWR17" s="787"/>
      <c r="AWS17" s="788"/>
      <c r="AWT17" s="788"/>
      <c r="AWU17" s="788"/>
      <c r="AWV17" s="787"/>
      <c r="AWW17" s="788"/>
      <c r="AWX17" s="788"/>
      <c r="AWY17" s="788"/>
      <c r="AWZ17" s="787"/>
      <c r="AXA17" s="788"/>
      <c r="AXB17" s="788"/>
      <c r="AXC17" s="788"/>
      <c r="AXD17" s="787"/>
      <c r="AXE17" s="788"/>
      <c r="AXF17" s="788"/>
      <c r="AXG17" s="788"/>
      <c r="AXH17" s="787"/>
      <c r="AXI17" s="788"/>
      <c r="AXJ17" s="788"/>
      <c r="AXK17" s="788"/>
      <c r="AXL17" s="787"/>
      <c r="AXM17" s="788"/>
      <c r="AXN17" s="788"/>
      <c r="AXO17" s="788"/>
      <c r="AXP17" s="787"/>
      <c r="AXQ17" s="788"/>
      <c r="AXR17" s="788"/>
      <c r="AXS17" s="788"/>
      <c r="AXT17" s="787"/>
      <c r="AXU17" s="788"/>
      <c r="AXV17" s="788"/>
      <c r="AXW17" s="788"/>
      <c r="AXX17" s="787"/>
      <c r="AXY17" s="788"/>
      <c r="AXZ17" s="788"/>
      <c r="AYA17" s="788"/>
      <c r="AYB17" s="787"/>
      <c r="AYC17" s="788"/>
      <c r="AYD17" s="788"/>
      <c r="AYE17" s="788"/>
      <c r="AYF17" s="787"/>
      <c r="AYG17" s="788"/>
      <c r="AYH17" s="788"/>
      <c r="AYI17" s="788"/>
      <c r="AYJ17" s="787"/>
      <c r="AYK17" s="788"/>
      <c r="AYL17" s="788"/>
      <c r="AYM17" s="788"/>
      <c r="AYN17" s="787"/>
      <c r="AYO17" s="788"/>
      <c r="AYP17" s="788"/>
      <c r="AYQ17" s="788"/>
      <c r="AYR17" s="787"/>
      <c r="AYS17" s="788"/>
      <c r="AYT17" s="788"/>
      <c r="AYU17" s="788"/>
      <c r="AYV17" s="787"/>
      <c r="AYW17" s="788"/>
      <c r="AYX17" s="788"/>
      <c r="AYY17" s="788"/>
      <c r="AYZ17" s="787"/>
      <c r="AZA17" s="788"/>
      <c r="AZB17" s="788"/>
      <c r="AZC17" s="788"/>
      <c r="AZD17" s="787"/>
      <c r="AZE17" s="788"/>
      <c r="AZF17" s="788"/>
      <c r="AZG17" s="788"/>
      <c r="AZH17" s="787"/>
      <c r="AZI17" s="788"/>
      <c r="AZJ17" s="788"/>
      <c r="AZK17" s="788"/>
      <c r="AZL17" s="787"/>
      <c r="AZM17" s="788"/>
      <c r="AZN17" s="788"/>
      <c r="AZO17" s="788"/>
      <c r="AZP17" s="787"/>
      <c r="AZQ17" s="788"/>
      <c r="AZR17" s="788"/>
      <c r="AZS17" s="788"/>
      <c r="AZT17" s="787"/>
      <c r="AZU17" s="788"/>
      <c r="AZV17" s="788"/>
      <c r="AZW17" s="788"/>
      <c r="AZX17" s="787"/>
      <c r="AZY17" s="788"/>
      <c r="AZZ17" s="788"/>
      <c r="BAA17" s="788"/>
      <c r="BAB17" s="787"/>
      <c r="BAC17" s="788"/>
      <c r="BAD17" s="788"/>
      <c r="BAE17" s="788"/>
      <c r="BAF17" s="787"/>
      <c r="BAG17" s="788"/>
      <c r="BAH17" s="788"/>
      <c r="BAI17" s="788"/>
      <c r="BAJ17" s="787"/>
      <c r="BAK17" s="788"/>
      <c r="BAL17" s="788"/>
      <c r="BAM17" s="788"/>
      <c r="BAN17" s="787"/>
      <c r="BAO17" s="788"/>
      <c r="BAP17" s="788"/>
      <c r="BAQ17" s="788"/>
      <c r="BAR17" s="787"/>
      <c r="BAS17" s="788"/>
      <c r="BAT17" s="788"/>
      <c r="BAU17" s="788"/>
      <c r="BAV17" s="787"/>
      <c r="BAW17" s="788"/>
      <c r="BAX17" s="788"/>
      <c r="BAY17" s="788"/>
      <c r="BAZ17" s="787"/>
      <c r="BBA17" s="788"/>
      <c r="BBB17" s="788"/>
      <c r="BBC17" s="788"/>
      <c r="BBD17" s="787"/>
      <c r="BBE17" s="788"/>
      <c r="BBF17" s="788"/>
      <c r="BBG17" s="788"/>
      <c r="BBH17" s="787"/>
      <c r="BBI17" s="788"/>
      <c r="BBJ17" s="788"/>
      <c r="BBK17" s="788"/>
      <c r="BBL17" s="787"/>
      <c r="BBM17" s="788"/>
      <c r="BBN17" s="788"/>
      <c r="BBO17" s="788"/>
      <c r="BBP17" s="787"/>
      <c r="BBQ17" s="788"/>
      <c r="BBR17" s="788"/>
      <c r="BBS17" s="788"/>
      <c r="BBT17" s="787"/>
      <c r="BBU17" s="788"/>
      <c r="BBV17" s="788"/>
      <c r="BBW17" s="788"/>
      <c r="BBX17" s="787"/>
      <c r="BBY17" s="788"/>
      <c r="BBZ17" s="788"/>
      <c r="BCA17" s="788"/>
      <c r="BCB17" s="787"/>
      <c r="BCC17" s="788"/>
      <c r="BCD17" s="788"/>
      <c r="BCE17" s="788"/>
      <c r="BCF17" s="787"/>
      <c r="BCG17" s="788"/>
      <c r="BCH17" s="788"/>
      <c r="BCI17" s="788"/>
      <c r="BCJ17" s="787"/>
      <c r="BCK17" s="788"/>
      <c r="BCL17" s="788"/>
      <c r="BCM17" s="788"/>
      <c r="BCN17" s="787"/>
      <c r="BCO17" s="788"/>
      <c r="BCP17" s="788"/>
      <c r="BCQ17" s="788"/>
      <c r="BCR17" s="787"/>
      <c r="BCS17" s="788"/>
      <c r="BCT17" s="788"/>
      <c r="BCU17" s="788"/>
      <c r="BCV17" s="787"/>
      <c r="BCW17" s="788"/>
      <c r="BCX17" s="788"/>
      <c r="BCY17" s="788"/>
      <c r="BCZ17" s="787"/>
      <c r="BDA17" s="788"/>
      <c r="BDB17" s="788"/>
      <c r="BDC17" s="788"/>
      <c r="BDD17" s="787"/>
      <c r="BDE17" s="788"/>
      <c r="BDF17" s="788"/>
      <c r="BDG17" s="788"/>
      <c r="BDH17" s="787"/>
      <c r="BDI17" s="788"/>
      <c r="BDJ17" s="788"/>
      <c r="BDK17" s="788"/>
      <c r="BDL17" s="787"/>
      <c r="BDM17" s="788"/>
      <c r="BDN17" s="788"/>
      <c r="BDO17" s="788"/>
      <c r="BDP17" s="787"/>
      <c r="BDQ17" s="788"/>
      <c r="BDR17" s="788"/>
      <c r="BDS17" s="788"/>
      <c r="BDT17" s="787"/>
      <c r="BDU17" s="788"/>
      <c r="BDV17" s="788"/>
      <c r="BDW17" s="788"/>
      <c r="BDX17" s="787"/>
      <c r="BDY17" s="788"/>
      <c r="BDZ17" s="788"/>
      <c r="BEA17" s="788"/>
      <c r="BEB17" s="787"/>
      <c r="BEC17" s="788"/>
      <c r="BED17" s="788"/>
      <c r="BEE17" s="788"/>
      <c r="BEF17" s="787"/>
      <c r="BEG17" s="788"/>
      <c r="BEH17" s="788"/>
      <c r="BEI17" s="788"/>
      <c r="BEJ17" s="787"/>
      <c r="BEK17" s="788"/>
      <c r="BEL17" s="788"/>
      <c r="BEM17" s="788"/>
      <c r="BEN17" s="787"/>
      <c r="BEO17" s="788"/>
      <c r="BEP17" s="788"/>
      <c r="BEQ17" s="788"/>
      <c r="BER17" s="787"/>
      <c r="BES17" s="788"/>
      <c r="BET17" s="788"/>
      <c r="BEU17" s="788"/>
      <c r="BEV17" s="787"/>
      <c r="BEW17" s="788"/>
      <c r="BEX17" s="788"/>
      <c r="BEY17" s="788"/>
      <c r="BEZ17" s="787"/>
      <c r="BFA17" s="788"/>
      <c r="BFB17" s="788"/>
      <c r="BFC17" s="788"/>
      <c r="BFD17" s="787"/>
      <c r="BFE17" s="788"/>
      <c r="BFF17" s="788"/>
      <c r="BFG17" s="788"/>
      <c r="BFH17" s="787"/>
      <c r="BFI17" s="788"/>
      <c r="BFJ17" s="788"/>
      <c r="BFK17" s="788"/>
      <c r="BFL17" s="787"/>
      <c r="BFM17" s="788"/>
      <c r="BFN17" s="788"/>
      <c r="BFO17" s="788"/>
      <c r="BFP17" s="787"/>
      <c r="BFQ17" s="788"/>
      <c r="BFR17" s="788"/>
      <c r="BFS17" s="788"/>
      <c r="BFT17" s="787"/>
      <c r="BFU17" s="788"/>
      <c r="BFV17" s="788"/>
      <c r="BFW17" s="788"/>
      <c r="BFX17" s="787"/>
      <c r="BFY17" s="788"/>
      <c r="BFZ17" s="788"/>
      <c r="BGA17" s="788"/>
      <c r="BGB17" s="787"/>
      <c r="BGC17" s="788"/>
      <c r="BGD17" s="788"/>
      <c r="BGE17" s="788"/>
      <c r="BGF17" s="787"/>
      <c r="BGG17" s="788"/>
      <c r="BGH17" s="788"/>
      <c r="BGI17" s="788"/>
      <c r="BGJ17" s="787"/>
      <c r="BGK17" s="788"/>
      <c r="BGL17" s="788"/>
      <c r="BGM17" s="788"/>
      <c r="BGN17" s="787"/>
      <c r="BGO17" s="788"/>
      <c r="BGP17" s="788"/>
      <c r="BGQ17" s="788"/>
      <c r="BGR17" s="787"/>
      <c r="BGS17" s="788"/>
      <c r="BGT17" s="788"/>
      <c r="BGU17" s="788"/>
      <c r="BGV17" s="787"/>
      <c r="BGW17" s="788"/>
      <c r="BGX17" s="788"/>
      <c r="BGY17" s="788"/>
      <c r="BGZ17" s="787"/>
      <c r="BHA17" s="788"/>
      <c r="BHB17" s="788"/>
      <c r="BHC17" s="788"/>
      <c r="BHD17" s="787"/>
      <c r="BHE17" s="788"/>
      <c r="BHF17" s="788"/>
      <c r="BHG17" s="788"/>
      <c r="BHH17" s="787"/>
      <c r="BHI17" s="788"/>
      <c r="BHJ17" s="788"/>
      <c r="BHK17" s="788"/>
      <c r="BHL17" s="787"/>
      <c r="BHM17" s="788"/>
      <c r="BHN17" s="788"/>
      <c r="BHO17" s="788"/>
      <c r="BHP17" s="787"/>
      <c r="BHQ17" s="788"/>
      <c r="BHR17" s="788"/>
      <c r="BHS17" s="788"/>
      <c r="BHT17" s="787"/>
      <c r="BHU17" s="788"/>
      <c r="BHV17" s="788"/>
      <c r="BHW17" s="788"/>
      <c r="BHX17" s="787"/>
      <c r="BHY17" s="788"/>
      <c r="BHZ17" s="788"/>
      <c r="BIA17" s="788"/>
      <c r="BIB17" s="787"/>
      <c r="BIC17" s="788"/>
      <c r="BID17" s="788"/>
      <c r="BIE17" s="788"/>
      <c r="BIF17" s="787"/>
      <c r="BIG17" s="788"/>
      <c r="BIH17" s="788"/>
      <c r="BII17" s="788"/>
      <c r="BIJ17" s="787"/>
      <c r="BIK17" s="788"/>
      <c r="BIL17" s="788"/>
      <c r="BIM17" s="788"/>
      <c r="BIN17" s="787"/>
      <c r="BIO17" s="788"/>
      <c r="BIP17" s="788"/>
      <c r="BIQ17" s="788"/>
      <c r="BIR17" s="787"/>
      <c r="BIS17" s="788"/>
      <c r="BIT17" s="788"/>
      <c r="BIU17" s="788"/>
      <c r="BIV17" s="787"/>
      <c r="BIW17" s="788"/>
      <c r="BIX17" s="788"/>
      <c r="BIY17" s="788"/>
      <c r="BIZ17" s="787"/>
      <c r="BJA17" s="788"/>
      <c r="BJB17" s="788"/>
      <c r="BJC17" s="788"/>
      <c r="BJD17" s="787"/>
      <c r="BJE17" s="788"/>
      <c r="BJF17" s="788"/>
      <c r="BJG17" s="788"/>
      <c r="BJH17" s="787"/>
      <c r="BJI17" s="788"/>
      <c r="BJJ17" s="788"/>
      <c r="BJK17" s="788"/>
      <c r="BJL17" s="787"/>
      <c r="BJM17" s="788"/>
      <c r="BJN17" s="788"/>
      <c r="BJO17" s="788"/>
      <c r="BJP17" s="787"/>
      <c r="BJQ17" s="788"/>
      <c r="BJR17" s="788"/>
      <c r="BJS17" s="788"/>
      <c r="BJT17" s="787"/>
      <c r="BJU17" s="788"/>
      <c r="BJV17" s="788"/>
      <c r="BJW17" s="788"/>
      <c r="BJX17" s="787"/>
      <c r="BJY17" s="788"/>
      <c r="BJZ17" s="788"/>
      <c r="BKA17" s="788"/>
      <c r="BKB17" s="787"/>
      <c r="BKC17" s="788"/>
      <c r="BKD17" s="788"/>
      <c r="BKE17" s="788"/>
      <c r="BKF17" s="787"/>
      <c r="BKG17" s="788"/>
      <c r="BKH17" s="788"/>
      <c r="BKI17" s="788"/>
      <c r="BKJ17" s="787"/>
      <c r="BKK17" s="788"/>
      <c r="BKL17" s="788"/>
      <c r="BKM17" s="788"/>
      <c r="BKN17" s="787"/>
      <c r="BKO17" s="788"/>
      <c r="BKP17" s="788"/>
      <c r="BKQ17" s="788"/>
      <c r="BKR17" s="787"/>
      <c r="BKS17" s="788"/>
      <c r="BKT17" s="788"/>
      <c r="BKU17" s="788"/>
      <c r="BKV17" s="787"/>
      <c r="BKW17" s="788"/>
      <c r="BKX17" s="788"/>
      <c r="BKY17" s="788"/>
      <c r="BKZ17" s="787"/>
      <c r="BLA17" s="788"/>
      <c r="BLB17" s="788"/>
      <c r="BLC17" s="788"/>
      <c r="BLD17" s="787"/>
      <c r="BLE17" s="788"/>
      <c r="BLF17" s="788"/>
      <c r="BLG17" s="788"/>
      <c r="BLH17" s="787"/>
      <c r="BLI17" s="788"/>
      <c r="BLJ17" s="788"/>
      <c r="BLK17" s="788"/>
      <c r="BLL17" s="787"/>
      <c r="BLM17" s="788"/>
      <c r="BLN17" s="788"/>
      <c r="BLO17" s="788"/>
      <c r="BLP17" s="787"/>
      <c r="BLQ17" s="788"/>
      <c r="BLR17" s="788"/>
      <c r="BLS17" s="788"/>
      <c r="BLT17" s="787"/>
      <c r="BLU17" s="788"/>
      <c r="BLV17" s="788"/>
      <c r="BLW17" s="788"/>
      <c r="BLX17" s="787"/>
      <c r="BLY17" s="788"/>
      <c r="BLZ17" s="788"/>
      <c r="BMA17" s="788"/>
      <c r="BMB17" s="787"/>
      <c r="BMC17" s="788"/>
      <c r="BMD17" s="788"/>
      <c r="BME17" s="788"/>
      <c r="BMF17" s="787"/>
      <c r="BMG17" s="788"/>
      <c r="BMH17" s="788"/>
      <c r="BMI17" s="788"/>
      <c r="BMJ17" s="787"/>
      <c r="BMK17" s="788"/>
      <c r="BML17" s="788"/>
      <c r="BMM17" s="788"/>
      <c r="BMN17" s="787"/>
      <c r="BMO17" s="788"/>
      <c r="BMP17" s="788"/>
      <c r="BMQ17" s="788"/>
      <c r="BMR17" s="787"/>
      <c r="BMS17" s="788"/>
      <c r="BMT17" s="788"/>
      <c r="BMU17" s="788"/>
      <c r="BMV17" s="787"/>
      <c r="BMW17" s="788"/>
      <c r="BMX17" s="788"/>
      <c r="BMY17" s="788"/>
      <c r="BMZ17" s="787"/>
      <c r="BNA17" s="788"/>
      <c r="BNB17" s="788"/>
      <c r="BNC17" s="788"/>
      <c r="BND17" s="787"/>
      <c r="BNE17" s="788"/>
      <c r="BNF17" s="788"/>
      <c r="BNG17" s="788"/>
      <c r="BNH17" s="787"/>
      <c r="BNI17" s="788"/>
      <c r="BNJ17" s="788"/>
      <c r="BNK17" s="788"/>
      <c r="BNL17" s="787"/>
      <c r="BNM17" s="788"/>
      <c r="BNN17" s="788"/>
      <c r="BNO17" s="788"/>
      <c r="BNP17" s="787"/>
      <c r="BNQ17" s="788"/>
      <c r="BNR17" s="788"/>
      <c r="BNS17" s="788"/>
      <c r="BNT17" s="787"/>
      <c r="BNU17" s="788"/>
      <c r="BNV17" s="788"/>
      <c r="BNW17" s="788"/>
      <c r="BNX17" s="787"/>
      <c r="BNY17" s="788"/>
      <c r="BNZ17" s="788"/>
      <c r="BOA17" s="788"/>
      <c r="BOB17" s="787"/>
      <c r="BOC17" s="788"/>
      <c r="BOD17" s="788"/>
      <c r="BOE17" s="788"/>
      <c r="BOF17" s="787"/>
      <c r="BOG17" s="788"/>
      <c r="BOH17" s="788"/>
      <c r="BOI17" s="788"/>
      <c r="BOJ17" s="787"/>
      <c r="BOK17" s="788"/>
      <c r="BOL17" s="788"/>
      <c r="BOM17" s="788"/>
      <c r="BON17" s="787"/>
      <c r="BOO17" s="788"/>
      <c r="BOP17" s="788"/>
      <c r="BOQ17" s="788"/>
      <c r="BOR17" s="787"/>
      <c r="BOS17" s="788"/>
      <c r="BOT17" s="788"/>
      <c r="BOU17" s="788"/>
      <c r="BOV17" s="787"/>
      <c r="BOW17" s="788"/>
      <c r="BOX17" s="788"/>
      <c r="BOY17" s="788"/>
      <c r="BOZ17" s="787"/>
      <c r="BPA17" s="788"/>
      <c r="BPB17" s="788"/>
      <c r="BPC17" s="788"/>
      <c r="BPD17" s="787"/>
      <c r="BPE17" s="788"/>
      <c r="BPF17" s="788"/>
      <c r="BPG17" s="788"/>
      <c r="BPH17" s="787"/>
      <c r="BPI17" s="788"/>
      <c r="BPJ17" s="788"/>
      <c r="BPK17" s="788"/>
      <c r="BPL17" s="787"/>
      <c r="BPM17" s="788"/>
      <c r="BPN17" s="788"/>
      <c r="BPO17" s="788"/>
      <c r="BPP17" s="787"/>
      <c r="BPQ17" s="788"/>
      <c r="BPR17" s="788"/>
      <c r="BPS17" s="788"/>
      <c r="BPT17" s="787"/>
      <c r="BPU17" s="788"/>
      <c r="BPV17" s="788"/>
      <c r="BPW17" s="788"/>
      <c r="BPX17" s="787"/>
      <c r="BPY17" s="788"/>
      <c r="BPZ17" s="788"/>
      <c r="BQA17" s="788"/>
      <c r="BQB17" s="787"/>
      <c r="BQC17" s="788"/>
      <c r="BQD17" s="788"/>
      <c r="BQE17" s="788"/>
      <c r="BQF17" s="787"/>
      <c r="BQG17" s="788"/>
      <c r="BQH17" s="788"/>
      <c r="BQI17" s="788"/>
      <c r="BQJ17" s="787"/>
      <c r="BQK17" s="788"/>
      <c r="BQL17" s="788"/>
      <c r="BQM17" s="788"/>
      <c r="BQN17" s="787"/>
      <c r="BQO17" s="788"/>
      <c r="BQP17" s="788"/>
      <c r="BQQ17" s="788"/>
      <c r="BQR17" s="787"/>
      <c r="BQS17" s="788"/>
      <c r="BQT17" s="788"/>
      <c r="BQU17" s="788"/>
      <c r="BQV17" s="787"/>
      <c r="BQW17" s="788"/>
      <c r="BQX17" s="788"/>
      <c r="BQY17" s="788"/>
      <c r="BQZ17" s="787"/>
      <c r="BRA17" s="788"/>
      <c r="BRB17" s="788"/>
      <c r="BRC17" s="788"/>
      <c r="BRD17" s="787"/>
      <c r="BRE17" s="788"/>
      <c r="BRF17" s="788"/>
      <c r="BRG17" s="788"/>
      <c r="BRH17" s="787"/>
      <c r="BRI17" s="788"/>
      <c r="BRJ17" s="788"/>
      <c r="BRK17" s="788"/>
      <c r="BRL17" s="787"/>
      <c r="BRM17" s="788"/>
      <c r="BRN17" s="788"/>
      <c r="BRO17" s="788"/>
      <c r="BRP17" s="787"/>
      <c r="BRQ17" s="788"/>
      <c r="BRR17" s="788"/>
      <c r="BRS17" s="788"/>
      <c r="BRT17" s="787"/>
      <c r="BRU17" s="788"/>
      <c r="BRV17" s="788"/>
      <c r="BRW17" s="788"/>
      <c r="BRX17" s="787"/>
      <c r="BRY17" s="788"/>
      <c r="BRZ17" s="788"/>
      <c r="BSA17" s="788"/>
      <c r="BSB17" s="787"/>
      <c r="BSC17" s="788"/>
      <c r="BSD17" s="788"/>
      <c r="BSE17" s="788"/>
      <c r="BSF17" s="787"/>
      <c r="BSG17" s="788"/>
      <c r="BSH17" s="788"/>
      <c r="BSI17" s="788"/>
      <c r="BSJ17" s="787"/>
      <c r="BSK17" s="788"/>
      <c r="BSL17" s="788"/>
      <c r="BSM17" s="788"/>
      <c r="BSN17" s="787"/>
      <c r="BSO17" s="788"/>
      <c r="BSP17" s="788"/>
      <c r="BSQ17" s="788"/>
      <c r="BSR17" s="787"/>
      <c r="BSS17" s="788"/>
      <c r="BST17" s="788"/>
      <c r="BSU17" s="788"/>
      <c r="BSV17" s="787"/>
      <c r="BSW17" s="788"/>
      <c r="BSX17" s="788"/>
      <c r="BSY17" s="788"/>
      <c r="BSZ17" s="787"/>
      <c r="BTA17" s="788"/>
      <c r="BTB17" s="788"/>
      <c r="BTC17" s="788"/>
      <c r="BTD17" s="787"/>
      <c r="BTE17" s="788"/>
      <c r="BTF17" s="788"/>
      <c r="BTG17" s="788"/>
      <c r="BTH17" s="787"/>
      <c r="BTI17" s="788"/>
      <c r="BTJ17" s="788"/>
      <c r="BTK17" s="788"/>
      <c r="BTL17" s="787"/>
      <c r="BTM17" s="788"/>
      <c r="BTN17" s="788"/>
      <c r="BTO17" s="788"/>
      <c r="BTP17" s="787"/>
      <c r="BTQ17" s="788"/>
      <c r="BTR17" s="788"/>
      <c r="BTS17" s="788"/>
      <c r="BTT17" s="787"/>
      <c r="BTU17" s="788"/>
      <c r="BTV17" s="788"/>
      <c r="BTW17" s="788"/>
      <c r="BTX17" s="787"/>
      <c r="BTY17" s="788"/>
      <c r="BTZ17" s="788"/>
      <c r="BUA17" s="788"/>
      <c r="BUB17" s="787"/>
      <c r="BUC17" s="788"/>
      <c r="BUD17" s="788"/>
      <c r="BUE17" s="788"/>
      <c r="BUF17" s="787"/>
      <c r="BUG17" s="788"/>
      <c r="BUH17" s="788"/>
      <c r="BUI17" s="788"/>
      <c r="BUJ17" s="787"/>
      <c r="BUK17" s="788"/>
      <c r="BUL17" s="788"/>
      <c r="BUM17" s="788"/>
      <c r="BUN17" s="787"/>
      <c r="BUO17" s="788"/>
      <c r="BUP17" s="788"/>
      <c r="BUQ17" s="788"/>
      <c r="BUR17" s="787"/>
      <c r="BUS17" s="788"/>
      <c r="BUT17" s="788"/>
      <c r="BUU17" s="788"/>
      <c r="BUV17" s="787"/>
      <c r="BUW17" s="788"/>
      <c r="BUX17" s="788"/>
      <c r="BUY17" s="788"/>
      <c r="BUZ17" s="787"/>
      <c r="BVA17" s="788"/>
      <c r="BVB17" s="788"/>
      <c r="BVC17" s="788"/>
      <c r="BVD17" s="787"/>
      <c r="BVE17" s="788"/>
      <c r="BVF17" s="788"/>
      <c r="BVG17" s="788"/>
      <c r="BVH17" s="787"/>
      <c r="BVI17" s="788"/>
      <c r="BVJ17" s="788"/>
      <c r="BVK17" s="788"/>
      <c r="BVL17" s="787"/>
      <c r="BVM17" s="788"/>
      <c r="BVN17" s="788"/>
      <c r="BVO17" s="788"/>
      <c r="BVP17" s="787"/>
      <c r="BVQ17" s="788"/>
      <c r="BVR17" s="788"/>
      <c r="BVS17" s="788"/>
      <c r="BVT17" s="787"/>
      <c r="BVU17" s="788"/>
      <c r="BVV17" s="788"/>
      <c r="BVW17" s="788"/>
      <c r="BVX17" s="787"/>
      <c r="BVY17" s="788"/>
      <c r="BVZ17" s="788"/>
      <c r="BWA17" s="788"/>
      <c r="BWB17" s="787"/>
      <c r="BWC17" s="788"/>
      <c r="BWD17" s="788"/>
      <c r="BWE17" s="788"/>
      <c r="BWF17" s="787"/>
      <c r="BWG17" s="788"/>
      <c r="BWH17" s="788"/>
      <c r="BWI17" s="788"/>
      <c r="BWJ17" s="787"/>
      <c r="BWK17" s="788"/>
      <c r="BWL17" s="788"/>
      <c r="BWM17" s="788"/>
      <c r="BWN17" s="787"/>
      <c r="BWO17" s="788"/>
      <c r="BWP17" s="788"/>
      <c r="BWQ17" s="788"/>
      <c r="BWR17" s="787"/>
      <c r="BWS17" s="788"/>
      <c r="BWT17" s="788"/>
      <c r="BWU17" s="788"/>
      <c r="BWV17" s="787"/>
      <c r="BWW17" s="788"/>
      <c r="BWX17" s="788"/>
      <c r="BWY17" s="788"/>
      <c r="BWZ17" s="787"/>
      <c r="BXA17" s="788"/>
      <c r="BXB17" s="788"/>
      <c r="BXC17" s="788"/>
      <c r="BXD17" s="787"/>
      <c r="BXE17" s="788"/>
      <c r="BXF17" s="788"/>
      <c r="BXG17" s="788"/>
      <c r="BXH17" s="787"/>
      <c r="BXI17" s="788"/>
      <c r="BXJ17" s="788"/>
      <c r="BXK17" s="788"/>
      <c r="BXL17" s="787"/>
      <c r="BXM17" s="788"/>
      <c r="BXN17" s="788"/>
      <c r="BXO17" s="788"/>
      <c r="BXP17" s="787"/>
      <c r="BXQ17" s="788"/>
      <c r="BXR17" s="788"/>
      <c r="BXS17" s="788"/>
      <c r="BXT17" s="787"/>
      <c r="BXU17" s="788"/>
      <c r="BXV17" s="788"/>
      <c r="BXW17" s="788"/>
      <c r="BXX17" s="787"/>
      <c r="BXY17" s="788"/>
      <c r="BXZ17" s="788"/>
      <c r="BYA17" s="788"/>
      <c r="BYB17" s="787"/>
      <c r="BYC17" s="788"/>
      <c r="BYD17" s="788"/>
      <c r="BYE17" s="788"/>
      <c r="BYF17" s="787"/>
      <c r="BYG17" s="788"/>
      <c r="BYH17" s="788"/>
      <c r="BYI17" s="788"/>
      <c r="BYJ17" s="787"/>
      <c r="BYK17" s="788"/>
      <c r="BYL17" s="788"/>
      <c r="BYM17" s="788"/>
      <c r="BYN17" s="787"/>
      <c r="BYO17" s="788"/>
      <c r="BYP17" s="788"/>
      <c r="BYQ17" s="788"/>
      <c r="BYR17" s="787"/>
      <c r="BYS17" s="788"/>
      <c r="BYT17" s="788"/>
      <c r="BYU17" s="788"/>
      <c r="BYV17" s="787"/>
      <c r="BYW17" s="788"/>
      <c r="BYX17" s="788"/>
      <c r="BYY17" s="788"/>
      <c r="BYZ17" s="787"/>
      <c r="BZA17" s="788"/>
      <c r="BZB17" s="788"/>
      <c r="BZC17" s="788"/>
      <c r="BZD17" s="787"/>
      <c r="BZE17" s="788"/>
      <c r="BZF17" s="788"/>
      <c r="BZG17" s="788"/>
      <c r="BZH17" s="787"/>
      <c r="BZI17" s="788"/>
      <c r="BZJ17" s="788"/>
      <c r="BZK17" s="788"/>
      <c r="BZL17" s="787"/>
      <c r="BZM17" s="788"/>
      <c r="BZN17" s="788"/>
      <c r="BZO17" s="788"/>
      <c r="BZP17" s="787"/>
      <c r="BZQ17" s="788"/>
      <c r="BZR17" s="788"/>
      <c r="BZS17" s="788"/>
      <c r="BZT17" s="787"/>
      <c r="BZU17" s="788"/>
      <c r="BZV17" s="788"/>
      <c r="BZW17" s="788"/>
      <c r="BZX17" s="787"/>
      <c r="BZY17" s="788"/>
      <c r="BZZ17" s="788"/>
      <c r="CAA17" s="788"/>
      <c r="CAB17" s="787"/>
      <c r="CAC17" s="788"/>
      <c r="CAD17" s="788"/>
      <c r="CAE17" s="788"/>
      <c r="CAF17" s="787"/>
      <c r="CAG17" s="788"/>
      <c r="CAH17" s="788"/>
      <c r="CAI17" s="788"/>
      <c r="CAJ17" s="787"/>
      <c r="CAK17" s="788"/>
      <c r="CAL17" s="788"/>
      <c r="CAM17" s="788"/>
      <c r="CAN17" s="787"/>
      <c r="CAO17" s="788"/>
      <c r="CAP17" s="788"/>
      <c r="CAQ17" s="788"/>
      <c r="CAR17" s="787"/>
      <c r="CAS17" s="788"/>
      <c r="CAT17" s="788"/>
      <c r="CAU17" s="788"/>
      <c r="CAV17" s="787"/>
      <c r="CAW17" s="788"/>
      <c r="CAX17" s="788"/>
      <c r="CAY17" s="788"/>
      <c r="CAZ17" s="787"/>
      <c r="CBA17" s="788"/>
      <c r="CBB17" s="788"/>
      <c r="CBC17" s="788"/>
      <c r="CBD17" s="787"/>
      <c r="CBE17" s="788"/>
      <c r="CBF17" s="788"/>
      <c r="CBG17" s="788"/>
      <c r="CBH17" s="787"/>
      <c r="CBI17" s="788"/>
      <c r="CBJ17" s="788"/>
      <c r="CBK17" s="788"/>
      <c r="CBL17" s="787"/>
      <c r="CBM17" s="788"/>
      <c r="CBN17" s="788"/>
      <c r="CBO17" s="788"/>
      <c r="CBP17" s="787"/>
      <c r="CBQ17" s="788"/>
      <c r="CBR17" s="788"/>
      <c r="CBS17" s="788"/>
      <c r="CBT17" s="787"/>
      <c r="CBU17" s="788"/>
      <c r="CBV17" s="788"/>
      <c r="CBW17" s="788"/>
      <c r="CBX17" s="787"/>
      <c r="CBY17" s="788"/>
      <c r="CBZ17" s="788"/>
      <c r="CCA17" s="788"/>
      <c r="CCB17" s="787"/>
      <c r="CCC17" s="788"/>
      <c r="CCD17" s="788"/>
      <c r="CCE17" s="788"/>
      <c r="CCF17" s="787"/>
      <c r="CCG17" s="788"/>
      <c r="CCH17" s="788"/>
      <c r="CCI17" s="788"/>
      <c r="CCJ17" s="787"/>
      <c r="CCK17" s="788"/>
      <c r="CCL17" s="788"/>
      <c r="CCM17" s="788"/>
      <c r="CCN17" s="787"/>
      <c r="CCO17" s="788"/>
      <c r="CCP17" s="788"/>
      <c r="CCQ17" s="788"/>
      <c r="CCR17" s="787"/>
      <c r="CCS17" s="788"/>
      <c r="CCT17" s="788"/>
      <c r="CCU17" s="788"/>
      <c r="CCV17" s="787"/>
      <c r="CCW17" s="788"/>
      <c r="CCX17" s="788"/>
      <c r="CCY17" s="788"/>
      <c r="CCZ17" s="787"/>
      <c r="CDA17" s="788"/>
      <c r="CDB17" s="788"/>
      <c r="CDC17" s="788"/>
      <c r="CDD17" s="787"/>
      <c r="CDE17" s="788"/>
      <c r="CDF17" s="788"/>
      <c r="CDG17" s="788"/>
      <c r="CDH17" s="787"/>
      <c r="CDI17" s="788"/>
      <c r="CDJ17" s="788"/>
      <c r="CDK17" s="788"/>
      <c r="CDL17" s="787"/>
      <c r="CDM17" s="788"/>
      <c r="CDN17" s="788"/>
      <c r="CDO17" s="788"/>
      <c r="CDP17" s="787"/>
      <c r="CDQ17" s="788"/>
      <c r="CDR17" s="788"/>
      <c r="CDS17" s="788"/>
      <c r="CDT17" s="787"/>
      <c r="CDU17" s="788"/>
      <c r="CDV17" s="788"/>
      <c r="CDW17" s="788"/>
      <c r="CDX17" s="787"/>
      <c r="CDY17" s="788"/>
      <c r="CDZ17" s="788"/>
      <c r="CEA17" s="788"/>
      <c r="CEB17" s="787"/>
      <c r="CEC17" s="788"/>
      <c r="CED17" s="788"/>
      <c r="CEE17" s="788"/>
      <c r="CEF17" s="787"/>
      <c r="CEG17" s="788"/>
      <c r="CEH17" s="788"/>
      <c r="CEI17" s="788"/>
      <c r="CEJ17" s="787"/>
      <c r="CEK17" s="788"/>
      <c r="CEL17" s="788"/>
      <c r="CEM17" s="788"/>
      <c r="CEN17" s="787"/>
      <c r="CEO17" s="788"/>
      <c r="CEP17" s="788"/>
      <c r="CEQ17" s="788"/>
      <c r="CER17" s="787"/>
      <c r="CES17" s="788"/>
      <c r="CET17" s="788"/>
      <c r="CEU17" s="788"/>
      <c r="CEV17" s="787"/>
      <c r="CEW17" s="788"/>
      <c r="CEX17" s="788"/>
      <c r="CEY17" s="788"/>
      <c r="CEZ17" s="787"/>
      <c r="CFA17" s="788"/>
      <c r="CFB17" s="788"/>
      <c r="CFC17" s="788"/>
      <c r="CFD17" s="787"/>
      <c r="CFE17" s="788"/>
      <c r="CFF17" s="788"/>
      <c r="CFG17" s="788"/>
      <c r="CFH17" s="787"/>
      <c r="CFI17" s="788"/>
      <c r="CFJ17" s="788"/>
      <c r="CFK17" s="788"/>
      <c r="CFL17" s="787"/>
      <c r="CFM17" s="788"/>
      <c r="CFN17" s="788"/>
      <c r="CFO17" s="788"/>
      <c r="CFP17" s="787"/>
      <c r="CFQ17" s="788"/>
      <c r="CFR17" s="788"/>
      <c r="CFS17" s="788"/>
      <c r="CFT17" s="787"/>
      <c r="CFU17" s="788"/>
      <c r="CFV17" s="788"/>
      <c r="CFW17" s="788"/>
      <c r="CFX17" s="787"/>
      <c r="CFY17" s="788"/>
      <c r="CFZ17" s="788"/>
      <c r="CGA17" s="788"/>
      <c r="CGB17" s="787"/>
      <c r="CGC17" s="788"/>
      <c r="CGD17" s="788"/>
      <c r="CGE17" s="788"/>
      <c r="CGF17" s="787"/>
      <c r="CGG17" s="788"/>
      <c r="CGH17" s="788"/>
      <c r="CGI17" s="788"/>
      <c r="CGJ17" s="787"/>
      <c r="CGK17" s="788"/>
      <c r="CGL17" s="788"/>
      <c r="CGM17" s="788"/>
      <c r="CGN17" s="787"/>
      <c r="CGO17" s="788"/>
      <c r="CGP17" s="788"/>
      <c r="CGQ17" s="788"/>
      <c r="CGR17" s="787"/>
      <c r="CGS17" s="788"/>
      <c r="CGT17" s="788"/>
      <c r="CGU17" s="788"/>
      <c r="CGV17" s="787"/>
      <c r="CGW17" s="788"/>
      <c r="CGX17" s="788"/>
      <c r="CGY17" s="788"/>
      <c r="CGZ17" s="787"/>
      <c r="CHA17" s="788"/>
      <c r="CHB17" s="788"/>
      <c r="CHC17" s="788"/>
      <c r="CHD17" s="787"/>
      <c r="CHE17" s="788"/>
      <c r="CHF17" s="788"/>
      <c r="CHG17" s="788"/>
      <c r="CHH17" s="787"/>
      <c r="CHI17" s="788"/>
      <c r="CHJ17" s="788"/>
      <c r="CHK17" s="788"/>
      <c r="CHL17" s="787"/>
      <c r="CHM17" s="788"/>
      <c r="CHN17" s="788"/>
      <c r="CHO17" s="788"/>
      <c r="CHP17" s="787"/>
      <c r="CHQ17" s="788"/>
      <c r="CHR17" s="788"/>
      <c r="CHS17" s="788"/>
      <c r="CHT17" s="787"/>
      <c r="CHU17" s="788"/>
      <c r="CHV17" s="788"/>
      <c r="CHW17" s="788"/>
      <c r="CHX17" s="787"/>
      <c r="CHY17" s="788"/>
      <c r="CHZ17" s="788"/>
      <c r="CIA17" s="788"/>
      <c r="CIB17" s="787"/>
      <c r="CIC17" s="788"/>
      <c r="CID17" s="788"/>
      <c r="CIE17" s="788"/>
      <c r="CIF17" s="787"/>
      <c r="CIG17" s="788"/>
      <c r="CIH17" s="788"/>
      <c r="CII17" s="788"/>
      <c r="CIJ17" s="787"/>
      <c r="CIK17" s="788"/>
      <c r="CIL17" s="788"/>
      <c r="CIM17" s="788"/>
      <c r="CIN17" s="787"/>
      <c r="CIO17" s="788"/>
      <c r="CIP17" s="788"/>
      <c r="CIQ17" s="788"/>
      <c r="CIR17" s="787"/>
      <c r="CIS17" s="788"/>
      <c r="CIT17" s="788"/>
      <c r="CIU17" s="788"/>
      <c r="CIV17" s="787"/>
      <c r="CIW17" s="788"/>
      <c r="CIX17" s="788"/>
      <c r="CIY17" s="788"/>
      <c r="CIZ17" s="787"/>
      <c r="CJA17" s="788"/>
      <c r="CJB17" s="788"/>
      <c r="CJC17" s="788"/>
      <c r="CJD17" s="787"/>
      <c r="CJE17" s="788"/>
      <c r="CJF17" s="788"/>
      <c r="CJG17" s="788"/>
      <c r="CJH17" s="787"/>
      <c r="CJI17" s="788"/>
      <c r="CJJ17" s="788"/>
      <c r="CJK17" s="788"/>
      <c r="CJL17" s="787"/>
      <c r="CJM17" s="788"/>
      <c r="CJN17" s="788"/>
      <c r="CJO17" s="788"/>
      <c r="CJP17" s="787"/>
      <c r="CJQ17" s="788"/>
      <c r="CJR17" s="788"/>
      <c r="CJS17" s="788"/>
      <c r="CJT17" s="787"/>
      <c r="CJU17" s="788"/>
      <c r="CJV17" s="788"/>
      <c r="CJW17" s="788"/>
      <c r="CJX17" s="787"/>
      <c r="CJY17" s="788"/>
      <c r="CJZ17" s="788"/>
      <c r="CKA17" s="788"/>
      <c r="CKB17" s="787"/>
      <c r="CKC17" s="788"/>
      <c r="CKD17" s="788"/>
      <c r="CKE17" s="788"/>
      <c r="CKF17" s="787"/>
      <c r="CKG17" s="788"/>
      <c r="CKH17" s="788"/>
      <c r="CKI17" s="788"/>
      <c r="CKJ17" s="787"/>
      <c r="CKK17" s="788"/>
      <c r="CKL17" s="788"/>
      <c r="CKM17" s="788"/>
      <c r="CKN17" s="787"/>
      <c r="CKO17" s="788"/>
      <c r="CKP17" s="788"/>
      <c r="CKQ17" s="788"/>
      <c r="CKR17" s="787"/>
      <c r="CKS17" s="788"/>
      <c r="CKT17" s="788"/>
      <c r="CKU17" s="788"/>
      <c r="CKV17" s="787"/>
      <c r="CKW17" s="788"/>
      <c r="CKX17" s="788"/>
      <c r="CKY17" s="788"/>
      <c r="CKZ17" s="787"/>
      <c r="CLA17" s="788"/>
      <c r="CLB17" s="788"/>
      <c r="CLC17" s="788"/>
      <c r="CLD17" s="787"/>
      <c r="CLE17" s="788"/>
      <c r="CLF17" s="788"/>
      <c r="CLG17" s="788"/>
      <c r="CLH17" s="787"/>
      <c r="CLI17" s="788"/>
      <c r="CLJ17" s="788"/>
      <c r="CLK17" s="788"/>
      <c r="CLL17" s="787"/>
      <c r="CLM17" s="788"/>
      <c r="CLN17" s="788"/>
      <c r="CLO17" s="788"/>
      <c r="CLP17" s="787"/>
      <c r="CLQ17" s="788"/>
      <c r="CLR17" s="788"/>
      <c r="CLS17" s="788"/>
      <c r="CLT17" s="787"/>
      <c r="CLU17" s="788"/>
      <c r="CLV17" s="788"/>
      <c r="CLW17" s="788"/>
      <c r="CLX17" s="787"/>
      <c r="CLY17" s="788"/>
      <c r="CLZ17" s="788"/>
      <c r="CMA17" s="788"/>
      <c r="CMB17" s="787"/>
      <c r="CMC17" s="788"/>
      <c r="CMD17" s="788"/>
      <c r="CME17" s="788"/>
      <c r="CMF17" s="787"/>
      <c r="CMG17" s="788"/>
      <c r="CMH17" s="788"/>
      <c r="CMI17" s="788"/>
      <c r="CMJ17" s="787"/>
      <c r="CMK17" s="788"/>
      <c r="CML17" s="788"/>
      <c r="CMM17" s="788"/>
      <c r="CMN17" s="787"/>
      <c r="CMO17" s="788"/>
      <c r="CMP17" s="788"/>
      <c r="CMQ17" s="788"/>
      <c r="CMR17" s="787"/>
      <c r="CMS17" s="788"/>
      <c r="CMT17" s="788"/>
      <c r="CMU17" s="788"/>
      <c r="CMV17" s="787"/>
      <c r="CMW17" s="788"/>
      <c r="CMX17" s="788"/>
      <c r="CMY17" s="788"/>
      <c r="CMZ17" s="787"/>
      <c r="CNA17" s="788"/>
      <c r="CNB17" s="788"/>
      <c r="CNC17" s="788"/>
      <c r="CND17" s="787"/>
      <c r="CNE17" s="788"/>
      <c r="CNF17" s="788"/>
      <c r="CNG17" s="788"/>
      <c r="CNH17" s="787"/>
      <c r="CNI17" s="788"/>
      <c r="CNJ17" s="788"/>
      <c r="CNK17" s="788"/>
      <c r="CNL17" s="787"/>
      <c r="CNM17" s="788"/>
      <c r="CNN17" s="788"/>
      <c r="CNO17" s="788"/>
      <c r="CNP17" s="787"/>
      <c r="CNQ17" s="788"/>
      <c r="CNR17" s="788"/>
      <c r="CNS17" s="788"/>
      <c r="CNT17" s="787"/>
      <c r="CNU17" s="788"/>
      <c r="CNV17" s="788"/>
      <c r="CNW17" s="788"/>
      <c r="CNX17" s="787"/>
      <c r="CNY17" s="788"/>
      <c r="CNZ17" s="788"/>
      <c r="COA17" s="788"/>
      <c r="COB17" s="787"/>
      <c r="COC17" s="788"/>
      <c r="COD17" s="788"/>
      <c r="COE17" s="788"/>
      <c r="COF17" s="787"/>
      <c r="COG17" s="788"/>
      <c r="COH17" s="788"/>
      <c r="COI17" s="788"/>
      <c r="COJ17" s="787"/>
      <c r="COK17" s="788"/>
      <c r="COL17" s="788"/>
      <c r="COM17" s="788"/>
      <c r="CON17" s="787"/>
      <c r="COO17" s="788"/>
      <c r="COP17" s="788"/>
      <c r="COQ17" s="788"/>
      <c r="COR17" s="787"/>
      <c r="COS17" s="788"/>
      <c r="COT17" s="788"/>
      <c r="COU17" s="788"/>
      <c r="COV17" s="787"/>
      <c r="COW17" s="788"/>
      <c r="COX17" s="788"/>
      <c r="COY17" s="788"/>
      <c r="COZ17" s="787"/>
      <c r="CPA17" s="788"/>
      <c r="CPB17" s="788"/>
      <c r="CPC17" s="788"/>
      <c r="CPD17" s="787"/>
      <c r="CPE17" s="788"/>
      <c r="CPF17" s="788"/>
      <c r="CPG17" s="788"/>
      <c r="CPH17" s="787"/>
      <c r="CPI17" s="788"/>
      <c r="CPJ17" s="788"/>
      <c r="CPK17" s="788"/>
      <c r="CPL17" s="787"/>
      <c r="CPM17" s="788"/>
      <c r="CPN17" s="788"/>
      <c r="CPO17" s="788"/>
      <c r="CPP17" s="787"/>
      <c r="CPQ17" s="788"/>
      <c r="CPR17" s="788"/>
      <c r="CPS17" s="788"/>
      <c r="CPT17" s="787"/>
      <c r="CPU17" s="788"/>
      <c r="CPV17" s="788"/>
      <c r="CPW17" s="788"/>
      <c r="CPX17" s="787"/>
      <c r="CPY17" s="788"/>
      <c r="CPZ17" s="788"/>
      <c r="CQA17" s="788"/>
      <c r="CQB17" s="787"/>
      <c r="CQC17" s="788"/>
      <c r="CQD17" s="788"/>
      <c r="CQE17" s="788"/>
      <c r="CQF17" s="787"/>
      <c r="CQG17" s="788"/>
      <c r="CQH17" s="788"/>
      <c r="CQI17" s="788"/>
      <c r="CQJ17" s="787"/>
      <c r="CQK17" s="788"/>
      <c r="CQL17" s="788"/>
      <c r="CQM17" s="788"/>
      <c r="CQN17" s="787"/>
      <c r="CQO17" s="788"/>
      <c r="CQP17" s="788"/>
      <c r="CQQ17" s="788"/>
      <c r="CQR17" s="787"/>
      <c r="CQS17" s="788"/>
      <c r="CQT17" s="788"/>
      <c r="CQU17" s="788"/>
      <c r="CQV17" s="787"/>
      <c r="CQW17" s="788"/>
      <c r="CQX17" s="788"/>
      <c r="CQY17" s="788"/>
      <c r="CQZ17" s="787"/>
      <c r="CRA17" s="788"/>
      <c r="CRB17" s="788"/>
      <c r="CRC17" s="788"/>
      <c r="CRD17" s="787"/>
      <c r="CRE17" s="788"/>
      <c r="CRF17" s="788"/>
      <c r="CRG17" s="788"/>
      <c r="CRH17" s="787"/>
      <c r="CRI17" s="788"/>
      <c r="CRJ17" s="788"/>
      <c r="CRK17" s="788"/>
      <c r="CRL17" s="787"/>
      <c r="CRM17" s="788"/>
      <c r="CRN17" s="788"/>
      <c r="CRO17" s="788"/>
      <c r="CRP17" s="787"/>
      <c r="CRQ17" s="788"/>
      <c r="CRR17" s="788"/>
      <c r="CRS17" s="788"/>
      <c r="CRT17" s="787"/>
      <c r="CRU17" s="788"/>
      <c r="CRV17" s="788"/>
      <c r="CRW17" s="788"/>
      <c r="CRX17" s="787"/>
      <c r="CRY17" s="788"/>
      <c r="CRZ17" s="788"/>
      <c r="CSA17" s="788"/>
      <c r="CSB17" s="787"/>
      <c r="CSC17" s="788"/>
      <c r="CSD17" s="788"/>
      <c r="CSE17" s="788"/>
      <c r="CSF17" s="787"/>
      <c r="CSG17" s="788"/>
      <c r="CSH17" s="788"/>
      <c r="CSI17" s="788"/>
      <c r="CSJ17" s="787"/>
      <c r="CSK17" s="788"/>
      <c r="CSL17" s="788"/>
      <c r="CSM17" s="788"/>
      <c r="CSN17" s="787"/>
      <c r="CSO17" s="788"/>
      <c r="CSP17" s="788"/>
      <c r="CSQ17" s="788"/>
      <c r="CSR17" s="787"/>
      <c r="CSS17" s="788"/>
      <c r="CST17" s="788"/>
      <c r="CSU17" s="788"/>
      <c r="CSV17" s="787"/>
      <c r="CSW17" s="788"/>
      <c r="CSX17" s="788"/>
      <c r="CSY17" s="788"/>
      <c r="CSZ17" s="787"/>
      <c r="CTA17" s="788"/>
      <c r="CTB17" s="788"/>
      <c r="CTC17" s="788"/>
      <c r="CTD17" s="787"/>
      <c r="CTE17" s="788"/>
      <c r="CTF17" s="788"/>
      <c r="CTG17" s="788"/>
      <c r="CTH17" s="787"/>
      <c r="CTI17" s="788"/>
      <c r="CTJ17" s="788"/>
      <c r="CTK17" s="788"/>
      <c r="CTL17" s="787"/>
      <c r="CTM17" s="788"/>
      <c r="CTN17" s="788"/>
      <c r="CTO17" s="788"/>
      <c r="CTP17" s="787"/>
      <c r="CTQ17" s="788"/>
      <c r="CTR17" s="788"/>
      <c r="CTS17" s="788"/>
      <c r="CTT17" s="787"/>
      <c r="CTU17" s="788"/>
      <c r="CTV17" s="788"/>
      <c r="CTW17" s="788"/>
      <c r="CTX17" s="787"/>
      <c r="CTY17" s="788"/>
      <c r="CTZ17" s="788"/>
      <c r="CUA17" s="788"/>
      <c r="CUB17" s="787"/>
      <c r="CUC17" s="788"/>
      <c r="CUD17" s="788"/>
      <c r="CUE17" s="788"/>
      <c r="CUF17" s="787"/>
      <c r="CUG17" s="788"/>
      <c r="CUH17" s="788"/>
      <c r="CUI17" s="788"/>
      <c r="CUJ17" s="787"/>
      <c r="CUK17" s="788"/>
      <c r="CUL17" s="788"/>
      <c r="CUM17" s="788"/>
      <c r="CUN17" s="787"/>
      <c r="CUO17" s="788"/>
      <c r="CUP17" s="788"/>
      <c r="CUQ17" s="788"/>
      <c r="CUR17" s="787"/>
      <c r="CUS17" s="788"/>
      <c r="CUT17" s="788"/>
      <c r="CUU17" s="788"/>
      <c r="CUV17" s="787"/>
      <c r="CUW17" s="788"/>
      <c r="CUX17" s="788"/>
      <c r="CUY17" s="788"/>
      <c r="CUZ17" s="787"/>
      <c r="CVA17" s="788"/>
      <c r="CVB17" s="788"/>
      <c r="CVC17" s="788"/>
      <c r="CVD17" s="787"/>
      <c r="CVE17" s="788"/>
      <c r="CVF17" s="788"/>
      <c r="CVG17" s="788"/>
      <c r="CVH17" s="787"/>
      <c r="CVI17" s="788"/>
      <c r="CVJ17" s="788"/>
      <c r="CVK17" s="788"/>
      <c r="CVL17" s="787"/>
      <c r="CVM17" s="788"/>
      <c r="CVN17" s="788"/>
      <c r="CVO17" s="788"/>
      <c r="CVP17" s="787"/>
      <c r="CVQ17" s="788"/>
      <c r="CVR17" s="788"/>
      <c r="CVS17" s="788"/>
      <c r="CVT17" s="787"/>
      <c r="CVU17" s="788"/>
      <c r="CVV17" s="788"/>
      <c r="CVW17" s="788"/>
      <c r="CVX17" s="787"/>
      <c r="CVY17" s="788"/>
      <c r="CVZ17" s="788"/>
      <c r="CWA17" s="788"/>
      <c r="CWB17" s="787"/>
      <c r="CWC17" s="788"/>
      <c r="CWD17" s="788"/>
      <c r="CWE17" s="788"/>
      <c r="CWF17" s="787"/>
      <c r="CWG17" s="788"/>
      <c r="CWH17" s="788"/>
      <c r="CWI17" s="788"/>
      <c r="CWJ17" s="787"/>
      <c r="CWK17" s="788"/>
      <c r="CWL17" s="788"/>
      <c r="CWM17" s="788"/>
      <c r="CWN17" s="787"/>
      <c r="CWO17" s="788"/>
      <c r="CWP17" s="788"/>
      <c r="CWQ17" s="788"/>
      <c r="CWR17" s="787"/>
      <c r="CWS17" s="788"/>
      <c r="CWT17" s="788"/>
      <c r="CWU17" s="788"/>
      <c r="CWV17" s="787"/>
      <c r="CWW17" s="788"/>
      <c r="CWX17" s="788"/>
      <c r="CWY17" s="788"/>
      <c r="CWZ17" s="787"/>
      <c r="CXA17" s="788"/>
      <c r="CXB17" s="788"/>
      <c r="CXC17" s="788"/>
      <c r="CXD17" s="787"/>
      <c r="CXE17" s="788"/>
      <c r="CXF17" s="788"/>
      <c r="CXG17" s="788"/>
      <c r="CXH17" s="787"/>
      <c r="CXI17" s="788"/>
      <c r="CXJ17" s="788"/>
      <c r="CXK17" s="788"/>
      <c r="CXL17" s="787"/>
      <c r="CXM17" s="788"/>
      <c r="CXN17" s="788"/>
      <c r="CXO17" s="788"/>
      <c r="CXP17" s="787"/>
      <c r="CXQ17" s="788"/>
      <c r="CXR17" s="788"/>
      <c r="CXS17" s="788"/>
      <c r="CXT17" s="787"/>
      <c r="CXU17" s="788"/>
      <c r="CXV17" s="788"/>
      <c r="CXW17" s="788"/>
      <c r="CXX17" s="787"/>
      <c r="CXY17" s="788"/>
      <c r="CXZ17" s="788"/>
      <c r="CYA17" s="788"/>
      <c r="CYB17" s="787"/>
      <c r="CYC17" s="788"/>
      <c r="CYD17" s="788"/>
      <c r="CYE17" s="788"/>
      <c r="CYF17" s="787"/>
      <c r="CYG17" s="788"/>
      <c r="CYH17" s="788"/>
      <c r="CYI17" s="788"/>
      <c r="CYJ17" s="787"/>
      <c r="CYK17" s="788"/>
      <c r="CYL17" s="788"/>
      <c r="CYM17" s="788"/>
      <c r="CYN17" s="787"/>
      <c r="CYO17" s="788"/>
      <c r="CYP17" s="788"/>
      <c r="CYQ17" s="788"/>
      <c r="CYR17" s="787"/>
      <c r="CYS17" s="788"/>
      <c r="CYT17" s="788"/>
      <c r="CYU17" s="788"/>
      <c r="CYV17" s="787"/>
      <c r="CYW17" s="788"/>
      <c r="CYX17" s="788"/>
      <c r="CYY17" s="788"/>
      <c r="CYZ17" s="787"/>
      <c r="CZA17" s="788"/>
      <c r="CZB17" s="788"/>
      <c r="CZC17" s="788"/>
      <c r="CZD17" s="787"/>
      <c r="CZE17" s="788"/>
      <c r="CZF17" s="788"/>
      <c r="CZG17" s="788"/>
      <c r="CZH17" s="787"/>
      <c r="CZI17" s="788"/>
      <c r="CZJ17" s="788"/>
      <c r="CZK17" s="788"/>
      <c r="CZL17" s="787"/>
      <c r="CZM17" s="788"/>
      <c r="CZN17" s="788"/>
      <c r="CZO17" s="788"/>
      <c r="CZP17" s="787"/>
      <c r="CZQ17" s="788"/>
      <c r="CZR17" s="788"/>
      <c r="CZS17" s="788"/>
      <c r="CZT17" s="787"/>
      <c r="CZU17" s="788"/>
      <c r="CZV17" s="788"/>
      <c r="CZW17" s="788"/>
      <c r="CZX17" s="787"/>
      <c r="CZY17" s="788"/>
      <c r="CZZ17" s="788"/>
      <c r="DAA17" s="788"/>
      <c r="DAB17" s="787"/>
      <c r="DAC17" s="788"/>
      <c r="DAD17" s="788"/>
      <c r="DAE17" s="788"/>
      <c r="DAF17" s="787"/>
      <c r="DAG17" s="788"/>
      <c r="DAH17" s="788"/>
      <c r="DAI17" s="788"/>
      <c r="DAJ17" s="787"/>
      <c r="DAK17" s="788"/>
      <c r="DAL17" s="788"/>
      <c r="DAM17" s="788"/>
      <c r="DAN17" s="787"/>
      <c r="DAO17" s="788"/>
      <c r="DAP17" s="788"/>
      <c r="DAQ17" s="788"/>
      <c r="DAR17" s="787"/>
      <c r="DAS17" s="788"/>
      <c r="DAT17" s="788"/>
      <c r="DAU17" s="788"/>
      <c r="DAV17" s="787"/>
      <c r="DAW17" s="788"/>
      <c r="DAX17" s="788"/>
      <c r="DAY17" s="788"/>
      <c r="DAZ17" s="787"/>
      <c r="DBA17" s="788"/>
      <c r="DBB17" s="788"/>
      <c r="DBC17" s="788"/>
      <c r="DBD17" s="787"/>
      <c r="DBE17" s="788"/>
      <c r="DBF17" s="788"/>
      <c r="DBG17" s="788"/>
      <c r="DBH17" s="787"/>
      <c r="DBI17" s="788"/>
      <c r="DBJ17" s="788"/>
      <c r="DBK17" s="788"/>
      <c r="DBL17" s="787"/>
      <c r="DBM17" s="788"/>
      <c r="DBN17" s="788"/>
      <c r="DBO17" s="788"/>
      <c r="DBP17" s="787"/>
      <c r="DBQ17" s="788"/>
      <c r="DBR17" s="788"/>
      <c r="DBS17" s="788"/>
      <c r="DBT17" s="787"/>
      <c r="DBU17" s="788"/>
      <c r="DBV17" s="788"/>
      <c r="DBW17" s="788"/>
      <c r="DBX17" s="787"/>
      <c r="DBY17" s="788"/>
      <c r="DBZ17" s="788"/>
      <c r="DCA17" s="788"/>
      <c r="DCB17" s="787"/>
      <c r="DCC17" s="788"/>
      <c r="DCD17" s="788"/>
      <c r="DCE17" s="788"/>
      <c r="DCF17" s="787"/>
      <c r="DCG17" s="788"/>
      <c r="DCH17" s="788"/>
      <c r="DCI17" s="788"/>
      <c r="DCJ17" s="787"/>
      <c r="DCK17" s="788"/>
      <c r="DCL17" s="788"/>
      <c r="DCM17" s="788"/>
      <c r="DCN17" s="787"/>
      <c r="DCO17" s="788"/>
      <c r="DCP17" s="788"/>
      <c r="DCQ17" s="788"/>
      <c r="DCR17" s="787"/>
      <c r="DCS17" s="788"/>
      <c r="DCT17" s="788"/>
      <c r="DCU17" s="788"/>
      <c r="DCV17" s="787"/>
      <c r="DCW17" s="788"/>
      <c r="DCX17" s="788"/>
      <c r="DCY17" s="788"/>
      <c r="DCZ17" s="787"/>
      <c r="DDA17" s="788"/>
      <c r="DDB17" s="788"/>
      <c r="DDC17" s="788"/>
      <c r="DDD17" s="787"/>
      <c r="DDE17" s="788"/>
      <c r="DDF17" s="788"/>
      <c r="DDG17" s="788"/>
      <c r="DDH17" s="787"/>
      <c r="DDI17" s="788"/>
      <c r="DDJ17" s="788"/>
      <c r="DDK17" s="788"/>
      <c r="DDL17" s="787"/>
      <c r="DDM17" s="788"/>
      <c r="DDN17" s="788"/>
      <c r="DDO17" s="788"/>
      <c r="DDP17" s="787"/>
      <c r="DDQ17" s="788"/>
      <c r="DDR17" s="788"/>
      <c r="DDS17" s="788"/>
      <c r="DDT17" s="787"/>
      <c r="DDU17" s="788"/>
      <c r="DDV17" s="788"/>
      <c r="DDW17" s="788"/>
      <c r="DDX17" s="787"/>
      <c r="DDY17" s="788"/>
      <c r="DDZ17" s="788"/>
      <c r="DEA17" s="788"/>
      <c r="DEB17" s="787"/>
      <c r="DEC17" s="788"/>
      <c r="DED17" s="788"/>
      <c r="DEE17" s="788"/>
      <c r="DEF17" s="787"/>
      <c r="DEG17" s="788"/>
      <c r="DEH17" s="788"/>
      <c r="DEI17" s="788"/>
      <c r="DEJ17" s="787"/>
      <c r="DEK17" s="788"/>
      <c r="DEL17" s="788"/>
      <c r="DEM17" s="788"/>
      <c r="DEN17" s="787"/>
      <c r="DEO17" s="788"/>
      <c r="DEP17" s="788"/>
      <c r="DEQ17" s="788"/>
      <c r="DER17" s="787"/>
      <c r="DES17" s="788"/>
      <c r="DET17" s="788"/>
      <c r="DEU17" s="788"/>
      <c r="DEV17" s="787"/>
      <c r="DEW17" s="788"/>
      <c r="DEX17" s="788"/>
      <c r="DEY17" s="788"/>
      <c r="DEZ17" s="787"/>
      <c r="DFA17" s="788"/>
      <c r="DFB17" s="788"/>
      <c r="DFC17" s="788"/>
      <c r="DFD17" s="787"/>
      <c r="DFE17" s="788"/>
      <c r="DFF17" s="788"/>
      <c r="DFG17" s="788"/>
      <c r="DFH17" s="787"/>
      <c r="DFI17" s="788"/>
      <c r="DFJ17" s="788"/>
      <c r="DFK17" s="788"/>
      <c r="DFL17" s="787"/>
      <c r="DFM17" s="788"/>
      <c r="DFN17" s="788"/>
      <c r="DFO17" s="788"/>
      <c r="DFP17" s="787"/>
      <c r="DFQ17" s="788"/>
      <c r="DFR17" s="788"/>
      <c r="DFS17" s="788"/>
      <c r="DFT17" s="787"/>
      <c r="DFU17" s="788"/>
      <c r="DFV17" s="788"/>
      <c r="DFW17" s="788"/>
      <c r="DFX17" s="787"/>
      <c r="DFY17" s="788"/>
      <c r="DFZ17" s="788"/>
      <c r="DGA17" s="788"/>
      <c r="DGB17" s="787"/>
      <c r="DGC17" s="788"/>
      <c r="DGD17" s="788"/>
      <c r="DGE17" s="788"/>
      <c r="DGF17" s="787"/>
      <c r="DGG17" s="788"/>
      <c r="DGH17" s="788"/>
      <c r="DGI17" s="788"/>
      <c r="DGJ17" s="787"/>
      <c r="DGK17" s="788"/>
      <c r="DGL17" s="788"/>
      <c r="DGM17" s="788"/>
      <c r="DGN17" s="787"/>
      <c r="DGO17" s="788"/>
      <c r="DGP17" s="788"/>
      <c r="DGQ17" s="788"/>
      <c r="DGR17" s="787"/>
      <c r="DGS17" s="788"/>
      <c r="DGT17" s="788"/>
      <c r="DGU17" s="788"/>
      <c r="DGV17" s="787"/>
      <c r="DGW17" s="788"/>
      <c r="DGX17" s="788"/>
      <c r="DGY17" s="788"/>
      <c r="DGZ17" s="787"/>
      <c r="DHA17" s="788"/>
      <c r="DHB17" s="788"/>
      <c r="DHC17" s="788"/>
      <c r="DHD17" s="787"/>
      <c r="DHE17" s="788"/>
      <c r="DHF17" s="788"/>
      <c r="DHG17" s="788"/>
      <c r="DHH17" s="787"/>
      <c r="DHI17" s="788"/>
      <c r="DHJ17" s="788"/>
      <c r="DHK17" s="788"/>
      <c r="DHL17" s="787"/>
      <c r="DHM17" s="788"/>
      <c r="DHN17" s="788"/>
      <c r="DHO17" s="788"/>
      <c r="DHP17" s="787"/>
      <c r="DHQ17" s="788"/>
      <c r="DHR17" s="788"/>
      <c r="DHS17" s="788"/>
      <c r="DHT17" s="787"/>
      <c r="DHU17" s="788"/>
      <c r="DHV17" s="788"/>
      <c r="DHW17" s="788"/>
      <c r="DHX17" s="787"/>
      <c r="DHY17" s="788"/>
      <c r="DHZ17" s="788"/>
      <c r="DIA17" s="788"/>
      <c r="DIB17" s="787"/>
      <c r="DIC17" s="788"/>
      <c r="DID17" s="788"/>
      <c r="DIE17" s="788"/>
      <c r="DIF17" s="787"/>
      <c r="DIG17" s="788"/>
      <c r="DIH17" s="788"/>
      <c r="DII17" s="788"/>
      <c r="DIJ17" s="787"/>
      <c r="DIK17" s="788"/>
      <c r="DIL17" s="788"/>
      <c r="DIM17" s="788"/>
      <c r="DIN17" s="787"/>
      <c r="DIO17" s="788"/>
      <c r="DIP17" s="788"/>
      <c r="DIQ17" s="788"/>
      <c r="DIR17" s="787"/>
      <c r="DIS17" s="788"/>
      <c r="DIT17" s="788"/>
      <c r="DIU17" s="788"/>
      <c r="DIV17" s="787"/>
      <c r="DIW17" s="788"/>
      <c r="DIX17" s="788"/>
      <c r="DIY17" s="788"/>
      <c r="DIZ17" s="787"/>
      <c r="DJA17" s="788"/>
      <c r="DJB17" s="788"/>
      <c r="DJC17" s="788"/>
      <c r="DJD17" s="787"/>
      <c r="DJE17" s="788"/>
      <c r="DJF17" s="788"/>
      <c r="DJG17" s="788"/>
      <c r="DJH17" s="787"/>
      <c r="DJI17" s="788"/>
      <c r="DJJ17" s="788"/>
      <c r="DJK17" s="788"/>
      <c r="DJL17" s="787"/>
      <c r="DJM17" s="788"/>
      <c r="DJN17" s="788"/>
      <c r="DJO17" s="788"/>
      <c r="DJP17" s="787"/>
      <c r="DJQ17" s="788"/>
      <c r="DJR17" s="788"/>
      <c r="DJS17" s="788"/>
      <c r="DJT17" s="787"/>
      <c r="DJU17" s="788"/>
      <c r="DJV17" s="788"/>
      <c r="DJW17" s="788"/>
      <c r="DJX17" s="787"/>
      <c r="DJY17" s="788"/>
      <c r="DJZ17" s="788"/>
      <c r="DKA17" s="788"/>
      <c r="DKB17" s="787"/>
      <c r="DKC17" s="788"/>
      <c r="DKD17" s="788"/>
      <c r="DKE17" s="788"/>
      <c r="DKF17" s="787"/>
      <c r="DKG17" s="788"/>
      <c r="DKH17" s="788"/>
      <c r="DKI17" s="788"/>
      <c r="DKJ17" s="787"/>
      <c r="DKK17" s="788"/>
      <c r="DKL17" s="788"/>
      <c r="DKM17" s="788"/>
      <c r="DKN17" s="787"/>
      <c r="DKO17" s="788"/>
      <c r="DKP17" s="788"/>
      <c r="DKQ17" s="788"/>
      <c r="DKR17" s="787"/>
      <c r="DKS17" s="788"/>
      <c r="DKT17" s="788"/>
      <c r="DKU17" s="788"/>
      <c r="DKV17" s="787"/>
      <c r="DKW17" s="788"/>
      <c r="DKX17" s="788"/>
      <c r="DKY17" s="788"/>
      <c r="DKZ17" s="787"/>
      <c r="DLA17" s="788"/>
      <c r="DLB17" s="788"/>
      <c r="DLC17" s="788"/>
      <c r="DLD17" s="787"/>
      <c r="DLE17" s="788"/>
      <c r="DLF17" s="788"/>
      <c r="DLG17" s="788"/>
      <c r="DLH17" s="787"/>
      <c r="DLI17" s="788"/>
      <c r="DLJ17" s="788"/>
      <c r="DLK17" s="788"/>
      <c r="DLL17" s="787"/>
      <c r="DLM17" s="788"/>
      <c r="DLN17" s="788"/>
      <c r="DLO17" s="788"/>
      <c r="DLP17" s="787"/>
      <c r="DLQ17" s="788"/>
      <c r="DLR17" s="788"/>
      <c r="DLS17" s="788"/>
      <c r="DLT17" s="787"/>
      <c r="DLU17" s="788"/>
      <c r="DLV17" s="788"/>
      <c r="DLW17" s="788"/>
      <c r="DLX17" s="787"/>
      <c r="DLY17" s="788"/>
      <c r="DLZ17" s="788"/>
      <c r="DMA17" s="788"/>
      <c r="DMB17" s="787"/>
      <c r="DMC17" s="788"/>
      <c r="DMD17" s="788"/>
      <c r="DME17" s="788"/>
      <c r="DMF17" s="787"/>
      <c r="DMG17" s="788"/>
      <c r="DMH17" s="788"/>
      <c r="DMI17" s="788"/>
      <c r="DMJ17" s="787"/>
      <c r="DMK17" s="788"/>
      <c r="DML17" s="788"/>
      <c r="DMM17" s="788"/>
      <c r="DMN17" s="787"/>
      <c r="DMO17" s="788"/>
      <c r="DMP17" s="788"/>
      <c r="DMQ17" s="788"/>
      <c r="DMR17" s="787"/>
      <c r="DMS17" s="788"/>
      <c r="DMT17" s="788"/>
      <c r="DMU17" s="788"/>
      <c r="DMV17" s="787"/>
      <c r="DMW17" s="788"/>
      <c r="DMX17" s="788"/>
      <c r="DMY17" s="788"/>
      <c r="DMZ17" s="787"/>
      <c r="DNA17" s="788"/>
      <c r="DNB17" s="788"/>
      <c r="DNC17" s="788"/>
      <c r="DND17" s="787"/>
      <c r="DNE17" s="788"/>
      <c r="DNF17" s="788"/>
      <c r="DNG17" s="788"/>
      <c r="DNH17" s="787"/>
      <c r="DNI17" s="788"/>
      <c r="DNJ17" s="788"/>
      <c r="DNK17" s="788"/>
      <c r="DNL17" s="787"/>
      <c r="DNM17" s="788"/>
      <c r="DNN17" s="788"/>
      <c r="DNO17" s="788"/>
      <c r="DNP17" s="787"/>
      <c r="DNQ17" s="788"/>
      <c r="DNR17" s="788"/>
      <c r="DNS17" s="788"/>
      <c r="DNT17" s="787"/>
      <c r="DNU17" s="788"/>
      <c r="DNV17" s="788"/>
      <c r="DNW17" s="788"/>
      <c r="DNX17" s="787"/>
      <c r="DNY17" s="788"/>
      <c r="DNZ17" s="788"/>
      <c r="DOA17" s="788"/>
      <c r="DOB17" s="787"/>
      <c r="DOC17" s="788"/>
      <c r="DOD17" s="788"/>
      <c r="DOE17" s="788"/>
      <c r="DOF17" s="787"/>
      <c r="DOG17" s="788"/>
      <c r="DOH17" s="788"/>
      <c r="DOI17" s="788"/>
      <c r="DOJ17" s="787"/>
      <c r="DOK17" s="788"/>
      <c r="DOL17" s="788"/>
      <c r="DOM17" s="788"/>
      <c r="DON17" s="787"/>
      <c r="DOO17" s="788"/>
      <c r="DOP17" s="788"/>
      <c r="DOQ17" s="788"/>
      <c r="DOR17" s="787"/>
      <c r="DOS17" s="788"/>
      <c r="DOT17" s="788"/>
      <c r="DOU17" s="788"/>
      <c r="DOV17" s="787"/>
      <c r="DOW17" s="788"/>
      <c r="DOX17" s="788"/>
      <c r="DOY17" s="788"/>
      <c r="DOZ17" s="787"/>
      <c r="DPA17" s="788"/>
      <c r="DPB17" s="788"/>
      <c r="DPC17" s="788"/>
      <c r="DPD17" s="787"/>
      <c r="DPE17" s="788"/>
      <c r="DPF17" s="788"/>
      <c r="DPG17" s="788"/>
      <c r="DPH17" s="787"/>
      <c r="DPI17" s="788"/>
      <c r="DPJ17" s="788"/>
      <c r="DPK17" s="788"/>
      <c r="DPL17" s="787"/>
      <c r="DPM17" s="788"/>
      <c r="DPN17" s="788"/>
      <c r="DPO17" s="788"/>
      <c r="DPP17" s="787"/>
      <c r="DPQ17" s="788"/>
      <c r="DPR17" s="788"/>
      <c r="DPS17" s="788"/>
      <c r="DPT17" s="787"/>
      <c r="DPU17" s="788"/>
      <c r="DPV17" s="788"/>
      <c r="DPW17" s="788"/>
      <c r="DPX17" s="787"/>
      <c r="DPY17" s="788"/>
      <c r="DPZ17" s="788"/>
      <c r="DQA17" s="788"/>
      <c r="DQB17" s="787"/>
      <c r="DQC17" s="788"/>
      <c r="DQD17" s="788"/>
      <c r="DQE17" s="788"/>
      <c r="DQF17" s="787"/>
      <c r="DQG17" s="788"/>
      <c r="DQH17" s="788"/>
      <c r="DQI17" s="788"/>
      <c r="DQJ17" s="787"/>
      <c r="DQK17" s="788"/>
      <c r="DQL17" s="788"/>
      <c r="DQM17" s="788"/>
      <c r="DQN17" s="787"/>
      <c r="DQO17" s="788"/>
      <c r="DQP17" s="788"/>
      <c r="DQQ17" s="788"/>
      <c r="DQR17" s="787"/>
      <c r="DQS17" s="788"/>
      <c r="DQT17" s="788"/>
      <c r="DQU17" s="788"/>
      <c r="DQV17" s="787"/>
      <c r="DQW17" s="788"/>
      <c r="DQX17" s="788"/>
      <c r="DQY17" s="788"/>
      <c r="DQZ17" s="787"/>
      <c r="DRA17" s="788"/>
      <c r="DRB17" s="788"/>
      <c r="DRC17" s="788"/>
      <c r="DRD17" s="787"/>
      <c r="DRE17" s="788"/>
      <c r="DRF17" s="788"/>
      <c r="DRG17" s="788"/>
      <c r="DRH17" s="787"/>
      <c r="DRI17" s="788"/>
      <c r="DRJ17" s="788"/>
      <c r="DRK17" s="788"/>
      <c r="DRL17" s="787"/>
      <c r="DRM17" s="788"/>
      <c r="DRN17" s="788"/>
      <c r="DRO17" s="788"/>
      <c r="DRP17" s="787"/>
      <c r="DRQ17" s="788"/>
      <c r="DRR17" s="788"/>
      <c r="DRS17" s="788"/>
      <c r="DRT17" s="787"/>
      <c r="DRU17" s="788"/>
      <c r="DRV17" s="788"/>
      <c r="DRW17" s="788"/>
      <c r="DRX17" s="787"/>
      <c r="DRY17" s="788"/>
      <c r="DRZ17" s="788"/>
      <c r="DSA17" s="788"/>
      <c r="DSB17" s="787"/>
      <c r="DSC17" s="788"/>
      <c r="DSD17" s="788"/>
      <c r="DSE17" s="788"/>
      <c r="DSF17" s="787"/>
      <c r="DSG17" s="788"/>
      <c r="DSH17" s="788"/>
      <c r="DSI17" s="788"/>
      <c r="DSJ17" s="787"/>
      <c r="DSK17" s="788"/>
      <c r="DSL17" s="788"/>
      <c r="DSM17" s="788"/>
      <c r="DSN17" s="787"/>
      <c r="DSO17" s="788"/>
      <c r="DSP17" s="788"/>
      <c r="DSQ17" s="788"/>
      <c r="DSR17" s="787"/>
      <c r="DSS17" s="788"/>
      <c r="DST17" s="788"/>
      <c r="DSU17" s="788"/>
      <c r="DSV17" s="787"/>
      <c r="DSW17" s="788"/>
      <c r="DSX17" s="788"/>
      <c r="DSY17" s="788"/>
      <c r="DSZ17" s="787"/>
      <c r="DTA17" s="788"/>
      <c r="DTB17" s="788"/>
      <c r="DTC17" s="788"/>
      <c r="DTD17" s="787"/>
      <c r="DTE17" s="788"/>
      <c r="DTF17" s="788"/>
      <c r="DTG17" s="788"/>
      <c r="DTH17" s="787"/>
      <c r="DTI17" s="788"/>
      <c r="DTJ17" s="788"/>
      <c r="DTK17" s="788"/>
      <c r="DTL17" s="787"/>
      <c r="DTM17" s="788"/>
      <c r="DTN17" s="788"/>
      <c r="DTO17" s="788"/>
      <c r="DTP17" s="787"/>
      <c r="DTQ17" s="788"/>
      <c r="DTR17" s="788"/>
      <c r="DTS17" s="788"/>
      <c r="DTT17" s="787"/>
      <c r="DTU17" s="788"/>
      <c r="DTV17" s="788"/>
      <c r="DTW17" s="788"/>
      <c r="DTX17" s="787"/>
      <c r="DTY17" s="788"/>
      <c r="DTZ17" s="788"/>
      <c r="DUA17" s="788"/>
      <c r="DUB17" s="787"/>
      <c r="DUC17" s="788"/>
      <c r="DUD17" s="788"/>
      <c r="DUE17" s="788"/>
      <c r="DUF17" s="787"/>
      <c r="DUG17" s="788"/>
      <c r="DUH17" s="788"/>
      <c r="DUI17" s="788"/>
      <c r="DUJ17" s="787"/>
      <c r="DUK17" s="788"/>
      <c r="DUL17" s="788"/>
      <c r="DUM17" s="788"/>
      <c r="DUN17" s="787"/>
      <c r="DUO17" s="788"/>
      <c r="DUP17" s="788"/>
      <c r="DUQ17" s="788"/>
      <c r="DUR17" s="787"/>
      <c r="DUS17" s="788"/>
      <c r="DUT17" s="788"/>
      <c r="DUU17" s="788"/>
      <c r="DUV17" s="787"/>
      <c r="DUW17" s="788"/>
      <c r="DUX17" s="788"/>
      <c r="DUY17" s="788"/>
      <c r="DUZ17" s="787"/>
      <c r="DVA17" s="788"/>
      <c r="DVB17" s="788"/>
      <c r="DVC17" s="788"/>
      <c r="DVD17" s="787"/>
      <c r="DVE17" s="788"/>
      <c r="DVF17" s="788"/>
      <c r="DVG17" s="788"/>
      <c r="DVH17" s="787"/>
      <c r="DVI17" s="788"/>
      <c r="DVJ17" s="788"/>
      <c r="DVK17" s="788"/>
      <c r="DVL17" s="787"/>
      <c r="DVM17" s="788"/>
      <c r="DVN17" s="788"/>
      <c r="DVO17" s="788"/>
      <c r="DVP17" s="787"/>
      <c r="DVQ17" s="788"/>
      <c r="DVR17" s="788"/>
      <c r="DVS17" s="788"/>
      <c r="DVT17" s="787"/>
      <c r="DVU17" s="788"/>
      <c r="DVV17" s="788"/>
      <c r="DVW17" s="788"/>
      <c r="DVX17" s="787"/>
      <c r="DVY17" s="788"/>
      <c r="DVZ17" s="788"/>
      <c r="DWA17" s="788"/>
      <c r="DWB17" s="787"/>
      <c r="DWC17" s="788"/>
      <c r="DWD17" s="788"/>
      <c r="DWE17" s="788"/>
      <c r="DWF17" s="787"/>
      <c r="DWG17" s="788"/>
      <c r="DWH17" s="788"/>
      <c r="DWI17" s="788"/>
      <c r="DWJ17" s="787"/>
      <c r="DWK17" s="788"/>
      <c r="DWL17" s="788"/>
      <c r="DWM17" s="788"/>
      <c r="DWN17" s="787"/>
      <c r="DWO17" s="788"/>
      <c r="DWP17" s="788"/>
      <c r="DWQ17" s="788"/>
      <c r="DWR17" s="787"/>
      <c r="DWS17" s="788"/>
      <c r="DWT17" s="788"/>
      <c r="DWU17" s="788"/>
      <c r="DWV17" s="787"/>
      <c r="DWW17" s="788"/>
      <c r="DWX17" s="788"/>
      <c r="DWY17" s="788"/>
      <c r="DWZ17" s="787"/>
      <c r="DXA17" s="788"/>
      <c r="DXB17" s="788"/>
      <c r="DXC17" s="788"/>
      <c r="DXD17" s="787"/>
      <c r="DXE17" s="788"/>
      <c r="DXF17" s="788"/>
      <c r="DXG17" s="788"/>
      <c r="DXH17" s="787"/>
      <c r="DXI17" s="788"/>
      <c r="DXJ17" s="788"/>
      <c r="DXK17" s="788"/>
      <c r="DXL17" s="787"/>
      <c r="DXM17" s="788"/>
      <c r="DXN17" s="788"/>
      <c r="DXO17" s="788"/>
      <c r="DXP17" s="787"/>
      <c r="DXQ17" s="788"/>
      <c r="DXR17" s="788"/>
      <c r="DXS17" s="788"/>
      <c r="DXT17" s="787"/>
      <c r="DXU17" s="788"/>
      <c r="DXV17" s="788"/>
      <c r="DXW17" s="788"/>
      <c r="DXX17" s="787"/>
      <c r="DXY17" s="788"/>
      <c r="DXZ17" s="788"/>
      <c r="DYA17" s="788"/>
      <c r="DYB17" s="787"/>
      <c r="DYC17" s="788"/>
      <c r="DYD17" s="788"/>
      <c r="DYE17" s="788"/>
      <c r="DYF17" s="787"/>
      <c r="DYG17" s="788"/>
      <c r="DYH17" s="788"/>
      <c r="DYI17" s="788"/>
      <c r="DYJ17" s="787"/>
      <c r="DYK17" s="788"/>
      <c r="DYL17" s="788"/>
      <c r="DYM17" s="788"/>
      <c r="DYN17" s="787"/>
      <c r="DYO17" s="788"/>
      <c r="DYP17" s="788"/>
      <c r="DYQ17" s="788"/>
      <c r="DYR17" s="787"/>
      <c r="DYS17" s="788"/>
      <c r="DYT17" s="788"/>
      <c r="DYU17" s="788"/>
      <c r="DYV17" s="787"/>
      <c r="DYW17" s="788"/>
      <c r="DYX17" s="788"/>
      <c r="DYY17" s="788"/>
      <c r="DYZ17" s="787"/>
      <c r="DZA17" s="788"/>
      <c r="DZB17" s="788"/>
      <c r="DZC17" s="788"/>
      <c r="DZD17" s="787"/>
      <c r="DZE17" s="788"/>
      <c r="DZF17" s="788"/>
      <c r="DZG17" s="788"/>
      <c r="DZH17" s="787"/>
      <c r="DZI17" s="788"/>
      <c r="DZJ17" s="788"/>
      <c r="DZK17" s="788"/>
      <c r="DZL17" s="787"/>
      <c r="DZM17" s="788"/>
      <c r="DZN17" s="788"/>
      <c r="DZO17" s="788"/>
      <c r="DZP17" s="787"/>
      <c r="DZQ17" s="788"/>
      <c r="DZR17" s="788"/>
      <c r="DZS17" s="788"/>
      <c r="DZT17" s="787"/>
      <c r="DZU17" s="788"/>
      <c r="DZV17" s="788"/>
      <c r="DZW17" s="788"/>
      <c r="DZX17" s="787"/>
      <c r="DZY17" s="788"/>
      <c r="DZZ17" s="788"/>
      <c r="EAA17" s="788"/>
      <c r="EAB17" s="787"/>
      <c r="EAC17" s="788"/>
      <c r="EAD17" s="788"/>
      <c r="EAE17" s="788"/>
      <c r="EAF17" s="787"/>
      <c r="EAG17" s="788"/>
      <c r="EAH17" s="788"/>
      <c r="EAI17" s="788"/>
      <c r="EAJ17" s="787"/>
      <c r="EAK17" s="788"/>
      <c r="EAL17" s="788"/>
      <c r="EAM17" s="788"/>
      <c r="EAN17" s="787"/>
      <c r="EAO17" s="788"/>
      <c r="EAP17" s="788"/>
      <c r="EAQ17" s="788"/>
      <c r="EAR17" s="787"/>
      <c r="EAS17" s="788"/>
      <c r="EAT17" s="788"/>
      <c r="EAU17" s="788"/>
      <c r="EAV17" s="787"/>
      <c r="EAW17" s="788"/>
      <c r="EAX17" s="788"/>
      <c r="EAY17" s="788"/>
      <c r="EAZ17" s="787"/>
      <c r="EBA17" s="788"/>
      <c r="EBB17" s="788"/>
      <c r="EBC17" s="788"/>
      <c r="EBD17" s="787"/>
      <c r="EBE17" s="788"/>
      <c r="EBF17" s="788"/>
      <c r="EBG17" s="788"/>
      <c r="EBH17" s="787"/>
      <c r="EBI17" s="788"/>
      <c r="EBJ17" s="788"/>
      <c r="EBK17" s="788"/>
      <c r="EBL17" s="787"/>
      <c r="EBM17" s="788"/>
      <c r="EBN17" s="788"/>
      <c r="EBO17" s="788"/>
      <c r="EBP17" s="787"/>
      <c r="EBQ17" s="788"/>
      <c r="EBR17" s="788"/>
      <c r="EBS17" s="788"/>
      <c r="EBT17" s="787"/>
      <c r="EBU17" s="788"/>
      <c r="EBV17" s="788"/>
      <c r="EBW17" s="788"/>
      <c r="EBX17" s="787"/>
      <c r="EBY17" s="788"/>
      <c r="EBZ17" s="788"/>
      <c r="ECA17" s="788"/>
      <c r="ECB17" s="787"/>
      <c r="ECC17" s="788"/>
      <c r="ECD17" s="788"/>
      <c r="ECE17" s="788"/>
      <c r="ECF17" s="787"/>
      <c r="ECG17" s="788"/>
      <c r="ECH17" s="788"/>
      <c r="ECI17" s="788"/>
      <c r="ECJ17" s="787"/>
      <c r="ECK17" s="788"/>
      <c r="ECL17" s="788"/>
      <c r="ECM17" s="788"/>
      <c r="ECN17" s="787"/>
      <c r="ECO17" s="788"/>
      <c r="ECP17" s="788"/>
      <c r="ECQ17" s="788"/>
      <c r="ECR17" s="787"/>
      <c r="ECS17" s="788"/>
      <c r="ECT17" s="788"/>
      <c r="ECU17" s="788"/>
      <c r="ECV17" s="787"/>
      <c r="ECW17" s="788"/>
      <c r="ECX17" s="788"/>
      <c r="ECY17" s="788"/>
      <c r="ECZ17" s="787"/>
      <c r="EDA17" s="788"/>
      <c r="EDB17" s="788"/>
      <c r="EDC17" s="788"/>
      <c r="EDD17" s="787"/>
      <c r="EDE17" s="788"/>
      <c r="EDF17" s="788"/>
      <c r="EDG17" s="788"/>
      <c r="EDH17" s="787"/>
      <c r="EDI17" s="788"/>
      <c r="EDJ17" s="788"/>
      <c r="EDK17" s="788"/>
      <c r="EDL17" s="787"/>
      <c r="EDM17" s="788"/>
      <c r="EDN17" s="788"/>
      <c r="EDO17" s="788"/>
      <c r="EDP17" s="787"/>
      <c r="EDQ17" s="788"/>
      <c r="EDR17" s="788"/>
      <c r="EDS17" s="788"/>
      <c r="EDT17" s="787"/>
      <c r="EDU17" s="788"/>
      <c r="EDV17" s="788"/>
      <c r="EDW17" s="788"/>
      <c r="EDX17" s="787"/>
      <c r="EDY17" s="788"/>
      <c r="EDZ17" s="788"/>
      <c r="EEA17" s="788"/>
      <c r="EEB17" s="787"/>
      <c r="EEC17" s="788"/>
      <c r="EED17" s="788"/>
      <c r="EEE17" s="788"/>
      <c r="EEF17" s="787"/>
      <c r="EEG17" s="788"/>
      <c r="EEH17" s="788"/>
      <c r="EEI17" s="788"/>
      <c r="EEJ17" s="787"/>
      <c r="EEK17" s="788"/>
      <c r="EEL17" s="788"/>
      <c r="EEM17" s="788"/>
      <c r="EEN17" s="787"/>
      <c r="EEO17" s="788"/>
      <c r="EEP17" s="788"/>
      <c r="EEQ17" s="788"/>
      <c r="EER17" s="787"/>
      <c r="EES17" s="788"/>
      <c r="EET17" s="788"/>
      <c r="EEU17" s="788"/>
      <c r="EEV17" s="787"/>
      <c r="EEW17" s="788"/>
      <c r="EEX17" s="788"/>
      <c r="EEY17" s="788"/>
      <c r="EEZ17" s="787"/>
      <c r="EFA17" s="788"/>
      <c r="EFB17" s="788"/>
      <c r="EFC17" s="788"/>
      <c r="EFD17" s="787"/>
      <c r="EFE17" s="788"/>
      <c r="EFF17" s="788"/>
      <c r="EFG17" s="788"/>
      <c r="EFH17" s="787"/>
      <c r="EFI17" s="788"/>
      <c r="EFJ17" s="788"/>
      <c r="EFK17" s="788"/>
      <c r="EFL17" s="787"/>
      <c r="EFM17" s="788"/>
      <c r="EFN17" s="788"/>
      <c r="EFO17" s="788"/>
      <c r="EFP17" s="787"/>
      <c r="EFQ17" s="788"/>
      <c r="EFR17" s="788"/>
      <c r="EFS17" s="788"/>
      <c r="EFT17" s="787"/>
      <c r="EFU17" s="788"/>
      <c r="EFV17" s="788"/>
      <c r="EFW17" s="788"/>
      <c r="EFX17" s="787"/>
      <c r="EFY17" s="788"/>
      <c r="EFZ17" s="788"/>
      <c r="EGA17" s="788"/>
      <c r="EGB17" s="787"/>
      <c r="EGC17" s="788"/>
      <c r="EGD17" s="788"/>
      <c r="EGE17" s="788"/>
      <c r="EGF17" s="787"/>
      <c r="EGG17" s="788"/>
      <c r="EGH17" s="788"/>
      <c r="EGI17" s="788"/>
      <c r="EGJ17" s="787"/>
      <c r="EGK17" s="788"/>
      <c r="EGL17" s="788"/>
      <c r="EGM17" s="788"/>
      <c r="EGN17" s="787"/>
      <c r="EGO17" s="788"/>
      <c r="EGP17" s="788"/>
      <c r="EGQ17" s="788"/>
      <c r="EGR17" s="787"/>
      <c r="EGS17" s="788"/>
      <c r="EGT17" s="788"/>
      <c r="EGU17" s="788"/>
      <c r="EGV17" s="787"/>
      <c r="EGW17" s="788"/>
      <c r="EGX17" s="788"/>
      <c r="EGY17" s="788"/>
      <c r="EGZ17" s="787"/>
      <c r="EHA17" s="788"/>
      <c r="EHB17" s="788"/>
      <c r="EHC17" s="788"/>
      <c r="EHD17" s="787"/>
      <c r="EHE17" s="788"/>
      <c r="EHF17" s="788"/>
      <c r="EHG17" s="788"/>
      <c r="EHH17" s="787"/>
      <c r="EHI17" s="788"/>
      <c r="EHJ17" s="788"/>
      <c r="EHK17" s="788"/>
      <c r="EHL17" s="787"/>
      <c r="EHM17" s="788"/>
      <c r="EHN17" s="788"/>
      <c r="EHO17" s="788"/>
      <c r="EHP17" s="787"/>
      <c r="EHQ17" s="788"/>
      <c r="EHR17" s="788"/>
      <c r="EHS17" s="788"/>
      <c r="EHT17" s="787"/>
      <c r="EHU17" s="788"/>
      <c r="EHV17" s="788"/>
      <c r="EHW17" s="788"/>
      <c r="EHX17" s="787"/>
      <c r="EHY17" s="788"/>
      <c r="EHZ17" s="788"/>
      <c r="EIA17" s="788"/>
      <c r="EIB17" s="787"/>
      <c r="EIC17" s="788"/>
      <c r="EID17" s="788"/>
      <c r="EIE17" s="788"/>
      <c r="EIF17" s="787"/>
      <c r="EIG17" s="788"/>
      <c r="EIH17" s="788"/>
      <c r="EII17" s="788"/>
      <c r="EIJ17" s="787"/>
      <c r="EIK17" s="788"/>
      <c r="EIL17" s="788"/>
      <c r="EIM17" s="788"/>
      <c r="EIN17" s="787"/>
      <c r="EIO17" s="788"/>
      <c r="EIP17" s="788"/>
      <c r="EIQ17" s="788"/>
      <c r="EIR17" s="787"/>
      <c r="EIS17" s="788"/>
      <c r="EIT17" s="788"/>
      <c r="EIU17" s="788"/>
      <c r="EIV17" s="787"/>
      <c r="EIW17" s="788"/>
      <c r="EIX17" s="788"/>
      <c r="EIY17" s="788"/>
      <c r="EIZ17" s="787"/>
      <c r="EJA17" s="788"/>
      <c r="EJB17" s="788"/>
      <c r="EJC17" s="788"/>
      <c r="EJD17" s="787"/>
      <c r="EJE17" s="788"/>
      <c r="EJF17" s="788"/>
      <c r="EJG17" s="788"/>
      <c r="EJH17" s="787"/>
      <c r="EJI17" s="788"/>
      <c r="EJJ17" s="788"/>
      <c r="EJK17" s="788"/>
      <c r="EJL17" s="787"/>
      <c r="EJM17" s="788"/>
      <c r="EJN17" s="788"/>
      <c r="EJO17" s="788"/>
      <c r="EJP17" s="787"/>
      <c r="EJQ17" s="788"/>
      <c r="EJR17" s="788"/>
      <c r="EJS17" s="788"/>
      <c r="EJT17" s="787"/>
      <c r="EJU17" s="788"/>
      <c r="EJV17" s="788"/>
      <c r="EJW17" s="788"/>
      <c r="EJX17" s="787"/>
      <c r="EJY17" s="788"/>
      <c r="EJZ17" s="788"/>
      <c r="EKA17" s="788"/>
      <c r="EKB17" s="787"/>
      <c r="EKC17" s="788"/>
      <c r="EKD17" s="788"/>
      <c r="EKE17" s="788"/>
      <c r="EKF17" s="787"/>
      <c r="EKG17" s="788"/>
      <c r="EKH17" s="788"/>
      <c r="EKI17" s="788"/>
      <c r="EKJ17" s="787"/>
      <c r="EKK17" s="788"/>
      <c r="EKL17" s="788"/>
      <c r="EKM17" s="788"/>
      <c r="EKN17" s="787"/>
      <c r="EKO17" s="788"/>
      <c r="EKP17" s="788"/>
      <c r="EKQ17" s="788"/>
      <c r="EKR17" s="787"/>
      <c r="EKS17" s="788"/>
      <c r="EKT17" s="788"/>
      <c r="EKU17" s="788"/>
      <c r="EKV17" s="787"/>
      <c r="EKW17" s="788"/>
      <c r="EKX17" s="788"/>
      <c r="EKY17" s="788"/>
      <c r="EKZ17" s="787"/>
      <c r="ELA17" s="788"/>
      <c r="ELB17" s="788"/>
      <c r="ELC17" s="788"/>
      <c r="ELD17" s="787"/>
      <c r="ELE17" s="788"/>
      <c r="ELF17" s="788"/>
      <c r="ELG17" s="788"/>
      <c r="ELH17" s="787"/>
      <c r="ELI17" s="788"/>
      <c r="ELJ17" s="788"/>
      <c r="ELK17" s="788"/>
      <c r="ELL17" s="787"/>
      <c r="ELM17" s="788"/>
      <c r="ELN17" s="788"/>
      <c r="ELO17" s="788"/>
      <c r="ELP17" s="787"/>
      <c r="ELQ17" s="788"/>
      <c r="ELR17" s="788"/>
      <c r="ELS17" s="788"/>
      <c r="ELT17" s="787"/>
      <c r="ELU17" s="788"/>
      <c r="ELV17" s="788"/>
      <c r="ELW17" s="788"/>
      <c r="ELX17" s="787"/>
      <c r="ELY17" s="788"/>
      <c r="ELZ17" s="788"/>
      <c r="EMA17" s="788"/>
      <c r="EMB17" s="787"/>
      <c r="EMC17" s="788"/>
      <c r="EMD17" s="788"/>
      <c r="EME17" s="788"/>
      <c r="EMF17" s="787"/>
      <c r="EMG17" s="788"/>
      <c r="EMH17" s="788"/>
      <c r="EMI17" s="788"/>
      <c r="EMJ17" s="787"/>
      <c r="EMK17" s="788"/>
      <c r="EML17" s="788"/>
      <c r="EMM17" s="788"/>
      <c r="EMN17" s="787"/>
      <c r="EMO17" s="788"/>
      <c r="EMP17" s="788"/>
      <c r="EMQ17" s="788"/>
      <c r="EMR17" s="787"/>
      <c r="EMS17" s="788"/>
      <c r="EMT17" s="788"/>
      <c r="EMU17" s="788"/>
      <c r="EMV17" s="787"/>
      <c r="EMW17" s="788"/>
      <c r="EMX17" s="788"/>
      <c r="EMY17" s="788"/>
      <c r="EMZ17" s="787"/>
      <c r="ENA17" s="788"/>
      <c r="ENB17" s="788"/>
      <c r="ENC17" s="788"/>
      <c r="END17" s="787"/>
      <c r="ENE17" s="788"/>
      <c r="ENF17" s="788"/>
      <c r="ENG17" s="788"/>
      <c r="ENH17" s="787"/>
      <c r="ENI17" s="788"/>
      <c r="ENJ17" s="788"/>
      <c r="ENK17" s="788"/>
      <c r="ENL17" s="787"/>
      <c r="ENM17" s="788"/>
      <c r="ENN17" s="788"/>
      <c r="ENO17" s="788"/>
      <c r="ENP17" s="787"/>
      <c r="ENQ17" s="788"/>
      <c r="ENR17" s="788"/>
      <c r="ENS17" s="788"/>
      <c r="ENT17" s="787"/>
      <c r="ENU17" s="788"/>
      <c r="ENV17" s="788"/>
      <c r="ENW17" s="788"/>
      <c r="ENX17" s="787"/>
      <c r="ENY17" s="788"/>
      <c r="ENZ17" s="788"/>
      <c r="EOA17" s="788"/>
      <c r="EOB17" s="787"/>
      <c r="EOC17" s="788"/>
      <c r="EOD17" s="788"/>
      <c r="EOE17" s="788"/>
      <c r="EOF17" s="787"/>
      <c r="EOG17" s="788"/>
      <c r="EOH17" s="788"/>
      <c r="EOI17" s="788"/>
      <c r="EOJ17" s="787"/>
      <c r="EOK17" s="788"/>
      <c r="EOL17" s="788"/>
      <c r="EOM17" s="788"/>
      <c r="EON17" s="787"/>
      <c r="EOO17" s="788"/>
      <c r="EOP17" s="788"/>
      <c r="EOQ17" s="788"/>
      <c r="EOR17" s="787"/>
      <c r="EOS17" s="788"/>
      <c r="EOT17" s="788"/>
      <c r="EOU17" s="788"/>
      <c r="EOV17" s="787"/>
      <c r="EOW17" s="788"/>
      <c r="EOX17" s="788"/>
      <c r="EOY17" s="788"/>
      <c r="EOZ17" s="787"/>
      <c r="EPA17" s="788"/>
      <c r="EPB17" s="788"/>
      <c r="EPC17" s="788"/>
      <c r="EPD17" s="787"/>
      <c r="EPE17" s="788"/>
      <c r="EPF17" s="788"/>
      <c r="EPG17" s="788"/>
      <c r="EPH17" s="787"/>
      <c r="EPI17" s="788"/>
      <c r="EPJ17" s="788"/>
      <c r="EPK17" s="788"/>
      <c r="EPL17" s="787"/>
      <c r="EPM17" s="788"/>
      <c r="EPN17" s="788"/>
      <c r="EPO17" s="788"/>
      <c r="EPP17" s="787"/>
      <c r="EPQ17" s="788"/>
      <c r="EPR17" s="788"/>
      <c r="EPS17" s="788"/>
      <c r="EPT17" s="787"/>
      <c r="EPU17" s="788"/>
      <c r="EPV17" s="788"/>
      <c r="EPW17" s="788"/>
      <c r="EPX17" s="787"/>
      <c r="EPY17" s="788"/>
      <c r="EPZ17" s="788"/>
      <c r="EQA17" s="788"/>
      <c r="EQB17" s="787"/>
      <c r="EQC17" s="788"/>
      <c r="EQD17" s="788"/>
      <c r="EQE17" s="788"/>
      <c r="EQF17" s="787"/>
      <c r="EQG17" s="788"/>
      <c r="EQH17" s="788"/>
      <c r="EQI17" s="788"/>
      <c r="EQJ17" s="787"/>
      <c r="EQK17" s="788"/>
      <c r="EQL17" s="788"/>
      <c r="EQM17" s="788"/>
      <c r="EQN17" s="787"/>
      <c r="EQO17" s="788"/>
      <c r="EQP17" s="788"/>
      <c r="EQQ17" s="788"/>
      <c r="EQR17" s="787"/>
      <c r="EQS17" s="788"/>
      <c r="EQT17" s="788"/>
      <c r="EQU17" s="788"/>
      <c r="EQV17" s="787"/>
      <c r="EQW17" s="788"/>
      <c r="EQX17" s="788"/>
      <c r="EQY17" s="788"/>
      <c r="EQZ17" s="787"/>
      <c r="ERA17" s="788"/>
      <c r="ERB17" s="788"/>
      <c r="ERC17" s="788"/>
      <c r="ERD17" s="787"/>
      <c r="ERE17" s="788"/>
      <c r="ERF17" s="788"/>
      <c r="ERG17" s="788"/>
      <c r="ERH17" s="787"/>
      <c r="ERI17" s="788"/>
      <c r="ERJ17" s="788"/>
      <c r="ERK17" s="788"/>
      <c r="ERL17" s="787"/>
      <c r="ERM17" s="788"/>
      <c r="ERN17" s="788"/>
      <c r="ERO17" s="788"/>
      <c r="ERP17" s="787"/>
      <c r="ERQ17" s="788"/>
      <c r="ERR17" s="788"/>
      <c r="ERS17" s="788"/>
      <c r="ERT17" s="787"/>
      <c r="ERU17" s="788"/>
      <c r="ERV17" s="788"/>
      <c r="ERW17" s="788"/>
      <c r="ERX17" s="787"/>
      <c r="ERY17" s="788"/>
      <c r="ERZ17" s="788"/>
      <c r="ESA17" s="788"/>
      <c r="ESB17" s="787"/>
      <c r="ESC17" s="788"/>
      <c r="ESD17" s="788"/>
      <c r="ESE17" s="788"/>
      <c r="ESF17" s="787"/>
      <c r="ESG17" s="788"/>
      <c r="ESH17" s="788"/>
      <c r="ESI17" s="788"/>
      <c r="ESJ17" s="787"/>
      <c r="ESK17" s="788"/>
      <c r="ESL17" s="788"/>
      <c r="ESM17" s="788"/>
      <c r="ESN17" s="787"/>
      <c r="ESO17" s="788"/>
      <c r="ESP17" s="788"/>
      <c r="ESQ17" s="788"/>
      <c r="ESR17" s="787"/>
      <c r="ESS17" s="788"/>
      <c r="EST17" s="788"/>
      <c r="ESU17" s="788"/>
      <c r="ESV17" s="787"/>
      <c r="ESW17" s="788"/>
      <c r="ESX17" s="788"/>
      <c r="ESY17" s="788"/>
      <c r="ESZ17" s="787"/>
      <c r="ETA17" s="788"/>
      <c r="ETB17" s="788"/>
      <c r="ETC17" s="788"/>
      <c r="ETD17" s="787"/>
      <c r="ETE17" s="788"/>
      <c r="ETF17" s="788"/>
      <c r="ETG17" s="788"/>
      <c r="ETH17" s="787"/>
      <c r="ETI17" s="788"/>
      <c r="ETJ17" s="788"/>
      <c r="ETK17" s="788"/>
      <c r="ETL17" s="787"/>
      <c r="ETM17" s="788"/>
      <c r="ETN17" s="788"/>
      <c r="ETO17" s="788"/>
      <c r="ETP17" s="787"/>
      <c r="ETQ17" s="788"/>
      <c r="ETR17" s="788"/>
      <c r="ETS17" s="788"/>
      <c r="ETT17" s="787"/>
      <c r="ETU17" s="788"/>
      <c r="ETV17" s="788"/>
      <c r="ETW17" s="788"/>
      <c r="ETX17" s="787"/>
      <c r="ETY17" s="788"/>
      <c r="ETZ17" s="788"/>
      <c r="EUA17" s="788"/>
      <c r="EUB17" s="787"/>
      <c r="EUC17" s="788"/>
      <c r="EUD17" s="788"/>
      <c r="EUE17" s="788"/>
      <c r="EUF17" s="787"/>
      <c r="EUG17" s="788"/>
      <c r="EUH17" s="788"/>
      <c r="EUI17" s="788"/>
      <c r="EUJ17" s="787"/>
      <c r="EUK17" s="788"/>
      <c r="EUL17" s="788"/>
      <c r="EUM17" s="788"/>
      <c r="EUN17" s="787"/>
      <c r="EUO17" s="788"/>
      <c r="EUP17" s="788"/>
      <c r="EUQ17" s="788"/>
      <c r="EUR17" s="787"/>
      <c r="EUS17" s="788"/>
      <c r="EUT17" s="788"/>
      <c r="EUU17" s="788"/>
      <c r="EUV17" s="787"/>
      <c r="EUW17" s="788"/>
      <c r="EUX17" s="788"/>
      <c r="EUY17" s="788"/>
      <c r="EUZ17" s="787"/>
      <c r="EVA17" s="788"/>
      <c r="EVB17" s="788"/>
      <c r="EVC17" s="788"/>
      <c r="EVD17" s="787"/>
      <c r="EVE17" s="788"/>
      <c r="EVF17" s="788"/>
      <c r="EVG17" s="788"/>
      <c r="EVH17" s="787"/>
      <c r="EVI17" s="788"/>
      <c r="EVJ17" s="788"/>
      <c r="EVK17" s="788"/>
      <c r="EVL17" s="787"/>
      <c r="EVM17" s="788"/>
      <c r="EVN17" s="788"/>
      <c r="EVO17" s="788"/>
      <c r="EVP17" s="787"/>
      <c r="EVQ17" s="788"/>
      <c r="EVR17" s="788"/>
      <c r="EVS17" s="788"/>
      <c r="EVT17" s="787"/>
      <c r="EVU17" s="788"/>
      <c r="EVV17" s="788"/>
      <c r="EVW17" s="788"/>
      <c r="EVX17" s="787"/>
      <c r="EVY17" s="788"/>
      <c r="EVZ17" s="788"/>
      <c r="EWA17" s="788"/>
      <c r="EWB17" s="787"/>
      <c r="EWC17" s="788"/>
      <c r="EWD17" s="788"/>
      <c r="EWE17" s="788"/>
      <c r="EWF17" s="787"/>
      <c r="EWG17" s="788"/>
      <c r="EWH17" s="788"/>
      <c r="EWI17" s="788"/>
      <c r="EWJ17" s="787"/>
      <c r="EWK17" s="788"/>
      <c r="EWL17" s="788"/>
      <c r="EWM17" s="788"/>
      <c r="EWN17" s="787"/>
      <c r="EWO17" s="788"/>
      <c r="EWP17" s="788"/>
      <c r="EWQ17" s="788"/>
      <c r="EWR17" s="787"/>
      <c r="EWS17" s="788"/>
      <c r="EWT17" s="788"/>
      <c r="EWU17" s="788"/>
      <c r="EWV17" s="787"/>
      <c r="EWW17" s="788"/>
      <c r="EWX17" s="788"/>
      <c r="EWY17" s="788"/>
      <c r="EWZ17" s="787"/>
      <c r="EXA17" s="788"/>
      <c r="EXB17" s="788"/>
      <c r="EXC17" s="788"/>
      <c r="EXD17" s="787"/>
      <c r="EXE17" s="788"/>
      <c r="EXF17" s="788"/>
      <c r="EXG17" s="788"/>
      <c r="EXH17" s="787"/>
      <c r="EXI17" s="788"/>
      <c r="EXJ17" s="788"/>
      <c r="EXK17" s="788"/>
      <c r="EXL17" s="787"/>
      <c r="EXM17" s="788"/>
      <c r="EXN17" s="788"/>
      <c r="EXO17" s="788"/>
      <c r="EXP17" s="787"/>
      <c r="EXQ17" s="788"/>
      <c r="EXR17" s="788"/>
      <c r="EXS17" s="788"/>
      <c r="EXT17" s="787"/>
      <c r="EXU17" s="788"/>
      <c r="EXV17" s="788"/>
      <c r="EXW17" s="788"/>
      <c r="EXX17" s="787"/>
      <c r="EXY17" s="788"/>
      <c r="EXZ17" s="788"/>
      <c r="EYA17" s="788"/>
      <c r="EYB17" s="787"/>
      <c r="EYC17" s="788"/>
      <c r="EYD17" s="788"/>
      <c r="EYE17" s="788"/>
      <c r="EYF17" s="787"/>
      <c r="EYG17" s="788"/>
      <c r="EYH17" s="788"/>
      <c r="EYI17" s="788"/>
      <c r="EYJ17" s="787"/>
      <c r="EYK17" s="788"/>
      <c r="EYL17" s="788"/>
      <c r="EYM17" s="788"/>
      <c r="EYN17" s="787"/>
      <c r="EYO17" s="788"/>
      <c r="EYP17" s="788"/>
      <c r="EYQ17" s="788"/>
      <c r="EYR17" s="787"/>
      <c r="EYS17" s="788"/>
      <c r="EYT17" s="788"/>
      <c r="EYU17" s="788"/>
      <c r="EYV17" s="787"/>
      <c r="EYW17" s="788"/>
      <c r="EYX17" s="788"/>
      <c r="EYY17" s="788"/>
      <c r="EYZ17" s="787"/>
      <c r="EZA17" s="788"/>
      <c r="EZB17" s="788"/>
      <c r="EZC17" s="788"/>
      <c r="EZD17" s="787"/>
      <c r="EZE17" s="788"/>
      <c r="EZF17" s="788"/>
      <c r="EZG17" s="788"/>
      <c r="EZH17" s="787"/>
      <c r="EZI17" s="788"/>
      <c r="EZJ17" s="788"/>
      <c r="EZK17" s="788"/>
      <c r="EZL17" s="787"/>
      <c r="EZM17" s="788"/>
      <c r="EZN17" s="788"/>
      <c r="EZO17" s="788"/>
      <c r="EZP17" s="787"/>
      <c r="EZQ17" s="788"/>
      <c r="EZR17" s="788"/>
      <c r="EZS17" s="788"/>
      <c r="EZT17" s="787"/>
      <c r="EZU17" s="788"/>
      <c r="EZV17" s="788"/>
      <c r="EZW17" s="788"/>
      <c r="EZX17" s="787"/>
      <c r="EZY17" s="788"/>
      <c r="EZZ17" s="788"/>
      <c r="FAA17" s="788"/>
      <c r="FAB17" s="787"/>
      <c r="FAC17" s="788"/>
      <c r="FAD17" s="788"/>
      <c r="FAE17" s="788"/>
      <c r="FAF17" s="787"/>
      <c r="FAG17" s="788"/>
      <c r="FAH17" s="788"/>
      <c r="FAI17" s="788"/>
      <c r="FAJ17" s="787"/>
      <c r="FAK17" s="788"/>
      <c r="FAL17" s="788"/>
      <c r="FAM17" s="788"/>
      <c r="FAN17" s="787"/>
      <c r="FAO17" s="788"/>
      <c r="FAP17" s="788"/>
      <c r="FAQ17" s="788"/>
      <c r="FAR17" s="787"/>
      <c r="FAS17" s="788"/>
      <c r="FAT17" s="788"/>
      <c r="FAU17" s="788"/>
      <c r="FAV17" s="787"/>
      <c r="FAW17" s="788"/>
      <c r="FAX17" s="788"/>
      <c r="FAY17" s="788"/>
      <c r="FAZ17" s="787"/>
      <c r="FBA17" s="788"/>
      <c r="FBB17" s="788"/>
      <c r="FBC17" s="788"/>
      <c r="FBD17" s="787"/>
      <c r="FBE17" s="788"/>
      <c r="FBF17" s="788"/>
      <c r="FBG17" s="788"/>
      <c r="FBH17" s="787"/>
      <c r="FBI17" s="788"/>
      <c r="FBJ17" s="788"/>
      <c r="FBK17" s="788"/>
      <c r="FBL17" s="787"/>
      <c r="FBM17" s="788"/>
      <c r="FBN17" s="788"/>
      <c r="FBO17" s="788"/>
      <c r="FBP17" s="787"/>
      <c r="FBQ17" s="788"/>
      <c r="FBR17" s="788"/>
      <c r="FBS17" s="788"/>
      <c r="FBT17" s="787"/>
      <c r="FBU17" s="788"/>
      <c r="FBV17" s="788"/>
      <c r="FBW17" s="788"/>
      <c r="FBX17" s="787"/>
      <c r="FBY17" s="788"/>
      <c r="FBZ17" s="788"/>
      <c r="FCA17" s="788"/>
      <c r="FCB17" s="787"/>
      <c r="FCC17" s="788"/>
      <c r="FCD17" s="788"/>
      <c r="FCE17" s="788"/>
      <c r="FCF17" s="787"/>
      <c r="FCG17" s="788"/>
      <c r="FCH17" s="788"/>
      <c r="FCI17" s="788"/>
      <c r="FCJ17" s="787"/>
      <c r="FCK17" s="788"/>
      <c r="FCL17" s="788"/>
      <c r="FCM17" s="788"/>
      <c r="FCN17" s="787"/>
      <c r="FCO17" s="788"/>
      <c r="FCP17" s="788"/>
      <c r="FCQ17" s="788"/>
      <c r="FCR17" s="787"/>
      <c r="FCS17" s="788"/>
      <c r="FCT17" s="788"/>
      <c r="FCU17" s="788"/>
      <c r="FCV17" s="787"/>
      <c r="FCW17" s="788"/>
      <c r="FCX17" s="788"/>
      <c r="FCY17" s="788"/>
      <c r="FCZ17" s="787"/>
      <c r="FDA17" s="788"/>
      <c r="FDB17" s="788"/>
      <c r="FDC17" s="788"/>
      <c r="FDD17" s="787"/>
      <c r="FDE17" s="788"/>
      <c r="FDF17" s="788"/>
      <c r="FDG17" s="788"/>
      <c r="FDH17" s="787"/>
      <c r="FDI17" s="788"/>
      <c r="FDJ17" s="788"/>
      <c r="FDK17" s="788"/>
      <c r="FDL17" s="787"/>
      <c r="FDM17" s="788"/>
      <c r="FDN17" s="788"/>
      <c r="FDO17" s="788"/>
      <c r="FDP17" s="787"/>
      <c r="FDQ17" s="788"/>
      <c r="FDR17" s="788"/>
      <c r="FDS17" s="788"/>
      <c r="FDT17" s="787"/>
      <c r="FDU17" s="788"/>
      <c r="FDV17" s="788"/>
      <c r="FDW17" s="788"/>
      <c r="FDX17" s="787"/>
      <c r="FDY17" s="788"/>
      <c r="FDZ17" s="788"/>
      <c r="FEA17" s="788"/>
      <c r="FEB17" s="787"/>
      <c r="FEC17" s="788"/>
      <c r="FED17" s="788"/>
      <c r="FEE17" s="788"/>
      <c r="FEF17" s="787"/>
      <c r="FEG17" s="788"/>
      <c r="FEH17" s="788"/>
      <c r="FEI17" s="788"/>
      <c r="FEJ17" s="787"/>
      <c r="FEK17" s="788"/>
      <c r="FEL17" s="788"/>
      <c r="FEM17" s="788"/>
      <c r="FEN17" s="787"/>
      <c r="FEO17" s="788"/>
      <c r="FEP17" s="788"/>
      <c r="FEQ17" s="788"/>
      <c r="FER17" s="787"/>
      <c r="FES17" s="788"/>
      <c r="FET17" s="788"/>
      <c r="FEU17" s="788"/>
      <c r="FEV17" s="787"/>
      <c r="FEW17" s="788"/>
      <c r="FEX17" s="788"/>
      <c r="FEY17" s="788"/>
      <c r="FEZ17" s="787"/>
      <c r="FFA17" s="788"/>
      <c r="FFB17" s="788"/>
      <c r="FFC17" s="788"/>
      <c r="FFD17" s="787"/>
      <c r="FFE17" s="788"/>
      <c r="FFF17" s="788"/>
      <c r="FFG17" s="788"/>
      <c r="FFH17" s="787"/>
      <c r="FFI17" s="788"/>
      <c r="FFJ17" s="788"/>
      <c r="FFK17" s="788"/>
      <c r="FFL17" s="787"/>
      <c r="FFM17" s="788"/>
      <c r="FFN17" s="788"/>
      <c r="FFO17" s="788"/>
      <c r="FFP17" s="787"/>
      <c r="FFQ17" s="788"/>
      <c r="FFR17" s="788"/>
      <c r="FFS17" s="788"/>
      <c r="FFT17" s="787"/>
      <c r="FFU17" s="788"/>
      <c r="FFV17" s="788"/>
      <c r="FFW17" s="788"/>
      <c r="FFX17" s="787"/>
      <c r="FFY17" s="788"/>
      <c r="FFZ17" s="788"/>
      <c r="FGA17" s="788"/>
      <c r="FGB17" s="787"/>
      <c r="FGC17" s="788"/>
      <c r="FGD17" s="788"/>
      <c r="FGE17" s="788"/>
      <c r="FGF17" s="787"/>
      <c r="FGG17" s="788"/>
      <c r="FGH17" s="788"/>
      <c r="FGI17" s="788"/>
      <c r="FGJ17" s="787"/>
      <c r="FGK17" s="788"/>
      <c r="FGL17" s="788"/>
      <c r="FGM17" s="788"/>
      <c r="FGN17" s="787"/>
      <c r="FGO17" s="788"/>
      <c r="FGP17" s="788"/>
      <c r="FGQ17" s="788"/>
      <c r="FGR17" s="787"/>
      <c r="FGS17" s="788"/>
      <c r="FGT17" s="788"/>
      <c r="FGU17" s="788"/>
      <c r="FGV17" s="787"/>
      <c r="FGW17" s="788"/>
      <c r="FGX17" s="788"/>
      <c r="FGY17" s="788"/>
      <c r="FGZ17" s="787"/>
      <c r="FHA17" s="788"/>
      <c r="FHB17" s="788"/>
      <c r="FHC17" s="788"/>
      <c r="FHD17" s="787"/>
      <c r="FHE17" s="788"/>
      <c r="FHF17" s="788"/>
      <c r="FHG17" s="788"/>
      <c r="FHH17" s="787"/>
      <c r="FHI17" s="788"/>
      <c r="FHJ17" s="788"/>
      <c r="FHK17" s="788"/>
      <c r="FHL17" s="787"/>
      <c r="FHM17" s="788"/>
      <c r="FHN17" s="788"/>
      <c r="FHO17" s="788"/>
      <c r="FHP17" s="787"/>
      <c r="FHQ17" s="788"/>
      <c r="FHR17" s="788"/>
      <c r="FHS17" s="788"/>
      <c r="FHT17" s="787"/>
      <c r="FHU17" s="788"/>
      <c r="FHV17" s="788"/>
      <c r="FHW17" s="788"/>
      <c r="FHX17" s="787"/>
      <c r="FHY17" s="788"/>
      <c r="FHZ17" s="788"/>
      <c r="FIA17" s="788"/>
      <c r="FIB17" s="787"/>
      <c r="FIC17" s="788"/>
      <c r="FID17" s="788"/>
      <c r="FIE17" s="788"/>
      <c r="FIF17" s="787"/>
      <c r="FIG17" s="788"/>
      <c r="FIH17" s="788"/>
      <c r="FII17" s="788"/>
      <c r="FIJ17" s="787"/>
      <c r="FIK17" s="788"/>
      <c r="FIL17" s="788"/>
      <c r="FIM17" s="788"/>
      <c r="FIN17" s="787"/>
      <c r="FIO17" s="788"/>
      <c r="FIP17" s="788"/>
      <c r="FIQ17" s="788"/>
      <c r="FIR17" s="787"/>
      <c r="FIS17" s="788"/>
      <c r="FIT17" s="788"/>
      <c r="FIU17" s="788"/>
      <c r="FIV17" s="787"/>
      <c r="FIW17" s="788"/>
      <c r="FIX17" s="788"/>
      <c r="FIY17" s="788"/>
      <c r="FIZ17" s="787"/>
      <c r="FJA17" s="788"/>
      <c r="FJB17" s="788"/>
      <c r="FJC17" s="788"/>
      <c r="FJD17" s="787"/>
      <c r="FJE17" s="788"/>
      <c r="FJF17" s="788"/>
      <c r="FJG17" s="788"/>
      <c r="FJH17" s="787"/>
      <c r="FJI17" s="788"/>
      <c r="FJJ17" s="788"/>
      <c r="FJK17" s="788"/>
      <c r="FJL17" s="787"/>
      <c r="FJM17" s="788"/>
      <c r="FJN17" s="788"/>
      <c r="FJO17" s="788"/>
      <c r="FJP17" s="787"/>
      <c r="FJQ17" s="788"/>
      <c r="FJR17" s="788"/>
      <c r="FJS17" s="788"/>
      <c r="FJT17" s="787"/>
      <c r="FJU17" s="788"/>
      <c r="FJV17" s="788"/>
      <c r="FJW17" s="788"/>
      <c r="FJX17" s="787"/>
      <c r="FJY17" s="788"/>
      <c r="FJZ17" s="788"/>
      <c r="FKA17" s="788"/>
      <c r="FKB17" s="787"/>
      <c r="FKC17" s="788"/>
      <c r="FKD17" s="788"/>
      <c r="FKE17" s="788"/>
      <c r="FKF17" s="787"/>
      <c r="FKG17" s="788"/>
      <c r="FKH17" s="788"/>
      <c r="FKI17" s="788"/>
      <c r="FKJ17" s="787"/>
      <c r="FKK17" s="788"/>
      <c r="FKL17" s="788"/>
      <c r="FKM17" s="788"/>
      <c r="FKN17" s="787"/>
      <c r="FKO17" s="788"/>
      <c r="FKP17" s="788"/>
      <c r="FKQ17" s="788"/>
      <c r="FKR17" s="787"/>
      <c r="FKS17" s="788"/>
      <c r="FKT17" s="788"/>
      <c r="FKU17" s="788"/>
      <c r="FKV17" s="787"/>
      <c r="FKW17" s="788"/>
      <c r="FKX17" s="788"/>
      <c r="FKY17" s="788"/>
      <c r="FKZ17" s="787"/>
      <c r="FLA17" s="788"/>
      <c r="FLB17" s="788"/>
      <c r="FLC17" s="788"/>
      <c r="FLD17" s="787"/>
      <c r="FLE17" s="788"/>
      <c r="FLF17" s="788"/>
      <c r="FLG17" s="788"/>
      <c r="FLH17" s="787"/>
      <c r="FLI17" s="788"/>
      <c r="FLJ17" s="788"/>
      <c r="FLK17" s="788"/>
      <c r="FLL17" s="787"/>
      <c r="FLM17" s="788"/>
      <c r="FLN17" s="788"/>
      <c r="FLO17" s="788"/>
      <c r="FLP17" s="787"/>
      <c r="FLQ17" s="788"/>
      <c r="FLR17" s="788"/>
      <c r="FLS17" s="788"/>
      <c r="FLT17" s="787"/>
      <c r="FLU17" s="788"/>
      <c r="FLV17" s="788"/>
      <c r="FLW17" s="788"/>
      <c r="FLX17" s="787"/>
      <c r="FLY17" s="788"/>
      <c r="FLZ17" s="788"/>
      <c r="FMA17" s="788"/>
      <c r="FMB17" s="787"/>
      <c r="FMC17" s="788"/>
      <c r="FMD17" s="788"/>
      <c r="FME17" s="788"/>
      <c r="FMF17" s="787"/>
      <c r="FMG17" s="788"/>
      <c r="FMH17" s="788"/>
      <c r="FMI17" s="788"/>
      <c r="FMJ17" s="787"/>
      <c r="FMK17" s="788"/>
      <c r="FML17" s="788"/>
      <c r="FMM17" s="788"/>
      <c r="FMN17" s="787"/>
      <c r="FMO17" s="788"/>
      <c r="FMP17" s="788"/>
      <c r="FMQ17" s="788"/>
      <c r="FMR17" s="787"/>
      <c r="FMS17" s="788"/>
      <c r="FMT17" s="788"/>
      <c r="FMU17" s="788"/>
      <c r="FMV17" s="787"/>
      <c r="FMW17" s="788"/>
      <c r="FMX17" s="788"/>
      <c r="FMY17" s="788"/>
      <c r="FMZ17" s="787"/>
      <c r="FNA17" s="788"/>
      <c r="FNB17" s="788"/>
      <c r="FNC17" s="788"/>
      <c r="FND17" s="787"/>
      <c r="FNE17" s="788"/>
      <c r="FNF17" s="788"/>
      <c r="FNG17" s="788"/>
      <c r="FNH17" s="787"/>
      <c r="FNI17" s="788"/>
      <c r="FNJ17" s="788"/>
      <c r="FNK17" s="788"/>
      <c r="FNL17" s="787"/>
      <c r="FNM17" s="788"/>
      <c r="FNN17" s="788"/>
      <c r="FNO17" s="788"/>
      <c r="FNP17" s="787"/>
      <c r="FNQ17" s="788"/>
      <c r="FNR17" s="788"/>
      <c r="FNS17" s="788"/>
      <c r="FNT17" s="787"/>
      <c r="FNU17" s="788"/>
      <c r="FNV17" s="788"/>
      <c r="FNW17" s="788"/>
      <c r="FNX17" s="787"/>
      <c r="FNY17" s="788"/>
      <c r="FNZ17" s="788"/>
      <c r="FOA17" s="788"/>
      <c r="FOB17" s="787"/>
      <c r="FOC17" s="788"/>
      <c r="FOD17" s="788"/>
      <c r="FOE17" s="788"/>
      <c r="FOF17" s="787"/>
      <c r="FOG17" s="788"/>
      <c r="FOH17" s="788"/>
      <c r="FOI17" s="788"/>
      <c r="FOJ17" s="787"/>
      <c r="FOK17" s="788"/>
      <c r="FOL17" s="788"/>
      <c r="FOM17" s="788"/>
      <c r="FON17" s="787"/>
      <c r="FOO17" s="788"/>
      <c r="FOP17" s="788"/>
      <c r="FOQ17" s="788"/>
      <c r="FOR17" s="787"/>
      <c r="FOS17" s="788"/>
      <c r="FOT17" s="788"/>
      <c r="FOU17" s="788"/>
      <c r="FOV17" s="787"/>
      <c r="FOW17" s="788"/>
      <c r="FOX17" s="788"/>
      <c r="FOY17" s="788"/>
      <c r="FOZ17" s="787"/>
      <c r="FPA17" s="788"/>
      <c r="FPB17" s="788"/>
      <c r="FPC17" s="788"/>
      <c r="FPD17" s="787"/>
      <c r="FPE17" s="788"/>
      <c r="FPF17" s="788"/>
      <c r="FPG17" s="788"/>
      <c r="FPH17" s="787"/>
      <c r="FPI17" s="788"/>
      <c r="FPJ17" s="788"/>
      <c r="FPK17" s="788"/>
      <c r="FPL17" s="787"/>
      <c r="FPM17" s="788"/>
      <c r="FPN17" s="788"/>
      <c r="FPO17" s="788"/>
      <c r="FPP17" s="787"/>
      <c r="FPQ17" s="788"/>
      <c r="FPR17" s="788"/>
      <c r="FPS17" s="788"/>
      <c r="FPT17" s="787"/>
      <c r="FPU17" s="788"/>
      <c r="FPV17" s="788"/>
      <c r="FPW17" s="788"/>
      <c r="FPX17" s="787"/>
      <c r="FPY17" s="788"/>
      <c r="FPZ17" s="788"/>
      <c r="FQA17" s="788"/>
      <c r="FQB17" s="787"/>
      <c r="FQC17" s="788"/>
      <c r="FQD17" s="788"/>
      <c r="FQE17" s="788"/>
      <c r="FQF17" s="787"/>
      <c r="FQG17" s="788"/>
      <c r="FQH17" s="788"/>
      <c r="FQI17" s="788"/>
      <c r="FQJ17" s="787"/>
      <c r="FQK17" s="788"/>
      <c r="FQL17" s="788"/>
      <c r="FQM17" s="788"/>
      <c r="FQN17" s="787"/>
      <c r="FQO17" s="788"/>
      <c r="FQP17" s="788"/>
      <c r="FQQ17" s="788"/>
      <c r="FQR17" s="787"/>
      <c r="FQS17" s="788"/>
      <c r="FQT17" s="788"/>
      <c r="FQU17" s="788"/>
      <c r="FQV17" s="787"/>
      <c r="FQW17" s="788"/>
      <c r="FQX17" s="788"/>
      <c r="FQY17" s="788"/>
      <c r="FQZ17" s="787"/>
      <c r="FRA17" s="788"/>
      <c r="FRB17" s="788"/>
      <c r="FRC17" s="788"/>
      <c r="FRD17" s="787"/>
      <c r="FRE17" s="788"/>
      <c r="FRF17" s="788"/>
      <c r="FRG17" s="788"/>
      <c r="FRH17" s="787"/>
      <c r="FRI17" s="788"/>
      <c r="FRJ17" s="788"/>
      <c r="FRK17" s="788"/>
      <c r="FRL17" s="787"/>
      <c r="FRM17" s="788"/>
      <c r="FRN17" s="788"/>
      <c r="FRO17" s="788"/>
      <c r="FRP17" s="787"/>
      <c r="FRQ17" s="788"/>
      <c r="FRR17" s="788"/>
      <c r="FRS17" s="788"/>
      <c r="FRT17" s="787"/>
      <c r="FRU17" s="788"/>
      <c r="FRV17" s="788"/>
      <c r="FRW17" s="788"/>
      <c r="FRX17" s="787"/>
      <c r="FRY17" s="788"/>
      <c r="FRZ17" s="788"/>
      <c r="FSA17" s="788"/>
      <c r="FSB17" s="787"/>
      <c r="FSC17" s="788"/>
      <c r="FSD17" s="788"/>
      <c r="FSE17" s="788"/>
      <c r="FSF17" s="787"/>
      <c r="FSG17" s="788"/>
      <c r="FSH17" s="788"/>
      <c r="FSI17" s="788"/>
      <c r="FSJ17" s="787"/>
      <c r="FSK17" s="788"/>
      <c r="FSL17" s="788"/>
      <c r="FSM17" s="788"/>
      <c r="FSN17" s="787"/>
      <c r="FSO17" s="788"/>
      <c r="FSP17" s="788"/>
      <c r="FSQ17" s="788"/>
      <c r="FSR17" s="787"/>
      <c r="FSS17" s="788"/>
      <c r="FST17" s="788"/>
      <c r="FSU17" s="788"/>
      <c r="FSV17" s="787"/>
      <c r="FSW17" s="788"/>
      <c r="FSX17" s="788"/>
      <c r="FSY17" s="788"/>
      <c r="FSZ17" s="787"/>
      <c r="FTA17" s="788"/>
      <c r="FTB17" s="788"/>
      <c r="FTC17" s="788"/>
      <c r="FTD17" s="787"/>
      <c r="FTE17" s="788"/>
      <c r="FTF17" s="788"/>
      <c r="FTG17" s="788"/>
      <c r="FTH17" s="787"/>
      <c r="FTI17" s="788"/>
      <c r="FTJ17" s="788"/>
      <c r="FTK17" s="788"/>
      <c r="FTL17" s="787"/>
      <c r="FTM17" s="788"/>
      <c r="FTN17" s="788"/>
      <c r="FTO17" s="788"/>
      <c r="FTP17" s="787"/>
      <c r="FTQ17" s="788"/>
      <c r="FTR17" s="788"/>
      <c r="FTS17" s="788"/>
      <c r="FTT17" s="787"/>
      <c r="FTU17" s="788"/>
      <c r="FTV17" s="788"/>
      <c r="FTW17" s="788"/>
      <c r="FTX17" s="787"/>
      <c r="FTY17" s="788"/>
      <c r="FTZ17" s="788"/>
      <c r="FUA17" s="788"/>
      <c r="FUB17" s="787"/>
      <c r="FUC17" s="788"/>
      <c r="FUD17" s="788"/>
      <c r="FUE17" s="788"/>
      <c r="FUF17" s="787"/>
      <c r="FUG17" s="788"/>
      <c r="FUH17" s="788"/>
      <c r="FUI17" s="788"/>
      <c r="FUJ17" s="787"/>
      <c r="FUK17" s="788"/>
      <c r="FUL17" s="788"/>
      <c r="FUM17" s="788"/>
      <c r="FUN17" s="787"/>
      <c r="FUO17" s="788"/>
      <c r="FUP17" s="788"/>
      <c r="FUQ17" s="788"/>
      <c r="FUR17" s="787"/>
      <c r="FUS17" s="788"/>
      <c r="FUT17" s="788"/>
      <c r="FUU17" s="788"/>
      <c r="FUV17" s="787"/>
      <c r="FUW17" s="788"/>
      <c r="FUX17" s="788"/>
      <c r="FUY17" s="788"/>
      <c r="FUZ17" s="787"/>
      <c r="FVA17" s="788"/>
      <c r="FVB17" s="788"/>
      <c r="FVC17" s="788"/>
      <c r="FVD17" s="787"/>
      <c r="FVE17" s="788"/>
      <c r="FVF17" s="788"/>
      <c r="FVG17" s="788"/>
      <c r="FVH17" s="787"/>
      <c r="FVI17" s="788"/>
      <c r="FVJ17" s="788"/>
      <c r="FVK17" s="788"/>
      <c r="FVL17" s="787"/>
      <c r="FVM17" s="788"/>
      <c r="FVN17" s="788"/>
      <c r="FVO17" s="788"/>
      <c r="FVP17" s="787"/>
      <c r="FVQ17" s="788"/>
      <c r="FVR17" s="788"/>
      <c r="FVS17" s="788"/>
      <c r="FVT17" s="787"/>
      <c r="FVU17" s="788"/>
      <c r="FVV17" s="788"/>
      <c r="FVW17" s="788"/>
      <c r="FVX17" s="787"/>
      <c r="FVY17" s="788"/>
      <c r="FVZ17" s="788"/>
      <c r="FWA17" s="788"/>
      <c r="FWB17" s="787"/>
      <c r="FWC17" s="788"/>
      <c r="FWD17" s="788"/>
      <c r="FWE17" s="788"/>
      <c r="FWF17" s="787"/>
      <c r="FWG17" s="788"/>
      <c r="FWH17" s="788"/>
      <c r="FWI17" s="788"/>
      <c r="FWJ17" s="787"/>
      <c r="FWK17" s="788"/>
      <c r="FWL17" s="788"/>
      <c r="FWM17" s="788"/>
      <c r="FWN17" s="787"/>
      <c r="FWO17" s="788"/>
      <c r="FWP17" s="788"/>
      <c r="FWQ17" s="788"/>
      <c r="FWR17" s="787"/>
      <c r="FWS17" s="788"/>
      <c r="FWT17" s="788"/>
      <c r="FWU17" s="788"/>
      <c r="FWV17" s="787"/>
      <c r="FWW17" s="788"/>
      <c r="FWX17" s="788"/>
      <c r="FWY17" s="788"/>
      <c r="FWZ17" s="787"/>
      <c r="FXA17" s="788"/>
      <c r="FXB17" s="788"/>
      <c r="FXC17" s="788"/>
      <c r="FXD17" s="787"/>
      <c r="FXE17" s="788"/>
      <c r="FXF17" s="788"/>
      <c r="FXG17" s="788"/>
      <c r="FXH17" s="787"/>
      <c r="FXI17" s="788"/>
      <c r="FXJ17" s="788"/>
      <c r="FXK17" s="788"/>
      <c r="FXL17" s="787"/>
      <c r="FXM17" s="788"/>
      <c r="FXN17" s="788"/>
      <c r="FXO17" s="788"/>
      <c r="FXP17" s="787"/>
      <c r="FXQ17" s="788"/>
      <c r="FXR17" s="788"/>
      <c r="FXS17" s="788"/>
      <c r="FXT17" s="787"/>
      <c r="FXU17" s="788"/>
      <c r="FXV17" s="788"/>
      <c r="FXW17" s="788"/>
      <c r="FXX17" s="787"/>
      <c r="FXY17" s="788"/>
      <c r="FXZ17" s="788"/>
      <c r="FYA17" s="788"/>
      <c r="FYB17" s="787"/>
      <c r="FYC17" s="788"/>
      <c r="FYD17" s="788"/>
      <c r="FYE17" s="788"/>
      <c r="FYF17" s="787"/>
      <c r="FYG17" s="788"/>
      <c r="FYH17" s="788"/>
      <c r="FYI17" s="788"/>
      <c r="FYJ17" s="787"/>
      <c r="FYK17" s="788"/>
      <c r="FYL17" s="788"/>
      <c r="FYM17" s="788"/>
      <c r="FYN17" s="787"/>
      <c r="FYO17" s="788"/>
      <c r="FYP17" s="788"/>
      <c r="FYQ17" s="788"/>
      <c r="FYR17" s="787"/>
      <c r="FYS17" s="788"/>
      <c r="FYT17" s="788"/>
      <c r="FYU17" s="788"/>
      <c r="FYV17" s="787"/>
      <c r="FYW17" s="788"/>
      <c r="FYX17" s="788"/>
      <c r="FYY17" s="788"/>
      <c r="FYZ17" s="787"/>
      <c r="FZA17" s="788"/>
      <c r="FZB17" s="788"/>
      <c r="FZC17" s="788"/>
      <c r="FZD17" s="787"/>
      <c r="FZE17" s="788"/>
      <c r="FZF17" s="788"/>
      <c r="FZG17" s="788"/>
      <c r="FZH17" s="787"/>
      <c r="FZI17" s="788"/>
      <c r="FZJ17" s="788"/>
      <c r="FZK17" s="788"/>
      <c r="FZL17" s="787"/>
      <c r="FZM17" s="788"/>
      <c r="FZN17" s="788"/>
      <c r="FZO17" s="788"/>
      <c r="FZP17" s="787"/>
      <c r="FZQ17" s="788"/>
      <c r="FZR17" s="788"/>
      <c r="FZS17" s="788"/>
      <c r="FZT17" s="787"/>
      <c r="FZU17" s="788"/>
      <c r="FZV17" s="788"/>
      <c r="FZW17" s="788"/>
      <c r="FZX17" s="787"/>
      <c r="FZY17" s="788"/>
      <c r="FZZ17" s="788"/>
      <c r="GAA17" s="788"/>
      <c r="GAB17" s="787"/>
      <c r="GAC17" s="788"/>
      <c r="GAD17" s="788"/>
      <c r="GAE17" s="788"/>
      <c r="GAF17" s="787"/>
      <c r="GAG17" s="788"/>
      <c r="GAH17" s="788"/>
      <c r="GAI17" s="788"/>
      <c r="GAJ17" s="787"/>
      <c r="GAK17" s="788"/>
      <c r="GAL17" s="788"/>
      <c r="GAM17" s="788"/>
      <c r="GAN17" s="787"/>
      <c r="GAO17" s="788"/>
      <c r="GAP17" s="788"/>
      <c r="GAQ17" s="788"/>
      <c r="GAR17" s="787"/>
      <c r="GAS17" s="788"/>
      <c r="GAT17" s="788"/>
      <c r="GAU17" s="788"/>
      <c r="GAV17" s="787"/>
      <c r="GAW17" s="788"/>
      <c r="GAX17" s="788"/>
      <c r="GAY17" s="788"/>
      <c r="GAZ17" s="787"/>
      <c r="GBA17" s="788"/>
      <c r="GBB17" s="788"/>
      <c r="GBC17" s="788"/>
      <c r="GBD17" s="787"/>
      <c r="GBE17" s="788"/>
      <c r="GBF17" s="788"/>
      <c r="GBG17" s="788"/>
      <c r="GBH17" s="787"/>
      <c r="GBI17" s="788"/>
      <c r="GBJ17" s="788"/>
      <c r="GBK17" s="788"/>
      <c r="GBL17" s="787"/>
      <c r="GBM17" s="788"/>
      <c r="GBN17" s="788"/>
      <c r="GBO17" s="788"/>
      <c r="GBP17" s="787"/>
      <c r="GBQ17" s="788"/>
      <c r="GBR17" s="788"/>
      <c r="GBS17" s="788"/>
      <c r="GBT17" s="787"/>
      <c r="GBU17" s="788"/>
      <c r="GBV17" s="788"/>
      <c r="GBW17" s="788"/>
      <c r="GBX17" s="787"/>
      <c r="GBY17" s="788"/>
      <c r="GBZ17" s="788"/>
      <c r="GCA17" s="788"/>
      <c r="GCB17" s="787"/>
      <c r="GCC17" s="788"/>
      <c r="GCD17" s="788"/>
      <c r="GCE17" s="788"/>
      <c r="GCF17" s="787"/>
      <c r="GCG17" s="788"/>
      <c r="GCH17" s="788"/>
      <c r="GCI17" s="788"/>
      <c r="GCJ17" s="787"/>
      <c r="GCK17" s="788"/>
      <c r="GCL17" s="788"/>
      <c r="GCM17" s="788"/>
      <c r="GCN17" s="787"/>
      <c r="GCO17" s="788"/>
      <c r="GCP17" s="788"/>
      <c r="GCQ17" s="788"/>
      <c r="GCR17" s="787"/>
      <c r="GCS17" s="788"/>
      <c r="GCT17" s="788"/>
      <c r="GCU17" s="788"/>
      <c r="GCV17" s="787"/>
      <c r="GCW17" s="788"/>
      <c r="GCX17" s="788"/>
      <c r="GCY17" s="788"/>
      <c r="GCZ17" s="787"/>
      <c r="GDA17" s="788"/>
      <c r="GDB17" s="788"/>
      <c r="GDC17" s="788"/>
      <c r="GDD17" s="787"/>
      <c r="GDE17" s="788"/>
      <c r="GDF17" s="788"/>
      <c r="GDG17" s="788"/>
      <c r="GDH17" s="787"/>
      <c r="GDI17" s="788"/>
      <c r="GDJ17" s="788"/>
      <c r="GDK17" s="788"/>
      <c r="GDL17" s="787"/>
      <c r="GDM17" s="788"/>
      <c r="GDN17" s="788"/>
      <c r="GDO17" s="788"/>
      <c r="GDP17" s="787"/>
      <c r="GDQ17" s="788"/>
      <c r="GDR17" s="788"/>
      <c r="GDS17" s="788"/>
      <c r="GDT17" s="787"/>
      <c r="GDU17" s="788"/>
      <c r="GDV17" s="788"/>
      <c r="GDW17" s="788"/>
      <c r="GDX17" s="787"/>
      <c r="GDY17" s="788"/>
      <c r="GDZ17" s="788"/>
      <c r="GEA17" s="788"/>
      <c r="GEB17" s="787"/>
      <c r="GEC17" s="788"/>
      <c r="GED17" s="788"/>
      <c r="GEE17" s="788"/>
      <c r="GEF17" s="787"/>
      <c r="GEG17" s="788"/>
      <c r="GEH17" s="788"/>
      <c r="GEI17" s="788"/>
      <c r="GEJ17" s="787"/>
      <c r="GEK17" s="788"/>
      <c r="GEL17" s="788"/>
      <c r="GEM17" s="788"/>
      <c r="GEN17" s="787"/>
      <c r="GEO17" s="788"/>
      <c r="GEP17" s="788"/>
      <c r="GEQ17" s="788"/>
      <c r="GER17" s="787"/>
      <c r="GES17" s="788"/>
      <c r="GET17" s="788"/>
      <c r="GEU17" s="788"/>
      <c r="GEV17" s="787"/>
      <c r="GEW17" s="788"/>
      <c r="GEX17" s="788"/>
      <c r="GEY17" s="788"/>
      <c r="GEZ17" s="787"/>
      <c r="GFA17" s="788"/>
      <c r="GFB17" s="788"/>
      <c r="GFC17" s="788"/>
      <c r="GFD17" s="787"/>
      <c r="GFE17" s="788"/>
      <c r="GFF17" s="788"/>
      <c r="GFG17" s="788"/>
      <c r="GFH17" s="787"/>
      <c r="GFI17" s="788"/>
      <c r="GFJ17" s="788"/>
      <c r="GFK17" s="788"/>
      <c r="GFL17" s="787"/>
      <c r="GFM17" s="788"/>
      <c r="GFN17" s="788"/>
      <c r="GFO17" s="788"/>
      <c r="GFP17" s="787"/>
      <c r="GFQ17" s="788"/>
      <c r="GFR17" s="788"/>
      <c r="GFS17" s="788"/>
      <c r="GFT17" s="787"/>
      <c r="GFU17" s="788"/>
      <c r="GFV17" s="788"/>
      <c r="GFW17" s="788"/>
      <c r="GFX17" s="787"/>
      <c r="GFY17" s="788"/>
      <c r="GFZ17" s="788"/>
      <c r="GGA17" s="788"/>
      <c r="GGB17" s="787"/>
      <c r="GGC17" s="788"/>
      <c r="GGD17" s="788"/>
      <c r="GGE17" s="788"/>
      <c r="GGF17" s="787"/>
      <c r="GGG17" s="788"/>
      <c r="GGH17" s="788"/>
      <c r="GGI17" s="788"/>
      <c r="GGJ17" s="787"/>
      <c r="GGK17" s="788"/>
      <c r="GGL17" s="788"/>
      <c r="GGM17" s="788"/>
      <c r="GGN17" s="787"/>
      <c r="GGO17" s="788"/>
      <c r="GGP17" s="788"/>
      <c r="GGQ17" s="788"/>
      <c r="GGR17" s="787"/>
      <c r="GGS17" s="788"/>
      <c r="GGT17" s="788"/>
      <c r="GGU17" s="788"/>
      <c r="GGV17" s="787"/>
      <c r="GGW17" s="788"/>
      <c r="GGX17" s="788"/>
      <c r="GGY17" s="788"/>
      <c r="GGZ17" s="787"/>
      <c r="GHA17" s="788"/>
      <c r="GHB17" s="788"/>
      <c r="GHC17" s="788"/>
      <c r="GHD17" s="787"/>
      <c r="GHE17" s="788"/>
      <c r="GHF17" s="788"/>
      <c r="GHG17" s="788"/>
      <c r="GHH17" s="787"/>
      <c r="GHI17" s="788"/>
      <c r="GHJ17" s="788"/>
      <c r="GHK17" s="788"/>
      <c r="GHL17" s="787"/>
      <c r="GHM17" s="788"/>
      <c r="GHN17" s="788"/>
      <c r="GHO17" s="788"/>
      <c r="GHP17" s="787"/>
      <c r="GHQ17" s="788"/>
      <c r="GHR17" s="788"/>
      <c r="GHS17" s="788"/>
      <c r="GHT17" s="787"/>
      <c r="GHU17" s="788"/>
      <c r="GHV17" s="788"/>
      <c r="GHW17" s="788"/>
      <c r="GHX17" s="787"/>
      <c r="GHY17" s="788"/>
      <c r="GHZ17" s="788"/>
      <c r="GIA17" s="788"/>
      <c r="GIB17" s="787"/>
      <c r="GIC17" s="788"/>
      <c r="GID17" s="788"/>
      <c r="GIE17" s="788"/>
      <c r="GIF17" s="787"/>
      <c r="GIG17" s="788"/>
      <c r="GIH17" s="788"/>
      <c r="GII17" s="788"/>
      <c r="GIJ17" s="787"/>
      <c r="GIK17" s="788"/>
      <c r="GIL17" s="788"/>
      <c r="GIM17" s="788"/>
      <c r="GIN17" s="787"/>
      <c r="GIO17" s="788"/>
      <c r="GIP17" s="788"/>
      <c r="GIQ17" s="788"/>
      <c r="GIR17" s="787"/>
      <c r="GIS17" s="788"/>
      <c r="GIT17" s="788"/>
      <c r="GIU17" s="788"/>
      <c r="GIV17" s="787"/>
      <c r="GIW17" s="788"/>
      <c r="GIX17" s="788"/>
      <c r="GIY17" s="788"/>
      <c r="GIZ17" s="787"/>
      <c r="GJA17" s="788"/>
      <c r="GJB17" s="788"/>
      <c r="GJC17" s="788"/>
      <c r="GJD17" s="787"/>
      <c r="GJE17" s="788"/>
      <c r="GJF17" s="788"/>
      <c r="GJG17" s="788"/>
      <c r="GJH17" s="787"/>
      <c r="GJI17" s="788"/>
      <c r="GJJ17" s="788"/>
      <c r="GJK17" s="788"/>
      <c r="GJL17" s="787"/>
      <c r="GJM17" s="788"/>
      <c r="GJN17" s="788"/>
      <c r="GJO17" s="788"/>
      <c r="GJP17" s="787"/>
      <c r="GJQ17" s="788"/>
      <c r="GJR17" s="788"/>
      <c r="GJS17" s="788"/>
      <c r="GJT17" s="787"/>
      <c r="GJU17" s="788"/>
      <c r="GJV17" s="788"/>
      <c r="GJW17" s="788"/>
      <c r="GJX17" s="787"/>
      <c r="GJY17" s="788"/>
      <c r="GJZ17" s="788"/>
      <c r="GKA17" s="788"/>
      <c r="GKB17" s="787"/>
      <c r="GKC17" s="788"/>
      <c r="GKD17" s="788"/>
      <c r="GKE17" s="788"/>
      <c r="GKF17" s="787"/>
      <c r="GKG17" s="788"/>
      <c r="GKH17" s="788"/>
      <c r="GKI17" s="788"/>
      <c r="GKJ17" s="787"/>
      <c r="GKK17" s="788"/>
      <c r="GKL17" s="788"/>
      <c r="GKM17" s="788"/>
      <c r="GKN17" s="787"/>
      <c r="GKO17" s="788"/>
      <c r="GKP17" s="788"/>
      <c r="GKQ17" s="788"/>
      <c r="GKR17" s="787"/>
      <c r="GKS17" s="788"/>
      <c r="GKT17" s="788"/>
      <c r="GKU17" s="788"/>
      <c r="GKV17" s="787"/>
      <c r="GKW17" s="788"/>
      <c r="GKX17" s="788"/>
      <c r="GKY17" s="788"/>
      <c r="GKZ17" s="787"/>
      <c r="GLA17" s="788"/>
      <c r="GLB17" s="788"/>
      <c r="GLC17" s="788"/>
      <c r="GLD17" s="787"/>
      <c r="GLE17" s="788"/>
      <c r="GLF17" s="788"/>
      <c r="GLG17" s="788"/>
      <c r="GLH17" s="787"/>
      <c r="GLI17" s="788"/>
      <c r="GLJ17" s="788"/>
      <c r="GLK17" s="788"/>
      <c r="GLL17" s="787"/>
      <c r="GLM17" s="788"/>
      <c r="GLN17" s="788"/>
      <c r="GLO17" s="788"/>
      <c r="GLP17" s="787"/>
      <c r="GLQ17" s="788"/>
      <c r="GLR17" s="788"/>
      <c r="GLS17" s="788"/>
      <c r="GLT17" s="787"/>
      <c r="GLU17" s="788"/>
      <c r="GLV17" s="788"/>
      <c r="GLW17" s="788"/>
      <c r="GLX17" s="787"/>
      <c r="GLY17" s="788"/>
      <c r="GLZ17" s="788"/>
      <c r="GMA17" s="788"/>
      <c r="GMB17" s="787"/>
      <c r="GMC17" s="788"/>
      <c r="GMD17" s="788"/>
      <c r="GME17" s="788"/>
      <c r="GMF17" s="787"/>
      <c r="GMG17" s="788"/>
      <c r="GMH17" s="788"/>
      <c r="GMI17" s="788"/>
      <c r="GMJ17" s="787"/>
      <c r="GMK17" s="788"/>
      <c r="GML17" s="788"/>
      <c r="GMM17" s="788"/>
      <c r="GMN17" s="787"/>
      <c r="GMO17" s="788"/>
      <c r="GMP17" s="788"/>
      <c r="GMQ17" s="788"/>
      <c r="GMR17" s="787"/>
      <c r="GMS17" s="788"/>
      <c r="GMT17" s="788"/>
      <c r="GMU17" s="788"/>
      <c r="GMV17" s="787"/>
      <c r="GMW17" s="788"/>
      <c r="GMX17" s="788"/>
      <c r="GMY17" s="788"/>
      <c r="GMZ17" s="787"/>
      <c r="GNA17" s="788"/>
      <c r="GNB17" s="788"/>
      <c r="GNC17" s="788"/>
      <c r="GND17" s="787"/>
      <c r="GNE17" s="788"/>
      <c r="GNF17" s="788"/>
      <c r="GNG17" s="788"/>
      <c r="GNH17" s="787"/>
      <c r="GNI17" s="788"/>
      <c r="GNJ17" s="788"/>
      <c r="GNK17" s="788"/>
      <c r="GNL17" s="787"/>
      <c r="GNM17" s="788"/>
      <c r="GNN17" s="788"/>
      <c r="GNO17" s="788"/>
      <c r="GNP17" s="787"/>
      <c r="GNQ17" s="788"/>
      <c r="GNR17" s="788"/>
      <c r="GNS17" s="788"/>
      <c r="GNT17" s="787"/>
      <c r="GNU17" s="788"/>
      <c r="GNV17" s="788"/>
      <c r="GNW17" s="788"/>
      <c r="GNX17" s="787"/>
      <c r="GNY17" s="788"/>
      <c r="GNZ17" s="788"/>
      <c r="GOA17" s="788"/>
      <c r="GOB17" s="787"/>
      <c r="GOC17" s="788"/>
      <c r="GOD17" s="788"/>
      <c r="GOE17" s="788"/>
      <c r="GOF17" s="787"/>
      <c r="GOG17" s="788"/>
      <c r="GOH17" s="788"/>
      <c r="GOI17" s="788"/>
      <c r="GOJ17" s="787"/>
      <c r="GOK17" s="788"/>
      <c r="GOL17" s="788"/>
      <c r="GOM17" s="788"/>
      <c r="GON17" s="787"/>
      <c r="GOO17" s="788"/>
      <c r="GOP17" s="788"/>
      <c r="GOQ17" s="788"/>
      <c r="GOR17" s="787"/>
      <c r="GOS17" s="788"/>
      <c r="GOT17" s="788"/>
      <c r="GOU17" s="788"/>
      <c r="GOV17" s="787"/>
      <c r="GOW17" s="788"/>
      <c r="GOX17" s="788"/>
      <c r="GOY17" s="788"/>
      <c r="GOZ17" s="787"/>
      <c r="GPA17" s="788"/>
      <c r="GPB17" s="788"/>
      <c r="GPC17" s="788"/>
      <c r="GPD17" s="787"/>
      <c r="GPE17" s="788"/>
      <c r="GPF17" s="788"/>
      <c r="GPG17" s="788"/>
      <c r="GPH17" s="787"/>
      <c r="GPI17" s="788"/>
      <c r="GPJ17" s="788"/>
      <c r="GPK17" s="788"/>
      <c r="GPL17" s="787"/>
      <c r="GPM17" s="788"/>
      <c r="GPN17" s="788"/>
      <c r="GPO17" s="788"/>
      <c r="GPP17" s="787"/>
      <c r="GPQ17" s="788"/>
      <c r="GPR17" s="788"/>
      <c r="GPS17" s="788"/>
      <c r="GPT17" s="787"/>
      <c r="GPU17" s="788"/>
      <c r="GPV17" s="788"/>
      <c r="GPW17" s="788"/>
      <c r="GPX17" s="787"/>
      <c r="GPY17" s="788"/>
      <c r="GPZ17" s="788"/>
      <c r="GQA17" s="788"/>
      <c r="GQB17" s="787"/>
      <c r="GQC17" s="788"/>
      <c r="GQD17" s="788"/>
      <c r="GQE17" s="788"/>
      <c r="GQF17" s="787"/>
      <c r="GQG17" s="788"/>
      <c r="GQH17" s="788"/>
      <c r="GQI17" s="788"/>
      <c r="GQJ17" s="787"/>
      <c r="GQK17" s="788"/>
      <c r="GQL17" s="788"/>
      <c r="GQM17" s="788"/>
      <c r="GQN17" s="787"/>
      <c r="GQO17" s="788"/>
      <c r="GQP17" s="788"/>
      <c r="GQQ17" s="788"/>
      <c r="GQR17" s="787"/>
      <c r="GQS17" s="788"/>
      <c r="GQT17" s="788"/>
      <c r="GQU17" s="788"/>
      <c r="GQV17" s="787"/>
      <c r="GQW17" s="788"/>
      <c r="GQX17" s="788"/>
      <c r="GQY17" s="788"/>
      <c r="GQZ17" s="787"/>
      <c r="GRA17" s="788"/>
      <c r="GRB17" s="788"/>
      <c r="GRC17" s="788"/>
      <c r="GRD17" s="787"/>
      <c r="GRE17" s="788"/>
      <c r="GRF17" s="788"/>
      <c r="GRG17" s="788"/>
      <c r="GRH17" s="787"/>
      <c r="GRI17" s="788"/>
      <c r="GRJ17" s="788"/>
      <c r="GRK17" s="788"/>
      <c r="GRL17" s="787"/>
      <c r="GRM17" s="788"/>
      <c r="GRN17" s="788"/>
      <c r="GRO17" s="788"/>
      <c r="GRP17" s="787"/>
      <c r="GRQ17" s="788"/>
      <c r="GRR17" s="788"/>
      <c r="GRS17" s="788"/>
      <c r="GRT17" s="787"/>
      <c r="GRU17" s="788"/>
      <c r="GRV17" s="788"/>
      <c r="GRW17" s="788"/>
      <c r="GRX17" s="787"/>
      <c r="GRY17" s="788"/>
      <c r="GRZ17" s="788"/>
      <c r="GSA17" s="788"/>
      <c r="GSB17" s="787"/>
      <c r="GSC17" s="788"/>
      <c r="GSD17" s="788"/>
      <c r="GSE17" s="788"/>
      <c r="GSF17" s="787"/>
      <c r="GSG17" s="788"/>
      <c r="GSH17" s="788"/>
      <c r="GSI17" s="788"/>
      <c r="GSJ17" s="787"/>
      <c r="GSK17" s="788"/>
      <c r="GSL17" s="788"/>
      <c r="GSM17" s="788"/>
      <c r="GSN17" s="787"/>
      <c r="GSO17" s="788"/>
      <c r="GSP17" s="788"/>
      <c r="GSQ17" s="788"/>
      <c r="GSR17" s="787"/>
      <c r="GSS17" s="788"/>
      <c r="GST17" s="788"/>
      <c r="GSU17" s="788"/>
      <c r="GSV17" s="787"/>
      <c r="GSW17" s="788"/>
      <c r="GSX17" s="788"/>
      <c r="GSY17" s="788"/>
      <c r="GSZ17" s="787"/>
      <c r="GTA17" s="788"/>
      <c r="GTB17" s="788"/>
      <c r="GTC17" s="788"/>
      <c r="GTD17" s="787"/>
      <c r="GTE17" s="788"/>
      <c r="GTF17" s="788"/>
      <c r="GTG17" s="788"/>
      <c r="GTH17" s="787"/>
      <c r="GTI17" s="788"/>
      <c r="GTJ17" s="788"/>
      <c r="GTK17" s="788"/>
      <c r="GTL17" s="787"/>
      <c r="GTM17" s="788"/>
      <c r="GTN17" s="788"/>
      <c r="GTO17" s="788"/>
      <c r="GTP17" s="787"/>
      <c r="GTQ17" s="788"/>
      <c r="GTR17" s="788"/>
      <c r="GTS17" s="788"/>
      <c r="GTT17" s="787"/>
      <c r="GTU17" s="788"/>
      <c r="GTV17" s="788"/>
      <c r="GTW17" s="788"/>
      <c r="GTX17" s="787"/>
      <c r="GTY17" s="788"/>
      <c r="GTZ17" s="788"/>
      <c r="GUA17" s="788"/>
      <c r="GUB17" s="787"/>
      <c r="GUC17" s="788"/>
      <c r="GUD17" s="788"/>
      <c r="GUE17" s="788"/>
      <c r="GUF17" s="787"/>
      <c r="GUG17" s="788"/>
      <c r="GUH17" s="788"/>
      <c r="GUI17" s="788"/>
      <c r="GUJ17" s="787"/>
      <c r="GUK17" s="788"/>
      <c r="GUL17" s="788"/>
      <c r="GUM17" s="788"/>
      <c r="GUN17" s="787"/>
      <c r="GUO17" s="788"/>
      <c r="GUP17" s="788"/>
      <c r="GUQ17" s="788"/>
      <c r="GUR17" s="787"/>
      <c r="GUS17" s="788"/>
      <c r="GUT17" s="788"/>
      <c r="GUU17" s="788"/>
      <c r="GUV17" s="787"/>
      <c r="GUW17" s="788"/>
      <c r="GUX17" s="788"/>
      <c r="GUY17" s="788"/>
      <c r="GUZ17" s="787"/>
      <c r="GVA17" s="788"/>
      <c r="GVB17" s="788"/>
      <c r="GVC17" s="788"/>
      <c r="GVD17" s="787"/>
      <c r="GVE17" s="788"/>
      <c r="GVF17" s="788"/>
      <c r="GVG17" s="788"/>
      <c r="GVH17" s="787"/>
      <c r="GVI17" s="788"/>
      <c r="GVJ17" s="788"/>
      <c r="GVK17" s="788"/>
      <c r="GVL17" s="787"/>
      <c r="GVM17" s="788"/>
      <c r="GVN17" s="788"/>
      <c r="GVO17" s="788"/>
      <c r="GVP17" s="787"/>
      <c r="GVQ17" s="788"/>
      <c r="GVR17" s="788"/>
      <c r="GVS17" s="788"/>
      <c r="GVT17" s="787"/>
      <c r="GVU17" s="788"/>
      <c r="GVV17" s="788"/>
      <c r="GVW17" s="788"/>
      <c r="GVX17" s="787"/>
      <c r="GVY17" s="788"/>
      <c r="GVZ17" s="788"/>
      <c r="GWA17" s="788"/>
      <c r="GWB17" s="787"/>
      <c r="GWC17" s="788"/>
      <c r="GWD17" s="788"/>
      <c r="GWE17" s="788"/>
      <c r="GWF17" s="787"/>
      <c r="GWG17" s="788"/>
      <c r="GWH17" s="788"/>
      <c r="GWI17" s="788"/>
      <c r="GWJ17" s="787"/>
      <c r="GWK17" s="788"/>
      <c r="GWL17" s="788"/>
      <c r="GWM17" s="788"/>
      <c r="GWN17" s="787"/>
      <c r="GWO17" s="788"/>
      <c r="GWP17" s="788"/>
      <c r="GWQ17" s="788"/>
      <c r="GWR17" s="787"/>
      <c r="GWS17" s="788"/>
      <c r="GWT17" s="788"/>
      <c r="GWU17" s="788"/>
      <c r="GWV17" s="787"/>
      <c r="GWW17" s="788"/>
      <c r="GWX17" s="788"/>
      <c r="GWY17" s="788"/>
      <c r="GWZ17" s="787"/>
      <c r="GXA17" s="788"/>
      <c r="GXB17" s="788"/>
      <c r="GXC17" s="788"/>
      <c r="GXD17" s="787"/>
      <c r="GXE17" s="788"/>
      <c r="GXF17" s="788"/>
      <c r="GXG17" s="788"/>
      <c r="GXH17" s="787"/>
      <c r="GXI17" s="788"/>
      <c r="GXJ17" s="788"/>
      <c r="GXK17" s="788"/>
      <c r="GXL17" s="787"/>
      <c r="GXM17" s="788"/>
      <c r="GXN17" s="788"/>
      <c r="GXO17" s="788"/>
      <c r="GXP17" s="787"/>
      <c r="GXQ17" s="788"/>
      <c r="GXR17" s="788"/>
      <c r="GXS17" s="788"/>
      <c r="GXT17" s="787"/>
      <c r="GXU17" s="788"/>
      <c r="GXV17" s="788"/>
      <c r="GXW17" s="788"/>
      <c r="GXX17" s="787"/>
      <c r="GXY17" s="788"/>
      <c r="GXZ17" s="788"/>
      <c r="GYA17" s="788"/>
      <c r="GYB17" s="787"/>
      <c r="GYC17" s="788"/>
      <c r="GYD17" s="788"/>
      <c r="GYE17" s="788"/>
      <c r="GYF17" s="787"/>
      <c r="GYG17" s="788"/>
      <c r="GYH17" s="788"/>
      <c r="GYI17" s="788"/>
      <c r="GYJ17" s="787"/>
      <c r="GYK17" s="788"/>
      <c r="GYL17" s="788"/>
      <c r="GYM17" s="788"/>
      <c r="GYN17" s="787"/>
      <c r="GYO17" s="788"/>
      <c r="GYP17" s="788"/>
      <c r="GYQ17" s="788"/>
      <c r="GYR17" s="787"/>
      <c r="GYS17" s="788"/>
      <c r="GYT17" s="788"/>
      <c r="GYU17" s="788"/>
      <c r="GYV17" s="787"/>
      <c r="GYW17" s="788"/>
      <c r="GYX17" s="788"/>
      <c r="GYY17" s="788"/>
      <c r="GYZ17" s="787"/>
      <c r="GZA17" s="788"/>
      <c r="GZB17" s="788"/>
      <c r="GZC17" s="788"/>
      <c r="GZD17" s="787"/>
      <c r="GZE17" s="788"/>
      <c r="GZF17" s="788"/>
      <c r="GZG17" s="788"/>
      <c r="GZH17" s="787"/>
      <c r="GZI17" s="788"/>
      <c r="GZJ17" s="788"/>
      <c r="GZK17" s="788"/>
      <c r="GZL17" s="787"/>
      <c r="GZM17" s="788"/>
      <c r="GZN17" s="788"/>
      <c r="GZO17" s="788"/>
      <c r="GZP17" s="787"/>
      <c r="GZQ17" s="788"/>
      <c r="GZR17" s="788"/>
      <c r="GZS17" s="788"/>
      <c r="GZT17" s="787"/>
      <c r="GZU17" s="788"/>
      <c r="GZV17" s="788"/>
      <c r="GZW17" s="788"/>
      <c r="GZX17" s="787"/>
      <c r="GZY17" s="788"/>
      <c r="GZZ17" s="788"/>
      <c r="HAA17" s="788"/>
      <c r="HAB17" s="787"/>
      <c r="HAC17" s="788"/>
      <c r="HAD17" s="788"/>
      <c r="HAE17" s="788"/>
      <c r="HAF17" s="787"/>
      <c r="HAG17" s="788"/>
      <c r="HAH17" s="788"/>
      <c r="HAI17" s="788"/>
      <c r="HAJ17" s="787"/>
      <c r="HAK17" s="788"/>
      <c r="HAL17" s="788"/>
      <c r="HAM17" s="788"/>
      <c r="HAN17" s="787"/>
      <c r="HAO17" s="788"/>
      <c r="HAP17" s="788"/>
      <c r="HAQ17" s="788"/>
      <c r="HAR17" s="787"/>
      <c r="HAS17" s="788"/>
      <c r="HAT17" s="788"/>
      <c r="HAU17" s="788"/>
      <c r="HAV17" s="787"/>
      <c r="HAW17" s="788"/>
      <c r="HAX17" s="788"/>
      <c r="HAY17" s="788"/>
      <c r="HAZ17" s="787"/>
      <c r="HBA17" s="788"/>
      <c r="HBB17" s="788"/>
      <c r="HBC17" s="788"/>
      <c r="HBD17" s="787"/>
      <c r="HBE17" s="788"/>
      <c r="HBF17" s="788"/>
      <c r="HBG17" s="788"/>
      <c r="HBH17" s="787"/>
      <c r="HBI17" s="788"/>
      <c r="HBJ17" s="788"/>
      <c r="HBK17" s="788"/>
      <c r="HBL17" s="787"/>
      <c r="HBM17" s="788"/>
      <c r="HBN17" s="788"/>
      <c r="HBO17" s="788"/>
      <c r="HBP17" s="787"/>
      <c r="HBQ17" s="788"/>
      <c r="HBR17" s="788"/>
      <c r="HBS17" s="788"/>
      <c r="HBT17" s="787"/>
      <c r="HBU17" s="788"/>
      <c r="HBV17" s="788"/>
      <c r="HBW17" s="788"/>
      <c r="HBX17" s="787"/>
      <c r="HBY17" s="788"/>
      <c r="HBZ17" s="788"/>
      <c r="HCA17" s="788"/>
      <c r="HCB17" s="787"/>
      <c r="HCC17" s="788"/>
      <c r="HCD17" s="788"/>
      <c r="HCE17" s="788"/>
      <c r="HCF17" s="787"/>
      <c r="HCG17" s="788"/>
      <c r="HCH17" s="788"/>
      <c r="HCI17" s="788"/>
      <c r="HCJ17" s="787"/>
      <c r="HCK17" s="788"/>
      <c r="HCL17" s="788"/>
      <c r="HCM17" s="788"/>
      <c r="HCN17" s="787"/>
      <c r="HCO17" s="788"/>
      <c r="HCP17" s="788"/>
      <c r="HCQ17" s="788"/>
      <c r="HCR17" s="787"/>
      <c r="HCS17" s="788"/>
      <c r="HCT17" s="788"/>
      <c r="HCU17" s="788"/>
      <c r="HCV17" s="787"/>
      <c r="HCW17" s="788"/>
      <c r="HCX17" s="788"/>
      <c r="HCY17" s="788"/>
      <c r="HCZ17" s="787"/>
      <c r="HDA17" s="788"/>
      <c r="HDB17" s="788"/>
      <c r="HDC17" s="788"/>
      <c r="HDD17" s="787"/>
      <c r="HDE17" s="788"/>
      <c r="HDF17" s="788"/>
      <c r="HDG17" s="788"/>
      <c r="HDH17" s="787"/>
      <c r="HDI17" s="788"/>
      <c r="HDJ17" s="788"/>
      <c r="HDK17" s="788"/>
      <c r="HDL17" s="787"/>
      <c r="HDM17" s="788"/>
      <c r="HDN17" s="788"/>
      <c r="HDO17" s="788"/>
      <c r="HDP17" s="787"/>
      <c r="HDQ17" s="788"/>
      <c r="HDR17" s="788"/>
      <c r="HDS17" s="788"/>
      <c r="HDT17" s="787"/>
      <c r="HDU17" s="788"/>
      <c r="HDV17" s="788"/>
      <c r="HDW17" s="788"/>
      <c r="HDX17" s="787"/>
      <c r="HDY17" s="788"/>
      <c r="HDZ17" s="788"/>
      <c r="HEA17" s="788"/>
      <c r="HEB17" s="787"/>
      <c r="HEC17" s="788"/>
      <c r="HED17" s="788"/>
      <c r="HEE17" s="788"/>
      <c r="HEF17" s="787"/>
      <c r="HEG17" s="788"/>
      <c r="HEH17" s="788"/>
      <c r="HEI17" s="788"/>
      <c r="HEJ17" s="787"/>
      <c r="HEK17" s="788"/>
      <c r="HEL17" s="788"/>
      <c r="HEM17" s="788"/>
      <c r="HEN17" s="787"/>
      <c r="HEO17" s="788"/>
      <c r="HEP17" s="788"/>
      <c r="HEQ17" s="788"/>
      <c r="HER17" s="787"/>
      <c r="HES17" s="788"/>
      <c r="HET17" s="788"/>
      <c r="HEU17" s="788"/>
      <c r="HEV17" s="787"/>
      <c r="HEW17" s="788"/>
      <c r="HEX17" s="788"/>
      <c r="HEY17" s="788"/>
      <c r="HEZ17" s="787"/>
      <c r="HFA17" s="788"/>
      <c r="HFB17" s="788"/>
      <c r="HFC17" s="788"/>
      <c r="HFD17" s="787"/>
      <c r="HFE17" s="788"/>
      <c r="HFF17" s="788"/>
      <c r="HFG17" s="788"/>
      <c r="HFH17" s="787"/>
      <c r="HFI17" s="788"/>
      <c r="HFJ17" s="788"/>
      <c r="HFK17" s="788"/>
      <c r="HFL17" s="787"/>
      <c r="HFM17" s="788"/>
      <c r="HFN17" s="788"/>
      <c r="HFO17" s="788"/>
      <c r="HFP17" s="787"/>
      <c r="HFQ17" s="788"/>
      <c r="HFR17" s="788"/>
      <c r="HFS17" s="788"/>
      <c r="HFT17" s="787"/>
      <c r="HFU17" s="788"/>
      <c r="HFV17" s="788"/>
      <c r="HFW17" s="788"/>
      <c r="HFX17" s="787"/>
      <c r="HFY17" s="788"/>
      <c r="HFZ17" s="788"/>
      <c r="HGA17" s="788"/>
      <c r="HGB17" s="787"/>
      <c r="HGC17" s="788"/>
      <c r="HGD17" s="788"/>
      <c r="HGE17" s="788"/>
      <c r="HGF17" s="787"/>
      <c r="HGG17" s="788"/>
      <c r="HGH17" s="788"/>
      <c r="HGI17" s="788"/>
      <c r="HGJ17" s="787"/>
      <c r="HGK17" s="788"/>
      <c r="HGL17" s="788"/>
      <c r="HGM17" s="788"/>
      <c r="HGN17" s="787"/>
      <c r="HGO17" s="788"/>
      <c r="HGP17" s="788"/>
      <c r="HGQ17" s="788"/>
      <c r="HGR17" s="787"/>
      <c r="HGS17" s="788"/>
      <c r="HGT17" s="788"/>
      <c r="HGU17" s="788"/>
      <c r="HGV17" s="787"/>
      <c r="HGW17" s="788"/>
      <c r="HGX17" s="788"/>
      <c r="HGY17" s="788"/>
      <c r="HGZ17" s="787"/>
      <c r="HHA17" s="788"/>
      <c r="HHB17" s="788"/>
      <c r="HHC17" s="788"/>
      <c r="HHD17" s="787"/>
      <c r="HHE17" s="788"/>
      <c r="HHF17" s="788"/>
      <c r="HHG17" s="788"/>
      <c r="HHH17" s="787"/>
      <c r="HHI17" s="788"/>
      <c r="HHJ17" s="788"/>
      <c r="HHK17" s="788"/>
      <c r="HHL17" s="787"/>
      <c r="HHM17" s="788"/>
      <c r="HHN17" s="788"/>
      <c r="HHO17" s="788"/>
      <c r="HHP17" s="787"/>
      <c r="HHQ17" s="788"/>
      <c r="HHR17" s="788"/>
      <c r="HHS17" s="788"/>
      <c r="HHT17" s="787"/>
      <c r="HHU17" s="788"/>
      <c r="HHV17" s="788"/>
      <c r="HHW17" s="788"/>
      <c r="HHX17" s="787"/>
      <c r="HHY17" s="788"/>
      <c r="HHZ17" s="788"/>
      <c r="HIA17" s="788"/>
      <c r="HIB17" s="787"/>
      <c r="HIC17" s="788"/>
      <c r="HID17" s="788"/>
      <c r="HIE17" s="788"/>
      <c r="HIF17" s="787"/>
      <c r="HIG17" s="788"/>
      <c r="HIH17" s="788"/>
      <c r="HII17" s="788"/>
      <c r="HIJ17" s="787"/>
      <c r="HIK17" s="788"/>
      <c r="HIL17" s="788"/>
      <c r="HIM17" s="788"/>
      <c r="HIN17" s="787"/>
      <c r="HIO17" s="788"/>
      <c r="HIP17" s="788"/>
      <c r="HIQ17" s="788"/>
      <c r="HIR17" s="787"/>
      <c r="HIS17" s="788"/>
      <c r="HIT17" s="788"/>
      <c r="HIU17" s="788"/>
      <c r="HIV17" s="787"/>
      <c r="HIW17" s="788"/>
      <c r="HIX17" s="788"/>
      <c r="HIY17" s="788"/>
      <c r="HIZ17" s="787"/>
      <c r="HJA17" s="788"/>
      <c r="HJB17" s="788"/>
      <c r="HJC17" s="788"/>
      <c r="HJD17" s="787"/>
      <c r="HJE17" s="788"/>
      <c r="HJF17" s="788"/>
      <c r="HJG17" s="788"/>
      <c r="HJH17" s="787"/>
      <c r="HJI17" s="788"/>
      <c r="HJJ17" s="788"/>
      <c r="HJK17" s="788"/>
      <c r="HJL17" s="787"/>
      <c r="HJM17" s="788"/>
      <c r="HJN17" s="788"/>
      <c r="HJO17" s="788"/>
      <c r="HJP17" s="787"/>
      <c r="HJQ17" s="788"/>
      <c r="HJR17" s="788"/>
      <c r="HJS17" s="788"/>
      <c r="HJT17" s="787"/>
      <c r="HJU17" s="788"/>
      <c r="HJV17" s="788"/>
      <c r="HJW17" s="788"/>
      <c r="HJX17" s="787"/>
      <c r="HJY17" s="788"/>
      <c r="HJZ17" s="788"/>
      <c r="HKA17" s="788"/>
      <c r="HKB17" s="787"/>
      <c r="HKC17" s="788"/>
      <c r="HKD17" s="788"/>
      <c r="HKE17" s="788"/>
      <c r="HKF17" s="787"/>
      <c r="HKG17" s="788"/>
      <c r="HKH17" s="788"/>
      <c r="HKI17" s="788"/>
      <c r="HKJ17" s="787"/>
      <c r="HKK17" s="788"/>
      <c r="HKL17" s="788"/>
      <c r="HKM17" s="788"/>
      <c r="HKN17" s="787"/>
      <c r="HKO17" s="788"/>
      <c r="HKP17" s="788"/>
      <c r="HKQ17" s="788"/>
      <c r="HKR17" s="787"/>
      <c r="HKS17" s="788"/>
      <c r="HKT17" s="788"/>
      <c r="HKU17" s="788"/>
      <c r="HKV17" s="787"/>
      <c r="HKW17" s="788"/>
      <c r="HKX17" s="788"/>
      <c r="HKY17" s="788"/>
      <c r="HKZ17" s="787"/>
      <c r="HLA17" s="788"/>
      <c r="HLB17" s="788"/>
      <c r="HLC17" s="788"/>
      <c r="HLD17" s="787"/>
      <c r="HLE17" s="788"/>
      <c r="HLF17" s="788"/>
      <c r="HLG17" s="788"/>
      <c r="HLH17" s="787"/>
      <c r="HLI17" s="788"/>
      <c r="HLJ17" s="788"/>
      <c r="HLK17" s="788"/>
      <c r="HLL17" s="787"/>
      <c r="HLM17" s="788"/>
      <c r="HLN17" s="788"/>
      <c r="HLO17" s="788"/>
      <c r="HLP17" s="787"/>
      <c r="HLQ17" s="788"/>
      <c r="HLR17" s="788"/>
      <c r="HLS17" s="788"/>
      <c r="HLT17" s="787"/>
      <c r="HLU17" s="788"/>
      <c r="HLV17" s="788"/>
      <c r="HLW17" s="788"/>
      <c r="HLX17" s="787"/>
      <c r="HLY17" s="788"/>
      <c r="HLZ17" s="788"/>
      <c r="HMA17" s="788"/>
      <c r="HMB17" s="787"/>
      <c r="HMC17" s="788"/>
      <c r="HMD17" s="788"/>
      <c r="HME17" s="788"/>
      <c r="HMF17" s="787"/>
      <c r="HMG17" s="788"/>
      <c r="HMH17" s="788"/>
      <c r="HMI17" s="788"/>
      <c r="HMJ17" s="787"/>
      <c r="HMK17" s="788"/>
      <c r="HML17" s="788"/>
      <c r="HMM17" s="788"/>
      <c r="HMN17" s="787"/>
      <c r="HMO17" s="788"/>
      <c r="HMP17" s="788"/>
      <c r="HMQ17" s="788"/>
      <c r="HMR17" s="787"/>
      <c r="HMS17" s="788"/>
      <c r="HMT17" s="788"/>
      <c r="HMU17" s="788"/>
      <c r="HMV17" s="787"/>
      <c r="HMW17" s="788"/>
      <c r="HMX17" s="788"/>
      <c r="HMY17" s="788"/>
      <c r="HMZ17" s="787"/>
      <c r="HNA17" s="788"/>
      <c r="HNB17" s="788"/>
      <c r="HNC17" s="788"/>
      <c r="HND17" s="787"/>
      <c r="HNE17" s="788"/>
      <c r="HNF17" s="788"/>
      <c r="HNG17" s="788"/>
      <c r="HNH17" s="787"/>
      <c r="HNI17" s="788"/>
      <c r="HNJ17" s="788"/>
      <c r="HNK17" s="788"/>
      <c r="HNL17" s="787"/>
      <c r="HNM17" s="788"/>
      <c r="HNN17" s="788"/>
      <c r="HNO17" s="788"/>
      <c r="HNP17" s="787"/>
      <c r="HNQ17" s="788"/>
      <c r="HNR17" s="788"/>
      <c r="HNS17" s="788"/>
      <c r="HNT17" s="787"/>
      <c r="HNU17" s="788"/>
      <c r="HNV17" s="788"/>
      <c r="HNW17" s="788"/>
      <c r="HNX17" s="787"/>
      <c r="HNY17" s="788"/>
      <c r="HNZ17" s="788"/>
      <c r="HOA17" s="788"/>
      <c r="HOB17" s="787"/>
      <c r="HOC17" s="788"/>
      <c r="HOD17" s="788"/>
      <c r="HOE17" s="788"/>
      <c r="HOF17" s="787"/>
      <c r="HOG17" s="788"/>
      <c r="HOH17" s="788"/>
      <c r="HOI17" s="788"/>
      <c r="HOJ17" s="787"/>
      <c r="HOK17" s="788"/>
      <c r="HOL17" s="788"/>
      <c r="HOM17" s="788"/>
      <c r="HON17" s="787"/>
      <c r="HOO17" s="788"/>
      <c r="HOP17" s="788"/>
      <c r="HOQ17" s="788"/>
      <c r="HOR17" s="787"/>
      <c r="HOS17" s="788"/>
      <c r="HOT17" s="788"/>
      <c r="HOU17" s="788"/>
      <c r="HOV17" s="787"/>
      <c r="HOW17" s="788"/>
      <c r="HOX17" s="788"/>
      <c r="HOY17" s="788"/>
      <c r="HOZ17" s="787"/>
      <c r="HPA17" s="788"/>
      <c r="HPB17" s="788"/>
      <c r="HPC17" s="788"/>
      <c r="HPD17" s="787"/>
      <c r="HPE17" s="788"/>
      <c r="HPF17" s="788"/>
      <c r="HPG17" s="788"/>
      <c r="HPH17" s="787"/>
      <c r="HPI17" s="788"/>
      <c r="HPJ17" s="788"/>
      <c r="HPK17" s="788"/>
      <c r="HPL17" s="787"/>
      <c r="HPM17" s="788"/>
      <c r="HPN17" s="788"/>
      <c r="HPO17" s="788"/>
      <c r="HPP17" s="787"/>
      <c r="HPQ17" s="788"/>
      <c r="HPR17" s="788"/>
      <c r="HPS17" s="788"/>
      <c r="HPT17" s="787"/>
      <c r="HPU17" s="788"/>
      <c r="HPV17" s="788"/>
      <c r="HPW17" s="788"/>
      <c r="HPX17" s="787"/>
      <c r="HPY17" s="788"/>
      <c r="HPZ17" s="788"/>
      <c r="HQA17" s="788"/>
      <c r="HQB17" s="787"/>
      <c r="HQC17" s="788"/>
      <c r="HQD17" s="788"/>
      <c r="HQE17" s="788"/>
      <c r="HQF17" s="787"/>
      <c r="HQG17" s="788"/>
      <c r="HQH17" s="788"/>
      <c r="HQI17" s="788"/>
      <c r="HQJ17" s="787"/>
      <c r="HQK17" s="788"/>
      <c r="HQL17" s="788"/>
      <c r="HQM17" s="788"/>
      <c r="HQN17" s="787"/>
      <c r="HQO17" s="788"/>
      <c r="HQP17" s="788"/>
      <c r="HQQ17" s="788"/>
      <c r="HQR17" s="787"/>
      <c r="HQS17" s="788"/>
      <c r="HQT17" s="788"/>
      <c r="HQU17" s="788"/>
      <c r="HQV17" s="787"/>
      <c r="HQW17" s="788"/>
      <c r="HQX17" s="788"/>
      <c r="HQY17" s="788"/>
      <c r="HQZ17" s="787"/>
      <c r="HRA17" s="788"/>
      <c r="HRB17" s="788"/>
      <c r="HRC17" s="788"/>
      <c r="HRD17" s="787"/>
      <c r="HRE17" s="788"/>
      <c r="HRF17" s="788"/>
      <c r="HRG17" s="788"/>
      <c r="HRH17" s="787"/>
      <c r="HRI17" s="788"/>
      <c r="HRJ17" s="788"/>
      <c r="HRK17" s="788"/>
      <c r="HRL17" s="787"/>
      <c r="HRM17" s="788"/>
      <c r="HRN17" s="788"/>
      <c r="HRO17" s="788"/>
      <c r="HRP17" s="787"/>
      <c r="HRQ17" s="788"/>
      <c r="HRR17" s="788"/>
      <c r="HRS17" s="788"/>
      <c r="HRT17" s="787"/>
      <c r="HRU17" s="788"/>
      <c r="HRV17" s="788"/>
      <c r="HRW17" s="788"/>
      <c r="HRX17" s="787"/>
      <c r="HRY17" s="788"/>
      <c r="HRZ17" s="788"/>
      <c r="HSA17" s="788"/>
      <c r="HSB17" s="787"/>
      <c r="HSC17" s="788"/>
      <c r="HSD17" s="788"/>
      <c r="HSE17" s="788"/>
      <c r="HSF17" s="787"/>
      <c r="HSG17" s="788"/>
      <c r="HSH17" s="788"/>
      <c r="HSI17" s="788"/>
      <c r="HSJ17" s="787"/>
      <c r="HSK17" s="788"/>
      <c r="HSL17" s="788"/>
      <c r="HSM17" s="788"/>
      <c r="HSN17" s="787"/>
      <c r="HSO17" s="788"/>
      <c r="HSP17" s="788"/>
      <c r="HSQ17" s="788"/>
      <c r="HSR17" s="787"/>
      <c r="HSS17" s="788"/>
      <c r="HST17" s="788"/>
      <c r="HSU17" s="788"/>
      <c r="HSV17" s="787"/>
      <c r="HSW17" s="788"/>
      <c r="HSX17" s="788"/>
      <c r="HSY17" s="788"/>
      <c r="HSZ17" s="787"/>
      <c r="HTA17" s="788"/>
      <c r="HTB17" s="788"/>
      <c r="HTC17" s="788"/>
      <c r="HTD17" s="787"/>
      <c r="HTE17" s="788"/>
      <c r="HTF17" s="788"/>
      <c r="HTG17" s="788"/>
      <c r="HTH17" s="787"/>
      <c r="HTI17" s="788"/>
      <c r="HTJ17" s="788"/>
      <c r="HTK17" s="788"/>
      <c r="HTL17" s="787"/>
      <c r="HTM17" s="788"/>
      <c r="HTN17" s="788"/>
      <c r="HTO17" s="788"/>
      <c r="HTP17" s="787"/>
      <c r="HTQ17" s="788"/>
      <c r="HTR17" s="788"/>
      <c r="HTS17" s="788"/>
      <c r="HTT17" s="787"/>
      <c r="HTU17" s="788"/>
      <c r="HTV17" s="788"/>
      <c r="HTW17" s="788"/>
      <c r="HTX17" s="787"/>
      <c r="HTY17" s="788"/>
      <c r="HTZ17" s="788"/>
      <c r="HUA17" s="788"/>
      <c r="HUB17" s="787"/>
      <c r="HUC17" s="788"/>
      <c r="HUD17" s="788"/>
      <c r="HUE17" s="788"/>
      <c r="HUF17" s="787"/>
      <c r="HUG17" s="788"/>
      <c r="HUH17" s="788"/>
      <c r="HUI17" s="788"/>
      <c r="HUJ17" s="787"/>
      <c r="HUK17" s="788"/>
      <c r="HUL17" s="788"/>
      <c r="HUM17" s="788"/>
      <c r="HUN17" s="787"/>
      <c r="HUO17" s="788"/>
      <c r="HUP17" s="788"/>
      <c r="HUQ17" s="788"/>
      <c r="HUR17" s="787"/>
      <c r="HUS17" s="788"/>
      <c r="HUT17" s="788"/>
      <c r="HUU17" s="788"/>
      <c r="HUV17" s="787"/>
      <c r="HUW17" s="788"/>
      <c r="HUX17" s="788"/>
      <c r="HUY17" s="788"/>
      <c r="HUZ17" s="787"/>
      <c r="HVA17" s="788"/>
      <c r="HVB17" s="788"/>
      <c r="HVC17" s="788"/>
      <c r="HVD17" s="787"/>
      <c r="HVE17" s="788"/>
      <c r="HVF17" s="788"/>
      <c r="HVG17" s="788"/>
      <c r="HVH17" s="787"/>
      <c r="HVI17" s="788"/>
      <c r="HVJ17" s="788"/>
      <c r="HVK17" s="788"/>
      <c r="HVL17" s="787"/>
      <c r="HVM17" s="788"/>
      <c r="HVN17" s="788"/>
      <c r="HVO17" s="788"/>
      <c r="HVP17" s="787"/>
      <c r="HVQ17" s="788"/>
      <c r="HVR17" s="788"/>
      <c r="HVS17" s="788"/>
      <c r="HVT17" s="787"/>
      <c r="HVU17" s="788"/>
      <c r="HVV17" s="788"/>
      <c r="HVW17" s="788"/>
      <c r="HVX17" s="787"/>
      <c r="HVY17" s="788"/>
      <c r="HVZ17" s="788"/>
      <c r="HWA17" s="788"/>
      <c r="HWB17" s="787"/>
      <c r="HWC17" s="788"/>
      <c r="HWD17" s="788"/>
      <c r="HWE17" s="788"/>
      <c r="HWF17" s="787"/>
      <c r="HWG17" s="788"/>
      <c r="HWH17" s="788"/>
      <c r="HWI17" s="788"/>
      <c r="HWJ17" s="787"/>
      <c r="HWK17" s="788"/>
      <c r="HWL17" s="788"/>
      <c r="HWM17" s="788"/>
      <c r="HWN17" s="787"/>
      <c r="HWO17" s="788"/>
      <c r="HWP17" s="788"/>
      <c r="HWQ17" s="788"/>
      <c r="HWR17" s="787"/>
      <c r="HWS17" s="788"/>
      <c r="HWT17" s="788"/>
      <c r="HWU17" s="788"/>
      <c r="HWV17" s="787"/>
      <c r="HWW17" s="788"/>
      <c r="HWX17" s="788"/>
      <c r="HWY17" s="788"/>
      <c r="HWZ17" s="787"/>
      <c r="HXA17" s="788"/>
      <c r="HXB17" s="788"/>
      <c r="HXC17" s="788"/>
      <c r="HXD17" s="787"/>
      <c r="HXE17" s="788"/>
      <c r="HXF17" s="788"/>
      <c r="HXG17" s="788"/>
      <c r="HXH17" s="787"/>
      <c r="HXI17" s="788"/>
      <c r="HXJ17" s="788"/>
      <c r="HXK17" s="788"/>
      <c r="HXL17" s="787"/>
      <c r="HXM17" s="788"/>
      <c r="HXN17" s="788"/>
      <c r="HXO17" s="788"/>
      <c r="HXP17" s="787"/>
      <c r="HXQ17" s="788"/>
      <c r="HXR17" s="788"/>
      <c r="HXS17" s="788"/>
      <c r="HXT17" s="787"/>
      <c r="HXU17" s="788"/>
      <c r="HXV17" s="788"/>
      <c r="HXW17" s="788"/>
      <c r="HXX17" s="787"/>
      <c r="HXY17" s="788"/>
      <c r="HXZ17" s="788"/>
      <c r="HYA17" s="788"/>
      <c r="HYB17" s="787"/>
      <c r="HYC17" s="788"/>
      <c r="HYD17" s="788"/>
      <c r="HYE17" s="788"/>
      <c r="HYF17" s="787"/>
      <c r="HYG17" s="788"/>
      <c r="HYH17" s="788"/>
      <c r="HYI17" s="788"/>
      <c r="HYJ17" s="787"/>
      <c r="HYK17" s="788"/>
      <c r="HYL17" s="788"/>
      <c r="HYM17" s="788"/>
      <c r="HYN17" s="787"/>
      <c r="HYO17" s="788"/>
      <c r="HYP17" s="788"/>
      <c r="HYQ17" s="788"/>
      <c r="HYR17" s="787"/>
      <c r="HYS17" s="788"/>
      <c r="HYT17" s="788"/>
      <c r="HYU17" s="788"/>
      <c r="HYV17" s="787"/>
      <c r="HYW17" s="788"/>
      <c r="HYX17" s="788"/>
      <c r="HYY17" s="788"/>
      <c r="HYZ17" s="787"/>
      <c r="HZA17" s="788"/>
      <c r="HZB17" s="788"/>
      <c r="HZC17" s="788"/>
      <c r="HZD17" s="787"/>
      <c r="HZE17" s="788"/>
      <c r="HZF17" s="788"/>
      <c r="HZG17" s="788"/>
      <c r="HZH17" s="787"/>
      <c r="HZI17" s="788"/>
      <c r="HZJ17" s="788"/>
      <c r="HZK17" s="788"/>
      <c r="HZL17" s="787"/>
      <c r="HZM17" s="788"/>
      <c r="HZN17" s="788"/>
      <c r="HZO17" s="788"/>
      <c r="HZP17" s="787"/>
      <c r="HZQ17" s="788"/>
      <c r="HZR17" s="788"/>
      <c r="HZS17" s="788"/>
      <c r="HZT17" s="787"/>
      <c r="HZU17" s="788"/>
      <c r="HZV17" s="788"/>
      <c r="HZW17" s="788"/>
      <c r="HZX17" s="787"/>
      <c r="HZY17" s="788"/>
      <c r="HZZ17" s="788"/>
      <c r="IAA17" s="788"/>
      <c r="IAB17" s="787"/>
      <c r="IAC17" s="788"/>
      <c r="IAD17" s="788"/>
      <c r="IAE17" s="788"/>
      <c r="IAF17" s="787"/>
      <c r="IAG17" s="788"/>
      <c r="IAH17" s="788"/>
      <c r="IAI17" s="788"/>
      <c r="IAJ17" s="787"/>
      <c r="IAK17" s="788"/>
      <c r="IAL17" s="788"/>
      <c r="IAM17" s="788"/>
      <c r="IAN17" s="787"/>
      <c r="IAO17" s="788"/>
      <c r="IAP17" s="788"/>
      <c r="IAQ17" s="788"/>
      <c r="IAR17" s="787"/>
      <c r="IAS17" s="788"/>
      <c r="IAT17" s="788"/>
      <c r="IAU17" s="788"/>
      <c r="IAV17" s="787"/>
      <c r="IAW17" s="788"/>
      <c r="IAX17" s="788"/>
      <c r="IAY17" s="788"/>
      <c r="IAZ17" s="787"/>
      <c r="IBA17" s="788"/>
      <c r="IBB17" s="788"/>
      <c r="IBC17" s="788"/>
      <c r="IBD17" s="787"/>
      <c r="IBE17" s="788"/>
      <c r="IBF17" s="788"/>
      <c r="IBG17" s="788"/>
      <c r="IBH17" s="787"/>
      <c r="IBI17" s="788"/>
      <c r="IBJ17" s="788"/>
      <c r="IBK17" s="788"/>
      <c r="IBL17" s="787"/>
      <c r="IBM17" s="788"/>
      <c r="IBN17" s="788"/>
      <c r="IBO17" s="788"/>
      <c r="IBP17" s="787"/>
      <c r="IBQ17" s="788"/>
      <c r="IBR17" s="788"/>
      <c r="IBS17" s="788"/>
      <c r="IBT17" s="787"/>
      <c r="IBU17" s="788"/>
      <c r="IBV17" s="788"/>
      <c r="IBW17" s="788"/>
      <c r="IBX17" s="787"/>
      <c r="IBY17" s="788"/>
      <c r="IBZ17" s="788"/>
      <c r="ICA17" s="788"/>
      <c r="ICB17" s="787"/>
      <c r="ICC17" s="788"/>
      <c r="ICD17" s="788"/>
      <c r="ICE17" s="788"/>
      <c r="ICF17" s="787"/>
      <c r="ICG17" s="788"/>
      <c r="ICH17" s="788"/>
      <c r="ICI17" s="788"/>
      <c r="ICJ17" s="787"/>
      <c r="ICK17" s="788"/>
      <c r="ICL17" s="788"/>
      <c r="ICM17" s="788"/>
      <c r="ICN17" s="787"/>
      <c r="ICO17" s="788"/>
      <c r="ICP17" s="788"/>
      <c r="ICQ17" s="788"/>
      <c r="ICR17" s="787"/>
      <c r="ICS17" s="788"/>
      <c r="ICT17" s="788"/>
      <c r="ICU17" s="788"/>
      <c r="ICV17" s="787"/>
      <c r="ICW17" s="788"/>
      <c r="ICX17" s="788"/>
      <c r="ICY17" s="788"/>
      <c r="ICZ17" s="787"/>
      <c r="IDA17" s="788"/>
      <c r="IDB17" s="788"/>
      <c r="IDC17" s="788"/>
      <c r="IDD17" s="787"/>
      <c r="IDE17" s="788"/>
      <c r="IDF17" s="788"/>
      <c r="IDG17" s="788"/>
      <c r="IDH17" s="787"/>
      <c r="IDI17" s="788"/>
      <c r="IDJ17" s="788"/>
      <c r="IDK17" s="788"/>
      <c r="IDL17" s="787"/>
      <c r="IDM17" s="788"/>
      <c r="IDN17" s="788"/>
      <c r="IDO17" s="788"/>
      <c r="IDP17" s="787"/>
      <c r="IDQ17" s="788"/>
      <c r="IDR17" s="788"/>
      <c r="IDS17" s="788"/>
      <c r="IDT17" s="787"/>
      <c r="IDU17" s="788"/>
      <c r="IDV17" s="788"/>
      <c r="IDW17" s="788"/>
      <c r="IDX17" s="787"/>
      <c r="IDY17" s="788"/>
      <c r="IDZ17" s="788"/>
      <c r="IEA17" s="788"/>
      <c r="IEB17" s="787"/>
      <c r="IEC17" s="788"/>
      <c r="IED17" s="788"/>
      <c r="IEE17" s="788"/>
      <c r="IEF17" s="787"/>
      <c r="IEG17" s="788"/>
      <c r="IEH17" s="788"/>
      <c r="IEI17" s="788"/>
      <c r="IEJ17" s="787"/>
      <c r="IEK17" s="788"/>
      <c r="IEL17" s="788"/>
      <c r="IEM17" s="788"/>
      <c r="IEN17" s="787"/>
      <c r="IEO17" s="788"/>
      <c r="IEP17" s="788"/>
      <c r="IEQ17" s="788"/>
      <c r="IER17" s="787"/>
      <c r="IES17" s="788"/>
      <c r="IET17" s="788"/>
      <c r="IEU17" s="788"/>
      <c r="IEV17" s="787"/>
      <c r="IEW17" s="788"/>
      <c r="IEX17" s="788"/>
      <c r="IEY17" s="788"/>
      <c r="IEZ17" s="787"/>
      <c r="IFA17" s="788"/>
      <c r="IFB17" s="788"/>
      <c r="IFC17" s="788"/>
      <c r="IFD17" s="787"/>
      <c r="IFE17" s="788"/>
      <c r="IFF17" s="788"/>
      <c r="IFG17" s="788"/>
      <c r="IFH17" s="787"/>
      <c r="IFI17" s="788"/>
      <c r="IFJ17" s="788"/>
      <c r="IFK17" s="788"/>
      <c r="IFL17" s="787"/>
      <c r="IFM17" s="788"/>
      <c r="IFN17" s="788"/>
      <c r="IFO17" s="788"/>
      <c r="IFP17" s="787"/>
      <c r="IFQ17" s="788"/>
      <c r="IFR17" s="788"/>
      <c r="IFS17" s="788"/>
      <c r="IFT17" s="787"/>
      <c r="IFU17" s="788"/>
      <c r="IFV17" s="788"/>
      <c r="IFW17" s="788"/>
      <c r="IFX17" s="787"/>
      <c r="IFY17" s="788"/>
      <c r="IFZ17" s="788"/>
      <c r="IGA17" s="788"/>
      <c r="IGB17" s="787"/>
      <c r="IGC17" s="788"/>
      <c r="IGD17" s="788"/>
      <c r="IGE17" s="788"/>
      <c r="IGF17" s="787"/>
      <c r="IGG17" s="788"/>
      <c r="IGH17" s="788"/>
      <c r="IGI17" s="788"/>
      <c r="IGJ17" s="787"/>
      <c r="IGK17" s="788"/>
      <c r="IGL17" s="788"/>
      <c r="IGM17" s="788"/>
      <c r="IGN17" s="787"/>
      <c r="IGO17" s="788"/>
      <c r="IGP17" s="788"/>
      <c r="IGQ17" s="788"/>
      <c r="IGR17" s="787"/>
      <c r="IGS17" s="788"/>
      <c r="IGT17" s="788"/>
      <c r="IGU17" s="788"/>
      <c r="IGV17" s="787"/>
      <c r="IGW17" s="788"/>
      <c r="IGX17" s="788"/>
      <c r="IGY17" s="788"/>
      <c r="IGZ17" s="787"/>
      <c r="IHA17" s="788"/>
      <c r="IHB17" s="788"/>
      <c r="IHC17" s="788"/>
      <c r="IHD17" s="787"/>
      <c r="IHE17" s="788"/>
      <c r="IHF17" s="788"/>
      <c r="IHG17" s="788"/>
      <c r="IHH17" s="787"/>
      <c r="IHI17" s="788"/>
      <c r="IHJ17" s="788"/>
      <c r="IHK17" s="788"/>
      <c r="IHL17" s="787"/>
      <c r="IHM17" s="788"/>
      <c r="IHN17" s="788"/>
      <c r="IHO17" s="788"/>
      <c r="IHP17" s="787"/>
      <c r="IHQ17" s="788"/>
      <c r="IHR17" s="788"/>
      <c r="IHS17" s="788"/>
      <c r="IHT17" s="787"/>
      <c r="IHU17" s="788"/>
      <c r="IHV17" s="788"/>
      <c r="IHW17" s="788"/>
      <c r="IHX17" s="787"/>
      <c r="IHY17" s="788"/>
      <c r="IHZ17" s="788"/>
      <c r="IIA17" s="788"/>
      <c r="IIB17" s="787"/>
      <c r="IIC17" s="788"/>
      <c r="IID17" s="788"/>
      <c r="IIE17" s="788"/>
      <c r="IIF17" s="787"/>
      <c r="IIG17" s="788"/>
      <c r="IIH17" s="788"/>
      <c r="III17" s="788"/>
      <c r="IIJ17" s="787"/>
      <c r="IIK17" s="788"/>
      <c r="IIL17" s="788"/>
      <c r="IIM17" s="788"/>
      <c r="IIN17" s="787"/>
      <c r="IIO17" s="788"/>
      <c r="IIP17" s="788"/>
      <c r="IIQ17" s="788"/>
      <c r="IIR17" s="787"/>
      <c r="IIS17" s="788"/>
      <c r="IIT17" s="788"/>
      <c r="IIU17" s="788"/>
      <c r="IIV17" s="787"/>
      <c r="IIW17" s="788"/>
      <c r="IIX17" s="788"/>
      <c r="IIY17" s="788"/>
      <c r="IIZ17" s="787"/>
      <c r="IJA17" s="788"/>
      <c r="IJB17" s="788"/>
      <c r="IJC17" s="788"/>
      <c r="IJD17" s="787"/>
      <c r="IJE17" s="788"/>
      <c r="IJF17" s="788"/>
      <c r="IJG17" s="788"/>
      <c r="IJH17" s="787"/>
      <c r="IJI17" s="788"/>
      <c r="IJJ17" s="788"/>
      <c r="IJK17" s="788"/>
      <c r="IJL17" s="787"/>
      <c r="IJM17" s="788"/>
      <c r="IJN17" s="788"/>
      <c r="IJO17" s="788"/>
      <c r="IJP17" s="787"/>
      <c r="IJQ17" s="788"/>
      <c r="IJR17" s="788"/>
      <c r="IJS17" s="788"/>
      <c r="IJT17" s="787"/>
      <c r="IJU17" s="788"/>
      <c r="IJV17" s="788"/>
      <c r="IJW17" s="788"/>
      <c r="IJX17" s="787"/>
      <c r="IJY17" s="788"/>
      <c r="IJZ17" s="788"/>
      <c r="IKA17" s="788"/>
      <c r="IKB17" s="787"/>
      <c r="IKC17" s="788"/>
      <c r="IKD17" s="788"/>
      <c r="IKE17" s="788"/>
      <c r="IKF17" s="787"/>
      <c r="IKG17" s="788"/>
      <c r="IKH17" s="788"/>
      <c r="IKI17" s="788"/>
      <c r="IKJ17" s="787"/>
      <c r="IKK17" s="788"/>
      <c r="IKL17" s="788"/>
      <c r="IKM17" s="788"/>
      <c r="IKN17" s="787"/>
      <c r="IKO17" s="788"/>
      <c r="IKP17" s="788"/>
      <c r="IKQ17" s="788"/>
      <c r="IKR17" s="787"/>
      <c r="IKS17" s="788"/>
      <c r="IKT17" s="788"/>
      <c r="IKU17" s="788"/>
      <c r="IKV17" s="787"/>
      <c r="IKW17" s="788"/>
      <c r="IKX17" s="788"/>
      <c r="IKY17" s="788"/>
      <c r="IKZ17" s="787"/>
      <c r="ILA17" s="788"/>
      <c r="ILB17" s="788"/>
      <c r="ILC17" s="788"/>
      <c r="ILD17" s="787"/>
      <c r="ILE17" s="788"/>
      <c r="ILF17" s="788"/>
      <c r="ILG17" s="788"/>
      <c r="ILH17" s="787"/>
      <c r="ILI17" s="788"/>
      <c r="ILJ17" s="788"/>
      <c r="ILK17" s="788"/>
      <c r="ILL17" s="787"/>
      <c r="ILM17" s="788"/>
      <c r="ILN17" s="788"/>
      <c r="ILO17" s="788"/>
      <c r="ILP17" s="787"/>
      <c r="ILQ17" s="788"/>
      <c r="ILR17" s="788"/>
      <c r="ILS17" s="788"/>
      <c r="ILT17" s="787"/>
      <c r="ILU17" s="788"/>
      <c r="ILV17" s="788"/>
      <c r="ILW17" s="788"/>
      <c r="ILX17" s="787"/>
      <c r="ILY17" s="788"/>
      <c r="ILZ17" s="788"/>
      <c r="IMA17" s="788"/>
      <c r="IMB17" s="787"/>
      <c r="IMC17" s="788"/>
      <c r="IMD17" s="788"/>
      <c r="IME17" s="788"/>
      <c r="IMF17" s="787"/>
      <c r="IMG17" s="788"/>
      <c r="IMH17" s="788"/>
      <c r="IMI17" s="788"/>
      <c r="IMJ17" s="787"/>
      <c r="IMK17" s="788"/>
      <c r="IML17" s="788"/>
      <c r="IMM17" s="788"/>
      <c r="IMN17" s="787"/>
      <c r="IMO17" s="788"/>
      <c r="IMP17" s="788"/>
      <c r="IMQ17" s="788"/>
      <c r="IMR17" s="787"/>
      <c r="IMS17" s="788"/>
      <c r="IMT17" s="788"/>
      <c r="IMU17" s="788"/>
      <c r="IMV17" s="787"/>
      <c r="IMW17" s="788"/>
      <c r="IMX17" s="788"/>
      <c r="IMY17" s="788"/>
      <c r="IMZ17" s="787"/>
      <c r="INA17" s="788"/>
      <c r="INB17" s="788"/>
      <c r="INC17" s="788"/>
      <c r="IND17" s="787"/>
      <c r="INE17" s="788"/>
      <c r="INF17" s="788"/>
      <c r="ING17" s="788"/>
      <c r="INH17" s="787"/>
      <c r="INI17" s="788"/>
      <c r="INJ17" s="788"/>
      <c r="INK17" s="788"/>
      <c r="INL17" s="787"/>
      <c r="INM17" s="788"/>
      <c r="INN17" s="788"/>
      <c r="INO17" s="788"/>
      <c r="INP17" s="787"/>
      <c r="INQ17" s="788"/>
      <c r="INR17" s="788"/>
      <c r="INS17" s="788"/>
      <c r="INT17" s="787"/>
      <c r="INU17" s="788"/>
      <c r="INV17" s="788"/>
      <c r="INW17" s="788"/>
      <c r="INX17" s="787"/>
      <c r="INY17" s="788"/>
      <c r="INZ17" s="788"/>
      <c r="IOA17" s="788"/>
      <c r="IOB17" s="787"/>
      <c r="IOC17" s="788"/>
      <c r="IOD17" s="788"/>
      <c r="IOE17" s="788"/>
      <c r="IOF17" s="787"/>
      <c r="IOG17" s="788"/>
      <c r="IOH17" s="788"/>
      <c r="IOI17" s="788"/>
      <c r="IOJ17" s="787"/>
      <c r="IOK17" s="788"/>
      <c r="IOL17" s="788"/>
      <c r="IOM17" s="788"/>
      <c r="ION17" s="787"/>
      <c r="IOO17" s="788"/>
      <c r="IOP17" s="788"/>
      <c r="IOQ17" s="788"/>
      <c r="IOR17" s="787"/>
      <c r="IOS17" s="788"/>
      <c r="IOT17" s="788"/>
      <c r="IOU17" s="788"/>
      <c r="IOV17" s="787"/>
      <c r="IOW17" s="788"/>
      <c r="IOX17" s="788"/>
      <c r="IOY17" s="788"/>
      <c r="IOZ17" s="787"/>
      <c r="IPA17" s="788"/>
      <c r="IPB17" s="788"/>
      <c r="IPC17" s="788"/>
      <c r="IPD17" s="787"/>
      <c r="IPE17" s="788"/>
      <c r="IPF17" s="788"/>
      <c r="IPG17" s="788"/>
      <c r="IPH17" s="787"/>
      <c r="IPI17" s="788"/>
      <c r="IPJ17" s="788"/>
      <c r="IPK17" s="788"/>
      <c r="IPL17" s="787"/>
      <c r="IPM17" s="788"/>
      <c r="IPN17" s="788"/>
      <c r="IPO17" s="788"/>
      <c r="IPP17" s="787"/>
      <c r="IPQ17" s="788"/>
      <c r="IPR17" s="788"/>
      <c r="IPS17" s="788"/>
      <c r="IPT17" s="787"/>
      <c r="IPU17" s="788"/>
      <c r="IPV17" s="788"/>
      <c r="IPW17" s="788"/>
      <c r="IPX17" s="787"/>
      <c r="IPY17" s="788"/>
      <c r="IPZ17" s="788"/>
      <c r="IQA17" s="788"/>
      <c r="IQB17" s="787"/>
      <c r="IQC17" s="788"/>
      <c r="IQD17" s="788"/>
      <c r="IQE17" s="788"/>
      <c r="IQF17" s="787"/>
      <c r="IQG17" s="788"/>
      <c r="IQH17" s="788"/>
      <c r="IQI17" s="788"/>
      <c r="IQJ17" s="787"/>
      <c r="IQK17" s="788"/>
      <c r="IQL17" s="788"/>
      <c r="IQM17" s="788"/>
      <c r="IQN17" s="787"/>
      <c r="IQO17" s="788"/>
      <c r="IQP17" s="788"/>
      <c r="IQQ17" s="788"/>
      <c r="IQR17" s="787"/>
      <c r="IQS17" s="788"/>
      <c r="IQT17" s="788"/>
      <c r="IQU17" s="788"/>
      <c r="IQV17" s="787"/>
      <c r="IQW17" s="788"/>
      <c r="IQX17" s="788"/>
      <c r="IQY17" s="788"/>
      <c r="IQZ17" s="787"/>
      <c r="IRA17" s="788"/>
      <c r="IRB17" s="788"/>
      <c r="IRC17" s="788"/>
      <c r="IRD17" s="787"/>
      <c r="IRE17" s="788"/>
      <c r="IRF17" s="788"/>
      <c r="IRG17" s="788"/>
      <c r="IRH17" s="787"/>
      <c r="IRI17" s="788"/>
      <c r="IRJ17" s="788"/>
      <c r="IRK17" s="788"/>
      <c r="IRL17" s="787"/>
      <c r="IRM17" s="788"/>
      <c r="IRN17" s="788"/>
      <c r="IRO17" s="788"/>
      <c r="IRP17" s="787"/>
      <c r="IRQ17" s="788"/>
      <c r="IRR17" s="788"/>
      <c r="IRS17" s="788"/>
      <c r="IRT17" s="787"/>
      <c r="IRU17" s="788"/>
      <c r="IRV17" s="788"/>
      <c r="IRW17" s="788"/>
      <c r="IRX17" s="787"/>
      <c r="IRY17" s="788"/>
      <c r="IRZ17" s="788"/>
      <c r="ISA17" s="788"/>
      <c r="ISB17" s="787"/>
      <c r="ISC17" s="788"/>
      <c r="ISD17" s="788"/>
      <c r="ISE17" s="788"/>
      <c r="ISF17" s="787"/>
      <c r="ISG17" s="788"/>
      <c r="ISH17" s="788"/>
      <c r="ISI17" s="788"/>
      <c r="ISJ17" s="787"/>
      <c r="ISK17" s="788"/>
      <c r="ISL17" s="788"/>
      <c r="ISM17" s="788"/>
      <c r="ISN17" s="787"/>
      <c r="ISO17" s="788"/>
      <c r="ISP17" s="788"/>
      <c r="ISQ17" s="788"/>
      <c r="ISR17" s="787"/>
      <c r="ISS17" s="788"/>
      <c r="IST17" s="788"/>
      <c r="ISU17" s="788"/>
      <c r="ISV17" s="787"/>
      <c r="ISW17" s="788"/>
      <c r="ISX17" s="788"/>
      <c r="ISY17" s="788"/>
      <c r="ISZ17" s="787"/>
      <c r="ITA17" s="788"/>
      <c r="ITB17" s="788"/>
      <c r="ITC17" s="788"/>
      <c r="ITD17" s="787"/>
      <c r="ITE17" s="788"/>
      <c r="ITF17" s="788"/>
      <c r="ITG17" s="788"/>
      <c r="ITH17" s="787"/>
      <c r="ITI17" s="788"/>
      <c r="ITJ17" s="788"/>
      <c r="ITK17" s="788"/>
      <c r="ITL17" s="787"/>
      <c r="ITM17" s="788"/>
      <c r="ITN17" s="788"/>
      <c r="ITO17" s="788"/>
      <c r="ITP17" s="787"/>
      <c r="ITQ17" s="788"/>
      <c r="ITR17" s="788"/>
      <c r="ITS17" s="788"/>
      <c r="ITT17" s="787"/>
      <c r="ITU17" s="788"/>
      <c r="ITV17" s="788"/>
      <c r="ITW17" s="788"/>
      <c r="ITX17" s="787"/>
      <c r="ITY17" s="788"/>
      <c r="ITZ17" s="788"/>
      <c r="IUA17" s="788"/>
      <c r="IUB17" s="787"/>
      <c r="IUC17" s="788"/>
      <c r="IUD17" s="788"/>
      <c r="IUE17" s="788"/>
      <c r="IUF17" s="787"/>
      <c r="IUG17" s="788"/>
      <c r="IUH17" s="788"/>
      <c r="IUI17" s="788"/>
      <c r="IUJ17" s="787"/>
      <c r="IUK17" s="788"/>
      <c r="IUL17" s="788"/>
      <c r="IUM17" s="788"/>
      <c r="IUN17" s="787"/>
      <c r="IUO17" s="788"/>
      <c r="IUP17" s="788"/>
      <c r="IUQ17" s="788"/>
      <c r="IUR17" s="787"/>
      <c r="IUS17" s="788"/>
      <c r="IUT17" s="788"/>
      <c r="IUU17" s="788"/>
      <c r="IUV17" s="787"/>
      <c r="IUW17" s="788"/>
      <c r="IUX17" s="788"/>
      <c r="IUY17" s="788"/>
      <c r="IUZ17" s="787"/>
      <c r="IVA17" s="788"/>
      <c r="IVB17" s="788"/>
      <c r="IVC17" s="788"/>
      <c r="IVD17" s="787"/>
      <c r="IVE17" s="788"/>
      <c r="IVF17" s="788"/>
      <c r="IVG17" s="788"/>
      <c r="IVH17" s="787"/>
      <c r="IVI17" s="788"/>
      <c r="IVJ17" s="788"/>
      <c r="IVK17" s="788"/>
      <c r="IVL17" s="787"/>
      <c r="IVM17" s="788"/>
      <c r="IVN17" s="788"/>
      <c r="IVO17" s="788"/>
      <c r="IVP17" s="787"/>
      <c r="IVQ17" s="788"/>
      <c r="IVR17" s="788"/>
      <c r="IVS17" s="788"/>
      <c r="IVT17" s="787"/>
      <c r="IVU17" s="788"/>
      <c r="IVV17" s="788"/>
      <c r="IVW17" s="788"/>
      <c r="IVX17" s="787"/>
      <c r="IVY17" s="788"/>
      <c r="IVZ17" s="788"/>
      <c r="IWA17" s="788"/>
      <c r="IWB17" s="787"/>
      <c r="IWC17" s="788"/>
      <c r="IWD17" s="788"/>
      <c r="IWE17" s="788"/>
      <c r="IWF17" s="787"/>
      <c r="IWG17" s="788"/>
      <c r="IWH17" s="788"/>
      <c r="IWI17" s="788"/>
      <c r="IWJ17" s="787"/>
      <c r="IWK17" s="788"/>
      <c r="IWL17" s="788"/>
      <c r="IWM17" s="788"/>
      <c r="IWN17" s="787"/>
      <c r="IWO17" s="788"/>
      <c r="IWP17" s="788"/>
      <c r="IWQ17" s="788"/>
      <c r="IWR17" s="787"/>
      <c r="IWS17" s="788"/>
      <c r="IWT17" s="788"/>
      <c r="IWU17" s="788"/>
      <c r="IWV17" s="787"/>
      <c r="IWW17" s="788"/>
      <c r="IWX17" s="788"/>
      <c r="IWY17" s="788"/>
      <c r="IWZ17" s="787"/>
      <c r="IXA17" s="788"/>
      <c r="IXB17" s="788"/>
      <c r="IXC17" s="788"/>
      <c r="IXD17" s="787"/>
      <c r="IXE17" s="788"/>
      <c r="IXF17" s="788"/>
      <c r="IXG17" s="788"/>
      <c r="IXH17" s="787"/>
      <c r="IXI17" s="788"/>
      <c r="IXJ17" s="788"/>
      <c r="IXK17" s="788"/>
      <c r="IXL17" s="787"/>
      <c r="IXM17" s="788"/>
      <c r="IXN17" s="788"/>
      <c r="IXO17" s="788"/>
      <c r="IXP17" s="787"/>
      <c r="IXQ17" s="788"/>
      <c r="IXR17" s="788"/>
      <c r="IXS17" s="788"/>
      <c r="IXT17" s="787"/>
      <c r="IXU17" s="788"/>
      <c r="IXV17" s="788"/>
      <c r="IXW17" s="788"/>
      <c r="IXX17" s="787"/>
      <c r="IXY17" s="788"/>
      <c r="IXZ17" s="788"/>
      <c r="IYA17" s="788"/>
      <c r="IYB17" s="787"/>
      <c r="IYC17" s="788"/>
      <c r="IYD17" s="788"/>
      <c r="IYE17" s="788"/>
      <c r="IYF17" s="787"/>
      <c r="IYG17" s="788"/>
      <c r="IYH17" s="788"/>
      <c r="IYI17" s="788"/>
      <c r="IYJ17" s="787"/>
      <c r="IYK17" s="788"/>
      <c r="IYL17" s="788"/>
      <c r="IYM17" s="788"/>
      <c r="IYN17" s="787"/>
      <c r="IYO17" s="788"/>
      <c r="IYP17" s="788"/>
      <c r="IYQ17" s="788"/>
      <c r="IYR17" s="787"/>
      <c r="IYS17" s="788"/>
      <c r="IYT17" s="788"/>
      <c r="IYU17" s="788"/>
      <c r="IYV17" s="787"/>
      <c r="IYW17" s="788"/>
      <c r="IYX17" s="788"/>
      <c r="IYY17" s="788"/>
      <c r="IYZ17" s="787"/>
      <c r="IZA17" s="788"/>
      <c r="IZB17" s="788"/>
      <c r="IZC17" s="788"/>
      <c r="IZD17" s="787"/>
      <c r="IZE17" s="788"/>
      <c r="IZF17" s="788"/>
      <c r="IZG17" s="788"/>
      <c r="IZH17" s="787"/>
      <c r="IZI17" s="788"/>
      <c r="IZJ17" s="788"/>
      <c r="IZK17" s="788"/>
      <c r="IZL17" s="787"/>
      <c r="IZM17" s="788"/>
      <c r="IZN17" s="788"/>
      <c r="IZO17" s="788"/>
      <c r="IZP17" s="787"/>
      <c r="IZQ17" s="788"/>
      <c r="IZR17" s="788"/>
      <c r="IZS17" s="788"/>
      <c r="IZT17" s="787"/>
      <c r="IZU17" s="788"/>
      <c r="IZV17" s="788"/>
      <c r="IZW17" s="788"/>
      <c r="IZX17" s="787"/>
      <c r="IZY17" s="788"/>
      <c r="IZZ17" s="788"/>
      <c r="JAA17" s="788"/>
      <c r="JAB17" s="787"/>
      <c r="JAC17" s="788"/>
      <c r="JAD17" s="788"/>
      <c r="JAE17" s="788"/>
      <c r="JAF17" s="787"/>
      <c r="JAG17" s="788"/>
      <c r="JAH17" s="788"/>
      <c r="JAI17" s="788"/>
      <c r="JAJ17" s="787"/>
      <c r="JAK17" s="788"/>
      <c r="JAL17" s="788"/>
      <c r="JAM17" s="788"/>
      <c r="JAN17" s="787"/>
      <c r="JAO17" s="788"/>
      <c r="JAP17" s="788"/>
      <c r="JAQ17" s="788"/>
      <c r="JAR17" s="787"/>
      <c r="JAS17" s="788"/>
      <c r="JAT17" s="788"/>
      <c r="JAU17" s="788"/>
      <c r="JAV17" s="787"/>
      <c r="JAW17" s="788"/>
      <c r="JAX17" s="788"/>
      <c r="JAY17" s="788"/>
      <c r="JAZ17" s="787"/>
      <c r="JBA17" s="788"/>
      <c r="JBB17" s="788"/>
      <c r="JBC17" s="788"/>
      <c r="JBD17" s="787"/>
      <c r="JBE17" s="788"/>
      <c r="JBF17" s="788"/>
      <c r="JBG17" s="788"/>
      <c r="JBH17" s="787"/>
      <c r="JBI17" s="788"/>
      <c r="JBJ17" s="788"/>
      <c r="JBK17" s="788"/>
      <c r="JBL17" s="787"/>
      <c r="JBM17" s="788"/>
      <c r="JBN17" s="788"/>
      <c r="JBO17" s="788"/>
      <c r="JBP17" s="787"/>
      <c r="JBQ17" s="788"/>
      <c r="JBR17" s="788"/>
      <c r="JBS17" s="788"/>
      <c r="JBT17" s="787"/>
      <c r="JBU17" s="788"/>
      <c r="JBV17" s="788"/>
      <c r="JBW17" s="788"/>
      <c r="JBX17" s="787"/>
      <c r="JBY17" s="788"/>
      <c r="JBZ17" s="788"/>
      <c r="JCA17" s="788"/>
      <c r="JCB17" s="787"/>
      <c r="JCC17" s="788"/>
      <c r="JCD17" s="788"/>
      <c r="JCE17" s="788"/>
      <c r="JCF17" s="787"/>
      <c r="JCG17" s="788"/>
      <c r="JCH17" s="788"/>
      <c r="JCI17" s="788"/>
      <c r="JCJ17" s="787"/>
      <c r="JCK17" s="788"/>
      <c r="JCL17" s="788"/>
      <c r="JCM17" s="788"/>
      <c r="JCN17" s="787"/>
      <c r="JCO17" s="788"/>
      <c r="JCP17" s="788"/>
      <c r="JCQ17" s="788"/>
      <c r="JCR17" s="787"/>
      <c r="JCS17" s="788"/>
      <c r="JCT17" s="788"/>
      <c r="JCU17" s="788"/>
      <c r="JCV17" s="787"/>
      <c r="JCW17" s="788"/>
      <c r="JCX17" s="788"/>
      <c r="JCY17" s="788"/>
      <c r="JCZ17" s="787"/>
      <c r="JDA17" s="788"/>
      <c r="JDB17" s="788"/>
      <c r="JDC17" s="788"/>
      <c r="JDD17" s="787"/>
      <c r="JDE17" s="788"/>
      <c r="JDF17" s="788"/>
      <c r="JDG17" s="788"/>
      <c r="JDH17" s="787"/>
      <c r="JDI17" s="788"/>
      <c r="JDJ17" s="788"/>
      <c r="JDK17" s="788"/>
      <c r="JDL17" s="787"/>
      <c r="JDM17" s="788"/>
      <c r="JDN17" s="788"/>
      <c r="JDO17" s="788"/>
      <c r="JDP17" s="787"/>
      <c r="JDQ17" s="788"/>
      <c r="JDR17" s="788"/>
      <c r="JDS17" s="788"/>
      <c r="JDT17" s="787"/>
      <c r="JDU17" s="788"/>
      <c r="JDV17" s="788"/>
      <c r="JDW17" s="788"/>
      <c r="JDX17" s="787"/>
      <c r="JDY17" s="788"/>
      <c r="JDZ17" s="788"/>
      <c r="JEA17" s="788"/>
      <c r="JEB17" s="787"/>
      <c r="JEC17" s="788"/>
      <c r="JED17" s="788"/>
      <c r="JEE17" s="788"/>
      <c r="JEF17" s="787"/>
      <c r="JEG17" s="788"/>
      <c r="JEH17" s="788"/>
      <c r="JEI17" s="788"/>
      <c r="JEJ17" s="787"/>
      <c r="JEK17" s="788"/>
      <c r="JEL17" s="788"/>
      <c r="JEM17" s="788"/>
      <c r="JEN17" s="787"/>
      <c r="JEO17" s="788"/>
      <c r="JEP17" s="788"/>
      <c r="JEQ17" s="788"/>
      <c r="JER17" s="787"/>
      <c r="JES17" s="788"/>
      <c r="JET17" s="788"/>
      <c r="JEU17" s="788"/>
      <c r="JEV17" s="787"/>
      <c r="JEW17" s="788"/>
      <c r="JEX17" s="788"/>
      <c r="JEY17" s="788"/>
      <c r="JEZ17" s="787"/>
      <c r="JFA17" s="788"/>
      <c r="JFB17" s="788"/>
      <c r="JFC17" s="788"/>
      <c r="JFD17" s="787"/>
      <c r="JFE17" s="788"/>
      <c r="JFF17" s="788"/>
      <c r="JFG17" s="788"/>
      <c r="JFH17" s="787"/>
      <c r="JFI17" s="788"/>
      <c r="JFJ17" s="788"/>
      <c r="JFK17" s="788"/>
      <c r="JFL17" s="787"/>
      <c r="JFM17" s="788"/>
      <c r="JFN17" s="788"/>
      <c r="JFO17" s="788"/>
      <c r="JFP17" s="787"/>
      <c r="JFQ17" s="788"/>
      <c r="JFR17" s="788"/>
      <c r="JFS17" s="788"/>
      <c r="JFT17" s="787"/>
      <c r="JFU17" s="788"/>
      <c r="JFV17" s="788"/>
      <c r="JFW17" s="788"/>
      <c r="JFX17" s="787"/>
      <c r="JFY17" s="788"/>
      <c r="JFZ17" s="788"/>
      <c r="JGA17" s="788"/>
      <c r="JGB17" s="787"/>
      <c r="JGC17" s="788"/>
      <c r="JGD17" s="788"/>
      <c r="JGE17" s="788"/>
      <c r="JGF17" s="787"/>
      <c r="JGG17" s="788"/>
      <c r="JGH17" s="788"/>
      <c r="JGI17" s="788"/>
      <c r="JGJ17" s="787"/>
      <c r="JGK17" s="788"/>
      <c r="JGL17" s="788"/>
      <c r="JGM17" s="788"/>
      <c r="JGN17" s="787"/>
      <c r="JGO17" s="788"/>
      <c r="JGP17" s="788"/>
      <c r="JGQ17" s="788"/>
      <c r="JGR17" s="787"/>
      <c r="JGS17" s="788"/>
      <c r="JGT17" s="788"/>
      <c r="JGU17" s="788"/>
      <c r="JGV17" s="787"/>
      <c r="JGW17" s="788"/>
      <c r="JGX17" s="788"/>
      <c r="JGY17" s="788"/>
      <c r="JGZ17" s="787"/>
      <c r="JHA17" s="788"/>
      <c r="JHB17" s="788"/>
      <c r="JHC17" s="788"/>
      <c r="JHD17" s="787"/>
      <c r="JHE17" s="788"/>
      <c r="JHF17" s="788"/>
      <c r="JHG17" s="788"/>
      <c r="JHH17" s="787"/>
      <c r="JHI17" s="788"/>
      <c r="JHJ17" s="788"/>
      <c r="JHK17" s="788"/>
      <c r="JHL17" s="787"/>
      <c r="JHM17" s="788"/>
      <c r="JHN17" s="788"/>
      <c r="JHO17" s="788"/>
      <c r="JHP17" s="787"/>
      <c r="JHQ17" s="788"/>
      <c r="JHR17" s="788"/>
      <c r="JHS17" s="788"/>
      <c r="JHT17" s="787"/>
      <c r="JHU17" s="788"/>
      <c r="JHV17" s="788"/>
      <c r="JHW17" s="788"/>
      <c r="JHX17" s="787"/>
      <c r="JHY17" s="788"/>
      <c r="JHZ17" s="788"/>
      <c r="JIA17" s="788"/>
      <c r="JIB17" s="787"/>
      <c r="JIC17" s="788"/>
      <c r="JID17" s="788"/>
      <c r="JIE17" s="788"/>
      <c r="JIF17" s="787"/>
      <c r="JIG17" s="788"/>
      <c r="JIH17" s="788"/>
      <c r="JII17" s="788"/>
      <c r="JIJ17" s="787"/>
      <c r="JIK17" s="788"/>
      <c r="JIL17" s="788"/>
      <c r="JIM17" s="788"/>
      <c r="JIN17" s="787"/>
      <c r="JIO17" s="788"/>
      <c r="JIP17" s="788"/>
      <c r="JIQ17" s="788"/>
      <c r="JIR17" s="787"/>
      <c r="JIS17" s="788"/>
      <c r="JIT17" s="788"/>
      <c r="JIU17" s="788"/>
      <c r="JIV17" s="787"/>
      <c r="JIW17" s="788"/>
      <c r="JIX17" s="788"/>
      <c r="JIY17" s="788"/>
      <c r="JIZ17" s="787"/>
      <c r="JJA17" s="788"/>
      <c r="JJB17" s="788"/>
      <c r="JJC17" s="788"/>
      <c r="JJD17" s="787"/>
      <c r="JJE17" s="788"/>
      <c r="JJF17" s="788"/>
      <c r="JJG17" s="788"/>
      <c r="JJH17" s="787"/>
      <c r="JJI17" s="788"/>
      <c r="JJJ17" s="788"/>
      <c r="JJK17" s="788"/>
      <c r="JJL17" s="787"/>
      <c r="JJM17" s="788"/>
      <c r="JJN17" s="788"/>
      <c r="JJO17" s="788"/>
      <c r="JJP17" s="787"/>
      <c r="JJQ17" s="788"/>
      <c r="JJR17" s="788"/>
      <c r="JJS17" s="788"/>
      <c r="JJT17" s="787"/>
      <c r="JJU17" s="788"/>
      <c r="JJV17" s="788"/>
      <c r="JJW17" s="788"/>
      <c r="JJX17" s="787"/>
      <c r="JJY17" s="788"/>
      <c r="JJZ17" s="788"/>
      <c r="JKA17" s="788"/>
      <c r="JKB17" s="787"/>
      <c r="JKC17" s="788"/>
      <c r="JKD17" s="788"/>
      <c r="JKE17" s="788"/>
      <c r="JKF17" s="787"/>
      <c r="JKG17" s="788"/>
      <c r="JKH17" s="788"/>
      <c r="JKI17" s="788"/>
      <c r="JKJ17" s="787"/>
      <c r="JKK17" s="788"/>
      <c r="JKL17" s="788"/>
      <c r="JKM17" s="788"/>
      <c r="JKN17" s="787"/>
      <c r="JKO17" s="788"/>
      <c r="JKP17" s="788"/>
      <c r="JKQ17" s="788"/>
      <c r="JKR17" s="787"/>
      <c r="JKS17" s="788"/>
      <c r="JKT17" s="788"/>
      <c r="JKU17" s="788"/>
      <c r="JKV17" s="787"/>
      <c r="JKW17" s="788"/>
      <c r="JKX17" s="788"/>
      <c r="JKY17" s="788"/>
      <c r="JKZ17" s="787"/>
      <c r="JLA17" s="788"/>
      <c r="JLB17" s="788"/>
      <c r="JLC17" s="788"/>
      <c r="JLD17" s="787"/>
      <c r="JLE17" s="788"/>
      <c r="JLF17" s="788"/>
      <c r="JLG17" s="788"/>
      <c r="JLH17" s="787"/>
      <c r="JLI17" s="788"/>
      <c r="JLJ17" s="788"/>
      <c r="JLK17" s="788"/>
      <c r="JLL17" s="787"/>
      <c r="JLM17" s="788"/>
      <c r="JLN17" s="788"/>
      <c r="JLO17" s="788"/>
      <c r="JLP17" s="787"/>
      <c r="JLQ17" s="788"/>
      <c r="JLR17" s="788"/>
      <c r="JLS17" s="788"/>
      <c r="JLT17" s="787"/>
      <c r="JLU17" s="788"/>
      <c r="JLV17" s="788"/>
      <c r="JLW17" s="788"/>
      <c r="JLX17" s="787"/>
      <c r="JLY17" s="788"/>
      <c r="JLZ17" s="788"/>
      <c r="JMA17" s="788"/>
      <c r="JMB17" s="787"/>
      <c r="JMC17" s="788"/>
      <c r="JMD17" s="788"/>
      <c r="JME17" s="788"/>
      <c r="JMF17" s="787"/>
      <c r="JMG17" s="788"/>
      <c r="JMH17" s="788"/>
      <c r="JMI17" s="788"/>
      <c r="JMJ17" s="787"/>
      <c r="JMK17" s="788"/>
      <c r="JML17" s="788"/>
      <c r="JMM17" s="788"/>
      <c r="JMN17" s="787"/>
      <c r="JMO17" s="788"/>
      <c r="JMP17" s="788"/>
      <c r="JMQ17" s="788"/>
      <c r="JMR17" s="787"/>
      <c r="JMS17" s="788"/>
      <c r="JMT17" s="788"/>
      <c r="JMU17" s="788"/>
      <c r="JMV17" s="787"/>
      <c r="JMW17" s="788"/>
      <c r="JMX17" s="788"/>
      <c r="JMY17" s="788"/>
      <c r="JMZ17" s="787"/>
      <c r="JNA17" s="788"/>
      <c r="JNB17" s="788"/>
      <c r="JNC17" s="788"/>
      <c r="JND17" s="787"/>
      <c r="JNE17" s="788"/>
      <c r="JNF17" s="788"/>
      <c r="JNG17" s="788"/>
      <c r="JNH17" s="787"/>
      <c r="JNI17" s="788"/>
      <c r="JNJ17" s="788"/>
      <c r="JNK17" s="788"/>
      <c r="JNL17" s="787"/>
      <c r="JNM17" s="788"/>
      <c r="JNN17" s="788"/>
      <c r="JNO17" s="788"/>
      <c r="JNP17" s="787"/>
      <c r="JNQ17" s="788"/>
      <c r="JNR17" s="788"/>
      <c r="JNS17" s="788"/>
      <c r="JNT17" s="787"/>
      <c r="JNU17" s="788"/>
      <c r="JNV17" s="788"/>
      <c r="JNW17" s="788"/>
      <c r="JNX17" s="787"/>
      <c r="JNY17" s="788"/>
      <c r="JNZ17" s="788"/>
      <c r="JOA17" s="788"/>
      <c r="JOB17" s="787"/>
      <c r="JOC17" s="788"/>
      <c r="JOD17" s="788"/>
      <c r="JOE17" s="788"/>
      <c r="JOF17" s="787"/>
      <c r="JOG17" s="788"/>
      <c r="JOH17" s="788"/>
      <c r="JOI17" s="788"/>
      <c r="JOJ17" s="787"/>
      <c r="JOK17" s="788"/>
      <c r="JOL17" s="788"/>
      <c r="JOM17" s="788"/>
      <c r="JON17" s="787"/>
      <c r="JOO17" s="788"/>
      <c r="JOP17" s="788"/>
      <c r="JOQ17" s="788"/>
      <c r="JOR17" s="787"/>
      <c r="JOS17" s="788"/>
      <c r="JOT17" s="788"/>
      <c r="JOU17" s="788"/>
      <c r="JOV17" s="787"/>
      <c r="JOW17" s="788"/>
      <c r="JOX17" s="788"/>
      <c r="JOY17" s="788"/>
      <c r="JOZ17" s="787"/>
      <c r="JPA17" s="788"/>
      <c r="JPB17" s="788"/>
      <c r="JPC17" s="788"/>
      <c r="JPD17" s="787"/>
      <c r="JPE17" s="788"/>
      <c r="JPF17" s="788"/>
      <c r="JPG17" s="788"/>
      <c r="JPH17" s="787"/>
      <c r="JPI17" s="788"/>
      <c r="JPJ17" s="788"/>
      <c r="JPK17" s="788"/>
      <c r="JPL17" s="787"/>
      <c r="JPM17" s="788"/>
      <c r="JPN17" s="788"/>
      <c r="JPO17" s="788"/>
      <c r="JPP17" s="787"/>
      <c r="JPQ17" s="788"/>
      <c r="JPR17" s="788"/>
      <c r="JPS17" s="788"/>
      <c r="JPT17" s="787"/>
      <c r="JPU17" s="788"/>
      <c r="JPV17" s="788"/>
      <c r="JPW17" s="788"/>
      <c r="JPX17" s="787"/>
      <c r="JPY17" s="788"/>
      <c r="JPZ17" s="788"/>
      <c r="JQA17" s="788"/>
      <c r="JQB17" s="787"/>
      <c r="JQC17" s="788"/>
      <c r="JQD17" s="788"/>
      <c r="JQE17" s="788"/>
      <c r="JQF17" s="787"/>
      <c r="JQG17" s="788"/>
      <c r="JQH17" s="788"/>
      <c r="JQI17" s="788"/>
      <c r="JQJ17" s="787"/>
      <c r="JQK17" s="788"/>
      <c r="JQL17" s="788"/>
      <c r="JQM17" s="788"/>
      <c r="JQN17" s="787"/>
      <c r="JQO17" s="788"/>
      <c r="JQP17" s="788"/>
      <c r="JQQ17" s="788"/>
      <c r="JQR17" s="787"/>
      <c r="JQS17" s="788"/>
      <c r="JQT17" s="788"/>
      <c r="JQU17" s="788"/>
      <c r="JQV17" s="787"/>
      <c r="JQW17" s="788"/>
      <c r="JQX17" s="788"/>
      <c r="JQY17" s="788"/>
      <c r="JQZ17" s="787"/>
      <c r="JRA17" s="788"/>
      <c r="JRB17" s="788"/>
      <c r="JRC17" s="788"/>
      <c r="JRD17" s="787"/>
      <c r="JRE17" s="788"/>
      <c r="JRF17" s="788"/>
      <c r="JRG17" s="788"/>
      <c r="JRH17" s="787"/>
      <c r="JRI17" s="788"/>
      <c r="JRJ17" s="788"/>
      <c r="JRK17" s="788"/>
      <c r="JRL17" s="787"/>
      <c r="JRM17" s="788"/>
      <c r="JRN17" s="788"/>
      <c r="JRO17" s="788"/>
      <c r="JRP17" s="787"/>
      <c r="JRQ17" s="788"/>
      <c r="JRR17" s="788"/>
      <c r="JRS17" s="788"/>
      <c r="JRT17" s="787"/>
      <c r="JRU17" s="788"/>
      <c r="JRV17" s="788"/>
      <c r="JRW17" s="788"/>
      <c r="JRX17" s="787"/>
      <c r="JRY17" s="788"/>
      <c r="JRZ17" s="788"/>
      <c r="JSA17" s="788"/>
      <c r="JSB17" s="787"/>
      <c r="JSC17" s="788"/>
      <c r="JSD17" s="788"/>
      <c r="JSE17" s="788"/>
      <c r="JSF17" s="787"/>
      <c r="JSG17" s="788"/>
      <c r="JSH17" s="788"/>
      <c r="JSI17" s="788"/>
      <c r="JSJ17" s="787"/>
      <c r="JSK17" s="788"/>
      <c r="JSL17" s="788"/>
      <c r="JSM17" s="788"/>
      <c r="JSN17" s="787"/>
      <c r="JSO17" s="788"/>
      <c r="JSP17" s="788"/>
      <c r="JSQ17" s="788"/>
      <c r="JSR17" s="787"/>
      <c r="JSS17" s="788"/>
      <c r="JST17" s="788"/>
      <c r="JSU17" s="788"/>
      <c r="JSV17" s="787"/>
      <c r="JSW17" s="788"/>
      <c r="JSX17" s="788"/>
      <c r="JSY17" s="788"/>
      <c r="JSZ17" s="787"/>
      <c r="JTA17" s="788"/>
      <c r="JTB17" s="788"/>
      <c r="JTC17" s="788"/>
      <c r="JTD17" s="787"/>
      <c r="JTE17" s="788"/>
      <c r="JTF17" s="788"/>
      <c r="JTG17" s="788"/>
      <c r="JTH17" s="787"/>
      <c r="JTI17" s="788"/>
      <c r="JTJ17" s="788"/>
      <c r="JTK17" s="788"/>
      <c r="JTL17" s="787"/>
      <c r="JTM17" s="788"/>
      <c r="JTN17" s="788"/>
      <c r="JTO17" s="788"/>
      <c r="JTP17" s="787"/>
      <c r="JTQ17" s="788"/>
      <c r="JTR17" s="788"/>
      <c r="JTS17" s="788"/>
      <c r="JTT17" s="787"/>
      <c r="JTU17" s="788"/>
      <c r="JTV17" s="788"/>
      <c r="JTW17" s="788"/>
      <c r="JTX17" s="787"/>
      <c r="JTY17" s="788"/>
      <c r="JTZ17" s="788"/>
      <c r="JUA17" s="788"/>
      <c r="JUB17" s="787"/>
      <c r="JUC17" s="788"/>
      <c r="JUD17" s="788"/>
      <c r="JUE17" s="788"/>
      <c r="JUF17" s="787"/>
      <c r="JUG17" s="788"/>
      <c r="JUH17" s="788"/>
      <c r="JUI17" s="788"/>
      <c r="JUJ17" s="787"/>
      <c r="JUK17" s="788"/>
      <c r="JUL17" s="788"/>
      <c r="JUM17" s="788"/>
      <c r="JUN17" s="787"/>
      <c r="JUO17" s="788"/>
      <c r="JUP17" s="788"/>
      <c r="JUQ17" s="788"/>
      <c r="JUR17" s="787"/>
      <c r="JUS17" s="788"/>
      <c r="JUT17" s="788"/>
      <c r="JUU17" s="788"/>
      <c r="JUV17" s="787"/>
      <c r="JUW17" s="788"/>
      <c r="JUX17" s="788"/>
      <c r="JUY17" s="788"/>
      <c r="JUZ17" s="787"/>
      <c r="JVA17" s="788"/>
      <c r="JVB17" s="788"/>
      <c r="JVC17" s="788"/>
      <c r="JVD17" s="787"/>
      <c r="JVE17" s="788"/>
      <c r="JVF17" s="788"/>
      <c r="JVG17" s="788"/>
      <c r="JVH17" s="787"/>
      <c r="JVI17" s="788"/>
      <c r="JVJ17" s="788"/>
      <c r="JVK17" s="788"/>
      <c r="JVL17" s="787"/>
      <c r="JVM17" s="788"/>
      <c r="JVN17" s="788"/>
      <c r="JVO17" s="788"/>
      <c r="JVP17" s="787"/>
      <c r="JVQ17" s="788"/>
      <c r="JVR17" s="788"/>
      <c r="JVS17" s="788"/>
      <c r="JVT17" s="787"/>
      <c r="JVU17" s="788"/>
      <c r="JVV17" s="788"/>
      <c r="JVW17" s="788"/>
      <c r="JVX17" s="787"/>
      <c r="JVY17" s="788"/>
      <c r="JVZ17" s="788"/>
      <c r="JWA17" s="788"/>
      <c r="JWB17" s="787"/>
      <c r="JWC17" s="788"/>
      <c r="JWD17" s="788"/>
      <c r="JWE17" s="788"/>
      <c r="JWF17" s="787"/>
      <c r="JWG17" s="788"/>
      <c r="JWH17" s="788"/>
      <c r="JWI17" s="788"/>
      <c r="JWJ17" s="787"/>
      <c r="JWK17" s="788"/>
      <c r="JWL17" s="788"/>
      <c r="JWM17" s="788"/>
      <c r="JWN17" s="787"/>
      <c r="JWO17" s="788"/>
      <c r="JWP17" s="788"/>
      <c r="JWQ17" s="788"/>
      <c r="JWR17" s="787"/>
      <c r="JWS17" s="788"/>
      <c r="JWT17" s="788"/>
      <c r="JWU17" s="788"/>
      <c r="JWV17" s="787"/>
      <c r="JWW17" s="788"/>
      <c r="JWX17" s="788"/>
      <c r="JWY17" s="788"/>
      <c r="JWZ17" s="787"/>
      <c r="JXA17" s="788"/>
      <c r="JXB17" s="788"/>
      <c r="JXC17" s="788"/>
      <c r="JXD17" s="787"/>
      <c r="JXE17" s="788"/>
      <c r="JXF17" s="788"/>
      <c r="JXG17" s="788"/>
      <c r="JXH17" s="787"/>
      <c r="JXI17" s="788"/>
      <c r="JXJ17" s="788"/>
      <c r="JXK17" s="788"/>
      <c r="JXL17" s="787"/>
      <c r="JXM17" s="788"/>
      <c r="JXN17" s="788"/>
      <c r="JXO17" s="788"/>
      <c r="JXP17" s="787"/>
      <c r="JXQ17" s="788"/>
      <c r="JXR17" s="788"/>
      <c r="JXS17" s="788"/>
      <c r="JXT17" s="787"/>
      <c r="JXU17" s="788"/>
      <c r="JXV17" s="788"/>
      <c r="JXW17" s="788"/>
      <c r="JXX17" s="787"/>
      <c r="JXY17" s="788"/>
      <c r="JXZ17" s="788"/>
      <c r="JYA17" s="788"/>
      <c r="JYB17" s="787"/>
      <c r="JYC17" s="788"/>
      <c r="JYD17" s="788"/>
      <c r="JYE17" s="788"/>
      <c r="JYF17" s="787"/>
      <c r="JYG17" s="788"/>
      <c r="JYH17" s="788"/>
      <c r="JYI17" s="788"/>
      <c r="JYJ17" s="787"/>
      <c r="JYK17" s="788"/>
      <c r="JYL17" s="788"/>
      <c r="JYM17" s="788"/>
      <c r="JYN17" s="787"/>
      <c r="JYO17" s="788"/>
      <c r="JYP17" s="788"/>
      <c r="JYQ17" s="788"/>
      <c r="JYR17" s="787"/>
      <c r="JYS17" s="788"/>
      <c r="JYT17" s="788"/>
      <c r="JYU17" s="788"/>
      <c r="JYV17" s="787"/>
      <c r="JYW17" s="788"/>
      <c r="JYX17" s="788"/>
      <c r="JYY17" s="788"/>
      <c r="JYZ17" s="787"/>
      <c r="JZA17" s="788"/>
      <c r="JZB17" s="788"/>
      <c r="JZC17" s="788"/>
      <c r="JZD17" s="787"/>
      <c r="JZE17" s="788"/>
      <c r="JZF17" s="788"/>
      <c r="JZG17" s="788"/>
      <c r="JZH17" s="787"/>
      <c r="JZI17" s="788"/>
      <c r="JZJ17" s="788"/>
      <c r="JZK17" s="788"/>
      <c r="JZL17" s="787"/>
      <c r="JZM17" s="788"/>
      <c r="JZN17" s="788"/>
      <c r="JZO17" s="788"/>
      <c r="JZP17" s="787"/>
      <c r="JZQ17" s="788"/>
      <c r="JZR17" s="788"/>
      <c r="JZS17" s="788"/>
      <c r="JZT17" s="787"/>
      <c r="JZU17" s="788"/>
      <c r="JZV17" s="788"/>
      <c r="JZW17" s="788"/>
      <c r="JZX17" s="787"/>
      <c r="JZY17" s="788"/>
      <c r="JZZ17" s="788"/>
      <c r="KAA17" s="788"/>
      <c r="KAB17" s="787"/>
      <c r="KAC17" s="788"/>
      <c r="KAD17" s="788"/>
      <c r="KAE17" s="788"/>
      <c r="KAF17" s="787"/>
      <c r="KAG17" s="788"/>
      <c r="KAH17" s="788"/>
      <c r="KAI17" s="788"/>
      <c r="KAJ17" s="787"/>
      <c r="KAK17" s="788"/>
      <c r="KAL17" s="788"/>
      <c r="KAM17" s="788"/>
      <c r="KAN17" s="787"/>
      <c r="KAO17" s="788"/>
      <c r="KAP17" s="788"/>
      <c r="KAQ17" s="788"/>
      <c r="KAR17" s="787"/>
      <c r="KAS17" s="788"/>
      <c r="KAT17" s="788"/>
      <c r="KAU17" s="788"/>
      <c r="KAV17" s="787"/>
      <c r="KAW17" s="788"/>
      <c r="KAX17" s="788"/>
      <c r="KAY17" s="788"/>
      <c r="KAZ17" s="787"/>
      <c r="KBA17" s="788"/>
      <c r="KBB17" s="788"/>
      <c r="KBC17" s="788"/>
      <c r="KBD17" s="787"/>
      <c r="KBE17" s="788"/>
      <c r="KBF17" s="788"/>
      <c r="KBG17" s="788"/>
      <c r="KBH17" s="787"/>
      <c r="KBI17" s="788"/>
      <c r="KBJ17" s="788"/>
      <c r="KBK17" s="788"/>
      <c r="KBL17" s="787"/>
      <c r="KBM17" s="788"/>
      <c r="KBN17" s="788"/>
      <c r="KBO17" s="788"/>
      <c r="KBP17" s="787"/>
      <c r="KBQ17" s="788"/>
      <c r="KBR17" s="788"/>
      <c r="KBS17" s="788"/>
      <c r="KBT17" s="787"/>
      <c r="KBU17" s="788"/>
      <c r="KBV17" s="788"/>
      <c r="KBW17" s="788"/>
      <c r="KBX17" s="787"/>
      <c r="KBY17" s="788"/>
      <c r="KBZ17" s="788"/>
      <c r="KCA17" s="788"/>
      <c r="KCB17" s="787"/>
      <c r="KCC17" s="788"/>
      <c r="KCD17" s="788"/>
      <c r="KCE17" s="788"/>
      <c r="KCF17" s="787"/>
      <c r="KCG17" s="788"/>
      <c r="KCH17" s="788"/>
      <c r="KCI17" s="788"/>
      <c r="KCJ17" s="787"/>
      <c r="KCK17" s="788"/>
      <c r="KCL17" s="788"/>
      <c r="KCM17" s="788"/>
      <c r="KCN17" s="787"/>
      <c r="KCO17" s="788"/>
      <c r="KCP17" s="788"/>
      <c r="KCQ17" s="788"/>
      <c r="KCR17" s="787"/>
      <c r="KCS17" s="788"/>
      <c r="KCT17" s="788"/>
      <c r="KCU17" s="788"/>
      <c r="KCV17" s="787"/>
      <c r="KCW17" s="788"/>
      <c r="KCX17" s="788"/>
      <c r="KCY17" s="788"/>
      <c r="KCZ17" s="787"/>
      <c r="KDA17" s="788"/>
      <c r="KDB17" s="788"/>
      <c r="KDC17" s="788"/>
      <c r="KDD17" s="787"/>
      <c r="KDE17" s="788"/>
      <c r="KDF17" s="788"/>
      <c r="KDG17" s="788"/>
      <c r="KDH17" s="787"/>
      <c r="KDI17" s="788"/>
      <c r="KDJ17" s="788"/>
      <c r="KDK17" s="788"/>
      <c r="KDL17" s="787"/>
      <c r="KDM17" s="788"/>
      <c r="KDN17" s="788"/>
      <c r="KDO17" s="788"/>
      <c r="KDP17" s="787"/>
      <c r="KDQ17" s="788"/>
      <c r="KDR17" s="788"/>
      <c r="KDS17" s="788"/>
      <c r="KDT17" s="787"/>
      <c r="KDU17" s="788"/>
      <c r="KDV17" s="788"/>
      <c r="KDW17" s="788"/>
      <c r="KDX17" s="787"/>
      <c r="KDY17" s="788"/>
      <c r="KDZ17" s="788"/>
      <c r="KEA17" s="788"/>
      <c r="KEB17" s="787"/>
      <c r="KEC17" s="788"/>
      <c r="KED17" s="788"/>
      <c r="KEE17" s="788"/>
      <c r="KEF17" s="787"/>
      <c r="KEG17" s="788"/>
      <c r="KEH17" s="788"/>
      <c r="KEI17" s="788"/>
      <c r="KEJ17" s="787"/>
      <c r="KEK17" s="788"/>
      <c r="KEL17" s="788"/>
      <c r="KEM17" s="788"/>
      <c r="KEN17" s="787"/>
      <c r="KEO17" s="788"/>
      <c r="KEP17" s="788"/>
      <c r="KEQ17" s="788"/>
      <c r="KER17" s="787"/>
      <c r="KES17" s="788"/>
      <c r="KET17" s="788"/>
      <c r="KEU17" s="788"/>
      <c r="KEV17" s="787"/>
      <c r="KEW17" s="788"/>
      <c r="KEX17" s="788"/>
      <c r="KEY17" s="788"/>
      <c r="KEZ17" s="787"/>
      <c r="KFA17" s="788"/>
      <c r="KFB17" s="788"/>
      <c r="KFC17" s="788"/>
      <c r="KFD17" s="787"/>
      <c r="KFE17" s="788"/>
      <c r="KFF17" s="788"/>
      <c r="KFG17" s="788"/>
      <c r="KFH17" s="787"/>
      <c r="KFI17" s="788"/>
      <c r="KFJ17" s="788"/>
      <c r="KFK17" s="788"/>
      <c r="KFL17" s="787"/>
      <c r="KFM17" s="788"/>
      <c r="KFN17" s="788"/>
      <c r="KFO17" s="788"/>
      <c r="KFP17" s="787"/>
      <c r="KFQ17" s="788"/>
      <c r="KFR17" s="788"/>
      <c r="KFS17" s="788"/>
      <c r="KFT17" s="787"/>
      <c r="KFU17" s="788"/>
      <c r="KFV17" s="788"/>
      <c r="KFW17" s="788"/>
      <c r="KFX17" s="787"/>
      <c r="KFY17" s="788"/>
      <c r="KFZ17" s="788"/>
      <c r="KGA17" s="788"/>
      <c r="KGB17" s="787"/>
      <c r="KGC17" s="788"/>
      <c r="KGD17" s="788"/>
      <c r="KGE17" s="788"/>
      <c r="KGF17" s="787"/>
      <c r="KGG17" s="788"/>
      <c r="KGH17" s="788"/>
      <c r="KGI17" s="788"/>
      <c r="KGJ17" s="787"/>
      <c r="KGK17" s="788"/>
      <c r="KGL17" s="788"/>
      <c r="KGM17" s="788"/>
      <c r="KGN17" s="787"/>
      <c r="KGO17" s="788"/>
      <c r="KGP17" s="788"/>
      <c r="KGQ17" s="788"/>
      <c r="KGR17" s="787"/>
      <c r="KGS17" s="788"/>
      <c r="KGT17" s="788"/>
      <c r="KGU17" s="788"/>
      <c r="KGV17" s="787"/>
      <c r="KGW17" s="788"/>
      <c r="KGX17" s="788"/>
      <c r="KGY17" s="788"/>
      <c r="KGZ17" s="787"/>
      <c r="KHA17" s="788"/>
      <c r="KHB17" s="788"/>
      <c r="KHC17" s="788"/>
      <c r="KHD17" s="787"/>
      <c r="KHE17" s="788"/>
      <c r="KHF17" s="788"/>
      <c r="KHG17" s="788"/>
      <c r="KHH17" s="787"/>
      <c r="KHI17" s="788"/>
      <c r="KHJ17" s="788"/>
      <c r="KHK17" s="788"/>
      <c r="KHL17" s="787"/>
      <c r="KHM17" s="788"/>
      <c r="KHN17" s="788"/>
      <c r="KHO17" s="788"/>
      <c r="KHP17" s="787"/>
      <c r="KHQ17" s="788"/>
      <c r="KHR17" s="788"/>
      <c r="KHS17" s="788"/>
      <c r="KHT17" s="787"/>
      <c r="KHU17" s="788"/>
      <c r="KHV17" s="788"/>
      <c r="KHW17" s="788"/>
      <c r="KHX17" s="787"/>
      <c r="KHY17" s="788"/>
      <c r="KHZ17" s="788"/>
      <c r="KIA17" s="788"/>
      <c r="KIB17" s="787"/>
      <c r="KIC17" s="788"/>
      <c r="KID17" s="788"/>
      <c r="KIE17" s="788"/>
      <c r="KIF17" s="787"/>
      <c r="KIG17" s="788"/>
      <c r="KIH17" s="788"/>
      <c r="KII17" s="788"/>
      <c r="KIJ17" s="787"/>
      <c r="KIK17" s="788"/>
      <c r="KIL17" s="788"/>
      <c r="KIM17" s="788"/>
      <c r="KIN17" s="787"/>
      <c r="KIO17" s="788"/>
      <c r="KIP17" s="788"/>
      <c r="KIQ17" s="788"/>
      <c r="KIR17" s="787"/>
      <c r="KIS17" s="788"/>
      <c r="KIT17" s="788"/>
      <c r="KIU17" s="788"/>
      <c r="KIV17" s="787"/>
      <c r="KIW17" s="788"/>
      <c r="KIX17" s="788"/>
      <c r="KIY17" s="788"/>
      <c r="KIZ17" s="787"/>
      <c r="KJA17" s="788"/>
      <c r="KJB17" s="788"/>
      <c r="KJC17" s="788"/>
      <c r="KJD17" s="787"/>
      <c r="KJE17" s="788"/>
      <c r="KJF17" s="788"/>
      <c r="KJG17" s="788"/>
      <c r="KJH17" s="787"/>
      <c r="KJI17" s="788"/>
      <c r="KJJ17" s="788"/>
      <c r="KJK17" s="788"/>
      <c r="KJL17" s="787"/>
      <c r="KJM17" s="788"/>
      <c r="KJN17" s="788"/>
      <c r="KJO17" s="788"/>
      <c r="KJP17" s="787"/>
      <c r="KJQ17" s="788"/>
      <c r="KJR17" s="788"/>
      <c r="KJS17" s="788"/>
      <c r="KJT17" s="787"/>
      <c r="KJU17" s="788"/>
      <c r="KJV17" s="788"/>
      <c r="KJW17" s="788"/>
      <c r="KJX17" s="787"/>
      <c r="KJY17" s="788"/>
      <c r="KJZ17" s="788"/>
      <c r="KKA17" s="788"/>
      <c r="KKB17" s="787"/>
      <c r="KKC17" s="788"/>
      <c r="KKD17" s="788"/>
      <c r="KKE17" s="788"/>
      <c r="KKF17" s="787"/>
      <c r="KKG17" s="788"/>
      <c r="KKH17" s="788"/>
      <c r="KKI17" s="788"/>
      <c r="KKJ17" s="787"/>
      <c r="KKK17" s="788"/>
      <c r="KKL17" s="788"/>
      <c r="KKM17" s="788"/>
      <c r="KKN17" s="787"/>
      <c r="KKO17" s="788"/>
      <c r="KKP17" s="788"/>
      <c r="KKQ17" s="788"/>
      <c r="KKR17" s="787"/>
      <c r="KKS17" s="788"/>
      <c r="KKT17" s="788"/>
      <c r="KKU17" s="788"/>
      <c r="KKV17" s="787"/>
      <c r="KKW17" s="788"/>
      <c r="KKX17" s="788"/>
      <c r="KKY17" s="788"/>
      <c r="KKZ17" s="787"/>
      <c r="KLA17" s="788"/>
      <c r="KLB17" s="788"/>
      <c r="KLC17" s="788"/>
      <c r="KLD17" s="787"/>
      <c r="KLE17" s="788"/>
      <c r="KLF17" s="788"/>
      <c r="KLG17" s="788"/>
      <c r="KLH17" s="787"/>
      <c r="KLI17" s="788"/>
      <c r="KLJ17" s="788"/>
      <c r="KLK17" s="788"/>
      <c r="KLL17" s="787"/>
      <c r="KLM17" s="788"/>
      <c r="KLN17" s="788"/>
      <c r="KLO17" s="788"/>
      <c r="KLP17" s="787"/>
      <c r="KLQ17" s="788"/>
      <c r="KLR17" s="788"/>
      <c r="KLS17" s="788"/>
      <c r="KLT17" s="787"/>
      <c r="KLU17" s="788"/>
      <c r="KLV17" s="788"/>
      <c r="KLW17" s="788"/>
      <c r="KLX17" s="787"/>
      <c r="KLY17" s="788"/>
      <c r="KLZ17" s="788"/>
      <c r="KMA17" s="788"/>
      <c r="KMB17" s="787"/>
      <c r="KMC17" s="788"/>
      <c r="KMD17" s="788"/>
      <c r="KME17" s="788"/>
      <c r="KMF17" s="787"/>
      <c r="KMG17" s="788"/>
      <c r="KMH17" s="788"/>
      <c r="KMI17" s="788"/>
      <c r="KMJ17" s="787"/>
      <c r="KMK17" s="788"/>
      <c r="KML17" s="788"/>
      <c r="KMM17" s="788"/>
      <c r="KMN17" s="787"/>
      <c r="KMO17" s="788"/>
      <c r="KMP17" s="788"/>
      <c r="KMQ17" s="788"/>
      <c r="KMR17" s="787"/>
      <c r="KMS17" s="788"/>
      <c r="KMT17" s="788"/>
      <c r="KMU17" s="788"/>
      <c r="KMV17" s="787"/>
      <c r="KMW17" s="788"/>
      <c r="KMX17" s="788"/>
      <c r="KMY17" s="788"/>
      <c r="KMZ17" s="787"/>
      <c r="KNA17" s="788"/>
      <c r="KNB17" s="788"/>
      <c r="KNC17" s="788"/>
      <c r="KND17" s="787"/>
      <c r="KNE17" s="788"/>
      <c r="KNF17" s="788"/>
      <c r="KNG17" s="788"/>
      <c r="KNH17" s="787"/>
      <c r="KNI17" s="788"/>
      <c r="KNJ17" s="788"/>
      <c r="KNK17" s="788"/>
      <c r="KNL17" s="787"/>
      <c r="KNM17" s="788"/>
      <c r="KNN17" s="788"/>
      <c r="KNO17" s="788"/>
      <c r="KNP17" s="787"/>
      <c r="KNQ17" s="788"/>
      <c r="KNR17" s="788"/>
      <c r="KNS17" s="788"/>
      <c r="KNT17" s="787"/>
      <c r="KNU17" s="788"/>
      <c r="KNV17" s="788"/>
      <c r="KNW17" s="788"/>
      <c r="KNX17" s="787"/>
      <c r="KNY17" s="788"/>
      <c r="KNZ17" s="788"/>
      <c r="KOA17" s="788"/>
      <c r="KOB17" s="787"/>
      <c r="KOC17" s="788"/>
      <c r="KOD17" s="788"/>
      <c r="KOE17" s="788"/>
      <c r="KOF17" s="787"/>
      <c r="KOG17" s="788"/>
      <c r="KOH17" s="788"/>
      <c r="KOI17" s="788"/>
      <c r="KOJ17" s="787"/>
      <c r="KOK17" s="788"/>
      <c r="KOL17" s="788"/>
      <c r="KOM17" s="788"/>
      <c r="KON17" s="787"/>
      <c r="KOO17" s="788"/>
      <c r="KOP17" s="788"/>
      <c r="KOQ17" s="788"/>
      <c r="KOR17" s="787"/>
      <c r="KOS17" s="788"/>
      <c r="KOT17" s="788"/>
      <c r="KOU17" s="788"/>
      <c r="KOV17" s="787"/>
      <c r="KOW17" s="788"/>
      <c r="KOX17" s="788"/>
      <c r="KOY17" s="788"/>
      <c r="KOZ17" s="787"/>
      <c r="KPA17" s="788"/>
      <c r="KPB17" s="788"/>
      <c r="KPC17" s="788"/>
      <c r="KPD17" s="787"/>
      <c r="KPE17" s="788"/>
      <c r="KPF17" s="788"/>
      <c r="KPG17" s="788"/>
      <c r="KPH17" s="787"/>
      <c r="KPI17" s="788"/>
      <c r="KPJ17" s="788"/>
      <c r="KPK17" s="788"/>
      <c r="KPL17" s="787"/>
      <c r="KPM17" s="788"/>
      <c r="KPN17" s="788"/>
      <c r="KPO17" s="788"/>
      <c r="KPP17" s="787"/>
      <c r="KPQ17" s="788"/>
      <c r="KPR17" s="788"/>
      <c r="KPS17" s="788"/>
      <c r="KPT17" s="787"/>
      <c r="KPU17" s="788"/>
      <c r="KPV17" s="788"/>
      <c r="KPW17" s="788"/>
      <c r="KPX17" s="787"/>
      <c r="KPY17" s="788"/>
      <c r="KPZ17" s="788"/>
      <c r="KQA17" s="788"/>
      <c r="KQB17" s="787"/>
      <c r="KQC17" s="788"/>
      <c r="KQD17" s="788"/>
      <c r="KQE17" s="788"/>
      <c r="KQF17" s="787"/>
      <c r="KQG17" s="788"/>
      <c r="KQH17" s="788"/>
      <c r="KQI17" s="788"/>
      <c r="KQJ17" s="787"/>
      <c r="KQK17" s="788"/>
      <c r="KQL17" s="788"/>
      <c r="KQM17" s="788"/>
      <c r="KQN17" s="787"/>
      <c r="KQO17" s="788"/>
      <c r="KQP17" s="788"/>
      <c r="KQQ17" s="788"/>
      <c r="KQR17" s="787"/>
      <c r="KQS17" s="788"/>
      <c r="KQT17" s="788"/>
      <c r="KQU17" s="788"/>
      <c r="KQV17" s="787"/>
      <c r="KQW17" s="788"/>
      <c r="KQX17" s="788"/>
      <c r="KQY17" s="788"/>
      <c r="KQZ17" s="787"/>
      <c r="KRA17" s="788"/>
      <c r="KRB17" s="788"/>
      <c r="KRC17" s="788"/>
      <c r="KRD17" s="787"/>
      <c r="KRE17" s="788"/>
      <c r="KRF17" s="788"/>
      <c r="KRG17" s="788"/>
      <c r="KRH17" s="787"/>
      <c r="KRI17" s="788"/>
      <c r="KRJ17" s="788"/>
      <c r="KRK17" s="788"/>
      <c r="KRL17" s="787"/>
      <c r="KRM17" s="788"/>
      <c r="KRN17" s="788"/>
      <c r="KRO17" s="788"/>
      <c r="KRP17" s="787"/>
      <c r="KRQ17" s="788"/>
      <c r="KRR17" s="788"/>
      <c r="KRS17" s="788"/>
      <c r="KRT17" s="787"/>
      <c r="KRU17" s="788"/>
      <c r="KRV17" s="788"/>
      <c r="KRW17" s="788"/>
      <c r="KRX17" s="787"/>
      <c r="KRY17" s="788"/>
      <c r="KRZ17" s="788"/>
      <c r="KSA17" s="788"/>
      <c r="KSB17" s="787"/>
      <c r="KSC17" s="788"/>
      <c r="KSD17" s="788"/>
      <c r="KSE17" s="788"/>
      <c r="KSF17" s="787"/>
      <c r="KSG17" s="788"/>
      <c r="KSH17" s="788"/>
      <c r="KSI17" s="788"/>
      <c r="KSJ17" s="787"/>
      <c r="KSK17" s="788"/>
      <c r="KSL17" s="788"/>
      <c r="KSM17" s="788"/>
      <c r="KSN17" s="787"/>
      <c r="KSO17" s="788"/>
      <c r="KSP17" s="788"/>
      <c r="KSQ17" s="788"/>
      <c r="KSR17" s="787"/>
      <c r="KSS17" s="788"/>
      <c r="KST17" s="788"/>
      <c r="KSU17" s="788"/>
      <c r="KSV17" s="787"/>
      <c r="KSW17" s="788"/>
      <c r="KSX17" s="788"/>
      <c r="KSY17" s="788"/>
      <c r="KSZ17" s="787"/>
      <c r="KTA17" s="788"/>
      <c r="KTB17" s="788"/>
      <c r="KTC17" s="788"/>
      <c r="KTD17" s="787"/>
      <c r="KTE17" s="788"/>
      <c r="KTF17" s="788"/>
      <c r="KTG17" s="788"/>
      <c r="KTH17" s="787"/>
      <c r="KTI17" s="788"/>
      <c r="KTJ17" s="788"/>
      <c r="KTK17" s="788"/>
      <c r="KTL17" s="787"/>
      <c r="KTM17" s="788"/>
      <c r="KTN17" s="788"/>
      <c r="KTO17" s="788"/>
      <c r="KTP17" s="787"/>
      <c r="KTQ17" s="788"/>
      <c r="KTR17" s="788"/>
      <c r="KTS17" s="788"/>
      <c r="KTT17" s="787"/>
      <c r="KTU17" s="788"/>
      <c r="KTV17" s="788"/>
      <c r="KTW17" s="788"/>
      <c r="KTX17" s="787"/>
      <c r="KTY17" s="788"/>
      <c r="KTZ17" s="788"/>
      <c r="KUA17" s="788"/>
      <c r="KUB17" s="787"/>
      <c r="KUC17" s="788"/>
      <c r="KUD17" s="788"/>
      <c r="KUE17" s="788"/>
      <c r="KUF17" s="787"/>
      <c r="KUG17" s="788"/>
      <c r="KUH17" s="788"/>
      <c r="KUI17" s="788"/>
      <c r="KUJ17" s="787"/>
      <c r="KUK17" s="788"/>
      <c r="KUL17" s="788"/>
      <c r="KUM17" s="788"/>
      <c r="KUN17" s="787"/>
      <c r="KUO17" s="788"/>
      <c r="KUP17" s="788"/>
      <c r="KUQ17" s="788"/>
      <c r="KUR17" s="787"/>
      <c r="KUS17" s="788"/>
      <c r="KUT17" s="788"/>
      <c r="KUU17" s="788"/>
      <c r="KUV17" s="787"/>
      <c r="KUW17" s="788"/>
      <c r="KUX17" s="788"/>
      <c r="KUY17" s="788"/>
      <c r="KUZ17" s="787"/>
      <c r="KVA17" s="788"/>
      <c r="KVB17" s="788"/>
      <c r="KVC17" s="788"/>
      <c r="KVD17" s="787"/>
      <c r="KVE17" s="788"/>
      <c r="KVF17" s="788"/>
      <c r="KVG17" s="788"/>
      <c r="KVH17" s="787"/>
      <c r="KVI17" s="788"/>
      <c r="KVJ17" s="788"/>
      <c r="KVK17" s="788"/>
      <c r="KVL17" s="787"/>
      <c r="KVM17" s="788"/>
      <c r="KVN17" s="788"/>
      <c r="KVO17" s="788"/>
      <c r="KVP17" s="787"/>
      <c r="KVQ17" s="788"/>
      <c r="KVR17" s="788"/>
      <c r="KVS17" s="788"/>
      <c r="KVT17" s="787"/>
      <c r="KVU17" s="788"/>
      <c r="KVV17" s="788"/>
      <c r="KVW17" s="788"/>
      <c r="KVX17" s="787"/>
      <c r="KVY17" s="788"/>
      <c r="KVZ17" s="788"/>
      <c r="KWA17" s="788"/>
      <c r="KWB17" s="787"/>
      <c r="KWC17" s="788"/>
      <c r="KWD17" s="788"/>
      <c r="KWE17" s="788"/>
      <c r="KWF17" s="787"/>
      <c r="KWG17" s="788"/>
      <c r="KWH17" s="788"/>
      <c r="KWI17" s="788"/>
      <c r="KWJ17" s="787"/>
      <c r="KWK17" s="788"/>
      <c r="KWL17" s="788"/>
      <c r="KWM17" s="788"/>
      <c r="KWN17" s="787"/>
      <c r="KWO17" s="788"/>
      <c r="KWP17" s="788"/>
      <c r="KWQ17" s="788"/>
      <c r="KWR17" s="787"/>
      <c r="KWS17" s="788"/>
      <c r="KWT17" s="788"/>
      <c r="KWU17" s="788"/>
      <c r="KWV17" s="787"/>
      <c r="KWW17" s="788"/>
      <c r="KWX17" s="788"/>
      <c r="KWY17" s="788"/>
      <c r="KWZ17" s="787"/>
      <c r="KXA17" s="788"/>
      <c r="KXB17" s="788"/>
      <c r="KXC17" s="788"/>
      <c r="KXD17" s="787"/>
      <c r="KXE17" s="788"/>
      <c r="KXF17" s="788"/>
      <c r="KXG17" s="788"/>
      <c r="KXH17" s="787"/>
      <c r="KXI17" s="788"/>
      <c r="KXJ17" s="788"/>
      <c r="KXK17" s="788"/>
      <c r="KXL17" s="787"/>
      <c r="KXM17" s="788"/>
      <c r="KXN17" s="788"/>
      <c r="KXO17" s="788"/>
      <c r="KXP17" s="787"/>
      <c r="KXQ17" s="788"/>
      <c r="KXR17" s="788"/>
      <c r="KXS17" s="788"/>
      <c r="KXT17" s="787"/>
      <c r="KXU17" s="788"/>
      <c r="KXV17" s="788"/>
      <c r="KXW17" s="788"/>
      <c r="KXX17" s="787"/>
      <c r="KXY17" s="788"/>
      <c r="KXZ17" s="788"/>
      <c r="KYA17" s="788"/>
      <c r="KYB17" s="787"/>
      <c r="KYC17" s="788"/>
      <c r="KYD17" s="788"/>
      <c r="KYE17" s="788"/>
      <c r="KYF17" s="787"/>
      <c r="KYG17" s="788"/>
      <c r="KYH17" s="788"/>
      <c r="KYI17" s="788"/>
      <c r="KYJ17" s="787"/>
      <c r="KYK17" s="788"/>
      <c r="KYL17" s="788"/>
      <c r="KYM17" s="788"/>
      <c r="KYN17" s="787"/>
      <c r="KYO17" s="788"/>
      <c r="KYP17" s="788"/>
      <c r="KYQ17" s="788"/>
      <c r="KYR17" s="787"/>
      <c r="KYS17" s="788"/>
      <c r="KYT17" s="788"/>
      <c r="KYU17" s="788"/>
      <c r="KYV17" s="787"/>
      <c r="KYW17" s="788"/>
      <c r="KYX17" s="788"/>
      <c r="KYY17" s="788"/>
      <c r="KYZ17" s="787"/>
      <c r="KZA17" s="788"/>
      <c r="KZB17" s="788"/>
      <c r="KZC17" s="788"/>
      <c r="KZD17" s="787"/>
      <c r="KZE17" s="788"/>
      <c r="KZF17" s="788"/>
      <c r="KZG17" s="788"/>
      <c r="KZH17" s="787"/>
      <c r="KZI17" s="788"/>
      <c r="KZJ17" s="788"/>
      <c r="KZK17" s="788"/>
      <c r="KZL17" s="787"/>
      <c r="KZM17" s="788"/>
      <c r="KZN17" s="788"/>
      <c r="KZO17" s="788"/>
      <c r="KZP17" s="787"/>
      <c r="KZQ17" s="788"/>
      <c r="KZR17" s="788"/>
      <c r="KZS17" s="788"/>
      <c r="KZT17" s="787"/>
      <c r="KZU17" s="788"/>
      <c r="KZV17" s="788"/>
      <c r="KZW17" s="788"/>
      <c r="KZX17" s="787"/>
      <c r="KZY17" s="788"/>
      <c r="KZZ17" s="788"/>
      <c r="LAA17" s="788"/>
      <c r="LAB17" s="787"/>
      <c r="LAC17" s="788"/>
      <c r="LAD17" s="788"/>
      <c r="LAE17" s="788"/>
      <c r="LAF17" s="787"/>
      <c r="LAG17" s="788"/>
      <c r="LAH17" s="788"/>
      <c r="LAI17" s="788"/>
      <c r="LAJ17" s="787"/>
      <c r="LAK17" s="788"/>
      <c r="LAL17" s="788"/>
      <c r="LAM17" s="788"/>
      <c r="LAN17" s="787"/>
      <c r="LAO17" s="788"/>
      <c r="LAP17" s="788"/>
      <c r="LAQ17" s="788"/>
      <c r="LAR17" s="787"/>
      <c r="LAS17" s="788"/>
      <c r="LAT17" s="788"/>
      <c r="LAU17" s="788"/>
      <c r="LAV17" s="787"/>
      <c r="LAW17" s="788"/>
      <c r="LAX17" s="788"/>
      <c r="LAY17" s="788"/>
      <c r="LAZ17" s="787"/>
      <c r="LBA17" s="788"/>
      <c r="LBB17" s="788"/>
      <c r="LBC17" s="788"/>
      <c r="LBD17" s="787"/>
      <c r="LBE17" s="788"/>
      <c r="LBF17" s="788"/>
      <c r="LBG17" s="788"/>
      <c r="LBH17" s="787"/>
      <c r="LBI17" s="788"/>
      <c r="LBJ17" s="788"/>
      <c r="LBK17" s="788"/>
      <c r="LBL17" s="787"/>
      <c r="LBM17" s="788"/>
      <c r="LBN17" s="788"/>
      <c r="LBO17" s="788"/>
      <c r="LBP17" s="787"/>
      <c r="LBQ17" s="788"/>
      <c r="LBR17" s="788"/>
      <c r="LBS17" s="788"/>
      <c r="LBT17" s="787"/>
      <c r="LBU17" s="788"/>
      <c r="LBV17" s="788"/>
      <c r="LBW17" s="788"/>
      <c r="LBX17" s="787"/>
      <c r="LBY17" s="788"/>
      <c r="LBZ17" s="788"/>
      <c r="LCA17" s="788"/>
      <c r="LCB17" s="787"/>
      <c r="LCC17" s="788"/>
      <c r="LCD17" s="788"/>
      <c r="LCE17" s="788"/>
      <c r="LCF17" s="787"/>
      <c r="LCG17" s="788"/>
      <c r="LCH17" s="788"/>
      <c r="LCI17" s="788"/>
      <c r="LCJ17" s="787"/>
      <c r="LCK17" s="788"/>
      <c r="LCL17" s="788"/>
      <c r="LCM17" s="788"/>
      <c r="LCN17" s="787"/>
      <c r="LCO17" s="788"/>
      <c r="LCP17" s="788"/>
      <c r="LCQ17" s="788"/>
      <c r="LCR17" s="787"/>
      <c r="LCS17" s="788"/>
      <c r="LCT17" s="788"/>
      <c r="LCU17" s="788"/>
      <c r="LCV17" s="787"/>
      <c r="LCW17" s="788"/>
      <c r="LCX17" s="788"/>
      <c r="LCY17" s="788"/>
      <c r="LCZ17" s="787"/>
      <c r="LDA17" s="788"/>
      <c r="LDB17" s="788"/>
      <c r="LDC17" s="788"/>
      <c r="LDD17" s="787"/>
      <c r="LDE17" s="788"/>
      <c r="LDF17" s="788"/>
      <c r="LDG17" s="788"/>
      <c r="LDH17" s="787"/>
      <c r="LDI17" s="788"/>
      <c r="LDJ17" s="788"/>
      <c r="LDK17" s="788"/>
      <c r="LDL17" s="787"/>
      <c r="LDM17" s="788"/>
      <c r="LDN17" s="788"/>
      <c r="LDO17" s="788"/>
      <c r="LDP17" s="787"/>
      <c r="LDQ17" s="788"/>
      <c r="LDR17" s="788"/>
      <c r="LDS17" s="788"/>
      <c r="LDT17" s="787"/>
      <c r="LDU17" s="788"/>
      <c r="LDV17" s="788"/>
      <c r="LDW17" s="788"/>
      <c r="LDX17" s="787"/>
      <c r="LDY17" s="788"/>
      <c r="LDZ17" s="788"/>
      <c r="LEA17" s="788"/>
      <c r="LEB17" s="787"/>
      <c r="LEC17" s="788"/>
      <c r="LED17" s="788"/>
      <c r="LEE17" s="788"/>
      <c r="LEF17" s="787"/>
      <c r="LEG17" s="788"/>
      <c r="LEH17" s="788"/>
      <c r="LEI17" s="788"/>
      <c r="LEJ17" s="787"/>
      <c r="LEK17" s="788"/>
      <c r="LEL17" s="788"/>
      <c r="LEM17" s="788"/>
      <c r="LEN17" s="787"/>
      <c r="LEO17" s="788"/>
      <c r="LEP17" s="788"/>
      <c r="LEQ17" s="788"/>
      <c r="LER17" s="787"/>
      <c r="LES17" s="788"/>
      <c r="LET17" s="788"/>
      <c r="LEU17" s="788"/>
      <c r="LEV17" s="787"/>
      <c r="LEW17" s="788"/>
      <c r="LEX17" s="788"/>
      <c r="LEY17" s="788"/>
      <c r="LEZ17" s="787"/>
      <c r="LFA17" s="788"/>
      <c r="LFB17" s="788"/>
      <c r="LFC17" s="788"/>
      <c r="LFD17" s="787"/>
      <c r="LFE17" s="788"/>
      <c r="LFF17" s="788"/>
      <c r="LFG17" s="788"/>
      <c r="LFH17" s="787"/>
      <c r="LFI17" s="788"/>
      <c r="LFJ17" s="788"/>
      <c r="LFK17" s="788"/>
      <c r="LFL17" s="787"/>
      <c r="LFM17" s="788"/>
      <c r="LFN17" s="788"/>
      <c r="LFO17" s="788"/>
      <c r="LFP17" s="787"/>
      <c r="LFQ17" s="788"/>
      <c r="LFR17" s="788"/>
      <c r="LFS17" s="788"/>
      <c r="LFT17" s="787"/>
      <c r="LFU17" s="788"/>
      <c r="LFV17" s="788"/>
      <c r="LFW17" s="788"/>
      <c r="LFX17" s="787"/>
      <c r="LFY17" s="788"/>
      <c r="LFZ17" s="788"/>
      <c r="LGA17" s="788"/>
      <c r="LGB17" s="787"/>
      <c r="LGC17" s="788"/>
      <c r="LGD17" s="788"/>
      <c r="LGE17" s="788"/>
      <c r="LGF17" s="787"/>
      <c r="LGG17" s="788"/>
      <c r="LGH17" s="788"/>
      <c r="LGI17" s="788"/>
      <c r="LGJ17" s="787"/>
      <c r="LGK17" s="788"/>
      <c r="LGL17" s="788"/>
      <c r="LGM17" s="788"/>
      <c r="LGN17" s="787"/>
      <c r="LGO17" s="788"/>
      <c r="LGP17" s="788"/>
      <c r="LGQ17" s="788"/>
      <c r="LGR17" s="787"/>
      <c r="LGS17" s="788"/>
      <c r="LGT17" s="788"/>
      <c r="LGU17" s="788"/>
      <c r="LGV17" s="787"/>
      <c r="LGW17" s="788"/>
      <c r="LGX17" s="788"/>
      <c r="LGY17" s="788"/>
      <c r="LGZ17" s="787"/>
      <c r="LHA17" s="788"/>
      <c r="LHB17" s="788"/>
      <c r="LHC17" s="788"/>
      <c r="LHD17" s="787"/>
      <c r="LHE17" s="788"/>
      <c r="LHF17" s="788"/>
      <c r="LHG17" s="788"/>
      <c r="LHH17" s="787"/>
      <c r="LHI17" s="788"/>
      <c r="LHJ17" s="788"/>
      <c r="LHK17" s="788"/>
      <c r="LHL17" s="787"/>
      <c r="LHM17" s="788"/>
      <c r="LHN17" s="788"/>
      <c r="LHO17" s="788"/>
      <c r="LHP17" s="787"/>
      <c r="LHQ17" s="788"/>
      <c r="LHR17" s="788"/>
      <c r="LHS17" s="788"/>
      <c r="LHT17" s="787"/>
      <c r="LHU17" s="788"/>
      <c r="LHV17" s="788"/>
      <c r="LHW17" s="788"/>
      <c r="LHX17" s="787"/>
      <c r="LHY17" s="788"/>
      <c r="LHZ17" s="788"/>
      <c r="LIA17" s="788"/>
      <c r="LIB17" s="787"/>
      <c r="LIC17" s="788"/>
      <c r="LID17" s="788"/>
      <c r="LIE17" s="788"/>
      <c r="LIF17" s="787"/>
      <c r="LIG17" s="788"/>
      <c r="LIH17" s="788"/>
      <c r="LII17" s="788"/>
      <c r="LIJ17" s="787"/>
      <c r="LIK17" s="788"/>
      <c r="LIL17" s="788"/>
      <c r="LIM17" s="788"/>
      <c r="LIN17" s="787"/>
      <c r="LIO17" s="788"/>
      <c r="LIP17" s="788"/>
      <c r="LIQ17" s="788"/>
      <c r="LIR17" s="787"/>
      <c r="LIS17" s="788"/>
      <c r="LIT17" s="788"/>
      <c r="LIU17" s="788"/>
      <c r="LIV17" s="787"/>
      <c r="LIW17" s="788"/>
      <c r="LIX17" s="788"/>
      <c r="LIY17" s="788"/>
      <c r="LIZ17" s="787"/>
      <c r="LJA17" s="788"/>
      <c r="LJB17" s="788"/>
      <c r="LJC17" s="788"/>
      <c r="LJD17" s="787"/>
      <c r="LJE17" s="788"/>
      <c r="LJF17" s="788"/>
      <c r="LJG17" s="788"/>
      <c r="LJH17" s="787"/>
      <c r="LJI17" s="788"/>
      <c r="LJJ17" s="788"/>
      <c r="LJK17" s="788"/>
      <c r="LJL17" s="787"/>
      <c r="LJM17" s="788"/>
      <c r="LJN17" s="788"/>
      <c r="LJO17" s="788"/>
      <c r="LJP17" s="787"/>
      <c r="LJQ17" s="788"/>
      <c r="LJR17" s="788"/>
      <c r="LJS17" s="788"/>
      <c r="LJT17" s="787"/>
      <c r="LJU17" s="788"/>
      <c r="LJV17" s="788"/>
      <c r="LJW17" s="788"/>
      <c r="LJX17" s="787"/>
      <c r="LJY17" s="788"/>
      <c r="LJZ17" s="788"/>
      <c r="LKA17" s="788"/>
      <c r="LKB17" s="787"/>
      <c r="LKC17" s="788"/>
      <c r="LKD17" s="788"/>
      <c r="LKE17" s="788"/>
      <c r="LKF17" s="787"/>
      <c r="LKG17" s="788"/>
      <c r="LKH17" s="788"/>
      <c r="LKI17" s="788"/>
      <c r="LKJ17" s="787"/>
      <c r="LKK17" s="788"/>
      <c r="LKL17" s="788"/>
      <c r="LKM17" s="788"/>
      <c r="LKN17" s="787"/>
      <c r="LKO17" s="788"/>
      <c r="LKP17" s="788"/>
      <c r="LKQ17" s="788"/>
      <c r="LKR17" s="787"/>
      <c r="LKS17" s="788"/>
      <c r="LKT17" s="788"/>
      <c r="LKU17" s="788"/>
      <c r="LKV17" s="787"/>
      <c r="LKW17" s="788"/>
      <c r="LKX17" s="788"/>
      <c r="LKY17" s="788"/>
      <c r="LKZ17" s="787"/>
      <c r="LLA17" s="788"/>
      <c r="LLB17" s="788"/>
      <c r="LLC17" s="788"/>
      <c r="LLD17" s="787"/>
      <c r="LLE17" s="788"/>
      <c r="LLF17" s="788"/>
      <c r="LLG17" s="788"/>
      <c r="LLH17" s="787"/>
      <c r="LLI17" s="788"/>
      <c r="LLJ17" s="788"/>
      <c r="LLK17" s="788"/>
      <c r="LLL17" s="787"/>
      <c r="LLM17" s="788"/>
      <c r="LLN17" s="788"/>
      <c r="LLO17" s="788"/>
      <c r="LLP17" s="787"/>
      <c r="LLQ17" s="788"/>
      <c r="LLR17" s="788"/>
      <c r="LLS17" s="788"/>
      <c r="LLT17" s="787"/>
      <c r="LLU17" s="788"/>
      <c r="LLV17" s="788"/>
      <c r="LLW17" s="788"/>
      <c r="LLX17" s="787"/>
      <c r="LLY17" s="788"/>
      <c r="LLZ17" s="788"/>
      <c r="LMA17" s="788"/>
      <c r="LMB17" s="787"/>
      <c r="LMC17" s="788"/>
      <c r="LMD17" s="788"/>
      <c r="LME17" s="788"/>
      <c r="LMF17" s="787"/>
      <c r="LMG17" s="788"/>
      <c r="LMH17" s="788"/>
      <c r="LMI17" s="788"/>
      <c r="LMJ17" s="787"/>
      <c r="LMK17" s="788"/>
      <c r="LML17" s="788"/>
      <c r="LMM17" s="788"/>
      <c r="LMN17" s="787"/>
      <c r="LMO17" s="788"/>
      <c r="LMP17" s="788"/>
      <c r="LMQ17" s="788"/>
      <c r="LMR17" s="787"/>
      <c r="LMS17" s="788"/>
      <c r="LMT17" s="788"/>
      <c r="LMU17" s="788"/>
      <c r="LMV17" s="787"/>
      <c r="LMW17" s="788"/>
      <c r="LMX17" s="788"/>
      <c r="LMY17" s="788"/>
      <c r="LMZ17" s="787"/>
      <c r="LNA17" s="788"/>
      <c r="LNB17" s="788"/>
      <c r="LNC17" s="788"/>
      <c r="LND17" s="787"/>
      <c r="LNE17" s="788"/>
      <c r="LNF17" s="788"/>
      <c r="LNG17" s="788"/>
      <c r="LNH17" s="787"/>
      <c r="LNI17" s="788"/>
      <c r="LNJ17" s="788"/>
      <c r="LNK17" s="788"/>
      <c r="LNL17" s="787"/>
      <c r="LNM17" s="788"/>
      <c r="LNN17" s="788"/>
      <c r="LNO17" s="788"/>
      <c r="LNP17" s="787"/>
      <c r="LNQ17" s="788"/>
      <c r="LNR17" s="788"/>
      <c r="LNS17" s="788"/>
      <c r="LNT17" s="787"/>
      <c r="LNU17" s="788"/>
      <c r="LNV17" s="788"/>
      <c r="LNW17" s="788"/>
      <c r="LNX17" s="787"/>
      <c r="LNY17" s="788"/>
      <c r="LNZ17" s="788"/>
      <c r="LOA17" s="788"/>
      <c r="LOB17" s="787"/>
      <c r="LOC17" s="788"/>
      <c r="LOD17" s="788"/>
      <c r="LOE17" s="788"/>
      <c r="LOF17" s="787"/>
      <c r="LOG17" s="788"/>
      <c r="LOH17" s="788"/>
      <c r="LOI17" s="788"/>
      <c r="LOJ17" s="787"/>
      <c r="LOK17" s="788"/>
      <c r="LOL17" s="788"/>
      <c r="LOM17" s="788"/>
      <c r="LON17" s="787"/>
      <c r="LOO17" s="788"/>
      <c r="LOP17" s="788"/>
      <c r="LOQ17" s="788"/>
      <c r="LOR17" s="787"/>
      <c r="LOS17" s="788"/>
      <c r="LOT17" s="788"/>
      <c r="LOU17" s="788"/>
      <c r="LOV17" s="787"/>
      <c r="LOW17" s="788"/>
      <c r="LOX17" s="788"/>
      <c r="LOY17" s="788"/>
      <c r="LOZ17" s="787"/>
      <c r="LPA17" s="788"/>
      <c r="LPB17" s="788"/>
      <c r="LPC17" s="788"/>
      <c r="LPD17" s="787"/>
      <c r="LPE17" s="788"/>
      <c r="LPF17" s="788"/>
      <c r="LPG17" s="788"/>
      <c r="LPH17" s="787"/>
      <c r="LPI17" s="788"/>
      <c r="LPJ17" s="788"/>
      <c r="LPK17" s="788"/>
      <c r="LPL17" s="787"/>
      <c r="LPM17" s="788"/>
      <c r="LPN17" s="788"/>
      <c r="LPO17" s="788"/>
      <c r="LPP17" s="787"/>
      <c r="LPQ17" s="788"/>
      <c r="LPR17" s="788"/>
      <c r="LPS17" s="788"/>
      <c r="LPT17" s="787"/>
      <c r="LPU17" s="788"/>
      <c r="LPV17" s="788"/>
      <c r="LPW17" s="788"/>
      <c r="LPX17" s="787"/>
      <c r="LPY17" s="788"/>
      <c r="LPZ17" s="788"/>
      <c r="LQA17" s="788"/>
      <c r="LQB17" s="787"/>
      <c r="LQC17" s="788"/>
      <c r="LQD17" s="788"/>
      <c r="LQE17" s="788"/>
      <c r="LQF17" s="787"/>
      <c r="LQG17" s="788"/>
      <c r="LQH17" s="788"/>
      <c r="LQI17" s="788"/>
      <c r="LQJ17" s="787"/>
      <c r="LQK17" s="788"/>
      <c r="LQL17" s="788"/>
      <c r="LQM17" s="788"/>
      <c r="LQN17" s="787"/>
      <c r="LQO17" s="788"/>
      <c r="LQP17" s="788"/>
      <c r="LQQ17" s="788"/>
      <c r="LQR17" s="787"/>
      <c r="LQS17" s="788"/>
      <c r="LQT17" s="788"/>
      <c r="LQU17" s="788"/>
      <c r="LQV17" s="787"/>
      <c r="LQW17" s="788"/>
      <c r="LQX17" s="788"/>
      <c r="LQY17" s="788"/>
      <c r="LQZ17" s="787"/>
      <c r="LRA17" s="788"/>
      <c r="LRB17" s="788"/>
      <c r="LRC17" s="788"/>
      <c r="LRD17" s="787"/>
      <c r="LRE17" s="788"/>
      <c r="LRF17" s="788"/>
      <c r="LRG17" s="788"/>
      <c r="LRH17" s="787"/>
      <c r="LRI17" s="788"/>
      <c r="LRJ17" s="788"/>
      <c r="LRK17" s="788"/>
      <c r="LRL17" s="787"/>
      <c r="LRM17" s="788"/>
      <c r="LRN17" s="788"/>
      <c r="LRO17" s="788"/>
      <c r="LRP17" s="787"/>
      <c r="LRQ17" s="788"/>
      <c r="LRR17" s="788"/>
      <c r="LRS17" s="788"/>
      <c r="LRT17" s="787"/>
      <c r="LRU17" s="788"/>
      <c r="LRV17" s="788"/>
      <c r="LRW17" s="788"/>
      <c r="LRX17" s="787"/>
      <c r="LRY17" s="788"/>
      <c r="LRZ17" s="788"/>
      <c r="LSA17" s="788"/>
      <c r="LSB17" s="787"/>
      <c r="LSC17" s="788"/>
      <c r="LSD17" s="788"/>
      <c r="LSE17" s="788"/>
      <c r="LSF17" s="787"/>
      <c r="LSG17" s="788"/>
      <c r="LSH17" s="788"/>
      <c r="LSI17" s="788"/>
      <c r="LSJ17" s="787"/>
      <c r="LSK17" s="788"/>
      <c r="LSL17" s="788"/>
      <c r="LSM17" s="788"/>
      <c r="LSN17" s="787"/>
      <c r="LSO17" s="788"/>
      <c r="LSP17" s="788"/>
      <c r="LSQ17" s="788"/>
      <c r="LSR17" s="787"/>
      <c r="LSS17" s="788"/>
      <c r="LST17" s="788"/>
      <c r="LSU17" s="788"/>
      <c r="LSV17" s="787"/>
      <c r="LSW17" s="788"/>
      <c r="LSX17" s="788"/>
      <c r="LSY17" s="788"/>
      <c r="LSZ17" s="787"/>
      <c r="LTA17" s="788"/>
      <c r="LTB17" s="788"/>
      <c r="LTC17" s="788"/>
      <c r="LTD17" s="787"/>
      <c r="LTE17" s="788"/>
      <c r="LTF17" s="788"/>
      <c r="LTG17" s="788"/>
      <c r="LTH17" s="787"/>
      <c r="LTI17" s="788"/>
      <c r="LTJ17" s="788"/>
      <c r="LTK17" s="788"/>
      <c r="LTL17" s="787"/>
      <c r="LTM17" s="788"/>
      <c r="LTN17" s="788"/>
      <c r="LTO17" s="788"/>
      <c r="LTP17" s="787"/>
      <c r="LTQ17" s="788"/>
      <c r="LTR17" s="788"/>
      <c r="LTS17" s="788"/>
      <c r="LTT17" s="787"/>
      <c r="LTU17" s="788"/>
      <c r="LTV17" s="788"/>
      <c r="LTW17" s="788"/>
      <c r="LTX17" s="787"/>
      <c r="LTY17" s="788"/>
      <c r="LTZ17" s="788"/>
      <c r="LUA17" s="788"/>
      <c r="LUB17" s="787"/>
      <c r="LUC17" s="788"/>
      <c r="LUD17" s="788"/>
      <c r="LUE17" s="788"/>
      <c r="LUF17" s="787"/>
      <c r="LUG17" s="788"/>
      <c r="LUH17" s="788"/>
      <c r="LUI17" s="788"/>
      <c r="LUJ17" s="787"/>
      <c r="LUK17" s="788"/>
      <c r="LUL17" s="788"/>
      <c r="LUM17" s="788"/>
      <c r="LUN17" s="787"/>
      <c r="LUO17" s="788"/>
      <c r="LUP17" s="788"/>
      <c r="LUQ17" s="788"/>
      <c r="LUR17" s="787"/>
      <c r="LUS17" s="788"/>
      <c r="LUT17" s="788"/>
      <c r="LUU17" s="788"/>
      <c r="LUV17" s="787"/>
      <c r="LUW17" s="788"/>
      <c r="LUX17" s="788"/>
      <c r="LUY17" s="788"/>
      <c r="LUZ17" s="787"/>
      <c r="LVA17" s="788"/>
      <c r="LVB17" s="788"/>
      <c r="LVC17" s="788"/>
      <c r="LVD17" s="787"/>
      <c r="LVE17" s="788"/>
      <c r="LVF17" s="788"/>
      <c r="LVG17" s="788"/>
      <c r="LVH17" s="787"/>
      <c r="LVI17" s="788"/>
      <c r="LVJ17" s="788"/>
      <c r="LVK17" s="788"/>
      <c r="LVL17" s="787"/>
      <c r="LVM17" s="788"/>
      <c r="LVN17" s="788"/>
      <c r="LVO17" s="788"/>
      <c r="LVP17" s="787"/>
      <c r="LVQ17" s="788"/>
      <c r="LVR17" s="788"/>
      <c r="LVS17" s="788"/>
      <c r="LVT17" s="787"/>
      <c r="LVU17" s="788"/>
      <c r="LVV17" s="788"/>
      <c r="LVW17" s="788"/>
      <c r="LVX17" s="787"/>
      <c r="LVY17" s="788"/>
      <c r="LVZ17" s="788"/>
      <c r="LWA17" s="788"/>
      <c r="LWB17" s="787"/>
      <c r="LWC17" s="788"/>
      <c r="LWD17" s="788"/>
      <c r="LWE17" s="788"/>
      <c r="LWF17" s="787"/>
      <c r="LWG17" s="788"/>
      <c r="LWH17" s="788"/>
      <c r="LWI17" s="788"/>
      <c r="LWJ17" s="787"/>
      <c r="LWK17" s="788"/>
      <c r="LWL17" s="788"/>
      <c r="LWM17" s="788"/>
      <c r="LWN17" s="787"/>
      <c r="LWO17" s="788"/>
      <c r="LWP17" s="788"/>
      <c r="LWQ17" s="788"/>
      <c r="LWR17" s="787"/>
      <c r="LWS17" s="788"/>
      <c r="LWT17" s="788"/>
      <c r="LWU17" s="788"/>
      <c r="LWV17" s="787"/>
      <c r="LWW17" s="788"/>
      <c r="LWX17" s="788"/>
      <c r="LWY17" s="788"/>
      <c r="LWZ17" s="787"/>
      <c r="LXA17" s="788"/>
      <c r="LXB17" s="788"/>
      <c r="LXC17" s="788"/>
      <c r="LXD17" s="787"/>
      <c r="LXE17" s="788"/>
      <c r="LXF17" s="788"/>
      <c r="LXG17" s="788"/>
      <c r="LXH17" s="787"/>
      <c r="LXI17" s="788"/>
      <c r="LXJ17" s="788"/>
      <c r="LXK17" s="788"/>
      <c r="LXL17" s="787"/>
      <c r="LXM17" s="788"/>
      <c r="LXN17" s="788"/>
      <c r="LXO17" s="788"/>
      <c r="LXP17" s="787"/>
      <c r="LXQ17" s="788"/>
      <c r="LXR17" s="788"/>
      <c r="LXS17" s="788"/>
      <c r="LXT17" s="787"/>
      <c r="LXU17" s="788"/>
      <c r="LXV17" s="788"/>
      <c r="LXW17" s="788"/>
      <c r="LXX17" s="787"/>
      <c r="LXY17" s="788"/>
      <c r="LXZ17" s="788"/>
      <c r="LYA17" s="788"/>
      <c r="LYB17" s="787"/>
      <c r="LYC17" s="788"/>
      <c r="LYD17" s="788"/>
      <c r="LYE17" s="788"/>
      <c r="LYF17" s="787"/>
      <c r="LYG17" s="788"/>
      <c r="LYH17" s="788"/>
      <c r="LYI17" s="788"/>
      <c r="LYJ17" s="787"/>
      <c r="LYK17" s="788"/>
      <c r="LYL17" s="788"/>
      <c r="LYM17" s="788"/>
      <c r="LYN17" s="787"/>
      <c r="LYO17" s="788"/>
      <c r="LYP17" s="788"/>
      <c r="LYQ17" s="788"/>
      <c r="LYR17" s="787"/>
      <c r="LYS17" s="788"/>
      <c r="LYT17" s="788"/>
      <c r="LYU17" s="788"/>
      <c r="LYV17" s="787"/>
      <c r="LYW17" s="788"/>
      <c r="LYX17" s="788"/>
      <c r="LYY17" s="788"/>
      <c r="LYZ17" s="787"/>
      <c r="LZA17" s="788"/>
      <c r="LZB17" s="788"/>
      <c r="LZC17" s="788"/>
      <c r="LZD17" s="787"/>
      <c r="LZE17" s="788"/>
      <c r="LZF17" s="788"/>
      <c r="LZG17" s="788"/>
      <c r="LZH17" s="787"/>
      <c r="LZI17" s="788"/>
      <c r="LZJ17" s="788"/>
      <c r="LZK17" s="788"/>
      <c r="LZL17" s="787"/>
      <c r="LZM17" s="788"/>
      <c r="LZN17" s="788"/>
      <c r="LZO17" s="788"/>
      <c r="LZP17" s="787"/>
      <c r="LZQ17" s="788"/>
      <c r="LZR17" s="788"/>
      <c r="LZS17" s="788"/>
      <c r="LZT17" s="787"/>
      <c r="LZU17" s="788"/>
      <c r="LZV17" s="788"/>
      <c r="LZW17" s="788"/>
      <c r="LZX17" s="787"/>
      <c r="LZY17" s="788"/>
      <c r="LZZ17" s="788"/>
      <c r="MAA17" s="788"/>
      <c r="MAB17" s="787"/>
      <c r="MAC17" s="788"/>
      <c r="MAD17" s="788"/>
      <c r="MAE17" s="788"/>
      <c r="MAF17" s="787"/>
      <c r="MAG17" s="788"/>
      <c r="MAH17" s="788"/>
      <c r="MAI17" s="788"/>
      <c r="MAJ17" s="787"/>
      <c r="MAK17" s="788"/>
      <c r="MAL17" s="788"/>
      <c r="MAM17" s="788"/>
      <c r="MAN17" s="787"/>
      <c r="MAO17" s="788"/>
      <c r="MAP17" s="788"/>
      <c r="MAQ17" s="788"/>
      <c r="MAR17" s="787"/>
      <c r="MAS17" s="788"/>
      <c r="MAT17" s="788"/>
      <c r="MAU17" s="788"/>
      <c r="MAV17" s="787"/>
      <c r="MAW17" s="788"/>
      <c r="MAX17" s="788"/>
      <c r="MAY17" s="788"/>
      <c r="MAZ17" s="787"/>
      <c r="MBA17" s="788"/>
      <c r="MBB17" s="788"/>
      <c r="MBC17" s="788"/>
      <c r="MBD17" s="787"/>
      <c r="MBE17" s="788"/>
      <c r="MBF17" s="788"/>
      <c r="MBG17" s="788"/>
      <c r="MBH17" s="787"/>
      <c r="MBI17" s="788"/>
      <c r="MBJ17" s="788"/>
      <c r="MBK17" s="788"/>
      <c r="MBL17" s="787"/>
      <c r="MBM17" s="788"/>
      <c r="MBN17" s="788"/>
      <c r="MBO17" s="788"/>
      <c r="MBP17" s="787"/>
      <c r="MBQ17" s="788"/>
      <c r="MBR17" s="788"/>
      <c r="MBS17" s="788"/>
      <c r="MBT17" s="787"/>
      <c r="MBU17" s="788"/>
      <c r="MBV17" s="788"/>
      <c r="MBW17" s="788"/>
      <c r="MBX17" s="787"/>
      <c r="MBY17" s="788"/>
      <c r="MBZ17" s="788"/>
      <c r="MCA17" s="788"/>
      <c r="MCB17" s="787"/>
      <c r="MCC17" s="788"/>
      <c r="MCD17" s="788"/>
      <c r="MCE17" s="788"/>
      <c r="MCF17" s="787"/>
      <c r="MCG17" s="788"/>
      <c r="MCH17" s="788"/>
      <c r="MCI17" s="788"/>
      <c r="MCJ17" s="787"/>
      <c r="MCK17" s="788"/>
      <c r="MCL17" s="788"/>
      <c r="MCM17" s="788"/>
      <c r="MCN17" s="787"/>
      <c r="MCO17" s="788"/>
      <c r="MCP17" s="788"/>
      <c r="MCQ17" s="788"/>
      <c r="MCR17" s="787"/>
      <c r="MCS17" s="788"/>
      <c r="MCT17" s="788"/>
      <c r="MCU17" s="788"/>
      <c r="MCV17" s="787"/>
      <c r="MCW17" s="788"/>
      <c r="MCX17" s="788"/>
      <c r="MCY17" s="788"/>
      <c r="MCZ17" s="787"/>
      <c r="MDA17" s="788"/>
      <c r="MDB17" s="788"/>
      <c r="MDC17" s="788"/>
      <c r="MDD17" s="787"/>
      <c r="MDE17" s="788"/>
      <c r="MDF17" s="788"/>
      <c r="MDG17" s="788"/>
      <c r="MDH17" s="787"/>
      <c r="MDI17" s="788"/>
      <c r="MDJ17" s="788"/>
      <c r="MDK17" s="788"/>
      <c r="MDL17" s="787"/>
      <c r="MDM17" s="788"/>
      <c r="MDN17" s="788"/>
      <c r="MDO17" s="788"/>
      <c r="MDP17" s="787"/>
      <c r="MDQ17" s="788"/>
      <c r="MDR17" s="788"/>
      <c r="MDS17" s="788"/>
      <c r="MDT17" s="787"/>
      <c r="MDU17" s="788"/>
      <c r="MDV17" s="788"/>
      <c r="MDW17" s="788"/>
      <c r="MDX17" s="787"/>
      <c r="MDY17" s="788"/>
      <c r="MDZ17" s="788"/>
      <c r="MEA17" s="788"/>
      <c r="MEB17" s="787"/>
      <c r="MEC17" s="788"/>
      <c r="MED17" s="788"/>
      <c r="MEE17" s="788"/>
      <c r="MEF17" s="787"/>
      <c r="MEG17" s="788"/>
      <c r="MEH17" s="788"/>
      <c r="MEI17" s="788"/>
      <c r="MEJ17" s="787"/>
      <c r="MEK17" s="788"/>
      <c r="MEL17" s="788"/>
      <c r="MEM17" s="788"/>
      <c r="MEN17" s="787"/>
      <c r="MEO17" s="788"/>
      <c r="MEP17" s="788"/>
      <c r="MEQ17" s="788"/>
      <c r="MER17" s="787"/>
      <c r="MES17" s="788"/>
      <c r="MET17" s="788"/>
      <c r="MEU17" s="788"/>
      <c r="MEV17" s="787"/>
      <c r="MEW17" s="788"/>
      <c r="MEX17" s="788"/>
      <c r="MEY17" s="788"/>
      <c r="MEZ17" s="787"/>
      <c r="MFA17" s="788"/>
      <c r="MFB17" s="788"/>
      <c r="MFC17" s="788"/>
      <c r="MFD17" s="787"/>
      <c r="MFE17" s="788"/>
      <c r="MFF17" s="788"/>
      <c r="MFG17" s="788"/>
      <c r="MFH17" s="787"/>
      <c r="MFI17" s="788"/>
      <c r="MFJ17" s="788"/>
      <c r="MFK17" s="788"/>
      <c r="MFL17" s="787"/>
      <c r="MFM17" s="788"/>
      <c r="MFN17" s="788"/>
      <c r="MFO17" s="788"/>
      <c r="MFP17" s="787"/>
      <c r="MFQ17" s="788"/>
      <c r="MFR17" s="788"/>
      <c r="MFS17" s="788"/>
      <c r="MFT17" s="787"/>
      <c r="MFU17" s="788"/>
      <c r="MFV17" s="788"/>
      <c r="MFW17" s="788"/>
      <c r="MFX17" s="787"/>
      <c r="MFY17" s="788"/>
      <c r="MFZ17" s="788"/>
      <c r="MGA17" s="788"/>
      <c r="MGB17" s="787"/>
      <c r="MGC17" s="788"/>
      <c r="MGD17" s="788"/>
      <c r="MGE17" s="788"/>
      <c r="MGF17" s="787"/>
      <c r="MGG17" s="788"/>
      <c r="MGH17" s="788"/>
      <c r="MGI17" s="788"/>
      <c r="MGJ17" s="787"/>
      <c r="MGK17" s="788"/>
      <c r="MGL17" s="788"/>
      <c r="MGM17" s="788"/>
      <c r="MGN17" s="787"/>
      <c r="MGO17" s="788"/>
      <c r="MGP17" s="788"/>
      <c r="MGQ17" s="788"/>
      <c r="MGR17" s="787"/>
      <c r="MGS17" s="788"/>
      <c r="MGT17" s="788"/>
      <c r="MGU17" s="788"/>
      <c r="MGV17" s="787"/>
      <c r="MGW17" s="788"/>
      <c r="MGX17" s="788"/>
      <c r="MGY17" s="788"/>
      <c r="MGZ17" s="787"/>
      <c r="MHA17" s="788"/>
      <c r="MHB17" s="788"/>
      <c r="MHC17" s="788"/>
      <c r="MHD17" s="787"/>
      <c r="MHE17" s="788"/>
      <c r="MHF17" s="788"/>
      <c r="MHG17" s="788"/>
      <c r="MHH17" s="787"/>
      <c r="MHI17" s="788"/>
      <c r="MHJ17" s="788"/>
      <c r="MHK17" s="788"/>
      <c r="MHL17" s="787"/>
      <c r="MHM17" s="788"/>
      <c r="MHN17" s="788"/>
      <c r="MHO17" s="788"/>
      <c r="MHP17" s="787"/>
      <c r="MHQ17" s="788"/>
      <c r="MHR17" s="788"/>
      <c r="MHS17" s="788"/>
      <c r="MHT17" s="787"/>
      <c r="MHU17" s="788"/>
      <c r="MHV17" s="788"/>
      <c r="MHW17" s="788"/>
      <c r="MHX17" s="787"/>
      <c r="MHY17" s="788"/>
      <c r="MHZ17" s="788"/>
      <c r="MIA17" s="788"/>
      <c r="MIB17" s="787"/>
      <c r="MIC17" s="788"/>
      <c r="MID17" s="788"/>
      <c r="MIE17" s="788"/>
      <c r="MIF17" s="787"/>
      <c r="MIG17" s="788"/>
      <c r="MIH17" s="788"/>
      <c r="MII17" s="788"/>
      <c r="MIJ17" s="787"/>
      <c r="MIK17" s="788"/>
      <c r="MIL17" s="788"/>
      <c r="MIM17" s="788"/>
      <c r="MIN17" s="787"/>
      <c r="MIO17" s="788"/>
      <c r="MIP17" s="788"/>
      <c r="MIQ17" s="788"/>
      <c r="MIR17" s="787"/>
      <c r="MIS17" s="788"/>
      <c r="MIT17" s="788"/>
      <c r="MIU17" s="788"/>
      <c r="MIV17" s="787"/>
      <c r="MIW17" s="788"/>
      <c r="MIX17" s="788"/>
      <c r="MIY17" s="788"/>
      <c r="MIZ17" s="787"/>
      <c r="MJA17" s="788"/>
      <c r="MJB17" s="788"/>
      <c r="MJC17" s="788"/>
      <c r="MJD17" s="787"/>
      <c r="MJE17" s="788"/>
      <c r="MJF17" s="788"/>
      <c r="MJG17" s="788"/>
      <c r="MJH17" s="787"/>
      <c r="MJI17" s="788"/>
      <c r="MJJ17" s="788"/>
      <c r="MJK17" s="788"/>
      <c r="MJL17" s="787"/>
      <c r="MJM17" s="788"/>
      <c r="MJN17" s="788"/>
      <c r="MJO17" s="788"/>
      <c r="MJP17" s="787"/>
      <c r="MJQ17" s="788"/>
      <c r="MJR17" s="788"/>
      <c r="MJS17" s="788"/>
      <c r="MJT17" s="787"/>
      <c r="MJU17" s="788"/>
      <c r="MJV17" s="788"/>
      <c r="MJW17" s="788"/>
      <c r="MJX17" s="787"/>
      <c r="MJY17" s="788"/>
      <c r="MJZ17" s="788"/>
      <c r="MKA17" s="788"/>
      <c r="MKB17" s="787"/>
      <c r="MKC17" s="788"/>
      <c r="MKD17" s="788"/>
      <c r="MKE17" s="788"/>
      <c r="MKF17" s="787"/>
      <c r="MKG17" s="788"/>
      <c r="MKH17" s="788"/>
      <c r="MKI17" s="788"/>
      <c r="MKJ17" s="787"/>
      <c r="MKK17" s="788"/>
      <c r="MKL17" s="788"/>
      <c r="MKM17" s="788"/>
      <c r="MKN17" s="787"/>
      <c r="MKO17" s="788"/>
      <c r="MKP17" s="788"/>
      <c r="MKQ17" s="788"/>
      <c r="MKR17" s="787"/>
      <c r="MKS17" s="788"/>
      <c r="MKT17" s="788"/>
      <c r="MKU17" s="788"/>
      <c r="MKV17" s="787"/>
      <c r="MKW17" s="788"/>
      <c r="MKX17" s="788"/>
      <c r="MKY17" s="788"/>
      <c r="MKZ17" s="787"/>
      <c r="MLA17" s="788"/>
      <c r="MLB17" s="788"/>
      <c r="MLC17" s="788"/>
      <c r="MLD17" s="787"/>
      <c r="MLE17" s="788"/>
      <c r="MLF17" s="788"/>
      <c r="MLG17" s="788"/>
      <c r="MLH17" s="787"/>
      <c r="MLI17" s="788"/>
      <c r="MLJ17" s="788"/>
      <c r="MLK17" s="788"/>
      <c r="MLL17" s="787"/>
      <c r="MLM17" s="788"/>
      <c r="MLN17" s="788"/>
      <c r="MLO17" s="788"/>
      <c r="MLP17" s="787"/>
      <c r="MLQ17" s="788"/>
      <c r="MLR17" s="788"/>
      <c r="MLS17" s="788"/>
      <c r="MLT17" s="787"/>
      <c r="MLU17" s="788"/>
      <c r="MLV17" s="788"/>
      <c r="MLW17" s="788"/>
      <c r="MLX17" s="787"/>
      <c r="MLY17" s="788"/>
      <c r="MLZ17" s="788"/>
      <c r="MMA17" s="788"/>
      <c r="MMB17" s="787"/>
      <c r="MMC17" s="788"/>
      <c r="MMD17" s="788"/>
      <c r="MME17" s="788"/>
      <c r="MMF17" s="787"/>
      <c r="MMG17" s="788"/>
      <c r="MMH17" s="788"/>
      <c r="MMI17" s="788"/>
      <c r="MMJ17" s="787"/>
      <c r="MMK17" s="788"/>
      <c r="MML17" s="788"/>
      <c r="MMM17" s="788"/>
      <c r="MMN17" s="787"/>
      <c r="MMO17" s="788"/>
      <c r="MMP17" s="788"/>
      <c r="MMQ17" s="788"/>
      <c r="MMR17" s="787"/>
      <c r="MMS17" s="788"/>
      <c r="MMT17" s="788"/>
      <c r="MMU17" s="788"/>
      <c r="MMV17" s="787"/>
      <c r="MMW17" s="788"/>
      <c r="MMX17" s="788"/>
      <c r="MMY17" s="788"/>
      <c r="MMZ17" s="787"/>
      <c r="MNA17" s="788"/>
      <c r="MNB17" s="788"/>
      <c r="MNC17" s="788"/>
      <c r="MND17" s="787"/>
      <c r="MNE17" s="788"/>
      <c r="MNF17" s="788"/>
      <c r="MNG17" s="788"/>
      <c r="MNH17" s="787"/>
      <c r="MNI17" s="788"/>
      <c r="MNJ17" s="788"/>
      <c r="MNK17" s="788"/>
      <c r="MNL17" s="787"/>
      <c r="MNM17" s="788"/>
      <c r="MNN17" s="788"/>
      <c r="MNO17" s="788"/>
      <c r="MNP17" s="787"/>
      <c r="MNQ17" s="788"/>
      <c r="MNR17" s="788"/>
      <c r="MNS17" s="788"/>
      <c r="MNT17" s="787"/>
      <c r="MNU17" s="788"/>
      <c r="MNV17" s="788"/>
      <c r="MNW17" s="788"/>
      <c r="MNX17" s="787"/>
      <c r="MNY17" s="788"/>
      <c r="MNZ17" s="788"/>
      <c r="MOA17" s="788"/>
      <c r="MOB17" s="787"/>
      <c r="MOC17" s="788"/>
      <c r="MOD17" s="788"/>
      <c r="MOE17" s="788"/>
      <c r="MOF17" s="787"/>
      <c r="MOG17" s="788"/>
      <c r="MOH17" s="788"/>
      <c r="MOI17" s="788"/>
      <c r="MOJ17" s="787"/>
      <c r="MOK17" s="788"/>
      <c r="MOL17" s="788"/>
      <c r="MOM17" s="788"/>
      <c r="MON17" s="787"/>
      <c r="MOO17" s="788"/>
      <c r="MOP17" s="788"/>
      <c r="MOQ17" s="788"/>
      <c r="MOR17" s="787"/>
      <c r="MOS17" s="788"/>
      <c r="MOT17" s="788"/>
      <c r="MOU17" s="788"/>
      <c r="MOV17" s="787"/>
      <c r="MOW17" s="788"/>
      <c r="MOX17" s="788"/>
      <c r="MOY17" s="788"/>
      <c r="MOZ17" s="787"/>
      <c r="MPA17" s="788"/>
      <c r="MPB17" s="788"/>
      <c r="MPC17" s="788"/>
      <c r="MPD17" s="787"/>
      <c r="MPE17" s="788"/>
      <c r="MPF17" s="788"/>
      <c r="MPG17" s="788"/>
      <c r="MPH17" s="787"/>
      <c r="MPI17" s="788"/>
      <c r="MPJ17" s="788"/>
      <c r="MPK17" s="788"/>
      <c r="MPL17" s="787"/>
      <c r="MPM17" s="788"/>
      <c r="MPN17" s="788"/>
      <c r="MPO17" s="788"/>
      <c r="MPP17" s="787"/>
      <c r="MPQ17" s="788"/>
      <c r="MPR17" s="788"/>
      <c r="MPS17" s="788"/>
      <c r="MPT17" s="787"/>
      <c r="MPU17" s="788"/>
      <c r="MPV17" s="788"/>
      <c r="MPW17" s="788"/>
      <c r="MPX17" s="787"/>
      <c r="MPY17" s="788"/>
      <c r="MPZ17" s="788"/>
      <c r="MQA17" s="788"/>
      <c r="MQB17" s="787"/>
      <c r="MQC17" s="788"/>
      <c r="MQD17" s="788"/>
      <c r="MQE17" s="788"/>
      <c r="MQF17" s="787"/>
      <c r="MQG17" s="788"/>
      <c r="MQH17" s="788"/>
      <c r="MQI17" s="788"/>
      <c r="MQJ17" s="787"/>
      <c r="MQK17" s="788"/>
      <c r="MQL17" s="788"/>
      <c r="MQM17" s="788"/>
      <c r="MQN17" s="787"/>
      <c r="MQO17" s="788"/>
      <c r="MQP17" s="788"/>
      <c r="MQQ17" s="788"/>
      <c r="MQR17" s="787"/>
      <c r="MQS17" s="788"/>
      <c r="MQT17" s="788"/>
      <c r="MQU17" s="788"/>
      <c r="MQV17" s="787"/>
      <c r="MQW17" s="788"/>
      <c r="MQX17" s="788"/>
      <c r="MQY17" s="788"/>
      <c r="MQZ17" s="787"/>
      <c r="MRA17" s="788"/>
      <c r="MRB17" s="788"/>
      <c r="MRC17" s="788"/>
      <c r="MRD17" s="787"/>
      <c r="MRE17" s="788"/>
      <c r="MRF17" s="788"/>
      <c r="MRG17" s="788"/>
      <c r="MRH17" s="787"/>
      <c r="MRI17" s="788"/>
      <c r="MRJ17" s="788"/>
      <c r="MRK17" s="788"/>
      <c r="MRL17" s="787"/>
      <c r="MRM17" s="788"/>
      <c r="MRN17" s="788"/>
      <c r="MRO17" s="788"/>
      <c r="MRP17" s="787"/>
      <c r="MRQ17" s="788"/>
      <c r="MRR17" s="788"/>
      <c r="MRS17" s="788"/>
      <c r="MRT17" s="787"/>
      <c r="MRU17" s="788"/>
      <c r="MRV17" s="788"/>
      <c r="MRW17" s="788"/>
      <c r="MRX17" s="787"/>
      <c r="MRY17" s="788"/>
      <c r="MRZ17" s="788"/>
      <c r="MSA17" s="788"/>
      <c r="MSB17" s="787"/>
      <c r="MSC17" s="788"/>
      <c r="MSD17" s="788"/>
      <c r="MSE17" s="788"/>
      <c r="MSF17" s="787"/>
      <c r="MSG17" s="788"/>
      <c r="MSH17" s="788"/>
      <c r="MSI17" s="788"/>
      <c r="MSJ17" s="787"/>
      <c r="MSK17" s="788"/>
      <c r="MSL17" s="788"/>
      <c r="MSM17" s="788"/>
      <c r="MSN17" s="787"/>
      <c r="MSO17" s="788"/>
      <c r="MSP17" s="788"/>
      <c r="MSQ17" s="788"/>
      <c r="MSR17" s="787"/>
      <c r="MSS17" s="788"/>
      <c r="MST17" s="788"/>
      <c r="MSU17" s="788"/>
      <c r="MSV17" s="787"/>
      <c r="MSW17" s="788"/>
      <c r="MSX17" s="788"/>
      <c r="MSY17" s="788"/>
      <c r="MSZ17" s="787"/>
      <c r="MTA17" s="788"/>
      <c r="MTB17" s="788"/>
      <c r="MTC17" s="788"/>
      <c r="MTD17" s="787"/>
      <c r="MTE17" s="788"/>
      <c r="MTF17" s="788"/>
      <c r="MTG17" s="788"/>
      <c r="MTH17" s="787"/>
      <c r="MTI17" s="788"/>
      <c r="MTJ17" s="788"/>
      <c r="MTK17" s="788"/>
      <c r="MTL17" s="787"/>
      <c r="MTM17" s="788"/>
      <c r="MTN17" s="788"/>
      <c r="MTO17" s="788"/>
      <c r="MTP17" s="787"/>
      <c r="MTQ17" s="788"/>
      <c r="MTR17" s="788"/>
      <c r="MTS17" s="788"/>
      <c r="MTT17" s="787"/>
      <c r="MTU17" s="788"/>
      <c r="MTV17" s="788"/>
      <c r="MTW17" s="788"/>
      <c r="MTX17" s="787"/>
      <c r="MTY17" s="788"/>
      <c r="MTZ17" s="788"/>
      <c r="MUA17" s="788"/>
      <c r="MUB17" s="787"/>
      <c r="MUC17" s="788"/>
      <c r="MUD17" s="788"/>
      <c r="MUE17" s="788"/>
      <c r="MUF17" s="787"/>
      <c r="MUG17" s="788"/>
      <c r="MUH17" s="788"/>
      <c r="MUI17" s="788"/>
      <c r="MUJ17" s="787"/>
      <c r="MUK17" s="788"/>
      <c r="MUL17" s="788"/>
      <c r="MUM17" s="788"/>
      <c r="MUN17" s="787"/>
      <c r="MUO17" s="788"/>
      <c r="MUP17" s="788"/>
      <c r="MUQ17" s="788"/>
      <c r="MUR17" s="787"/>
      <c r="MUS17" s="788"/>
      <c r="MUT17" s="788"/>
      <c r="MUU17" s="788"/>
      <c r="MUV17" s="787"/>
      <c r="MUW17" s="788"/>
      <c r="MUX17" s="788"/>
      <c r="MUY17" s="788"/>
      <c r="MUZ17" s="787"/>
      <c r="MVA17" s="788"/>
      <c r="MVB17" s="788"/>
      <c r="MVC17" s="788"/>
      <c r="MVD17" s="787"/>
      <c r="MVE17" s="788"/>
      <c r="MVF17" s="788"/>
      <c r="MVG17" s="788"/>
      <c r="MVH17" s="787"/>
      <c r="MVI17" s="788"/>
      <c r="MVJ17" s="788"/>
      <c r="MVK17" s="788"/>
      <c r="MVL17" s="787"/>
      <c r="MVM17" s="788"/>
      <c r="MVN17" s="788"/>
      <c r="MVO17" s="788"/>
      <c r="MVP17" s="787"/>
      <c r="MVQ17" s="788"/>
      <c r="MVR17" s="788"/>
      <c r="MVS17" s="788"/>
      <c r="MVT17" s="787"/>
      <c r="MVU17" s="788"/>
      <c r="MVV17" s="788"/>
      <c r="MVW17" s="788"/>
      <c r="MVX17" s="787"/>
      <c r="MVY17" s="788"/>
      <c r="MVZ17" s="788"/>
      <c r="MWA17" s="788"/>
      <c r="MWB17" s="787"/>
      <c r="MWC17" s="788"/>
      <c r="MWD17" s="788"/>
      <c r="MWE17" s="788"/>
      <c r="MWF17" s="787"/>
      <c r="MWG17" s="788"/>
      <c r="MWH17" s="788"/>
      <c r="MWI17" s="788"/>
      <c r="MWJ17" s="787"/>
      <c r="MWK17" s="788"/>
      <c r="MWL17" s="788"/>
      <c r="MWM17" s="788"/>
      <c r="MWN17" s="787"/>
      <c r="MWO17" s="788"/>
      <c r="MWP17" s="788"/>
      <c r="MWQ17" s="788"/>
      <c r="MWR17" s="787"/>
      <c r="MWS17" s="788"/>
      <c r="MWT17" s="788"/>
      <c r="MWU17" s="788"/>
      <c r="MWV17" s="787"/>
      <c r="MWW17" s="788"/>
      <c r="MWX17" s="788"/>
      <c r="MWY17" s="788"/>
      <c r="MWZ17" s="787"/>
      <c r="MXA17" s="788"/>
      <c r="MXB17" s="788"/>
      <c r="MXC17" s="788"/>
      <c r="MXD17" s="787"/>
      <c r="MXE17" s="788"/>
      <c r="MXF17" s="788"/>
      <c r="MXG17" s="788"/>
      <c r="MXH17" s="787"/>
      <c r="MXI17" s="788"/>
      <c r="MXJ17" s="788"/>
      <c r="MXK17" s="788"/>
      <c r="MXL17" s="787"/>
      <c r="MXM17" s="788"/>
      <c r="MXN17" s="788"/>
      <c r="MXO17" s="788"/>
      <c r="MXP17" s="787"/>
      <c r="MXQ17" s="788"/>
      <c r="MXR17" s="788"/>
      <c r="MXS17" s="788"/>
      <c r="MXT17" s="787"/>
      <c r="MXU17" s="788"/>
      <c r="MXV17" s="788"/>
      <c r="MXW17" s="788"/>
      <c r="MXX17" s="787"/>
      <c r="MXY17" s="788"/>
      <c r="MXZ17" s="788"/>
      <c r="MYA17" s="788"/>
      <c r="MYB17" s="787"/>
      <c r="MYC17" s="788"/>
      <c r="MYD17" s="788"/>
      <c r="MYE17" s="788"/>
      <c r="MYF17" s="787"/>
      <c r="MYG17" s="788"/>
      <c r="MYH17" s="788"/>
      <c r="MYI17" s="788"/>
      <c r="MYJ17" s="787"/>
      <c r="MYK17" s="788"/>
      <c r="MYL17" s="788"/>
      <c r="MYM17" s="788"/>
      <c r="MYN17" s="787"/>
      <c r="MYO17" s="788"/>
      <c r="MYP17" s="788"/>
      <c r="MYQ17" s="788"/>
      <c r="MYR17" s="787"/>
      <c r="MYS17" s="788"/>
      <c r="MYT17" s="788"/>
      <c r="MYU17" s="788"/>
      <c r="MYV17" s="787"/>
      <c r="MYW17" s="788"/>
      <c r="MYX17" s="788"/>
      <c r="MYY17" s="788"/>
      <c r="MYZ17" s="787"/>
      <c r="MZA17" s="788"/>
      <c r="MZB17" s="788"/>
      <c r="MZC17" s="788"/>
      <c r="MZD17" s="787"/>
      <c r="MZE17" s="788"/>
      <c r="MZF17" s="788"/>
      <c r="MZG17" s="788"/>
      <c r="MZH17" s="787"/>
      <c r="MZI17" s="788"/>
      <c r="MZJ17" s="788"/>
      <c r="MZK17" s="788"/>
      <c r="MZL17" s="787"/>
      <c r="MZM17" s="788"/>
      <c r="MZN17" s="788"/>
      <c r="MZO17" s="788"/>
      <c r="MZP17" s="787"/>
      <c r="MZQ17" s="788"/>
      <c r="MZR17" s="788"/>
      <c r="MZS17" s="788"/>
      <c r="MZT17" s="787"/>
      <c r="MZU17" s="788"/>
      <c r="MZV17" s="788"/>
      <c r="MZW17" s="788"/>
      <c r="MZX17" s="787"/>
      <c r="MZY17" s="788"/>
      <c r="MZZ17" s="788"/>
      <c r="NAA17" s="788"/>
      <c r="NAB17" s="787"/>
      <c r="NAC17" s="788"/>
      <c r="NAD17" s="788"/>
      <c r="NAE17" s="788"/>
      <c r="NAF17" s="787"/>
      <c r="NAG17" s="788"/>
      <c r="NAH17" s="788"/>
      <c r="NAI17" s="788"/>
      <c r="NAJ17" s="787"/>
      <c r="NAK17" s="788"/>
      <c r="NAL17" s="788"/>
      <c r="NAM17" s="788"/>
      <c r="NAN17" s="787"/>
      <c r="NAO17" s="788"/>
      <c r="NAP17" s="788"/>
      <c r="NAQ17" s="788"/>
      <c r="NAR17" s="787"/>
      <c r="NAS17" s="788"/>
      <c r="NAT17" s="788"/>
      <c r="NAU17" s="788"/>
      <c r="NAV17" s="787"/>
      <c r="NAW17" s="788"/>
      <c r="NAX17" s="788"/>
      <c r="NAY17" s="788"/>
      <c r="NAZ17" s="787"/>
      <c r="NBA17" s="788"/>
      <c r="NBB17" s="788"/>
      <c r="NBC17" s="788"/>
      <c r="NBD17" s="787"/>
      <c r="NBE17" s="788"/>
      <c r="NBF17" s="788"/>
      <c r="NBG17" s="788"/>
      <c r="NBH17" s="787"/>
      <c r="NBI17" s="788"/>
      <c r="NBJ17" s="788"/>
      <c r="NBK17" s="788"/>
      <c r="NBL17" s="787"/>
      <c r="NBM17" s="788"/>
      <c r="NBN17" s="788"/>
      <c r="NBO17" s="788"/>
      <c r="NBP17" s="787"/>
      <c r="NBQ17" s="788"/>
      <c r="NBR17" s="788"/>
      <c r="NBS17" s="788"/>
      <c r="NBT17" s="787"/>
      <c r="NBU17" s="788"/>
      <c r="NBV17" s="788"/>
      <c r="NBW17" s="788"/>
      <c r="NBX17" s="787"/>
      <c r="NBY17" s="788"/>
      <c r="NBZ17" s="788"/>
      <c r="NCA17" s="788"/>
      <c r="NCB17" s="787"/>
      <c r="NCC17" s="788"/>
      <c r="NCD17" s="788"/>
      <c r="NCE17" s="788"/>
      <c r="NCF17" s="787"/>
      <c r="NCG17" s="788"/>
      <c r="NCH17" s="788"/>
      <c r="NCI17" s="788"/>
      <c r="NCJ17" s="787"/>
      <c r="NCK17" s="788"/>
      <c r="NCL17" s="788"/>
      <c r="NCM17" s="788"/>
      <c r="NCN17" s="787"/>
      <c r="NCO17" s="788"/>
      <c r="NCP17" s="788"/>
      <c r="NCQ17" s="788"/>
      <c r="NCR17" s="787"/>
      <c r="NCS17" s="788"/>
      <c r="NCT17" s="788"/>
      <c r="NCU17" s="788"/>
      <c r="NCV17" s="787"/>
      <c r="NCW17" s="788"/>
      <c r="NCX17" s="788"/>
      <c r="NCY17" s="788"/>
      <c r="NCZ17" s="787"/>
      <c r="NDA17" s="788"/>
      <c r="NDB17" s="788"/>
      <c r="NDC17" s="788"/>
      <c r="NDD17" s="787"/>
      <c r="NDE17" s="788"/>
      <c r="NDF17" s="788"/>
      <c r="NDG17" s="788"/>
      <c r="NDH17" s="787"/>
      <c r="NDI17" s="788"/>
      <c r="NDJ17" s="788"/>
      <c r="NDK17" s="788"/>
      <c r="NDL17" s="787"/>
      <c r="NDM17" s="788"/>
      <c r="NDN17" s="788"/>
      <c r="NDO17" s="788"/>
      <c r="NDP17" s="787"/>
      <c r="NDQ17" s="788"/>
      <c r="NDR17" s="788"/>
      <c r="NDS17" s="788"/>
      <c r="NDT17" s="787"/>
      <c r="NDU17" s="788"/>
      <c r="NDV17" s="788"/>
      <c r="NDW17" s="788"/>
      <c r="NDX17" s="787"/>
      <c r="NDY17" s="788"/>
      <c r="NDZ17" s="788"/>
      <c r="NEA17" s="788"/>
      <c r="NEB17" s="787"/>
      <c r="NEC17" s="788"/>
      <c r="NED17" s="788"/>
      <c r="NEE17" s="788"/>
      <c r="NEF17" s="787"/>
      <c r="NEG17" s="788"/>
      <c r="NEH17" s="788"/>
      <c r="NEI17" s="788"/>
      <c r="NEJ17" s="787"/>
      <c r="NEK17" s="788"/>
      <c r="NEL17" s="788"/>
      <c r="NEM17" s="788"/>
      <c r="NEN17" s="787"/>
      <c r="NEO17" s="788"/>
      <c r="NEP17" s="788"/>
      <c r="NEQ17" s="788"/>
      <c r="NER17" s="787"/>
      <c r="NES17" s="788"/>
      <c r="NET17" s="788"/>
      <c r="NEU17" s="788"/>
      <c r="NEV17" s="787"/>
      <c r="NEW17" s="788"/>
      <c r="NEX17" s="788"/>
      <c r="NEY17" s="788"/>
      <c r="NEZ17" s="787"/>
      <c r="NFA17" s="788"/>
      <c r="NFB17" s="788"/>
      <c r="NFC17" s="788"/>
      <c r="NFD17" s="787"/>
      <c r="NFE17" s="788"/>
      <c r="NFF17" s="788"/>
      <c r="NFG17" s="788"/>
      <c r="NFH17" s="787"/>
      <c r="NFI17" s="788"/>
      <c r="NFJ17" s="788"/>
      <c r="NFK17" s="788"/>
      <c r="NFL17" s="787"/>
      <c r="NFM17" s="788"/>
      <c r="NFN17" s="788"/>
      <c r="NFO17" s="788"/>
      <c r="NFP17" s="787"/>
      <c r="NFQ17" s="788"/>
      <c r="NFR17" s="788"/>
      <c r="NFS17" s="788"/>
      <c r="NFT17" s="787"/>
      <c r="NFU17" s="788"/>
      <c r="NFV17" s="788"/>
      <c r="NFW17" s="788"/>
      <c r="NFX17" s="787"/>
      <c r="NFY17" s="788"/>
      <c r="NFZ17" s="788"/>
      <c r="NGA17" s="788"/>
      <c r="NGB17" s="787"/>
      <c r="NGC17" s="788"/>
      <c r="NGD17" s="788"/>
      <c r="NGE17" s="788"/>
      <c r="NGF17" s="787"/>
      <c r="NGG17" s="788"/>
      <c r="NGH17" s="788"/>
      <c r="NGI17" s="788"/>
      <c r="NGJ17" s="787"/>
      <c r="NGK17" s="788"/>
      <c r="NGL17" s="788"/>
      <c r="NGM17" s="788"/>
      <c r="NGN17" s="787"/>
      <c r="NGO17" s="788"/>
      <c r="NGP17" s="788"/>
      <c r="NGQ17" s="788"/>
      <c r="NGR17" s="787"/>
      <c r="NGS17" s="788"/>
      <c r="NGT17" s="788"/>
      <c r="NGU17" s="788"/>
      <c r="NGV17" s="787"/>
      <c r="NGW17" s="788"/>
      <c r="NGX17" s="788"/>
      <c r="NGY17" s="788"/>
      <c r="NGZ17" s="787"/>
      <c r="NHA17" s="788"/>
      <c r="NHB17" s="788"/>
      <c r="NHC17" s="788"/>
      <c r="NHD17" s="787"/>
      <c r="NHE17" s="788"/>
      <c r="NHF17" s="788"/>
      <c r="NHG17" s="788"/>
      <c r="NHH17" s="787"/>
      <c r="NHI17" s="788"/>
      <c r="NHJ17" s="788"/>
      <c r="NHK17" s="788"/>
      <c r="NHL17" s="787"/>
      <c r="NHM17" s="788"/>
      <c r="NHN17" s="788"/>
      <c r="NHO17" s="788"/>
      <c r="NHP17" s="787"/>
      <c r="NHQ17" s="788"/>
      <c r="NHR17" s="788"/>
      <c r="NHS17" s="788"/>
      <c r="NHT17" s="787"/>
      <c r="NHU17" s="788"/>
      <c r="NHV17" s="788"/>
      <c r="NHW17" s="788"/>
      <c r="NHX17" s="787"/>
      <c r="NHY17" s="788"/>
      <c r="NHZ17" s="788"/>
      <c r="NIA17" s="788"/>
      <c r="NIB17" s="787"/>
      <c r="NIC17" s="788"/>
      <c r="NID17" s="788"/>
      <c r="NIE17" s="788"/>
      <c r="NIF17" s="787"/>
      <c r="NIG17" s="788"/>
      <c r="NIH17" s="788"/>
      <c r="NII17" s="788"/>
      <c r="NIJ17" s="787"/>
      <c r="NIK17" s="788"/>
      <c r="NIL17" s="788"/>
      <c r="NIM17" s="788"/>
      <c r="NIN17" s="787"/>
      <c r="NIO17" s="788"/>
      <c r="NIP17" s="788"/>
      <c r="NIQ17" s="788"/>
      <c r="NIR17" s="787"/>
      <c r="NIS17" s="788"/>
      <c r="NIT17" s="788"/>
      <c r="NIU17" s="788"/>
      <c r="NIV17" s="787"/>
      <c r="NIW17" s="788"/>
      <c r="NIX17" s="788"/>
      <c r="NIY17" s="788"/>
      <c r="NIZ17" s="787"/>
      <c r="NJA17" s="788"/>
      <c r="NJB17" s="788"/>
      <c r="NJC17" s="788"/>
      <c r="NJD17" s="787"/>
      <c r="NJE17" s="788"/>
      <c r="NJF17" s="788"/>
      <c r="NJG17" s="788"/>
      <c r="NJH17" s="787"/>
      <c r="NJI17" s="788"/>
      <c r="NJJ17" s="788"/>
      <c r="NJK17" s="788"/>
      <c r="NJL17" s="787"/>
      <c r="NJM17" s="788"/>
      <c r="NJN17" s="788"/>
      <c r="NJO17" s="788"/>
      <c r="NJP17" s="787"/>
      <c r="NJQ17" s="788"/>
      <c r="NJR17" s="788"/>
      <c r="NJS17" s="788"/>
      <c r="NJT17" s="787"/>
      <c r="NJU17" s="788"/>
      <c r="NJV17" s="788"/>
      <c r="NJW17" s="788"/>
      <c r="NJX17" s="787"/>
      <c r="NJY17" s="788"/>
      <c r="NJZ17" s="788"/>
      <c r="NKA17" s="788"/>
      <c r="NKB17" s="787"/>
      <c r="NKC17" s="788"/>
      <c r="NKD17" s="788"/>
      <c r="NKE17" s="788"/>
      <c r="NKF17" s="787"/>
      <c r="NKG17" s="788"/>
      <c r="NKH17" s="788"/>
      <c r="NKI17" s="788"/>
      <c r="NKJ17" s="787"/>
      <c r="NKK17" s="788"/>
      <c r="NKL17" s="788"/>
      <c r="NKM17" s="788"/>
      <c r="NKN17" s="787"/>
      <c r="NKO17" s="788"/>
      <c r="NKP17" s="788"/>
      <c r="NKQ17" s="788"/>
      <c r="NKR17" s="787"/>
      <c r="NKS17" s="788"/>
      <c r="NKT17" s="788"/>
      <c r="NKU17" s="788"/>
      <c r="NKV17" s="787"/>
      <c r="NKW17" s="788"/>
      <c r="NKX17" s="788"/>
      <c r="NKY17" s="788"/>
      <c r="NKZ17" s="787"/>
      <c r="NLA17" s="788"/>
      <c r="NLB17" s="788"/>
      <c r="NLC17" s="788"/>
      <c r="NLD17" s="787"/>
      <c r="NLE17" s="788"/>
      <c r="NLF17" s="788"/>
      <c r="NLG17" s="788"/>
      <c r="NLH17" s="787"/>
      <c r="NLI17" s="788"/>
      <c r="NLJ17" s="788"/>
      <c r="NLK17" s="788"/>
      <c r="NLL17" s="787"/>
      <c r="NLM17" s="788"/>
      <c r="NLN17" s="788"/>
      <c r="NLO17" s="788"/>
      <c r="NLP17" s="787"/>
      <c r="NLQ17" s="788"/>
      <c r="NLR17" s="788"/>
      <c r="NLS17" s="788"/>
      <c r="NLT17" s="787"/>
      <c r="NLU17" s="788"/>
      <c r="NLV17" s="788"/>
      <c r="NLW17" s="788"/>
      <c r="NLX17" s="787"/>
      <c r="NLY17" s="788"/>
      <c r="NLZ17" s="788"/>
      <c r="NMA17" s="788"/>
      <c r="NMB17" s="787"/>
      <c r="NMC17" s="788"/>
      <c r="NMD17" s="788"/>
      <c r="NME17" s="788"/>
      <c r="NMF17" s="787"/>
      <c r="NMG17" s="788"/>
      <c r="NMH17" s="788"/>
      <c r="NMI17" s="788"/>
      <c r="NMJ17" s="787"/>
      <c r="NMK17" s="788"/>
      <c r="NML17" s="788"/>
      <c r="NMM17" s="788"/>
      <c r="NMN17" s="787"/>
      <c r="NMO17" s="788"/>
      <c r="NMP17" s="788"/>
      <c r="NMQ17" s="788"/>
      <c r="NMR17" s="787"/>
      <c r="NMS17" s="788"/>
      <c r="NMT17" s="788"/>
      <c r="NMU17" s="788"/>
      <c r="NMV17" s="787"/>
      <c r="NMW17" s="788"/>
      <c r="NMX17" s="788"/>
      <c r="NMY17" s="788"/>
      <c r="NMZ17" s="787"/>
      <c r="NNA17" s="788"/>
      <c r="NNB17" s="788"/>
      <c r="NNC17" s="788"/>
      <c r="NND17" s="787"/>
      <c r="NNE17" s="788"/>
      <c r="NNF17" s="788"/>
      <c r="NNG17" s="788"/>
      <c r="NNH17" s="787"/>
      <c r="NNI17" s="788"/>
      <c r="NNJ17" s="788"/>
      <c r="NNK17" s="788"/>
      <c r="NNL17" s="787"/>
      <c r="NNM17" s="788"/>
      <c r="NNN17" s="788"/>
      <c r="NNO17" s="788"/>
      <c r="NNP17" s="787"/>
      <c r="NNQ17" s="788"/>
      <c r="NNR17" s="788"/>
      <c r="NNS17" s="788"/>
      <c r="NNT17" s="787"/>
      <c r="NNU17" s="788"/>
      <c r="NNV17" s="788"/>
      <c r="NNW17" s="788"/>
      <c r="NNX17" s="787"/>
      <c r="NNY17" s="788"/>
      <c r="NNZ17" s="788"/>
      <c r="NOA17" s="788"/>
      <c r="NOB17" s="787"/>
      <c r="NOC17" s="788"/>
      <c r="NOD17" s="788"/>
      <c r="NOE17" s="788"/>
      <c r="NOF17" s="787"/>
      <c r="NOG17" s="788"/>
      <c r="NOH17" s="788"/>
      <c r="NOI17" s="788"/>
      <c r="NOJ17" s="787"/>
      <c r="NOK17" s="788"/>
      <c r="NOL17" s="788"/>
      <c r="NOM17" s="788"/>
      <c r="NON17" s="787"/>
      <c r="NOO17" s="788"/>
      <c r="NOP17" s="788"/>
      <c r="NOQ17" s="788"/>
      <c r="NOR17" s="787"/>
      <c r="NOS17" s="788"/>
      <c r="NOT17" s="788"/>
      <c r="NOU17" s="788"/>
      <c r="NOV17" s="787"/>
      <c r="NOW17" s="788"/>
      <c r="NOX17" s="788"/>
      <c r="NOY17" s="788"/>
      <c r="NOZ17" s="787"/>
      <c r="NPA17" s="788"/>
      <c r="NPB17" s="788"/>
      <c r="NPC17" s="788"/>
      <c r="NPD17" s="787"/>
      <c r="NPE17" s="788"/>
      <c r="NPF17" s="788"/>
      <c r="NPG17" s="788"/>
      <c r="NPH17" s="787"/>
      <c r="NPI17" s="788"/>
      <c r="NPJ17" s="788"/>
      <c r="NPK17" s="788"/>
      <c r="NPL17" s="787"/>
      <c r="NPM17" s="788"/>
      <c r="NPN17" s="788"/>
      <c r="NPO17" s="788"/>
      <c r="NPP17" s="787"/>
      <c r="NPQ17" s="788"/>
      <c r="NPR17" s="788"/>
      <c r="NPS17" s="788"/>
      <c r="NPT17" s="787"/>
      <c r="NPU17" s="788"/>
      <c r="NPV17" s="788"/>
      <c r="NPW17" s="788"/>
      <c r="NPX17" s="787"/>
      <c r="NPY17" s="788"/>
      <c r="NPZ17" s="788"/>
      <c r="NQA17" s="788"/>
      <c r="NQB17" s="787"/>
      <c r="NQC17" s="788"/>
      <c r="NQD17" s="788"/>
      <c r="NQE17" s="788"/>
      <c r="NQF17" s="787"/>
      <c r="NQG17" s="788"/>
      <c r="NQH17" s="788"/>
      <c r="NQI17" s="788"/>
      <c r="NQJ17" s="787"/>
      <c r="NQK17" s="788"/>
      <c r="NQL17" s="788"/>
      <c r="NQM17" s="788"/>
      <c r="NQN17" s="787"/>
      <c r="NQO17" s="788"/>
      <c r="NQP17" s="788"/>
      <c r="NQQ17" s="788"/>
      <c r="NQR17" s="787"/>
      <c r="NQS17" s="788"/>
      <c r="NQT17" s="788"/>
      <c r="NQU17" s="788"/>
      <c r="NQV17" s="787"/>
      <c r="NQW17" s="788"/>
      <c r="NQX17" s="788"/>
      <c r="NQY17" s="788"/>
      <c r="NQZ17" s="787"/>
      <c r="NRA17" s="788"/>
      <c r="NRB17" s="788"/>
      <c r="NRC17" s="788"/>
      <c r="NRD17" s="787"/>
      <c r="NRE17" s="788"/>
      <c r="NRF17" s="788"/>
      <c r="NRG17" s="788"/>
      <c r="NRH17" s="787"/>
      <c r="NRI17" s="788"/>
      <c r="NRJ17" s="788"/>
      <c r="NRK17" s="788"/>
      <c r="NRL17" s="787"/>
      <c r="NRM17" s="788"/>
      <c r="NRN17" s="788"/>
      <c r="NRO17" s="788"/>
      <c r="NRP17" s="787"/>
      <c r="NRQ17" s="788"/>
      <c r="NRR17" s="788"/>
      <c r="NRS17" s="788"/>
      <c r="NRT17" s="787"/>
      <c r="NRU17" s="788"/>
      <c r="NRV17" s="788"/>
      <c r="NRW17" s="788"/>
      <c r="NRX17" s="787"/>
      <c r="NRY17" s="788"/>
      <c r="NRZ17" s="788"/>
      <c r="NSA17" s="788"/>
      <c r="NSB17" s="787"/>
      <c r="NSC17" s="788"/>
      <c r="NSD17" s="788"/>
      <c r="NSE17" s="788"/>
      <c r="NSF17" s="787"/>
      <c r="NSG17" s="788"/>
      <c r="NSH17" s="788"/>
      <c r="NSI17" s="788"/>
      <c r="NSJ17" s="787"/>
      <c r="NSK17" s="788"/>
      <c r="NSL17" s="788"/>
      <c r="NSM17" s="788"/>
      <c r="NSN17" s="787"/>
      <c r="NSO17" s="788"/>
      <c r="NSP17" s="788"/>
      <c r="NSQ17" s="788"/>
      <c r="NSR17" s="787"/>
      <c r="NSS17" s="788"/>
      <c r="NST17" s="788"/>
      <c r="NSU17" s="788"/>
      <c r="NSV17" s="787"/>
      <c r="NSW17" s="788"/>
      <c r="NSX17" s="788"/>
      <c r="NSY17" s="788"/>
      <c r="NSZ17" s="787"/>
      <c r="NTA17" s="788"/>
      <c r="NTB17" s="788"/>
      <c r="NTC17" s="788"/>
      <c r="NTD17" s="787"/>
      <c r="NTE17" s="788"/>
      <c r="NTF17" s="788"/>
      <c r="NTG17" s="788"/>
      <c r="NTH17" s="787"/>
      <c r="NTI17" s="788"/>
      <c r="NTJ17" s="788"/>
      <c r="NTK17" s="788"/>
      <c r="NTL17" s="787"/>
      <c r="NTM17" s="788"/>
      <c r="NTN17" s="788"/>
      <c r="NTO17" s="788"/>
      <c r="NTP17" s="787"/>
      <c r="NTQ17" s="788"/>
      <c r="NTR17" s="788"/>
      <c r="NTS17" s="788"/>
      <c r="NTT17" s="787"/>
      <c r="NTU17" s="788"/>
      <c r="NTV17" s="788"/>
      <c r="NTW17" s="788"/>
      <c r="NTX17" s="787"/>
      <c r="NTY17" s="788"/>
      <c r="NTZ17" s="788"/>
      <c r="NUA17" s="788"/>
      <c r="NUB17" s="787"/>
      <c r="NUC17" s="788"/>
      <c r="NUD17" s="788"/>
      <c r="NUE17" s="788"/>
      <c r="NUF17" s="787"/>
      <c r="NUG17" s="788"/>
      <c r="NUH17" s="788"/>
      <c r="NUI17" s="788"/>
      <c r="NUJ17" s="787"/>
      <c r="NUK17" s="788"/>
      <c r="NUL17" s="788"/>
      <c r="NUM17" s="788"/>
      <c r="NUN17" s="787"/>
      <c r="NUO17" s="788"/>
      <c r="NUP17" s="788"/>
      <c r="NUQ17" s="788"/>
      <c r="NUR17" s="787"/>
      <c r="NUS17" s="788"/>
      <c r="NUT17" s="788"/>
      <c r="NUU17" s="788"/>
      <c r="NUV17" s="787"/>
      <c r="NUW17" s="788"/>
      <c r="NUX17" s="788"/>
      <c r="NUY17" s="788"/>
      <c r="NUZ17" s="787"/>
      <c r="NVA17" s="788"/>
      <c r="NVB17" s="788"/>
      <c r="NVC17" s="788"/>
      <c r="NVD17" s="787"/>
      <c r="NVE17" s="788"/>
      <c r="NVF17" s="788"/>
      <c r="NVG17" s="788"/>
      <c r="NVH17" s="787"/>
      <c r="NVI17" s="788"/>
      <c r="NVJ17" s="788"/>
      <c r="NVK17" s="788"/>
      <c r="NVL17" s="787"/>
      <c r="NVM17" s="788"/>
      <c r="NVN17" s="788"/>
      <c r="NVO17" s="788"/>
      <c r="NVP17" s="787"/>
      <c r="NVQ17" s="788"/>
      <c r="NVR17" s="788"/>
      <c r="NVS17" s="788"/>
      <c r="NVT17" s="787"/>
      <c r="NVU17" s="788"/>
      <c r="NVV17" s="788"/>
      <c r="NVW17" s="788"/>
      <c r="NVX17" s="787"/>
      <c r="NVY17" s="788"/>
      <c r="NVZ17" s="788"/>
      <c r="NWA17" s="788"/>
      <c r="NWB17" s="787"/>
      <c r="NWC17" s="788"/>
      <c r="NWD17" s="788"/>
      <c r="NWE17" s="788"/>
      <c r="NWF17" s="787"/>
      <c r="NWG17" s="788"/>
      <c r="NWH17" s="788"/>
      <c r="NWI17" s="788"/>
      <c r="NWJ17" s="787"/>
      <c r="NWK17" s="788"/>
      <c r="NWL17" s="788"/>
      <c r="NWM17" s="788"/>
      <c r="NWN17" s="787"/>
      <c r="NWO17" s="788"/>
      <c r="NWP17" s="788"/>
      <c r="NWQ17" s="788"/>
      <c r="NWR17" s="787"/>
      <c r="NWS17" s="788"/>
      <c r="NWT17" s="788"/>
      <c r="NWU17" s="788"/>
      <c r="NWV17" s="787"/>
      <c r="NWW17" s="788"/>
      <c r="NWX17" s="788"/>
      <c r="NWY17" s="788"/>
      <c r="NWZ17" s="787"/>
      <c r="NXA17" s="788"/>
      <c r="NXB17" s="788"/>
      <c r="NXC17" s="788"/>
      <c r="NXD17" s="787"/>
      <c r="NXE17" s="788"/>
      <c r="NXF17" s="788"/>
      <c r="NXG17" s="788"/>
      <c r="NXH17" s="787"/>
      <c r="NXI17" s="788"/>
      <c r="NXJ17" s="788"/>
      <c r="NXK17" s="788"/>
      <c r="NXL17" s="787"/>
      <c r="NXM17" s="788"/>
      <c r="NXN17" s="788"/>
      <c r="NXO17" s="788"/>
      <c r="NXP17" s="787"/>
      <c r="NXQ17" s="788"/>
      <c r="NXR17" s="788"/>
      <c r="NXS17" s="788"/>
      <c r="NXT17" s="787"/>
      <c r="NXU17" s="788"/>
      <c r="NXV17" s="788"/>
      <c r="NXW17" s="788"/>
      <c r="NXX17" s="787"/>
      <c r="NXY17" s="788"/>
      <c r="NXZ17" s="788"/>
      <c r="NYA17" s="788"/>
      <c r="NYB17" s="787"/>
      <c r="NYC17" s="788"/>
      <c r="NYD17" s="788"/>
      <c r="NYE17" s="788"/>
      <c r="NYF17" s="787"/>
      <c r="NYG17" s="788"/>
      <c r="NYH17" s="788"/>
      <c r="NYI17" s="788"/>
      <c r="NYJ17" s="787"/>
      <c r="NYK17" s="788"/>
      <c r="NYL17" s="788"/>
      <c r="NYM17" s="788"/>
      <c r="NYN17" s="787"/>
      <c r="NYO17" s="788"/>
      <c r="NYP17" s="788"/>
      <c r="NYQ17" s="788"/>
      <c r="NYR17" s="787"/>
      <c r="NYS17" s="788"/>
      <c r="NYT17" s="788"/>
      <c r="NYU17" s="788"/>
      <c r="NYV17" s="787"/>
      <c r="NYW17" s="788"/>
      <c r="NYX17" s="788"/>
      <c r="NYY17" s="788"/>
      <c r="NYZ17" s="787"/>
      <c r="NZA17" s="788"/>
      <c r="NZB17" s="788"/>
      <c r="NZC17" s="788"/>
      <c r="NZD17" s="787"/>
      <c r="NZE17" s="788"/>
      <c r="NZF17" s="788"/>
      <c r="NZG17" s="788"/>
      <c r="NZH17" s="787"/>
      <c r="NZI17" s="788"/>
      <c r="NZJ17" s="788"/>
      <c r="NZK17" s="788"/>
      <c r="NZL17" s="787"/>
      <c r="NZM17" s="788"/>
      <c r="NZN17" s="788"/>
      <c r="NZO17" s="788"/>
      <c r="NZP17" s="787"/>
      <c r="NZQ17" s="788"/>
      <c r="NZR17" s="788"/>
      <c r="NZS17" s="788"/>
      <c r="NZT17" s="787"/>
      <c r="NZU17" s="788"/>
      <c r="NZV17" s="788"/>
      <c r="NZW17" s="788"/>
      <c r="NZX17" s="787"/>
      <c r="NZY17" s="788"/>
      <c r="NZZ17" s="788"/>
      <c r="OAA17" s="788"/>
      <c r="OAB17" s="787"/>
      <c r="OAC17" s="788"/>
      <c r="OAD17" s="788"/>
      <c r="OAE17" s="788"/>
      <c r="OAF17" s="787"/>
      <c r="OAG17" s="788"/>
      <c r="OAH17" s="788"/>
      <c r="OAI17" s="788"/>
      <c r="OAJ17" s="787"/>
      <c r="OAK17" s="788"/>
      <c r="OAL17" s="788"/>
      <c r="OAM17" s="788"/>
      <c r="OAN17" s="787"/>
      <c r="OAO17" s="788"/>
      <c r="OAP17" s="788"/>
      <c r="OAQ17" s="788"/>
      <c r="OAR17" s="787"/>
      <c r="OAS17" s="788"/>
      <c r="OAT17" s="788"/>
      <c r="OAU17" s="788"/>
      <c r="OAV17" s="787"/>
      <c r="OAW17" s="788"/>
      <c r="OAX17" s="788"/>
      <c r="OAY17" s="788"/>
      <c r="OAZ17" s="787"/>
      <c r="OBA17" s="788"/>
      <c r="OBB17" s="788"/>
      <c r="OBC17" s="788"/>
      <c r="OBD17" s="787"/>
      <c r="OBE17" s="788"/>
      <c r="OBF17" s="788"/>
      <c r="OBG17" s="788"/>
      <c r="OBH17" s="787"/>
      <c r="OBI17" s="788"/>
      <c r="OBJ17" s="788"/>
      <c r="OBK17" s="788"/>
      <c r="OBL17" s="787"/>
      <c r="OBM17" s="788"/>
      <c r="OBN17" s="788"/>
      <c r="OBO17" s="788"/>
      <c r="OBP17" s="787"/>
      <c r="OBQ17" s="788"/>
      <c r="OBR17" s="788"/>
      <c r="OBS17" s="788"/>
      <c r="OBT17" s="787"/>
      <c r="OBU17" s="788"/>
      <c r="OBV17" s="788"/>
      <c r="OBW17" s="788"/>
      <c r="OBX17" s="787"/>
      <c r="OBY17" s="788"/>
      <c r="OBZ17" s="788"/>
      <c r="OCA17" s="788"/>
      <c r="OCB17" s="787"/>
      <c r="OCC17" s="788"/>
      <c r="OCD17" s="788"/>
      <c r="OCE17" s="788"/>
      <c r="OCF17" s="787"/>
      <c r="OCG17" s="788"/>
      <c r="OCH17" s="788"/>
      <c r="OCI17" s="788"/>
      <c r="OCJ17" s="787"/>
      <c r="OCK17" s="788"/>
      <c r="OCL17" s="788"/>
      <c r="OCM17" s="788"/>
      <c r="OCN17" s="787"/>
      <c r="OCO17" s="788"/>
      <c r="OCP17" s="788"/>
      <c r="OCQ17" s="788"/>
      <c r="OCR17" s="787"/>
      <c r="OCS17" s="788"/>
      <c r="OCT17" s="788"/>
      <c r="OCU17" s="788"/>
      <c r="OCV17" s="787"/>
      <c r="OCW17" s="788"/>
      <c r="OCX17" s="788"/>
      <c r="OCY17" s="788"/>
      <c r="OCZ17" s="787"/>
      <c r="ODA17" s="788"/>
      <c r="ODB17" s="788"/>
      <c r="ODC17" s="788"/>
      <c r="ODD17" s="787"/>
      <c r="ODE17" s="788"/>
      <c r="ODF17" s="788"/>
      <c r="ODG17" s="788"/>
      <c r="ODH17" s="787"/>
      <c r="ODI17" s="788"/>
      <c r="ODJ17" s="788"/>
      <c r="ODK17" s="788"/>
      <c r="ODL17" s="787"/>
      <c r="ODM17" s="788"/>
      <c r="ODN17" s="788"/>
      <c r="ODO17" s="788"/>
      <c r="ODP17" s="787"/>
      <c r="ODQ17" s="788"/>
      <c r="ODR17" s="788"/>
      <c r="ODS17" s="788"/>
      <c r="ODT17" s="787"/>
      <c r="ODU17" s="788"/>
      <c r="ODV17" s="788"/>
      <c r="ODW17" s="788"/>
      <c r="ODX17" s="787"/>
      <c r="ODY17" s="788"/>
      <c r="ODZ17" s="788"/>
      <c r="OEA17" s="788"/>
      <c r="OEB17" s="787"/>
      <c r="OEC17" s="788"/>
      <c r="OED17" s="788"/>
      <c r="OEE17" s="788"/>
      <c r="OEF17" s="787"/>
      <c r="OEG17" s="788"/>
      <c r="OEH17" s="788"/>
      <c r="OEI17" s="788"/>
      <c r="OEJ17" s="787"/>
      <c r="OEK17" s="788"/>
      <c r="OEL17" s="788"/>
      <c r="OEM17" s="788"/>
      <c r="OEN17" s="787"/>
      <c r="OEO17" s="788"/>
      <c r="OEP17" s="788"/>
      <c r="OEQ17" s="788"/>
      <c r="OER17" s="787"/>
      <c r="OES17" s="788"/>
      <c r="OET17" s="788"/>
      <c r="OEU17" s="788"/>
      <c r="OEV17" s="787"/>
      <c r="OEW17" s="788"/>
      <c r="OEX17" s="788"/>
      <c r="OEY17" s="788"/>
      <c r="OEZ17" s="787"/>
      <c r="OFA17" s="788"/>
      <c r="OFB17" s="788"/>
      <c r="OFC17" s="788"/>
      <c r="OFD17" s="787"/>
      <c r="OFE17" s="788"/>
      <c r="OFF17" s="788"/>
      <c r="OFG17" s="788"/>
      <c r="OFH17" s="787"/>
      <c r="OFI17" s="788"/>
      <c r="OFJ17" s="788"/>
      <c r="OFK17" s="788"/>
      <c r="OFL17" s="787"/>
      <c r="OFM17" s="788"/>
      <c r="OFN17" s="788"/>
      <c r="OFO17" s="788"/>
      <c r="OFP17" s="787"/>
      <c r="OFQ17" s="788"/>
      <c r="OFR17" s="788"/>
      <c r="OFS17" s="788"/>
      <c r="OFT17" s="787"/>
      <c r="OFU17" s="788"/>
      <c r="OFV17" s="788"/>
      <c r="OFW17" s="788"/>
      <c r="OFX17" s="787"/>
      <c r="OFY17" s="788"/>
      <c r="OFZ17" s="788"/>
      <c r="OGA17" s="788"/>
      <c r="OGB17" s="787"/>
      <c r="OGC17" s="788"/>
      <c r="OGD17" s="788"/>
      <c r="OGE17" s="788"/>
      <c r="OGF17" s="787"/>
      <c r="OGG17" s="788"/>
      <c r="OGH17" s="788"/>
      <c r="OGI17" s="788"/>
      <c r="OGJ17" s="787"/>
      <c r="OGK17" s="788"/>
      <c r="OGL17" s="788"/>
      <c r="OGM17" s="788"/>
      <c r="OGN17" s="787"/>
      <c r="OGO17" s="788"/>
      <c r="OGP17" s="788"/>
      <c r="OGQ17" s="788"/>
      <c r="OGR17" s="787"/>
      <c r="OGS17" s="788"/>
      <c r="OGT17" s="788"/>
      <c r="OGU17" s="788"/>
      <c r="OGV17" s="787"/>
      <c r="OGW17" s="788"/>
      <c r="OGX17" s="788"/>
      <c r="OGY17" s="788"/>
      <c r="OGZ17" s="787"/>
      <c r="OHA17" s="788"/>
      <c r="OHB17" s="788"/>
      <c r="OHC17" s="788"/>
      <c r="OHD17" s="787"/>
      <c r="OHE17" s="788"/>
      <c r="OHF17" s="788"/>
      <c r="OHG17" s="788"/>
      <c r="OHH17" s="787"/>
      <c r="OHI17" s="788"/>
      <c r="OHJ17" s="788"/>
      <c r="OHK17" s="788"/>
      <c r="OHL17" s="787"/>
      <c r="OHM17" s="788"/>
      <c r="OHN17" s="788"/>
      <c r="OHO17" s="788"/>
      <c r="OHP17" s="787"/>
      <c r="OHQ17" s="788"/>
      <c r="OHR17" s="788"/>
      <c r="OHS17" s="788"/>
      <c r="OHT17" s="787"/>
      <c r="OHU17" s="788"/>
      <c r="OHV17" s="788"/>
      <c r="OHW17" s="788"/>
      <c r="OHX17" s="787"/>
      <c r="OHY17" s="788"/>
      <c r="OHZ17" s="788"/>
      <c r="OIA17" s="788"/>
      <c r="OIB17" s="787"/>
      <c r="OIC17" s="788"/>
      <c r="OID17" s="788"/>
      <c r="OIE17" s="788"/>
      <c r="OIF17" s="787"/>
      <c r="OIG17" s="788"/>
      <c r="OIH17" s="788"/>
      <c r="OII17" s="788"/>
      <c r="OIJ17" s="787"/>
      <c r="OIK17" s="788"/>
      <c r="OIL17" s="788"/>
      <c r="OIM17" s="788"/>
      <c r="OIN17" s="787"/>
      <c r="OIO17" s="788"/>
      <c r="OIP17" s="788"/>
      <c r="OIQ17" s="788"/>
      <c r="OIR17" s="787"/>
      <c r="OIS17" s="788"/>
      <c r="OIT17" s="788"/>
      <c r="OIU17" s="788"/>
      <c r="OIV17" s="787"/>
      <c r="OIW17" s="788"/>
      <c r="OIX17" s="788"/>
      <c r="OIY17" s="788"/>
      <c r="OIZ17" s="787"/>
      <c r="OJA17" s="788"/>
      <c r="OJB17" s="788"/>
      <c r="OJC17" s="788"/>
      <c r="OJD17" s="787"/>
      <c r="OJE17" s="788"/>
      <c r="OJF17" s="788"/>
      <c r="OJG17" s="788"/>
      <c r="OJH17" s="787"/>
      <c r="OJI17" s="788"/>
      <c r="OJJ17" s="788"/>
      <c r="OJK17" s="788"/>
      <c r="OJL17" s="787"/>
      <c r="OJM17" s="788"/>
      <c r="OJN17" s="788"/>
      <c r="OJO17" s="788"/>
      <c r="OJP17" s="787"/>
      <c r="OJQ17" s="788"/>
      <c r="OJR17" s="788"/>
      <c r="OJS17" s="788"/>
      <c r="OJT17" s="787"/>
      <c r="OJU17" s="788"/>
      <c r="OJV17" s="788"/>
      <c r="OJW17" s="788"/>
      <c r="OJX17" s="787"/>
      <c r="OJY17" s="788"/>
      <c r="OJZ17" s="788"/>
      <c r="OKA17" s="788"/>
      <c r="OKB17" s="787"/>
      <c r="OKC17" s="788"/>
      <c r="OKD17" s="788"/>
      <c r="OKE17" s="788"/>
      <c r="OKF17" s="787"/>
      <c r="OKG17" s="788"/>
      <c r="OKH17" s="788"/>
      <c r="OKI17" s="788"/>
      <c r="OKJ17" s="787"/>
      <c r="OKK17" s="788"/>
      <c r="OKL17" s="788"/>
      <c r="OKM17" s="788"/>
      <c r="OKN17" s="787"/>
      <c r="OKO17" s="788"/>
      <c r="OKP17" s="788"/>
      <c r="OKQ17" s="788"/>
      <c r="OKR17" s="787"/>
      <c r="OKS17" s="788"/>
      <c r="OKT17" s="788"/>
      <c r="OKU17" s="788"/>
      <c r="OKV17" s="787"/>
      <c r="OKW17" s="788"/>
      <c r="OKX17" s="788"/>
      <c r="OKY17" s="788"/>
      <c r="OKZ17" s="787"/>
      <c r="OLA17" s="788"/>
      <c r="OLB17" s="788"/>
      <c r="OLC17" s="788"/>
      <c r="OLD17" s="787"/>
      <c r="OLE17" s="788"/>
      <c r="OLF17" s="788"/>
      <c r="OLG17" s="788"/>
      <c r="OLH17" s="787"/>
      <c r="OLI17" s="788"/>
      <c r="OLJ17" s="788"/>
      <c r="OLK17" s="788"/>
      <c r="OLL17" s="787"/>
      <c r="OLM17" s="788"/>
      <c r="OLN17" s="788"/>
      <c r="OLO17" s="788"/>
      <c r="OLP17" s="787"/>
      <c r="OLQ17" s="788"/>
      <c r="OLR17" s="788"/>
      <c r="OLS17" s="788"/>
      <c r="OLT17" s="787"/>
      <c r="OLU17" s="788"/>
      <c r="OLV17" s="788"/>
      <c r="OLW17" s="788"/>
      <c r="OLX17" s="787"/>
      <c r="OLY17" s="788"/>
      <c r="OLZ17" s="788"/>
      <c r="OMA17" s="788"/>
      <c r="OMB17" s="787"/>
      <c r="OMC17" s="788"/>
      <c r="OMD17" s="788"/>
      <c r="OME17" s="788"/>
      <c r="OMF17" s="787"/>
      <c r="OMG17" s="788"/>
      <c r="OMH17" s="788"/>
      <c r="OMI17" s="788"/>
      <c r="OMJ17" s="787"/>
      <c r="OMK17" s="788"/>
      <c r="OML17" s="788"/>
      <c r="OMM17" s="788"/>
      <c r="OMN17" s="787"/>
      <c r="OMO17" s="788"/>
      <c r="OMP17" s="788"/>
      <c r="OMQ17" s="788"/>
      <c r="OMR17" s="787"/>
      <c r="OMS17" s="788"/>
      <c r="OMT17" s="788"/>
      <c r="OMU17" s="788"/>
      <c r="OMV17" s="787"/>
      <c r="OMW17" s="788"/>
      <c r="OMX17" s="788"/>
      <c r="OMY17" s="788"/>
      <c r="OMZ17" s="787"/>
      <c r="ONA17" s="788"/>
      <c r="ONB17" s="788"/>
      <c r="ONC17" s="788"/>
      <c r="OND17" s="787"/>
      <c r="ONE17" s="788"/>
      <c r="ONF17" s="788"/>
      <c r="ONG17" s="788"/>
      <c r="ONH17" s="787"/>
      <c r="ONI17" s="788"/>
      <c r="ONJ17" s="788"/>
      <c r="ONK17" s="788"/>
      <c r="ONL17" s="787"/>
      <c r="ONM17" s="788"/>
      <c r="ONN17" s="788"/>
      <c r="ONO17" s="788"/>
      <c r="ONP17" s="787"/>
      <c r="ONQ17" s="788"/>
      <c r="ONR17" s="788"/>
      <c r="ONS17" s="788"/>
      <c r="ONT17" s="787"/>
      <c r="ONU17" s="788"/>
      <c r="ONV17" s="788"/>
      <c r="ONW17" s="788"/>
      <c r="ONX17" s="787"/>
      <c r="ONY17" s="788"/>
      <c r="ONZ17" s="788"/>
      <c r="OOA17" s="788"/>
      <c r="OOB17" s="787"/>
      <c r="OOC17" s="788"/>
      <c r="OOD17" s="788"/>
      <c r="OOE17" s="788"/>
      <c r="OOF17" s="787"/>
      <c r="OOG17" s="788"/>
      <c r="OOH17" s="788"/>
      <c r="OOI17" s="788"/>
      <c r="OOJ17" s="787"/>
      <c r="OOK17" s="788"/>
      <c r="OOL17" s="788"/>
      <c r="OOM17" s="788"/>
      <c r="OON17" s="787"/>
      <c r="OOO17" s="788"/>
      <c r="OOP17" s="788"/>
      <c r="OOQ17" s="788"/>
      <c r="OOR17" s="787"/>
      <c r="OOS17" s="788"/>
      <c r="OOT17" s="788"/>
      <c r="OOU17" s="788"/>
      <c r="OOV17" s="787"/>
      <c r="OOW17" s="788"/>
      <c r="OOX17" s="788"/>
      <c r="OOY17" s="788"/>
      <c r="OOZ17" s="787"/>
      <c r="OPA17" s="788"/>
      <c r="OPB17" s="788"/>
      <c r="OPC17" s="788"/>
      <c r="OPD17" s="787"/>
      <c r="OPE17" s="788"/>
      <c r="OPF17" s="788"/>
      <c r="OPG17" s="788"/>
      <c r="OPH17" s="787"/>
      <c r="OPI17" s="788"/>
      <c r="OPJ17" s="788"/>
      <c r="OPK17" s="788"/>
      <c r="OPL17" s="787"/>
      <c r="OPM17" s="788"/>
      <c r="OPN17" s="788"/>
      <c r="OPO17" s="788"/>
      <c r="OPP17" s="787"/>
      <c r="OPQ17" s="788"/>
      <c r="OPR17" s="788"/>
      <c r="OPS17" s="788"/>
      <c r="OPT17" s="787"/>
      <c r="OPU17" s="788"/>
      <c r="OPV17" s="788"/>
      <c r="OPW17" s="788"/>
      <c r="OPX17" s="787"/>
      <c r="OPY17" s="788"/>
      <c r="OPZ17" s="788"/>
      <c r="OQA17" s="788"/>
      <c r="OQB17" s="787"/>
      <c r="OQC17" s="788"/>
      <c r="OQD17" s="788"/>
      <c r="OQE17" s="788"/>
      <c r="OQF17" s="787"/>
      <c r="OQG17" s="788"/>
      <c r="OQH17" s="788"/>
      <c r="OQI17" s="788"/>
      <c r="OQJ17" s="787"/>
      <c r="OQK17" s="788"/>
      <c r="OQL17" s="788"/>
      <c r="OQM17" s="788"/>
      <c r="OQN17" s="787"/>
      <c r="OQO17" s="788"/>
      <c r="OQP17" s="788"/>
      <c r="OQQ17" s="788"/>
      <c r="OQR17" s="787"/>
      <c r="OQS17" s="788"/>
      <c r="OQT17" s="788"/>
      <c r="OQU17" s="788"/>
      <c r="OQV17" s="787"/>
      <c r="OQW17" s="788"/>
      <c r="OQX17" s="788"/>
      <c r="OQY17" s="788"/>
      <c r="OQZ17" s="787"/>
      <c r="ORA17" s="788"/>
      <c r="ORB17" s="788"/>
      <c r="ORC17" s="788"/>
      <c r="ORD17" s="787"/>
      <c r="ORE17" s="788"/>
      <c r="ORF17" s="788"/>
      <c r="ORG17" s="788"/>
      <c r="ORH17" s="787"/>
      <c r="ORI17" s="788"/>
      <c r="ORJ17" s="788"/>
      <c r="ORK17" s="788"/>
      <c r="ORL17" s="787"/>
      <c r="ORM17" s="788"/>
      <c r="ORN17" s="788"/>
      <c r="ORO17" s="788"/>
      <c r="ORP17" s="787"/>
      <c r="ORQ17" s="788"/>
      <c r="ORR17" s="788"/>
      <c r="ORS17" s="788"/>
      <c r="ORT17" s="787"/>
      <c r="ORU17" s="788"/>
      <c r="ORV17" s="788"/>
      <c r="ORW17" s="788"/>
      <c r="ORX17" s="787"/>
      <c r="ORY17" s="788"/>
      <c r="ORZ17" s="788"/>
      <c r="OSA17" s="788"/>
      <c r="OSB17" s="787"/>
      <c r="OSC17" s="788"/>
      <c r="OSD17" s="788"/>
      <c r="OSE17" s="788"/>
      <c r="OSF17" s="787"/>
      <c r="OSG17" s="788"/>
      <c r="OSH17" s="788"/>
      <c r="OSI17" s="788"/>
      <c r="OSJ17" s="787"/>
      <c r="OSK17" s="788"/>
      <c r="OSL17" s="788"/>
      <c r="OSM17" s="788"/>
      <c r="OSN17" s="787"/>
      <c r="OSO17" s="788"/>
      <c r="OSP17" s="788"/>
      <c r="OSQ17" s="788"/>
      <c r="OSR17" s="787"/>
      <c r="OSS17" s="788"/>
      <c r="OST17" s="788"/>
      <c r="OSU17" s="788"/>
      <c r="OSV17" s="787"/>
      <c r="OSW17" s="788"/>
      <c r="OSX17" s="788"/>
      <c r="OSY17" s="788"/>
      <c r="OSZ17" s="787"/>
      <c r="OTA17" s="788"/>
      <c r="OTB17" s="788"/>
      <c r="OTC17" s="788"/>
      <c r="OTD17" s="787"/>
      <c r="OTE17" s="788"/>
      <c r="OTF17" s="788"/>
      <c r="OTG17" s="788"/>
      <c r="OTH17" s="787"/>
      <c r="OTI17" s="788"/>
      <c r="OTJ17" s="788"/>
      <c r="OTK17" s="788"/>
      <c r="OTL17" s="787"/>
      <c r="OTM17" s="788"/>
      <c r="OTN17" s="788"/>
      <c r="OTO17" s="788"/>
      <c r="OTP17" s="787"/>
      <c r="OTQ17" s="788"/>
      <c r="OTR17" s="788"/>
      <c r="OTS17" s="788"/>
      <c r="OTT17" s="787"/>
      <c r="OTU17" s="788"/>
      <c r="OTV17" s="788"/>
      <c r="OTW17" s="788"/>
      <c r="OTX17" s="787"/>
      <c r="OTY17" s="788"/>
      <c r="OTZ17" s="788"/>
      <c r="OUA17" s="788"/>
      <c r="OUB17" s="787"/>
      <c r="OUC17" s="788"/>
      <c r="OUD17" s="788"/>
      <c r="OUE17" s="788"/>
      <c r="OUF17" s="787"/>
      <c r="OUG17" s="788"/>
      <c r="OUH17" s="788"/>
      <c r="OUI17" s="788"/>
      <c r="OUJ17" s="787"/>
      <c r="OUK17" s="788"/>
      <c r="OUL17" s="788"/>
      <c r="OUM17" s="788"/>
      <c r="OUN17" s="787"/>
      <c r="OUO17" s="788"/>
      <c r="OUP17" s="788"/>
      <c r="OUQ17" s="788"/>
      <c r="OUR17" s="787"/>
      <c r="OUS17" s="788"/>
      <c r="OUT17" s="788"/>
      <c r="OUU17" s="788"/>
      <c r="OUV17" s="787"/>
      <c r="OUW17" s="788"/>
      <c r="OUX17" s="788"/>
      <c r="OUY17" s="788"/>
      <c r="OUZ17" s="787"/>
      <c r="OVA17" s="788"/>
      <c r="OVB17" s="788"/>
      <c r="OVC17" s="788"/>
      <c r="OVD17" s="787"/>
      <c r="OVE17" s="788"/>
      <c r="OVF17" s="788"/>
      <c r="OVG17" s="788"/>
      <c r="OVH17" s="787"/>
      <c r="OVI17" s="788"/>
      <c r="OVJ17" s="788"/>
      <c r="OVK17" s="788"/>
      <c r="OVL17" s="787"/>
      <c r="OVM17" s="788"/>
      <c r="OVN17" s="788"/>
      <c r="OVO17" s="788"/>
      <c r="OVP17" s="787"/>
      <c r="OVQ17" s="788"/>
      <c r="OVR17" s="788"/>
      <c r="OVS17" s="788"/>
      <c r="OVT17" s="787"/>
      <c r="OVU17" s="788"/>
      <c r="OVV17" s="788"/>
      <c r="OVW17" s="788"/>
      <c r="OVX17" s="787"/>
      <c r="OVY17" s="788"/>
      <c r="OVZ17" s="788"/>
      <c r="OWA17" s="788"/>
      <c r="OWB17" s="787"/>
      <c r="OWC17" s="788"/>
      <c r="OWD17" s="788"/>
      <c r="OWE17" s="788"/>
      <c r="OWF17" s="787"/>
      <c r="OWG17" s="788"/>
      <c r="OWH17" s="788"/>
      <c r="OWI17" s="788"/>
      <c r="OWJ17" s="787"/>
      <c r="OWK17" s="788"/>
      <c r="OWL17" s="788"/>
      <c r="OWM17" s="788"/>
      <c r="OWN17" s="787"/>
      <c r="OWO17" s="788"/>
      <c r="OWP17" s="788"/>
      <c r="OWQ17" s="788"/>
      <c r="OWR17" s="787"/>
      <c r="OWS17" s="788"/>
      <c r="OWT17" s="788"/>
      <c r="OWU17" s="788"/>
      <c r="OWV17" s="787"/>
      <c r="OWW17" s="788"/>
      <c r="OWX17" s="788"/>
      <c r="OWY17" s="788"/>
      <c r="OWZ17" s="787"/>
      <c r="OXA17" s="788"/>
      <c r="OXB17" s="788"/>
      <c r="OXC17" s="788"/>
      <c r="OXD17" s="787"/>
      <c r="OXE17" s="788"/>
      <c r="OXF17" s="788"/>
      <c r="OXG17" s="788"/>
      <c r="OXH17" s="787"/>
      <c r="OXI17" s="788"/>
      <c r="OXJ17" s="788"/>
      <c r="OXK17" s="788"/>
      <c r="OXL17" s="787"/>
      <c r="OXM17" s="788"/>
      <c r="OXN17" s="788"/>
      <c r="OXO17" s="788"/>
      <c r="OXP17" s="787"/>
      <c r="OXQ17" s="788"/>
      <c r="OXR17" s="788"/>
      <c r="OXS17" s="788"/>
      <c r="OXT17" s="787"/>
      <c r="OXU17" s="788"/>
      <c r="OXV17" s="788"/>
      <c r="OXW17" s="788"/>
      <c r="OXX17" s="787"/>
      <c r="OXY17" s="788"/>
      <c r="OXZ17" s="788"/>
      <c r="OYA17" s="788"/>
      <c r="OYB17" s="787"/>
      <c r="OYC17" s="788"/>
      <c r="OYD17" s="788"/>
      <c r="OYE17" s="788"/>
      <c r="OYF17" s="787"/>
      <c r="OYG17" s="788"/>
      <c r="OYH17" s="788"/>
      <c r="OYI17" s="788"/>
      <c r="OYJ17" s="787"/>
      <c r="OYK17" s="788"/>
      <c r="OYL17" s="788"/>
      <c r="OYM17" s="788"/>
      <c r="OYN17" s="787"/>
      <c r="OYO17" s="788"/>
      <c r="OYP17" s="788"/>
      <c r="OYQ17" s="788"/>
      <c r="OYR17" s="787"/>
      <c r="OYS17" s="788"/>
      <c r="OYT17" s="788"/>
      <c r="OYU17" s="788"/>
      <c r="OYV17" s="787"/>
      <c r="OYW17" s="788"/>
      <c r="OYX17" s="788"/>
      <c r="OYY17" s="788"/>
      <c r="OYZ17" s="787"/>
      <c r="OZA17" s="788"/>
      <c r="OZB17" s="788"/>
      <c r="OZC17" s="788"/>
      <c r="OZD17" s="787"/>
      <c r="OZE17" s="788"/>
      <c r="OZF17" s="788"/>
      <c r="OZG17" s="788"/>
      <c r="OZH17" s="787"/>
      <c r="OZI17" s="788"/>
      <c r="OZJ17" s="788"/>
      <c r="OZK17" s="788"/>
      <c r="OZL17" s="787"/>
      <c r="OZM17" s="788"/>
      <c r="OZN17" s="788"/>
      <c r="OZO17" s="788"/>
      <c r="OZP17" s="787"/>
      <c r="OZQ17" s="788"/>
      <c r="OZR17" s="788"/>
      <c r="OZS17" s="788"/>
      <c r="OZT17" s="787"/>
      <c r="OZU17" s="788"/>
      <c r="OZV17" s="788"/>
      <c r="OZW17" s="788"/>
      <c r="OZX17" s="787"/>
      <c r="OZY17" s="788"/>
      <c r="OZZ17" s="788"/>
      <c r="PAA17" s="788"/>
      <c r="PAB17" s="787"/>
      <c r="PAC17" s="788"/>
      <c r="PAD17" s="788"/>
      <c r="PAE17" s="788"/>
      <c r="PAF17" s="787"/>
      <c r="PAG17" s="788"/>
      <c r="PAH17" s="788"/>
      <c r="PAI17" s="788"/>
      <c r="PAJ17" s="787"/>
      <c r="PAK17" s="788"/>
      <c r="PAL17" s="788"/>
      <c r="PAM17" s="788"/>
      <c r="PAN17" s="787"/>
      <c r="PAO17" s="788"/>
      <c r="PAP17" s="788"/>
      <c r="PAQ17" s="788"/>
      <c r="PAR17" s="787"/>
      <c r="PAS17" s="788"/>
      <c r="PAT17" s="788"/>
      <c r="PAU17" s="788"/>
      <c r="PAV17" s="787"/>
      <c r="PAW17" s="788"/>
      <c r="PAX17" s="788"/>
      <c r="PAY17" s="788"/>
      <c r="PAZ17" s="787"/>
      <c r="PBA17" s="788"/>
      <c r="PBB17" s="788"/>
      <c r="PBC17" s="788"/>
      <c r="PBD17" s="787"/>
      <c r="PBE17" s="788"/>
      <c r="PBF17" s="788"/>
      <c r="PBG17" s="788"/>
      <c r="PBH17" s="787"/>
      <c r="PBI17" s="788"/>
      <c r="PBJ17" s="788"/>
      <c r="PBK17" s="788"/>
      <c r="PBL17" s="787"/>
      <c r="PBM17" s="788"/>
      <c r="PBN17" s="788"/>
      <c r="PBO17" s="788"/>
      <c r="PBP17" s="787"/>
      <c r="PBQ17" s="788"/>
      <c r="PBR17" s="788"/>
      <c r="PBS17" s="788"/>
      <c r="PBT17" s="787"/>
      <c r="PBU17" s="788"/>
      <c r="PBV17" s="788"/>
      <c r="PBW17" s="788"/>
      <c r="PBX17" s="787"/>
      <c r="PBY17" s="788"/>
      <c r="PBZ17" s="788"/>
      <c r="PCA17" s="788"/>
      <c r="PCB17" s="787"/>
      <c r="PCC17" s="788"/>
      <c r="PCD17" s="788"/>
      <c r="PCE17" s="788"/>
      <c r="PCF17" s="787"/>
      <c r="PCG17" s="788"/>
      <c r="PCH17" s="788"/>
      <c r="PCI17" s="788"/>
      <c r="PCJ17" s="787"/>
      <c r="PCK17" s="788"/>
      <c r="PCL17" s="788"/>
      <c r="PCM17" s="788"/>
      <c r="PCN17" s="787"/>
      <c r="PCO17" s="788"/>
      <c r="PCP17" s="788"/>
      <c r="PCQ17" s="788"/>
      <c r="PCR17" s="787"/>
      <c r="PCS17" s="788"/>
      <c r="PCT17" s="788"/>
      <c r="PCU17" s="788"/>
      <c r="PCV17" s="787"/>
      <c r="PCW17" s="788"/>
      <c r="PCX17" s="788"/>
      <c r="PCY17" s="788"/>
      <c r="PCZ17" s="787"/>
      <c r="PDA17" s="788"/>
      <c r="PDB17" s="788"/>
      <c r="PDC17" s="788"/>
      <c r="PDD17" s="787"/>
      <c r="PDE17" s="788"/>
      <c r="PDF17" s="788"/>
      <c r="PDG17" s="788"/>
      <c r="PDH17" s="787"/>
      <c r="PDI17" s="788"/>
      <c r="PDJ17" s="788"/>
      <c r="PDK17" s="788"/>
      <c r="PDL17" s="787"/>
      <c r="PDM17" s="788"/>
      <c r="PDN17" s="788"/>
      <c r="PDO17" s="788"/>
      <c r="PDP17" s="787"/>
      <c r="PDQ17" s="788"/>
      <c r="PDR17" s="788"/>
      <c r="PDS17" s="788"/>
      <c r="PDT17" s="787"/>
      <c r="PDU17" s="788"/>
      <c r="PDV17" s="788"/>
      <c r="PDW17" s="788"/>
      <c r="PDX17" s="787"/>
      <c r="PDY17" s="788"/>
      <c r="PDZ17" s="788"/>
      <c r="PEA17" s="788"/>
      <c r="PEB17" s="787"/>
      <c r="PEC17" s="788"/>
      <c r="PED17" s="788"/>
      <c r="PEE17" s="788"/>
      <c r="PEF17" s="787"/>
      <c r="PEG17" s="788"/>
      <c r="PEH17" s="788"/>
      <c r="PEI17" s="788"/>
      <c r="PEJ17" s="787"/>
      <c r="PEK17" s="788"/>
      <c r="PEL17" s="788"/>
      <c r="PEM17" s="788"/>
      <c r="PEN17" s="787"/>
      <c r="PEO17" s="788"/>
      <c r="PEP17" s="788"/>
      <c r="PEQ17" s="788"/>
      <c r="PER17" s="787"/>
      <c r="PES17" s="788"/>
      <c r="PET17" s="788"/>
      <c r="PEU17" s="788"/>
      <c r="PEV17" s="787"/>
      <c r="PEW17" s="788"/>
      <c r="PEX17" s="788"/>
      <c r="PEY17" s="788"/>
      <c r="PEZ17" s="787"/>
      <c r="PFA17" s="788"/>
      <c r="PFB17" s="788"/>
      <c r="PFC17" s="788"/>
      <c r="PFD17" s="787"/>
      <c r="PFE17" s="788"/>
      <c r="PFF17" s="788"/>
      <c r="PFG17" s="788"/>
      <c r="PFH17" s="787"/>
      <c r="PFI17" s="788"/>
      <c r="PFJ17" s="788"/>
      <c r="PFK17" s="788"/>
      <c r="PFL17" s="787"/>
      <c r="PFM17" s="788"/>
      <c r="PFN17" s="788"/>
      <c r="PFO17" s="788"/>
      <c r="PFP17" s="787"/>
      <c r="PFQ17" s="788"/>
      <c r="PFR17" s="788"/>
      <c r="PFS17" s="788"/>
      <c r="PFT17" s="787"/>
      <c r="PFU17" s="788"/>
      <c r="PFV17" s="788"/>
      <c r="PFW17" s="788"/>
      <c r="PFX17" s="787"/>
      <c r="PFY17" s="788"/>
      <c r="PFZ17" s="788"/>
      <c r="PGA17" s="788"/>
      <c r="PGB17" s="787"/>
      <c r="PGC17" s="788"/>
      <c r="PGD17" s="788"/>
      <c r="PGE17" s="788"/>
      <c r="PGF17" s="787"/>
      <c r="PGG17" s="788"/>
      <c r="PGH17" s="788"/>
      <c r="PGI17" s="788"/>
      <c r="PGJ17" s="787"/>
      <c r="PGK17" s="788"/>
      <c r="PGL17" s="788"/>
      <c r="PGM17" s="788"/>
      <c r="PGN17" s="787"/>
      <c r="PGO17" s="788"/>
      <c r="PGP17" s="788"/>
      <c r="PGQ17" s="788"/>
      <c r="PGR17" s="787"/>
      <c r="PGS17" s="788"/>
      <c r="PGT17" s="788"/>
      <c r="PGU17" s="788"/>
      <c r="PGV17" s="787"/>
      <c r="PGW17" s="788"/>
      <c r="PGX17" s="788"/>
      <c r="PGY17" s="788"/>
      <c r="PGZ17" s="787"/>
      <c r="PHA17" s="788"/>
      <c r="PHB17" s="788"/>
      <c r="PHC17" s="788"/>
      <c r="PHD17" s="787"/>
      <c r="PHE17" s="788"/>
      <c r="PHF17" s="788"/>
      <c r="PHG17" s="788"/>
      <c r="PHH17" s="787"/>
      <c r="PHI17" s="788"/>
      <c r="PHJ17" s="788"/>
      <c r="PHK17" s="788"/>
      <c r="PHL17" s="787"/>
      <c r="PHM17" s="788"/>
      <c r="PHN17" s="788"/>
      <c r="PHO17" s="788"/>
      <c r="PHP17" s="787"/>
      <c r="PHQ17" s="788"/>
      <c r="PHR17" s="788"/>
      <c r="PHS17" s="788"/>
      <c r="PHT17" s="787"/>
      <c r="PHU17" s="788"/>
      <c r="PHV17" s="788"/>
      <c r="PHW17" s="788"/>
      <c r="PHX17" s="787"/>
      <c r="PHY17" s="788"/>
      <c r="PHZ17" s="788"/>
      <c r="PIA17" s="788"/>
      <c r="PIB17" s="787"/>
      <c r="PIC17" s="788"/>
      <c r="PID17" s="788"/>
      <c r="PIE17" s="788"/>
      <c r="PIF17" s="787"/>
      <c r="PIG17" s="788"/>
      <c r="PIH17" s="788"/>
      <c r="PII17" s="788"/>
      <c r="PIJ17" s="787"/>
      <c r="PIK17" s="788"/>
      <c r="PIL17" s="788"/>
      <c r="PIM17" s="788"/>
      <c r="PIN17" s="787"/>
      <c r="PIO17" s="788"/>
      <c r="PIP17" s="788"/>
      <c r="PIQ17" s="788"/>
      <c r="PIR17" s="787"/>
      <c r="PIS17" s="788"/>
      <c r="PIT17" s="788"/>
      <c r="PIU17" s="788"/>
      <c r="PIV17" s="787"/>
      <c r="PIW17" s="788"/>
      <c r="PIX17" s="788"/>
      <c r="PIY17" s="788"/>
      <c r="PIZ17" s="787"/>
      <c r="PJA17" s="788"/>
      <c r="PJB17" s="788"/>
      <c r="PJC17" s="788"/>
      <c r="PJD17" s="787"/>
      <c r="PJE17" s="788"/>
      <c r="PJF17" s="788"/>
      <c r="PJG17" s="788"/>
      <c r="PJH17" s="787"/>
      <c r="PJI17" s="788"/>
      <c r="PJJ17" s="788"/>
      <c r="PJK17" s="788"/>
      <c r="PJL17" s="787"/>
      <c r="PJM17" s="788"/>
      <c r="PJN17" s="788"/>
      <c r="PJO17" s="788"/>
      <c r="PJP17" s="787"/>
      <c r="PJQ17" s="788"/>
      <c r="PJR17" s="788"/>
      <c r="PJS17" s="788"/>
      <c r="PJT17" s="787"/>
      <c r="PJU17" s="788"/>
      <c r="PJV17" s="788"/>
      <c r="PJW17" s="788"/>
      <c r="PJX17" s="787"/>
      <c r="PJY17" s="788"/>
      <c r="PJZ17" s="788"/>
      <c r="PKA17" s="788"/>
      <c r="PKB17" s="787"/>
      <c r="PKC17" s="788"/>
      <c r="PKD17" s="788"/>
      <c r="PKE17" s="788"/>
      <c r="PKF17" s="787"/>
      <c r="PKG17" s="788"/>
      <c r="PKH17" s="788"/>
      <c r="PKI17" s="788"/>
      <c r="PKJ17" s="787"/>
      <c r="PKK17" s="788"/>
      <c r="PKL17" s="788"/>
      <c r="PKM17" s="788"/>
      <c r="PKN17" s="787"/>
      <c r="PKO17" s="788"/>
      <c r="PKP17" s="788"/>
      <c r="PKQ17" s="788"/>
      <c r="PKR17" s="787"/>
      <c r="PKS17" s="788"/>
      <c r="PKT17" s="788"/>
      <c r="PKU17" s="788"/>
      <c r="PKV17" s="787"/>
      <c r="PKW17" s="788"/>
      <c r="PKX17" s="788"/>
      <c r="PKY17" s="788"/>
      <c r="PKZ17" s="787"/>
      <c r="PLA17" s="788"/>
      <c r="PLB17" s="788"/>
      <c r="PLC17" s="788"/>
      <c r="PLD17" s="787"/>
      <c r="PLE17" s="788"/>
      <c r="PLF17" s="788"/>
      <c r="PLG17" s="788"/>
      <c r="PLH17" s="787"/>
      <c r="PLI17" s="788"/>
      <c r="PLJ17" s="788"/>
      <c r="PLK17" s="788"/>
      <c r="PLL17" s="787"/>
      <c r="PLM17" s="788"/>
      <c r="PLN17" s="788"/>
      <c r="PLO17" s="788"/>
      <c r="PLP17" s="787"/>
      <c r="PLQ17" s="788"/>
      <c r="PLR17" s="788"/>
      <c r="PLS17" s="788"/>
      <c r="PLT17" s="787"/>
      <c r="PLU17" s="788"/>
      <c r="PLV17" s="788"/>
      <c r="PLW17" s="788"/>
      <c r="PLX17" s="787"/>
      <c r="PLY17" s="788"/>
      <c r="PLZ17" s="788"/>
      <c r="PMA17" s="788"/>
      <c r="PMB17" s="787"/>
      <c r="PMC17" s="788"/>
      <c r="PMD17" s="788"/>
      <c r="PME17" s="788"/>
      <c r="PMF17" s="787"/>
      <c r="PMG17" s="788"/>
      <c r="PMH17" s="788"/>
      <c r="PMI17" s="788"/>
      <c r="PMJ17" s="787"/>
      <c r="PMK17" s="788"/>
      <c r="PML17" s="788"/>
      <c r="PMM17" s="788"/>
      <c r="PMN17" s="787"/>
      <c r="PMO17" s="788"/>
      <c r="PMP17" s="788"/>
      <c r="PMQ17" s="788"/>
      <c r="PMR17" s="787"/>
      <c r="PMS17" s="788"/>
      <c r="PMT17" s="788"/>
      <c r="PMU17" s="788"/>
      <c r="PMV17" s="787"/>
      <c r="PMW17" s="788"/>
      <c r="PMX17" s="788"/>
      <c r="PMY17" s="788"/>
      <c r="PMZ17" s="787"/>
      <c r="PNA17" s="788"/>
      <c r="PNB17" s="788"/>
      <c r="PNC17" s="788"/>
      <c r="PND17" s="787"/>
      <c r="PNE17" s="788"/>
      <c r="PNF17" s="788"/>
      <c r="PNG17" s="788"/>
      <c r="PNH17" s="787"/>
      <c r="PNI17" s="788"/>
      <c r="PNJ17" s="788"/>
      <c r="PNK17" s="788"/>
      <c r="PNL17" s="787"/>
      <c r="PNM17" s="788"/>
      <c r="PNN17" s="788"/>
      <c r="PNO17" s="788"/>
      <c r="PNP17" s="787"/>
      <c r="PNQ17" s="788"/>
      <c r="PNR17" s="788"/>
      <c r="PNS17" s="788"/>
      <c r="PNT17" s="787"/>
      <c r="PNU17" s="788"/>
      <c r="PNV17" s="788"/>
      <c r="PNW17" s="788"/>
      <c r="PNX17" s="787"/>
      <c r="PNY17" s="788"/>
      <c r="PNZ17" s="788"/>
      <c r="POA17" s="788"/>
      <c r="POB17" s="787"/>
      <c r="POC17" s="788"/>
      <c r="POD17" s="788"/>
      <c r="POE17" s="788"/>
      <c r="POF17" s="787"/>
      <c r="POG17" s="788"/>
      <c r="POH17" s="788"/>
      <c r="POI17" s="788"/>
      <c r="POJ17" s="787"/>
      <c r="POK17" s="788"/>
      <c r="POL17" s="788"/>
      <c r="POM17" s="788"/>
      <c r="PON17" s="787"/>
      <c r="POO17" s="788"/>
      <c r="POP17" s="788"/>
      <c r="POQ17" s="788"/>
      <c r="POR17" s="787"/>
      <c r="POS17" s="788"/>
      <c r="POT17" s="788"/>
      <c r="POU17" s="788"/>
      <c r="POV17" s="787"/>
      <c r="POW17" s="788"/>
      <c r="POX17" s="788"/>
      <c r="POY17" s="788"/>
      <c r="POZ17" s="787"/>
      <c r="PPA17" s="788"/>
      <c r="PPB17" s="788"/>
      <c r="PPC17" s="788"/>
      <c r="PPD17" s="787"/>
      <c r="PPE17" s="788"/>
      <c r="PPF17" s="788"/>
      <c r="PPG17" s="788"/>
      <c r="PPH17" s="787"/>
      <c r="PPI17" s="788"/>
      <c r="PPJ17" s="788"/>
      <c r="PPK17" s="788"/>
      <c r="PPL17" s="787"/>
      <c r="PPM17" s="788"/>
      <c r="PPN17" s="788"/>
      <c r="PPO17" s="788"/>
      <c r="PPP17" s="787"/>
      <c r="PPQ17" s="788"/>
      <c r="PPR17" s="788"/>
      <c r="PPS17" s="788"/>
      <c r="PPT17" s="787"/>
      <c r="PPU17" s="788"/>
      <c r="PPV17" s="788"/>
      <c r="PPW17" s="788"/>
      <c r="PPX17" s="787"/>
      <c r="PPY17" s="788"/>
      <c r="PPZ17" s="788"/>
      <c r="PQA17" s="788"/>
      <c r="PQB17" s="787"/>
      <c r="PQC17" s="788"/>
      <c r="PQD17" s="788"/>
      <c r="PQE17" s="788"/>
      <c r="PQF17" s="787"/>
      <c r="PQG17" s="788"/>
      <c r="PQH17" s="788"/>
      <c r="PQI17" s="788"/>
      <c r="PQJ17" s="787"/>
      <c r="PQK17" s="788"/>
      <c r="PQL17" s="788"/>
      <c r="PQM17" s="788"/>
      <c r="PQN17" s="787"/>
      <c r="PQO17" s="788"/>
      <c r="PQP17" s="788"/>
      <c r="PQQ17" s="788"/>
      <c r="PQR17" s="787"/>
      <c r="PQS17" s="788"/>
      <c r="PQT17" s="788"/>
      <c r="PQU17" s="788"/>
      <c r="PQV17" s="787"/>
      <c r="PQW17" s="788"/>
      <c r="PQX17" s="788"/>
      <c r="PQY17" s="788"/>
      <c r="PQZ17" s="787"/>
      <c r="PRA17" s="788"/>
      <c r="PRB17" s="788"/>
      <c r="PRC17" s="788"/>
      <c r="PRD17" s="787"/>
      <c r="PRE17" s="788"/>
      <c r="PRF17" s="788"/>
      <c r="PRG17" s="788"/>
      <c r="PRH17" s="787"/>
      <c r="PRI17" s="788"/>
      <c r="PRJ17" s="788"/>
      <c r="PRK17" s="788"/>
      <c r="PRL17" s="787"/>
      <c r="PRM17" s="788"/>
      <c r="PRN17" s="788"/>
      <c r="PRO17" s="788"/>
      <c r="PRP17" s="787"/>
      <c r="PRQ17" s="788"/>
      <c r="PRR17" s="788"/>
      <c r="PRS17" s="788"/>
      <c r="PRT17" s="787"/>
      <c r="PRU17" s="788"/>
      <c r="PRV17" s="788"/>
      <c r="PRW17" s="788"/>
      <c r="PRX17" s="787"/>
      <c r="PRY17" s="788"/>
      <c r="PRZ17" s="788"/>
      <c r="PSA17" s="788"/>
      <c r="PSB17" s="787"/>
      <c r="PSC17" s="788"/>
      <c r="PSD17" s="788"/>
      <c r="PSE17" s="788"/>
      <c r="PSF17" s="787"/>
      <c r="PSG17" s="788"/>
      <c r="PSH17" s="788"/>
      <c r="PSI17" s="788"/>
      <c r="PSJ17" s="787"/>
      <c r="PSK17" s="788"/>
      <c r="PSL17" s="788"/>
      <c r="PSM17" s="788"/>
      <c r="PSN17" s="787"/>
      <c r="PSO17" s="788"/>
      <c r="PSP17" s="788"/>
      <c r="PSQ17" s="788"/>
      <c r="PSR17" s="787"/>
      <c r="PSS17" s="788"/>
      <c r="PST17" s="788"/>
      <c r="PSU17" s="788"/>
      <c r="PSV17" s="787"/>
      <c r="PSW17" s="788"/>
      <c r="PSX17" s="788"/>
      <c r="PSY17" s="788"/>
      <c r="PSZ17" s="787"/>
      <c r="PTA17" s="788"/>
      <c r="PTB17" s="788"/>
      <c r="PTC17" s="788"/>
      <c r="PTD17" s="787"/>
      <c r="PTE17" s="788"/>
      <c r="PTF17" s="788"/>
      <c r="PTG17" s="788"/>
      <c r="PTH17" s="787"/>
      <c r="PTI17" s="788"/>
      <c r="PTJ17" s="788"/>
      <c r="PTK17" s="788"/>
      <c r="PTL17" s="787"/>
      <c r="PTM17" s="788"/>
      <c r="PTN17" s="788"/>
      <c r="PTO17" s="788"/>
      <c r="PTP17" s="787"/>
      <c r="PTQ17" s="788"/>
      <c r="PTR17" s="788"/>
      <c r="PTS17" s="788"/>
      <c r="PTT17" s="787"/>
      <c r="PTU17" s="788"/>
      <c r="PTV17" s="788"/>
      <c r="PTW17" s="788"/>
      <c r="PTX17" s="787"/>
      <c r="PTY17" s="788"/>
      <c r="PTZ17" s="788"/>
      <c r="PUA17" s="788"/>
      <c r="PUB17" s="787"/>
      <c r="PUC17" s="788"/>
      <c r="PUD17" s="788"/>
      <c r="PUE17" s="788"/>
      <c r="PUF17" s="787"/>
      <c r="PUG17" s="788"/>
      <c r="PUH17" s="788"/>
      <c r="PUI17" s="788"/>
      <c r="PUJ17" s="787"/>
      <c r="PUK17" s="788"/>
      <c r="PUL17" s="788"/>
      <c r="PUM17" s="788"/>
      <c r="PUN17" s="787"/>
      <c r="PUO17" s="788"/>
      <c r="PUP17" s="788"/>
      <c r="PUQ17" s="788"/>
      <c r="PUR17" s="787"/>
      <c r="PUS17" s="788"/>
      <c r="PUT17" s="788"/>
      <c r="PUU17" s="788"/>
      <c r="PUV17" s="787"/>
      <c r="PUW17" s="788"/>
      <c r="PUX17" s="788"/>
      <c r="PUY17" s="788"/>
      <c r="PUZ17" s="787"/>
      <c r="PVA17" s="788"/>
      <c r="PVB17" s="788"/>
      <c r="PVC17" s="788"/>
      <c r="PVD17" s="787"/>
      <c r="PVE17" s="788"/>
      <c r="PVF17" s="788"/>
      <c r="PVG17" s="788"/>
      <c r="PVH17" s="787"/>
      <c r="PVI17" s="788"/>
      <c r="PVJ17" s="788"/>
      <c r="PVK17" s="788"/>
      <c r="PVL17" s="787"/>
      <c r="PVM17" s="788"/>
      <c r="PVN17" s="788"/>
      <c r="PVO17" s="788"/>
      <c r="PVP17" s="787"/>
      <c r="PVQ17" s="788"/>
      <c r="PVR17" s="788"/>
      <c r="PVS17" s="788"/>
      <c r="PVT17" s="787"/>
      <c r="PVU17" s="788"/>
      <c r="PVV17" s="788"/>
      <c r="PVW17" s="788"/>
      <c r="PVX17" s="787"/>
      <c r="PVY17" s="788"/>
      <c r="PVZ17" s="788"/>
      <c r="PWA17" s="788"/>
      <c r="PWB17" s="787"/>
      <c r="PWC17" s="788"/>
      <c r="PWD17" s="788"/>
      <c r="PWE17" s="788"/>
      <c r="PWF17" s="787"/>
      <c r="PWG17" s="788"/>
      <c r="PWH17" s="788"/>
      <c r="PWI17" s="788"/>
      <c r="PWJ17" s="787"/>
      <c r="PWK17" s="788"/>
      <c r="PWL17" s="788"/>
      <c r="PWM17" s="788"/>
      <c r="PWN17" s="787"/>
      <c r="PWO17" s="788"/>
      <c r="PWP17" s="788"/>
      <c r="PWQ17" s="788"/>
      <c r="PWR17" s="787"/>
      <c r="PWS17" s="788"/>
      <c r="PWT17" s="788"/>
      <c r="PWU17" s="788"/>
      <c r="PWV17" s="787"/>
      <c r="PWW17" s="788"/>
      <c r="PWX17" s="788"/>
      <c r="PWY17" s="788"/>
      <c r="PWZ17" s="787"/>
      <c r="PXA17" s="788"/>
      <c r="PXB17" s="788"/>
      <c r="PXC17" s="788"/>
      <c r="PXD17" s="787"/>
      <c r="PXE17" s="788"/>
      <c r="PXF17" s="788"/>
      <c r="PXG17" s="788"/>
      <c r="PXH17" s="787"/>
      <c r="PXI17" s="788"/>
      <c r="PXJ17" s="788"/>
      <c r="PXK17" s="788"/>
      <c r="PXL17" s="787"/>
      <c r="PXM17" s="788"/>
      <c r="PXN17" s="788"/>
      <c r="PXO17" s="788"/>
      <c r="PXP17" s="787"/>
      <c r="PXQ17" s="788"/>
      <c r="PXR17" s="788"/>
      <c r="PXS17" s="788"/>
      <c r="PXT17" s="787"/>
      <c r="PXU17" s="788"/>
      <c r="PXV17" s="788"/>
      <c r="PXW17" s="788"/>
      <c r="PXX17" s="787"/>
      <c r="PXY17" s="788"/>
      <c r="PXZ17" s="788"/>
      <c r="PYA17" s="788"/>
      <c r="PYB17" s="787"/>
      <c r="PYC17" s="788"/>
      <c r="PYD17" s="788"/>
      <c r="PYE17" s="788"/>
      <c r="PYF17" s="787"/>
      <c r="PYG17" s="788"/>
      <c r="PYH17" s="788"/>
      <c r="PYI17" s="788"/>
      <c r="PYJ17" s="787"/>
      <c r="PYK17" s="788"/>
      <c r="PYL17" s="788"/>
      <c r="PYM17" s="788"/>
      <c r="PYN17" s="787"/>
      <c r="PYO17" s="788"/>
      <c r="PYP17" s="788"/>
      <c r="PYQ17" s="788"/>
      <c r="PYR17" s="787"/>
      <c r="PYS17" s="788"/>
      <c r="PYT17" s="788"/>
      <c r="PYU17" s="788"/>
      <c r="PYV17" s="787"/>
      <c r="PYW17" s="788"/>
      <c r="PYX17" s="788"/>
      <c r="PYY17" s="788"/>
      <c r="PYZ17" s="787"/>
      <c r="PZA17" s="788"/>
      <c r="PZB17" s="788"/>
      <c r="PZC17" s="788"/>
      <c r="PZD17" s="787"/>
      <c r="PZE17" s="788"/>
      <c r="PZF17" s="788"/>
      <c r="PZG17" s="788"/>
      <c r="PZH17" s="787"/>
      <c r="PZI17" s="788"/>
      <c r="PZJ17" s="788"/>
      <c r="PZK17" s="788"/>
      <c r="PZL17" s="787"/>
      <c r="PZM17" s="788"/>
      <c r="PZN17" s="788"/>
      <c r="PZO17" s="788"/>
      <c r="PZP17" s="787"/>
      <c r="PZQ17" s="788"/>
      <c r="PZR17" s="788"/>
      <c r="PZS17" s="788"/>
      <c r="PZT17" s="787"/>
      <c r="PZU17" s="788"/>
      <c r="PZV17" s="788"/>
      <c r="PZW17" s="788"/>
      <c r="PZX17" s="787"/>
      <c r="PZY17" s="788"/>
      <c r="PZZ17" s="788"/>
      <c r="QAA17" s="788"/>
      <c r="QAB17" s="787"/>
      <c r="QAC17" s="788"/>
      <c r="QAD17" s="788"/>
      <c r="QAE17" s="788"/>
      <c r="QAF17" s="787"/>
      <c r="QAG17" s="788"/>
      <c r="QAH17" s="788"/>
      <c r="QAI17" s="788"/>
      <c r="QAJ17" s="787"/>
      <c r="QAK17" s="788"/>
      <c r="QAL17" s="788"/>
      <c r="QAM17" s="788"/>
      <c r="QAN17" s="787"/>
      <c r="QAO17" s="788"/>
      <c r="QAP17" s="788"/>
      <c r="QAQ17" s="788"/>
      <c r="QAR17" s="787"/>
      <c r="QAS17" s="788"/>
      <c r="QAT17" s="788"/>
      <c r="QAU17" s="788"/>
      <c r="QAV17" s="787"/>
      <c r="QAW17" s="788"/>
      <c r="QAX17" s="788"/>
      <c r="QAY17" s="788"/>
      <c r="QAZ17" s="787"/>
      <c r="QBA17" s="788"/>
      <c r="QBB17" s="788"/>
      <c r="QBC17" s="788"/>
      <c r="QBD17" s="787"/>
      <c r="QBE17" s="788"/>
      <c r="QBF17" s="788"/>
      <c r="QBG17" s="788"/>
      <c r="QBH17" s="787"/>
      <c r="QBI17" s="788"/>
      <c r="QBJ17" s="788"/>
      <c r="QBK17" s="788"/>
      <c r="QBL17" s="787"/>
      <c r="QBM17" s="788"/>
      <c r="QBN17" s="788"/>
      <c r="QBO17" s="788"/>
      <c r="QBP17" s="787"/>
      <c r="QBQ17" s="788"/>
      <c r="QBR17" s="788"/>
      <c r="QBS17" s="788"/>
      <c r="QBT17" s="787"/>
      <c r="QBU17" s="788"/>
      <c r="QBV17" s="788"/>
      <c r="QBW17" s="788"/>
      <c r="QBX17" s="787"/>
      <c r="QBY17" s="788"/>
      <c r="QBZ17" s="788"/>
      <c r="QCA17" s="788"/>
      <c r="QCB17" s="787"/>
      <c r="QCC17" s="788"/>
      <c r="QCD17" s="788"/>
      <c r="QCE17" s="788"/>
      <c r="QCF17" s="787"/>
      <c r="QCG17" s="788"/>
      <c r="QCH17" s="788"/>
      <c r="QCI17" s="788"/>
      <c r="QCJ17" s="787"/>
      <c r="QCK17" s="788"/>
      <c r="QCL17" s="788"/>
      <c r="QCM17" s="788"/>
      <c r="QCN17" s="787"/>
      <c r="QCO17" s="788"/>
      <c r="QCP17" s="788"/>
      <c r="QCQ17" s="788"/>
      <c r="QCR17" s="787"/>
      <c r="QCS17" s="788"/>
      <c r="QCT17" s="788"/>
      <c r="QCU17" s="788"/>
      <c r="QCV17" s="787"/>
      <c r="QCW17" s="788"/>
      <c r="QCX17" s="788"/>
      <c r="QCY17" s="788"/>
      <c r="QCZ17" s="787"/>
      <c r="QDA17" s="788"/>
      <c r="QDB17" s="788"/>
      <c r="QDC17" s="788"/>
      <c r="QDD17" s="787"/>
      <c r="QDE17" s="788"/>
      <c r="QDF17" s="788"/>
      <c r="QDG17" s="788"/>
      <c r="QDH17" s="787"/>
      <c r="QDI17" s="788"/>
      <c r="QDJ17" s="788"/>
      <c r="QDK17" s="788"/>
      <c r="QDL17" s="787"/>
      <c r="QDM17" s="788"/>
      <c r="QDN17" s="788"/>
      <c r="QDO17" s="788"/>
      <c r="QDP17" s="787"/>
      <c r="QDQ17" s="788"/>
      <c r="QDR17" s="788"/>
      <c r="QDS17" s="788"/>
      <c r="QDT17" s="787"/>
      <c r="QDU17" s="788"/>
      <c r="QDV17" s="788"/>
      <c r="QDW17" s="788"/>
      <c r="QDX17" s="787"/>
      <c r="QDY17" s="788"/>
      <c r="QDZ17" s="788"/>
      <c r="QEA17" s="788"/>
      <c r="QEB17" s="787"/>
      <c r="QEC17" s="788"/>
      <c r="QED17" s="788"/>
      <c r="QEE17" s="788"/>
      <c r="QEF17" s="787"/>
      <c r="QEG17" s="788"/>
      <c r="QEH17" s="788"/>
      <c r="QEI17" s="788"/>
      <c r="QEJ17" s="787"/>
      <c r="QEK17" s="788"/>
      <c r="QEL17" s="788"/>
      <c r="QEM17" s="788"/>
      <c r="QEN17" s="787"/>
      <c r="QEO17" s="788"/>
      <c r="QEP17" s="788"/>
      <c r="QEQ17" s="788"/>
      <c r="QER17" s="787"/>
      <c r="QES17" s="788"/>
      <c r="QET17" s="788"/>
      <c r="QEU17" s="788"/>
      <c r="QEV17" s="787"/>
      <c r="QEW17" s="788"/>
      <c r="QEX17" s="788"/>
      <c r="QEY17" s="788"/>
      <c r="QEZ17" s="787"/>
      <c r="QFA17" s="788"/>
      <c r="QFB17" s="788"/>
      <c r="QFC17" s="788"/>
      <c r="QFD17" s="787"/>
      <c r="QFE17" s="788"/>
      <c r="QFF17" s="788"/>
      <c r="QFG17" s="788"/>
      <c r="QFH17" s="787"/>
      <c r="QFI17" s="788"/>
      <c r="QFJ17" s="788"/>
      <c r="QFK17" s="788"/>
      <c r="QFL17" s="787"/>
      <c r="QFM17" s="788"/>
      <c r="QFN17" s="788"/>
      <c r="QFO17" s="788"/>
      <c r="QFP17" s="787"/>
      <c r="QFQ17" s="788"/>
      <c r="QFR17" s="788"/>
      <c r="QFS17" s="788"/>
      <c r="QFT17" s="787"/>
      <c r="QFU17" s="788"/>
      <c r="QFV17" s="788"/>
      <c r="QFW17" s="788"/>
      <c r="QFX17" s="787"/>
      <c r="QFY17" s="788"/>
      <c r="QFZ17" s="788"/>
      <c r="QGA17" s="788"/>
      <c r="QGB17" s="787"/>
      <c r="QGC17" s="788"/>
      <c r="QGD17" s="788"/>
      <c r="QGE17" s="788"/>
      <c r="QGF17" s="787"/>
      <c r="QGG17" s="788"/>
      <c r="QGH17" s="788"/>
      <c r="QGI17" s="788"/>
      <c r="QGJ17" s="787"/>
      <c r="QGK17" s="788"/>
      <c r="QGL17" s="788"/>
      <c r="QGM17" s="788"/>
      <c r="QGN17" s="787"/>
      <c r="QGO17" s="788"/>
      <c r="QGP17" s="788"/>
      <c r="QGQ17" s="788"/>
      <c r="QGR17" s="787"/>
      <c r="QGS17" s="788"/>
      <c r="QGT17" s="788"/>
      <c r="QGU17" s="788"/>
      <c r="QGV17" s="787"/>
      <c r="QGW17" s="788"/>
      <c r="QGX17" s="788"/>
      <c r="QGY17" s="788"/>
      <c r="QGZ17" s="787"/>
      <c r="QHA17" s="788"/>
      <c r="QHB17" s="788"/>
      <c r="QHC17" s="788"/>
      <c r="QHD17" s="787"/>
      <c r="QHE17" s="788"/>
      <c r="QHF17" s="788"/>
      <c r="QHG17" s="788"/>
      <c r="QHH17" s="787"/>
      <c r="QHI17" s="788"/>
      <c r="QHJ17" s="788"/>
      <c r="QHK17" s="788"/>
      <c r="QHL17" s="787"/>
      <c r="QHM17" s="788"/>
      <c r="QHN17" s="788"/>
      <c r="QHO17" s="788"/>
      <c r="QHP17" s="787"/>
      <c r="QHQ17" s="788"/>
      <c r="QHR17" s="788"/>
      <c r="QHS17" s="788"/>
      <c r="QHT17" s="787"/>
      <c r="QHU17" s="788"/>
      <c r="QHV17" s="788"/>
      <c r="QHW17" s="788"/>
      <c r="QHX17" s="787"/>
      <c r="QHY17" s="788"/>
      <c r="QHZ17" s="788"/>
      <c r="QIA17" s="788"/>
      <c r="QIB17" s="787"/>
      <c r="QIC17" s="788"/>
      <c r="QID17" s="788"/>
      <c r="QIE17" s="788"/>
      <c r="QIF17" s="787"/>
      <c r="QIG17" s="788"/>
      <c r="QIH17" s="788"/>
      <c r="QII17" s="788"/>
      <c r="QIJ17" s="787"/>
      <c r="QIK17" s="788"/>
      <c r="QIL17" s="788"/>
      <c r="QIM17" s="788"/>
      <c r="QIN17" s="787"/>
      <c r="QIO17" s="788"/>
      <c r="QIP17" s="788"/>
      <c r="QIQ17" s="788"/>
      <c r="QIR17" s="787"/>
      <c r="QIS17" s="788"/>
      <c r="QIT17" s="788"/>
      <c r="QIU17" s="788"/>
      <c r="QIV17" s="787"/>
      <c r="QIW17" s="788"/>
      <c r="QIX17" s="788"/>
      <c r="QIY17" s="788"/>
      <c r="QIZ17" s="787"/>
      <c r="QJA17" s="788"/>
      <c r="QJB17" s="788"/>
      <c r="QJC17" s="788"/>
      <c r="QJD17" s="787"/>
      <c r="QJE17" s="788"/>
      <c r="QJF17" s="788"/>
      <c r="QJG17" s="788"/>
      <c r="QJH17" s="787"/>
      <c r="QJI17" s="788"/>
      <c r="QJJ17" s="788"/>
      <c r="QJK17" s="788"/>
      <c r="QJL17" s="787"/>
      <c r="QJM17" s="788"/>
      <c r="QJN17" s="788"/>
      <c r="QJO17" s="788"/>
      <c r="QJP17" s="787"/>
      <c r="QJQ17" s="788"/>
      <c r="QJR17" s="788"/>
      <c r="QJS17" s="788"/>
      <c r="QJT17" s="787"/>
      <c r="QJU17" s="788"/>
      <c r="QJV17" s="788"/>
      <c r="QJW17" s="788"/>
      <c r="QJX17" s="787"/>
      <c r="QJY17" s="788"/>
      <c r="QJZ17" s="788"/>
      <c r="QKA17" s="788"/>
      <c r="QKB17" s="787"/>
      <c r="QKC17" s="788"/>
      <c r="QKD17" s="788"/>
      <c r="QKE17" s="788"/>
      <c r="QKF17" s="787"/>
      <c r="QKG17" s="788"/>
      <c r="QKH17" s="788"/>
      <c r="QKI17" s="788"/>
      <c r="QKJ17" s="787"/>
      <c r="QKK17" s="788"/>
      <c r="QKL17" s="788"/>
      <c r="QKM17" s="788"/>
      <c r="QKN17" s="787"/>
      <c r="QKO17" s="788"/>
      <c r="QKP17" s="788"/>
      <c r="QKQ17" s="788"/>
      <c r="QKR17" s="787"/>
      <c r="QKS17" s="788"/>
      <c r="QKT17" s="788"/>
      <c r="QKU17" s="788"/>
      <c r="QKV17" s="787"/>
      <c r="QKW17" s="788"/>
      <c r="QKX17" s="788"/>
      <c r="QKY17" s="788"/>
      <c r="QKZ17" s="787"/>
      <c r="QLA17" s="788"/>
      <c r="QLB17" s="788"/>
      <c r="QLC17" s="788"/>
      <c r="QLD17" s="787"/>
      <c r="QLE17" s="788"/>
      <c r="QLF17" s="788"/>
      <c r="QLG17" s="788"/>
      <c r="QLH17" s="787"/>
      <c r="QLI17" s="788"/>
      <c r="QLJ17" s="788"/>
      <c r="QLK17" s="788"/>
      <c r="QLL17" s="787"/>
      <c r="QLM17" s="788"/>
      <c r="QLN17" s="788"/>
      <c r="QLO17" s="788"/>
      <c r="QLP17" s="787"/>
      <c r="QLQ17" s="788"/>
      <c r="QLR17" s="788"/>
      <c r="QLS17" s="788"/>
      <c r="QLT17" s="787"/>
      <c r="QLU17" s="788"/>
      <c r="QLV17" s="788"/>
      <c r="QLW17" s="788"/>
      <c r="QLX17" s="787"/>
      <c r="QLY17" s="788"/>
      <c r="QLZ17" s="788"/>
      <c r="QMA17" s="788"/>
      <c r="QMB17" s="787"/>
      <c r="QMC17" s="788"/>
      <c r="QMD17" s="788"/>
      <c r="QME17" s="788"/>
      <c r="QMF17" s="787"/>
      <c r="QMG17" s="788"/>
      <c r="QMH17" s="788"/>
      <c r="QMI17" s="788"/>
      <c r="QMJ17" s="787"/>
      <c r="QMK17" s="788"/>
      <c r="QML17" s="788"/>
      <c r="QMM17" s="788"/>
      <c r="QMN17" s="787"/>
      <c r="QMO17" s="788"/>
      <c r="QMP17" s="788"/>
      <c r="QMQ17" s="788"/>
      <c r="QMR17" s="787"/>
      <c r="QMS17" s="788"/>
      <c r="QMT17" s="788"/>
      <c r="QMU17" s="788"/>
      <c r="QMV17" s="787"/>
      <c r="QMW17" s="788"/>
      <c r="QMX17" s="788"/>
      <c r="QMY17" s="788"/>
      <c r="QMZ17" s="787"/>
      <c r="QNA17" s="788"/>
      <c r="QNB17" s="788"/>
      <c r="QNC17" s="788"/>
      <c r="QND17" s="787"/>
      <c r="QNE17" s="788"/>
      <c r="QNF17" s="788"/>
      <c r="QNG17" s="788"/>
      <c r="QNH17" s="787"/>
      <c r="QNI17" s="788"/>
      <c r="QNJ17" s="788"/>
      <c r="QNK17" s="788"/>
      <c r="QNL17" s="787"/>
      <c r="QNM17" s="788"/>
      <c r="QNN17" s="788"/>
      <c r="QNO17" s="788"/>
      <c r="QNP17" s="787"/>
      <c r="QNQ17" s="788"/>
      <c r="QNR17" s="788"/>
      <c r="QNS17" s="788"/>
      <c r="QNT17" s="787"/>
      <c r="QNU17" s="788"/>
      <c r="QNV17" s="788"/>
      <c r="QNW17" s="788"/>
      <c r="QNX17" s="787"/>
      <c r="QNY17" s="788"/>
      <c r="QNZ17" s="788"/>
      <c r="QOA17" s="788"/>
      <c r="QOB17" s="787"/>
      <c r="QOC17" s="788"/>
      <c r="QOD17" s="788"/>
      <c r="QOE17" s="788"/>
      <c r="QOF17" s="787"/>
      <c r="QOG17" s="788"/>
      <c r="QOH17" s="788"/>
      <c r="QOI17" s="788"/>
      <c r="QOJ17" s="787"/>
      <c r="QOK17" s="788"/>
      <c r="QOL17" s="788"/>
      <c r="QOM17" s="788"/>
      <c r="QON17" s="787"/>
      <c r="QOO17" s="788"/>
      <c r="QOP17" s="788"/>
      <c r="QOQ17" s="788"/>
      <c r="QOR17" s="787"/>
      <c r="QOS17" s="788"/>
      <c r="QOT17" s="788"/>
      <c r="QOU17" s="788"/>
      <c r="QOV17" s="787"/>
      <c r="QOW17" s="788"/>
      <c r="QOX17" s="788"/>
      <c r="QOY17" s="788"/>
      <c r="QOZ17" s="787"/>
      <c r="QPA17" s="788"/>
      <c r="QPB17" s="788"/>
      <c r="QPC17" s="788"/>
      <c r="QPD17" s="787"/>
      <c r="QPE17" s="788"/>
      <c r="QPF17" s="788"/>
      <c r="QPG17" s="788"/>
      <c r="QPH17" s="787"/>
      <c r="QPI17" s="788"/>
      <c r="QPJ17" s="788"/>
      <c r="QPK17" s="788"/>
      <c r="QPL17" s="787"/>
      <c r="QPM17" s="788"/>
      <c r="QPN17" s="788"/>
      <c r="QPO17" s="788"/>
      <c r="QPP17" s="787"/>
      <c r="QPQ17" s="788"/>
      <c r="QPR17" s="788"/>
      <c r="QPS17" s="788"/>
      <c r="QPT17" s="787"/>
      <c r="QPU17" s="788"/>
      <c r="QPV17" s="788"/>
      <c r="QPW17" s="788"/>
      <c r="QPX17" s="787"/>
      <c r="QPY17" s="788"/>
      <c r="QPZ17" s="788"/>
      <c r="QQA17" s="788"/>
      <c r="QQB17" s="787"/>
      <c r="QQC17" s="788"/>
      <c r="QQD17" s="788"/>
      <c r="QQE17" s="788"/>
      <c r="QQF17" s="787"/>
      <c r="QQG17" s="788"/>
      <c r="QQH17" s="788"/>
      <c r="QQI17" s="788"/>
      <c r="QQJ17" s="787"/>
      <c r="QQK17" s="788"/>
      <c r="QQL17" s="788"/>
      <c r="QQM17" s="788"/>
      <c r="QQN17" s="787"/>
      <c r="QQO17" s="788"/>
      <c r="QQP17" s="788"/>
      <c r="QQQ17" s="788"/>
      <c r="QQR17" s="787"/>
      <c r="QQS17" s="788"/>
      <c r="QQT17" s="788"/>
      <c r="QQU17" s="788"/>
      <c r="QQV17" s="787"/>
      <c r="QQW17" s="788"/>
      <c r="QQX17" s="788"/>
      <c r="QQY17" s="788"/>
      <c r="QQZ17" s="787"/>
      <c r="QRA17" s="788"/>
      <c r="QRB17" s="788"/>
      <c r="QRC17" s="788"/>
      <c r="QRD17" s="787"/>
      <c r="QRE17" s="788"/>
      <c r="QRF17" s="788"/>
      <c r="QRG17" s="788"/>
      <c r="QRH17" s="787"/>
      <c r="QRI17" s="788"/>
      <c r="QRJ17" s="788"/>
      <c r="QRK17" s="788"/>
      <c r="QRL17" s="787"/>
      <c r="QRM17" s="788"/>
      <c r="QRN17" s="788"/>
      <c r="QRO17" s="788"/>
      <c r="QRP17" s="787"/>
      <c r="QRQ17" s="788"/>
      <c r="QRR17" s="788"/>
      <c r="QRS17" s="788"/>
      <c r="QRT17" s="787"/>
      <c r="QRU17" s="788"/>
      <c r="QRV17" s="788"/>
      <c r="QRW17" s="788"/>
      <c r="QRX17" s="787"/>
      <c r="QRY17" s="788"/>
      <c r="QRZ17" s="788"/>
      <c r="QSA17" s="788"/>
      <c r="QSB17" s="787"/>
      <c r="QSC17" s="788"/>
      <c r="QSD17" s="788"/>
      <c r="QSE17" s="788"/>
      <c r="QSF17" s="787"/>
      <c r="QSG17" s="788"/>
      <c r="QSH17" s="788"/>
      <c r="QSI17" s="788"/>
      <c r="QSJ17" s="787"/>
      <c r="QSK17" s="788"/>
      <c r="QSL17" s="788"/>
      <c r="QSM17" s="788"/>
      <c r="QSN17" s="787"/>
      <c r="QSO17" s="788"/>
      <c r="QSP17" s="788"/>
      <c r="QSQ17" s="788"/>
      <c r="QSR17" s="787"/>
      <c r="QSS17" s="788"/>
      <c r="QST17" s="788"/>
      <c r="QSU17" s="788"/>
      <c r="QSV17" s="787"/>
      <c r="QSW17" s="788"/>
      <c r="QSX17" s="788"/>
      <c r="QSY17" s="788"/>
      <c r="QSZ17" s="787"/>
      <c r="QTA17" s="788"/>
      <c r="QTB17" s="788"/>
      <c r="QTC17" s="788"/>
      <c r="QTD17" s="787"/>
      <c r="QTE17" s="788"/>
      <c r="QTF17" s="788"/>
      <c r="QTG17" s="788"/>
      <c r="QTH17" s="787"/>
      <c r="QTI17" s="788"/>
      <c r="QTJ17" s="788"/>
      <c r="QTK17" s="788"/>
      <c r="QTL17" s="787"/>
      <c r="QTM17" s="788"/>
      <c r="QTN17" s="788"/>
      <c r="QTO17" s="788"/>
      <c r="QTP17" s="787"/>
      <c r="QTQ17" s="788"/>
      <c r="QTR17" s="788"/>
      <c r="QTS17" s="788"/>
      <c r="QTT17" s="787"/>
      <c r="QTU17" s="788"/>
      <c r="QTV17" s="788"/>
      <c r="QTW17" s="788"/>
      <c r="QTX17" s="787"/>
      <c r="QTY17" s="788"/>
      <c r="QTZ17" s="788"/>
      <c r="QUA17" s="788"/>
      <c r="QUB17" s="787"/>
      <c r="QUC17" s="788"/>
      <c r="QUD17" s="788"/>
      <c r="QUE17" s="788"/>
      <c r="QUF17" s="787"/>
      <c r="QUG17" s="788"/>
      <c r="QUH17" s="788"/>
      <c r="QUI17" s="788"/>
      <c r="QUJ17" s="787"/>
      <c r="QUK17" s="788"/>
      <c r="QUL17" s="788"/>
      <c r="QUM17" s="788"/>
      <c r="QUN17" s="787"/>
      <c r="QUO17" s="788"/>
      <c r="QUP17" s="788"/>
      <c r="QUQ17" s="788"/>
      <c r="QUR17" s="787"/>
      <c r="QUS17" s="788"/>
      <c r="QUT17" s="788"/>
      <c r="QUU17" s="788"/>
      <c r="QUV17" s="787"/>
      <c r="QUW17" s="788"/>
      <c r="QUX17" s="788"/>
      <c r="QUY17" s="788"/>
      <c r="QUZ17" s="787"/>
      <c r="QVA17" s="788"/>
      <c r="QVB17" s="788"/>
      <c r="QVC17" s="788"/>
      <c r="QVD17" s="787"/>
      <c r="QVE17" s="788"/>
      <c r="QVF17" s="788"/>
      <c r="QVG17" s="788"/>
      <c r="QVH17" s="787"/>
      <c r="QVI17" s="788"/>
      <c r="QVJ17" s="788"/>
      <c r="QVK17" s="788"/>
      <c r="QVL17" s="787"/>
      <c r="QVM17" s="788"/>
      <c r="QVN17" s="788"/>
      <c r="QVO17" s="788"/>
      <c r="QVP17" s="787"/>
      <c r="QVQ17" s="788"/>
      <c r="QVR17" s="788"/>
      <c r="QVS17" s="788"/>
      <c r="QVT17" s="787"/>
      <c r="QVU17" s="788"/>
      <c r="QVV17" s="788"/>
      <c r="QVW17" s="788"/>
      <c r="QVX17" s="787"/>
      <c r="QVY17" s="788"/>
      <c r="QVZ17" s="788"/>
      <c r="QWA17" s="788"/>
      <c r="QWB17" s="787"/>
      <c r="QWC17" s="788"/>
      <c r="QWD17" s="788"/>
      <c r="QWE17" s="788"/>
      <c r="QWF17" s="787"/>
      <c r="QWG17" s="788"/>
      <c r="QWH17" s="788"/>
      <c r="QWI17" s="788"/>
      <c r="QWJ17" s="787"/>
      <c r="QWK17" s="788"/>
      <c r="QWL17" s="788"/>
      <c r="QWM17" s="788"/>
      <c r="QWN17" s="787"/>
      <c r="QWO17" s="788"/>
      <c r="QWP17" s="788"/>
      <c r="QWQ17" s="788"/>
      <c r="QWR17" s="787"/>
      <c r="QWS17" s="788"/>
      <c r="QWT17" s="788"/>
      <c r="QWU17" s="788"/>
      <c r="QWV17" s="787"/>
      <c r="QWW17" s="788"/>
      <c r="QWX17" s="788"/>
      <c r="QWY17" s="788"/>
      <c r="QWZ17" s="787"/>
      <c r="QXA17" s="788"/>
      <c r="QXB17" s="788"/>
      <c r="QXC17" s="788"/>
      <c r="QXD17" s="787"/>
      <c r="QXE17" s="788"/>
      <c r="QXF17" s="788"/>
      <c r="QXG17" s="788"/>
      <c r="QXH17" s="787"/>
      <c r="QXI17" s="788"/>
      <c r="QXJ17" s="788"/>
      <c r="QXK17" s="788"/>
      <c r="QXL17" s="787"/>
      <c r="QXM17" s="788"/>
      <c r="QXN17" s="788"/>
      <c r="QXO17" s="788"/>
      <c r="QXP17" s="787"/>
      <c r="QXQ17" s="788"/>
      <c r="QXR17" s="788"/>
      <c r="QXS17" s="788"/>
      <c r="QXT17" s="787"/>
      <c r="QXU17" s="788"/>
      <c r="QXV17" s="788"/>
      <c r="QXW17" s="788"/>
      <c r="QXX17" s="787"/>
      <c r="QXY17" s="788"/>
      <c r="QXZ17" s="788"/>
      <c r="QYA17" s="788"/>
      <c r="QYB17" s="787"/>
      <c r="QYC17" s="788"/>
      <c r="QYD17" s="788"/>
      <c r="QYE17" s="788"/>
      <c r="QYF17" s="787"/>
      <c r="QYG17" s="788"/>
      <c r="QYH17" s="788"/>
      <c r="QYI17" s="788"/>
      <c r="QYJ17" s="787"/>
      <c r="QYK17" s="788"/>
      <c r="QYL17" s="788"/>
      <c r="QYM17" s="788"/>
      <c r="QYN17" s="787"/>
      <c r="QYO17" s="788"/>
      <c r="QYP17" s="788"/>
      <c r="QYQ17" s="788"/>
      <c r="QYR17" s="787"/>
      <c r="QYS17" s="788"/>
      <c r="QYT17" s="788"/>
      <c r="QYU17" s="788"/>
      <c r="QYV17" s="787"/>
      <c r="QYW17" s="788"/>
      <c r="QYX17" s="788"/>
      <c r="QYY17" s="788"/>
      <c r="QYZ17" s="787"/>
      <c r="QZA17" s="788"/>
      <c r="QZB17" s="788"/>
      <c r="QZC17" s="788"/>
      <c r="QZD17" s="787"/>
      <c r="QZE17" s="788"/>
      <c r="QZF17" s="788"/>
      <c r="QZG17" s="788"/>
      <c r="QZH17" s="787"/>
      <c r="QZI17" s="788"/>
      <c r="QZJ17" s="788"/>
      <c r="QZK17" s="788"/>
      <c r="QZL17" s="787"/>
      <c r="QZM17" s="788"/>
      <c r="QZN17" s="788"/>
      <c r="QZO17" s="788"/>
      <c r="QZP17" s="787"/>
      <c r="QZQ17" s="788"/>
      <c r="QZR17" s="788"/>
      <c r="QZS17" s="788"/>
      <c r="QZT17" s="787"/>
      <c r="QZU17" s="788"/>
      <c r="QZV17" s="788"/>
      <c r="QZW17" s="788"/>
      <c r="QZX17" s="787"/>
      <c r="QZY17" s="788"/>
      <c r="QZZ17" s="788"/>
      <c r="RAA17" s="788"/>
      <c r="RAB17" s="787"/>
      <c r="RAC17" s="788"/>
      <c r="RAD17" s="788"/>
      <c r="RAE17" s="788"/>
      <c r="RAF17" s="787"/>
      <c r="RAG17" s="788"/>
      <c r="RAH17" s="788"/>
      <c r="RAI17" s="788"/>
      <c r="RAJ17" s="787"/>
      <c r="RAK17" s="788"/>
      <c r="RAL17" s="788"/>
      <c r="RAM17" s="788"/>
      <c r="RAN17" s="787"/>
      <c r="RAO17" s="788"/>
      <c r="RAP17" s="788"/>
      <c r="RAQ17" s="788"/>
      <c r="RAR17" s="787"/>
      <c r="RAS17" s="788"/>
      <c r="RAT17" s="788"/>
      <c r="RAU17" s="788"/>
      <c r="RAV17" s="787"/>
      <c r="RAW17" s="788"/>
      <c r="RAX17" s="788"/>
      <c r="RAY17" s="788"/>
      <c r="RAZ17" s="787"/>
      <c r="RBA17" s="788"/>
      <c r="RBB17" s="788"/>
      <c r="RBC17" s="788"/>
      <c r="RBD17" s="787"/>
      <c r="RBE17" s="788"/>
      <c r="RBF17" s="788"/>
      <c r="RBG17" s="788"/>
      <c r="RBH17" s="787"/>
      <c r="RBI17" s="788"/>
      <c r="RBJ17" s="788"/>
      <c r="RBK17" s="788"/>
      <c r="RBL17" s="787"/>
      <c r="RBM17" s="788"/>
      <c r="RBN17" s="788"/>
      <c r="RBO17" s="788"/>
      <c r="RBP17" s="787"/>
      <c r="RBQ17" s="788"/>
      <c r="RBR17" s="788"/>
      <c r="RBS17" s="788"/>
      <c r="RBT17" s="787"/>
      <c r="RBU17" s="788"/>
      <c r="RBV17" s="788"/>
      <c r="RBW17" s="788"/>
      <c r="RBX17" s="787"/>
      <c r="RBY17" s="788"/>
      <c r="RBZ17" s="788"/>
      <c r="RCA17" s="788"/>
      <c r="RCB17" s="787"/>
      <c r="RCC17" s="788"/>
      <c r="RCD17" s="788"/>
      <c r="RCE17" s="788"/>
      <c r="RCF17" s="787"/>
      <c r="RCG17" s="788"/>
      <c r="RCH17" s="788"/>
      <c r="RCI17" s="788"/>
      <c r="RCJ17" s="787"/>
      <c r="RCK17" s="788"/>
      <c r="RCL17" s="788"/>
      <c r="RCM17" s="788"/>
      <c r="RCN17" s="787"/>
      <c r="RCO17" s="788"/>
      <c r="RCP17" s="788"/>
      <c r="RCQ17" s="788"/>
      <c r="RCR17" s="787"/>
      <c r="RCS17" s="788"/>
      <c r="RCT17" s="788"/>
      <c r="RCU17" s="788"/>
      <c r="RCV17" s="787"/>
      <c r="RCW17" s="788"/>
      <c r="RCX17" s="788"/>
      <c r="RCY17" s="788"/>
      <c r="RCZ17" s="787"/>
      <c r="RDA17" s="788"/>
      <c r="RDB17" s="788"/>
      <c r="RDC17" s="788"/>
      <c r="RDD17" s="787"/>
      <c r="RDE17" s="788"/>
      <c r="RDF17" s="788"/>
      <c r="RDG17" s="788"/>
      <c r="RDH17" s="787"/>
      <c r="RDI17" s="788"/>
      <c r="RDJ17" s="788"/>
      <c r="RDK17" s="788"/>
      <c r="RDL17" s="787"/>
      <c r="RDM17" s="788"/>
      <c r="RDN17" s="788"/>
      <c r="RDO17" s="788"/>
      <c r="RDP17" s="787"/>
      <c r="RDQ17" s="788"/>
      <c r="RDR17" s="788"/>
      <c r="RDS17" s="788"/>
      <c r="RDT17" s="787"/>
      <c r="RDU17" s="788"/>
      <c r="RDV17" s="788"/>
      <c r="RDW17" s="788"/>
      <c r="RDX17" s="787"/>
      <c r="RDY17" s="788"/>
      <c r="RDZ17" s="788"/>
      <c r="REA17" s="788"/>
      <c r="REB17" s="787"/>
      <c r="REC17" s="788"/>
      <c r="RED17" s="788"/>
      <c r="REE17" s="788"/>
      <c r="REF17" s="787"/>
      <c r="REG17" s="788"/>
      <c r="REH17" s="788"/>
      <c r="REI17" s="788"/>
      <c r="REJ17" s="787"/>
      <c r="REK17" s="788"/>
      <c r="REL17" s="788"/>
      <c r="REM17" s="788"/>
      <c r="REN17" s="787"/>
      <c r="REO17" s="788"/>
      <c r="REP17" s="788"/>
      <c r="REQ17" s="788"/>
      <c r="RER17" s="787"/>
      <c r="RES17" s="788"/>
      <c r="RET17" s="788"/>
      <c r="REU17" s="788"/>
      <c r="REV17" s="787"/>
      <c r="REW17" s="788"/>
      <c r="REX17" s="788"/>
      <c r="REY17" s="788"/>
      <c r="REZ17" s="787"/>
      <c r="RFA17" s="788"/>
      <c r="RFB17" s="788"/>
      <c r="RFC17" s="788"/>
      <c r="RFD17" s="787"/>
      <c r="RFE17" s="788"/>
      <c r="RFF17" s="788"/>
      <c r="RFG17" s="788"/>
      <c r="RFH17" s="787"/>
      <c r="RFI17" s="788"/>
      <c r="RFJ17" s="788"/>
      <c r="RFK17" s="788"/>
      <c r="RFL17" s="787"/>
      <c r="RFM17" s="788"/>
      <c r="RFN17" s="788"/>
      <c r="RFO17" s="788"/>
      <c r="RFP17" s="787"/>
      <c r="RFQ17" s="788"/>
      <c r="RFR17" s="788"/>
      <c r="RFS17" s="788"/>
      <c r="RFT17" s="787"/>
      <c r="RFU17" s="788"/>
      <c r="RFV17" s="788"/>
      <c r="RFW17" s="788"/>
      <c r="RFX17" s="787"/>
      <c r="RFY17" s="788"/>
      <c r="RFZ17" s="788"/>
      <c r="RGA17" s="788"/>
      <c r="RGB17" s="787"/>
      <c r="RGC17" s="788"/>
      <c r="RGD17" s="788"/>
      <c r="RGE17" s="788"/>
      <c r="RGF17" s="787"/>
      <c r="RGG17" s="788"/>
      <c r="RGH17" s="788"/>
      <c r="RGI17" s="788"/>
      <c r="RGJ17" s="787"/>
      <c r="RGK17" s="788"/>
      <c r="RGL17" s="788"/>
      <c r="RGM17" s="788"/>
      <c r="RGN17" s="787"/>
      <c r="RGO17" s="788"/>
      <c r="RGP17" s="788"/>
      <c r="RGQ17" s="788"/>
      <c r="RGR17" s="787"/>
      <c r="RGS17" s="788"/>
      <c r="RGT17" s="788"/>
      <c r="RGU17" s="788"/>
      <c r="RGV17" s="787"/>
      <c r="RGW17" s="788"/>
      <c r="RGX17" s="788"/>
      <c r="RGY17" s="788"/>
      <c r="RGZ17" s="787"/>
      <c r="RHA17" s="788"/>
      <c r="RHB17" s="788"/>
      <c r="RHC17" s="788"/>
      <c r="RHD17" s="787"/>
      <c r="RHE17" s="788"/>
      <c r="RHF17" s="788"/>
      <c r="RHG17" s="788"/>
      <c r="RHH17" s="787"/>
      <c r="RHI17" s="788"/>
      <c r="RHJ17" s="788"/>
      <c r="RHK17" s="788"/>
      <c r="RHL17" s="787"/>
      <c r="RHM17" s="788"/>
      <c r="RHN17" s="788"/>
      <c r="RHO17" s="788"/>
      <c r="RHP17" s="787"/>
      <c r="RHQ17" s="788"/>
      <c r="RHR17" s="788"/>
      <c r="RHS17" s="788"/>
      <c r="RHT17" s="787"/>
      <c r="RHU17" s="788"/>
      <c r="RHV17" s="788"/>
      <c r="RHW17" s="788"/>
      <c r="RHX17" s="787"/>
      <c r="RHY17" s="788"/>
      <c r="RHZ17" s="788"/>
      <c r="RIA17" s="788"/>
      <c r="RIB17" s="787"/>
      <c r="RIC17" s="788"/>
      <c r="RID17" s="788"/>
      <c r="RIE17" s="788"/>
      <c r="RIF17" s="787"/>
      <c r="RIG17" s="788"/>
      <c r="RIH17" s="788"/>
      <c r="RII17" s="788"/>
      <c r="RIJ17" s="787"/>
      <c r="RIK17" s="788"/>
      <c r="RIL17" s="788"/>
      <c r="RIM17" s="788"/>
      <c r="RIN17" s="787"/>
      <c r="RIO17" s="788"/>
      <c r="RIP17" s="788"/>
      <c r="RIQ17" s="788"/>
      <c r="RIR17" s="787"/>
      <c r="RIS17" s="788"/>
      <c r="RIT17" s="788"/>
      <c r="RIU17" s="788"/>
      <c r="RIV17" s="787"/>
      <c r="RIW17" s="788"/>
      <c r="RIX17" s="788"/>
      <c r="RIY17" s="788"/>
      <c r="RIZ17" s="787"/>
      <c r="RJA17" s="788"/>
      <c r="RJB17" s="788"/>
      <c r="RJC17" s="788"/>
      <c r="RJD17" s="787"/>
      <c r="RJE17" s="788"/>
      <c r="RJF17" s="788"/>
      <c r="RJG17" s="788"/>
      <c r="RJH17" s="787"/>
      <c r="RJI17" s="788"/>
      <c r="RJJ17" s="788"/>
      <c r="RJK17" s="788"/>
      <c r="RJL17" s="787"/>
      <c r="RJM17" s="788"/>
      <c r="RJN17" s="788"/>
      <c r="RJO17" s="788"/>
      <c r="RJP17" s="787"/>
      <c r="RJQ17" s="788"/>
      <c r="RJR17" s="788"/>
      <c r="RJS17" s="788"/>
      <c r="RJT17" s="787"/>
      <c r="RJU17" s="788"/>
      <c r="RJV17" s="788"/>
      <c r="RJW17" s="788"/>
      <c r="RJX17" s="787"/>
      <c r="RJY17" s="788"/>
      <c r="RJZ17" s="788"/>
      <c r="RKA17" s="788"/>
      <c r="RKB17" s="787"/>
      <c r="RKC17" s="788"/>
      <c r="RKD17" s="788"/>
      <c r="RKE17" s="788"/>
      <c r="RKF17" s="787"/>
      <c r="RKG17" s="788"/>
      <c r="RKH17" s="788"/>
      <c r="RKI17" s="788"/>
      <c r="RKJ17" s="787"/>
      <c r="RKK17" s="788"/>
      <c r="RKL17" s="788"/>
      <c r="RKM17" s="788"/>
      <c r="RKN17" s="787"/>
      <c r="RKO17" s="788"/>
      <c r="RKP17" s="788"/>
      <c r="RKQ17" s="788"/>
      <c r="RKR17" s="787"/>
      <c r="RKS17" s="788"/>
      <c r="RKT17" s="788"/>
      <c r="RKU17" s="788"/>
      <c r="RKV17" s="787"/>
      <c r="RKW17" s="788"/>
      <c r="RKX17" s="788"/>
      <c r="RKY17" s="788"/>
      <c r="RKZ17" s="787"/>
      <c r="RLA17" s="788"/>
      <c r="RLB17" s="788"/>
      <c r="RLC17" s="788"/>
      <c r="RLD17" s="787"/>
      <c r="RLE17" s="788"/>
      <c r="RLF17" s="788"/>
      <c r="RLG17" s="788"/>
      <c r="RLH17" s="787"/>
      <c r="RLI17" s="788"/>
      <c r="RLJ17" s="788"/>
      <c r="RLK17" s="788"/>
      <c r="RLL17" s="787"/>
      <c r="RLM17" s="788"/>
      <c r="RLN17" s="788"/>
      <c r="RLO17" s="788"/>
      <c r="RLP17" s="787"/>
      <c r="RLQ17" s="788"/>
      <c r="RLR17" s="788"/>
      <c r="RLS17" s="788"/>
      <c r="RLT17" s="787"/>
      <c r="RLU17" s="788"/>
      <c r="RLV17" s="788"/>
      <c r="RLW17" s="788"/>
      <c r="RLX17" s="787"/>
      <c r="RLY17" s="788"/>
      <c r="RLZ17" s="788"/>
      <c r="RMA17" s="788"/>
      <c r="RMB17" s="787"/>
      <c r="RMC17" s="788"/>
      <c r="RMD17" s="788"/>
      <c r="RME17" s="788"/>
      <c r="RMF17" s="787"/>
      <c r="RMG17" s="788"/>
      <c r="RMH17" s="788"/>
      <c r="RMI17" s="788"/>
      <c r="RMJ17" s="787"/>
      <c r="RMK17" s="788"/>
      <c r="RML17" s="788"/>
      <c r="RMM17" s="788"/>
      <c r="RMN17" s="787"/>
      <c r="RMO17" s="788"/>
      <c r="RMP17" s="788"/>
      <c r="RMQ17" s="788"/>
      <c r="RMR17" s="787"/>
      <c r="RMS17" s="788"/>
      <c r="RMT17" s="788"/>
      <c r="RMU17" s="788"/>
      <c r="RMV17" s="787"/>
      <c r="RMW17" s="788"/>
      <c r="RMX17" s="788"/>
      <c r="RMY17" s="788"/>
      <c r="RMZ17" s="787"/>
      <c r="RNA17" s="788"/>
      <c r="RNB17" s="788"/>
      <c r="RNC17" s="788"/>
      <c r="RND17" s="787"/>
      <c r="RNE17" s="788"/>
      <c r="RNF17" s="788"/>
      <c r="RNG17" s="788"/>
      <c r="RNH17" s="787"/>
      <c r="RNI17" s="788"/>
      <c r="RNJ17" s="788"/>
      <c r="RNK17" s="788"/>
      <c r="RNL17" s="787"/>
      <c r="RNM17" s="788"/>
      <c r="RNN17" s="788"/>
      <c r="RNO17" s="788"/>
      <c r="RNP17" s="787"/>
      <c r="RNQ17" s="788"/>
      <c r="RNR17" s="788"/>
      <c r="RNS17" s="788"/>
      <c r="RNT17" s="787"/>
      <c r="RNU17" s="788"/>
      <c r="RNV17" s="788"/>
      <c r="RNW17" s="788"/>
      <c r="RNX17" s="787"/>
      <c r="RNY17" s="788"/>
      <c r="RNZ17" s="788"/>
      <c r="ROA17" s="788"/>
      <c r="ROB17" s="787"/>
      <c r="ROC17" s="788"/>
      <c r="ROD17" s="788"/>
      <c r="ROE17" s="788"/>
      <c r="ROF17" s="787"/>
      <c r="ROG17" s="788"/>
      <c r="ROH17" s="788"/>
      <c r="ROI17" s="788"/>
      <c r="ROJ17" s="787"/>
      <c r="ROK17" s="788"/>
      <c r="ROL17" s="788"/>
      <c r="ROM17" s="788"/>
      <c r="RON17" s="787"/>
      <c r="ROO17" s="788"/>
      <c r="ROP17" s="788"/>
      <c r="ROQ17" s="788"/>
      <c r="ROR17" s="787"/>
      <c r="ROS17" s="788"/>
      <c r="ROT17" s="788"/>
      <c r="ROU17" s="788"/>
      <c r="ROV17" s="787"/>
      <c r="ROW17" s="788"/>
      <c r="ROX17" s="788"/>
      <c r="ROY17" s="788"/>
      <c r="ROZ17" s="787"/>
      <c r="RPA17" s="788"/>
      <c r="RPB17" s="788"/>
      <c r="RPC17" s="788"/>
      <c r="RPD17" s="787"/>
      <c r="RPE17" s="788"/>
      <c r="RPF17" s="788"/>
      <c r="RPG17" s="788"/>
      <c r="RPH17" s="787"/>
      <c r="RPI17" s="788"/>
      <c r="RPJ17" s="788"/>
      <c r="RPK17" s="788"/>
      <c r="RPL17" s="787"/>
      <c r="RPM17" s="788"/>
      <c r="RPN17" s="788"/>
      <c r="RPO17" s="788"/>
      <c r="RPP17" s="787"/>
      <c r="RPQ17" s="788"/>
      <c r="RPR17" s="788"/>
      <c r="RPS17" s="788"/>
      <c r="RPT17" s="787"/>
      <c r="RPU17" s="788"/>
      <c r="RPV17" s="788"/>
      <c r="RPW17" s="788"/>
      <c r="RPX17" s="787"/>
      <c r="RPY17" s="788"/>
      <c r="RPZ17" s="788"/>
      <c r="RQA17" s="788"/>
      <c r="RQB17" s="787"/>
      <c r="RQC17" s="788"/>
      <c r="RQD17" s="788"/>
      <c r="RQE17" s="788"/>
      <c r="RQF17" s="787"/>
      <c r="RQG17" s="788"/>
      <c r="RQH17" s="788"/>
      <c r="RQI17" s="788"/>
      <c r="RQJ17" s="787"/>
      <c r="RQK17" s="788"/>
      <c r="RQL17" s="788"/>
      <c r="RQM17" s="788"/>
      <c r="RQN17" s="787"/>
      <c r="RQO17" s="788"/>
      <c r="RQP17" s="788"/>
      <c r="RQQ17" s="788"/>
      <c r="RQR17" s="787"/>
      <c r="RQS17" s="788"/>
      <c r="RQT17" s="788"/>
      <c r="RQU17" s="788"/>
      <c r="RQV17" s="787"/>
      <c r="RQW17" s="788"/>
      <c r="RQX17" s="788"/>
      <c r="RQY17" s="788"/>
      <c r="RQZ17" s="787"/>
      <c r="RRA17" s="788"/>
      <c r="RRB17" s="788"/>
      <c r="RRC17" s="788"/>
      <c r="RRD17" s="787"/>
      <c r="RRE17" s="788"/>
      <c r="RRF17" s="788"/>
      <c r="RRG17" s="788"/>
      <c r="RRH17" s="787"/>
      <c r="RRI17" s="788"/>
      <c r="RRJ17" s="788"/>
      <c r="RRK17" s="788"/>
      <c r="RRL17" s="787"/>
      <c r="RRM17" s="788"/>
      <c r="RRN17" s="788"/>
      <c r="RRO17" s="788"/>
      <c r="RRP17" s="787"/>
      <c r="RRQ17" s="788"/>
      <c r="RRR17" s="788"/>
      <c r="RRS17" s="788"/>
      <c r="RRT17" s="787"/>
      <c r="RRU17" s="788"/>
      <c r="RRV17" s="788"/>
      <c r="RRW17" s="788"/>
      <c r="RRX17" s="787"/>
      <c r="RRY17" s="788"/>
      <c r="RRZ17" s="788"/>
      <c r="RSA17" s="788"/>
      <c r="RSB17" s="787"/>
      <c r="RSC17" s="788"/>
      <c r="RSD17" s="788"/>
      <c r="RSE17" s="788"/>
      <c r="RSF17" s="787"/>
      <c r="RSG17" s="788"/>
      <c r="RSH17" s="788"/>
      <c r="RSI17" s="788"/>
      <c r="RSJ17" s="787"/>
      <c r="RSK17" s="788"/>
      <c r="RSL17" s="788"/>
      <c r="RSM17" s="788"/>
      <c r="RSN17" s="787"/>
      <c r="RSO17" s="788"/>
      <c r="RSP17" s="788"/>
      <c r="RSQ17" s="788"/>
      <c r="RSR17" s="787"/>
      <c r="RSS17" s="788"/>
      <c r="RST17" s="788"/>
      <c r="RSU17" s="788"/>
      <c r="RSV17" s="787"/>
      <c r="RSW17" s="788"/>
      <c r="RSX17" s="788"/>
      <c r="RSY17" s="788"/>
      <c r="RSZ17" s="787"/>
      <c r="RTA17" s="788"/>
      <c r="RTB17" s="788"/>
      <c r="RTC17" s="788"/>
      <c r="RTD17" s="787"/>
      <c r="RTE17" s="788"/>
      <c r="RTF17" s="788"/>
      <c r="RTG17" s="788"/>
      <c r="RTH17" s="787"/>
      <c r="RTI17" s="788"/>
      <c r="RTJ17" s="788"/>
      <c r="RTK17" s="788"/>
      <c r="RTL17" s="787"/>
      <c r="RTM17" s="788"/>
      <c r="RTN17" s="788"/>
      <c r="RTO17" s="788"/>
      <c r="RTP17" s="787"/>
      <c r="RTQ17" s="788"/>
      <c r="RTR17" s="788"/>
      <c r="RTS17" s="788"/>
      <c r="RTT17" s="787"/>
      <c r="RTU17" s="788"/>
      <c r="RTV17" s="788"/>
      <c r="RTW17" s="788"/>
      <c r="RTX17" s="787"/>
      <c r="RTY17" s="788"/>
      <c r="RTZ17" s="788"/>
      <c r="RUA17" s="788"/>
      <c r="RUB17" s="787"/>
      <c r="RUC17" s="788"/>
      <c r="RUD17" s="788"/>
      <c r="RUE17" s="788"/>
      <c r="RUF17" s="787"/>
      <c r="RUG17" s="788"/>
      <c r="RUH17" s="788"/>
      <c r="RUI17" s="788"/>
      <c r="RUJ17" s="787"/>
      <c r="RUK17" s="788"/>
      <c r="RUL17" s="788"/>
      <c r="RUM17" s="788"/>
      <c r="RUN17" s="787"/>
      <c r="RUO17" s="788"/>
      <c r="RUP17" s="788"/>
      <c r="RUQ17" s="788"/>
      <c r="RUR17" s="787"/>
      <c r="RUS17" s="788"/>
      <c r="RUT17" s="788"/>
      <c r="RUU17" s="788"/>
      <c r="RUV17" s="787"/>
      <c r="RUW17" s="788"/>
      <c r="RUX17" s="788"/>
      <c r="RUY17" s="788"/>
      <c r="RUZ17" s="787"/>
      <c r="RVA17" s="788"/>
      <c r="RVB17" s="788"/>
      <c r="RVC17" s="788"/>
      <c r="RVD17" s="787"/>
      <c r="RVE17" s="788"/>
      <c r="RVF17" s="788"/>
      <c r="RVG17" s="788"/>
      <c r="RVH17" s="787"/>
      <c r="RVI17" s="788"/>
      <c r="RVJ17" s="788"/>
      <c r="RVK17" s="788"/>
      <c r="RVL17" s="787"/>
      <c r="RVM17" s="788"/>
      <c r="RVN17" s="788"/>
      <c r="RVO17" s="788"/>
      <c r="RVP17" s="787"/>
      <c r="RVQ17" s="788"/>
      <c r="RVR17" s="788"/>
      <c r="RVS17" s="788"/>
      <c r="RVT17" s="787"/>
      <c r="RVU17" s="788"/>
      <c r="RVV17" s="788"/>
      <c r="RVW17" s="788"/>
      <c r="RVX17" s="787"/>
      <c r="RVY17" s="788"/>
      <c r="RVZ17" s="788"/>
      <c r="RWA17" s="788"/>
      <c r="RWB17" s="787"/>
      <c r="RWC17" s="788"/>
      <c r="RWD17" s="788"/>
      <c r="RWE17" s="788"/>
      <c r="RWF17" s="787"/>
      <c r="RWG17" s="788"/>
      <c r="RWH17" s="788"/>
      <c r="RWI17" s="788"/>
      <c r="RWJ17" s="787"/>
      <c r="RWK17" s="788"/>
      <c r="RWL17" s="788"/>
      <c r="RWM17" s="788"/>
      <c r="RWN17" s="787"/>
      <c r="RWO17" s="788"/>
      <c r="RWP17" s="788"/>
      <c r="RWQ17" s="788"/>
      <c r="RWR17" s="787"/>
      <c r="RWS17" s="788"/>
      <c r="RWT17" s="788"/>
      <c r="RWU17" s="788"/>
      <c r="RWV17" s="787"/>
      <c r="RWW17" s="788"/>
      <c r="RWX17" s="788"/>
      <c r="RWY17" s="788"/>
      <c r="RWZ17" s="787"/>
      <c r="RXA17" s="788"/>
      <c r="RXB17" s="788"/>
      <c r="RXC17" s="788"/>
      <c r="RXD17" s="787"/>
      <c r="RXE17" s="788"/>
      <c r="RXF17" s="788"/>
      <c r="RXG17" s="788"/>
      <c r="RXH17" s="787"/>
      <c r="RXI17" s="788"/>
      <c r="RXJ17" s="788"/>
      <c r="RXK17" s="788"/>
      <c r="RXL17" s="787"/>
      <c r="RXM17" s="788"/>
      <c r="RXN17" s="788"/>
      <c r="RXO17" s="788"/>
      <c r="RXP17" s="787"/>
      <c r="RXQ17" s="788"/>
      <c r="RXR17" s="788"/>
      <c r="RXS17" s="788"/>
      <c r="RXT17" s="787"/>
      <c r="RXU17" s="788"/>
      <c r="RXV17" s="788"/>
      <c r="RXW17" s="788"/>
      <c r="RXX17" s="787"/>
      <c r="RXY17" s="788"/>
      <c r="RXZ17" s="788"/>
      <c r="RYA17" s="788"/>
      <c r="RYB17" s="787"/>
      <c r="RYC17" s="788"/>
      <c r="RYD17" s="788"/>
      <c r="RYE17" s="788"/>
      <c r="RYF17" s="787"/>
      <c r="RYG17" s="788"/>
      <c r="RYH17" s="788"/>
      <c r="RYI17" s="788"/>
      <c r="RYJ17" s="787"/>
      <c r="RYK17" s="788"/>
      <c r="RYL17" s="788"/>
      <c r="RYM17" s="788"/>
      <c r="RYN17" s="787"/>
      <c r="RYO17" s="788"/>
      <c r="RYP17" s="788"/>
      <c r="RYQ17" s="788"/>
      <c r="RYR17" s="787"/>
      <c r="RYS17" s="788"/>
      <c r="RYT17" s="788"/>
      <c r="RYU17" s="788"/>
      <c r="RYV17" s="787"/>
      <c r="RYW17" s="788"/>
      <c r="RYX17" s="788"/>
      <c r="RYY17" s="788"/>
      <c r="RYZ17" s="787"/>
      <c r="RZA17" s="788"/>
      <c r="RZB17" s="788"/>
      <c r="RZC17" s="788"/>
      <c r="RZD17" s="787"/>
      <c r="RZE17" s="788"/>
      <c r="RZF17" s="788"/>
      <c r="RZG17" s="788"/>
      <c r="RZH17" s="787"/>
      <c r="RZI17" s="788"/>
      <c r="RZJ17" s="788"/>
      <c r="RZK17" s="788"/>
      <c r="RZL17" s="787"/>
      <c r="RZM17" s="788"/>
      <c r="RZN17" s="788"/>
      <c r="RZO17" s="788"/>
      <c r="RZP17" s="787"/>
      <c r="RZQ17" s="788"/>
      <c r="RZR17" s="788"/>
      <c r="RZS17" s="788"/>
      <c r="RZT17" s="787"/>
      <c r="RZU17" s="788"/>
      <c r="RZV17" s="788"/>
      <c r="RZW17" s="788"/>
      <c r="RZX17" s="787"/>
      <c r="RZY17" s="788"/>
      <c r="RZZ17" s="788"/>
      <c r="SAA17" s="788"/>
      <c r="SAB17" s="787"/>
      <c r="SAC17" s="788"/>
      <c r="SAD17" s="788"/>
      <c r="SAE17" s="788"/>
      <c r="SAF17" s="787"/>
      <c r="SAG17" s="788"/>
      <c r="SAH17" s="788"/>
      <c r="SAI17" s="788"/>
      <c r="SAJ17" s="787"/>
      <c r="SAK17" s="788"/>
      <c r="SAL17" s="788"/>
      <c r="SAM17" s="788"/>
      <c r="SAN17" s="787"/>
      <c r="SAO17" s="788"/>
      <c r="SAP17" s="788"/>
      <c r="SAQ17" s="788"/>
      <c r="SAR17" s="787"/>
      <c r="SAS17" s="788"/>
      <c r="SAT17" s="788"/>
      <c r="SAU17" s="788"/>
      <c r="SAV17" s="787"/>
      <c r="SAW17" s="788"/>
      <c r="SAX17" s="788"/>
      <c r="SAY17" s="788"/>
      <c r="SAZ17" s="787"/>
      <c r="SBA17" s="788"/>
      <c r="SBB17" s="788"/>
      <c r="SBC17" s="788"/>
      <c r="SBD17" s="787"/>
      <c r="SBE17" s="788"/>
      <c r="SBF17" s="788"/>
      <c r="SBG17" s="788"/>
      <c r="SBH17" s="787"/>
      <c r="SBI17" s="788"/>
      <c r="SBJ17" s="788"/>
      <c r="SBK17" s="788"/>
      <c r="SBL17" s="787"/>
      <c r="SBM17" s="788"/>
      <c r="SBN17" s="788"/>
      <c r="SBO17" s="788"/>
      <c r="SBP17" s="787"/>
      <c r="SBQ17" s="788"/>
      <c r="SBR17" s="788"/>
      <c r="SBS17" s="788"/>
      <c r="SBT17" s="787"/>
      <c r="SBU17" s="788"/>
      <c r="SBV17" s="788"/>
      <c r="SBW17" s="788"/>
      <c r="SBX17" s="787"/>
      <c r="SBY17" s="788"/>
      <c r="SBZ17" s="788"/>
      <c r="SCA17" s="788"/>
      <c r="SCB17" s="787"/>
      <c r="SCC17" s="788"/>
      <c r="SCD17" s="788"/>
      <c r="SCE17" s="788"/>
      <c r="SCF17" s="787"/>
      <c r="SCG17" s="788"/>
      <c r="SCH17" s="788"/>
      <c r="SCI17" s="788"/>
      <c r="SCJ17" s="787"/>
      <c r="SCK17" s="788"/>
      <c r="SCL17" s="788"/>
      <c r="SCM17" s="788"/>
      <c r="SCN17" s="787"/>
      <c r="SCO17" s="788"/>
      <c r="SCP17" s="788"/>
      <c r="SCQ17" s="788"/>
      <c r="SCR17" s="787"/>
      <c r="SCS17" s="788"/>
      <c r="SCT17" s="788"/>
      <c r="SCU17" s="788"/>
      <c r="SCV17" s="787"/>
      <c r="SCW17" s="788"/>
      <c r="SCX17" s="788"/>
      <c r="SCY17" s="788"/>
      <c r="SCZ17" s="787"/>
      <c r="SDA17" s="788"/>
      <c r="SDB17" s="788"/>
      <c r="SDC17" s="788"/>
      <c r="SDD17" s="787"/>
      <c r="SDE17" s="788"/>
      <c r="SDF17" s="788"/>
      <c r="SDG17" s="788"/>
      <c r="SDH17" s="787"/>
      <c r="SDI17" s="788"/>
      <c r="SDJ17" s="788"/>
      <c r="SDK17" s="788"/>
      <c r="SDL17" s="787"/>
      <c r="SDM17" s="788"/>
      <c r="SDN17" s="788"/>
      <c r="SDO17" s="788"/>
      <c r="SDP17" s="787"/>
      <c r="SDQ17" s="788"/>
      <c r="SDR17" s="788"/>
      <c r="SDS17" s="788"/>
      <c r="SDT17" s="787"/>
      <c r="SDU17" s="788"/>
      <c r="SDV17" s="788"/>
      <c r="SDW17" s="788"/>
      <c r="SDX17" s="787"/>
      <c r="SDY17" s="788"/>
      <c r="SDZ17" s="788"/>
      <c r="SEA17" s="788"/>
      <c r="SEB17" s="787"/>
      <c r="SEC17" s="788"/>
      <c r="SED17" s="788"/>
      <c r="SEE17" s="788"/>
      <c r="SEF17" s="787"/>
      <c r="SEG17" s="788"/>
      <c r="SEH17" s="788"/>
      <c r="SEI17" s="788"/>
      <c r="SEJ17" s="787"/>
      <c r="SEK17" s="788"/>
      <c r="SEL17" s="788"/>
      <c r="SEM17" s="788"/>
      <c r="SEN17" s="787"/>
      <c r="SEO17" s="788"/>
      <c r="SEP17" s="788"/>
      <c r="SEQ17" s="788"/>
      <c r="SER17" s="787"/>
      <c r="SES17" s="788"/>
      <c r="SET17" s="788"/>
      <c r="SEU17" s="788"/>
      <c r="SEV17" s="787"/>
      <c r="SEW17" s="788"/>
      <c r="SEX17" s="788"/>
      <c r="SEY17" s="788"/>
      <c r="SEZ17" s="787"/>
      <c r="SFA17" s="788"/>
      <c r="SFB17" s="788"/>
      <c r="SFC17" s="788"/>
      <c r="SFD17" s="787"/>
      <c r="SFE17" s="788"/>
      <c r="SFF17" s="788"/>
      <c r="SFG17" s="788"/>
      <c r="SFH17" s="787"/>
      <c r="SFI17" s="788"/>
      <c r="SFJ17" s="788"/>
      <c r="SFK17" s="788"/>
      <c r="SFL17" s="787"/>
      <c r="SFM17" s="788"/>
      <c r="SFN17" s="788"/>
      <c r="SFO17" s="788"/>
      <c r="SFP17" s="787"/>
      <c r="SFQ17" s="788"/>
      <c r="SFR17" s="788"/>
      <c r="SFS17" s="788"/>
      <c r="SFT17" s="787"/>
      <c r="SFU17" s="788"/>
      <c r="SFV17" s="788"/>
      <c r="SFW17" s="788"/>
      <c r="SFX17" s="787"/>
      <c r="SFY17" s="788"/>
      <c r="SFZ17" s="788"/>
      <c r="SGA17" s="788"/>
      <c r="SGB17" s="787"/>
      <c r="SGC17" s="788"/>
      <c r="SGD17" s="788"/>
      <c r="SGE17" s="788"/>
      <c r="SGF17" s="787"/>
      <c r="SGG17" s="788"/>
      <c r="SGH17" s="788"/>
      <c r="SGI17" s="788"/>
      <c r="SGJ17" s="787"/>
      <c r="SGK17" s="788"/>
      <c r="SGL17" s="788"/>
      <c r="SGM17" s="788"/>
      <c r="SGN17" s="787"/>
      <c r="SGO17" s="788"/>
      <c r="SGP17" s="788"/>
      <c r="SGQ17" s="788"/>
      <c r="SGR17" s="787"/>
      <c r="SGS17" s="788"/>
      <c r="SGT17" s="788"/>
      <c r="SGU17" s="788"/>
      <c r="SGV17" s="787"/>
      <c r="SGW17" s="788"/>
      <c r="SGX17" s="788"/>
      <c r="SGY17" s="788"/>
      <c r="SGZ17" s="787"/>
      <c r="SHA17" s="788"/>
      <c r="SHB17" s="788"/>
      <c r="SHC17" s="788"/>
      <c r="SHD17" s="787"/>
      <c r="SHE17" s="788"/>
      <c r="SHF17" s="788"/>
      <c r="SHG17" s="788"/>
      <c r="SHH17" s="787"/>
      <c r="SHI17" s="788"/>
      <c r="SHJ17" s="788"/>
      <c r="SHK17" s="788"/>
      <c r="SHL17" s="787"/>
      <c r="SHM17" s="788"/>
      <c r="SHN17" s="788"/>
      <c r="SHO17" s="788"/>
      <c r="SHP17" s="787"/>
      <c r="SHQ17" s="788"/>
      <c r="SHR17" s="788"/>
      <c r="SHS17" s="788"/>
      <c r="SHT17" s="787"/>
      <c r="SHU17" s="788"/>
      <c r="SHV17" s="788"/>
      <c r="SHW17" s="788"/>
      <c r="SHX17" s="787"/>
      <c r="SHY17" s="788"/>
      <c r="SHZ17" s="788"/>
      <c r="SIA17" s="788"/>
      <c r="SIB17" s="787"/>
      <c r="SIC17" s="788"/>
      <c r="SID17" s="788"/>
      <c r="SIE17" s="788"/>
      <c r="SIF17" s="787"/>
      <c r="SIG17" s="788"/>
      <c r="SIH17" s="788"/>
      <c r="SII17" s="788"/>
      <c r="SIJ17" s="787"/>
      <c r="SIK17" s="788"/>
      <c r="SIL17" s="788"/>
      <c r="SIM17" s="788"/>
      <c r="SIN17" s="787"/>
      <c r="SIO17" s="788"/>
      <c r="SIP17" s="788"/>
      <c r="SIQ17" s="788"/>
      <c r="SIR17" s="787"/>
      <c r="SIS17" s="788"/>
      <c r="SIT17" s="788"/>
      <c r="SIU17" s="788"/>
      <c r="SIV17" s="787"/>
      <c r="SIW17" s="788"/>
      <c r="SIX17" s="788"/>
      <c r="SIY17" s="788"/>
      <c r="SIZ17" s="787"/>
      <c r="SJA17" s="788"/>
      <c r="SJB17" s="788"/>
      <c r="SJC17" s="788"/>
      <c r="SJD17" s="787"/>
      <c r="SJE17" s="788"/>
      <c r="SJF17" s="788"/>
      <c r="SJG17" s="788"/>
      <c r="SJH17" s="787"/>
      <c r="SJI17" s="788"/>
      <c r="SJJ17" s="788"/>
      <c r="SJK17" s="788"/>
      <c r="SJL17" s="787"/>
      <c r="SJM17" s="788"/>
      <c r="SJN17" s="788"/>
      <c r="SJO17" s="788"/>
      <c r="SJP17" s="787"/>
      <c r="SJQ17" s="788"/>
      <c r="SJR17" s="788"/>
      <c r="SJS17" s="788"/>
      <c r="SJT17" s="787"/>
      <c r="SJU17" s="788"/>
      <c r="SJV17" s="788"/>
      <c r="SJW17" s="788"/>
      <c r="SJX17" s="787"/>
      <c r="SJY17" s="788"/>
      <c r="SJZ17" s="788"/>
      <c r="SKA17" s="788"/>
      <c r="SKB17" s="787"/>
      <c r="SKC17" s="788"/>
      <c r="SKD17" s="788"/>
      <c r="SKE17" s="788"/>
      <c r="SKF17" s="787"/>
      <c r="SKG17" s="788"/>
      <c r="SKH17" s="788"/>
      <c r="SKI17" s="788"/>
      <c r="SKJ17" s="787"/>
      <c r="SKK17" s="788"/>
      <c r="SKL17" s="788"/>
      <c r="SKM17" s="788"/>
      <c r="SKN17" s="787"/>
      <c r="SKO17" s="788"/>
      <c r="SKP17" s="788"/>
      <c r="SKQ17" s="788"/>
      <c r="SKR17" s="787"/>
      <c r="SKS17" s="788"/>
      <c r="SKT17" s="788"/>
      <c r="SKU17" s="788"/>
      <c r="SKV17" s="787"/>
      <c r="SKW17" s="788"/>
      <c r="SKX17" s="788"/>
      <c r="SKY17" s="788"/>
      <c r="SKZ17" s="787"/>
      <c r="SLA17" s="788"/>
      <c r="SLB17" s="788"/>
      <c r="SLC17" s="788"/>
      <c r="SLD17" s="787"/>
      <c r="SLE17" s="788"/>
      <c r="SLF17" s="788"/>
      <c r="SLG17" s="788"/>
      <c r="SLH17" s="787"/>
      <c r="SLI17" s="788"/>
      <c r="SLJ17" s="788"/>
      <c r="SLK17" s="788"/>
      <c r="SLL17" s="787"/>
      <c r="SLM17" s="788"/>
      <c r="SLN17" s="788"/>
      <c r="SLO17" s="788"/>
      <c r="SLP17" s="787"/>
      <c r="SLQ17" s="788"/>
      <c r="SLR17" s="788"/>
      <c r="SLS17" s="788"/>
      <c r="SLT17" s="787"/>
      <c r="SLU17" s="788"/>
      <c r="SLV17" s="788"/>
      <c r="SLW17" s="788"/>
      <c r="SLX17" s="787"/>
      <c r="SLY17" s="788"/>
      <c r="SLZ17" s="788"/>
      <c r="SMA17" s="788"/>
      <c r="SMB17" s="787"/>
      <c r="SMC17" s="788"/>
      <c r="SMD17" s="788"/>
      <c r="SME17" s="788"/>
      <c r="SMF17" s="787"/>
      <c r="SMG17" s="788"/>
      <c r="SMH17" s="788"/>
      <c r="SMI17" s="788"/>
      <c r="SMJ17" s="787"/>
      <c r="SMK17" s="788"/>
      <c r="SML17" s="788"/>
      <c r="SMM17" s="788"/>
      <c r="SMN17" s="787"/>
      <c r="SMO17" s="788"/>
      <c r="SMP17" s="788"/>
      <c r="SMQ17" s="788"/>
      <c r="SMR17" s="787"/>
      <c r="SMS17" s="788"/>
      <c r="SMT17" s="788"/>
      <c r="SMU17" s="788"/>
      <c r="SMV17" s="787"/>
      <c r="SMW17" s="788"/>
      <c r="SMX17" s="788"/>
      <c r="SMY17" s="788"/>
      <c r="SMZ17" s="787"/>
      <c r="SNA17" s="788"/>
      <c r="SNB17" s="788"/>
      <c r="SNC17" s="788"/>
      <c r="SND17" s="787"/>
      <c r="SNE17" s="788"/>
      <c r="SNF17" s="788"/>
      <c r="SNG17" s="788"/>
      <c r="SNH17" s="787"/>
      <c r="SNI17" s="788"/>
      <c r="SNJ17" s="788"/>
      <c r="SNK17" s="788"/>
      <c r="SNL17" s="787"/>
      <c r="SNM17" s="788"/>
      <c r="SNN17" s="788"/>
      <c r="SNO17" s="788"/>
      <c r="SNP17" s="787"/>
      <c r="SNQ17" s="788"/>
      <c r="SNR17" s="788"/>
      <c r="SNS17" s="788"/>
      <c r="SNT17" s="787"/>
      <c r="SNU17" s="788"/>
      <c r="SNV17" s="788"/>
      <c r="SNW17" s="788"/>
      <c r="SNX17" s="787"/>
      <c r="SNY17" s="788"/>
      <c r="SNZ17" s="788"/>
      <c r="SOA17" s="788"/>
      <c r="SOB17" s="787"/>
      <c r="SOC17" s="788"/>
      <c r="SOD17" s="788"/>
      <c r="SOE17" s="788"/>
      <c r="SOF17" s="787"/>
      <c r="SOG17" s="788"/>
      <c r="SOH17" s="788"/>
      <c r="SOI17" s="788"/>
      <c r="SOJ17" s="787"/>
      <c r="SOK17" s="788"/>
      <c r="SOL17" s="788"/>
      <c r="SOM17" s="788"/>
      <c r="SON17" s="787"/>
      <c r="SOO17" s="788"/>
      <c r="SOP17" s="788"/>
      <c r="SOQ17" s="788"/>
      <c r="SOR17" s="787"/>
      <c r="SOS17" s="788"/>
      <c r="SOT17" s="788"/>
      <c r="SOU17" s="788"/>
      <c r="SOV17" s="787"/>
      <c r="SOW17" s="788"/>
      <c r="SOX17" s="788"/>
      <c r="SOY17" s="788"/>
      <c r="SOZ17" s="787"/>
      <c r="SPA17" s="788"/>
      <c r="SPB17" s="788"/>
      <c r="SPC17" s="788"/>
      <c r="SPD17" s="787"/>
      <c r="SPE17" s="788"/>
      <c r="SPF17" s="788"/>
      <c r="SPG17" s="788"/>
      <c r="SPH17" s="787"/>
      <c r="SPI17" s="788"/>
      <c r="SPJ17" s="788"/>
      <c r="SPK17" s="788"/>
      <c r="SPL17" s="787"/>
      <c r="SPM17" s="788"/>
      <c r="SPN17" s="788"/>
      <c r="SPO17" s="788"/>
      <c r="SPP17" s="787"/>
      <c r="SPQ17" s="788"/>
      <c r="SPR17" s="788"/>
      <c r="SPS17" s="788"/>
      <c r="SPT17" s="787"/>
      <c r="SPU17" s="788"/>
      <c r="SPV17" s="788"/>
      <c r="SPW17" s="788"/>
      <c r="SPX17" s="787"/>
      <c r="SPY17" s="788"/>
      <c r="SPZ17" s="788"/>
      <c r="SQA17" s="788"/>
      <c r="SQB17" s="787"/>
      <c r="SQC17" s="788"/>
      <c r="SQD17" s="788"/>
      <c r="SQE17" s="788"/>
      <c r="SQF17" s="787"/>
      <c r="SQG17" s="788"/>
      <c r="SQH17" s="788"/>
      <c r="SQI17" s="788"/>
      <c r="SQJ17" s="787"/>
      <c r="SQK17" s="788"/>
      <c r="SQL17" s="788"/>
      <c r="SQM17" s="788"/>
      <c r="SQN17" s="787"/>
      <c r="SQO17" s="788"/>
      <c r="SQP17" s="788"/>
      <c r="SQQ17" s="788"/>
      <c r="SQR17" s="787"/>
      <c r="SQS17" s="788"/>
      <c r="SQT17" s="788"/>
      <c r="SQU17" s="788"/>
      <c r="SQV17" s="787"/>
      <c r="SQW17" s="788"/>
      <c r="SQX17" s="788"/>
      <c r="SQY17" s="788"/>
      <c r="SQZ17" s="787"/>
      <c r="SRA17" s="788"/>
      <c r="SRB17" s="788"/>
      <c r="SRC17" s="788"/>
      <c r="SRD17" s="787"/>
      <c r="SRE17" s="788"/>
      <c r="SRF17" s="788"/>
      <c r="SRG17" s="788"/>
      <c r="SRH17" s="787"/>
      <c r="SRI17" s="788"/>
      <c r="SRJ17" s="788"/>
      <c r="SRK17" s="788"/>
      <c r="SRL17" s="787"/>
      <c r="SRM17" s="788"/>
      <c r="SRN17" s="788"/>
      <c r="SRO17" s="788"/>
      <c r="SRP17" s="787"/>
      <c r="SRQ17" s="788"/>
      <c r="SRR17" s="788"/>
      <c r="SRS17" s="788"/>
      <c r="SRT17" s="787"/>
      <c r="SRU17" s="788"/>
      <c r="SRV17" s="788"/>
      <c r="SRW17" s="788"/>
      <c r="SRX17" s="787"/>
      <c r="SRY17" s="788"/>
      <c r="SRZ17" s="788"/>
      <c r="SSA17" s="788"/>
      <c r="SSB17" s="787"/>
      <c r="SSC17" s="788"/>
      <c r="SSD17" s="788"/>
      <c r="SSE17" s="788"/>
      <c r="SSF17" s="787"/>
      <c r="SSG17" s="788"/>
      <c r="SSH17" s="788"/>
      <c r="SSI17" s="788"/>
      <c r="SSJ17" s="787"/>
      <c r="SSK17" s="788"/>
      <c r="SSL17" s="788"/>
      <c r="SSM17" s="788"/>
      <c r="SSN17" s="787"/>
      <c r="SSO17" s="788"/>
      <c r="SSP17" s="788"/>
      <c r="SSQ17" s="788"/>
      <c r="SSR17" s="787"/>
      <c r="SSS17" s="788"/>
      <c r="SST17" s="788"/>
      <c r="SSU17" s="788"/>
      <c r="SSV17" s="787"/>
      <c r="SSW17" s="788"/>
      <c r="SSX17" s="788"/>
      <c r="SSY17" s="788"/>
      <c r="SSZ17" s="787"/>
      <c r="STA17" s="788"/>
      <c r="STB17" s="788"/>
      <c r="STC17" s="788"/>
      <c r="STD17" s="787"/>
      <c r="STE17" s="788"/>
      <c r="STF17" s="788"/>
      <c r="STG17" s="788"/>
      <c r="STH17" s="787"/>
      <c r="STI17" s="788"/>
      <c r="STJ17" s="788"/>
      <c r="STK17" s="788"/>
      <c r="STL17" s="787"/>
      <c r="STM17" s="788"/>
      <c r="STN17" s="788"/>
      <c r="STO17" s="788"/>
      <c r="STP17" s="787"/>
      <c r="STQ17" s="788"/>
      <c r="STR17" s="788"/>
      <c r="STS17" s="788"/>
      <c r="STT17" s="787"/>
      <c r="STU17" s="788"/>
      <c r="STV17" s="788"/>
      <c r="STW17" s="788"/>
      <c r="STX17" s="787"/>
      <c r="STY17" s="788"/>
      <c r="STZ17" s="788"/>
      <c r="SUA17" s="788"/>
      <c r="SUB17" s="787"/>
      <c r="SUC17" s="788"/>
      <c r="SUD17" s="788"/>
      <c r="SUE17" s="788"/>
      <c r="SUF17" s="787"/>
      <c r="SUG17" s="788"/>
      <c r="SUH17" s="788"/>
      <c r="SUI17" s="788"/>
      <c r="SUJ17" s="787"/>
      <c r="SUK17" s="788"/>
      <c r="SUL17" s="788"/>
      <c r="SUM17" s="788"/>
      <c r="SUN17" s="787"/>
      <c r="SUO17" s="788"/>
      <c r="SUP17" s="788"/>
      <c r="SUQ17" s="788"/>
      <c r="SUR17" s="787"/>
      <c r="SUS17" s="788"/>
      <c r="SUT17" s="788"/>
      <c r="SUU17" s="788"/>
      <c r="SUV17" s="787"/>
      <c r="SUW17" s="788"/>
      <c r="SUX17" s="788"/>
      <c r="SUY17" s="788"/>
      <c r="SUZ17" s="787"/>
      <c r="SVA17" s="788"/>
      <c r="SVB17" s="788"/>
      <c r="SVC17" s="788"/>
      <c r="SVD17" s="787"/>
      <c r="SVE17" s="788"/>
      <c r="SVF17" s="788"/>
      <c r="SVG17" s="788"/>
      <c r="SVH17" s="787"/>
      <c r="SVI17" s="788"/>
      <c r="SVJ17" s="788"/>
      <c r="SVK17" s="788"/>
      <c r="SVL17" s="787"/>
      <c r="SVM17" s="788"/>
      <c r="SVN17" s="788"/>
      <c r="SVO17" s="788"/>
      <c r="SVP17" s="787"/>
      <c r="SVQ17" s="788"/>
      <c r="SVR17" s="788"/>
      <c r="SVS17" s="788"/>
      <c r="SVT17" s="787"/>
      <c r="SVU17" s="788"/>
      <c r="SVV17" s="788"/>
      <c r="SVW17" s="788"/>
      <c r="SVX17" s="787"/>
      <c r="SVY17" s="788"/>
      <c r="SVZ17" s="788"/>
      <c r="SWA17" s="788"/>
      <c r="SWB17" s="787"/>
      <c r="SWC17" s="788"/>
      <c r="SWD17" s="788"/>
      <c r="SWE17" s="788"/>
      <c r="SWF17" s="787"/>
      <c r="SWG17" s="788"/>
      <c r="SWH17" s="788"/>
      <c r="SWI17" s="788"/>
      <c r="SWJ17" s="787"/>
      <c r="SWK17" s="788"/>
      <c r="SWL17" s="788"/>
      <c r="SWM17" s="788"/>
      <c r="SWN17" s="787"/>
      <c r="SWO17" s="788"/>
      <c r="SWP17" s="788"/>
      <c r="SWQ17" s="788"/>
      <c r="SWR17" s="787"/>
      <c r="SWS17" s="788"/>
      <c r="SWT17" s="788"/>
      <c r="SWU17" s="788"/>
      <c r="SWV17" s="787"/>
      <c r="SWW17" s="788"/>
      <c r="SWX17" s="788"/>
      <c r="SWY17" s="788"/>
      <c r="SWZ17" s="787"/>
      <c r="SXA17" s="788"/>
      <c r="SXB17" s="788"/>
      <c r="SXC17" s="788"/>
      <c r="SXD17" s="787"/>
      <c r="SXE17" s="788"/>
      <c r="SXF17" s="788"/>
      <c r="SXG17" s="788"/>
      <c r="SXH17" s="787"/>
      <c r="SXI17" s="788"/>
      <c r="SXJ17" s="788"/>
      <c r="SXK17" s="788"/>
      <c r="SXL17" s="787"/>
      <c r="SXM17" s="788"/>
      <c r="SXN17" s="788"/>
      <c r="SXO17" s="788"/>
      <c r="SXP17" s="787"/>
      <c r="SXQ17" s="788"/>
      <c r="SXR17" s="788"/>
      <c r="SXS17" s="788"/>
      <c r="SXT17" s="787"/>
      <c r="SXU17" s="788"/>
      <c r="SXV17" s="788"/>
      <c r="SXW17" s="788"/>
      <c r="SXX17" s="787"/>
      <c r="SXY17" s="788"/>
      <c r="SXZ17" s="788"/>
      <c r="SYA17" s="788"/>
      <c r="SYB17" s="787"/>
      <c r="SYC17" s="788"/>
      <c r="SYD17" s="788"/>
      <c r="SYE17" s="788"/>
      <c r="SYF17" s="787"/>
      <c r="SYG17" s="788"/>
      <c r="SYH17" s="788"/>
      <c r="SYI17" s="788"/>
      <c r="SYJ17" s="787"/>
      <c r="SYK17" s="788"/>
      <c r="SYL17" s="788"/>
      <c r="SYM17" s="788"/>
      <c r="SYN17" s="787"/>
      <c r="SYO17" s="788"/>
      <c r="SYP17" s="788"/>
      <c r="SYQ17" s="788"/>
      <c r="SYR17" s="787"/>
      <c r="SYS17" s="788"/>
      <c r="SYT17" s="788"/>
      <c r="SYU17" s="788"/>
      <c r="SYV17" s="787"/>
      <c r="SYW17" s="788"/>
      <c r="SYX17" s="788"/>
      <c r="SYY17" s="788"/>
      <c r="SYZ17" s="787"/>
      <c r="SZA17" s="788"/>
      <c r="SZB17" s="788"/>
      <c r="SZC17" s="788"/>
      <c r="SZD17" s="787"/>
      <c r="SZE17" s="788"/>
      <c r="SZF17" s="788"/>
      <c r="SZG17" s="788"/>
      <c r="SZH17" s="787"/>
      <c r="SZI17" s="788"/>
      <c r="SZJ17" s="788"/>
      <c r="SZK17" s="788"/>
      <c r="SZL17" s="787"/>
      <c r="SZM17" s="788"/>
      <c r="SZN17" s="788"/>
      <c r="SZO17" s="788"/>
      <c r="SZP17" s="787"/>
      <c r="SZQ17" s="788"/>
      <c r="SZR17" s="788"/>
      <c r="SZS17" s="788"/>
      <c r="SZT17" s="787"/>
      <c r="SZU17" s="788"/>
      <c r="SZV17" s="788"/>
      <c r="SZW17" s="788"/>
      <c r="SZX17" s="787"/>
      <c r="SZY17" s="788"/>
      <c r="SZZ17" s="788"/>
      <c r="TAA17" s="788"/>
      <c r="TAB17" s="787"/>
      <c r="TAC17" s="788"/>
      <c r="TAD17" s="788"/>
      <c r="TAE17" s="788"/>
      <c r="TAF17" s="787"/>
      <c r="TAG17" s="788"/>
      <c r="TAH17" s="788"/>
      <c r="TAI17" s="788"/>
      <c r="TAJ17" s="787"/>
      <c r="TAK17" s="788"/>
      <c r="TAL17" s="788"/>
      <c r="TAM17" s="788"/>
      <c r="TAN17" s="787"/>
      <c r="TAO17" s="788"/>
      <c r="TAP17" s="788"/>
      <c r="TAQ17" s="788"/>
      <c r="TAR17" s="787"/>
      <c r="TAS17" s="788"/>
      <c r="TAT17" s="788"/>
      <c r="TAU17" s="788"/>
      <c r="TAV17" s="787"/>
      <c r="TAW17" s="788"/>
      <c r="TAX17" s="788"/>
      <c r="TAY17" s="788"/>
      <c r="TAZ17" s="787"/>
      <c r="TBA17" s="788"/>
      <c r="TBB17" s="788"/>
      <c r="TBC17" s="788"/>
      <c r="TBD17" s="787"/>
      <c r="TBE17" s="788"/>
      <c r="TBF17" s="788"/>
      <c r="TBG17" s="788"/>
      <c r="TBH17" s="787"/>
      <c r="TBI17" s="788"/>
      <c r="TBJ17" s="788"/>
      <c r="TBK17" s="788"/>
      <c r="TBL17" s="787"/>
      <c r="TBM17" s="788"/>
      <c r="TBN17" s="788"/>
      <c r="TBO17" s="788"/>
      <c r="TBP17" s="787"/>
      <c r="TBQ17" s="788"/>
      <c r="TBR17" s="788"/>
      <c r="TBS17" s="788"/>
      <c r="TBT17" s="787"/>
      <c r="TBU17" s="788"/>
      <c r="TBV17" s="788"/>
      <c r="TBW17" s="788"/>
      <c r="TBX17" s="787"/>
      <c r="TBY17" s="788"/>
      <c r="TBZ17" s="788"/>
      <c r="TCA17" s="788"/>
      <c r="TCB17" s="787"/>
      <c r="TCC17" s="788"/>
      <c r="TCD17" s="788"/>
      <c r="TCE17" s="788"/>
      <c r="TCF17" s="787"/>
      <c r="TCG17" s="788"/>
      <c r="TCH17" s="788"/>
      <c r="TCI17" s="788"/>
      <c r="TCJ17" s="787"/>
      <c r="TCK17" s="788"/>
      <c r="TCL17" s="788"/>
      <c r="TCM17" s="788"/>
      <c r="TCN17" s="787"/>
      <c r="TCO17" s="788"/>
      <c r="TCP17" s="788"/>
      <c r="TCQ17" s="788"/>
      <c r="TCR17" s="787"/>
      <c r="TCS17" s="788"/>
      <c r="TCT17" s="788"/>
      <c r="TCU17" s="788"/>
      <c r="TCV17" s="787"/>
      <c r="TCW17" s="788"/>
      <c r="TCX17" s="788"/>
      <c r="TCY17" s="788"/>
      <c r="TCZ17" s="787"/>
      <c r="TDA17" s="788"/>
      <c r="TDB17" s="788"/>
      <c r="TDC17" s="788"/>
      <c r="TDD17" s="787"/>
      <c r="TDE17" s="788"/>
      <c r="TDF17" s="788"/>
      <c r="TDG17" s="788"/>
      <c r="TDH17" s="787"/>
      <c r="TDI17" s="788"/>
      <c r="TDJ17" s="788"/>
      <c r="TDK17" s="788"/>
      <c r="TDL17" s="787"/>
      <c r="TDM17" s="788"/>
      <c r="TDN17" s="788"/>
      <c r="TDO17" s="788"/>
      <c r="TDP17" s="787"/>
      <c r="TDQ17" s="788"/>
      <c r="TDR17" s="788"/>
      <c r="TDS17" s="788"/>
      <c r="TDT17" s="787"/>
      <c r="TDU17" s="788"/>
      <c r="TDV17" s="788"/>
      <c r="TDW17" s="788"/>
      <c r="TDX17" s="787"/>
      <c r="TDY17" s="788"/>
      <c r="TDZ17" s="788"/>
      <c r="TEA17" s="788"/>
      <c r="TEB17" s="787"/>
      <c r="TEC17" s="788"/>
      <c r="TED17" s="788"/>
      <c r="TEE17" s="788"/>
      <c r="TEF17" s="787"/>
      <c r="TEG17" s="788"/>
      <c r="TEH17" s="788"/>
      <c r="TEI17" s="788"/>
      <c r="TEJ17" s="787"/>
      <c r="TEK17" s="788"/>
      <c r="TEL17" s="788"/>
      <c r="TEM17" s="788"/>
      <c r="TEN17" s="787"/>
      <c r="TEO17" s="788"/>
      <c r="TEP17" s="788"/>
      <c r="TEQ17" s="788"/>
      <c r="TER17" s="787"/>
      <c r="TES17" s="788"/>
      <c r="TET17" s="788"/>
      <c r="TEU17" s="788"/>
      <c r="TEV17" s="787"/>
      <c r="TEW17" s="788"/>
      <c r="TEX17" s="788"/>
      <c r="TEY17" s="788"/>
      <c r="TEZ17" s="787"/>
      <c r="TFA17" s="788"/>
      <c r="TFB17" s="788"/>
      <c r="TFC17" s="788"/>
      <c r="TFD17" s="787"/>
      <c r="TFE17" s="788"/>
      <c r="TFF17" s="788"/>
      <c r="TFG17" s="788"/>
      <c r="TFH17" s="787"/>
      <c r="TFI17" s="788"/>
      <c r="TFJ17" s="788"/>
      <c r="TFK17" s="788"/>
      <c r="TFL17" s="787"/>
      <c r="TFM17" s="788"/>
      <c r="TFN17" s="788"/>
      <c r="TFO17" s="788"/>
      <c r="TFP17" s="787"/>
      <c r="TFQ17" s="788"/>
      <c r="TFR17" s="788"/>
      <c r="TFS17" s="788"/>
      <c r="TFT17" s="787"/>
      <c r="TFU17" s="788"/>
      <c r="TFV17" s="788"/>
      <c r="TFW17" s="788"/>
      <c r="TFX17" s="787"/>
      <c r="TFY17" s="788"/>
      <c r="TFZ17" s="788"/>
      <c r="TGA17" s="788"/>
      <c r="TGB17" s="787"/>
      <c r="TGC17" s="788"/>
      <c r="TGD17" s="788"/>
      <c r="TGE17" s="788"/>
      <c r="TGF17" s="787"/>
      <c r="TGG17" s="788"/>
      <c r="TGH17" s="788"/>
      <c r="TGI17" s="788"/>
      <c r="TGJ17" s="787"/>
      <c r="TGK17" s="788"/>
      <c r="TGL17" s="788"/>
      <c r="TGM17" s="788"/>
      <c r="TGN17" s="787"/>
      <c r="TGO17" s="788"/>
      <c r="TGP17" s="788"/>
      <c r="TGQ17" s="788"/>
      <c r="TGR17" s="787"/>
      <c r="TGS17" s="788"/>
      <c r="TGT17" s="788"/>
      <c r="TGU17" s="788"/>
      <c r="TGV17" s="787"/>
      <c r="TGW17" s="788"/>
      <c r="TGX17" s="788"/>
      <c r="TGY17" s="788"/>
      <c r="TGZ17" s="787"/>
      <c r="THA17" s="788"/>
      <c r="THB17" s="788"/>
      <c r="THC17" s="788"/>
      <c r="THD17" s="787"/>
      <c r="THE17" s="788"/>
      <c r="THF17" s="788"/>
      <c r="THG17" s="788"/>
      <c r="THH17" s="787"/>
      <c r="THI17" s="788"/>
      <c r="THJ17" s="788"/>
      <c r="THK17" s="788"/>
      <c r="THL17" s="787"/>
      <c r="THM17" s="788"/>
      <c r="THN17" s="788"/>
      <c r="THO17" s="788"/>
      <c r="THP17" s="787"/>
      <c r="THQ17" s="788"/>
      <c r="THR17" s="788"/>
      <c r="THS17" s="788"/>
      <c r="THT17" s="787"/>
      <c r="THU17" s="788"/>
      <c r="THV17" s="788"/>
      <c r="THW17" s="788"/>
      <c r="THX17" s="787"/>
      <c r="THY17" s="788"/>
      <c r="THZ17" s="788"/>
      <c r="TIA17" s="788"/>
      <c r="TIB17" s="787"/>
      <c r="TIC17" s="788"/>
      <c r="TID17" s="788"/>
      <c r="TIE17" s="788"/>
      <c r="TIF17" s="787"/>
      <c r="TIG17" s="788"/>
      <c r="TIH17" s="788"/>
      <c r="TII17" s="788"/>
      <c r="TIJ17" s="787"/>
      <c r="TIK17" s="788"/>
      <c r="TIL17" s="788"/>
      <c r="TIM17" s="788"/>
      <c r="TIN17" s="787"/>
      <c r="TIO17" s="788"/>
      <c r="TIP17" s="788"/>
      <c r="TIQ17" s="788"/>
      <c r="TIR17" s="787"/>
      <c r="TIS17" s="788"/>
      <c r="TIT17" s="788"/>
      <c r="TIU17" s="788"/>
      <c r="TIV17" s="787"/>
      <c r="TIW17" s="788"/>
      <c r="TIX17" s="788"/>
      <c r="TIY17" s="788"/>
      <c r="TIZ17" s="787"/>
      <c r="TJA17" s="788"/>
      <c r="TJB17" s="788"/>
      <c r="TJC17" s="788"/>
      <c r="TJD17" s="787"/>
      <c r="TJE17" s="788"/>
      <c r="TJF17" s="788"/>
      <c r="TJG17" s="788"/>
      <c r="TJH17" s="787"/>
      <c r="TJI17" s="788"/>
      <c r="TJJ17" s="788"/>
      <c r="TJK17" s="788"/>
      <c r="TJL17" s="787"/>
      <c r="TJM17" s="788"/>
      <c r="TJN17" s="788"/>
      <c r="TJO17" s="788"/>
      <c r="TJP17" s="787"/>
      <c r="TJQ17" s="788"/>
      <c r="TJR17" s="788"/>
      <c r="TJS17" s="788"/>
      <c r="TJT17" s="787"/>
      <c r="TJU17" s="788"/>
      <c r="TJV17" s="788"/>
      <c r="TJW17" s="788"/>
      <c r="TJX17" s="787"/>
      <c r="TJY17" s="788"/>
      <c r="TJZ17" s="788"/>
      <c r="TKA17" s="788"/>
      <c r="TKB17" s="787"/>
      <c r="TKC17" s="788"/>
      <c r="TKD17" s="788"/>
      <c r="TKE17" s="788"/>
      <c r="TKF17" s="787"/>
      <c r="TKG17" s="788"/>
      <c r="TKH17" s="788"/>
      <c r="TKI17" s="788"/>
      <c r="TKJ17" s="787"/>
      <c r="TKK17" s="788"/>
      <c r="TKL17" s="788"/>
      <c r="TKM17" s="788"/>
      <c r="TKN17" s="787"/>
      <c r="TKO17" s="788"/>
      <c r="TKP17" s="788"/>
      <c r="TKQ17" s="788"/>
      <c r="TKR17" s="787"/>
      <c r="TKS17" s="788"/>
      <c r="TKT17" s="788"/>
      <c r="TKU17" s="788"/>
      <c r="TKV17" s="787"/>
      <c r="TKW17" s="788"/>
      <c r="TKX17" s="788"/>
      <c r="TKY17" s="788"/>
      <c r="TKZ17" s="787"/>
      <c r="TLA17" s="788"/>
      <c r="TLB17" s="788"/>
      <c r="TLC17" s="788"/>
      <c r="TLD17" s="787"/>
      <c r="TLE17" s="788"/>
      <c r="TLF17" s="788"/>
      <c r="TLG17" s="788"/>
      <c r="TLH17" s="787"/>
      <c r="TLI17" s="788"/>
      <c r="TLJ17" s="788"/>
      <c r="TLK17" s="788"/>
      <c r="TLL17" s="787"/>
      <c r="TLM17" s="788"/>
      <c r="TLN17" s="788"/>
      <c r="TLO17" s="788"/>
      <c r="TLP17" s="787"/>
      <c r="TLQ17" s="788"/>
      <c r="TLR17" s="788"/>
      <c r="TLS17" s="788"/>
      <c r="TLT17" s="787"/>
      <c r="TLU17" s="788"/>
      <c r="TLV17" s="788"/>
      <c r="TLW17" s="788"/>
      <c r="TLX17" s="787"/>
      <c r="TLY17" s="788"/>
      <c r="TLZ17" s="788"/>
      <c r="TMA17" s="788"/>
      <c r="TMB17" s="787"/>
      <c r="TMC17" s="788"/>
      <c r="TMD17" s="788"/>
      <c r="TME17" s="788"/>
      <c r="TMF17" s="787"/>
      <c r="TMG17" s="788"/>
      <c r="TMH17" s="788"/>
      <c r="TMI17" s="788"/>
      <c r="TMJ17" s="787"/>
      <c r="TMK17" s="788"/>
      <c r="TML17" s="788"/>
      <c r="TMM17" s="788"/>
      <c r="TMN17" s="787"/>
      <c r="TMO17" s="788"/>
      <c r="TMP17" s="788"/>
      <c r="TMQ17" s="788"/>
      <c r="TMR17" s="787"/>
      <c r="TMS17" s="788"/>
      <c r="TMT17" s="788"/>
      <c r="TMU17" s="788"/>
      <c r="TMV17" s="787"/>
      <c r="TMW17" s="788"/>
      <c r="TMX17" s="788"/>
      <c r="TMY17" s="788"/>
      <c r="TMZ17" s="787"/>
      <c r="TNA17" s="788"/>
      <c r="TNB17" s="788"/>
      <c r="TNC17" s="788"/>
      <c r="TND17" s="787"/>
      <c r="TNE17" s="788"/>
      <c r="TNF17" s="788"/>
      <c r="TNG17" s="788"/>
      <c r="TNH17" s="787"/>
      <c r="TNI17" s="788"/>
      <c r="TNJ17" s="788"/>
      <c r="TNK17" s="788"/>
      <c r="TNL17" s="787"/>
      <c r="TNM17" s="788"/>
      <c r="TNN17" s="788"/>
      <c r="TNO17" s="788"/>
      <c r="TNP17" s="787"/>
      <c r="TNQ17" s="788"/>
      <c r="TNR17" s="788"/>
      <c r="TNS17" s="788"/>
      <c r="TNT17" s="787"/>
      <c r="TNU17" s="788"/>
      <c r="TNV17" s="788"/>
      <c r="TNW17" s="788"/>
      <c r="TNX17" s="787"/>
      <c r="TNY17" s="788"/>
      <c r="TNZ17" s="788"/>
      <c r="TOA17" s="788"/>
      <c r="TOB17" s="787"/>
      <c r="TOC17" s="788"/>
      <c r="TOD17" s="788"/>
      <c r="TOE17" s="788"/>
      <c r="TOF17" s="787"/>
      <c r="TOG17" s="788"/>
      <c r="TOH17" s="788"/>
      <c r="TOI17" s="788"/>
      <c r="TOJ17" s="787"/>
      <c r="TOK17" s="788"/>
      <c r="TOL17" s="788"/>
      <c r="TOM17" s="788"/>
      <c r="TON17" s="787"/>
      <c r="TOO17" s="788"/>
      <c r="TOP17" s="788"/>
      <c r="TOQ17" s="788"/>
      <c r="TOR17" s="787"/>
      <c r="TOS17" s="788"/>
      <c r="TOT17" s="788"/>
      <c r="TOU17" s="788"/>
      <c r="TOV17" s="787"/>
      <c r="TOW17" s="788"/>
      <c r="TOX17" s="788"/>
      <c r="TOY17" s="788"/>
      <c r="TOZ17" s="787"/>
      <c r="TPA17" s="788"/>
      <c r="TPB17" s="788"/>
      <c r="TPC17" s="788"/>
      <c r="TPD17" s="787"/>
      <c r="TPE17" s="788"/>
      <c r="TPF17" s="788"/>
      <c r="TPG17" s="788"/>
      <c r="TPH17" s="787"/>
      <c r="TPI17" s="788"/>
      <c r="TPJ17" s="788"/>
      <c r="TPK17" s="788"/>
      <c r="TPL17" s="787"/>
      <c r="TPM17" s="788"/>
      <c r="TPN17" s="788"/>
      <c r="TPO17" s="788"/>
      <c r="TPP17" s="787"/>
      <c r="TPQ17" s="788"/>
      <c r="TPR17" s="788"/>
      <c r="TPS17" s="788"/>
      <c r="TPT17" s="787"/>
      <c r="TPU17" s="788"/>
      <c r="TPV17" s="788"/>
      <c r="TPW17" s="788"/>
      <c r="TPX17" s="787"/>
      <c r="TPY17" s="788"/>
      <c r="TPZ17" s="788"/>
      <c r="TQA17" s="788"/>
      <c r="TQB17" s="787"/>
      <c r="TQC17" s="788"/>
      <c r="TQD17" s="788"/>
      <c r="TQE17" s="788"/>
      <c r="TQF17" s="787"/>
      <c r="TQG17" s="788"/>
      <c r="TQH17" s="788"/>
      <c r="TQI17" s="788"/>
      <c r="TQJ17" s="787"/>
      <c r="TQK17" s="788"/>
      <c r="TQL17" s="788"/>
      <c r="TQM17" s="788"/>
      <c r="TQN17" s="787"/>
      <c r="TQO17" s="788"/>
      <c r="TQP17" s="788"/>
      <c r="TQQ17" s="788"/>
      <c r="TQR17" s="787"/>
      <c r="TQS17" s="788"/>
      <c r="TQT17" s="788"/>
      <c r="TQU17" s="788"/>
      <c r="TQV17" s="787"/>
      <c r="TQW17" s="788"/>
      <c r="TQX17" s="788"/>
      <c r="TQY17" s="788"/>
      <c r="TQZ17" s="787"/>
      <c r="TRA17" s="788"/>
      <c r="TRB17" s="788"/>
      <c r="TRC17" s="788"/>
      <c r="TRD17" s="787"/>
      <c r="TRE17" s="788"/>
      <c r="TRF17" s="788"/>
      <c r="TRG17" s="788"/>
      <c r="TRH17" s="787"/>
      <c r="TRI17" s="788"/>
      <c r="TRJ17" s="788"/>
      <c r="TRK17" s="788"/>
      <c r="TRL17" s="787"/>
      <c r="TRM17" s="788"/>
      <c r="TRN17" s="788"/>
      <c r="TRO17" s="788"/>
      <c r="TRP17" s="787"/>
      <c r="TRQ17" s="788"/>
      <c r="TRR17" s="788"/>
      <c r="TRS17" s="788"/>
      <c r="TRT17" s="787"/>
      <c r="TRU17" s="788"/>
      <c r="TRV17" s="788"/>
      <c r="TRW17" s="788"/>
      <c r="TRX17" s="787"/>
      <c r="TRY17" s="788"/>
      <c r="TRZ17" s="788"/>
      <c r="TSA17" s="788"/>
      <c r="TSB17" s="787"/>
      <c r="TSC17" s="788"/>
      <c r="TSD17" s="788"/>
      <c r="TSE17" s="788"/>
      <c r="TSF17" s="787"/>
      <c r="TSG17" s="788"/>
      <c r="TSH17" s="788"/>
      <c r="TSI17" s="788"/>
      <c r="TSJ17" s="787"/>
      <c r="TSK17" s="788"/>
      <c r="TSL17" s="788"/>
      <c r="TSM17" s="788"/>
      <c r="TSN17" s="787"/>
      <c r="TSO17" s="788"/>
      <c r="TSP17" s="788"/>
      <c r="TSQ17" s="788"/>
      <c r="TSR17" s="787"/>
      <c r="TSS17" s="788"/>
      <c r="TST17" s="788"/>
      <c r="TSU17" s="788"/>
      <c r="TSV17" s="787"/>
      <c r="TSW17" s="788"/>
      <c r="TSX17" s="788"/>
      <c r="TSY17" s="788"/>
      <c r="TSZ17" s="787"/>
      <c r="TTA17" s="788"/>
      <c r="TTB17" s="788"/>
      <c r="TTC17" s="788"/>
      <c r="TTD17" s="787"/>
      <c r="TTE17" s="788"/>
      <c r="TTF17" s="788"/>
      <c r="TTG17" s="788"/>
      <c r="TTH17" s="787"/>
      <c r="TTI17" s="788"/>
      <c r="TTJ17" s="788"/>
      <c r="TTK17" s="788"/>
      <c r="TTL17" s="787"/>
      <c r="TTM17" s="788"/>
      <c r="TTN17" s="788"/>
      <c r="TTO17" s="788"/>
      <c r="TTP17" s="787"/>
      <c r="TTQ17" s="788"/>
      <c r="TTR17" s="788"/>
      <c r="TTS17" s="788"/>
      <c r="TTT17" s="787"/>
      <c r="TTU17" s="788"/>
      <c r="TTV17" s="788"/>
      <c r="TTW17" s="788"/>
      <c r="TTX17" s="787"/>
      <c r="TTY17" s="788"/>
      <c r="TTZ17" s="788"/>
      <c r="TUA17" s="788"/>
      <c r="TUB17" s="787"/>
      <c r="TUC17" s="788"/>
      <c r="TUD17" s="788"/>
      <c r="TUE17" s="788"/>
      <c r="TUF17" s="787"/>
      <c r="TUG17" s="788"/>
      <c r="TUH17" s="788"/>
      <c r="TUI17" s="788"/>
      <c r="TUJ17" s="787"/>
      <c r="TUK17" s="788"/>
      <c r="TUL17" s="788"/>
      <c r="TUM17" s="788"/>
      <c r="TUN17" s="787"/>
      <c r="TUO17" s="788"/>
      <c r="TUP17" s="788"/>
      <c r="TUQ17" s="788"/>
      <c r="TUR17" s="787"/>
      <c r="TUS17" s="788"/>
      <c r="TUT17" s="788"/>
      <c r="TUU17" s="788"/>
      <c r="TUV17" s="787"/>
      <c r="TUW17" s="788"/>
      <c r="TUX17" s="788"/>
      <c r="TUY17" s="788"/>
      <c r="TUZ17" s="787"/>
      <c r="TVA17" s="788"/>
      <c r="TVB17" s="788"/>
      <c r="TVC17" s="788"/>
      <c r="TVD17" s="787"/>
      <c r="TVE17" s="788"/>
      <c r="TVF17" s="788"/>
      <c r="TVG17" s="788"/>
      <c r="TVH17" s="787"/>
      <c r="TVI17" s="788"/>
      <c r="TVJ17" s="788"/>
      <c r="TVK17" s="788"/>
      <c r="TVL17" s="787"/>
      <c r="TVM17" s="788"/>
      <c r="TVN17" s="788"/>
      <c r="TVO17" s="788"/>
      <c r="TVP17" s="787"/>
      <c r="TVQ17" s="788"/>
      <c r="TVR17" s="788"/>
      <c r="TVS17" s="788"/>
      <c r="TVT17" s="787"/>
      <c r="TVU17" s="788"/>
      <c r="TVV17" s="788"/>
      <c r="TVW17" s="788"/>
      <c r="TVX17" s="787"/>
      <c r="TVY17" s="788"/>
      <c r="TVZ17" s="788"/>
      <c r="TWA17" s="788"/>
      <c r="TWB17" s="787"/>
      <c r="TWC17" s="788"/>
      <c r="TWD17" s="788"/>
      <c r="TWE17" s="788"/>
      <c r="TWF17" s="787"/>
      <c r="TWG17" s="788"/>
      <c r="TWH17" s="788"/>
      <c r="TWI17" s="788"/>
      <c r="TWJ17" s="787"/>
      <c r="TWK17" s="788"/>
      <c r="TWL17" s="788"/>
      <c r="TWM17" s="788"/>
      <c r="TWN17" s="787"/>
      <c r="TWO17" s="788"/>
      <c r="TWP17" s="788"/>
      <c r="TWQ17" s="788"/>
      <c r="TWR17" s="787"/>
      <c r="TWS17" s="788"/>
      <c r="TWT17" s="788"/>
      <c r="TWU17" s="788"/>
      <c r="TWV17" s="787"/>
      <c r="TWW17" s="788"/>
      <c r="TWX17" s="788"/>
      <c r="TWY17" s="788"/>
      <c r="TWZ17" s="787"/>
      <c r="TXA17" s="788"/>
      <c r="TXB17" s="788"/>
      <c r="TXC17" s="788"/>
      <c r="TXD17" s="787"/>
      <c r="TXE17" s="788"/>
      <c r="TXF17" s="788"/>
      <c r="TXG17" s="788"/>
      <c r="TXH17" s="787"/>
      <c r="TXI17" s="788"/>
      <c r="TXJ17" s="788"/>
      <c r="TXK17" s="788"/>
      <c r="TXL17" s="787"/>
      <c r="TXM17" s="788"/>
      <c r="TXN17" s="788"/>
      <c r="TXO17" s="788"/>
      <c r="TXP17" s="787"/>
      <c r="TXQ17" s="788"/>
      <c r="TXR17" s="788"/>
      <c r="TXS17" s="788"/>
      <c r="TXT17" s="787"/>
      <c r="TXU17" s="788"/>
      <c r="TXV17" s="788"/>
      <c r="TXW17" s="788"/>
      <c r="TXX17" s="787"/>
      <c r="TXY17" s="788"/>
      <c r="TXZ17" s="788"/>
      <c r="TYA17" s="788"/>
      <c r="TYB17" s="787"/>
      <c r="TYC17" s="788"/>
      <c r="TYD17" s="788"/>
      <c r="TYE17" s="788"/>
      <c r="TYF17" s="787"/>
      <c r="TYG17" s="788"/>
      <c r="TYH17" s="788"/>
      <c r="TYI17" s="788"/>
      <c r="TYJ17" s="787"/>
      <c r="TYK17" s="788"/>
      <c r="TYL17" s="788"/>
      <c r="TYM17" s="788"/>
      <c r="TYN17" s="787"/>
      <c r="TYO17" s="788"/>
      <c r="TYP17" s="788"/>
      <c r="TYQ17" s="788"/>
      <c r="TYR17" s="787"/>
      <c r="TYS17" s="788"/>
      <c r="TYT17" s="788"/>
      <c r="TYU17" s="788"/>
      <c r="TYV17" s="787"/>
      <c r="TYW17" s="788"/>
      <c r="TYX17" s="788"/>
      <c r="TYY17" s="788"/>
      <c r="TYZ17" s="787"/>
      <c r="TZA17" s="788"/>
      <c r="TZB17" s="788"/>
      <c r="TZC17" s="788"/>
      <c r="TZD17" s="787"/>
      <c r="TZE17" s="788"/>
      <c r="TZF17" s="788"/>
      <c r="TZG17" s="788"/>
      <c r="TZH17" s="787"/>
      <c r="TZI17" s="788"/>
      <c r="TZJ17" s="788"/>
      <c r="TZK17" s="788"/>
      <c r="TZL17" s="787"/>
      <c r="TZM17" s="788"/>
      <c r="TZN17" s="788"/>
      <c r="TZO17" s="788"/>
      <c r="TZP17" s="787"/>
      <c r="TZQ17" s="788"/>
      <c r="TZR17" s="788"/>
      <c r="TZS17" s="788"/>
      <c r="TZT17" s="787"/>
      <c r="TZU17" s="788"/>
      <c r="TZV17" s="788"/>
      <c r="TZW17" s="788"/>
      <c r="TZX17" s="787"/>
      <c r="TZY17" s="788"/>
      <c r="TZZ17" s="788"/>
      <c r="UAA17" s="788"/>
      <c r="UAB17" s="787"/>
      <c r="UAC17" s="788"/>
      <c r="UAD17" s="788"/>
      <c r="UAE17" s="788"/>
      <c r="UAF17" s="787"/>
      <c r="UAG17" s="788"/>
      <c r="UAH17" s="788"/>
      <c r="UAI17" s="788"/>
      <c r="UAJ17" s="787"/>
      <c r="UAK17" s="788"/>
      <c r="UAL17" s="788"/>
      <c r="UAM17" s="788"/>
      <c r="UAN17" s="787"/>
      <c r="UAO17" s="788"/>
      <c r="UAP17" s="788"/>
      <c r="UAQ17" s="788"/>
      <c r="UAR17" s="787"/>
      <c r="UAS17" s="788"/>
      <c r="UAT17" s="788"/>
      <c r="UAU17" s="788"/>
      <c r="UAV17" s="787"/>
      <c r="UAW17" s="788"/>
      <c r="UAX17" s="788"/>
      <c r="UAY17" s="788"/>
      <c r="UAZ17" s="787"/>
      <c r="UBA17" s="788"/>
      <c r="UBB17" s="788"/>
      <c r="UBC17" s="788"/>
      <c r="UBD17" s="787"/>
      <c r="UBE17" s="788"/>
      <c r="UBF17" s="788"/>
      <c r="UBG17" s="788"/>
      <c r="UBH17" s="787"/>
      <c r="UBI17" s="788"/>
      <c r="UBJ17" s="788"/>
      <c r="UBK17" s="788"/>
      <c r="UBL17" s="787"/>
      <c r="UBM17" s="788"/>
      <c r="UBN17" s="788"/>
      <c r="UBO17" s="788"/>
      <c r="UBP17" s="787"/>
      <c r="UBQ17" s="788"/>
      <c r="UBR17" s="788"/>
      <c r="UBS17" s="788"/>
      <c r="UBT17" s="787"/>
      <c r="UBU17" s="788"/>
      <c r="UBV17" s="788"/>
      <c r="UBW17" s="788"/>
      <c r="UBX17" s="787"/>
      <c r="UBY17" s="788"/>
      <c r="UBZ17" s="788"/>
      <c r="UCA17" s="788"/>
      <c r="UCB17" s="787"/>
      <c r="UCC17" s="788"/>
      <c r="UCD17" s="788"/>
      <c r="UCE17" s="788"/>
      <c r="UCF17" s="787"/>
      <c r="UCG17" s="788"/>
      <c r="UCH17" s="788"/>
      <c r="UCI17" s="788"/>
      <c r="UCJ17" s="787"/>
      <c r="UCK17" s="788"/>
      <c r="UCL17" s="788"/>
      <c r="UCM17" s="788"/>
      <c r="UCN17" s="787"/>
      <c r="UCO17" s="788"/>
      <c r="UCP17" s="788"/>
      <c r="UCQ17" s="788"/>
      <c r="UCR17" s="787"/>
      <c r="UCS17" s="788"/>
      <c r="UCT17" s="788"/>
      <c r="UCU17" s="788"/>
      <c r="UCV17" s="787"/>
      <c r="UCW17" s="788"/>
      <c r="UCX17" s="788"/>
      <c r="UCY17" s="788"/>
      <c r="UCZ17" s="787"/>
      <c r="UDA17" s="788"/>
      <c r="UDB17" s="788"/>
      <c r="UDC17" s="788"/>
      <c r="UDD17" s="787"/>
      <c r="UDE17" s="788"/>
      <c r="UDF17" s="788"/>
      <c r="UDG17" s="788"/>
      <c r="UDH17" s="787"/>
      <c r="UDI17" s="788"/>
      <c r="UDJ17" s="788"/>
      <c r="UDK17" s="788"/>
      <c r="UDL17" s="787"/>
      <c r="UDM17" s="788"/>
      <c r="UDN17" s="788"/>
      <c r="UDO17" s="788"/>
      <c r="UDP17" s="787"/>
      <c r="UDQ17" s="788"/>
      <c r="UDR17" s="788"/>
      <c r="UDS17" s="788"/>
      <c r="UDT17" s="787"/>
      <c r="UDU17" s="788"/>
      <c r="UDV17" s="788"/>
      <c r="UDW17" s="788"/>
      <c r="UDX17" s="787"/>
      <c r="UDY17" s="788"/>
      <c r="UDZ17" s="788"/>
      <c r="UEA17" s="788"/>
      <c r="UEB17" s="787"/>
      <c r="UEC17" s="788"/>
      <c r="UED17" s="788"/>
      <c r="UEE17" s="788"/>
      <c r="UEF17" s="787"/>
      <c r="UEG17" s="788"/>
      <c r="UEH17" s="788"/>
      <c r="UEI17" s="788"/>
      <c r="UEJ17" s="787"/>
      <c r="UEK17" s="788"/>
      <c r="UEL17" s="788"/>
      <c r="UEM17" s="788"/>
      <c r="UEN17" s="787"/>
      <c r="UEO17" s="788"/>
      <c r="UEP17" s="788"/>
      <c r="UEQ17" s="788"/>
      <c r="UER17" s="787"/>
      <c r="UES17" s="788"/>
      <c r="UET17" s="788"/>
      <c r="UEU17" s="788"/>
      <c r="UEV17" s="787"/>
      <c r="UEW17" s="788"/>
      <c r="UEX17" s="788"/>
      <c r="UEY17" s="788"/>
      <c r="UEZ17" s="787"/>
      <c r="UFA17" s="788"/>
      <c r="UFB17" s="788"/>
      <c r="UFC17" s="788"/>
      <c r="UFD17" s="787"/>
      <c r="UFE17" s="788"/>
      <c r="UFF17" s="788"/>
      <c r="UFG17" s="788"/>
      <c r="UFH17" s="787"/>
      <c r="UFI17" s="788"/>
      <c r="UFJ17" s="788"/>
      <c r="UFK17" s="788"/>
      <c r="UFL17" s="787"/>
      <c r="UFM17" s="788"/>
      <c r="UFN17" s="788"/>
      <c r="UFO17" s="788"/>
      <c r="UFP17" s="787"/>
      <c r="UFQ17" s="788"/>
      <c r="UFR17" s="788"/>
      <c r="UFS17" s="788"/>
      <c r="UFT17" s="787"/>
      <c r="UFU17" s="788"/>
      <c r="UFV17" s="788"/>
      <c r="UFW17" s="788"/>
      <c r="UFX17" s="787"/>
      <c r="UFY17" s="788"/>
      <c r="UFZ17" s="788"/>
      <c r="UGA17" s="788"/>
      <c r="UGB17" s="787"/>
      <c r="UGC17" s="788"/>
      <c r="UGD17" s="788"/>
      <c r="UGE17" s="788"/>
      <c r="UGF17" s="787"/>
      <c r="UGG17" s="788"/>
      <c r="UGH17" s="788"/>
      <c r="UGI17" s="788"/>
      <c r="UGJ17" s="787"/>
      <c r="UGK17" s="788"/>
      <c r="UGL17" s="788"/>
      <c r="UGM17" s="788"/>
      <c r="UGN17" s="787"/>
      <c r="UGO17" s="788"/>
      <c r="UGP17" s="788"/>
      <c r="UGQ17" s="788"/>
      <c r="UGR17" s="787"/>
      <c r="UGS17" s="788"/>
      <c r="UGT17" s="788"/>
      <c r="UGU17" s="788"/>
      <c r="UGV17" s="787"/>
      <c r="UGW17" s="788"/>
      <c r="UGX17" s="788"/>
      <c r="UGY17" s="788"/>
      <c r="UGZ17" s="787"/>
      <c r="UHA17" s="788"/>
      <c r="UHB17" s="788"/>
      <c r="UHC17" s="788"/>
      <c r="UHD17" s="787"/>
      <c r="UHE17" s="788"/>
      <c r="UHF17" s="788"/>
      <c r="UHG17" s="788"/>
      <c r="UHH17" s="787"/>
      <c r="UHI17" s="788"/>
      <c r="UHJ17" s="788"/>
      <c r="UHK17" s="788"/>
      <c r="UHL17" s="787"/>
      <c r="UHM17" s="788"/>
      <c r="UHN17" s="788"/>
      <c r="UHO17" s="788"/>
      <c r="UHP17" s="787"/>
      <c r="UHQ17" s="788"/>
      <c r="UHR17" s="788"/>
      <c r="UHS17" s="788"/>
      <c r="UHT17" s="787"/>
      <c r="UHU17" s="788"/>
      <c r="UHV17" s="788"/>
      <c r="UHW17" s="788"/>
      <c r="UHX17" s="787"/>
      <c r="UHY17" s="788"/>
      <c r="UHZ17" s="788"/>
      <c r="UIA17" s="788"/>
      <c r="UIB17" s="787"/>
      <c r="UIC17" s="788"/>
      <c r="UID17" s="788"/>
      <c r="UIE17" s="788"/>
      <c r="UIF17" s="787"/>
      <c r="UIG17" s="788"/>
      <c r="UIH17" s="788"/>
      <c r="UII17" s="788"/>
      <c r="UIJ17" s="787"/>
      <c r="UIK17" s="788"/>
      <c r="UIL17" s="788"/>
      <c r="UIM17" s="788"/>
      <c r="UIN17" s="787"/>
      <c r="UIO17" s="788"/>
      <c r="UIP17" s="788"/>
      <c r="UIQ17" s="788"/>
      <c r="UIR17" s="787"/>
      <c r="UIS17" s="788"/>
      <c r="UIT17" s="788"/>
      <c r="UIU17" s="788"/>
      <c r="UIV17" s="787"/>
      <c r="UIW17" s="788"/>
      <c r="UIX17" s="788"/>
      <c r="UIY17" s="788"/>
      <c r="UIZ17" s="787"/>
      <c r="UJA17" s="788"/>
      <c r="UJB17" s="788"/>
      <c r="UJC17" s="788"/>
      <c r="UJD17" s="787"/>
      <c r="UJE17" s="788"/>
      <c r="UJF17" s="788"/>
      <c r="UJG17" s="788"/>
      <c r="UJH17" s="787"/>
      <c r="UJI17" s="788"/>
      <c r="UJJ17" s="788"/>
      <c r="UJK17" s="788"/>
      <c r="UJL17" s="787"/>
      <c r="UJM17" s="788"/>
      <c r="UJN17" s="788"/>
      <c r="UJO17" s="788"/>
      <c r="UJP17" s="787"/>
      <c r="UJQ17" s="788"/>
      <c r="UJR17" s="788"/>
      <c r="UJS17" s="788"/>
      <c r="UJT17" s="787"/>
      <c r="UJU17" s="788"/>
      <c r="UJV17" s="788"/>
      <c r="UJW17" s="788"/>
      <c r="UJX17" s="787"/>
      <c r="UJY17" s="788"/>
      <c r="UJZ17" s="788"/>
      <c r="UKA17" s="788"/>
      <c r="UKB17" s="787"/>
      <c r="UKC17" s="788"/>
      <c r="UKD17" s="788"/>
      <c r="UKE17" s="788"/>
      <c r="UKF17" s="787"/>
      <c r="UKG17" s="788"/>
      <c r="UKH17" s="788"/>
      <c r="UKI17" s="788"/>
      <c r="UKJ17" s="787"/>
      <c r="UKK17" s="788"/>
      <c r="UKL17" s="788"/>
      <c r="UKM17" s="788"/>
      <c r="UKN17" s="787"/>
      <c r="UKO17" s="788"/>
      <c r="UKP17" s="788"/>
      <c r="UKQ17" s="788"/>
      <c r="UKR17" s="787"/>
      <c r="UKS17" s="788"/>
      <c r="UKT17" s="788"/>
      <c r="UKU17" s="788"/>
      <c r="UKV17" s="787"/>
      <c r="UKW17" s="788"/>
      <c r="UKX17" s="788"/>
      <c r="UKY17" s="788"/>
      <c r="UKZ17" s="787"/>
      <c r="ULA17" s="788"/>
      <c r="ULB17" s="788"/>
      <c r="ULC17" s="788"/>
      <c r="ULD17" s="787"/>
      <c r="ULE17" s="788"/>
      <c r="ULF17" s="788"/>
      <c r="ULG17" s="788"/>
      <c r="ULH17" s="787"/>
      <c r="ULI17" s="788"/>
      <c r="ULJ17" s="788"/>
      <c r="ULK17" s="788"/>
      <c r="ULL17" s="787"/>
      <c r="ULM17" s="788"/>
      <c r="ULN17" s="788"/>
      <c r="ULO17" s="788"/>
      <c r="ULP17" s="787"/>
      <c r="ULQ17" s="788"/>
      <c r="ULR17" s="788"/>
      <c r="ULS17" s="788"/>
      <c r="ULT17" s="787"/>
      <c r="ULU17" s="788"/>
      <c r="ULV17" s="788"/>
      <c r="ULW17" s="788"/>
      <c r="ULX17" s="787"/>
      <c r="ULY17" s="788"/>
      <c r="ULZ17" s="788"/>
      <c r="UMA17" s="788"/>
      <c r="UMB17" s="787"/>
      <c r="UMC17" s="788"/>
      <c r="UMD17" s="788"/>
      <c r="UME17" s="788"/>
      <c r="UMF17" s="787"/>
      <c r="UMG17" s="788"/>
      <c r="UMH17" s="788"/>
      <c r="UMI17" s="788"/>
      <c r="UMJ17" s="787"/>
      <c r="UMK17" s="788"/>
      <c r="UML17" s="788"/>
      <c r="UMM17" s="788"/>
      <c r="UMN17" s="787"/>
      <c r="UMO17" s="788"/>
      <c r="UMP17" s="788"/>
      <c r="UMQ17" s="788"/>
      <c r="UMR17" s="787"/>
      <c r="UMS17" s="788"/>
      <c r="UMT17" s="788"/>
      <c r="UMU17" s="788"/>
      <c r="UMV17" s="787"/>
      <c r="UMW17" s="788"/>
      <c r="UMX17" s="788"/>
      <c r="UMY17" s="788"/>
      <c r="UMZ17" s="787"/>
      <c r="UNA17" s="788"/>
      <c r="UNB17" s="788"/>
      <c r="UNC17" s="788"/>
      <c r="UND17" s="787"/>
      <c r="UNE17" s="788"/>
      <c r="UNF17" s="788"/>
      <c r="UNG17" s="788"/>
      <c r="UNH17" s="787"/>
      <c r="UNI17" s="788"/>
      <c r="UNJ17" s="788"/>
      <c r="UNK17" s="788"/>
      <c r="UNL17" s="787"/>
      <c r="UNM17" s="788"/>
      <c r="UNN17" s="788"/>
      <c r="UNO17" s="788"/>
      <c r="UNP17" s="787"/>
      <c r="UNQ17" s="788"/>
      <c r="UNR17" s="788"/>
      <c r="UNS17" s="788"/>
      <c r="UNT17" s="787"/>
      <c r="UNU17" s="788"/>
      <c r="UNV17" s="788"/>
      <c r="UNW17" s="788"/>
      <c r="UNX17" s="787"/>
      <c r="UNY17" s="788"/>
      <c r="UNZ17" s="788"/>
      <c r="UOA17" s="788"/>
      <c r="UOB17" s="787"/>
      <c r="UOC17" s="788"/>
      <c r="UOD17" s="788"/>
      <c r="UOE17" s="788"/>
      <c r="UOF17" s="787"/>
      <c r="UOG17" s="788"/>
      <c r="UOH17" s="788"/>
      <c r="UOI17" s="788"/>
      <c r="UOJ17" s="787"/>
      <c r="UOK17" s="788"/>
      <c r="UOL17" s="788"/>
      <c r="UOM17" s="788"/>
      <c r="UON17" s="787"/>
      <c r="UOO17" s="788"/>
      <c r="UOP17" s="788"/>
      <c r="UOQ17" s="788"/>
      <c r="UOR17" s="787"/>
      <c r="UOS17" s="788"/>
      <c r="UOT17" s="788"/>
      <c r="UOU17" s="788"/>
      <c r="UOV17" s="787"/>
      <c r="UOW17" s="788"/>
      <c r="UOX17" s="788"/>
      <c r="UOY17" s="788"/>
      <c r="UOZ17" s="787"/>
      <c r="UPA17" s="788"/>
      <c r="UPB17" s="788"/>
      <c r="UPC17" s="788"/>
      <c r="UPD17" s="787"/>
      <c r="UPE17" s="788"/>
      <c r="UPF17" s="788"/>
      <c r="UPG17" s="788"/>
      <c r="UPH17" s="787"/>
      <c r="UPI17" s="788"/>
      <c r="UPJ17" s="788"/>
      <c r="UPK17" s="788"/>
      <c r="UPL17" s="787"/>
      <c r="UPM17" s="788"/>
      <c r="UPN17" s="788"/>
      <c r="UPO17" s="788"/>
      <c r="UPP17" s="787"/>
      <c r="UPQ17" s="788"/>
      <c r="UPR17" s="788"/>
      <c r="UPS17" s="788"/>
      <c r="UPT17" s="787"/>
      <c r="UPU17" s="788"/>
      <c r="UPV17" s="788"/>
      <c r="UPW17" s="788"/>
      <c r="UPX17" s="787"/>
      <c r="UPY17" s="788"/>
      <c r="UPZ17" s="788"/>
      <c r="UQA17" s="788"/>
      <c r="UQB17" s="787"/>
      <c r="UQC17" s="788"/>
      <c r="UQD17" s="788"/>
      <c r="UQE17" s="788"/>
      <c r="UQF17" s="787"/>
      <c r="UQG17" s="788"/>
      <c r="UQH17" s="788"/>
      <c r="UQI17" s="788"/>
      <c r="UQJ17" s="787"/>
      <c r="UQK17" s="788"/>
      <c r="UQL17" s="788"/>
      <c r="UQM17" s="788"/>
      <c r="UQN17" s="787"/>
      <c r="UQO17" s="788"/>
      <c r="UQP17" s="788"/>
      <c r="UQQ17" s="788"/>
      <c r="UQR17" s="787"/>
      <c r="UQS17" s="788"/>
      <c r="UQT17" s="788"/>
      <c r="UQU17" s="788"/>
      <c r="UQV17" s="787"/>
      <c r="UQW17" s="788"/>
      <c r="UQX17" s="788"/>
      <c r="UQY17" s="788"/>
      <c r="UQZ17" s="787"/>
      <c r="URA17" s="788"/>
      <c r="URB17" s="788"/>
      <c r="URC17" s="788"/>
      <c r="URD17" s="787"/>
      <c r="URE17" s="788"/>
      <c r="URF17" s="788"/>
      <c r="URG17" s="788"/>
      <c r="URH17" s="787"/>
      <c r="URI17" s="788"/>
      <c r="URJ17" s="788"/>
      <c r="URK17" s="788"/>
      <c r="URL17" s="787"/>
      <c r="URM17" s="788"/>
      <c r="URN17" s="788"/>
      <c r="URO17" s="788"/>
      <c r="URP17" s="787"/>
      <c r="URQ17" s="788"/>
      <c r="URR17" s="788"/>
      <c r="URS17" s="788"/>
      <c r="URT17" s="787"/>
      <c r="URU17" s="788"/>
      <c r="URV17" s="788"/>
      <c r="URW17" s="788"/>
      <c r="URX17" s="787"/>
      <c r="URY17" s="788"/>
      <c r="URZ17" s="788"/>
      <c r="USA17" s="788"/>
      <c r="USB17" s="787"/>
      <c r="USC17" s="788"/>
      <c r="USD17" s="788"/>
      <c r="USE17" s="788"/>
      <c r="USF17" s="787"/>
      <c r="USG17" s="788"/>
      <c r="USH17" s="788"/>
      <c r="USI17" s="788"/>
      <c r="USJ17" s="787"/>
      <c r="USK17" s="788"/>
      <c r="USL17" s="788"/>
      <c r="USM17" s="788"/>
      <c r="USN17" s="787"/>
      <c r="USO17" s="788"/>
      <c r="USP17" s="788"/>
      <c r="USQ17" s="788"/>
      <c r="USR17" s="787"/>
      <c r="USS17" s="788"/>
      <c r="UST17" s="788"/>
      <c r="USU17" s="788"/>
      <c r="USV17" s="787"/>
      <c r="USW17" s="788"/>
      <c r="USX17" s="788"/>
      <c r="USY17" s="788"/>
      <c r="USZ17" s="787"/>
      <c r="UTA17" s="788"/>
      <c r="UTB17" s="788"/>
      <c r="UTC17" s="788"/>
      <c r="UTD17" s="787"/>
      <c r="UTE17" s="788"/>
      <c r="UTF17" s="788"/>
      <c r="UTG17" s="788"/>
      <c r="UTH17" s="787"/>
      <c r="UTI17" s="788"/>
      <c r="UTJ17" s="788"/>
      <c r="UTK17" s="788"/>
      <c r="UTL17" s="787"/>
      <c r="UTM17" s="788"/>
      <c r="UTN17" s="788"/>
      <c r="UTO17" s="788"/>
      <c r="UTP17" s="787"/>
      <c r="UTQ17" s="788"/>
      <c r="UTR17" s="788"/>
      <c r="UTS17" s="788"/>
      <c r="UTT17" s="787"/>
      <c r="UTU17" s="788"/>
      <c r="UTV17" s="788"/>
      <c r="UTW17" s="788"/>
      <c r="UTX17" s="787"/>
      <c r="UTY17" s="788"/>
      <c r="UTZ17" s="788"/>
      <c r="UUA17" s="788"/>
      <c r="UUB17" s="787"/>
      <c r="UUC17" s="788"/>
      <c r="UUD17" s="788"/>
      <c r="UUE17" s="788"/>
      <c r="UUF17" s="787"/>
      <c r="UUG17" s="788"/>
      <c r="UUH17" s="788"/>
      <c r="UUI17" s="788"/>
      <c r="UUJ17" s="787"/>
      <c r="UUK17" s="788"/>
      <c r="UUL17" s="788"/>
      <c r="UUM17" s="788"/>
      <c r="UUN17" s="787"/>
      <c r="UUO17" s="788"/>
      <c r="UUP17" s="788"/>
      <c r="UUQ17" s="788"/>
      <c r="UUR17" s="787"/>
      <c r="UUS17" s="788"/>
      <c r="UUT17" s="788"/>
      <c r="UUU17" s="788"/>
      <c r="UUV17" s="787"/>
      <c r="UUW17" s="788"/>
      <c r="UUX17" s="788"/>
      <c r="UUY17" s="788"/>
      <c r="UUZ17" s="787"/>
      <c r="UVA17" s="788"/>
      <c r="UVB17" s="788"/>
      <c r="UVC17" s="788"/>
      <c r="UVD17" s="787"/>
      <c r="UVE17" s="788"/>
      <c r="UVF17" s="788"/>
      <c r="UVG17" s="788"/>
      <c r="UVH17" s="787"/>
      <c r="UVI17" s="788"/>
      <c r="UVJ17" s="788"/>
      <c r="UVK17" s="788"/>
      <c r="UVL17" s="787"/>
      <c r="UVM17" s="788"/>
      <c r="UVN17" s="788"/>
      <c r="UVO17" s="788"/>
      <c r="UVP17" s="787"/>
      <c r="UVQ17" s="788"/>
      <c r="UVR17" s="788"/>
      <c r="UVS17" s="788"/>
      <c r="UVT17" s="787"/>
      <c r="UVU17" s="788"/>
      <c r="UVV17" s="788"/>
      <c r="UVW17" s="788"/>
      <c r="UVX17" s="787"/>
      <c r="UVY17" s="788"/>
      <c r="UVZ17" s="788"/>
      <c r="UWA17" s="788"/>
      <c r="UWB17" s="787"/>
      <c r="UWC17" s="788"/>
      <c r="UWD17" s="788"/>
      <c r="UWE17" s="788"/>
      <c r="UWF17" s="787"/>
      <c r="UWG17" s="788"/>
      <c r="UWH17" s="788"/>
      <c r="UWI17" s="788"/>
      <c r="UWJ17" s="787"/>
      <c r="UWK17" s="788"/>
      <c r="UWL17" s="788"/>
      <c r="UWM17" s="788"/>
      <c r="UWN17" s="787"/>
      <c r="UWO17" s="788"/>
      <c r="UWP17" s="788"/>
      <c r="UWQ17" s="788"/>
      <c r="UWR17" s="787"/>
      <c r="UWS17" s="788"/>
      <c r="UWT17" s="788"/>
      <c r="UWU17" s="788"/>
      <c r="UWV17" s="787"/>
      <c r="UWW17" s="788"/>
      <c r="UWX17" s="788"/>
      <c r="UWY17" s="788"/>
      <c r="UWZ17" s="787"/>
      <c r="UXA17" s="788"/>
      <c r="UXB17" s="788"/>
      <c r="UXC17" s="788"/>
      <c r="UXD17" s="787"/>
      <c r="UXE17" s="788"/>
      <c r="UXF17" s="788"/>
      <c r="UXG17" s="788"/>
      <c r="UXH17" s="787"/>
      <c r="UXI17" s="788"/>
      <c r="UXJ17" s="788"/>
      <c r="UXK17" s="788"/>
      <c r="UXL17" s="787"/>
      <c r="UXM17" s="788"/>
      <c r="UXN17" s="788"/>
      <c r="UXO17" s="788"/>
      <c r="UXP17" s="787"/>
      <c r="UXQ17" s="788"/>
      <c r="UXR17" s="788"/>
      <c r="UXS17" s="788"/>
      <c r="UXT17" s="787"/>
      <c r="UXU17" s="788"/>
      <c r="UXV17" s="788"/>
      <c r="UXW17" s="788"/>
      <c r="UXX17" s="787"/>
      <c r="UXY17" s="788"/>
      <c r="UXZ17" s="788"/>
      <c r="UYA17" s="788"/>
      <c r="UYB17" s="787"/>
      <c r="UYC17" s="788"/>
      <c r="UYD17" s="788"/>
      <c r="UYE17" s="788"/>
      <c r="UYF17" s="787"/>
      <c r="UYG17" s="788"/>
      <c r="UYH17" s="788"/>
      <c r="UYI17" s="788"/>
      <c r="UYJ17" s="787"/>
      <c r="UYK17" s="788"/>
      <c r="UYL17" s="788"/>
      <c r="UYM17" s="788"/>
      <c r="UYN17" s="787"/>
      <c r="UYO17" s="788"/>
      <c r="UYP17" s="788"/>
      <c r="UYQ17" s="788"/>
      <c r="UYR17" s="787"/>
      <c r="UYS17" s="788"/>
      <c r="UYT17" s="788"/>
      <c r="UYU17" s="788"/>
      <c r="UYV17" s="787"/>
      <c r="UYW17" s="788"/>
      <c r="UYX17" s="788"/>
      <c r="UYY17" s="788"/>
      <c r="UYZ17" s="787"/>
      <c r="UZA17" s="788"/>
      <c r="UZB17" s="788"/>
      <c r="UZC17" s="788"/>
      <c r="UZD17" s="787"/>
      <c r="UZE17" s="788"/>
      <c r="UZF17" s="788"/>
      <c r="UZG17" s="788"/>
      <c r="UZH17" s="787"/>
      <c r="UZI17" s="788"/>
      <c r="UZJ17" s="788"/>
      <c r="UZK17" s="788"/>
      <c r="UZL17" s="787"/>
      <c r="UZM17" s="788"/>
      <c r="UZN17" s="788"/>
      <c r="UZO17" s="788"/>
      <c r="UZP17" s="787"/>
      <c r="UZQ17" s="788"/>
      <c r="UZR17" s="788"/>
      <c r="UZS17" s="788"/>
      <c r="UZT17" s="787"/>
      <c r="UZU17" s="788"/>
      <c r="UZV17" s="788"/>
      <c r="UZW17" s="788"/>
      <c r="UZX17" s="787"/>
      <c r="UZY17" s="788"/>
      <c r="UZZ17" s="788"/>
      <c r="VAA17" s="788"/>
      <c r="VAB17" s="787"/>
      <c r="VAC17" s="788"/>
      <c r="VAD17" s="788"/>
      <c r="VAE17" s="788"/>
      <c r="VAF17" s="787"/>
      <c r="VAG17" s="788"/>
      <c r="VAH17" s="788"/>
      <c r="VAI17" s="788"/>
      <c r="VAJ17" s="787"/>
      <c r="VAK17" s="788"/>
      <c r="VAL17" s="788"/>
      <c r="VAM17" s="788"/>
      <c r="VAN17" s="787"/>
      <c r="VAO17" s="788"/>
      <c r="VAP17" s="788"/>
      <c r="VAQ17" s="788"/>
      <c r="VAR17" s="787"/>
      <c r="VAS17" s="788"/>
      <c r="VAT17" s="788"/>
      <c r="VAU17" s="788"/>
      <c r="VAV17" s="787"/>
      <c r="VAW17" s="788"/>
      <c r="VAX17" s="788"/>
      <c r="VAY17" s="788"/>
      <c r="VAZ17" s="787"/>
      <c r="VBA17" s="788"/>
      <c r="VBB17" s="788"/>
      <c r="VBC17" s="788"/>
      <c r="VBD17" s="787"/>
      <c r="VBE17" s="788"/>
      <c r="VBF17" s="788"/>
      <c r="VBG17" s="788"/>
      <c r="VBH17" s="787"/>
      <c r="VBI17" s="788"/>
      <c r="VBJ17" s="788"/>
      <c r="VBK17" s="788"/>
      <c r="VBL17" s="787"/>
      <c r="VBM17" s="788"/>
      <c r="VBN17" s="788"/>
      <c r="VBO17" s="788"/>
      <c r="VBP17" s="787"/>
      <c r="VBQ17" s="788"/>
      <c r="VBR17" s="788"/>
      <c r="VBS17" s="788"/>
      <c r="VBT17" s="787"/>
      <c r="VBU17" s="788"/>
      <c r="VBV17" s="788"/>
      <c r="VBW17" s="788"/>
      <c r="VBX17" s="787"/>
      <c r="VBY17" s="788"/>
      <c r="VBZ17" s="788"/>
      <c r="VCA17" s="788"/>
      <c r="VCB17" s="787"/>
      <c r="VCC17" s="788"/>
      <c r="VCD17" s="788"/>
      <c r="VCE17" s="788"/>
      <c r="VCF17" s="787"/>
      <c r="VCG17" s="788"/>
      <c r="VCH17" s="788"/>
      <c r="VCI17" s="788"/>
      <c r="VCJ17" s="787"/>
      <c r="VCK17" s="788"/>
      <c r="VCL17" s="788"/>
      <c r="VCM17" s="788"/>
      <c r="VCN17" s="787"/>
      <c r="VCO17" s="788"/>
      <c r="VCP17" s="788"/>
      <c r="VCQ17" s="788"/>
      <c r="VCR17" s="787"/>
      <c r="VCS17" s="788"/>
      <c r="VCT17" s="788"/>
      <c r="VCU17" s="788"/>
      <c r="VCV17" s="787"/>
      <c r="VCW17" s="788"/>
      <c r="VCX17" s="788"/>
      <c r="VCY17" s="788"/>
      <c r="VCZ17" s="787"/>
      <c r="VDA17" s="788"/>
      <c r="VDB17" s="788"/>
      <c r="VDC17" s="788"/>
      <c r="VDD17" s="787"/>
      <c r="VDE17" s="788"/>
      <c r="VDF17" s="788"/>
      <c r="VDG17" s="788"/>
      <c r="VDH17" s="787"/>
      <c r="VDI17" s="788"/>
      <c r="VDJ17" s="788"/>
      <c r="VDK17" s="788"/>
      <c r="VDL17" s="787"/>
      <c r="VDM17" s="788"/>
      <c r="VDN17" s="788"/>
      <c r="VDO17" s="788"/>
      <c r="VDP17" s="787"/>
      <c r="VDQ17" s="788"/>
      <c r="VDR17" s="788"/>
      <c r="VDS17" s="788"/>
      <c r="VDT17" s="787"/>
      <c r="VDU17" s="788"/>
      <c r="VDV17" s="788"/>
      <c r="VDW17" s="788"/>
      <c r="VDX17" s="787"/>
      <c r="VDY17" s="788"/>
      <c r="VDZ17" s="788"/>
      <c r="VEA17" s="788"/>
      <c r="VEB17" s="787"/>
      <c r="VEC17" s="788"/>
      <c r="VED17" s="788"/>
      <c r="VEE17" s="788"/>
      <c r="VEF17" s="787"/>
      <c r="VEG17" s="788"/>
      <c r="VEH17" s="788"/>
      <c r="VEI17" s="788"/>
      <c r="VEJ17" s="787"/>
      <c r="VEK17" s="788"/>
      <c r="VEL17" s="788"/>
      <c r="VEM17" s="788"/>
      <c r="VEN17" s="787"/>
      <c r="VEO17" s="788"/>
      <c r="VEP17" s="788"/>
      <c r="VEQ17" s="788"/>
      <c r="VER17" s="787"/>
      <c r="VES17" s="788"/>
      <c r="VET17" s="788"/>
      <c r="VEU17" s="788"/>
      <c r="VEV17" s="787"/>
      <c r="VEW17" s="788"/>
      <c r="VEX17" s="788"/>
      <c r="VEY17" s="788"/>
      <c r="VEZ17" s="787"/>
      <c r="VFA17" s="788"/>
      <c r="VFB17" s="788"/>
      <c r="VFC17" s="788"/>
      <c r="VFD17" s="787"/>
      <c r="VFE17" s="788"/>
      <c r="VFF17" s="788"/>
      <c r="VFG17" s="788"/>
      <c r="VFH17" s="787"/>
      <c r="VFI17" s="788"/>
      <c r="VFJ17" s="788"/>
      <c r="VFK17" s="788"/>
      <c r="VFL17" s="787"/>
      <c r="VFM17" s="788"/>
      <c r="VFN17" s="788"/>
      <c r="VFO17" s="788"/>
      <c r="VFP17" s="787"/>
      <c r="VFQ17" s="788"/>
      <c r="VFR17" s="788"/>
      <c r="VFS17" s="788"/>
      <c r="VFT17" s="787"/>
      <c r="VFU17" s="788"/>
      <c r="VFV17" s="788"/>
      <c r="VFW17" s="788"/>
      <c r="VFX17" s="787"/>
      <c r="VFY17" s="788"/>
      <c r="VFZ17" s="788"/>
      <c r="VGA17" s="788"/>
      <c r="VGB17" s="787"/>
      <c r="VGC17" s="788"/>
      <c r="VGD17" s="788"/>
      <c r="VGE17" s="788"/>
      <c r="VGF17" s="787"/>
      <c r="VGG17" s="788"/>
      <c r="VGH17" s="788"/>
      <c r="VGI17" s="788"/>
      <c r="VGJ17" s="787"/>
      <c r="VGK17" s="788"/>
      <c r="VGL17" s="788"/>
      <c r="VGM17" s="788"/>
      <c r="VGN17" s="787"/>
      <c r="VGO17" s="788"/>
      <c r="VGP17" s="788"/>
      <c r="VGQ17" s="788"/>
      <c r="VGR17" s="787"/>
      <c r="VGS17" s="788"/>
      <c r="VGT17" s="788"/>
      <c r="VGU17" s="788"/>
      <c r="VGV17" s="787"/>
      <c r="VGW17" s="788"/>
      <c r="VGX17" s="788"/>
      <c r="VGY17" s="788"/>
      <c r="VGZ17" s="787"/>
      <c r="VHA17" s="788"/>
      <c r="VHB17" s="788"/>
      <c r="VHC17" s="788"/>
      <c r="VHD17" s="787"/>
      <c r="VHE17" s="788"/>
      <c r="VHF17" s="788"/>
      <c r="VHG17" s="788"/>
      <c r="VHH17" s="787"/>
      <c r="VHI17" s="788"/>
      <c r="VHJ17" s="788"/>
      <c r="VHK17" s="788"/>
      <c r="VHL17" s="787"/>
      <c r="VHM17" s="788"/>
      <c r="VHN17" s="788"/>
      <c r="VHO17" s="788"/>
      <c r="VHP17" s="787"/>
      <c r="VHQ17" s="788"/>
      <c r="VHR17" s="788"/>
      <c r="VHS17" s="788"/>
      <c r="VHT17" s="787"/>
      <c r="VHU17" s="788"/>
      <c r="VHV17" s="788"/>
      <c r="VHW17" s="788"/>
      <c r="VHX17" s="787"/>
      <c r="VHY17" s="788"/>
      <c r="VHZ17" s="788"/>
      <c r="VIA17" s="788"/>
      <c r="VIB17" s="787"/>
      <c r="VIC17" s="788"/>
      <c r="VID17" s="788"/>
      <c r="VIE17" s="788"/>
      <c r="VIF17" s="787"/>
      <c r="VIG17" s="788"/>
      <c r="VIH17" s="788"/>
      <c r="VII17" s="788"/>
      <c r="VIJ17" s="787"/>
      <c r="VIK17" s="788"/>
      <c r="VIL17" s="788"/>
      <c r="VIM17" s="788"/>
      <c r="VIN17" s="787"/>
      <c r="VIO17" s="788"/>
      <c r="VIP17" s="788"/>
      <c r="VIQ17" s="788"/>
      <c r="VIR17" s="787"/>
      <c r="VIS17" s="788"/>
      <c r="VIT17" s="788"/>
      <c r="VIU17" s="788"/>
      <c r="VIV17" s="787"/>
      <c r="VIW17" s="788"/>
      <c r="VIX17" s="788"/>
      <c r="VIY17" s="788"/>
      <c r="VIZ17" s="787"/>
      <c r="VJA17" s="788"/>
      <c r="VJB17" s="788"/>
      <c r="VJC17" s="788"/>
      <c r="VJD17" s="787"/>
      <c r="VJE17" s="788"/>
      <c r="VJF17" s="788"/>
      <c r="VJG17" s="788"/>
      <c r="VJH17" s="787"/>
      <c r="VJI17" s="788"/>
      <c r="VJJ17" s="788"/>
      <c r="VJK17" s="788"/>
      <c r="VJL17" s="787"/>
      <c r="VJM17" s="788"/>
      <c r="VJN17" s="788"/>
      <c r="VJO17" s="788"/>
      <c r="VJP17" s="787"/>
      <c r="VJQ17" s="788"/>
      <c r="VJR17" s="788"/>
      <c r="VJS17" s="788"/>
      <c r="VJT17" s="787"/>
      <c r="VJU17" s="788"/>
      <c r="VJV17" s="788"/>
      <c r="VJW17" s="788"/>
      <c r="VJX17" s="787"/>
      <c r="VJY17" s="788"/>
      <c r="VJZ17" s="788"/>
      <c r="VKA17" s="788"/>
      <c r="VKB17" s="787"/>
      <c r="VKC17" s="788"/>
      <c r="VKD17" s="788"/>
      <c r="VKE17" s="788"/>
      <c r="VKF17" s="787"/>
      <c r="VKG17" s="788"/>
      <c r="VKH17" s="788"/>
      <c r="VKI17" s="788"/>
      <c r="VKJ17" s="787"/>
      <c r="VKK17" s="788"/>
      <c r="VKL17" s="788"/>
      <c r="VKM17" s="788"/>
      <c r="VKN17" s="787"/>
      <c r="VKO17" s="788"/>
      <c r="VKP17" s="788"/>
      <c r="VKQ17" s="788"/>
      <c r="VKR17" s="787"/>
      <c r="VKS17" s="788"/>
      <c r="VKT17" s="788"/>
      <c r="VKU17" s="788"/>
      <c r="VKV17" s="787"/>
      <c r="VKW17" s="788"/>
      <c r="VKX17" s="788"/>
      <c r="VKY17" s="788"/>
      <c r="VKZ17" s="787"/>
      <c r="VLA17" s="788"/>
      <c r="VLB17" s="788"/>
      <c r="VLC17" s="788"/>
      <c r="VLD17" s="787"/>
      <c r="VLE17" s="788"/>
      <c r="VLF17" s="788"/>
      <c r="VLG17" s="788"/>
      <c r="VLH17" s="787"/>
      <c r="VLI17" s="788"/>
      <c r="VLJ17" s="788"/>
      <c r="VLK17" s="788"/>
      <c r="VLL17" s="787"/>
      <c r="VLM17" s="788"/>
      <c r="VLN17" s="788"/>
      <c r="VLO17" s="788"/>
      <c r="VLP17" s="787"/>
      <c r="VLQ17" s="788"/>
      <c r="VLR17" s="788"/>
      <c r="VLS17" s="788"/>
      <c r="VLT17" s="787"/>
      <c r="VLU17" s="788"/>
      <c r="VLV17" s="788"/>
      <c r="VLW17" s="788"/>
      <c r="VLX17" s="787"/>
      <c r="VLY17" s="788"/>
      <c r="VLZ17" s="788"/>
      <c r="VMA17" s="788"/>
      <c r="VMB17" s="787"/>
      <c r="VMC17" s="788"/>
      <c r="VMD17" s="788"/>
      <c r="VME17" s="788"/>
      <c r="VMF17" s="787"/>
      <c r="VMG17" s="788"/>
      <c r="VMH17" s="788"/>
      <c r="VMI17" s="788"/>
      <c r="VMJ17" s="787"/>
      <c r="VMK17" s="788"/>
      <c r="VML17" s="788"/>
      <c r="VMM17" s="788"/>
      <c r="VMN17" s="787"/>
      <c r="VMO17" s="788"/>
      <c r="VMP17" s="788"/>
      <c r="VMQ17" s="788"/>
      <c r="VMR17" s="787"/>
      <c r="VMS17" s="788"/>
      <c r="VMT17" s="788"/>
      <c r="VMU17" s="788"/>
      <c r="VMV17" s="787"/>
      <c r="VMW17" s="788"/>
      <c r="VMX17" s="788"/>
      <c r="VMY17" s="788"/>
      <c r="VMZ17" s="787"/>
      <c r="VNA17" s="788"/>
      <c r="VNB17" s="788"/>
      <c r="VNC17" s="788"/>
      <c r="VND17" s="787"/>
      <c r="VNE17" s="788"/>
      <c r="VNF17" s="788"/>
      <c r="VNG17" s="788"/>
      <c r="VNH17" s="787"/>
      <c r="VNI17" s="788"/>
      <c r="VNJ17" s="788"/>
      <c r="VNK17" s="788"/>
      <c r="VNL17" s="787"/>
      <c r="VNM17" s="788"/>
      <c r="VNN17" s="788"/>
      <c r="VNO17" s="788"/>
      <c r="VNP17" s="787"/>
      <c r="VNQ17" s="788"/>
      <c r="VNR17" s="788"/>
      <c r="VNS17" s="788"/>
      <c r="VNT17" s="787"/>
      <c r="VNU17" s="788"/>
      <c r="VNV17" s="788"/>
      <c r="VNW17" s="788"/>
      <c r="VNX17" s="787"/>
      <c r="VNY17" s="788"/>
      <c r="VNZ17" s="788"/>
      <c r="VOA17" s="788"/>
      <c r="VOB17" s="787"/>
      <c r="VOC17" s="788"/>
      <c r="VOD17" s="788"/>
      <c r="VOE17" s="788"/>
      <c r="VOF17" s="787"/>
      <c r="VOG17" s="788"/>
      <c r="VOH17" s="788"/>
      <c r="VOI17" s="788"/>
      <c r="VOJ17" s="787"/>
      <c r="VOK17" s="788"/>
      <c r="VOL17" s="788"/>
      <c r="VOM17" s="788"/>
      <c r="VON17" s="787"/>
      <c r="VOO17" s="788"/>
      <c r="VOP17" s="788"/>
      <c r="VOQ17" s="788"/>
      <c r="VOR17" s="787"/>
      <c r="VOS17" s="788"/>
      <c r="VOT17" s="788"/>
      <c r="VOU17" s="788"/>
      <c r="VOV17" s="787"/>
      <c r="VOW17" s="788"/>
      <c r="VOX17" s="788"/>
      <c r="VOY17" s="788"/>
      <c r="VOZ17" s="787"/>
      <c r="VPA17" s="788"/>
      <c r="VPB17" s="788"/>
      <c r="VPC17" s="788"/>
      <c r="VPD17" s="787"/>
      <c r="VPE17" s="788"/>
      <c r="VPF17" s="788"/>
      <c r="VPG17" s="788"/>
      <c r="VPH17" s="787"/>
      <c r="VPI17" s="788"/>
      <c r="VPJ17" s="788"/>
      <c r="VPK17" s="788"/>
      <c r="VPL17" s="787"/>
      <c r="VPM17" s="788"/>
      <c r="VPN17" s="788"/>
      <c r="VPO17" s="788"/>
      <c r="VPP17" s="787"/>
      <c r="VPQ17" s="788"/>
      <c r="VPR17" s="788"/>
      <c r="VPS17" s="788"/>
      <c r="VPT17" s="787"/>
      <c r="VPU17" s="788"/>
      <c r="VPV17" s="788"/>
      <c r="VPW17" s="788"/>
      <c r="VPX17" s="787"/>
      <c r="VPY17" s="788"/>
      <c r="VPZ17" s="788"/>
      <c r="VQA17" s="788"/>
      <c r="VQB17" s="787"/>
      <c r="VQC17" s="788"/>
      <c r="VQD17" s="788"/>
      <c r="VQE17" s="788"/>
      <c r="VQF17" s="787"/>
      <c r="VQG17" s="788"/>
      <c r="VQH17" s="788"/>
      <c r="VQI17" s="788"/>
      <c r="VQJ17" s="787"/>
      <c r="VQK17" s="788"/>
      <c r="VQL17" s="788"/>
      <c r="VQM17" s="788"/>
      <c r="VQN17" s="787"/>
      <c r="VQO17" s="788"/>
      <c r="VQP17" s="788"/>
      <c r="VQQ17" s="788"/>
      <c r="VQR17" s="787"/>
      <c r="VQS17" s="788"/>
      <c r="VQT17" s="788"/>
      <c r="VQU17" s="788"/>
      <c r="VQV17" s="787"/>
      <c r="VQW17" s="788"/>
      <c r="VQX17" s="788"/>
      <c r="VQY17" s="788"/>
      <c r="VQZ17" s="787"/>
      <c r="VRA17" s="788"/>
      <c r="VRB17" s="788"/>
      <c r="VRC17" s="788"/>
      <c r="VRD17" s="787"/>
      <c r="VRE17" s="788"/>
      <c r="VRF17" s="788"/>
      <c r="VRG17" s="788"/>
      <c r="VRH17" s="787"/>
      <c r="VRI17" s="788"/>
      <c r="VRJ17" s="788"/>
      <c r="VRK17" s="788"/>
      <c r="VRL17" s="787"/>
      <c r="VRM17" s="788"/>
      <c r="VRN17" s="788"/>
      <c r="VRO17" s="788"/>
      <c r="VRP17" s="787"/>
      <c r="VRQ17" s="788"/>
      <c r="VRR17" s="788"/>
      <c r="VRS17" s="788"/>
      <c r="VRT17" s="787"/>
      <c r="VRU17" s="788"/>
      <c r="VRV17" s="788"/>
      <c r="VRW17" s="788"/>
      <c r="VRX17" s="787"/>
      <c r="VRY17" s="788"/>
      <c r="VRZ17" s="788"/>
      <c r="VSA17" s="788"/>
      <c r="VSB17" s="787"/>
      <c r="VSC17" s="788"/>
      <c r="VSD17" s="788"/>
      <c r="VSE17" s="788"/>
      <c r="VSF17" s="787"/>
      <c r="VSG17" s="788"/>
      <c r="VSH17" s="788"/>
      <c r="VSI17" s="788"/>
      <c r="VSJ17" s="787"/>
      <c r="VSK17" s="788"/>
      <c r="VSL17" s="788"/>
      <c r="VSM17" s="788"/>
      <c r="VSN17" s="787"/>
      <c r="VSO17" s="788"/>
      <c r="VSP17" s="788"/>
      <c r="VSQ17" s="788"/>
      <c r="VSR17" s="787"/>
      <c r="VSS17" s="788"/>
      <c r="VST17" s="788"/>
      <c r="VSU17" s="788"/>
      <c r="VSV17" s="787"/>
      <c r="VSW17" s="788"/>
      <c r="VSX17" s="788"/>
      <c r="VSY17" s="788"/>
      <c r="VSZ17" s="787"/>
      <c r="VTA17" s="788"/>
      <c r="VTB17" s="788"/>
      <c r="VTC17" s="788"/>
      <c r="VTD17" s="787"/>
      <c r="VTE17" s="788"/>
      <c r="VTF17" s="788"/>
      <c r="VTG17" s="788"/>
      <c r="VTH17" s="787"/>
      <c r="VTI17" s="788"/>
      <c r="VTJ17" s="788"/>
      <c r="VTK17" s="788"/>
      <c r="VTL17" s="787"/>
      <c r="VTM17" s="788"/>
      <c r="VTN17" s="788"/>
      <c r="VTO17" s="788"/>
      <c r="VTP17" s="787"/>
      <c r="VTQ17" s="788"/>
      <c r="VTR17" s="788"/>
      <c r="VTS17" s="788"/>
      <c r="VTT17" s="787"/>
      <c r="VTU17" s="788"/>
      <c r="VTV17" s="788"/>
      <c r="VTW17" s="788"/>
      <c r="VTX17" s="787"/>
      <c r="VTY17" s="788"/>
      <c r="VTZ17" s="788"/>
      <c r="VUA17" s="788"/>
      <c r="VUB17" s="787"/>
      <c r="VUC17" s="788"/>
      <c r="VUD17" s="788"/>
      <c r="VUE17" s="788"/>
      <c r="VUF17" s="787"/>
      <c r="VUG17" s="788"/>
      <c r="VUH17" s="788"/>
      <c r="VUI17" s="788"/>
      <c r="VUJ17" s="787"/>
      <c r="VUK17" s="788"/>
      <c r="VUL17" s="788"/>
      <c r="VUM17" s="788"/>
      <c r="VUN17" s="787"/>
      <c r="VUO17" s="788"/>
      <c r="VUP17" s="788"/>
      <c r="VUQ17" s="788"/>
      <c r="VUR17" s="787"/>
      <c r="VUS17" s="788"/>
      <c r="VUT17" s="788"/>
      <c r="VUU17" s="788"/>
      <c r="VUV17" s="787"/>
      <c r="VUW17" s="788"/>
      <c r="VUX17" s="788"/>
      <c r="VUY17" s="788"/>
      <c r="VUZ17" s="787"/>
      <c r="VVA17" s="788"/>
      <c r="VVB17" s="788"/>
      <c r="VVC17" s="788"/>
      <c r="VVD17" s="787"/>
      <c r="VVE17" s="788"/>
      <c r="VVF17" s="788"/>
      <c r="VVG17" s="788"/>
      <c r="VVH17" s="787"/>
      <c r="VVI17" s="788"/>
      <c r="VVJ17" s="788"/>
      <c r="VVK17" s="788"/>
      <c r="VVL17" s="787"/>
      <c r="VVM17" s="788"/>
      <c r="VVN17" s="788"/>
      <c r="VVO17" s="788"/>
      <c r="VVP17" s="787"/>
      <c r="VVQ17" s="788"/>
      <c r="VVR17" s="788"/>
      <c r="VVS17" s="788"/>
      <c r="VVT17" s="787"/>
      <c r="VVU17" s="788"/>
      <c r="VVV17" s="788"/>
      <c r="VVW17" s="788"/>
      <c r="VVX17" s="787"/>
      <c r="VVY17" s="788"/>
      <c r="VVZ17" s="788"/>
      <c r="VWA17" s="788"/>
      <c r="VWB17" s="787"/>
      <c r="VWC17" s="788"/>
      <c r="VWD17" s="788"/>
      <c r="VWE17" s="788"/>
      <c r="VWF17" s="787"/>
      <c r="VWG17" s="788"/>
      <c r="VWH17" s="788"/>
      <c r="VWI17" s="788"/>
      <c r="VWJ17" s="787"/>
      <c r="VWK17" s="788"/>
      <c r="VWL17" s="788"/>
      <c r="VWM17" s="788"/>
      <c r="VWN17" s="787"/>
      <c r="VWO17" s="788"/>
      <c r="VWP17" s="788"/>
      <c r="VWQ17" s="788"/>
      <c r="VWR17" s="787"/>
      <c r="VWS17" s="788"/>
      <c r="VWT17" s="788"/>
      <c r="VWU17" s="788"/>
      <c r="VWV17" s="787"/>
      <c r="VWW17" s="788"/>
      <c r="VWX17" s="788"/>
      <c r="VWY17" s="788"/>
      <c r="VWZ17" s="787"/>
      <c r="VXA17" s="788"/>
      <c r="VXB17" s="788"/>
      <c r="VXC17" s="788"/>
      <c r="VXD17" s="787"/>
      <c r="VXE17" s="788"/>
      <c r="VXF17" s="788"/>
      <c r="VXG17" s="788"/>
      <c r="VXH17" s="787"/>
      <c r="VXI17" s="788"/>
      <c r="VXJ17" s="788"/>
      <c r="VXK17" s="788"/>
      <c r="VXL17" s="787"/>
      <c r="VXM17" s="788"/>
      <c r="VXN17" s="788"/>
      <c r="VXO17" s="788"/>
      <c r="VXP17" s="787"/>
      <c r="VXQ17" s="788"/>
      <c r="VXR17" s="788"/>
      <c r="VXS17" s="788"/>
      <c r="VXT17" s="787"/>
      <c r="VXU17" s="788"/>
      <c r="VXV17" s="788"/>
      <c r="VXW17" s="788"/>
      <c r="VXX17" s="787"/>
      <c r="VXY17" s="788"/>
      <c r="VXZ17" s="788"/>
      <c r="VYA17" s="788"/>
      <c r="VYB17" s="787"/>
      <c r="VYC17" s="788"/>
      <c r="VYD17" s="788"/>
      <c r="VYE17" s="788"/>
      <c r="VYF17" s="787"/>
      <c r="VYG17" s="788"/>
      <c r="VYH17" s="788"/>
      <c r="VYI17" s="788"/>
      <c r="VYJ17" s="787"/>
      <c r="VYK17" s="788"/>
      <c r="VYL17" s="788"/>
      <c r="VYM17" s="788"/>
      <c r="VYN17" s="787"/>
      <c r="VYO17" s="788"/>
      <c r="VYP17" s="788"/>
      <c r="VYQ17" s="788"/>
      <c r="VYR17" s="787"/>
      <c r="VYS17" s="788"/>
      <c r="VYT17" s="788"/>
      <c r="VYU17" s="788"/>
      <c r="VYV17" s="787"/>
      <c r="VYW17" s="788"/>
      <c r="VYX17" s="788"/>
      <c r="VYY17" s="788"/>
      <c r="VYZ17" s="787"/>
      <c r="VZA17" s="788"/>
      <c r="VZB17" s="788"/>
      <c r="VZC17" s="788"/>
      <c r="VZD17" s="787"/>
      <c r="VZE17" s="788"/>
      <c r="VZF17" s="788"/>
      <c r="VZG17" s="788"/>
      <c r="VZH17" s="787"/>
      <c r="VZI17" s="788"/>
      <c r="VZJ17" s="788"/>
      <c r="VZK17" s="788"/>
      <c r="VZL17" s="787"/>
      <c r="VZM17" s="788"/>
      <c r="VZN17" s="788"/>
      <c r="VZO17" s="788"/>
      <c r="VZP17" s="787"/>
      <c r="VZQ17" s="788"/>
      <c r="VZR17" s="788"/>
      <c r="VZS17" s="788"/>
      <c r="VZT17" s="787"/>
      <c r="VZU17" s="788"/>
      <c r="VZV17" s="788"/>
      <c r="VZW17" s="788"/>
      <c r="VZX17" s="787"/>
      <c r="VZY17" s="788"/>
      <c r="VZZ17" s="788"/>
      <c r="WAA17" s="788"/>
      <c r="WAB17" s="787"/>
      <c r="WAC17" s="788"/>
      <c r="WAD17" s="788"/>
      <c r="WAE17" s="788"/>
      <c r="WAF17" s="787"/>
      <c r="WAG17" s="788"/>
      <c r="WAH17" s="788"/>
      <c r="WAI17" s="788"/>
      <c r="WAJ17" s="787"/>
      <c r="WAK17" s="788"/>
      <c r="WAL17" s="788"/>
      <c r="WAM17" s="788"/>
      <c r="WAN17" s="787"/>
      <c r="WAO17" s="788"/>
      <c r="WAP17" s="788"/>
      <c r="WAQ17" s="788"/>
      <c r="WAR17" s="787"/>
      <c r="WAS17" s="788"/>
      <c r="WAT17" s="788"/>
      <c r="WAU17" s="788"/>
      <c r="WAV17" s="787"/>
      <c r="WAW17" s="788"/>
      <c r="WAX17" s="788"/>
      <c r="WAY17" s="788"/>
      <c r="WAZ17" s="787"/>
      <c r="WBA17" s="788"/>
      <c r="WBB17" s="788"/>
      <c r="WBC17" s="788"/>
      <c r="WBD17" s="787"/>
      <c r="WBE17" s="788"/>
      <c r="WBF17" s="788"/>
      <c r="WBG17" s="788"/>
      <c r="WBH17" s="787"/>
      <c r="WBI17" s="788"/>
      <c r="WBJ17" s="788"/>
      <c r="WBK17" s="788"/>
      <c r="WBL17" s="787"/>
      <c r="WBM17" s="788"/>
      <c r="WBN17" s="788"/>
      <c r="WBO17" s="788"/>
      <c r="WBP17" s="787"/>
      <c r="WBQ17" s="788"/>
      <c r="WBR17" s="788"/>
      <c r="WBS17" s="788"/>
      <c r="WBT17" s="787"/>
      <c r="WBU17" s="788"/>
      <c r="WBV17" s="788"/>
      <c r="WBW17" s="788"/>
      <c r="WBX17" s="787"/>
      <c r="WBY17" s="788"/>
      <c r="WBZ17" s="788"/>
      <c r="WCA17" s="788"/>
      <c r="WCB17" s="787"/>
      <c r="WCC17" s="788"/>
      <c r="WCD17" s="788"/>
      <c r="WCE17" s="788"/>
      <c r="WCF17" s="787"/>
      <c r="WCG17" s="788"/>
      <c r="WCH17" s="788"/>
      <c r="WCI17" s="788"/>
      <c r="WCJ17" s="787"/>
      <c r="WCK17" s="788"/>
      <c r="WCL17" s="788"/>
      <c r="WCM17" s="788"/>
      <c r="WCN17" s="787"/>
      <c r="WCO17" s="788"/>
      <c r="WCP17" s="788"/>
      <c r="WCQ17" s="788"/>
      <c r="WCR17" s="787"/>
      <c r="WCS17" s="788"/>
      <c r="WCT17" s="788"/>
      <c r="WCU17" s="788"/>
      <c r="WCV17" s="787"/>
      <c r="WCW17" s="788"/>
      <c r="WCX17" s="788"/>
      <c r="WCY17" s="788"/>
      <c r="WCZ17" s="787"/>
      <c r="WDA17" s="788"/>
      <c r="WDB17" s="788"/>
      <c r="WDC17" s="788"/>
      <c r="WDD17" s="787"/>
      <c r="WDE17" s="788"/>
      <c r="WDF17" s="788"/>
      <c r="WDG17" s="788"/>
      <c r="WDH17" s="787"/>
      <c r="WDI17" s="788"/>
      <c r="WDJ17" s="788"/>
      <c r="WDK17" s="788"/>
      <c r="WDL17" s="787"/>
      <c r="WDM17" s="788"/>
      <c r="WDN17" s="788"/>
      <c r="WDO17" s="788"/>
      <c r="WDP17" s="787"/>
      <c r="WDQ17" s="788"/>
      <c r="WDR17" s="788"/>
      <c r="WDS17" s="788"/>
      <c r="WDT17" s="787"/>
      <c r="WDU17" s="788"/>
      <c r="WDV17" s="788"/>
      <c r="WDW17" s="788"/>
      <c r="WDX17" s="787"/>
      <c r="WDY17" s="788"/>
      <c r="WDZ17" s="788"/>
      <c r="WEA17" s="788"/>
      <c r="WEB17" s="787"/>
      <c r="WEC17" s="788"/>
      <c r="WED17" s="788"/>
      <c r="WEE17" s="788"/>
      <c r="WEF17" s="787"/>
      <c r="WEG17" s="788"/>
      <c r="WEH17" s="788"/>
      <c r="WEI17" s="788"/>
      <c r="WEJ17" s="787"/>
      <c r="WEK17" s="788"/>
      <c r="WEL17" s="788"/>
      <c r="WEM17" s="788"/>
      <c r="WEN17" s="787"/>
      <c r="WEO17" s="788"/>
      <c r="WEP17" s="788"/>
      <c r="WEQ17" s="788"/>
      <c r="WER17" s="787"/>
      <c r="WES17" s="788"/>
      <c r="WET17" s="788"/>
      <c r="WEU17" s="788"/>
      <c r="WEV17" s="787"/>
      <c r="WEW17" s="788"/>
      <c r="WEX17" s="788"/>
      <c r="WEY17" s="788"/>
      <c r="WEZ17" s="787"/>
      <c r="WFA17" s="788"/>
      <c r="WFB17" s="788"/>
      <c r="WFC17" s="788"/>
      <c r="WFD17" s="787"/>
      <c r="WFE17" s="788"/>
      <c r="WFF17" s="788"/>
      <c r="WFG17" s="788"/>
      <c r="WFH17" s="787"/>
      <c r="WFI17" s="788"/>
      <c r="WFJ17" s="788"/>
      <c r="WFK17" s="788"/>
      <c r="WFL17" s="787"/>
      <c r="WFM17" s="788"/>
      <c r="WFN17" s="788"/>
      <c r="WFO17" s="788"/>
      <c r="WFP17" s="787"/>
      <c r="WFQ17" s="788"/>
      <c r="WFR17" s="788"/>
      <c r="WFS17" s="788"/>
      <c r="WFT17" s="787"/>
      <c r="WFU17" s="788"/>
      <c r="WFV17" s="788"/>
      <c r="WFW17" s="788"/>
      <c r="WFX17" s="787"/>
      <c r="WFY17" s="788"/>
      <c r="WFZ17" s="788"/>
      <c r="WGA17" s="788"/>
      <c r="WGB17" s="787"/>
      <c r="WGC17" s="788"/>
      <c r="WGD17" s="788"/>
      <c r="WGE17" s="788"/>
      <c r="WGF17" s="787"/>
      <c r="WGG17" s="788"/>
      <c r="WGH17" s="788"/>
      <c r="WGI17" s="788"/>
      <c r="WGJ17" s="787"/>
      <c r="WGK17" s="788"/>
      <c r="WGL17" s="788"/>
      <c r="WGM17" s="788"/>
      <c r="WGN17" s="787"/>
      <c r="WGO17" s="788"/>
      <c r="WGP17" s="788"/>
      <c r="WGQ17" s="788"/>
      <c r="WGR17" s="787"/>
      <c r="WGS17" s="788"/>
      <c r="WGT17" s="788"/>
      <c r="WGU17" s="788"/>
      <c r="WGV17" s="787"/>
      <c r="WGW17" s="788"/>
      <c r="WGX17" s="788"/>
      <c r="WGY17" s="788"/>
      <c r="WGZ17" s="787"/>
      <c r="WHA17" s="788"/>
      <c r="WHB17" s="788"/>
      <c r="WHC17" s="788"/>
      <c r="WHD17" s="787"/>
      <c r="WHE17" s="788"/>
      <c r="WHF17" s="788"/>
      <c r="WHG17" s="788"/>
      <c r="WHH17" s="787"/>
      <c r="WHI17" s="788"/>
      <c r="WHJ17" s="788"/>
      <c r="WHK17" s="788"/>
      <c r="WHL17" s="787"/>
      <c r="WHM17" s="788"/>
      <c r="WHN17" s="788"/>
      <c r="WHO17" s="788"/>
      <c r="WHP17" s="787"/>
      <c r="WHQ17" s="788"/>
      <c r="WHR17" s="788"/>
      <c r="WHS17" s="788"/>
      <c r="WHT17" s="787"/>
      <c r="WHU17" s="788"/>
      <c r="WHV17" s="788"/>
      <c r="WHW17" s="788"/>
      <c r="WHX17" s="787"/>
      <c r="WHY17" s="788"/>
      <c r="WHZ17" s="788"/>
      <c r="WIA17" s="788"/>
      <c r="WIB17" s="787"/>
      <c r="WIC17" s="788"/>
      <c r="WID17" s="788"/>
      <c r="WIE17" s="788"/>
      <c r="WIF17" s="787"/>
      <c r="WIG17" s="788"/>
      <c r="WIH17" s="788"/>
      <c r="WII17" s="788"/>
      <c r="WIJ17" s="787"/>
      <c r="WIK17" s="788"/>
      <c r="WIL17" s="788"/>
      <c r="WIM17" s="788"/>
      <c r="WIN17" s="787"/>
      <c r="WIO17" s="788"/>
      <c r="WIP17" s="788"/>
      <c r="WIQ17" s="788"/>
      <c r="WIR17" s="787"/>
      <c r="WIS17" s="788"/>
      <c r="WIT17" s="788"/>
      <c r="WIU17" s="788"/>
      <c r="WIV17" s="787"/>
      <c r="WIW17" s="788"/>
      <c r="WIX17" s="788"/>
      <c r="WIY17" s="788"/>
      <c r="WIZ17" s="787"/>
      <c r="WJA17" s="788"/>
      <c r="WJB17" s="788"/>
      <c r="WJC17" s="788"/>
      <c r="WJD17" s="787"/>
      <c r="WJE17" s="788"/>
      <c r="WJF17" s="788"/>
      <c r="WJG17" s="788"/>
      <c r="WJH17" s="787"/>
      <c r="WJI17" s="788"/>
      <c r="WJJ17" s="788"/>
      <c r="WJK17" s="788"/>
      <c r="WJL17" s="787"/>
      <c r="WJM17" s="788"/>
      <c r="WJN17" s="788"/>
      <c r="WJO17" s="788"/>
      <c r="WJP17" s="787"/>
      <c r="WJQ17" s="788"/>
      <c r="WJR17" s="788"/>
      <c r="WJS17" s="788"/>
      <c r="WJT17" s="787"/>
      <c r="WJU17" s="788"/>
      <c r="WJV17" s="788"/>
      <c r="WJW17" s="788"/>
      <c r="WJX17" s="787"/>
      <c r="WJY17" s="788"/>
      <c r="WJZ17" s="788"/>
      <c r="WKA17" s="788"/>
      <c r="WKB17" s="787"/>
      <c r="WKC17" s="788"/>
      <c r="WKD17" s="788"/>
      <c r="WKE17" s="788"/>
      <c r="WKF17" s="787"/>
      <c r="WKG17" s="788"/>
      <c r="WKH17" s="788"/>
      <c r="WKI17" s="788"/>
      <c r="WKJ17" s="787"/>
      <c r="WKK17" s="788"/>
      <c r="WKL17" s="788"/>
      <c r="WKM17" s="788"/>
      <c r="WKN17" s="787"/>
      <c r="WKO17" s="788"/>
      <c r="WKP17" s="788"/>
      <c r="WKQ17" s="788"/>
      <c r="WKR17" s="787"/>
      <c r="WKS17" s="788"/>
      <c r="WKT17" s="788"/>
      <c r="WKU17" s="788"/>
      <c r="WKV17" s="787"/>
      <c r="WKW17" s="788"/>
      <c r="WKX17" s="788"/>
      <c r="WKY17" s="788"/>
      <c r="WKZ17" s="787"/>
      <c r="WLA17" s="788"/>
      <c r="WLB17" s="788"/>
      <c r="WLC17" s="788"/>
      <c r="WLD17" s="787"/>
      <c r="WLE17" s="788"/>
      <c r="WLF17" s="788"/>
      <c r="WLG17" s="788"/>
      <c r="WLH17" s="787"/>
      <c r="WLI17" s="788"/>
      <c r="WLJ17" s="788"/>
      <c r="WLK17" s="788"/>
      <c r="WLL17" s="787"/>
      <c r="WLM17" s="788"/>
      <c r="WLN17" s="788"/>
      <c r="WLO17" s="788"/>
      <c r="WLP17" s="787"/>
      <c r="WLQ17" s="788"/>
      <c r="WLR17" s="788"/>
      <c r="WLS17" s="788"/>
      <c r="WLT17" s="787"/>
      <c r="WLU17" s="788"/>
      <c r="WLV17" s="788"/>
      <c r="WLW17" s="788"/>
      <c r="WLX17" s="787"/>
      <c r="WLY17" s="788"/>
      <c r="WLZ17" s="788"/>
      <c r="WMA17" s="788"/>
      <c r="WMB17" s="787"/>
      <c r="WMC17" s="788"/>
      <c r="WMD17" s="788"/>
      <c r="WME17" s="788"/>
      <c r="WMF17" s="787"/>
      <c r="WMG17" s="788"/>
      <c r="WMH17" s="788"/>
      <c r="WMI17" s="788"/>
      <c r="WMJ17" s="787"/>
      <c r="WMK17" s="788"/>
      <c r="WML17" s="788"/>
      <c r="WMM17" s="788"/>
      <c r="WMN17" s="787"/>
      <c r="WMO17" s="788"/>
      <c r="WMP17" s="788"/>
      <c r="WMQ17" s="788"/>
      <c r="WMR17" s="787"/>
      <c r="WMS17" s="788"/>
      <c r="WMT17" s="788"/>
      <c r="WMU17" s="788"/>
      <c r="WMV17" s="787"/>
      <c r="WMW17" s="788"/>
      <c r="WMX17" s="788"/>
      <c r="WMY17" s="788"/>
      <c r="WMZ17" s="787"/>
      <c r="WNA17" s="788"/>
      <c r="WNB17" s="788"/>
      <c r="WNC17" s="788"/>
      <c r="WND17" s="787"/>
      <c r="WNE17" s="788"/>
      <c r="WNF17" s="788"/>
      <c r="WNG17" s="788"/>
      <c r="WNH17" s="787"/>
      <c r="WNI17" s="788"/>
      <c r="WNJ17" s="788"/>
      <c r="WNK17" s="788"/>
      <c r="WNL17" s="787"/>
      <c r="WNM17" s="788"/>
      <c r="WNN17" s="788"/>
      <c r="WNO17" s="788"/>
      <c r="WNP17" s="787"/>
      <c r="WNQ17" s="788"/>
      <c r="WNR17" s="788"/>
      <c r="WNS17" s="788"/>
      <c r="WNT17" s="787"/>
      <c r="WNU17" s="788"/>
      <c r="WNV17" s="788"/>
      <c r="WNW17" s="788"/>
      <c r="WNX17" s="787"/>
      <c r="WNY17" s="788"/>
      <c r="WNZ17" s="788"/>
      <c r="WOA17" s="788"/>
      <c r="WOB17" s="787"/>
      <c r="WOC17" s="788"/>
      <c r="WOD17" s="788"/>
      <c r="WOE17" s="788"/>
      <c r="WOF17" s="787"/>
      <c r="WOG17" s="788"/>
      <c r="WOH17" s="788"/>
      <c r="WOI17" s="788"/>
      <c r="WOJ17" s="787"/>
      <c r="WOK17" s="788"/>
      <c r="WOL17" s="788"/>
      <c r="WOM17" s="788"/>
      <c r="WON17" s="787"/>
      <c r="WOO17" s="788"/>
      <c r="WOP17" s="788"/>
      <c r="WOQ17" s="788"/>
      <c r="WOR17" s="787"/>
      <c r="WOS17" s="788"/>
      <c r="WOT17" s="788"/>
      <c r="WOU17" s="788"/>
      <c r="WOV17" s="787"/>
      <c r="WOW17" s="788"/>
      <c r="WOX17" s="788"/>
      <c r="WOY17" s="788"/>
      <c r="WOZ17" s="787"/>
      <c r="WPA17" s="788"/>
      <c r="WPB17" s="788"/>
      <c r="WPC17" s="788"/>
      <c r="WPD17" s="787"/>
      <c r="WPE17" s="788"/>
      <c r="WPF17" s="788"/>
      <c r="WPG17" s="788"/>
      <c r="WPH17" s="787"/>
      <c r="WPI17" s="788"/>
      <c r="WPJ17" s="788"/>
      <c r="WPK17" s="788"/>
      <c r="WPL17" s="787"/>
      <c r="WPM17" s="788"/>
      <c r="WPN17" s="788"/>
      <c r="WPO17" s="788"/>
      <c r="WPP17" s="787"/>
      <c r="WPQ17" s="788"/>
      <c r="WPR17" s="788"/>
      <c r="WPS17" s="788"/>
      <c r="WPT17" s="787"/>
      <c r="WPU17" s="788"/>
      <c r="WPV17" s="788"/>
      <c r="WPW17" s="788"/>
      <c r="WPX17" s="787"/>
      <c r="WPY17" s="788"/>
      <c r="WPZ17" s="788"/>
      <c r="WQA17" s="788"/>
      <c r="WQB17" s="787"/>
      <c r="WQC17" s="788"/>
      <c r="WQD17" s="788"/>
      <c r="WQE17" s="788"/>
      <c r="WQF17" s="787"/>
      <c r="WQG17" s="788"/>
      <c r="WQH17" s="788"/>
      <c r="WQI17" s="788"/>
      <c r="WQJ17" s="787"/>
      <c r="WQK17" s="788"/>
      <c r="WQL17" s="788"/>
      <c r="WQM17" s="788"/>
      <c r="WQN17" s="787"/>
      <c r="WQO17" s="788"/>
      <c r="WQP17" s="788"/>
      <c r="WQQ17" s="788"/>
      <c r="WQR17" s="787"/>
      <c r="WQS17" s="788"/>
      <c r="WQT17" s="788"/>
      <c r="WQU17" s="788"/>
      <c r="WQV17" s="787"/>
      <c r="WQW17" s="788"/>
      <c r="WQX17" s="788"/>
      <c r="WQY17" s="788"/>
      <c r="WQZ17" s="787"/>
      <c r="WRA17" s="788"/>
      <c r="WRB17" s="788"/>
      <c r="WRC17" s="788"/>
      <c r="WRD17" s="787"/>
      <c r="WRE17" s="788"/>
      <c r="WRF17" s="788"/>
      <c r="WRG17" s="788"/>
      <c r="WRH17" s="787"/>
      <c r="WRI17" s="788"/>
      <c r="WRJ17" s="788"/>
      <c r="WRK17" s="788"/>
      <c r="WRL17" s="787"/>
      <c r="WRM17" s="788"/>
      <c r="WRN17" s="788"/>
      <c r="WRO17" s="788"/>
      <c r="WRP17" s="787"/>
      <c r="WRQ17" s="788"/>
      <c r="WRR17" s="788"/>
      <c r="WRS17" s="788"/>
      <c r="WRT17" s="787"/>
      <c r="WRU17" s="788"/>
      <c r="WRV17" s="788"/>
      <c r="WRW17" s="788"/>
      <c r="WRX17" s="787"/>
      <c r="WRY17" s="788"/>
      <c r="WRZ17" s="788"/>
      <c r="WSA17" s="788"/>
      <c r="WSB17" s="787"/>
      <c r="WSC17" s="788"/>
      <c r="WSD17" s="788"/>
      <c r="WSE17" s="788"/>
      <c r="WSF17" s="787"/>
      <c r="WSG17" s="788"/>
      <c r="WSH17" s="788"/>
      <c r="WSI17" s="788"/>
      <c r="WSJ17" s="787"/>
      <c r="WSK17" s="788"/>
      <c r="WSL17" s="788"/>
      <c r="WSM17" s="788"/>
      <c r="WSN17" s="787"/>
      <c r="WSO17" s="788"/>
      <c r="WSP17" s="788"/>
      <c r="WSQ17" s="788"/>
      <c r="WSR17" s="787"/>
      <c r="WSS17" s="788"/>
      <c r="WST17" s="788"/>
      <c r="WSU17" s="788"/>
      <c r="WSV17" s="787"/>
      <c r="WSW17" s="788"/>
      <c r="WSX17" s="788"/>
      <c r="WSY17" s="788"/>
      <c r="WSZ17" s="787"/>
      <c r="WTA17" s="788"/>
      <c r="WTB17" s="788"/>
      <c r="WTC17" s="788"/>
      <c r="WTD17" s="787"/>
      <c r="WTE17" s="788"/>
      <c r="WTF17" s="788"/>
      <c r="WTG17" s="788"/>
      <c r="WTH17" s="787"/>
      <c r="WTI17" s="788"/>
      <c r="WTJ17" s="788"/>
      <c r="WTK17" s="788"/>
      <c r="WTL17" s="787"/>
      <c r="WTM17" s="788"/>
      <c r="WTN17" s="788"/>
      <c r="WTO17" s="788"/>
      <c r="WTP17" s="787"/>
      <c r="WTQ17" s="788"/>
      <c r="WTR17" s="788"/>
      <c r="WTS17" s="788"/>
      <c r="WTT17" s="787"/>
      <c r="WTU17" s="788"/>
      <c r="WTV17" s="788"/>
      <c r="WTW17" s="788"/>
      <c r="WTX17" s="787"/>
      <c r="WTY17" s="788"/>
      <c r="WTZ17" s="788"/>
      <c r="WUA17" s="788"/>
      <c r="WUB17" s="787"/>
      <c r="WUC17" s="788"/>
      <c r="WUD17" s="788"/>
      <c r="WUE17" s="788"/>
      <c r="WUF17" s="787"/>
      <c r="WUG17" s="788"/>
      <c r="WUH17" s="788"/>
      <c r="WUI17" s="788"/>
      <c r="WUJ17" s="787"/>
      <c r="WUK17" s="788"/>
      <c r="WUL17" s="788"/>
      <c r="WUM17" s="788"/>
      <c r="WUN17" s="787"/>
      <c r="WUO17" s="788"/>
      <c r="WUP17" s="788"/>
      <c r="WUQ17" s="788"/>
      <c r="WUR17" s="787"/>
      <c r="WUS17" s="788"/>
      <c r="WUT17" s="788"/>
      <c r="WUU17" s="788"/>
      <c r="WUV17" s="787"/>
      <c r="WUW17" s="788"/>
      <c r="WUX17" s="788"/>
      <c r="WUY17" s="788"/>
      <c r="WUZ17" s="787"/>
      <c r="WVA17" s="788"/>
      <c r="WVB17" s="788"/>
      <c r="WVC17" s="788"/>
      <c r="WVD17" s="787"/>
      <c r="WVE17" s="788"/>
      <c r="WVF17" s="788"/>
      <c r="WVG17" s="788"/>
      <c r="WVH17" s="787"/>
      <c r="WVI17" s="788"/>
      <c r="WVJ17" s="788"/>
      <c r="WVK17" s="788"/>
      <c r="WVL17" s="787"/>
      <c r="WVM17" s="788"/>
      <c r="WVN17" s="788"/>
      <c r="WVO17" s="788"/>
      <c r="WVP17" s="787"/>
      <c r="WVQ17" s="788"/>
      <c r="WVR17" s="788"/>
      <c r="WVS17" s="788"/>
      <c r="WVT17" s="787"/>
      <c r="WVU17" s="788"/>
      <c r="WVV17" s="788"/>
      <c r="WVW17" s="788"/>
      <c r="WVX17" s="787"/>
      <c r="WVY17" s="788"/>
      <c r="WVZ17" s="788"/>
      <c r="WWA17" s="788"/>
      <c r="WWB17" s="787"/>
      <c r="WWC17" s="788"/>
      <c r="WWD17" s="788"/>
      <c r="WWE17" s="788"/>
      <c r="WWF17" s="787"/>
      <c r="WWG17" s="788"/>
      <c r="WWH17" s="788"/>
      <c r="WWI17" s="788"/>
      <c r="WWJ17" s="787"/>
      <c r="WWK17" s="788"/>
      <c r="WWL17" s="788"/>
      <c r="WWM17" s="788"/>
      <c r="WWN17" s="787"/>
      <c r="WWO17" s="788"/>
      <c r="WWP17" s="788"/>
      <c r="WWQ17" s="788"/>
      <c r="WWR17" s="787"/>
      <c r="WWS17" s="788"/>
      <c r="WWT17" s="788"/>
      <c r="WWU17" s="788"/>
      <c r="WWV17" s="787"/>
      <c r="WWW17" s="788"/>
      <c r="WWX17" s="788"/>
      <c r="WWY17" s="788"/>
      <c r="WWZ17" s="787"/>
      <c r="WXA17" s="788"/>
      <c r="WXB17" s="788"/>
      <c r="WXC17" s="788"/>
      <c r="WXD17" s="787"/>
      <c r="WXE17" s="788"/>
      <c r="WXF17" s="788"/>
      <c r="WXG17" s="788"/>
      <c r="WXH17" s="787"/>
      <c r="WXI17" s="788"/>
      <c r="WXJ17" s="788"/>
      <c r="WXK17" s="788"/>
      <c r="WXL17" s="787"/>
      <c r="WXM17" s="788"/>
      <c r="WXN17" s="788"/>
      <c r="WXO17" s="788"/>
      <c r="WXP17" s="787"/>
      <c r="WXQ17" s="788"/>
      <c r="WXR17" s="788"/>
      <c r="WXS17" s="788"/>
      <c r="WXT17" s="787"/>
      <c r="WXU17" s="788"/>
      <c r="WXV17" s="788"/>
      <c r="WXW17" s="788"/>
      <c r="WXX17" s="787"/>
      <c r="WXY17" s="788"/>
      <c r="WXZ17" s="788"/>
      <c r="WYA17" s="788"/>
      <c r="WYB17" s="787"/>
      <c r="WYC17" s="788"/>
      <c r="WYD17" s="788"/>
      <c r="WYE17" s="788"/>
      <c r="WYF17" s="787"/>
      <c r="WYG17" s="788"/>
      <c r="WYH17" s="788"/>
      <c r="WYI17" s="788"/>
      <c r="WYJ17" s="787"/>
      <c r="WYK17" s="788"/>
      <c r="WYL17" s="788"/>
      <c r="WYM17" s="788"/>
      <c r="WYN17" s="787"/>
      <c r="WYO17" s="788"/>
      <c r="WYP17" s="788"/>
      <c r="WYQ17" s="788"/>
      <c r="WYR17" s="787"/>
      <c r="WYS17" s="788"/>
      <c r="WYT17" s="788"/>
      <c r="WYU17" s="788"/>
      <c r="WYV17" s="787"/>
      <c r="WYW17" s="788"/>
      <c r="WYX17" s="788"/>
      <c r="WYY17" s="788"/>
      <c r="WYZ17" s="787"/>
      <c r="WZA17" s="788"/>
      <c r="WZB17" s="788"/>
      <c r="WZC17" s="788"/>
      <c r="WZD17" s="787"/>
      <c r="WZE17" s="788"/>
      <c r="WZF17" s="788"/>
      <c r="WZG17" s="788"/>
      <c r="WZH17" s="787"/>
      <c r="WZI17" s="788"/>
      <c r="WZJ17" s="788"/>
      <c r="WZK17" s="788"/>
      <c r="WZL17" s="787"/>
      <c r="WZM17" s="788"/>
      <c r="WZN17" s="788"/>
      <c r="WZO17" s="788"/>
      <c r="WZP17" s="787"/>
      <c r="WZQ17" s="788"/>
      <c r="WZR17" s="788"/>
      <c r="WZS17" s="788"/>
      <c r="WZT17" s="787"/>
      <c r="WZU17" s="788"/>
      <c r="WZV17" s="788"/>
      <c r="WZW17" s="788"/>
      <c r="WZX17" s="787"/>
      <c r="WZY17" s="788"/>
      <c r="WZZ17" s="788"/>
      <c r="XAA17" s="788"/>
      <c r="XAB17" s="787"/>
      <c r="XAC17" s="788"/>
      <c r="XAD17" s="788"/>
      <c r="XAE17" s="788"/>
      <c r="XAF17" s="787"/>
      <c r="XAG17" s="788"/>
      <c r="XAH17" s="788"/>
      <c r="XAI17" s="788"/>
      <c r="XAJ17" s="787"/>
      <c r="XAK17" s="788"/>
      <c r="XAL17" s="788"/>
      <c r="XAM17" s="788"/>
      <c r="XAN17" s="787"/>
      <c r="XAO17" s="788"/>
      <c r="XAP17" s="788"/>
      <c r="XAQ17" s="788"/>
      <c r="XAR17" s="787"/>
      <c r="XAS17" s="788"/>
      <c r="XAT17" s="788"/>
      <c r="XAU17" s="788"/>
      <c r="XAV17" s="787"/>
      <c r="XAW17" s="788"/>
      <c r="XAX17" s="788"/>
      <c r="XAY17" s="788"/>
      <c r="XAZ17" s="787"/>
      <c r="XBA17" s="788"/>
      <c r="XBB17" s="788"/>
      <c r="XBC17" s="788"/>
      <c r="XBD17" s="787"/>
      <c r="XBE17" s="788"/>
      <c r="XBF17" s="788"/>
      <c r="XBG17" s="788"/>
      <c r="XBH17" s="787"/>
      <c r="XBI17" s="788"/>
      <c r="XBJ17" s="788"/>
      <c r="XBK17" s="788"/>
      <c r="XBL17" s="787"/>
      <c r="XBM17" s="788"/>
      <c r="XBN17" s="788"/>
      <c r="XBO17" s="788"/>
      <c r="XBP17" s="787"/>
      <c r="XBQ17" s="788"/>
      <c r="XBR17" s="788"/>
      <c r="XBS17" s="788"/>
      <c r="XBT17" s="787"/>
      <c r="XBU17" s="788"/>
      <c r="XBV17" s="788"/>
      <c r="XBW17" s="788"/>
      <c r="XBX17" s="787"/>
      <c r="XBY17" s="788"/>
      <c r="XBZ17" s="788"/>
      <c r="XCA17" s="788"/>
      <c r="XCB17" s="787"/>
      <c r="XCC17" s="788"/>
      <c r="XCD17" s="788"/>
      <c r="XCE17" s="788"/>
      <c r="XCF17" s="787"/>
      <c r="XCG17" s="788"/>
      <c r="XCH17" s="788"/>
      <c r="XCI17" s="788"/>
      <c r="XCJ17" s="787"/>
      <c r="XCK17" s="788"/>
      <c r="XCL17" s="788"/>
      <c r="XCM17" s="788"/>
      <c r="XCN17" s="787"/>
      <c r="XCO17" s="788"/>
      <c r="XCP17" s="788"/>
      <c r="XCQ17" s="788"/>
      <c r="XCR17" s="787"/>
      <c r="XCS17" s="788"/>
      <c r="XCT17" s="788"/>
      <c r="XCU17" s="788"/>
      <c r="XCV17" s="787"/>
      <c r="XCW17" s="788"/>
      <c r="XCX17" s="788"/>
      <c r="XCY17" s="788"/>
      <c r="XCZ17" s="787"/>
      <c r="XDA17" s="788"/>
      <c r="XDB17" s="788"/>
      <c r="XDC17" s="788"/>
      <c r="XDD17" s="787"/>
      <c r="XDE17" s="788"/>
      <c r="XDF17" s="788"/>
      <c r="XDG17" s="788"/>
      <c r="XDH17" s="787"/>
      <c r="XDI17" s="788"/>
      <c r="XDJ17" s="788"/>
      <c r="XDK17" s="788"/>
      <c r="XDL17" s="787"/>
      <c r="XDM17" s="788"/>
      <c r="XDN17" s="788"/>
      <c r="XDO17" s="788"/>
      <c r="XDP17" s="787"/>
      <c r="XDQ17" s="788"/>
      <c r="XDR17" s="788"/>
      <c r="XDS17" s="788"/>
      <c r="XDT17" s="787"/>
      <c r="XDU17" s="788"/>
      <c r="XDV17" s="788"/>
      <c r="XDW17" s="788"/>
      <c r="XDX17" s="787"/>
      <c r="XDY17" s="788"/>
      <c r="XDZ17" s="788"/>
      <c r="XEA17" s="788"/>
      <c r="XEB17" s="787"/>
      <c r="XEC17" s="788"/>
      <c r="XED17" s="788"/>
      <c r="XEE17" s="788"/>
      <c r="XEF17" s="787"/>
      <c r="XEG17" s="788"/>
      <c r="XEH17" s="788"/>
      <c r="XEI17" s="788"/>
      <c r="XEJ17" s="787"/>
      <c r="XEK17" s="788"/>
      <c r="XEL17" s="788"/>
      <c r="XEM17" s="788"/>
    </row>
    <row r="18" spans="1:16367" s="215" customFormat="1" ht="22.5" customHeight="1" x14ac:dyDescent="0.25">
      <c r="A18" s="860" t="s">
        <v>1855</v>
      </c>
      <c r="B18" s="241"/>
      <c r="C18" s="1147">
        <f>SUM('تراز 1400'!$M$104)</f>
        <v>4145000000</v>
      </c>
      <c r="D18" s="1148"/>
      <c r="E18" s="1147">
        <v>0</v>
      </c>
      <c r="H18" s="785"/>
      <c r="L18" s="786"/>
      <c r="P18" s="787"/>
      <c r="Q18" s="788"/>
      <c r="R18" s="788"/>
      <c r="S18" s="788"/>
      <c r="T18" s="787"/>
      <c r="U18" s="788"/>
      <c r="V18" s="788"/>
      <c r="W18" s="788"/>
      <c r="X18" s="787"/>
      <c r="Y18" s="788"/>
      <c r="Z18" s="788"/>
      <c r="AA18" s="788"/>
      <c r="AB18" s="787"/>
      <c r="AC18" s="788"/>
      <c r="AD18" s="788"/>
      <c r="AE18" s="788"/>
      <c r="AF18" s="787"/>
      <c r="AG18" s="788"/>
      <c r="AH18" s="788"/>
      <c r="AI18" s="788"/>
      <c r="AJ18" s="787"/>
      <c r="AK18" s="788"/>
      <c r="AL18" s="788"/>
      <c r="AM18" s="788"/>
      <c r="AN18" s="787"/>
      <c r="AO18" s="788"/>
      <c r="AP18" s="788"/>
      <c r="AQ18" s="788"/>
      <c r="AR18" s="787"/>
      <c r="AS18" s="788"/>
      <c r="AT18" s="788"/>
      <c r="AU18" s="788"/>
      <c r="AV18" s="787"/>
      <c r="AW18" s="788"/>
      <c r="AX18" s="788"/>
      <c r="AY18" s="788"/>
      <c r="AZ18" s="787"/>
      <c r="BA18" s="788"/>
      <c r="BB18" s="788"/>
      <c r="BC18" s="788"/>
      <c r="BD18" s="787"/>
      <c r="BE18" s="788"/>
      <c r="BF18" s="788"/>
      <c r="BG18" s="788"/>
      <c r="BH18" s="787"/>
      <c r="BI18" s="788"/>
      <c r="BJ18" s="788"/>
      <c r="BK18" s="788"/>
      <c r="BL18" s="787"/>
      <c r="BM18" s="788"/>
      <c r="BN18" s="788"/>
      <c r="BO18" s="788"/>
      <c r="BP18" s="787"/>
      <c r="BQ18" s="788"/>
      <c r="BR18" s="788"/>
      <c r="BS18" s="788"/>
      <c r="BT18" s="787"/>
      <c r="BU18" s="788"/>
      <c r="BV18" s="788"/>
      <c r="BW18" s="788"/>
      <c r="BX18" s="787"/>
      <c r="BY18" s="788"/>
      <c r="BZ18" s="788"/>
      <c r="CA18" s="788"/>
      <c r="CB18" s="787"/>
      <c r="CC18" s="788"/>
      <c r="CD18" s="788"/>
      <c r="CE18" s="788"/>
      <c r="CF18" s="787"/>
      <c r="CG18" s="788"/>
      <c r="CH18" s="788"/>
      <c r="CI18" s="788"/>
      <c r="CJ18" s="787"/>
      <c r="CK18" s="788"/>
      <c r="CL18" s="788"/>
      <c r="CM18" s="788"/>
      <c r="CN18" s="787"/>
      <c r="CO18" s="788"/>
      <c r="CP18" s="788"/>
      <c r="CQ18" s="788"/>
      <c r="CR18" s="787"/>
      <c r="CS18" s="788"/>
      <c r="CT18" s="788"/>
      <c r="CU18" s="788"/>
      <c r="CV18" s="787"/>
      <c r="CW18" s="788"/>
      <c r="CX18" s="788"/>
      <c r="CY18" s="788"/>
      <c r="CZ18" s="787"/>
      <c r="DA18" s="788"/>
      <c r="DB18" s="788"/>
      <c r="DC18" s="788"/>
      <c r="DD18" s="787"/>
      <c r="DE18" s="788"/>
      <c r="DF18" s="788"/>
      <c r="DG18" s="788"/>
      <c r="DH18" s="787"/>
      <c r="DI18" s="788"/>
      <c r="DJ18" s="788"/>
      <c r="DK18" s="788"/>
      <c r="DL18" s="787"/>
      <c r="DM18" s="788"/>
      <c r="DN18" s="788"/>
      <c r="DO18" s="788"/>
      <c r="DP18" s="787"/>
      <c r="DQ18" s="788"/>
      <c r="DR18" s="788"/>
      <c r="DS18" s="788"/>
      <c r="DT18" s="787"/>
      <c r="DU18" s="788"/>
      <c r="DV18" s="788"/>
      <c r="DW18" s="788"/>
      <c r="DX18" s="787"/>
      <c r="DY18" s="788"/>
      <c r="DZ18" s="788"/>
      <c r="EA18" s="788"/>
      <c r="EB18" s="787"/>
      <c r="EC18" s="788"/>
      <c r="ED18" s="788"/>
      <c r="EE18" s="788"/>
      <c r="EF18" s="787"/>
      <c r="EG18" s="788"/>
      <c r="EH18" s="788"/>
      <c r="EI18" s="788"/>
      <c r="EJ18" s="787"/>
      <c r="EK18" s="788"/>
      <c r="EL18" s="788"/>
      <c r="EM18" s="788"/>
      <c r="EN18" s="787"/>
      <c r="EO18" s="788"/>
      <c r="EP18" s="788"/>
      <c r="EQ18" s="788"/>
      <c r="ER18" s="787"/>
      <c r="ES18" s="788"/>
      <c r="ET18" s="788"/>
      <c r="EU18" s="788"/>
      <c r="EV18" s="787"/>
      <c r="EW18" s="788"/>
      <c r="EX18" s="788"/>
      <c r="EY18" s="788"/>
      <c r="EZ18" s="787"/>
      <c r="FA18" s="788"/>
      <c r="FB18" s="788"/>
      <c r="FC18" s="788"/>
      <c r="FD18" s="787"/>
      <c r="FE18" s="788"/>
      <c r="FF18" s="788"/>
      <c r="FG18" s="788"/>
      <c r="FH18" s="787"/>
      <c r="FI18" s="788"/>
      <c r="FJ18" s="788"/>
      <c r="FK18" s="788"/>
      <c r="FL18" s="787"/>
      <c r="FM18" s="788"/>
      <c r="FN18" s="788"/>
      <c r="FO18" s="788"/>
      <c r="FP18" s="787"/>
      <c r="FQ18" s="788"/>
      <c r="FR18" s="788"/>
      <c r="FS18" s="788"/>
      <c r="FT18" s="787"/>
      <c r="FU18" s="788"/>
      <c r="FV18" s="788"/>
      <c r="FW18" s="788"/>
      <c r="FX18" s="787"/>
      <c r="FY18" s="788"/>
      <c r="FZ18" s="788"/>
      <c r="GA18" s="788"/>
      <c r="GB18" s="787"/>
      <c r="GC18" s="788"/>
      <c r="GD18" s="788"/>
      <c r="GE18" s="788"/>
      <c r="GF18" s="787"/>
      <c r="GG18" s="788"/>
      <c r="GH18" s="788"/>
      <c r="GI18" s="788"/>
      <c r="GJ18" s="787"/>
      <c r="GK18" s="788"/>
      <c r="GL18" s="788"/>
      <c r="GM18" s="788"/>
      <c r="GN18" s="787"/>
      <c r="GO18" s="788"/>
      <c r="GP18" s="788"/>
      <c r="GQ18" s="788"/>
      <c r="GR18" s="787"/>
      <c r="GS18" s="788"/>
      <c r="GT18" s="788"/>
      <c r="GU18" s="788"/>
      <c r="GV18" s="787"/>
      <c r="GW18" s="788"/>
      <c r="GX18" s="788"/>
      <c r="GY18" s="788"/>
      <c r="GZ18" s="787"/>
      <c r="HA18" s="788"/>
      <c r="HB18" s="788"/>
      <c r="HC18" s="788"/>
      <c r="HD18" s="787"/>
      <c r="HE18" s="788"/>
      <c r="HF18" s="788"/>
      <c r="HG18" s="788"/>
      <c r="HH18" s="787"/>
      <c r="HI18" s="788"/>
      <c r="HJ18" s="788"/>
      <c r="HK18" s="788"/>
      <c r="HL18" s="787"/>
      <c r="HM18" s="788"/>
      <c r="HN18" s="788"/>
      <c r="HO18" s="788"/>
      <c r="HP18" s="787"/>
      <c r="HQ18" s="788"/>
      <c r="HR18" s="788"/>
      <c r="HS18" s="788"/>
      <c r="HT18" s="787"/>
      <c r="HU18" s="788"/>
      <c r="HV18" s="788"/>
      <c r="HW18" s="788"/>
      <c r="HX18" s="787"/>
      <c r="HY18" s="788"/>
      <c r="HZ18" s="788"/>
      <c r="IA18" s="788"/>
      <c r="IB18" s="787"/>
      <c r="IC18" s="788"/>
      <c r="ID18" s="788"/>
      <c r="IE18" s="788"/>
      <c r="IF18" s="787"/>
      <c r="IG18" s="788"/>
      <c r="IH18" s="788"/>
      <c r="II18" s="788"/>
      <c r="IJ18" s="787"/>
      <c r="IK18" s="788"/>
      <c r="IL18" s="788"/>
      <c r="IM18" s="788"/>
      <c r="IN18" s="787"/>
      <c r="IO18" s="788"/>
      <c r="IP18" s="788"/>
      <c r="IQ18" s="788"/>
      <c r="IR18" s="787"/>
      <c r="IS18" s="788"/>
      <c r="IT18" s="788"/>
      <c r="IU18" s="788"/>
      <c r="IV18" s="787"/>
      <c r="IW18" s="788"/>
      <c r="IX18" s="788"/>
      <c r="IY18" s="788"/>
      <c r="IZ18" s="787"/>
      <c r="JA18" s="788"/>
      <c r="JB18" s="788"/>
      <c r="JC18" s="788"/>
      <c r="JD18" s="787"/>
      <c r="JE18" s="788"/>
      <c r="JF18" s="788"/>
      <c r="JG18" s="788"/>
      <c r="JH18" s="787"/>
      <c r="JI18" s="788"/>
      <c r="JJ18" s="788"/>
      <c r="JK18" s="788"/>
      <c r="JL18" s="787"/>
      <c r="JM18" s="788"/>
      <c r="JN18" s="788"/>
      <c r="JO18" s="788"/>
      <c r="JP18" s="787"/>
      <c r="JQ18" s="788"/>
      <c r="JR18" s="788"/>
      <c r="JS18" s="788"/>
      <c r="JT18" s="787"/>
      <c r="JU18" s="788"/>
      <c r="JV18" s="788"/>
      <c r="JW18" s="788"/>
      <c r="JX18" s="787"/>
      <c r="JY18" s="788"/>
      <c r="JZ18" s="788"/>
      <c r="KA18" s="788"/>
      <c r="KB18" s="787"/>
      <c r="KC18" s="788"/>
      <c r="KD18" s="788"/>
      <c r="KE18" s="788"/>
      <c r="KF18" s="787"/>
      <c r="KG18" s="788"/>
      <c r="KH18" s="788"/>
      <c r="KI18" s="788"/>
      <c r="KJ18" s="787"/>
      <c r="KK18" s="788"/>
      <c r="KL18" s="788"/>
      <c r="KM18" s="788"/>
      <c r="KN18" s="787"/>
      <c r="KO18" s="788"/>
      <c r="KP18" s="788"/>
      <c r="KQ18" s="788"/>
      <c r="KR18" s="787"/>
      <c r="KS18" s="788"/>
      <c r="KT18" s="788"/>
      <c r="KU18" s="788"/>
      <c r="KV18" s="787"/>
      <c r="KW18" s="788"/>
      <c r="KX18" s="788"/>
      <c r="KY18" s="788"/>
      <c r="KZ18" s="787"/>
      <c r="LA18" s="788"/>
      <c r="LB18" s="788"/>
      <c r="LC18" s="788"/>
      <c r="LD18" s="787"/>
      <c r="LE18" s="788"/>
      <c r="LF18" s="788"/>
      <c r="LG18" s="788"/>
      <c r="LH18" s="787"/>
      <c r="LI18" s="788"/>
      <c r="LJ18" s="788"/>
      <c r="LK18" s="788"/>
      <c r="LL18" s="787"/>
      <c r="LM18" s="788"/>
      <c r="LN18" s="788"/>
      <c r="LO18" s="788"/>
      <c r="LP18" s="787"/>
      <c r="LQ18" s="788"/>
      <c r="LR18" s="788"/>
      <c r="LS18" s="788"/>
      <c r="LT18" s="787"/>
      <c r="LU18" s="788"/>
      <c r="LV18" s="788"/>
      <c r="LW18" s="788"/>
      <c r="LX18" s="787"/>
      <c r="LY18" s="788"/>
      <c r="LZ18" s="788"/>
      <c r="MA18" s="788"/>
      <c r="MB18" s="787"/>
      <c r="MC18" s="788"/>
      <c r="MD18" s="788"/>
      <c r="ME18" s="788"/>
      <c r="MF18" s="787"/>
      <c r="MG18" s="788"/>
      <c r="MH18" s="788"/>
      <c r="MI18" s="788"/>
      <c r="MJ18" s="787"/>
      <c r="MK18" s="788"/>
      <c r="ML18" s="788"/>
      <c r="MM18" s="788"/>
      <c r="MN18" s="787"/>
      <c r="MO18" s="788"/>
      <c r="MP18" s="788"/>
      <c r="MQ18" s="788"/>
      <c r="MR18" s="787"/>
      <c r="MS18" s="788"/>
      <c r="MT18" s="788"/>
      <c r="MU18" s="788"/>
      <c r="MV18" s="787"/>
      <c r="MW18" s="788"/>
      <c r="MX18" s="788"/>
      <c r="MY18" s="788"/>
      <c r="MZ18" s="787"/>
      <c r="NA18" s="788"/>
      <c r="NB18" s="788"/>
      <c r="NC18" s="788"/>
      <c r="ND18" s="787"/>
      <c r="NE18" s="788"/>
      <c r="NF18" s="788"/>
      <c r="NG18" s="788"/>
      <c r="NH18" s="787"/>
      <c r="NI18" s="788"/>
      <c r="NJ18" s="788"/>
      <c r="NK18" s="788"/>
      <c r="NL18" s="787"/>
      <c r="NM18" s="788"/>
      <c r="NN18" s="788"/>
      <c r="NO18" s="788"/>
      <c r="NP18" s="787"/>
      <c r="NQ18" s="788"/>
      <c r="NR18" s="788"/>
      <c r="NS18" s="788"/>
      <c r="NT18" s="787"/>
      <c r="NU18" s="788"/>
      <c r="NV18" s="788"/>
      <c r="NW18" s="788"/>
      <c r="NX18" s="787"/>
      <c r="NY18" s="788"/>
      <c r="NZ18" s="788"/>
      <c r="OA18" s="788"/>
      <c r="OB18" s="787"/>
      <c r="OC18" s="788"/>
      <c r="OD18" s="788"/>
      <c r="OE18" s="788"/>
      <c r="OF18" s="787"/>
      <c r="OG18" s="788"/>
      <c r="OH18" s="788"/>
      <c r="OI18" s="788"/>
      <c r="OJ18" s="787"/>
      <c r="OK18" s="788"/>
      <c r="OL18" s="788"/>
      <c r="OM18" s="788"/>
      <c r="ON18" s="787"/>
      <c r="OO18" s="788"/>
      <c r="OP18" s="788"/>
      <c r="OQ18" s="788"/>
      <c r="OR18" s="787"/>
      <c r="OS18" s="788"/>
      <c r="OT18" s="788"/>
      <c r="OU18" s="788"/>
      <c r="OV18" s="787"/>
      <c r="OW18" s="788"/>
      <c r="OX18" s="788"/>
      <c r="OY18" s="788"/>
      <c r="OZ18" s="787"/>
      <c r="PA18" s="788"/>
      <c r="PB18" s="788"/>
      <c r="PC18" s="788"/>
      <c r="PD18" s="787"/>
      <c r="PE18" s="788"/>
      <c r="PF18" s="788"/>
      <c r="PG18" s="788"/>
      <c r="PH18" s="787"/>
      <c r="PI18" s="788"/>
      <c r="PJ18" s="788"/>
      <c r="PK18" s="788"/>
      <c r="PL18" s="787"/>
      <c r="PM18" s="788"/>
      <c r="PN18" s="788"/>
      <c r="PO18" s="788"/>
      <c r="PP18" s="787"/>
      <c r="PQ18" s="788"/>
      <c r="PR18" s="788"/>
      <c r="PS18" s="788"/>
      <c r="PT18" s="787"/>
      <c r="PU18" s="788"/>
      <c r="PV18" s="788"/>
      <c r="PW18" s="788"/>
      <c r="PX18" s="787"/>
      <c r="PY18" s="788"/>
      <c r="PZ18" s="788"/>
      <c r="QA18" s="788"/>
      <c r="QB18" s="787"/>
      <c r="QC18" s="788"/>
      <c r="QD18" s="788"/>
      <c r="QE18" s="788"/>
      <c r="QF18" s="787"/>
      <c r="QG18" s="788"/>
      <c r="QH18" s="788"/>
      <c r="QI18" s="788"/>
      <c r="QJ18" s="787"/>
      <c r="QK18" s="788"/>
      <c r="QL18" s="788"/>
      <c r="QM18" s="788"/>
      <c r="QN18" s="787"/>
      <c r="QO18" s="788"/>
      <c r="QP18" s="788"/>
      <c r="QQ18" s="788"/>
      <c r="QR18" s="787"/>
      <c r="QS18" s="788"/>
      <c r="QT18" s="788"/>
      <c r="QU18" s="788"/>
      <c r="QV18" s="787"/>
      <c r="QW18" s="788"/>
      <c r="QX18" s="788"/>
      <c r="QY18" s="788"/>
      <c r="QZ18" s="787"/>
      <c r="RA18" s="788"/>
      <c r="RB18" s="788"/>
      <c r="RC18" s="788"/>
      <c r="RD18" s="787"/>
      <c r="RE18" s="788"/>
      <c r="RF18" s="788"/>
      <c r="RG18" s="788"/>
      <c r="RH18" s="787"/>
      <c r="RI18" s="788"/>
      <c r="RJ18" s="788"/>
      <c r="RK18" s="788"/>
      <c r="RL18" s="787"/>
      <c r="RM18" s="788"/>
      <c r="RN18" s="788"/>
      <c r="RO18" s="788"/>
      <c r="RP18" s="787"/>
      <c r="RQ18" s="788"/>
      <c r="RR18" s="788"/>
      <c r="RS18" s="788"/>
      <c r="RT18" s="787"/>
      <c r="RU18" s="788"/>
      <c r="RV18" s="788"/>
      <c r="RW18" s="788"/>
      <c r="RX18" s="787"/>
      <c r="RY18" s="788"/>
      <c r="RZ18" s="788"/>
      <c r="SA18" s="788"/>
      <c r="SB18" s="787"/>
      <c r="SC18" s="788"/>
      <c r="SD18" s="788"/>
      <c r="SE18" s="788"/>
      <c r="SF18" s="787"/>
      <c r="SG18" s="788"/>
      <c r="SH18" s="788"/>
      <c r="SI18" s="788"/>
      <c r="SJ18" s="787"/>
      <c r="SK18" s="788"/>
      <c r="SL18" s="788"/>
      <c r="SM18" s="788"/>
      <c r="SN18" s="787"/>
      <c r="SO18" s="788"/>
      <c r="SP18" s="788"/>
      <c r="SQ18" s="788"/>
      <c r="SR18" s="787"/>
      <c r="SS18" s="788"/>
      <c r="ST18" s="788"/>
      <c r="SU18" s="788"/>
      <c r="SV18" s="787"/>
      <c r="SW18" s="788"/>
      <c r="SX18" s="788"/>
      <c r="SY18" s="788"/>
      <c r="SZ18" s="787"/>
      <c r="TA18" s="788"/>
      <c r="TB18" s="788"/>
      <c r="TC18" s="788"/>
      <c r="TD18" s="787"/>
      <c r="TE18" s="788"/>
      <c r="TF18" s="788"/>
      <c r="TG18" s="788"/>
      <c r="TH18" s="787"/>
      <c r="TI18" s="788"/>
      <c r="TJ18" s="788"/>
      <c r="TK18" s="788"/>
      <c r="TL18" s="787"/>
      <c r="TM18" s="788"/>
      <c r="TN18" s="788"/>
      <c r="TO18" s="788"/>
      <c r="TP18" s="787"/>
      <c r="TQ18" s="788"/>
      <c r="TR18" s="788"/>
      <c r="TS18" s="788"/>
      <c r="TT18" s="787"/>
      <c r="TU18" s="788"/>
      <c r="TV18" s="788"/>
      <c r="TW18" s="788"/>
      <c r="TX18" s="787"/>
      <c r="TY18" s="788"/>
      <c r="TZ18" s="788"/>
      <c r="UA18" s="788"/>
      <c r="UB18" s="787"/>
      <c r="UC18" s="788"/>
      <c r="UD18" s="788"/>
      <c r="UE18" s="788"/>
      <c r="UF18" s="787"/>
      <c r="UG18" s="788"/>
      <c r="UH18" s="788"/>
      <c r="UI18" s="788"/>
      <c r="UJ18" s="787"/>
      <c r="UK18" s="788"/>
      <c r="UL18" s="788"/>
      <c r="UM18" s="788"/>
      <c r="UN18" s="787"/>
      <c r="UO18" s="788"/>
      <c r="UP18" s="788"/>
      <c r="UQ18" s="788"/>
      <c r="UR18" s="787"/>
      <c r="US18" s="788"/>
      <c r="UT18" s="788"/>
      <c r="UU18" s="788"/>
      <c r="UV18" s="787"/>
      <c r="UW18" s="788"/>
      <c r="UX18" s="788"/>
      <c r="UY18" s="788"/>
      <c r="UZ18" s="787"/>
      <c r="VA18" s="788"/>
      <c r="VB18" s="788"/>
      <c r="VC18" s="788"/>
      <c r="VD18" s="787"/>
      <c r="VE18" s="788"/>
      <c r="VF18" s="788"/>
      <c r="VG18" s="788"/>
      <c r="VH18" s="787"/>
      <c r="VI18" s="788"/>
      <c r="VJ18" s="788"/>
      <c r="VK18" s="788"/>
      <c r="VL18" s="787"/>
      <c r="VM18" s="788"/>
      <c r="VN18" s="788"/>
      <c r="VO18" s="788"/>
      <c r="VP18" s="787"/>
      <c r="VQ18" s="788"/>
      <c r="VR18" s="788"/>
      <c r="VS18" s="788"/>
      <c r="VT18" s="787"/>
      <c r="VU18" s="788"/>
      <c r="VV18" s="788"/>
      <c r="VW18" s="788"/>
      <c r="VX18" s="787"/>
      <c r="VY18" s="788"/>
      <c r="VZ18" s="788"/>
      <c r="WA18" s="788"/>
      <c r="WB18" s="787"/>
      <c r="WC18" s="788"/>
      <c r="WD18" s="788"/>
      <c r="WE18" s="788"/>
      <c r="WF18" s="787"/>
      <c r="WG18" s="788"/>
      <c r="WH18" s="788"/>
      <c r="WI18" s="788"/>
      <c r="WJ18" s="787"/>
      <c r="WK18" s="788"/>
      <c r="WL18" s="788"/>
      <c r="WM18" s="788"/>
      <c r="WN18" s="787"/>
      <c r="WO18" s="788"/>
      <c r="WP18" s="788"/>
      <c r="WQ18" s="788"/>
      <c r="WR18" s="787"/>
      <c r="WS18" s="788"/>
      <c r="WT18" s="788"/>
      <c r="WU18" s="788"/>
      <c r="WV18" s="787"/>
      <c r="WW18" s="788"/>
      <c r="WX18" s="788"/>
      <c r="WY18" s="788"/>
      <c r="WZ18" s="787"/>
      <c r="XA18" s="788"/>
      <c r="XB18" s="788"/>
      <c r="XC18" s="788"/>
      <c r="XD18" s="787"/>
      <c r="XE18" s="788"/>
      <c r="XF18" s="788"/>
      <c r="XG18" s="788"/>
      <c r="XH18" s="787"/>
      <c r="XI18" s="788"/>
      <c r="XJ18" s="788"/>
      <c r="XK18" s="788"/>
      <c r="XL18" s="787"/>
      <c r="XM18" s="788"/>
      <c r="XN18" s="788"/>
      <c r="XO18" s="788"/>
      <c r="XP18" s="787"/>
      <c r="XQ18" s="788"/>
      <c r="XR18" s="788"/>
      <c r="XS18" s="788"/>
      <c r="XT18" s="787"/>
      <c r="XU18" s="788"/>
      <c r="XV18" s="788"/>
      <c r="XW18" s="788"/>
      <c r="XX18" s="787"/>
      <c r="XY18" s="788"/>
      <c r="XZ18" s="788"/>
      <c r="YA18" s="788"/>
      <c r="YB18" s="787"/>
      <c r="YC18" s="788"/>
      <c r="YD18" s="788"/>
      <c r="YE18" s="788"/>
      <c r="YF18" s="787"/>
      <c r="YG18" s="788"/>
      <c r="YH18" s="788"/>
      <c r="YI18" s="788"/>
      <c r="YJ18" s="787"/>
      <c r="YK18" s="788"/>
      <c r="YL18" s="788"/>
      <c r="YM18" s="788"/>
      <c r="YN18" s="787"/>
      <c r="YO18" s="788"/>
      <c r="YP18" s="788"/>
      <c r="YQ18" s="788"/>
      <c r="YR18" s="787"/>
      <c r="YS18" s="788"/>
      <c r="YT18" s="788"/>
      <c r="YU18" s="788"/>
      <c r="YV18" s="787"/>
      <c r="YW18" s="788"/>
      <c r="YX18" s="788"/>
      <c r="YY18" s="788"/>
      <c r="YZ18" s="787"/>
      <c r="ZA18" s="788"/>
      <c r="ZB18" s="788"/>
      <c r="ZC18" s="788"/>
      <c r="ZD18" s="787"/>
      <c r="ZE18" s="788"/>
      <c r="ZF18" s="788"/>
      <c r="ZG18" s="788"/>
      <c r="ZH18" s="787"/>
      <c r="ZI18" s="788"/>
      <c r="ZJ18" s="788"/>
      <c r="ZK18" s="788"/>
      <c r="ZL18" s="787"/>
      <c r="ZM18" s="788"/>
      <c r="ZN18" s="788"/>
      <c r="ZO18" s="788"/>
      <c r="ZP18" s="787"/>
      <c r="ZQ18" s="788"/>
      <c r="ZR18" s="788"/>
      <c r="ZS18" s="788"/>
      <c r="ZT18" s="787"/>
      <c r="ZU18" s="788"/>
      <c r="ZV18" s="788"/>
      <c r="ZW18" s="788"/>
      <c r="ZX18" s="787"/>
      <c r="ZY18" s="788"/>
      <c r="ZZ18" s="788"/>
      <c r="AAA18" s="788"/>
      <c r="AAB18" s="787"/>
      <c r="AAC18" s="788"/>
      <c r="AAD18" s="788"/>
      <c r="AAE18" s="788"/>
      <c r="AAF18" s="787"/>
      <c r="AAG18" s="788"/>
      <c r="AAH18" s="788"/>
      <c r="AAI18" s="788"/>
      <c r="AAJ18" s="787"/>
      <c r="AAK18" s="788"/>
      <c r="AAL18" s="788"/>
      <c r="AAM18" s="788"/>
      <c r="AAN18" s="787"/>
      <c r="AAO18" s="788"/>
      <c r="AAP18" s="788"/>
      <c r="AAQ18" s="788"/>
      <c r="AAR18" s="787"/>
      <c r="AAS18" s="788"/>
      <c r="AAT18" s="788"/>
      <c r="AAU18" s="788"/>
      <c r="AAV18" s="787"/>
      <c r="AAW18" s="788"/>
      <c r="AAX18" s="788"/>
      <c r="AAY18" s="788"/>
      <c r="AAZ18" s="787"/>
      <c r="ABA18" s="788"/>
      <c r="ABB18" s="788"/>
      <c r="ABC18" s="788"/>
      <c r="ABD18" s="787"/>
      <c r="ABE18" s="788"/>
      <c r="ABF18" s="788"/>
      <c r="ABG18" s="788"/>
      <c r="ABH18" s="787"/>
      <c r="ABI18" s="788"/>
      <c r="ABJ18" s="788"/>
      <c r="ABK18" s="788"/>
      <c r="ABL18" s="787"/>
      <c r="ABM18" s="788"/>
      <c r="ABN18" s="788"/>
      <c r="ABO18" s="788"/>
      <c r="ABP18" s="787"/>
      <c r="ABQ18" s="788"/>
      <c r="ABR18" s="788"/>
      <c r="ABS18" s="788"/>
      <c r="ABT18" s="787"/>
      <c r="ABU18" s="788"/>
      <c r="ABV18" s="788"/>
      <c r="ABW18" s="788"/>
      <c r="ABX18" s="787"/>
      <c r="ABY18" s="788"/>
      <c r="ABZ18" s="788"/>
      <c r="ACA18" s="788"/>
      <c r="ACB18" s="787"/>
      <c r="ACC18" s="788"/>
      <c r="ACD18" s="788"/>
      <c r="ACE18" s="788"/>
      <c r="ACF18" s="787"/>
      <c r="ACG18" s="788"/>
      <c r="ACH18" s="788"/>
      <c r="ACI18" s="788"/>
      <c r="ACJ18" s="787"/>
      <c r="ACK18" s="788"/>
      <c r="ACL18" s="788"/>
      <c r="ACM18" s="788"/>
      <c r="ACN18" s="787"/>
      <c r="ACO18" s="788"/>
      <c r="ACP18" s="788"/>
      <c r="ACQ18" s="788"/>
      <c r="ACR18" s="787"/>
      <c r="ACS18" s="788"/>
      <c r="ACT18" s="788"/>
      <c r="ACU18" s="788"/>
      <c r="ACV18" s="787"/>
      <c r="ACW18" s="788"/>
      <c r="ACX18" s="788"/>
      <c r="ACY18" s="788"/>
      <c r="ACZ18" s="787"/>
      <c r="ADA18" s="788"/>
      <c r="ADB18" s="788"/>
      <c r="ADC18" s="788"/>
      <c r="ADD18" s="787"/>
      <c r="ADE18" s="788"/>
      <c r="ADF18" s="788"/>
      <c r="ADG18" s="788"/>
      <c r="ADH18" s="787"/>
      <c r="ADI18" s="788"/>
      <c r="ADJ18" s="788"/>
      <c r="ADK18" s="788"/>
      <c r="ADL18" s="787"/>
      <c r="ADM18" s="788"/>
      <c r="ADN18" s="788"/>
      <c r="ADO18" s="788"/>
      <c r="ADP18" s="787"/>
      <c r="ADQ18" s="788"/>
      <c r="ADR18" s="788"/>
      <c r="ADS18" s="788"/>
      <c r="ADT18" s="787"/>
      <c r="ADU18" s="788"/>
      <c r="ADV18" s="788"/>
      <c r="ADW18" s="788"/>
      <c r="ADX18" s="787"/>
      <c r="ADY18" s="788"/>
      <c r="ADZ18" s="788"/>
      <c r="AEA18" s="788"/>
      <c r="AEB18" s="787"/>
      <c r="AEC18" s="788"/>
      <c r="AED18" s="788"/>
      <c r="AEE18" s="788"/>
      <c r="AEF18" s="787"/>
      <c r="AEG18" s="788"/>
      <c r="AEH18" s="788"/>
      <c r="AEI18" s="788"/>
      <c r="AEJ18" s="787"/>
      <c r="AEK18" s="788"/>
      <c r="AEL18" s="788"/>
      <c r="AEM18" s="788"/>
      <c r="AEN18" s="787"/>
      <c r="AEO18" s="788"/>
      <c r="AEP18" s="788"/>
      <c r="AEQ18" s="788"/>
      <c r="AER18" s="787"/>
      <c r="AES18" s="788"/>
      <c r="AET18" s="788"/>
      <c r="AEU18" s="788"/>
      <c r="AEV18" s="787"/>
      <c r="AEW18" s="788"/>
      <c r="AEX18" s="788"/>
      <c r="AEY18" s="788"/>
      <c r="AEZ18" s="787"/>
      <c r="AFA18" s="788"/>
      <c r="AFB18" s="788"/>
      <c r="AFC18" s="788"/>
      <c r="AFD18" s="787"/>
      <c r="AFE18" s="788"/>
      <c r="AFF18" s="788"/>
      <c r="AFG18" s="788"/>
      <c r="AFH18" s="787"/>
      <c r="AFI18" s="788"/>
      <c r="AFJ18" s="788"/>
      <c r="AFK18" s="788"/>
      <c r="AFL18" s="787"/>
      <c r="AFM18" s="788"/>
      <c r="AFN18" s="788"/>
      <c r="AFO18" s="788"/>
      <c r="AFP18" s="787"/>
      <c r="AFQ18" s="788"/>
      <c r="AFR18" s="788"/>
      <c r="AFS18" s="788"/>
      <c r="AFT18" s="787"/>
      <c r="AFU18" s="788"/>
      <c r="AFV18" s="788"/>
      <c r="AFW18" s="788"/>
      <c r="AFX18" s="787"/>
      <c r="AFY18" s="788"/>
      <c r="AFZ18" s="788"/>
      <c r="AGA18" s="788"/>
      <c r="AGB18" s="787"/>
      <c r="AGC18" s="788"/>
      <c r="AGD18" s="788"/>
      <c r="AGE18" s="788"/>
      <c r="AGF18" s="787"/>
      <c r="AGG18" s="788"/>
      <c r="AGH18" s="788"/>
      <c r="AGI18" s="788"/>
      <c r="AGJ18" s="787"/>
      <c r="AGK18" s="788"/>
      <c r="AGL18" s="788"/>
      <c r="AGM18" s="788"/>
      <c r="AGN18" s="787"/>
      <c r="AGO18" s="788"/>
      <c r="AGP18" s="788"/>
      <c r="AGQ18" s="788"/>
      <c r="AGR18" s="787"/>
      <c r="AGS18" s="788"/>
      <c r="AGT18" s="788"/>
      <c r="AGU18" s="788"/>
      <c r="AGV18" s="787"/>
      <c r="AGW18" s="788"/>
      <c r="AGX18" s="788"/>
      <c r="AGY18" s="788"/>
      <c r="AGZ18" s="787"/>
      <c r="AHA18" s="788"/>
      <c r="AHB18" s="788"/>
      <c r="AHC18" s="788"/>
      <c r="AHD18" s="787"/>
      <c r="AHE18" s="788"/>
      <c r="AHF18" s="788"/>
      <c r="AHG18" s="788"/>
      <c r="AHH18" s="787"/>
      <c r="AHI18" s="788"/>
      <c r="AHJ18" s="788"/>
      <c r="AHK18" s="788"/>
      <c r="AHL18" s="787"/>
      <c r="AHM18" s="788"/>
      <c r="AHN18" s="788"/>
      <c r="AHO18" s="788"/>
      <c r="AHP18" s="787"/>
      <c r="AHQ18" s="788"/>
      <c r="AHR18" s="788"/>
      <c r="AHS18" s="788"/>
      <c r="AHT18" s="787"/>
      <c r="AHU18" s="788"/>
      <c r="AHV18" s="788"/>
      <c r="AHW18" s="788"/>
      <c r="AHX18" s="787"/>
      <c r="AHY18" s="788"/>
      <c r="AHZ18" s="788"/>
      <c r="AIA18" s="788"/>
      <c r="AIB18" s="787"/>
      <c r="AIC18" s="788"/>
      <c r="AID18" s="788"/>
      <c r="AIE18" s="788"/>
      <c r="AIF18" s="787"/>
      <c r="AIG18" s="788"/>
      <c r="AIH18" s="788"/>
      <c r="AII18" s="788"/>
      <c r="AIJ18" s="787"/>
      <c r="AIK18" s="788"/>
      <c r="AIL18" s="788"/>
      <c r="AIM18" s="788"/>
      <c r="AIN18" s="787"/>
      <c r="AIO18" s="788"/>
      <c r="AIP18" s="788"/>
      <c r="AIQ18" s="788"/>
      <c r="AIR18" s="787"/>
      <c r="AIS18" s="788"/>
      <c r="AIT18" s="788"/>
      <c r="AIU18" s="788"/>
      <c r="AIV18" s="787"/>
      <c r="AIW18" s="788"/>
      <c r="AIX18" s="788"/>
      <c r="AIY18" s="788"/>
      <c r="AIZ18" s="787"/>
      <c r="AJA18" s="788"/>
      <c r="AJB18" s="788"/>
      <c r="AJC18" s="788"/>
      <c r="AJD18" s="787"/>
      <c r="AJE18" s="788"/>
      <c r="AJF18" s="788"/>
      <c r="AJG18" s="788"/>
      <c r="AJH18" s="787"/>
      <c r="AJI18" s="788"/>
      <c r="AJJ18" s="788"/>
      <c r="AJK18" s="788"/>
      <c r="AJL18" s="787"/>
      <c r="AJM18" s="788"/>
      <c r="AJN18" s="788"/>
      <c r="AJO18" s="788"/>
      <c r="AJP18" s="787"/>
      <c r="AJQ18" s="788"/>
      <c r="AJR18" s="788"/>
      <c r="AJS18" s="788"/>
      <c r="AJT18" s="787"/>
      <c r="AJU18" s="788"/>
      <c r="AJV18" s="788"/>
      <c r="AJW18" s="788"/>
      <c r="AJX18" s="787"/>
      <c r="AJY18" s="788"/>
      <c r="AJZ18" s="788"/>
      <c r="AKA18" s="788"/>
      <c r="AKB18" s="787"/>
      <c r="AKC18" s="788"/>
      <c r="AKD18" s="788"/>
      <c r="AKE18" s="788"/>
      <c r="AKF18" s="787"/>
      <c r="AKG18" s="788"/>
      <c r="AKH18" s="788"/>
      <c r="AKI18" s="788"/>
      <c r="AKJ18" s="787"/>
      <c r="AKK18" s="788"/>
      <c r="AKL18" s="788"/>
      <c r="AKM18" s="788"/>
      <c r="AKN18" s="787"/>
      <c r="AKO18" s="788"/>
      <c r="AKP18" s="788"/>
      <c r="AKQ18" s="788"/>
      <c r="AKR18" s="787"/>
      <c r="AKS18" s="788"/>
      <c r="AKT18" s="788"/>
      <c r="AKU18" s="788"/>
      <c r="AKV18" s="787"/>
      <c r="AKW18" s="788"/>
      <c r="AKX18" s="788"/>
      <c r="AKY18" s="788"/>
      <c r="AKZ18" s="787"/>
      <c r="ALA18" s="788"/>
      <c r="ALB18" s="788"/>
      <c r="ALC18" s="788"/>
      <c r="ALD18" s="787"/>
      <c r="ALE18" s="788"/>
      <c r="ALF18" s="788"/>
      <c r="ALG18" s="788"/>
      <c r="ALH18" s="787"/>
      <c r="ALI18" s="788"/>
      <c r="ALJ18" s="788"/>
      <c r="ALK18" s="788"/>
      <c r="ALL18" s="787"/>
      <c r="ALM18" s="788"/>
      <c r="ALN18" s="788"/>
      <c r="ALO18" s="788"/>
      <c r="ALP18" s="787"/>
      <c r="ALQ18" s="788"/>
      <c r="ALR18" s="788"/>
      <c r="ALS18" s="788"/>
      <c r="ALT18" s="787"/>
      <c r="ALU18" s="788"/>
      <c r="ALV18" s="788"/>
      <c r="ALW18" s="788"/>
      <c r="ALX18" s="787"/>
      <c r="ALY18" s="788"/>
      <c r="ALZ18" s="788"/>
      <c r="AMA18" s="788"/>
      <c r="AMB18" s="787"/>
      <c r="AMC18" s="788"/>
      <c r="AMD18" s="788"/>
      <c r="AME18" s="788"/>
      <c r="AMF18" s="787"/>
      <c r="AMG18" s="788"/>
      <c r="AMH18" s="788"/>
      <c r="AMI18" s="788"/>
      <c r="AMJ18" s="787"/>
      <c r="AMK18" s="788"/>
      <c r="AML18" s="788"/>
      <c r="AMM18" s="788"/>
      <c r="AMN18" s="787"/>
      <c r="AMO18" s="788"/>
      <c r="AMP18" s="788"/>
      <c r="AMQ18" s="788"/>
      <c r="AMR18" s="787"/>
      <c r="AMS18" s="788"/>
      <c r="AMT18" s="788"/>
      <c r="AMU18" s="788"/>
      <c r="AMV18" s="787"/>
      <c r="AMW18" s="788"/>
      <c r="AMX18" s="788"/>
      <c r="AMY18" s="788"/>
      <c r="AMZ18" s="787"/>
      <c r="ANA18" s="788"/>
      <c r="ANB18" s="788"/>
      <c r="ANC18" s="788"/>
      <c r="AND18" s="787"/>
      <c r="ANE18" s="788"/>
      <c r="ANF18" s="788"/>
      <c r="ANG18" s="788"/>
      <c r="ANH18" s="787"/>
      <c r="ANI18" s="788"/>
      <c r="ANJ18" s="788"/>
      <c r="ANK18" s="788"/>
      <c r="ANL18" s="787"/>
      <c r="ANM18" s="788"/>
      <c r="ANN18" s="788"/>
      <c r="ANO18" s="788"/>
      <c r="ANP18" s="787"/>
      <c r="ANQ18" s="788"/>
      <c r="ANR18" s="788"/>
      <c r="ANS18" s="788"/>
      <c r="ANT18" s="787"/>
      <c r="ANU18" s="788"/>
      <c r="ANV18" s="788"/>
      <c r="ANW18" s="788"/>
      <c r="ANX18" s="787"/>
      <c r="ANY18" s="788"/>
      <c r="ANZ18" s="788"/>
      <c r="AOA18" s="788"/>
      <c r="AOB18" s="787"/>
      <c r="AOC18" s="788"/>
      <c r="AOD18" s="788"/>
      <c r="AOE18" s="788"/>
      <c r="AOF18" s="787"/>
      <c r="AOG18" s="788"/>
      <c r="AOH18" s="788"/>
      <c r="AOI18" s="788"/>
      <c r="AOJ18" s="787"/>
      <c r="AOK18" s="788"/>
      <c r="AOL18" s="788"/>
      <c r="AOM18" s="788"/>
      <c r="AON18" s="787"/>
      <c r="AOO18" s="788"/>
      <c r="AOP18" s="788"/>
      <c r="AOQ18" s="788"/>
      <c r="AOR18" s="787"/>
      <c r="AOS18" s="788"/>
      <c r="AOT18" s="788"/>
      <c r="AOU18" s="788"/>
      <c r="AOV18" s="787"/>
      <c r="AOW18" s="788"/>
      <c r="AOX18" s="788"/>
      <c r="AOY18" s="788"/>
      <c r="AOZ18" s="787"/>
      <c r="APA18" s="788"/>
      <c r="APB18" s="788"/>
      <c r="APC18" s="788"/>
      <c r="APD18" s="787"/>
      <c r="APE18" s="788"/>
      <c r="APF18" s="788"/>
      <c r="APG18" s="788"/>
      <c r="APH18" s="787"/>
      <c r="API18" s="788"/>
      <c r="APJ18" s="788"/>
      <c r="APK18" s="788"/>
      <c r="APL18" s="787"/>
      <c r="APM18" s="788"/>
      <c r="APN18" s="788"/>
      <c r="APO18" s="788"/>
      <c r="APP18" s="787"/>
      <c r="APQ18" s="788"/>
      <c r="APR18" s="788"/>
      <c r="APS18" s="788"/>
      <c r="APT18" s="787"/>
      <c r="APU18" s="788"/>
      <c r="APV18" s="788"/>
      <c r="APW18" s="788"/>
      <c r="APX18" s="787"/>
      <c r="APY18" s="788"/>
      <c r="APZ18" s="788"/>
      <c r="AQA18" s="788"/>
      <c r="AQB18" s="787"/>
      <c r="AQC18" s="788"/>
      <c r="AQD18" s="788"/>
      <c r="AQE18" s="788"/>
      <c r="AQF18" s="787"/>
      <c r="AQG18" s="788"/>
      <c r="AQH18" s="788"/>
      <c r="AQI18" s="788"/>
      <c r="AQJ18" s="787"/>
      <c r="AQK18" s="788"/>
      <c r="AQL18" s="788"/>
      <c r="AQM18" s="788"/>
      <c r="AQN18" s="787"/>
      <c r="AQO18" s="788"/>
      <c r="AQP18" s="788"/>
      <c r="AQQ18" s="788"/>
      <c r="AQR18" s="787"/>
      <c r="AQS18" s="788"/>
      <c r="AQT18" s="788"/>
      <c r="AQU18" s="788"/>
      <c r="AQV18" s="787"/>
      <c r="AQW18" s="788"/>
      <c r="AQX18" s="788"/>
      <c r="AQY18" s="788"/>
      <c r="AQZ18" s="787"/>
      <c r="ARA18" s="788"/>
      <c r="ARB18" s="788"/>
      <c r="ARC18" s="788"/>
      <c r="ARD18" s="787"/>
      <c r="ARE18" s="788"/>
      <c r="ARF18" s="788"/>
      <c r="ARG18" s="788"/>
      <c r="ARH18" s="787"/>
      <c r="ARI18" s="788"/>
      <c r="ARJ18" s="788"/>
      <c r="ARK18" s="788"/>
      <c r="ARL18" s="787"/>
      <c r="ARM18" s="788"/>
      <c r="ARN18" s="788"/>
      <c r="ARO18" s="788"/>
      <c r="ARP18" s="787"/>
      <c r="ARQ18" s="788"/>
      <c r="ARR18" s="788"/>
      <c r="ARS18" s="788"/>
      <c r="ART18" s="787"/>
      <c r="ARU18" s="788"/>
      <c r="ARV18" s="788"/>
      <c r="ARW18" s="788"/>
      <c r="ARX18" s="787"/>
      <c r="ARY18" s="788"/>
      <c r="ARZ18" s="788"/>
      <c r="ASA18" s="788"/>
      <c r="ASB18" s="787"/>
      <c r="ASC18" s="788"/>
      <c r="ASD18" s="788"/>
      <c r="ASE18" s="788"/>
      <c r="ASF18" s="787"/>
      <c r="ASG18" s="788"/>
      <c r="ASH18" s="788"/>
      <c r="ASI18" s="788"/>
      <c r="ASJ18" s="787"/>
      <c r="ASK18" s="788"/>
      <c r="ASL18" s="788"/>
      <c r="ASM18" s="788"/>
      <c r="ASN18" s="787"/>
      <c r="ASO18" s="788"/>
      <c r="ASP18" s="788"/>
      <c r="ASQ18" s="788"/>
      <c r="ASR18" s="787"/>
      <c r="ASS18" s="788"/>
      <c r="AST18" s="788"/>
      <c r="ASU18" s="788"/>
      <c r="ASV18" s="787"/>
      <c r="ASW18" s="788"/>
      <c r="ASX18" s="788"/>
      <c r="ASY18" s="788"/>
      <c r="ASZ18" s="787"/>
      <c r="ATA18" s="788"/>
      <c r="ATB18" s="788"/>
      <c r="ATC18" s="788"/>
      <c r="ATD18" s="787"/>
      <c r="ATE18" s="788"/>
      <c r="ATF18" s="788"/>
      <c r="ATG18" s="788"/>
      <c r="ATH18" s="787"/>
      <c r="ATI18" s="788"/>
      <c r="ATJ18" s="788"/>
      <c r="ATK18" s="788"/>
      <c r="ATL18" s="787"/>
      <c r="ATM18" s="788"/>
      <c r="ATN18" s="788"/>
      <c r="ATO18" s="788"/>
      <c r="ATP18" s="787"/>
      <c r="ATQ18" s="788"/>
      <c r="ATR18" s="788"/>
      <c r="ATS18" s="788"/>
      <c r="ATT18" s="787"/>
      <c r="ATU18" s="788"/>
      <c r="ATV18" s="788"/>
      <c r="ATW18" s="788"/>
      <c r="ATX18" s="787"/>
      <c r="ATY18" s="788"/>
      <c r="ATZ18" s="788"/>
      <c r="AUA18" s="788"/>
      <c r="AUB18" s="787"/>
      <c r="AUC18" s="788"/>
      <c r="AUD18" s="788"/>
      <c r="AUE18" s="788"/>
      <c r="AUF18" s="787"/>
      <c r="AUG18" s="788"/>
      <c r="AUH18" s="788"/>
      <c r="AUI18" s="788"/>
      <c r="AUJ18" s="787"/>
      <c r="AUK18" s="788"/>
      <c r="AUL18" s="788"/>
      <c r="AUM18" s="788"/>
      <c r="AUN18" s="787"/>
      <c r="AUO18" s="788"/>
      <c r="AUP18" s="788"/>
      <c r="AUQ18" s="788"/>
      <c r="AUR18" s="787"/>
      <c r="AUS18" s="788"/>
      <c r="AUT18" s="788"/>
      <c r="AUU18" s="788"/>
      <c r="AUV18" s="787"/>
      <c r="AUW18" s="788"/>
      <c r="AUX18" s="788"/>
      <c r="AUY18" s="788"/>
      <c r="AUZ18" s="787"/>
      <c r="AVA18" s="788"/>
      <c r="AVB18" s="788"/>
      <c r="AVC18" s="788"/>
      <c r="AVD18" s="787"/>
      <c r="AVE18" s="788"/>
      <c r="AVF18" s="788"/>
      <c r="AVG18" s="788"/>
      <c r="AVH18" s="787"/>
      <c r="AVI18" s="788"/>
      <c r="AVJ18" s="788"/>
      <c r="AVK18" s="788"/>
      <c r="AVL18" s="787"/>
      <c r="AVM18" s="788"/>
      <c r="AVN18" s="788"/>
      <c r="AVO18" s="788"/>
      <c r="AVP18" s="787"/>
      <c r="AVQ18" s="788"/>
      <c r="AVR18" s="788"/>
      <c r="AVS18" s="788"/>
      <c r="AVT18" s="787"/>
      <c r="AVU18" s="788"/>
      <c r="AVV18" s="788"/>
      <c r="AVW18" s="788"/>
      <c r="AVX18" s="787"/>
      <c r="AVY18" s="788"/>
      <c r="AVZ18" s="788"/>
      <c r="AWA18" s="788"/>
      <c r="AWB18" s="787"/>
      <c r="AWC18" s="788"/>
      <c r="AWD18" s="788"/>
      <c r="AWE18" s="788"/>
      <c r="AWF18" s="787"/>
      <c r="AWG18" s="788"/>
      <c r="AWH18" s="788"/>
      <c r="AWI18" s="788"/>
      <c r="AWJ18" s="787"/>
      <c r="AWK18" s="788"/>
      <c r="AWL18" s="788"/>
      <c r="AWM18" s="788"/>
      <c r="AWN18" s="787"/>
      <c r="AWO18" s="788"/>
      <c r="AWP18" s="788"/>
      <c r="AWQ18" s="788"/>
      <c r="AWR18" s="787"/>
      <c r="AWS18" s="788"/>
      <c r="AWT18" s="788"/>
      <c r="AWU18" s="788"/>
      <c r="AWV18" s="787"/>
      <c r="AWW18" s="788"/>
      <c r="AWX18" s="788"/>
      <c r="AWY18" s="788"/>
      <c r="AWZ18" s="787"/>
      <c r="AXA18" s="788"/>
      <c r="AXB18" s="788"/>
      <c r="AXC18" s="788"/>
      <c r="AXD18" s="787"/>
      <c r="AXE18" s="788"/>
      <c r="AXF18" s="788"/>
      <c r="AXG18" s="788"/>
      <c r="AXH18" s="787"/>
      <c r="AXI18" s="788"/>
      <c r="AXJ18" s="788"/>
      <c r="AXK18" s="788"/>
      <c r="AXL18" s="787"/>
      <c r="AXM18" s="788"/>
      <c r="AXN18" s="788"/>
      <c r="AXO18" s="788"/>
      <c r="AXP18" s="787"/>
      <c r="AXQ18" s="788"/>
      <c r="AXR18" s="788"/>
      <c r="AXS18" s="788"/>
      <c r="AXT18" s="787"/>
      <c r="AXU18" s="788"/>
      <c r="AXV18" s="788"/>
      <c r="AXW18" s="788"/>
      <c r="AXX18" s="787"/>
      <c r="AXY18" s="788"/>
      <c r="AXZ18" s="788"/>
      <c r="AYA18" s="788"/>
      <c r="AYB18" s="787"/>
      <c r="AYC18" s="788"/>
      <c r="AYD18" s="788"/>
      <c r="AYE18" s="788"/>
      <c r="AYF18" s="787"/>
      <c r="AYG18" s="788"/>
      <c r="AYH18" s="788"/>
      <c r="AYI18" s="788"/>
      <c r="AYJ18" s="787"/>
      <c r="AYK18" s="788"/>
      <c r="AYL18" s="788"/>
      <c r="AYM18" s="788"/>
      <c r="AYN18" s="787"/>
      <c r="AYO18" s="788"/>
      <c r="AYP18" s="788"/>
      <c r="AYQ18" s="788"/>
      <c r="AYR18" s="787"/>
      <c r="AYS18" s="788"/>
      <c r="AYT18" s="788"/>
      <c r="AYU18" s="788"/>
      <c r="AYV18" s="787"/>
      <c r="AYW18" s="788"/>
      <c r="AYX18" s="788"/>
      <c r="AYY18" s="788"/>
      <c r="AYZ18" s="787"/>
      <c r="AZA18" s="788"/>
      <c r="AZB18" s="788"/>
      <c r="AZC18" s="788"/>
      <c r="AZD18" s="787"/>
      <c r="AZE18" s="788"/>
      <c r="AZF18" s="788"/>
      <c r="AZG18" s="788"/>
      <c r="AZH18" s="787"/>
      <c r="AZI18" s="788"/>
      <c r="AZJ18" s="788"/>
      <c r="AZK18" s="788"/>
      <c r="AZL18" s="787"/>
      <c r="AZM18" s="788"/>
      <c r="AZN18" s="788"/>
      <c r="AZO18" s="788"/>
      <c r="AZP18" s="787"/>
      <c r="AZQ18" s="788"/>
      <c r="AZR18" s="788"/>
      <c r="AZS18" s="788"/>
      <c r="AZT18" s="787"/>
      <c r="AZU18" s="788"/>
      <c r="AZV18" s="788"/>
      <c r="AZW18" s="788"/>
      <c r="AZX18" s="787"/>
      <c r="AZY18" s="788"/>
      <c r="AZZ18" s="788"/>
      <c r="BAA18" s="788"/>
      <c r="BAB18" s="787"/>
      <c r="BAC18" s="788"/>
      <c r="BAD18" s="788"/>
      <c r="BAE18" s="788"/>
      <c r="BAF18" s="787"/>
      <c r="BAG18" s="788"/>
      <c r="BAH18" s="788"/>
      <c r="BAI18" s="788"/>
      <c r="BAJ18" s="787"/>
      <c r="BAK18" s="788"/>
      <c r="BAL18" s="788"/>
      <c r="BAM18" s="788"/>
      <c r="BAN18" s="787"/>
      <c r="BAO18" s="788"/>
      <c r="BAP18" s="788"/>
      <c r="BAQ18" s="788"/>
      <c r="BAR18" s="787"/>
      <c r="BAS18" s="788"/>
      <c r="BAT18" s="788"/>
      <c r="BAU18" s="788"/>
      <c r="BAV18" s="787"/>
      <c r="BAW18" s="788"/>
      <c r="BAX18" s="788"/>
      <c r="BAY18" s="788"/>
      <c r="BAZ18" s="787"/>
      <c r="BBA18" s="788"/>
      <c r="BBB18" s="788"/>
      <c r="BBC18" s="788"/>
      <c r="BBD18" s="787"/>
      <c r="BBE18" s="788"/>
      <c r="BBF18" s="788"/>
      <c r="BBG18" s="788"/>
      <c r="BBH18" s="787"/>
      <c r="BBI18" s="788"/>
      <c r="BBJ18" s="788"/>
      <c r="BBK18" s="788"/>
      <c r="BBL18" s="787"/>
      <c r="BBM18" s="788"/>
      <c r="BBN18" s="788"/>
      <c r="BBO18" s="788"/>
      <c r="BBP18" s="787"/>
      <c r="BBQ18" s="788"/>
      <c r="BBR18" s="788"/>
      <c r="BBS18" s="788"/>
      <c r="BBT18" s="787"/>
      <c r="BBU18" s="788"/>
      <c r="BBV18" s="788"/>
      <c r="BBW18" s="788"/>
      <c r="BBX18" s="787"/>
      <c r="BBY18" s="788"/>
      <c r="BBZ18" s="788"/>
      <c r="BCA18" s="788"/>
      <c r="BCB18" s="787"/>
      <c r="BCC18" s="788"/>
      <c r="BCD18" s="788"/>
      <c r="BCE18" s="788"/>
      <c r="BCF18" s="787"/>
      <c r="BCG18" s="788"/>
      <c r="BCH18" s="788"/>
      <c r="BCI18" s="788"/>
      <c r="BCJ18" s="787"/>
      <c r="BCK18" s="788"/>
      <c r="BCL18" s="788"/>
      <c r="BCM18" s="788"/>
      <c r="BCN18" s="787"/>
      <c r="BCO18" s="788"/>
      <c r="BCP18" s="788"/>
      <c r="BCQ18" s="788"/>
      <c r="BCR18" s="787"/>
      <c r="BCS18" s="788"/>
      <c r="BCT18" s="788"/>
      <c r="BCU18" s="788"/>
      <c r="BCV18" s="787"/>
      <c r="BCW18" s="788"/>
      <c r="BCX18" s="788"/>
      <c r="BCY18" s="788"/>
      <c r="BCZ18" s="787"/>
      <c r="BDA18" s="788"/>
      <c r="BDB18" s="788"/>
      <c r="BDC18" s="788"/>
      <c r="BDD18" s="787"/>
      <c r="BDE18" s="788"/>
      <c r="BDF18" s="788"/>
      <c r="BDG18" s="788"/>
      <c r="BDH18" s="787"/>
      <c r="BDI18" s="788"/>
      <c r="BDJ18" s="788"/>
      <c r="BDK18" s="788"/>
      <c r="BDL18" s="787"/>
      <c r="BDM18" s="788"/>
      <c r="BDN18" s="788"/>
      <c r="BDO18" s="788"/>
      <c r="BDP18" s="787"/>
      <c r="BDQ18" s="788"/>
      <c r="BDR18" s="788"/>
      <c r="BDS18" s="788"/>
      <c r="BDT18" s="787"/>
      <c r="BDU18" s="788"/>
      <c r="BDV18" s="788"/>
      <c r="BDW18" s="788"/>
      <c r="BDX18" s="787"/>
      <c r="BDY18" s="788"/>
      <c r="BDZ18" s="788"/>
      <c r="BEA18" s="788"/>
      <c r="BEB18" s="787"/>
      <c r="BEC18" s="788"/>
      <c r="BED18" s="788"/>
      <c r="BEE18" s="788"/>
      <c r="BEF18" s="787"/>
      <c r="BEG18" s="788"/>
      <c r="BEH18" s="788"/>
      <c r="BEI18" s="788"/>
      <c r="BEJ18" s="787"/>
      <c r="BEK18" s="788"/>
      <c r="BEL18" s="788"/>
      <c r="BEM18" s="788"/>
      <c r="BEN18" s="787"/>
      <c r="BEO18" s="788"/>
      <c r="BEP18" s="788"/>
      <c r="BEQ18" s="788"/>
      <c r="BER18" s="787"/>
      <c r="BES18" s="788"/>
      <c r="BET18" s="788"/>
      <c r="BEU18" s="788"/>
      <c r="BEV18" s="787"/>
      <c r="BEW18" s="788"/>
      <c r="BEX18" s="788"/>
      <c r="BEY18" s="788"/>
      <c r="BEZ18" s="787"/>
      <c r="BFA18" s="788"/>
      <c r="BFB18" s="788"/>
      <c r="BFC18" s="788"/>
      <c r="BFD18" s="787"/>
      <c r="BFE18" s="788"/>
      <c r="BFF18" s="788"/>
      <c r="BFG18" s="788"/>
      <c r="BFH18" s="787"/>
      <c r="BFI18" s="788"/>
      <c r="BFJ18" s="788"/>
      <c r="BFK18" s="788"/>
      <c r="BFL18" s="787"/>
      <c r="BFM18" s="788"/>
      <c r="BFN18" s="788"/>
      <c r="BFO18" s="788"/>
      <c r="BFP18" s="787"/>
      <c r="BFQ18" s="788"/>
      <c r="BFR18" s="788"/>
      <c r="BFS18" s="788"/>
      <c r="BFT18" s="787"/>
      <c r="BFU18" s="788"/>
      <c r="BFV18" s="788"/>
      <c r="BFW18" s="788"/>
      <c r="BFX18" s="787"/>
      <c r="BFY18" s="788"/>
      <c r="BFZ18" s="788"/>
      <c r="BGA18" s="788"/>
      <c r="BGB18" s="787"/>
      <c r="BGC18" s="788"/>
      <c r="BGD18" s="788"/>
      <c r="BGE18" s="788"/>
      <c r="BGF18" s="787"/>
      <c r="BGG18" s="788"/>
      <c r="BGH18" s="788"/>
      <c r="BGI18" s="788"/>
      <c r="BGJ18" s="787"/>
      <c r="BGK18" s="788"/>
      <c r="BGL18" s="788"/>
      <c r="BGM18" s="788"/>
      <c r="BGN18" s="787"/>
      <c r="BGO18" s="788"/>
      <c r="BGP18" s="788"/>
      <c r="BGQ18" s="788"/>
      <c r="BGR18" s="787"/>
      <c r="BGS18" s="788"/>
      <c r="BGT18" s="788"/>
      <c r="BGU18" s="788"/>
      <c r="BGV18" s="787"/>
      <c r="BGW18" s="788"/>
      <c r="BGX18" s="788"/>
      <c r="BGY18" s="788"/>
      <c r="BGZ18" s="787"/>
      <c r="BHA18" s="788"/>
      <c r="BHB18" s="788"/>
      <c r="BHC18" s="788"/>
      <c r="BHD18" s="787"/>
      <c r="BHE18" s="788"/>
      <c r="BHF18" s="788"/>
      <c r="BHG18" s="788"/>
      <c r="BHH18" s="787"/>
      <c r="BHI18" s="788"/>
      <c r="BHJ18" s="788"/>
      <c r="BHK18" s="788"/>
      <c r="BHL18" s="787"/>
      <c r="BHM18" s="788"/>
      <c r="BHN18" s="788"/>
      <c r="BHO18" s="788"/>
      <c r="BHP18" s="787"/>
      <c r="BHQ18" s="788"/>
      <c r="BHR18" s="788"/>
      <c r="BHS18" s="788"/>
      <c r="BHT18" s="787"/>
      <c r="BHU18" s="788"/>
      <c r="BHV18" s="788"/>
      <c r="BHW18" s="788"/>
      <c r="BHX18" s="787"/>
      <c r="BHY18" s="788"/>
      <c r="BHZ18" s="788"/>
      <c r="BIA18" s="788"/>
      <c r="BIB18" s="787"/>
      <c r="BIC18" s="788"/>
      <c r="BID18" s="788"/>
      <c r="BIE18" s="788"/>
      <c r="BIF18" s="787"/>
      <c r="BIG18" s="788"/>
      <c r="BIH18" s="788"/>
      <c r="BII18" s="788"/>
      <c r="BIJ18" s="787"/>
      <c r="BIK18" s="788"/>
      <c r="BIL18" s="788"/>
      <c r="BIM18" s="788"/>
      <c r="BIN18" s="787"/>
      <c r="BIO18" s="788"/>
      <c r="BIP18" s="788"/>
      <c r="BIQ18" s="788"/>
      <c r="BIR18" s="787"/>
      <c r="BIS18" s="788"/>
      <c r="BIT18" s="788"/>
      <c r="BIU18" s="788"/>
      <c r="BIV18" s="787"/>
      <c r="BIW18" s="788"/>
      <c r="BIX18" s="788"/>
      <c r="BIY18" s="788"/>
      <c r="BIZ18" s="787"/>
      <c r="BJA18" s="788"/>
      <c r="BJB18" s="788"/>
      <c r="BJC18" s="788"/>
      <c r="BJD18" s="787"/>
      <c r="BJE18" s="788"/>
      <c r="BJF18" s="788"/>
      <c r="BJG18" s="788"/>
      <c r="BJH18" s="787"/>
      <c r="BJI18" s="788"/>
      <c r="BJJ18" s="788"/>
      <c r="BJK18" s="788"/>
      <c r="BJL18" s="787"/>
      <c r="BJM18" s="788"/>
      <c r="BJN18" s="788"/>
      <c r="BJO18" s="788"/>
      <c r="BJP18" s="787"/>
      <c r="BJQ18" s="788"/>
      <c r="BJR18" s="788"/>
      <c r="BJS18" s="788"/>
      <c r="BJT18" s="787"/>
      <c r="BJU18" s="788"/>
      <c r="BJV18" s="788"/>
      <c r="BJW18" s="788"/>
      <c r="BJX18" s="787"/>
      <c r="BJY18" s="788"/>
      <c r="BJZ18" s="788"/>
      <c r="BKA18" s="788"/>
      <c r="BKB18" s="787"/>
      <c r="BKC18" s="788"/>
      <c r="BKD18" s="788"/>
      <c r="BKE18" s="788"/>
      <c r="BKF18" s="787"/>
      <c r="BKG18" s="788"/>
      <c r="BKH18" s="788"/>
      <c r="BKI18" s="788"/>
      <c r="BKJ18" s="787"/>
      <c r="BKK18" s="788"/>
      <c r="BKL18" s="788"/>
      <c r="BKM18" s="788"/>
      <c r="BKN18" s="787"/>
      <c r="BKO18" s="788"/>
      <c r="BKP18" s="788"/>
      <c r="BKQ18" s="788"/>
      <c r="BKR18" s="787"/>
      <c r="BKS18" s="788"/>
      <c r="BKT18" s="788"/>
      <c r="BKU18" s="788"/>
      <c r="BKV18" s="787"/>
      <c r="BKW18" s="788"/>
      <c r="BKX18" s="788"/>
      <c r="BKY18" s="788"/>
      <c r="BKZ18" s="787"/>
      <c r="BLA18" s="788"/>
      <c r="BLB18" s="788"/>
      <c r="BLC18" s="788"/>
      <c r="BLD18" s="787"/>
      <c r="BLE18" s="788"/>
      <c r="BLF18" s="788"/>
      <c r="BLG18" s="788"/>
      <c r="BLH18" s="787"/>
      <c r="BLI18" s="788"/>
      <c r="BLJ18" s="788"/>
      <c r="BLK18" s="788"/>
      <c r="BLL18" s="787"/>
      <c r="BLM18" s="788"/>
      <c r="BLN18" s="788"/>
      <c r="BLO18" s="788"/>
      <c r="BLP18" s="787"/>
      <c r="BLQ18" s="788"/>
      <c r="BLR18" s="788"/>
      <c r="BLS18" s="788"/>
      <c r="BLT18" s="787"/>
      <c r="BLU18" s="788"/>
      <c r="BLV18" s="788"/>
      <c r="BLW18" s="788"/>
      <c r="BLX18" s="787"/>
      <c r="BLY18" s="788"/>
      <c r="BLZ18" s="788"/>
      <c r="BMA18" s="788"/>
      <c r="BMB18" s="787"/>
      <c r="BMC18" s="788"/>
      <c r="BMD18" s="788"/>
      <c r="BME18" s="788"/>
      <c r="BMF18" s="787"/>
      <c r="BMG18" s="788"/>
      <c r="BMH18" s="788"/>
      <c r="BMI18" s="788"/>
      <c r="BMJ18" s="787"/>
      <c r="BMK18" s="788"/>
      <c r="BML18" s="788"/>
      <c r="BMM18" s="788"/>
      <c r="BMN18" s="787"/>
      <c r="BMO18" s="788"/>
      <c r="BMP18" s="788"/>
      <c r="BMQ18" s="788"/>
      <c r="BMR18" s="787"/>
      <c r="BMS18" s="788"/>
      <c r="BMT18" s="788"/>
      <c r="BMU18" s="788"/>
      <c r="BMV18" s="787"/>
      <c r="BMW18" s="788"/>
      <c r="BMX18" s="788"/>
      <c r="BMY18" s="788"/>
      <c r="BMZ18" s="787"/>
      <c r="BNA18" s="788"/>
      <c r="BNB18" s="788"/>
      <c r="BNC18" s="788"/>
      <c r="BND18" s="787"/>
      <c r="BNE18" s="788"/>
      <c r="BNF18" s="788"/>
      <c r="BNG18" s="788"/>
      <c r="BNH18" s="787"/>
      <c r="BNI18" s="788"/>
      <c r="BNJ18" s="788"/>
      <c r="BNK18" s="788"/>
      <c r="BNL18" s="787"/>
      <c r="BNM18" s="788"/>
      <c r="BNN18" s="788"/>
      <c r="BNO18" s="788"/>
      <c r="BNP18" s="787"/>
      <c r="BNQ18" s="788"/>
      <c r="BNR18" s="788"/>
      <c r="BNS18" s="788"/>
      <c r="BNT18" s="787"/>
      <c r="BNU18" s="788"/>
      <c r="BNV18" s="788"/>
      <c r="BNW18" s="788"/>
      <c r="BNX18" s="787"/>
      <c r="BNY18" s="788"/>
      <c r="BNZ18" s="788"/>
      <c r="BOA18" s="788"/>
      <c r="BOB18" s="787"/>
      <c r="BOC18" s="788"/>
      <c r="BOD18" s="788"/>
      <c r="BOE18" s="788"/>
      <c r="BOF18" s="787"/>
      <c r="BOG18" s="788"/>
      <c r="BOH18" s="788"/>
      <c r="BOI18" s="788"/>
      <c r="BOJ18" s="787"/>
      <c r="BOK18" s="788"/>
      <c r="BOL18" s="788"/>
      <c r="BOM18" s="788"/>
      <c r="BON18" s="787"/>
      <c r="BOO18" s="788"/>
      <c r="BOP18" s="788"/>
      <c r="BOQ18" s="788"/>
      <c r="BOR18" s="787"/>
      <c r="BOS18" s="788"/>
      <c r="BOT18" s="788"/>
      <c r="BOU18" s="788"/>
      <c r="BOV18" s="787"/>
      <c r="BOW18" s="788"/>
      <c r="BOX18" s="788"/>
      <c r="BOY18" s="788"/>
      <c r="BOZ18" s="787"/>
      <c r="BPA18" s="788"/>
      <c r="BPB18" s="788"/>
      <c r="BPC18" s="788"/>
      <c r="BPD18" s="787"/>
      <c r="BPE18" s="788"/>
      <c r="BPF18" s="788"/>
      <c r="BPG18" s="788"/>
      <c r="BPH18" s="787"/>
      <c r="BPI18" s="788"/>
      <c r="BPJ18" s="788"/>
      <c r="BPK18" s="788"/>
      <c r="BPL18" s="787"/>
      <c r="BPM18" s="788"/>
      <c r="BPN18" s="788"/>
      <c r="BPO18" s="788"/>
      <c r="BPP18" s="787"/>
      <c r="BPQ18" s="788"/>
      <c r="BPR18" s="788"/>
      <c r="BPS18" s="788"/>
      <c r="BPT18" s="787"/>
      <c r="BPU18" s="788"/>
      <c r="BPV18" s="788"/>
      <c r="BPW18" s="788"/>
      <c r="BPX18" s="787"/>
      <c r="BPY18" s="788"/>
      <c r="BPZ18" s="788"/>
      <c r="BQA18" s="788"/>
      <c r="BQB18" s="787"/>
      <c r="BQC18" s="788"/>
      <c r="BQD18" s="788"/>
      <c r="BQE18" s="788"/>
      <c r="BQF18" s="787"/>
      <c r="BQG18" s="788"/>
      <c r="BQH18" s="788"/>
      <c r="BQI18" s="788"/>
      <c r="BQJ18" s="787"/>
      <c r="BQK18" s="788"/>
      <c r="BQL18" s="788"/>
      <c r="BQM18" s="788"/>
      <c r="BQN18" s="787"/>
      <c r="BQO18" s="788"/>
      <c r="BQP18" s="788"/>
      <c r="BQQ18" s="788"/>
      <c r="BQR18" s="787"/>
      <c r="BQS18" s="788"/>
      <c r="BQT18" s="788"/>
      <c r="BQU18" s="788"/>
      <c r="BQV18" s="787"/>
      <c r="BQW18" s="788"/>
      <c r="BQX18" s="788"/>
      <c r="BQY18" s="788"/>
      <c r="BQZ18" s="787"/>
      <c r="BRA18" s="788"/>
      <c r="BRB18" s="788"/>
      <c r="BRC18" s="788"/>
      <c r="BRD18" s="787"/>
      <c r="BRE18" s="788"/>
      <c r="BRF18" s="788"/>
      <c r="BRG18" s="788"/>
      <c r="BRH18" s="787"/>
      <c r="BRI18" s="788"/>
      <c r="BRJ18" s="788"/>
      <c r="BRK18" s="788"/>
      <c r="BRL18" s="787"/>
      <c r="BRM18" s="788"/>
      <c r="BRN18" s="788"/>
      <c r="BRO18" s="788"/>
      <c r="BRP18" s="787"/>
      <c r="BRQ18" s="788"/>
      <c r="BRR18" s="788"/>
      <c r="BRS18" s="788"/>
      <c r="BRT18" s="787"/>
      <c r="BRU18" s="788"/>
      <c r="BRV18" s="788"/>
      <c r="BRW18" s="788"/>
      <c r="BRX18" s="787"/>
      <c r="BRY18" s="788"/>
      <c r="BRZ18" s="788"/>
      <c r="BSA18" s="788"/>
      <c r="BSB18" s="787"/>
      <c r="BSC18" s="788"/>
      <c r="BSD18" s="788"/>
      <c r="BSE18" s="788"/>
      <c r="BSF18" s="787"/>
      <c r="BSG18" s="788"/>
      <c r="BSH18" s="788"/>
      <c r="BSI18" s="788"/>
      <c r="BSJ18" s="787"/>
      <c r="BSK18" s="788"/>
      <c r="BSL18" s="788"/>
      <c r="BSM18" s="788"/>
      <c r="BSN18" s="787"/>
      <c r="BSO18" s="788"/>
      <c r="BSP18" s="788"/>
      <c r="BSQ18" s="788"/>
      <c r="BSR18" s="787"/>
      <c r="BSS18" s="788"/>
      <c r="BST18" s="788"/>
      <c r="BSU18" s="788"/>
      <c r="BSV18" s="787"/>
      <c r="BSW18" s="788"/>
      <c r="BSX18" s="788"/>
      <c r="BSY18" s="788"/>
      <c r="BSZ18" s="787"/>
      <c r="BTA18" s="788"/>
      <c r="BTB18" s="788"/>
      <c r="BTC18" s="788"/>
      <c r="BTD18" s="787"/>
      <c r="BTE18" s="788"/>
      <c r="BTF18" s="788"/>
      <c r="BTG18" s="788"/>
      <c r="BTH18" s="787"/>
      <c r="BTI18" s="788"/>
      <c r="BTJ18" s="788"/>
      <c r="BTK18" s="788"/>
      <c r="BTL18" s="787"/>
      <c r="BTM18" s="788"/>
      <c r="BTN18" s="788"/>
      <c r="BTO18" s="788"/>
      <c r="BTP18" s="787"/>
      <c r="BTQ18" s="788"/>
      <c r="BTR18" s="788"/>
      <c r="BTS18" s="788"/>
      <c r="BTT18" s="787"/>
      <c r="BTU18" s="788"/>
      <c r="BTV18" s="788"/>
      <c r="BTW18" s="788"/>
      <c r="BTX18" s="787"/>
      <c r="BTY18" s="788"/>
      <c r="BTZ18" s="788"/>
      <c r="BUA18" s="788"/>
      <c r="BUB18" s="787"/>
      <c r="BUC18" s="788"/>
      <c r="BUD18" s="788"/>
      <c r="BUE18" s="788"/>
      <c r="BUF18" s="787"/>
      <c r="BUG18" s="788"/>
      <c r="BUH18" s="788"/>
      <c r="BUI18" s="788"/>
      <c r="BUJ18" s="787"/>
      <c r="BUK18" s="788"/>
      <c r="BUL18" s="788"/>
      <c r="BUM18" s="788"/>
      <c r="BUN18" s="787"/>
      <c r="BUO18" s="788"/>
      <c r="BUP18" s="788"/>
      <c r="BUQ18" s="788"/>
      <c r="BUR18" s="787"/>
      <c r="BUS18" s="788"/>
      <c r="BUT18" s="788"/>
      <c r="BUU18" s="788"/>
      <c r="BUV18" s="787"/>
      <c r="BUW18" s="788"/>
      <c r="BUX18" s="788"/>
      <c r="BUY18" s="788"/>
      <c r="BUZ18" s="787"/>
      <c r="BVA18" s="788"/>
      <c r="BVB18" s="788"/>
      <c r="BVC18" s="788"/>
      <c r="BVD18" s="787"/>
      <c r="BVE18" s="788"/>
      <c r="BVF18" s="788"/>
      <c r="BVG18" s="788"/>
      <c r="BVH18" s="787"/>
      <c r="BVI18" s="788"/>
      <c r="BVJ18" s="788"/>
      <c r="BVK18" s="788"/>
      <c r="BVL18" s="787"/>
      <c r="BVM18" s="788"/>
      <c r="BVN18" s="788"/>
      <c r="BVO18" s="788"/>
      <c r="BVP18" s="787"/>
      <c r="BVQ18" s="788"/>
      <c r="BVR18" s="788"/>
      <c r="BVS18" s="788"/>
      <c r="BVT18" s="787"/>
      <c r="BVU18" s="788"/>
      <c r="BVV18" s="788"/>
      <c r="BVW18" s="788"/>
      <c r="BVX18" s="787"/>
      <c r="BVY18" s="788"/>
      <c r="BVZ18" s="788"/>
      <c r="BWA18" s="788"/>
      <c r="BWB18" s="787"/>
      <c r="BWC18" s="788"/>
      <c r="BWD18" s="788"/>
      <c r="BWE18" s="788"/>
      <c r="BWF18" s="787"/>
      <c r="BWG18" s="788"/>
      <c r="BWH18" s="788"/>
      <c r="BWI18" s="788"/>
      <c r="BWJ18" s="787"/>
      <c r="BWK18" s="788"/>
      <c r="BWL18" s="788"/>
      <c r="BWM18" s="788"/>
      <c r="BWN18" s="787"/>
      <c r="BWO18" s="788"/>
      <c r="BWP18" s="788"/>
      <c r="BWQ18" s="788"/>
      <c r="BWR18" s="787"/>
      <c r="BWS18" s="788"/>
      <c r="BWT18" s="788"/>
      <c r="BWU18" s="788"/>
      <c r="BWV18" s="787"/>
      <c r="BWW18" s="788"/>
      <c r="BWX18" s="788"/>
      <c r="BWY18" s="788"/>
      <c r="BWZ18" s="787"/>
      <c r="BXA18" s="788"/>
      <c r="BXB18" s="788"/>
      <c r="BXC18" s="788"/>
      <c r="BXD18" s="787"/>
      <c r="BXE18" s="788"/>
      <c r="BXF18" s="788"/>
      <c r="BXG18" s="788"/>
      <c r="BXH18" s="787"/>
      <c r="BXI18" s="788"/>
      <c r="BXJ18" s="788"/>
      <c r="BXK18" s="788"/>
      <c r="BXL18" s="787"/>
      <c r="BXM18" s="788"/>
      <c r="BXN18" s="788"/>
      <c r="BXO18" s="788"/>
      <c r="BXP18" s="787"/>
      <c r="BXQ18" s="788"/>
      <c r="BXR18" s="788"/>
      <c r="BXS18" s="788"/>
      <c r="BXT18" s="787"/>
      <c r="BXU18" s="788"/>
      <c r="BXV18" s="788"/>
      <c r="BXW18" s="788"/>
      <c r="BXX18" s="787"/>
      <c r="BXY18" s="788"/>
      <c r="BXZ18" s="788"/>
      <c r="BYA18" s="788"/>
      <c r="BYB18" s="787"/>
      <c r="BYC18" s="788"/>
      <c r="BYD18" s="788"/>
      <c r="BYE18" s="788"/>
      <c r="BYF18" s="787"/>
      <c r="BYG18" s="788"/>
      <c r="BYH18" s="788"/>
      <c r="BYI18" s="788"/>
      <c r="BYJ18" s="787"/>
      <c r="BYK18" s="788"/>
      <c r="BYL18" s="788"/>
      <c r="BYM18" s="788"/>
      <c r="BYN18" s="787"/>
      <c r="BYO18" s="788"/>
      <c r="BYP18" s="788"/>
      <c r="BYQ18" s="788"/>
      <c r="BYR18" s="787"/>
      <c r="BYS18" s="788"/>
      <c r="BYT18" s="788"/>
      <c r="BYU18" s="788"/>
      <c r="BYV18" s="787"/>
      <c r="BYW18" s="788"/>
      <c r="BYX18" s="788"/>
      <c r="BYY18" s="788"/>
      <c r="BYZ18" s="787"/>
      <c r="BZA18" s="788"/>
      <c r="BZB18" s="788"/>
      <c r="BZC18" s="788"/>
      <c r="BZD18" s="787"/>
      <c r="BZE18" s="788"/>
      <c r="BZF18" s="788"/>
      <c r="BZG18" s="788"/>
      <c r="BZH18" s="787"/>
      <c r="BZI18" s="788"/>
      <c r="BZJ18" s="788"/>
      <c r="BZK18" s="788"/>
      <c r="BZL18" s="787"/>
      <c r="BZM18" s="788"/>
      <c r="BZN18" s="788"/>
      <c r="BZO18" s="788"/>
      <c r="BZP18" s="787"/>
      <c r="BZQ18" s="788"/>
      <c r="BZR18" s="788"/>
      <c r="BZS18" s="788"/>
      <c r="BZT18" s="787"/>
      <c r="BZU18" s="788"/>
      <c r="BZV18" s="788"/>
      <c r="BZW18" s="788"/>
      <c r="BZX18" s="787"/>
      <c r="BZY18" s="788"/>
      <c r="BZZ18" s="788"/>
      <c r="CAA18" s="788"/>
      <c r="CAB18" s="787"/>
      <c r="CAC18" s="788"/>
      <c r="CAD18" s="788"/>
      <c r="CAE18" s="788"/>
      <c r="CAF18" s="787"/>
      <c r="CAG18" s="788"/>
      <c r="CAH18" s="788"/>
      <c r="CAI18" s="788"/>
      <c r="CAJ18" s="787"/>
      <c r="CAK18" s="788"/>
      <c r="CAL18" s="788"/>
      <c r="CAM18" s="788"/>
      <c r="CAN18" s="787"/>
      <c r="CAO18" s="788"/>
      <c r="CAP18" s="788"/>
      <c r="CAQ18" s="788"/>
      <c r="CAR18" s="787"/>
      <c r="CAS18" s="788"/>
      <c r="CAT18" s="788"/>
      <c r="CAU18" s="788"/>
      <c r="CAV18" s="787"/>
      <c r="CAW18" s="788"/>
      <c r="CAX18" s="788"/>
      <c r="CAY18" s="788"/>
      <c r="CAZ18" s="787"/>
      <c r="CBA18" s="788"/>
      <c r="CBB18" s="788"/>
      <c r="CBC18" s="788"/>
      <c r="CBD18" s="787"/>
      <c r="CBE18" s="788"/>
      <c r="CBF18" s="788"/>
      <c r="CBG18" s="788"/>
      <c r="CBH18" s="787"/>
      <c r="CBI18" s="788"/>
      <c r="CBJ18" s="788"/>
      <c r="CBK18" s="788"/>
      <c r="CBL18" s="787"/>
      <c r="CBM18" s="788"/>
      <c r="CBN18" s="788"/>
      <c r="CBO18" s="788"/>
      <c r="CBP18" s="787"/>
      <c r="CBQ18" s="788"/>
      <c r="CBR18" s="788"/>
      <c r="CBS18" s="788"/>
      <c r="CBT18" s="787"/>
      <c r="CBU18" s="788"/>
      <c r="CBV18" s="788"/>
      <c r="CBW18" s="788"/>
      <c r="CBX18" s="787"/>
      <c r="CBY18" s="788"/>
      <c r="CBZ18" s="788"/>
      <c r="CCA18" s="788"/>
      <c r="CCB18" s="787"/>
      <c r="CCC18" s="788"/>
      <c r="CCD18" s="788"/>
      <c r="CCE18" s="788"/>
      <c r="CCF18" s="787"/>
      <c r="CCG18" s="788"/>
      <c r="CCH18" s="788"/>
      <c r="CCI18" s="788"/>
      <c r="CCJ18" s="787"/>
      <c r="CCK18" s="788"/>
      <c r="CCL18" s="788"/>
      <c r="CCM18" s="788"/>
      <c r="CCN18" s="787"/>
      <c r="CCO18" s="788"/>
      <c r="CCP18" s="788"/>
      <c r="CCQ18" s="788"/>
      <c r="CCR18" s="787"/>
      <c r="CCS18" s="788"/>
      <c r="CCT18" s="788"/>
      <c r="CCU18" s="788"/>
      <c r="CCV18" s="787"/>
      <c r="CCW18" s="788"/>
      <c r="CCX18" s="788"/>
      <c r="CCY18" s="788"/>
      <c r="CCZ18" s="787"/>
      <c r="CDA18" s="788"/>
      <c r="CDB18" s="788"/>
      <c r="CDC18" s="788"/>
      <c r="CDD18" s="787"/>
      <c r="CDE18" s="788"/>
      <c r="CDF18" s="788"/>
      <c r="CDG18" s="788"/>
      <c r="CDH18" s="787"/>
      <c r="CDI18" s="788"/>
      <c r="CDJ18" s="788"/>
      <c r="CDK18" s="788"/>
      <c r="CDL18" s="787"/>
      <c r="CDM18" s="788"/>
      <c r="CDN18" s="788"/>
      <c r="CDO18" s="788"/>
      <c r="CDP18" s="787"/>
      <c r="CDQ18" s="788"/>
      <c r="CDR18" s="788"/>
      <c r="CDS18" s="788"/>
      <c r="CDT18" s="787"/>
      <c r="CDU18" s="788"/>
      <c r="CDV18" s="788"/>
      <c r="CDW18" s="788"/>
      <c r="CDX18" s="787"/>
      <c r="CDY18" s="788"/>
      <c r="CDZ18" s="788"/>
      <c r="CEA18" s="788"/>
      <c r="CEB18" s="787"/>
      <c r="CEC18" s="788"/>
      <c r="CED18" s="788"/>
      <c r="CEE18" s="788"/>
      <c r="CEF18" s="787"/>
      <c r="CEG18" s="788"/>
      <c r="CEH18" s="788"/>
      <c r="CEI18" s="788"/>
      <c r="CEJ18" s="787"/>
      <c r="CEK18" s="788"/>
      <c r="CEL18" s="788"/>
      <c r="CEM18" s="788"/>
      <c r="CEN18" s="787"/>
      <c r="CEO18" s="788"/>
      <c r="CEP18" s="788"/>
      <c r="CEQ18" s="788"/>
      <c r="CER18" s="787"/>
      <c r="CES18" s="788"/>
      <c r="CET18" s="788"/>
      <c r="CEU18" s="788"/>
      <c r="CEV18" s="787"/>
      <c r="CEW18" s="788"/>
      <c r="CEX18" s="788"/>
      <c r="CEY18" s="788"/>
      <c r="CEZ18" s="787"/>
      <c r="CFA18" s="788"/>
      <c r="CFB18" s="788"/>
      <c r="CFC18" s="788"/>
      <c r="CFD18" s="787"/>
      <c r="CFE18" s="788"/>
      <c r="CFF18" s="788"/>
      <c r="CFG18" s="788"/>
      <c r="CFH18" s="787"/>
      <c r="CFI18" s="788"/>
      <c r="CFJ18" s="788"/>
      <c r="CFK18" s="788"/>
      <c r="CFL18" s="787"/>
      <c r="CFM18" s="788"/>
      <c r="CFN18" s="788"/>
      <c r="CFO18" s="788"/>
      <c r="CFP18" s="787"/>
      <c r="CFQ18" s="788"/>
      <c r="CFR18" s="788"/>
      <c r="CFS18" s="788"/>
      <c r="CFT18" s="787"/>
      <c r="CFU18" s="788"/>
      <c r="CFV18" s="788"/>
      <c r="CFW18" s="788"/>
      <c r="CFX18" s="787"/>
      <c r="CFY18" s="788"/>
      <c r="CFZ18" s="788"/>
      <c r="CGA18" s="788"/>
      <c r="CGB18" s="787"/>
      <c r="CGC18" s="788"/>
      <c r="CGD18" s="788"/>
      <c r="CGE18" s="788"/>
      <c r="CGF18" s="787"/>
      <c r="CGG18" s="788"/>
      <c r="CGH18" s="788"/>
      <c r="CGI18" s="788"/>
      <c r="CGJ18" s="787"/>
      <c r="CGK18" s="788"/>
      <c r="CGL18" s="788"/>
      <c r="CGM18" s="788"/>
      <c r="CGN18" s="787"/>
      <c r="CGO18" s="788"/>
      <c r="CGP18" s="788"/>
      <c r="CGQ18" s="788"/>
      <c r="CGR18" s="787"/>
      <c r="CGS18" s="788"/>
      <c r="CGT18" s="788"/>
      <c r="CGU18" s="788"/>
      <c r="CGV18" s="787"/>
      <c r="CGW18" s="788"/>
      <c r="CGX18" s="788"/>
      <c r="CGY18" s="788"/>
      <c r="CGZ18" s="787"/>
      <c r="CHA18" s="788"/>
      <c r="CHB18" s="788"/>
      <c r="CHC18" s="788"/>
      <c r="CHD18" s="787"/>
      <c r="CHE18" s="788"/>
      <c r="CHF18" s="788"/>
      <c r="CHG18" s="788"/>
      <c r="CHH18" s="787"/>
      <c r="CHI18" s="788"/>
      <c r="CHJ18" s="788"/>
      <c r="CHK18" s="788"/>
      <c r="CHL18" s="787"/>
      <c r="CHM18" s="788"/>
      <c r="CHN18" s="788"/>
      <c r="CHO18" s="788"/>
      <c r="CHP18" s="787"/>
      <c r="CHQ18" s="788"/>
      <c r="CHR18" s="788"/>
      <c r="CHS18" s="788"/>
      <c r="CHT18" s="787"/>
      <c r="CHU18" s="788"/>
      <c r="CHV18" s="788"/>
      <c r="CHW18" s="788"/>
      <c r="CHX18" s="787"/>
      <c r="CHY18" s="788"/>
      <c r="CHZ18" s="788"/>
      <c r="CIA18" s="788"/>
      <c r="CIB18" s="787"/>
      <c r="CIC18" s="788"/>
      <c r="CID18" s="788"/>
      <c r="CIE18" s="788"/>
      <c r="CIF18" s="787"/>
      <c r="CIG18" s="788"/>
      <c r="CIH18" s="788"/>
      <c r="CII18" s="788"/>
      <c r="CIJ18" s="787"/>
      <c r="CIK18" s="788"/>
      <c r="CIL18" s="788"/>
      <c r="CIM18" s="788"/>
      <c r="CIN18" s="787"/>
      <c r="CIO18" s="788"/>
      <c r="CIP18" s="788"/>
      <c r="CIQ18" s="788"/>
      <c r="CIR18" s="787"/>
      <c r="CIS18" s="788"/>
      <c r="CIT18" s="788"/>
      <c r="CIU18" s="788"/>
      <c r="CIV18" s="787"/>
      <c r="CIW18" s="788"/>
      <c r="CIX18" s="788"/>
      <c r="CIY18" s="788"/>
      <c r="CIZ18" s="787"/>
      <c r="CJA18" s="788"/>
      <c r="CJB18" s="788"/>
      <c r="CJC18" s="788"/>
      <c r="CJD18" s="787"/>
      <c r="CJE18" s="788"/>
      <c r="CJF18" s="788"/>
      <c r="CJG18" s="788"/>
      <c r="CJH18" s="787"/>
      <c r="CJI18" s="788"/>
      <c r="CJJ18" s="788"/>
      <c r="CJK18" s="788"/>
      <c r="CJL18" s="787"/>
      <c r="CJM18" s="788"/>
      <c r="CJN18" s="788"/>
      <c r="CJO18" s="788"/>
      <c r="CJP18" s="787"/>
      <c r="CJQ18" s="788"/>
      <c r="CJR18" s="788"/>
      <c r="CJS18" s="788"/>
      <c r="CJT18" s="787"/>
      <c r="CJU18" s="788"/>
      <c r="CJV18" s="788"/>
      <c r="CJW18" s="788"/>
      <c r="CJX18" s="787"/>
      <c r="CJY18" s="788"/>
      <c r="CJZ18" s="788"/>
      <c r="CKA18" s="788"/>
      <c r="CKB18" s="787"/>
      <c r="CKC18" s="788"/>
      <c r="CKD18" s="788"/>
      <c r="CKE18" s="788"/>
      <c r="CKF18" s="787"/>
      <c r="CKG18" s="788"/>
      <c r="CKH18" s="788"/>
      <c r="CKI18" s="788"/>
      <c r="CKJ18" s="787"/>
      <c r="CKK18" s="788"/>
      <c r="CKL18" s="788"/>
      <c r="CKM18" s="788"/>
      <c r="CKN18" s="787"/>
      <c r="CKO18" s="788"/>
      <c r="CKP18" s="788"/>
      <c r="CKQ18" s="788"/>
      <c r="CKR18" s="787"/>
      <c r="CKS18" s="788"/>
      <c r="CKT18" s="788"/>
      <c r="CKU18" s="788"/>
      <c r="CKV18" s="787"/>
      <c r="CKW18" s="788"/>
      <c r="CKX18" s="788"/>
      <c r="CKY18" s="788"/>
      <c r="CKZ18" s="787"/>
      <c r="CLA18" s="788"/>
      <c r="CLB18" s="788"/>
      <c r="CLC18" s="788"/>
      <c r="CLD18" s="787"/>
      <c r="CLE18" s="788"/>
      <c r="CLF18" s="788"/>
      <c r="CLG18" s="788"/>
      <c r="CLH18" s="787"/>
      <c r="CLI18" s="788"/>
      <c r="CLJ18" s="788"/>
      <c r="CLK18" s="788"/>
      <c r="CLL18" s="787"/>
      <c r="CLM18" s="788"/>
      <c r="CLN18" s="788"/>
      <c r="CLO18" s="788"/>
      <c r="CLP18" s="787"/>
      <c r="CLQ18" s="788"/>
      <c r="CLR18" s="788"/>
      <c r="CLS18" s="788"/>
      <c r="CLT18" s="787"/>
      <c r="CLU18" s="788"/>
      <c r="CLV18" s="788"/>
      <c r="CLW18" s="788"/>
      <c r="CLX18" s="787"/>
      <c r="CLY18" s="788"/>
      <c r="CLZ18" s="788"/>
      <c r="CMA18" s="788"/>
      <c r="CMB18" s="787"/>
      <c r="CMC18" s="788"/>
      <c r="CMD18" s="788"/>
      <c r="CME18" s="788"/>
      <c r="CMF18" s="787"/>
      <c r="CMG18" s="788"/>
      <c r="CMH18" s="788"/>
      <c r="CMI18" s="788"/>
      <c r="CMJ18" s="787"/>
      <c r="CMK18" s="788"/>
      <c r="CML18" s="788"/>
      <c r="CMM18" s="788"/>
      <c r="CMN18" s="787"/>
      <c r="CMO18" s="788"/>
      <c r="CMP18" s="788"/>
      <c r="CMQ18" s="788"/>
      <c r="CMR18" s="787"/>
      <c r="CMS18" s="788"/>
      <c r="CMT18" s="788"/>
      <c r="CMU18" s="788"/>
      <c r="CMV18" s="787"/>
      <c r="CMW18" s="788"/>
      <c r="CMX18" s="788"/>
      <c r="CMY18" s="788"/>
      <c r="CMZ18" s="787"/>
      <c r="CNA18" s="788"/>
      <c r="CNB18" s="788"/>
      <c r="CNC18" s="788"/>
      <c r="CND18" s="787"/>
      <c r="CNE18" s="788"/>
      <c r="CNF18" s="788"/>
      <c r="CNG18" s="788"/>
      <c r="CNH18" s="787"/>
      <c r="CNI18" s="788"/>
      <c r="CNJ18" s="788"/>
      <c r="CNK18" s="788"/>
      <c r="CNL18" s="787"/>
      <c r="CNM18" s="788"/>
      <c r="CNN18" s="788"/>
      <c r="CNO18" s="788"/>
      <c r="CNP18" s="787"/>
      <c r="CNQ18" s="788"/>
      <c r="CNR18" s="788"/>
      <c r="CNS18" s="788"/>
      <c r="CNT18" s="787"/>
      <c r="CNU18" s="788"/>
      <c r="CNV18" s="788"/>
      <c r="CNW18" s="788"/>
      <c r="CNX18" s="787"/>
      <c r="CNY18" s="788"/>
      <c r="CNZ18" s="788"/>
      <c r="COA18" s="788"/>
      <c r="COB18" s="787"/>
      <c r="COC18" s="788"/>
      <c r="COD18" s="788"/>
      <c r="COE18" s="788"/>
      <c r="COF18" s="787"/>
      <c r="COG18" s="788"/>
      <c r="COH18" s="788"/>
      <c r="COI18" s="788"/>
      <c r="COJ18" s="787"/>
      <c r="COK18" s="788"/>
      <c r="COL18" s="788"/>
      <c r="COM18" s="788"/>
      <c r="CON18" s="787"/>
      <c r="COO18" s="788"/>
      <c r="COP18" s="788"/>
      <c r="COQ18" s="788"/>
      <c r="COR18" s="787"/>
      <c r="COS18" s="788"/>
      <c r="COT18" s="788"/>
      <c r="COU18" s="788"/>
      <c r="COV18" s="787"/>
      <c r="COW18" s="788"/>
      <c r="COX18" s="788"/>
      <c r="COY18" s="788"/>
      <c r="COZ18" s="787"/>
      <c r="CPA18" s="788"/>
      <c r="CPB18" s="788"/>
      <c r="CPC18" s="788"/>
      <c r="CPD18" s="787"/>
      <c r="CPE18" s="788"/>
      <c r="CPF18" s="788"/>
      <c r="CPG18" s="788"/>
      <c r="CPH18" s="787"/>
      <c r="CPI18" s="788"/>
      <c r="CPJ18" s="788"/>
      <c r="CPK18" s="788"/>
      <c r="CPL18" s="787"/>
      <c r="CPM18" s="788"/>
      <c r="CPN18" s="788"/>
      <c r="CPO18" s="788"/>
      <c r="CPP18" s="787"/>
      <c r="CPQ18" s="788"/>
      <c r="CPR18" s="788"/>
      <c r="CPS18" s="788"/>
      <c r="CPT18" s="787"/>
      <c r="CPU18" s="788"/>
      <c r="CPV18" s="788"/>
      <c r="CPW18" s="788"/>
      <c r="CPX18" s="787"/>
      <c r="CPY18" s="788"/>
      <c r="CPZ18" s="788"/>
      <c r="CQA18" s="788"/>
      <c r="CQB18" s="787"/>
      <c r="CQC18" s="788"/>
      <c r="CQD18" s="788"/>
      <c r="CQE18" s="788"/>
      <c r="CQF18" s="787"/>
      <c r="CQG18" s="788"/>
      <c r="CQH18" s="788"/>
      <c r="CQI18" s="788"/>
      <c r="CQJ18" s="787"/>
      <c r="CQK18" s="788"/>
      <c r="CQL18" s="788"/>
      <c r="CQM18" s="788"/>
      <c r="CQN18" s="787"/>
      <c r="CQO18" s="788"/>
      <c r="CQP18" s="788"/>
      <c r="CQQ18" s="788"/>
      <c r="CQR18" s="787"/>
      <c r="CQS18" s="788"/>
      <c r="CQT18" s="788"/>
      <c r="CQU18" s="788"/>
      <c r="CQV18" s="787"/>
      <c r="CQW18" s="788"/>
      <c r="CQX18" s="788"/>
      <c r="CQY18" s="788"/>
      <c r="CQZ18" s="787"/>
      <c r="CRA18" s="788"/>
      <c r="CRB18" s="788"/>
      <c r="CRC18" s="788"/>
      <c r="CRD18" s="787"/>
      <c r="CRE18" s="788"/>
      <c r="CRF18" s="788"/>
      <c r="CRG18" s="788"/>
      <c r="CRH18" s="787"/>
      <c r="CRI18" s="788"/>
      <c r="CRJ18" s="788"/>
      <c r="CRK18" s="788"/>
      <c r="CRL18" s="787"/>
      <c r="CRM18" s="788"/>
      <c r="CRN18" s="788"/>
      <c r="CRO18" s="788"/>
      <c r="CRP18" s="787"/>
      <c r="CRQ18" s="788"/>
      <c r="CRR18" s="788"/>
      <c r="CRS18" s="788"/>
      <c r="CRT18" s="787"/>
      <c r="CRU18" s="788"/>
      <c r="CRV18" s="788"/>
      <c r="CRW18" s="788"/>
      <c r="CRX18" s="787"/>
      <c r="CRY18" s="788"/>
      <c r="CRZ18" s="788"/>
      <c r="CSA18" s="788"/>
      <c r="CSB18" s="787"/>
      <c r="CSC18" s="788"/>
      <c r="CSD18" s="788"/>
      <c r="CSE18" s="788"/>
      <c r="CSF18" s="787"/>
      <c r="CSG18" s="788"/>
      <c r="CSH18" s="788"/>
      <c r="CSI18" s="788"/>
      <c r="CSJ18" s="787"/>
      <c r="CSK18" s="788"/>
      <c r="CSL18" s="788"/>
      <c r="CSM18" s="788"/>
      <c r="CSN18" s="787"/>
      <c r="CSO18" s="788"/>
      <c r="CSP18" s="788"/>
      <c r="CSQ18" s="788"/>
      <c r="CSR18" s="787"/>
      <c r="CSS18" s="788"/>
      <c r="CST18" s="788"/>
      <c r="CSU18" s="788"/>
      <c r="CSV18" s="787"/>
      <c r="CSW18" s="788"/>
      <c r="CSX18" s="788"/>
      <c r="CSY18" s="788"/>
      <c r="CSZ18" s="787"/>
      <c r="CTA18" s="788"/>
      <c r="CTB18" s="788"/>
      <c r="CTC18" s="788"/>
      <c r="CTD18" s="787"/>
      <c r="CTE18" s="788"/>
      <c r="CTF18" s="788"/>
      <c r="CTG18" s="788"/>
      <c r="CTH18" s="787"/>
      <c r="CTI18" s="788"/>
      <c r="CTJ18" s="788"/>
      <c r="CTK18" s="788"/>
      <c r="CTL18" s="787"/>
      <c r="CTM18" s="788"/>
      <c r="CTN18" s="788"/>
      <c r="CTO18" s="788"/>
      <c r="CTP18" s="787"/>
      <c r="CTQ18" s="788"/>
      <c r="CTR18" s="788"/>
      <c r="CTS18" s="788"/>
      <c r="CTT18" s="787"/>
      <c r="CTU18" s="788"/>
      <c r="CTV18" s="788"/>
      <c r="CTW18" s="788"/>
      <c r="CTX18" s="787"/>
      <c r="CTY18" s="788"/>
      <c r="CTZ18" s="788"/>
      <c r="CUA18" s="788"/>
      <c r="CUB18" s="787"/>
      <c r="CUC18" s="788"/>
      <c r="CUD18" s="788"/>
      <c r="CUE18" s="788"/>
      <c r="CUF18" s="787"/>
      <c r="CUG18" s="788"/>
      <c r="CUH18" s="788"/>
      <c r="CUI18" s="788"/>
      <c r="CUJ18" s="787"/>
      <c r="CUK18" s="788"/>
      <c r="CUL18" s="788"/>
      <c r="CUM18" s="788"/>
      <c r="CUN18" s="787"/>
      <c r="CUO18" s="788"/>
      <c r="CUP18" s="788"/>
      <c r="CUQ18" s="788"/>
      <c r="CUR18" s="787"/>
      <c r="CUS18" s="788"/>
      <c r="CUT18" s="788"/>
      <c r="CUU18" s="788"/>
      <c r="CUV18" s="787"/>
      <c r="CUW18" s="788"/>
      <c r="CUX18" s="788"/>
      <c r="CUY18" s="788"/>
      <c r="CUZ18" s="787"/>
      <c r="CVA18" s="788"/>
      <c r="CVB18" s="788"/>
      <c r="CVC18" s="788"/>
      <c r="CVD18" s="787"/>
      <c r="CVE18" s="788"/>
      <c r="CVF18" s="788"/>
      <c r="CVG18" s="788"/>
      <c r="CVH18" s="787"/>
      <c r="CVI18" s="788"/>
      <c r="CVJ18" s="788"/>
      <c r="CVK18" s="788"/>
      <c r="CVL18" s="787"/>
      <c r="CVM18" s="788"/>
      <c r="CVN18" s="788"/>
      <c r="CVO18" s="788"/>
      <c r="CVP18" s="787"/>
      <c r="CVQ18" s="788"/>
      <c r="CVR18" s="788"/>
      <c r="CVS18" s="788"/>
      <c r="CVT18" s="787"/>
      <c r="CVU18" s="788"/>
      <c r="CVV18" s="788"/>
      <c r="CVW18" s="788"/>
      <c r="CVX18" s="787"/>
      <c r="CVY18" s="788"/>
      <c r="CVZ18" s="788"/>
      <c r="CWA18" s="788"/>
      <c r="CWB18" s="787"/>
      <c r="CWC18" s="788"/>
      <c r="CWD18" s="788"/>
      <c r="CWE18" s="788"/>
      <c r="CWF18" s="787"/>
      <c r="CWG18" s="788"/>
      <c r="CWH18" s="788"/>
      <c r="CWI18" s="788"/>
      <c r="CWJ18" s="787"/>
      <c r="CWK18" s="788"/>
      <c r="CWL18" s="788"/>
      <c r="CWM18" s="788"/>
      <c r="CWN18" s="787"/>
      <c r="CWO18" s="788"/>
      <c r="CWP18" s="788"/>
      <c r="CWQ18" s="788"/>
      <c r="CWR18" s="787"/>
      <c r="CWS18" s="788"/>
      <c r="CWT18" s="788"/>
      <c r="CWU18" s="788"/>
      <c r="CWV18" s="787"/>
      <c r="CWW18" s="788"/>
      <c r="CWX18" s="788"/>
      <c r="CWY18" s="788"/>
      <c r="CWZ18" s="787"/>
      <c r="CXA18" s="788"/>
      <c r="CXB18" s="788"/>
      <c r="CXC18" s="788"/>
      <c r="CXD18" s="787"/>
      <c r="CXE18" s="788"/>
      <c r="CXF18" s="788"/>
      <c r="CXG18" s="788"/>
      <c r="CXH18" s="787"/>
      <c r="CXI18" s="788"/>
      <c r="CXJ18" s="788"/>
      <c r="CXK18" s="788"/>
      <c r="CXL18" s="787"/>
      <c r="CXM18" s="788"/>
      <c r="CXN18" s="788"/>
      <c r="CXO18" s="788"/>
      <c r="CXP18" s="787"/>
      <c r="CXQ18" s="788"/>
      <c r="CXR18" s="788"/>
      <c r="CXS18" s="788"/>
      <c r="CXT18" s="787"/>
      <c r="CXU18" s="788"/>
      <c r="CXV18" s="788"/>
      <c r="CXW18" s="788"/>
      <c r="CXX18" s="787"/>
      <c r="CXY18" s="788"/>
      <c r="CXZ18" s="788"/>
      <c r="CYA18" s="788"/>
      <c r="CYB18" s="787"/>
      <c r="CYC18" s="788"/>
      <c r="CYD18" s="788"/>
      <c r="CYE18" s="788"/>
      <c r="CYF18" s="787"/>
      <c r="CYG18" s="788"/>
      <c r="CYH18" s="788"/>
      <c r="CYI18" s="788"/>
      <c r="CYJ18" s="787"/>
      <c r="CYK18" s="788"/>
      <c r="CYL18" s="788"/>
      <c r="CYM18" s="788"/>
      <c r="CYN18" s="787"/>
      <c r="CYO18" s="788"/>
      <c r="CYP18" s="788"/>
      <c r="CYQ18" s="788"/>
      <c r="CYR18" s="787"/>
      <c r="CYS18" s="788"/>
      <c r="CYT18" s="788"/>
      <c r="CYU18" s="788"/>
      <c r="CYV18" s="787"/>
      <c r="CYW18" s="788"/>
      <c r="CYX18" s="788"/>
      <c r="CYY18" s="788"/>
      <c r="CYZ18" s="787"/>
      <c r="CZA18" s="788"/>
      <c r="CZB18" s="788"/>
      <c r="CZC18" s="788"/>
      <c r="CZD18" s="787"/>
      <c r="CZE18" s="788"/>
      <c r="CZF18" s="788"/>
      <c r="CZG18" s="788"/>
      <c r="CZH18" s="787"/>
      <c r="CZI18" s="788"/>
      <c r="CZJ18" s="788"/>
      <c r="CZK18" s="788"/>
      <c r="CZL18" s="787"/>
      <c r="CZM18" s="788"/>
      <c r="CZN18" s="788"/>
      <c r="CZO18" s="788"/>
      <c r="CZP18" s="787"/>
      <c r="CZQ18" s="788"/>
      <c r="CZR18" s="788"/>
      <c r="CZS18" s="788"/>
      <c r="CZT18" s="787"/>
      <c r="CZU18" s="788"/>
      <c r="CZV18" s="788"/>
      <c r="CZW18" s="788"/>
      <c r="CZX18" s="787"/>
      <c r="CZY18" s="788"/>
      <c r="CZZ18" s="788"/>
      <c r="DAA18" s="788"/>
      <c r="DAB18" s="787"/>
      <c r="DAC18" s="788"/>
      <c r="DAD18" s="788"/>
      <c r="DAE18" s="788"/>
      <c r="DAF18" s="787"/>
      <c r="DAG18" s="788"/>
      <c r="DAH18" s="788"/>
      <c r="DAI18" s="788"/>
      <c r="DAJ18" s="787"/>
      <c r="DAK18" s="788"/>
      <c r="DAL18" s="788"/>
      <c r="DAM18" s="788"/>
      <c r="DAN18" s="787"/>
      <c r="DAO18" s="788"/>
      <c r="DAP18" s="788"/>
      <c r="DAQ18" s="788"/>
      <c r="DAR18" s="787"/>
      <c r="DAS18" s="788"/>
      <c r="DAT18" s="788"/>
      <c r="DAU18" s="788"/>
      <c r="DAV18" s="787"/>
      <c r="DAW18" s="788"/>
      <c r="DAX18" s="788"/>
      <c r="DAY18" s="788"/>
      <c r="DAZ18" s="787"/>
      <c r="DBA18" s="788"/>
      <c r="DBB18" s="788"/>
      <c r="DBC18" s="788"/>
      <c r="DBD18" s="787"/>
      <c r="DBE18" s="788"/>
      <c r="DBF18" s="788"/>
      <c r="DBG18" s="788"/>
      <c r="DBH18" s="787"/>
      <c r="DBI18" s="788"/>
      <c r="DBJ18" s="788"/>
      <c r="DBK18" s="788"/>
      <c r="DBL18" s="787"/>
      <c r="DBM18" s="788"/>
      <c r="DBN18" s="788"/>
      <c r="DBO18" s="788"/>
      <c r="DBP18" s="787"/>
      <c r="DBQ18" s="788"/>
      <c r="DBR18" s="788"/>
      <c r="DBS18" s="788"/>
      <c r="DBT18" s="787"/>
      <c r="DBU18" s="788"/>
      <c r="DBV18" s="788"/>
      <c r="DBW18" s="788"/>
      <c r="DBX18" s="787"/>
      <c r="DBY18" s="788"/>
      <c r="DBZ18" s="788"/>
      <c r="DCA18" s="788"/>
      <c r="DCB18" s="787"/>
      <c r="DCC18" s="788"/>
      <c r="DCD18" s="788"/>
      <c r="DCE18" s="788"/>
      <c r="DCF18" s="787"/>
      <c r="DCG18" s="788"/>
      <c r="DCH18" s="788"/>
      <c r="DCI18" s="788"/>
      <c r="DCJ18" s="787"/>
      <c r="DCK18" s="788"/>
      <c r="DCL18" s="788"/>
      <c r="DCM18" s="788"/>
      <c r="DCN18" s="787"/>
      <c r="DCO18" s="788"/>
      <c r="DCP18" s="788"/>
      <c r="DCQ18" s="788"/>
      <c r="DCR18" s="787"/>
      <c r="DCS18" s="788"/>
      <c r="DCT18" s="788"/>
      <c r="DCU18" s="788"/>
      <c r="DCV18" s="787"/>
      <c r="DCW18" s="788"/>
      <c r="DCX18" s="788"/>
      <c r="DCY18" s="788"/>
      <c r="DCZ18" s="787"/>
      <c r="DDA18" s="788"/>
      <c r="DDB18" s="788"/>
      <c r="DDC18" s="788"/>
      <c r="DDD18" s="787"/>
      <c r="DDE18" s="788"/>
      <c r="DDF18" s="788"/>
      <c r="DDG18" s="788"/>
      <c r="DDH18" s="787"/>
      <c r="DDI18" s="788"/>
      <c r="DDJ18" s="788"/>
      <c r="DDK18" s="788"/>
      <c r="DDL18" s="787"/>
      <c r="DDM18" s="788"/>
      <c r="DDN18" s="788"/>
      <c r="DDO18" s="788"/>
      <c r="DDP18" s="787"/>
      <c r="DDQ18" s="788"/>
      <c r="DDR18" s="788"/>
      <c r="DDS18" s="788"/>
      <c r="DDT18" s="787"/>
      <c r="DDU18" s="788"/>
      <c r="DDV18" s="788"/>
      <c r="DDW18" s="788"/>
      <c r="DDX18" s="787"/>
      <c r="DDY18" s="788"/>
      <c r="DDZ18" s="788"/>
      <c r="DEA18" s="788"/>
      <c r="DEB18" s="787"/>
      <c r="DEC18" s="788"/>
      <c r="DED18" s="788"/>
      <c r="DEE18" s="788"/>
      <c r="DEF18" s="787"/>
      <c r="DEG18" s="788"/>
      <c r="DEH18" s="788"/>
      <c r="DEI18" s="788"/>
      <c r="DEJ18" s="787"/>
      <c r="DEK18" s="788"/>
      <c r="DEL18" s="788"/>
      <c r="DEM18" s="788"/>
      <c r="DEN18" s="787"/>
      <c r="DEO18" s="788"/>
      <c r="DEP18" s="788"/>
      <c r="DEQ18" s="788"/>
      <c r="DER18" s="787"/>
      <c r="DES18" s="788"/>
      <c r="DET18" s="788"/>
      <c r="DEU18" s="788"/>
      <c r="DEV18" s="787"/>
      <c r="DEW18" s="788"/>
      <c r="DEX18" s="788"/>
      <c r="DEY18" s="788"/>
      <c r="DEZ18" s="787"/>
      <c r="DFA18" s="788"/>
      <c r="DFB18" s="788"/>
      <c r="DFC18" s="788"/>
      <c r="DFD18" s="787"/>
      <c r="DFE18" s="788"/>
      <c r="DFF18" s="788"/>
      <c r="DFG18" s="788"/>
      <c r="DFH18" s="787"/>
      <c r="DFI18" s="788"/>
      <c r="DFJ18" s="788"/>
      <c r="DFK18" s="788"/>
      <c r="DFL18" s="787"/>
      <c r="DFM18" s="788"/>
      <c r="DFN18" s="788"/>
      <c r="DFO18" s="788"/>
      <c r="DFP18" s="787"/>
      <c r="DFQ18" s="788"/>
      <c r="DFR18" s="788"/>
      <c r="DFS18" s="788"/>
      <c r="DFT18" s="787"/>
      <c r="DFU18" s="788"/>
      <c r="DFV18" s="788"/>
      <c r="DFW18" s="788"/>
      <c r="DFX18" s="787"/>
      <c r="DFY18" s="788"/>
      <c r="DFZ18" s="788"/>
      <c r="DGA18" s="788"/>
      <c r="DGB18" s="787"/>
      <c r="DGC18" s="788"/>
      <c r="DGD18" s="788"/>
      <c r="DGE18" s="788"/>
      <c r="DGF18" s="787"/>
      <c r="DGG18" s="788"/>
      <c r="DGH18" s="788"/>
      <c r="DGI18" s="788"/>
      <c r="DGJ18" s="787"/>
      <c r="DGK18" s="788"/>
      <c r="DGL18" s="788"/>
      <c r="DGM18" s="788"/>
      <c r="DGN18" s="787"/>
      <c r="DGO18" s="788"/>
      <c r="DGP18" s="788"/>
      <c r="DGQ18" s="788"/>
      <c r="DGR18" s="787"/>
      <c r="DGS18" s="788"/>
      <c r="DGT18" s="788"/>
      <c r="DGU18" s="788"/>
      <c r="DGV18" s="787"/>
      <c r="DGW18" s="788"/>
      <c r="DGX18" s="788"/>
      <c r="DGY18" s="788"/>
      <c r="DGZ18" s="787"/>
      <c r="DHA18" s="788"/>
      <c r="DHB18" s="788"/>
      <c r="DHC18" s="788"/>
      <c r="DHD18" s="787"/>
      <c r="DHE18" s="788"/>
      <c r="DHF18" s="788"/>
      <c r="DHG18" s="788"/>
      <c r="DHH18" s="787"/>
      <c r="DHI18" s="788"/>
      <c r="DHJ18" s="788"/>
      <c r="DHK18" s="788"/>
      <c r="DHL18" s="787"/>
      <c r="DHM18" s="788"/>
      <c r="DHN18" s="788"/>
      <c r="DHO18" s="788"/>
      <c r="DHP18" s="787"/>
      <c r="DHQ18" s="788"/>
      <c r="DHR18" s="788"/>
      <c r="DHS18" s="788"/>
      <c r="DHT18" s="787"/>
      <c r="DHU18" s="788"/>
      <c r="DHV18" s="788"/>
      <c r="DHW18" s="788"/>
      <c r="DHX18" s="787"/>
      <c r="DHY18" s="788"/>
      <c r="DHZ18" s="788"/>
      <c r="DIA18" s="788"/>
      <c r="DIB18" s="787"/>
      <c r="DIC18" s="788"/>
      <c r="DID18" s="788"/>
      <c r="DIE18" s="788"/>
      <c r="DIF18" s="787"/>
      <c r="DIG18" s="788"/>
      <c r="DIH18" s="788"/>
      <c r="DII18" s="788"/>
      <c r="DIJ18" s="787"/>
      <c r="DIK18" s="788"/>
      <c r="DIL18" s="788"/>
      <c r="DIM18" s="788"/>
      <c r="DIN18" s="787"/>
      <c r="DIO18" s="788"/>
      <c r="DIP18" s="788"/>
      <c r="DIQ18" s="788"/>
      <c r="DIR18" s="787"/>
      <c r="DIS18" s="788"/>
      <c r="DIT18" s="788"/>
      <c r="DIU18" s="788"/>
      <c r="DIV18" s="787"/>
      <c r="DIW18" s="788"/>
      <c r="DIX18" s="788"/>
      <c r="DIY18" s="788"/>
      <c r="DIZ18" s="787"/>
      <c r="DJA18" s="788"/>
      <c r="DJB18" s="788"/>
      <c r="DJC18" s="788"/>
      <c r="DJD18" s="787"/>
      <c r="DJE18" s="788"/>
      <c r="DJF18" s="788"/>
      <c r="DJG18" s="788"/>
      <c r="DJH18" s="787"/>
      <c r="DJI18" s="788"/>
      <c r="DJJ18" s="788"/>
      <c r="DJK18" s="788"/>
      <c r="DJL18" s="787"/>
      <c r="DJM18" s="788"/>
      <c r="DJN18" s="788"/>
      <c r="DJO18" s="788"/>
      <c r="DJP18" s="787"/>
      <c r="DJQ18" s="788"/>
      <c r="DJR18" s="788"/>
      <c r="DJS18" s="788"/>
      <c r="DJT18" s="787"/>
      <c r="DJU18" s="788"/>
      <c r="DJV18" s="788"/>
      <c r="DJW18" s="788"/>
      <c r="DJX18" s="787"/>
      <c r="DJY18" s="788"/>
      <c r="DJZ18" s="788"/>
      <c r="DKA18" s="788"/>
      <c r="DKB18" s="787"/>
      <c r="DKC18" s="788"/>
      <c r="DKD18" s="788"/>
      <c r="DKE18" s="788"/>
      <c r="DKF18" s="787"/>
      <c r="DKG18" s="788"/>
      <c r="DKH18" s="788"/>
      <c r="DKI18" s="788"/>
      <c r="DKJ18" s="787"/>
      <c r="DKK18" s="788"/>
      <c r="DKL18" s="788"/>
      <c r="DKM18" s="788"/>
      <c r="DKN18" s="787"/>
      <c r="DKO18" s="788"/>
      <c r="DKP18" s="788"/>
      <c r="DKQ18" s="788"/>
      <c r="DKR18" s="787"/>
      <c r="DKS18" s="788"/>
      <c r="DKT18" s="788"/>
      <c r="DKU18" s="788"/>
      <c r="DKV18" s="787"/>
      <c r="DKW18" s="788"/>
      <c r="DKX18" s="788"/>
      <c r="DKY18" s="788"/>
      <c r="DKZ18" s="787"/>
      <c r="DLA18" s="788"/>
      <c r="DLB18" s="788"/>
      <c r="DLC18" s="788"/>
      <c r="DLD18" s="787"/>
      <c r="DLE18" s="788"/>
      <c r="DLF18" s="788"/>
      <c r="DLG18" s="788"/>
      <c r="DLH18" s="787"/>
      <c r="DLI18" s="788"/>
      <c r="DLJ18" s="788"/>
      <c r="DLK18" s="788"/>
      <c r="DLL18" s="787"/>
      <c r="DLM18" s="788"/>
      <c r="DLN18" s="788"/>
      <c r="DLO18" s="788"/>
      <c r="DLP18" s="787"/>
      <c r="DLQ18" s="788"/>
      <c r="DLR18" s="788"/>
      <c r="DLS18" s="788"/>
      <c r="DLT18" s="787"/>
      <c r="DLU18" s="788"/>
      <c r="DLV18" s="788"/>
      <c r="DLW18" s="788"/>
      <c r="DLX18" s="787"/>
      <c r="DLY18" s="788"/>
      <c r="DLZ18" s="788"/>
      <c r="DMA18" s="788"/>
      <c r="DMB18" s="787"/>
      <c r="DMC18" s="788"/>
      <c r="DMD18" s="788"/>
      <c r="DME18" s="788"/>
      <c r="DMF18" s="787"/>
      <c r="DMG18" s="788"/>
      <c r="DMH18" s="788"/>
      <c r="DMI18" s="788"/>
      <c r="DMJ18" s="787"/>
      <c r="DMK18" s="788"/>
      <c r="DML18" s="788"/>
      <c r="DMM18" s="788"/>
      <c r="DMN18" s="787"/>
      <c r="DMO18" s="788"/>
      <c r="DMP18" s="788"/>
      <c r="DMQ18" s="788"/>
      <c r="DMR18" s="787"/>
      <c r="DMS18" s="788"/>
      <c r="DMT18" s="788"/>
      <c r="DMU18" s="788"/>
      <c r="DMV18" s="787"/>
      <c r="DMW18" s="788"/>
      <c r="DMX18" s="788"/>
      <c r="DMY18" s="788"/>
      <c r="DMZ18" s="787"/>
      <c r="DNA18" s="788"/>
      <c r="DNB18" s="788"/>
      <c r="DNC18" s="788"/>
      <c r="DND18" s="787"/>
      <c r="DNE18" s="788"/>
      <c r="DNF18" s="788"/>
      <c r="DNG18" s="788"/>
      <c r="DNH18" s="787"/>
      <c r="DNI18" s="788"/>
      <c r="DNJ18" s="788"/>
      <c r="DNK18" s="788"/>
      <c r="DNL18" s="787"/>
      <c r="DNM18" s="788"/>
      <c r="DNN18" s="788"/>
      <c r="DNO18" s="788"/>
      <c r="DNP18" s="787"/>
      <c r="DNQ18" s="788"/>
      <c r="DNR18" s="788"/>
      <c r="DNS18" s="788"/>
      <c r="DNT18" s="787"/>
      <c r="DNU18" s="788"/>
      <c r="DNV18" s="788"/>
      <c r="DNW18" s="788"/>
      <c r="DNX18" s="787"/>
      <c r="DNY18" s="788"/>
      <c r="DNZ18" s="788"/>
      <c r="DOA18" s="788"/>
      <c r="DOB18" s="787"/>
      <c r="DOC18" s="788"/>
      <c r="DOD18" s="788"/>
      <c r="DOE18" s="788"/>
      <c r="DOF18" s="787"/>
      <c r="DOG18" s="788"/>
      <c r="DOH18" s="788"/>
      <c r="DOI18" s="788"/>
      <c r="DOJ18" s="787"/>
      <c r="DOK18" s="788"/>
      <c r="DOL18" s="788"/>
      <c r="DOM18" s="788"/>
      <c r="DON18" s="787"/>
      <c r="DOO18" s="788"/>
      <c r="DOP18" s="788"/>
      <c r="DOQ18" s="788"/>
      <c r="DOR18" s="787"/>
      <c r="DOS18" s="788"/>
      <c r="DOT18" s="788"/>
      <c r="DOU18" s="788"/>
      <c r="DOV18" s="787"/>
      <c r="DOW18" s="788"/>
      <c r="DOX18" s="788"/>
      <c r="DOY18" s="788"/>
      <c r="DOZ18" s="787"/>
      <c r="DPA18" s="788"/>
      <c r="DPB18" s="788"/>
      <c r="DPC18" s="788"/>
      <c r="DPD18" s="787"/>
      <c r="DPE18" s="788"/>
      <c r="DPF18" s="788"/>
      <c r="DPG18" s="788"/>
      <c r="DPH18" s="787"/>
      <c r="DPI18" s="788"/>
      <c r="DPJ18" s="788"/>
      <c r="DPK18" s="788"/>
      <c r="DPL18" s="787"/>
      <c r="DPM18" s="788"/>
      <c r="DPN18" s="788"/>
      <c r="DPO18" s="788"/>
      <c r="DPP18" s="787"/>
      <c r="DPQ18" s="788"/>
      <c r="DPR18" s="788"/>
      <c r="DPS18" s="788"/>
      <c r="DPT18" s="787"/>
      <c r="DPU18" s="788"/>
      <c r="DPV18" s="788"/>
      <c r="DPW18" s="788"/>
      <c r="DPX18" s="787"/>
      <c r="DPY18" s="788"/>
      <c r="DPZ18" s="788"/>
      <c r="DQA18" s="788"/>
      <c r="DQB18" s="787"/>
      <c r="DQC18" s="788"/>
      <c r="DQD18" s="788"/>
      <c r="DQE18" s="788"/>
      <c r="DQF18" s="787"/>
      <c r="DQG18" s="788"/>
      <c r="DQH18" s="788"/>
      <c r="DQI18" s="788"/>
      <c r="DQJ18" s="787"/>
      <c r="DQK18" s="788"/>
      <c r="DQL18" s="788"/>
      <c r="DQM18" s="788"/>
      <c r="DQN18" s="787"/>
      <c r="DQO18" s="788"/>
      <c r="DQP18" s="788"/>
      <c r="DQQ18" s="788"/>
      <c r="DQR18" s="787"/>
      <c r="DQS18" s="788"/>
      <c r="DQT18" s="788"/>
      <c r="DQU18" s="788"/>
      <c r="DQV18" s="787"/>
      <c r="DQW18" s="788"/>
      <c r="DQX18" s="788"/>
      <c r="DQY18" s="788"/>
      <c r="DQZ18" s="787"/>
      <c r="DRA18" s="788"/>
      <c r="DRB18" s="788"/>
      <c r="DRC18" s="788"/>
      <c r="DRD18" s="787"/>
      <c r="DRE18" s="788"/>
      <c r="DRF18" s="788"/>
      <c r="DRG18" s="788"/>
      <c r="DRH18" s="787"/>
      <c r="DRI18" s="788"/>
      <c r="DRJ18" s="788"/>
      <c r="DRK18" s="788"/>
      <c r="DRL18" s="787"/>
      <c r="DRM18" s="788"/>
      <c r="DRN18" s="788"/>
      <c r="DRO18" s="788"/>
      <c r="DRP18" s="787"/>
      <c r="DRQ18" s="788"/>
      <c r="DRR18" s="788"/>
      <c r="DRS18" s="788"/>
      <c r="DRT18" s="787"/>
      <c r="DRU18" s="788"/>
      <c r="DRV18" s="788"/>
      <c r="DRW18" s="788"/>
      <c r="DRX18" s="787"/>
      <c r="DRY18" s="788"/>
      <c r="DRZ18" s="788"/>
      <c r="DSA18" s="788"/>
      <c r="DSB18" s="787"/>
      <c r="DSC18" s="788"/>
      <c r="DSD18" s="788"/>
      <c r="DSE18" s="788"/>
      <c r="DSF18" s="787"/>
      <c r="DSG18" s="788"/>
      <c r="DSH18" s="788"/>
      <c r="DSI18" s="788"/>
      <c r="DSJ18" s="787"/>
      <c r="DSK18" s="788"/>
      <c r="DSL18" s="788"/>
      <c r="DSM18" s="788"/>
      <c r="DSN18" s="787"/>
      <c r="DSO18" s="788"/>
      <c r="DSP18" s="788"/>
      <c r="DSQ18" s="788"/>
      <c r="DSR18" s="787"/>
      <c r="DSS18" s="788"/>
      <c r="DST18" s="788"/>
      <c r="DSU18" s="788"/>
      <c r="DSV18" s="787"/>
      <c r="DSW18" s="788"/>
      <c r="DSX18" s="788"/>
      <c r="DSY18" s="788"/>
      <c r="DSZ18" s="787"/>
      <c r="DTA18" s="788"/>
      <c r="DTB18" s="788"/>
      <c r="DTC18" s="788"/>
      <c r="DTD18" s="787"/>
      <c r="DTE18" s="788"/>
      <c r="DTF18" s="788"/>
      <c r="DTG18" s="788"/>
      <c r="DTH18" s="787"/>
      <c r="DTI18" s="788"/>
      <c r="DTJ18" s="788"/>
      <c r="DTK18" s="788"/>
      <c r="DTL18" s="787"/>
      <c r="DTM18" s="788"/>
      <c r="DTN18" s="788"/>
      <c r="DTO18" s="788"/>
      <c r="DTP18" s="787"/>
      <c r="DTQ18" s="788"/>
      <c r="DTR18" s="788"/>
      <c r="DTS18" s="788"/>
      <c r="DTT18" s="787"/>
      <c r="DTU18" s="788"/>
      <c r="DTV18" s="788"/>
      <c r="DTW18" s="788"/>
      <c r="DTX18" s="787"/>
      <c r="DTY18" s="788"/>
      <c r="DTZ18" s="788"/>
      <c r="DUA18" s="788"/>
      <c r="DUB18" s="787"/>
      <c r="DUC18" s="788"/>
      <c r="DUD18" s="788"/>
      <c r="DUE18" s="788"/>
      <c r="DUF18" s="787"/>
      <c r="DUG18" s="788"/>
      <c r="DUH18" s="788"/>
      <c r="DUI18" s="788"/>
      <c r="DUJ18" s="787"/>
      <c r="DUK18" s="788"/>
      <c r="DUL18" s="788"/>
      <c r="DUM18" s="788"/>
      <c r="DUN18" s="787"/>
      <c r="DUO18" s="788"/>
      <c r="DUP18" s="788"/>
      <c r="DUQ18" s="788"/>
      <c r="DUR18" s="787"/>
      <c r="DUS18" s="788"/>
      <c r="DUT18" s="788"/>
      <c r="DUU18" s="788"/>
      <c r="DUV18" s="787"/>
      <c r="DUW18" s="788"/>
      <c r="DUX18" s="788"/>
      <c r="DUY18" s="788"/>
      <c r="DUZ18" s="787"/>
      <c r="DVA18" s="788"/>
      <c r="DVB18" s="788"/>
      <c r="DVC18" s="788"/>
      <c r="DVD18" s="787"/>
      <c r="DVE18" s="788"/>
      <c r="DVF18" s="788"/>
      <c r="DVG18" s="788"/>
      <c r="DVH18" s="787"/>
      <c r="DVI18" s="788"/>
      <c r="DVJ18" s="788"/>
      <c r="DVK18" s="788"/>
      <c r="DVL18" s="787"/>
      <c r="DVM18" s="788"/>
      <c r="DVN18" s="788"/>
      <c r="DVO18" s="788"/>
      <c r="DVP18" s="787"/>
      <c r="DVQ18" s="788"/>
      <c r="DVR18" s="788"/>
      <c r="DVS18" s="788"/>
      <c r="DVT18" s="787"/>
      <c r="DVU18" s="788"/>
      <c r="DVV18" s="788"/>
      <c r="DVW18" s="788"/>
      <c r="DVX18" s="787"/>
      <c r="DVY18" s="788"/>
      <c r="DVZ18" s="788"/>
      <c r="DWA18" s="788"/>
      <c r="DWB18" s="787"/>
      <c r="DWC18" s="788"/>
      <c r="DWD18" s="788"/>
      <c r="DWE18" s="788"/>
      <c r="DWF18" s="787"/>
      <c r="DWG18" s="788"/>
      <c r="DWH18" s="788"/>
      <c r="DWI18" s="788"/>
      <c r="DWJ18" s="787"/>
      <c r="DWK18" s="788"/>
      <c r="DWL18" s="788"/>
      <c r="DWM18" s="788"/>
      <c r="DWN18" s="787"/>
      <c r="DWO18" s="788"/>
      <c r="DWP18" s="788"/>
      <c r="DWQ18" s="788"/>
      <c r="DWR18" s="787"/>
      <c r="DWS18" s="788"/>
      <c r="DWT18" s="788"/>
      <c r="DWU18" s="788"/>
      <c r="DWV18" s="787"/>
      <c r="DWW18" s="788"/>
      <c r="DWX18" s="788"/>
      <c r="DWY18" s="788"/>
      <c r="DWZ18" s="787"/>
      <c r="DXA18" s="788"/>
      <c r="DXB18" s="788"/>
      <c r="DXC18" s="788"/>
      <c r="DXD18" s="787"/>
      <c r="DXE18" s="788"/>
      <c r="DXF18" s="788"/>
      <c r="DXG18" s="788"/>
      <c r="DXH18" s="787"/>
      <c r="DXI18" s="788"/>
      <c r="DXJ18" s="788"/>
      <c r="DXK18" s="788"/>
      <c r="DXL18" s="787"/>
      <c r="DXM18" s="788"/>
      <c r="DXN18" s="788"/>
      <c r="DXO18" s="788"/>
      <c r="DXP18" s="787"/>
      <c r="DXQ18" s="788"/>
      <c r="DXR18" s="788"/>
      <c r="DXS18" s="788"/>
      <c r="DXT18" s="787"/>
      <c r="DXU18" s="788"/>
      <c r="DXV18" s="788"/>
      <c r="DXW18" s="788"/>
      <c r="DXX18" s="787"/>
      <c r="DXY18" s="788"/>
      <c r="DXZ18" s="788"/>
      <c r="DYA18" s="788"/>
      <c r="DYB18" s="787"/>
      <c r="DYC18" s="788"/>
      <c r="DYD18" s="788"/>
      <c r="DYE18" s="788"/>
      <c r="DYF18" s="787"/>
      <c r="DYG18" s="788"/>
      <c r="DYH18" s="788"/>
      <c r="DYI18" s="788"/>
      <c r="DYJ18" s="787"/>
      <c r="DYK18" s="788"/>
      <c r="DYL18" s="788"/>
      <c r="DYM18" s="788"/>
      <c r="DYN18" s="787"/>
      <c r="DYO18" s="788"/>
      <c r="DYP18" s="788"/>
      <c r="DYQ18" s="788"/>
      <c r="DYR18" s="787"/>
      <c r="DYS18" s="788"/>
      <c r="DYT18" s="788"/>
      <c r="DYU18" s="788"/>
      <c r="DYV18" s="787"/>
      <c r="DYW18" s="788"/>
      <c r="DYX18" s="788"/>
      <c r="DYY18" s="788"/>
      <c r="DYZ18" s="787"/>
      <c r="DZA18" s="788"/>
      <c r="DZB18" s="788"/>
      <c r="DZC18" s="788"/>
      <c r="DZD18" s="787"/>
      <c r="DZE18" s="788"/>
      <c r="DZF18" s="788"/>
      <c r="DZG18" s="788"/>
      <c r="DZH18" s="787"/>
      <c r="DZI18" s="788"/>
      <c r="DZJ18" s="788"/>
      <c r="DZK18" s="788"/>
      <c r="DZL18" s="787"/>
      <c r="DZM18" s="788"/>
      <c r="DZN18" s="788"/>
      <c r="DZO18" s="788"/>
      <c r="DZP18" s="787"/>
      <c r="DZQ18" s="788"/>
      <c r="DZR18" s="788"/>
      <c r="DZS18" s="788"/>
      <c r="DZT18" s="787"/>
      <c r="DZU18" s="788"/>
      <c r="DZV18" s="788"/>
      <c r="DZW18" s="788"/>
      <c r="DZX18" s="787"/>
      <c r="DZY18" s="788"/>
      <c r="DZZ18" s="788"/>
      <c r="EAA18" s="788"/>
      <c r="EAB18" s="787"/>
      <c r="EAC18" s="788"/>
      <c r="EAD18" s="788"/>
      <c r="EAE18" s="788"/>
      <c r="EAF18" s="787"/>
      <c r="EAG18" s="788"/>
      <c r="EAH18" s="788"/>
      <c r="EAI18" s="788"/>
      <c r="EAJ18" s="787"/>
      <c r="EAK18" s="788"/>
      <c r="EAL18" s="788"/>
      <c r="EAM18" s="788"/>
      <c r="EAN18" s="787"/>
      <c r="EAO18" s="788"/>
      <c r="EAP18" s="788"/>
      <c r="EAQ18" s="788"/>
      <c r="EAR18" s="787"/>
      <c r="EAS18" s="788"/>
      <c r="EAT18" s="788"/>
      <c r="EAU18" s="788"/>
      <c r="EAV18" s="787"/>
      <c r="EAW18" s="788"/>
      <c r="EAX18" s="788"/>
      <c r="EAY18" s="788"/>
      <c r="EAZ18" s="787"/>
      <c r="EBA18" s="788"/>
      <c r="EBB18" s="788"/>
      <c r="EBC18" s="788"/>
      <c r="EBD18" s="787"/>
      <c r="EBE18" s="788"/>
      <c r="EBF18" s="788"/>
      <c r="EBG18" s="788"/>
      <c r="EBH18" s="787"/>
      <c r="EBI18" s="788"/>
      <c r="EBJ18" s="788"/>
      <c r="EBK18" s="788"/>
      <c r="EBL18" s="787"/>
      <c r="EBM18" s="788"/>
      <c r="EBN18" s="788"/>
      <c r="EBO18" s="788"/>
      <c r="EBP18" s="787"/>
      <c r="EBQ18" s="788"/>
      <c r="EBR18" s="788"/>
      <c r="EBS18" s="788"/>
      <c r="EBT18" s="787"/>
      <c r="EBU18" s="788"/>
      <c r="EBV18" s="788"/>
      <c r="EBW18" s="788"/>
      <c r="EBX18" s="787"/>
      <c r="EBY18" s="788"/>
      <c r="EBZ18" s="788"/>
      <c r="ECA18" s="788"/>
      <c r="ECB18" s="787"/>
      <c r="ECC18" s="788"/>
      <c r="ECD18" s="788"/>
      <c r="ECE18" s="788"/>
      <c r="ECF18" s="787"/>
      <c r="ECG18" s="788"/>
      <c r="ECH18" s="788"/>
      <c r="ECI18" s="788"/>
      <c r="ECJ18" s="787"/>
      <c r="ECK18" s="788"/>
      <c r="ECL18" s="788"/>
      <c r="ECM18" s="788"/>
      <c r="ECN18" s="787"/>
      <c r="ECO18" s="788"/>
      <c r="ECP18" s="788"/>
      <c r="ECQ18" s="788"/>
      <c r="ECR18" s="787"/>
      <c r="ECS18" s="788"/>
      <c r="ECT18" s="788"/>
      <c r="ECU18" s="788"/>
      <c r="ECV18" s="787"/>
      <c r="ECW18" s="788"/>
      <c r="ECX18" s="788"/>
      <c r="ECY18" s="788"/>
      <c r="ECZ18" s="787"/>
      <c r="EDA18" s="788"/>
      <c r="EDB18" s="788"/>
      <c r="EDC18" s="788"/>
      <c r="EDD18" s="787"/>
      <c r="EDE18" s="788"/>
      <c r="EDF18" s="788"/>
      <c r="EDG18" s="788"/>
      <c r="EDH18" s="787"/>
      <c r="EDI18" s="788"/>
      <c r="EDJ18" s="788"/>
      <c r="EDK18" s="788"/>
      <c r="EDL18" s="787"/>
      <c r="EDM18" s="788"/>
      <c r="EDN18" s="788"/>
      <c r="EDO18" s="788"/>
      <c r="EDP18" s="787"/>
      <c r="EDQ18" s="788"/>
      <c r="EDR18" s="788"/>
      <c r="EDS18" s="788"/>
      <c r="EDT18" s="787"/>
      <c r="EDU18" s="788"/>
      <c r="EDV18" s="788"/>
      <c r="EDW18" s="788"/>
      <c r="EDX18" s="787"/>
      <c r="EDY18" s="788"/>
      <c r="EDZ18" s="788"/>
      <c r="EEA18" s="788"/>
      <c r="EEB18" s="787"/>
      <c r="EEC18" s="788"/>
      <c r="EED18" s="788"/>
      <c r="EEE18" s="788"/>
      <c r="EEF18" s="787"/>
      <c r="EEG18" s="788"/>
      <c r="EEH18" s="788"/>
      <c r="EEI18" s="788"/>
      <c r="EEJ18" s="787"/>
      <c r="EEK18" s="788"/>
      <c r="EEL18" s="788"/>
      <c r="EEM18" s="788"/>
      <c r="EEN18" s="787"/>
      <c r="EEO18" s="788"/>
      <c r="EEP18" s="788"/>
      <c r="EEQ18" s="788"/>
      <c r="EER18" s="787"/>
      <c r="EES18" s="788"/>
      <c r="EET18" s="788"/>
      <c r="EEU18" s="788"/>
      <c r="EEV18" s="787"/>
      <c r="EEW18" s="788"/>
      <c r="EEX18" s="788"/>
      <c r="EEY18" s="788"/>
      <c r="EEZ18" s="787"/>
      <c r="EFA18" s="788"/>
      <c r="EFB18" s="788"/>
      <c r="EFC18" s="788"/>
      <c r="EFD18" s="787"/>
      <c r="EFE18" s="788"/>
      <c r="EFF18" s="788"/>
      <c r="EFG18" s="788"/>
      <c r="EFH18" s="787"/>
      <c r="EFI18" s="788"/>
      <c r="EFJ18" s="788"/>
      <c r="EFK18" s="788"/>
      <c r="EFL18" s="787"/>
      <c r="EFM18" s="788"/>
      <c r="EFN18" s="788"/>
      <c r="EFO18" s="788"/>
      <c r="EFP18" s="787"/>
      <c r="EFQ18" s="788"/>
      <c r="EFR18" s="788"/>
      <c r="EFS18" s="788"/>
      <c r="EFT18" s="787"/>
      <c r="EFU18" s="788"/>
      <c r="EFV18" s="788"/>
      <c r="EFW18" s="788"/>
      <c r="EFX18" s="787"/>
      <c r="EFY18" s="788"/>
      <c r="EFZ18" s="788"/>
      <c r="EGA18" s="788"/>
      <c r="EGB18" s="787"/>
      <c r="EGC18" s="788"/>
      <c r="EGD18" s="788"/>
      <c r="EGE18" s="788"/>
      <c r="EGF18" s="787"/>
      <c r="EGG18" s="788"/>
      <c r="EGH18" s="788"/>
      <c r="EGI18" s="788"/>
      <c r="EGJ18" s="787"/>
      <c r="EGK18" s="788"/>
      <c r="EGL18" s="788"/>
      <c r="EGM18" s="788"/>
      <c r="EGN18" s="787"/>
      <c r="EGO18" s="788"/>
      <c r="EGP18" s="788"/>
      <c r="EGQ18" s="788"/>
      <c r="EGR18" s="787"/>
      <c r="EGS18" s="788"/>
      <c r="EGT18" s="788"/>
      <c r="EGU18" s="788"/>
      <c r="EGV18" s="787"/>
      <c r="EGW18" s="788"/>
      <c r="EGX18" s="788"/>
      <c r="EGY18" s="788"/>
      <c r="EGZ18" s="787"/>
      <c r="EHA18" s="788"/>
      <c r="EHB18" s="788"/>
      <c r="EHC18" s="788"/>
      <c r="EHD18" s="787"/>
      <c r="EHE18" s="788"/>
      <c r="EHF18" s="788"/>
      <c r="EHG18" s="788"/>
      <c r="EHH18" s="787"/>
      <c r="EHI18" s="788"/>
      <c r="EHJ18" s="788"/>
      <c r="EHK18" s="788"/>
      <c r="EHL18" s="787"/>
      <c r="EHM18" s="788"/>
      <c r="EHN18" s="788"/>
      <c r="EHO18" s="788"/>
      <c r="EHP18" s="787"/>
      <c r="EHQ18" s="788"/>
      <c r="EHR18" s="788"/>
      <c r="EHS18" s="788"/>
      <c r="EHT18" s="787"/>
      <c r="EHU18" s="788"/>
      <c r="EHV18" s="788"/>
      <c r="EHW18" s="788"/>
      <c r="EHX18" s="787"/>
      <c r="EHY18" s="788"/>
      <c r="EHZ18" s="788"/>
      <c r="EIA18" s="788"/>
      <c r="EIB18" s="787"/>
      <c r="EIC18" s="788"/>
      <c r="EID18" s="788"/>
      <c r="EIE18" s="788"/>
      <c r="EIF18" s="787"/>
      <c r="EIG18" s="788"/>
      <c r="EIH18" s="788"/>
      <c r="EII18" s="788"/>
      <c r="EIJ18" s="787"/>
      <c r="EIK18" s="788"/>
      <c r="EIL18" s="788"/>
      <c r="EIM18" s="788"/>
      <c r="EIN18" s="787"/>
      <c r="EIO18" s="788"/>
      <c r="EIP18" s="788"/>
      <c r="EIQ18" s="788"/>
      <c r="EIR18" s="787"/>
      <c r="EIS18" s="788"/>
      <c r="EIT18" s="788"/>
      <c r="EIU18" s="788"/>
      <c r="EIV18" s="787"/>
      <c r="EIW18" s="788"/>
      <c r="EIX18" s="788"/>
      <c r="EIY18" s="788"/>
      <c r="EIZ18" s="787"/>
      <c r="EJA18" s="788"/>
      <c r="EJB18" s="788"/>
      <c r="EJC18" s="788"/>
      <c r="EJD18" s="787"/>
      <c r="EJE18" s="788"/>
      <c r="EJF18" s="788"/>
      <c r="EJG18" s="788"/>
      <c r="EJH18" s="787"/>
      <c r="EJI18" s="788"/>
      <c r="EJJ18" s="788"/>
      <c r="EJK18" s="788"/>
      <c r="EJL18" s="787"/>
      <c r="EJM18" s="788"/>
      <c r="EJN18" s="788"/>
      <c r="EJO18" s="788"/>
      <c r="EJP18" s="787"/>
      <c r="EJQ18" s="788"/>
      <c r="EJR18" s="788"/>
      <c r="EJS18" s="788"/>
      <c r="EJT18" s="787"/>
      <c r="EJU18" s="788"/>
      <c r="EJV18" s="788"/>
      <c r="EJW18" s="788"/>
      <c r="EJX18" s="787"/>
      <c r="EJY18" s="788"/>
      <c r="EJZ18" s="788"/>
      <c r="EKA18" s="788"/>
      <c r="EKB18" s="787"/>
      <c r="EKC18" s="788"/>
      <c r="EKD18" s="788"/>
      <c r="EKE18" s="788"/>
      <c r="EKF18" s="787"/>
      <c r="EKG18" s="788"/>
      <c r="EKH18" s="788"/>
      <c r="EKI18" s="788"/>
      <c r="EKJ18" s="787"/>
      <c r="EKK18" s="788"/>
      <c r="EKL18" s="788"/>
      <c r="EKM18" s="788"/>
      <c r="EKN18" s="787"/>
      <c r="EKO18" s="788"/>
      <c r="EKP18" s="788"/>
      <c r="EKQ18" s="788"/>
      <c r="EKR18" s="787"/>
      <c r="EKS18" s="788"/>
      <c r="EKT18" s="788"/>
      <c r="EKU18" s="788"/>
      <c r="EKV18" s="787"/>
      <c r="EKW18" s="788"/>
      <c r="EKX18" s="788"/>
      <c r="EKY18" s="788"/>
      <c r="EKZ18" s="787"/>
      <c r="ELA18" s="788"/>
      <c r="ELB18" s="788"/>
      <c r="ELC18" s="788"/>
      <c r="ELD18" s="787"/>
      <c r="ELE18" s="788"/>
      <c r="ELF18" s="788"/>
      <c r="ELG18" s="788"/>
      <c r="ELH18" s="787"/>
      <c r="ELI18" s="788"/>
      <c r="ELJ18" s="788"/>
      <c r="ELK18" s="788"/>
      <c r="ELL18" s="787"/>
      <c r="ELM18" s="788"/>
      <c r="ELN18" s="788"/>
      <c r="ELO18" s="788"/>
      <c r="ELP18" s="787"/>
      <c r="ELQ18" s="788"/>
      <c r="ELR18" s="788"/>
      <c r="ELS18" s="788"/>
      <c r="ELT18" s="787"/>
      <c r="ELU18" s="788"/>
      <c r="ELV18" s="788"/>
      <c r="ELW18" s="788"/>
      <c r="ELX18" s="787"/>
      <c r="ELY18" s="788"/>
      <c r="ELZ18" s="788"/>
      <c r="EMA18" s="788"/>
      <c r="EMB18" s="787"/>
      <c r="EMC18" s="788"/>
      <c r="EMD18" s="788"/>
      <c r="EME18" s="788"/>
      <c r="EMF18" s="787"/>
      <c r="EMG18" s="788"/>
      <c r="EMH18" s="788"/>
      <c r="EMI18" s="788"/>
      <c r="EMJ18" s="787"/>
      <c r="EMK18" s="788"/>
      <c r="EML18" s="788"/>
      <c r="EMM18" s="788"/>
      <c r="EMN18" s="787"/>
      <c r="EMO18" s="788"/>
      <c r="EMP18" s="788"/>
      <c r="EMQ18" s="788"/>
      <c r="EMR18" s="787"/>
      <c r="EMS18" s="788"/>
      <c r="EMT18" s="788"/>
      <c r="EMU18" s="788"/>
      <c r="EMV18" s="787"/>
      <c r="EMW18" s="788"/>
      <c r="EMX18" s="788"/>
      <c r="EMY18" s="788"/>
      <c r="EMZ18" s="787"/>
      <c r="ENA18" s="788"/>
      <c r="ENB18" s="788"/>
      <c r="ENC18" s="788"/>
      <c r="END18" s="787"/>
      <c r="ENE18" s="788"/>
      <c r="ENF18" s="788"/>
      <c r="ENG18" s="788"/>
      <c r="ENH18" s="787"/>
      <c r="ENI18" s="788"/>
      <c r="ENJ18" s="788"/>
      <c r="ENK18" s="788"/>
      <c r="ENL18" s="787"/>
      <c r="ENM18" s="788"/>
      <c r="ENN18" s="788"/>
      <c r="ENO18" s="788"/>
      <c r="ENP18" s="787"/>
      <c r="ENQ18" s="788"/>
      <c r="ENR18" s="788"/>
      <c r="ENS18" s="788"/>
      <c r="ENT18" s="787"/>
      <c r="ENU18" s="788"/>
      <c r="ENV18" s="788"/>
      <c r="ENW18" s="788"/>
      <c r="ENX18" s="787"/>
      <c r="ENY18" s="788"/>
      <c r="ENZ18" s="788"/>
      <c r="EOA18" s="788"/>
      <c r="EOB18" s="787"/>
      <c r="EOC18" s="788"/>
      <c r="EOD18" s="788"/>
      <c r="EOE18" s="788"/>
      <c r="EOF18" s="787"/>
      <c r="EOG18" s="788"/>
      <c r="EOH18" s="788"/>
      <c r="EOI18" s="788"/>
      <c r="EOJ18" s="787"/>
      <c r="EOK18" s="788"/>
      <c r="EOL18" s="788"/>
      <c r="EOM18" s="788"/>
      <c r="EON18" s="787"/>
      <c r="EOO18" s="788"/>
      <c r="EOP18" s="788"/>
      <c r="EOQ18" s="788"/>
      <c r="EOR18" s="787"/>
      <c r="EOS18" s="788"/>
      <c r="EOT18" s="788"/>
      <c r="EOU18" s="788"/>
      <c r="EOV18" s="787"/>
      <c r="EOW18" s="788"/>
      <c r="EOX18" s="788"/>
      <c r="EOY18" s="788"/>
      <c r="EOZ18" s="787"/>
      <c r="EPA18" s="788"/>
      <c r="EPB18" s="788"/>
      <c r="EPC18" s="788"/>
      <c r="EPD18" s="787"/>
      <c r="EPE18" s="788"/>
      <c r="EPF18" s="788"/>
      <c r="EPG18" s="788"/>
      <c r="EPH18" s="787"/>
      <c r="EPI18" s="788"/>
      <c r="EPJ18" s="788"/>
      <c r="EPK18" s="788"/>
      <c r="EPL18" s="787"/>
      <c r="EPM18" s="788"/>
      <c r="EPN18" s="788"/>
      <c r="EPO18" s="788"/>
      <c r="EPP18" s="787"/>
      <c r="EPQ18" s="788"/>
      <c r="EPR18" s="788"/>
      <c r="EPS18" s="788"/>
      <c r="EPT18" s="787"/>
      <c r="EPU18" s="788"/>
      <c r="EPV18" s="788"/>
      <c r="EPW18" s="788"/>
      <c r="EPX18" s="787"/>
      <c r="EPY18" s="788"/>
      <c r="EPZ18" s="788"/>
      <c r="EQA18" s="788"/>
      <c r="EQB18" s="787"/>
      <c r="EQC18" s="788"/>
      <c r="EQD18" s="788"/>
      <c r="EQE18" s="788"/>
      <c r="EQF18" s="787"/>
      <c r="EQG18" s="788"/>
      <c r="EQH18" s="788"/>
      <c r="EQI18" s="788"/>
      <c r="EQJ18" s="787"/>
      <c r="EQK18" s="788"/>
      <c r="EQL18" s="788"/>
      <c r="EQM18" s="788"/>
      <c r="EQN18" s="787"/>
      <c r="EQO18" s="788"/>
      <c r="EQP18" s="788"/>
      <c r="EQQ18" s="788"/>
      <c r="EQR18" s="787"/>
      <c r="EQS18" s="788"/>
      <c r="EQT18" s="788"/>
      <c r="EQU18" s="788"/>
      <c r="EQV18" s="787"/>
      <c r="EQW18" s="788"/>
      <c r="EQX18" s="788"/>
      <c r="EQY18" s="788"/>
      <c r="EQZ18" s="787"/>
      <c r="ERA18" s="788"/>
      <c r="ERB18" s="788"/>
      <c r="ERC18" s="788"/>
      <c r="ERD18" s="787"/>
      <c r="ERE18" s="788"/>
      <c r="ERF18" s="788"/>
      <c r="ERG18" s="788"/>
      <c r="ERH18" s="787"/>
      <c r="ERI18" s="788"/>
      <c r="ERJ18" s="788"/>
      <c r="ERK18" s="788"/>
      <c r="ERL18" s="787"/>
      <c r="ERM18" s="788"/>
      <c r="ERN18" s="788"/>
      <c r="ERO18" s="788"/>
      <c r="ERP18" s="787"/>
      <c r="ERQ18" s="788"/>
      <c r="ERR18" s="788"/>
      <c r="ERS18" s="788"/>
      <c r="ERT18" s="787"/>
      <c r="ERU18" s="788"/>
      <c r="ERV18" s="788"/>
      <c r="ERW18" s="788"/>
      <c r="ERX18" s="787"/>
      <c r="ERY18" s="788"/>
      <c r="ERZ18" s="788"/>
      <c r="ESA18" s="788"/>
      <c r="ESB18" s="787"/>
      <c r="ESC18" s="788"/>
      <c r="ESD18" s="788"/>
      <c r="ESE18" s="788"/>
      <c r="ESF18" s="787"/>
      <c r="ESG18" s="788"/>
      <c r="ESH18" s="788"/>
      <c r="ESI18" s="788"/>
      <c r="ESJ18" s="787"/>
      <c r="ESK18" s="788"/>
      <c r="ESL18" s="788"/>
      <c r="ESM18" s="788"/>
      <c r="ESN18" s="787"/>
      <c r="ESO18" s="788"/>
      <c r="ESP18" s="788"/>
      <c r="ESQ18" s="788"/>
      <c r="ESR18" s="787"/>
      <c r="ESS18" s="788"/>
      <c r="EST18" s="788"/>
      <c r="ESU18" s="788"/>
      <c r="ESV18" s="787"/>
      <c r="ESW18" s="788"/>
      <c r="ESX18" s="788"/>
      <c r="ESY18" s="788"/>
      <c r="ESZ18" s="787"/>
      <c r="ETA18" s="788"/>
      <c r="ETB18" s="788"/>
      <c r="ETC18" s="788"/>
      <c r="ETD18" s="787"/>
      <c r="ETE18" s="788"/>
      <c r="ETF18" s="788"/>
      <c r="ETG18" s="788"/>
      <c r="ETH18" s="787"/>
      <c r="ETI18" s="788"/>
      <c r="ETJ18" s="788"/>
      <c r="ETK18" s="788"/>
      <c r="ETL18" s="787"/>
      <c r="ETM18" s="788"/>
      <c r="ETN18" s="788"/>
      <c r="ETO18" s="788"/>
      <c r="ETP18" s="787"/>
      <c r="ETQ18" s="788"/>
      <c r="ETR18" s="788"/>
      <c r="ETS18" s="788"/>
      <c r="ETT18" s="787"/>
      <c r="ETU18" s="788"/>
      <c r="ETV18" s="788"/>
      <c r="ETW18" s="788"/>
      <c r="ETX18" s="787"/>
      <c r="ETY18" s="788"/>
      <c r="ETZ18" s="788"/>
      <c r="EUA18" s="788"/>
      <c r="EUB18" s="787"/>
      <c r="EUC18" s="788"/>
      <c r="EUD18" s="788"/>
      <c r="EUE18" s="788"/>
      <c r="EUF18" s="787"/>
      <c r="EUG18" s="788"/>
      <c r="EUH18" s="788"/>
      <c r="EUI18" s="788"/>
      <c r="EUJ18" s="787"/>
      <c r="EUK18" s="788"/>
      <c r="EUL18" s="788"/>
      <c r="EUM18" s="788"/>
      <c r="EUN18" s="787"/>
      <c r="EUO18" s="788"/>
      <c r="EUP18" s="788"/>
      <c r="EUQ18" s="788"/>
      <c r="EUR18" s="787"/>
      <c r="EUS18" s="788"/>
      <c r="EUT18" s="788"/>
      <c r="EUU18" s="788"/>
      <c r="EUV18" s="787"/>
      <c r="EUW18" s="788"/>
      <c r="EUX18" s="788"/>
      <c r="EUY18" s="788"/>
      <c r="EUZ18" s="787"/>
      <c r="EVA18" s="788"/>
      <c r="EVB18" s="788"/>
      <c r="EVC18" s="788"/>
      <c r="EVD18" s="787"/>
      <c r="EVE18" s="788"/>
      <c r="EVF18" s="788"/>
      <c r="EVG18" s="788"/>
      <c r="EVH18" s="787"/>
      <c r="EVI18" s="788"/>
      <c r="EVJ18" s="788"/>
      <c r="EVK18" s="788"/>
      <c r="EVL18" s="787"/>
      <c r="EVM18" s="788"/>
      <c r="EVN18" s="788"/>
      <c r="EVO18" s="788"/>
      <c r="EVP18" s="787"/>
      <c r="EVQ18" s="788"/>
      <c r="EVR18" s="788"/>
      <c r="EVS18" s="788"/>
      <c r="EVT18" s="787"/>
      <c r="EVU18" s="788"/>
      <c r="EVV18" s="788"/>
      <c r="EVW18" s="788"/>
      <c r="EVX18" s="787"/>
      <c r="EVY18" s="788"/>
      <c r="EVZ18" s="788"/>
      <c r="EWA18" s="788"/>
      <c r="EWB18" s="787"/>
      <c r="EWC18" s="788"/>
      <c r="EWD18" s="788"/>
      <c r="EWE18" s="788"/>
      <c r="EWF18" s="787"/>
      <c r="EWG18" s="788"/>
      <c r="EWH18" s="788"/>
      <c r="EWI18" s="788"/>
      <c r="EWJ18" s="787"/>
      <c r="EWK18" s="788"/>
      <c r="EWL18" s="788"/>
      <c r="EWM18" s="788"/>
      <c r="EWN18" s="787"/>
      <c r="EWO18" s="788"/>
      <c r="EWP18" s="788"/>
      <c r="EWQ18" s="788"/>
      <c r="EWR18" s="787"/>
      <c r="EWS18" s="788"/>
      <c r="EWT18" s="788"/>
      <c r="EWU18" s="788"/>
      <c r="EWV18" s="787"/>
      <c r="EWW18" s="788"/>
      <c r="EWX18" s="788"/>
      <c r="EWY18" s="788"/>
      <c r="EWZ18" s="787"/>
      <c r="EXA18" s="788"/>
      <c r="EXB18" s="788"/>
      <c r="EXC18" s="788"/>
      <c r="EXD18" s="787"/>
      <c r="EXE18" s="788"/>
      <c r="EXF18" s="788"/>
      <c r="EXG18" s="788"/>
      <c r="EXH18" s="787"/>
      <c r="EXI18" s="788"/>
      <c r="EXJ18" s="788"/>
      <c r="EXK18" s="788"/>
      <c r="EXL18" s="787"/>
      <c r="EXM18" s="788"/>
      <c r="EXN18" s="788"/>
      <c r="EXO18" s="788"/>
      <c r="EXP18" s="787"/>
      <c r="EXQ18" s="788"/>
      <c r="EXR18" s="788"/>
      <c r="EXS18" s="788"/>
      <c r="EXT18" s="787"/>
      <c r="EXU18" s="788"/>
      <c r="EXV18" s="788"/>
      <c r="EXW18" s="788"/>
      <c r="EXX18" s="787"/>
      <c r="EXY18" s="788"/>
      <c r="EXZ18" s="788"/>
      <c r="EYA18" s="788"/>
      <c r="EYB18" s="787"/>
      <c r="EYC18" s="788"/>
      <c r="EYD18" s="788"/>
      <c r="EYE18" s="788"/>
      <c r="EYF18" s="787"/>
      <c r="EYG18" s="788"/>
      <c r="EYH18" s="788"/>
      <c r="EYI18" s="788"/>
      <c r="EYJ18" s="787"/>
      <c r="EYK18" s="788"/>
      <c r="EYL18" s="788"/>
      <c r="EYM18" s="788"/>
      <c r="EYN18" s="787"/>
      <c r="EYO18" s="788"/>
      <c r="EYP18" s="788"/>
      <c r="EYQ18" s="788"/>
      <c r="EYR18" s="787"/>
      <c r="EYS18" s="788"/>
      <c r="EYT18" s="788"/>
      <c r="EYU18" s="788"/>
      <c r="EYV18" s="787"/>
      <c r="EYW18" s="788"/>
      <c r="EYX18" s="788"/>
      <c r="EYY18" s="788"/>
      <c r="EYZ18" s="787"/>
      <c r="EZA18" s="788"/>
      <c r="EZB18" s="788"/>
      <c r="EZC18" s="788"/>
      <c r="EZD18" s="787"/>
      <c r="EZE18" s="788"/>
      <c r="EZF18" s="788"/>
      <c r="EZG18" s="788"/>
      <c r="EZH18" s="787"/>
      <c r="EZI18" s="788"/>
      <c r="EZJ18" s="788"/>
      <c r="EZK18" s="788"/>
      <c r="EZL18" s="787"/>
      <c r="EZM18" s="788"/>
      <c r="EZN18" s="788"/>
      <c r="EZO18" s="788"/>
      <c r="EZP18" s="787"/>
      <c r="EZQ18" s="788"/>
      <c r="EZR18" s="788"/>
      <c r="EZS18" s="788"/>
      <c r="EZT18" s="787"/>
      <c r="EZU18" s="788"/>
      <c r="EZV18" s="788"/>
      <c r="EZW18" s="788"/>
      <c r="EZX18" s="787"/>
      <c r="EZY18" s="788"/>
      <c r="EZZ18" s="788"/>
      <c r="FAA18" s="788"/>
      <c r="FAB18" s="787"/>
      <c r="FAC18" s="788"/>
      <c r="FAD18" s="788"/>
      <c r="FAE18" s="788"/>
      <c r="FAF18" s="787"/>
      <c r="FAG18" s="788"/>
      <c r="FAH18" s="788"/>
      <c r="FAI18" s="788"/>
      <c r="FAJ18" s="787"/>
      <c r="FAK18" s="788"/>
      <c r="FAL18" s="788"/>
      <c r="FAM18" s="788"/>
      <c r="FAN18" s="787"/>
      <c r="FAO18" s="788"/>
      <c r="FAP18" s="788"/>
      <c r="FAQ18" s="788"/>
      <c r="FAR18" s="787"/>
      <c r="FAS18" s="788"/>
      <c r="FAT18" s="788"/>
      <c r="FAU18" s="788"/>
      <c r="FAV18" s="787"/>
      <c r="FAW18" s="788"/>
      <c r="FAX18" s="788"/>
      <c r="FAY18" s="788"/>
      <c r="FAZ18" s="787"/>
      <c r="FBA18" s="788"/>
      <c r="FBB18" s="788"/>
      <c r="FBC18" s="788"/>
      <c r="FBD18" s="787"/>
      <c r="FBE18" s="788"/>
      <c r="FBF18" s="788"/>
      <c r="FBG18" s="788"/>
      <c r="FBH18" s="787"/>
      <c r="FBI18" s="788"/>
      <c r="FBJ18" s="788"/>
      <c r="FBK18" s="788"/>
      <c r="FBL18" s="787"/>
      <c r="FBM18" s="788"/>
      <c r="FBN18" s="788"/>
      <c r="FBO18" s="788"/>
      <c r="FBP18" s="787"/>
      <c r="FBQ18" s="788"/>
      <c r="FBR18" s="788"/>
      <c r="FBS18" s="788"/>
      <c r="FBT18" s="787"/>
      <c r="FBU18" s="788"/>
      <c r="FBV18" s="788"/>
      <c r="FBW18" s="788"/>
      <c r="FBX18" s="787"/>
      <c r="FBY18" s="788"/>
      <c r="FBZ18" s="788"/>
      <c r="FCA18" s="788"/>
      <c r="FCB18" s="787"/>
      <c r="FCC18" s="788"/>
      <c r="FCD18" s="788"/>
      <c r="FCE18" s="788"/>
      <c r="FCF18" s="787"/>
      <c r="FCG18" s="788"/>
      <c r="FCH18" s="788"/>
      <c r="FCI18" s="788"/>
      <c r="FCJ18" s="787"/>
      <c r="FCK18" s="788"/>
      <c r="FCL18" s="788"/>
      <c r="FCM18" s="788"/>
      <c r="FCN18" s="787"/>
      <c r="FCO18" s="788"/>
      <c r="FCP18" s="788"/>
      <c r="FCQ18" s="788"/>
      <c r="FCR18" s="787"/>
      <c r="FCS18" s="788"/>
      <c r="FCT18" s="788"/>
      <c r="FCU18" s="788"/>
      <c r="FCV18" s="787"/>
      <c r="FCW18" s="788"/>
      <c r="FCX18" s="788"/>
      <c r="FCY18" s="788"/>
      <c r="FCZ18" s="787"/>
      <c r="FDA18" s="788"/>
      <c r="FDB18" s="788"/>
      <c r="FDC18" s="788"/>
      <c r="FDD18" s="787"/>
      <c r="FDE18" s="788"/>
      <c r="FDF18" s="788"/>
      <c r="FDG18" s="788"/>
      <c r="FDH18" s="787"/>
      <c r="FDI18" s="788"/>
      <c r="FDJ18" s="788"/>
      <c r="FDK18" s="788"/>
      <c r="FDL18" s="787"/>
      <c r="FDM18" s="788"/>
      <c r="FDN18" s="788"/>
      <c r="FDO18" s="788"/>
      <c r="FDP18" s="787"/>
      <c r="FDQ18" s="788"/>
      <c r="FDR18" s="788"/>
      <c r="FDS18" s="788"/>
      <c r="FDT18" s="787"/>
      <c r="FDU18" s="788"/>
      <c r="FDV18" s="788"/>
      <c r="FDW18" s="788"/>
      <c r="FDX18" s="787"/>
      <c r="FDY18" s="788"/>
      <c r="FDZ18" s="788"/>
      <c r="FEA18" s="788"/>
      <c r="FEB18" s="787"/>
      <c r="FEC18" s="788"/>
      <c r="FED18" s="788"/>
      <c r="FEE18" s="788"/>
      <c r="FEF18" s="787"/>
      <c r="FEG18" s="788"/>
      <c r="FEH18" s="788"/>
      <c r="FEI18" s="788"/>
      <c r="FEJ18" s="787"/>
      <c r="FEK18" s="788"/>
      <c r="FEL18" s="788"/>
      <c r="FEM18" s="788"/>
      <c r="FEN18" s="787"/>
      <c r="FEO18" s="788"/>
      <c r="FEP18" s="788"/>
      <c r="FEQ18" s="788"/>
      <c r="FER18" s="787"/>
      <c r="FES18" s="788"/>
      <c r="FET18" s="788"/>
      <c r="FEU18" s="788"/>
      <c r="FEV18" s="787"/>
      <c r="FEW18" s="788"/>
      <c r="FEX18" s="788"/>
      <c r="FEY18" s="788"/>
      <c r="FEZ18" s="787"/>
      <c r="FFA18" s="788"/>
      <c r="FFB18" s="788"/>
      <c r="FFC18" s="788"/>
      <c r="FFD18" s="787"/>
      <c r="FFE18" s="788"/>
      <c r="FFF18" s="788"/>
      <c r="FFG18" s="788"/>
      <c r="FFH18" s="787"/>
      <c r="FFI18" s="788"/>
      <c r="FFJ18" s="788"/>
      <c r="FFK18" s="788"/>
      <c r="FFL18" s="787"/>
      <c r="FFM18" s="788"/>
      <c r="FFN18" s="788"/>
      <c r="FFO18" s="788"/>
      <c r="FFP18" s="787"/>
      <c r="FFQ18" s="788"/>
      <c r="FFR18" s="788"/>
      <c r="FFS18" s="788"/>
      <c r="FFT18" s="787"/>
      <c r="FFU18" s="788"/>
      <c r="FFV18" s="788"/>
      <c r="FFW18" s="788"/>
      <c r="FFX18" s="787"/>
      <c r="FFY18" s="788"/>
      <c r="FFZ18" s="788"/>
      <c r="FGA18" s="788"/>
      <c r="FGB18" s="787"/>
      <c r="FGC18" s="788"/>
      <c r="FGD18" s="788"/>
      <c r="FGE18" s="788"/>
      <c r="FGF18" s="787"/>
      <c r="FGG18" s="788"/>
      <c r="FGH18" s="788"/>
      <c r="FGI18" s="788"/>
      <c r="FGJ18" s="787"/>
      <c r="FGK18" s="788"/>
      <c r="FGL18" s="788"/>
      <c r="FGM18" s="788"/>
      <c r="FGN18" s="787"/>
      <c r="FGO18" s="788"/>
      <c r="FGP18" s="788"/>
      <c r="FGQ18" s="788"/>
      <c r="FGR18" s="787"/>
      <c r="FGS18" s="788"/>
      <c r="FGT18" s="788"/>
      <c r="FGU18" s="788"/>
      <c r="FGV18" s="787"/>
      <c r="FGW18" s="788"/>
      <c r="FGX18" s="788"/>
      <c r="FGY18" s="788"/>
      <c r="FGZ18" s="787"/>
      <c r="FHA18" s="788"/>
      <c r="FHB18" s="788"/>
      <c r="FHC18" s="788"/>
      <c r="FHD18" s="787"/>
      <c r="FHE18" s="788"/>
      <c r="FHF18" s="788"/>
      <c r="FHG18" s="788"/>
      <c r="FHH18" s="787"/>
      <c r="FHI18" s="788"/>
      <c r="FHJ18" s="788"/>
      <c r="FHK18" s="788"/>
      <c r="FHL18" s="787"/>
      <c r="FHM18" s="788"/>
      <c r="FHN18" s="788"/>
      <c r="FHO18" s="788"/>
      <c r="FHP18" s="787"/>
      <c r="FHQ18" s="788"/>
      <c r="FHR18" s="788"/>
      <c r="FHS18" s="788"/>
      <c r="FHT18" s="787"/>
      <c r="FHU18" s="788"/>
      <c r="FHV18" s="788"/>
      <c r="FHW18" s="788"/>
      <c r="FHX18" s="787"/>
      <c r="FHY18" s="788"/>
      <c r="FHZ18" s="788"/>
      <c r="FIA18" s="788"/>
      <c r="FIB18" s="787"/>
      <c r="FIC18" s="788"/>
      <c r="FID18" s="788"/>
      <c r="FIE18" s="788"/>
      <c r="FIF18" s="787"/>
      <c r="FIG18" s="788"/>
      <c r="FIH18" s="788"/>
      <c r="FII18" s="788"/>
      <c r="FIJ18" s="787"/>
      <c r="FIK18" s="788"/>
      <c r="FIL18" s="788"/>
      <c r="FIM18" s="788"/>
      <c r="FIN18" s="787"/>
      <c r="FIO18" s="788"/>
      <c r="FIP18" s="788"/>
      <c r="FIQ18" s="788"/>
      <c r="FIR18" s="787"/>
      <c r="FIS18" s="788"/>
      <c r="FIT18" s="788"/>
      <c r="FIU18" s="788"/>
      <c r="FIV18" s="787"/>
      <c r="FIW18" s="788"/>
      <c r="FIX18" s="788"/>
      <c r="FIY18" s="788"/>
      <c r="FIZ18" s="787"/>
      <c r="FJA18" s="788"/>
      <c r="FJB18" s="788"/>
      <c r="FJC18" s="788"/>
      <c r="FJD18" s="787"/>
      <c r="FJE18" s="788"/>
      <c r="FJF18" s="788"/>
      <c r="FJG18" s="788"/>
      <c r="FJH18" s="787"/>
      <c r="FJI18" s="788"/>
      <c r="FJJ18" s="788"/>
      <c r="FJK18" s="788"/>
      <c r="FJL18" s="787"/>
      <c r="FJM18" s="788"/>
      <c r="FJN18" s="788"/>
      <c r="FJO18" s="788"/>
      <c r="FJP18" s="787"/>
      <c r="FJQ18" s="788"/>
      <c r="FJR18" s="788"/>
      <c r="FJS18" s="788"/>
      <c r="FJT18" s="787"/>
      <c r="FJU18" s="788"/>
      <c r="FJV18" s="788"/>
      <c r="FJW18" s="788"/>
      <c r="FJX18" s="787"/>
      <c r="FJY18" s="788"/>
      <c r="FJZ18" s="788"/>
      <c r="FKA18" s="788"/>
      <c r="FKB18" s="787"/>
      <c r="FKC18" s="788"/>
      <c r="FKD18" s="788"/>
      <c r="FKE18" s="788"/>
      <c r="FKF18" s="787"/>
      <c r="FKG18" s="788"/>
      <c r="FKH18" s="788"/>
      <c r="FKI18" s="788"/>
      <c r="FKJ18" s="787"/>
      <c r="FKK18" s="788"/>
      <c r="FKL18" s="788"/>
      <c r="FKM18" s="788"/>
      <c r="FKN18" s="787"/>
      <c r="FKO18" s="788"/>
      <c r="FKP18" s="788"/>
      <c r="FKQ18" s="788"/>
      <c r="FKR18" s="787"/>
      <c r="FKS18" s="788"/>
      <c r="FKT18" s="788"/>
      <c r="FKU18" s="788"/>
      <c r="FKV18" s="787"/>
      <c r="FKW18" s="788"/>
      <c r="FKX18" s="788"/>
      <c r="FKY18" s="788"/>
      <c r="FKZ18" s="787"/>
      <c r="FLA18" s="788"/>
      <c r="FLB18" s="788"/>
      <c r="FLC18" s="788"/>
      <c r="FLD18" s="787"/>
      <c r="FLE18" s="788"/>
      <c r="FLF18" s="788"/>
      <c r="FLG18" s="788"/>
      <c r="FLH18" s="787"/>
      <c r="FLI18" s="788"/>
      <c r="FLJ18" s="788"/>
      <c r="FLK18" s="788"/>
      <c r="FLL18" s="787"/>
      <c r="FLM18" s="788"/>
      <c r="FLN18" s="788"/>
      <c r="FLO18" s="788"/>
      <c r="FLP18" s="787"/>
      <c r="FLQ18" s="788"/>
      <c r="FLR18" s="788"/>
      <c r="FLS18" s="788"/>
      <c r="FLT18" s="787"/>
      <c r="FLU18" s="788"/>
      <c r="FLV18" s="788"/>
      <c r="FLW18" s="788"/>
      <c r="FLX18" s="787"/>
      <c r="FLY18" s="788"/>
      <c r="FLZ18" s="788"/>
      <c r="FMA18" s="788"/>
      <c r="FMB18" s="787"/>
      <c r="FMC18" s="788"/>
      <c r="FMD18" s="788"/>
      <c r="FME18" s="788"/>
      <c r="FMF18" s="787"/>
      <c r="FMG18" s="788"/>
      <c r="FMH18" s="788"/>
      <c r="FMI18" s="788"/>
      <c r="FMJ18" s="787"/>
      <c r="FMK18" s="788"/>
      <c r="FML18" s="788"/>
      <c r="FMM18" s="788"/>
      <c r="FMN18" s="787"/>
      <c r="FMO18" s="788"/>
      <c r="FMP18" s="788"/>
      <c r="FMQ18" s="788"/>
      <c r="FMR18" s="787"/>
      <c r="FMS18" s="788"/>
      <c r="FMT18" s="788"/>
      <c r="FMU18" s="788"/>
      <c r="FMV18" s="787"/>
      <c r="FMW18" s="788"/>
      <c r="FMX18" s="788"/>
      <c r="FMY18" s="788"/>
      <c r="FMZ18" s="787"/>
      <c r="FNA18" s="788"/>
      <c r="FNB18" s="788"/>
      <c r="FNC18" s="788"/>
      <c r="FND18" s="787"/>
      <c r="FNE18" s="788"/>
      <c r="FNF18" s="788"/>
      <c r="FNG18" s="788"/>
      <c r="FNH18" s="787"/>
      <c r="FNI18" s="788"/>
      <c r="FNJ18" s="788"/>
      <c r="FNK18" s="788"/>
      <c r="FNL18" s="787"/>
      <c r="FNM18" s="788"/>
      <c r="FNN18" s="788"/>
      <c r="FNO18" s="788"/>
      <c r="FNP18" s="787"/>
      <c r="FNQ18" s="788"/>
      <c r="FNR18" s="788"/>
      <c r="FNS18" s="788"/>
      <c r="FNT18" s="787"/>
      <c r="FNU18" s="788"/>
      <c r="FNV18" s="788"/>
      <c r="FNW18" s="788"/>
      <c r="FNX18" s="787"/>
      <c r="FNY18" s="788"/>
      <c r="FNZ18" s="788"/>
      <c r="FOA18" s="788"/>
      <c r="FOB18" s="787"/>
      <c r="FOC18" s="788"/>
      <c r="FOD18" s="788"/>
      <c r="FOE18" s="788"/>
      <c r="FOF18" s="787"/>
      <c r="FOG18" s="788"/>
      <c r="FOH18" s="788"/>
      <c r="FOI18" s="788"/>
      <c r="FOJ18" s="787"/>
      <c r="FOK18" s="788"/>
      <c r="FOL18" s="788"/>
      <c r="FOM18" s="788"/>
      <c r="FON18" s="787"/>
      <c r="FOO18" s="788"/>
      <c r="FOP18" s="788"/>
      <c r="FOQ18" s="788"/>
      <c r="FOR18" s="787"/>
      <c r="FOS18" s="788"/>
      <c r="FOT18" s="788"/>
      <c r="FOU18" s="788"/>
      <c r="FOV18" s="787"/>
      <c r="FOW18" s="788"/>
      <c r="FOX18" s="788"/>
      <c r="FOY18" s="788"/>
      <c r="FOZ18" s="787"/>
      <c r="FPA18" s="788"/>
      <c r="FPB18" s="788"/>
      <c r="FPC18" s="788"/>
      <c r="FPD18" s="787"/>
      <c r="FPE18" s="788"/>
      <c r="FPF18" s="788"/>
      <c r="FPG18" s="788"/>
      <c r="FPH18" s="787"/>
      <c r="FPI18" s="788"/>
      <c r="FPJ18" s="788"/>
      <c r="FPK18" s="788"/>
      <c r="FPL18" s="787"/>
      <c r="FPM18" s="788"/>
      <c r="FPN18" s="788"/>
      <c r="FPO18" s="788"/>
      <c r="FPP18" s="787"/>
      <c r="FPQ18" s="788"/>
      <c r="FPR18" s="788"/>
      <c r="FPS18" s="788"/>
      <c r="FPT18" s="787"/>
      <c r="FPU18" s="788"/>
      <c r="FPV18" s="788"/>
      <c r="FPW18" s="788"/>
      <c r="FPX18" s="787"/>
      <c r="FPY18" s="788"/>
      <c r="FPZ18" s="788"/>
      <c r="FQA18" s="788"/>
      <c r="FQB18" s="787"/>
      <c r="FQC18" s="788"/>
      <c r="FQD18" s="788"/>
      <c r="FQE18" s="788"/>
      <c r="FQF18" s="787"/>
      <c r="FQG18" s="788"/>
      <c r="FQH18" s="788"/>
      <c r="FQI18" s="788"/>
      <c r="FQJ18" s="787"/>
      <c r="FQK18" s="788"/>
      <c r="FQL18" s="788"/>
      <c r="FQM18" s="788"/>
      <c r="FQN18" s="787"/>
      <c r="FQO18" s="788"/>
      <c r="FQP18" s="788"/>
      <c r="FQQ18" s="788"/>
      <c r="FQR18" s="787"/>
      <c r="FQS18" s="788"/>
      <c r="FQT18" s="788"/>
      <c r="FQU18" s="788"/>
      <c r="FQV18" s="787"/>
      <c r="FQW18" s="788"/>
      <c r="FQX18" s="788"/>
      <c r="FQY18" s="788"/>
      <c r="FQZ18" s="787"/>
      <c r="FRA18" s="788"/>
      <c r="FRB18" s="788"/>
      <c r="FRC18" s="788"/>
      <c r="FRD18" s="787"/>
      <c r="FRE18" s="788"/>
      <c r="FRF18" s="788"/>
      <c r="FRG18" s="788"/>
      <c r="FRH18" s="787"/>
      <c r="FRI18" s="788"/>
      <c r="FRJ18" s="788"/>
      <c r="FRK18" s="788"/>
      <c r="FRL18" s="787"/>
      <c r="FRM18" s="788"/>
      <c r="FRN18" s="788"/>
      <c r="FRO18" s="788"/>
      <c r="FRP18" s="787"/>
      <c r="FRQ18" s="788"/>
      <c r="FRR18" s="788"/>
      <c r="FRS18" s="788"/>
      <c r="FRT18" s="787"/>
      <c r="FRU18" s="788"/>
      <c r="FRV18" s="788"/>
      <c r="FRW18" s="788"/>
      <c r="FRX18" s="787"/>
      <c r="FRY18" s="788"/>
      <c r="FRZ18" s="788"/>
      <c r="FSA18" s="788"/>
      <c r="FSB18" s="787"/>
      <c r="FSC18" s="788"/>
      <c r="FSD18" s="788"/>
      <c r="FSE18" s="788"/>
      <c r="FSF18" s="787"/>
      <c r="FSG18" s="788"/>
      <c r="FSH18" s="788"/>
      <c r="FSI18" s="788"/>
      <c r="FSJ18" s="787"/>
      <c r="FSK18" s="788"/>
      <c r="FSL18" s="788"/>
      <c r="FSM18" s="788"/>
      <c r="FSN18" s="787"/>
      <c r="FSO18" s="788"/>
      <c r="FSP18" s="788"/>
      <c r="FSQ18" s="788"/>
      <c r="FSR18" s="787"/>
      <c r="FSS18" s="788"/>
      <c r="FST18" s="788"/>
      <c r="FSU18" s="788"/>
      <c r="FSV18" s="787"/>
      <c r="FSW18" s="788"/>
      <c r="FSX18" s="788"/>
      <c r="FSY18" s="788"/>
      <c r="FSZ18" s="787"/>
      <c r="FTA18" s="788"/>
      <c r="FTB18" s="788"/>
      <c r="FTC18" s="788"/>
      <c r="FTD18" s="787"/>
      <c r="FTE18" s="788"/>
      <c r="FTF18" s="788"/>
      <c r="FTG18" s="788"/>
      <c r="FTH18" s="787"/>
      <c r="FTI18" s="788"/>
      <c r="FTJ18" s="788"/>
      <c r="FTK18" s="788"/>
      <c r="FTL18" s="787"/>
      <c r="FTM18" s="788"/>
      <c r="FTN18" s="788"/>
      <c r="FTO18" s="788"/>
      <c r="FTP18" s="787"/>
      <c r="FTQ18" s="788"/>
      <c r="FTR18" s="788"/>
      <c r="FTS18" s="788"/>
      <c r="FTT18" s="787"/>
      <c r="FTU18" s="788"/>
      <c r="FTV18" s="788"/>
      <c r="FTW18" s="788"/>
      <c r="FTX18" s="787"/>
      <c r="FTY18" s="788"/>
      <c r="FTZ18" s="788"/>
      <c r="FUA18" s="788"/>
      <c r="FUB18" s="787"/>
      <c r="FUC18" s="788"/>
      <c r="FUD18" s="788"/>
      <c r="FUE18" s="788"/>
      <c r="FUF18" s="787"/>
      <c r="FUG18" s="788"/>
      <c r="FUH18" s="788"/>
      <c r="FUI18" s="788"/>
      <c r="FUJ18" s="787"/>
      <c r="FUK18" s="788"/>
      <c r="FUL18" s="788"/>
      <c r="FUM18" s="788"/>
      <c r="FUN18" s="787"/>
      <c r="FUO18" s="788"/>
      <c r="FUP18" s="788"/>
      <c r="FUQ18" s="788"/>
      <c r="FUR18" s="787"/>
      <c r="FUS18" s="788"/>
      <c r="FUT18" s="788"/>
      <c r="FUU18" s="788"/>
      <c r="FUV18" s="787"/>
      <c r="FUW18" s="788"/>
      <c r="FUX18" s="788"/>
      <c r="FUY18" s="788"/>
      <c r="FUZ18" s="787"/>
      <c r="FVA18" s="788"/>
      <c r="FVB18" s="788"/>
      <c r="FVC18" s="788"/>
      <c r="FVD18" s="787"/>
      <c r="FVE18" s="788"/>
      <c r="FVF18" s="788"/>
      <c r="FVG18" s="788"/>
      <c r="FVH18" s="787"/>
      <c r="FVI18" s="788"/>
      <c r="FVJ18" s="788"/>
      <c r="FVK18" s="788"/>
      <c r="FVL18" s="787"/>
      <c r="FVM18" s="788"/>
      <c r="FVN18" s="788"/>
      <c r="FVO18" s="788"/>
      <c r="FVP18" s="787"/>
      <c r="FVQ18" s="788"/>
      <c r="FVR18" s="788"/>
      <c r="FVS18" s="788"/>
      <c r="FVT18" s="787"/>
      <c r="FVU18" s="788"/>
      <c r="FVV18" s="788"/>
      <c r="FVW18" s="788"/>
      <c r="FVX18" s="787"/>
      <c r="FVY18" s="788"/>
      <c r="FVZ18" s="788"/>
      <c r="FWA18" s="788"/>
      <c r="FWB18" s="787"/>
      <c r="FWC18" s="788"/>
      <c r="FWD18" s="788"/>
      <c r="FWE18" s="788"/>
      <c r="FWF18" s="787"/>
      <c r="FWG18" s="788"/>
      <c r="FWH18" s="788"/>
      <c r="FWI18" s="788"/>
      <c r="FWJ18" s="787"/>
      <c r="FWK18" s="788"/>
      <c r="FWL18" s="788"/>
      <c r="FWM18" s="788"/>
      <c r="FWN18" s="787"/>
      <c r="FWO18" s="788"/>
      <c r="FWP18" s="788"/>
      <c r="FWQ18" s="788"/>
      <c r="FWR18" s="787"/>
      <c r="FWS18" s="788"/>
      <c r="FWT18" s="788"/>
      <c r="FWU18" s="788"/>
      <c r="FWV18" s="787"/>
      <c r="FWW18" s="788"/>
      <c r="FWX18" s="788"/>
      <c r="FWY18" s="788"/>
      <c r="FWZ18" s="787"/>
      <c r="FXA18" s="788"/>
      <c r="FXB18" s="788"/>
      <c r="FXC18" s="788"/>
      <c r="FXD18" s="787"/>
      <c r="FXE18" s="788"/>
      <c r="FXF18" s="788"/>
      <c r="FXG18" s="788"/>
      <c r="FXH18" s="787"/>
      <c r="FXI18" s="788"/>
      <c r="FXJ18" s="788"/>
      <c r="FXK18" s="788"/>
      <c r="FXL18" s="787"/>
      <c r="FXM18" s="788"/>
      <c r="FXN18" s="788"/>
      <c r="FXO18" s="788"/>
      <c r="FXP18" s="787"/>
      <c r="FXQ18" s="788"/>
      <c r="FXR18" s="788"/>
      <c r="FXS18" s="788"/>
      <c r="FXT18" s="787"/>
      <c r="FXU18" s="788"/>
      <c r="FXV18" s="788"/>
      <c r="FXW18" s="788"/>
      <c r="FXX18" s="787"/>
      <c r="FXY18" s="788"/>
      <c r="FXZ18" s="788"/>
      <c r="FYA18" s="788"/>
      <c r="FYB18" s="787"/>
      <c r="FYC18" s="788"/>
      <c r="FYD18" s="788"/>
      <c r="FYE18" s="788"/>
      <c r="FYF18" s="787"/>
      <c r="FYG18" s="788"/>
      <c r="FYH18" s="788"/>
      <c r="FYI18" s="788"/>
      <c r="FYJ18" s="787"/>
      <c r="FYK18" s="788"/>
      <c r="FYL18" s="788"/>
      <c r="FYM18" s="788"/>
      <c r="FYN18" s="787"/>
      <c r="FYO18" s="788"/>
      <c r="FYP18" s="788"/>
      <c r="FYQ18" s="788"/>
      <c r="FYR18" s="787"/>
      <c r="FYS18" s="788"/>
      <c r="FYT18" s="788"/>
      <c r="FYU18" s="788"/>
      <c r="FYV18" s="787"/>
      <c r="FYW18" s="788"/>
      <c r="FYX18" s="788"/>
      <c r="FYY18" s="788"/>
      <c r="FYZ18" s="787"/>
      <c r="FZA18" s="788"/>
      <c r="FZB18" s="788"/>
      <c r="FZC18" s="788"/>
      <c r="FZD18" s="787"/>
      <c r="FZE18" s="788"/>
      <c r="FZF18" s="788"/>
      <c r="FZG18" s="788"/>
      <c r="FZH18" s="787"/>
      <c r="FZI18" s="788"/>
      <c r="FZJ18" s="788"/>
      <c r="FZK18" s="788"/>
      <c r="FZL18" s="787"/>
      <c r="FZM18" s="788"/>
      <c r="FZN18" s="788"/>
      <c r="FZO18" s="788"/>
      <c r="FZP18" s="787"/>
      <c r="FZQ18" s="788"/>
      <c r="FZR18" s="788"/>
      <c r="FZS18" s="788"/>
      <c r="FZT18" s="787"/>
      <c r="FZU18" s="788"/>
      <c r="FZV18" s="788"/>
      <c r="FZW18" s="788"/>
      <c r="FZX18" s="787"/>
      <c r="FZY18" s="788"/>
      <c r="FZZ18" s="788"/>
      <c r="GAA18" s="788"/>
      <c r="GAB18" s="787"/>
      <c r="GAC18" s="788"/>
      <c r="GAD18" s="788"/>
      <c r="GAE18" s="788"/>
      <c r="GAF18" s="787"/>
      <c r="GAG18" s="788"/>
      <c r="GAH18" s="788"/>
      <c r="GAI18" s="788"/>
      <c r="GAJ18" s="787"/>
      <c r="GAK18" s="788"/>
      <c r="GAL18" s="788"/>
      <c r="GAM18" s="788"/>
      <c r="GAN18" s="787"/>
      <c r="GAO18" s="788"/>
      <c r="GAP18" s="788"/>
      <c r="GAQ18" s="788"/>
      <c r="GAR18" s="787"/>
      <c r="GAS18" s="788"/>
      <c r="GAT18" s="788"/>
      <c r="GAU18" s="788"/>
      <c r="GAV18" s="787"/>
      <c r="GAW18" s="788"/>
      <c r="GAX18" s="788"/>
      <c r="GAY18" s="788"/>
      <c r="GAZ18" s="787"/>
      <c r="GBA18" s="788"/>
      <c r="GBB18" s="788"/>
      <c r="GBC18" s="788"/>
      <c r="GBD18" s="787"/>
      <c r="GBE18" s="788"/>
      <c r="GBF18" s="788"/>
      <c r="GBG18" s="788"/>
      <c r="GBH18" s="787"/>
      <c r="GBI18" s="788"/>
      <c r="GBJ18" s="788"/>
      <c r="GBK18" s="788"/>
      <c r="GBL18" s="787"/>
      <c r="GBM18" s="788"/>
      <c r="GBN18" s="788"/>
      <c r="GBO18" s="788"/>
      <c r="GBP18" s="787"/>
      <c r="GBQ18" s="788"/>
      <c r="GBR18" s="788"/>
      <c r="GBS18" s="788"/>
      <c r="GBT18" s="787"/>
      <c r="GBU18" s="788"/>
      <c r="GBV18" s="788"/>
      <c r="GBW18" s="788"/>
      <c r="GBX18" s="787"/>
      <c r="GBY18" s="788"/>
      <c r="GBZ18" s="788"/>
      <c r="GCA18" s="788"/>
      <c r="GCB18" s="787"/>
      <c r="GCC18" s="788"/>
      <c r="GCD18" s="788"/>
      <c r="GCE18" s="788"/>
      <c r="GCF18" s="787"/>
      <c r="GCG18" s="788"/>
      <c r="GCH18" s="788"/>
      <c r="GCI18" s="788"/>
      <c r="GCJ18" s="787"/>
      <c r="GCK18" s="788"/>
      <c r="GCL18" s="788"/>
      <c r="GCM18" s="788"/>
      <c r="GCN18" s="787"/>
      <c r="GCO18" s="788"/>
      <c r="GCP18" s="788"/>
      <c r="GCQ18" s="788"/>
      <c r="GCR18" s="787"/>
      <c r="GCS18" s="788"/>
      <c r="GCT18" s="788"/>
      <c r="GCU18" s="788"/>
      <c r="GCV18" s="787"/>
      <c r="GCW18" s="788"/>
      <c r="GCX18" s="788"/>
      <c r="GCY18" s="788"/>
      <c r="GCZ18" s="787"/>
      <c r="GDA18" s="788"/>
      <c r="GDB18" s="788"/>
      <c r="GDC18" s="788"/>
      <c r="GDD18" s="787"/>
      <c r="GDE18" s="788"/>
      <c r="GDF18" s="788"/>
      <c r="GDG18" s="788"/>
      <c r="GDH18" s="787"/>
      <c r="GDI18" s="788"/>
      <c r="GDJ18" s="788"/>
      <c r="GDK18" s="788"/>
      <c r="GDL18" s="787"/>
      <c r="GDM18" s="788"/>
      <c r="GDN18" s="788"/>
      <c r="GDO18" s="788"/>
      <c r="GDP18" s="787"/>
      <c r="GDQ18" s="788"/>
      <c r="GDR18" s="788"/>
      <c r="GDS18" s="788"/>
      <c r="GDT18" s="787"/>
      <c r="GDU18" s="788"/>
      <c r="GDV18" s="788"/>
      <c r="GDW18" s="788"/>
      <c r="GDX18" s="787"/>
      <c r="GDY18" s="788"/>
      <c r="GDZ18" s="788"/>
      <c r="GEA18" s="788"/>
      <c r="GEB18" s="787"/>
      <c r="GEC18" s="788"/>
      <c r="GED18" s="788"/>
      <c r="GEE18" s="788"/>
      <c r="GEF18" s="787"/>
      <c r="GEG18" s="788"/>
      <c r="GEH18" s="788"/>
      <c r="GEI18" s="788"/>
      <c r="GEJ18" s="787"/>
      <c r="GEK18" s="788"/>
      <c r="GEL18" s="788"/>
      <c r="GEM18" s="788"/>
      <c r="GEN18" s="787"/>
      <c r="GEO18" s="788"/>
      <c r="GEP18" s="788"/>
      <c r="GEQ18" s="788"/>
      <c r="GER18" s="787"/>
      <c r="GES18" s="788"/>
      <c r="GET18" s="788"/>
      <c r="GEU18" s="788"/>
      <c r="GEV18" s="787"/>
      <c r="GEW18" s="788"/>
      <c r="GEX18" s="788"/>
      <c r="GEY18" s="788"/>
      <c r="GEZ18" s="787"/>
      <c r="GFA18" s="788"/>
      <c r="GFB18" s="788"/>
      <c r="GFC18" s="788"/>
      <c r="GFD18" s="787"/>
      <c r="GFE18" s="788"/>
      <c r="GFF18" s="788"/>
      <c r="GFG18" s="788"/>
      <c r="GFH18" s="787"/>
      <c r="GFI18" s="788"/>
      <c r="GFJ18" s="788"/>
      <c r="GFK18" s="788"/>
      <c r="GFL18" s="787"/>
      <c r="GFM18" s="788"/>
      <c r="GFN18" s="788"/>
      <c r="GFO18" s="788"/>
      <c r="GFP18" s="787"/>
      <c r="GFQ18" s="788"/>
      <c r="GFR18" s="788"/>
      <c r="GFS18" s="788"/>
      <c r="GFT18" s="787"/>
      <c r="GFU18" s="788"/>
      <c r="GFV18" s="788"/>
      <c r="GFW18" s="788"/>
      <c r="GFX18" s="787"/>
      <c r="GFY18" s="788"/>
      <c r="GFZ18" s="788"/>
      <c r="GGA18" s="788"/>
      <c r="GGB18" s="787"/>
      <c r="GGC18" s="788"/>
      <c r="GGD18" s="788"/>
      <c r="GGE18" s="788"/>
      <c r="GGF18" s="787"/>
      <c r="GGG18" s="788"/>
      <c r="GGH18" s="788"/>
      <c r="GGI18" s="788"/>
      <c r="GGJ18" s="787"/>
      <c r="GGK18" s="788"/>
      <c r="GGL18" s="788"/>
      <c r="GGM18" s="788"/>
      <c r="GGN18" s="787"/>
      <c r="GGO18" s="788"/>
      <c r="GGP18" s="788"/>
      <c r="GGQ18" s="788"/>
      <c r="GGR18" s="787"/>
      <c r="GGS18" s="788"/>
      <c r="GGT18" s="788"/>
      <c r="GGU18" s="788"/>
      <c r="GGV18" s="787"/>
      <c r="GGW18" s="788"/>
      <c r="GGX18" s="788"/>
      <c r="GGY18" s="788"/>
      <c r="GGZ18" s="787"/>
      <c r="GHA18" s="788"/>
      <c r="GHB18" s="788"/>
      <c r="GHC18" s="788"/>
      <c r="GHD18" s="787"/>
      <c r="GHE18" s="788"/>
      <c r="GHF18" s="788"/>
      <c r="GHG18" s="788"/>
      <c r="GHH18" s="787"/>
      <c r="GHI18" s="788"/>
      <c r="GHJ18" s="788"/>
      <c r="GHK18" s="788"/>
      <c r="GHL18" s="787"/>
      <c r="GHM18" s="788"/>
      <c r="GHN18" s="788"/>
      <c r="GHO18" s="788"/>
      <c r="GHP18" s="787"/>
      <c r="GHQ18" s="788"/>
      <c r="GHR18" s="788"/>
      <c r="GHS18" s="788"/>
      <c r="GHT18" s="787"/>
      <c r="GHU18" s="788"/>
      <c r="GHV18" s="788"/>
      <c r="GHW18" s="788"/>
      <c r="GHX18" s="787"/>
      <c r="GHY18" s="788"/>
      <c r="GHZ18" s="788"/>
      <c r="GIA18" s="788"/>
      <c r="GIB18" s="787"/>
      <c r="GIC18" s="788"/>
      <c r="GID18" s="788"/>
      <c r="GIE18" s="788"/>
      <c r="GIF18" s="787"/>
      <c r="GIG18" s="788"/>
      <c r="GIH18" s="788"/>
      <c r="GII18" s="788"/>
      <c r="GIJ18" s="787"/>
      <c r="GIK18" s="788"/>
      <c r="GIL18" s="788"/>
      <c r="GIM18" s="788"/>
      <c r="GIN18" s="787"/>
      <c r="GIO18" s="788"/>
      <c r="GIP18" s="788"/>
      <c r="GIQ18" s="788"/>
      <c r="GIR18" s="787"/>
      <c r="GIS18" s="788"/>
      <c r="GIT18" s="788"/>
      <c r="GIU18" s="788"/>
      <c r="GIV18" s="787"/>
      <c r="GIW18" s="788"/>
      <c r="GIX18" s="788"/>
      <c r="GIY18" s="788"/>
      <c r="GIZ18" s="787"/>
      <c r="GJA18" s="788"/>
      <c r="GJB18" s="788"/>
      <c r="GJC18" s="788"/>
      <c r="GJD18" s="787"/>
      <c r="GJE18" s="788"/>
      <c r="GJF18" s="788"/>
      <c r="GJG18" s="788"/>
      <c r="GJH18" s="787"/>
      <c r="GJI18" s="788"/>
      <c r="GJJ18" s="788"/>
      <c r="GJK18" s="788"/>
      <c r="GJL18" s="787"/>
      <c r="GJM18" s="788"/>
      <c r="GJN18" s="788"/>
      <c r="GJO18" s="788"/>
      <c r="GJP18" s="787"/>
      <c r="GJQ18" s="788"/>
      <c r="GJR18" s="788"/>
      <c r="GJS18" s="788"/>
      <c r="GJT18" s="787"/>
      <c r="GJU18" s="788"/>
      <c r="GJV18" s="788"/>
      <c r="GJW18" s="788"/>
      <c r="GJX18" s="787"/>
      <c r="GJY18" s="788"/>
      <c r="GJZ18" s="788"/>
      <c r="GKA18" s="788"/>
      <c r="GKB18" s="787"/>
      <c r="GKC18" s="788"/>
      <c r="GKD18" s="788"/>
      <c r="GKE18" s="788"/>
      <c r="GKF18" s="787"/>
      <c r="GKG18" s="788"/>
      <c r="GKH18" s="788"/>
      <c r="GKI18" s="788"/>
      <c r="GKJ18" s="787"/>
      <c r="GKK18" s="788"/>
      <c r="GKL18" s="788"/>
      <c r="GKM18" s="788"/>
      <c r="GKN18" s="787"/>
      <c r="GKO18" s="788"/>
      <c r="GKP18" s="788"/>
      <c r="GKQ18" s="788"/>
      <c r="GKR18" s="787"/>
      <c r="GKS18" s="788"/>
      <c r="GKT18" s="788"/>
      <c r="GKU18" s="788"/>
      <c r="GKV18" s="787"/>
      <c r="GKW18" s="788"/>
      <c r="GKX18" s="788"/>
      <c r="GKY18" s="788"/>
      <c r="GKZ18" s="787"/>
      <c r="GLA18" s="788"/>
      <c r="GLB18" s="788"/>
      <c r="GLC18" s="788"/>
      <c r="GLD18" s="787"/>
      <c r="GLE18" s="788"/>
      <c r="GLF18" s="788"/>
      <c r="GLG18" s="788"/>
      <c r="GLH18" s="787"/>
      <c r="GLI18" s="788"/>
      <c r="GLJ18" s="788"/>
      <c r="GLK18" s="788"/>
      <c r="GLL18" s="787"/>
      <c r="GLM18" s="788"/>
      <c r="GLN18" s="788"/>
      <c r="GLO18" s="788"/>
      <c r="GLP18" s="787"/>
      <c r="GLQ18" s="788"/>
      <c r="GLR18" s="788"/>
      <c r="GLS18" s="788"/>
      <c r="GLT18" s="787"/>
      <c r="GLU18" s="788"/>
      <c r="GLV18" s="788"/>
      <c r="GLW18" s="788"/>
      <c r="GLX18" s="787"/>
      <c r="GLY18" s="788"/>
      <c r="GLZ18" s="788"/>
      <c r="GMA18" s="788"/>
      <c r="GMB18" s="787"/>
      <c r="GMC18" s="788"/>
      <c r="GMD18" s="788"/>
      <c r="GME18" s="788"/>
      <c r="GMF18" s="787"/>
      <c r="GMG18" s="788"/>
      <c r="GMH18" s="788"/>
      <c r="GMI18" s="788"/>
      <c r="GMJ18" s="787"/>
      <c r="GMK18" s="788"/>
      <c r="GML18" s="788"/>
      <c r="GMM18" s="788"/>
      <c r="GMN18" s="787"/>
      <c r="GMO18" s="788"/>
      <c r="GMP18" s="788"/>
      <c r="GMQ18" s="788"/>
      <c r="GMR18" s="787"/>
      <c r="GMS18" s="788"/>
      <c r="GMT18" s="788"/>
      <c r="GMU18" s="788"/>
      <c r="GMV18" s="787"/>
      <c r="GMW18" s="788"/>
      <c r="GMX18" s="788"/>
      <c r="GMY18" s="788"/>
      <c r="GMZ18" s="787"/>
      <c r="GNA18" s="788"/>
      <c r="GNB18" s="788"/>
      <c r="GNC18" s="788"/>
      <c r="GND18" s="787"/>
      <c r="GNE18" s="788"/>
      <c r="GNF18" s="788"/>
      <c r="GNG18" s="788"/>
      <c r="GNH18" s="787"/>
      <c r="GNI18" s="788"/>
      <c r="GNJ18" s="788"/>
      <c r="GNK18" s="788"/>
      <c r="GNL18" s="787"/>
      <c r="GNM18" s="788"/>
      <c r="GNN18" s="788"/>
      <c r="GNO18" s="788"/>
      <c r="GNP18" s="787"/>
      <c r="GNQ18" s="788"/>
      <c r="GNR18" s="788"/>
      <c r="GNS18" s="788"/>
      <c r="GNT18" s="787"/>
      <c r="GNU18" s="788"/>
      <c r="GNV18" s="788"/>
      <c r="GNW18" s="788"/>
      <c r="GNX18" s="787"/>
      <c r="GNY18" s="788"/>
      <c r="GNZ18" s="788"/>
      <c r="GOA18" s="788"/>
      <c r="GOB18" s="787"/>
      <c r="GOC18" s="788"/>
      <c r="GOD18" s="788"/>
      <c r="GOE18" s="788"/>
      <c r="GOF18" s="787"/>
      <c r="GOG18" s="788"/>
      <c r="GOH18" s="788"/>
      <c r="GOI18" s="788"/>
      <c r="GOJ18" s="787"/>
      <c r="GOK18" s="788"/>
      <c r="GOL18" s="788"/>
      <c r="GOM18" s="788"/>
      <c r="GON18" s="787"/>
      <c r="GOO18" s="788"/>
      <c r="GOP18" s="788"/>
      <c r="GOQ18" s="788"/>
      <c r="GOR18" s="787"/>
      <c r="GOS18" s="788"/>
      <c r="GOT18" s="788"/>
      <c r="GOU18" s="788"/>
      <c r="GOV18" s="787"/>
      <c r="GOW18" s="788"/>
      <c r="GOX18" s="788"/>
      <c r="GOY18" s="788"/>
      <c r="GOZ18" s="787"/>
      <c r="GPA18" s="788"/>
      <c r="GPB18" s="788"/>
      <c r="GPC18" s="788"/>
      <c r="GPD18" s="787"/>
      <c r="GPE18" s="788"/>
      <c r="GPF18" s="788"/>
      <c r="GPG18" s="788"/>
      <c r="GPH18" s="787"/>
      <c r="GPI18" s="788"/>
      <c r="GPJ18" s="788"/>
      <c r="GPK18" s="788"/>
      <c r="GPL18" s="787"/>
      <c r="GPM18" s="788"/>
      <c r="GPN18" s="788"/>
      <c r="GPO18" s="788"/>
      <c r="GPP18" s="787"/>
      <c r="GPQ18" s="788"/>
      <c r="GPR18" s="788"/>
      <c r="GPS18" s="788"/>
      <c r="GPT18" s="787"/>
      <c r="GPU18" s="788"/>
      <c r="GPV18" s="788"/>
      <c r="GPW18" s="788"/>
      <c r="GPX18" s="787"/>
      <c r="GPY18" s="788"/>
      <c r="GPZ18" s="788"/>
      <c r="GQA18" s="788"/>
      <c r="GQB18" s="787"/>
      <c r="GQC18" s="788"/>
      <c r="GQD18" s="788"/>
      <c r="GQE18" s="788"/>
      <c r="GQF18" s="787"/>
      <c r="GQG18" s="788"/>
      <c r="GQH18" s="788"/>
      <c r="GQI18" s="788"/>
      <c r="GQJ18" s="787"/>
      <c r="GQK18" s="788"/>
      <c r="GQL18" s="788"/>
      <c r="GQM18" s="788"/>
      <c r="GQN18" s="787"/>
      <c r="GQO18" s="788"/>
      <c r="GQP18" s="788"/>
      <c r="GQQ18" s="788"/>
      <c r="GQR18" s="787"/>
      <c r="GQS18" s="788"/>
      <c r="GQT18" s="788"/>
      <c r="GQU18" s="788"/>
      <c r="GQV18" s="787"/>
      <c r="GQW18" s="788"/>
      <c r="GQX18" s="788"/>
      <c r="GQY18" s="788"/>
      <c r="GQZ18" s="787"/>
      <c r="GRA18" s="788"/>
      <c r="GRB18" s="788"/>
      <c r="GRC18" s="788"/>
      <c r="GRD18" s="787"/>
      <c r="GRE18" s="788"/>
      <c r="GRF18" s="788"/>
      <c r="GRG18" s="788"/>
      <c r="GRH18" s="787"/>
      <c r="GRI18" s="788"/>
      <c r="GRJ18" s="788"/>
      <c r="GRK18" s="788"/>
      <c r="GRL18" s="787"/>
      <c r="GRM18" s="788"/>
      <c r="GRN18" s="788"/>
      <c r="GRO18" s="788"/>
      <c r="GRP18" s="787"/>
      <c r="GRQ18" s="788"/>
      <c r="GRR18" s="788"/>
      <c r="GRS18" s="788"/>
      <c r="GRT18" s="787"/>
      <c r="GRU18" s="788"/>
      <c r="GRV18" s="788"/>
      <c r="GRW18" s="788"/>
      <c r="GRX18" s="787"/>
      <c r="GRY18" s="788"/>
      <c r="GRZ18" s="788"/>
      <c r="GSA18" s="788"/>
      <c r="GSB18" s="787"/>
      <c r="GSC18" s="788"/>
      <c r="GSD18" s="788"/>
      <c r="GSE18" s="788"/>
      <c r="GSF18" s="787"/>
      <c r="GSG18" s="788"/>
      <c r="GSH18" s="788"/>
      <c r="GSI18" s="788"/>
      <c r="GSJ18" s="787"/>
      <c r="GSK18" s="788"/>
      <c r="GSL18" s="788"/>
      <c r="GSM18" s="788"/>
      <c r="GSN18" s="787"/>
      <c r="GSO18" s="788"/>
      <c r="GSP18" s="788"/>
      <c r="GSQ18" s="788"/>
      <c r="GSR18" s="787"/>
      <c r="GSS18" s="788"/>
      <c r="GST18" s="788"/>
      <c r="GSU18" s="788"/>
      <c r="GSV18" s="787"/>
      <c r="GSW18" s="788"/>
      <c r="GSX18" s="788"/>
      <c r="GSY18" s="788"/>
      <c r="GSZ18" s="787"/>
      <c r="GTA18" s="788"/>
      <c r="GTB18" s="788"/>
      <c r="GTC18" s="788"/>
      <c r="GTD18" s="787"/>
      <c r="GTE18" s="788"/>
      <c r="GTF18" s="788"/>
      <c r="GTG18" s="788"/>
      <c r="GTH18" s="787"/>
      <c r="GTI18" s="788"/>
      <c r="GTJ18" s="788"/>
      <c r="GTK18" s="788"/>
      <c r="GTL18" s="787"/>
      <c r="GTM18" s="788"/>
      <c r="GTN18" s="788"/>
      <c r="GTO18" s="788"/>
      <c r="GTP18" s="787"/>
      <c r="GTQ18" s="788"/>
      <c r="GTR18" s="788"/>
      <c r="GTS18" s="788"/>
      <c r="GTT18" s="787"/>
      <c r="GTU18" s="788"/>
      <c r="GTV18" s="788"/>
      <c r="GTW18" s="788"/>
      <c r="GTX18" s="787"/>
      <c r="GTY18" s="788"/>
      <c r="GTZ18" s="788"/>
      <c r="GUA18" s="788"/>
      <c r="GUB18" s="787"/>
      <c r="GUC18" s="788"/>
      <c r="GUD18" s="788"/>
      <c r="GUE18" s="788"/>
      <c r="GUF18" s="787"/>
      <c r="GUG18" s="788"/>
      <c r="GUH18" s="788"/>
      <c r="GUI18" s="788"/>
      <c r="GUJ18" s="787"/>
      <c r="GUK18" s="788"/>
      <c r="GUL18" s="788"/>
      <c r="GUM18" s="788"/>
      <c r="GUN18" s="787"/>
      <c r="GUO18" s="788"/>
      <c r="GUP18" s="788"/>
      <c r="GUQ18" s="788"/>
      <c r="GUR18" s="787"/>
      <c r="GUS18" s="788"/>
      <c r="GUT18" s="788"/>
      <c r="GUU18" s="788"/>
      <c r="GUV18" s="787"/>
      <c r="GUW18" s="788"/>
      <c r="GUX18" s="788"/>
      <c r="GUY18" s="788"/>
      <c r="GUZ18" s="787"/>
      <c r="GVA18" s="788"/>
      <c r="GVB18" s="788"/>
      <c r="GVC18" s="788"/>
      <c r="GVD18" s="787"/>
      <c r="GVE18" s="788"/>
      <c r="GVF18" s="788"/>
      <c r="GVG18" s="788"/>
      <c r="GVH18" s="787"/>
      <c r="GVI18" s="788"/>
      <c r="GVJ18" s="788"/>
      <c r="GVK18" s="788"/>
      <c r="GVL18" s="787"/>
      <c r="GVM18" s="788"/>
      <c r="GVN18" s="788"/>
      <c r="GVO18" s="788"/>
      <c r="GVP18" s="787"/>
      <c r="GVQ18" s="788"/>
      <c r="GVR18" s="788"/>
      <c r="GVS18" s="788"/>
      <c r="GVT18" s="787"/>
      <c r="GVU18" s="788"/>
      <c r="GVV18" s="788"/>
      <c r="GVW18" s="788"/>
      <c r="GVX18" s="787"/>
      <c r="GVY18" s="788"/>
      <c r="GVZ18" s="788"/>
      <c r="GWA18" s="788"/>
      <c r="GWB18" s="787"/>
      <c r="GWC18" s="788"/>
      <c r="GWD18" s="788"/>
      <c r="GWE18" s="788"/>
      <c r="GWF18" s="787"/>
      <c r="GWG18" s="788"/>
      <c r="GWH18" s="788"/>
      <c r="GWI18" s="788"/>
      <c r="GWJ18" s="787"/>
      <c r="GWK18" s="788"/>
      <c r="GWL18" s="788"/>
      <c r="GWM18" s="788"/>
      <c r="GWN18" s="787"/>
      <c r="GWO18" s="788"/>
      <c r="GWP18" s="788"/>
      <c r="GWQ18" s="788"/>
      <c r="GWR18" s="787"/>
      <c r="GWS18" s="788"/>
      <c r="GWT18" s="788"/>
      <c r="GWU18" s="788"/>
      <c r="GWV18" s="787"/>
      <c r="GWW18" s="788"/>
      <c r="GWX18" s="788"/>
      <c r="GWY18" s="788"/>
      <c r="GWZ18" s="787"/>
      <c r="GXA18" s="788"/>
      <c r="GXB18" s="788"/>
      <c r="GXC18" s="788"/>
      <c r="GXD18" s="787"/>
      <c r="GXE18" s="788"/>
      <c r="GXF18" s="788"/>
      <c r="GXG18" s="788"/>
      <c r="GXH18" s="787"/>
      <c r="GXI18" s="788"/>
      <c r="GXJ18" s="788"/>
      <c r="GXK18" s="788"/>
      <c r="GXL18" s="787"/>
      <c r="GXM18" s="788"/>
      <c r="GXN18" s="788"/>
      <c r="GXO18" s="788"/>
      <c r="GXP18" s="787"/>
      <c r="GXQ18" s="788"/>
      <c r="GXR18" s="788"/>
      <c r="GXS18" s="788"/>
      <c r="GXT18" s="787"/>
      <c r="GXU18" s="788"/>
      <c r="GXV18" s="788"/>
      <c r="GXW18" s="788"/>
      <c r="GXX18" s="787"/>
      <c r="GXY18" s="788"/>
      <c r="GXZ18" s="788"/>
      <c r="GYA18" s="788"/>
      <c r="GYB18" s="787"/>
      <c r="GYC18" s="788"/>
      <c r="GYD18" s="788"/>
      <c r="GYE18" s="788"/>
      <c r="GYF18" s="787"/>
      <c r="GYG18" s="788"/>
      <c r="GYH18" s="788"/>
      <c r="GYI18" s="788"/>
      <c r="GYJ18" s="787"/>
      <c r="GYK18" s="788"/>
      <c r="GYL18" s="788"/>
      <c r="GYM18" s="788"/>
      <c r="GYN18" s="787"/>
      <c r="GYO18" s="788"/>
      <c r="GYP18" s="788"/>
      <c r="GYQ18" s="788"/>
      <c r="GYR18" s="787"/>
      <c r="GYS18" s="788"/>
      <c r="GYT18" s="788"/>
      <c r="GYU18" s="788"/>
      <c r="GYV18" s="787"/>
      <c r="GYW18" s="788"/>
      <c r="GYX18" s="788"/>
      <c r="GYY18" s="788"/>
      <c r="GYZ18" s="787"/>
      <c r="GZA18" s="788"/>
      <c r="GZB18" s="788"/>
      <c r="GZC18" s="788"/>
      <c r="GZD18" s="787"/>
      <c r="GZE18" s="788"/>
      <c r="GZF18" s="788"/>
      <c r="GZG18" s="788"/>
      <c r="GZH18" s="787"/>
      <c r="GZI18" s="788"/>
      <c r="GZJ18" s="788"/>
      <c r="GZK18" s="788"/>
      <c r="GZL18" s="787"/>
      <c r="GZM18" s="788"/>
      <c r="GZN18" s="788"/>
      <c r="GZO18" s="788"/>
      <c r="GZP18" s="787"/>
      <c r="GZQ18" s="788"/>
      <c r="GZR18" s="788"/>
      <c r="GZS18" s="788"/>
      <c r="GZT18" s="787"/>
      <c r="GZU18" s="788"/>
      <c r="GZV18" s="788"/>
      <c r="GZW18" s="788"/>
      <c r="GZX18" s="787"/>
      <c r="GZY18" s="788"/>
      <c r="GZZ18" s="788"/>
      <c r="HAA18" s="788"/>
      <c r="HAB18" s="787"/>
      <c r="HAC18" s="788"/>
      <c r="HAD18" s="788"/>
      <c r="HAE18" s="788"/>
      <c r="HAF18" s="787"/>
      <c r="HAG18" s="788"/>
      <c r="HAH18" s="788"/>
      <c r="HAI18" s="788"/>
      <c r="HAJ18" s="787"/>
      <c r="HAK18" s="788"/>
      <c r="HAL18" s="788"/>
      <c r="HAM18" s="788"/>
      <c r="HAN18" s="787"/>
      <c r="HAO18" s="788"/>
      <c r="HAP18" s="788"/>
      <c r="HAQ18" s="788"/>
      <c r="HAR18" s="787"/>
      <c r="HAS18" s="788"/>
      <c r="HAT18" s="788"/>
      <c r="HAU18" s="788"/>
      <c r="HAV18" s="787"/>
      <c r="HAW18" s="788"/>
      <c r="HAX18" s="788"/>
      <c r="HAY18" s="788"/>
      <c r="HAZ18" s="787"/>
      <c r="HBA18" s="788"/>
      <c r="HBB18" s="788"/>
      <c r="HBC18" s="788"/>
      <c r="HBD18" s="787"/>
      <c r="HBE18" s="788"/>
      <c r="HBF18" s="788"/>
      <c r="HBG18" s="788"/>
      <c r="HBH18" s="787"/>
      <c r="HBI18" s="788"/>
      <c r="HBJ18" s="788"/>
      <c r="HBK18" s="788"/>
      <c r="HBL18" s="787"/>
      <c r="HBM18" s="788"/>
      <c r="HBN18" s="788"/>
      <c r="HBO18" s="788"/>
      <c r="HBP18" s="787"/>
      <c r="HBQ18" s="788"/>
      <c r="HBR18" s="788"/>
      <c r="HBS18" s="788"/>
      <c r="HBT18" s="787"/>
      <c r="HBU18" s="788"/>
      <c r="HBV18" s="788"/>
      <c r="HBW18" s="788"/>
      <c r="HBX18" s="787"/>
      <c r="HBY18" s="788"/>
      <c r="HBZ18" s="788"/>
      <c r="HCA18" s="788"/>
      <c r="HCB18" s="787"/>
      <c r="HCC18" s="788"/>
      <c r="HCD18" s="788"/>
      <c r="HCE18" s="788"/>
      <c r="HCF18" s="787"/>
      <c r="HCG18" s="788"/>
      <c r="HCH18" s="788"/>
      <c r="HCI18" s="788"/>
      <c r="HCJ18" s="787"/>
      <c r="HCK18" s="788"/>
      <c r="HCL18" s="788"/>
      <c r="HCM18" s="788"/>
      <c r="HCN18" s="787"/>
      <c r="HCO18" s="788"/>
      <c r="HCP18" s="788"/>
      <c r="HCQ18" s="788"/>
      <c r="HCR18" s="787"/>
      <c r="HCS18" s="788"/>
      <c r="HCT18" s="788"/>
      <c r="HCU18" s="788"/>
      <c r="HCV18" s="787"/>
      <c r="HCW18" s="788"/>
      <c r="HCX18" s="788"/>
      <c r="HCY18" s="788"/>
      <c r="HCZ18" s="787"/>
      <c r="HDA18" s="788"/>
      <c r="HDB18" s="788"/>
      <c r="HDC18" s="788"/>
      <c r="HDD18" s="787"/>
      <c r="HDE18" s="788"/>
      <c r="HDF18" s="788"/>
      <c r="HDG18" s="788"/>
      <c r="HDH18" s="787"/>
      <c r="HDI18" s="788"/>
      <c r="HDJ18" s="788"/>
      <c r="HDK18" s="788"/>
      <c r="HDL18" s="787"/>
      <c r="HDM18" s="788"/>
      <c r="HDN18" s="788"/>
      <c r="HDO18" s="788"/>
      <c r="HDP18" s="787"/>
      <c r="HDQ18" s="788"/>
      <c r="HDR18" s="788"/>
      <c r="HDS18" s="788"/>
      <c r="HDT18" s="787"/>
      <c r="HDU18" s="788"/>
      <c r="HDV18" s="788"/>
      <c r="HDW18" s="788"/>
      <c r="HDX18" s="787"/>
      <c r="HDY18" s="788"/>
      <c r="HDZ18" s="788"/>
      <c r="HEA18" s="788"/>
      <c r="HEB18" s="787"/>
      <c r="HEC18" s="788"/>
      <c r="HED18" s="788"/>
      <c r="HEE18" s="788"/>
      <c r="HEF18" s="787"/>
      <c r="HEG18" s="788"/>
      <c r="HEH18" s="788"/>
      <c r="HEI18" s="788"/>
      <c r="HEJ18" s="787"/>
      <c r="HEK18" s="788"/>
      <c r="HEL18" s="788"/>
      <c r="HEM18" s="788"/>
      <c r="HEN18" s="787"/>
      <c r="HEO18" s="788"/>
      <c r="HEP18" s="788"/>
      <c r="HEQ18" s="788"/>
      <c r="HER18" s="787"/>
      <c r="HES18" s="788"/>
      <c r="HET18" s="788"/>
      <c r="HEU18" s="788"/>
      <c r="HEV18" s="787"/>
      <c r="HEW18" s="788"/>
      <c r="HEX18" s="788"/>
      <c r="HEY18" s="788"/>
      <c r="HEZ18" s="787"/>
      <c r="HFA18" s="788"/>
      <c r="HFB18" s="788"/>
      <c r="HFC18" s="788"/>
      <c r="HFD18" s="787"/>
      <c r="HFE18" s="788"/>
      <c r="HFF18" s="788"/>
      <c r="HFG18" s="788"/>
      <c r="HFH18" s="787"/>
      <c r="HFI18" s="788"/>
      <c r="HFJ18" s="788"/>
      <c r="HFK18" s="788"/>
      <c r="HFL18" s="787"/>
      <c r="HFM18" s="788"/>
      <c r="HFN18" s="788"/>
      <c r="HFO18" s="788"/>
      <c r="HFP18" s="787"/>
      <c r="HFQ18" s="788"/>
      <c r="HFR18" s="788"/>
      <c r="HFS18" s="788"/>
      <c r="HFT18" s="787"/>
      <c r="HFU18" s="788"/>
      <c r="HFV18" s="788"/>
      <c r="HFW18" s="788"/>
      <c r="HFX18" s="787"/>
      <c r="HFY18" s="788"/>
      <c r="HFZ18" s="788"/>
      <c r="HGA18" s="788"/>
      <c r="HGB18" s="787"/>
      <c r="HGC18" s="788"/>
      <c r="HGD18" s="788"/>
      <c r="HGE18" s="788"/>
      <c r="HGF18" s="787"/>
      <c r="HGG18" s="788"/>
      <c r="HGH18" s="788"/>
      <c r="HGI18" s="788"/>
      <c r="HGJ18" s="787"/>
      <c r="HGK18" s="788"/>
      <c r="HGL18" s="788"/>
      <c r="HGM18" s="788"/>
      <c r="HGN18" s="787"/>
      <c r="HGO18" s="788"/>
      <c r="HGP18" s="788"/>
      <c r="HGQ18" s="788"/>
      <c r="HGR18" s="787"/>
      <c r="HGS18" s="788"/>
      <c r="HGT18" s="788"/>
      <c r="HGU18" s="788"/>
      <c r="HGV18" s="787"/>
      <c r="HGW18" s="788"/>
      <c r="HGX18" s="788"/>
      <c r="HGY18" s="788"/>
      <c r="HGZ18" s="787"/>
      <c r="HHA18" s="788"/>
      <c r="HHB18" s="788"/>
      <c r="HHC18" s="788"/>
      <c r="HHD18" s="787"/>
      <c r="HHE18" s="788"/>
      <c r="HHF18" s="788"/>
      <c r="HHG18" s="788"/>
      <c r="HHH18" s="787"/>
      <c r="HHI18" s="788"/>
      <c r="HHJ18" s="788"/>
      <c r="HHK18" s="788"/>
      <c r="HHL18" s="787"/>
      <c r="HHM18" s="788"/>
      <c r="HHN18" s="788"/>
      <c r="HHO18" s="788"/>
      <c r="HHP18" s="787"/>
      <c r="HHQ18" s="788"/>
      <c r="HHR18" s="788"/>
      <c r="HHS18" s="788"/>
      <c r="HHT18" s="787"/>
      <c r="HHU18" s="788"/>
      <c r="HHV18" s="788"/>
      <c r="HHW18" s="788"/>
      <c r="HHX18" s="787"/>
      <c r="HHY18" s="788"/>
      <c r="HHZ18" s="788"/>
      <c r="HIA18" s="788"/>
      <c r="HIB18" s="787"/>
      <c r="HIC18" s="788"/>
      <c r="HID18" s="788"/>
      <c r="HIE18" s="788"/>
      <c r="HIF18" s="787"/>
      <c r="HIG18" s="788"/>
      <c r="HIH18" s="788"/>
      <c r="HII18" s="788"/>
      <c r="HIJ18" s="787"/>
      <c r="HIK18" s="788"/>
      <c r="HIL18" s="788"/>
      <c r="HIM18" s="788"/>
      <c r="HIN18" s="787"/>
      <c r="HIO18" s="788"/>
      <c r="HIP18" s="788"/>
      <c r="HIQ18" s="788"/>
      <c r="HIR18" s="787"/>
      <c r="HIS18" s="788"/>
      <c r="HIT18" s="788"/>
      <c r="HIU18" s="788"/>
      <c r="HIV18" s="787"/>
      <c r="HIW18" s="788"/>
      <c r="HIX18" s="788"/>
      <c r="HIY18" s="788"/>
      <c r="HIZ18" s="787"/>
      <c r="HJA18" s="788"/>
      <c r="HJB18" s="788"/>
      <c r="HJC18" s="788"/>
      <c r="HJD18" s="787"/>
      <c r="HJE18" s="788"/>
      <c r="HJF18" s="788"/>
      <c r="HJG18" s="788"/>
      <c r="HJH18" s="787"/>
      <c r="HJI18" s="788"/>
      <c r="HJJ18" s="788"/>
      <c r="HJK18" s="788"/>
      <c r="HJL18" s="787"/>
      <c r="HJM18" s="788"/>
      <c r="HJN18" s="788"/>
      <c r="HJO18" s="788"/>
      <c r="HJP18" s="787"/>
      <c r="HJQ18" s="788"/>
      <c r="HJR18" s="788"/>
      <c r="HJS18" s="788"/>
      <c r="HJT18" s="787"/>
      <c r="HJU18" s="788"/>
      <c r="HJV18" s="788"/>
      <c r="HJW18" s="788"/>
      <c r="HJX18" s="787"/>
      <c r="HJY18" s="788"/>
      <c r="HJZ18" s="788"/>
      <c r="HKA18" s="788"/>
      <c r="HKB18" s="787"/>
      <c r="HKC18" s="788"/>
      <c r="HKD18" s="788"/>
      <c r="HKE18" s="788"/>
      <c r="HKF18" s="787"/>
      <c r="HKG18" s="788"/>
      <c r="HKH18" s="788"/>
      <c r="HKI18" s="788"/>
      <c r="HKJ18" s="787"/>
      <c r="HKK18" s="788"/>
      <c r="HKL18" s="788"/>
      <c r="HKM18" s="788"/>
      <c r="HKN18" s="787"/>
      <c r="HKO18" s="788"/>
      <c r="HKP18" s="788"/>
      <c r="HKQ18" s="788"/>
      <c r="HKR18" s="787"/>
      <c r="HKS18" s="788"/>
      <c r="HKT18" s="788"/>
      <c r="HKU18" s="788"/>
      <c r="HKV18" s="787"/>
      <c r="HKW18" s="788"/>
      <c r="HKX18" s="788"/>
      <c r="HKY18" s="788"/>
      <c r="HKZ18" s="787"/>
      <c r="HLA18" s="788"/>
      <c r="HLB18" s="788"/>
      <c r="HLC18" s="788"/>
      <c r="HLD18" s="787"/>
      <c r="HLE18" s="788"/>
      <c r="HLF18" s="788"/>
      <c r="HLG18" s="788"/>
      <c r="HLH18" s="787"/>
      <c r="HLI18" s="788"/>
      <c r="HLJ18" s="788"/>
      <c r="HLK18" s="788"/>
      <c r="HLL18" s="787"/>
      <c r="HLM18" s="788"/>
      <c r="HLN18" s="788"/>
      <c r="HLO18" s="788"/>
      <c r="HLP18" s="787"/>
      <c r="HLQ18" s="788"/>
      <c r="HLR18" s="788"/>
      <c r="HLS18" s="788"/>
      <c r="HLT18" s="787"/>
      <c r="HLU18" s="788"/>
      <c r="HLV18" s="788"/>
      <c r="HLW18" s="788"/>
      <c r="HLX18" s="787"/>
      <c r="HLY18" s="788"/>
      <c r="HLZ18" s="788"/>
      <c r="HMA18" s="788"/>
      <c r="HMB18" s="787"/>
      <c r="HMC18" s="788"/>
      <c r="HMD18" s="788"/>
      <c r="HME18" s="788"/>
      <c r="HMF18" s="787"/>
      <c r="HMG18" s="788"/>
      <c r="HMH18" s="788"/>
      <c r="HMI18" s="788"/>
      <c r="HMJ18" s="787"/>
      <c r="HMK18" s="788"/>
      <c r="HML18" s="788"/>
      <c r="HMM18" s="788"/>
      <c r="HMN18" s="787"/>
      <c r="HMO18" s="788"/>
      <c r="HMP18" s="788"/>
      <c r="HMQ18" s="788"/>
      <c r="HMR18" s="787"/>
      <c r="HMS18" s="788"/>
      <c r="HMT18" s="788"/>
      <c r="HMU18" s="788"/>
      <c r="HMV18" s="787"/>
      <c r="HMW18" s="788"/>
      <c r="HMX18" s="788"/>
      <c r="HMY18" s="788"/>
      <c r="HMZ18" s="787"/>
      <c r="HNA18" s="788"/>
      <c r="HNB18" s="788"/>
      <c r="HNC18" s="788"/>
      <c r="HND18" s="787"/>
      <c r="HNE18" s="788"/>
      <c r="HNF18" s="788"/>
      <c r="HNG18" s="788"/>
      <c r="HNH18" s="787"/>
      <c r="HNI18" s="788"/>
      <c r="HNJ18" s="788"/>
      <c r="HNK18" s="788"/>
      <c r="HNL18" s="787"/>
      <c r="HNM18" s="788"/>
      <c r="HNN18" s="788"/>
      <c r="HNO18" s="788"/>
      <c r="HNP18" s="787"/>
      <c r="HNQ18" s="788"/>
      <c r="HNR18" s="788"/>
      <c r="HNS18" s="788"/>
      <c r="HNT18" s="787"/>
      <c r="HNU18" s="788"/>
      <c r="HNV18" s="788"/>
      <c r="HNW18" s="788"/>
      <c r="HNX18" s="787"/>
      <c r="HNY18" s="788"/>
      <c r="HNZ18" s="788"/>
      <c r="HOA18" s="788"/>
      <c r="HOB18" s="787"/>
      <c r="HOC18" s="788"/>
      <c r="HOD18" s="788"/>
      <c r="HOE18" s="788"/>
      <c r="HOF18" s="787"/>
      <c r="HOG18" s="788"/>
      <c r="HOH18" s="788"/>
      <c r="HOI18" s="788"/>
      <c r="HOJ18" s="787"/>
      <c r="HOK18" s="788"/>
      <c r="HOL18" s="788"/>
      <c r="HOM18" s="788"/>
      <c r="HON18" s="787"/>
      <c r="HOO18" s="788"/>
      <c r="HOP18" s="788"/>
      <c r="HOQ18" s="788"/>
      <c r="HOR18" s="787"/>
      <c r="HOS18" s="788"/>
      <c r="HOT18" s="788"/>
      <c r="HOU18" s="788"/>
      <c r="HOV18" s="787"/>
      <c r="HOW18" s="788"/>
      <c r="HOX18" s="788"/>
      <c r="HOY18" s="788"/>
      <c r="HOZ18" s="787"/>
      <c r="HPA18" s="788"/>
      <c r="HPB18" s="788"/>
      <c r="HPC18" s="788"/>
      <c r="HPD18" s="787"/>
      <c r="HPE18" s="788"/>
      <c r="HPF18" s="788"/>
      <c r="HPG18" s="788"/>
      <c r="HPH18" s="787"/>
      <c r="HPI18" s="788"/>
      <c r="HPJ18" s="788"/>
      <c r="HPK18" s="788"/>
      <c r="HPL18" s="787"/>
      <c r="HPM18" s="788"/>
      <c r="HPN18" s="788"/>
      <c r="HPO18" s="788"/>
      <c r="HPP18" s="787"/>
      <c r="HPQ18" s="788"/>
      <c r="HPR18" s="788"/>
      <c r="HPS18" s="788"/>
      <c r="HPT18" s="787"/>
      <c r="HPU18" s="788"/>
      <c r="HPV18" s="788"/>
      <c r="HPW18" s="788"/>
      <c r="HPX18" s="787"/>
      <c r="HPY18" s="788"/>
      <c r="HPZ18" s="788"/>
      <c r="HQA18" s="788"/>
      <c r="HQB18" s="787"/>
      <c r="HQC18" s="788"/>
      <c r="HQD18" s="788"/>
      <c r="HQE18" s="788"/>
      <c r="HQF18" s="787"/>
      <c r="HQG18" s="788"/>
      <c r="HQH18" s="788"/>
      <c r="HQI18" s="788"/>
      <c r="HQJ18" s="787"/>
      <c r="HQK18" s="788"/>
      <c r="HQL18" s="788"/>
      <c r="HQM18" s="788"/>
      <c r="HQN18" s="787"/>
      <c r="HQO18" s="788"/>
      <c r="HQP18" s="788"/>
      <c r="HQQ18" s="788"/>
      <c r="HQR18" s="787"/>
      <c r="HQS18" s="788"/>
      <c r="HQT18" s="788"/>
      <c r="HQU18" s="788"/>
      <c r="HQV18" s="787"/>
      <c r="HQW18" s="788"/>
      <c r="HQX18" s="788"/>
      <c r="HQY18" s="788"/>
      <c r="HQZ18" s="787"/>
      <c r="HRA18" s="788"/>
      <c r="HRB18" s="788"/>
      <c r="HRC18" s="788"/>
      <c r="HRD18" s="787"/>
      <c r="HRE18" s="788"/>
      <c r="HRF18" s="788"/>
      <c r="HRG18" s="788"/>
      <c r="HRH18" s="787"/>
      <c r="HRI18" s="788"/>
      <c r="HRJ18" s="788"/>
      <c r="HRK18" s="788"/>
      <c r="HRL18" s="787"/>
      <c r="HRM18" s="788"/>
      <c r="HRN18" s="788"/>
      <c r="HRO18" s="788"/>
      <c r="HRP18" s="787"/>
      <c r="HRQ18" s="788"/>
      <c r="HRR18" s="788"/>
      <c r="HRS18" s="788"/>
      <c r="HRT18" s="787"/>
      <c r="HRU18" s="788"/>
      <c r="HRV18" s="788"/>
      <c r="HRW18" s="788"/>
      <c r="HRX18" s="787"/>
      <c r="HRY18" s="788"/>
      <c r="HRZ18" s="788"/>
      <c r="HSA18" s="788"/>
      <c r="HSB18" s="787"/>
      <c r="HSC18" s="788"/>
      <c r="HSD18" s="788"/>
      <c r="HSE18" s="788"/>
      <c r="HSF18" s="787"/>
      <c r="HSG18" s="788"/>
      <c r="HSH18" s="788"/>
      <c r="HSI18" s="788"/>
      <c r="HSJ18" s="787"/>
      <c r="HSK18" s="788"/>
      <c r="HSL18" s="788"/>
      <c r="HSM18" s="788"/>
      <c r="HSN18" s="787"/>
      <c r="HSO18" s="788"/>
      <c r="HSP18" s="788"/>
      <c r="HSQ18" s="788"/>
      <c r="HSR18" s="787"/>
      <c r="HSS18" s="788"/>
      <c r="HST18" s="788"/>
      <c r="HSU18" s="788"/>
      <c r="HSV18" s="787"/>
      <c r="HSW18" s="788"/>
      <c r="HSX18" s="788"/>
      <c r="HSY18" s="788"/>
      <c r="HSZ18" s="787"/>
      <c r="HTA18" s="788"/>
      <c r="HTB18" s="788"/>
      <c r="HTC18" s="788"/>
      <c r="HTD18" s="787"/>
      <c r="HTE18" s="788"/>
      <c r="HTF18" s="788"/>
      <c r="HTG18" s="788"/>
      <c r="HTH18" s="787"/>
      <c r="HTI18" s="788"/>
      <c r="HTJ18" s="788"/>
      <c r="HTK18" s="788"/>
      <c r="HTL18" s="787"/>
      <c r="HTM18" s="788"/>
      <c r="HTN18" s="788"/>
      <c r="HTO18" s="788"/>
      <c r="HTP18" s="787"/>
      <c r="HTQ18" s="788"/>
      <c r="HTR18" s="788"/>
      <c r="HTS18" s="788"/>
      <c r="HTT18" s="787"/>
      <c r="HTU18" s="788"/>
      <c r="HTV18" s="788"/>
      <c r="HTW18" s="788"/>
      <c r="HTX18" s="787"/>
      <c r="HTY18" s="788"/>
      <c r="HTZ18" s="788"/>
      <c r="HUA18" s="788"/>
      <c r="HUB18" s="787"/>
      <c r="HUC18" s="788"/>
      <c r="HUD18" s="788"/>
      <c r="HUE18" s="788"/>
      <c r="HUF18" s="787"/>
      <c r="HUG18" s="788"/>
      <c r="HUH18" s="788"/>
      <c r="HUI18" s="788"/>
      <c r="HUJ18" s="787"/>
      <c r="HUK18" s="788"/>
      <c r="HUL18" s="788"/>
      <c r="HUM18" s="788"/>
      <c r="HUN18" s="787"/>
      <c r="HUO18" s="788"/>
      <c r="HUP18" s="788"/>
      <c r="HUQ18" s="788"/>
      <c r="HUR18" s="787"/>
      <c r="HUS18" s="788"/>
      <c r="HUT18" s="788"/>
      <c r="HUU18" s="788"/>
      <c r="HUV18" s="787"/>
      <c r="HUW18" s="788"/>
      <c r="HUX18" s="788"/>
      <c r="HUY18" s="788"/>
      <c r="HUZ18" s="787"/>
      <c r="HVA18" s="788"/>
      <c r="HVB18" s="788"/>
      <c r="HVC18" s="788"/>
      <c r="HVD18" s="787"/>
      <c r="HVE18" s="788"/>
      <c r="HVF18" s="788"/>
      <c r="HVG18" s="788"/>
      <c r="HVH18" s="787"/>
      <c r="HVI18" s="788"/>
      <c r="HVJ18" s="788"/>
      <c r="HVK18" s="788"/>
      <c r="HVL18" s="787"/>
      <c r="HVM18" s="788"/>
      <c r="HVN18" s="788"/>
      <c r="HVO18" s="788"/>
      <c r="HVP18" s="787"/>
      <c r="HVQ18" s="788"/>
      <c r="HVR18" s="788"/>
      <c r="HVS18" s="788"/>
      <c r="HVT18" s="787"/>
      <c r="HVU18" s="788"/>
      <c r="HVV18" s="788"/>
      <c r="HVW18" s="788"/>
      <c r="HVX18" s="787"/>
      <c r="HVY18" s="788"/>
      <c r="HVZ18" s="788"/>
      <c r="HWA18" s="788"/>
      <c r="HWB18" s="787"/>
      <c r="HWC18" s="788"/>
      <c r="HWD18" s="788"/>
      <c r="HWE18" s="788"/>
      <c r="HWF18" s="787"/>
      <c r="HWG18" s="788"/>
      <c r="HWH18" s="788"/>
      <c r="HWI18" s="788"/>
      <c r="HWJ18" s="787"/>
      <c r="HWK18" s="788"/>
      <c r="HWL18" s="788"/>
      <c r="HWM18" s="788"/>
      <c r="HWN18" s="787"/>
      <c r="HWO18" s="788"/>
      <c r="HWP18" s="788"/>
      <c r="HWQ18" s="788"/>
      <c r="HWR18" s="787"/>
      <c r="HWS18" s="788"/>
      <c r="HWT18" s="788"/>
      <c r="HWU18" s="788"/>
      <c r="HWV18" s="787"/>
      <c r="HWW18" s="788"/>
      <c r="HWX18" s="788"/>
      <c r="HWY18" s="788"/>
      <c r="HWZ18" s="787"/>
      <c r="HXA18" s="788"/>
      <c r="HXB18" s="788"/>
      <c r="HXC18" s="788"/>
      <c r="HXD18" s="787"/>
      <c r="HXE18" s="788"/>
      <c r="HXF18" s="788"/>
      <c r="HXG18" s="788"/>
      <c r="HXH18" s="787"/>
      <c r="HXI18" s="788"/>
      <c r="HXJ18" s="788"/>
      <c r="HXK18" s="788"/>
      <c r="HXL18" s="787"/>
      <c r="HXM18" s="788"/>
      <c r="HXN18" s="788"/>
      <c r="HXO18" s="788"/>
      <c r="HXP18" s="787"/>
      <c r="HXQ18" s="788"/>
      <c r="HXR18" s="788"/>
      <c r="HXS18" s="788"/>
      <c r="HXT18" s="787"/>
      <c r="HXU18" s="788"/>
      <c r="HXV18" s="788"/>
      <c r="HXW18" s="788"/>
      <c r="HXX18" s="787"/>
      <c r="HXY18" s="788"/>
      <c r="HXZ18" s="788"/>
      <c r="HYA18" s="788"/>
      <c r="HYB18" s="787"/>
      <c r="HYC18" s="788"/>
      <c r="HYD18" s="788"/>
      <c r="HYE18" s="788"/>
      <c r="HYF18" s="787"/>
      <c r="HYG18" s="788"/>
      <c r="HYH18" s="788"/>
      <c r="HYI18" s="788"/>
      <c r="HYJ18" s="787"/>
      <c r="HYK18" s="788"/>
      <c r="HYL18" s="788"/>
      <c r="HYM18" s="788"/>
      <c r="HYN18" s="787"/>
      <c r="HYO18" s="788"/>
      <c r="HYP18" s="788"/>
      <c r="HYQ18" s="788"/>
      <c r="HYR18" s="787"/>
      <c r="HYS18" s="788"/>
      <c r="HYT18" s="788"/>
      <c r="HYU18" s="788"/>
      <c r="HYV18" s="787"/>
      <c r="HYW18" s="788"/>
      <c r="HYX18" s="788"/>
      <c r="HYY18" s="788"/>
      <c r="HYZ18" s="787"/>
      <c r="HZA18" s="788"/>
      <c r="HZB18" s="788"/>
      <c r="HZC18" s="788"/>
      <c r="HZD18" s="787"/>
      <c r="HZE18" s="788"/>
      <c r="HZF18" s="788"/>
      <c r="HZG18" s="788"/>
      <c r="HZH18" s="787"/>
      <c r="HZI18" s="788"/>
      <c r="HZJ18" s="788"/>
      <c r="HZK18" s="788"/>
      <c r="HZL18" s="787"/>
      <c r="HZM18" s="788"/>
      <c r="HZN18" s="788"/>
      <c r="HZO18" s="788"/>
      <c r="HZP18" s="787"/>
      <c r="HZQ18" s="788"/>
      <c r="HZR18" s="788"/>
      <c r="HZS18" s="788"/>
      <c r="HZT18" s="787"/>
      <c r="HZU18" s="788"/>
      <c r="HZV18" s="788"/>
      <c r="HZW18" s="788"/>
      <c r="HZX18" s="787"/>
      <c r="HZY18" s="788"/>
      <c r="HZZ18" s="788"/>
      <c r="IAA18" s="788"/>
      <c r="IAB18" s="787"/>
      <c r="IAC18" s="788"/>
      <c r="IAD18" s="788"/>
      <c r="IAE18" s="788"/>
      <c r="IAF18" s="787"/>
      <c r="IAG18" s="788"/>
      <c r="IAH18" s="788"/>
      <c r="IAI18" s="788"/>
      <c r="IAJ18" s="787"/>
      <c r="IAK18" s="788"/>
      <c r="IAL18" s="788"/>
      <c r="IAM18" s="788"/>
      <c r="IAN18" s="787"/>
      <c r="IAO18" s="788"/>
      <c r="IAP18" s="788"/>
      <c r="IAQ18" s="788"/>
      <c r="IAR18" s="787"/>
      <c r="IAS18" s="788"/>
      <c r="IAT18" s="788"/>
      <c r="IAU18" s="788"/>
      <c r="IAV18" s="787"/>
      <c r="IAW18" s="788"/>
      <c r="IAX18" s="788"/>
      <c r="IAY18" s="788"/>
      <c r="IAZ18" s="787"/>
      <c r="IBA18" s="788"/>
      <c r="IBB18" s="788"/>
      <c r="IBC18" s="788"/>
      <c r="IBD18" s="787"/>
      <c r="IBE18" s="788"/>
      <c r="IBF18" s="788"/>
      <c r="IBG18" s="788"/>
      <c r="IBH18" s="787"/>
      <c r="IBI18" s="788"/>
      <c r="IBJ18" s="788"/>
      <c r="IBK18" s="788"/>
      <c r="IBL18" s="787"/>
      <c r="IBM18" s="788"/>
      <c r="IBN18" s="788"/>
      <c r="IBO18" s="788"/>
      <c r="IBP18" s="787"/>
      <c r="IBQ18" s="788"/>
      <c r="IBR18" s="788"/>
      <c r="IBS18" s="788"/>
      <c r="IBT18" s="787"/>
      <c r="IBU18" s="788"/>
      <c r="IBV18" s="788"/>
      <c r="IBW18" s="788"/>
      <c r="IBX18" s="787"/>
      <c r="IBY18" s="788"/>
      <c r="IBZ18" s="788"/>
      <c r="ICA18" s="788"/>
      <c r="ICB18" s="787"/>
      <c r="ICC18" s="788"/>
      <c r="ICD18" s="788"/>
      <c r="ICE18" s="788"/>
      <c r="ICF18" s="787"/>
      <c r="ICG18" s="788"/>
      <c r="ICH18" s="788"/>
      <c r="ICI18" s="788"/>
      <c r="ICJ18" s="787"/>
      <c r="ICK18" s="788"/>
      <c r="ICL18" s="788"/>
      <c r="ICM18" s="788"/>
      <c r="ICN18" s="787"/>
      <c r="ICO18" s="788"/>
      <c r="ICP18" s="788"/>
      <c r="ICQ18" s="788"/>
      <c r="ICR18" s="787"/>
      <c r="ICS18" s="788"/>
      <c r="ICT18" s="788"/>
      <c r="ICU18" s="788"/>
      <c r="ICV18" s="787"/>
      <c r="ICW18" s="788"/>
      <c r="ICX18" s="788"/>
      <c r="ICY18" s="788"/>
      <c r="ICZ18" s="787"/>
      <c r="IDA18" s="788"/>
      <c r="IDB18" s="788"/>
      <c r="IDC18" s="788"/>
      <c r="IDD18" s="787"/>
      <c r="IDE18" s="788"/>
      <c r="IDF18" s="788"/>
      <c r="IDG18" s="788"/>
      <c r="IDH18" s="787"/>
      <c r="IDI18" s="788"/>
      <c r="IDJ18" s="788"/>
      <c r="IDK18" s="788"/>
      <c r="IDL18" s="787"/>
      <c r="IDM18" s="788"/>
      <c r="IDN18" s="788"/>
      <c r="IDO18" s="788"/>
      <c r="IDP18" s="787"/>
      <c r="IDQ18" s="788"/>
      <c r="IDR18" s="788"/>
      <c r="IDS18" s="788"/>
      <c r="IDT18" s="787"/>
      <c r="IDU18" s="788"/>
      <c r="IDV18" s="788"/>
      <c r="IDW18" s="788"/>
      <c r="IDX18" s="787"/>
      <c r="IDY18" s="788"/>
      <c r="IDZ18" s="788"/>
      <c r="IEA18" s="788"/>
      <c r="IEB18" s="787"/>
      <c r="IEC18" s="788"/>
      <c r="IED18" s="788"/>
      <c r="IEE18" s="788"/>
      <c r="IEF18" s="787"/>
      <c r="IEG18" s="788"/>
      <c r="IEH18" s="788"/>
      <c r="IEI18" s="788"/>
      <c r="IEJ18" s="787"/>
      <c r="IEK18" s="788"/>
      <c r="IEL18" s="788"/>
      <c r="IEM18" s="788"/>
      <c r="IEN18" s="787"/>
      <c r="IEO18" s="788"/>
      <c r="IEP18" s="788"/>
      <c r="IEQ18" s="788"/>
      <c r="IER18" s="787"/>
      <c r="IES18" s="788"/>
      <c r="IET18" s="788"/>
      <c r="IEU18" s="788"/>
      <c r="IEV18" s="787"/>
      <c r="IEW18" s="788"/>
      <c r="IEX18" s="788"/>
      <c r="IEY18" s="788"/>
      <c r="IEZ18" s="787"/>
      <c r="IFA18" s="788"/>
      <c r="IFB18" s="788"/>
      <c r="IFC18" s="788"/>
      <c r="IFD18" s="787"/>
      <c r="IFE18" s="788"/>
      <c r="IFF18" s="788"/>
      <c r="IFG18" s="788"/>
      <c r="IFH18" s="787"/>
      <c r="IFI18" s="788"/>
      <c r="IFJ18" s="788"/>
      <c r="IFK18" s="788"/>
      <c r="IFL18" s="787"/>
      <c r="IFM18" s="788"/>
      <c r="IFN18" s="788"/>
      <c r="IFO18" s="788"/>
      <c r="IFP18" s="787"/>
      <c r="IFQ18" s="788"/>
      <c r="IFR18" s="788"/>
      <c r="IFS18" s="788"/>
      <c r="IFT18" s="787"/>
      <c r="IFU18" s="788"/>
      <c r="IFV18" s="788"/>
      <c r="IFW18" s="788"/>
      <c r="IFX18" s="787"/>
      <c r="IFY18" s="788"/>
      <c r="IFZ18" s="788"/>
      <c r="IGA18" s="788"/>
      <c r="IGB18" s="787"/>
      <c r="IGC18" s="788"/>
      <c r="IGD18" s="788"/>
      <c r="IGE18" s="788"/>
      <c r="IGF18" s="787"/>
      <c r="IGG18" s="788"/>
      <c r="IGH18" s="788"/>
      <c r="IGI18" s="788"/>
      <c r="IGJ18" s="787"/>
      <c r="IGK18" s="788"/>
      <c r="IGL18" s="788"/>
      <c r="IGM18" s="788"/>
      <c r="IGN18" s="787"/>
      <c r="IGO18" s="788"/>
      <c r="IGP18" s="788"/>
      <c r="IGQ18" s="788"/>
      <c r="IGR18" s="787"/>
      <c r="IGS18" s="788"/>
      <c r="IGT18" s="788"/>
      <c r="IGU18" s="788"/>
      <c r="IGV18" s="787"/>
      <c r="IGW18" s="788"/>
      <c r="IGX18" s="788"/>
      <c r="IGY18" s="788"/>
      <c r="IGZ18" s="787"/>
      <c r="IHA18" s="788"/>
      <c r="IHB18" s="788"/>
      <c r="IHC18" s="788"/>
      <c r="IHD18" s="787"/>
      <c r="IHE18" s="788"/>
      <c r="IHF18" s="788"/>
      <c r="IHG18" s="788"/>
      <c r="IHH18" s="787"/>
      <c r="IHI18" s="788"/>
      <c r="IHJ18" s="788"/>
      <c r="IHK18" s="788"/>
      <c r="IHL18" s="787"/>
      <c r="IHM18" s="788"/>
      <c r="IHN18" s="788"/>
      <c r="IHO18" s="788"/>
      <c r="IHP18" s="787"/>
      <c r="IHQ18" s="788"/>
      <c r="IHR18" s="788"/>
      <c r="IHS18" s="788"/>
      <c r="IHT18" s="787"/>
      <c r="IHU18" s="788"/>
      <c r="IHV18" s="788"/>
      <c r="IHW18" s="788"/>
      <c r="IHX18" s="787"/>
      <c r="IHY18" s="788"/>
      <c r="IHZ18" s="788"/>
      <c r="IIA18" s="788"/>
      <c r="IIB18" s="787"/>
      <c r="IIC18" s="788"/>
      <c r="IID18" s="788"/>
      <c r="IIE18" s="788"/>
      <c r="IIF18" s="787"/>
      <c r="IIG18" s="788"/>
      <c r="IIH18" s="788"/>
      <c r="III18" s="788"/>
      <c r="IIJ18" s="787"/>
      <c r="IIK18" s="788"/>
      <c r="IIL18" s="788"/>
      <c r="IIM18" s="788"/>
      <c r="IIN18" s="787"/>
      <c r="IIO18" s="788"/>
      <c r="IIP18" s="788"/>
      <c r="IIQ18" s="788"/>
      <c r="IIR18" s="787"/>
      <c r="IIS18" s="788"/>
      <c r="IIT18" s="788"/>
      <c r="IIU18" s="788"/>
      <c r="IIV18" s="787"/>
      <c r="IIW18" s="788"/>
      <c r="IIX18" s="788"/>
      <c r="IIY18" s="788"/>
      <c r="IIZ18" s="787"/>
      <c r="IJA18" s="788"/>
      <c r="IJB18" s="788"/>
      <c r="IJC18" s="788"/>
      <c r="IJD18" s="787"/>
      <c r="IJE18" s="788"/>
      <c r="IJF18" s="788"/>
      <c r="IJG18" s="788"/>
      <c r="IJH18" s="787"/>
      <c r="IJI18" s="788"/>
      <c r="IJJ18" s="788"/>
      <c r="IJK18" s="788"/>
      <c r="IJL18" s="787"/>
      <c r="IJM18" s="788"/>
      <c r="IJN18" s="788"/>
      <c r="IJO18" s="788"/>
      <c r="IJP18" s="787"/>
      <c r="IJQ18" s="788"/>
      <c r="IJR18" s="788"/>
      <c r="IJS18" s="788"/>
      <c r="IJT18" s="787"/>
      <c r="IJU18" s="788"/>
      <c r="IJV18" s="788"/>
      <c r="IJW18" s="788"/>
      <c r="IJX18" s="787"/>
      <c r="IJY18" s="788"/>
      <c r="IJZ18" s="788"/>
      <c r="IKA18" s="788"/>
      <c r="IKB18" s="787"/>
      <c r="IKC18" s="788"/>
      <c r="IKD18" s="788"/>
      <c r="IKE18" s="788"/>
      <c r="IKF18" s="787"/>
      <c r="IKG18" s="788"/>
      <c r="IKH18" s="788"/>
      <c r="IKI18" s="788"/>
      <c r="IKJ18" s="787"/>
      <c r="IKK18" s="788"/>
      <c r="IKL18" s="788"/>
      <c r="IKM18" s="788"/>
      <c r="IKN18" s="787"/>
      <c r="IKO18" s="788"/>
      <c r="IKP18" s="788"/>
      <c r="IKQ18" s="788"/>
      <c r="IKR18" s="787"/>
      <c r="IKS18" s="788"/>
      <c r="IKT18" s="788"/>
      <c r="IKU18" s="788"/>
      <c r="IKV18" s="787"/>
      <c r="IKW18" s="788"/>
      <c r="IKX18" s="788"/>
      <c r="IKY18" s="788"/>
      <c r="IKZ18" s="787"/>
      <c r="ILA18" s="788"/>
      <c r="ILB18" s="788"/>
      <c r="ILC18" s="788"/>
      <c r="ILD18" s="787"/>
      <c r="ILE18" s="788"/>
      <c r="ILF18" s="788"/>
      <c r="ILG18" s="788"/>
      <c r="ILH18" s="787"/>
      <c r="ILI18" s="788"/>
      <c r="ILJ18" s="788"/>
      <c r="ILK18" s="788"/>
      <c r="ILL18" s="787"/>
      <c r="ILM18" s="788"/>
      <c r="ILN18" s="788"/>
      <c r="ILO18" s="788"/>
      <c r="ILP18" s="787"/>
      <c r="ILQ18" s="788"/>
      <c r="ILR18" s="788"/>
      <c r="ILS18" s="788"/>
      <c r="ILT18" s="787"/>
      <c r="ILU18" s="788"/>
      <c r="ILV18" s="788"/>
      <c r="ILW18" s="788"/>
      <c r="ILX18" s="787"/>
      <c r="ILY18" s="788"/>
      <c r="ILZ18" s="788"/>
      <c r="IMA18" s="788"/>
      <c r="IMB18" s="787"/>
      <c r="IMC18" s="788"/>
      <c r="IMD18" s="788"/>
      <c r="IME18" s="788"/>
      <c r="IMF18" s="787"/>
      <c r="IMG18" s="788"/>
      <c r="IMH18" s="788"/>
      <c r="IMI18" s="788"/>
      <c r="IMJ18" s="787"/>
      <c r="IMK18" s="788"/>
      <c r="IML18" s="788"/>
      <c r="IMM18" s="788"/>
      <c r="IMN18" s="787"/>
      <c r="IMO18" s="788"/>
      <c r="IMP18" s="788"/>
      <c r="IMQ18" s="788"/>
      <c r="IMR18" s="787"/>
      <c r="IMS18" s="788"/>
      <c r="IMT18" s="788"/>
      <c r="IMU18" s="788"/>
      <c r="IMV18" s="787"/>
      <c r="IMW18" s="788"/>
      <c r="IMX18" s="788"/>
      <c r="IMY18" s="788"/>
      <c r="IMZ18" s="787"/>
      <c r="INA18" s="788"/>
      <c r="INB18" s="788"/>
      <c r="INC18" s="788"/>
      <c r="IND18" s="787"/>
      <c r="INE18" s="788"/>
      <c r="INF18" s="788"/>
      <c r="ING18" s="788"/>
      <c r="INH18" s="787"/>
      <c r="INI18" s="788"/>
      <c r="INJ18" s="788"/>
      <c r="INK18" s="788"/>
      <c r="INL18" s="787"/>
      <c r="INM18" s="788"/>
      <c r="INN18" s="788"/>
      <c r="INO18" s="788"/>
      <c r="INP18" s="787"/>
      <c r="INQ18" s="788"/>
      <c r="INR18" s="788"/>
      <c r="INS18" s="788"/>
      <c r="INT18" s="787"/>
      <c r="INU18" s="788"/>
      <c r="INV18" s="788"/>
      <c r="INW18" s="788"/>
      <c r="INX18" s="787"/>
      <c r="INY18" s="788"/>
      <c r="INZ18" s="788"/>
      <c r="IOA18" s="788"/>
      <c r="IOB18" s="787"/>
      <c r="IOC18" s="788"/>
      <c r="IOD18" s="788"/>
      <c r="IOE18" s="788"/>
      <c r="IOF18" s="787"/>
      <c r="IOG18" s="788"/>
      <c r="IOH18" s="788"/>
      <c r="IOI18" s="788"/>
      <c r="IOJ18" s="787"/>
      <c r="IOK18" s="788"/>
      <c r="IOL18" s="788"/>
      <c r="IOM18" s="788"/>
      <c r="ION18" s="787"/>
      <c r="IOO18" s="788"/>
      <c r="IOP18" s="788"/>
      <c r="IOQ18" s="788"/>
      <c r="IOR18" s="787"/>
      <c r="IOS18" s="788"/>
      <c r="IOT18" s="788"/>
      <c r="IOU18" s="788"/>
      <c r="IOV18" s="787"/>
      <c r="IOW18" s="788"/>
      <c r="IOX18" s="788"/>
      <c r="IOY18" s="788"/>
      <c r="IOZ18" s="787"/>
      <c r="IPA18" s="788"/>
      <c r="IPB18" s="788"/>
      <c r="IPC18" s="788"/>
      <c r="IPD18" s="787"/>
      <c r="IPE18" s="788"/>
      <c r="IPF18" s="788"/>
      <c r="IPG18" s="788"/>
      <c r="IPH18" s="787"/>
      <c r="IPI18" s="788"/>
      <c r="IPJ18" s="788"/>
      <c r="IPK18" s="788"/>
      <c r="IPL18" s="787"/>
      <c r="IPM18" s="788"/>
      <c r="IPN18" s="788"/>
      <c r="IPO18" s="788"/>
      <c r="IPP18" s="787"/>
      <c r="IPQ18" s="788"/>
      <c r="IPR18" s="788"/>
      <c r="IPS18" s="788"/>
      <c r="IPT18" s="787"/>
      <c r="IPU18" s="788"/>
      <c r="IPV18" s="788"/>
      <c r="IPW18" s="788"/>
      <c r="IPX18" s="787"/>
      <c r="IPY18" s="788"/>
      <c r="IPZ18" s="788"/>
      <c r="IQA18" s="788"/>
      <c r="IQB18" s="787"/>
      <c r="IQC18" s="788"/>
      <c r="IQD18" s="788"/>
      <c r="IQE18" s="788"/>
      <c r="IQF18" s="787"/>
      <c r="IQG18" s="788"/>
      <c r="IQH18" s="788"/>
      <c r="IQI18" s="788"/>
      <c r="IQJ18" s="787"/>
      <c r="IQK18" s="788"/>
      <c r="IQL18" s="788"/>
      <c r="IQM18" s="788"/>
      <c r="IQN18" s="787"/>
      <c r="IQO18" s="788"/>
      <c r="IQP18" s="788"/>
      <c r="IQQ18" s="788"/>
      <c r="IQR18" s="787"/>
      <c r="IQS18" s="788"/>
      <c r="IQT18" s="788"/>
      <c r="IQU18" s="788"/>
      <c r="IQV18" s="787"/>
      <c r="IQW18" s="788"/>
      <c r="IQX18" s="788"/>
      <c r="IQY18" s="788"/>
      <c r="IQZ18" s="787"/>
      <c r="IRA18" s="788"/>
      <c r="IRB18" s="788"/>
      <c r="IRC18" s="788"/>
      <c r="IRD18" s="787"/>
      <c r="IRE18" s="788"/>
      <c r="IRF18" s="788"/>
      <c r="IRG18" s="788"/>
      <c r="IRH18" s="787"/>
      <c r="IRI18" s="788"/>
      <c r="IRJ18" s="788"/>
      <c r="IRK18" s="788"/>
      <c r="IRL18" s="787"/>
      <c r="IRM18" s="788"/>
      <c r="IRN18" s="788"/>
      <c r="IRO18" s="788"/>
      <c r="IRP18" s="787"/>
      <c r="IRQ18" s="788"/>
      <c r="IRR18" s="788"/>
      <c r="IRS18" s="788"/>
      <c r="IRT18" s="787"/>
      <c r="IRU18" s="788"/>
      <c r="IRV18" s="788"/>
      <c r="IRW18" s="788"/>
      <c r="IRX18" s="787"/>
      <c r="IRY18" s="788"/>
      <c r="IRZ18" s="788"/>
      <c r="ISA18" s="788"/>
      <c r="ISB18" s="787"/>
      <c r="ISC18" s="788"/>
      <c r="ISD18" s="788"/>
      <c r="ISE18" s="788"/>
      <c r="ISF18" s="787"/>
      <c r="ISG18" s="788"/>
      <c r="ISH18" s="788"/>
      <c r="ISI18" s="788"/>
      <c r="ISJ18" s="787"/>
      <c r="ISK18" s="788"/>
      <c r="ISL18" s="788"/>
      <c r="ISM18" s="788"/>
      <c r="ISN18" s="787"/>
      <c r="ISO18" s="788"/>
      <c r="ISP18" s="788"/>
      <c r="ISQ18" s="788"/>
      <c r="ISR18" s="787"/>
      <c r="ISS18" s="788"/>
      <c r="IST18" s="788"/>
      <c r="ISU18" s="788"/>
      <c r="ISV18" s="787"/>
      <c r="ISW18" s="788"/>
      <c r="ISX18" s="788"/>
      <c r="ISY18" s="788"/>
      <c r="ISZ18" s="787"/>
      <c r="ITA18" s="788"/>
      <c r="ITB18" s="788"/>
      <c r="ITC18" s="788"/>
      <c r="ITD18" s="787"/>
      <c r="ITE18" s="788"/>
      <c r="ITF18" s="788"/>
      <c r="ITG18" s="788"/>
      <c r="ITH18" s="787"/>
      <c r="ITI18" s="788"/>
      <c r="ITJ18" s="788"/>
      <c r="ITK18" s="788"/>
      <c r="ITL18" s="787"/>
      <c r="ITM18" s="788"/>
      <c r="ITN18" s="788"/>
      <c r="ITO18" s="788"/>
      <c r="ITP18" s="787"/>
      <c r="ITQ18" s="788"/>
      <c r="ITR18" s="788"/>
      <c r="ITS18" s="788"/>
      <c r="ITT18" s="787"/>
      <c r="ITU18" s="788"/>
      <c r="ITV18" s="788"/>
      <c r="ITW18" s="788"/>
      <c r="ITX18" s="787"/>
      <c r="ITY18" s="788"/>
      <c r="ITZ18" s="788"/>
      <c r="IUA18" s="788"/>
      <c r="IUB18" s="787"/>
      <c r="IUC18" s="788"/>
      <c r="IUD18" s="788"/>
      <c r="IUE18" s="788"/>
      <c r="IUF18" s="787"/>
      <c r="IUG18" s="788"/>
      <c r="IUH18" s="788"/>
      <c r="IUI18" s="788"/>
      <c r="IUJ18" s="787"/>
      <c r="IUK18" s="788"/>
      <c r="IUL18" s="788"/>
      <c r="IUM18" s="788"/>
      <c r="IUN18" s="787"/>
      <c r="IUO18" s="788"/>
      <c r="IUP18" s="788"/>
      <c r="IUQ18" s="788"/>
      <c r="IUR18" s="787"/>
      <c r="IUS18" s="788"/>
      <c r="IUT18" s="788"/>
      <c r="IUU18" s="788"/>
      <c r="IUV18" s="787"/>
      <c r="IUW18" s="788"/>
      <c r="IUX18" s="788"/>
      <c r="IUY18" s="788"/>
      <c r="IUZ18" s="787"/>
      <c r="IVA18" s="788"/>
      <c r="IVB18" s="788"/>
      <c r="IVC18" s="788"/>
      <c r="IVD18" s="787"/>
      <c r="IVE18" s="788"/>
      <c r="IVF18" s="788"/>
      <c r="IVG18" s="788"/>
      <c r="IVH18" s="787"/>
      <c r="IVI18" s="788"/>
      <c r="IVJ18" s="788"/>
      <c r="IVK18" s="788"/>
      <c r="IVL18" s="787"/>
      <c r="IVM18" s="788"/>
      <c r="IVN18" s="788"/>
      <c r="IVO18" s="788"/>
      <c r="IVP18" s="787"/>
      <c r="IVQ18" s="788"/>
      <c r="IVR18" s="788"/>
      <c r="IVS18" s="788"/>
      <c r="IVT18" s="787"/>
      <c r="IVU18" s="788"/>
      <c r="IVV18" s="788"/>
      <c r="IVW18" s="788"/>
      <c r="IVX18" s="787"/>
      <c r="IVY18" s="788"/>
      <c r="IVZ18" s="788"/>
      <c r="IWA18" s="788"/>
      <c r="IWB18" s="787"/>
      <c r="IWC18" s="788"/>
      <c r="IWD18" s="788"/>
      <c r="IWE18" s="788"/>
      <c r="IWF18" s="787"/>
      <c r="IWG18" s="788"/>
      <c r="IWH18" s="788"/>
      <c r="IWI18" s="788"/>
      <c r="IWJ18" s="787"/>
      <c r="IWK18" s="788"/>
      <c r="IWL18" s="788"/>
      <c r="IWM18" s="788"/>
      <c r="IWN18" s="787"/>
      <c r="IWO18" s="788"/>
      <c r="IWP18" s="788"/>
      <c r="IWQ18" s="788"/>
      <c r="IWR18" s="787"/>
      <c r="IWS18" s="788"/>
      <c r="IWT18" s="788"/>
      <c r="IWU18" s="788"/>
      <c r="IWV18" s="787"/>
      <c r="IWW18" s="788"/>
      <c r="IWX18" s="788"/>
      <c r="IWY18" s="788"/>
      <c r="IWZ18" s="787"/>
      <c r="IXA18" s="788"/>
      <c r="IXB18" s="788"/>
      <c r="IXC18" s="788"/>
      <c r="IXD18" s="787"/>
      <c r="IXE18" s="788"/>
      <c r="IXF18" s="788"/>
      <c r="IXG18" s="788"/>
      <c r="IXH18" s="787"/>
      <c r="IXI18" s="788"/>
      <c r="IXJ18" s="788"/>
      <c r="IXK18" s="788"/>
      <c r="IXL18" s="787"/>
      <c r="IXM18" s="788"/>
      <c r="IXN18" s="788"/>
      <c r="IXO18" s="788"/>
      <c r="IXP18" s="787"/>
      <c r="IXQ18" s="788"/>
      <c r="IXR18" s="788"/>
      <c r="IXS18" s="788"/>
      <c r="IXT18" s="787"/>
      <c r="IXU18" s="788"/>
      <c r="IXV18" s="788"/>
      <c r="IXW18" s="788"/>
      <c r="IXX18" s="787"/>
      <c r="IXY18" s="788"/>
      <c r="IXZ18" s="788"/>
      <c r="IYA18" s="788"/>
      <c r="IYB18" s="787"/>
      <c r="IYC18" s="788"/>
      <c r="IYD18" s="788"/>
      <c r="IYE18" s="788"/>
      <c r="IYF18" s="787"/>
      <c r="IYG18" s="788"/>
      <c r="IYH18" s="788"/>
      <c r="IYI18" s="788"/>
      <c r="IYJ18" s="787"/>
      <c r="IYK18" s="788"/>
      <c r="IYL18" s="788"/>
      <c r="IYM18" s="788"/>
      <c r="IYN18" s="787"/>
      <c r="IYO18" s="788"/>
      <c r="IYP18" s="788"/>
      <c r="IYQ18" s="788"/>
      <c r="IYR18" s="787"/>
      <c r="IYS18" s="788"/>
      <c r="IYT18" s="788"/>
      <c r="IYU18" s="788"/>
      <c r="IYV18" s="787"/>
      <c r="IYW18" s="788"/>
      <c r="IYX18" s="788"/>
      <c r="IYY18" s="788"/>
      <c r="IYZ18" s="787"/>
      <c r="IZA18" s="788"/>
      <c r="IZB18" s="788"/>
      <c r="IZC18" s="788"/>
      <c r="IZD18" s="787"/>
      <c r="IZE18" s="788"/>
      <c r="IZF18" s="788"/>
      <c r="IZG18" s="788"/>
      <c r="IZH18" s="787"/>
      <c r="IZI18" s="788"/>
      <c r="IZJ18" s="788"/>
      <c r="IZK18" s="788"/>
      <c r="IZL18" s="787"/>
      <c r="IZM18" s="788"/>
      <c r="IZN18" s="788"/>
      <c r="IZO18" s="788"/>
      <c r="IZP18" s="787"/>
      <c r="IZQ18" s="788"/>
      <c r="IZR18" s="788"/>
      <c r="IZS18" s="788"/>
      <c r="IZT18" s="787"/>
      <c r="IZU18" s="788"/>
      <c r="IZV18" s="788"/>
      <c r="IZW18" s="788"/>
      <c r="IZX18" s="787"/>
      <c r="IZY18" s="788"/>
      <c r="IZZ18" s="788"/>
      <c r="JAA18" s="788"/>
      <c r="JAB18" s="787"/>
      <c r="JAC18" s="788"/>
      <c r="JAD18" s="788"/>
      <c r="JAE18" s="788"/>
      <c r="JAF18" s="787"/>
      <c r="JAG18" s="788"/>
      <c r="JAH18" s="788"/>
      <c r="JAI18" s="788"/>
      <c r="JAJ18" s="787"/>
      <c r="JAK18" s="788"/>
      <c r="JAL18" s="788"/>
      <c r="JAM18" s="788"/>
      <c r="JAN18" s="787"/>
      <c r="JAO18" s="788"/>
      <c r="JAP18" s="788"/>
      <c r="JAQ18" s="788"/>
      <c r="JAR18" s="787"/>
      <c r="JAS18" s="788"/>
      <c r="JAT18" s="788"/>
      <c r="JAU18" s="788"/>
      <c r="JAV18" s="787"/>
      <c r="JAW18" s="788"/>
      <c r="JAX18" s="788"/>
      <c r="JAY18" s="788"/>
      <c r="JAZ18" s="787"/>
      <c r="JBA18" s="788"/>
      <c r="JBB18" s="788"/>
      <c r="JBC18" s="788"/>
      <c r="JBD18" s="787"/>
      <c r="JBE18" s="788"/>
      <c r="JBF18" s="788"/>
      <c r="JBG18" s="788"/>
      <c r="JBH18" s="787"/>
      <c r="JBI18" s="788"/>
      <c r="JBJ18" s="788"/>
      <c r="JBK18" s="788"/>
      <c r="JBL18" s="787"/>
      <c r="JBM18" s="788"/>
      <c r="JBN18" s="788"/>
      <c r="JBO18" s="788"/>
      <c r="JBP18" s="787"/>
      <c r="JBQ18" s="788"/>
      <c r="JBR18" s="788"/>
      <c r="JBS18" s="788"/>
      <c r="JBT18" s="787"/>
      <c r="JBU18" s="788"/>
      <c r="JBV18" s="788"/>
      <c r="JBW18" s="788"/>
      <c r="JBX18" s="787"/>
      <c r="JBY18" s="788"/>
      <c r="JBZ18" s="788"/>
      <c r="JCA18" s="788"/>
      <c r="JCB18" s="787"/>
      <c r="JCC18" s="788"/>
      <c r="JCD18" s="788"/>
      <c r="JCE18" s="788"/>
      <c r="JCF18" s="787"/>
      <c r="JCG18" s="788"/>
      <c r="JCH18" s="788"/>
      <c r="JCI18" s="788"/>
      <c r="JCJ18" s="787"/>
      <c r="JCK18" s="788"/>
      <c r="JCL18" s="788"/>
      <c r="JCM18" s="788"/>
      <c r="JCN18" s="787"/>
      <c r="JCO18" s="788"/>
      <c r="JCP18" s="788"/>
      <c r="JCQ18" s="788"/>
      <c r="JCR18" s="787"/>
      <c r="JCS18" s="788"/>
      <c r="JCT18" s="788"/>
      <c r="JCU18" s="788"/>
      <c r="JCV18" s="787"/>
      <c r="JCW18" s="788"/>
      <c r="JCX18" s="788"/>
      <c r="JCY18" s="788"/>
      <c r="JCZ18" s="787"/>
      <c r="JDA18" s="788"/>
      <c r="JDB18" s="788"/>
      <c r="JDC18" s="788"/>
      <c r="JDD18" s="787"/>
      <c r="JDE18" s="788"/>
      <c r="JDF18" s="788"/>
      <c r="JDG18" s="788"/>
      <c r="JDH18" s="787"/>
      <c r="JDI18" s="788"/>
      <c r="JDJ18" s="788"/>
      <c r="JDK18" s="788"/>
      <c r="JDL18" s="787"/>
      <c r="JDM18" s="788"/>
      <c r="JDN18" s="788"/>
      <c r="JDO18" s="788"/>
      <c r="JDP18" s="787"/>
      <c r="JDQ18" s="788"/>
      <c r="JDR18" s="788"/>
      <c r="JDS18" s="788"/>
      <c r="JDT18" s="787"/>
      <c r="JDU18" s="788"/>
      <c r="JDV18" s="788"/>
      <c r="JDW18" s="788"/>
      <c r="JDX18" s="787"/>
      <c r="JDY18" s="788"/>
      <c r="JDZ18" s="788"/>
      <c r="JEA18" s="788"/>
      <c r="JEB18" s="787"/>
      <c r="JEC18" s="788"/>
      <c r="JED18" s="788"/>
      <c r="JEE18" s="788"/>
      <c r="JEF18" s="787"/>
      <c r="JEG18" s="788"/>
      <c r="JEH18" s="788"/>
      <c r="JEI18" s="788"/>
      <c r="JEJ18" s="787"/>
      <c r="JEK18" s="788"/>
      <c r="JEL18" s="788"/>
      <c r="JEM18" s="788"/>
      <c r="JEN18" s="787"/>
      <c r="JEO18" s="788"/>
      <c r="JEP18" s="788"/>
      <c r="JEQ18" s="788"/>
      <c r="JER18" s="787"/>
      <c r="JES18" s="788"/>
      <c r="JET18" s="788"/>
      <c r="JEU18" s="788"/>
      <c r="JEV18" s="787"/>
      <c r="JEW18" s="788"/>
      <c r="JEX18" s="788"/>
      <c r="JEY18" s="788"/>
      <c r="JEZ18" s="787"/>
      <c r="JFA18" s="788"/>
      <c r="JFB18" s="788"/>
      <c r="JFC18" s="788"/>
      <c r="JFD18" s="787"/>
      <c r="JFE18" s="788"/>
      <c r="JFF18" s="788"/>
      <c r="JFG18" s="788"/>
      <c r="JFH18" s="787"/>
      <c r="JFI18" s="788"/>
      <c r="JFJ18" s="788"/>
      <c r="JFK18" s="788"/>
      <c r="JFL18" s="787"/>
      <c r="JFM18" s="788"/>
      <c r="JFN18" s="788"/>
      <c r="JFO18" s="788"/>
      <c r="JFP18" s="787"/>
      <c r="JFQ18" s="788"/>
      <c r="JFR18" s="788"/>
      <c r="JFS18" s="788"/>
      <c r="JFT18" s="787"/>
      <c r="JFU18" s="788"/>
      <c r="JFV18" s="788"/>
      <c r="JFW18" s="788"/>
      <c r="JFX18" s="787"/>
      <c r="JFY18" s="788"/>
      <c r="JFZ18" s="788"/>
      <c r="JGA18" s="788"/>
      <c r="JGB18" s="787"/>
      <c r="JGC18" s="788"/>
      <c r="JGD18" s="788"/>
      <c r="JGE18" s="788"/>
      <c r="JGF18" s="787"/>
      <c r="JGG18" s="788"/>
      <c r="JGH18" s="788"/>
      <c r="JGI18" s="788"/>
      <c r="JGJ18" s="787"/>
      <c r="JGK18" s="788"/>
      <c r="JGL18" s="788"/>
      <c r="JGM18" s="788"/>
      <c r="JGN18" s="787"/>
      <c r="JGO18" s="788"/>
      <c r="JGP18" s="788"/>
      <c r="JGQ18" s="788"/>
      <c r="JGR18" s="787"/>
      <c r="JGS18" s="788"/>
      <c r="JGT18" s="788"/>
      <c r="JGU18" s="788"/>
      <c r="JGV18" s="787"/>
      <c r="JGW18" s="788"/>
      <c r="JGX18" s="788"/>
      <c r="JGY18" s="788"/>
      <c r="JGZ18" s="787"/>
      <c r="JHA18" s="788"/>
      <c r="JHB18" s="788"/>
      <c r="JHC18" s="788"/>
      <c r="JHD18" s="787"/>
      <c r="JHE18" s="788"/>
      <c r="JHF18" s="788"/>
      <c r="JHG18" s="788"/>
      <c r="JHH18" s="787"/>
      <c r="JHI18" s="788"/>
      <c r="JHJ18" s="788"/>
      <c r="JHK18" s="788"/>
      <c r="JHL18" s="787"/>
      <c r="JHM18" s="788"/>
      <c r="JHN18" s="788"/>
      <c r="JHO18" s="788"/>
      <c r="JHP18" s="787"/>
      <c r="JHQ18" s="788"/>
      <c r="JHR18" s="788"/>
      <c r="JHS18" s="788"/>
      <c r="JHT18" s="787"/>
      <c r="JHU18" s="788"/>
      <c r="JHV18" s="788"/>
      <c r="JHW18" s="788"/>
      <c r="JHX18" s="787"/>
      <c r="JHY18" s="788"/>
      <c r="JHZ18" s="788"/>
      <c r="JIA18" s="788"/>
      <c r="JIB18" s="787"/>
      <c r="JIC18" s="788"/>
      <c r="JID18" s="788"/>
      <c r="JIE18" s="788"/>
      <c r="JIF18" s="787"/>
      <c r="JIG18" s="788"/>
      <c r="JIH18" s="788"/>
      <c r="JII18" s="788"/>
      <c r="JIJ18" s="787"/>
      <c r="JIK18" s="788"/>
      <c r="JIL18" s="788"/>
      <c r="JIM18" s="788"/>
      <c r="JIN18" s="787"/>
      <c r="JIO18" s="788"/>
      <c r="JIP18" s="788"/>
      <c r="JIQ18" s="788"/>
      <c r="JIR18" s="787"/>
      <c r="JIS18" s="788"/>
      <c r="JIT18" s="788"/>
      <c r="JIU18" s="788"/>
      <c r="JIV18" s="787"/>
      <c r="JIW18" s="788"/>
      <c r="JIX18" s="788"/>
      <c r="JIY18" s="788"/>
      <c r="JIZ18" s="787"/>
      <c r="JJA18" s="788"/>
      <c r="JJB18" s="788"/>
      <c r="JJC18" s="788"/>
      <c r="JJD18" s="787"/>
      <c r="JJE18" s="788"/>
      <c r="JJF18" s="788"/>
      <c r="JJG18" s="788"/>
      <c r="JJH18" s="787"/>
      <c r="JJI18" s="788"/>
      <c r="JJJ18" s="788"/>
      <c r="JJK18" s="788"/>
      <c r="JJL18" s="787"/>
      <c r="JJM18" s="788"/>
      <c r="JJN18" s="788"/>
      <c r="JJO18" s="788"/>
      <c r="JJP18" s="787"/>
      <c r="JJQ18" s="788"/>
      <c r="JJR18" s="788"/>
      <c r="JJS18" s="788"/>
      <c r="JJT18" s="787"/>
      <c r="JJU18" s="788"/>
      <c r="JJV18" s="788"/>
      <c r="JJW18" s="788"/>
      <c r="JJX18" s="787"/>
      <c r="JJY18" s="788"/>
      <c r="JJZ18" s="788"/>
      <c r="JKA18" s="788"/>
      <c r="JKB18" s="787"/>
      <c r="JKC18" s="788"/>
      <c r="JKD18" s="788"/>
      <c r="JKE18" s="788"/>
      <c r="JKF18" s="787"/>
      <c r="JKG18" s="788"/>
      <c r="JKH18" s="788"/>
      <c r="JKI18" s="788"/>
      <c r="JKJ18" s="787"/>
      <c r="JKK18" s="788"/>
      <c r="JKL18" s="788"/>
      <c r="JKM18" s="788"/>
      <c r="JKN18" s="787"/>
      <c r="JKO18" s="788"/>
      <c r="JKP18" s="788"/>
      <c r="JKQ18" s="788"/>
      <c r="JKR18" s="787"/>
      <c r="JKS18" s="788"/>
      <c r="JKT18" s="788"/>
      <c r="JKU18" s="788"/>
      <c r="JKV18" s="787"/>
      <c r="JKW18" s="788"/>
      <c r="JKX18" s="788"/>
      <c r="JKY18" s="788"/>
      <c r="JKZ18" s="787"/>
      <c r="JLA18" s="788"/>
      <c r="JLB18" s="788"/>
      <c r="JLC18" s="788"/>
      <c r="JLD18" s="787"/>
      <c r="JLE18" s="788"/>
      <c r="JLF18" s="788"/>
      <c r="JLG18" s="788"/>
      <c r="JLH18" s="787"/>
      <c r="JLI18" s="788"/>
      <c r="JLJ18" s="788"/>
      <c r="JLK18" s="788"/>
      <c r="JLL18" s="787"/>
      <c r="JLM18" s="788"/>
      <c r="JLN18" s="788"/>
      <c r="JLO18" s="788"/>
      <c r="JLP18" s="787"/>
      <c r="JLQ18" s="788"/>
      <c r="JLR18" s="788"/>
      <c r="JLS18" s="788"/>
      <c r="JLT18" s="787"/>
      <c r="JLU18" s="788"/>
      <c r="JLV18" s="788"/>
      <c r="JLW18" s="788"/>
      <c r="JLX18" s="787"/>
      <c r="JLY18" s="788"/>
      <c r="JLZ18" s="788"/>
      <c r="JMA18" s="788"/>
      <c r="JMB18" s="787"/>
      <c r="JMC18" s="788"/>
      <c r="JMD18" s="788"/>
      <c r="JME18" s="788"/>
      <c r="JMF18" s="787"/>
      <c r="JMG18" s="788"/>
      <c r="JMH18" s="788"/>
      <c r="JMI18" s="788"/>
      <c r="JMJ18" s="787"/>
      <c r="JMK18" s="788"/>
      <c r="JML18" s="788"/>
      <c r="JMM18" s="788"/>
      <c r="JMN18" s="787"/>
      <c r="JMO18" s="788"/>
      <c r="JMP18" s="788"/>
      <c r="JMQ18" s="788"/>
      <c r="JMR18" s="787"/>
      <c r="JMS18" s="788"/>
      <c r="JMT18" s="788"/>
      <c r="JMU18" s="788"/>
      <c r="JMV18" s="787"/>
      <c r="JMW18" s="788"/>
      <c r="JMX18" s="788"/>
      <c r="JMY18" s="788"/>
      <c r="JMZ18" s="787"/>
      <c r="JNA18" s="788"/>
      <c r="JNB18" s="788"/>
      <c r="JNC18" s="788"/>
      <c r="JND18" s="787"/>
      <c r="JNE18" s="788"/>
      <c r="JNF18" s="788"/>
      <c r="JNG18" s="788"/>
      <c r="JNH18" s="787"/>
      <c r="JNI18" s="788"/>
      <c r="JNJ18" s="788"/>
      <c r="JNK18" s="788"/>
      <c r="JNL18" s="787"/>
      <c r="JNM18" s="788"/>
      <c r="JNN18" s="788"/>
      <c r="JNO18" s="788"/>
      <c r="JNP18" s="787"/>
      <c r="JNQ18" s="788"/>
      <c r="JNR18" s="788"/>
      <c r="JNS18" s="788"/>
      <c r="JNT18" s="787"/>
      <c r="JNU18" s="788"/>
      <c r="JNV18" s="788"/>
      <c r="JNW18" s="788"/>
      <c r="JNX18" s="787"/>
      <c r="JNY18" s="788"/>
      <c r="JNZ18" s="788"/>
      <c r="JOA18" s="788"/>
      <c r="JOB18" s="787"/>
      <c r="JOC18" s="788"/>
      <c r="JOD18" s="788"/>
      <c r="JOE18" s="788"/>
      <c r="JOF18" s="787"/>
      <c r="JOG18" s="788"/>
      <c r="JOH18" s="788"/>
      <c r="JOI18" s="788"/>
      <c r="JOJ18" s="787"/>
      <c r="JOK18" s="788"/>
      <c r="JOL18" s="788"/>
      <c r="JOM18" s="788"/>
      <c r="JON18" s="787"/>
      <c r="JOO18" s="788"/>
      <c r="JOP18" s="788"/>
      <c r="JOQ18" s="788"/>
      <c r="JOR18" s="787"/>
      <c r="JOS18" s="788"/>
      <c r="JOT18" s="788"/>
      <c r="JOU18" s="788"/>
      <c r="JOV18" s="787"/>
      <c r="JOW18" s="788"/>
      <c r="JOX18" s="788"/>
      <c r="JOY18" s="788"/>
      <c r="JOZ18" s="787"/>
      <c r="JPA18" s="788"/>
      <c r="JPB18" s="788"/>
      <c r="JPC18" s="788"/>
      <c r="JPD18" s="787"/>
      <c r="JPE18" s="788"/>
      <c r="JPF18" s="788"/>
      <c r="JPG18" s="788"/>
      <c r="JPH18" s="787"/>
      <c r="JPI18" s="788"/>
      <c r="JPJ18" s="788"/>
      <c r="JPK18" s="788"/>
      <c r="JPL18" s="787"/>
      <c r="JPM18" s="788"/>
      <c r="JPN18" s="788"/>
      <c r="JPO18" s="788"/>
      <c r="JPP18" s="787"/>
      <c r="JPQ18" s="788"/>
      <c r="JPR18" s="788"/>
      <c r="JPS18" s="788"/>
      <c r="JPT18" s="787"/>
      <c r="JPU18" s="788"/>
      <c r="JPV18" s="788"/>
      <c r="JPW18" s="788"/>
      <c r="JPX18" s="787"/>
      <c r="JPY18" s="788"/>
      <c r="JPZ18" s="788"/>
      <c r="JQA18" s="788"/>
      <c r="JQB18" s="787"/>
      <c r="JQC18" s="788"/>
      <c r="JQD18" s="788"/>
      <c r="JQE18" s="788"/>
      <c r="JQF18" s="787"/>
      <c r="JQG18" s="788"/>
      <c r="JQH18" s="788"/>
      <c r="JQI18" s="788"/>
      <c r="JQJ18" s="787"/>
      <c r="JQK18" s="788"/>
      <c r="JQL18" s="788"/>
      <c r="JQM18" s="788"/>
      <c r="JQN18" s="787"/>
      <c r="JQO18" s="788"/>
      <c r="JQP18" s="788"/>
      <c r="JQQ18" s="788"/>
      <c r="JQR18" s="787"/>
      <c r="JQS18" s="788"/>
      <c r="JQT18" s="788"/>
      <c r="JQU18" s="788"/>
      <c r="JQV18" s="787"/>
      <c r="JQW18" s="788"/>
      <c r="JQX18" s="788"/>
      <c r="JQY18" s="788"/>
      <c r="JQZ18" s="787"/>
      <c r="JRA18" s="788"/>
      <c r="JRB18" s="788"/>
      <c r="JRC18" s="788"/>
      <c r="JRD18" s="787"/>
      <c r="JRE18" s="788"/>
      <c r="JRF18" s="788"/>
      <c r="JRG18" s="788"/>
      <c r="JRH18" s="787"/>
      <c r="JRI18" s="788"/>
      <c r="JRJ18" s="788"/>
      <c r="JRK18" s="788"/>
      <c r="JRL18" s="787"/>
      <c r="JRM18" s="788"/>
      <c r="JRN18" s="788"/>
      <c r="JRO18" s="788"/>
      <c r="JRP18" s="787"/>
      <c r="JRQ18" s="788"/>
      <c r="JRR18" s="788"/>
      <c r="JRS18" s="788"/>
      <c r="JRT18" s="787"/>
      <c r="JRU18" s="788"/>
      <c r="JRV18" s="788"/>
      <c r="JRW18" s="788"/>
      <c r="JRX18" s="787"/>
      <c r="JRY18" s="788"/>
      <c r="JRZ18" s="788"/>
      <c r="JSA18" s="788"/>
      <c r="JSB18" s="787"/>
      <c r="JSC18" s="788"/>
      <c r="JSD18" s="788"/>
      <c r="JSE18" s="788"/>
      <c r="JSF18" s="787"/>
      <c r="JSG18" s="788"/>
      <c r="JSH18" s="788"/>
      <c r="JSI18" s="788"/>
      <c r="JSJ18" s="787"/>
      <c r="JSK18" s="788"/>
      <c r="JSL18" s="788"/>
      <c r="JSM18" s="788"/>
      <c r="JSN18" s="787"/>
      <c r="JSO18" s="788"/>
      <c r="JSP18" s="788"/>
      <c r="JSQ18" s="788"/>
      <c r="JSR18" s="787"/>
      <c r="JSS18" s="788"/>
      <c r="JST18" s="788"/>
      <c r="JSU18" s="788"/>
      <c r="JSV18" s="787"/>
      <c r="JSW18" s="788"/>
      <c r="JSX18" s="788"/>
      <c r="JSY18" s="788"/>
      <c r="JSZ18" s="787"/>
      <c r="JTA18" s="788"/>
      <c r="JTB18" s="788"/>
      <c r="JTC18" s="788"/>
      <c r="JTD18" s="787"/>
      <c r="JTE18" s="788"/>
      <c r="JTF18" s="788"/>
      <c r="JTG18" s="788"/>
      <c r="JTH18" s="787"/>
      <c r="JTI18" s="788"/>
      <c r="JTJ18" s="788"/>
      <c r="JTK18" s="788"/>
      <c r="JTL18" s="787"/>
      <c r="JTM18" s="788"/>
      <c r="JTN18" s="788"/>
      <c r="JTO18" s="788"/>
      <c r="JTP18" s="787"/>
      <c r="JTQ18" s="788"/>
      <c r="JTR18" s="788"/>
      <c r="JTS18" s="788"/>
      <c r="JTT18" s="787"/>
      <c r="JTU18" s="788"/>
      <c r="JTV18" s="788"/>
      <c r="JTW18" s="788"/>
      <c r="JTX18" s="787"/>
      <c r="JTY18" s="788"/>
      <c r="JTZ18" s="788"/>
      <c r="JUA18" s="788"/>
      <c r="JUB18" s="787"/>
      <c r="JUC18" s="788"/>
      <c r="JUD18" s="788"/>
      <c r="JUE18" s="788"/>
      <c r="JUF18" s="787"/>
      <c r="JUG18" s="788"/>
      <c r="JUH18" s="788"/>
      <c r="JUI18" s="788"/>
      <c r="JUJ18" s="787"/>
      <c r="JUK18" s="788"/>
      <c r="JUL18" s="788"/>
      <c r="JUM18" s="788"/>
      <c r="JUN18" s="787"/>
      <c r="JUO18" s="788"/>
      <c r="JUP18" s="788"/>
      <c r="JUQ18" s="788"/>
      <c r="JUR18" s="787"/>
      <c r="JUS18" s="788"/>
      <c r="JUT18" s="788"/>
      <c r="JUU18" s="788"/>
      <c r="JUV18" s="787"/>
      <c r="JUW18" s="788"/>
      <c r="JUX18" s="788"/>
      <c r="JUY18" s="788"/>
      <c r="JUZ18" s="787"/>
      <c r="JVA18" s="788"/>
      <c r="JVB18" s="788"/>
      <c r="JVC18" s="788"/>
      <c r="JVD18" s="787"/>
      <c r="JVE18" s="788"/>
      <c r="JVF18" s="788"/>
      <c r="JVG18" s="788"/>
      <c r="JVH18" s="787"/>
      <c r="JVI18" s="788"/>
      <c r="JVJ18" s="788"/>
      <c r="JVK18" s="788"/>
      <c r="JVL18" s="787"/>
      <c r="JVM18" s="788"/>
      <c r="JVN18" s="788"/>
      <c r="JVO18" s="788"/>
      <c r="JVP18" s="787"/>
      <c r="JVQ18" s="788"/>
      <c r="JVR18" s="788"/>
      <c r="JVS18" s="788"/>
      <c r="JVT18" s="787"/>
      <c r="JVU18" s="788"/>
      <c r="JVV18" s="788"/>
      <c r="JVW18" s="788"/>
      <c r="JVX18" s="787"/>
      <c r="JVY18" s="788"/>
      <c r="JVZ18" s="788"/>
      <c r="JWA18" s="788"/>
      <c r="JWB18" s="787"/>
      <c r="JWC18" s="788"/>
      <c r="JWD18" s="788"/>
      <c r="JWE18" s="788"/>
      <c r="JWF18" s="787"/>
      <c r="JWG18" s="788"/>
      <c r="JWH18" s="788"/>
      <c r="JWI18" s="788"/>
      <c r="JWJ18" s="787"/>
      <c r="JWK18" s="788"/>
      <c r="JWL18" s="788"/>
      <c r="JWM18" s="788"/>
      <c r="JWN18" s="787"/>
      <c r="JWO18" s="788"/>
      <c r="JWP18" s="788"/>
      <c r="JWQ18" s="788"/>
      <c r="JWR18" s="787"/>
      <c r="JWS18" s="788"/>
      <c r="JWT18" s="788"/>
      <c r="JWU18" s="788"/>
      <c r="JWV18" s="787"/>
      <c r="JWW18" s="788"/>
      <c r="JWX18" s="788"/>
      <c r="JWY18" s="788"/>
      <c r="JWZ18" s="787"/>
      <c r="JXA18" s="788"/>
      <c r="JXB18" s="788"/>
      <c r="JXC18" s="788"/>
      <c r="JXD18" s="787"/>
      <c r="JXE18" s="788"/>
      <c r="JXF18" s="788"/>
      <c r="JXG18" s="788"/>
      <c r="JXH18" s="787"/>
      <c r="JXI18" s="788"/>
      <c r="JXJ18" s="788"/>
      <c r="JXK18" s="788"/>
      <c r="JXL18" s="787"/>
      <c r="JXM18" s="788"/>
      <c r="JXN18" s="788"/>
      <c r="JXO18" s="788"/>
      <c r="JXP18" s="787"/>
      <c r="JXQ18" s="788"/>
      <c r="JXR18" s="788"/>
      <c r="JXS18" s="788"/>
      <c r="JXT18" s="787"/>
      <c r="JXU18" s="788"/>
      <c r="JXV18" s="788"/>
      <c r="JXW18" s="788"/>
      <c r="JXX18" s="787"/>
      <c r="JXY18" s="788"/>
      <c r="JXZ18" s="788"/>
      <c r="JYA18" s="788"/>
      <c r="JYB18" s="787"/>
      <c r="JYC18" s="788"/>
      <c r="JYD18" s="788"/>
      <c r="JYE18" s="788"/>
      <c r="JYF18" s="787"/>
      <c r="JYG18" s="788"/>
      <c r="JYH18" s="788"/>
      <c r="JYI18" s="788"/>
      <c r="JYJ18" s="787"/>
      <c r="JYK18" s="788"/>
      <c r="JYL18" s="788"/>
      <c r="JYM18" s="788"/>
      <c r="JYN18" s="787"/>
      <c r="JYO18" s="788"/>
      <c r="JYP18" s="788"/>
      <c r="JYQ18" s="788"/>
      <c r="JYR18" s="787"/>
      <c r="JYS18" s="788"/>
      <c r="JYT18" s="788"/>
      <c r="JYU18" s="788"/>
      <c r="JYV18" s="787"/>
      <c r="JYW18" s="788"/>
      <c r="JYX18" s="788"/>
      <c r="JYY18" s="788"/>
      <c r="JYZ18" s="787"/>
      <c r="JZA18" s="788"/>
      <c r="JZB18" s="788"/>
      <c r="JZC18" s="788"/>
      <c r="JZD18" s="787"/>
      <c r="JZE18" s="788"/>
      <c r="JZF18" s="788"/>
      <c r="JZG18" s="788"/>
      <c r="JZH18" s="787"/>
      <c r="JZI18" s="788"/>
      <c r="JZJ18" s="788"/>
      <c r="JZK18" s="788"/>
      <c r="JZL18" s="787"/>
      <c r="JZM18" s="788"/>
      <c r="JZN18" s="788"/>
      <c r="JZO18" s="788"/>
      <c r="JZP18" s="787"/>
      <c r="JZQ18" s="788"/>
      <c r="JZR18" s="788"/>
      <c r="JZS18" s="788"/>
      <c r="JZT18" s="787"/>
      <c r="JZU18" s="788"/>
      <c r="JZV18" s="788"/>
      <c r="JZW18" s="788"/>
      <c r="JZX18" s="787"/>
      <c r="JZY18" s="788"/>
      <c r="JZZ18" s="788"/>
      <c r="KAA18" s="788"/>
      <c r="KAB18" s="787"/>
      <c r="KAC18" s="788"/>
      <c r="KAD18" s="788"/>
      <c r="KAE18" s="788"/>
      <c r="KAF18" s="787"/>
      <c r="KAG18" s="788"/>
      <c r="KAH18" s="788"/>
      <c r="KAI18" s="788"/>
      <c r="KAJ18" s="787"/>
      <c r="KAK18" s="788"/>
      <c r="KAL18" s="788"/>
      <c r="KAM18" s="788"/>
      <c r="KAN18" s="787"/>
      <c r="KAO18" s="788"/>
      <c r="KAP18" s="788"/>
      <c r="KAQ18" s="788"/>
      <c r="KAR18" s="787"/>
      <c r="KAS18" s="788"/>
      <c r="KAT18" s="788"/>
      <c r="KAU18" s="788"/>
      <c r="KAV18" s="787"/>
      <c r="KAW18" s="788"/>
      <c r="KAX18" s="788"/>
      <c r="KAY18" s="788"/>
      <c r="KAZ18" s="787"/>
      <c r="KBA18" s="788"/>
      <c r="KBB18" s="788"/>
      <c r="KBC18" s="788"/>
      <c r="KBD18" s="787"/>
      <c r="KBE18" s="788"/>
      <c r="KBF18" s="788"/>
      <c r="KBG18" s="788"/>
      <c r="KBH18" s="787"/>
      <c r="KBI18" s="788"/>
      <c r="KBJ18" s="788"/>
      <c r="KBK18" s="788"/>
      <c r="KBL18" s="787"/>
      <c r="KBM18" s="788"/>
      <c r="KBN18" s="788"/>
      <c r="KBO18" s="788"/>
      <c r="KBP18" s="787"/>
      <c r="KBQ18" s="788"/>
      <c r="KBR18" s="788"/>
      <c r="KBS18" s="788"/>
      <c r="KBT18" s="787"/>
      <c r="KBU18" s="788"/>
      <c r="KBV18" s="788"/>
      <c r="KBW18" s="788"/>
      <c r="KBX18" s="787"/>
      <c r="KBY18" s="788"/>
      <c r="KBZ18" s="788"/>
      <c r="KCA18" s="788"/>
      <c r="KCB18" s="787"/>
      <c r="KCC18" s="788"/>
      <c r="KCD18" s="788"/>
      <c r="KCE18" s="788"/>
      <c r="KCF18" s="787"/>
      <c r="KCG18" s="788"/>
      <c r="KCH18" s="788"/>
      <c r="KCI18" s="788"/>
      <c r="KCJ18" s="787"/>
      <c r="KCK18" s="788"/>
      <c r="KCL18" s="788"/>
      <c r="KCM18" s="788"/>
      <c r="KCN18" s="787"/>
      <c r="KCO18" s="788"/>
      <c r="KCP18" s="788"/>
      <c r="KCQ18" s="788"/>
      <c r="KCR18" s="787"/>
      <c r="KCS18" s="788"/>
      <c r="KCT18" s="788"/>
      <c r="KCU18" s="788"/>
      <c r="KCV18" s="787"/>
      <c r="KCW18" s="788"/>
      <c r="KCX18" s="788"/>
      <c r="KCY18" s="788"/>
      <c r="KCZ18" s="787"/>
      <c r="KDA18" s="788"/>
      <c r="KDB18" s="788"/>
      <c r="KDC18" s="788"/>
      <c r="KDD18" s="787"/>
      <c r="KDE18" s="788"/>
      <c r="KDF18" s="788"/>
      <c r="KDG18" s="788"/>
      <c r="KDH18" s="787"/>
      <c r="KDI18" s="788"/>
      <c r="KDJ18" s="788"/>
      <c r="KDK18" s="788"/>
      <c r="KDL18" s="787"/>
      <c r="KDM18" s="788"/>
      <c r="KDN18" s="788"/>
      <c r="KDO18" s="788"/>
      <c r="KDP18" s="787"/>
      <c r="KDQ18" s="788"/>
      <c r="KDR18" s="788"/>
      <c r="KDS18" s="788"/>
      <c r="KDT18" s="787"/>
      <c r="KDU18" s="788"/>
      <c r="KDV18" s="788"/>
      <c r="KDW18" s="788"/>
      <c r="KDX18" s="787"/>
      <c r="KDY18" s="788"/>
      <c r="KDZ18" s="788"/>
      <c r="KEA18" s="788"/>
      <c r="KEB18" s="787"/>
      <c r="KEC18" s="788"/>
      <c r="KED18" s="788"/>
      <c r="KEE18" s="788"/>
      <c r="KEF18" s="787"/>
      <c r="KEG18" s="788"/>
      <c r="KEH18" s="788"/>
      <c r="KEI18" s="788"/>
      <c r="KEJ18" s="787"/>
      <c r="KEK18" s="788"/>
      <c r="KEL18" s="788"/>
      <c r="KEM18" s="788"/>
      <c r="KEN18" s="787"/>
      <c r="KEO18" s="788"/>
      <c r="KEP18" s="788"/>
      <c r="KEQ18" s="788"/>
      <c r="KER18" s="787"/>
      <c r="KES18" s="788"/>
      <c r="KET18" s="788"/>
      <c r="KEU18" s="788"/>
      <c r="KEV18" s="787"/>
      <c r="KEW18" s="788"/>
      <c r="KEX18" s="788"/>
      <c r="KEY18" s="788"/>
      <c r="KEZ18" s="787"/>
      <c r="KFA18" s="788"/>
      <c r="KFB18" s="788"/>
      <c r="KFC18" s="788"/>
      <c r="KFD18" s="787"/>
      <c r="KFE18" s="788"/>
      <c r="KFF18" s="788"/>
      <c r="KFG18" s="788"/>
      <c r="KFH18" s="787"/>
      <c r="KFI18" s="788"/>
      <c r="KFJ18" s="788"/>
      <c r="KFK18" s="788"/>
      <c r="KFL18" s="787"/>
      <c r="KFM18" s="788"/>
      <c r="KFN18" s="788"/>
      <c r="KFO18" s="788"/>
      <c r="KFP18" s="787"/>
      <c r="KFQ18" s="788"/>
      <c r="KFR18" s="788"/>
      <c r="KFS18" s="788"/>
      <c r="KFT18" s="787"/>
      <c r="KFU18" s="788"/>
      <c r="KFV18" s="788"/>
      <c r="KFW18" s="788"/>
      <c r="KFX18" s="787"/>
      <c r="KFY18" s="788"/>
      <c r="KFZ18" s="788"/>
      <c r="KGA18" s="788"/>
      <c r="KGB18" s="787"/>
      <c r="KGC18" s="788"/>
      <c r="KGD18" s="788"/>
      <c r="KGE18" s="788"/>
      <c r="KGF18" s="787"/>
      <c r="KGG18" s="788"/>
      <c r="KGH18" s="788"/>
      <c r="KGI18" s="788"/>
      <c r="KGJ18" s="787"/>
      <c r="KGK18" s="788"/>
      <c r="KGL18" s="788"/>
      <c r="KGM18" s="788"/>
      <c r="KGN18" s="787"/>
      <c r="KGO18" s="788"/>
      <c r="KGP18" s="788"/>
      <c r="KGQ18" s="788"/>
      <c r="KGR18" s="787"/>
      <c r="KGS18" s="788"/>
      <c r="KGT18" s="788"/>
      <c r="KGU18" s="788"/>
      <c r="KGV18" s="787"/>
      <c r="KGW18" s="788"/>
      <c r="KGX18" s="788"/>
      <c r="KGY18" s="788"/>
      <c r="KGZ18" s="787"/>
      <c r="KHA18" s="788"/>
      <c r="KHB18" s="788"/>
      <c r="KHC18" s="788"/>
      <c r="KHD18" s="787"/>
      <c r="KHE18" s="788"/>
      <c r="KHF18" s="788"/>
      <c r="KHG18" s="788"/>
      <c r="KHH18" s="787"/>
      <c r="KHI18" s="788"/>
      <c r="KHJ18" s="788"/>
      <c r="KHK18" s="788"/>
      <c r="KHL18" s="787"/>
      <c r="KHM18" s="788"/>
      <c r="KHN18" s="788"/>
      <c r="KHO18" s="788"/>
      <c r="KHP18" s="787"/>
      <c r="KHQ18" s="788"/>
      <c r="KHR18" s="788"/>
      <c r="KHS18" s="788"/>
      <c r="KHT18" s="787"/>
      <c r="KHU18" s="788"/>
      <c r="KHV18" s="788"/>
      <c r="KHW18" s="788"/>
      <c r="KHX18" s="787"/>
      <c r="KHY18" s="788"/>
      <c r="KHZ18" s="788"/>
      <c r="KIA18" s="788"/>
      <c r="KIB18" s="787"/>
      <c r="KIC18" s="788"/>
      <c r="KID18" s="788"/>
      <c r="KIE18" s="788"/>
      <c r="KIF18" s="787"/>
      <c r="KIG18" s="788"/>
      <c r="KIH18" s="788"/>
      <c r="KII18" s="788"/>
      <c r="KIJ18" s="787"/>
      <c r="KIK18" s="788"/>
      <c r="KIL18" s="788"/>
      <c r="KIM18" s="788"/>
      <c r="KIN18" s="787"/>
      <c r="KIO18" s="788"/>
      <c r="KIP18" s="788"/>
      <c r="KIQ18" s="788"/>
      <c r="KIR18" s="787"/>
      <c r="KIS18" s="788"/>
      <c r="KIT18" s="788"/>
      <c r="KIU18" s="788"/>
      <c r="KIV18" s="787"/>
      <c r="KIW18" s="788"/>
      <c r="KIX18" s="788"/>
      <c r="KIY18" s="788"/>
      <c r="KIZ18" s="787"/>
      <c r="KJA18" s="788"/>
      <c r="KJB18" s="788"/>
      <c r="KJC18" s="788"/>
      <c r="KJD18" s="787"/>
      <c r="KJE18" s="788"/>
      <c r="KJF18" s="788"/>
      <c r="KJG18" s="788"/>
      <c r="KJH18" s="787"/>
      <c r="KJI18" s="788"/>
      <c r="KJJ18" s="788"/>
      <c r="KJK18" s="788"/>
      <c r="KJL18" s="787"/>
      <c r="KJM18" s="788"/>
      <c r="KJN18" s="788"/>
      <c r="KJO18" s="788"/>
      <c r="KJP18" s="787"/>
      <c r="KJQ18" s="788"/>
      <c r="KJR18" s="788"/>
      <c r="KJS18" s="788"/>
      <c r="KJT18" s="787"/>
      <c r="KJU18" s="788"/>
      <c r="KJV18" s="788"/>
      <c r="KJW18" s="788"/>
      <c r="KJX18" s="787"/>
      <c r="KJY18" s="788"/>
      <c r="KJZ18" s="788"/>
      <c r="KKA18" s="788"/>
      <c r="KKB18" s="787"/>
      <c r="KKC18" s="788"/>
      <c r="KKD18" s="788"/>
      <c r="KKE18" s="788"/>
      <c r="KKF18" s="787"/>
      <c r="KKG18" s="788"/>
      <c r="KKH18" s="788"/>
      <c r="KKI18" s="788"/>
      <c r="KKJ18" s="787"/>
      <c r="KKK18" s="788"/>
      <c r="KKL18" s="788"/>
      <c r="KKM18" s="788"/>
      <c r="KKN18" s="787"/>
      <c r="KKO18" s="788"/>
      <c r="KKP18" s="788"/>
      <c r="KKQ18" s="788"/>
      <c r="KKR18" s="787"/>
      <c r="KKS18" s="788"/>
      <c r="KKT18" s="788"/>
      <c r="KKU18" s="788"/>
      <c r="KKV18" s="787"/>
      <c r="KKW18" s="788"/>
      <c r="KKX18" s="788"/>
      <c r="KKY18" s="788"/>
      <c r="KKZ18" s="787"/>
      <c r="KLA18" s="788"/>
      <c r="KLB18" s="788"/>
      <c r="KLC18" s="788"/>
      <c r="KLD18" s="787"/>
      <c r="KLE18" s="788"/>
      <c r="KLF18" s="788"/>
      <c r="KLG18" s="788"/>
      <c r="KLH18" s="787"/>
      <c r="KLI18" s="788"/>
      <c r="KLJ18" s="788"/>
      <c r="KLK18" s="788"/>
      <c r="KLL18" s="787"/>
      <c r="KLM18" s="788"/>
      <c r="KLN18" s="788"/>
      <c r="KLO18" s="788"/>
      <c r="KLP18" s="787"/>
      <c r="KLQ18" s="788"/>
      <c r="KLR18" s="788"/>
      <c r="KLS18" s="788"/>
      <c r="KLT18" s="787"/>
      <c r="KLU18" s="788"/>
      <c r="KLV18" s="788"/>
      <c r="KLW18" s="788"/>
      <c r="KLX18" s="787"/>
      <c r="KLY18" s="788"/>
      <c r="KLZ18" s="788"/>
      <c r="KMA18" s="788"/>
      <c r="KMB18" s="787"/>
      <c r="KMC18" s="788"/>
      <c r="KMD18" s="788"/>
      <c r="KME18" s="788"/>
      <c r="KMF18" s="787"/>
      <c r="KMG18" s="788"/>
      <c r="KMH18" s="788"/>
      <c r="KMI18" s="788"/>
      <c r="KMJ18" s="787"/>
      <c r="KMK18" s="788"/>
      <c r="KML18" s="788"/>
      <c r="KMM18" s="788"/>
      <c r="KMN18" s="787"/>
      <c r="KMO18" s="788"/>
      <c r="KMP18" s="788"/>
      <c r="KMQ18" s="788"/>
      <c r="KMR18" s="787"/>
      <c r="KMS18" s="788"/>
      <c r="KMT18" s="788"/>
      <c r="KMU18" s="788"/>
      <c r="KMV18" s="787"/>
      <c r="KMW18" s="788"/>
      <c r="KMX18" s="788"/>
      <c r="KMY18" s="788"/>
      <c r="KMZ18" s="787"/>
      <c r="KNA18" s="788"/>
      <c r="KNB18" s="788"/>
      <c r="KNC18" s="788"/>
      <c r="KND18" s="787"/>
      <c r="KNE18" s="788"/>
      <c r="KNF18" s="788"/>
      <c r="KNG18" s="788"/>
      <c r="KNH18" s="787"/>
      <c r="KNI18" s="788"/>
      <c r="KNJ18" s="788"/>
      <c r="KNK18" s="788"/>
      <c r="KNL18" s="787"/>
      <c r="KNM18" s="788"/>
      <c r="KNN18" s="788"/>
      <c r="KNO18" s="788"/>
      <c r="KNP18" s="787"/>
      <c r="KNQ18" s="788"/>
      <c r="KNR18" s="788"/>
      <c r="KNS18" s="788"/>
      <c r="KNT18" s="787"/>
      <c r="KNU18" s="788"/>
      <c r="KNV18" s="788"/>
      <c r="KNW18" s="788"/>
      <c r="KNX18" s="787"/>
      <c r="KNY18" s="788"/>
      <c r="KNZ18" s="788"/>
      <c r="KOA18" s="788"/>
      <c r="KOB18" s="787"/>
      <c r="KOC18" s="788"/>
      <c r="KOD18" s="788"/>
      <c r="KOE18" s="788"/>
      <c r="KOF18" s="787"/>
      <c r="KOG18" s="788"/>
      <c r="KOH18" s="788"/>
      <c r="KOI18" s="788"/>
      <c r="KOJ18" s="787"/>
      <c r="KOK18" s="788"/>
      <c r="KOL18" s="788"/>
      <c r="KOM18" s="788"/>
      <c r="KON18" s="787"/>
      <c r="KOO18" s="788"/>
      <c r="KOP18" s="788"/>
      <c r="KOQ18" s="788"/>
      <c r="KOR18" s="787"/>
      <c r="KOS18" s="788"/>
      <c r="KOT18" s="788"/>
      <c r="KOU18" s="788"/>
      <c r="KOV18" s="787"/>
      <c r="KOW18" s="788"/>
      <c r="KOX18" s="788"/>
      <c r="KOY18" s="788"/>
      <c r="KOZ18" s="787"/>
      <c r="KPA18" s="788"/>
      <c r="KPB18" s="788"/>
      <c r="KPC18" s="788"/>
      <c r="KPD18" s="787"/>
      <c r="KPE18" s="788"/>
      <c r="KPF18" s="788"/>
      <c r="KPG18" s="788"/>
      <c r="KPH18" s="787"/>
      <c r="KPI18" s="788"/>
      <c r="KPJ18" s="788"/>
      <c r="KPK18" s="788"/>
      <c r="KPL18" s="787"/>
      <c r="KPM18" s="788"/>
      <c r="KPN18" s="788"/>
      <c r="KPO18" s="788"/>
      <c r="KPP18" s="787"/>
      <c r="KPQ18" s="788"/>
      <c r="KPR18" s="788"/>
      <c r="KPS18" s="788"/>
      <c r="KPT18" s="787"/>
      <c r="KPU18" s="788"/>
      <c r="KPV18" s="788"/>
      <c r="KPW18" s="788"/>
      <c r="KPX18" s="787"/>
      <c r="KPY18" s="788"/>
      <c r="KPZ18" s="788"/>
      <c r="KQA18" s="788"/>
      <c r="KQB18" s="787"/>
      <c r="KQC18" s="788"/>
      <c r="KQD18" s="788"/>
      <c r="KQE18" s="788"/>
      <c r="KQF18" s="787"/>
      <c r="KQG18" s="788"/>
      <c r="KQH18" s="788"/>
      <c r="KQI18" s="788"/>
      <c r="KQJ18" s="787"/>
      <c r="KQK18" s="788"/>
      <c r="KQL18" s="788"/>
      <c r="KQM18" s="788"/>
      <c r="KQN18" s="787"/>
      <c r="KQO18" s="788"/>
      <c r="KQP18" s="788"/>
      <c r="KQQ18" s="788"/>
      <c r="KQR18" s="787"/>
      <c r="KQS18" s="788"/>
      <c r="KQT18" s="788"/>
      <c r="KQU18" s="788"/>
      <c r="KQV18" s="787"/>
      <c r="KQW18" s="788"/>
      <c r="KQX18" s="788"/>
      <c r="KQY18" s="788"/>
      <c r="KQZ18" s="787"/>
      <c r="KRA18" s="788"/>
      <c r="KRB18" s="788"/>
      <c r="KRC18" s="788"/>
      <c r="KRD18" s="787"/>
      <c r="KRE18" s="788"/>
      <c r="KRF18" s="788"/>
      <c r="KRG18" s="788"/>
      <c r="KRH18" s="787"/>
      <c r="KRI18" s="788"/>
      <c r="KRJ18" s="788"/>
      <c r="KRK18" s="788"/>
      <c r="KRL18" s="787"/>
      <c r="KRM18" s="788"/>
      <c r="KRN18" s="788"/>
      <c r="KRO18" s="788"/>
      <c r="KRP18" s="787"/>
      <c r="KRQ18" s="788"/>
      <c r="KRR18" s="788"/>
      <c r="KRS18" s="788"/>
      <c r="KRT18" s="787"/>
      <c r="KRU18" s="788"/>
      <c r="KRV18" s="788"/>
      <c r="KRW18" s="788"/>
      <c r="KRX18" s="787"/>
      <c r="KRY18" s="788"/>
      <c r="KRZ18" s="788"/>
      <c r="KSA18" s="788"/>
      <c r="KSB18" s="787"/>
      <c r="KSC18" s="788"/>
      <c r="KSD18" s="788"/>
      <c r="KSE18" s="788"/>
      <c r="KSF18" s="787"/>
      <c r="KSG18" s="788"/>
      <c r="KSH18" s="788"/>
      <c r="KSI18" s="788"/>
      <c r="KSJ18" s="787"/>
      <c r="KSK18" s="788"/>
      <c r="KSL18" s="788"/>
      <c r="KSM18" s="788"/>
      <c r="KSN18" s="787"/>
      <c r="KSO18" s="788"/>
      <c r="KSP18" s="788"/>
      <c r="KSQ18" s="788"/>
      <c r="KSR18" s="787"/>
      <c r="KSS18" s="788"/>
      <c r="KST18" s="788"/>
      <c r="KSU18" s="788"/>
      <c r="KSV18" s="787"/>
      <c r="KSW18" s="788"/>
      <c r="KSX18" s="788"/>
      <c r="KSY18" s="788"/>
      <c r="KSZ18" s="787"/>
      <c r="KTA18" s="788"/>
      <c r="KTB18" s="788"/>
      <c r="KTC18" s="788"/>
      <c r="KTD18" s="787"/>
      <c r="KTE18" s="788"/>
      <c r="KTF18" s="788"/>
      <c r="KTG18" s="788"/>
      <c r="KTH18" s="787"/>
      <c r="KTI18" s="788"/>
      <c r="KTJ18" s="788"/>
      <c r="KTK18" s="788"/>
      <c r="KTL18" s="787"/>
      <c r="KTM18" s="788"/>
      <c r="KTN18" s="788"/>
      <c r="KTO18" s="788"/>
      <c r="KTP18" s="787"/>
      <c r="KTQ18" s="788"/>
      <c r="KTR18" s="788"/>
      <c r="KTS18" s="788"/>
      <c r="KTT18" s="787"/>
      <c r="KTU18" s="788"/>
      <c r="KTV18" s="788"/>
      <c r="KTW18" s="788"/>
      <c r="KTX18" s="787"/>
      <c r="KTY18" s="788"/>
      <c r="KTZ18" s="788"/>
      <c r="KUA18" s="788"/>
      <c r="KUB18" s="787"/>
      <c r="KUC18" s="788"/>
      <c r="KUD18" s="788"/>
      <c r="KUE18" s="788"/>
      <c r="KUF18" s="787"/>
      <c r="KUG18" s="788"/>
      <c r="KUH18" s="788"/>
      <c r="KUI18" s="788"/>
      <c r="KUJ18" s="787"/>
      <c r="KUK18" s="788"/>
      <c r="KUL18" s="788"/>
      <c r="KUM18" s="788"/>
      <c r="KUN18" s="787"/>
      <c r="KUO18" s="788"/>
      <c r="KUP18" s="788"/>
      <c r="KUQ18" s="788"/>
      <c r="KUR18" s="787"/>
      <c r="KUS18" s="788"/>
      <c r="KUT18" s="788"/>
      <c r="KUU18" s="788"/>
      <c r="KUV18" s="787"/>
      <c r="KUW18" s="788"/>
      <c r="KUX18" s="788"/>
      <c r="KUY18" s="788"/>
      <c r="KUZ18" s="787"/>
      <c r="KVA18" s="788"/>
      <c r="KVB18" s="788"/>
      <c r="KVC18" s="788"/>
      <c r="KVD18" s="787"/>
      <c r="KVE18" s="788"/>
      <c r="KVF18" s="788"/>
      <c r="KVG18" s="788"/>
      <c r="KVH18" s="787"/>
      <c r="KVI18" s="788"/>
      <c r="KVJ18" s="788"/>
      <c r="KVK18" s="788"/>
      <c r="KVL18" s="787"/>
      <c r="KVM18" s="788"/>
      <c r="KVN18" s="788"/>
      <c r="KVO18" s="788"/>
      <c r="KVP18" s="787"/>
      <c r="KVQ18" s="788"/>
      <c r="KVR18" s="788"/>
      <c r="KVS18" s="788"/>
      <c r="KVT18" s="787"/>
      <c r="KVU18" s="788"/>
      <c r="KVV18" s="788"/>
      <c r="KVW18" s="788"/>
      <c r="KVX18" s="787"/>
      <c r="KVY18" s="788"/>
      <c r="KVZ18" s="788"/>
      <c r="KWA18" s="788"/>
      <c r="KWB18" s="787"/>
      <c r="KWC18" s="788"/>
      <c r="KWD18" s="788"/>
      <c r="KWE18" s="788"/>
      <c r="KWF18" s="787"/>
      <c r="KWG18" s="788"/>
      <c r="KWH18" s="788"/>
      <c r="KWI18" s="788"/>
      <c r="KWJ18" s="787"/>
      <c r="KWK18" s="788"/>
      <c r="KWL18" s="788"/>
      <c r="KWM18" s="788"/>
      <c r="KWN18" s="787"/>
      <c r="KWO18" s="788"/>
      <c r="KWP18" s="788"/>
      <c r="KWQ18" s="788"/>
      <c r="KWR18" s="787"/>
      <c r="KWS18" s="788"/>
      <c r="KWT18" s="788"/>
      <c r="KWU18" s="788"/>
      <c r="KWV18" s="787"/>
      <c r="KWW18" s="788"/>
      <c r="KWX18" s="788"/>
      <c r="KWY18" s="788"/>
      <c r="KWZ18" s="787"/>
      <c r="KXA18" s="788"/>
      <c r="KXB18" s="788"/>
      <c r="KXC18" s="788"/>
      <c r="KXD18" s="787"/>
      <c r="KXE18" s="788"/>
      <c r="KXF18" s="788"/>
      <c r="KXG18" s="788"/>
      <c r="KXH18" s="787"/>
      <c r="KXI18" s="788"/>
      <c r="KXJ18" s="788"/>
      <c r="KXK18" s="788"/>
      <c r="KXL18" s="787"/>
      <c r="KXM18" s="788"/>
      <c r="KXN18" s="788"/>
      <c r="KXO18" s="788"/>
      <c r="KXP18" s="787"/>
      <c r="KXQ18" s="788"/>
      <c r="KXR18" s="788"/>
      <c r="KXS18" s="788"/>
      <c r="KXT18" s="787"/>
      <c r="KXU18" s="788"/>
      <c r="KXV18" s="788"/>
      <c r="KXW18" s="788"/>
      <c r="KXX18" s="787"/>
      <c r="KXY18" s="788"/>
      <c r="KXZ18" s="788"/>
      <c r="KYA18" s="788"/>
      <c r="KYB18" s="787"/>
      <c r="KYC18" s="788"/>
      <c r="KYD18" s="788"/>
      <c r="KYE18" s="788"/>
      <c r="KYF18" s="787"/>
      <c r="KYG18" s="788"/>
      <c r="KYH18" s="788"/>
      <c r="KYI18" s="788"/>
      <c r="KYJ18" s="787"/>
      <c r="KYK18" s="788"/>
      <c r="KYL18" s="788"/>
      <c r="KYM18" s="788"/>
      <c r="KYN18" s="787"/>
      <c r="KYO18" s="788"/>
      <c r="KYP18" s="788"/>
      <c r="KYQ18" s="788"/>
      <c r="KYR18" s="787"/>
      <c r="KYS18" s="788"/>
      <c r="KYT18" s="788"/>
      <c r="KYU18" s="788"/>
      <c r="KYV18" s="787"/>
      <c r="KYW18" s="788"/>
      <c r="KYX18" s="788"/>
      <c r="KYY18" s="788"/>
      <c r="KYZ18" s="787"/>
      <c r="KZA18" s="788"/>
      <c r="KZB18" s="788"/>
      <c r="KZC18" s="788"/>
      <c r="KZD18" s="787"/>
      <c r="KZE18" s="788"/>
      <c r="KZF18" s="788"/>
      <c r="KZG18" s="788"/>
      <c r="KZH18" s="787"/>
      <c r="KZI18" s="788"/>
      <c r="KZJ18" s="788"/>
      <c r="KZK18" s="788"/>
      <c r="KZL18" s="787"/>
      <c r="KZM18" s="788"/>
      <c r="KZN18" s="788"/>
      <c r="KZO18" s="788"/>
      <c r="KZP18" s="787"/>
      <c r="KZQ18" s="788"/>
      <c r="KZR18" s="788"/>
      <c r="KZS18" s="788"/>
      <c r="KZT18" s="787"/>
      <c r="KZU18" s="788"/>
      <c r="KZV18" s="788"/>
      <c r="KZW18" s="788"/>
      <c r="KZX18" s="787"/>
      <c r="KZY18" s="788"/>
      <c r="KZZ18" s="788"/>
      <c r="LAA18" s="788"/>
      <c r="LAB18" s="787"/>
      <c r="LAC18" s="788"/>
      <c r="LAD18" s="788"/>
      <c r="LAE18" s="788"/>
      <c r="LAF18" s="787"/>
      <c r="LAG18" s="788"/>
      <c r="LAH18" s="788"/>
      <c r="LAI18" s="788"/>
      <c r="LAJ18" s="787"/>
      <c r="LAK18" s="788"/>
      <c r="LAL18" s="788"/>
      <c r="LAM18" s="788"/>
      <c r="LAN18" s="787"/>
      <c r="LAO18" s="788"/>
      <c r="LAP18" s="788"/>
      <c r="LAQ18" s="788"/>
      <c r="LAR18" s="787"/>
      <c r="LAS18" s="788"/>
      <c r="LAT18" s="788"/>
      <c r="LAU18" s="788"/>
      <c r="LAV18" s="787"/>
      <c r="LAW18" s="788"/>
      <c r="LAX18" s="788"/>
      <c r="LAY18" s="788"/>
      <c r="LAZ18" s="787"/>
      <c r="LBA18" s="788"/>
      <c r="LBB18" s="788"/>
      <c r="LBC18" s="788"/>
      <c r="LBD18" s="787"/>
      <c r="LBE18" s="788"/>
      <c r="LBF18" s="788"/>
      <c r="LBG18" s="788"/>
      <c r="LBH18" s="787"/>
      <c r="LBI18" s="788"/>
      <c r="LBJ18" s="788"/>
      <c r="LBK18" s="788"/>
      <c r="LBL18" s="787"/>
      <c r="LBM18" s="788"/>
      <c r="LBN18" s="788"/>
      <c r="LBO18" s="788"/>
      <c r="LBP18" s="787"/>
      <c r="LBQ18" s="788"/>
      <c r="LBR18" s="788"/>
      <c r="LBS18" s="788"/>
      <c r="LBT18" s="787"/>
      <c r="LBU18" s="788"/>
      <c r="LBV18" s="788"/>
      <c r="LBW18" s="788"/>
      <c r="LBX18" s="787"/>
      <c r="LBY18" s="788"/>
      <c r="LBZ18" s="788"/>
      <c r="LCA18" s="788"/>
      <c r="LCB18" s="787"/>
      <c r="LCC18" s="788"/>
      <c r="LCD18" s="788"/>
      <c r="LCE18" s="788"/>
      <c r="LCF18" s="787"/>
      <c r="LCG18" s="788"/>
      <c r="LCH18" s="788"/>
      <c r="LCI18" s="788"/>
      <c r="LCJ18" s="787"/>
      <c r="LCK18" s="788"/>
      <c r="LCL18" s="788"/>
      <c r="LCM18" s="788"/>
      <c r="LCN18" s="787"/>
      <c r="LCO18" s="788"/>
      <c r="LCP18" s="788"/>
      <c r="LCQ18" s="788"/>
      <c r="LCR18" s="787"/>
      <c r="LCS18" s="788"/>
      <c r="LCT18" s="788"/>
      <c r="LCU18" s="788"/>
      <c r="LCV18" s="787"/>
      <c r="LCW18" s="788"/>
      <c r="LCX18" s="788"/>
      <c r="LCY18" s="788"/>
      <c r="LCZ18" s="787"/>
      <c r="LDA18" s="788"/>
      <c r="LDB18" s="788"/>
      <c r="LDC18" s="788"/>
      <c r="LDD18" s="787"/>
      <c r="LDE18" s="788"/>
      <c r="LDF18" s="788"/>
      <c r="LDG18" s="788"/>
      <c r="LDH18" s="787"/>
      <c r="LDI18" s="788"/>
      <c r="LDJ18" s="788"/>
      <c r="LDK18" s="788"/>
      <c r="LDL18" s="787"/>
      <c r="LDM18" s="788"/>
      <c r="LDN18" s="788"/>
      <c r="LDO18" s="788"/>
      <c r="LDP18" s="787"/>
      <c r="LDQ18" s="788"/>
      <c r="LDR18" s="788"/>
      <c r="LDS18" s="788"/>
      <c r="LDT18" s="787"/>
      <c r="LDU18" s="788"/>
      <c r="LDV18" s="788"/>
      <c r="LDW18" s="788"/>
      <c r="LDX18" s="787"/>
      <c r="LDY18" s="788"/>
      <c r="LDZ18" s="788"/>
      <c r="LEA18" s="788"/>
      <c r="LEB18" s="787"/>
      <c r="LEC18" s="788"/>
      <c r="LED18" s="788"/>
      <c r="LEE18" s="788"/>
      <c r="LEF18" s="787"/>
      <c r="LEG18" s="788"/>
      <c r="LEH18" s="788"/>
      <c r="LEI18" s="788"/>
      <c r="LEJ18" s="787"/>
      <c r="LEK18" s="788"/>
      <c r="LEL18" s="788"/>
      <c r="LEM18" s="788"/>
      <c r="LEN18" s="787"/>
      <c r="LEO18" s="788"/>
      <c r="LEP18" s="788"/>
      <c r="LEQ18" s="788"/>
      <c r="LER18" s="787"/>
      <c r="LES18" s="788"/>
      <c r="LET18" s="788"/>
      <c r="LEU18" s="788"/>
      <c r="LEV18" s="787"/>
      <c r="LEW18" s="788"/>
      <c r="LEX18" s="788"/>
      <c r="LEY18" s="788"/>
      <c r="LEZ18" s="787"/>
      <c r="LFA18" s="788"/>
      <c r="LFB18" s="788"/>
      <c r="LFC18" s="788"/>
      <c r="LFD18" s="787"/>
      <c r="LFE18" s="788"/>
      <c r="LFF18" s="788"/>
      <c r="LFG18" s="788"/>
      <c r="LFH18" s="787"/>
      <c r="LFI18" s="788"/>
      <c r="LFJ18" s="788"/>
      <c r="LFK18" s="788"/>
      <c r="LFL18" s="787"/>
      <c r="LFM18" s="788"/>
      <c r="LFN18" s="788"/>
      <c r="LFO18" s="788"/>
      <c r="LFP18" s="787"/>
      <c r="LFQ18" s="788"/>
      <c r="LFR18" s="788"/>
      <c r="LFS18" s="788"/>
      <c r="LFT18" s="787"/>
      <c r="LFU18" s="788"/>
      <c r="LFV18" s="788"/>
      <c r="LFW18" s="788"/>
      <c r="LFX18" s="787"/>
      <c r="LFY18" s="788"/>
      <c r="LFZ18" s="788"/>
      <c r="LGA18" s="788"/>
      <c r="LGB18" s="787"/>
      <c r="LGC18" s="788"/>
      <c r="LGD18" s="788"/>
      <c r="LGE18" s="788"/>
      <c r="LGF18" s="787"/>
      <c r="LGG18" s="788"/>
      <c r="LGH18" s="788"/>
      <c r="LGI18" s="788"/>
      <c r="LGJ18" s="787"/>
      <c r="LGK18" s="788"/>
      <c r="LGL18" s="788"/>
      <c r="LGM18" s="788"/>
      <c r="LGN18" s="787"/>
      <c r="LGO18" s="788"/>
      <c r="LGP18" s="788"/>
      <c r="LGQ18" s="788"/>
      <c r="LGR18" s="787"/>
      <c r="LGS18" s="788"/>
      <c r="LGT18" s="788"/>
      <c r="LGU18" s="788"/>
      <c r="LGV18" s="787"/>
      <c r="LGW18" s="788"/>
      <c r="LGX18" s="788"/>
      <c r="LGY18" s="788"/>
      <c r="LGZ18" s="787"/>
      <c r="LHA18" s="788"/>
      <c r="LHB18" s="788"/>
      <c r="LHC18" s="788"/>
      <c r="LHD18" s="787"/>
      <c r="LHE18" s="788"/>
      <c r="LHF18" s="788"/>
      <c r="LHG18" s="788"/>
      <c r="LHH18" s="787"/>
      <c r="LHI18" s="788"/>
      <c r="LHJ18" s="788"/>
      <c r="LHK18" s="788"/>
      <c r="LHL18" s="787"/>
      <c r="LHM18" s="788"/>
      <c r="LHN18" s="788"/>
      <c r="LHO18" s="788"/>
      <c r="LHP18" s="787"/>
      <c r="LHQ18" s="788"/>
      <c r="LHR18" s="788"/>
      <c r="LHS18" s="788"/>
      <c r="LHT18" s="787"/>
      <c r="LHU18" s="788"/>
      <c r="LHV18" s="788"/>
      <c r="LHW18" s="788"/>
      <c r="LHX18" s="787"/>
      <c r="LHY18" s="788"/>
      <c r="LHZ18" s="788"/>
      <c r="LIA18" s="788"/>
      <c r="LIB18" s="787"/>
      <c r="LIC18" s="788"/>
      <c r="LID18" s="788"/>
      <c r="LIE18" s="788"/>
      <c r="LIF18" s="787"/>
      <c r="LIG18" s="788"/>
      <c r="LIH18" s="788"/>
      <c r="LII18" s="788"/>
      <c r="LIJ18" s="787"/>
      <c r="LIK18" s="788"/>
      <c r="LIL18" s="788"/>
      <c r="LIM18" s="788"/>
      <c r="LIN18" s="787"/>
      <c r="LIO18" s="788"/>
      <c r="LIP18" s="788"/>
      <c r="LIQ18" s="788"/>
      <c r="LIR18" s="787"/>
      <c r="LIS18" s="788"/>
      <c r="LIT18" s="788"/>
      <c r="LIU18" s="788"/>
      <c r="LIV18" s="787"/>
      <c r="LIW18" s="788"/>
      <c r="LIX18" s="788"/>
      <c r="LIY18" s="788"/>
      <c r="LIZ18" s="787"/>
      <c r="LJA18" s="788"/>
      <c r="LJB18" s="788"/>
      <c r="LJC18" s="788"/>
      <c r="LJD18" s="787"/>
      <c r="LJE18" s="788"/>
      <c r="LJF18" s="788"/>
      <c r="LJG18" s="788"/>
      <c r="LJH18" s="787"/>
      <c r="LJI18" s="788"/>
      <c r="LJJ18" s="788"/>
      <c r="LJK18" s="788"/>
      <c r="LJL18" s="787"/>
      <c r="LJM18" s="788"/>
      <c r="LJN18" s="788"/>
      <c r="LJO18" s="788"/>
      <c r="LJP18" s="787"/>
      <c r="LJQ18" s="788"/>
      <c r="LJR18" s="788"/>
      <c r="LJS18" s="788"/>
      <c r="LJT18" s="787"/>
      <c r="LJU18" s="788"/>
      <c r="LJV18" s="788"/>
      <c r="LJW18" s="788"/>
      <c r="LJX18" s="787"/>
      <c r="LJY18" s="788"/>
      <c r="LJZ18" s="788"/>
      <c r="LKA18" s="788"/>
      <c r="LKB18" s="787"/>
      <c r="LKC18" s="788"/>
      <c r="LKD18" s="788"/>
      <c r="LKE18" s="788"/>
      <c r="LKF18" s="787"/>
      <c r="LKG18" s="788"/>
      <c r="LKH18" s="788"/>
      <c r="LKI18" s="788"/>
      <c r="LKJ18" s="787"/>
      <c r="LKK18" s="788"/>
      <c r="LKL18" s="788"/>
      <c r="LKM18" s="788"/>
      <c r="LKN18" s="787"/>
      <c r="LKO18" s="788"/>
      <c r="LKP18" s="788"/>
      <c r="LKQ18" s="788"/>
      <c r="LKR18" s="787"/>
      <c r="LKS18" s="788"/>
      <c r="LKT18" s="788"/>
      <c r="LKU18" s="788"/>
      <c r="LKV18" s="787"/>
      <c r="LKW18" s="788"/>
      <c r="LKX18" s="788"/>
      <c r="LKY18" s="788"/>
      <c r="LKZ18" s="787"/>
      <c r="LLA18" s="788"/>
      <c r="LLB18" s="788"/>
      <c r="LLC18" s="788"/>
      <c r="LLD18" s="787"/>
      <c r="LLE18" s="788"/>
      <c r="LLF18" s="788"/>
      <c r="LLG18" s="788"/>
      <c r="LLH18" s="787"/>
      <c r="LLI18" s="788"/>
      <c r="LLJ18" s="788"/>
      <c r="LLK18" s="788"/>
      <c r="LLL18" s="787"/>
      <c r="LLM18" s="788"/>
      <c r="LLN18" s="788"/>
      <c r="LLO18" s="788"/>
      <c r="LLP18" s="787"/>
      <c r="LLQ18" s="788"/>
      <c r="LLR18" s="788"/>
      <c r="LLS18" s="788"/>
      <c r="LLT18" s="787"/>
      <c r="LLU18" s="788"/>
      <c r="LLV18" s="788"/>
      <c r="LLW18" s="788"/>
      <c r="LLX18" s="787"/>
      <c r="LLY18" s="788"/>
      <c r="LLZ18" s="788"/>
      <c r="LMA18" s="788"/>
      <c r="LMB18" s="787"/>
      <c r="LMC18" s="788"/>
      <c r="LMD18" s="788"/>
      <c r="LME18" s="788"/>
      <c r="LMF18" s="787"/>
      <c r="LMG18" s="788"/>
      <c r="LMH18" s="788"/>
      <c r="LMI18" s="788"/>
      <c r="LMJ18" s="787"/>
      <c r="LMK18" s="788"/>
      <c r="LML18" s="788"/>
      <c r="LMM18" s="788"/>
      <c r="LMN18" s="787"/>
      <c r="LMO18" s="788"/>
      <c r="LMP18" s="788"/>
      <c r="LMQ18" s="788"/>
      <c r="LMR18" s="787"/>
      <c r="LMS18" s="788"/>
      <c r="LMT18" s="788"/>
      <c r="LMU18" s="788"/>
      <c r="LMV18" s="787"/>
      <c r="LMW18" s="788"/>
      <c r="LMX18" s="788"/>
      <c r="LMY18" s="788"/>
      <c r="LMZ18" s="787"/>
      <c r="LNA18" s="788"/>
      <c r="LNB18" s="788"/>
      <c r="LNC18" s="788"/>
      <c r="LND18" s="787"/>
      <c r="LNE18" s="788"/>
      <c r="LNF18" s="788"/>
      <c r="LNG18" s="788"/>
      <c r="LNH18" s="787"/>
      <c r="LNI18" s="788"/>
      <c r="LNJ18" s="788"/>
      <c r="LNK18" s="788"/>
      <c r="LNL18" s="787"/>
      <c r="LNM18" s="788"/>
      <c r="LNN18" s="788"/>
      <c r="LNO18" s="788"/>
      <c r="LNP18" s="787"/>
      <c r="LNQ18" s="788"/>
      <c r="LNR18" s="788"/>
      <c r="LNS18" s="788"/>
      <c r="LNT18" s="787"/>
      <c r="LNU18" s="788"/>
      <c r="LNV18" s="788"/>
      <c r="LNW18" s="788"/>
      <c r="LNX18" s="787"/>
      <c r="LNY18" s="788"/>
      <c r="LNZ18" s="788"/>
      <c r="LOA18" s="788"/>
      <c r="LOB18" s="787"/>
      <c r="LOC18" s="788"/>
      <c r="LOD18" s="788"/>
      <c r="LOE18" s="788"/>
      <c r="LOF18" s="787"/>
      <c r="LOG18" s="788"/>
      <c r="LOH18" s="788"/>
      <c r="LOI18" s="788"/>
      <c r="LOJ18" s="787"/>
      <c r="LOK18" s="788"/>
      <c r="LOL18" s="788"/>
      <c r="LOM18" s="788"/>
      <c r="LON18" s="787"/>
      <c r="LOO18" s="788"/>
      <c r="LOP18" s="788"/>
      <c r="LOQ18" s="788"/>
      <c r="LOR18" s="787"/>
      <c r="LOS18" s="788"/>
      <c r="LOT18" s="788"/>
      <c r="LOU18" s="788"/>
      <c r="LOV18" s="787"/>
      <c r="LOW18" s="788"/>
      <c r="LOX18" s="788"/>
      <c r="LOY18" s="788"/>
      <c r="LOZ18" s="787"/>
      <c r="LPA18" s="788"/>
      <c r="LPB18" s="788"/>
      <c r="LPC18" s="788"/>
      <c r="LPD18" s="787"/>
      <c r="LPE18" s="788"/>
      <c r="LPF18" s="788"/>
      <c r="LPG18" s="788"/>
      <c r="LPH18" s="787"/>
      <c r="LPI18" s="788"/>
      <c r="LPJ18" s="788"/>
      <c r="LPK18" s="788"/>
      <c r="LPL18" s="787"/>
      <c r="LPM18" s="788"/>
      <c r="LPN18" s="788"/>
      <c r="LPO18" s="788"/>
      <c r="LPP18" s="787"/>
      <c r="LPQ18" s="788"/>
      <c r="LPR18" s="788"/>
      <c r="LPS18" s="788"/>
      <c r="LPT18" s="787"/>
      <c r="LPU18" s="788"/>
      <c r="LPV18" s="788"/>
      <c r="LPW18" s="788"/>
      <c r="LPX18" s="787"/>
      <c r="LPY18" s="788"/>
      <c r="LPZ18" s="788"/>
      <c r="LQA18" s="788"/>
      <c r="LQB18" s="787"/>
      <c r="LQC18" s="788"/>
      <c r="LQD18" s="788"/>
      <c r="LQE18" s="788"/>
      <c r="LQF18" s="787"/>
      <c r="LQG18" s="788"/>
      <c r="LQH18" s="788"/>
      <c r="LQI18" s="788"/>
      <c r="LQJ18" s="787"/>
      <c r="LQK18" s="788"/>
      <c r="LQL18" s="788"/>
      <c r="LQM18" s="788"/>
      <c r="LQN18" s="787"/>
      <c r="LQO18" s="788"/>
      <c r="LQP18" s="788"/>
      <c r="LQQ18" s="788"/>
      <c r="LQR18" s="787"/>
      <c r="LQS18" s="788"/>
      <c r="LQT18" s="788"/>
      <c r="LQU18" s="788"/>
      <c r="LQV18" s="787"/>
      <c r="LQW18" s="788"/>
      <c r="LQX18" s="788"/>
      <c r="LQY18" s="788"/>
      <c r="LQZ18" s="787"/>
      <c r="LRA18" s="788"/>
      <c r="LRB18" s="788"/>
      <c r="LRC18" s="788"/>
      <c r="LRD18" s="787"/>
      <c r="LRE18" s="788"/>
      <c r="LRF18" s="788"/>
      <c r="LRG18" s="788"/>
      <c r="LRH18" s="787"/>
      <c r="LRI18" s="788"/>
      <c r="LRJ18" s="788"/>
      <c r="LRK18" s="788"/>
      <c r="LRL18" s="787"/>
      <c r="LRM18" s="788"/>
      <c r="LRN18" s="788"/>
      <c r="LRO18" s="788"/>
      <c r="LRP18" s="787"/>
      <c r="LRQ18" s="788"/>
      <c r="LRR18" s="788"/>
      <c r="LRS18" s="788"/>
      <c r="LRT18" s="787"/>
      <c r="LRU18" s="788"/>
      <c r="LRV18" s="788"/>
      <c r="LRW18" s="788"/>
      <c r="LRX18" s="787"/>
      <c r="LRY18" s="788"/>
      <c r="LRZ18" s="788"/>
      <c r="LSA18" s="788"/>
      <c r="LSB18" s="787"/>
      <c r="LSC18" s="788"/>
      <c r="LSD18" s="788"/>
      <c r="LSE18" s="788"/>
      <c r="LSF18" s="787"/>
      <c r="LSG18" s="788"/>
      <c r="LSH18" s="788"/>
      <c r="LSI18" s="788"/>
      <c r="LSJ18" s="787"/>
      <c r="LSK18" s="788"/>
      <c r="LSL18" s="788"/>
      <c r="LSM18" s="788"/>
      <c r="LSN18" s="787"/>
      <c r="LSO18" s="788"/>
      <c r="LSP18" s="788"/>
      <c r="LSQ18" s="788"/>
      <c r="LSR18" s="787"/>
      <c r="LSS18" s="788"/>
      <c r="LST18" s="788"/>
      <c r="LSU18" s="788"/>
      <c r="LSV18" s="787"/>
      <c r="LSW18" s="788"/>
      <c r="LSX18" s="788"/>
      <c r="LSY18" s="788"/>
      <c r="LSZ18" s="787"/>
      <c r="LTA18" s="788"/>
      <c r="LTB18" s="788"/>
      <c r="LTC18" s="788"/>
      <c r="LTD18" s="787"/>
      <c r="LTE18" s="788"/>
      <c r="LTF18" s="788"/>
      <c r="LTG18" s="788"/>
      <c r="LTH18" s="787"/>
      <c r="LTI18" s="788"/>
      <c r="LTJ18" s="788"/>
      <c r="LTK18" s="788"/>
      <c r="LTL18" s="787"/>
      <c r="LTM18" s="788"/>
      <c r="LTN18" s="788"/>
      <c r="LTO18" s="788"/>
      <c r="LTP18" s="787"/>
      <c r="LTQ18" s="788"/>
      <c r="LTR18" s="788"/>
      <c r="LTS18" s="788"/>
      <c r="LTT18" s="787"/>
      <c r="LTU18" s="788"/>
      <c r="LTV18" s="788"/>
      <c r="LTW18" s="788"/>
      <c r="LTX18" s="787"/>
      <c r="LTY18" s="788"/>
      <c r="LTZ18" s="788"/>
      <c r="LUA18" s="788"/>
      <c r="LUB18" s="787"/>
      <c r="LUC18" s="788"/>
      <c r="LUD18" s="788"/>
      <c r="LUE18" s="788"/>
      <c r="LUF18" s="787"/>
      <c r="LUG18" s="788"/>
      <c r="LUH18" s="788"/>
      <c r="LUI18" s="788"/>
      <c r="LUJ18" s="787"/>
      <c r="LUK18" s="788"/>
      <c r="LUL18" s="788"/>
      <c r="LUM18" s="788"/>
      <c r="LUN18" s="787"/>
      <c r="LUO18" s="788"/>
      <c r="LUP18" s="788"/>
      <c r="LUQ18" s="788"/>
      <c r="LUR18" s="787"/>
      <c r="LUS18" s="788"/>
      <c r="LUT18" s="788"/>
      <c r="LUU18" s="788"/>
      <c r="LUV18" s="787"/>
      <c r="LUW18" s="788"/>
      <c r="LUX18" s="788"/>
      <c r="LUY18" s="788"/>
      <c r="LUZ18" s="787"/>
      <c r="LVA18" s="788"/>
      <c r="LVB18" s="788"/>
      <c r="LVC18" s="788"/>
      <c r="LVD18" s="787"/>
      <c r="LVE18" s="788"/>
      <c r="LVF18" s="788"/>
      <c r="LVG18" s="788"/>
      <c r="LVH18" s="787"/>
      <c r="LVI18" s="788"/>
      <c r="LVJ18" s="788"/>
      <c r="LVK18" s="788"/>
      <c r="LVL18" s="787"/>
      <c r="LVM18" s="788"/>
      <c r="LVN18" s="788"/>
      <c r="LVO18" s="788"/>
      <c r="LVP18" s="787"/>
      <c r="LVQ18" s="788"/>
      <c r="LVR18" s="788"/>
      <c r="LVS18" s="788"/>
      <c r="LVT18" s="787"/>
      <c r="LVU18" s="788"/>
      <c r="LVV18" s="788"/>
      <c r="LVW18" s="788"/>
      <c r="LVX18" s="787"/>
      <c r="LVY18" s="788"/>
      <c r="LVZ18" s="788"/>
      <c r="LWA18" s="788"/>
      <c r="LWB18" s="787"/>
      <c r="LWC18" s="788"/>
      <c r="LWD18" s="788"/>
      <c r="LWE18" s="788"/>
      <c r="LWF18" s="787"/>
      <c r="LWG18" s="788"/>
      <c r="LWH18" s="788"/>
      <c r="LWI18" s="788"/>
      <c r="LWJ18" s="787"/>
      <c r="LWK18" s="788"/>
      <c r="LWL18" s="788"/>
      <c r="LWM18" s="788"/>
      <c r="LWN18" s="787"/>
      <c r="LWO18" s="788"/>
      <c r="LWP18" s="788"/>
      <c r="LWQ18" s="788"/>
      <c r="LWR18" s="787"/>
      <c r="LWS18" s="788"/>
      <c r="LWT18" s="788"/>
      <c r="LWU18" s="788"/>
      <c r="LWV18" s="787"/>
      <c r="LWW18" s="788"/>
      <c r="LWX18" s="788"/>
      <c r="LWY18" s="788"/>
      <c r="LWZ18" s="787"/>
      <c r="LXA18" s="788"/>
      <c r="LXB18" s="788"/>
      <c r="LXC18" s="788"/>
      <c r="LXD18" s="787"/>
      <c r="LXE18" s="788"/>
      <c r="LXF18" s="788"/>
      <c r="LXG18" s="788"/>
      <c r="LXH18" s="787"/>
      <c r="LXI18" s="788"/>
      <c r="LXJ18" s="788"/>
      <c r="LXK18" s="788"/>
      <c r="LXL18" s="787"/>
      <c r="LXM18" s="788"/>
      <c r="LXN18" s="788"/>
      <c r="LXO18" s="788"/>
      <c r="LXP18" s="787"/>
      <c r="LXQ18" s="788"/>
      <c r="LXR18" s="788"/>
      <c r="LXS18" s="788"/>
      <c r="LXT18" s="787"/>
      <c r="LXU18" s="788"/>
      <c r="LXV18" s="788"/>
      <c r="LXW18" s="788"/>
      <c r="LXX18" s="787"/>
      <c r="LXY18" s="788"/>
      <c r="LXZ18" s="788"/>
      <c r="LYA18" s="788"/>
      <c r="LYB18" s="787"/>
      <c r="LYC18" s="788"/>
      <c r="LYD18" s="788"/>
      <c r="LYE18" s="788"/>
      <c r="LYF18" s="787"/>
      <c r="LYG18" s="788"/>
      <c r="LYH18" s="788"/>
      <c r="LYI18" s="788"/>
      <c r="LYJ18" s="787"/>
      <c r="LYK18" s="788"/>
      <c r="LYL18" s="788"/>
      <c r="LYM18" s="788"/>
      <c r="LYN18" s="787"/>
      <c r="LYO18" s="788"/>
      <c r="LYP18" s="788"/>
      <c r="LYQ18" s="788"/>
      <c r="LYR18" s="787"/>
      <c r="LYS18" s="788"/>
      <c r="LYT18" s="788"/>
      <c r="LYU18" s="788"/>
      <c r="LYV18" s="787"/>
      <c r="LYW18" s="788"/>
      <c r="LYX18" s="788"/>
      <c r="LYY18" s="788"/>
      <c r="LYZ18" s="787"/>
      <c r="LZA18" s="788"/>
      <c r="LZB18" s="788"/>
      <c r="LZC18" s="788"/>
      <c r="LZD18" s="787"/>
      <c r="LZE18" s="788"/>
      <c r="LZF18" s="788"/>
      <c r="LZG18" s="788"/>
      <c r="LZH18" s="787"/>
      <c r="LZI18" s="788"/>
      <c r="LZJ18" s="788"/>
      <c r="LZK18" s="788"/>
      <c r="LZL18" s="787"/>
      <c r="LZM18" s="788"/>
      <c r="LZN18" s="788"/>
      <c r="LZO18" s="788"/>
      <c r="LZP18" s="787"/>
      <c r="LZQ18" s="788"/>
      <c r="LZR18" s="788"/>
      <c r="LZS18" s="788"/>
      <c r="LZT18" s="787"/>
      <c r="LZU18" s="788"/>
      <c r="LZV18" s="788"/>
      <c r="LZW18" s="788"/>
      <c r="LZX18" s="787"/>
      <c r="LZY18" s="788"/>
      <c r="LZZ18" s="788"/>
      <c r="MAA18" s="788"/>
      <c r="MAB18" s="787"/>
      <c r="MAC18" s="788"/>
      <c r="MAD18" s="788"/>
      <c r="MAE18" s="788"/>
      <c r="MAF18" s="787"/>
      <c r="MAG18" s="788"/>
      <c r="MAH18" s="788"/>
      <c r="MAI18" s="788"/>
      <c r="MAJ18" s="787"/>
      <c r="MAK18" s="788"/>
      <c r="MAL18" s="788"/>
      <c r="MAM18" s="788"/>
      <c r="MAN18" s="787"/>
      <c r="MAO18" s="788"/>
      <c r="MAP18" s="788"/>
      <c r="MAQ18" s="788"/>
      <c r="MAR18" s="787"/>
      <c r="MAS18" s="788"/>
      <c r="MAT18" s="788"/>
      <c r="MAU18" s="788"/>
      <c r="MAV18" s="787"/>
      <c r="MAW18" s="788"/>
      <c r="MAX18" s="788"/>
      <c r="MAY18" s="788"/>
      <c r="MAZ18" s="787"/>
      <c r="MBA18" s="788"/>
      <c r="MBB18" s="788"/>
      <c r="MBC18" s="788"/>
      <c r="MBD18" s="787"/>
      <c r="MBE18" s="788"/>
      <c r="MBF18" s="788"/>
      <c r="MBG18" s="788"/>
      <c r="MBH18" s="787"/>
      <c r="MBI18" s="788"/>
      <c r="MBJ18" s="788"/>
      <c r="MBK18" s="788"/>
      <c r="MBL18" s="787"/>
      <c r="MBM18" s="788"/>
      <c r="MBN18" s="788"/>
      <c r="MBO18" s="788"/>
      <c r="MBP18" s="787"/>
      <c r="MBQ18" s="788"/>
      <c r="MBR18" s="788"/>
      <c r="MBS18" s="788"/>
      <c r="MBT18" s="787"/>
      <c r="MBU18" s="788"/>
      <c r="MBV18" s="788"/>
      <c r="MBW18" s="788"/>
      <c r="MBX18" s="787"/>
      <c r="MBY18" s="788"/>
      <c r="MBZ18" s="788"/>
      <c r="MCA18" s="788"/>
      <c r="MCB18" s="787"/>
      <c r="MCC18" s="788"/>
      <c r="MCD18" s="788"/>
      <c r="MCE18" s="788"/>
      <c r="MCF18" s="787"/>
      <c r="MCG18" s="788"/>
      <c r="MCH18" s="788"/>
      <c r="MCI18" s="788"/>
      <c r="MCJ18" s="787"/>
      <c r="MCK18" s="788"/>
      <c r="MCL18" s="788"/>
      <c r="MCM18" s="788"/>
      <c r="MCN18" s="787"/>
      <c r="MCO18" s="788"/>
      <c r="MCP18" s="788"/>
      <c r="MCQ18" s="788"/>
      <c r="MCR18" s="787"/>
      <c r="MCS18" s="788"/>
      <c r="MCT18" s="788"/>
      <c r="MCU18" s="788"/>
      <c r="MCV18" s="787"/>
      <c r="MCW18" s="788"/>
      <c r="MCX18" s="788"/>
      <c r="MCY18" s="788"/>
      <c r="MCZ18" s="787"/>
      <c r="MDA18" s="788"/>
      <c r="MDB18" s="788"/>
      <c r="MDC18" s="788"/>
      <c r="MDD18" s="787"/>
      <c r="MDE18" s="788"/>
      <c r="MDF18" s="788"/>
      <c r="MDG18" s="788"/>
      <c r="MDH18" s="787"/>
      <c r="MDI18" s="788"/>
      <c r="MDJ18" s="788"/>
      <c r="MDK18" s="788"/>
      <c r="MDL18" s="787"/>
      <c r="MDM18" s="788"/>
      <c r="MDN18" s="788"/>
      <c r="MDO18" s="788"/>
      <c r="MDP18" s="787"/>
      <c r="MDQ18" s="788"/>
      <c r="MDR18" s="788"/>
      <c r="MDS18" s="788"/>
      <c r="MDT18" s="787"/>
      <c r="MDU18" s="788"/>
      <c r="MDV18" s="788"/>
      <c r="MDW18" s="788"/>
      <c r="MDX18" s="787"/>
      <c r="MDY18" s="788"/>
      <c r="MDZ18" s="788"/>
      <c r="MEA18" s="788"/>
      <c r="MEB18" s="787"/>
      <c r="MEC18" s="788"/>
      <c r="MED18" s="788"/>
      <c r="MEE18" s="788"/>
      <c r="MEF18" s="787"/>
      <c r="MEG18" s="788"/>
      <c r="MEH18" s="788"/>
      <c r="MEI18" s="788"/>
      <c r="MEJ18" s="787"/>
      <c r="MEK18" s="788"/>
      <c r="MEL18" s="788"/>
      <c r="MEM18" s="788"/>
      <c r="MEN18" s="787"/>
      <c r="MEO18" s="788"/>
      <c r="MEP18" s="788"/>
      <c r="MEQ18" s="788"/>
      <c r="MER18" s="787"/>
      <c r="MES18" s="788"/>
      <c r="MET18" s="788"/>
      <c r="MEU18" s="788"/>
      <c r="MEV18" s="787"/>
      <c r="MEW18" s="788"/>
      <c r="MEX18" s="788"/>
      <c r="MEY18" s="788"/>
      <c r="MEZ18" s="787"/>
      <c r="MFA18" s="788"/>
      <c r="MFB18" s="788"/>
      <c r="MFC18" s="788"/>
      <c r="MFD18" s="787"/>
      <c r="MFE18" s="788"/>
      <c r="MFF18" s="788"/>
      <c r="MFG18" s="788"/>
      <c r="MFH18" s="787"/>
      <c r="MFI18" s="788"/>
      <c r="MFJ18" s="788"/>
      <c r="MFK18" s="788"/>
      <c r="MFL18" s="787"/>
      <c r="MFM18" s="788"/>
      <c r="MFN18" s="788"/>
      <c r="MFO18" s="788"/>
      <c r="MFP18" s="787"/>
      <c r="MFQ18" s="788"/>
      <c r="MFR18" s="788"/>
      <c r="MFS18" s="788"/>
      <c r="MFT18" s="787"/>
      <c r="MFU18" s="788"/>
      <c r="MFV18" s="788"/>
      <c r="MFW18" s="788"/>
      <c r="MFX18" s="787"/>
      <c r="MFY18" s="788"/>
      <c r="MFZ18" s="788"/>
      <c r="MGA18" s="788"/>
      <c r="MGB18" s="787"/>
      <c r="MGC18" s="788"/>
      <c r="MGD18" s="788"/>
      <c r="MGE18" s="788"/>
      <c r="MGF18" s="787"/>
      <c r="MGG18" s="788"/>
      <c r="MGH18" s="788"/>
      <c r="MGI18" s="788"/>
      <c r="MGJ18" s="787"/>
      <c r="MGK18" s="788"/>
      <c r="MGL18" s="788"/>
      <c r="MGM18" s="788"/>
      <c r="MGN18" s="787"/>
      <c r="MGO18" s="788"/>
      <c r="MGP18" s="788"/>
      <c r="MGQ18" s="788"/>
      <c r="MGR18" s="787"/>
      <c r="MGS18" s="788"/>
      <c r="MGT18" s="788"/>
      <c r="MGU18" s="788"/>
      <c r="MGV18" s="787"/>
      <c r="MGW18" s="788"/>
      <c r="MGX18" s="788"/>
      <c r="MGY18" s="788"/>
      <c r="MGZ18" s="787"/>
      <c r="MHA18" s="788"/>
      <c r="MHB18" s="788"/>
      <c r="MHC18" s="788"/>
      <c r="MHD18" s="787"/>
      <c r="MHE18" s="788"/>
      <c r="MHF18" s="788"/>
      <c r="MHG18" s="788"/>
      <c r="MHH18" s="787"/>
      <c r="MHI18" s="788"/>
      <c r="MHJ18" s="788"/>
      <c r="MHK18" s="788"/>
      <c r="MHL18" s="787"/>
      <c r="MHM18" s="788"/>
      <c r="MHN18" s="788"/>
      <c r="MHO18" s="788"/>
      <c r="MHP18" s="787"/>
      <c r="MHQ18" s="788"/>
      <c r="MHR18" s="788"/>
      <c r="MHS18" s="788"/>
      <c r="MHT18" s="787"/>
      <c r="MHU18" s="788"/>
      <c r="MHV18" s="788"/>
      <c r="MHW18" s="788"/>
      <c r="MHX18" s="787"/>
      <c r="MHY18" s="788"/>
      <c r="MHZ18" s="788"/>
      <c r="MIA18" s="788"/>
      <c r="MIB18" s="787"/>
      <c r="MIC18" s="788"/>
      <c r="MID18" s="788"/>
      <c r="MIE18" s="788"/>
      <c r="MIF18" s="787"/>
      <c r="MIG18" s="788"/>
      <c r="MIH18" s="788"/>
      <c r="MII18" s="788"/>
      <c r="MIJ18" s="787"/>
      <c r="MIK18" s="788"/>
      <c r="MIL18" s="788"/>
      <c r="MIM18" s="788"/>
      <c r="MIN18" s="787"/>
      <c r="MIO18" s="788"/>
      <c r="MIP18" s="788"/>
      <c r="MIQ18" s="788"/>
      <c r="MIR18" s="787"/>
      <c r="MIS18" s="788"/>
      <c r="MIT18" s="788"/>
      <c r="MIU18" s="788"/>
      <c r="MIV18" s="787"/>
      <c r="MIW18" s="788"/>
      <c r="MIX18" s="788"/>
      <c r="MIY18" s="788"/>
      <c r="MIZ18" s="787"/>
      <c r="MJA18" s="788"/>
      <c r="MJB18" s="788"/>
      <c r="MJC18" s="788"/>
      <c r="MJD18" s="787"/>
      <c r="MJE18" s="788"/>
      <c r="MJF18" s="788"/>
      <c r="MJG18" s="788"/>
      <c r="MJH18" s="787"/>
      <c r="MJI18" s="788"/>
      <c r="MJJ18" s="788"/>
      <c r="MJK18" s="788"/>
      <c r="MJL18" s="787"/>
      <c r="MJM18" s="788"/>
      <c r="MJN18" s="788"/>
      <c r="MJO18" s="788"/>
      <c r="MJP18" s="787"/>
      <c r="MJQ18" s="788"/>
      <c r="MJR18" s="788"/>
      <c r="MJS18" s="788"/>
      <c r="MJT18" s="787"/>
      <c r="MJU18" s="788"/>
      <c r="MJV18" s="788"/>
      <c r="MJW18" s="788"/>
      <c r="MJX18" s="787"/>
      <c r="MJY18" s="788"/>
      <c r="MJZ18" s="788"/>
      <c r="MKA18" s="788"/>
      <c r="MKB18" s="787"/>
      <c r="MKC18" s="788"/>
      <c r="MKD18" s="788"/>
      <c r="MKE18" s="788"/>
      <c r="MKF18" s="787"/>
      <c r="MKG18" s="788"/>
      <c r="MKH18" s="788"/>
      <c r="MKI18" s="788"/>
      <c r="MKJ18" s="787"/>
      <c r="MKK18" s="788"/>
      <c r="MKL18" s="788"/>
      <c r="MKM18" s="788"/>
      <c r="MKN18" s="787"/>
      <c r="MKO18" s="788"/>
      <c r="MKP18" s="788"/>
      <c r="MKQ18" s="788"/>
      <c r="MKR18" s="787"/>
      <c r="MKS18" s="788"/>
      <c r="MKT18" s="788"/>
      <c r="MKU18" s="788"/>
      <c r="MKV18" s="787"/>
      <c r="MKW18" s="788"/>
      <c r="MKX18" s="788"/>
      <c r="MKY18" s="788"/>
      <c r="MKZ18" s="787"/>
      <c r="MLA18" s="788"/>
      <c r="MLB18" s="788"/>
      <c r="MLC18" s="788"/>
      <c r="MLD18" s="787"/>
      <c r="MLE18" s="788"/>
      <c r="MLF18" s="788"/>
      <c r="MLG18" s="788"/>
      <c r="MLH18" s="787"/>
      <c r="MLI18" s="788"/>
      <c r="MLJ18" s="788"/>
      <c r="MLK18" s="788"/>
      <c r="MLL18" s="787"/>
      <c r="MLM18" s="788"/>
      <c r="MLN18" s="788"/>
      <c r="MLO18" s="788"/>
      <c r="MLP18" s="787"/>
      <c r="MLQ18" s="788"/>
      <c r="MLR18" s="788"/>
      <c r="MLS18" s="788"/>
      <c r="MLT18" s="787"/>
      <c r="MLU18" s="788"/>
      <c r="MLV18" s="788"/>
      <c r="MLW18" s="788"/>
      <c r="MLX18" s="787"/>
      <c r="MLY18" s="788"/>
      <c r="MLZ18" s="788"/>
      <c r="MMA18" s="788"/>
      <c r="MMB18" s="787"/>
      <c r="MMC18" s="788"/>
      <c r="MMD18" s="788"/>
      <c r="MME18" s="788"/>
      <c r="MMF18" s="787"/>
      <c r="MMG18" s="788"/>
      <c r="MMH18" s="788"/>
      <c r="MMI18" s="788"/>
      <c r="MMJ18" s="787"/>
      <c r="MMK18" s="788"/>
      <c r="MML18" s="788"/>
      <c r="MMM18" s="788"/>
      <c r="MMN18" s="787"/>
      <c r="MMO18" s="788"/>
      <c r="MMP18" s="788"/>
      <c r="MMQ18" s="788"/>
      <c r="MMR18" s="787"/>
      <c r="MMS18" s="788"/>
      <c r="MMT18" s="788"/>
      <c r="MMU18" s="788"/>
      <c r="MMV18" s="787"/>
      <c r="MMW18" s="788"/>
      <c r="MMX18" s="788"/>
      <c r="MMY18" s="788"/>
      <c r="MMZ18" s="787"/>
      <c r="MNA18" s="788"/>
      <c r="MNB18" s="788"/>
      <c r="MNC18" s="788"/>
      <c r="MND18" s="787"/>
      <c r="MNE18" s="788"/>
      <c r="MNF18" s="788"/>
      <c r="MNG18" s="788"/>
      <c r="MNH18" s="787"/>
      <c r="MNI18" s="788"/>
      <c r="MNJ18" s="788"/>
      <c r="MNK18" s="788"/>
      <c r="MNL18" s="787"/>
      <c r="MNM18" s="788"/>
      <c r="MNN18" s="788"/>
      <c r="MNO18" s="788"/>
      <c r="MNP18" s="787"/>
      <c r="MNQ18" s="788"/>
      <c r="MNR18" s="788"/>
      <c r="MNS18" s="788"/>
      <c r="MNT18" s="787"/>
      <c r="MNU18" s="788"/>
      <c r="MNV18" s="788"/>
      <c r="MNW18" s="788"/>
      <c r="MNX18" s="787"/>
      <c r="MNY18" s="788"/>
      <c r="MNZ18" s="788"/>
      <c r="MOA18" s="788"/>
      <c r="MOB18" s="787"/>
      <c r="MOC18" s="788"/>
      <c r="MOD18" s="788"/>
      <c r="MOE18" s="788"/>
      <c r="MOF18" s="787"/>
      <c r="MOG18" s="788"/>
      <c r="MOH18" s="788"/>
      <c r="MOI18" s="788"/>
      <c r="MOJ18" s="787"/>
      <c r="MOK18" s="788"/>
      <c r="MOL18" s="788"/>
      <c r="MOM18" s="788"/>
      <c r="MON18" s="787"/>
      <c r="MOO18" s="788"/>
      <c r="MOP18" s="788"/>
      <c r="MOQ18" s="788"/>
      <c r="MOR18" s="787"/>
      <c r="MOS18" s="788"/>
      <c r="MOT18" s="788"/>
      <c r="MOU18" s="788"/>
      <c r="MOV18" s="787"/>
      <c r="MOW18" s="788"/>
      <c r="MOX18" s="788"/>
      <c r="MOY18" s="788"/>
      <c r="MOZ18" s="787"/>
      <c r="MPA18" s="788"/>
      <c r="MPB18" s="788"/>
      <c r="MPC18" s="788"/>
      <c r="MPD18" s="787"/>
      <c r="MPE18" s="788"/>
      <c r="MPF18" s="788"/>
      <c r="MPG18" s="788"/>
      <c r="MPH18" s="787"/>
      <c r="MPI18" s="788"/>
      <c r="MPJ18" s="788"/>
      <c r="MPK18" s="788"/>
      <c r="MPL18" s="787"/>
      <c r="MPM18" s="788"/>
      <c r="MPN18" s="788"/>
      <c r="MPO18" s="788"/>
      <c r="MPP18" s="787"/>
      <c r="MPQ18" s="788"/>
      <c r="MPR18" s="788"/>
      <c r="MPS18" s="788"/>
      <c r="MPT18" s="787"/>
      <c r="MPU18" s="788"/>
      <c r="MPV18" s="788"/>
      <c r="MPW18" s="788"/>
      <c r="MPX18" s="787"/>
      <c r="MPY18" s="788"/>
      <c r="MPZ18" s="788"/>
      <c r="MQA18" s="788"/>
      <c r="MQB18" s="787"/>
      <c r="MQC18" s="788"/>
      <c r="MQD18" s="788"/>
      <c r="MQE18" s="788"/>
      <c r="MQF18" s="787"/>
      <c r="MQG18" s="788"/>
      <c r="MQH18" s="788"/>
      <c r="MQI18" s="788"/>
      <c r="MQJ18" s="787"/>
      <c r="MQK18" s="788"/>
      <c r="MQL18" s="788"/>
      <c r="MQM18" s="788"/>
      <c r="MQN18" s="787"/>
      <c r="MQO18" s="788"/>
      <c r="MQP18" s="788"/>
      <c r="MQQ18" s="788"/>
      <c r="MQR18" s="787"/>
      <c r="MQS18" s="788"/>
      <c r="MQT18" s="788"/>
      <c r="MQU18" s="788"/>
      <c r="MQV18" s="787"/>
      <c r="MQW18" s="788"/>
      <c r="MQX18" s="788"/>
      <c r="MQY18" s="788"/>
      <c r="MQZ18" s="787"/>
      <c r="MRA18" s="788"/>
      <c r="MRB18" s="788"/>
      <c r="MRC18" s="788"/>
      <c r="MRD18" s="787"/>
      <c r="MRE18" s="788"/>
      <c r="MRF18" s="788"/>
      <c r="MRG18" s="788"/>
      <c r="MRH18" s="787"/>
      <c r="MRI18" s="788"/>
      <c r="MRJ18" s="788"/>
      <c r="MRK18" s="788"/>
      <c r="MRL18" s="787"/>
      <c r="MRM18" s="788"/>
      <c r="MRN18" s="788"/>
      <c r="MRO18" s="788"/>
      <c r="MRP18" s="787"/>
      <c r="MRQ18" s="788"/>
      <c r="MRR18" s="788"/>
      <c r="MRS18" s="788"/>
      <c r="MRT18" s="787"/>
      <c r="MRU18" s="788"/>
      <c r="MRV18" s="788"/>
      <c r="MRW18" s="788"/>
      <c r="MRX18" s="787"/>
      <c r="MRY18" s="788"/>
      <c r="MRZ18" s="788"/>
      <c r="MSA18" s="788"/>
      <c r="MSB18" s="787"/>
      <c r="MSC18" s="788"/>
      <c r="MSD18" s="788"/>
      <c r="MSE18" s="788"/>
      <c r="MSF18" s="787"/>
      <c r="MSG18" s="788"/>
      <c r="MSH18" s="788"/>
      <c r="MSI18" s="788"/>
      <c r="MSJ18" s="787"/>
      <c r="MSK18" s="788"/>
      <c r="MSL18" s="788"/>
      <c r="MSM18" s="788"/>
      <c r="MSN18" s="787"/>
      <c r="MSO18" s="788"/>
      <c r="MSP18" s="788"/>
      <c r="MSQ18" s="788"/>
      <c r="MSR18" s="787"/>
      <c r="MSS18" s="788"/>
      <c r="MST18" s="788"/>
      <c r="MSU18" s="788"/>
      <c r="MSV18" s="787"/>
      <c r="MSW18" s="788"/>
      <c r="MSX18" s="788"/>
      <c r="MSY18" s="788"/>
      <c r="MSZ18" s="787"/>
      <c r="MTA18" s="788"/>
      <c r="MTB18" s="788"/>
      <c r="MTC18" s="788"/>
      <c r="MTD18" s="787"/>
      <c r="MTE18" s="788"/>
      <c r="MTF18" s="788"/>
      <c r="MTG18" s="788"/>
      <c r="MTH18" s="787"/>
      <c r="MTI18" s="788"/>
      <c r="MTJ18" s="788"/>
      <c r="MTK18" s="788"/>
      <c r="MTL18" s="787"/>
      <c r="MTM18" s="788"/>
      <c r="MTN18" s="788"/>
      <c r="MTO18" s="788"/>
      <c r="MTP18" s="787"/>
      <c r="MTQ18" s="788"/>
      <c r="MTR18" s="788"/>
      <c r="MTS18" s="788"/>
      <c r="MTT18" s="787"/>
      <c r="MTU18" s="788"/>
      <c r="MTV18" s="788"/>
      <c r="MTW18" s="788"/>
      <c r="MTX18" s="787"/>
      <c r="MTY18" s="788"/>
      <c r="MTZ18" s="788"/>
      <c r="MUA18" s="788"/>
      <c r="MUB18" s="787"/>
      <c r="MUC18" s="788"/>
      <c r="MUD18" s="788"/>
      <c r="MUE18" s="788"/>
      <c r="MUF18" s="787"/>
      <c r="MUG18" s="788"/>
      <c r="MUH18" s="788"/>
      <c r="MUI18" s="788"/>
      <c r="MUJ18" s="787"/>
      <c r="MUK18" s="788"/>
      <c r="MUL18" s="788"/>
      <c r="MUM18" s="788"/>
      <c r="MUN18" s="787"/>
      <c r="MUO18" s="788"/>
      <c r="MUP18" s="788"/>
      <c r="MUQ18" s="788"/>
      <c r="MUR18" s="787"/>
      <c r="MUS18" s="788"/>
      <c r="MUT18" s="788"/>
      <c r="MUU18" s="788"/>
      <c r="MUV18" s="787"/>
      <c r="MUW18" s="788"/>
      <c r="MUX18" s="788"/>
      <c r="MUY18" s="788"/>
      <c r="MUZ18" s="787"/>
      <c r="MVA18" s="788"/>
      <c r="MVB18" s="788"/>
      <c r="MVC18" s="788"/>
      <c r="MVD18" s="787"/>
      <c r="MVE18" s="788"/>
      <c r="MVF18" s="788"/>
      <c r="MVG18" s="788"/>
      <c r="MVH18" s="787"/>
      <c r="MVI18" s="788"/>
      <c r="MVJ18" s="788"/>
      <c r="MVK18" s="788"/>
      <c r="MVL18" s="787"/>
      <c r="MVM18" s="788"/>
      <c r="MVN18" s="788"/>
      <c r="MVO18" s="788"/>
      <c r="MVP18" s="787"/>
      <c r="MVQ18" s="788"/>
      <c r="MVR18" s="788"/>
      <c r="MVS18" s="788"/>
      <c r="MVT18" s="787"/>
      <c r="MVU18" s="788"/>
      <c r="MVV18" s="788"/>
      <c r="MVW18" s="788"/>
      <c r="MVX18" s="787"/>
      <c r="MVY18" s="788"/>
      <c r="MVZ18" s="788"/>
      <c r="MWA18" s="788"/>
      <c r="MWB18" s="787"/>
      <c r="MWC18" s="788"/>
      <c r="MWD18" s="788"/>
      <c r="MWE18" s="788"/>
      <c r="MWF18" s="787"/>
      <c r="MWG18" s="788"/>
      <c r="MWH18" s="788"/>
      <c r="MWI18" s="788"/>
      <c r="MWJ18" s="787"/>
      <c r="MWK18" s="788"/>
      <c r="MWL18" s="788"/>
      <c r="MWM18" s="788"/>
      <c r="MWN18" s="787"/>
      <c r="MWO18" s="788"/>
      <c r="MWP18" s="788"/>
      <c r="MWQ18" s="788"/>
      <c r="MWR18" s="787"/>
      <c r="MWS18" s="788"/>
      <c r="MWT18" s="788"/>
      <c r="MWU18" s="788"/>
      <c r="MWV18" s="787"/>
      <c r="MWW18" s="788"/>
      <c r="MWX18" s="788"/>
      <c r="MWY18" s="788"/>
      <c r="MWZ18" s="787"/>
      <c r="MXA18" s="788"/>
      <c r="MXB18" s="788"/>
      <c r="MXC18" s="788"/>
      <c r="MXD18" s="787"/>
      <c r="MXE18" s="788"/>
      <c r="MXF18" s="788"/>
      <c r="MXG18" s="788"/>
      <c r="MXH18" s="787"/>
      <c r="MXI18" s="788"/>
      <c r="MXJ18" s="788"/>
      <c r="MXK18" s="788"/>
      <c r="MXL18" s="787"/>
      <c r="MXM18" s="788"/>
      <c r="MXN18" s="788"/>
      <c r="MXO18" s="788"/>
      <c r="MXP18" s="787"/>
      <c r="MXQ18" s="788"/>
      <c r="MXR18" s="788"/>
      <c r="MXS18" s="788"/>
      <c r="MXT18" s="787"/>
      <c r="MXU18" s="788"/>
      <c r="MXV18" s="788"/>
      <c r="MXW18" s="788"/>
      <c r="MXX18" s="787"/>
      <c r="MXY18" s="788"/>
      <c r="MXZ18" s="788"/>
      <c r="MYA18" s="788"/>
      <c r="MYB18" s="787"/>
      <c r="MYC18" s="788"/>
      <c r="MYD18" s="788"/>
      <c r="MYE18" s="788"/>
      <c r="MYF18" s="787"/>
      <c r="MYG18" s="788"/>
      <c r="MYH18" s="788"/>
      <c r="MYI18" s="788"/>
      <c r="MYJ18" s="787"/>
      <c r="MYK18" s="788"/>
      <c r="MYL18" s="788"/>
      <c r="MYM18" s="788"/>
      <c r="MYN18" s="787"/>
      <c r="MYO18" s="788"/>
      <c r="MYP18" s="788"/>
      <c r="MYQ18" s="788"/>
      <c r="MYR18" s="787"/>
      <c r="MYS18" s="788"/>
      <c r="MYT18" s="788"/>
      <c r="MYU18" s="788"/>
      <c r="MYV18" s="787"/>
      <c r="MYW18" s="788"/>
      <c r="MYX18" s="788"/>
      <c r="MYY18" s="788"/>
      <c r="MYZ18" s="787"/>
      <c r="MZA18" s="788"/>
      <c r="MZB18" s="788"/>
      <c r="MZC18" s="788"/>
      <c r="MZD18" s="787"/>
      <c r="MZE18" s="788"/>
      <c r="MZF18" s="788"/>
      <c r="MZG18" s="788"/>
      <c r="MZH18" s="787"/>
      <c r="MZI18" s="788"/>
      <c r="MZJ18" s="788"/>
      <c r="MZK18" s="788"/>
      <c r="MZL18" s="787"/>
      <c r="MZM18" s="788"/>
      <c r="MZN18" s="788"/>
      <c r="MZO18" s="788"/>
      <c r="MZP18" s="787"/>
      <c r="MZQ18" s="788"/>
      <c r="MZR18" s="788"/>
      <c r="MZS18" s="788"/>
      <c r="MZT18" s="787"/>
      <c r="MZU18" s="788"/>
      <c r="MZV18" s="788"/>
      <c r="MZW18" s="788"/>
      <c r="MZX18" s="787"/>
      <c r="MZY18" s="788"/>
      <c r="MZZ18" s="788"/>
      <c r="NAA18" s="788"/>
      <c r="NAB18" s="787"/>
      <c r="NAC18" s="788"/>
      <c r="NAD18" s="788"/>
      <c r="NAE18" s="788"/>
      <c r="NAF18" s="787"/>
      <c r="NAG18" s="788"/>
      <c r="NAH18" s="788"/>
      <c r="NAI18" s="788"/>
      <c r="NAJ18" s="787"/>
      <c r="NAK18" s="788"/>
      <c r="NAL18" s="788"/>
      <c r="NAM18" s="788"/>
      <c r="NAN18" s="787"/>
      <c r="NAO18" s="788"/>
      <c r="NAP18" s="788"/>
      <c r="NAQ18" s="788"/>
      <c r="NAR18" s="787"/>
      <c r="NAS18" s="788"/>
      <c r="NAT18" s="788"/>
      <c r="NAU18" s="788"/>
      <c r="NAV18" s="787"/>
      <c r="NAW18" s="788"/>
      <c r="NAX18" s="788"/>
      <c r="NAY18" s="788"/>
      <c r="NAZ18" s="787"/>
      <c r="NBA18" s="788"/>
      <c r="NBB18" s="788"/>
      <c r="NBC18" s="788"/>
      <c r="NBD18" s="787"/>
      <c r="NBE18" s="788"/>
      <c r="NBF18" s="788"/>
      <c r="NBG18" s="788"/>
      <c r="NBH18" s="787"/>
      <c r="NBI18" s="788"/>
      <c r="NBJ18" s="788"/>
      <c r="NBK18" s="788"/>
      <c r="NBL18" s="787"/>
      <c r="NBM18" s="788"/>
      <c r="NBN18" s="788"/>
      <c r="NBO18" s="788"/>
      <c r="NBP18" s="787"/>
      <c r="NBQ18" s="788"/>
      <c r="NBR18" s="788"/>
      <c r="NBS18" s="788"/>
      <c r="NBT18" s="787"/>
      <c r="NBU18" s="788"/>
      <c r="NBV18" s="788"/>
      <c r="NBW18" s="788"/>
      <c r="NBX18" s="787"/>
      <c r="NBY18" s="788"/>
      <c r="NBZ18" s="788"/>
      <c r="NCA18" s="788"/>
      <c r="NCB18" s="787"/>
      <c r="NCC18" s="788"/>
      <c r="NCD18" s="788"/>
      <c r="NCE18" s="788"/>
      <c r="NCF18" s="787"/>
      <c r="NCG18" s="788"/>
      <c r="NCH18" s="788"/>
      <c r="NCI18" s="788"/>
      <c r="NCJ18" s="787"/>
      <c r="NCK18" s="788"/>
      <c r="NCL18" s="788"/>
      <c r="NCM18" s="788"/>
      <c r="NCN18" s="787"/>
      <c r="NCO18" s="788"/>
      <c r="NCP18" s="788"/>
      <c r="NCQ18" s="788"/>
      <c r="NCR18" s="787"/>
      <c r="NCS18" s="788"/>
      <c r="NCT18" s="788"/>
      <c r="NCU18" s="788"/>
      <c r="NCV18" s="787"/>
      <c r="NCW18" s="788"/>
      <c r="NCX18" s="788"/>
      <c r="NCY18" s="788"/>
      <c r="NCZ18" s="787"/>
      <c r="NDA18" s="788"/>
      <c r="NDB18" s="788"/>
      <c r="NDC18" s="788"/>
      <c r="NDD18" s="787"/>
      <c r="NDE18" s="788"/>
      <c r="NDF18" s="788"/>
      <c r="NDG18" s="788"/>
      <c r="NDH18" s="787"/>
      <c r="NDI18" s="788"/>
      <c r="NDJ18" s="788"/>
      <c r="NDK18" s="788"/>
      <c r="NDL18" s="787"/>
      <c r="NDM18" s="788"/>
      <c r="NDN18" s="788"/>
      <c r="NDO18" s="788"/>
      <c r="NDP18" s="787"/>
      <c r="NDQ18" s="788"/>
      <c r="NDR18" s="788"/>
      <c r="NDS18" s="788"/>
      <c r="NDT18" s="787"/>
      <c r="NDU18" s="788"/>
      <c r="NDV18" s="788"/>
      <c r="NDW18" s="788"/>
      <c r="NDX18" s="787"/>
      <c r="NDY18" s="788"/>
      <c r="NDZ18" s="788"/>
      <c r="NEA18" s="788"/>
      <c r="NEB18" s="787"/>
      <c r="NEC18" s="788"/>
      <c r="NED18" s="788"/>
      <c r="NEE18" s="788"/>
      <c r="NEF18" s="787"/>
      <c r="NEG18" s="788"/>
      <c r="NEH18" s="788"/>
      <c r="NEI18" s="788"/>
      <c r="NEJ18" s="787"/>
      <c r="NEK18" s="788"/>
      <c r="NEL18" s="788"/>
      <c r="NEM18" s="788"/>
      <c r="NEN18" s="787"/>
      <c r="NEO18" s="788"/>
      <c r="NEP18" s="788"/>
      <c r="NEQ18" s="788"/>
      <c r="NER18" s="787"/>
      <c r="NES18" s="788"/>
      <c r="NET18" s="788"/>
      <c r="NEU18" s="788"/>
      <c r="NEV18" s="787"/>
      <c r="NEW18" s="788"/>
      <c r="NEX18" s="788"/>
      <c r="NEY18" s="788"/>
      <c r="NEZ18" s="787"/>
      <c r="NFA18" s="788"/>
      <c r="NFB18" s="788"/>
      <c r="NFC18" s="788"/>
      <c r="NFD18" s="787"/>
      <c r="NFE18" s="788"/>
      <c r="NFF18" s="788"/>
      <c r="NFG18" s="788"/>
      <c r="NFH18" s="787"/>
      <c r="NFI18" s="788"/>
      <c r="NFJ18" s="788"/>
      <c r="NFK18" s="788"/>
      <c r="NFL18" s="787"/>
      <c r="NFM18" s="788"/>
      <c r="NFN18" s="788"/>
      <c r="NFO18" s="788"/>
      <c r="NFP18" s="787"/>
      <c r="NFQ18" s="788"/>
      <c r="NFR18" s="788"/>
      <c r="NFS18" s="788"/>
      <c r="NFT18" s="787"/>
      <c r="NFU18" s="788"/>
      <c r="NFV18" s="788"/>
      <c r="NFW18" s="788"/>
      <c r="NFX18" s="787"/>
      <c r="NFY18" s="788"/>
      <c r="NFZ18" s="788"/>
      <c r="NGA18" s="788"/>
      <c r="NGB18" s="787"/>
      <c r="NGC18" s="788"/>
      <c r="NGD18" s="788"/>
      <c r="NGE18" s="788"/>
      <c r="NGF18" s="787"/>
      <c r="NGG18" s="788"/>
      <c r="NGH18" s="788"/>
      <c r="NGI18" s="788"/>
      <c r="NGJ18" s="787"/>
      <c r="NGK18" s="788"/>
      <c r="NGL18" s="788"/>
      <c r="NGM18" s="788"/>
      <c r="NGN18" s="787"/>
      <c r="NGO18" s="788"/>
      <c r="NGP18" s="788"/>
      <c r="NGQ18" s="788"/>
      <c r="NGR18" s="787"/>
      <c r="NGS18" s="788"/>
      <c r="NGT18" s="788"/>
      <c r="NGU18" s="788"/>
      <c r="NGV18" s="787"/>
      <c r="NGW18" s="788"/>
      <c r="NGX18" s="788"/>
      <c r="NGY18" s="788"/>
      <c r="NGZ18" s="787"/>
      <c r="NHA18" s="788"/>
      <c r="NHB18" s="788"/>
      <c r="NHC18" s="788"/>
      <c r="NHD18" s="787"/>
      <c r="NHE18" s="788"/>
      <c r="NHF18" s="788"/>
      <c r="NHG18" s="788"/>
      <c r="NHH18" s="787"/>
      <c r="NHI18" s="788"/>
      <c r="NHJ18" s="788"/>
      <c r="NHK18" s="788"/>
      <c r="NHL18" s="787"/>
      <c r="NHM18" s="788"/>
      <c r="NHN18" s="788"/>
      <c r="NHO18" s="788"/>
      <c r="NHP18" s="787"/>
      <c r="NHQ18" s="788"/>
      <c r="NHR18" s="788"/>
      <c r="NHS18" s="788"/>
      <c r="NHT18" s="787"/>
      <c r="NHU18" s="788"/>
      <c r="NHV18" s="788"/>
      <c r="NHW18" s="788"/>
      <c r="NHX18" s="787"/>
      <c r="NHY18" s="788"/>
      <c r="NHZ18" s="788"/>
      <c r="NIA18" s="788"/>
      <c r="NIB18" s="787"/>
      <c r="NIC18" s="788"/>
      <c r="NID18" s="788"/>
      <c r="NIE18" s="788"/>
      <c r="NIF18" s="787"/>
      <c r="NIG18" s="788"/>
      <c r="NIH18" s="788"/>
      <c r="NII18" s="788"/>
      <c r="NIJ18" s="787"/>
      <c r="NIK18" s="788"/>
      <c r="NIL18" s="788"/>
      <c r="NIM18" s="788"/>
      <c r="NIN18" s="787"/>
      <c r="NIO18" s="788"/>
      <c r="NIP18" s="788"/>
      <c r="NIQ18" s="788"/>
      <c r="NIR18" s="787"/>
      <c r="NIS18" s="788"/>
      <c r="NIT18" s="788"/>
      <c r="NIU18" s="788"/>
      <c r="NIV18" s="787"/>
      <c r="NIW18" s="788"/>
      <c r="NIX18" s="788"/>
      <c r="NIY18" s="788"/>
      <c r="NIZ18" s="787"/>
      <c r="NJA18" s="788"/>
      <c r="NJB18" s="788"/>
      <c r="NJC18" s="788"/>
      <c r="NJD18" s="787"/>
      <c r="NJE18" s="788"/>
      <c r="NJF18" s="788"/>
      <c r="NJG18" s="788"/>
      <c r="NJH18" s="787"/>
      <c r="NJI18" s="788"/>
      <c r="NJJ18" s="788"/>
      <c r="NJK18" s="788"/>
      <c r="NJL18" s="787"/>
      <c r="NJM18" s="788"/>
      <c r="NJN18" s="788"/>
      <c r="NJO18" s="788"/>
      <c r="NJP18" s="787"/>
      <c r="NJQ18" s="788"/>
      <c r="NJR18" s="788"/>
      <c r="NJS18" s="788"/>
      <c r="NJT18" s="787"/>
      <c r="NJU18" s="788"/>
      <c r="NJV18" s="788"/>
      <c r="NJW18" s="788"/>
      <c r="NJX18" s="787"/>
      <c r="NJY18" s="788"/>
      <c r="NJZ18" s="788"/>
      <c r="NKA18" s="788"/>
      <c r="NKB18" s="787"/>
      <c r="NKC18" s="788"/>
      <c r="NKD18" s="788"/>
      <c r="NKE18" s="788"/>
      <c r="NKF18" s="787"/>
      <c r="NKG18" s="788"/>
      <c r="NKH18" s="788"/>
      <c r="NKI18" s="788"/>
      <c r="NKJ18" s="787"/>
      <c r="NKK18" s="788"/>
      <c r="NKL18" s="788"/>
      <c r="NKM18" s="788"/>
      <c r="NKN18" s="787"/>
      <c r="NKO18" s="788"/>
      <c r="NKP18" s="788"/>
      <c r="NKQ18" s="788"/>
      <c r="NKR18" s="787"/>
      <c r="NKS18" s="788"/>
      <c r="NKT18" s="788"/>
      <c r="NKU18" s="788"/>
      <c r="NKV18" s="787"/>
      <c r="NKW18" s="788"/>
      <c r="NKX18" s="788"/>
      <c r="NKY18" s="788"/>
      <c r="NKZ18" s="787"/>
      <c r="NLA18" s="788"/>
      <c r="NLB18" s="788"/>
      <c r="NLC18" s="788"/>
      <c r="NLD18" s="787"/>
      <c r="NLE18" s="788"/>
      <c r="NLF18" s="788"/>
      <c r="NLG18" s="788"/>
      <c r="NLH18" s="787"/>
      <c r="NLI18" s="788"/>
      <c r="NLJ18" s="788"/>
      <c r="NLK18" s="788"/>
      <c r="NLL18" s="787"/>
      <c r="NLM18" s="788"/>
      <c r="NLN18" s="788"/>
      <c r="NLO18" s="788"/>
      <c r="NLP18" s="787"/>
      <c r="NLQ18" s="788"/>
      <c r="NLR18" s="788"/>
      <c r="NLS18" s="788"/>
      <c r="NLT18" s="787"/>
      <c r="NLU18" s="788"/>
      <c r="NLV18" s="788"/>
      <c r="NLW18" s="788"/>
      <c r="NLX18" s="787"/>
      <c r="NLY18" s="788"/>
      <c r="NLZ18" s="788"/>
      <c r="NMA18" s="788"/>
      <c r="NMB18" s="787"/>
      <c r="NMC18" s="788"/>
      <c r="NMD18" s="788"/>
      <c r="NME18" s="788"/>
      <c r="NMF18" s="787"/>
      <c r="NMG18" s="788"/>
      <c r="NMH18" s="788"/>
      <c r="NMI18" s="788"/>
      <c r="NMJ18" s="787"/>
      <c r="NMK18" s="788"/>
      <c r="NML18" s="788"/>
      <c r="NMM18" s="788"/>
      <c r="NMN18" s="787"/>
      <c r="NMO18" s="788"/>
      <c r="NMP18" s="788"/>
      <c r="NMQ18" s="788"/>
      <c r="NMR18" s="787"/>
      <c r="NMS18" s="788"/>
      <c r="NMT18" s="788"/>
      <c r="NMU18" s="788"/>
      <c r="NMV18" s="787"/>
      <c r="NMW18" s="788"/>
      <c r="NMX18" s="788"/>
      <c r="NMY18" s="788"/>
      <c r="NMZ18" s="787"/>
      <c r="NNA18" s="788"/>
      <c r="NNB18" s="788"/>
      <c r="NNC18" s="788"/>
      <c r="NND18" s="787"/>
      <c r="NNE18" s="788"/>
      <c r="NNF18" s="788"/>
      <c r="NNG18" s="788"/>
      <c r="NNH18" s="787"/>
      <c r="NNI18" s="788"/>
      <c r="NNJ18" s="788"/>
      <c r="NNK18" s="788"/>
      <c r="NNL18" s="787"/>
      <c r="NNM18" s="788"/>
      <c r="NNN18" s="788"/>
      <c r="NNO18" s="788"/>
      <c r="NNP18" s="787"/>
      <c r="NNQ18" s="788"/>
      <c r="NNR18" s="788"/>
      <c r="NNS18" s="788"/>
      <c r="NNT18" s="787"/>
      <c r="NNU18" s="788"/>
      <c r="NNV18" s="788"/>
      <c r="NNW18" s="788"/>
      <c r="NNX18" s="787"/>
      <c r="NNY18" s="788"/>
      <c r="NNZ18" s="788"/>
      <c r="NOA18" s="788"/>
      <c r="NOB18" s="787"/>
      <c r="NOC18" s="788"/>
      <c r="NOD18" s="788"/>
      <c r="NOE18" s="788"/>
      <c r="NOF18" s="787"/>
      <c r="NOG18" s="788"/>
      <c r="NOH18" s="788"/>
      <c r="NOI18" s="788"/>
      <c r="NOJ18" s="787"/>
      <c r="NOK18" s="788"/>
      <c r="NOL18" s="788"/>
      <c r="NOM18" s="788"/>
      <c r="NON18" s="787"/>
      <c r="NOO18" s="788"/>
      <c r="NOP18" s="788"/>
      <c r="NOQ18" s="788"/>
      <c r="NOR18" s="787"/>
      <c r="NOS18" s="788"/>
      <c r="NOT18" s="788"/>
      <c r="NOU18" s="788"/>
      <c r="NOV18" s="787"/>
      <c r="NOW18" s="788"/>
      <c r="NOX18" s="788"/>
      <c r="NOY18" s="788"/>
      <c r="NOZ18" s="787"/>
      <c r="NPA18" s="788"/>
      <c r="NPB18" s="788"/>
      <c r="NPC18" s="788"/>
      <c r="NPD18" s="787"/>
      <c r="NPE18" s="788"/>
      <c r="NPF18" s="788"/>
      <c r="NPG18" s="788"/>
      <c r="NPH18" s="787"/>
      <c r="NPI18" s="788"/>
      <c r="NPJ18" s="788"/>
      <c r="NPK18" s="788"/>
      <c r="NPL18" s="787"/>
      <c r="NPM18" s="788"/>
      <c r="NPN18" s="788"/>
      <c r="NPO18" s="788"/>
      <c r="NPP18" s="787"/>
      <c r="NPQ18" s="788"/>
      <c r="NPR18" s="788"/>
      <c r="NPS18" s="788"/>
      <c r="NPT18" s="787"/>
      <c r="NPU18" s="788"/>
      <c r="NPV18" s="788"/>
      <c r="NPW18" s="788"/>
      <c r="NPX18" s="787"/>
      <c r="NPY18" s="788"/>
      <c r="NPZ18" s="788"/>
      <c r="NQA18" s="788"/>
      <c r="NQB18" s="787"/>
      <c r="NQC18" s="788"/>
      <c r="NQD18" s="788"/>
      <c r="NQE18" s="788"/>
      <c r="NQF18" s="787"/>
      <c r="NQG18" s="788"/>
      <c r="NQH18" s="788"/>
      <c r="NQI18" s="788"/>
      <c r="NQJ18" s="787"/>
      <c r="NQK18" s="788"/>
      <c r="NQL18" s="788"/>
      <c r="NQM18" s="788"/>
      <c r="NQN18" s="787"/>
      <c r="NQO18" s="788"/>
      <c r="NQP18" s="788"/>
      <c r="NQQ18" s="788"/>
      <c r="NQR18" s="787"/>
      <c r="NQS18" s="788"/>
      <c r="NQT18" s="788"/>
      <c r="NQU18" s="788"/>
      <c r="NQV18" s="787"/>
      <c r="NQW18" s="788"/>
      <c r="NQX18" s="788"/>
      <c r="NQY18" s="788"/>
      <c r="NQZ18" s="787"/>
      <c r="NRA18" s="788"/>
      <c r="NRB18" s="788"/>
      <c r="NRC18" s="788"/>
      <c r="NRD18" s="787"/>
      <c r="NRE18" s="788"/>
      <c r="NRF18" s="788"/>
      <c r="NRG18" s="788"/>
      <c r="NRH18" s="787"/>
      <c r="NRI18" s="788"/>
      <c r="NRJ18" s="788"/>
      <c r="NRK18" s="788"/>
      <c r="NRL18" s="787"/>
      <c r="NRM18" s="788"/>
      <c r="NRN18" s="788"/>
      <c r="NRO18" s="788"/>
      <c r="NRP18" s="787"/>
      <c r="NRQ18" s="788"/>
      <c r="NRR18" s="788"/>
      <c r="NRS18" s="788"/>
      <c r="NRT18" s="787"/>
      <c r="NRU18" s="788"/>
      <c r="NRV18" s="788"/>
      <c r="NRW18" s="788"/>
      <c r="NRX18" s="787"/>
      <c r="NRY18" s="788"/>
      <c r="NRZ18" s="788"/>
      <c r="NSA18" s="788"/>
      <c r="NSB18" s="787"/>
      <c r="NSC18" s="788"/>
      <c r="NSD18" s="788"/>
      <c r="NSE18" s="788"/>
      <c r="NSF18" s="787"/>
      <c r="NSG18" s="788"/>
      <c r="NSH18" s="788"/>
      <c r="NSI18" s="788"/>
      <c r="NSJ18" s="787"/>
      <c r="NSK18" s="788"/>
      <c r="NSL18" s="788"/>
      <c r="NSM18" s="788"/>
      <c r="NSN18" s="787"/>
      <c r="NSO18" s="788"/>
      <c r="NSP18" s="788"/>
      <c r="NSQ18" s="788"/>
      <c r="NSR18" s="787"/>
      <c r="NSS18" s="788"/>
      <c r="NST18" s="788"/>
      <c r="NSU18" s="788"/>
      <c r="NSV18" s="787"/>
      <c r="NSW18" s="788"/>
      <c r="NSX18" s="788"/>
      <c r="NSY18" s="788"/>
      <c r="NSZ18" s="787"/>
      <c r="NTA18" s="788"/>
      <c r="NTB18" s="788"/>
      <c r="NTC18" s="788"/>
      <c r="NTD18" s="787"/>
      <c r="NTE18" s="788"/>
      <c r="NTF18" s="788"/>
      <c r="NTG18" s="788"/>
      <c r="NTH18" s="787"/>
      <c r="NTI18" s="788"/>
      <c r="NTJ18" s="788"/>
      <c r="NTK18" s="788"/>
      <c r="NTL18" s="787"/>
      <c r="NTM18" s="788"/>
      <c r="NTN18" s="788"/>
      <c r="NTO18" s="788"/>
      <c r="NTP18" s="787"/>
      <c r="NTQ18" s="788"/>
      <c r="NTR18" s="788"/>
      <c r="NTS18" s="788"/>
      <c r="NTT18" s="787"/>
      <c r="NTU18" s="788"/>
      <c r="NTV18" s="788"/>
      <c r="NTW18" s="788"/>
      <c r="NTX18" s="787"/>
      <c r="NTY18" s="788"/>
      <c r="NTZ18" s="788"/>
      <c r="NUA18" s="788"/>
      <c r="NUB18" s="787"/>
      <c r="NUC18" s="788"/>
      <c r="NUD18" s="788"/>
      <c r="NUE18" s="788"/>
      <c r="NUF18" s="787"/>
      <c r="NUG18" s="788"/>
      <c r="NUH18" s="788"/>
      <c r="NUI18" s="788"/>
      <c r="NUJ18" s="787"/>
      <c r="NUK18" s="788"/>
      <c r="NUL18" s="788"/>
      <c r="NUM18" s="788"/>
      <c r="NUN18" s="787"/>
      <c r="NUO18" s="788"/>
      <c r="NUP18" s="788"/>
      <c r="NUQ18" s="788"/>
      <c r="NUR18" s="787"/>
      <c r="NUS18" s="788"/>
      <c r="NUT18" s="788"/>
      <c r="NUU18" s="788"/>
      <c r="NUV18" s="787"/>
      <c r="NUW18" s="788"/>
      <c r="NUX18" s="788"/>
      <c r="NUY18" s="788"/>
      <c r="NUZ18" s="787"/>
      <c r="NVA18" s="788"/>
      <c r="NVB18" s="788"/>
      <c r="NVC18" s="788"/>
      <c r="NVD18" s="787"/>
      <c r="NVE18" s="788"/>
      <c r="NVF18" s="788"/>
      <c r="NVG18" s="788"/>
      <c r="NVH18" s="787"/>
      <c r="NVI18" s="788"/>
      <c r="NVJ18" s="788"/>
      <c r="NVK18" s="788"/>
      <c r="NVL18" s="787"/>
      <c r="NVM18" s="788"/>
      <c r="NVN18" s="788"/>
      <c r="NVO18" s="788"/>
      <c r="NVP18" s="787"/>
      <c r="NVQ18" s="788"/>
      <c r="NVR18" s="788"/>
      <c r="NVS18" s="788"/>
      <c r="NVT18" s="787"/>
      <c r="NVU18" s="788"/>
      <c r="NVV18" s="788"/>
      <c r="NVW18" s="788"/>
      <c r="NVX18" s="787"/>
      <c r="NVY18" s="788"/>
      <c r="NVZ18" s="788"/>
      <c r="NWA18" s="788"/>
      <c r="NWB18" s="787"/>
      <c r="NWC18" s="788"/>
      <c r="NWD18" s="788"/>
      <c r="NWE18" s="788"/>
      <c r="NWF18" s="787"/>
      <c r="NWG18" s="788"/>
      <c r="NWH18" s="788"/>
      <c r="NWI18" s="788"/>
      <c r="NWJ18" s="787"/>
      <c r="NWK18" s="788"/>
      <c r="NWL18" s="788"/>
      <c r="NWM18" s="788"/>
      <c r="NWN18" s="787"/>
      <c r="NWO18" s="788"/>
      <c r="NWP18" s="788"/>
      <c r="NWQ18" s="788"/>
      <c r="NWR18" s="787"/>
      <c r="NWS18" s="788"/>
      <c r="NWT18" s="788"/>
      <c r="NWU18" s="788"/>
      <c r="NWV18" s="787"/>
      <c r="NWW18" s="788"/>
      <c r="NWX18" s="788"/>
      <c r="NWY18" s="788"/>
      <c r="NWZ18" s="787"/>
      <c r="NXA18" s="788"/>
      <c r="NXB18" s="788"/>
      <c r="NXC18" s="788"/>
      <c r="NXD18" s="787"/>
      <c r="NXE18" s="788"/>
      <c r="NXF18" s="788"/>
      <c r="NXG18" s="788"/>
      <c r="NXH18" s="787"/>
      <c r="NXI18" s="788"/>
      <c r="NXJ18" s="788"/>
      <c r="NXK18" s="788"/>
      <c r="NXL18" s="787"/>
      <c r="NXM18" s="788"/>
      <c r="NXN18" s="788"/>
      <c r="NXO18" s="788"/>
      <c r="NXP18" s="787"/>
      <c r="NXQ18" s="788"/>
      <c r="NXR18" s="788"/>
      <c r="NXS18" s="788"/>
      <c r="NXT18" s="787"/>
      <c r="NXU18" s="788"/>
      <c r="NXV18" s="788"/>
      <c r="NXW18" s="788"/>
      <c r="NXX18" s="787"/>
      <c r="NXY18" s="788"/>
      <c r="NXZ18" s="788"/>
      <c r="NYA18" s="788"/>
      <c r="NYB18" s="787"/>
      <c r="NYC18" s="788"/>
      <c r="NYD18" s="788"/>
      <c r="NYE18" s="788"/>
      <c r="NYF18" s="787"/>
      <c r="NYG18" s="788"/>
      <c r="NYH18" s="788"/>
      <c r="NYI18" s="788"/>
      <c r="NYJ18" s="787"/>
      <c r="NYK18" s="788"/>
      <c r="NYL18" s="788"/>
      <c r="NYM18" s="788"/>
      <c r="NYN18" s="787"/>
      <c r="NYO18" s="788"/>
      <c r="NYP18" s="788"/>
      <c r="NYQ18" s="788"/>
      <c r="NYR18" s="787"/>
      <c r="NYS18" s="788"/>
      <c r="NYT18" s="788"/>
      <c r="NYU18" s="788"/>
      <c r="NYV18" s="787"/>
      <c r="NYW18" s="788"/>
      <c r="NYX18" s="788"/>
      <c r="NYY18" s="788"/>
      <c r="NYZ18" s="787"/>
      <c r="NZA18" s="788"/>
      <c r="NZB18" s="788"/>
      <c r="NZC18" s="788"/>
      <c r="NZD18" s="787"/>
      <c r="NZE18" s="788"/>
      <c r="NZF18" s="788"/>
      <c r="NZG18" s="788"/>
      <c r="NZH18" s="787"/>
      <c r="NZI18" s="788"/>
      <c r="NZJ18" s="788"/>
      <c r="NZK18" s="788"/>
      <c r="NZL18" s="787"/>
      <c r="NZM18" s="788"/>
      <c r="NZN18" s="788"/>
      <c r="NZO18" s="788"/>
      <c r="NZP18" s="787"/>
      <c r="NZQ18" s="788"/>
      <c r="NZR18" s="788"/>
      <c r="NZS18" s="788"/>
      <c r="NZT18" s="787"/>
      <c r="NZU18" s="788"/>
      <c r="NZV18" s="788"/>
      <c r="NZW18" s="788"/>
      <c r="NZX18" s="787"/>
      <c r="NZY18" s="788"/>
      <c r="NZZ18" s="788"/>
      <c r="OAA18" s="788"/>
      <c r="OAB18" s="787"/>
      <c r="OAC18" s="788"/>
      <c r="OAD18" s="788"/>
      <c r="OAE18" s="788"/>
      <c r="OAF18" s="787"/>
      <c r="OAG18" s="788"/>
      <c r="OAH18" s="788"/>
      <c r="OAI18" s="788"/>
      <c r="OAJ18" s="787"/>
      <c r="OAK18" s="788"/>
      <c r="OAL18" s="788"/>
      <c r="OAM18" s="788"/>
      <c r="OAN18" s="787"/>
      <c r="OAO18" s="788"/>
      <c r="OAP18" s="788"/>
      <c r="OAQ18" s="788"/>
      <c r="OAR18" s="787"/>
      <c r="OAS18" s="788"/>
      <c r="OAT18" s="788"/>
      <c r="OAU18" s="788"/>
      <c r="OAV18" s="787"/>
      <c r="OAW18" s="788"/>
      <c r="OAX18" s="788"/>
      <c r="OAY18" s="788"/>
      <c r="OAZ18" s="787"/>
      <c r="OBA18" s="788"/>
      <c r="OBB18" s="788"/>
      <c r="OBC18" s="788"/>
      <c r="OBD18" s="787"/>
      <c r="OBE18" s="788"/>
      <c r="OBF18" s="788"/>
      <c r="OBG18" s="788"/>
      <c r="OBH18" s="787"/>
      <c r="OBI18" s="788"/>
      <c r="OBJ18" s="788"/>
      <c r="OBK18" s="788"/>
      <c r="OBL18" s="787"/>
      <c r="OBM18" s="788"/>
      <c r="OBN18" s="788"/>
      <c r="OBO18" s="788"/>
      <c r="OBP18" s="787"/>
      <c r="OBQ18" s="788"/>
      <c r="OBR18" s="788"/>
      <c r="OBS18" s="788"/>
      <c r="OBT18" s="787"/>
      <c r="OBU18" s="788"/>
      <c r="OBV18" s="788"/>
      <c r="OBW18" s="788"/>
      <c r="OBX18" s="787"/>
      <c r="OBY18" s="788"/>
      <c r="OBZ18" s="788"/>
      <c r="OCA18" s="788"/>
      <c r="OCB18" s="787"/>
      <c r="OCC18" s="788"/>
      <c r="OCD18" s="788"/>
      <c r="OCE18" s="788"/>
      <c r="OCF18" s="787"/>
      <c r="OCG18" s="788"/>
      <c r="OCH18" s="788"/>
      <c r="OCI18" s="788"/>
      <c r="OCJ18" s="787"/>
      <c r="OCK18" s="788"/>
      <c r="OCL18" s="788"/>
      <c r="OCM18" s="788"/>
      <c r="OCN18" s="787"/>
      <c r="OCO18" s="788"/>
      <c r="OCP18" s="788"/>
      <c r="OCQ18" s="788"/>
      <c r="OCR18" s="787"/>
      <c r="OCS18" s="788"/>
      <c r="OCT18" s="788"/>
      <c r="OCU18" s="788"/>
      <c r="OCV18" s="787"/>
      <c r="OCW18" s="788"/>
      <c r="OCX18" s="788"/>
      <c r="OCY18" s="788"/>
      <c r="OCZ18" s="787"/>
      <c r="ODA18" s="788"/>
      <c r="ODB18" s="788"/>
      <c r="ODC18" s="788"/>
      <c r="ODD18" s="787"/>
      <c r="ODE18" s="788"/>
      <c r="ODF18" s="788"/>
      <c r="ODG18" s="788"/>
      <c r="ODH18" s="787"/>
      <c r="ODI18" s="788"/>
      <c r="ODJ18" s="788"/>
      <c r="ODK18" s="788"/>
      <c r="ODL18" s="787"/>
      <c r="ODM18" s="788"/>
      <c r="ODN18" s="788"/>
      <c r="ODO18" s="788"/>
      <c r="ODP18" s="787"/>
      <c r="ODQ18" s="788"/>
      <c r="ODR18" s="788"/>
      <c r="ODS18" s="788"/>
      <c r="ODT18" s="787"/>
      <c r="ODU18" s="788"/>
      <c r="ODV18" s="788"/>
      <c r="ODW18" s="788"/>
      <c r="ODX18" s="787"/>
      <c r="ODY18" s="788"/>
      <c r="ODZ18" s="788"/>
      <c r="OEA18" s="788"/>
      <c r="OEB18" s="787"/>
      <c r="OEC18" s="788"/>
      <c r="OED18" s="788"/>
      <c r="OEE18" s="788"/>
      <c r="OEF18" s="787"/>
      <c r="OEG18" s="788"/>
      <c r="OEH18" s="788"/>
      <c r="OEI18" s="788"/>
      <c r="OEJ18" s="787"/>
      <c r="OEK18" s="788"/>
      <c r="OEL18" s="788"/>
      <c r="OEM18" s="788"/>
      <c r="OEN18" s="787"/>
      <c r="OEO18" s="788"/>
      <c r="OEP18" s="788"/>
      <c r="OEQ18" s="788"/>
      <c r="OER18" s="787"/>
      <c r="OES18" s="788"/>
      <c r="OET18" s="788"/>
      <c r="OEU18" s="788"/>
      <c r="OEV18" s="787"/>
      <c r="OEW18" s="788"/>
      <c r="OEX18" s="788"/>
      <c r="OEY18" s="788"/>
      <c r="OEZ18" s="787"/>
      <c r="OFA18" s="788"/>
      <c r="OFB18" s="788"/>
      <c r="OFC18" s="788"/>
      <c r="OFD18" s="787"/>
      <c r="OFE18" s="788"/>
      <c r="OFF18" s="788"/>
      <c r="OFG18" s="788"/>
      <c r="OFH18" s="787"/>
      <c r="OFI18" s="788"/>
      <c r="OFJ18" s="788"/>
      <c r="OFK18" s="788"/>
      <c r="OFL18" s="787"/>
      <c r="OFM18" s="788"/>
      <c r="OFN18" s="788"/>
      <c r="OFO18" s="788"/>
      <c r="OFP18" s="787"/>
      <c r="OFQ18" s="788"/>
      <c r="OFR18" s="788"/>
      <c r="OFS18" s="788"/>
      <c r="OFT18" s="787"/>
      <c r="OFU18" s="788"/>
      <c r="OFV18" s="788"/>
      <c r="OFW18" s="788"/>
      <c r="OFX18" s="787"/>
      <c r="OFY18" s="788"/>
      <c r="OFZ18" s="788"/>
      <c r="OGA18" s="788"/>
      <c r="OGB18" s="787"/>
      <c r="OGC18" s="788"/>
      <c r="OGD18" s="788"/>
      <c r="OGE18" s="788"/>
      <c r="OGF18" s="787"/>
      <c r="OGG18" s="788"/>
      <c r="OGH18" s="788"/>
      <c r="OGI18" s="788"/>
      <c r="OGJ18" s="787"/>
      <c r="OGK18" s="788"/>
      <c r="OGL18" s="788"/>
      <c r="OGM18" s="788"/>
      <c r="OGN18" s="787"/>
      <c r="OGO18" s="788"/>
      <c r="OGP18" s="788"/>
      <c r="OGQ18" s="788"/>
      <c r="OGR18" s="787"/>
      <c r="OGS18" s="788"/>
      <c r="OGT18" s="788"/>
      <c r="OGU18" s="788"/>
      <c r="OGV18" s="787"/>
      <c r="OGW18" s="788"/>
      <c r="OGX18" s="788"/>
      <c r="OGY18" s="788"/>
      <c r="OGZ18" s="787"/>
      <c r="OHA18" s="788"/>
      <c r="OHB18" s="788"/>
      <c r="OHC18" s="788"/>
      <c r="OHD18" s="787"/>
      <c r="OHE18" s="788"/>
      <c r="OHF18" s="788"/>
      <c r="OHG18" s="788"/>
      <c r="OHH18" s="787"/>
      <c r="OHI18" s="788"/>
      <c r="OHJ18" s="788"/>
      <c r="OHK18" s="788"/>
      <c r="OHL18" s="787"/>
      <c r="OHM18" s="788"/>
      <c r="OHN18" s="788"/>
      <c r="OHO18" s="788"/>
      <c r="OHP18" s="787"/>
      <c r="OHQ18" s="788"/>
      <c r="OHR18" s="788"/>
      <c r="OHS18" s="788"/>
      <c r="OHT18" s="787"/>
      <c r="OHU18" s="788"/>
      <c r="OHV18" s="788"/>
      <c r="OHW18" s="788"/>
      <c r="OHX18" s="787"/>
      <c r="OHY18" s="788"/>
      <c r="OHZ18" s="788"/>
      <c r="OIA18" s="788"/>
      <c r="OIB18" s="787"/>
      <c r="OIC18" s="788"/>
      <c r="OID18" s="788"/>
      <c r="OIE18" s="788"/>
      <c r="OIF18" s="787"/>
      <c r="OIG18" s="788"/>
      <c r="OIH18" s="788"/>
      <c r="OII18" s="788"/>
      <c r="OIJ18" s="787"/>
      <c r="OIK18" s="788"/>
      <c r="OIL18" s="788"/>
      <c r="OIM18" s="788"/>
      <c r="OIN18" s="787"/>
      <c r="OIO18" s="788"/>
      <c r="OIP18" s="788"/>
      <c r="OIQ18" s="788"/>
      <c r="OIR18" s="787"/>
      <c r="OIS18" s="788"/>
      <c r="OIT18" s="788"/>
      <c r="OIU18" s="788"/>
      <c r="OIV18" s="787"/>
      <c r="OIW18" s="788"/>
      <c r="OIX18" s="788"/>
      <c r="OIY18" s="788"/>
      <c r="OIZ18" s="787"/>
      <c r="OJA18" s="788"/>
      <c r="OJB18" s="788"/>
      <c r="OJC18" s="788"/>
      <c r="OJD18" s="787"/>
      <c r="OJE18" s="788"/>
      <c r="OJF18" s="788"/>
      <c r="OJG18" s="788"/>
      <c r="OJH18" s="787"/>
      <c r="OJI18" s="788"/>
      <c r="OJJ18" s="788"/>
      <c r="OJK18" s="788"/>
      <c r="OJL18" s="787"/>
      <c r="OJM18" s="788"/>
      <c r="OJN18" s="788"/>
      <c r="OJO18" s="788"/>
      <c r="OJP18" s="787"/>
      <c r="OJQ18" s="788"/>
      <c r="OJR18" s="788"/>
      <c r="OJS18" s="788"/>
      <c r="OJT18" s="787"/>
      <c r="OJU18" s="788"/>
      <c r="OJV18" s="788"/>
      <c r="OJW18" s="788"/>
      <c r="OJX18" s="787"/>
      <c r="OJY18" s="788"/>
      <c r="OJZ18" s="788"/>
      <c r="OKA18" s="788"/>
      <c r="OKB18" s="787"/>
      <c r="OKC18" s="788"/>
      <c r="OKD18" s="788"/>
      <c r="OKE18" s="788"/>
      <c r="OKF18" s="787"/>
      <c r="OKG18" s="788"/>
      <c r="OKH18" s="788"/>
      <c r="OKI18" s="788"/>
      <c r="OKJ18" s="787"/>
      <c r="OKK18" s="788"/>
      <c r="OKL18" s="788"/>
      <c r="OKM18" s="788"/>
      <c r="OKN18" s="787"/>
      <c r="OKO18" s="788"/>
      <c r="OKP18" s="788"/>
      <c r="OKQ18" s="788"/>
      <c r="OKR18" s="787"/>
      <c r="OKS18" s="788"/>
      <c r="OKT18" s="788"/>
      <c r="OKU18" s="788"/>
      <c r="OKV18" s="787"/>
      <c r="OKW18" s="788"/>
      <c r="OKX18" s="788"/>
      <c r="OKY18" s="788"/>
      <c r="OKZ18" s="787"/>
      <c r="OLA18" s="788"/>
      <c r="OLB18" s="788"/>
      <c r="OLC18" s="788"/>
      <c r="OLD18" s="787"/>
      <c r="OLE18" s="788"/>
      <c r="OLF18" s="788"/>
      <c r="OLG18" s="788"/>
      <c r="OLH18" s="787"/>
      <c r="OLI18" s="788"/>
      <c r="OLJ18" s="788"/>
      <c r="OLK18" s="788"/>
      <c r="OLL18" s="787"/>
      <c r="OLM18" s="788"/>
      <c r="OLN18" s="788"/>
      <c r="OLO18" s="788"/>
      <c r="OLP18" s="787"/>
      <c r="OLQ18" s="788"/>
      <c r="OLR18" s="788"/>
      <c r="OLS18" s="788"/>
      <c r="OLT18" s="787"/>
      <c r="OLU18" s="788"/>
      <c r="OLV18" s="788"/>
      <c r="OLW18" s="788"/>
      <c r="OLX18" s="787"/>
      <c r="OLY18" s="788"/>
      <c r="OLZ18" s="788"/>
      <c r="OMA18" s="788"/>
      <c r="OMB18" s="787"/>
      <c r="OMC18" s="788"/>
      <c r="OMD18" s="788"/>
      <c r="OME18" s="788"/>
      <c r="OMF18" s="787"/>
      <c r="OMG18" s="788"/>
      <c r="OMH18" s="788"/>
      <c r="OMI18" s="788"/>
      <c r="OMJ18" s="787"/>
      <c r="OMK18" s="788"/>
      <c r="OML18" s="788"/>
      <c r="OMM18" s="788"/>
      <c r="OMN18" s="787"/>
      <c r="OMO18" s="788"/>
      <c r="OMP18" s="788"/>
      <c r="OMQ18" s="788"/>
      <c r="OMR18" s="787"/>
      <c r="OMS18" s="788"/>
      <c r="OMT18" s="788"/>
      <c r="OMU18" s="788"/>
      <c r="OMV18" s="787"/>
      <c r="OMW18" s="788"/>
      <c r="OMX18" s="788"/>
      <c r="OMY18" s="788"/>
      <c r="OMZ18" s="787"/>
      <c r="ONA18" s="788"/>
      <c r="ONB18" s="788"/>
      <c r="ONC18" s="788"/>
      <c r="OND18" s="787"/>
      <c r="ONE18" s="788"/>
      <c r="ONF18" s="788"/>
      <c r="ONG18" s="788"/>
      <c r="ONH18" s="787"/>
      <c r="ONI18" s="788"/>
      <c r="ONJ18" s="788"/>
      <c r="ONK18" s="788"/>
      <c r="ONL18" s="787"/>
      <c r="ONM18" s="788"/>
      <c r="ONN18" s="788"/>
      <c r="ONO18" s="788"/>
      <c r="ONP18" s="787"/>
      <c r="ONQ18" s="788"/>
      <c r="ONR18" s="788"/>
      <c r="ONS18" s="788"/>
      <c r="ONT18" s="787"/>
      <c r="ONU18" s="788"/>
      <c r="ONV18" s="788"/>
      <c r="ONW18" s="788"/>
      <c r="ONX18" s="787"/>
      <c r="ONY18" s="788"/>
      <c r="ONZ18" s="788"/>
      <c r="OOA18" s="788"/>
      <c r="OOB18" s="787"/>
      <c r="OOC18" s="788"/>
      <c r="OOD18" s="788"/>
      <c r="OOE18" s="788"/>
      <c r="OOF18" s="787"/>
      <c r="OOG18" s="788"/>
      <c r="OOH18" s="788"/>
      <c r="OOI18" s="788"/>
      <c r="OOJ18" s="787"/>
      <c r="OOK18" s="788"/>
      <c r="OOL18" s="788"/>
      <c r="OOM18" s="788"/>
      <c r="OON18" s="787"/>
      <c r="OOO18" s="788"/>
      <c r="OOP18" s="788"/>
      <c r="OOQ18" s="788"/>
      <c r="OOR18" s="787"/>
      <c r="OOS18" s="788"/>
      <c r="OOT18" s="788"/>
      <c r="OOU18" s="788"/>
      <c r="OOV18" s="787"/>
      <c r="OOW18" s="788"/>
      <c r="OOX18" s="788"/>
      <c r="OOY18" s="788"/>
      <c r="OOZ18" s="787"/>
      <c r="OPA18" s="788"/>
      <c r="OPB18" s="788"/>
      <c r="OPC18" s="788"/>
      <c r="OPD18" s="787"/>
      <c r="OPE18" s="788"/>
      <c r="OPF18" s="788"/>
      <c r="OPG18" s="788"/>
      <c r="OPH18" s="787"/>
      <c r="OPI18" s="788"/>
      <c r="OPJ18" s="788"/>
      <c r="OPK18" s="788"/>
      <c r="OPL18" s="787"/>
      <c r="OPM18" s="788"/>
      <c r="OPN18" s="788"/>
      <c r="OPO18" s="788"/>
      <c r="OPP18" s="787"/>
      <c r="OPQ18" s="788"/>
      <c r="OPR18" s="788"/>
      <c r="OPS18" s="788"/>
      <c r="OPT18" s="787"/>
      <c r="OPU18" s="788"/>
      <c r="OPV18" s="788"/>
      <c r="OPW18" s="788"/>
      <c r="OPX18" s="787"/>
      <c r="OPY18" s="788"/>
      <c r="OPZ18" s="788"/>
      <c r="OQA18" s="788"/>
      <c r="OQB18" s="787"/>
      <c r="OQC18" s="788"/>
      <c r="OQD18" s="788"/>
      <c r="OQE18" s="788"/>
      <c r="OQF18" s="787"/>
      <c r="OQG18" s="788"/>
      <c r="OQH18" s="788"/>
      <c r="OQI18" s="788"/>
      <c r="OQJ18" s="787"/>
      <c r="OQK18" s="788"/>
      <c r="OQL18" s="788"/>
      <c r="OQM18" s="788"/>
      <c r="OQN18" s="787"/>
      <c r="OQO18" s="788"/>
      <c r="OQP18" s="788"/>
      <c r="OQQ18" s="788"/>
      <c r="OQR18" s="787"/>
      <c r="OQS18" s="788"/>
      <c r="OQT18" s="788"/>
      <c r="OQU18" s="788"/>
      <c r="OQV18" s="787"/>
      <c r="OQW18" s="788"/>
      <c r="OQX18" s="788"/>
      <c r="OQY18" s="788"/>
      <c r="OQZ18" s="787"/>
      <c r="ORA18" s="788"/>
      <c r="ORB18" s="788"/>
      <c r="ORC18" s="788"/>
      <c r="ORD18" s="787"/>
      <c r="ORE18" s="788"/>
      <c r="ORF18" s="788"/>
      <c r="ORG18" s="788"/>
      <c r="ORH18" s="787"/>
      <c r="ORI18" s="788"/>
      <c r="ORJ18" s="788"/>
      <c r="ORK18" s="788"/>
      <c r="ORL18" s="787"/>
      <c r="ORM18" s="788"/>
      <c r="ORN18" s="788"/>
      <c r="ORO18" s="788"/>
      <c r="ORP18" s="787"/>
      <c r="ORQ18" s="788"/>
      <c r="ORR18" s="788"/>
      <c r="ORS18" s="788"/>
      <c r="ORT18" s="787"/>
      <c r="ORU18" s="788"/>
      <c r="ORV18" s="788"/>
      <c r="ORW18" s="788"/>
      <c r="ORX18" s="787"/>
      <c r="ORY18" s="788"/>
      <c r="ORZ18" s="788"/>
      <c r="OSA18" s="788"/>
      <c r="OSB18" s="787"/>
      <c r="OSC18" s="788"/>
      <c r="OSD18" s="788"/>
      <c r="OSE18" s="788"/>
      <c r="OSF18" s="787"/>
      <c r="OSG18" s="788"/>
      <c r="OSH18" s="788"/>
      <c r="OSI18" s="788"/>
      <c r="OSJ18" s="787"/>
      <c r="OSK18" s="788"/>
      <c r="OSL18" s="788"/>
      <c r="OSM18" s="788"/>
      <c r="OSN18" s="787"/>
      <c r="OSO18" s="788"/>
      <c r="OSP18" s="788"/>
      <c r="OSQ18" s="788"/>
      <c r="OSR18" s="787"/>
      <c r="OSS18" s="788"/>
      <c r="OST18" s="788"/>
      <c r="OSU18" s="788"/>
      <c r="OSV18" s="787"/>
      <c r="OSW18" s="788"/>
      <c r="OSX18" s="788"/>
      <c r="OSY18" s="788"/>
      <c r="OSZ18" s="787"/>
      <c r="OTA18" s="788"/>
      <c r="OTB18" s="788"/>
      <c r="OTC18" s="788"/>
      <c r="OTD18" s="787"/>
      <c r="OTE18" s="788"/>
      <c r="OTF18" s="788"/>
      <c r="OTG18" s="788"/>
      <c r="OTH18" s="787"/>
      <c r="OTI18" s="788"/>
      <c r="OTJ18" s="788"/>
      <c r="OTK18" s="788"/>
      <c r="OTL18" s="787"/>
      <c r="OTM18" s="788"/>
      <c r="OTN18" s="788"/>
      <c r="OTO18" s="788"/>
      <c r="OTP18" s="787"/>
      <c r="OTQ18" s="788"/>
      <c r="OTR18" s="788"/>
      <c r="OTS18" s="788"/>
      <c r="OTT18" s="787"/>
      <c r="OTU18" s="788"/>
      <c r="OTV18" s="788"/>
      <c r="OTW18" s="788"/>
      <c r="OTX18" s="787"/>
      <c r="OTY18" s="788"/>
      <c r="OTZ18" s="788"/>
      <c r="OUA18" s="788"/>
      <c r="OUB18" s="787"/>
      <c r="OUC18" s="788"/>
      <c r="OUD18" s="788"/>
      <c r="OUE18" s="788"/>
      <c r="OUF18" s="787"/>
      <c r="OUG18" s="788"/>
      <c r="OUH18" s="788"/>
      <c r="OUI18" s="788"/>
      <c r="OUJ18" s="787"/>
      <c r="OUK18" s="788"/>
      <c r="OUL18" s="788"/>
      <c r="OUM18" s="788"/>
      <c r="OUN18" s="787"/>
      <c r="OUO18" s="788"/>
      <c r="OUP18" s="788"/>
      <c r="OUQ18" s="788"/>
      <c r="OUR18" s="787"/>
      <c r="OUS18" s="788"/>
      <c r="OUT18" s="788"/>
      <c r="OUU18" s="788"/>
      <c r="OUV18" s="787"/>
      <c r="OUW18" s="788"/>
      <c r="OUX18" s="788"/>
      <c r="OUY18" s="788"/>
      <c r="OUZ18" s="787"/>
      <c r="OVA18" s="788"/>
      <c r="OVB18" s="788"/>
      <c r="OVC18" s="788"/>
      <c r="OVD18" s="787"/>
      <c r="OVE18" s="788"/>
      <c r="OVF18" s="788"/>
      <c r="OVG18" s="788"/>
      <c r="OVH18" s="787"/>
      <c r="OVI18" s="788"/>
      <c r="OVJ18" s="788"/>
      <c r="OVK18" s="788"/>
      <c r="OVL18" s="787"/>
      <c r="OVM18" s="788"/>
      <c r="OVN18" s="788"/>
      <c r="OVO18" s="788"/>
      <c r="OVP18" s="787"/>
      <c r="OVQ18" s="788"/>
      <c r="OVR18" s="788"/>
      <c r="OVS18" s="788"/>
      <c r="OVT18" s="787"/>
      <c r="OVU18" s="788"/>
      <c r="OVV18" s="788"/>
      <c r="OVW18" s="788"/>
      <c r="OVX18" s="787"/>
      <c r="OVY18" s="788"/>
      <c r="OVZ18" s="788"/>
      <c r="OWA18" s="788"/>
      <c r="OWB18" s="787"/>
      <c r="OWC18" s="788"/>
      <c r="OWD18" s="788"/>
      <c r="OWE18" s="788"/>
      <c r="OWF18" s="787"/>
      <c r="OWG18" s="788"/>
      <c r="OWH18" s="788"/>
      <c r="OWI18" s="788"/>
      <c r="OWJ18" s="787"/>
      <c r="OWK18" s="788"/>
      <c r="OWL18" s="788"/>
      <c r="OWM18" s="788"/>
      <c r="OWN18" s="787"/>
      <c r="OWO18" s="788"/>
      <c r="OWP18" s="788"/>
      <c r="OWQ18" s="788"/>
      <c r="OWR18" s="787"/>
      <c r="OWS18" s="788"/>
      <c r="OWT18" s="788"/>
      <c r="OWU18" s="788"/>
      <c r="OWV18" s="787"/>
      <c r="OWW18" s="788"/>
      <c r="OWX18" s="788"/>
      <c r="OWY18" s="788"/>
      <c r="OWZ18" s="787"/>
      <c r="OXA18" s="788"/>
      <c r="OXB18" s="788"/>
      <c r="OXC18" s="788"/>
      <c r="OXD18" s="787"/>
      <c r="OXE18" s="788"/>
      <c r="OXF18" s="788"/>
      <c r="OXG18" s="788"/>
      <c r="OXH18" s="787"/>
      <c r="OXI18" s="788"/>
      <c r="OXJ18" s="788"/>
      <c r="OXK18" s="788"/>
      <c r="OXL18" s="787"/>
      <c r="OXM18" s="788"/>
      <c r="OXN18" s="788"/>
      <c r="OXO18" s="788"/>
      <c r="OXP18" s="787"/>
      <c r="OXQ18" s="788"/>
      <c r="OXR18" s="788"/>
      <c r="OXS18" s="788"/>
      <c r="OXT18" s="787"/>
      <c r="OXU18" s="788"/>
      <c r="OXV18" s="788"/>
      <c r="OXW18" s="788"/>
      <c r="OXX18" s="787"/>
      <c r="OXY18" s="788"/>
      <c r="OXZ18" s="788"/>
      <c r="OYA18" s="788"/>
      <c r="OYB18" s="787"/>
      <c r="OYC18" s="788"/>
      <c r="OYD18" s="788"/>
      <c r="OYE18" s="788"/>
      <c r="OYF18" s="787"/>
      <c r="OYG18" s="788"/>
      <c r="OYH18" s="788"/>
      <c r="OYI18" s="788"/>
      <c r="OYJ18" s="787"/>
      <c r="OYK18" s="788"/>
      <c r="OYL18" s="788"/>
      <c r="OYM18" s="788"/>
      <c r="OYN18" s="787"/>
      <c r="OYO18" s="788"/>
      <c r="OYP18" s="788"/>
      <c r="OYQ18" s="788"/>
      <c r="OYR18" s="787"/>
      <c r="OYS18" s="788"/>
      <c r="OYT18" s="788"/>
      <c r="OYU18" s="788"/>
      <c r="OYV18" s="787"/>
      <c r="OYW18" s="788"/>
      <c r="OYX18" s="788"/>
      <c r="OYY18" s="788"/>
      <c r="OYZ18" s="787"/>
      <c r="OZA18" s="788"/>
      <c r="OZB18" s="788"/>
      <c r="OZC18" s="788"/>
      <c r="OZD18" s="787"/>
      <c r="OZE18" s="788"/>
      <c r="OZF18" s="788"/>
      <c r="OZG18" s="788"/>
      <c r="OZH18" s="787"/>
      <c r="OZI18" s="788"/>
      <c r="OZJ18" s="788"/>
      <c r="OZK18" s="788"/>
      <c r="OZL18" s="787"/>
      <c r="OZM18" s="788"/>
      <c r="OZN18" s="788"/>
      <c r="OZO18" s="788"/>
      <c r="OZP18" s="787"/>
      <c r="OZQ18" s="788"/>
      <c r="OZR18" s="788"/>
      <c r="OZS18" s="788"/>
      <c r="OZT18" s="787"/>
      <c r="OZU18" s="788"/>
      <c r="OZV18" s="788"/>
      <c r="OZW18" s="788"/>
      <c r="OZX18" s="787"/>
      <c r="OZY18" s="788"/>
      <c r="OZZ18" s="788"/>
      <c r="PAA18" s="788"/>
      <c r="PAB18" s="787"/>
      <c r="PAC18" s="788"/>
      <c r="PAD18" s="788"/>
      <c r="PAE18" s="788"/>
      <c r="PAF18" s="787"/>
      <c r="PAG18" s="788"/>
      <c r="PAH18" s="788"/>
      <c r="PAI18" s="788"/>
      <c r="PAJ18" s="787"/>
      <c r="PAK18" s="788"/>
      <c r="PAL18" s="788"/>
      <c r="PAM18" s="788"/>
      <c r="PAN18" s="787"/>
      <c r="PAO18" s="788"/>
      <c r="PAP18" s="788"/>
      <c r="PAQ18" s="788"/>
      <c r="PAR18" s="787"/>
      <c r="PAS18" s="788"/>
      <c r="PAT18" s="788"/>
      <c r="PAU18" s="788"/>
      <c r="PAV18" s="787"/>
      <c r="PAW18" s="788"/>
      <c r="PAX18" s="788"/>
      <c r="PAY18" s="788"/>
      <c r="PAZ18" s="787"/>
      <c r="PBA18" s="788"/>
      <c r="PBB18" s="788"/>
      <c r="PBC18" s="788"/>
      <c r="PBD18" s="787"/>
      <c r="PBE18" s="788"/>
      <c r="PBF18" s="788"/>
      <c r="PBG18" s="788"/>
      <c r="PBH18" s="787"/>
      <c r="PBI18" s="788"/>
      <c r="PBJ18" s="788"/>
      <c r="PBK18" s="788"/>
      <c r="PBL18" s="787"/>
      <c r="PBM18" s="788"/>
      <c r="PBN18" s="788"/>
      <c r="PBO18" s="788"/>
      <c r="PBP18" s="787"/>
      <c r="PBQ18" s="788"/>
      <c r="PBR18" s="788"/>
      <c r="PBS18" s="788"/>
      <c r="PBT18" s="787"/>
      <c r="PBU18" s="788"/>
      <c r="PBV18" s="788"/>
      <c r="PBW18" s="788"/>
      <c r="PBX18" s="787"/>
      <c r="PBY18" s="788"/>
      <c r="PBZ18" s="788"/>
      <c r="PCA18" s="788"/>
      <c r="PCB18" s="787"/>
      <c r="PCC18" s="788"/>
      <c r="PCD18" s="788"/>
      <c r="PCE18" s="788"/>
      <c r="PCF18" s="787"/>
      <c r="PCG18" s="788"/>
      <c r="PCH18" s="788"/>
      <c r="PCI18" s="788"/>
      <c r="PCJ18" s="787"/>
      <c r="PCK18" s="788"/>
      <c r="PCL18" s="788"/>
      <c r="PCM18" s="788"/>
      <c r="PCN18" s="787"/>
      <c r="PCO18" s="788"/>
      <c r="PCP18" s="788"/>
      <c r="PCQ18" s="788"/>
      <c r="PCR18" s="787"/>
      <c r="PCS18" s="788"/>
      <c r="PCT18" s="788"/>
      <c r="PCU18" s="788"/>
      <c r="PCV18" s="787"/>
      <c r="PCW18" s="788"/>
      <c r="PCX18" s="788"/>
      <c r="PCY18" s="788"/>
      <c r="PCZ18" s="787"/>
      <c r="PDA18" s="788"/>
      <c r="PDB18" s="788"/>
      <c r="PDC18" s="788"/>
      <c r="PDD18" s="787"/>
      <c r="PDE18" s="788"/>
      <c r="PDF18" s="788"/>
      <c r="PDG18" s="788"/>
      <c r="PDH18" s="787"/>
      <c r="PDI18" s="788"/>
      <c r="PDJ18" s="788"/>
      <c r="PDK18" s="788"/>
      <c r="PDL18" s="787"/>
      <c r="PDM18" s="788"/>
      <c r="PDN18" s="788"/>
      <c r="PDO18" s="788"/>
      <c r="PDP18" s="787"/>
      <c r="PDQ18" s="788"/>
      <c r="PDR18" s="788"/>
      <c r="PDS18" s="788"/>
      <c r="PDT18" s="787"/>
      <c r="PDU18" s="788"/>
      <c r="PDV18" s="788"/>
      <c r="PDW18" s="788"/>
      <c r="PDX18" s="787"/>
      <c r="PDY18" s="788"/>
      <c r="PDZ18" s="788"/>
      <c r="PEA18" s="788"/>
      <c r="PEB18" s="787"/>
      <c r="PEC18" s="788"/>
      <c r="PED18" s="788"/>
      <c r="PEE18" s="788"/>
      <c r="PEF18" s="787"/>
      <c r="PEG18" s="788"/>
      <c r="PEH18" s="788"/>
      <c r="PEI18" s="788"/>
      <c r="PEJ18" s="787"/>
      <c r="PEK18" s="788"/>
      <c r="PEL18" s="788"/>
      <c r="PEM18" s="788"/>
      <c r="PEN18" s="787"/>
      <c r="PEO18" s="788"/>
      <c r="PEP18" s="788"/>
      <c r="PEQ18" s="788"/>
      <c r="PER18" s="787"/>
      <c r="PES18" s="788"/>
      <c r="PET18" s="788"/>
      <c r="PEU18" s="788"/>
      <c r="PEV18" s="787"/>
      <c r="PEW18" s="788"/>
      <c r="PEX18" s="788"/>
      <c r="PEY18" s="788"/>
      <c r="PEZ18" s="787"/>
      <c r="PFA18" s="788"/>
      <c r="PFB18" s="788"/>
      <c r="PFC18" s="788"/>
      <c r="PFD18" s="787"/>
      <c r="PFE18" s="788"/>
      <c r="PFF18" s="788"/>
      <c r="PFG18" s="788"/>
      <c r="PFH18" s="787"/>
      <c r="PFI18" s="788"/>
      <c r="PFJ18" s="788"/>
      <c r="PFK18" s="788"/>
      <c r="PFL18" s="787"/>
      <c r="PFM18" s="788"/>
      <c r="PFN18" s="788"/>
      <c r="PFO18" s="788"/>
      <c r="PFP18" s="787"/>
      <c r="PFQ18" s="788"/>
      <c r="PFR18" s="788"/>
      <c r="PFS18" s="788"/>
      <c r="PFT18" s="787"/>
      <c r="PFU18" s="788"/>
      <c r="PFV18" s="788"/>
      <c r="PFW18" s="788"/>
      <c r="PFX18" s="787"/>
      <c r="PFY18" s="788"/>
      <c r="PFZ18" s="788"/>
      <c r="PGA18" s="788"/>
      <c r="PGB18" s="787"/>
      <c r="PGC18" s="788"/>
      <c r="PGD18" s="788"/>
      <c r="PGE18" s="788"/>
      <c r="PGF18" s="787"/>
      <c r="PGG18" s="788"/>
      <c r="PGH18" s="788"/>
      <c r="PGI18" s="788"/>
      <c r="PGJ18" s="787"/>
      <c r="PGK18" s="788"/>
      <c r="PGL18" s="788"/>
      <c r="PGM18" s="788"/>
      <c r="PGN18" s="787"/>
      <c r="PGO18" s="788"/>
      <c r="PGP18" s="788"/>
      <c r="PGQ18" s="788"/>
      <c r="PGR18" s="787"/>
      <c r="PGS18" s="788"/>
      <c r="PGT18" s="788"/>
      <c r="PGU18" s="788"/>
      <c r="PGV18" s="787"/>
      <c r="PGW18" s="788"/>
      <c r="PGX18" s="788"/>
      <c r="PGY18" s="788"/>
      <c r="PGZ18" s="787"/>
      <c r="PHA18" s="788"/>
      <c r="PHB18" s="788"/>
      <c r="PHC18" s="788"/>
      <c r="PHD18" s="787"/>
      <c r="PHE18" s="788"/>
      <c r="PHF18" s="788"/>
      <c r="PHG18" s="788"/>
      <c r="PHH18" s="787"/>
      <c r="PHI18" s="788"/>
      <c r="PHJ18" s="788"/>
      <c r="PHK18" s="788"/>
      <c r="PHL18" s="787"/>
      <c r="PHM18" s="788"/>
      <c r="PHN18" s="788"/>
      <c r="PHO18" s="788"/>
      <c r="PHP18" s="787"/>
      <c r="PHQ18" s="788"/>
      <c r="PHR18" s="788"/>
      <c r="PHS18" s="788"/>
      <c r="PHT18" s="787"/>
      <c r="PHU18" s="788"/>
      <c r="PHV18" s="788"/>
      <c r="PHW18" s="788"/>
      <c r="PHX18" s="787"/>
      <c r="PHY18" s="788"/>
      <c r="PHZ18" s="788"/>
      <c r="PIA18" s="788"/>
      <c r="PIB18" s="787"/>
      <c r="PIC18" s="788"/>
      <c r="PID18" s="788"/>
      <c r="PIE18" s="788"/>
      <c r="PIF18" s="787"/>
      <c r="PIG18" s="788"/>
      <c r="PIH18" s="788"/>
      <c r="PII18" s="788"/>
      <c r="PIJ18" s="787"/>
      <c r="PIK18" s="788"/>
      <c r="PIL18" s="788"/>
      <c r="PIM18" s="788"/>
      <c r="PIN18" s="787"/>
      <c r="PIO18" s="788"/>
      <c r="PIP18" s="788"/>
      <c r="PIQ18" s="788"/>
      <c r="PIR18" s="787"/>
      <c r="PIS18" s="788"/>
      <c r="PIT18" s="788"/>
      <c r="PIU18" s="788"/>
      <c r="PIV18" s="787"/>
      <c r="PIW18" s="788"/>
      <c r="PIX18" s="788"/>
      <c r="PIY18" s="788"/>
      <c r="PIZ18" s="787"/>
      <c r="PJA18" s="788"/>
      <c r="PJB18" s="788"/>
      <c r="PJC18" s="788"/>
      <c r="PJD18" s="787"/>
      <c r="PJE18" s="788"/>
      <c r="PJF18" s="788"/>
      <c r="PJG18" s="788"/>
      <c r="PJH18" s="787"/>
      <c r="PJI18" s="788"/>
      <c r="PJJ18" s="788"/>
      <c r="PJK18" s="788"/>
      <c r="PJL18" s="787"/>
      <c r="PJM18" s="788"/>
      <c r="PJN18" s="788"/>
      <c r="PJO18" s="788"/>
      <c r="PJP18" s="787"/>
      <c r="PJQ18" s="788"/>
      <c r="PJR18" s="788"/>
      <c r="PJS18" s="788"/>
      <c r="PJT18" s="787"/>
      <c r="PJU18" s="788"/>
      <c r="PJV18" s="788"/>
      <c r="PJW18" s="788"/>
      <c r="PJX18" s="787"/>
      <c r="PJY18" s="788"/>
      <c r="PJZ18" s="788"/>
      <c r="PKA18" s="788"/>
      <c r="PKB18" s="787"/>
      <c r="PKC18" s="788"/>
      <c r="PKD18" s="788"/>
      <c r="PKE18" s="788"/>
      <c r="PKF18" s="787"/>
      <c r="PKG18" s="788"/>
      <c r="PKH18" s="788"/>
      <c r="PKI18" s="788"/>
      <c r="PKJ18" s="787"/>
      <c r="PKK18" s="788"/>
      <c r="PKL18" s="788"/>
      <c r="PKM18" s="788"/>
      <c r="PKN18" s="787"/>
      <c r="PKO18" s="788"/>
      <c r="PKP18" s="788"/>
      <c r="PKQ18" s="788"/>
      <c r="PKR18" s="787"/>
      <c r="PKS18" s="788"/>
      <c r="PKT18" s="788"/>
      <c r="PKU18" s="788"/>
      <c r="PKV18" s="787"/>
      <c r="PKW18" s="788"/>
      <c r="PKX18" s="788"/>
      <c r="PKY18" s="788"/>
      <c r="PKZ18" s="787"/>
      <c r="PLA18" s="788"/>
      <c r="PLB18" s="788"/>
      <c r="PLC18" s="788"/>
      <c r="PLD18" s="787"/>
      <c r="PLE18" s="788"/>
      <c r="PLF18" s="788"/>
      <c r="PLG18" s="788"/>
      <c r="PLH18" s="787"/>
      <c r="PLI18" s="788"/>
      <c r="PLJ18" s="788"/>
      <c r="PLK18" s="788"/>
      <c r="PLL18" s="787"/>
      <c r="PLM18" s="788"/>
      <c r="PLN18" s="788"/>
      <c r="PLO18" s="788"/>
      <c r="PLP18" s="787"/>
      <c r="PLQ18" s="788"/>
      <c r="PLR18" s="788"/>
      <c r="PLS18" s="788"/>
      <c r="PLT18" s="787"/>
      <c r="PLU18" s="788"/>
      <c r="PLV18" s="788"/>
      <c r="PLW18" s="788"/>
      <c r="PLX18" s="787"/>
      <c r="PLY18" s="788"/>
      <c r="PLZ18" s="788"/>
      <c r="PMA18" s="788"/>
      <c r="PMB18" s="787"/>
      <c r="PMC18" s="788"/>
      <c r="PMD18" s="788"/>
      <c r="PME18" s="788"/>
      <c r="PMF18" s="787"/>
      <c r="PMG18" s="788"/>
      <c r="PMH18" s="788"/>
      <c r="PMI18" s="788"/>
      <c r="PMJ18" s="787"/>
      <c r="PMK18" s="788"/>
      <c r="PML18" s="788"/>
      <c r="PMM18" s="788"/>
      <c r="PMN18" s="787"/>
      <c r="PMO18" s="788"/>
      <c r="PMP18" s="788"/>
      <c r="PMQ18" s="788"/>
      <c r="PMR18" s="787"/>
      <c r="PMS18" s="788"/>
      <c r="PMT18" s="788"/>
      <c r="PMU18" s="788"/>
      <c r="PMV18" s="787"/>
      <c r="PMW18" s="788"/>
      <c r="PMX18" s="788"/>
      <c r="PMY18" s="788"/>
      <c r="PMZ18" s="787"/>
      <c r="PNA18" s="788"/>
      <c r="PNB18" s="788"/>
      <c r="PNC18" s="788"/>
      <c r="PND18" s="787"/>
      <c r="PNE18" s="788"/>
      <c r="PNF18" s="788"/>
      <c r="PNG18" s="788"/>
      <c r="PNH18" s="787"/>
      <c r="PNI18" s="788"/>
      <c r="PNJ18" s="788"/>
      <c r="PNK18" s="788"/>
      <c r="PNL18" s="787"/>
      <c r="PNM18" s="788"/>
      <c r="PNN18" s="788"/>
      <c r="PNO18" s="788"/>
      <c r="PNP18" s="787"/>
      <c r="PNQ18" s="788"/>
      <c r="PNR18" s="788"/>
      <c r="PNS18" s="788"/>
      <c r="PNT18" s="787"/>
      <c r="PNU18" s="788"/>
      <c r="PNV18" s="788"/>
      <c r="PNW18" s="788"/>
      <c r="PNX18" s="787"/>
      <c r="PNY18" s="788"/>
      <c r="PNZ18" s="788"/>
      <c r="POA18" s="788"/>
      <c r="POB18" s="787"/>
      <c r="POC18" s="788"/>
      <c r="POD18" s="788"/>
      <c r="POE18" s="788"/>
      <c r="POF18" s="787"/>
      <c r="POG18" s="788"/>
      <c r="POH18" s="788"/>
      <c r="POI18" s="788"/>
      <c r="POJ18" s="787"/>
      <c r="POK18" s="788"/>
      <c r="POL18" s="788"/>
      <c r="POM18" s="788"/>
      <c r="PON18" s="787"/>
      <c r="POO18" s="788"/>
      <c r="POP18" s="788"/>
      <c r="POQ18" s="788"/>
      <c r="POR18" s="787"/>
      <c r="POS18" s="788"/>
      <c r="POT18" s="788"/>
      <c r="POU18" s="788"/>
      <c r="POV18" s="787"/>
      <c r="POW18" s="788"/>
      <c r="POX18" s="788"/>
      <c r="POY18" s="788"/>
      <c r="POZ18" s="787"/>
      <c r="PPA18" s="788"/>
      <c r="PPB18" s="788"/>
      <c r="PPC18" s="788"/>
      <c r="PPD18" s="787"/>
      <c r="PPE18" s="788"/>
      <c r="PPF18" s="788"/>
      <c r="PPG18" s="788"/>
      <c r="PPH18" s="787"/>
      <c r="PPI18" s="788"/>
      <c r="PPJ18" s="788"/>
      <c r="PPK18" s="788"/>
      <c r="PPL18" s="787"/>
      <c r="PPM18" s="788"/>
      <c r="PPN18" s="788"/>
      <c r="PPO18" s="788"/>
      <c r="PPP18" s="787"/>
      <c r="PPQ18" s="788"/>
      <c r="PPR18" s="788"/>
      <c r="PPS18" s="788"/>
      <c r="PPT18" s="787"/>
      <c r="PPU18" s="788"/>
      <c r="PPV18" s="788"/>
      <c r="PPW18" s="788"/>
      <c r="PPX18" s="787"/>
      <c r="PPY18" s="788"/>
      <c r="PPZ18" s="788"/>
      <c r="PQA18" s="788"/>
      <c r="PQB18" s="787"/>
      <c r="PQC18" s="788"/>
      <c r="PQD18" s="788"/>
      <c r="PQE18" s="788"/>
      <c r="PQF18" s="787"/>
      <c r="PQG18" s="788"/>
      <c r="PQH18" s="788"/>
      <c r="PQI18" s="788"/>
      <c r="PQJ18" s="787"/>
      <c r="PQK18" s="788"/>
      <c r="PQL18" s="788"/>
      <c r="PQM18" s="788"/>
      <c r="PQN18" s="787"/>
      <c r="PQO18" s="788"/>
      <c r="PQP18" s="788"/>
      <c r="PQQ18" s="788"/>
      <c r="PQR18" s="787"/>
      <c r="PQS18" s="788"/>
      <c r="PQT18" s="788"/>
      <c r="PQU18" s="788"/>
      <c r="PQV18" s="787"/>
      <c r="PQW18" s="788"/>
      <c r="PQX18" s="788"/>
      <c r="PQY18" s="788"/>
      <c r="PQZ18" s="787"/>
      <c r="PRA18" s="788"/>
      <c r="PRB18" s="788"/>
      <c r="PRC18" s="788"/>
      <c r="PRD18" s="787"/>
      <c r="PRE18" s="788"/>
      <c r="PRF18" s="788"/>
      <c r="PRG18" s="788"/>
      <c r="PRH18" s="787"/>
      <c r="PRI18" s="788"/>
      <c r="PRJ18" s="788"/>
      <c r="PRK18" s="788"/>
      <c r="PRL18" s="787"/>
      <c r="PRM18" s="788"/>
      <c r="PRN18" s="788"/>
      <c r="PRO18" s="788"/>
      <c r="PRP18" s="787"/>
      <c r="PRQ18" s="788"/>
      <c r="PRR18" s="788"/>
      <c r="PRS18" s="788"/>
      <c r="PRT18" s="787"/>
      <c r="PRU18" s="788"/>
      <c r="PRV18" s="788"/>
      <c r="PRW18" s="788"/>
      <c r="PRX18" s="787"/>
      <c r="PRY18" s="788"/>
      <c r="PRZ18" s="788"/>
      <c r="PSA18" s="788"/>
      <c r="PSB18" s="787"/>
      <c r="PSC18" s="788"/>
      <c r="PSD18" s="788"/>
      <c r="PSE18" s="788"/>
      <c r="PSF18" s="787"/>
      <c r="PSG18" s="788"/>
      <c r="PSH18" s="788"/>
      <c r="PSI18" s="788"/>
      <c r="PSJ18" s="787"/>
      <c r="PSK18" s="788"/>
      <c r="PSL18" s="788"/>
      <c r="PSM18" s="788"/>
      <c r="PSN18" s="787"/>
      <c r="PSO18" s="788"/>
      <c r="PSP18" s="788"/>
      <c r="PSQ18" s="788"/>
      <c r="PSR18" s="787"/>
      <c r="PSS18" s="788"/>
      <c r="PST18" s="788"/>
      <c r="PSU18" s="788"/>
      <c r="PSV18" s="787"/>
      <c r="PSW18" s="788"/>
      <c r="PSX18" s="788"/>
      <c r="PSY18" s="788"/>
      <c r="PSZ18" s="787"/>
      <c r="PTA18" s="788"/>
      <c r="PTB18" s="788"/>
      <c r="PTC18" s="788"/>
      <c r="PTD18" s="787"/>
      <c r="PTE18" s="788"/>
      <c r="PTF18" s="788"/>
      <c r="PTG18" s="788"/>
      <c r="PTH18" s="787"/>
      <c r="PTI18" s="788"/>
      <c r="PTJ18" s="788"/>
      <c r="PTK18" s="788"/>
      <c r="PTL18" s="787"/>
      <c r="PTM18" s="788"/>
      <c r="PTN18" s="788"/>
      <c r="PTO18" s="788"/>
      <c r="PTP18" s="787"/>
      <c r="PTQ18" s="788"/>
      <c r="PTR18" s="788"/>
      <c r="PTS18" s="788"/>
      <c r="PTT18" s="787"/>
      <c r="PTU18" s="788"/>
      <c r="PTV18" s="788"/>
      <c r="PTW18" s="788"/>
      <c r="PTX18" s="787"/>
      <c r="PTY18" s="788"/>
      <c r="PTZ18" s="788"/>
      <c r="PUA18" s="788"/>
      <c r="PUB18" s="787"/>
      <c r="PUC18" s="788"/>
      <c r="PUD18" s="788"/>
      <c r="PUE18" s="788"/>
      <c r="PUF18" s="787"/>
      <c r="PUG18" s="788"/>
      <c r="PUH18" s="788"/>
      <c r="PUI18" s="788"/>
      <c r="PUJ18" s="787"/>
      <c r="PUK18" s="788"/>
      <c r="PUL18" s="788"/>
      <c r="PUM18" s="788"/>
      <c r="PUN18" s="787"/>
      <c r="PUO18" s="788"/>
      <c r="PUP18" s="788"/>
      <c r="PUQ18" s="788"/>
      <c r="PUR18" s="787"/>
      <c r="PUS18" s="788"/>
      <c r="PUT18" s="788"/>
      <c r="PUU18" s="788"/>
      <c r="PUV18" s="787"/>
      <c r="PUW18" s="788"/>
      <c r="PUX18" s="788"/>
      <c r="PUY18" s="788"/>
      <c r="PUZ18" s="787"/>
      <c r="PVA18" s="788"/>
      <c r="PVB18" s="788"/>
      <c r="PVC18" s="788"/>
      <c r="PVD18" s="787"/>
      <c r="PVE18" s="788"/>
      <c r="PVF18" s="788"/>
      <c r="PVG18" s="788"/>
      <c r="PVH18" s="787"/>
      <c r="PVI18" s="788"/>
      <c r="PVJ18" s="788"/>
      <c r="PVK18" s="788"/>
      <c r="PVL18" s="787"/>
      <c r="PVM18" s="788"/>
      <c r="PVN18" s="788"/>
      <c r="PVO18" s="788"/>
      <c r="PVP18" s="787"/>
      <c r="PVQ18" s="788"/>
      <c r="PVR18" s="788"/>
      <c r="PVS18" s="788"/>
      <c r="PVT18" s="787"/>
      <c r="PVU18" s="788"/>
      <c r="PVV18" s="788"/>
      <c r="PVW18" s="788"/>
      <c r="PVX18" s="787"/>
      <c r="PVY18" s="788"/>
      <c r="PVZ18" s="788"/>
      <c r="PWA18" s="788"/>
      <c r="PWB18" s="787"/>
      <c r="PWC18" s="788"/>
      <c r="PWD18" s="788"/>
      <c r="PWE18" s="788"/>
      <c r="PWF18" s="787"/>
      <c r="PWG18" s="788"/>
      <c r="PWH18" s="788"/>
      <c r="PWI18" s="788"/>
      <c r="PWJ18" s="787"/>
      <c r="PWK18" s="788"/>
      <c r="PWL18" s="788"/>
      <c r="PWM18" s="788"/>
      <c r="PWN18" s="787"/>
      <c r="PWO18" s="788"/>
      <c r="PWP18" s="788"/>
      <c r="PWQ18" s="788"/>
      <c r="PWR18" s="787"/>
      <c r="PWS18" s="788"/>
      <c r="PWT18" s="788"/>
      <c r="PWU18" s="788"/>
      <c r="PWV18" s="787"/>
      <c r="PWW18" s="788"/>
      <c r="PWX18" s="788"/>
      <c r="PWY18" s="788"/>
      <c r="PWZ18" s="787"/>
      <c r="PXA18" s="788"/>
      <c r="PXB18" s="788"/>
      <c r="PXC18" s="788"/>
      <c r="PXD18" s="787"/>
      <c r="PXE18" s="788"/>
      <c r="PXF18" s="788"/>
      <c r="PXG18" s="788"/>
      <c r="PXH18" s="787"/>
      <c r="PXI18" s="788"/>
      <c r="PXJ18" s="788"/>
      <c r="PXK18" s="788"/>
      <c r="PXL18" s="787"/>
      <c r="PXM18" s="788"/>
      <c r="PXN18" s="788"/>
      <c r="PXO18" s="788"/>
      <c r="PXP18" s="787"/>
      <c r="PXQ18" s="788"/>
      <c r="PXR18" s="788"/>
      <c r="PXS18" s="788"/>
      <c r="PXT18" s="787"/>
      <c r="PXU18" s="788"/>
      <c r="PXV18" s="788"/>
      <c r="PXW18" s="788"/>
      <c r="PXX18" s="787"/>
      <c r="PXY18" s="788"/>
      <c r="PXZ18" s="788"/>
      <c r="PYA18" s="788"/>
      <c r="PYB18" s="787"/>
      <c r="PYC18" s="788"/>
      <c r="PYD18" s="788"/>
      <c r="PYE18" s="788"/>
      <c r="PYF18" s="787"/>
      <c r="PYG18" s="788"/>
      <c r="PYH18" s="788"/>
      <c r="PYI18" s="788"/>
      <c r="PYJ18" s="787"/>
      <c r="PYK18" s="788"/>
      <c r="PYL18" s="788"/>
      <c r="PYM18" s="788"/>
      <c r="PYN18" s="787"/>
      <c r="PYO18" s="788"/>
      <c r="PYP18" s="788"/>
      <c r="PYQ18" s="788"/>
      <c r="PYR18" s="787"/>
      <c r="PYS18" s="788"/>
      <c r="PYT18" s="788"/>
      <c r="PYU18" s="788"/>
      <c r="PYV18" s="787"/>
      <c r="PYW18" s="788"/>
      <c r="PYX18" s="788"/>
      <c r="PYY18" s="788"/>
      <c r="PYZ18" s="787"/>
      <c r="PZA18" s="788"/>
      <c r="PZB18" s="788"/>
      <c r="PZC18" s="788"/>
      <c r="PZD18" s="787"/>
      <c r="PZE18" s="788"/>
      <c r="PZF18" s="788"/>
      <c r="PZG18" s="788"/>
      <c r="PZH18" s="787"/>
      <c r="PZI18" s="788"/>
      <c r="PZJ18" s="788"/>
      <c r="PZK18" s="788"/>
      <c r="PZL18" s="787"/>
      <c r="PZM18" s="788"/>
      <c r="PZN18" s="788"/>
      <c r="PZO18" s="788"/>
      <c r="PZP18" s="787"/>
      <c r="PZQ18" s="788"/>
      <c r="PZR18" s="788"/>
      <c r="PZS18" s="788"/>
      <c r="PZT18" s="787"/>
      <c r="PZU18" s="788"/>
      <c r="PZV18" s="788"/>
      <c r="PZW18" s="788"/>
      <c r="PZX18" s="787"/>
      <c r="PZY18" s="788"/>
      <c r="PZZ18" s="788"/>
      <c r="QAA18" s="788"/>
      <c r="QAB18" s="787"/>
      <c r="QAC18" s="788"/>
      <c r="QAD18" s="788"/>
      <c r="QAE18" s="788"/>
      <c r="QAF18" s="787"/>
      <c r="QAG18" s="788"/>
      <c r="QAH18" s="788"/>
      <c r="QAI18" s="788"/>
      <c r="QAJ18" s="787"/>
      <c r="QAK18" s="788"/>
      <c r="QAL18" s="788"/>
      <c r="QAM18" s="788"/>
      <c r="QAN18" s="787"/>
      <c r="QAO18" s="788"/>
      <c r="QAP18" s="788"/>
      <c r="QAQ18" s="788"/>
      <c r="QAR18" s="787"/>
      <c r="QAS18" s="788"/>
      <c r="QAT18" s="788"/>
      <c r="QAU18" s="788"/>
      <c r="QAV18" s="787"/>
      <c r="QAW18" s="788"/>
      <c r="QAX18" s="788"/>
      <c r="QAY18" s="788"/>
      <c r="QAZ18" s="787"/>
      <c r="QBA18" s="788"/>
      <c r="QBB18" s="788"/>
      <c r="QBC18" s="788"/>
      <c r="QBD18" s="787"/>
      <c r="QBE18" s="788"/>
      <c r="QBF18" s="788"/>
      <c r="QBG18" s="788"/>
      <c r="QBH18" s="787"/>
      <c r="QBI18" s="788"/>
      <c r="QBJ18" s="788"/>
      <c r="QBK18" s="788"/>
      <c r="QBL18" s="787"/>
      <c r="QBM18" s="788"/>
      <c r="QBN18" s="788"/>
      <c r="QBO18" s="788"/>
      <c r="QBP18" s="787"/>
      <c r="QBQ18" s="788"/>
      <c r="QBR18" s="788"/>
      <c r="QBS18" s="788"/>
      <c r="QBT18" s="787"/>
      <c r="QBU18" s="788"/>
      <c r="QBV18" s="788"/>
      <c r="QBW18" s="788"/>
      <c r="QBX18" s="787"/>
      <c r="QBY18" s="788"/>
      <c r="QBZ18" s="788"/>
      <c r="QCA18" s="788"/>
      <c r="QCB18" s="787"/>
      <c r="QCC18" s="788"/>
      <c r="QCD18" s="788"/>
      <c r="QCE18" s="788"/>
      <c r="QCF18" s="787"/>
      <c r="QCG18" s="788"/>
      <c r="QCH18" s="788"/>
      <c r="QCI18" s="788"/>
      <c r="QCJ18" s="787"/>
      <c r="QCK18" s="788"/>
      <c r="QCL18" s="788"/>
      <c r="QCM18" s="788"/>
      <c r="QCN18" s="787"/>
      <c r="QCO18" s="788"/>
      <c r="QCP18" s="788"/>
      <c r="QCQ18" s="788"/>
      <c r="QCR18" s="787"/>
      <c r="QCS18" s="788"/>
      <c r="QCT18" s="788"/>
      <c r="QCU18" s="788"/>
      <c r="QCV18" s="787"/>
      <c r="QCW18" s="788"/>
      <c r="QCX18" s="788"/>
      <c r="QCY18" s="788"/>
      <c r="QCZ18" s="787"/>
      <c r="QDA18" s="788"/>
      <c r="QDB18" s="788"/>
      <c r="QDC18" s="788"/>
      <c r="QDD18" s="787"/>
      <c r="QDE18" s="788"/>
      <c r="QDF18" s="788"/>
      <c r="QDG18" s="788"/>
      <c r="QDH18" s="787"/>
      <c r="QDI18" s="788"/>
      <c r="QDJ18" s="788"/>
      <c r="QDK18" s="788"/>
      <c r="QDL18" s="787"/>
      <c r="QDM18" s="788"/>
      <c r="QDN18" s="788"/>
      <c r="QDO18" s="788"/>
      <c r="QDP18" s="787"/>
      <c r="QDQ18" s="788"/>
      <c r="QDR18" s="788"/>
      <c r="QDS18" s="788"/>
      <c r="QDT18" s="787"/>
      <c r="QDU18" s="788"/>
      <c r="QDV18" s="788"/>
      <c r="QDW18" s="788"/>
      <c r="QDX18" s="787"/>
      <c r="QDY18" s="788"/>
      <c r="QDZ18" s="788"/>
      <c r="QEA18" s="788"/>
      <c r="QEB18" s="787"/>
      <c r="QEC18" s="788"/>
      <c r="QED18" s="788"/>
      <c r="QEE18" s="788"/>
      <c r="QEF18" s="787"/>
      <c r="QEG18" s="788"/>
      <c r="QEH18" s="788"/>
      <c r="QEI18" s="788"/>
      <c r="QEJ18" s="787"/>
      <c r="QEK18" s="788"/>
      <c r="QEL18" s="788"/>
      <c r="QEM18" s="788"/>
      <c r="QEN18" s="787"/>
      <c r="QEO18" s="788"/>
      <c r="QEP18" s="788"/>
      <c r="QEQ18" s="788"/>
      <c r="QER18" s="787"/>
      <c r="QES18" s="788"/>
      <c r="QET18" s="788"/>
      <c r="QEU18" s="788"/>
      <c r="QEV18" s="787"/>
      <c r="QEW18" s="788"/>
      <c r="QEX18" s="788"/>
      <c r="QEY18" s="788"/>
      <c r="QEZ18" s="787"/>
      <c r="QFA18" s="788"/>
      <c r="QFB18" s="788"/>
      <c r="QFC18" s="788"/>
      <c r="QFD18" s="787"/>
      <c r="QFE18" s="788"/>
      <c r="QFF18" s="788"/>
      <c r="QFG18" s="788"/>
      <c r="QFH18" s="787"/>
      <c r="QFI18" s="788"/>
      <c r="QFJ18" s="788"/>
      <c r="QFK18" s="788"/>
      <c r="QFL18" s="787"/>
      <c r="QFM18" s="788"/>
      <c r="QFN18" s="788"/>
      <c r="QFO18" s="788"/>
      <c r="QFP18" s="787"/>
      <c r="QFQ18" s="788"/>
      <c r="QFR18" s="788"/>
      <c r="QFS18" s="788"/>
      <c r="QFT18" s="787"/>
      <c r="QFU18" s="788"/>
      <c r="QFV18" s="788"/>
      <c r="QFW18" s="788"/>
      <c r="QFX18" s="787"/>
      <c r="QFY18" s="788"/>
      <c r="QFZ18" s="788"/>
      <c r="QGA18" s="788"/>
      <c r="QGB18" s="787"/>
      <c r="QGC18" s="788"/>
      <c r="QGD18" s="788"/>
      <c r="QGE18" s="788"/>
      <c r="QGF18" s="787"/>
      <c r="QGG18" s="788"/>
      <c r="QGH18" s="788"/>
      <c r="QGI18" s="788"/>
      <c r="QGJ18" s="787"/>
      <c r="QGK18" s="788"/>
      <c r="QGL18" s="788"/>
      <c r="QGM18" s="788"/>
      <c r="QGN18" s="787"/>
      <c r="QGO18" s="788"/>
      <c r="QGP18" s="788"/>
      <c r="QGQ18" s="788"/>
      <c r="QGR18" s="787"/>
      <c r="QGS18" s="788"/>
      <c r="QGT18" s="788"/>
      <c r="QGU18" s="788"/>
      <c r="QGV18" s="787"/>
      <c r="QGW18" s="788"/>
      <c r="QGX18" s="788"/>
      <c r="QGY18" s="788"/>
      <c r="QGZ18" s="787"/>
      <c r="QHA18" s="788"/>
      <c r="QHB18" s="788"/>
      <c r="QHC18" s="788"/>
      <c r="QHD18" s="787"/>
      <c r="QHE18" s="788"/>
      <c r="QHF18" s="788"/>
      <c r="QHG18" s="788"/>
      <c r="QHH18" s="787"/>
      <c r="QHI18" s="788"/>
      <c r="QHJ18" s="788"/>
      <c r="QHK18" s="788"/>
      <c r="QHL18" s="787"/>
      <c r="QHM18" s="788"/>
      <c r="QHN18" s="788"/>
      <c r="QHO18" s="788"/>
      <c r="QHP18" s="787"/>
      <c r="QHQ18" s="788"/>
      <c r="QHR18" s="788"/>
      <c r="QHS18" s="788"/>
      <c r="QHT18" s="787"/>
      <c r="QHU18" s="788"/>
      <c r="QHV18" s="788"/>
      <c r="QHW18" s="788"/>
      <c r="QHX18" s="787"/>
      <c r="QHY18" s="788"/>
      <c r="QHZ18" s="788"/>
      <c r="QIA18" s="788"/>
      <c r="QIB18" s="787"/>
      <c r="QIC18" s="788"/>
      <c r="QID18" s="788"/>
      <c r="QIE18" s="788"/>
      <c r="QIF18" s="787"/>
      <c r="QIG18" s="788"/>
      <c r="QIH18" s="788"/>
      <c r="QII18" s="788"/>
      <c r="QIJ18" s="787"/>
      <c r="QIK18" s="788"/>
      <c r="QIL18" s="788"/>
      <c r="QIM18" s="788"/>
      <c r="QIN18" s="787"/>
      <c r="QIO18" s="788"/>
      <c r="QIP18" s="788"/>
      <c r="QIQ18" s="788"/>
      <c r="QIR18" s="787"/>
      <c r="QIS18" s="788"/>
      <c r="QIT18" s="788"/>
      <c r="QIU18" s="788"/>
      <c r="QIV18" s="787"/>
      <c r="QIW18" s="788"/>
      <c r="QIX18" s="788"/>
      <c r="QIY18" s="788"/>
      <c r="QIZ18" s="787"/>
      <c r="QJA18" s="788"/>
      <c r="QJB18" s="788"/>
      <c r="QJC18" s="788"/>
      <c r="QJD18" s="787"/>
      <c r="QJE18" s="788"/>
      <c r="QJF18" s="788"/>
      <c r="QJG18" s="788"/>
      <c r="QJH18" s="787"/>
      <c r="QJI18" s="788"/>
      <c r="QJJ18" s="788"/>
      <c r="QJK18" s="788"/>
      <c r="QJL18" s="787"/>
      <c r="QJM18" s="788"/>
      <c r="QJN18" s="788"/>
      <c r="QJO18" s="788"/>
      <c r="QJP18" s="787"/>
      <c r="QJQ18" s="788"/>
      <c r="QJR18" s="788"/>
      <c r="QJS18" s="788"/>
      <c r="QJT18" s="787"/>
      <c r="QJU18" s="788"/>
      <c r="QJV18" s="788"/>
      <c r="QJW18" s="788"/>
      <c r="QJX18" s="787"/>
      <c r="QJY18" s="788"/>
      <c r="QJZ18" s="788"/>
      <c r="QKA18" s="788"/>
      <c r="QKB18" s="787"/>
      <c r="QKC18" s="788"/>
      <c r="QKD18" s="788"/>
      <c r="QKE18" s="788"/>
      <c r="QKF18" s="787"/>
      <c r="QKG18" s="788"/>
      <c r="QKH18" s="788"/>
      <c r="QKI18" s="788"/>
      <c r="QKJ18" s="787"/>
      <c r="QKK18" s="788"/>
      <c r="QKL18" s="788"/>
      <c r="QKM18" s="788"/>
      <c r="QKN18" s="787"/>
      <c r="QKO18" s="788"/>
      <c r="QKP18" s="788"/>
      <c r="QKQ18" s="788"/>
      <c r="QKR18" s="787"/>
      <c r="QKS18" s="788"/>
      <c r="QKT18" s="788"/>
      <c r="QKU18" s="788"/>
      <c r="QKV18" s="787"/>
      <c r="QKW18" s="788"/>
      <c r="QKX18" s="788"/>
      <c r="QKY18" s="788"/>
      <c r="QKZ18" s="787"/>
      <c r="QLA18" s="788"/>
      <c r="QLB18" s="788"/>
      <c r="QLC18" s="788"/>
      <c r="QLD18" s="787"/>
      <c r="QLE18" s="788"/>
      <c r="QLF18" s="788"/>
      <c r="QLG18" s="788"/>
      <c r="QLH18" s="787"/>
      <c r="QLI18" s="788"/>
      <c r="QLJ18" s="788"/>
      <c r="QLK18" s="788"/>
      <c r="QLL18" s="787"/>
      <c r="QLM18" s="788"/>
      <c r="QLN18" s="788"/>
      <c r="QLO18" s="788"/>
      <c r="QLP18" s="787"/>
      <c r="QLQ18" s="788"/>
      <c r="QLR18" s="788"/>
      <c r="QLS18" s="788"/>
      <c r="QLT18" s="787"/>
      <c r="QLU18" s="788"/>
      <c r="QLV18" s="788"/>
      <c r="QLW18" s="788"/>
      <c r="QLX18" s="787"/>
      <c r="QLY18" s="788"/>
      <c r="QLZ18" s="788"/>
      <c r="QMA18" s="788"/>
      <c r="QMB18" s="787"/>
      <c r="QMC18" s="788"/>
      <c r="QMD18" s="788"/>
      <c r="QME18" s="788"/>
      <c r="QMF18" s="787"/>
      <c r="QMG18" s="788"/>
      <c r="QMH18" s="788"/>
      <c r="QMI18" s="788"/>
      <c r="QMJ18" s="787"/>
      <c r="QMK18" s="788"/>
      <c r="QML18" s="788"/>
      <c r="QMM18" s="788"/>
      <c r="QMN18" s="787"/>
      <c r="QMO18" s="788"/>
      <c r="QMP18" s="788"/>
      <c r="QMQ18" s="788"/>
      <c r="QMR18" s="787"/>
      <c r="QMS18" s="788"/>
      <c r="QMT18" s="788"/>
      <c r="QMU18" s="788"/>
      <c r="QMV18" s="787"/>
      <c r="QMW18" s="788"/>
      <c r="QMX18" s="788"/>
      <c r="QMY18" s="788"/>
      <c r="QMZ18" s="787"/>
      <c r="QNA18" s="788"/>
      <c r="QNB18" s="788"/>
      <c r="QNC18" s="788"/>
      <c r="QND18" s="787"/>
      <c r="QNE18" s="788"/>
      <c r="QNF18" s="788"/>
      <c r="QNG18" s="788"/>
      <c r="QNH18" s="787"/>
      <c r="QNI18" s="788"/>
      <c r="QNJ18" s="788"/>
      <c r="QNK18" s="788"/>
      <c r="QNL18" s="787"/>
      <c r="QNM18" s="788"/>
      <c r="QNN18" s="788"/>
      <c r="QNO18" s="788"/>
      <c r="QNP18" s="787"/>
      <c r="QNQ18" s="788"/>
      <c r="QNR18" s="788"/>
      <c r="QNS18" s="788"/>
      <c r="QNT18" s="787"/>
      <c r="QNU18" s="788"/>
      <c r="QNV18" s="788"/>
      <c r="QNW18" s="788"/>
      <c r="QNX18" s="787"/>
      <c r="QNY18" s="788"/>
      <c r="QNZ18" s="788"/>
      <c r="QOA18" s="788"/>
      <c r="QOB18" s="787"/>
      <c r="QOC18" s="788"/>
      <c r="QOD18" s="788"/>
      <c r="QOE18" s="788"/>
      <c r="QOF18" s="787"/>
      <c r="QOG18" s="788"/>
      <c r="QOH18" s="788"/>
      <c r="QOI18" s="788"/>
      <c r="QOJ18" s="787"/>
      <c r="QOK18" s="788"/>
      <c r="QOL18" s="788"/>
      <c r="QOM18" s="788"/>
      <c r="QON18" s="787"/>
      <c r="QOO18" s="788"/>
      <c r="QOP18" s="788"/>
      <c r="QOQ18" s="788"/>
      <c r="QOR18" s="787"/>
      <c r="QOS18" s="788"/>
      <c r="QOT18" s="788"/>
      <c r="QOU18" s="788"/>
      <c r="QOV18" s="787"/>
      <c r="QOW18" s="788"/>
      <c r="QOX18" s="788"/>
      <c r="QOY18" s="788"/>
      <c r="QOZ18" s="787"/>
      <c r="QPA18" s="788"/>
      <c r="QPB18" s="788"/>
      <c r="QPC18" s="788"/>
      <c r="QPD18" s="787"/>
      <c r="QPE18" s="788"/>
      <c r="QPF18" s="788"/>
      <c r="QPG18" s="788"/>
      <c r="QPH18" s="787"/>
      <c r="QPI18" s="788"/>
      <c r="QPJ18" s="788"/>
      <c r="QPK18" s="788"/>
      <c r="QPL18" s="787"/>
      <c r="QPM18" s="788"/>
      <c r="QPN18" s="788"/>
      <c r="QPO18" s="788"/>
      <c r="QPP18" s="787"/>
      <c r="QPQ18" s="788"/>
      <c r="QPR18" s="788"/>
      <c r="QPS18" s="788"/>
      <c r="QPT18" s="787"/>
      <c r="QPU18" s="788"/>
      <c r="QPV18" s="788"/>
      <c r="QPW18" s="788"/>
      <c r="QPX18" s="787"/>
      <c r="QPY18" s="788"/>
      <c r="QPZ18" s="788"/>
      <c r="QQA18" s="788"/>
      <c r="QQB18" s="787"/>
      <c r="QQC18" s="788"/>
      <c r="QQD18" s="788"/>
      <c r="QQE18" s="788"/>
      <c r="QQF18" s="787"/>
      <c r="QQG18" s="788"/>
      <c r="QQH18" s="788"/>
      <c r="QQI18" s="788"/>
      <c r="QQJ18" s="787"/>
      <c r="QQK18" s="788"/>
      <c r="QQL18" s="788"/>
      <c r="QQM18" s="788"/>
      <c r="QQN18" s="787"/>
      <c r="QQO18" s="788"/>
      <c r="QQP18" s="788"/>
      <c r="QQQ18" s="788"/>
      <c r="QQR18" s="787"/>
      <c r="QQS18" s="788"/>
      <c r="QQT18" s="788"/>
      <c r="QQU18" s="788"/>
      <c r="QQV18" s="787"/>
      <c r="QQW18" s="788"/>
      <c r="QQX18" s="788"/>
      <c r="QQY18" s="788"/>
      <c r="QQZ18" s="787"/>
      <c r="QRA18" s="788"/>
      <c r="QRB18" s="788"/>
      <c r="QRC18" s="788"/>
      <c r="QRD18" s="787"/>
      <c r="QRE18" s="788"/>
      <c r="QRF18" s="788"/>
      <c r="QRG18" s="788"/>
      <c r="QRH18" s="787"/>
      <c r="QRI18" s="788"/>
      <c r="QRJ18" s="788"/>
      <c r="QRK18" s="788"/>
      <c r="QRL18" s="787"/>
      <c r="QRM18" s="788"/>
      <c r="QRN18" s="788"/>
      <c r="QRO18" s="788"/>
      <c r="QRP18" s="787"/>
      <c r="QRQ18" s="788"/>
      <c r="QRR18" s="788"/>
      <c r="QRS18" s="788"/>
      <c r="QRT18" s="787"/>
      <c r="QRU18" s="788"/>
      <c r="QRV18" s="788"/>
      <c r="QRW18" s="788"/>
      <c r="QRX18" s="787"/>
      <c r="QRY18" s="788"/>
      <c r="QRZ18" s="788"/>
      <c r="QSA18" s="788"/>
      <c r="QSB18" s="787"/>
      <c r="QSC18" s="788"/>
      <c r="QSD18" s="788"/>
      <c r="QSE18" s="788"/>
      <c r="QSF18" s="787"/>
      <c r="QSG18" s="788"/>
      <c r="QSH18" s="788"/>
      <c r="QSI18" s="788"/>
      <c r="QSJ18" s="787"/>
      <c r="QSK18" s="788"/>
      <c r="QSL18" s="788"/>
      <c r="QSM18" s="788"/>
      <c r="QSN18" s="787"/>
      <c r="QSO18" s="788"/>
      <c r="QSP18" s="788"/>
      <c r="QSQ18" s="788"/>
      <c r="QSR18" s="787"/>
      <c r="QSS18" s="788"/>
      <c r="QST18" s="788"/>
      <c r="QSU18" s="788"/>
      <c r="QSV18" s="787"/>
      <c r="QSW18" s="788"/>
      <c r="QSX18" s="788"/>
      <c r="QSY18" s="788"/>
      <c r="QSZ18" s="787"/>
      <c r="QTA18" s="788"/>
      <c r="QTB18" s="788"/>
      <c r="QTC18" s="788"/>
      <c r="QTD18" s="787"/>
      <c r="QTE18" s="788"/>
      <c r="QTF18" s="788"/>
      <c r="QTG18" s="788"/>
      <c r="QTH18" s="787"/>
      <c r="QTI18" s="788"/>
      <c r="QTJ18" s="788"/>
      <c r="QTK18" s="788"/>
      <c r="QTL18" s="787"/>
      <c r="QTM18" s="788"/>
      <c r="QTN18" s="788"/>
      <c r="QTO18" s="788"/>
      <c r="QTP18" s="787"/>
      <c r="QTQ18" s="788"/>
      <c r="QTR18" s="788"/>
      <c r="QTS18" s="788"/>
      <c r="QTT18" s="787"/>
      <c r="QTU18" s="788"/>
      <c r="QTV18" s="788"/>
      <c r="QTW18" s="788"/>
      <c r="QTX18" s="787"/>
      <c r="QTY18" s="788"/>
      <c r="QTZ18" s="788"/>
      <c r="QUA18" s="788"/>
      <c r="QUB18" s="787"/>
      <c r="QUC18" s="788"/>
      <c r="QUD18" s="788"/>
      <c r="QUE18" s="788"/>
      <c r="QUF18" s="787"/>
      <c r="QUG18" s="788"/>
      <c r="QUH18" s="788"/>
      <c r="QUI18" s="788"/>
      <c r="QUJ18" s="787"/>
      <c r="QUK18" s="788"/>
      <c r="QUL18" s="788"/>
      <c r="QUM18" s="788"/>
      <c r="QUN18" s="787"/>
      <c r="QUO18" s="788"/>
      <c r="QUP18" s="788"/>
      <c r="QUQ18" s="788"/>
      <c r="QUR18" s="787"/>
      <c r="QUS18" s="788"/>
      <c r="QUT18" s="788"/>
      <c r="QUU18" s="788"/>
      <c r="QUV18" s="787"/>
      <c r="QUW18" s="788"/>
      <c r="QUX18" s="788"/>
      <c r="QUY18" s="788"/>
      <c r="QUZ18" s="787"/>
      <c r="QVA18" s="788"/>
      <c r="QVB18" s="788"/>
      <c r="QVC18" s="788"/>
      <c r="QVD18" s="787"/>
      <c r="QVE18" s="788"/>
      <c r="QVF18" s="788"/>
      <c r="QVG18" s="788"/>
      <c r="QVH18" s="787"/>
      <c r="QVI18" s="788"/>
      <c r="QVJ18" s="788"/>
      <c r="QVK18" s="788"/>
      <c r="QVL18" s="787"/>
      <c r="QVM18" s="788"/>
      <c r="QVN18" s="788"/>
      <c r="QVO18" s="788"/>
      <c r="QVP18" s="787"/>
      <c r="QVQ18" s="788"/>
      <c r="QVR18" s="788"/>
      <c r="QVS18" s="788"/>
      <c r="QVT18" s="787"/>
      <c r="QVU18" s="788"/>
      <c r="QVV18" s="788"/>
      <c r="QVW18" s="788"/>
      <c r="QVX18" s="787"/>
      <c r="QVY18" s="788"/>
      <c r="QVZ18" s="788"/>
      <c r="QWA18" s="788"/>
      <c r="QWB18" s="787"/>
      <c r="QWC18" s="788"/>
      <c r="QWD18" s="788"/>
      <c r="QWE18" s="788"/>
      <c r="QWF18" s="787"/>
      <c r="QWG18" s="788"/>
      <c r="QWH18" s="788"/>
      <c r="QWI18" s="788"/>
      <c r="QWJ18" s="787"/>
      <c r="QWK18" s="788"/>
      <c r="QWL18" s="788"/>
      <c r="QWM18" s="788"/>
      <c r="QWN18" s="787"/>
      <c r="QWO18" s="788"/>
      <c r="QWP18" s="788"/>
      <c r="QWQ18" s="788"/>
      <c r="QWR18" s="787"/>
      <c r="QWS18" s="788"/>
      <c r="QWT18" s="788"/>
      <c r="QWU18" s="788"/>
      <c r="QWV18" s="787"/>
      <c r="QWW18" s="788"/>
      <c r="QWX18" s="788"/>
      <c r="QWY18" s="788"/>
      <c r="QWZ18" s="787"/>
      <c r="QXA18" s="788"/>
      <c r="QXB18" s="788"/>
      <c r="QXC18" s="788"/>
      <c r="QXD18" s="787"/>
      <c r="QXE18" s="788"/>
      <c r="QXF18" s="788"/>
      <c r="QXG18" s="788"/>
      <c r="QXH18" s="787"/>
      <c r="QXI18" s="788"/>
      <c r="QXJ18" s="788"/>
      <c r="QXK18" s="788"/>
      <c r="QXL18" s="787"/>
      <c r="QXM18" s="788"/>
      <c r="QXN18" s="788"/>
      <c r="QXO18" s="788"/>
      <c r="QXP18" s="787"/>
      <c r="QXQ18" s="788"/>
      <c r="QXR18" s="788"/>
      <c r="QXS18" s="788"/>
      <c r="QXT18" s="787"/>
      <c r="QXU18" s="788"/>
      <c r="QXV18" s="788"/>
      <c r="QXW18" s="788"/>
      <c r="QXX18" s="787"/>
      <c r="QXY18" s="788"/>
      <c r="QXZ18" s="788"/>
      <c r="QYA18" s="788"/>
      <c r="QYB18" s="787"/>
      <c r="QYC18" s="788"/>
      <c r="QYD18" s="788"/>
      <c r="QYE18" s="788"/>
      <c r="QYF18" s="787"/>
      <c r="QYG18" s="788"/>
      <c r="QYH18" s="788"/>
      <c r="QYI18" s="788"/>
      <c r="QYJ18" s="787"/>
      <c r="QYK18" s="788"/>
      <c r="QYL18" s="788"/>
      <c r="QYM18" s="788"/>
      <c r="QYN18" s="787"/>
      <c r="QYO18" s="788"/>
      <c r="QYP18" s="788"/>
      <c r="QYQ18" s="788"/>
      <c r="QYR18" s="787"/>
      <c r="QYS18" s="788"/>
      <c r="QYT18" s="788"/>
      <c r="QYU18" s="788"/>
      <c r="QYV18" s="787"/>
      <c r="QYW18" s="788"/>
      <c r="QYX18" s="788"/>
      <c r="QYY18" s="788"/>
      <c r="QYZ18" s="787"/>
      <c r="QZA18" s="788"/>
      <c r="QZB18" s="788"/>
      <c r="QZC18" s="788"/>
      <c r="QZD18" s="787"/>
      <c r="QZE18" s="788"/>
      <c r="QZF18" s="788"/>
      <c r="QZG18" s="788"/>
      <c r="QZH18" s="787"/>
      <c r="QZI18" s="788"/>
      <c r="QZJ18" s="788"/>
      <c r="QZK18" s="788"/>
      <c r="QZL18" s="787"/>
      <c r="QZM18" s="788"/>
      <c r="QZN18" s="788"/>
      <c r="QZO18" s="788"/>
      <c r="QZP18" s="787"/>
      <c r="QZQ18" s="788"/>
      <c r="QZR18" s="788"/>
      <c r="QZS18" s="788"/>
      <c r="QZT18" s="787"/>
      <c r="QZU18" s="788"/>
      <c r="QZV18" s="788"/>
      <c r="QZW18" s="788"/>
      <c r="QZX18" s="787"/>
      <c r="QZY18" s="788"/>
      <c r="QZZ18" s="788"/>
      <c r="RAA18" s="788"/>
      <c r="RAB18" s="787"/>
      <c r="RAC18" s="788"/>
      <c r="RAD18" s="788"/>
      <c r="RAE18" s="788"/>
      <c r="RAF18" s="787"/>
      <c r="RAG18" s="788"/>
      <c r="RAH18" s="788"/>
      <c r="RAI18" s="788"/>
      <c r="RAJ18" s="787"/>
      <c r="RAK18" s="788"/>
      <c r="RAL18" s="788"/>
      <c r="RAM18" s="788"/>
      <c r="RAN18" s="787"/>
      <c r="RAO18" s="788"/>
      <c r="RAP18" s="788"/>
      <c r="RAQ18" s="788"/>
      <c r="RAR18" s="787"/>
      <c r="RAS18" s="788"/>
      <c r="RAT18" s="788"/>
      <c r="RAU18" s="788"/>
      <c r="RAV18" s="787"/>
      <c r="RAW18" s="788"/>
      <c r="RAX18" s="788"/>
      <c r="RAY18" s="788"/>
      <c r="RAZ18" s="787"/>
      <c r="RBA18" s="788"/>
      <c r="RBB18" s="788"/>
      <c r="RBC18" s="788"/>
      <c r="RBD18" s="787"/>
      <c r="RBE18" s="788"/>
      <c r="RBF18" s="788"/>
      <c r="RBG18" s="788"/>
      <c r="RBH18" s="787"/>
      <c r="RBI18" s="788"/>
      <c r="RBJ18" s="788"/>
      <c r="RBK18" s="788"/>
      <c r="RBL18" s="787"/>
      <c r="RBM18" s="788"/>
      <c r="RBN18" s="788"/>
      <c r="RBO18" s="788"/>
      <c r="RBP18" s="787"/>
      <c r="RBQ18" s="788"/>
      <c r="RBR18" s="788"/>
      <c r="RBS18" s="788"/>
      <c r="RBT18" s="787"/>
      <c r="RBU18" s="788"/>
      <c r="RBV18" s="788"/>
      <c r="RBW18" s="788"/>
      <c r="RBX18" s="787"/>
      <c r="RBY18" s="788"/>
      <c r="RBZ18" s="788"/>
      <c r="RCA18" s="788"/>
      <c r="RCB18" s="787"/>
      <c r="RCC18" s="788"/>
      <c r="RCD18" s="788"/>
      <c r="RCE18" s="788"/>
      <c r="RCF18" s="787"/>
      <c r="RCG18" s="788"/>
      <c r="RCH18" s="788"/>
      <c r="RCI18" s="788"/>
      <c r="RCJ18" s="787"/>
      <c r="RCK18" s="788"/>
      <c r="RCL18" s="788"/>
      <c r="RCM18" s="788"/>
      <c r="RCN18" s="787"/>
      <c r="RCO18" s="788"/>
      <c r="RCP18" s="788"/>
      <c r="RCQ18" s="788"/>
      <c r="RCR18" s="787"/>
      <c r="RCS18" s="788"/>
      <c r="RCT18" s="788"/>
      <c r="RCU18" s="788"/>
      <c r="RCV18" s="787"/>
      <c r="RCW18" s="788"/>
      <c r="RCX18" s="788"/>
      <c r="RCY18" s="788"/>
      <c r="RCZ18" s="787"/>
      <c r="RDA18" s="788"/>
      <c r="RDB18" s="788"/>
      <c r="RDC18" s="788"/>
      <c r="RDD18" s="787"/>
      <c r="RDE18" s="788"/>
      <c r="RDF18" s="788"/>
      <c r="RDG18" s="788"/>
      <c r="RDH18" s="787"/>
      <c r="RDI18" s="788"/>
      <c r="RDJ18" s="788"/>
      <c r="RDK18" s="788"/>
      <c r="RDL18" s="787"/>
      <c r="RDM18" s="788"/>
      <c r="RDN18" s="788"/>
      <c r="RDO18" s="788"/>
      <c r="RDP18" s="787"/>
      <c r="RDQ18" s="788"/>
      <c r="RDR18" s="788"/>
      <c r="RDS18" s="788"/>
      <c r="RDT18" s="787"/>
      <c r="RDU18" s="788"/>
      <c r="RDV18" s="788"/>
      <c r="RDW18" s="788"/>
      <c r="RDX18" s="787"/>
      <c r="RDY18" s="788"/>
      <c r="RDZ18" s="788"/>
      <c r="REA18" s="788"/>
      <c r="REB18" s="787"/>
      <c r="REC18" s="788"/>
      <c r="RED18" s="788"/>
      <c r="REE18" s="788"/>
      <c r="REF18" s="787"/>
      <c r="REG18" s="788"/>
      <c r="REH18" s="788"/>
      <c r="REI18" s="788"/>
      <c r="REJ18" s="787"/>
      <c r="REK18" s="788"/>
      <c r="REL18" s="788"/>
      <c r="REM18" s="788"/>
      <c r="REN18" s="787"/>
      <c r="REO18" s="788"/>
      <c r="REP18" s="788"/>
      <c r="REQ18" s="788"/>
      <c r="RER18" s="787"/>
      <c r="RES18" s="788"/>
      <c r="RET18" s="788"/>
      <c r="REU18" s="788"/>
      <c r="REV18" s="787"/>
      <c r="REW18" s="788"/>
      <c r="REX18" s="788"/>
      <c r="REY18" s="788"/>
      <c r="REZ18" s="787"/>
      <c r="RFA18" s="788"/>
      <c r="RFB18" s="788"/>
      <c r="RFC18" s="788"/>
      <c r="RFD18" s="787"/>
      <c r="RFE18" s="788"/>
      <c r="RFF18" s="788"/>
      <c r="RFG18" s="788"/>
      <c r="RFH18" s="787"/>
      <c r="RFI18" s="788"/>
      <c r="RFJ18" s="788"/>
      <c r="RFK18" s="788"/>
      <c r="RFL18" s="787"/>
      <c r="RFM18" s="788"/>
      <c r="RFN18" s="788"/>
      <c r="RFO18" s="788"/>
      <c r="RFP18" s="787"/>
      <c r="RFQ18" s="788"/>
      <c r="RFR18" s="788"/>
      <c r="RFS18" s="788"/>
      <c r="RFT18" s="787"/>
      <c r="RFU18" s="788"/>
      <c r="RFV18" s="788"/>
      <c r="RFW18" s="788"/>
      <c r="RFX18" s="787"/>
      <c r="RFY18" s="788"/>
      <c r="RFZ18" s="788"/>
      <c r="RGA18" s="788"/>
      <c r="RGB18" s="787"/>
      <c r="RGC18" s="788"/>
      <c r="RGD18" s="788"/>
      <c r="RGE18" s="788"/>
      <c r="RGF18" s="787"/>
      <c r="RGG18" s="788"/>
      <c r="RGH18" s="788"/>
      <c r="RGI18" s="788"/>
      <c r="RGJ18" s="787"/>
      <c r="RGK18" s="788"/>
      <c r="RGL18" s="788"/>
      <c r="RGM18" s="788"/>
      <c r="RGN18" s="787"/>
      <c r="RGO18" s="788"/>
      <c r="RGP18" s="788"/>
      <c r="RGQ18" s="788"/>
      <c r="RGR18" s="787"/>
      <c r="RGS18" s="788"/>
      <c r="RGT18" s="788"/>
      <c r="RGU18" s="788"/>
      <c r="RGV18" s="787"/>
      <c r="RGW18" s="788"/>
      <c r="RGX18" s="788"/>
      <c r="RGY18" s="788"/>
      <c r="RGZ18" s="787"/>
      <c r="RHA18" s="788"/>
      <c r="RHB18" s="788"/>
      <c r="RHC18" s="788"/>
      <c r="RHD18" s="787"/>
      <c r="RHE18" s="788"/>
      <c r="RHF18" s="788"/>
      <c r="RHG18" s="788"/>
      <c r="RHH18" s="787"/>
      <c r="RHI18" s="788"/>
      <c r="RHJ18" s="788"/>
      <c r="RHK18" s="788"/>
      <c r="RHL18" s="787"/>
      <c r="RHM18" s="788"/>
      <c r="RHN18" s="788"/>
      <c r="RHO18" s="788"/>
      <c r="RHP18" s="787"/>
      <c r="RHQ18" s="788"/>
      <c r="RHR18" s="788"/>
      <c r="RHS18" s="788"/>
      <c r="RHT18" s="787"/>
      <c r="RHU18" s="788"/>
      <c r="RHV18" s="788"/>
      <c r="RHW18" s="788"/>
      <c r="RHX18" s="787"/>
      <c r="RHY18" s="788"/>
      <c r="RHZ18" s="788"/>
      <c r="RIA18" s="788"/>
      <c r="RIB18" s="787"/>
      <c r="RIC18" s="788"/>
      <c r="RID18" s="788"/>
      <c r="RIE18" s="788"/>
      <c r="RIF18" s="787"/>
      <c r="RIG18" s="788"/>
      <c r="RIH18" s="788"/>
      <c r="RII18" s="788"/>
      <c r="RIJ18" s="787"/>
      <c r="RIK18" s="788"/>
      <c r="RIL18" s="788"/>
      <c r="RIM18" s="788"/>
      <c r="RIN18" s="787"/>
      <c r="RIO18" s="788"/>
      <c r="RIP18" s="788"/>
      <c r="RIQ18" s="788"/>
      <c r="RIR18" s="787"/>
      <c r="RIS18" s="788"/>
      <c r="RIT18" s="788"/>
      <c r="RIU18" s="788"/>
      <c r="RIV18" s="787"/>
      <c r="RIW18" s="788"/>
      <c r="RIX18" s="788"/>
      <c r="RIY18" s="788"/>
      <c r="RIZ18" s="787"/>
      <c r="RJA18" s="788"/>
      <c r="RJB18" s="788"/>
      <c r="RJC18" s="788"/>
      <c r="RJD18" s="787"/>
      <c r="RJE18" s="788"/>
      <c r="RJF18" s="788"/>
      <c r="RJG18" s="788"/>
      <c r="RJH18" s="787"/>
      <c r="RJI18" s="788"/>
      <c r="RJJ18" s="788"/>
      <c r="RJK18" s="788"/>
      <c r="RJL18" s="787"/>
      <c r="RJM18" s="788"/>
      <c r="RJN18" s="788"/>
      <c r="RJO18" s="788"/>
      <c r="RJP18" s="787"/>
      <c r="RJQ18" s="788"/>
      <c r="RJR18" s="788"/>
      <c r="RJS18" s="788"/>
      <c r="RJT18" s="787"/>
      <c r="RJU18" s="788"/>
      <c r="RJV18" s="788"/>
      <c r="RJW18" s="788"/>
      <c r="RJX18" s="787"/>
      <c r="RJY18" s="788"/>
      <c r="RJZ18" s="788"/>
      <c r="RKA18" s="788"/>
      <c r="RKB18" s="787"/>
      <c r="RKC18" s="788"/>
      <c r="RKD18" s="788"/>
      <c r="RKE18" s="788"/>
      <c r="RKF18" s="787"/>
      <c r="RKG18" s="788"/>
      <c r="RKH18" s="788"/>
      <c r="RKI18" s="788"/>
      <c r="RKJ18" s="787"/>
      <c r="RKK18" s="788"/>
      <c r="RKL18" s="788"/>
      <c r="RKM18" s="788"/>
      <c r="RKN18" s="787"/>
      <c r="RKO18" s="788"/>
      <c r="RKP18" s="788"/>
      <c r="RKQ18" s="788"/>
      <c r="RKR18" s="787"/>
      <c r="RKS18" s="788"/>
      <c r="RKT18" s="788"/>
      <c r="RKU18" s="788"/>
      <c r="RKV18" s="787"/>
      <c r="RKW18" s="788"/>
      <c r="RKX18" s="788"/>
      <c r="RKY18" s="788"/>
      <c r="RKZ18" s="787"/>
      <c r="RLA18" s="788"/>
      <c r="RLB18" s="788"/>
      <c r="RLC18" s="788"/>
      <c r="RLD18" s="787"/>
      <c r="RLE18" s="788"/>
      <c r="RLF18" s="788"/>
      <c r="RLG18" s="788"/>
      <c r="RLH18" s="787"/>
      <c r="RLI18" s="788"/>
      <c r="RLJ18" s="788"/>
      <c r="RLK18" s="788"/>
      <c r="RLL18" s="787"/>
      <c r="RLM18" s="788"/>
      <c r="RLN18" s="788"/>
      <c r="RLO18" s="788"/>
      <c r="RLP18" s="787"/>
      <c r="RLQ18" s="788"/>
      <c r="RLR18" s="788"/>
      <c r="RLS18" s="788"/>
      <c r="RLT18" s="787"/>
      <c r="RLU18" s="788"/>
      <c r="RLV18" s="788"/>
      <c r="RLW18" s="788"/>
      <c r="RLX18" s="787"/>
      <c r="RLY18" s="788"/>
      <c r="RLZ18" s="788"/>
      <c r="RMA18" s="788"/>
      <c r="RMB18" s="787"/>
      <c r="RMC18" s="788"/>
      <c r="RMD18" s="788"/>
      <c r="RME18" s="788"/>
      <c r="RMF18" s="787"/>
      <c r="RMG18" s="788"/>
      <c r="RMH18" s="788"/>
      <c r="RMI18" s="788"/>
      <c r="RMJ18" s="787"/>
      <c r="RMK18" s="788"/>
      <c r="RML18" s="788"/>
      <c r="RMM18" s="788"/>
      <c r="RMN18" s="787"/>
      <c r="RMO18" s="788"/>
      <c r="RMP18" s="788"/>
      <c r="RMQ18" s="788"/>
      <c r="RMR18" s="787"/>
      <c r="RMS18" s="788"/>
      <c r="RMT18" s="788"/>
      <c r="RMU18" s="788"/>
      <c r="RMV18" s="787"/>
      <c r="RMW18" s="788"/>
      <c r="RMX18" s="788"/>
      <c r="RMY18" s="788"/>
      <c r="RMZ18" s="787"/>
      <c r="RNA18" s="788"/>
      <c r="RNB18" s="788"/>
      <c r="RNC18" s="788"/>
      <c r="RND18" s="787"/>
      <c r="RNE18" s="788"/>
      <c r="RNF18" s="788"/>
      <c r="RNG18" s="788"/>
      <c r="RNH18" s="787"/>
      <c r="RNI18" s="788"/>
      <c r="RNJ18" s="788"/>
      <c r="RNK18" s="788"/>
      <c r="RNL18" s="787"/>
      <c r="RNM18" s="788"/>
      <c r="RNN18" s="788"/>
      <c r="RNO18" s="788"/>
      <c r="RNP18" s="787"/>
      <c r="RNQ18" s="788"/>
      <c r="RNR18" s="788"/>
      <c r="RNS18" s="788"/>
      <c r="RNT18" s="787"/>
      <c r="RNU18" s="788"/>
      <c r="RNV18" s="788"/>
      <c r="RNW18" s="788"/>
      <c r="RNX18" s="787"/>
      <c r="RNY18" s="788"/>
      <c r="RNZ18" s="788"/>
      <c r="ROA18" s="788"/>
      <c r="ROB18" s="787"/>
      <c r="ROC18" s="788"/>
      <c r="ROD18" s="788"/>
      <c r="ROE18" s="788"/>
      <c r="ROF18" s="787"/>
      <c r="ROG18" s="788"/>
      <c r="ROH18" s="788"/>
      <c r="ROI18" s="788"/>
      <c r="ROJ18" s="787"/>
      <c r="ROK18" s="788"/>
      <c r="ROL18" s="788"/>
      <c r="ROM18" s="788"/>
      <c r="RON18" s="787"/>
      <c r="ROO18" s="788"/>
      <c r="ROP18" s="788"/>
      <c r="ROQ18" s="788"/>
      <c r="ROR18" s="787"/>
      <c r="ROS18" s="788"/>
      <c r="ROT18" s="788"/>
      <c r="ROU18" s="788"/>
      <c r="ROV18" s="787"/>
      <c r="ROW18" s="788"/>
      <c r="ROX18" s="788"/>
      <c r="ROY18" s="788"/>
      <c r="ROZ18" s="787"/>
      <c r="RPA18" s="788"/>
      <c r="RPB18" s="788"/>
      <c r="RPC18" s="788"/>
      <c r="RPD18" s="787"/>
      <c r="RPE18" s="788"/>
      <c r="RPF18" s="788"/>
      <c r="RPG18" s="788"/>
      <c r="RPH18" s="787"/>
      <c r="RPI18" s="788"/>
      <c r="RPJ18" s="788"/>
      <c r="RPK18" s="788"/>
      <c r="RPL18" s="787"/>
      <c r="RPM18" s="788"/>
      <c r="RPN18" s="788"/>
      <c r="RPO18" s="788"/>
      <c r="RPP18" s="787"/>
      <c r="RPQ18" s="788"/>
      <c r="RPR18" s="788"/>
      <c r="RPS18" s="788"/>
      <c r="RPT18" s="787"/>
      <c r="RPU18" s="788"/>
      <c r="RPV18" s="788"/>
      <c r="RPW18" s="788"/>
      <c r="RPX18" s="787"/>
      <c r="RPY18" s="788"/>
      <c r="RPZ18" s="788"/>
      <c r="RQA18" s="788"/>
      <c r="RQB18" s="787"/>
      <c r="RQC18" s="788"/>
      <c r="RQD18" s="788"/>
      <c r="RQE18" s="788"/>
      <c r="RQF18" s="787"/>
      <c r="RQG18" s="788"/>
      <c r="RQH18" s="788"/>
      <c r="RQI18" s="788"/>
      <c r="RQJ18" s="787"/>
      <c r="RQK18" s="788"/>
      <c r="RQL18" s="788"/>
      <c r="RQM18" s="788"/>
      <c r="RQN18" s="787"/>
      <c r="RQO18" s="788"/>
      <c r="RQP18" s="788"/>
      <c r="RQQ18" s="788"/>
      <c r="RQR18" s="787"/>
      <c r="RQS18" s="788"/>
      <c r="RQT18" s="788"/>
      <c r="RQU18" s="788"/>
      <c r="RQV18" s="787"/>
      <c r="RQW18" s="788"/>
      <c r="RQX18" s="788"/>
      <c r="RQY18" s="788"/>
      <c r="RQZ18" s="787"/>
      <c r="RRA18" s="788"/>
      <c r="RRB18" s="788"/>
      <c r="RRC18" s="788"/>
      <c r="RRD18" s="787"/>
      <c r="RRE18" s="788"/>
      <c r="RRF18" s="788"/>
      <c r="RRG18" s="788"/>
      <c r="RRH18" s="787"/>
      <c r="RRI18" s="788"/>
      <c r="RRJ18" s="788"/>
      <c r="RRK18" s="788"/>
      <c r="RRL18" s="787"/>
      <c r="RRM18" s="788"/>
      <c r="RRN18" s="788"/>
      <c r="RRO18" s="788"/>
      <c r="RRP18" s="787"/>
      <c r="RRQ18" s="788"/>
      <c r="RRR18" s="788"/>
      <c r="RRS18" s="788"/>
      <c r="RRT18" s="787"/>
      <c r="RRU18" s="788"/>
      <c r="RRV18" s="788"/>
      <c r="RRW18" s="788"/>
      <c r="RRX18" s="787"/>
      <c r="RRY18" s="788"/>
      <c r="RRZ18" s="788"/>
      <c r="RSA18" s="788"/>
      <c r="RSB18" s="787"/>
      <c r="RSC18" s="788"/>
      <c r="RSD18" s="788"/>
      <c r="RSE18" s="788"/>
      <c r="RSF18" s="787"/>
      <c r="RSG18" s="788"/>
      <c r="RSH18" s="788"/>
      <c r="RSI18" s="788"/>
      <c r="RSJ18" s="787"/>
      <c r="RSK18" s="788"/>
      <c r="RSL18" s="788"/>
      <c r="RSM18" s="788"/>
      <c r="RSN18" s="787"/>
      <c r="RSO18" s="788"/>
      <c r="RSP18" s="788"/>
      <c r="RSQ18" s="788"/>
      <c r="RSR18" s="787"/>
      <c r="RSS18" s="788"/>
      <c r="RST18" s="788"/>
      <c r="RSU18" s="788"/>
      <c r="RSV18" s="787"/>
      <c r="RSW18" s="788"/>
      <c r="RSX18" s="788"/>
      <c r="RSY18" s="788"/>
      <c r="RSZ18" s="787"/>
      <c r="RTA18" s="788"/>
      <c r="RTB18" s="788"/>
      <c r="RTC18" s="788"/>
      <c r="RTD18" s="787"/>
      <c r="RTE18" s="788"/>
      <c r="RTF18" s="788"/>
      <c r="RTG18" s="788"/>
      <c r="RTH18" s="787"/>
      <c r="RTI18" s="788"/>
      <c r="RTJ18" s="788"/>
      <c r="RTK18" s="788"/>
      <c r="RTL18" s="787"/>
      <c r="RTM18" s="788"/>
      <c r="RTN18" s="788"/>
      <c r="RTO18" s="788"/>
      <c r="RTP18" s="787"/>
      <c r="RTQ18" s="788"/>
      <c r="RTR18" s="788"/>
      <c r="RTS18" s="788"/>
      <c r="RTT18" s="787"/>
      <c r="RTU18" s="788"/>
      <c r="RTV18" s="788"/>
      <c r="RTW18" s="788"/>
      <c r="RTX18" s="787"/>
      <c r="RTY18" s="788"/>
      <c r="RTZ18" s="788"/>
      <c r="RUA18" s="788"/>
      <c r="RUB18" s="787"/>
      <c r="RUC18" s="788"/>
      <c r="RUD18" s="788"/>
      <c r="RUE18" s="788"/>
      <c r="RUF18" s="787"/>
      <c r="RUG18" s="788"/>
      <c r="RUH18" s="788"/>
      <c r="RUI18" s="788"/>
      <c r="RUJ18" s="787"/>
      <c r="RUK18" s="788"/>
      <c r="RUL18" s="788"/>
      <c r="RUM18" s="788"/>
      <c r="RUN18" s="787"/>
      <c r="RUO18" s="788"/>
      <c r="RUP18" s="788"/>
      <c r="RUQ18" s="788"/>
      <c r="RUR18" s="787"/>
      <c r="RUS18" s="788"/>
      <c r="RUT18" s="788"/>
      <c r="RUU18" s="788"/>
      <c r="RUV18" s="787"/>
      <c r="RUW18" s="788"/>
      <c r="RUX18" s="788"/>
      <c r="RUY18" s="788"/>
      <c r="RUZ18" s="787"/>
      <c r="RVA18" s="788"/>
      <c r="RVB18" s="788"/>
      <c r="RVC18" s="788"/>
      <c r="RVD18" s="787"/>
      <c r="RVE18" s="788"/>
      <c r="RVF18" s="788"/>
      <c r="RVG18" s="788"/>
      <c r="RVH18" s="787"/>
      <c r="RVI18" s="788"/>
      <c r="RVJ18" s="788"/>
      <c r="RVK18" s="788"/>
      <c r="RVL18" s="787"/>
      <c r="RVM18" s="788"/>
      <c r="RVN18" s="788"/>
      <c r="RVO18" s="788"/>
      <c r="RVP18" s="787"/>
      <c r="RVQ18" s="788"/>
      <c r="RVR18" s="788"/>
      <c r="RVS18" s="788"/>
      <c r="RVT18" s="787"/>
      <c r="RVU18" s="788"/>
      <c r="RVV18" s="788"/>
      <c r="RVW18" s="788"/>
      <c r="RVX18" s="787"/>
      <c r="RVY18" s="788"/>
      <c r="RVZ18" s="788"/>
      <c r="RWA18" s="788"/>
      <c r="RWB18" s="787"/>
      <c r="RWC18" s="788"/>
      <c r="RWD18" s="788"/>
      <c r="RWE18" s="788"/>
      <c r="RWF18" s="787"/>
      <c r="RWG18" s="788"/>
      <c r="RWH18" s="788"/>
      <c r="RWI18" s="788"/>
      <c r="RWJ18" s="787"/>
      <c r="RWK18" s="788"/>
      <c r="RWL18" s="788"/>
      <c r="RWM18" s="788"/>
      <c r="RWN18" s="787"/>
      <c r="RWO18" s="788"/>
      <c r="RWP18" s="788"/>
      <c r="RWQ18" s="788"/>
      <c r="RWR18" s="787"/>
      <c r="RWS18" s="788"/>
      <c r="RWT18" s="788"/>
      <c r="RWU18" s="788"/>
      <c r="RWV18" s="787"/>
      <c r="RWW18" s="788"/>
      <c r="RWX18" s="788"/>
      <c r="RWY18" s="788"/>
      <c r="RWZ18" s="787"/>
      <c r="RXA18" s="788"/>
      <c r="RXB18" s="788"/>
      <c r="RXC18" s="788"/>
      <c r="RXD18" s="787"/>
      <c r="RXE18" s="788"/>
      <c r="RXF18" s="788"/>
      <c r="RXG18" s="788"/>
      <c r="RXH18" s="787"/>
      <c r="RXI18" s="788"/>
      <c r="RXJ18" s="788"/>
      <c r="RXK18" s="788"/>
      <c r="RXL18" s="787"/>
      <c r="RXM18" s="788"/>
      <c r="RXN18" s="788"/>
      <c r="RXO18" s="788"/>
      <c r="RXP18" s="787"/>
      <c r="RXQ18" s="788"/>
      <c r="RXR18" s="788"/>
      <c r="RXS18" s="788"/>
      <c r="RXT18" s="787"/>
      <c r="RXU18" s="788"/>
      <c r="RXV18" s="788"/>
      <c r="RXW18" s="788"/>
      <c r="RXX18" s="787"/>
      <c r="RXY18" s="788"/>
      <c r="RXZ18" s="788"/>
      <c r="RYA18" s="788"/>
      <c r="RYB18" s="787"/>
      <c r="RYC18" s="788"/>
      <c r="RYD18" s="788"/>
      <c r="RYE18" s="788"/>
      <c r="RYF18" s="787"/>
      <c r="RYG18" s="788"/>
      <c r="RYH18" s="788"/>
      <c r="RYI18" s="788"/>
      <c r="RYJ18" s="787"/>
      <c r="RYK18" s="788"/>
      <c r="RYL18" s="788"/>
      <c r="RYM18" s="788"/>
      <c r="RYN18" s="787"/>
      <c r="RYO18" s="788"/>
      <c r="RYP18" s="788"/>
      <c r="RYQ18" s="788"/>
      <c r="RYR18" s="787"/>
      <c r="RYS18" s="788"/>
      <c r="RYT18" s="788"/>
      <c r="RYU18" s="788"/>
      <c r="RYV18" s="787"/>
      <c r="RYW18" s="788"/>
      <c r="RYX18" s="788"/>
      <c r="RYY18" s="788"/>
      <c r="RYZ18" s="787"/>
      <c r="RZA18" s="788"/>
      <c r="RZB18" s="788"/>
      <c r="RZC18" s="788"/>
      <c r="RZD18" s="787"/>
      <c r="RZE18" s="788"/>
      <c r="RZF18" s="788"/>
      <c r="RZG18" s="788"/>
      <c r="RZH18" s="787"/>
      <c r="RZI18" s="788"/>
      <c r="RZJ18" s="788"/>
      <c r="RZK18" s="788"/>
      <c r="RZL18" s="787"/>
      <c r="RZM18" s="788"/>
      <c r="RZN18" s="788"/>
      <c r="RZO18" s="788"/>
      <c r="RZP18" s="787"/>
      <c r="RZQ18" s="788"/>
      <c r="RZR18" s="788"/>
      <c r="RZS18" s="788"/>
      <c r="RZT18" s="787"/>
      <c r="RZU18" s="788"/>
      <c r="RZV18" s="788"/>
      <c r="RZW18" s="788"/>
      <c r="RZX18" s="787"/>
      <c r="RZY18" s="788"/>
      <c r="RZZ18" s="788"/>
      <c r="SAA18" s="788"/>
      <c r="SAB18" s="787"/>
      <c r="SAC18" s="788"/>
      <c r="SAD18" s="788"/>
      <c r="SAE18" s="788"/>
      <c r="SAF18" s="787"/>
      <c r="SAG18" s="788"/>
      <c r="SAH18" s="788"/>
      <c r="SAI18" s="788"/>
      <c r="SAJ18" s="787"/>
      <c r="SAK18" s="788"/>
      <c r="SAL18" s="788"/>
      <c r="SAM18" s="788"/>
      <c r="SAN18" s="787"/>
      <c r="SAO18" s="788"/>
      <c r="SAP18" s="788"/>
      <c r="SAQ18" s="788"/>
      <c r="SAR18" s="787"/>
      <c r="SAS18" s="788"/>
      <c r="SAT18" s="788"/>
      <c r="SAU18" s="788"/>
      <c r="SAV18" s="787"/>
      <c r="SAW18" s="788"/>
      <c r="SAX18" s="788"/>
      <c r="SAY18" s="788"/>
      <c r="SAZ18" s="787"/>
      <c r="SBA18" s="788"/>
      <c r="SBB18" s="788"/>
      <c r="SBC18" s="788"/>
      <c r="SBD18" s="787"/>
      <c r="SBE18" s="788"/>
      <c r="SBF18" s="788"/>
      <c r="SBG18" s="788"/>
      <c r="SBH18" s="787"/>
      <c r="SBI18" s="788"/>
      <c r="SBJ18" s="788"/>
      <c r="SBK18" s="788"/>
      <c r="SBL18" s="787"/>
      <c r="SBM18" s="788"/>
      <c r="SBN18" s="788"/>
      <c r="SBO18" s="788"/>
      <c r="SBP18" s="787"/>
      <c r="SBQ18" s="788"/>
      <c r="SBR18" s="788"/>
      <c r="SBS18" s="788"/>
      <c r="SBT18" s="787"/>
      <c r="SBU18" s="788"/>
      <c r="SBV18" s="788"/>
      <c r="SBW18" s="788"/>
      <c r="SBX18" s="787"/>
      <c r="SBY18" s="788"/>
      <c r="SBZ18" s="788"/>
      <c r="SCA18" s="788"/>
      <c r="SCB18" s="787"/>
      <c r="SCC18" s="788"/>
      <c r="SCD18" s="788"/>
      <c r="SCE18" s="788"/>
      <c r="SCF18" s="787"/>
      <c r="SCG18" s="788"/>
      <c r="SCH18" s="788"/>
      <c r="SCI18" s="788"/>
      <c r="SCJ18" s="787"/>
      <c r="SCK18" s="788"/>
      <c r="SCL18" s="788"/>
      <c r="SCM18" s="788"/>
      <c r="SCN18" s="787"/>
      <c r="SCO18" s="788"/>
      <c r="SCP18" s="788"/>
      <c r="SCQ18" s="788"/>
      <c r="SCR18" s="787"/>
      <c r="SCS18" s="788"/>
      <c r="SCT18" s="788"/>
      <c r="SCU18" s="788"/>
      <c r="SCV18" s="787"/>
      <c r="SCW18" s="788"/>
      <c r="SCX18" s="788"/>
      <c r="SCY18" s="788"/>
      <c r="SCZ18" s="787"/>
      <c r="SDA18" s="788"/>
      <c r="SDB18" s="788"/>
      <c r="SDC18" s="788"/>
      <c r="SDD18" s="787"/>
      <c r="SDE18" s="788"/>
      <c r="SDF18" s="788"/>
      <c r="SDG18" s="788"/>
      <c r="SDH18" s="787"/>
      <c r="SDI18" s="788"/>
      <c r="SDJ18" s="788"/>
      <c r="SDK18" s="788"/>
      <c r="SDL18" s="787"/>
      <c r="SDM18" s="788"/>
      <c r="SDN18" s="788"/>
      <c r="SDO18" s="788"/>
      <c r="SDP18" s="787"/>
      <c r="SDQ18" s="788"/>
      <c r="SDR18" s="788"/>
      <c r="SDS18" s="788"/>
      <c r="SDT18" s="787"/>
      <c r="SDU18" s="788"/>
      <c r="SDV18" s="788"/>
      <c r="SDW18" s="788"/>
      <c r="SDX18" s="787"/>
      <c r="SDY18" s="788"/>
      <c r="SDZ18" s="788"/>
      <c r="SEA18" s="788"/>
      <c r="SEB18" s="787"/>
      <c r="SEC18" s="788"/>
      <c r="SED18" s="788"/>
      <c r="SEE18" s="788"/>
      <c r="SEF18" s="787"/>
      <c r="SEG18" s="788"/>
      <c r="SEH18" s="788"/>
      <c r="SEI18" s="788"/>
      <c r="SEJ18" s="787"/>
      <c r="SEK18" s="788"/>
      <c r="SEL18" s="788"/>
      <c r="SEM18" s="788"/>
      <c r="SEN18" s="787"/>
      <c r="SEO18" s="788"/>
      <c r="SEP18" s="788"/>
      <c r="SEQ18" s="788"/>
      <c r="SER18" s="787"/>
      <c r="SES18" s="788"/>
      <c r="SET18" s="788"/>
      <c r="SEU18" s="788"/>
      <c r="SEV18" s="787"/>
      <c r="SEW18" s="788"/>
      <c r="SEX18" s="788"/>
      <c r="SEY18" s="788"/>
      <c r="SEZ18" s="787"/>
      <c r="SFA18" s="788"/>
      <c r="SFB18" s="788"/>
      <c r="SFC18" s="788"/>
      <c r="SFD18" s="787"/>
      <c r="SFE18" s="788"/>
      <c r="SFF18" s="788"/>
      <c r="SFG18" s="788"/>
      <c r="SFH18" s="787"/>
      <c r="SFI18" s="788"/>
      <c r="SFJ18" s="788"/>
      <c r="SFK18" s="788"/>
      <c r="SFL18" s="787"/>
      <c r="SFM18" s="788"/>
      <c r="SFN18" s="788"/>
      <c r="SFO18" s="788"/>
      <c r="SFP18" s="787"/>
      <c r="SFQ18" s="788"/>
      <c r="SFR18" s="788"/>
      <c r="SFS18" s="788"/>
      <c r="SFT18" s="787"/>
      <c r="SFU18" s="788"/>
      <c r="SFV18" s="788"/>
      <c r="SFW18" s="788"/>
      <c r="SFX18" s="787"/>
      <c r="SFY18" s="788"/>
      <c r="SFZ18" s="788"/>
      <c r="SGA18" s="788"/>
      <c r="SGB18" s="787"/>
      <c r="SGC18" s="788"/>
      <c r="SGD18" s="788"/>
      <c r="SGE18" s="788"/>
      <c r="SGF18" s="787"/>
      <c r="SGG18" s="788"/>
      <c r="SGH18" s="788"/>
      <c r="SGI18" s="788"/>
      <c r="SGJ18" s="787"/>
      <c r="SGK18" s="788"/>
      <c r="SGL18" s="788"/>
      <c r="SGM18" s="788"/>
      <c r="SGN18" s="787"/>
      <c r="SGO18" s="788"/>
      <c r="SGP18" s="788"/>
      <c r="SGQ18" s="788"/>
      <c r="SGR18" s="787"/>
      <c r="SGS18" s="788"/>
      <c r="SGT18" s="788"/>
      <c r="SGU18" s="788"/>
      <c r="SGV18" s="787"/>
      <c r="SGW18" s="788"/>
      <c r="SGX18" s="788"/>
      <c r="SGY18" s="788"/>
      <c r="SGZ18" s="787"/>
      <c r="SHA18" s="788"/>
      <c r="SHB18" s="788"/>
      <c r="SHC18" s="788"/>
      <c r="SHD18" s="787"/>
      <c r="SHE18" s="788"/>
      <c r="SHF18" s="788"/>
      <c r="SHG18" s="788"/>
      <c r="SHH18" s="787"/>
      <c r="SHI18" s="788"/>
      <c r="SHJ18" s="788"/>
      <c r="SHK18" s="788"/>
      <c r="SHL18" s="787"/>
      <c r="SHM18" s="788"/>
      <c r="SHN18" s="788"/>
      <c r="SHO18" s="788"/>
      <c r="SHP18" s="787"/>
      <c r="SHQ18" s="788"/>
      <c r="SHR18" s="788"/>
      <c r="SHS18" s="788"/>
      <c r="SHT18" s="787"/>
      <c r="SHU18" s="788"/>
      <c r="SHV18" s="788"/>
      <c r="SHW18" s="788"/>
      <c r="SHX18" s="787"/>
      <c r="SHY18" s="788"/>
      <c r="SHZ18" s="788"/>
      <c r="SIA18" s="788"/>
      <c r="SIB18" s="787"/>
      <c r="SIC18" s="788"/>
      <c r="SID18" s="788"/>
      <c r="SIE18" s="788"/>
      <c r="SIF18" s="787"/>
      <c r="SIG18" s="788"/>
      <c r="SIH18" s="788"/>
      <c r="SII18" s="788"/>
      <c r="SIJ18" s="787"/>
      <c r="SIK18" s="788"/>
      <c r="SIL18" s="788"/>
      <c r="SIM18" s="788"/>
      <c r="SIN18" s="787"/>
      <c r="SIO18" s="788"/>
      <c r="SIP18" s="788"/>
      <c r="SIQ18" s="788"/>
      <c r="SIR18" s="787"/>
      <c r="SIS18" s="788"/>
      <c r="SIT18" s="788"/>
      <c r="SIU18" s="788"/>
      <c r="SIV18" s="787"/>
      <c r="SIW18" s="788"/>
      <c r="SIX18" s="788"/>
      <c r="SIY18" s="788"/>
      <c r="SIZ18" s="787"/>
      <c r="SJA18" s="788"/>
      <c r="SJB18" s="788"/>
      <c r="SJC18" s="788"/>
      <c r="SJD18" s="787"/>
      <c r="SJE18" s="788"/>
      <c r="SJF18" s="788"/>
      <c r="SJG18" s="788"/>
      <c r="SJH18" s="787"/>
      <c r="SJI18" s="788"/>
      <c r="SJJ18" s="788"/>
      <c r="SJK18" s="788"/>
      <c r="SJL18" s="787"/>
      <c r="SJM18" s="788"/>
      <c r="SJN18" s="788"/>
      <c r="SJO18" s="788"/>
      <c r="SJP18" s="787"/>
      <c r="SJQ18" s="788"/>
      <c r="SJR18" s="788"/>
      <c r="SJS18" s="788"/>
      <c r="SJT18" s="787"/>
      <c r="SJU18" s="788"/>
      <c r="SJV18" s="788"/>
      <c r="SJW18" s="788"/>
      <c r="SJX18" s="787"/>
      <c r="SJY18" s="788"/>
      <c r="SJZ18" s="788"/>
      <c r="SKA18" s="788"/>
      <c r="SKB18" s="787"/>
      <c r="SKC18" s="788"/>
      <c r="SKD18" s="788"/>
      <c r="SKE18" s="788"/>
      <c r="SKF18" s="787"/>
      <c r="SKG18" s="788"/>
      <c r="SKH18" s="788"/>
      <c r="SKI18" s="788"/>
      <c r="SKJ18" s="787"/>
      <c r="SKK18" s="788"/>
      <c r="SKL18" s="788"/>
      <c r="SKM18" s="788"/>
      <c r="SKN18" s="787"/>
      <c r="SKO18" s="788"/>
      <c r="SKP18" s="788"/>
      <c r="SKQ18" s="788"/>
      <c r="SKR18" s="787"/>
      <c r="SKS18" s="788"/>
      <c r="SKT18" s="788"/>
      <c r="SKU18" s="788"/>
      <c r="SKV18" s="787"/>
      <c r="SKW18" s="788"/>
      <c r="SKX18" s="788"/>
      <c r="SKY18" s="788"/>
      <c r="SKZ18" s="787"/>
      <c r="SLA18" s="788"/>
      <c r="SLB18" s="788"/>
      <c r="SLC18" s="788"/>
      <c r="SLD18" s="787"/>
      <c r="SLE18" s="788"/>
      <c r="SLF18" s="788"/>
      <c r="SLG18" s="788"/>
      <c r="SLH18" s="787"/>
      <c r="SLI18" s="788"/>
      <c r="SLJ18" s="788"/>
      <c r="SLK18" s="788"/>
      <c r="SLL18" s="787"/>
      <c r="SLM18" s="788"/>
      <c r="SLN18" s="788"/>
      <c r="SLO18" s="788"/>
      <c r="SLP18" s="787"/>
      <c r="SLQ18" s="788"/>
      <c r="SLR18" s="788"/>
      <c r="SLS18" s="788"/>
      <c r="SLT18" s="787"/>
      <c r="SLU18" s="788"/>
      <c r="SLV18" s="788"/>
      <c r="SLW18" s="788"/>
      <c r="SLX18" s="787"/>
      <c r="SLY18" s="788"/>
      <c r="SLZ18" s="788"/>
      <c r="SMA18" s="788"/>
      <c r="SMB18" s="787"/>
      <c r="SMC18" s="788"/>
      <c r="SMD18" s="788"/>
      <c r="SME18" s="788"/>
      <c r="SMF18" s="787"/>
      <c r="SMG18" s="788"/>
      <c r="SMH18" s="788"/>
      <c r="SMI18" s="788"/>
      <c r="SMJ18" s="787"/>
      <c r="SMK18" s="788"/>
      <c r="SML18" s="788"/>
      <c r="SMM18" s="788"/>
      <c r="SMN18" s="787"/>
      <c r="SMO18" s="788"/>
      <c r="SMP18" s="788"/>
      <c r="SMQ18" s="788"/>
      <c r="SMR18" s="787"/>
      <c r="SMS18" s="788"/>
      <c r="SMT18" s="788"/>
      <c r="SMU18" s="788"/>
      <c r="SMV18" s="787"/>
      <c r="SMW18" s="788"/>
      <c r="SMX18" s="788"/>
      <c r="SMY18" s="788"/>
      <c r="SMZ18" s="787"/>
      <c r="SNA18" s="788"/>
      <c r="SNB18" s="788"/>
      <c r="SNC18" s="788"/>
      <c r="SND18" s="787"/>
      <c r="SNE18" s="788"/>
      <c r="SNF18" s="788"/>
      <c r="SNG18" s="788"/>
      <c r="SNH18" s="787"/>
      <c r="SNI18" s="788"/>
      <c r="SNJ18" s="788"/>
      <c r="SNK18" s="788"/>
      <c r="SNL18" s="787"/>
      <c r="SNM18" s="788"/>
      <c r="SNN18" s="788"/>
      <c r="SNO18" s="788"/>
      <c r="SNP18" s="787"/>
      <c r="SNQ18" s="788"/>
      <c r="SNR18" s="788"/>
      <c r="SNS18" s="788"/>
      <c r="SNT18" s="787"/>
      <c r="SNU18" s="788"/>
      <c r="SNV18" s="788"/>
      <c r="SNW18" s="788"/>
      <c r="SNX18" s="787"/>
      <c r="SNY18" s="788"/>
      <c r="SNZ18" s="788"/>
      <c r="SOA18" s="788"/>
      <c r="SOB18" s="787"/>
      <c r="SOC18" s="788"/>
      <c r="SOD18" s="788"/>
      <c r="SOE18" s="788"/>
      <c r="SOF18" s="787"/>
      <c r="SOG18" s="788"/>
      <c r="SOH18" s="788"/>
      <c r="SOI18" s="788"/>
      <c r="SOJ18" s="787"/>
      <c r="SOK18" s="788"/>
      <c r="SOL18" s="788"/>
      <c r="SOM18" s="788"/>
      <c r="SON18" s="787"/>
      <c r="SOO18" s="788"/>
      <c r="SOP18" s="788"/>
      <c r="SOQ18" s="788"/>
      <c r="SOR18" s="787"/>
      <c r="SOS18" s="788"/>
      <c r="SOT18" s="788"/>
      <c r="SOU18" s="788"/>
      <c r="SOV18" s="787"/>
      <c r="SOW18" s="788"/>
      <c r="SOX18" s="788"/>
      <c r="SOY18" s="788"/>
      <c r="SOZ18" s="787"/>
      <c r="SPA18" s="788"/>
      <c r="SPB18" s="788"/>
      <c r="SPC18" s="788"/>
      <c r="SPD18" s="787"/>
      <c r="SPE18" s="788"/>
      <c r="SPF18" s="788"/>
      <c r="SPG18" s="788"/>
      <c r="SPH18" s="787"/>
      <c r="SPI18" s="788"/>
      <c r="SPJ18" s="788"/>
      <c r="SPK18" s="788"/>
      <c r="SPL18" s="787"/>
      <c r="SPM18" s="788"/>
      <c r="SPN18" s="788"/>
      <c r="SPO18" s="788"/>
      <c r="SPP18" s="787"/>
      <c r="SPQ18" s="788"/>
      <c r="SPR18" s="788"/>
      <c r="SPS18" s="788"/>
      <c r="SPT18" s="787"/>
      <c r="SPU18" s="788"/>
      <c r="SPV18" s="788"/>
      <c r="SPW18" s="788"/>
      <c r="SPX18" s="787"/>
      <c r="SPY18" s="788"/>
      <c r="SPZ18" s="788"/>
      <c r="SQA18" s="788"/>
      <c r="SQB18" s="787"/>
      <c r="SQC18" s="788"/>
      <c r="SQD18" s="788"/>
      <c r="SQE18" s="788"/>
      <c r="SQF18" s="787"/>
      <c r="SQG18" s="788"/>
      <c r="SQH18" s="788"/>
      <c r="SQI18" s="788"/>
      <c r="SQJ18" s="787"/>
      <c r="SQK18" s="788"/>
      <c r="SQL18" s="788"/>
      <c r="SQM18" s="788"/>
      <c r="SQN18" s="787"/>
      <c r="SQO18" s="788"/>
      <c r="SQP18" s="788"/>
      <c r="SQQ18" s="788"/>
      <c r="SQR18" s="787"/>
      <c r="SQS18" s="788"/>
      <c r="SQT18" s="788"/>
      <c r="SQU18" s="788"/>
      <c r="SQV18" s="787"/>
      <c r="SQW18" s="788"/>
      <c r="SQX18" s="788"/>
      <c r="SQY18" s="788"/>
      <c r="SQZ18" s="787"/>
      <c r="SRA18" s="788"/>
      <c r="SRB18" s="788"/>
      <c r="SRC18" s="788"/>
      <c r="SRD18" s="787"/>
      <c r="SRE18" s="788"/>
      <c r="SRF18" s="788"/>
      <c r="SRG18" s="788"/>
      <c r="SRH18" s="787"/>
      <c r="SRI18" s="788"/>
      <c r="SRJ18" s="788"/>
      <c r="SRK18" s="788"/>
      <c r="SRL18" s="787"/>
      <c r="SRM18" s="788"/>
      <c r="SRN18" s="788"/>
      <c r="SRO18" s="788"/>
      <c r="SRP18" s="787"/>
      <c r="SRQ18" s="788"/>
      <c r="SRR18" s="788"/>
      <c r="SRS18" s="788"/>
      <c r="SRT18" s="787"/>
      <c r="SRU18" s="788"/>
      <c r="SRV18" s="788"/>
      <c r="SRW18" s="788"/>
      <c r="SRX18" s="787"/>
      <c r="SRY18" s="788"/>
      <c r="SRZ18" s="788"/>
      <c r="SSA18" s="788"/>
      <c r="SSB18" s="787"/>
      <c r="SSC18" s="788"/>
      <c r="SSD18" s="788"/>
      <c r="SSE18" s="788"/>
      <c r="SSF18" s="787"/>
      <c r="SSG18" s="788"/>
      <c r="SSH18" s="788"/>
      <c r="SSI18" s="788"/>
      <c r="SSJ18" s="787"/>
      <c r="SSK18" s="788"/>
      <c r="SSL18" s="788"/>
      <c r="SSM18" s="788"/>
      <c r="SSN18" s="787"/>
      <c r="SSO18" s="788"/>
      <c r="SSP18" s="788"/>
      <c r="SSQ18" s="788"/>
      <c r="SSR18" s="787"/>
      <c r="SSS18" s="788"/>
      <c r="SST18" s="788"/>
      <c r="SSU18" s="788"/>
      <c r="SSV18" s="787"/>
      <c r="SSW18" s="788"/>
      <c r="SSX18" s="788"/>
      <c r="SSY18" s="788"/>
      <c r="SSZ18" s="787"/>
      <c r="STA18" s="788"/>
      <c r="STB18" s="788"/>
      <c r="STC18" s="788"/>
      <c r="STD18" s="787"/>
      <c r="STE18" s="788"/>
      <c r="STF18" s="788"/>
      <c r="STG18" s="788"/>
      <c r="STH18" s="787"/>
      <c r="STI18" s="788"/>
      <c r="STJ18" s="788"/>
      <c r="STK18" s="788"/>
      <c r="STL18" s="787"/>
      <c r="STM18" s="788"/>
      <c r="STN18" s="788"/>
      <c r="STO18" s="788"/>
      <c r="STP18" s="787"/>
      <c r="STQ18" s="788"/>
      <c r="STR18" s="788"/>
      <c r="STS18" s="788"/>
      <c r="STT18" s="787"/>
      <c r="STU18" s="788"/>
      <c r="STV18" s="788"/>
      <c r="STW18" s="788"/>
      <c r="STX18" s="787"/>
      <c r="STY18" s="788"/>
      <c r="STZ18" s="788"/>
      <c r="SUA18" s="788"/>
      <c r="SUB18" s="787"/>
      <c r="SUC18" s="788"/>
      <c r="SUD18" s="788"/>
      <c r="SUE18" s="788"/>
      <c r="SUF18" s="787"/>
      <c r="SUG18" s="788"/>
      <c r="SUH18" s="788"/>
      <c r="SUI18" s="788"/>
      <c r="SUJ18" s="787"/>
      <c r="SUK18" s="788"/>
      <c r="SUL18" s="788"/>
      <c r="SUM18" s="788"/>
      <c r="SUN18" s="787"/>
      <c r="SUO18" s="788"/>
      <c r="SUP18" s="788"/>
      <c r="SUQ18" s="788"/>
      <c r="SUR18" s="787"/>
      <c r="SUS18" s="788"/>
      <c r="SUT18" s="788"/>
      <c r="SUU18" s="788"/>
      <c r="SUV18" s="787"/>
      <c r="SUW18" s="788"/>
      <c r="SUX18" s="788"/>
      <c r="SUY18" s="788"/>
      <c r="SUZ18" s="787"/>
      <c r="SVA18" s="788"/>
      <c r="SVB18" s="788"/>
      <c r="SVC18" s="788"/>
      <c r="SVD18" s="787"/>
      <c r="SVE18" s="788"/>
      <c r="SVF18" s="788"/>
      <c r="SVG18" s="788"/>
      <c r="SVH18" s="787"/>
      <c r="SVI18" s="788"/>
      <c r="SVJ18" s="788"/>
      <c r="SVK18" s="788"/>
      <c r="SVL18" s="787"/>
      <c r="SVM18" s="788"/>
      <c r="SVN18" s="788"/>
      <c r="SVO18" s="788"/>
      <c r="SVP18" s="787"/>
      <c r="SVQ18" s="788"/>
      <c r="SVR18" s="788"/>
      <c r="SVS18" s="788"/>
      <c r="SVT18" s="787"/>
      <c r="SVU18" s="788"/>
      <c r="SVV18" s="788"/>
      <c r="SVW18" s="788"/>
      <c r="SVX18" s="787"/>
      <c r="SVY18" s="788"/>
      <c r="SVZ18" s="788"/>
      <c r="SWA18" s="788"/>
      <c r="SWB18" s="787"/>
      <c r="SWC18" s="788"/>
      <c r="SWD18" s="788"/>
      <c r="SWE18" s="788"/>
      <c r="SWF18" s="787"/>
      <c r="SWG18" s="788"/>
      <c r="SWH18" s="788"/>
      <c r="SWI18" s="788"/>
      <c r="SWJ18" s="787"/>
      <c r="SWK18" s="788"/>
      <c r="SWL18" s="788"/>
      <c r="SWM18" s="788"/>
      <c r="SWN18" s="787"/>
      <c r="SWO18" s="788"/>
      <c r="SWP18" s="788"/>
      <c r="SWQ18" s="788"/>
      <c r="SWR18" s="787"/>
      <c r="SWS18" s="788"/>
      <c r="SWT18" s="788"/>
      <c r="SWU18" s="788"/>
      <c r="SWV18" s="787"/>
      <c r="SWW18" s="788"/>
      <c r="SWX18" s="788"/>
      <c r="SWY18" s="788"/>
      <c r="SWZ18" s="787"/>
      <c r="SXA18" s="788"/>
      <c r="SXB18" s="788"/>
      <c r="SXC18" s="788"/>
      <c r="SXD18" s="787"/>
      <c r="SXE18" s="788"/>
      <c r="SXF18" s="788"/>
      <c r="SXG18" s="788"/>
      <c r="SXH18" s="787"/>
      <c r="SXI18" s="788"/>
      <c r="SXJ18" s="788"/>
      <c r="SXK18" s="788"/>
      <c r="SXL18" s="787"/>
      <c r="SXM18" s="788"/>
      <c r="SXN18" s="788"/>
      <c r="SXO18" s="788"/>
      <c r="SXP18" s="787"/>
      <c r="SXQ18" s="788"/>
      <c r="SXR18" s="788"/>
      <c r="SXS18" s="788"/>
      <c r="SXT18" s="787"/>
      <c r="SXU18" s="788"/>
      <c r="SXV18" s="788"/>
      <c r="SXW18" s="788"/>
      <c r="SXX18" s="787"/>
      <c r="SXY18" s="788"/>
      <c r="SXZ18" s="788"/>
      <c r="SYA18" s="788"/>
      <c r="SYB18" s="787"/>
      <c r="SYC18" s="788"/>
      <c r="SYD18" s="788"/>
      <c r="SYE18" s="788"/>
      <c r="SYF18" s="787"/>
      <c r="SYG18" s="788"/>
      <c r="SYH18" s="788"/>
      <c r="SYI18" s="788"/>
      <c r="SYJ18" s="787"/>
      <c r="SYK18" s="788"/>
      <c r="SYL18" s="788"/>
      <c r="SYM18" s="788"/>
      <c r="SYN18" s="787"/>
      <c r="SYO18" s="788"/>
      <c r="SYP18" s="788"/>
      <c r="SYQ18" s="788"/>
      <c r="SYR18" s="787"/>
      <c r="SYS18" s="788"/>
      <c r="SYT18" s="788"/>
      <c r="SYU18" s="788"/>
      <c r="SYV18" s="787"/>
      <c r="SYW18" s="788"/>
      <c r="SYX18" s="788"/>
      <c r="SYY18" s="788"/>
      <c r="SYZ18" s="787"/>
      <c r="SZA18" s="788"/>
      <c r="SZB18" s="788"/>
      <c r="SZC18" s="788"/>
      <c r="SZD18" s="787"/>
      <c r="SZE18" s="788"/>
      <c r="SZF18" s="788"/>
      <c r="SZG18" s="788"/>
      <c r="SZH18" s="787"/>
      <c r="SZI18" s="788"/>
      <c r="SZJ18" s="788"/>
      <c r="SZK18" s="788"/>
      <c r="SZL18" s="787"/>
      <c r="SZM18" s="788"/>
      <c r="SZN18" s="788"/>
      <c r="SZO18" s="788"/>
      <c r="SZP18" s="787"/>
      <c r="SZQ18" s="788"/>
      <c r="SZR18" s="788"/>
      <c r="SZS18" s="788"/>
      <c r="SZT18" s="787"/>
      <c r="SZU18" s="788"/>
      <c r="SZV18" s="788"/>
      <c r="SZW18" s="788"/>
      <c r="SZX18" s="787"/>
      <c r="SZY18" s="788"/>
      <c r="SZZ18" s="788"/>
      <c r="TAA18" s="788"/>
      <c r="TAB18" s="787"/>
      <c r="TAC18" s="788"/>
      <c r="TAD18" s="788"/>
      <c r="TAE18" s="788"/>
      <c r="TAF18" s="787"/>
      <c r="TAG18" s="788"/>
      <c r="TAH18" s="788"/>
      <c r="TAI18" s="788"/>
      <c r="TAJ18" s="787"/>
      <c r="TAK18" s="788"/>
      <c r="TAL18" s="788"/>
      <c r="TAM18" s="788"/>
      <c r="TAN18" s="787"/>
      <c r="TAO18" s="788"/>
      <c r="TAP18" s="788"/>
      <c r="TAQ18" s="788"/>
      <c r="TAR18" s="787"/>
      <c r="TAS18" s="788"/>
      <c r="TAT18" s="788"/>
      <c r="TAU18" s="788"/>
      <c r="TAV18" s="787"/>
      <c r="TAW18" s="788"/>
      <c r="TAX18" s="788"/>
      <c r="TAY18" s="788"/>
      <c r="TAZ18" s="787"/>
      <c r="TBA18" s="788"/>
      <c r="TBB18" s="788"/>
      <c r="TBC18" s="788"/>
      <c r="TBD18" s="787"/>
      <c r="TBE18" s="788"/>
      <c r="TBF18" s="788"/>
      <c r="TBG18" s="788"/>
      <c r="TBH18" s="787"/>
      <c r="TBI18" s="788"/>
      <c r="TBJ18" s="788"/>
      <c r="TBK18" s="788"/>
      <c r="TBL18" s="787"/>
      <c r="TBM18" s="788"/>
      <c r="TBN18" s="788"/>
      <c r="TBO18" s="788"/>
      <c r="TBP18" s="787"/>
      <c r="TBQ18" s="788"/>
      <c r="TBR18" s="788"/>
      <c r="TBS18" s="788"/>
      <c r="TBT18" s="787"/>
      <c r="TBU18" s="788"/>
      <c r="TBV18" s="788"/>
      <c r="TBW18" s="788"/>
      <c r="TBX18" s="787"/>
      <c r="TBY18" s="788"/>
      <c r="TBZ18" s="788"/>
      <c r="TCA18" s="788"/>
      <c r="TCB18" s="787"/>
      <c r="TCC18" s="788"/>
      <c r="TCD18" s="788"/>
      <c r="TCE18" s="788"/>
      <c r="TCF18" s="787"/>
      <c r="TCG18" s="788"/>
      <c r="TCH18" s="788"/>
      <c r="TCI18" s="788"/>
      <c r="TCJ18" s="787"/>
      <c r="TCK18" s="788"/>
      <c r="TCL18" s="788"/>
      <c r="TCM18" s="788"/>
      <c r="TCN18" s="787"/>
      <c r="TCO18" s="788"/>
      <c r="TCP18" s="788"/>
      <c r="TCQ18" s="788"/>
      <c r="TCR18" s="787"/>
      <c r="TCS18" s="788"/>
      <c r="TCT18" s="788"/>
      <c r="TCU18" s="788"/>
      <c r="TCV18" s="787"/>
      <c r="TCW18" s="788"/>
      <c r="TCX18" s="788"/>
      <c r="TCY18" s="788"/>
      <c r="TCZ18" s="787"/>
      <c r="TDA18" s="788"/>
      <c r="TDB18" s="788"/>
      <c r="TDC18" s="788"/>
      <c r="TDD18" s="787"/>
      <c r="TDE18" s="788"/>
      <c r="TDF18" s="788"/>
      <c r="TDG18" s="788"/>
      <c r="TDH18" s="787"/>
      <c r="TDI18" s="788"/>
      <c r="TDJ18" s="788"/>
      <c r="TDK18" s="788"/>
      <c r="TDL18" s="787"/>
      <c r="TDM18" s="788"/>
      <c r="TDN18" s="788"/>
      <c r="TDO18" s="788"/>
      <c r="TDP18" s="787"/>
      <c r="TDQ18" s="788"/>
      <c r="TDR18" s="788"/>
      <c r="TDS18" s="788"/>
      <c r="TDT18" s="787"/>
      <c r="TDU18" s="788"/>
      <c r="TDV18" s="788"/>
      <c r="TDW18" s="788"/>
      <c r="TDX18" s="787"/>
      <c r="TDY18" s="788"/>
      <c r="TDZ18" s="788"/>
      <c r="TEA18" s="788"/>
      <c r="TEB18" s="787"/>
      <c r="TEC18" s="788"/>
      <c r="TED18" s="788"/>
      <c r="TEE18" s="788"/>
      <c r="TEF18" s="787"/>
      <c r="TEG18" s="788"/>
      <c r="TEH18" s="788"/>
      <c r="TEI18" s="788"/>
      <c r="TEJ18" s="787"/>
      <c r="TEK18" s="788"/>
      <c r="TEL18" s="788"/>
      <c r="TEM18" s="788"/>
      <c r="TEN18" s="787"/>
      <c r="TEO18" s="788"/>
      <c r="TEP18" s="788"/>
      <c r="TEQ18" s="788"/>
      <c r="TER18" s="787"/>
      <c r="TES18" s="788"/>
      <c r="TET18" s="788"/>
      <c r="TEU18" s="788"/>
      <c r="TEV18" s="787"/>
      <c r="TEW18" s="788"/>
      <c r="TEX18" s="788"/>
      <c r="TEY18" s="788"/>
      <c r="TEZ18" s="787"/>
      <c r="TFA18" s="788"/>
      <c r="TFB18" s="788"/>
      <c r="TFC18" s="788"/>
      <c r="TFD18" s="787"/>
      <c r="TFE18" s="788"/>
      <c r="TFF18" s="788"/>
      <c r="TFG18" s="788"/>
      <c r="TFH18" s="787"/>
      <c r="TFI18" s="788"/>
      <c r="TFJ18" s="788"/>
      <c r="TFK18" s="788"/>
      <c r="TFL18" s="787"/>
      <c r="TFM18" s="788"/>
      <c r="TFN18" s="788"/>
      <c r="TFO18" s="788"/>
      <c r="TFP18" s="787"/>
      <c r="TFQ18" s="788"/>
      <c r="TFR18" s="788"/>
      <c r="TFS18" s="788"/>
      <c r="TFT18" s="787"/>
      <c r="TFU18" s="788"/>
      <c r="TFV18" s="788"/>
      <c r="TFW18" s="788"/>
      <c r="TFX18" s="787"/>
      <c r="TFY18" s="788"/>
      <c r="TFZ18" s="788"/>
      <c r="TGA18" s="788"/>
      <c r="TGB18" s="787"/>
      <c r="TGC18" s="788"/>
      <c r="TGD18" s="788"/>
      <c r="TGE18" s="788"/>
      <c r="TGF18" s="787"/>
      <c r="TGG18" s="788"/>
      <c r="TGH18" s="788"/>
      <c r="TGI18" s="788"/>
      <c r="TGJ18" s="787"/>
      <c r="TGK18" s="788"/>
      <c r="TGL18" s="788"/>
      <c r="TGM18" s="788"/>
      <c r="TGN18" s="787"/>
      <c r="TGO18" s="788"/>
      <c r="TGP18" s="788"/>
      <c r="TGQ18" s="788"/>
      <c r="TGR18" s="787"/>
      <c r="TGS18" s="788"/>
      <c r="TGT18" s="788"/>
      <c r="TGU18" s="788"/>
      <c r="TGV18" s="787"/>
      <c r="TGW18" s="788"/>
      <c r="TGX18" s="788"/>
      <c r="TGY18" s="788"/>
      <c r="TGZ18" s="787"/>
      <c r="THA18" s="788"/>
      <c r="THB18" s="788"/>
      <c r="THC18" s="788"/>
      <c r="THD18" s="787"/>
      <c r="THE18" s="788"/>
      <c r="THF18" s="788"/>
      <c r="THG18" s="788"/>
      <c r="THH18" s="787"/>
      <c r="THI18" s="788"/>
      <c r="THJ18" s="788"/>
      <c r="THK18" s="788"/>
      <c r="THL18" s="787"/>
      <c r="THM18" s="788"/>
      <c r="THN18" s="788"/>
      <c r="THO18" s="788"/>
      <c r="THP18" s="787"/>
      <c r="THQ18" s="788"/>
      <c r="THR18" s="788"/>
      <c r="THS18" s="788"/>
      <c r="THT18" s="787"/>
      <c r="THU18" s="788"/>
      <c r="THV18" s="788"/>
      <c r="THW18" s="788"/>
      <c r="THX18" s="787"/>
      <c r="THY18" s="788"/>
      <c r="THZ18" s="788"/>
      <c r="TIA18" s="788"/>
      <c r="TIB18" s="787"/>
      <c r="TIC18" s="788"/>
      <c r="TID18" s="788"/>
      <c r="TIE18" s="788"/>
      <c r="TIF18" s="787"/>
      <c r="TIG18" s="788"/>
      <c r="TIH18" s="788"/>
      <c r="TII18" s="788"/>
      <c r="TIJ18" s="787"/>
      <c r="TIK18" s="788"/>
      <c r="TIL18" s="788"/>
      <c r="TIM18" s="788"/>
      <c r="TIN18" s="787"/>
      <c r="TIO18" s="788"/>
      <c r="TIP18" s="788"/>
      <c r="TIQ18" s="788"/>
      <c r="TIR18" s="787"/>
      <c r="TIS18" s="788"/>
      <c r="TIT18" s="788"/>
      <c r="TIU18" s="788"/>
      <c r="TIV18" s="787"/>
      <c r="TIW18" s="788"/>
      <c r="TIX18" s="788"/>
      <c r="TIY18" s="788"/>
      <c r="TIZ18" s="787"/>
      <c r="TJA18" s="788"/>
      <c r="TJB18" s="788"/>
      <c r="TJC18" s="788"/>
      <c r="TJD18" s="787"/>
      <c r="TJE18" s="788"/>
      <c r="TJF18" s="788"/>
      <c r="TJG18" s="788"/>
      <c r="TJH18" s="787"/>
      <c r="TJI18" s="788"/>
      <c r="TJJ18" s="788"/>
      <c r="TJK18" s="788"/>
      <c r="TJL18" s="787"/>
      <c r="TJM18" s="788"/>
      <c r="TJN18" s="788"/>
      <c r="TJO18" s="788"/>
      <c r="TJP18" s="787"/>
      <c r="TJQ18" s="788"/>
      <c r="TJR18" s="788"/>
      <c r="TJS18" s="788"/>
      <c r="TJT18" s="787"/>
      <c r="TJU18" s="788"/>
      <c r="TJV18" s="788"/>
      <c r="TJW18" s="788"/>
      <c r="TJX18" s="787"/>
      <c r="TJY18" s="788"/>
      <c r="TJZ18" s="788"/>
      <c r="TKA18" s="788"/>
      <c r="TKB18" s="787"/>
      <c r="TKC18" s="788"/>
      <c r="TKD18" s="788"/>
      <c r="TKE18" s="788"/>
      <c r="TKF18" s="787"/>
      <c r="TKG18" s="788"/>
      <c r="TKH18" s="788"/>
      <c r="TKI18" s="788"/>
      <c r="TKJ18" s="787"/>
      <c r="TKK18" s="788"/>
      <c r="TKL18" s="788"/>
      <c r="TKM18" s="788"/>
      <c r="TKN18" s="787"/>
      <c r="TKO18" s="788"/>
      <c r="TKP18" s="788"/>
      <c r="TKQ18" s="788"/>
      <c r="TKR18" s="787"/>
      <c r="TKS18" s="788"/>
      <c r="TKT18" s="788"/>
      <c r="TKU18" s="788"/>
      <c r="TKV18" s="787"/>
      <c r="TKW18" s="788"/>
      <c r="TKX18" s="788"/>
      <c r="TKY18" s="788"/>
      <c r="TKZ18" s="787"/>
      <c r="TLA18" s="788"/>
      <c r="TLB18" s="788"/>
      <c r="TLC18" s="788"/>
      <c r="TLD18" s="787"/>
      <c r="TLE18" s="788"/>
      <c r="TLF18" s="788"/>
      <c r="TLG18" s="788"/>
      <c r="TLH18" s="787"/>
      <c r="TLI18" s="788"/>
      <c r="TLJ18" s="788"/>
      <c r="TLK18" s="788"/>
      <c r="TLL18" s="787"/>
      <c r="TLM18" s="788"/>
      <c r="TLN18" s="788"/>
      <c r="TLO18" s="788"/>
      <c r="TLP18" s="787"/>
      <c r="TLQ18" s="788"/>
      <c r="TLR18" s="788"/>
      <c r="TLS18" s="788"/>
      <c r="TLT18" s="787"/>
      <c r="TLU18" s="788"/>
      <c r="TLV18" s="788"/>
      <c r="TLW18" s="788"/>
      <c r="TLX18" s="787"/>
      <c r="TLY18" s="788"/>
      <c r="TLZ18" s="788"/>
      <c r="TMA18" s="788"/>
      <c r="TMB18" s="787"/>
      <c r="TMC18" s="788"/>
      <c r="TMD18" s="788"/>
      <c r="TME18" s="788"/>
      <c r="TMF18" s="787"/>
      <c r="TMG18" s="788"/>
      <c r="TMH18" s="788"/>
      <c r="TMI18" s="788"/>
      <c r="TMJ18" s="787"/>
      <c r="TMK18" s="788"/>
      <c r="TML18" s="788"/>
      <c r="TMM18" s="788"/>
      <c r="TMN18" s="787"/>
      <c r="TMO18" s="788"/>
      <c r="TMP18" s="788"/>
      <c r="TMQ18" s="788"/>
      <c r="TMR18" s="787"/>
      <c r="TMS18" s="788"/>
      <c r="TMT18" s="788"/>
      <c r="TMU18" s="788"/>
      <c r="TMV18" s="787"/>
      <c r="TMW18" s="788"/>
      <c r="TMX18" s="788"/>
      <c r="TMY18" s="788"/>
      <c r="TMZ18" s="787"/>
      <c r="TNA18" s="788"/>
      <c r="TNB18" s="788"/>
      <c r="TNC18" s="788"/>
      <c r="TND18" s="787"/>
      <c r="TNE18" s="788"/>
      <c r="TNF18" s="788"/>
      <c r="TNG18" s="788"/>
      <c r="TNH18" s="787"/>
      <c r="TNI18" s="788"/>
      <c r="TNJ18" s="788"/>
      <c r="TNK18" s="788"/>
      <c r="TNL18" s="787"/>
      <c r="TNM18" s="788"/>
      <c r="TNN18" s="788"/>
      <c r="TNO18" s="788"/>
      <c r="TNP18" s="787"/>
      <c r="TNQ18" s="788"/>
      <c r="TNR18" s="788"/>
      <c r="TNS18" s="788"/>
      <c r="TNT18" s="787"/>
      <c r="TNU18" s="788"/>
      <c r="TNV18" s="788"/>
      <c r="TNW18" s="788"/>
      <c r="TNX18" s="787"/>
      <c r="TNY18" s="788"/>
      <c r="TNZ18" s="788"/>
      <c r="TOA18" s="788"/>
      <c r="TOB18" s="787"/>
      <c r="TOC18" s="788"/>
      <c r="TOD18" s="788"/>
      <c r="TOE18" s="788"/>
      <c r="TOF18" s="787"/>
      <c r="TOG18" s="788"/>
      <c r="TOH18" s="788"/>
      <c r="TOI18" s="788"/>
      <c r="TOJ18" s="787"/>
      <c r="TOK18" s="788"/>
      <c r="TOL18" s="788"/>
      <c r="TOM18" s="788"/>
      <c r="TON18" s="787"/>
      <c r="TOO18" s="788"/>
      <c r="TOP18" s="788"/>
      <c r="TOQ18" s="788"/>
      <c r="TOR18" s="787"/>
      <c r="TOS18" s="788"/>
      <c r="TOT18" s="788"/>
      <c r="TOU18" s="788"/>
      <c r="TOV18" s="787"/>
      <c r="TOW18" s="788"/>
      <c r="TOX18" s="788"/>
      <c r="TOY18" s="788"/>
      <c r="TOZ18" s="787"/>
      <c r="TPA18" s="788"/>
      <c r="TPB18" s="788"/>
      <c r="TPC18" s="788"/>
      <c r="TPD18" s="787"/>
      <c r="TPE18" s="788"/>
      <c r="TPF18" s="788"/>
      <c r="TPG18" s="788"/>
      <c r="TPH18" s="787"/>
      <c r="TPI18" s="788"/>
      <c r="TPJ18" s="788"/>
      <c r="TPK18" s="788"/>
      <c r="TPL18" s="787"/>
      <c r="TPM18" s="788"/>
      <c r="TPN18" s="788"/>
      <c r="TPO18" s="788"/>
      <c r="TPP18" s="787"/>
      <c r="TPQ18" s="788"/>
      <c r="TPR18" s="788"/>
      <c r="TPS18" s="788"/>
      <c r="TPT18" s="787"/>
      <c r="TPU18" s="788"/>
      <c r="TPV18" s="788"/>
      <c r="TPW18" s="788"/>
      <c r="TPX18" s="787"/>
      <c r="TPY18" s="788"/>
      <c r="TPZ18" s="788"/>
      <c r="TQA18" s="788"/>
      <c r="TQB18" s="787"/>
      <c r="TQC18" s="788"/>
      <c r="TQD18" s="788"/>
      <c r="TQE18" s="788"/>
      <c r="TQF18" s="787"/>
      <c r="TQG18" s="788"/>
      <c r="TQH18" s="788"/>
      <c r="TQI18" s="788"/>
      <c r="TQJ18" s="787"/>
      <c r="TQK18" s="788"/>
      <c r="TQL18" s="788"/>
      <c r="TQM18" s="788"/>
      <c r="TQN18" s="787"/>
      <c r="TQO18" s="788"/>
      <c r="TQP18" s="788"/>
      <c r="TQQ18" s="788"/>
      <c r="TQR18" s="787"/>
      <c r="TQS18" s="788"/>
      <c r="TQT18" s="788"/>
      <c r="TQU18" s="788"/>
      <c r="TQV18" s="787"/>
      <c r="TQW18" s="788"/>
      <c r="TQX18" s="788"/>
      <c r="TQY18" s="788"/>
      <c r="TQZ18" s="787"/>
      <c r="TRA18" s="788"/>
      <c r="TRB18" s="788"/>
      <c r="TRC18" s="788"/>
      <c r="TRD18" s="787"/>
      <c r="TRE18" s="788"/>
      <c r="TRF18" s="788"/>
      <c r="TRG18" s="788"/>
      <c r="TRH18" s="787"/>
      <c r="TRI18" s="788"/>
      <c r="TRJ18" s="788"/>
      <c r="TRK18" s="788"/>
      <c r="TRL18" s="787"/>
      <c r="TRM18" s="788"/>
      <c r="TRN18" s="788"/>
      <c r="TRO18" s="788"/>
      <c r="TRP18" s="787"/>
      <c r="TRQ18" s="788"/>
      <c r="TRR18" s="788"/>
      <c r="TRS18" s="788"/>
      <c r="TRT18" s="787"/>
      <c r="TRU18" s="788"/>
      <c r="TRV18" s="788"/>
      <c r="TRW18" s="788"/>
      <c r="TRX18" s="787"/>
      <c r="TRY18" s="788"/>
      <c r="TRZ18" s="788"/>
      <c r="TSA18" s="788"/>
      <c r="TSB18" s="787"/>
      <c r="TSC18" s="788"/>
      <c r="TSD18" s="788"/>
      <c r="TSE18" s="788"/>
      <c r="TSF18" s="787"/>
      <c r="TSG18" s="788"/>
      <c r="TSH18" s="788"/>
      <c r="TSI18" s="788"/>
      <c r="TSJ18" s="787"/>
      <c r="TSK18" s="788"/>
      <c r="TSL18" s="788"/>
      <c r="TSM18" s="788"/>
      <c r="TSN18" s="787"/>
      <c r="TSO18" s="788"/>
      <c r="TSP18" s="788"/>
      <c r="TSQ18" s="788"/>
      <c r="TSR18" s="787"/>
      <c r="TSS18" s="788"/>
      <c r="TST18" s="788"/>
      <c r="TSU18" s="788"/>
      <c r="TSV18" s="787"/>
      <c r="TSW18" s="788"/>
      <c r="TSX18" s="788"/>
      <c r="TSY18" s="788"/>
      <c r="TSZ18" s="787"/>
      <c r="TTA18" s="788"/>
      <c r="TTB18" s="788"/>
      <c r="TTC18" s="788"/>
      <c r="TTD18" s="787"/>
      <c r="TTE18" s="788"/>
      <c r="TTF18" s="788"/>
      <c r="TTG18" s="788"/>
      <c r="TTH18" s="787"/>
      <c r="TTI18" s="788"/>
      <c r="TTJ18" s="788"/>
      <c r="TTK18" s="788"/>
      <c r="TTL18" s="787"/>
      <c r="TTM18" s="788"/>
      <c r="TTN18" s="788"/>
      <c r="TTO18" s="788"/>
      <c r="TTP18" s="787"/>
      <c r="TTQ18" s="788"/>
      <c r="TTR18" s="788"/>
      <c r="TTS18" s="788"/>
      <c r="TTT18" s="787"/>
      <c r="TTU18" s="788"/>
      <c r="TTV18" s="788"/>
      <c r="TTW18" s="788"/>
      <c r="TTX18" s="787"/>
      <c r="TTY18" s="788"/>
      <c r="TTZ18" s="788"/>
      <c r="TUA18" s="788"/>
      <c r="TUB18" s="787"/>
      <c r="TUC18" s="788"/>
      <c r="TUD18" s="788"/>
      <c r="TUE18" s="788"/>
      <c r="TUF18" s="787"/>
      <c r="TUG18" s="788"/>
      <c r="TUH18" s="788"/>
      <c r="TUI18" s="788"/>
      <c r="TUJ18" s="787"/>
      <c r="TUK18" s="788"/>
      <c r="TUL18" s="788"/>
      <c r="TUM18" s="788"/>
      <c r="TUN18" s="787"/>
      <c r="TUO18" s="788"/>
      <c r="TUP18" s="788"/>
      <c r="TUQ18" s="788"/>
      <c r="TUR18" s="787"/>
      <c r="TUS18" s="788"/>
      <c r="TUT18" s="788"/>
      <c r="TUU18" s="788"/>
      <c r="TUV18" s="787"/>
      <c r="TUW18" s="788"/>
      <c r="TUX18" s="788"/>
      <c r="TUY18" s="788"/>
      <c r="TUZ18" s="787"/>
      <c r="TVA18" s="788"/>
      <c r="TVB18" s="788"/>
      <c r="TVC18" s="788"/>
      <c r="TVD18" s="787"/>
      <c r="TVE18" s="788"/>
      <c r="TVF18" s="788"/>
      <c r="TVG18" s="788"/>
      <c r="TVH18" s="787"/>
      <c r="TVI18" s="788"/>
      <c r="TVJ18" s="788"/>
      <c r="TVK18" s="788"/>
      <c r="TVL18" s="787"/>
      <c r="TVM18" s="788"/>
      <c r="TVN18" s="788"/>
      <c r="TVO18" s="788"/>
      <c r="TVP18" s="787"/>
      <c r="TVQ18" s="788"/>
      <c r="TVR18" s="788"/>
      <c r="TVS18" s="788"/>
      <c r="TVT18" s="787"/>
      <c r="TVU18" s="788"/>
      <c r="TVV18" s="788"/>
      <c r="TVW18" s="788"/>
      <c r="TVX18" s="787"/>
      <c r="TVY18" s="788"/>
      <c r="TVZ18" s="788"/>
      <c r="TWA18" s="788"/>
      <c r="TWB18" s="787"/>
      <c r="TWC18" s="788"/>
      <c r="TWD18" s="788"/>
      <c r="TWE18" s="788"/>
      <c r="TWF18" s="787"/>
      <c r="TWG18" s="788"/>
      <c r="TWH18" s="788"/>
      <c r="TWI18" s="788"/>
      <c r="TWJ18" s="787"/>
      <c r="TWK18" s="788"/>
      <c r="TWL18" s="788"/>
      <c r="TWM18" s="788"/>
      <c r="TWN18" s="787"/>
      <c r="TWO18" s="788"/>
      <c r="TWP18" s="788"/>
      <c r="TWQ18" s="788"/>
      <c r="TWR18" s="787"/>
      <c r="TWS18" s="788"/>
      <c r="TWT18" s="788"/>
      <c r="TWU18" s="788"/>
      <c r="TWV18" s="787"/>
      <c r="TWW18" s="788"/>
      <c r="TWX18" s="788"/>
      <c r="TWY18" s="788"/>
      <c r="TWZ18" s="787"/>
      <c r="TXA18" s="788"/>
      <c r="TXB18" s="788"/>
      <c r="TXC18" s="788"/>
      <c r="TXD18" s="787"/>
      <c r="TXE18" s="788"/>
      <c r="TXF18" s="788"/>
      <c r="TXG18" s="788"/>
      <c r="TXH18" s="787"/>
      <c r="TXI18" s="788"/>
      <c r="TXJ18" s="788"/>
      <c r="TXK18" s="788"/>
      <c r="TXL18" s="787"/>
      <c r="TXM18" s="788"/>
      <c r="TXN18" s="788"/>
      <c r="TXO18" s="788"/>
      <c r="TXP18" s="787"/>
      <c r="TXQ18" s="788"/>
      <c r="TXR18" s="788"/>
      <c r="TXS18" s="788"/>
      <c r="TXT18" s="787"/>
      <c r="TXU18" s="788"/>
      <c r="TXV18" s="788"/>
      <c r="TXW18" s="788"/>
      <c r="TXX18" s="787"/>
      <c r="TXY18" s="788"/>
      <c r="TXZ18" s="788"/>
      <c r="TYA18" s="788"/>
      <c r="TYB18" s="787"/>
      <c r="TYC18" s="788"/>
      <c r="TYD18" s="788"/>
      <c r="TYE18" s="788"/>
      <c r="TYF18" s="787"/>
      <c r="TYG18" s="788"/>
      <c r="TYH18" s="788"/>
      <c r="TYI18" s="788"/>
      <c r="TYJ18" s="787"/>
      <c r="TYK18" s="788"/>
      <c r="TYL18" s="788"/>
      <c r="TYM18" s="788"/>
      <c r="TYN18" s="787"/>
      <c r="TYO18" s="788"/>
      <c r="TYP18" s="788"/>
      <c r="TYQ18" s="788"/>
      <c r="TYR18" s="787"/>
      <c r="TYS18" s="788"/>
      <c r="TYT18" s="788"/>
      <c r="TYU18" s="788"/>
      <c r="TYV18" s="787"/>
      <c r="TYW18" s="788"/>
      <c r="TYX18" s="788"/>
      <c r="TYY18" s="788"/>
      <c r="TYZ18" s="787"/>
      <c r="TZA18" s="788"/>
      <c r="TZB18" s="788"/>
      <c r="TZC18" s="788"/>
      <c r="TZD18" s="787"/>
      <c r="TZE18" s="788"/>
      <c r="TZF18" s="788"/>
      <c r="TZG18" s="788"/>
      <c r="TZH18" s="787"/>
      <c r="TZI18" s="788"/>
      <c r="TZJ18" s="788"/>
      <c r="TZK18" s="788"/>
      <c r="TZL18" s="787"/>
      <c r="TZM18" s="788"/>
      <c r="TZN18" s="788"/>
      <c r="TZO18" s="788"/>
      <c r="TZP18" s="787"/>
      <c r="TZQ18" s="788"/>
      <c r="TZR18" s="788"/>
      <c r="TZS18" s="788"/>
      <c r="TZT18" s="787"/>
      <c r="TZU18" s="788"/>
      <c r="TZV18" s="788"/>
      <c r="TZW18" s="788"/>
      <c r="TZX18" s="787"/>
      <c r="TZY18" s="788"/>
      <c r="TZZ18" s="788"/>
      <c r="UAA18" s="788"/>
      <c r="UAB18" s="787"/>
      <c r="UAC18" s="788"/>
      <c r="UAD18" s="788"/>
      <c r="UAE18" s="788"/>
      <c r="UAF18" s="787"/>
      <c r="UAG18" s="788"/>
      <c r="UAH18" s="788"/>
      <c r="UAI18" s="788"/>
      <c r="UAJ18" s="787"/>
      <c r="UAK18" s="788"/>
      <c r="UAL18" s="788"/>
      <c r="UAM18" s="788"/>
      <c r="UAN18" s="787"/>
      <c r="UAO18" s="788"/>
      <c r="UAP18" s="788"/>
      <c r="UAQ18" s="788"/>
      <c r="UAR18" s="787"/>
      <c r="UAS18" s="788"/>
      <c r="UAT18" s="788"/>
      <c r="UAU18" s="788"/>
      <c r="UAV18" s="787"/>
      <c r="UAW18" s="788"/>
      <c r="UAX18" s="788"/>
      <c r="UAY18" s="788"/>
      <c r="UAZ18" s="787"/>
      <c r="UBA18" s="788"/>
      <c r="UBB18" s="788"/>
      <c r="UBC18" s="788"/>
      <c r="UBD18" s="787"/>
      <c r="UBE18" s="788"/>
      <c r="UBF18" s="788"/>
      <c r="UBG18" s="788"/>
      <c r="UBH18" s="787"/>
      <c r="UBI18" s="788"/>
      <c r="UBJ18" s="788"/>
      <c r="UBK18" s="788"/>
      <c r="UBL18" s="787"/>
      <c r="UBM18" s="788"/>
      <c r="UBN18" s="788"/>
      <c r="UBO18" s="788"/>
      <c r="UBP18" s="787"/>
      <c r="UBQ18" s="788"/>
      <c r="UBR18" s="788"/>
      <c r="UBS18" s="788"/>
      <c r="UBT18" s="787"/>
      <c r="UBU18" s="788"/>
      <c r="UBV18" s="788"/>
      <c r="UBW18" s="788"/>
      <c r="UBX18" s="787"/>
      <c r="UBY18" s="788"/>
      <c r="UBZ18" s="788"/>
      <c r="UCA18" s="788"/>
      <c r="UCB18" s="787"/>
      <c r="UCC18" s="788"/>
      <c r="UCD18" s="788"/>
      <c r="UCE18" s="788"/>
      <c r="UCF18" s="787"/>
      <c r="UCG18" s="788"/>
      <c r="UCH18" s="788"/>
      <c r="UCI18" s="788"/>
      <c r="UCJ18" s="787"/>
      <c r="UCK18" s="788"/>
      <c r="UCL18" s="788"/>
      <c r="UCM18" s="788"/>
      <c r="UCN18" s="787"/>
      <c r="UCO18" s="788"/>
      <c r="UCP18" s="788"/>
      <c r="UCQ18" s="788"/>
      <c r="UCR18" s="787"/>
      <c r="UCS18" s="788"/>
      <c r="UCT18" s="788"/>
      <c r="UCU18" s="788"/>
      <c r="UCV18" s="787"/>
      <c r="UCW18" s="788"/>
      <c r="UCX18" s="788"/>
      <c r="UCY18" s="788"/>
      <c r="UCZ18" s="787"/>
      <c r="UDA18" s="788"/>
      <c r="UDB18" s="788"/>
      <c r="UDC18" s="788"/>
      <c r="UDD18" s="787"/>
      <c r="UDE18" s="788"/>
      <c r="UDF18" s="788"/>
      <c r="UDG18" s="788"/>
      <c r="UDH18" s="787"/>
      <c r="UDI18" s="788"/>
      <c r="UDJ18" s="788"/>
      <c r="UDK18" s="788"/>
      <c r="UDL18" s="787"/>
      <c r="UDM18" s="788"/>
      <c r="UDN18" s="788"/>
      <c r="UDO18" s="788"/>
      <c r="UDP18" s="787"/>
      <c r="UDQ18" s="788"/>
      <c r="UDR18" s="788"/>
      <c r="UDS18" s="788"/>
      <c r="UDT18" s="787"/>
      <c r="UDU18" s="788"/>
      <c r="UDV18" s="788"/>
      <c r="UDW18" s="788"/>
      <c r="UDX18" s="787"/>
      <c r="UDY18" s="788"/>
      <c r="UDZ18" s="788"/>
      <c r="UEA18" s="788"/>
      <c r="UEB18" s="787"/>
      <c r="UEC18" s="788"/>
      <c r="UED18" s="788"/>
      <c r="UEE18" s="788"/>
      <c r="UEF18" s="787"/>
      <c r="UEG18" s="788"/>
      <c r="UEH18" s="788"/>
      <c r="UEI18" s="788"/>
      <c r="UEJ18" s="787"/>
      <c r="UEK18" s="788"/>
      <c r="UEL18" s="788"/>
      <c r="UEM18" s="788"/>
      <c r="UEN18" s="787"/>
      <c r="UEO18" s="788"/>
      <c r="UEP18" s="788"/>
      <c r="UEQ18" s="788"/>
      <c r="UER18" s="787"/>
      <c r="UES18" s="788"/>
      <c r="UET18" s="788"/>
      <c r="UEU18" s="788"/>
      <c r="UEV18" s="787"/>
      <c r="UEW18" s="788"/>
      <c r="UEX18" s="788"/>
      <c r="UEY18" s="788"/>
      <c r="UEZ18" s="787"/>
      <c r="UFA18" s="788"/>
      <c r="UFB18" s="788"/>
      <c r="UFC18" s="788"/>
      <c r="UFD18" s="787"/>
      <c r="UFE18" s="788"/>
      <c r="UFF18" s="788"/>
      <c r="UFG18" s="788"/>
      <c r="UFH18" s="787"/>
      <c r="UFI18" s="788"/>
      <c r="UFJ18" s="788"/>
      <c r="UFK18" s="788"/>
      <c r="UFL18" s="787"/>
      <c r="UFM18" s="788"/>
      <c r="UFN18" s="788"/>
      <c r="UFO18" s="788"/>
      <c r="UFP18" s="787"/>
      <c r="UFQ18" s="788"/>
      <c r="UFR18" s="788"/>
      <c r="UFS18" s="788"/>
      <c r="UFT18" s="787"/>
      <c r="UFU18" s="788"/>
      <c r="UFV18" s="788"/>
      <c r="UFW18" s="788"/>
      <c r="UFX18" s="787"/>
      <c r="UFY18" s="788"/>
      <c r="UFZ18" s="788"/>
      <c r="UGA18" s="788"/>
      <c r="UGB18" s="787"/>
      <c r="UGC18" s="788"/>
      <c r="UGD18" s="788"/>
      <c r="UGE18" s="788"/>
      <c r="UGF18" s="787"/>
      <c r="UGG18" s="788"/>
      <c r="UGH18" s="788"/>
      <c r="UGI18" s="788"/>
      <c r="UGJ18" s="787"/>
      <c r="UGK18" s="788"/>
      <c r="UGL18" s="788"/>
      <c r="UGM18" s="788"/>
      <c r="UGN18" s="787"/>
      <c r="UGO18" s="788"/>
      <c r="UGP18" s="788"/>
      <c r="UGQ18" s="788"/>
      <c r="UGR18" s="787"/>
      <c r="UGS18" s="788"/>
      <c r="UGT18" s="788"/>
      <c r="UGU18" s="788"/>
      <c r="UGV18" s="787"/>
      <c r="UGW18" s="788"/>
      <c r="UGX18" s="788"/>
      <c r="UGY18" s="788"/>
      <c r="UGZ18" s="787"/>
      <c r="UHA18" s="788"/>
      <c r="UHB18" s="788"/>
      <c r="UHC18" s="788"/>
      <c r="UHD18" s="787"/>
      <c r="UHE18" s="788"/>
      <c r="UHF18" s="788"/>
      <c r="UHG18" s="788"/>
      <c r="UHH18" s="787"/>
      <c r="UHI18" s="788"/>
      <c r="UHJ18" s="788"/>
      <c r="UHK18" s="788"/>
      <c r="UHL18" s="787"/>
      <c r="UHM18" s="788"/>
      <c r="UHN18" s="788"/>
      <c r="UHO18" s="788"/>
      <c r="UHP18" s="787"/>
      <c r="UHQ18" s="788"/>
      <c r="UHR18" s="788"/>
      <c r="UHS18" s="788"/>
      <c r="UHT18" s="787"/>
      <c r="UHU18" s="788"/>
      <c r="UHV18" s="788"/>
      <c r="UHW18" s="788"/>
      <c r="UHX18" s="787"/>
      <c r="UHY18" s="788"/>
      <c r="UHZ18" s="788"/>
      <c r="UIA18" s="788"/>
      <c r="UIB18" s="787"/>
      <c r="UIC18" s="788"/>
      <c r="UID18" s="788"/>
      <c r="UIE18" s="788"/>
      <c r="UIF18" s="787"/>
      <c r="UIG18" s="788"/>
      <c r="UIH18" s="788"/>
      <c r="UII18" s="788"/>
      <c r="UIJ18" s="787"/>
      <c r="UIK18" s="788"/>
      <c r="UIL18" s="788"/>
      <c r="UIM18" s="788"/>
      <c r="UIN18" s="787"/>
      <c r="UIO18" s="788"/>
      <c r="UIP18" s="788"/>
      <c r="UIQ18" s="788"/>
      <c r="UIR18" s="787"/>
      <c r="UIS18" s="788"/>
      <c r="UIT18" s="788"/>
      <c r="UIU18" s="788"/>
      <c r="UIV18" s="787"/>
      <c r="UIW18" s="788"/>
      <c r="UIX18" s="788"/>
      <c r="UIY18" s="788"/>
      <c r="UIZ18" s="787"/>
      <c r="UJA18" s="788"/>
      <c r="UJB18" s="788"/>
      <c r="UJC18" s="788"/>
      <c r="UJD18" s="787"/>
      <c r="UJE18" s="788"/>
      <c r="UJF18" s="788"/>
      <c r="UJG18" s="788"/>
      <c r="UJH18" s="787"/>
      <c r="UJI18" s="788"/>
      <c r="UJJ18" s="788"/>
      <c r="UJK18" s="788"/>
      <c r="UJL18" s="787"/>
      <c r="UJM18" s="788"/>
      <c r="UJN18" s="788"/>
      <c r="UJO18" s="788"/>
      <c r="UJP18" s="787"/>
      <c r="UJQ18" s="788"/>
      <c r="UJR18" s="788"/>
      <c r="UJS18" s="788"/>
      <c r="UJT18" s="787"/>
      <c r="UJU18" s="788"/>
      <c r="UJV18" s="788"/>
      <c r="UJW18" s="788"/>
      <c r="UJX18" s="787"/>
      <c r="UJY18" s="788"/>
      <c r="UJZ18" s="788"/>
      <c r="UKA18" s="788"/>
      <c r="UKB18" s="787"/>
      <c r="UKC18" s="788"/>
      <c r="UKD18" s="788"/>
      <c r="UKE18" s="788"/>
      <c r="UKF18" s="787"/>
      <c r="UKG18" s="788"/>
      <c r="UKH18" s="788"/>
      <c r="UKI18" s="788"/>
      <c r="UKJ18" s="787"/>
      <c r="UKK18" s="788"/>
      <c r="UKL18" s="788"/>
      <c r="UKM18" s="788"/>
      <c r="UKN18" s="787"/>
      <c r="UKO18" s="788"/>
      <c r="UKP18" s="788"/>
      <c r="UKQ18" s="788"/>
      <c r="UKR18" s="787"/>
      <c r="UKS18" s="788"/>
      <c r="UKT18" s="788"/>
      <c r="UKU18" s="788"/>
      <c r="UKV18" s="787"/>
      <c r="UKW18" s="788"/>
      <c r="UKX18" s="788"/>
      <c r="UKY18" s="788"/>
      <c r="UKZ18" s="787"/>
      <c r="ULA18" s="788"/>
      <c r="ULB18" s="788"/>
      <c r="ULC18" s="788"/>
      <c r="ULD18" s="787"/>
      <c r="ULE18" s="788"/>
      <c r="ULF18" s="788"/>
      <c r="ULG18" s="788"/>
      <c r="ULH18" s="787"/>
      <c r="ULI18" s="788"/>
      <c r="ULJ18" s="788"/>
      <c r="ULK18" s="788"/>
      <c r="ULL18" s="787"/>
      <c r="ULM18" s="788"/>
      <c r="ULN18" s="788"/>
      <c r="ULO18" s="788"/>
      <c r="ULP18" s="787"/>
      <c r="ULQ18" s="788"/>
      <c r="ULR18" s="788"/>
      <c r="ULS18" s="788"/>
      <c r="ULT18" s="787"/>
      <c r="ULU18" s="788"/>
      <c r="ULV18" s="788"/>
      <c r="ULW18" s="788"/>
      <c r="ULX18" s="787"/>
      <c r="ULY18" s="788"/>
      <c r="ULZ18" s="788"/>
      <c r="UMA18" s="788"/>
      <c r="UMB18" s="787"/>
      <c r="UMC18" s="788"/>
      <c r="UMD18" s="788"/>
      <c r="UME18" s="788"/>
      <c r="UMF18" s="787"/>
      <c r="UMG18" s="788"/>
      <c r="UMH18" s="788"/>
      <c r="UMI18" s="788"/>
      <c r="UMJ18" s="787"/>
      <c r="UMK18" s="788"/>
      <c r="UML18" s="788"/>
      <c r="UMM18" s="788"/>
      <c r="UMN18" s="787"/>
      <c r="UMO18" s="788"/>
      <c r="UMP18" s="788"/>
      <c r="UMQ18" s="788"/>
      <c r="UMR18" s="787"/>
      <c r="UMS18" s="788"/>
      <c r="UMT18" s="788"/>
      <c r="UMU18" s="788"/>
      <c r="UMV18" s="787"/>
      <c r="UMW18" s="788"/>
      <c r="UMX18" s="788"/>
      <c r="UMY18" s="788"/>
      <c r="UMZ18" s="787"/>
      <c r="UNA18" s="788"/>
      <c r="UNB18" s="788"/>
      <c r="UNC18" s="788"/>
      <c r="UND18" s="787"/>
      <c r="UNE18" s="788"/>
      <c r="UNF18" s="788"/>
      <c r="UNG18" s="788"/>
      <c r="UNH18" s="787"/>
      <c r="UNI18" s="788"/>
      <c r="UNJ18" s="788"/>
      <c r="UNK18" s="788"/>
      <c r="UNL18" s="787"/>
      <c r="UNM18" s="788"/>
      <c r="UNN18" s="788"/>
      <c r="UNO18" s="788"/>
      <c r="UNP18" s="787"/>
      <c r="UNQ18" s="788"/>
      <c r="UNR18" s="788"/>
      <c r="UNS18" s="788"/>
      <c r="UNT18" s="787"/>
      <c r="UNU18" s="788"/>
      <c r="UNV18" s="788"/>
      <c r="UNW18" s="788"/>
      <c r="UNX18" s="787"/>
      <c r="UNY18" s="788"/>
      <c r="UNZ18" s="788"/>
      <c r="UOA18" s="788"/>
      <c r="UOB18" s="787"/>
      <c r="UOC18" s="788"/>
      <c r="UOD18" s="788"/>
      <c r="UOE18" s="788"/>
      <c r="UOF18" s="787"/>
      <c r="UOG18" s="788"/>
      <c r="UOH18" s="788"/>
      <c r="UOI18" s="788"/>
      <c r="UOJ18" s="787"/>
      <c r="UOK18" s="788"/>
      <c r="UOL18" s="788"/>
      <c r="UOM18" s="788"/>
      <c r="UON18" s="787"/>
      <c r="UOO18" s="788"/>
      <c r="UOP18" s="788"/>
      <c r="UOQ18" s="788"/>
      <c r="UOR18" s="787"/>
      <c r="UOS18" s="788"/>
      <c r="UOT18" s="788"/>
      <c r="UOU18" s="788"/>
      <c r="UOV18" s="787"/>
      <c r="UOW18" s="788"/>
      <c r="UOX18" s="788"/>
      <c r="UOY18" s="788"/>
      <c r="UOZ18" s="787"/>
      <c r="UPA18" s="788"/>
      <c r="UPB18" s="788"/>
      <c r="UPC18" s="788"/>
      <c r="UPD18" s="787"/>
      <c r="UPE18" s="788"/>
      <c r="UPF18" s="788"/>
      <c r="UPG18" s="788"/>
      <c r="UPH18" s="787"/>
      <c r="UPI18" s="788"/>
      <c r="UPJ18" s="788"/>
      <c r="UPK18" s="788"/>
      <c r="UPL18" s="787"/>
      <c r="UPM18" s="788"/>
      <c r="UPN18" s="788"/>
      <c r="UPO18" s="788"/>
      <c r="UPP18" s="787"/>
      <c r="UPQ18" s="788"/>
      <c r="UPR18" s="788"/>
      <c r="UPS18" s="788"/>
      <c r="UPT18" s="787"/>
      <c r="UPU18" s="788"/>
      <c r="UPV18" s="788"/>
      <c r="UPW18" s="788"/>
      <c r="UPX18" s="787"/>
      <c r="UPY18" s="788"/>
      <c r="UPZ18" s="788"/>
      <c r="UQA18" s="788"/>
      <c r="UQB18" s="787"/>
      <c r="UQC18" s="788"/>
      <c r="UQD18" s="788"/>
      <c r="UQE18" s="788"/>
      <c r="UQF18" s="787"/>
      <c r="UQG18" s="788"/>
      <c r="UQH18" s="788"/>
      <c r="UQI18" s="788"/>
      <c r="UQJ18" s="787"/>
      <c r="UQK18" s="788"/>
      <c r="UQL18" s="788"/>
      <c r="UQM18" s="788"/>
      <c r="UQN18" s="787"/>
      <c r="UQO18" s="788"/>
      <c r="UQP18" s="788"/>
      <c r="UQQ18" s="788"/>
      <c r="UQR18" s="787"/>
      <c r="UQS18" s="788"/>
      <c r="UQT18" s="788"/>
      <c r="UQU18" s="788"/>
      <c r="UQV18" s="787"/>
      <c r="UQW18" s="788"/>
      <c r="UQX18" s="788"/>
      <c r="UQY18" s="788"/>
      <c r="UQZ18" s="787"/>
      <c r="URA18" s="788"/>
      <c r="URB18" s="788"/>
      <c r="URC18" s="788"/>
      <c r="URD18" s="787"/>
      <c r="URE18" s="788"/>
      <c r="URF18" s="788"/>
      <c r="URG18" s="788"/>
      <c r="URH18" s="787"/>
      <c r="URI18" s="788"/>
      <c r="URJ18" s="788"/>
      <c r="URK18" s="788"/>
      <c r="URL18" s="787"/>
      <c r="URM18" s="788"/>
      <c r="URN18" s="788"/>
      <c r="URO18" s="788"/>
      <c r="URP18" s="787"/>
      <c r="URQ18" s="788"/>
      <c r="URR18" s="788"/>
      <c r="URS18" s="788"/>
      <c r="URT18" s="787"/>
      <c r="URU18" s="788"/>
      <c r="URV18" s="788"/>
      <c r="URW18" s="788"/>
      <c r="URX18" s="787"/>
      <c r="URY18" s="788"/>
      <c r="URZ18" s="788"/>
      <c r="USA18" s="788"/>
      <c r="USB18" s="787"/>
      <c r="USC18" s="788"/>
      <c r="USD18" s="788"/>
      <c r="USE18" s="788"/>
      <c r="USF18" s="787"/>
      <c r="USG18" s="788"/>
      <c r="USH18" s="788"/>
      <c r="USI18" s="788"/>
      <c r="USJ18" s="787"/>
      <c r="USK18" s="788"/>
      <c r="USL18" s="788"/>
      <c r="USM18" s="788"/>
      <c r="USN18" s="787"/>
      <c r="USO18" s="788"/>
      <c r="USP18" s="788"/>
      <c r="USQ18" s="788"/>
      <c r="USR18" s="787"/>
      <c r="USS18" s="788"/>
      <c r="UST18" s="788"/>
      <c r="USU18" s="788"/>
      <c r="USV18" s="787"/>
      <c r="USW18" s="788"/>
      <c r="USX18" s="788"/>
      <c r="USY18" s="788"/>
      <c r="USZ18" s="787"/>
      <c r="UTA18" s="788"/>
      <c r="UTB18" s="788"/>
      <c r="UTC18" s="788"/>
      <c r="UTD18" s="787"/>
      <c r="UTE18" s="788"/>
      <c r="UTF18" s="788"/>
      <c r="UTG18" s="788"/>
      <c r="UTH18" s="787"/>
      <c r="UTI18" s="788"/>
      <c r="UTJ18" s="788"/>
      <c r="UTK18" s="788"/>
      <c r="UTL18" s="787"/>
      <c r="UTM18" s="788"/>
      <c r="UTN18" s="788"/>
      <c r="UTO18" s="788"/>
      <c r="UTP18" s="787"/>
      <c r="UTQ18" s="788"/>
      <c r="UTR18" s="788"/>
      <c r="UTS18" s="788"/>
      <c r="UTT18" s="787"/>
      <c r="UTU18" s="788"/>
      <c r="UTV18" s="788"/>
      <c r="UTW18" s="788"/>
      <c r="UTX18" s="787"/>
      <c r="UTY18" s="788"/>
      <c r="UTZ18" s="788"/>
      <c r="UUA18" s="788"/>
      <c r="UUB18" s="787"/>
      <c r="UUC18" s="788"/>
      <c r="UUD18" s="788"/>
      <c r="UUE18" s="788"/>
      <c r="UUF18" s="787"/>
      <c r="UUG18" s="788"/>
      <c r="UUH18" s="788"/>
      <c r="UUI18" s="788"/>
      <c r="UUJ18" s="787"/>
      <c r="UUK18" s="788"/>
      <c r="UUL18" s="788"/>
      <c r="UUM18" s="788"/>
      <c r="UUN18" s="787"/>
      <c r="UUO18" s="788"/>
      <c r="UUP18" s="788"/>
      <c r="UUQ18" s="788"/>
      <c r="UUR18" s="787"/>
      <c r="UUS18" s="788"/>
      <c r="UUT18" s="788"/>
      <c r="UUU18" s="788"/>
      <c r="UUV18" s="787"/>
      <c r="UUW18" s="788"/>
      <c r="UUX18" s="788"/>
      <c r="UUY18" s="788"/>
      <c r="UUZ18" s="787"/>
      <c r="UVA18" s="788"/>
      <c r="UVB18" s="788"/>
      <c r="UVC18" s="788"/>
      <c r="UVD18" s="787"/>
      <c r="UVE18" s="788"/>
      <c r="UVF18" s="788"/>
      <c r="UVG18" s="788"/>
      <c r="UVH18" s="787"/>
      <c r="UVI18" s="788"/>
      <c r="UVJ18" s="788"/>
      <c r="UVK18" s="788"/>
      <c r="UVL18" s="787"/>
      <c r="UVM18" s="788"/>
      <c r="UVN18" s="788"/>
      <c r="UVO18" s="788"/>
      <c r="UVP18" s="787"/>
      <c r="UVQ18" s="788"/>
      <c r="UVR18" s="788"/>
      <c r="UVS18" s="788"/>
      <c r="UVT18" s="787"/>
      <c r="UVU18" s="788"/>
      <c r="UVV18" s="788"/>
      <c r="UVW18" s="788"/>
      <c r="UVX18" s="787"/>
      <c r="UVY18" s="788"/>
      <c r="UVZ18" s="788"/>
      <c r="UWA18" s="788"/>
      <c r="UWB18" s="787"/>
      <c r="UWC18" s="788"/>
      <c r="UWD18" s="788"/>
      <c r="UWE18" s="788"/>
      <c r="UWF18" s="787"/>
      <c r="UWG18" s="788"/>
      <c r="UWH18" s="788"/>
      <c r="UWI18" s="788"/>
      <c r="UWJ18" s="787"/>
      <c r="UWK18" s="788"/>
      <c r="UWL18" s="788"/>
      <c r="UWM18" s="788"/>
      <c r="UWN18" s="787"/>
      <c r="UWO18" s="788"/>
      <c r="UWP18" s="788"/>
      <c r="UWQ18" s="788"/>
      <c r="UWR18" s="787"/>
      <c r="UWS18" s="788"/>
      <c r="UWT18" s="788"/>
      <c r="UWU18" s="788"/>
      <c r="UWV18" s="787"/>
      <c r="UWW18" s="788"/>
      <c r="UWX18" s="788"/>
      <c r="UWY18" s="788"/>
      <c r="UWZ18" s="787"/>
      <c r="UXA18" s="788"/>
      <c r="UXB18" s="788"/>
      <c r="UXC18" s="788"/>
      <c r="UXD18" s="787"/>
      <c r="UXE18" s="788"/>
      <c r="UXF18" s="788"/>
      <c r="UXG18" s="788"/>
      <c r="UXH18" s="787"/>
      <c r="UXI18" s="788"/>
      <c r="UXJ18" s="788"/>
      <c r="UXK18" s="788"/>
      <c r="UXL18" s="787"/>
      <c r="UXM18" s="788"/>
      <c r="UXN18" s="788"/>
      <c r="UXO18" s="788"/>
      <c r="UXP18" s="787"/>
      <c r="UXQ18" s="788"/>
      <c r="UXR18" s="788"/>
      <c r="UXS18" s="788"/>
      <c r="UXT18" s="787"/>
      <c r="UXU18" s="788"/>
      <c r="UXV18" s="788"/>
      <c r="UXW18" s="788"/>
      <c r="UXX18" s="787"/>
      <c r="UXY18" s="788"/>
      <c r="UXZ18" s="788"/>
      <c r="UYA18" s="788"/>
      <c r="UYB18" s="787"/>
      <c r="UYC18" s="788"/>
      <c r="UYD18" s="788"/>
      <c r="UYE18" s="788"/>
      <c r="UYF18" s="787"/>
      <c r="UYG18" s="788"/>
      <c r="UYH18" s="788"/>
      <c r="UYI18" s="788"/>
      <c r="UYJ18" s="787"/>
      <c r="UYK18" s="788"/>
      <c r="UYL18" s="788"/>
      <c r="UYM18" s="788"/>
      <c r="UYN18" s="787"/>
      <c r="UYO18" s="788"/>
      <c r="UYP18" s="788"/>
      <c r="UYQ18" s="788"/>
      <c r="UYR18" s="787"/>
      <c r="UYS18" s="788"/>
      <c r="UYT18" s="788"/>
      <c r="UYU18" s="788"/>
      <c r="UYV18" s="787"/>
      <c r="UYW18" s="788"/>
      <c r="UYX18" s="788"/>
      <c r="UYY18" s="788"/>
      <c r="UYZ18" s="787"/>
      <c r="UZA18" s="788"/>
      <c r="UZB18" s="788"/>
      <c r="UZC18" s="788"/>
      <c r="UZD18" s="787"/>
      <c r="UZE18" s="788"/>
      <c r="UZF18" s="788"/>
      <c r="UZG18" s="788"/>
      <c r="UZH18" s="787"/>
      <c r="UZI18" s="788"/>
      <c r="UZJ18" s="788"/>
      <c r="UZK18" s="788"/>
      <c r="UZL18" s="787"/>
      <c r="UZM18" s="788"/>
      <c r="UZN18" s="788"/>
      <c r="UZO18" s="788"/>
      <c r="UZP18" s="787"/>
      <c r="UZQ18" s="788"/>
      <c r="UZR18" s="788"/>
      <c r="UZS18" s="788"/>
      <c r="UZT18" s="787"/>
      <c r="UZU18" s="788"/>
      <c r="UZV18" s="788"/>
      <c r="UZW18" s="788"/>
      <c r="UZX18" s="787"/>
      <c r="UZY18" s="788"/>
      <c r="UZZ18" s="788"/>
      <c r="VAA18" s="788"/>
      <c r="VAB18" s="787"/>
      <c r="VAC18" s="788"/>
      <c r="VAD18" s="788"/>
      <c r="VAE18" s="788"/>
      <c r="VAF18" s="787"/>
      <c r="VAG18" s="788"/>
      <c r="VAH18" s="788"/>
      <c r="VAI18" s="788"/>
      <c r="VAJ18" s="787"/>
      <c r="VAK18" s="788"/>
      <c r="VAL18" s="788"/>
      <c r="VAM18" s="788"/>
      <c r="VAN18" s="787"/>
      <c r="VAO18" s="788"/>
      <c r="VAP18" s="788"/>
      <c r="VAQ18" s="788"/>
      <c r="VAR18" s="787"/>
      <c r="VAS18" s="788"/>
      <c r="VAT18" s="788"/>
      <c r="VAU18" s="788"/>
      <c r="VAV18" s="787"/>
      <c r="VAW18" s="788"/>
      <c r="VAX18" s="788"/>
      <c r="VAY18" s="788"/>
      <c r="VAZ18" s="787"/>
      <c r="VBA18" s="788"/>
      <c r="VBB18" s="788"/>
      <c r="VBC18" s="788"/>
      <c r="VBD18" s="787"/>
      <c r="VBE18" s="788"/>
      <c r="VBF18" s="788"/>
      <c r="VBG18" s="788"/>
      <c r="VBH18" s="787"/>
      <c r="VBI18" s="788"/>
      <c r="VBJ18" s="788"/>
      <c r="VBK18" s="788"/>
      <c r="VBL18" s="787"/>
      <c r="VBM18" s="788"/>
      <c r="VBN18" s="788"/>
      <c r="VBO18" s="788"/>
      <c r="VBP18" s="787"/>
      <c r="VBQ18" s="788"/>
      <c r="VBR18" s="788"/>
      <c r="VBS18" s="788"/>
      <c r="VBT18" s="787"/>
      <c r="VBU18" s="788"/>
      <c r="VBV18" s="788"/>
      <c r="VBW18" s="788"/>
      <c r="VBX18" s="787"/>
      <c r="VBY18" s="788"/>
      <c r="VBZ18" s="788"/>
      <c r="VCA18" s="788"/>
      <c r="VCB18" s="787"/>
      <c r="VCC18" s="788"/>
      <c r="VCD18" s="788"/>
      <c r="VCE18" s="788"/>
      <c r="VCF18" s="787"/>
      <c r="VCG18" s="788"/>
      <c r="VCH18" s="788"/>
      <c r="VCI18" s="788"/>
      <c r="VCJ18" s="787"/>
      <c r="VCK18" s="788"/>
      <c r="VCL18" s="788"/>
      <c r="VCM18" s="788"/>
      <c r="VCN18" s="787"/>
      <c r="VCO18" s="788"/>
      <c r="VCP18" s="788"/>
      <c r="VCQ18" s="788"/>
      <c r="VCR18" s="787"/>
      <c r="VCS18" s="788"/>
      <c r="VCT18" s="788"/>
      <c r="VCU18" s="788"/>
      <c r="VCV18" s="787"/>
      <c r="VCW18" s="788"/>
      <c r="VCX18" s="788"/>
      <c r="VCY18" s="788"/>
      <c r="VCZ18" s="787"/>
      <c r="VDA18" s="788"/>
      <c r="VDB18" s="788"/>
      <c r="VDC18" s="788"/>
      <c r="VDD18" s="787"/>
      <c r="VDE18" s="788"/>
      <c r="VDF18" s="788"/>
      <c r="VDG18" s="788"/>
      <c r="VDH18" s="787"/>
      <c r="VDI18" s="788"/>
      <c r="VDJ18" s="788"/>
      <c r="VDK18" s="788"/>
      <c r="VDL18" s="787"/>
      <c r="VDM18" s="788"/>
      <c r="VDN18" s="788"/>
      <c r="VDO18" s="788"/>
      <c r="VDP18" s="787"/>
      <c r="VDQ18" s="788"/>
      <c r="VDR18" s="788"/>
      <c r="VDS18" s="788"/>
      <c r="VDT18" s="787"/>
      <c r="VDU18" s="788"/>
      <c r="VDV18" s="788"/>
      <c r="VDW18" s="788"/>
      <c r="VDX18" s="787"/>
      <c r="VDY18" s="788"/>
      <c r="VDZ18" s="788"/>
      <c r="VEA18" s="788"/>
      <c r="VEB18" s="787"/>
      <c r="VEC18" s="788"/>
      <c r="VED18" s="788"/>
      <c r="VEE18" s="788"/>
      <c r="VEF18" s="787"/>
      <c r="VEG18" s="788"/>
      <c r="VEH18" s="788"/>
      <c r="VEI18" s="788"/>
      <c r="VEJ18" s="787"/>
      <c r="VEK18" s="788"/>
      <c r="VEL18" s="788"/>
      <c r="VEM18" s="788"/>
      <c r="VEN18" s="787"/>
      <c r="VEO18" s="788"/>
      <c r="VEP18" s="788"/>
      <c r="VEQ18" s="788"/>
      <c r="VER18" s="787"/>
      <c r="VES18" s="788"/>
      <c r="VET18" s="788"/>
      <c r="VEU18" s="788"/>
      <c r="VEV18" s="787"/>
      <c r="VEW18" s="788"/>
      <c r="VEX18" s="788"/>
      <c r="VEY18" s="788"/>
      <c r="VEZ18" s="787"/>
      <c r="VFA18" s="788"/>
      <c r="VFB18" s="788"/>
      <c r="VFC18" s="788"/>
      <c r="VFD18" s="787"/>
      <c r="VFE18" s="788"/>
      <c r="VFF18" s="788"/>
      <c r="VFG18" s="788"/>
      <c r="VFH18" s="787"/>
      <c r="VFI18" s="788"/>
      <c r="VFJ18" s="788"/>
      <c r="VFK18" s="788"/>
      <c r="VFL18" s="787"/>
      <c r="VFM18" s="788"/>
      <c r="VFN18" s="788"/>
      <c r="VFO18" s="788"/>
      <c r="VFP18" s="787"/>
      <c r="VFQ18" s="788"/>
      <c r="VFR18" s="788"/>
      <c r="VFS18" s="788"/>
      <c r="VFT18" s="787"/>
      <c r="VFU18" s="788"/>
      <c r="VFV18" s="788"/>
      <c r="VFW18" s="788"/>
      <c r="VFX18" s="787"/>
      <c r="VFY18" s="788"/>
      <c r="VFZ18" s="788"/>
      <c r="VGA18" s="788"/>
      <c r="VGB18" s="787"/>
      <c r="VGC18" s="788"/>
      <c r="VGD18" s="788"/>
      <c r="VGE18" s="788"/>
      <c r="VGF18" s="787"/>
      <c r="VGG18" s="788"/>
      <c r="VGH18" s="788"/>
      <c r="VGI18" s="788"/>
      <c r="VGJ18" s="787"/>
      <c r="VGK18" s="788"/>
      <c r="VGL18" s="788"/>
      <c r="VGM18" s="788"/>
      <c r="VGN18" s="787"/>
      <c r="VGO18" s="788"/>
      <c r="VGP18" s="788"/>
      <c r="VGQ18" s="788"/>
      <c r="VGR18" s="787"/>
      <c r="VGS18" s="788"/>
      <c r="VGT18" s="788"/>
      <c r="VGU18" s="788"/>
      <c r="VGV18" s="787"/>
      <c r="VGW18" s="788"/>
      <c r="VGX18" s="788"/>
      <c r="VGY18" s="788"/>
      <c r="VGZ18" s="787"/>
      <c r="VHA18" s="788"/>
      <c r="VHB18" s="788"/>
      <c r="VHC18" s="788"/>
      <c r="VHD18" s="787"/>
      <c r="VHE18" s="788"/>
      <c r="VHF18" s="788"/>
      <c r="VHG18" s="788"/>
      <c r="VHH18" s="787"/>
      <c r="VHI18" s="788"/>
      <c r="VHJ18" s="788"/>
      <c r="VHK18" s="788"/>
      <c r="VHL18" s="787"/>
      <c r="VHM18" s="788"/>
      <c r="VHN18" s="788"/>
      <c r="VHO18" s="788"/>
      <c r="VHP18" s="787"/>
      <c r="VHQ18" s="788"/>
      <c r="VHR18" s="788"/>
      <c r="VHS18" s="788"/>
      <c r="VHT18" s="787"/>
      <c r="VHU18" s="788"/>
      <c r="VHV18" s="788"/>
      <c r="VHW18" s="788"/>
      <c r="VHX18" s="787"/>
      <c r="VHY18" s="788"/>
      <c r="VHZ18" s="788"/>
      <c r="VIA18" s="788"/>
      <c r="VIB18" s="787"/>
      <c r="VIC18" s="788"/>
      <c r="VID18" s="788"/>
      <c r="VIE18" s="788"/>
      <c r="VIF18" s="787"/>
      <c r="VIG18" s="788"/>
      <c r="VIH18" s="788"/>
      <c r="VII18" s="788"/>
      <c r="VIJ18" s="787"/>
      <c r="VIK18" s="788"/>
      <c r="VIL18" s="788"/>
      <c r="VIM18" s="788"/>
      <c r="VIN18" s="787"/>
      <c r="VIO18" s="788"/>
      <c r="VIP18" s="788"/>
      <c r="VIQ18" s="788"/>
      <c r="VIR18" s="787"/>
      <c r="VIS18" s="788"/>
      <c r="VIT18" s="788"/>
      <c r="VIU18" s="788"/>
      <c r="VIV18" s="787"/>
      <c r="VIW18" s="788"/>
      <c r="VIX18" s="788"/>
      <c r="VIY18" s="788"/>
      <c r="VIZ18" s="787"/>
      <c r="VJA18" s="788"/>
      <c r="VJB18" s="788"/>
      <c r="VJC18" s="788"/>
      <c r="VJD18" s="787"/>
      <c r="VJE18" s="788"/>
      <c r="VJF18" s="788"/>
      <c r="VJG18" s="788"/>
      <c r="VJH18" s="787"/>
      <c r="VJI18" s="788"/>
      <c r="VJJ18" s="788"/>
      <c r="VJK18" s="788"/>
      <c r="VJL18" s="787"/>
      <c r="VJM18" s="788"/>
      <c r="VJN18" s="788"/>
      <c r="VJO18" s="788"/>
      <c r="VJP18" s="787"/>
      <c r="VJQ18" s="788"/>
      <c r="VJR18" s="788"/>
      <c r="VJS18" s="788"/>
      <c r="VJT18" s="787"/>
      <c r="VJU18" s="788"/>
      <c r="VJV18" s="788"/>
      <c r="VJW18" s="788"/>
      <c r="VJX18" s="787"/>
      <c r="VJY18" s="788"/>
      <c r="VJZ18" s="788"/>
      <c r="VKA18" s="788"/>
      <c r="VKB18" s="787"/>
      <c r="VKC18" s="788"/>
      <c r="VKD18" s="788"/>
      <c r="VKE18" s="788"/>
      <c r="VKF18" s="787"/>
      <c r="VKG18" s="788"/>
      <c r="VKH18" s="788"/>
      <c r="VKI18" s="788"/>
      <c r="VKJ18" s="787"/>
      <c r="VKK18" s="788"/>
      <c r="VKL18" s="788"/>
      <c r="VKM18" s="788"/>
      <c r="VKN18" s="787"/>
      <c r="VKO18" s="788"/>
      <c r="VKP18" s="788"/>
      <c r="VKQ18" s="788"/>
      <c r="VKR18" s="787"/>
      <c r="VKS18" s="788"/>
      <c r="VKT18" s="788"/>
      <c r="VKU18" s="788"/>
      <c r="VKV18" s="787"/>
      <c r="VKW18" s="788"/>
      <c r="VKX18" s="788"/>
      <c r="VKY18" s="788"/>
      <c r="VKZ18" s="787"/>
      <c r="VLA18" s="788"/>
      <c r="VLB18" s="788"/>
      <c r="VLC18" s="788"/>
      <c r="VLD18" s="787"/>
      <c r="VLE18" s="788"/>
      <c r="VLF18" s="788"/>
      <c r="VLG18" s="788"/>
      <c r="VLH18" s="787"/>
      <c r="VLI18" s="788"/>
      <c r="VLJ18" s="788"/>
      <c r="VLK18" s="788"/>
      <c r="VLL18" s="787"/>
      <c r="VLM18" s="788"/>
      <c r="VLN18" s="788"/>
      <c r="VLO18" s="788"/>
      <c r="VLP18" s="787"/>
      <c r="VLQ18" s="788"/>
      <c r="VLR18" s="788"/>
      <c r="VLS18" s="788"/>
      <c r="VLT18" s="787"/>
      <c r="VLU18" s="788"/>
      <c r="VLV18" s="788"/>
      <c r="VLW18" s="788"/>
      <c r="VLX18" s="787"/>
      <c r="VLY18" s="788"/>
      <c r="VLZ18" s="788"/>
      <c r="VMA18" s="788"/>
      <c r="VMB18" s="787"/>
      <c r="VMC18" s="788"/>
      <c r="VMD18" s="788"/>
      <c r="VME18" s="788"/>
      <c r="VMF18" s="787"/>
      <c r="VMG18" s="788"/>
      <c r="VMH18" s="788"/>
      <c r="VMI18" s="788"/>
      <c r="VMJ18" s="787"/>
      <c r="VMK18" s="788"/>
      <c r="VML18" s="788"/>
      <c r="VMM18" s="788"/>
      <c r="VMN18" s="787"/>
      <c r="VMO18" s="788"/>
      <c r="VMP18" s="788"/>
      <c r="VMQ18" s="788"/>
      <c r="VMR18" s="787"/>
      <c r="VMS18" s="788"/>
      <c r="VMT18" s="788"/>
      <c r="VMU18" s="788"/>
      <c r="VMV18" s="787"/>
      <c r="VMW18" s="788"/>
      <c r="VMX18" s="788"/>
      <c r="VMY18" s="788"/>
      <c r="VMZ18" s="787"/>
      <c r="VNA18" s="788"/>
      <c r="VNB18" s="788"/>
      <c r="VNC18" s="788"/>
      <c r="VND18" s="787"/>
      <c r="VNE18" s="788"/>
      <c r="VNF18" s="788"/>
      <c r="VNG18" s="788"/>
      <c r="VNH18" s="787"/>
      <c r="VNI18" s="788"/>
      <c r="VNJ18" s="788"/>
      <c r="VNK18" s="788"/>
      <c r="VNL18" s="787"/>
      <c r="VNM18" s="788"/>
      <c r="VNN18" s="788"/>
      <c r="VNO18" s="788"/>
      <c r="VNP18" s="787"/>
      <c r="VNQ18" s="788"/>
      <c r="VNR18" s="788"/>
      <c r="VNS18" s="788"/>
      <c r="VNT18" s="787"/>
      <c r="VNU18" s="788"/>
      <c r="VNV18" s="788"/>
      <c r="VNW18" s="788"/>
      <c r="VNX18" s="787"/>
      <c r="VNY18" s="788"/>
      <c r="VNZ18" s="788"/>
      <c r="VOA18" s="788"/>
      <c r="VOB18" s="787"/>
      <c r="VOC18" s="788"/>
      <c r="VOD18" s="788"/>
      <c r="VOE18" s="788"/>
      <c r="VOF18" s="787"/>
      <c r="VOG18" s="788"/>
      <c r="VOH18" s="788"/>
      <c r="VOI18" s="788"/>
      <c r="VOJ18" s="787"/>
      <c r="VOK18" s="788"/>
      <c r="VOL18" s="788"/>
      <c r="VOM18" s="788"/>
      <c r="VON18" s="787"/>
      <c r="VOO18" s="788"/>
      <c r="VOP18" s="788"/>
      <c r="VOQ18" s="788"/>
      <c r="VOR18" s="787"/>
      <c r="VOS18" s="788"/>
      <c r="VOT18" s="788"/>
      <c r="VOU18" s="788"/>
      <c r="VOV18" s="787"/>
      <c r="VOW18" s="788"/>
      <c r="VOX18" s="788"/>
      <c r="VOY18" s="788"/>
      <c r="VOZ18" s="787"/>
      <c r="VPA18" s="788"/>
      <c r="VPB18" s="788"/>
      <c r="VPC18" s="788"/>
      <c r="VPD18" s="787"/>
      <c r="VPE18" s="788"/>
      <c r="VPF18" s="788"/>
      <c r="VPG18" s="788"/>
      <c r="VPH18" s="787"/>
      <c r="VPI18" s="788"/>
      <c r="VPJ18" s="788"/>
      <c r="VPK18" s="788"/>
      <c r="VPL18" s="787"/>
      <c r="VPM18" s="788"/>
      <c r="VPN18" s="788"/>
      <c r="VPO18" s="788"/>
      <c r="VPP18" s="787"/>
      <c r="VPQ18" s="788"/>
      <c r="VPR18" s="788"/>
      <c r="VPS18" s="788"/>
      <c r="VPT18" s="787"/>
      <c r="VPU18" s="788"/>
      <c r="VPV18" s="788"/>
      <c r="VPW18" s="788"/>
      <c r="VPX18" s="787"/>
      <c r="VPY18" s="788"/>
      <c r="VPZ18" s="788"/>
      <c r="VQA18" s="788"/>
      <c r="VQB18" s="787"/>
      <c r="VQC18" s="788"/>
      <c r="VQD18" s="788"/>
      <c r="VQE18" s="788"/>
      <c r="VQF18" s="787"/>
      <c r="VQG18" s="788"/>
      <c r="VQH18" s="788"/>
      <c r="VQI18" s="788"/>
      <c r="VQJ18" s="787"/>
      <c r="VQK18" s="788"/>
      <c r="VQL18" s="788"/>
      <c r="VQM18" s="788"/>
      <c r="VQN18" s="787"/>
      <c r="VQO18" s="788"/>
      <c r="VQP18" s="788"/>
      <c r="VQQ18" s="788"/>
      <c r="VQR18" s="787"/>
      <c r="VQS18" s="788"/>
      <c r="VQT18" s="788"/>
      <c r="VQU18" s="788"/>
      <c r="VQV18" s="787"/>
      <c r="VQW18" s="788"/>
      <c r="VQX18" s="788"/>
      <c r="VQY18" s="788"/>
      <c r="VQZ18" s="787"/>
      <c r="VRA18" s="788"/>
      <c r="VRB18" s="788"/>
      <c r="VRC18" s="788"/>
      <c r="VRD18" s="787"/>
      <c r="VRE18" s="788"/>
      <c r="VRF18" s="788"/>
      <c r="VRG18" s="788"/>
      <c r="VRH18" s="787"/>
      <c r="VRI18" s="788"/>
      <c r="VRJ18" s="788"/>
      <c r="VRK18" s="788"/>
      <c r="VRL18" s="787"/>
      <c r="VRM18" s="788"/>
      <c r="VRN18" s="788"/>
      <c r="VRO18" s="788"/>
      <c r="VRP18" s="787"/>
      <c r="VRQ18" s="788"/>
      <c r="VRR18" s="788"/>
      <c r="VRS18" s="788"/>
      <c r="VRT18" s="787"/>
      <c r="VRU18" s="788"/>
      <c r="VRV18" s="788"/>
      <c r="VRW18" s="788"/>
      <c r="VRX18" s="787"/>
      <c r="VRY18" s="788"/>
      <c r="VRZ18" s="788"/>
      <c r="VSA18" s="788"/>
      <c r="VSB18" s="787"/>
      <c r="VSC18" s="788"/>
      <c r="VSD18" s="788"/>
      <c r="VSE18" s="788"/>
      <c r="VSF18" s="787"/>
      <c r="VSG18" s="788"/>
      <c r="VSH18" s="788"/>
      <c r="VSI18" s="788"/>
      <c r="VSJ18" s="787"/>
      <c r="VSK18" s="788"/>
      <c r="VSL18" s="788"/>
      <c r="VSM18" s="788"/>
      <c r="VSN18" s="787"/>
      <c r="VSO18" s="788"/>
      <c r="VSP18" s="788"/>
      <c r="VSQ18" s="788"/>
      <c r="VSR18" s="787"/>
      <c r="VSS18" s="788"/>
      <c r="VST18" s="788"/>
      <c r="VSU18" s="788"/>
      <c r="VSV18" s="787"/>
      <c r="VSW18" s="788"/>
      <c r="VSX18" s="788"/>
      <c r="VSY18" s="788"/>
      <c r="VSZ18" s="787"/>
      <c r="VTA18" s="788"/>
      <c r="VTB18" s="788"/>
      <c r="VTC18" s="788"/>
      <c r="VTD18" s="787"/>
      <c r="VTE18" s="788"/>
      <c r="VTF18" s="788"/>
      <c r="VTG18" s="788"/>
      <c r="VTH18" s="787"/>
      <c r="VTI18" s="788"/>
      <c r="VTJ18" s="788"/>
      <c r="VTK18" s="788"/>
      <c r="VTL18" s="787"/>
      <c r="VTM18" s="788"/>
      <c r="VTN18" s="788"/>
      <c r="VTO18" s="788"/>
      <c r="VTP18" s="787"/>
      <c r="VTQ18" s="788"/>
      <c r="VTR18" s="788"/>
      <c r="VTS18" s="788"/>
      <c r="VTT18" s="787"/>
      <c r="VTU18" s="788"/>
      <c r="VTV18" s="788"/>
      <c r="VTW18" s="788"/>
      <c r="VTX18" s="787"/>
      <c r="VTY18" s="788"/>
      <c r="VTZ18" s="788"/>
      <c r="VUA18" s="788"/>
      <c r="VUB18" s="787"/>
      <c r="VUC18" s="788"/>
      <c r="VUD18" s="788"/>
      <c r="VUE18" s="788"/>
      <c r="VUF18" s="787"/>
      <c r="VUG18" s="788"/>
      <c r="VUH18" s="788"/>
      <c r="VUI18" s="788"/>
      <c r="VUJ18" s="787"/>
      <c r="VUK18" s="788"/>
      <c r="VUL18" s="788"/>
      <c r="VUM18" s="788"/>
      <c r="VUN18" s="787"/>
      <c r="VUO18" s="788"/>
      <c r="VUP18" s="788"/>
      <c r="VUQ18" s="788"/>
      <c r="VUR18" s="787"/>
      <c r="VUS18" s="788"/>
      <c r="VUT18" s="788"/>
      <c r="VUU18" s="788"/>
      <c r="VUV18" s="787"/>
      <c r="VUW18" s="788"/>
      <c r="VUX18" s="788"/>
      <c r="VUY18" s="788"/>
      <c r="VUZ18" s="787"/>
      <c r="VVA18" s="788"/>
      <c r="VVB18" s="788"/>
      <c r="VVC18" s="788"/>
      <c r="VVD18" s="787"/>
      <c r="VVE18" s="788"/>
      <c r="VVF18" s="788"/>
      <c r="VVG18" s="788"/>
      <c r="VVH18" s="787"/>
      <c r="VVI18" s="788"/>
      <c r="VVJ18" s="788"/>
      <c r="VVK18" s="788"/>
      <c r="VVL18" s="787"/>
      <c r="VVM18" s="788"/>
      <c r="VVN18" s="788"/>
      <c r="VVO18" s="788"/>
      <c r="VVP18" s="787"/>
      <c r="VVQ18" s="788"/>
      <c r="VVR18" s="788"/>
      <c r="VVS18" s="788"/>
      <c r="VVT18" s="787"/>
      <c r="VVU18" s="788"/>
      <c r="VVV18" s="788"/>
      <c r="VVW18" s="788"/>
      <c r="VVX18" s="787"/>
      <c r="VVY18" s="788"/>
      <c r="VVZ18" s="788"/>
      <c r="VWA18" s="788"/>
      <c r="VWB18" s="787"/>
      <c r="VWC18" s="788"/>
      <c r="VWD18" s="788"/>
      <c r="VWE18" s="788"/>
      <c r="VWF18" s="787"/>
      <c r="VWG18" s="788"/>
      <c r="VWH18" s="788"/>
      <c r="VWI18" s="788"/>
      <c r="VWJ18" s="787"/>
      <c r="VWK18" s="788"/>
      <c r="VWL18" s="788"/>
      <c r="VWM18" s="788"/>
      <c r="VWN18" s="787"/>
      <c r="VWO18" s="788"/>
      <c r="VWP18" s="788"/>
      <c r="VWQ18" s="788"/>
      <c r="VWR18" s="787"/>
      <c r="VWS18" s="788"/>
      <c r="VWT18" s="788"/>
      <c r="VWU18" s="788"/>
      <c r="VWV18" s="787"/>
      <c r="VWW18" s="788"/>
      <c r="VWX18" s="788"/>
      <c r="VWY18" s="788"/>
      <c r="VWZ18" s="787"/>
      <c r="VXA18" s="788"/>
      <c r="VXB18" s="788"/>
      <c r="VXC18" s="788"/>
      <c r="VXD18" s="787"/>
      <c r="VXE18" s="788"/>
      <c r="VXF18" s="788"/>
      <c r="VXG18" s="788"/>
      <c r="VXH18" s="787"/>
      <c r="VXI18" s="788"/>
      <c r="VXJ18" s="788"/>
      <c r="VXK18" s="788"/>
      <c r="VXL18" s="787"/>
      <c r="VXM18" s="788"/>
      <c r="VXN18" s="788"/>
      <c r="VXO18" s="788"/>
      <c r="VXP18" s="787"/>
      <c r="VXQ18" s="788"/>
      <c r="VXR18" s="788"/>
      <c r="VXS18" s="788"/>
      <c r="VXT18" s="787"/>
      <c r="VXU18" s="788"/>
      <c r="VXV18" s="788"/>
      <c r="VXW18" s="788"/>
      <c r="VXX18" s="787"/>
      <c r="VXY18" s="788"/>
      <c r="VXZ18" s="788"/>
      <c r="VYA18" s="788"/>
      <c r="VYB18" s="787"/>
      <c r="VYC18" s="788"/>
      <c r="VYD18" s="788"/>
      <c r="VYE18" s="788"/>
      <c r="VYF18" s="787"/>
      <c r="VYG18" s="788"/>
      <c r="VYH18" s="788"/>
      <c r="VYI18" s="788"/>
      <c r="VYJ18" s="787"/>
      <c r="VYK18" s="788"/>
      <c r="VYL18" s="788"/>
      <c r="VYM18" s="788"/>
      <c r="VYN18" s="787"/>
      <c r="VYO18" s="788"/>
      <c r="VYP18" s="788"/>
      <c r="VYQ18" s="788"/>
      <c r="VYR18" s="787"/>
      <c r="VYS18" s="788"/>
      <c r="VYT18" s="788"/>
      <c r="VYU18" s="788"/>
      <c r="VYV18" s="787"/>
      <c r="VYW18" s="788"/>
      <c r="VYX18" s="788"/>
      <c r="VYY18" s="788"/>
      <c r="VYZ18" s="787"/>
      <c r="VZA18" s="788"/>
      <c r="VZB18" s="788"/>
      <c r="VZC18" s="788"/>
      <c r="VZD18" s="787"/>
      <c r="VZE18" s="788"/>
      <c r="VZF18" s="788"/>
      <c r="VZG18" s="788"/>
      <c r="VZH18" s="787"/>
      <c r="VZI18" s="788"/>
      <c r="VZJ18" s="788"/>
      <c r="VZK18" s="788"/>
      <c r="VZL18" s="787"/>
      <c r="VZM18" s="788"/>
      <c r="VZN18" s="788"/>
      <c r="VZO18" s="788"/>
      <c r="VZP18" s="787"/>
      <c r="VZQ18" s="788"/>
      <c r="VZR18" s="788"/>
      <c r="VZS18" s="788"/>
      <c r="VZT18" s="787"/>
      <c r="VZU18" s="788"/>
      <c r="VZV18" s="788"/>
      <c r="VZW18" s="788"/>
      <c r="VZX18" s="787"/>
      <c r="VZY18" s="788"/>
      <c r="VZZ18" s="788"/>
      <c r="WAA18" s="788"/>
      <c r="WAB18" s="787"/>
      <c r="WAC18" s="788"/>
      <c r="WAD18" s="788"/>
      <c r="WAE18" s="788"/>
      <c r="WAF18" s="787"/>
      <c r="WAG18" s="788"/>
      <c r="WAH18" s="788"/>
      <c r="WAI18" s="788"/>
      <c r="WAJ18" s="787"/>
      <c r="WAK18" s="788"/>
      <c r="WAL18" s="788"/>
      <c r="WAM18" s="788"/>
      <c r="WAN18" s="787"/>
      <c r="WAO18" s="788"/>
      <c r="WAP18" s="788"/>
      <c r="WAQ18" s="788"/>
      <c r="WAR18" s="787"/>
      <c r="WAS18" s="788"/>
      <c r="WAT18" s="788"/>
      <c r="WAU18" s="788"/>
      <c r="WAV18" s="787"/>
      <c r="WAW18" s="788"/>
      <c r="WAX18" s="788"/>
      <c r="WAY18" s="788"/>
      <c r="WAZ18" s="787"/>
      <c r="WBA18" s="788"/>
      <c r="WBB18" s="788"/>
      <c r="WBC18" s="788"/>
      <c r="WBD18" s="787"/>
      <c r="WBE18" s="788"/>
      <c r="WBF18" s="788"/>
      <c r="WBG18" s="788"/>
      <c r="WBH18" s="787"/>
      <c r="WBI18" s="788"/>
      <c r="WBJ18" s="788"/>
      <c r="WBK18" s="788"/>
      <c r="WBL18" s="787"/>
      <c r="WBM18" s="788"/>
      <c r="WBN18" s="788"/>
      <c r="WBO18" s="788"/>
      <c r="WBP18" s="787"/>
      <c r="WBQ18" s="788"/>
      <c r="WBR18" s="788"/>
      <c r="WBS18" s="788"/>
      <c r="WBT18" s="787"/>
      <c r="WBU18" s="788"/>
      <c r="WBV18" s="788"/>
      <c r="WBW18" s="788"/>
      <c r="WBX18" s="787"/>
      <c r="WBY18" s="788"/>
      <c r="WBZ18" s="788"/>
      <c r="WCA18" s="788"/>
      <c r="WCB18" s="787"/>
      <c r="WCC18" s="788"/>
      <c r="WCD18" s="788"/>
      <c r="WCE18" s="788"/>
      <c r="WCF18" s="787"/>
      <c r="WCG18" s="788"/>
      <c r="WCH18" s="788"/>
      <c r="WCI18" s="788"/>
      <c r="WCJ18" s="787"/>
      <c r="WCK18" s="788"/>
      <c r="WCL18" s="788"/>
      <c r="WCM18" s="788"/>
      <c r="WCN18" s="787"/>
      <c r="WCO18" s="788"/>
      <c r="WCP18" s="788"/>
      <c r="WCQ18" s="788"/>
      <c r="WCR18" s="787"/>
      <c r="WCS18" s="788"/>
      <c r="WCT18" s="788"/>
      <c r="WCU18" s="788"/>
      <c r="WCV18" s="787"/>
      <c r="WCW18" s="788"/>
      <c r="WCX18" s="788"/>
      <c r="WCY18" s="788"/>
      <c r="WCZ18" s="787"/>
      <c r="WDA18" s="788"/>
      <c r="WDB18" s="788"/>
      <c r="WDC18" s="788"/>
      <c r="WDD18" s="787"/>
      <c r="WDE18" s="788"/>
      <c r="WDF18" s="788"/>
      <c r="WDG18" s="788"/>
      <c r="WDH18" s="787"/>
      <c r="WDI18" s="788"/>
      <c r="WDJ18" s="788"/>
      <c r="WDK18" s="788"/>
      <c r="WDL18" s="787"/>
      <c r="WDM18" s="788"/>
      <c r="WDN18" s="788"/>
      <c r="WDO18" s="788"/>
      <c r="WDP18" s="787"/>
      <c r="WDQ18" s="788"/>
      <c r="WDR18" s="788"/>
      <c r="WDS18" s="788"/>
      <c r="WDT18" s="787"/>
      <c r="WDU18" s="788"/>
      <c r="WDV18" s="788"/>
      <c r="WDW18" s="788"/>
      <c r="WDX18" s="787"/>
      <c r="WDY18" s="788"/>
      <c r="WDZ18" s="788"/>
      <c r="WEA18" s="788"/>
      <c r="WEB18" s="787"/>
      <c r="WEC18" s="788"/>
      <c r="WED18" s="788"/>
      <c r="WEE18" s="788"/>
      <c r="WEF18" s="787"/>
      <c r="WEG18" s="788"/>
      <c r="WEH18" s="788"/>
      <c r="WEI18" s="788"/>
      <c r="WEJ18" s="787"/>
      <c r="WEK18" s="788"/>
      <c r="WEL18" s="788"/>
      <c r="WEM18" s="788"/>
      <c r="WEN18" s="787"/>
      <c r="WEO18" s="788"/>
      <c r="WEP18" s="788"/>
      <c r="WEQ18" s="788"/>
      <c r="WER18" s="787"/>
      <c r="WES18" s="788"/>
      <c r="WET18" s="788"/>
      <c r="WEU18" s="788"/>
      <c r="WEV18" s="787"/>
      <c r="WEW18" s="788"/>
      <c r="WEX18" s="788"/>
      <c r="WEY18" s="788"/>
      <c r="WEZ18" s="787"/>
      <c r="WFA18" s="788"/>
      <c r="WFB18" s="788"/>
      <c r="WFC18" s="788"/>
      <c r="WFD18" s="787"/>
      <c r="WFE18" s="788"/>
      <c r="WFF18" s="788"/>
      <c r="WFG18" s="788"/>
      <c r="WFH18" s="787"/>
      <c r="WFI18" s="788"/>
      <c r="WFJ18" s="788"/>
      <c r="WFK18" s="788"/>
      <c r="WFL18" s="787"/>
      <c r="WFM18" s="788"/>
      <c r="WFN18" s="788"/>
      <c r="WFO18" s="788"/>
      <c r="WFP18" s="787"/>
      <c r="WFQ18" s="788"/>
      <c r="WFR18" s="788"/>
      <c r="WFS18" s="788"/>
      <c r="WFT18" s="787"/>
      <c r="WFU18" s="788"/>
      <c r="WFV18" s="788"/>
      <c r="WFW18" s="788"/>
      <c r="WFX18" s="787"/>
      <c r="WFY18" s="788"/>
      <c r="WFZ18" s="788"/>
      <c r="WGA18" s="788"/>
      <c r="WGB18" s="787"/>
      <c r="WGC18" s="788"/>
      <c r="WGD18" s="788"/>
      <c r="WGE18" s="788"/>
      <c r="WGF18" s="787"/>
      <c r="WGG18" s="788"/>
      <c r="WGH18" s="788"/>
      <c r="WGI18" s="788"/>
      <c r="WGJ18" s="787"/>
      <c r="WGK18" s="788"/>
      <c r="WGL18" s="788"/>
      <c r="WGM18" s="788"/>
      <c r="WGN18" s="787"/>
      <c r="WGO18" s="788"/>
      <c r="WGP18" s="788"/>
      <c r="WGQ18" s="788"/>
      <c r="WGR18" s="787"/>
      <c r="WGS18" s="788"/>
      <c r="WGT18" s="788"/>
      <c r="WGU18" s="788"/>
      <c r="WGV18" s="787"/>
      <c r="WGW18" s="788"/>
      <c r="WGX18" s="788"/>
      <c r="WGY18" s="788"/>
      <c r="WGZ18" s="787"/>
      <c r="WHA18" s="788"/>
      <c r="WHB18" s="788"/>
      <c r="WHC18" s="788"/>
      <c r="WHD18" s="787"/>
      <c r="WHE18" s="788"/>
      <c r="WHF18" s="788"/>
      <c r="WHG18" s="788"/>
      <c r="WHH18" s="787"/>
      <c r="WHI18" s="788"/>
      <c r="WHJ18" s="788"/>
      <c r="WHK18" s="788"/>
      <c r="WHL18" s="787"/>
      <c r="WHM18" s="788"/>
      <c r="WHN18" s="788"/>
      <c r="WHO18" s="788"/>
      <c r="WHP18" s="787"/>
      <c r="WHQ18" s="788"/>
      <c r="WHR18" s="788"/>
      <c r="WHS18" s="788"/>
      <c r="WHT18" s="787"/>
      <c r="WHU18" s="788"/>
      <c r="WHV18" s="788"/>
      <c r="WHW18" s="788"/>
      <c r="WHX18" s="787"/>
      <c r="WHY18" s="788"/>
      <c r="WHZ18" s="788"/>
      <c r="WIA18" s="788"/>
      <c r="WIB18" s="787"/>
      <c r="WIC18" s="788"/>
      <c r="WID18" s="788"/>
      <c r="WIE18" s="788"/>
      <c r="WIF18" s="787"/>
      <c r="WIG18" s="788"/>
      <c r="WIH18" s="788"/>
      <c r="WII18" s="788"/>
      <c r="WIJ18" s="787"/>
      <c r="WIK18" s="788"/>
      <c r="WIL18" s="788"/>
      <c r="WIM18" s="788"/>
      <c r="WIN18" s="787"/>
      <c r="WIO18" s="788"/>
      <c r="WIP18" s="788"/>
      <c r="WIQ18" s="788"/>
      <c r="WIR18" s="787"/>
      <c r="WIS18" s="788"/>
      <c r="WIT18" s="788"/>
      <c r="WIU18" s="788"/>
      <c r="WIV18" s="787"/>
      <c r="WIW18" s="788"/>
      <c r="WIX18" s="788"/>
      <c r="WIY18" s="788"/>
      <c r="WIZ18" s="787"/>
      <c r="WJA18" s="788"/>
      <c r="WJB18" s="788"/>
      <c r="WJC18" s="788"/>
      <c r="WJD18" s="787"/>
      <c r="WJE18" s="788"/>
      <c r="WJF18" s="788"/>
      <c r="WJG18" s="788"/>
      <c r="WJH18" s="787"/>
      <c r="WJI18" s="788"/>
      <c r="WJJ18" s="788"/>
      <c r="WJK18" s="788"/>
      <c r="WJL18" s="787"/>
      <c r="WJM18" s="788"/>
      <c r="WJN18" s="788"/>
      <c r="WJO18" s="788"/>
      <c r="WJP18" s="787"/>
      <c r="WJQ18" s="788"/>
      <c r="WJR18" s="788"/>
      <c r="WJS18" s="788"/>
      <c r="WJT18" s="787"/>
      <c r="WJU18" s="788"/>
      <c r="WJV18" s="788"/>
      <c r="WJW18" s="788"/>
      <c r="WJX18" s="787"/>
      <c r="WJY18" s="788"/>
      <c r="WJZ18" s="788"/>
      <c r="WKA18" s="788"/>
      <c r="WKB18" s="787"/>
      <c r="WKC18" s="788"/>
      <c r="WKD18" s="788"/>
      <c r="WKE18" s="788"/>
      <c r="WKF18" s="787"/>
      <c r="WKG18" s="788"/>
      <c r="WKH18" s="788"/>
      <c r="WKI18" s="788"/>
      <c r="WKJ18" s="787"/>
      <c r="WKK18" s="788"/>
      <c r="WKL18" s="788"/>
      <c r="WKM18" s="788"/>
      <c r="WKN18" s="787"/>
      <c r="WKO18" s="788"/>
      <c r="WKP18" s="788"/>
      <c r="WKQ18" s="788"/>
      <c r="WKR18" s="787"/>
      <c r="WKS18" s="788"/>
      <c r="WKT18" s="788"/>
      <c r="WKU18" s="788"/>
      <c r="WKV18" s="787"/>
      <c r="WKW18" s="788"/>
      <c r="WKX18" s="788"/>
      <c r="WKY18" s="788"/>
      <c r="WKZ18" s="787"/>
      <c r="WLA18" s="788"/>
      <c r="WLB18" s="788"/>
      <c r="WLC18" s="788"/>
      <c r="WLD18" s="787"/>
      <c r="WLE18" s="788"/>
      <c r="WLF18" s="788"/>
      <c r="WLG18" s="788"/>
      <c r="WLH18" s="787"/>
      <c r="WLI18" s="788"/>
      <c r="WLJ18" s="788"/>
      <c r="WLK18" s="788"/>
      <c r="WLL18" s="787"/>
      <c r="WLM18" s="788"/>
      <c r="WLN18" s="788"/>
      <c r="WLO18" s="788"/>
      <c r="WLP18" s="787"/>
      <c r="WLQ18" s="788"/>
      <c r="WLR18" s="788"/>
      <c r="WLS18" s="788"/>
      <c r="WLT18" s="787"/>
      <c r="WLU18" s="788"/>
      <c r="WLV18" s="788"/>
      <c r="WLW18" s="788"/>
      <c r="WLX18" s="787"/>
      <c r="WLY18" s="788"/>
      <c r="WLZ18" s="788"/>
      <c r="WMA18" s="788"/>
      <c r="WMB18" s="787"/>
      <c r="WMC18" s="788"/>
      <c r="WMD18" s="788"/>
      <c r="WME18" s="788"/>
      <c r="WMF18" s="787"/>
      <c r="WMG18" s="788"/>
      <c r="WMH18" s="788"/>
      <c r="WMI18" s="788"/>
      <c r="WMJ18" s="787"/>
      <c r="WMK18" s="788"/>
      <c r="WML18" s="788"/>
      <c r="WMM18" s="788"/>
      <c r="WMN18" s="787"/>
      <c r="WMO18" s="788"/>
      <c r="WMP18" s="788"/>
      <c r="WMQ18" s="788"/>
      <c r="WMR18" s="787"/>
      <c r="WMS18" s="788"/>
      <c r="WMT18" s="788"/>
      <c r="WMU18" s="788"/>
      <c r="WMV18" s="787"/>
      <c r="WMW18" s="788"/>
      <c r="WMX18" s="788"/>
      <c r="WMY18" s="788"/>
      <c r="WMZ18" s="787"/>
      <c r="WNA18" s="788"/>
      <c r="WNB18" s="788"/>
      <c r="WNC18" s="788"/>
      <c r="WND18" s="787"/>
      <c r="WNE18" s="788"/>
      <c r="WNF18" s="788"/>
      <c r="WNG18" s="788"/>
      <c r="WNH18" s="787"/>
      <c r="WNI18" s="788"/>
      <c r="WNJ18" s="788"/>
      <c r="WNK18" s="788"/>
      <c r="WNL18" s="787"/>
      <c r="WNM18" s="788"/>
      <c r="WNN18" s="788"/>
      <c r="WNO18" s="788"/>
      <c r="WNP18" s="787"/>
      <c r="WNQ18" s="788"/>
      <c r="WNR18" s="788"/>
      <c r="WNS18" s="788"/>
      <c r="WNT18" s="787"/>
      <c r="WNU18" s="788"/>
      <c r="WNV18" s="788"/>
      <c r="WNW18" s="788"/>
      <c r="WNX18" s="787"/>
      <c r="WNY18" s="788"/>
      <c r="WNZ18" s="788"/>
      <c r="WOA18" s="788"/>
      <c r="WOB18" s="787"/>
      <c r="WOC18" s="788"/>
      <c r="WOD18" s="788"/>
      <c r="WOE18" s="788"/>
      <c r="WOF18" s="787"/>
      <c r="WOG18" s="788"/>
      <c r="WOH18" s="788"/>
      <c r="WOI18" s="788"/>
      <c r="WOJ18" s="787"/>
      <c r="WOK18" s="788"/>
      <c r="WOL18" s="788"/>
      <c r="WOM18" s="788"/>
      <c r="WON18" s="787"/>
      <c r="WOO18" s="788"/>
      <c r="WOP18" s="788"/>
      <c r="WOQ18" s="788"/>
      <c r="WOR18" s="787"/>
      <c r="WOS18" s="788"/>
      <c r="WOT18" s="788"/>
      <c r="WOU18" s="788"/>
      <c r="WOV18" s="787"/>
      <c r="WOW18" s="788"/>
      <c r="WOX18" s="788"/>
      <c r="WOY18" s="788"/>
      <c r="WOZ18" s="787"/>
      <c r="WPA18" s="788"/>
      <c r="WPB18" s="788"/>
      <c r="WPC18" s="788"/>
      <c r="WPD18" s="787"/>
      <c r="WPE18" s="788"/>
      <c r="WPF18" s="788"/>
      <c r="WPG18" s="788"/>
      <c r="WPH18" s="787"/>
      <c r="WPI18" s="788"/>
      <c r="WPJ18" s="788"/>
      <c r="WPK18" s="788"/>
      <c r="WPL18" s="787"/>
      <c r="WPM18" s="788"/>
      <c r="WPN18" s="788"/>
      <c r="WPO18" s="788"/>
      <c r="WPP18" s="787"/>
      <c r="WPQ18" s="788"/>
      <c r="WPR18" s="788"/>
      <c r="WPS18" s="788"/>
      <c r="WPT18" s="787"/>
      <c r="WPU18" s="788"/>
      <c r="WPV18" s="788"/>
      <c r="WPW18" s="788"/>
      <c r="WPX18" s="787"/>
      <c r="WPY18" s="788"/>
      <c r="WPZ18" s="788"/>
      <c r="WQA18" s="788"/>
      <c r="WQB18" s="787"/>
      <c r="WQC18" s="788"/>
      <c r="WQD18" s="788"/>
      <c r="WQE18" s="788"/>
      <c r="WQF18" s="787"/>
      <c r="WQG18" s="788"/>
      <c r="WQH18" s="788"/>
      <c r="WQI18" s="788"/>
      <c r="WQJ18" s="787"/>
      <c r="WQK18" s="788"/>
      <c r="WQL18" s="788"/>
      <c r="WQM18" s="788"/>
      <c r="WQN18" s="787"/>
      <c r="WQO18" s="788"/>
      <c r="WQP18" s="788"/>
      <c r="WQQ18" s="788"/>
      <c r="WQR18" s="787"/>
      <c r="WQS18" s="788"/>
      <c r="WQT18" s="788"/>
      <c r="WQU18" s="788"/>
      <c r="WQV18" s="787"/>
      <c r="WQW18" s="788"/>
      <c r="WQX18" s="788"/>
      <c r="WQY18" s="788"/>
      <c r="WQZ18" s="787"/>
      <c r="WRA18" s="788"/>
      <c r="WRB18" s="788"/>
      <c r="WRC18" s="788"/>
      <c r="WRD18" s="787"/>
      <c r="WRE18" s="788"/>
      <c r="WRF18" s="788"/>
      <c r="WRG18" s="788"/>
      <c r="WRH18" s="787"/>
      <c r="WRI18" s="788"/>
      <c r="WRJ18" s="788"/>
      <c r="WRK18" s="788"/>
      <c r="WRL18" s="787"/>
      <c r="WRM18" s="788"/>
      <c r="WRN18" s="788"/>
      <c r="WRO18" s="788"/>
      <c r="WRP18" s="787"/>
      <c r="WRQ18" s="788"/>
      <c r="WRR18" s="788"/>
      <c r="WRS18" s="788"/>
      <c r="WRT18" s="787"/>
      <c r="WRU18" s="788"/>
      <c r="WRV18" s="788"/>
      <c r="WRW18" s="788"/>
      <c r="WRX18" s="787"/>
      <c r="WRY18" s="788"/>
      <c r="WRZ18" s="788"/>
      <c r="WSA18" s="788"/>
      <c r="WSB18" s="787"/>
      <c r="WSC18" s="788"/>
      <c r="WSD18" s="788"/>
      <c r="WSE18" s="788"/>
      <c r="WSF18" s="787"/>
      <c r="WSG18" s="788"/>
      <c r="WSH18" s="788"/>
      <c r="WSI18" s="788"/>
      <c r="WSJ18" s="787"/>
      <c r="WSK18" s="788"/>
      <c r="WSL18" s="788"/>
      <c r="WSM18" s="788"/>
      <c r="WSN18" s="787"/>
      <c r="WSO18" s="788"/>
      <c r="WSP18" s="788"/>
      <c r="WSQ18" s="788"/>
      <c r="WSR18" s="787"/>
      <c r="WSS18" s="788"/>
      <c r="WST18" s="788"/>
      <c r="WSU18" s="788"/>
      <c r="WSV18" s="787"/>
      <c r="WSW18" s="788"/>
      <c r="WSX18" s="788"/>
      <c r="WSY18" s="788"/>
      <c r="WSZ18" s="787"/>
      <c r="WTA18" s="788"/>
      <c r="WTB18" s="788"/>
      <c r="WTC18" s="788"/>
      <c r="WTD18" s="787"/>
      <c r="WTE18" s="788"/>
      <c r="WTF18" s="788"/>
      <c r="WTG18" s="788"/>
      <c r="WTH18" s="787"/>
      <c r="WTI18" s="788"/>
      <c r="WTJ18" s="788"/>
      <c r="WTK18" s="788"/>
      <c r="WTL18" s="787"/>
      <c r="WTM18" s="788"/>
      <c r="WTN18" s="788"/>
      <c r="WTO18" s="788"/>
      <c r="WTP18" s="787"/>
      <c r="WTQ18" s="788"/>
      <c r="WTR18" s="788"/>
      <c r="WTS18" s="788"/>
      <c r="WTT18" s="787"/>
      <c r="WTU18" s="788"/>
      <c r="WTV18" s="788"/>
      <c r="WTW18" s="788"/>
      <c r="WTX18" s="787"/>
      <c r="WTY18" s="788"/>
      <c r="WTZ18" s="788"/>
      <c r="WUA18" s="788"/>
      <c r="WUB18" s="787"/>
      <c r="WUC18" s="788"/>
      <c r="WUD18" s="788"/>
      <c r="WUE18" s="788"/>
      <c r="WUF18" s="787"/>
      <c r="WUG18" s="788"/>
      <c r="WUH18" s="788"/>
      <c r="WUI18" s="788"/>
      <c r="WUJ18" s="787"/>
      <c r="WUK18" s="788"/>
      <c r="WUL18" s="788"/>
      <c r="WUM18" s="788"/>
      <c r="WUN18" s="787"/>
      <c r="WUO18" s="788"/>
      <c r="WUP18" s="788"/>
      <c r="WUQ18" s="788"/>
      <c r="WUR18" s="787"/>
      <c r="WUS18" s="788"/>
      <c r="WUT18" s="788"/>
      <c r="WUU18" s="788"/>
      <c r="WUV18" s="787"/>
      <c r="WUW18" s="788"/>
      <c r="WUX18" s="788"/>
      <c r="WUY18" s="788"/>
      <c r="WUZ18" s="787"/>
      <c r="WVA18" s="788"/>
      <c r="WVB18" s="788"/>
      <c r="WVC18" s="788"/>
      <c r="WVD18" s="787"/>
      <c r="WVE18" s="788"/>
      <c r="WVF18" s="788"/>
      <c r="WVG18" s="788"/>
      <c r="WVH18" s="787"/>
      <c r="WVI18" s="788"/>
      <c r="WVJ18" s="788"/>
      <c r="WVK18" s="788"/>
      <c r="WVL18" s="787"/>
      <c r="WVM18" s="788"/>
      <c r="WVN18" s="788"/>
      <c r="WVO18" s="788"/>
      <c r="WVP18" s="787"/>
      <c r="WVQ18" s="788"/>
      <c r="WVR18" s="788"/>
      <c r="WVS18" s="788"/>
      <c r="WVT18" s="787"/>
      <c r="WVU18" s="788"/>
      <c r="WVV18" s="788"/>
      <c r="WVW18" s="788"/>
      <c r="WVX18" s="787"/>
      <c r="WVY18" s="788"/>
      <c r="WVZ18" s="788"/>
      <c r="WWA18" s="788"/>
      <c r="WWB18" s="787"/>
      <c r="WWC18" s="788"/>
      <c r="WWD18" s="788"/>
      <c r="WWE18" s="788"/>
      <c r="WWF18" s="787"/>
      <c r="WWG18" s="788"/>
      <c r="WWH18" s="788"/>
      <c r="WWI18" s="788"/>
      <c r="WWJ18" s="787"/>
      <c r="WWK18" s="788"/>
      <c r="WWL18" s="788"/>
      <c r="WWM18" s="788"/>
      <c r="WWN18" s="787"/>
      <c r="WWO18" s="788"/>
      <c r="WWP18" s="788"/>
      <c r="WWQ18" s="788"/>
      <c r="WWR18" s="787"/>
      <c r="WWS18" s="788"/>
      <c r="WWT18" s="788"/>
      <c r="WWU18" s="788"/>
      <c r="WWV18" s="787"/>
      <c r="WWW18" s="788"/>
      <c r="WWX18" s="788"/>
      <c r="WWY18" s="788"/>
      <c r="WWZ18" s="787"/>
      <c r="WXA18" s="788"/>
      <c r="WXB18" s="788"/>
      <c r="WXC18" s="788"/>
      <c r="WXD18" s="787"/>
      <c r="WXE18" s="788"/>
      <c r="WXF18" s="788"/>
      <c r="WXG18" s="788"/>
      <c r="WXH18" s="787"/>
      <c r="WXI18" s="788"/>
      <c r="WXJ18" s="788"/>
      <c r="WXK18" s="788"/>
      <c r="WXL18" s="787"/>
      <c r="WXM18" s="788"/>
      <c r="WXN18" s="788"/>
      <c r="WXO18" s="788"/>
      <c r="WXP18" s="787"/>
      <c r="WXQ18" s="788"/>
      <c r="WXR18" s="788"/>
      <c r="WXS18" s="788"/>
      <c r="WXT18" s="787"/>
      <c r="WXU18" s="788"/>
      <c r="WXV18" s="788"/>
      <c r="WXW18" s="788"/>
      <c r="WXX18" s="787"/>
      <c r="WXY18" s="788"/>
      <c r="WXZ18" s="788"/>
      <c r="WYA18" s="788"/>
      <c r="WYB18" s="787"/>
      <c r="WYC18" s="788"/>
      <c r="WYD18" s="788"/>
      <c r="WYE18" s="788"/>
      <c r="WYF18" s="787"/>
      <c r="WYG18" s="788"/>
      <c r="WYH18" s="788"/>
      <c r="WYI18" s="788"/>
      <c r="WYJ18" s="787"/>
      <c r="WYK18" s="788"/>
      <c r="WYL18" s="788"/>
      <c r="WYM18" s="788"/>
      <c r="WYN18" s="787"/>
      <c r="WYO18" s="788"/>
      <c r="WYP18" s="788"/>
      <c r="WYQ18" s="788"/>
      <c r="WYR18" s="787"/>
      <c r="WYS18" s="788"/>
      <c r="WYT18" s="788"/>
      <c r="WYU18" s="788"/>
      <c r="WYV18" s="787"/>
      <c r="WYW18" s="788"/>
      <c r="WYX18" s="788"/>
      <c r="WYY18" s="788"/>
      <c r="WYZ18" s="787"/>
      <c r="WZA18" s="788"/>
      <c r="WZB18" s="788"/>
      <c r="WZC18" s="788"/>
      <c r="WZD18" s="787"/>
      <c r="WZE18" s="788"/>
      <c r="WZF18" s="788"/>
      <c r="WZG18" s="788"/>
      <c r="WZH18" s="787"/>
      <c r="WZI18" s="788"/>
      <c r="WZJ18" s="788"/>
      <c r="WZK18" s="788"/>
      <c r="WZL18" s="787"/>
      <c r="WZM18" s="788"/>
      <c r="WZN18" s="788"/>
      <c r="WZO18" s="788"/>
      <c r="WZP18" s="787"/>
      <c r="WZQ18" s="788"/>
      <c r="WZR18" s="788"/>
      <c r="WZS18" s="788"/>
      <c r="WZT18" s="787"/>
      <c r="WZU18" s="788"/>
      <c r="WZV18" s="788"/>
      <c r="WZW18" s="788"/>
      <c r="WZX18" s="787"/>
      <c r="WZY18" s="788"/>
      <c r="WZZ18" s="788"/>
      <c r="XAA18" s="788"/>
      <c r="XAB18" s="787"/>
      <c r="XAC18" s="788"/>
      <c r="XAD18" s="788"/>
      <c r="XAE18" s="788"/>
      <c r="XAF18" s="787"/>
      <c r="XAG18" s="788"/>
      <c r="XAH18" s="788"/>
      <c r="XAI18" s="788"/>
      <c r="XAJ18" s="787"/>
      <c r="XAK18" s="788"/>
      <c r="XAL18" s="788"/>
      <c r="XAM18" s="788"/>
      <c r="XAN18" s="787"/>
      <c r="XAO18" s="788"/>
      <c r="XAP18" s="788"/>
      <c r="XAQ18" s="788"/>
      <c r="XAR18" s="787"/>
      <c r="XAS18" s="788"/>
      <c r="XAT18" s="788"/>
      <c r="XAU18" s="788"/>
      <c r="XAV18" s="787"/>
      <c r="XAW18" s="788"/>
      <c r="XAX18" s="788"/>
      <c r="XAY18" s="788"/>
      <c r="XAZ18" s="787"/>
      <c r="XBA18" s="788"/>
      <c r="XBB18" s="788"/>
      <c r="XBC18" s="788"/>
      <c r="XBD18" s="787"/>
      <c r="XBE18" s="788"/>
      <c r="XBF18" s="788"/>
      <c r="XBG18" s="788"/>
      <c r="XBH18" s="787"/>
      <c r="XBI18" s="788"/>
      <c r="XBJ18" s="788"/>
      <c r="XBK18" s="788"/>
      <c r="XBL18" s="787"/>
      <c r="XBM18" s="788"/>
      <c r="XBN18" s="788"/>
      <c r="XBO18" s="788"/>
      <c r="XBP18" s="787"/>
      <c r="XBQ18" s="788"/>
      <c r="XBR18" s="788"/>
      <c r="XBS18" s="788"/>
      <c r="XBT18" s="787"/>
      <c r="XBU18" s="788"/>
      <c r="XBV18" s="788"/>
      <c r="XBW18" s="788"/>
      <c r="XBX18" s="787"/>
      <c r="XBY18" s="788"/>
      <c r="XBZ18" s="788"/>
      <c r="XCA18" s="788"/>
      <c r="XCB18" s="787"/>
      <c r="XCC18" s="788"/>
      <c r="XCD18" s="788"/>
      <c r="XCE18" s="788"/>
      <c r="XCF18" s="787"/>
      <c r="XCG18" s="788"/>
      <c r="XCH18" s="788"/>
      <c r="XCI18" s="788"/>
      <c r="XCJ18" s="787"/>
      <c r="XCK18" s="788"/>
      <c r="XCL18" s="788"/>
      <c r="XCM18" s="788"/>
      <c r="XCN18" s="787"/>
      <c r="XCO18" s="788"/>
      <c r="XCP18" s="788"/>
      <c r="XCQ18" s="788"/>
      <c r="XCR18" s="787"/>
      <c r="XCS18" s="788"/>
      <c r="XCT18" s="788"/>
      <c r="XCU18" s="788"/>
      <c r="XCV18" s="787"/>
      <c r="XCW18" s="788"/>
      <c r="XCX18" s="788"/>
      <c r="XCY18" s="788"/>
      <c r="XCZ18" s="787"/>
      <c r="XDA18" s="788"/>
      <c r="XDB18" s="788"/>
      <c r="XDC18" s="788"/>
      <c r="XDD18" s="787"/>
      <c r="XDE18" s="788"/>
      <c r="XDF18" s="788"/>
      <c r="XDG18" s="788"/>
      <c r="XDH18" s="787"/>
      <c r="XDI18" s="788"/>
      <c r="XDJ18" s="788"/>
      <c r="XDK18" s="788"/>
      <c r="XDL18" s="787"/>
      <c r="XDM18" s="788"/>
      <c r="XDN18" s="788"/>
      <c r="XDO18" s="788"/>
      <c r="XDP18" s="787"/>
      <c r="XDQ18" s="788"/>
      <c r="XDR18" s="788"/>
      <c r="XDS18" s="788"/>
      <c r="XDT18" s="787"/>
      <c r="XDU18" s="788"/>
      <c r="XDV18" s="788"/>
      <c r="XDW18" s="788"/>
      <c r="XDX18" s="787"/>
      <c r="XDY18" s="788"/>
      <c r="XDZ18" s="788"/>
      <c r="XEA18" s="788"/>
      <c r="XEB18" s="787"/>
      <c r="XEC18" s="788"/>
      <c r="XED18" s="788"/>
      <c r="XEE18" s="788"/>
      <c r="XEF18" s="787"/>
      <c r="XEG18" s="788"/>
      <c r="XEH18" s="788"/>
      <c r="XEI18" s="788"/>
      <c r="XEJ18" s="787"/>
      <c r="XEK18" s="788"/>
      <c r="XEL18" s="788"/>
      <c r="XEM18" s="788"/>
    </row>
    <row r="19" spans="1:16367" s="215" customFormat="1" ht="22.5" customHeight="1" x14ac:dyDescent="0.25">
      <c r="A19" s="860" t="s">
        <v>232</v>
      </c>
      <c r="B19" s="241"/>
      <c r="C19" s="1147">
        <f>SUM('تراز 1400'!$M$81:$M$82,'تراز 1400'!$M$84:$M$93,'تراز 1400'!$M$112,'تراز 1400'!$M$114:$M$116)</f>
        <v>7743000000</v>
      </c>
      <c r="D19" s="1148"/>
      <c r="E19" s="1147">
        <f>SUM('تراز 1400'!$I$78:$I$82,'تراز 1400'!$I$84:$I$125)</f>
        <v>38640000000</v>
      </c>
      <c r="H19" s="785"/>
      <c r="L19" s="786"/>
      <c r="P19" s="787"/>
      <c r="Q19" s="788"/>
      <c r="R19" s="788"/>
      <c r="S19" s="788"/>
      <c r="T19" s="787"/>
      <c r="U19" s="788"/>
      <c r="V19" s="788"/>
      <c r="W19" s="788"/>
      <c r="X19" s="787"/>
      <c r="Y19" s="788"/>
      <c r="Z19" s="788"/>
      <c r="AA19" s="788"/>
      <c r="AB19" s="787"/>
      <c r="AC19" s="788"/>
      <c r="AD19" s="788"/>
      <c r="AE19" s="788"/>
      <c r="AF19" s="787"/>
      <c r="AG19" s="788"/>
      <c r="AH19" s="788"/>
      <c r="AI19" s="788"/>
      <c r="AJ19" s="787"/>
      <c r="AK19" s="788"/>
      <c r="AL19" s="788"/>
      <c r="AM19" s="788"/>
      <c r="AN19" s="787"/>
      <c r="AO19" s="788"/>
      <c r="AP19" s="788"/>
      <c r="AQ19" s="788"/>
      <c r="AR19" s="787"/>
      <c r="AS19" s="788"/>
      <c r="AT19" s="788"/>
      <c r="AU19" s="788"/>
      <c r="AV19" s="787"/>
      <c r="AW19" s="788"/>
      <c r="AX19" s="788"/>
      <c r="AY19" s="788"/>
      <c r="AZ19" s="787"/>
      <c r="BA19" s="788"/>
      <c r="BB19" s="788"/>
      <c r="BC19" s="788"/>
      <c r="BD19" s="787"/>
      <c r="BE19" s="788"/>
      <c r="BF19" s="788"/>
      <c r="BG19" s="788"/>
      <c r="BH19" s="787"/>
      <c r="BI19" s="788"/>
      <c r="BJ19" s="788"/>
      <c r="BK19" s="788"/>
      <c r="BL19" s="787"/>
      <c r="BM19" s="788"/>
      <c r="BN19" s="788"/>
      <c r="BO19" s="788"/>
      <c r="BP19" s="787"/>
      <c r="BQ19" s="788"/>
      <c r="BR19" s="788"/>
      <c r="BS19" s="788"/>
      <c r="BT19" s="787"/>
      <c r="BU19" s="788"/>
      <c r="BV19" s="788"/>
      <c r="BW19" s="788"/>
      <c r="BX19" s="787"/>
      <c r="BY19" s="788"/>
      <c r="BZ19" s="788"/>
      <c r="CA19" s="788"/>
      <c r="CB19" s="787"/>
      <c r="CC19" s="788"/>
      <c r="CD19" s="788"/>
      <c r="CE19" s="788"/>
      <c r="CF19" s="787"/>
      <c r="CG19" s="788"/>
      <c r="CH19" s="788"/>
      <c r="CI19" s="788"/>
      <c r="CJ19" s="787"/>
      <c r="CK19" s="788"/>
      <c r="CL19" s="788"/>
      <c r="CM19" s="788"/>
      <c r="CN19" s="787"/>
      <c r="CO19" s="788"/>
      <c r="CP19" s="788"/>
      <c r="CQ19" s="788"/>
      <c r="CR19" s="787"/>
      <c r="CS19" s="788"/>
      <c r="CT19" s="788"/>
      <c r="CU19" s="788"/>
      <c r="CV19" s="787"/>
      <c r="CW19" s="788"/>
      <c r="CX19" s="788"/>
      <c r="CY19" s="788"/>
      <c r="CZ19" s="787"/>
      <c r="DA19" s="788"/>
      <c r="DB19" s="788"/>
      <c r="DC19" s="788"/>
      <c r="DD19" s="787"/>
      <c r="DE19" s="788"/>
      <c r="DF19" s="788"/>
      <c r="DG19" s="788"/>
      <c r="DH19" s="787"/>
      <c r="DI19" s="788"/>
      <c r="DJ19" s="788"/>
      <c r="DK19" s="788"/>
      <c r="DL19" s="787"/>
      <c r="DM19" s="788"/>
      <c r="DN19" s="788"/>
      <c r="DO19" s="788"/>
      <c r="DP19" s="787"/>
      <c r="DQ19" s="788"/>
      <c r="DR19" s="788"/>
      <c r="DS19" s="788"/>
      <c r="DT19" s="787"/>
      <c r="DU19" s="788"/>
      <c r="DV19" s="788"/>
      <c r="DW19" s="788"/>
      <c r="DX19" s="787"/>
      <c r="DY19" s="788"/>
      <c r="DZ19" s="788"/>
      <c r="EA19" s="788"/>
      <c r="EB19" s="787"/>
      <c r="EC19" s="788"/>
      <c r="ED19" s="788"/>
      <c r="EE19" s="788"/>
      <c r="EF19" s="787"/>
      <c r="EG19" s="788"/>
      <c r="EH19" s="788"/>
      <c r="EI19" s="788"/>
      <c r="EJ19" s="787"/>
      <c r="EK19" s="788"/>
      <c r="EL19" s="788"/>
      <c r="EM19" s="788"/>
      <c r="EN19" s="787"/>
      <c r="EO19" s="788"/>
      <c r="EP19" s="788"/>
      <c r="EQ19" s="788"/>
      <c r="ER19" s="787"/>
      <c r="ES19" s="788"/>
      <c r="ET19" s="788"/>
      <c r="EU19" s="788"/>
      <c r="EV19" s="787"/>
      <c r="EW19" s="788"/>
      <c r="EX19" s="788"/>
      <c r="EY19" s="788"/>
      <c r="EZ19" s="787"/>
      <c r="FA19" s="788"/>
      <c r="FB19" s="788"/>
      <c r="FC19" s="788"/>
      <c r="FD19" s="787"/>
      <c r="FE19" s="788"/>
      <c r="FF19" s="788"/>
      <c r="FG19" s="788"/>
      <c r="FH19" s="787"/>
      <c r="FI19" s="788"/>
      <c r="FJ19" s="788"/>
      <c r="FK19" s="788"/>
      <c r="FL19" s="787"/>
      <c r="FM19" s="788"/>
      <c r="FN19" s="788"/>
      <c r="FO19" s="788"/>
      <c r="FP19" s="787"/>
      <c r="FQ19" s="788"/>
      <c r="FR19" s="788"/>
      <c r="FS19" s="788"/>
      <c r="FT19" s="787"/>
      <c r="FU19" s="788"/>
      <c r="FV19" s="788"/>
      <c r="FW19" s="788"/>
      <c r="FX19" s="787"/>
      <c r="FY19" s="788"/>
      <c r="FZ19" s="788"/>
      <c r="GA19" s="788"/>
      <c r="GB19" s="787"/>
      <c r="GC19" s="788"/>
      <c r="GD19" s="788"/>
      <c r="GE19" s="788"/>
      <c r="GF19" s="787"/>
      <c r="GG19" s="788"/>
      <c r="GH19" s="788"/>
      <c r="GI19" s="788"/>
      <c r="GJ19" s="787"/>
      <c r="GK19" s="788"/>
      <c r="GL19" s="788"/>
      <c r="GM19" s="788"/>
      <c r="GN19" s="787"/>
      <c r="GO19" s="788"/>
      <c r="GP19" s="788"/>
      <c r="GQ19" s="788"/>
      <c r="GR19" s="787"/>
      <c r="GS19" s="788"/>
      <c r="GT19" s="788"/>
      <c r="GU19" s="788"/>
      <c r="GV19" s="787"/>
      <c r="GW19" s="788"/>
      <c r="GX19" s="788"/>
      <c r="GY19" s="788"/>
      <c r="GZ19" s="787"/>
      <c r="HA19" s="788"/>
      <c r="HB19" s="788"/>
      <c r="HC19" s="788"/>
      <c r="HD19" s="787"/>
      <c r="HE19" s="788"/>
      <c r="HF19" s="788"/>
      <c r="HG19" s="788"/>
      <c r="HH19" s="787"/>
      <c r="HI19" s="788"/>
      <c r="HJ19" s="788"/>
      <c r="HK19" s="788"/>
      <c r="HL19" s="787"/>
      <c r="HM19" s="788"/>
      <c r="HN19" s="788"/>
      <c r="HO19" s="788"/>
      <c r="HP19" s="787"/>
      <c r="HQ19" s="788"/>
      <c r="HR19" s="788"/>
      <c r="HS19" s="788"/>
      <c r="HT19" s="787"/>
      <c r="HU19" s="788"/>
      <c r="HV19" s="788"/>
      <c r="HW19" s="788"/>
      <c r="HX19" s="787"/>
      <c r="HY19" s="788"/>
      <c r="HZ19" s="788"/>
      <c r="IA19" s="788"/>
      <c r="IB19" s="787"/>
      <c r="IC19" s="788"/>
      <c r="ID19" s="788"/>
      <c r="IE19" s="788"/>
      <c r="IF19" s="787"/>
      <c r="IG19" s="788"/>
      <c r="IH19" s="788"/>
      <c r="II19" s="788"/>
      <c r="IJ19" s="787"/>
      <c r="IK19" s="788"/>
      <c r="IL19" s="788"/>
      <c r="IM19" s="788"/>
      <c r="IN19" s="787"/>
      <c r="IO19" s="788"/>
      <c r="IP19" s="788"/>
      <c r="IQ19" s="788"/>
      <c r="IR19" s="787"/>
      <c r="IS19" s="788"/>
      <c r="IT19" s="788"/>
      <c r="IU19" s="788"/>
      <c r="IV19" s="787"/>
      <c r="IW19" s="788"/>
      <c r="IX19" s="788"/>
      <c r="IY19" s="788"/>
      <c r="IZ19" s="787"/>
      <c r="JA19" s="788"/>
      <c r="JB19" s="788"/>
      <c r="JC19" s="788"/>
      <c r="JD19" s="787"/>
      <c r="JE19" s="788"/>
      <c r="JF19" s="788"/>
      <c r="JG19" s="788"/>
      <c r="JH19" s="787"/>
      <c r="JI19" s="788"/>
      <c r="JJ19" s="788"/>
      <c r="JK19" s="788"/>
      <c r="JL19" s="787"/>
      <c r="JM19" s="788"/>
      <c r="JN19" s="788"/>
      <c r="JO19" s="788"/>
      <c r="JP19" s="787"/>
      <c r="JQ19" s="788"/>
      <c r="JR19" s="788"/>
      <c r="JS19" s="788"/>
      <c r="JT19" s="787"/>
      <c r="JU19" s="788"/>
      <c r="JV19" s="788"/>
      <c r="JW19" s="788"/>
      <c r="JX19" s="787"/>
      <c r="JY19" s="788"/>
      <c r="JZ19" s="788"/>
      <c r="KA19" s="788"/>
      <c r="KB19" s="787"/>
      <c r="KC19" s="788"/>
      <c r="KD19" s="788"/>
      <c r="KE19" s="788"/>
      <c r="KF19" s="787"/>
      <c r="KG19" s="788"/>
      <c r="KH19" s="788"/>
      <c r="KI19" s="788"/>
      <c r="KJ19" s="787"/>
      <c r="KK19" s="788"/>
      <c r="KL19" s="788"/>
      <c r="KM19" s="788"/>
      <c r="KN19" s="787"/>
      <c r="KO19" s="788"/>
      <c r="KP19" s="788"/>
      <c r="KQ19" s="788"/>
      <c r="KR19" s="787"/>
      <c r="KS19" s="788"/>
      <c r="KT19" s="788"/>
      <c r="KU19" s="788"/>
      <c r="KV19" s="787"/>
      <c r="KW19" s="788"/>
      <c r="KX19" s="788"/>
      <c r="KY19" s="788"/>
      <c r="KZ19" s="787"/>
      <c r="LA19" s="788"/>
      <c r="LB19" s="788"/>
      <c r="LC19" s="788"/>
      <c r="LD19" s="787"/>
      <c r="LE19" s="788"/>
      <c r="LF19" s="788"/>
      <c r="LG19" s="788"/>
      <c r="LH19" s="787"/>
      <c r="LI19" s="788"/>
      <c r="LJ19" s="788"/>
      <c r="LK19" s="788"/>
      <c r="LL19" s="787"/>
      <c r="LM19" s="788"/>
      <c r="LN19" s="788"/>
      <c r="LO19" s="788"/>
      <c r="LP19" s="787"/>
      <c r="LQ19" s="788"/>
      <c r="LR19" s="788"/>
      <c r="LS19" s="788"/>
      <c r="LT19" s="787"/>
      <c r="LU19" s="788"/>
      <c r="LV19" s="788"/>
      <c r="LW19" s="788"/>
      <c r="LX19" s="787"/>
      <c r="LY19" s="788"/>
      <c r="LZ19" s="788"/>
      <c r="MA19" s="788"/>
      <c r="MB19" s="787"/>
      <c r="MC19" s="788"/>
      <c r="MD19" s="788"/>
      <c r="ME19" s="788"/>
      <c r="MF19" s="787"/>
      <c r="MG19" s="788"/>
      <c r="MH19" s="788"/>
      <c r="MI19" s="788"/>
      <c r="MJ19" s="787"/>
      <c r="MK19" s="788"/>
      <c r="ML19" s="788"/>
      <c r="MM19" s="788"/>
      <c r="MN19" s="787"/>
      <c r="MO19" s="788"/>
      <c r="MP19" s="788"/>
      <c r="MQ19" s="788"/>
      <c r="MR19" s="787"/>
      <c r="MS19" s="788"/>
      <c r="MT19" s="788"/>
      <c r="MU19" s="788"/>
      <c r="MV19" s="787"/>
      <c r="MW19" s="788"/>
      <c r="MX19" s="788"/>
      <c r="MY19" s="788"/>
      <c r="MZ19" s="787"/>
      <c r="NA19" s="788"/>
      <c r="NB19" s="788"/>
      <c r="NC19" s="788"/>
      <c r="ND19" s="787"/>
      <c r="NE19" s="788"/>
      <c r="NF19" s="788"/>
      <c r="NG19" s="788"/>
      <c r="NH19" s="787"/>
      <c r="NI19" s="788"/>
      <c r="NJ19" s="788"/>
      <c r="NK19" s="788"/>
      <c r="NL19" s="787"/>
      <c r="NM19" s="788"/>
      <c r="NN19" s="788"/>
      <c r="NO19" s="788"/>
      <c r="NP19" s="787"/>
      <c r="NQ19" s="788"/>
      <c r="NR19" s="788"/>
      <c r="NS19" s="788"/>
      <c r="NT19" s="787"/>
      <c r="NU19" s="788"/>
      <c r="NV19" s="788"/>
      <c r="NW19" s="788"/>
      <c r="NX19" s="787"/>
      <c r="NY19" s="788"/>
      <c r="NZ19" s="788"/>
      <c r="OA19" s="788"/>
      <c r="OB19" s="787"/>
      <c r="OC19" s="788"/>
      <c r="OD19" s="788"/>
      <c r="OE19" s="788"/>
      <c r="OF19" s="787"/>
      <c r="OG19" s="788"/>
      <c r="OH19" s="788"/>
      <c r="OI19" s="788"/>
      <c r="OJ19" s="787"/>
      <c r="OK19" s="788"/>
      <c r="OL19" s="788"/>
      <c r="OM19" s="788"/>
      <c r="ON19" s="787"/>
      <c r="OO19" s="788"/>
      <c r="OP19" s="788"/>
      <c r="OQ19" s="788"/>
      <c r="OR19" s="787"/>
      <c r="OS19" s="788"/>
      <c r="OT19" s="788"/>
      <c r="OU19" s="788"/>
      <c r="OV19" s="787"/>
      <c r="OW19" s="788"/>
      <c r="OX19" s="788"/>
      <c r="OY19" s="788"/>
      <c r="OZ19" s="787"/>
      <c r="PA19" s="788"/>
      <c r="PB19" s="788"/>
      <c r="PC19" s="788"/>
      <c r="PD19" s="787"/>
      <c r="PE19" s="788"/>
      <c r="PF19" s="788"/>
      <c r="PG19" s="788"/>
      <c r="PH19" s="787"/>
      <c r="PI19" s="788"/>
      <c r="PJ19" s="788"/>
      <c r="PK19" s="788"/>
      <c r="PL19" s="787"/>
      <c r="PM19" s="788"/>
      <c r="PN19" s="788"/>
      <c r="PO19" s="788"/>
      <c r="PP19" s="787"/>
      <c r="PQ19" s="788"/>
      <c r="PR19" s="788"/>
      <c r="PS19" s="788"/>
      <c r="PT19" s="787"/>
      <c r="PU19" s="788"/>
      <c r="PV19" s="788"/>
      <c r="PW19" s="788"/>
      <c r="PX19" s="787"/>
      <c r="PY19" s="788"/>
      <c r="PZ19" s="788"/>
      <c r="QA19" s="788"/>
      <c r="QB19" s="787"/>
      <c r="QC19" s="788"/>
      <c r="QD19" s="788"/>
      <c r="QE19" s="788"/>
      <c r="QF19" s="787"/>
      <c r="QG19" s="788"/>
      <c r="QH19" s="788"/>
      <c r="QI19" s="788"/>
      <c r="QJ19" s="787"/>
      <c r="QK19" s="788"/>
      <c r="QL19" s="788"/>
      <c r="QM19" s="788"/>
      <c r="QN19" s="787"/>
      <c r="QO19" s="788"/>
      <c r="QP19" s="788"/>
      <c r="QQ19" s="788"/>
      <c r="QR19" s="787"/>
      <c r="QS19" s="788"/>
      <c r="QT19" s="788"/>
      <c r="QU19" s="788"/>
      <c r="QV19" s="787"/>
      <c r="QW19" s="788"/>
      <c r="QX19" s="788"/>
      <c r="QY19" s="788"/>
      <c r="QZ19" s="787"/>
      <c r="RA19" s="788"/>
      <c r="RB19" s="788"/>
      <c r="RC19" s="788"/>
      <c r="RD19" s="787"/>
      <c r="RE19" s="788"/>
      <c r="RF19" s="788"/>
      <c r="RG19" s="788"/>
      <c r="RH19" s="787"/>
      <c r="RI19" s="788"/>
      <c r="RJ19" s="788"/>
      <c r="RK19" s="788"/>
      <c r="RL19" s="787"/>
      <c r="RM19" s="788"/>
      <c r="RN19" s="788"/>
      <c r="RO19" s="788"/>
      <c r="RP19" s="787"/>
      <c r="RQ19" s="788"/>
      <c r="RR19" s="788"/>
      <c r="RS19" s="788"/>
      <c r="RT19" s="787"/>
      <c r="RU19" s="788"/>
      <c r="RV19" s="788"/>
      <c r="RW19" s="788"/>
      <c r="RX19" s="787"/>
      <c r="RY19" s="788"/>
      <c r="RZ19" s="788"/>
      <c r="SA19" s="788"/>
      <c r="SB19" s="787"/>
      <c r="SC19" s="788"/>
      <c r="SD19" s="788"/>
      <c r="SE19" s="788"/>
      <c r="SF19" s="787"/>
      <c r="SG19" s="788"/>
      <c r="SH19" s="788"/>
      <c r="SI19" s="788"/>
      <c r="SJ19" s="787"/>
      <c r="SK19" s="788"/>
      <c r="SL19" s="788"/>
      <c r="SM19" s="788"/>
      <c r="SN19" s="787"/>
      <c r="SO19" s="788"/>
      <c r="SP19" s="788"/>
      <c r="SQ19" s="788"/>
      <c r="SR19" s="787"/>
      <c r="SS19" s="788"/>
      <c r="ST19" s="788"/>
      <c r="SU19" s="788"/>
      <c r="SV19" s="787"/>
      <c r="SW19" s="788"/>
      <c r="SX19" s="788"/>
      <c r="SY19" s="788"/>
      <c r="SZ19" s="787"/>
      <c r="TA19" s="788"/>
      <c r="TB19" s="788"/>
      <c r="TC19" s="788"/>
      <c r="TD19" s="787"/>
      <c r="TE19" s="788"/>
      <c r="TF19" s="788"/>
      <c r="TG19" s="788"/>
      <c r="TH19" s="787"/>
      <c r="TI19" s="788"/>
      <c r="TJ19" s="788"/>
      <c r="TK19" s="788"/>
      <c r="TL19" s="787"/>
      <c r="TM19" s="788"/>
      <c r="TN19" s="788"/>
      <c r="TO19" s="788"/>
      <c r="TP19" s="787"/>
      <c r="TQ19" s="788"/>
      <c r="TR19" s="788"/>
      <c r="TS19" s="788"/>
      <c r="TT19" s="787"/>
      <c r="TU19" s="788"/>
      <c r="TV19" s="788"/>
      <c r="TW19" s="788"/>
      <c r="TX19" s="787"/>
      <c r="TY19" s="788"/>
      <c r="TZ19" s="788"/>
      <c r="UA19" s="788"/>
      <c r="UB19" s="787"/>
      <c r="UC19" s="788"/>
      <c r="UD19" s="788"/>
      <c r="UE19" s="788"/>
      <c r="UF19" s="787"/>
      <c r="UG19" s="788"/>
      <c r="UH19" s="788"/>
      <c r="UI19" s="788"/>
      <c r="UJ19" s="787"/>
      <c r="UK19" s="788"/>
      <c r="UL19" s="788"/>
      <c r="UM19" s="788"/>
      <c r="UN19" s="787"/>
      <c r="UO19" s="788"/>
      <c r="UP19" s="788"/>
      <c r="UQ19" s="788"/>
      <c r="UR19" s="787"/>
      <c r="US19" s="788"/>
      <c r="UT19" s="788"/>
      <c r="UU19" s="788"/>
      <c r="UV19" s="787"/>
      <c r="UW19" s="788"/>
      <c r="UX19" s="788"/>
      <c r="UY19" s="788"/>
      <c r="UZ19" s="787"/>
      <c r="VA19" s="788"/>
      <c r="VB19" s="788"/>
      <c r="VC19" s="788"/>
      <c r="VD19" s="787"/>
      <c r="VE19" s="788"/>
      <c r="VF19" s="788"/>
      <c r="VG19" s="788"/>
      <c r="VH19" s="787"/>
      <c r="VI19" s="788"/>
      <c r="VJ19" s="788"/>
      <c r="VK19" s="788"/>
      <c r="VL19" s="787"/>
      <c r="VM19" s="788"/>
      <c r="VN19" s="788"/>
      <c r="VO19" s="788"/>
      <c r="VP19" s="787"/>
      <c r="VQ19" s="788"/>
      <c r="VR19" s="788"/>
      <c r="VS19" s="788"/>
      <c r="VT19" s="787"/>
      <c r="VU19" s="788"/>
      <c r="VV19" s="788"/>
      <c r="VW19" s="788"/>
      <c r="VX19" s="787"/>
      <c r="VY19" s="788"/>
      <c r="VZ19" s="788"/>
      <c r="WA19" s="788"/>
      <c r="WB19" s="787"/>
      <c r="WC19" s="788"/>
      <c r="WD19" s="788"/>
      <c r="WE19" s="788"/>
      <c r="WF19" s="787"/>
      <c r="WG19" s="788"/>
      <c r="WH19" s="788"/>
      <c r="WI19" s="788"/>
      <c r="WJ19" s="787"/>
      <c r="WK19" s="788"/>
      <c r="WL19" s="788"/>
      <c r="WM19" s="788"/>
      <c r="WN19" s="787"/>
      <c r="WO19" s="788"/>
      <c r="WP19" s="788"/>
      <c r="WQ19" s="788"/>
      <c r="WR19" s="787"/>
      <c r="WS19" s="788"/>
      <c r="WT19" s="788"/>
      <c r="WU19" s="788"/>
      <c r="WV19" s="787"/>
      <c r="WW19" s="788"/>
      <c r="WX19" s="788"/>
      <c r="WY19" s="788"/>
      <c r="WZ19" s="787"/>
      <c r="XA19" s="788"/>
      <c r="XB19" s="788"/>
      <c r="XC19" s="788"/>
      <c r="XD19" s="787"/>
      <c r="XE19" s="788"/>
      <c r="XF19" s="788"/>
      <c r="XG19" s="788"/>
      <c r="XH19" s="787"/>
      <c r="XI19" s="788"/>
      <c r="XJ19" s="788"/>
      <c r="XK19" s="788"/>
      <c r="XL19" s="787"/>
      <c r="XM19" s="788"/>
      <c r="XN19" s="788"/>
      <c r="XO19" s="788"/>
      <c r="XP19" s="787"/>
      <c r="XQ19" s="788"/>
      <c r="XR19" s="788"/>
      <c r="XS19" s="788"/>
      <c r="XT19" s="787"/>
      <c r="XU19" s="788"/>
      <c r="XV19" s="788"/>
      <c r="XW19" s="788"/>
      <c r="XX19" s="787"/>
      <c r="XY19" s="788"/>
      <c r="XZ19" s="788"/>
      <c r="YA19" s="788"/>
      <c r="YB19" s="787"/>
      <c r="YC19" s="788"/>
      <c r="YD19" s="788"/>
      <c r="YE19" s="788"/>
      <c r="YF19" s="787"/>
      <c r="YG19" s="788"/>
      <c r="YH19" s="788"/>
      <c r="YI19" s="788"/>
      <c r="YJ19" s="787"/>
      <c r="YK19" s="788"/>
      <c r="YL19" s="788"/>
      <c r="YM19" s="788"/>
      <c r="YN19" s="787"/>
      <c r="YO19" s="788"/>
      <c r="YP19" s="788"/>
      <c r="YQ19" s="788"/>
      <c r="YR19" s="787"/>
      <c r="YS19" s="788"/>
      <c r="YT19" s="788"/>
      <c r="YU19" s="788"/>
      <c r="YV19" s="787"/>
      <c r="YW19" s="788"/>
      <c r="YX19" s="788"/>
      <c r="YY19" s="788"/>
      <c r="YZ19" s="787"/>
      <c r="ZA19" s="788"/>
      <c r="ZB19" s="788"/>
      <c r="ZC19" s="788"/>
      <c r="ZD19" s="787"/>
      <c r="ZE19" s="788"/>
      <c r="ZF19" s="788"/>
      <c r="ZG19" s="788"/>
      <c r="ZH19" s="787"/>
      <c r="ZI19" s="788"/>
      <c r="ZJ19" s="788"/>
      <c r="ZK19" s="788"/>
      <c r="ZL19" s="787"/>
      <c r="ZM19" s="788"/>
      <c r="ZN19" s="788"/>
      <c r="ZO19" s="788"/>
      <c r="ZP19" s="787"/>
      <c r="ZQ19" s="788"/>
      <c r="ZR19" s="788"/>
      <c r="ZS19" s="788"/>
      <c r="ZT19" s="787"/>
      <c r="ZU19" s="788"/>
      <c r="ZV19" s="788"/>
      <c r="ZW19" s="788"/>
      <c r="ZX19" s="787"/>
      <c r="ZY19" s="788"/>
      <c r="ZZ19" s="788"/>
      <c r="AAA19" s="788"/>
      <c r="AAB19" s="787"/>
      <c r="AAC19" s="788"/>
      <c r="AAD19" s="788"/>
      <c r="AAE19" s="788"/>
      <c r="AAF19" s="787"/>
      <c r="AAG19" s="788"/>
      <c r="AAH19" s="788"/>
      <c r="AAI19" s="788"/>
      <c r="AAJ19" s="787"/>
      <c r="AAK19" s="788"/>
      <c r="AAL19" s="788"/>
      <c r="AAM19" s="788"/>
      <c r="AAN19" s="787"/>
      <c r="AAO19" s="788"/>
      <c r="AAP19" s="788"/>
      <c r="AAQ19" s="788"/>
      <c r="AAR19" s="787"/>
      <c r="AAS19" s="788"/>
      <c r="AAT19" s="788"/>
      <c r="AAU19" s="788"/>
      <c r="AAV19" s="787"/>
      <c r="AAW19" s="788"/>
      <c r="AAX19" s="788"/>
      <c r="AAY19" s="788"/>
      <c r="AAZ19" s="787"/>
      <c r="ABA19" s="788"/>
      <c r="ABB19" s="788"/>
      <c r="ABC19" s="788"/>
      <c r="ABD19" s="787"/>
      <c r="ABE19" s="788"/>
      <c r="ABF19" s="788"/>
      <c r="ABG19" s="788"/>
      <c r="ABH19" s="787"/>
      <c r="ABI19" s="788"/>
      <c r="ABJ19" s="788"/>
      <c r="ABK19" s="788"/>
      <c r="ABL19" s="787"/>
      <c r="ABM19" s="788"/>
      <c r="ABN19" s="788"/>
      <c r="ABO19" s="788"/>
      <c r="ABP19" s="787"/>
      <c r="ABQ19" s="788"/>
      <c r="ABR19" s="788"/>
      <c r="ABS19" s="788"/>
      <c r="ABT19" s="787"/>
      <c r="ABU19" s="788"/>
      <c r="ABV19" s="788"/>
      <c r="ABW19" s="788"/>
      <c r="ABX19" s="787"/>
      <c r="ABY19" s="788"/>
      <c r="ABZ19" s="788"/>
      <c r="ACA19" s="788"/>
      <c r="ACB19" s="787"/>
      <c r="ACC19" s="788"/>
      <c r="ACD19" s="788"/>
      <c r="ACE19" s="788"/>
      <c r="ACF19" s="787"/>
      <c r="ACG19" s="788"/>
      <c r="ACH19" s="788"/>
      <c r="ACI19" s="788"/>
      <c r="ACJ19" s="787"/>
      <c r="ACK19" s="788"/>
      <c r="ACL19" s="788"/>
      <c r="ACM19" s="788"/>
      <c r="ACN19" s="787"/>
      <c r="ACO19" s="788"/>
      <c r="ACP19" s="788"/>
      <c r="ACQ19" s="788"/>
      <c r="ACR19" s="787"/>
      <c r="ACS19" s="788"/>
      <c r="ACT19" s="788"/>
      <c r="ACU19" s="788"/>
      <c r="ACV19" s="787"/>
      <c r="ACW19" s="788"/>
      <c r="ACX19" s="788"/>
      <c r="ACY19" s="788"/>
      <c r="ACZ19" s="787"/>
      <c r="ADA19" s="788"/>
      <c r="ADB19" s="788"/>
      <c r="ADC19" s="788"/>
      <c r="ADD19" s="787"/>
      <c r="ADE19" s="788"/>
      <c r="ADF19" s="788"/>
      <c r="ADG19" s="788"/>
      <c r="ADH19" s="787"/>
      <c r="ADI19" s="788"/>
      <c r="ADJ19" s="788"/>
      <c r="ADK19" s="788"/>
      <c r="ADL19" s="787"/>
      <c r="ADM19" s="788"/>
      <c r="ADN19" s="788"/>
      <c r="ADO19" s="788"/>
      <c r="ADP19" s="787"/>
      <c r="ADQ19" s="788"/>
      <c r="ADR19" s="788"/>
      <c r="ADS19" s="788"/>
      <c r="ADT19" s="787"/>
      <c r="ADU19" s="788"/>
      <c r="ADV19" s="788"/>
      <c r="ADW19" s="788"/>
      <c r="ADX19" s="787"/>
      <c r="ADY19" s="788"/>
      <c r="ADZ19" s="788"/>
      <c r="AEA19" s="788"/>
      <c r="AEB19" s="787"/>
      <c r="AEC19" s="788"/>
      <c r="AED19" s="788"/>
      <c r="AEE19" s="788"/>
      <c r="AEF19" s="787"/>
      <c r="AEG19" s="788"/>
      <c r="AEH19" s="788"/>
      <c r="AEI19" s="788"/>
      <c r="AEJ19" s="787"/>
      <c r="AEK19" s="788"/>
      <c r="AEL19" s="788"/>
      <c r="AEM19" s="788"/>
      <c r="AEN19" s="787"/>
      <c r="AEO19" s="788"/>
      <c r="AEP19" s="788"/>
      <c r="AEQ19" s="788"/>
      <c r="AER19" s="787"/>
      <c r="AES19" s="788"/>
      <c r="AET19" s="788"/>
      <c r="AEU19" s="788"/>
      <c r="AEV19" s="787"/>
      <c r="AEW19" s="788"/>
      <c r="AEX19" s="788"/>
      <c r="AEY19" s="788"/>
      <c r="AEZ19" s="787"/>
      <c r="AFA19" s="788"/>
      <c r="AFB19" s="788"/>
      <c r="AFC19" s="788"/>
      <c r="AFD19" s="787"/>
      <c r="AFE19" s="788"/>
      <c r="AFF19" s="788"/>
      <c r="AFG19" s="788"/>
      <c r="AFH19" s="787"/>
      <c r="AFI19" s="788"/>
      <c r="AFJ19" s="788"/>
      <c r="AFK19" s="788"/>
      <c r="AFL19" s="787"/>
      <c r="AFM19" s="788"/>
      <c r="AFN19" s="788"/>
      <c r="AFO19" s="788"/>
      <c r="AFP19" s="787"/>
      <c r="AFQ19" s="788"/>
      <c r="AFR19" s="788"/>
      <c r="AFS19" s="788"/>
      <c r="AFT19" s="787"/>
      <c r="AFU19" s="788"/>
      <c r="AFV19" s="788"/>
      <c r="AFW19" s="788"/>
      <c r="AFX19" s="787"/>
      <c r="AFY19" s="788"/>
      <c r="AFZ19" s="788"/>
      <c r="AGA19" s="788"/>
      <c r="AGB19" s="787"/>
      <c r="AGC19" s="788"/>
      <c r="AGD19" s="788"/>
      <c r="AGE19" s="788"/>
      <c r="AGF19" s="787"/>
      <c r="AGG19" s="788"/>
      <c r="AGH19" s="788"/>
      <c r="AGI19" s="788"/>
      <c r="AGJ19" s="787"/>
      <c r="AGK19" s="788"/>
      <c r="AGL19" s="788"/>
      <c r="AGM19" s="788"/>
      <c r="AGN19" s="787"/>
      <c r="AGO19" s="788"/>
      <c r="AGP19" s="788"/>
      <c r="AGQ19" s="788"/>
      <c r="AGR19" s="787"/>
      <c r="AGS19" s="788"/>
      <c r="AGT19" s="788"/>
      <c r="AGU19" s="788"/>
      <c r="AGV19" s="787"/>
      <c r="AGW19" s="788"/>
      <c r="AGX19" s="788"/>
      <c r="AGY19" s="788"/>
      <c r="AGZ19" s="787"/>
      <c r="AHA19" s="788"/>
      <c r="AHB19" s="788"/>
      <c r="AHC19" s="788"/>
      <c r="AHD19" s="787"/>
      <c r="AHE19" s="788"/>
      <c r="AHF19" s="788"/>
      <c r="AHG19" s="788"/>
      <c r="AHH19" s="787"/>
      <c r="AHI19" s="788"/>
      <c r="AHJ19" s="788"/>
      <c r="AHK19" s="788"/>
      <c r="AHL19" s="787"/>
      <c r="AHM19" s="788"/>
      <c r="AHN19" s="788"/>
      <c r="AHO19" s="788"/>
      <c r="AHP19" s="787"/>
      <c r="AHQ19" s="788"/>
      <c r="AHR19" s="788"/>
      <c r="AHS19" s="788"/>
      <c r="AHT19" s="787"/>
      <c r="AHU19" s="788"/>
      <c r="AHV19" s="788"/>
      <c r="AHW19" s="788"/>
      <c r="AHX19" s="787"/>
      <c r="AHY19" s="788"/>
      <c r="AHZ19" s="788"/>
      <c r="AIA19" s="788"/>
      <c r="AIB19" s="787"/>
      <c r="AIC19" s="788"/>
      <c r="AID19" s="788"/>
      <c r="AIE19" s="788"/>
      <c r="AIF19" s="787"/>
      <c r="AIG19" s="788"/>
      <c r="AIH19" s="788"/>
      <c r="AII19" s="788"/>
      <c r="AIJ19" s="787"/>
      <c r="AIK19" s="788"/>
      <c r="AIL19" s="788"/>
      <c r="AIM19" s="788"/>
      <c r="AIN19" s="787"/>
      <c r="AIO19" s="788"/>
      <c r="AIP19" s="788"/>
      <c r="AIQ19" s="788"/>
      <c r="AIR19" s="787"/>
      <c r="AIS19" s="788"/>
      <c r="AIT19" s="788"/>
      <c r="AIU19" s="788"/>
      <c r="AIV19" s="787"/>
      <c r="AIW19" s="788"/>
      <c r="AIX19" s="788"/>
      <c r="AIY19" s="788"/>
      <c r="AIZ19" s="787"/>
      <c r="AJA19" s="788"/>
      <c r="AJB19" s="788"/>
      <c r="AJC19" s="788"/>
      <c r="AJD19" s="787"/>
      <c r="AJE19" s="788"/>
      <c r="AJF19" s="788"/>
      <c r="AJG19" s="788"/>
      <c r="AJH19" s="787"/>
      <c r="AJI19" s="788"/>
      <c r="AJJ19" s="788"/>
      <c r="AJK19" s="788"/>
      <c r="AJL19" s="787"/>
      <c r="AJM19" s="788"/>
      <c r="AJN19" s="788"/>
      <c r="AJO19" s="788"/>
      <c r="AJP19" s="787"/>
      <c r="AJQ19" s="788"/>
      <c r="AJR19" s="788"/>
      <c r="AJS19" s="788"/>
      <c r="AJT19" s="787"/>
      <c r="AJU19" s="788"/>
      <c r="AJV19" s="788"/>
      <c r="AJW19" s="788"/>
      <c r="AJX19" s="787"/>
      <c r="AJY19" s="788"/>
      <c r="AJZ19" s="788"/>
      <c r="AKA19" s="788"/>
      <c r="AKB19" s="787"/>
      <c r="AKC19" s="788"/>
      <c r="AKD19" s="788"/>
      <c r="AKE19" s="788"/>
      <c r="AKF19" s="787"/>
      <c r="AKG19" s="788"/>
      <c r="AKH19" s="788"/>
      <c r="AKI19" s="788"/>
      <c r="AKJ19" s="787"/>
      <c r="AKK19" s="788"/>
      <c r="AKL19" s="788"/>
      <c r="AKM19" s="788"/>
      <c r="AKN19" s="787"/>
      <c r="AKO19" s="788"/>
      <c r="AKP19" s="788"/>
      <c r="AKQ19" s="788"/>
      <c r="AKR19" s="787"/>
      <c r="AKS19" s="788"/>
      <c r="AKT19" s="788"/>
      <c r="AKU19" s="788"/>
      <c r="AKV19" s="787"/>
      <c r="AKW19" s="788"/>
      <c r="AKX19" s="788"/>
      <c r="AKY19" s="788"/>
      <c r="AKZ19" s="787"/>
      <c r="ALA19" s="788"/>
      <c r="ALB19" s="788"/>
      <c r="ALC19" s="788"/>
      <c r="ALD19" s="787"/>
      <c r="ALE19" s="788"/>
      <c r="ALF19" s="788"/>
      <c r="ALG19" s="788"/>
      <c r="ALH19" s="787"/>
      <c r="ALI19" s="788"/>
      <c r="ALJ19" s="788"/>
      <c r="ALK19" s="788"/>
      <c r="ALL19" s="787"/>
      <c r="ALM19" s="788"/>
      <c r="ALN19" s="788"/>
      <c r="ALO19" s="788"/>
      <c r="ALP19" s="787"/>
      <c r="ALQ19" s="788"/>
      <c r="ALR19" s="788"/>
      <c r="ALS19" s="788"/>
      <c r="ALT19" s="787"/>
      <c r="ALU19" s="788"/>
      <c r="ALV19" s="788"/>
      <c r="ALW19" s="788"/>
      <c r="ALX19" s="787"/>
      <c r="ALY19" s="788"/>
      <c r="ALZ19" s="788"/>
      <c r="AMA19" s="788"/>
      <c r="AMB19" s="787"/>
      <c r="AMC19" s="788"/>
      <c r="AMD19" s="788"/>
      <c r="AME19" s="788"/>
      <c r="AMF19" s="787"/>
      <c r="AMG19" s="788"/>
      <c r="AMH19" s="788"/>
      <c r="AMI19" s="788"/>
      <c r="AMJ19" s="787"/>
      <c r="AMK19" s="788"/>
      <c r="AML19" s="788"/>
      <c r="AMM19" s="788"/>
      <c r="AMN19" s="787"/>
      <c r="AMO19" s="788"/>
      <c r="AMP19" s="788"/>
      <c r="AMQ19" s="788"/>
      <c r="AMR19" s="787"/>
      <c r="AMS19" s="788"/>
      <c r="AMT19" s="788"/>
      <c r="AMU19" s="788"/>
      <c r="AMV19" s="787"/>
      <c r="AMW19" s="788"/>
      <c r="AMX19" s="788"/>
      <c r="AMY19" s="788"/>
      <c r="AMZ19" s="787"/>
      <c r="ANA19" s="788"/>
      <c r="ANB19" s="788"/>
      <c r="ANC19" s="788"/>
      <c r="AND19" s="787"/>
      <c r="ANE19" s="788"/>
      <c r="ANF19" s="788"/>
      <c r="ANG19" s="788"/>
      <c r="ANH19" s="787"/>
      <c r="ANI19" s="788"/>
      <c r="ANJ19" s="788"/>
      <c r="ANK19" s="788"/>
      <c r="ANL19" s="787"/>
      <c r="ANM19" s="788"/>
      <c r="ANN19" s="788"/>
      <c r="ANO19" s="788"/>
      <c r="ANP19" s="787"/>
      <c r="ANQ19" s="788"/>
      <c r="ANR19" s="788"/>
      <c r="ANS19" s="788"/>
      <c r="ANT19" s="787"/>
      <c r="ANU19" s="788"/>
      <c r="ANV19" s="788"/>
      <c r="ANW19" s="788"/>
      <c r="ANX19" s="787"/>
      <c r="ANY19" s="788"/>
      <c r="ANZ19" s="788"/>
      <c r="AOA19" s="788"/>
      <c r="AOB19" s="787"/>
      <c r="AOC19" s="788"/>
      <c r="AOD19" s="788"/>
      <c r="AOE19" s="788"/>
      <c r="AOF19" s="787"/>
      <c r="AOG19" s="788"/>
      <c r="AOH19" s="788"/>
      <c r="AOI19" s="788"/>
      <c r="AOJ19" s="787"/>
      <c r="AOK19" s="788"/>
      <c r="AOL19" s="788"/>
      <c r="AOM19" s="788"/>
      <c r="AON19" s="787"/>
      <c r="AOO19" s="788"/>
      <c r="AOP19" s="788"/>
      <c r="AOQ19" s="788"/>
      <c r="AOR19" s="787"/>
      <c r="AOS19" s="788"/>
      <c r="AOT19" s="788"/>
      <c r="AOU19" s="788"/>
      <c r="AOV19" s="787"/>
      <c r="AOW19" s="788"/>
      <c r="AOX19" s="788"/>
      <c r="AOY19" s="788"/>
      <c r="AOZ19" s="787"/>
      <c r="APA19" s="788"/>
      <c r="APB19" s="788"/>
      <c r="APC19" s="788"/>
      <c r="APD19" s="787"/>
      <c r="APE19" s="788"/>
      <c r="APF19" s="788"/>
      <c r="APG19" s="788"/>
      <c r="APH19" s="787"/>
      <c r="API19" s="788"/>
      <c r="APJ19" s="788"/>
      <c r="APK19" s="788"/>
      <c r="APL19" s="787"/>
      <c r="APM19" s="788"/>
      <c r="APN19" s="788"/>
      <c r="APO19" s="788"/>
      <c r="APP19" s="787"/>
      <c r="APQ19" s="788"/>
      <c r="APR19" s="788"/>
      <c r="APS19" s="788"/>
      <c r="APT19" s="787"/>
      <c r="APU19" s="788"/>
      <c r="APV19" s="788"/>
      <c r="APW19" s="788"/>
      <c r="APX19" s="787"/>
      <c r="APY19" s="788"/>
      <c r="APZ19" s="788"/>
      <c r="AQA19" s="788"/>
      <c r="AQB19" s="787"/>
      <c r="AQC19" s="788"/>
      <c r="AQD19" s="788"/>
      <c r="AQE19" s="788"/>
      <c r="AQF19" s="787"/>
      <c r="AQG19" s="788"/>
      <c r="AQH19" s="788"/>
      <c r="AQI19" s="788"/>
      <c r="AQJ19" s="787"/>
      <c r="AQK19" s="788"/>
      <c r="AQL19" s="788"/>
      <c r="AQM19" s="788"/>
      <c r="AQN19" s="787"/>
      <c r="AQO19" s="788"/>
      <c r="AQP19" s="788"/>
      <c r="AQQ19" s="788"/>
      <c r="AQR19" s="787"/>
      <c r="AQS19" s="788"/>
      <c r="AQT19" s="788"/>
      <c r="AQU19" s="788"/>
      <c r="AQV19" s="787"/>
      <c r="AQW19" s="788"/>
      <c r="AQX19" s="788"/>
      <c r="AQY19" s="788"/>
      <c r="AQZ19" s="787"/>
      <c r="ARA19" s="788"/>
      <c r="ARB19" s="788"/>
      <c r="ARC19" s="788"/>
      <c r="ARD19" s="787"/>
      <c r="ARE19" s="788"/>
      <c r="ARF19" s="788"/>
      <c r="ARG19" s="788"/>
      <c r="ARH19" s="787"/>
      <c r="ARI19" s="788"/>
      <c r="ARJ19" s="788"/>
      <c r="ARK19" s="788"/>
      <c r="ARL19" s="787"/>
      <c r="ARM19" s="788"/>
      <c r="ARN19" s="788"/>
      <c r="ARO19" s="788"/>
      <c r="ARP19" s="787"/>
      <c r="ARQ19" s="788"/>
      <c r="ARR19" s="788"/>
      <c r="ARS19" s="788"/>
      <c r="ART19" s="787"/>
      <c r="ARU19" s="788"/>
      <c r="ARV19" s="788"/>
      <c r="ARW19" s="788"/>
      <c r="ARX19" s="787"/>
      <c r="ARY19" s="788"/>
      <c r="ARZ19" s="788"/>
      <c r="ASA19" s="788"/>
      <c r="ASB19" s="787"/>
      <c r="ASC19" s="788"/>
      <c r="ASD19" s="788"/>
      <c r="ASE19" s="788"/>
      <c r="ASF19" s="787"/>
      <c r="ASG19" s="788"/>
      <c r="ASH19" s="788"/>
      <c r="ASI19" s="788"/>
      <c r="ASJ19" s="787"/>
      <c r="ASK19" s="788"/>
      <c r="ASL19" s="788"/>
      <c r="ASM19" s="788"/>
      <c r="ASN19" s="787"/>
      <c r="ASO19" s="788"/>
      <c r="ASP19" s="788"/>
      <c r="ASQ19" s="788"/>
      <c r="ASR19" s="787"/>
      <c r="ASS19" s="788"/>
      <c r="AST19" s="788"/>
      <c r="ASU19" s="788"/>
      <c r="ASV19" s="787"/>
      <c r="ASW19" s="788"/>
      <c r="ASX19" s="788"/>
      <c r="ASY19" s="788"/>
      <c r="ASZ19" s="787"/>
      <c r="ATA19" s="788"/>
      <c r="ATB19" s="788"/>
      <c r="ATC19" s="788"/>
      <c r="ATD19" s="787"/>
      <c r="ATE19" s="788"/>
      <c r="ATF19" s="788"/>
      <c r="ATG19" s="788"/>
      <c r="ATH19" s="787"/>
      <c r="ATI19" s="788"/>
      <c r="ATJ19" s="788"/>
      <c r="ATK19" s="788"/>
      <c r="ATL19" s="787"/>
      <c r="ATM19" s="788"/>
      <c r="ATN19" s="788"/>
      <c r="ATO19" s="788"/>
      <c r="ATP19" s="787"/>
      <c r="ATQ19" s="788"/>
      <c r="ATR19" s="788"/>
      <c r="ATS19" s="788"/>
      <c r="ATT19" s="787"/>
      <c r="ATU19" s="788"/>
      <c r="ATV19" s="788"/>
      <c r="ATW19" s="788"/>
      <c r="ATX19" s="787"/>
      <c r="ATY19" s="788"/>
      <c r="ATZ19" s="788"/>
      <c r="AUA19" s="788"/>
      <c r="AUB19" s="787"/>
      <c r="AUC19" s="788"/>
      <c r="AUD19" s="788"/>
      <c r="AUE19" s="788"/>
      <c r="AUF19" s="787"/>
      <c r="AUG19" s="788"/>
      <c r="AUH19" s="788"/>
      <c r="AUI19" s="788"/>
      <c r="AUJ19" s="787"/>
      <c r="AUK19" s="788"/>
      <c r="AUL19" s="788"/>
      <c r="AUM19" s="788"/>
      <c r="AUN19" s="787"/>
      <c r="AUO19" s="788"/>
      <c r="AUP19" s="788"/>
      <c r="AUQ19" s="788"/>
      <c r="AUR19" s="787"/>
      <c r="AUS19" s="788"/>
      <c r="AUT19" s="788"/>
      <c r="AUU19" s="788"/>
      <c r="AUV19" s="787"/>
      <c r="AUW19" s="788"/>
      <c r="AUX19" s="788"/>
      <c r="AUY19" s="788"/>
      <c r="AUZ19" s="787"/>
      <c r="AVA19" s="788"/>
      <c r="AVB19" s="788"/>
      <c r="AVC19" s="788"/>
      <c r="AVD19" s="787"/>
      <c r="AVE19" s="788"/>
      <c r="AVF19" s="788"/>
      <c r="AVG19" s="788"/>
      <c r="AVH19" s="787"/>
      <c r="AVI19" s="788"/>
      <c r="AVJ19" s="788"/>
      <c r="AVK19" s="788"/>
      <c r="AVL19" s="787"/>
      <c r="AVM19" s="788"/>
      <c r="AVN19" s="788"/>
      <c r="AVO19" s="788"/>
      <c r="AVP19" s="787"/>
      <c r="AVQ19" s="788"/>
      <c r="AVR19" s="788"/>
      <c r="AVS19" s="788"/>
      <c r="AVT19" s="787"/>
      <c r="AVU19" s="788"/>
      <c r="AVV19" s="788"/>
      <c r="AVW19" s="788"/>
      <c r="AVX19" s="787"/>
      <c r="AVY19" s="788"/>
      <c r="AVZ19" s="788"/>
      <c r="AWA19" s="788"/>
      <c r="AWB19" s="787"/>
      <c r="AWC19" s="788"/>
      <c r="AWD19" s="788"/>
      <c r="AWE19" s="788"/>
      <c r="AWF19" s="787"/>
      <c r="AWG19" s="788"/>
      <c r="AWH19" s="788"/>
      <c r="AWI19" s="788"/>
      <c r="AWJ19" s="787"/>
      <c r="AWK19" s="788"/>
      <c r="AWL19" s="788"/>
      <c r="AWM19" s="788"/>
      <c r="AWN19" s="787"/>
      <c r="AWO19" s="788"/>
      <c r="AWP19" s="788"/>
      <c r="AWQ19" s="788"/>
      <c r="AWR19" s="787"/>
      <c r="AWS19" s="788"/>
      <c r="AWT19" s="788"/>
      <c r="AWU19" s="788"/>
      <c r="AWV19" s="787"/>
      <c r="AWW19" s="788"/>
      <c r="AWX19" s="788"/>
      <c r="AWY19" s="788"/>
      <c r="AWZ19" s="787"/>
      <c r="AXA19" s="788"/>
      <c r="AXB19" s="788"/>
      <c r="AXC19" s="788"/>
      <c r="AXD19" s="787"/>
      <c r="AXE19" s="788"/>
      <c r="AXF19" s="788"/>
      <c r="AXG19" s="788"/>
      <c r="AXH19" s="787"/>
      <c r="AXI19" s="788"/>
      <c r="AXJ19" s="788"/>
      <c r="AXK19" s="788"/>
      <c r="AXL19" s="787"/>
      <c r="AXM19" s="788"/>
      <c r="AXN19" s="788"/>
      <c r="AXO19" s="788"/>
      <c r="AXP19" s="787"/>
      <c r="AXQ19" s="788"/>
      <c r="AXR19" s="788"/>
      <c r="AXS19" s="788"/>
      <c r="AXT19" s="787"/>
      <c r="AXU19" s="788"/>
      <c r="AXV19" s="788"/>
      <c r="AXW19" s="788"/>
      <c r="AXX19" s="787"/>
      <c r="AXY19" s="788"/>
      <c r="AXZ19" s="788"/>
      <c r="AYA19" s="788"/>
      <c r="AYB19" s="787"/>
      <c r="AYC19" s="788"/>
      <c r="AYD19" s="788"/>
      <c r="AYE19" s="788"/>
      <c r="AYF19" s="787"/>
      <c r="AYG19" s="788"/>
      <c r="AYH19" s="788"/>
      <c r="AYI19" s="788"/>
      <c r="AYJ19" s="787"/>
      <c r="AYK19" s="788"/>
      <c r="AYL19" s="788"/>
      <c r="AYM19" s="788"/>
      <c r="AYN19" s="787"/>
      <c r="AYO19" s="788"/>
      <c r="AYP19" s="788"/>
      <c r="AYQ19" s="788"/>
      <c r="AYR19" s="787"/>
      <c r="AYS19" s="788"/>
      <c r="AYT19" s="788"/>
      <c r="AYU19" s="788"/>
      <c r="AYV19" s="787"/>
      <c r="AYW19" s="788"/>
      <c r="AYX19" s="788"/>
      <c r="AYY19" s="788"/>
      <c r="AYZ19" s="787"/>
      <c r="AZA19" s="788"/>
      <c r="AZB19" s="788"/>
      <c r="AZC19" s="788"/>
      <c r="AZD19" s="787"/>
      <c r="AZE19" s="788"/>
      <c r="AZF19" s="788"/>
      <c r="AZG19" s="788"/>
      <c r="AZH19" s="787"/>
      <c r="AZI19" s="788"/>
      <c r="AZJ19" s="788"/>
      <c r="AZK19" s="788"/>
      <c r="AZL19" s="787"/>
      <c r="AZM19" s="788"/>
      <c r="AZN19" s="788"/>
      <c r="AZO19" s="788"/>
      <c r="AZP19" s="787"/>
      <c r="AZQ19" s="788"/>
      <c r="AZR19" s="788"/>
      <c r="AZS19" s="788"/>
      <c r="AZT19" s="787"/>
      <c r="AZU19" s="788"/>
      <c r="AZV19" s="788"/>
      <c r="AZW19" s="788"/>
      <c r="AZX19" s="787"/>
      <c r="AZY19" s="788"/>
      <c r="AZZ19" s="788"/>
      <c r="BAA19" s="788"/>
      <c r="BAB19" s="787"/>
      <c r="BAC19" s="788"/>
      <c r="BAD19" s="788"/>
      <c r="BAE19" s="788"/>
      <c r="BAF19" s="787"/>
      <c r="BAG19" s="788"/>
      <c r="BAH19" s="788"/>
      <c r="BAI19" s="788"/>
      <c r="BAJ19" s="787"/>
      <c r="BAK19" s="788"/>
      <c r="BAL19" s="788"/>
      <c r="BAM19" s="788"/>
      <c r="BAN19" s="787"/>
      <c r="BAO19" s="788"/>
      <c r="BAP19" s="788"/>
      <c r="BAQ19" s="788"/>
      <c r="BAR19" s="787"/>
      <c r="BAS19" s="788"/>
      <c r="BAT19" s="788"/>
      <c r="BAU19" s="788"/>
      <c r="BAV19" s="787"/>
      <c r="BAW19" s="788"/>
      <c r="BAX19" s="788"/>
      <c r="BAY19" s="788"/>
      <c r="BAZ19" s="787"/>
      <c r="BBA19" s="788"/>
      <c r="BBB19" s="788"/>
      <c r="BBC19" s="788"/>
      <c r="BBD19" s="787"/>
      <c r="BBE19" s="788"/>
      <c r="BBF19" s="788"/>
      <c r="BBG19" s="788"/>
      <c r="BBH19" s="787"/>
      <c r="BBI19" s="788"/>
      <c r="BBJ19" s="788"/>
      <c r="BBK19" s="788"/>
      <c r="BBL19" s="787"/>
      <c r="BBM19" s="788"/>
      <c r="BBN19" s="788"/>
      <c r="BBO19" s="788"/>
      <c r="BBP19" s="787"/>
      <c r="BBQ19" s="788"/>
      <c r="BBR19" s="788"/>
      <c r="BBS19" s="788"/>
      <c r="BBT19" s="787"/>
      <c r="BBU19" s="788"/>
      <c r="BBV19" s="788"/>
      <c r="BBW19" s="788"/>
      <c r="BBX19" s="787"/>
      <c r="BBY19" s="788"/>
      <c r="BBZ19" s="788"/>
      <c r="BCA19" s="788"/>
      <c r="BCB19" s="787"/>
      <c r="BCC19" s="788"/>
      <c r="BCD19" s="788"/>
      <c r="BCE19" s="788"/>
      <c r="BCF19" s="787"/>
      <c r="BCG19" s="788"/>
      <c r="BCH19" s="788"/>
      <c r="BCI19" s="788"/>
      <c r="BCJ19" s="787"/>
      <c r="BCK19" s="788"/>
      <c r="BCL19" s="788"/>
      <c r="BCM19" s="788"/>
      <c r="BCN19" s="787"/>
      <c r="BCO19" s="788"/>
      <c r="BCP19" s="788"/>
      <c r="BCQ19" s="788"/>
      <c r="BCR19" s="787"/>
      <c r="BCS19" s="788"/>
      <c r="BCT19" s="788"/>
      <c r="BCU19" s="788"/>
      <c r="BCV19" s="787"/>
      <c r="BCW19" s="788"/>
      <c r="BCX19" s="788"/>
      <c r="BCY19" s="788"/>
      <c r="BCZ19" s="787"/>
      <c r="BDA19" s="788"/>
      <c r="BDB19" s="788"/>
      <c r="BDC19" s="788"/>
      <c r="BDD19" s="787"/>
      <c r="BDE19" s="788"/>
      <c r="BDF19" s="788"/>
      <c r="BDG19" s="788"/>
      <c r="BDH19" s="787"/>
      <c r="BDI19" s="788"/>
      <c r="BDJ19" s="788"/>
      <c r="BDK19" s="788"/>
      <c r="BDL19" s="787"/>
      <c r="BDM19" s="788"/>
      <c r="BDN19" s="788"/>
      <c r="BDO19" s="788"/>
      <c r="BDP19" s="787"/>
      <c r="BDQ19" s="788"/>
      <c r="BDR19" s="788"/>
      <c r="BDS19" s="788"/>
      <c r="BDT19" s="787"/>
      <c r="BDU19" s="788"/>
      <c r="BDV19" s="788"/>
      <c r="BDW19" s="788"/>
      <c r="BDX19" s="787"/>
      <c r="BDY19" s="788"/>
      <c r="BDZ19" s="788"/>
      <c r="BEA19" s="788"/>
      <c r="BEB19" s="787"/>
      <c r="BEC19" s="788"/>
      <c r="BED19" s="788"/>
      <c r="BEE19" s="788"/>
      <c r="BEF19" s="787"/>
      <c r="BEG19" s="788"/>
      <c r="BEH19" s="788"/>
      <c r="BEI19" s="788"/>
      <c r="BEJ19" s="787"/>
      <c r="BEK19" s="788"/>
      <c r="BEL19" s="788"/>
      <c r="BEM19" s="788"/>
      <c r="BEN19" s="787"/>
      <c r="BEO19" s="788"/>
      <c r="BEP19" s="788"/>
      <c r="BEQ19" s="788"/>
      <c r="BER19" s="787"/>
      <c r="BES19" s="788"/>
      <c r="BET19" s="788"/>
      <c r="BEU19" s="788"/>
      <c r="BEV19" s="787"/>
      <c r="BEW19" s="788"/>
      <c r="BEX19" s="788"/>
      <c r="BEY19" s="788"/>
      <c r="BEZ19" s="787"/>
      <c r="BFA19" s="788"/>
      <c r="BFB19" s="788"/>
      <c r="BFC19" s="788"/>
      <c r="BFD19" s="787"/>
      <c r="BFE19" s="788"/>
      <c r="BFF19" s="788"/>
      <c r="BFG19" s="788"/>
      <c r="BFH19" s="787"/>
      <c r="BFI19" s="788"/>
      <c r="BFJ19" s="788"/>
      <c r="BFK19" s="788"/>
      <c r="BFL19" s="787"/>
      <c r="BFM19" s="788"/>
      <c r="BFN19" s="788"/>
      <c r="BFO19" s="788"/>
      <c r="BFP19" s="787"/>
      <c r="BFQ19" s="788"/>
      <c r="BFR19" s="788"/>
      <c r="BFS19" s="788"/>
      <c r="BFT19" s="787"/>
      <c r="BFU19" s="788"/>
      <c r="BFV19" s="788"/>
      <c r="BFW19" s="788"/>
      <c r="BFX19" s="787"/>
      <c r="BFY19" s="788"/>
      <c r="BFZ19" s="788"/>
      <c r="BGA19" s="788"/>
      <c r="BGB19" s="787"/>
      <c r="BGC19" s="788"/>
      <c r="BGD19" s="788"/>
      <c r="BGE19" s="788"/>
      <c r="BGF19" s="787"/>
      <c r="BGG19" s="788"/>
      <c r="BGH19" s="788"/>
      <c r="BGI19" s="788"/>
      <c r="BGJ19" s="787"/>
      <c r="BGK19" s="788"/>
      <c r="BGL19" s="788"/>
      <c r="BGM19" s="788"/>
      <c r="BGN19" s="787"/>
      <c r="BGO19" s="788"/>
      <c r="BGP19" s="788"/>
      <c r="BGQ19" s="788"/>
      <c r="BGR19" s="787"/>
      <c r="BGS19" s="788"/>
      <c r="BGT19" s="788"/>
      <c r="BGU19" s="788"/>
      <c r="BGV19" s="787"/>
      <c r="BGW19" s="788"/>
      <c r="BGX19" s="788"/>
      <c r="BGY19" s="788"/>
      <c r="BGZ19" s="787"/>
      <c r="BHA19" s="788"/>
      <c r="BHB19" s="788"/>
      <c r="BHC19" s="788"/>
      <c r="BHD19" s="787"/>
      <c r="BHE19" s="788"/>
      <c r="BHF19" s="788"/>
      <c r="BHG19" s="788"/>
      <c r="BHH19" s="787"/>
      <c r="BHI19" s="788"/>
      <c r="BHJ19" s="788"/>
      <c r="BHK19" s="788"/>
      <c r="BHL19" s="787"/>
      <c r="BHM19" s="788"/>
      <c r="BHN19" s="788"/>
      <c r="BHO19" s="788"/>
      <c r="BHP19" s="787"/>
      <c r="BHQ19" s="788"/>
      <c r="BHR19" s="788"/>
      <c r="BHS19" s="788"/>
      <c r="BHT19" s="787"/>
      <c r="BHU19" s="788"/>
      <c r="BHV19" s="788"/>
      <c r="BHW19" s="788"/>
      <c r="BHX19" s="787"/>
      <c r="BHY19" s="788"/>
      <c r="BHZ19" s="788"/>
      <c r="BIA19" s="788"/>
      <c r="BIB19" s="787"/>
      <c r="BIC19" s="788"/>
      <c r="BID19" s="788"/>
      <c r="BIE19" s="788"/>
      <c r="BIF19" s="787"/>
      <c r="BIG19" s="788"/>
      <c r="BIH19" s="788"/>
      <c r="BII19" s="788"/>
      <c r="BIJ19" s="787"/>
      <c r="BIK19" s="788"/>
      <c r="BIL19" s="788"/>
      <c r="BIM19" s="788"/>
      <c r="BIN19" s="787"/>
      <c r="BIO19" s="788"/>
      <c r="BIP19" s="788"/>
      <c r="BIQ19" s="788"/>
      <c r="BIR19" s="787"/>
      <c r="BIS19" s="788"/>
      <c r="BIT19" s="788"/>
      <c r="BIU19" s="788"/>
      <c r="BIV19" s="787"/>
      <c r="BIW19" s="788"/>
      <c r="BIX19" s="788"/>
      <c r="BIY19" s="788"/>
      <c r="BIZ19" s="787"/>
      <c r="BJA19" s="788"/>
      <c r="BJB19" s="788"/>
      <c r="BJC19" s="788"/>
      <c r="BJD19" s="787"/>
      <c r="BJE19" s="788"/>
      <c r="BJF19" s="788"/>
      <c r="BJG19" s="788"/>
      <c r="BJH19" s="787"/>
      <c r="BJI19" s="788"/>
      <c r="BJJ19" s="788"/>
      <c r="BJK19" s="788"/>
      <c r="BJL19" s="787"/>
      <c r="BJM19" s="788"/>
      <c r="BJN19" s="788"/>
      <c r="BJO19" s="788"/>
      <c r="BJP19" s="787"/>
      <c r="BJQ19" s="788"/>
      <c r="BJR19" s="788"/>
      <c r="BJS19" s="788"/>
      <c r="BJT19" s="787"/>
      <c r="BJU19" s="788"/>
      <c r="BJV19" s="788"/>
      <c r="BJW19" s="788"/>
      <c r="BJX19" s="787"/>
      <c r="BJY19" s="788"/>
      <c r="BJZ19" s="788"/>
      <c r="BKA19" s="788"/>
      <c r="BKB19" s="787"/>
      <c r="BKC19" s="788"/>
      <c r="BKD19" s="788"/>
      <c r="BKE19" s="788"/>
      <c r="BKF19" s="787"/>
      <c r="BKG19" s="788"/>
      <c r="BKH19" s="788"/>
      <c r="BKI19" s="788"/>
      <c r="BKJ19" s="787"/>
      <c r="BKK19" s="788"/>
      <c r="BKL19" s="788"/>
      <c r="BKM19" s="788"/>
      <c r="BKN19" s="787"/>
      <c r="BKO19" s="788"/>
      <c r="BKP19" s="788"/>
      <c r="BKQ19" s="788"/>
      <c r="BKR19" s="787"/>
      <c r="BKS19" s="788"/>
      <c r="BKT19" s="788"/>
      <c r="BKU19" s="788"/>
      <c r="BKV19" s="787"/>
      <c r="BKW19" s="788"/>
      <c r="BKX19" s="788"/>
      <c r="BKY19" s="788"/>
      <c r="BKZ19" s="787"/>
      <c r="BLA19" s="788"/>
      <c r="BLB19" s="788"/>
      <c r="BLC19" s="788"/>
      <c r="BLD19" s="787"/>
      <c r="BLE19" s="788"/>
      <c r="BLF19" s="788"/>
      <c r="BLG19" s="788"/>
      <c r="BLH19" s="787"/>
      <c r="BLI19" s="788"/>
      <c r="BLJ19" s="788"/>
      <c r="BLK19" s="788"/>
      <c r="BLL19" s="787"/>
      <c r="BLM19" s="788"/>
      <c r="BLN19" s="788"/>
      <c r="BLO19" s="788"/>
      <c r="BLP19" s="787"/>
      <c r="BLQ19" s="788"/>
      <c r="BLR19" s="788"/>
      <c r="BLS19" s="788"/>
      <c r="BLT19" s="787"/>
      <c r="BLU19" s="788"/>
      <c r="BLV19" s="788"/>
      <c r="BLW19" s="788"/>
      <c r="BLX19" s="787"/>
      <c r="BLY19" s="788"/>
      <c r="BLZ19" s="788"/>
      <c r="BMA19" s="788"/>
      <c r="BMB19" s="787"/>
      <c r="BMC19" s="788"/>
      <c r="BMD19" s="788"/>
      <c r="BME19" s="788"/>
      <c r="BMF19" s="787"/>
      <c r="BMG19" s="788"/>
      <c r="BMH19" s="788"/>
      <c r="BMI19" s="788"/>
      <c r="BMJ19" s="787"/>
      <c r="BMK19" s="788"/>
      <c r="BML19" s="788"/>
      <c r="BMM19" s="788"/>
      <c r="BMN19" s="787"/>
      <c r="BMO19" s="788"/>
      <c r="BMP19" s="788"/>
      <c r="BMQ19" s="788"/>
      <c r="BMR19" s="787"/>
      <c r="BMS19" s="788"/>
      <c r="BMT19" s="788"/>
      <c r="BMU19" s="788"/>
      <c r="BMV19" s="787"/>
      <c r="BMW19" s="788"/>
      <c r="BMX19" s="788"/>
      <c r="BMY19" s="788"/>
      <c r="BMZ19" s="787"/>
      <c r="BNA19" s="788"/>
      <c r="BNB19" s="788"/>
      <c r="BNC19" s="788"/>
      <c r="BND19" s="787"/>
      <c r="BNE19" s="788"/>
      <c r="BNF19" s="788"/>
      <c r="BNG19" s="788"/>
      <c r="BNH19" s="787"/>
      <c r="BNI19" s="788"/>
      <c r="BNJ19" s="788"/>
      <c r="BNK19" s="788"/>
      <c r="BNL19" s="787"/>
      <c r="BNM19" s="788"/>
      <c r="BNN19" s="788"/>
      <c r="BNO19" s="788"/>
      <c r="BNP19" s="787"/>
      <c r="BNQ19" s="788"/>
      <c r="BNR19" s="788"/>
      <c r="BNS19" s="788"/>
      <c r="BNT19" s="787"/>
      <c r="BNU19" s="788"/>
      <c r="BNV19" s="788"/>
      <c r="BNW19" s="788"/>
      <c r="BNX19" s="787"/>
      <c r="BNY19" s="788"/>
      <c r="BNZ19" s="788"/>
      <c r="BOA19" s="788"/>
      <c r="BOB19" s="787"/>
      <c r="BOC19" s="788"/>
      <c r="BOD19" s="788"/>
      <c r="BOE19" s="788"/>
      <c r="BOF19" s="787"/>
      <c r="BOG19" s="788"/>
      <c r="BOH19" s="788"/>
      <c r="BOI19" s="788"/>
      <c r="BOJ19" s="787"/>
      <c r="BOK19" s="788"/>
      <c r="BOL19" s="788"/>
      <c r="BOM19" s="788"/>
      <c r="BON19" s="787"/>
      <c r="BOO19" s="788"/>
      <c r="BOP19" s="788"/>
      <c r="BOQ19" s="788"/>
      <c r="BOR19" s="787"/>
      <c r="BOS19" s="788"/>
      <c r="BOT19" s="788"/>
      <c r="BOU19" s="788"/>
      <c r="BOV19" s="787"/>
      <c r="BOW19" s="788"/>
      <c r="BOX19" s="788"/>
      <c r="BOY19" s="788"/>
      <c r="BOZ19" s="787"/>
      <c r="BPA19" s="788"/>
      <c r="BPB19" s="788"/>
      <c r="BPC19" s="788"/>
      <c r="BPD19" s="787"/>
      <c r="BPE19" s="788"/>
      <c r="BPF19" s="788"/>
      <c r="BPG19" s="788"/>
      <c r="BPH19" s="787"/>
      <c r="BPI19" s="788"/>
      <c r="BPJ19" s="788"/>
      <c r="BPK19" s="788"/>
      <c r="BPL19" s="787"/>
      <c r="BPM19" s="788"/>
      <c r="BPN19" s="788"/>
      <c r="BPO19" s="788"/>
      <c r="BPP19" s="787"/>
      <c r="BPQ19" s="788"/>
      <c r="BPR19" s="788"/>
      <c r="BPS19" s="788"/>
      <c r="BPT19" s="787"/>
      <c r="BPU19" s="788"/>
      <c r="BPV19" s="788"/>
      <c r="BPW19" s="788"/>
      <c r="BPX19" s="787"/>
      <c r="BPY19" s="788"/>
      <c r="BPZ19" s="788"/>
      <c r="BQA19" s="788"/>
      <c r="BQB19" s="787"/>
      <c r="BQC19" s="788"/>
      <c r="BQD19" s="788"/>
      <c r="BQE19" s="788"/>
      <c r="BQF19" s="787"/>
      <c r="BQG19" s="788"/>
      <c r="BQH19" s="788"/>
      <c r="BQI19" s="788"/>
      <c r="BQJ19" s="787"/>
      <c r="BQK19" s="788"/>
      <c r="BQL19" s="788"/>
      <c r="BQM19" s="788"/>
      <c r="BQN19" s="787"/>
      <c r="BQO19" s="788"/>
      <c r="BQP19" s="788"/>
      <c r="BQQ19" s="788"/>
      <c r="BQR19" s="787"/>
      <c r="BQS19" s="788"/>
      <c r="BQT19" s="788"/>
      <c r="BQU19" s="788"/>
      <c r="BQV19" s="787"/>
      <c r="BQW19" s="788"/>
      <c r="BQX19" s="788"/>
      <c r="BQY19" s="788"/>
      <c r="BQZ19" s="787"/>
      <c r="BRA19" s="788"/>
      <c r="BRB19" s="788"/>
      <c r="BRC19" s="788"/>
      <c r="BRD19" s="787"/>
      <c r="BRE19" s="788"/>
      <c r="BRF19" s="788"/>
      <c r="BRG19" s="788"/>
      <c r="BRH19" s="787"/>
      <c r="BRI19" s="788"/>
      <c r="BRJ19" s="788"/>
      <c r="BRK19" s="788"/>
      <c r="BRL19" s="787"/>
      <c r="BRM19" s="788"/>
      <c r="BRN19" s="788"/>
      <c r="BRO19" s="788"/>
      <c r="BRP19" s="787"/>
      <c r="BRQ19" s="788"/>
      <c r="BRR19" s="788"/>
      <c r="BRS19" s="788"/>
      <c r="BRT19" s="787"/>
      <c r="BRU19" s="788"/>
      <c r="BRV19" s="788"/>
      <c r="BRW19" s="788"/>
      <c r="BRX19" s="787"/>
      <c r="BRY19" s="788"/>
      <c r="BRZ19" s="788"/>
      <c r="BSA19" s="788"/>
      <c r="BSB19" s="787"/>
      <c r="BSC19" s="788"/>
      <c r="BSD19" s="788"/>
      <c r="BSE19" s="788"/>
      <c r="BSF19" s="787"/>
      <c r="BSG19" s="788"/>
      <c r="BSH19" s="788"/>
      <c r="BSI19" s="788"/>
      <c r="BSJ19" s="787"/>
      <c r="BSK19" s="788"/>
      <c r="BSL19" s="788"/>
      <c r="BSM19" s="788"/>
      <c r="BSN19" s="787"/>
      <c r="BSO19" s="788"/>
      <c r="BSP19" s="788"/>
      <c r="BSQ19" s="788"/>
      <c r="BSR19" s="787"/>
      <c r="BSS19" s="788"/>
      <c r="BST19" s="788"/>
      <c r="BSU19" s="788"/>
      <c r="BSV19" s="787"/>
      <c r="BSW19" s="788"/>
      <c r="BSX19" s="788"/>
      <c r="BSY19" s="788"/>
      <c r="BSZ19" s="787"/>
      <c r="BTA19" s="788"/>
      <c r="BTB19" s="788"/>
      <c r="BTC19" s="788"/>
      <c r="BTD19" s="787"/>
      <c r="BTE19" s="788"/>
      <c r="BTF19" s="788"/>
      <c r="BTG19" s="788"/>
      <c r="BTH19" s="787"/>
      <c r="BTI19" s="788"/>
      <c r="BTJ19" s="788"/>
      <c r="BTK19" s="788"/>
      <c r="BTL19" s="787"/>
      <c r="BTM19" s="788"/>
      <c r="BTN19" s="788"/>
      <c r="BTO19" s="788"/>
      <c r="BTP19" s="787"/>
      <c r="BTQ19" s="788"/>
      <c r="BTR19" s="788"/>
      <c r="BTS19" s="788"/>
      <c r="BTT19" s="787"/>
      <c r="BTU19" s="788"/>
      <c r="BTV19" s="788"/>
      <c r="BTW19" s="788"/>
      <c r="BTX19" s="787"/>
      <c r="BTY19" s="788"/>
      <c r="BTZ19" s="788"/>
      <c r="BUA19" s="788"/>
      <c r="BUB19" s="787"/>
      <c r="BUC19" s="788"/>
      <c r="BUD19" s="788"/>
      <c r="BUE19" s="788"/>
      <c r="BUF19" s="787"/>
      <c r="BUG19" s="788"/>
      <c r="BUH19" s="788"/>
      <c r="BUI19" s="788"/>
      <c r="BUJ19" s="787"/>
      <c r="BUK19" s="788"/>
      <c r="BUL19" s="788"/>
      <c r="BUM19" s="788"/>
      <c r="BUN19" s="787"/>
      <c r="BUO19" s="788"/>
      <c r="BUP19" s="788"/>
      <c r="BUQ19" s="788"/>
      <c r="BUR19" s="787"/>
      <c r="BUS19" s="788"/>
      <c r="BUT19" s="788"/>
      <c r="BUU19" s="788"/>
      <c r="BUV19" s="787"/>
      <c r="BUW19" s="788"/>
      <c r="BUX19" s="788"/>
      <c r="BUY19" s="788"/>
      <c r="BUZ19" s="787"/>
      <c r="BVA19" s="788"/>
      <c r="BVB19" s="788"/>
      <c r="BVC19" s="788"/>
      <c r="BVD19" s="787"/>
      <c r="BVE19" s="788"/>
      <c r="BVF19" s="788"/>
      <c r="BVG19" s="788"/>
      <c r="BVH19" s="787"/>
      <c r="BVI19" s="788"/>
      <c r="BVJ19" s="788"/>
      <c r="BVK19" s="788"/>
      <c r="BVL19" s="787"/>
      <c r="BVM19" s="788"/>
      <c r="BVN19" s="788"/>
      <c r="BVO19" s="788"/>
      <c r="BVP19" s="787"/>
      <c r="BVQ19" s="788"/>
      <c r="BVR19" s="788"/>
      <c r="BVS19" s="788"/>
      <c r="BVT19" s="787"/>
      <c r="BVU19" s="788"/>
      <c r="BVV19" s="788"/>
      <c r="BVW19" s="788"/>
      <c r="BVX19" s="787"/>
      <c r="BVY19" s="788"/>
      <c r="BVZ19" s="788"/>
      <c r="BWA19" s="788"/>
      <c r="BWB19" s="787"/>
      <c r="BWC19" s="788"/>
      <c r="BWD19" s="788"/>
      <c r="BWE19" s="788"/>
      <c r="BWF19" s="787"/>
      <c r="BWG19" s="788"/>
      <c r="BWH19" s="788"/>
      <c r="BWI19" s="788"/>
      <c r="BWJ19" s="787"/>
      <c r="BWK19" s="788"/>
      <c r="BWL19" s="788"/>
      <c r="BWM19" s="788"/>
      <c r="BWN19" s="787"/>
      <c r="BWO19" s="788"/>
      <c r="BWP19" s="788"/>
      <c r="BWQ19" s="788"/>
      <c r="BWR19" s="787"/>
      <c r="BWS19" s="788"/>
      <c r="BWT19" s="788"/>
      <c r="BWU19" s="788"/>
      <c r="BWV19" s="787"/>
      <c r="BWW19" s="788"/>
      <c r="BWX19" s="788"/>
      <c r="BWY19" s="788"/>
      <c r="BWZ19" s="787"/>
      <c r="BXA19" s="788"/>
      <c r="BXB19" s="788"/>
      <c r="BXC19" s="788"/>
      <c r="BXD19" s="787"/>
      <c r="BXE19" s="788"/>
      <c r="BXF19" s="788"/>
      <c r="BXG19" s="788"/>
      <c r="BXH19" s="787"/>
      <c r="BXI19" s="788"/>
      <c r="BXJ19" s="788"/>
      <c r="BXK19" s="788"/>
      <c r="BXL19" s="787"/>
      <c r="BXM19" s="788"/>
      <c r="BXN19" s="788"/>
      <c r="BXO19" s="788"/>
      <c r="BXP19" s="787"/>
      <c r="BXQ19" s="788"/>
      <c r="BXR19" s="788"/>
      <c r="BXS19" s="788"/>
      <c r="BXT19" s="787"/>
      <c r="BXU19" s="788"/>
      <c r="BXV19" s="788"/>
      <c r="BXW19" s="788"/>
      <c r="BXX19" s="787"/>
      <c r="BXY19" s="788"/>
      <c r="BXZ19" s="788"/>
      <c r="BYA19" s="788"/>
      <c r="BYB19" s="787"/>
      <c r="BYC19" s="788"/>
      <c r="BYD19" s="788"/>
      <c r="BYE19" s="788"/>
      <c r="BYF19" s="787"/>
      <c r="BYG19" s="788"/>
      <c r="BYH19" s="788"/>
      <c r="BYI19" s="788"/>
      <c r="BYJ19" s="787"/>
      <c r="BYK19" s="788"/>
      <c r="BYL19" s="788"/>
      <c r="BYM19" s="788"/>
      <c r="BYN19" s="787"/>
      <c r="BYO19" s="788"/>
      <c r="BYP19" s="788"/>
      <c r="BYQ19" s="788"/>
      <c r="BYR19" s="787"/>
      <c r="BYS19" s="788"/>
      <c r="BYT19" s="788"/>
      <c r="BYU19" s="788"/>
      <c r="BYV19" s="787"/>
      <c r="BYW19" s="788"/>
      <c r="BYX19" s="788"/>
      <c r="BYY19" s="788"/>
      <c r="BYZ19" s="787"/>
      <c r="BZA19" s="788"/>
      <c r="BZB19" s="788"/>
      <c r="BZC19" s="788"/>
      <c r="BZD19" s="787"/>
      <c r="BZE19" s="788"/>
      <c r="BZF19" s="788"/>
      <c r="BZG19" s="788"/>
      <c r="BZH19" s="787"/>
      <c r="BZI19" s="788"/>
      <c r="BZJ19" s="788"/>
      <c r="BZK19" s="788"/>
      <c r="BZL19" s="787"/>
      <c r="BZM19" s="788"/>
      <c r="BZN19" s="788"/>
      <c r="BZO19" s="788"/>
      <c r="BZP19" s="787"/>
      <c r="BZQ19" s="788"/>
      <c r="BZR19" s="788"/>
      <c r="BZS19" s="788"/>
      <c r="BZT19" s="787"/>
      <c r="BZU19" s="788"/>
      <c r="BZV19" s="788"/>
      <c r="BZW19" s="788"/>
      <c r="BZX19" s="787"/>
      <c r="BZY19" s="788"/>
      <c r="BZZ19" s="788"/>
      <c r="CAA19" s="788"/>
      <c r="CAB19" s="787"/>
      <c r="CAC19" s="788"/>
      <c r="CAD19" s="788"/>
      <c r="CAE19" s="788"/>
      <c r="CAF19" s="787"/>
      <c r="CAG19" s="788"/>
      <c r="CAH19" s="788"/>
      <c r="CAI19" s="788"/>
      <c r="CAJ19" s="787"/>
      <c r="CAK19" s="788"/>
      <c r="CAL19" s="788"/>
      <c r="CAM19" s="788"/>
      <c r="CAN19" s="787"/>
      <c r="CAO19" s="788"/>
      <c r="CAP19" s="788"/>
      <c r="CAQ19" s="788"/>
      <c r="CAR19" s="787"/>
      <c r="CAS19" s="788"/>
      <c r="CAT19" s="788"/>
      <c r="CAU19" s="788"/>
      <c r="CAV19" s="787"/>
      <c r="CAW19" s="788"/>
      <c r="CAX19" s="788"/>
      <c r="CAY19" s="788"/>
      <c r="CAZ19" s="787"/>
      <c r="CBA19" s="788"/>
      <c r="CBB19" s="788"/>
      <c r="CBC19" s="788"/>
      <c r="CBD19" s="787"/>
      <c r="CBE19" s="788"/>
      <c r="CBF19" s="788"/>
      <c r="CBG19" s="788"/>
      <c r="CBH19" s="787"/>
      <c r="CBI19" s="788"/>
      <c r="CBJ19" s="788"/>
      <c r="CBK19" s="788"/>
      <c r="CBL19" s="787"/>
      <c r="CBM19" s="788"/>
      <c r="CBN19" s="788"/>
      <c r="CBO19" s="788"/>
      <c r="CBP19" s="787"/>
      <c r="CBQ19" s="788"/>
      <c r="CBR19" s="788"/>
      <c r="CBS19" s="788"/>
      <c r="CBT19" s="787"/>
      <c r="CBU19" s="788"/>
      <c r="CBV19" s="788"/>
      <c r="CBW19" s="788"/>
      <c r="CBX19" s="787"/>
      <c r="CBY19" s="788"/>
      <c r="CBZ19" s="788"/>
      <c r="CCA19" s="788"/>
      <c r="CCB19" s="787"/>
      <c r="CCC19" s="788"/>
      <c r="CCD19" s="788"/>
      <c r="CCE19" s="788"/>
      <c r="CCF19" s="787"/>
      <c r="CCG19" s="788"/>
      <c r="CCH19" s="788"/>
      <c r="CCI19" s="788"/>
      <c r="CCJ19" s="787"/>
      <c r="CCK19" s="788"/>
      <c r="CCL19" s="788"/>
      <c r="CCM19" s="788"/>
      <c r="CCN19" s="787"/>
      <c r="CCO19" s="788"/>
      <c r="CCP19" s="788"/>
      <c r="CCQ19" s="788"/>
      <c r="CCR19" s="787"/>
      <c r="CCS19" s="788"/>
      <c r="CCT19" s="788"/>
      <c r="CCU19" s="788"/>
      <c r="CCV19" s="787"/>
      <c r="CCW19" s="788"/>
      <c r="CCX19" s="788"/>
      <c r="CCY19" s="788"/>
      <c r="CCZ19" s="787"/>
      <c r="CDA19" s="788"/>
      <c r="CDB19" s="788"/>
      <c r="CDC19" s="788"/>
      <c r="CDD19" s="787"/>
      <c r="CDE19" s="788"/>
      <c r="CDF19" s="788"/>
      <c r="CDG19" s="788"/>
      <c r="CDH19" s="787"/>
      <c r="CDI19" s="788"/>
      <c r="CDJ19" s="788"/>
      <c r="CDK19" s="788"/>
      <c r="CDL19" s="787"/>
      <c r="CDM19" s="788"/>
      <c r="CDN19" s="788"/>
      <c r="CDO19" s="788"/>
      <c r="CDP19" s="787"/>
      <c r="CDQ19" s="788"/>
      <c r="CDR19" s="788"/>
      <c r="CDS19" s="788"/>
      <c r="CDT19" s="787"/>
      <c r="CDU19" s="788"/>
      <c r="CDV19" s="788"/>
      <c r="CDW19" s="788"/>
      <c r="CDX19" s="787"/>
      <c r="CDY19" s="788"/>
      <c r="CDZ19" s="788"/>
      <c r="CEA19" s="788"/>
      <c r="CEB19" s="787"/>
      <c r="CEC19" s="788"/>
      <c r="CED19" s="788"/>
      <c r="CEE19" s="788"/>
      <c r="CEF19" s="787"/>
      <c r="CEG19" s="788"/>
      <c r="CEH19" s="788"/>
      <c r="CEI19" s="788"/>
      <c r="CEJ19" s="787"/>
      <c r="CEK19" s="788"/>
      <c r="CEL19" s="788"/>
      <c r="CEM19" s="788"/>
      <c r="CEN19" s="787"/>
      <c r="CEO19" s="788"/>
      <c r="CEP19" s="788"/>
      <c r="CEQ19" s="788"/>
      <c r="CER19" s="787"/>
      <c r="CES19" s="788"/>
      <c r="CET19" s="788"/>
      <c r="CEU19" s="788"/>
      <c r="CEV19" s="787"/>
      <c r="CEW19" s="788"/>
      <c r="CEX19" s="788"/>
      <c r="CEY19" s="788"/>
      <c r="CEZ19" s="787"/>
      <c r="CFA19" s="788"/>
      <c r="CFB19" s="788"/>
      <c r="CFC19" s="788"/>
      <c r="CFD19" s="787"/>
      <c r="CFE19" s="788"/>
      <c r="CFF19" s="788"/>
      <c r="CFG19" s="788"/>
      <c r="CFH19" s="787"/>
      <c r="CFI19" s="788"/>
      <c r="CFJ19" s="788"/>
      <c r="CFK19" s="788"/>
      <c r="CFL19" s="787"/>
      <c r="CFM19" s="788"/>
      <c r="CFN19" s="788"/>
      <c r="CFO19" s="788"/>
      <c r="CFP19" s="787"/>
      <c r="CFQ19" s="788"/>
      <c r="CFR19" s="788"/>
      <c r="CFS19" s="788"/>
      <c r="CFT19" s="787"/>
      <c r="CFU19" s="788"/>
      <c r="CFV19" s="788"/>
      <c r="CFW19" s="788"/>
      <c r="CFX19" s="787"/>
      <c r="CFY19" s="788"/>
      <c r="CFZ19" s="788"/>
      <c r="CGA19" s="788"/>
      <c r="CGB19" s="787"/>
      <c r="CGC19" s="788"/>
      <c r="CGD19" s="788"/>
      <c r="CGE19" s="788"/>
      <c r="CGF19" s="787"/>
      <c r="CGG19" s="788"/>
      <c r="CGH19" s="788"/>
      <c r="CGI19" s="788"/>
      <c r="CGJ19" s="787"/>
      <c r="CGK19" s="788"/>
      <c r="CGL19" s="788"/>
      <c r="CGM19" s="788"/>
      <c r="CGN19" s="787"/>
      <c r="CGO19" s="788"/>
      <c r="CGP19" s="788"/>
      <c r="CGQ19" s="788"/>
      <c r="CGR19" s="787"/>
      <c r="CGS19" s="788"/>
      <c r="CGT19" s="788"/>
      <c r="CGU19" s="788"/>
      <c r="CGV19" s="787"/>
      <c r="CGW19" s="788"/>
      <c r="CGX19" s="788"/>
      <c r="CGY19" s="788"/>
      <c r="CGZ19" s="787"/>
      <c r="CHA19" s="788"/>
      <c r="CHB19" s="788"/>
      <c r="CHC19" s="788"/>
      <c r="CHD19" s="787"/>
      <c r="CHE19" s="788"/>
      <c r="CHF19" s="788"/>
      <c r="CHG19" s="788"/>
      <c r="CHH19" s="787"/>
      <c r="CHI19" s="788"/>
      <c r="CHJ19" s="788"/>
      <c r="CHK19" s="788"/>
      <c r="CHL19" s="787"/>
      <c r="CHM19" s="788"/>
      <c r="CHN19" s="788"/>
      <c r="CHO19" s="788"/>
      <c r="CHP19" s="787"/>
      <c r="CHQ19" s="788"/>
      <c r="CHR19" s="788"/>
      <c r="CHS19" s="788"/>
      <c r="CHT19" s="787"/>
      <c r="CHU19" s="788"/>
      <c r="CHV19" s="788"/>
      <c r="CHW19" s="788"/>
      <c r="CHX19" s="787"/>
      <c r="CHY19" s="788"/>
      <c r="CHZ19" s="788"/>
      <c r="CIA19" s="788"/>
      <c r="CIB19" s="787"/>
      <c r="CIC19" s="788"/>
      <c r="CID19" s="788"/>
      <c r="CIE19" s="788"/>
      <c r="CIF19" s="787"/>
      <c r="CIG19" s="788"/>
      <c r="CIH19" s="788"/>
      <c r="CII19" s="788"/>
      <c r="CIJ19" s="787"/>
      <c r="CIK19" s="788"/>
      <c r="CIL19" s="788"/>
      <c r="CIM19" s="788"/>
      <c r="CIN19" s="787"/>
      <c r="CIO19" s="788"/>
      <c r="CIP19" s="788"/>
      <c r="CIQ19" s="788"/>
      <c r="CIR19" s="787"/>
      <c r="CIS19" s="788"/>
      <c r="CIT19" s="788"/>
      <c r="CIU19" s="788"/>
      <c r="CIV19" s="787"/>
      <c r="CIW19" s="788"/>
      <c r="CIX19" s="788"/>
      <c r="CIY19" s="788"/>
      <c r="CIZ19" s="787"/>
      <c r="CJA19" s="788"/>
      <c r="CJB19" s="788"/>
      <c r="CJC19" s="788"/>
      <c r="CJD19" s="787"/>
      <c r="CJE19" s="788"/>
      <c r="CJF19" s="788"/>
      <c r="CJG19" s="788"/>
      <c r="CJH19" s="787"/>
      <c r="CJI19" s="788"/>
      <c r="CJJ19" s="788"/>
      <c r="CJK19" s="788"/>
      <c r="CJL19" s="787"/>
      <c r="CJM19" s="788"/>
      <c r="CJN19" s="788"/>
      <c r="CJO19" s="788"/>
      <c r="CJP19" s="787"/>
      <c r="CJQ19" s="788"/>
      <c r="CJR19" s="788"/>
      <c r="CJS19" s="788"/>
      <c r="CJT19" s="787"/>
      <c r="CJU19" s="788"/>
      <c r="CJV19" s="788"/>
      <c r="CJW19" s="788"/>
      <c r="CJX19" s="787"/>
      <c r="CJY19" s="788"/>
      <c r="CJZ19" s="788"/>
      <c r="CKA19" s="788"/>
      <c r="CKB19" s="787"/>
      <c r="CKC19" s="788"/>
      <c r="CKD19" s="788"/>
      <c r="CKE19" s="788"/>
      <c r="CKF19" s="787"/>
      <c r="CKG19" s="788"/>
      <c r="CKH19" s="788"/>
      <c r="CKI19" s="788"/>
      <c r="CKJ19" s="787"/>
      <c r="CKK19" s="788"/>
      <c r="CKL19" s="788"/>
      <c r="CKM19" s="788"/>
      <c r="CKN19" s="787"/>
      <c r="CKO19" s="788"/>
      <c r="CKP19" s="788"/>
      <c r="CKQ19" s="788"/>
      <c r="CKR19" s="787"/>
      <c r="CKS19" s="788"/>
      <c r="CKT19" s="788"/>
      <c r="CKU19" s="788"/>
      <c r="CKV19" s="787"/>
      <c r="CKW19" s="788"/>
      <c r="CKX19" s="788"/>
      <c r="CKY19" s="788"/>
      <c r="CKZ19" s="787"/>
      <c r="CLA19" s="788"/>
      <c r="CLB19" s="788"/>
      <c r="CLC19" s="788"/>
      <c r="CLD19" s="787"/>
      <c r="CLE19" s="788"/>
      <c r="CLF19" s="788"/>
      <c r="CLG19" s="788"/>
      <c r="CLH19" s="787"/>
      <c r="CLI19" s="788"/>
      <c r="CLJ19" s="788"/>
      <c r="CLK19" s="788"/>
      <c r="CLL19" s="787"/>
      <c r="CLM19" s="788"/>
      <c r="CLN19" s="788"/>
      <c r="CLO19" s="788"/>
      <c r="CLP19" s="787"/>
      <c r="CLQ19" s="788"/>
      <c r="CLR19" s="788"/>
      <c r="CLS19" s="788"/>
      <c r="CLT19" s="787"/>
      <c r="CLU19" s="788"/>
      <c r="CLV19" s="788"/>
      <c r="CLW19" s="788"/>
      <c r="CLX19" s="787"/>
      <c r="CLY19" s="788"/>
      <c r="CLZ19" s="788"/>
      <c r="CMA19" s="788"/>
      <c r="CMB19" s="787"/>
      <c r="CMC19" s="788"/>
      <c r="CMD19" s="788"/>
      <c r="CME19" s="788"/>
      <c r="CMF19" s="787"/>
      <c r="CMG19" s="788"/>
      <c r="CMH19" s="788"/>
      <c r="CMI19" s="788"/>
      <c r="CMJ19" s="787"/>
      <c r="CMK19" s="788"/>
      <c r="CML19" s="788"/>
      <c r="CMM19" s="788"/>
      <c r="CMN19" s="787"/>
      <c r="CMO19" s="788"/>
      <c r="CMP19" s="788"/>
      <c r="CMQ19" s="788"/>
      <c r="CMR19" s="787"/>
      <c r="CMS19" s="788"/>
      <c r="CMT19" s="788"/>
      <c r="CMU19" s="788"/>
      <c r="CMV19" s="787"/>
      <c r="CMW19" s="788"/>
      <c r="CMX19" s="788"/>
      <c r="CMY19" s="788"/>
      <c r="CMZ19" s="787"/>
      <c r="CNA19" s="788"/>
      <c r="CNB19" s="788"/>
      <c r="CNC19" s="788"/>
      <c r="CND19" s="787"/>
      <c r="CNE19" s="788"/>
      <c r="CNF19" s="788"/>
      <c r="CNG19" s="788"/>
      <c r="CNH19" s="787"/>
      <c r="CNI19" s="788"/>
      <c r="CNJ19" s="788"/>
      <c r="CNK19" s="788"/>
      <c r="CNL19" s="787"/>
      <c r="CNM19" s="788"/>
      <c r="CNN19" s="788"/>
      <c r="CNO19" s="788"/>
      <c r="CNP19" s="787"/>
      <c r="CNQ19" s="788"/>
      <c r="CNR19" s="788"/>
      <c r="CNS19" s="788"/>
      <c r="CNT19" s="787"/>
      <c r="CNU19" s="788"/>
      <c r="CNV19" s="788"/>
      <c r="CNW19" s="788"/>
      <c r="CNX19" s="787"/>
      <c r="CNY19" s="788"/>
      <c r="CNZ19" s="788"/>
      <c r="COA19" s="788"/>
      <c r="COB19" s="787"/>
      <c r="COC19" s="788"/>
      <c r="COD19" s="788"/>
      <c r="COE19" s="788"/>
      <c r="COF19" s="787"/>
      <c r="COG19" s="788"/>
      <c r="COH19" s="788"/>
      <c r="COI19" s="788"/>
      <c r="COJ19" s="787"/>
      <c r="COK19" s="788"/>
      <c r="COL19" s="788"/>
      <c r="COM19" s="788"/>
      <c r="CON19" s="787"/>
      <c r="COO19" s="788"/>
      <c r="COP19" s="788"/>
      <c r="COQ19" s="788"/>
      <c r="COR19" s="787"/>
      <c r="COS19" s="788"/>
      <c r="COT19" s="788"/>
      <c r="COU19" s="788"/>
      <c r="COV19" s="787"/>
      <c r="COW19" s="788"/>
      <c r="COX19" s="788"/>
      <c r="COY19" s="788"/>
      <c r="COZ19" s="787"/>
      <c r="CPA19" s="788"/>
      <c r="CPB19" s="788"/>
      <c r="CPC19" s="788"/>
      <c r="CPD19" s="787"/>
      <c r="CPE19" s="788"/>
      <c r="CPF19" s="788"/>
      <c r="CPG19" s="788"/>
      <c r="CPH19" s="787"/>
      <c r="CPI19" s="788"/>
      <c r="CPJ19" s="788"/>
      <c r="CPK19" s="788"/>
      <c r="CPL19" s="787"/>
      <c r="CPM19" s="788"/>
      <c r="CPN19" s="788"/>
      <c r="CPO19" s="788"/>
      <c r="CPP19" s="787"/>
      <c r="CPQ19" s="788"/>
      <c r="CPR19" s="788"/>
      <c r="CPS19" s="788"/>
      <c r="CPT19" s="787"/>
      <c r="CPU19" s="788"/>
      <c r="CPV19" s="788"/>
      <c r="CPW19" s="788"/>
      <c r="CPX19" s="787"/>
      <c r="CPY19" s="788"/>
      <c r="CPZ19" s="788"/>
      <c r="CQA19" s="788"/>
      <c r="CQB19" s="787"/>
      <c r="CQC19" s="788"/>
      <c r="CQD19" s="788"/>
      <c r="CQE19" s="788"/>
      <c r="CQF19" s="787"/>
      <c r="CQG19" s="788"/>
      <c r="CQH19" s="788"/>
      <c r="CQI19" s="788"/>
      <c r="CQJ19" s="787"/>
      <c r="CQK19" s="788"/>
      <c r="CQL19" s="788"/>
      <c r="CQM19" s="788"/>
      <c r="CQN19" s="787"/>
      <c r="CQO19" s="788"/>
      <c r="CQP19" s="788"/>
      <c r="CQQ19" s="788"/>
      <c r="CQR19" s="787"/>
      <c r="CQS19" s="788"/>
      <c r="CQT19" s="788"/>
      <c r="CQU19" s="788"/>
      <c r="CQV19" s="787"/>
      <c r="CQW19" s="788"/>
      <c r="CQX19" s="788"/>
      <c r="CQY19" s="788"/>
      <c r="CQZ19" s="787"/>
      <c r="CRA19" s="788"/>
      <c r="CRB19" s="788"/>
      <c r="CRC19" s="788"/>
      <c r="CRD19" s="787"/>
      <c r="CRE19" s="788"/>
      <c r="CRF19" s="788"/>
      <c r="CRG19" s="788"/>
      <c r="CRH19" s="787"/>
      <c r="CRI19" s="788"/>
      <c r="CRJ19" s="788"/>
      <c r="CRK19" s="788"/>
      <c r="CRL19" s="787"/>
      <c r="CRM19" s="788"/>
      <c r="CRN19" s="788"/>
      <c r="CRO19" s="788"/>
      <c r="CRP19" s="787"/>
      <c r="CRQ19" s="788"/>
      <c r="CRR19" s="788"/>
      <c r="CRS19" s="788"/>
      <c r="CRT19" s="787"/>
      <c r="CRU19" s="788"/>
      <c r="CRV19" s="788"/>
      <c r="CRW19" s="788"/>
      <c r="CRX19" s="787"/>
      <c r="CRY19" s="788"/>
      <c r="CRZ19" s="788"/>
      <c r="CSA19" s="788"/>
      <c r="CSB19" s="787"/>
      <c r="CSC19" s="788"/>
      <c r="CSD19" s="788"/>
      <c r="CSE19" s="788"/>
      <c r="CSF19" s="787"/>
      <c r="CSG19" s="788"/>
      <c r="CSH19" s="788"/>
      <c r="CSI19" s="788"/>
      <c r="CSJ19" s="787"/>
      <c r="CSK19" s="788"/>
      <c r="CSL19" s="788"/>
      <c r="CSM19" s="788"/>
      <c r="CSN19" s="787"/>
      <c r="CSO19" s="788"/>
      <c r="CSP19" s="788"/>
      <c r="CSQ19" s="788"/>
      <c r="CSR19" s="787"/>
      <c r="CSS19" s="788"/>
      <c r="CST19" s="788"/>
      <c r="CSU19" s="788"/>
      <c r="CSV19" s="787"/>
      <c r="CSW19" s="788"/>
      <c r="CSX19" s="788"/>
      <c r="CSY19" s="788"/>
      <c r="CSZ19" s="787"/>
      <c r="CTA19" s="788"/>
      <c r="CTB19" s="788"/>
      <c r="CTC19" s="788"/>
      <c r="CTD19" s="787"/>
      <c r="CTE19" s="788"/>
      <c r="CTF19" s="788"/>
      <c r="CTG19" s="788"/>
      <c r="CTH19" s="787"/>
      <c r="CTI19" s="788"/>
      <c r="CTJ19" s="788"/>
      <c r="CTK19" s="788"/>
      <c r="CTL19" s="787"/>
      <c r="CTM19" s="788"/>
      <c r="CTN19" s="788"/>
      <c r="CTO19" s="788"/>
      <c r="CTP19" s="787"/>
      <c r="CTQ19" s="788"/>
      <c r="CTR19" s="788"/>
      <c r="CTS19" s="788"/>
      <c r="CTT19" s="787"/>
      <c r="CTU19" s="788"/>
      <c r="CTV19" s="788"/>
      <c r="CTW19" s="788"/>
      <c r="CTX19" s="787"/>
      <c r="CTY19" s="788"/>
      <c r="CTZ19" s="788"/>
      <c r="CUA19" s="788"/>
      <c r="CUB19" s="787"/>
      <c r="CUC19" s="788"/>
      <c r="CUD19" s="788"/>
      <c r="CUE19" s="788"/>
      <c r="CUF19" s="787"/>
      <c r="CUG19" s="788"/>
      <c r="CUH19" s="788"/>
      <c r="CUI19" s="788"/>
      <c r="CUJ19" s="787"/>
      <c r="CUK19" s="788"/>
      <c r="CUL19" s="788"/>
      <c r="CUM19" s="788"/>
      <c r="CUN19" s="787"/>
      <c r="CUO19" s="788"/>
      <c r="CUP19" s="788"/>
      <c r="CUQ19" s="788"/>
      <c r="CUR19" s="787"/>
      <c r="CUS19" s="788"/>
      <c r="CUT19" s="788"/>
      <c r="CUU19" s="788"/>
      <c r="CUV19" s="787"/>
      <c r="CUW19" s="788"/>
      <c r="CUX19" s="788"/>
      <c r="CUY19" s="788"/>
      <c r="CUZ19" s="787"/>
      <c r="CVA19" s="788"/>
      <c r="CVB19" s="788"/>
      <c r="CVC19" s="788"/>
      <c r="CVD19" s="787"/>
      <c r="CVE19" s="788"/>
      <c r="CVF19" s="788"/>
      <c r="CVG19" s="788"/>
      <c r="CVH19" s="787"/>
      <c r="CVI19" s="788"/>
      <c r="CVJ19" s="788"/>
      <c r="CVK19" s="788"/>
      <c r="CVL19" s="787"/>
      <c r="CVM19" s="788"/>
      <c r="CVN19" s="788"/>
      <c r="CVO19" s="788"/>
      <c r="CVP19" s="787"/>
      <c r="CVQ19" s="788"/>
      <c r="CVR19" s="788"/>
      <c r="CVS19" s="788"/>
      <c r="CVT19" s="787"/>
      <c r="CVU19" s="788"/>
      <c r="CVV19" s="788"/>
      <c r="CVW19" s="788"/>
      <c r="CVX19" s="787"/>
      <c r="CVY19" s="788"/>
      <c r="CVZ19" s="788"/>
      <c r="CWA19" s="788"/>
      <c r="CWB19" s="787"/>
      <c r="CWC19" s="788"/>
      <c r="CWD19" s="788"/>
      <c r="CWE19" s="788"/>
      <c r="CWF19" s="787"/>
      <c r="CWG19" s="788"/>
      <c r="CWH19" s="788"/>
      <c r="CWI19" s="788"/>
      <c r="CWJ19" s="787"/>
      <c r="CWK19" s="788"/>
      <c r="CWL19" s="788"/>
      <c r="CWM19" s="788"/>
      <c r="CWN19" s="787"/>
      <c r="CWO19" s="788"/>
      <c r="CWP19" s="788"/>
      <c r="CWQ19" s="788"/>
      <c r="CWR19" s="787"/>
      <c r="CWS19" s="788"/>
      <c r="CWT19" s="788"/>
      <c r="CWU19" s="788"/>
      <c r="CWV19" s="787"/>
      <c r="CWW19" s="788"/>
      <c r="CWX19" s="788"/>
      <c r="CWY19" s="788"/>
      <c r="CWZ19" s="787"/>
      <c r="CXA19" s="788"/>
      <c r="CXB19" s="788"/>
      <c r="CXC19" s="788"/>
      <c r="CXD19" s="787"/>
      <c r="CXE19" s="788"/>
      <c r="CXF19" s="788"/>
      <c r="CXG19" s="788"/>
      <c r="CXH19" s="787"/>
      <c r="CXI19" s="788"/>
      <c r="CXJ19" s="788"/>
      <c r="CXK19" s="788"/>
      <c r="CXL19" s="787"/>
      <c r="CXM19" s="788"/>
      <c r="CXN19" s="788"/>
      <c r="CXO19" s="788"/>
      <c r="CXP19" s="787"/>
      <c r="CXQ19" s="788"/>
      <c r="CXR19" s="788"/>
      <c r="CXS19" s="788"/>
      <c r="CXT19" s="787"/>
      <c r="CXU19" s="788"/>
      <c r="CXV19" s="788"/>
      <c r="CXW19" s="788"/>
      <c r="CXX19" s="787"/>
      <c r="CXY19" s="788"/>
      <c r="CXZ19" s="788"/>
      <c r="CYA19" s="788"/>
      <c r="CYB19" s="787"/>
      <c r="CYC19" s="788"/>
      <c r="CYD19" s="788"/>
      <c r="CYE19" s="788"/>
      <c r="CYF19" s="787"/>
      <c r="CYG19" s="788"/>
      <c r="CYH19" s="788"/>
      <c r="CYI19" s="788"/>
      <c r="CYJ19" s="787"/>
      <c r="CYK19" s="788"/>
      <c r="CYL19" s="788"/>
      <c r="CYM19" s="788"/>
      <c r="CYN19" s="787"/>
      <c r="CYO19" s="788"/>
      <c r="CYP19" s="788"/>
      <c r="CYQ19" s="788"/>
      <c r="CYR19" s="787"/>
      <c r="CYS19" s="788"/>
      <c r="CYT19" s="788"/>
      <c r="CYU19" s="788"/>
      <c r="CYV19" s="787"/>
      <c r="CYW19" s="788"/>
      <c r="CYX19" s="788"/>
      <c r="CYY19" s="788"/>
      <c r="CYZ19" s="787"/>
      <c r="CZA19" s="788"/>
      <c r="CZB19" s="788"/>
      <c r="CZC19" s="788"/>
      <c r="CZD19" s="787"/>
      <c r="CZE19" s="788"/>
      <c r="CZF19" s="788"/>
      <c r="CZG19" s="788"/>
      <c r="CZH19" s="787"/>
      <c r="CZI19" s="788"/>
      <c r="CZJ19" s="788"/>
      <c r="CZK19" s="788"/>
      <c r="CZL19" s="787"/>
      <c r="CZM19" s="788"/>
      <c r="CZN19" s="788"/>
      <c r="CZO19" s="788"/>
      <c r="CZP19" s="787"/>
      <c r="CZQ19" s="788"/>
      <c r="CZR19" s="788"/>
      <c r="CZS19" s="788"/>
      <c r="CZT19" s="787"/>
      <c r="CZU19" s="788"/>
      <c r="CZV19" s="788"/>
      <c r="CZW19" s="788"/>
      <c r="CZX19" s="787"/>
      <c r="CZY19" s="788"/>
      <c r="CZZ19" s="788"/>
      <c r="DAA19" s="788"/>
      <c r="DAB19" s="787"/>
      <c r="DAC19" s="788"/>
      <c r="DAD19" s="788"/>
      <c r="DAE19" s="788"/>
      <c r="DAF19" s="787"/>
      <c r="DAG19" s="788"/>
      <c r="DAH19" s="788"/>
      <c r="DAI19" s="788"/>
      <c r="DAJ19" s="787"/>
      <c r="DAK19" s="788"/>
      <c r="DAL19" s="788"/>
      <c r="DAM19" s="788"/>
      <c r="DAN19" s="787"/>
      <c r="DAO19" s="788"/>
      <c r="DAP19" s="788"/>
      <c r="DAQ19" s="788"/>
      <c r="DAR19" s="787"/>
      <c r="DAS19" s="788"/>
      <c r="DAT19" s="788"/>
      <c r="DAU19" s="788"/>
      <c r="DAV19" s="787"/>
      <c r="DAW19" s="788"/>
      <c r="DAX19" s="788"/>
      <c r="DAY19" s="788"/>
      <c r="DAZ19" s="787"/>
      <c r="DBA19" s="788"/>
      <c r="DBB19" s="788"/>
      <c r="DBC19" s="788"/>
      <c r="DBD19" s="787"/>
      <c r="DBE19" s="788"/>
      <c r="DBF19" s="788"/>
      <c r="DBG19" s="788"/>
      <c r="DBH19" s="787"/>
      <c r="DBI19" s="788"/>
      <c r="DBJ19" s="788"/>
      <c r="DBK19" s="788"/>
      <c r="DBL19" s="787"/>
      <c r="DBM19" s="788"/>
      <c r="DBN19" s="788"/>
      <c r="DBO19" s="788"/>
      <c r="DBP19" s="787"/>
      <c r="DBQ19" s="788"/>
      <c r="DBR19" s="788"/>
      <c r="DBS19" s="788"/>
      <c r="DBT19" s="787"/>
      <c r="DBU19" s="788"/>
      <c r="DBV19" s="788"/>
      <c r="DBW19" s="788"/>
      <c r="DBX19" s="787"/>
      <c r="DBY19" s="788"/>
      <c r="DBZ19" s="788"/>
      <c r="DCA19" s="788"/>
      <c r="DCB19" s="787"/>
      <c r="DCC19" s="788"/>
      <c r="DCD19" s="788"/>
      <c r="DCE19" s="788"/>
      <c r="DCF19" s="787"/>
      <c r="DCG19" s="788"/>
      <c r="DCH19" s="788"/>
      <c r="DCI19" s="788"/>
      <c r="DCJ19" s="787"/>
      <c r="DCK19" s="788"/>
      <c r="DCL19" s="788"/>
      <c r="DCM19" s="788"/>
      <c r="DCN19" s="787"/>
      <c r="DCO19" s="788"/>
      <c r="DCP19" s="788"/>
      <c r="DCQ19" s="788"/>
      <c r="DCR19" s="787"/>
      <c r="DCS19" s="788"/>
      <c r="DCT19" s="788"/>
      <c r="DCU19" s="788"/>
      <c r="DCV19" s="787"/>
      <c r="DCW19" s="788"/>
      <c r="DCX19" s="788"/>
      <c r="DCY19" s="788"/>
      <c r="DCZ19" s="787"/>
      <c r="DDA19" s="788"/>
      <c r="DDB19" s="788"/>
      <c r="DDC19" s="788"/>
      <c r="DDD19" s="787"/>
      <c r="DDE19" s="788"/>
      <c r="DDF19" s="788"/>
      <c r="DDG19" s="788"/>
      <c r="DDH19" s="787"/>
      <c r="DDI19" s="788"/>
      <c r="DDJ19" s="788"/>
      <c r="DDK19" s="788"/>
      <c r="DDL19" s="787"/>
      <c r="DDM19" s="788"/>
      <c r="DDN19" s="788"/>
      <c r="DDO19" s="788"/>
      <c r="DDP19" s="787"/>
      <c r="DDQ19" s="788"/>
      <c r="DDR19" s="788"/>
      <c r="DDS19" s="788"/>
      <c r="DDT19" s="787"/>
      <c r="DDU19" s="788"/>
      <c r="DDV19" s="788"/>
      <c r="DDW19" s="788"/>
      <c r="DDX19" s="787"/>
      <c r="DDY19" s="788"/>
      <c r="DDZ19" s="788"/>
      <c r="DEA19" s="788"/>
      <c r="DEB19" s="787"/>
      <c r="DEC19" s="788"/>
      <c r="DED19" s="788"/>
      <c r="DEE19" s="788"/>
      <c r="DEF19" s="787"/>
      <c r="DEG19" s="788"/>
      <c r="DEH19" s="788"/>
      <c r="DEI19" s="788"/>
      <c r="DEJ19" s="787"/>
      <c r="DEK19" s="788"/>
      <c r="DEL19" s="788"/>
      <c r="DEM19" s="788"/>
      <c r="DEN19" s="787"/>
      <c r="DEO19" s="788"/>
      <c r="DEP19" s="788"/>
      <c r="DEQ19" s="788"/>
      <c r="DER19" s="787"/>
      <c r="DES19" s="788"/>
      <c r="DET19" s="788"/>
      <c r="DEU19" s="788"/>
      <c r="DEV19" s="787"/>
      <c r="DEW19" s="788"/>
      <c r="DEX19" s="788"/>
      <c r="DEY19" s="788"/>
      <c r="DEZ19" s="787"/>
      <c r="DFA19" s="788"/>
      <c r="DFB19" s="788"/>
      <c r="DFC19" s="788"/>
      <c r="DFD19" s="787"/>
      <c r="DFE19" s="788"/>
      <c r="DFF19" s="788"/>
      <c r="DFG19" s="788"/>
      <c r="DFH19" s="787"/>
      <c r="DFI19" s="788"/>
      <c r="DFJ19" s="788"/>
      <c r="DFK19" s="788"/>
      <c r="DFL19" s="787"/>
      <c r="DFM19" s="788"/>
      <c r="DFN19" s="788"/>
      <c r="DFO19" s="788"/>
      <c r="DFP19" s="787"/>
      <c r="DFQ19" s="788"/>
      <c r="DFR19" s="788"/>
      <c r="DFS19" s="788"/>
      <c r="DFT19" s="787"/>
      <c r="DFU19" s="788"/>
      <c r="DFV19" s="788"/>
      <c r="DFW19" s="788"/>
      <c r="DFX19" s="787"/>
      <c r="DFY19" s="788"/>
      <c r="DFZ19" s="788"/>
      <c r="DGA19" s="788"/>
      <c r="DGB19" s="787"/>
      <c r="DGC19" s="788"/>
      <c r="DGD19" s="788"/>
      <c r="DGE19" s="788"/>
      <c r="DGF19" s="787"/>
      <c r="DGG19" s="788"/>
      <c r="DGH19" s="788"/>
      <c r="DGI19" s="788"/>
      <c r="DGJ19" s="787"/>
      <c r="DGK19" s="788"/>
      <c r="DGL19" s="788"/>
      <c r="DGM19" s="788"/>
      <c r="DGN19" s="787"/>
      <c r="DGO19" s="788"/>
      <c r="DGP19" s="788"/>
      <c r="DGQ19" s="788"/>
      <c r="DGR19" s="787"/>
      <c r="DGS19" s="788"/>
      <c r="DGT19" s="788"/>
      <c r="DGU19" s="788"/>
      <c r="DGV19" s="787"/>
      <c r="DGW19" s="788"/>
      <c r="DGX19" s="788"/>
      <c r="DGY19" s="788"/>
      <c r="DGZ19" s="787"/>
      <c r="DHA19" s="788"/>
      <c r="DHB19" s="788"/>
      <c r="DHC19" s="788"/>
      <c r="DHD19" s="787"/>
      <c r="DHE19" s="788"/>
      <c r="DHF19" s="788"/>
      <c r="DHG19" s="788"/>
      <c r="DHH19" s="787"/>
      <c r="DHI19" s="788"/>
      <c r="DHJ19" s="788"/>
      <c r="DHK19" s="788"/>
      <c r="DHL19" s="787"/>
      <c r="DHM19" s="788"/>
      <c r="DHN19" s="788"/>
      <c r="DHO19" s="788"/>
      <c r="DHP19" s="787"/>
      <c r="DHQ19" s="788"/>
      <c r="DHR19" s="788"/>
      <c r="DHS19" s="788"/>
      <c r="DHT19" s="787"/>
      <c r="DHU19" s="788"/>
      <c r="DHV19" s="788"/>
      <c r="DHW19" s="788"/>
      <c r="DHX19" s="787"/>
      <c r="DHY19" s="788"/>
      <c r="DHZ19" s="788"/>
      <c r="DIA19" s="788"/>
      <c r="DIB19" s="787"/>
      <c r="DIC19" s="788"/>
      <c r="DID19" s="788"/>
      <c r="DIE19" s="788"/>
      <c r="DIF19" s="787"/>
      <c r="DIG19" s="788"/>
      <c r="DIH19" s="788"/>
      <c r="DII19" s="788"/>
      <c r="DIJ19" s="787"/>
      <c r="DIK19" s="788"/>
      <c r="DIL19" s="788"/>
      <c r="DIM19" s="788"/>
      <c r="DIN19" s="787"/>
      <c r="DIO19" s="788"/>
      <c r="DIP19" s="788"/>
      <c r="DIQ19" s="788"/>
      <c r="DIR19" s="787"/>
      <c r="DIS19" s="788"/>
      <c r="DIT19" s="788"/>
      <c r="DIU19" s="788"/>
      <c r="DIV19" s="787"/>
      <c r="DIW19" s="788"/>
      <c r="DIX19" s="788"/>
      <c r="DIY19" s="788"/>
      <c r="DIZ19" s="787"/>
      <c r="DJA19" s="788"/>
      <c r="DJB19" s="788"/>
      <c r="DJC19" s="788"/>
      <c r="DJD19" s="787"/>
      <c r="DJE19" s="788"/>
      <c r="DJF19" s="788"/>
      <c r="DJG19" s="788"/>
      <c r="DJH19" s="787"/>
      <c r="DJI19" s="788"/>
      <c r="DJJ19" s="788"/>
      <c r="DJK19" s="788"/>
      <c r="DJL19" s="787"/>
      <c r="DJM19" s="788"/>
      <c r="DJN19" s="788"/>
      <c r="DJO19" s="788"/>
      <c r="DJP19" s="787"/>
      <c r="DJQ19" s="788"/>
      <c r="DJR19" s="788"/>
      <c r="DJS19" s="788"/>
      <c r="DJT19" s="787"/>
      <c r="DJU19" s="788"/>
      <c r="DJV19" s="788"/>
      <c r="DJW19" s="788"/>
      <c r="DJX19" s="787"/>
      <c r="DJY19" s="788"/>
      <c r="DJZ19" s="788"/>
      <c r="DKA19" s="788"/>
      <c r="DKB19" s="787"/>
      <c r="DKC19" s="788"/>
      <c r="DKD19" s="788"/>
      <c r="DKE19" s="788"/>
      <c r="DKF19" s="787"/>
      <c r="DKG19" s="788"/>
      <c r="DKH19" s="788"/>
      <c r="DKI19" s="788"/>
      <c r="DKJ19" s="787"/>
      <c r="DKK19" s="788"/>
      <c r="DKL19" s="788"/>
      <c r="DKM19" s="788"/>
      <c r="DKN19" s="787"/>
      <c r="DKO19" s="788"/>
      <c r="DKP19" s="788"/>
      <c r="DKQ19" s="788"/>
      <c r="DKR19" s="787"/>
      <c r="DKS19" s="788"/>
      <c r="DKT19" s="788"/>
      <c r="DKU19" s="788"/>
      <c r="DKV19" s="787"/>
      <c r="DKW19" s="788"/>
      <c r="DKX19" s="788"/>
      <c r="DKY19" s="788"/>
      <c r="DKZ19" s="787"/>
      <c r="DLA19" s="788"/>
      <c r="DLB19" s="788"/>
      <c r="DLC19" s="788"/>
      <c r="DLD19" s="787"/>
      <c r="DLE19" s="788"/>
      <c r="DLF19" s="788"/>
      <c r="DLG19" s="788"/>
      <c r="DLH19" s="787"/>
      <c r="DLI19" s="788"/>
      <c r="DLJ19" s="788"/>
      <c r="DLK19" s="788"/>
      <c r="DLL19" s="787"/>
      <c r="DLM19" s="788"/>
      <c r="DLN19" s="788"/>
      <c r="DLO19" s="788"/>
      <c r="DLP19" s="787"/>
      <c r="DLQ19" s="788"/>
      <c r="DLR19" s="788"/>
      <c r="DLS19" s="788"/>
      <c r="DLT19" s="787"/>
      <c r="DLU19" s="788"/>
      <c r="DLV19" s="788"/>
      <c r="DLW19" s="788"/>
      <c r="DLX19" s="787"/>
      <c r="DLY19" s="788"/>
      <c r="DLZ19" s="788"/>
      <c r="DMA19" s="788"/>
      <c r="DMB19" s="787"/>
      <c r="DMC19" s="788"/>
      <c r="DMD19" s="788"/>
      <c r="DME19" s="788"/>
      <c r="DMF19" s="787"/>
      <c r="DMG19" s="788"/>
      <c r="DMH19" s="788"/>
      <c r="DMI19" s="788"/>
      <c r="DMJ19" s="787"/>
      <c r="DMK19" s="788"/>
      <c r="DML19" s="788"/>
      <c r="DMM19" s="788"/>
      <c r="DMN19" s="787"/>
      <c r="DMO19" s="788"/>
      <c r="DMP19" s="788"/>
      <c r="DMQ19" s="788"/>
      <c r="DMR19" s="787"/>
      <c r="DMS19" s="788"/>
      <c r="DMT19" s="788"/>
      <c r="DMU19" s="788"/>
      <c r="DMV19" s="787"/>
      <c r="DMW19" s="788"/>
      <c r="DMX19" s="788"/>
      <c r="DMY19" s="788"/>
      <c r="DMZ19" s="787"/>
      <c r="DNA19" s="788"/>
      <c r="DNB19" s="788"/>
      <c r="DNC19" s="788"/>
      <c r="DND19" s="787"/>
      <c r="DNE19" s="788"/>
      <c r="DNF19" s="788"/>
      <c r="DNG19" s="788"/>
      <c r="DNH19" s="787"/>
      <c r="DNI19" s="788"/>
      <c r="DNJ19" s="788"/>
      <c r="DNK19" s="788"/>
      <c r="DNL19" s="787"/>
      <c r="DNM19" s="788"/>
      <c r="DNN19" s="788"/>
      <c r="DNO19" s="788"/>
      <c r="DNP19" s="787"/>
      <c r="DNQ19" s="788"/>
      <c r="DNR19" s="788"/>
      <c r="DNS19" s="788"/>
      <c r="DNT19" s="787"/>
      <c r="DNU19" s="788"/>
      <c r="DNV19" s="788"/>
      <c r="DNW19" s="788"/>
      <c r="DNX19" s="787"/>
      <c r="DNY19" s="788"/>
      <c r="DNZ19" s="788"/>
      <c r="DOA19" s="788"/>
      <c r="DOB19" s="787"/>
      <c r="DOC19" s="788"/>
      <c r="DOD19" s="788"/>
      <c r="DOE19" s="788"/>
      <c r="DOF19" s="787"/>
      <c r="DOG19" s="788"/>
      <c r="DOH19" s="788"/>
      <c r="DOI19" s="788"/>
      <c r="DOJ19" s="787"/>
      <c r="DOK19" s="788"/>
      <c r="DOL19" s="788"/>
      <c r="DOM19" s="788"/>
      <c r="DON19" s="787"/>
      <c r="DOO19" s="788"/>
      <c r="DOP19" s="788"/>
      <c r="DOQ19" s="788"/>
      <c r="DOR19" s="787"/>
      <c r="DOS19" s="788"/>
      <c r="DOT19" s="788"/>
      <c r="DOU19" s="788"/>
      <c r="DOV19" s="787"/>
      <c r="DOW19" s="788"/>
      <c r="DOX19" s="788"/>
      <c r="DOY19" s="788"/>
      <c r="DOZ19" s="787"/>
      <c r="DPA19" s="788"/>
      <c r="DPB19" s="788"/>
      <c r="DPC19" s="788"/>
      <c r="DPD19" s="787"/>
      <c r="DPE19" s="788"/>
      <c r="DPF19" s="788"/>
      <c r="DPG19" s="788"/>
      <c r="DPH19" s="787"/>
      <c r="DPI19" s="788"/>
      <c r="DPJ19" s="788"/>
      <c r="DPK19" s="788"/>
      <c r="DPL19" s="787"/>
      <c r="DPM19" s="788"/>
      <c r="DPN19" s="788"/>
      <c r="DPO19" s="788"/>
      <c r="DPP19" s="787"/>
      <c r="DPQ19" s="788"/>
      <c r="DPR19" s="788"/>
      <c r="DPS19" s="788"/>
      <c r="DPT19" s="787"/>
      <c r="DPU19" s="788"/>
      <c r="DPV19" s="788"/>
      <c r="DPW19" s="788"/>
      <c r="DPX19" s="787"/>
      <c r="DPY19" s="788"/>
      <c r="DPZ19" s="788"/>
      <c r="DQA19" s="788"/>
      <c r="DQB19" s="787"/>
      <c r="DQC19" s="788"/>
      <c r="DQD19" s="788"/>
      <c r="DQE19" s="788"/>
      <c r="DQF19" s="787"/>
      <c r="DQG19" s="788"/>
      <c r="DQH19" s="788"/>
      <c r="DQI19" s="788"/>
      <c r="DQJ19" s="787"/>
      <c r="DQK19" s="788"/>
      <c r="DQL19" s="788"/>
      <c r="DQM19" s="788"/>
      <c r="DQN19" s="787"/>
      <c r="DQO19" s="788"/>
      <c r="DQP19" s="788"/>
      <c r="DQQ19" s="788"/>
      <c r="DQR19" s="787"/>
      <c r="DQS19" s="788"/>
      <c r="DQT19" s="788"/>
      <c r="DQU19" s="788"/>
      <c r="DQV19" s="787"/>
      <c r="DQW19" s="788"/>
      <c r="DQX19" s="788"/>
      <c r="DQY19" s="788"/>
      <c r="DQZ19" s="787"/>
      <c r="DRA19" s="788"/>
      <c r="DRB19" s="788"/>
      <c r="DRC19" s="788"/>
      <c r="DRD19" s="787"/>
      <c r="DRE19" s="788"/>
      <c r="DRF19" s="788"/>
      <c r="DRG19" s="788"/>
      <c r="DRH19" s="787"/>
      <c r="DRI19" s="788"/>
      <c r="DRJ19" s="788"/>
      <c r="DRK19" s="788"/>
      <c r="DRL19" s="787"/>
      <c r="DRM19" s="788"/>
      <c r="DRN19" s="788"/>
      <c r="DRO19" s="788"/>
      <c r="DRP19" s="787"/>
      <c r="DRQ19" s="788"/>
      <c r="DRR19" s="788"/>
      <c r="DRS19" s="788"/>
      <c r="DRT19" s="787"/>
      <c r="DRU19" s="788"/>
      <c r="DRV19" s="788"/>
      <c r="DRW19" s="788"/>
      <c r="DRX19" s="787"/>
      <c r="DRY19" s="788"/>
      <c r="DRZ19" s="788"/>
      <c r="DSA19" s="788"/>
      <c r="DSB19" s="787"/>
      <c r="DSC19" s="788"/>
      <c r="DSD19" s="788"/>
      <c r="DSE19" s="788"/>
      <c r="DSF19" s="787"/>
      <c r="DSG19" s="788"/>
      <c r="DSH19" s="788"/>
      <c r="DSI19" s="788"/>
      <c r="DSJ19" s="787"/>
      <c r="DSK19" s="788"/>
      <c r="DSL19" s="788"/>
      <c r="DSM19" s="788"/>
      <c r="DSN19" s="787"/>
      <c r="DSO19" s="788"/>
      <c r="DSP19" s="788"/>
      <c r="DSQ19" s="788"/>
      <c r="DSR19" s="787"/>
      <c r="DSS19" s="788"/>
      <c r="DST19" s="788"/>
      <c r="DSU19" s="788"/>
      <c r="DSV19" s="787"/>
      <c r="DSW19" s="788"/>
      <c r="DSX19" s="788"/>
      <c r="DSY19" s="788"/>
      <c r="DSZ19" s="787"/>
      <c r="DTA19" s="788"/>
      <c r="DTB19" s="788"/>
      <c r="DTC19" s="788"/>
      <c r="DTD19" s="787"/>
      <c r="DTE19" s="788"/>
      <c r="DTF19" s="788"/>
      <c r="DTG19" s="788"/>
      <c r="DTH19" s="787"/>
      <c r="DTI19" s="788"/>
      <c r="DTJ19" s="788"/>
      <c r="DTK19" s="788"/>
      <c r="DTL19" s="787"/>
      <c r="DTM19" s="788"/>
      <c r="DTN19" s="788"/>
      <c r="DTO19" s="788"/>
      <c r="DTP19" s="787"/>
      <c r="DTQ19" s="788"/>
      <c r="DTR19" s="788"/>
      <c r="DTS19" s="788"/>
      <c r="DTT19" s="787"/>
      <c r="DTU19" s="788"/>
      <c r="DTV19" s="788"/>
      <c r="DTW19" s="788"/>
      <c r="DTX19" s="787"/>
      <c r="DTY19" s="788"/>
      <c r="DTZ19" s="788"/>
      <c r="DUA19" s="788"/>
      <c r="DUB19" s="787"/>
      <c r="DUC19" s="788"/>
      <c r="DUD19" s="788"/>
      <c r="DUE19" s="788"/>
      <c r="DUF19" s="787"/>
      <c r="DUG19" s="788"/>
      <c r="DUH19" s="788"/>
      <c r="DUI19" s="788"/>
      <c r="DUJ19" s="787"/>
      <c r="DUK19" s="788"/>
      <c r="DUL19" s="788"/>
      <c r="DUM19" s="788"/>
      <c r="DUN19" s="787"/>
      <c r="DUO19" s="788"/>
      <c r="DUP19" s="788"/>
      <c r="DUQ19" s="788"/>
      <c r="DUR19" s="787"/>
      <c r="DUS19" s="788"/>
      <c r="DUT19" s="788"/>
      <c r="DUU19" s="788"/>
      <c r="DUV19" s="787"/>
      <c r="DUW19" s="788"/>
      <c r="DUX19" s="788"/>
      <c r="DUY19" s="788"/>
      <c r="DUZ19" s="787"/>
      <c r="DVA19" s="788"/>
      <c r="DVB19" s="788"/>
      <c r="DVC19" s="788"/>
      <c r="DVD19" s="787"/>
      <c r="DVE19" s="788"/>
      <c r="DVF19" s="788"/>
      <c r="DVG19" s="788"/>
      <c r="DVH19" s="787"/>
      <c r="DVI19" s="788"/>
      <c r="DVJ19" s="788"/>
      <c r="DVK19" s="788"/>
      <c r="DVL19" s="787"/>
      <c r="DVM19" s="788"/>
      <c r="DVN19" s="788"/>
      <c r="DVO19" s="788"/>
      <c r="DVP19" s="787"/>
      <c r="DVQ19" s="788"/>
      <c r="DVR19" s="788"/>
      <c r="DVS19" s="788"/>
      <c r="DVT19" s="787"/>
      <c r="DVU19" s="788"/>
      <c r="DVV19" s="788"/>
      <c r="DVW19" s="788"/>
      <c r="DVX19" s="787"/>
      <c r="DVY19" s="788"/>
      <c r="DVZ19" s="788"/>
      <c r="DWA19" s="788"/>
      <c r="DWB19" s="787"/>
      <c r="DWC19" s="788"/>
      <c r="DWD19" s="788"/>
      <c r="DWE19" s="788"/>
      <c r="DWF19" s="787"/>
      <c r="DWG19" s="788"/>
      <c r="DWH19" s="788"/>
      <c r="DWI19" s="788"/>
      <c r="DWJ19" s="787"/>
      <c r="DWK19" s="788"/>
      <c r="DWL19" s="788"/>
      <c r="DWM19" s="788"/>
      <c r="DWN19" s="787"/>
      <c r="DWO19" s="788"/>
      <c r="DWP19" s="788"/>
      <c r="DWQ19" s="788"/>
      <c r="DWR19" s="787"/>
      <c r="DWS19" s="788"/>
      <c r="DWT19" s="788"/>
      <c r="DWU19" s="788"/>
      <c r="DWV19" s="787"/>
      <c r="DWW19" s="788"/>
      <c r="DWX19" s="788"/>
      <c r="DWY19" s="788"/>
      <c r="DWZ19" s="787"/>
      <c r="DXA19" s="788"/>
      <c r="DXB19" s="788"/>
      <c r="DXC19" s="788"/>
      <c r="DXD19" s="787"/>
      <c r="DXE19" s="788"/>
      <c r="DXF19" s="788"/>
      <c r="DXG19" s="788"/>
      <c r="DXH19" s="787"/>
      <c r="DXI19" s="788"/>
      <c r="DXJ19" s="788"/>
      <c r="DXK19" s="788"/>
      <c r="DXL19" s="787"/>
      <c r="DXM19" s="788"/>
      <c r="DXN19" s="788"/>
      <c r="DXO19" s="788"/>
      <c r="DXP19" s="787"/>
      <c r="DXQ19" s="788"/>
      <c r="DXR19" s="788"/>
      <c r="DXS19" s="788"/>
      <c r="DXT19" s="787"/>
      <c r="DXU19" s="788"/>
      <c r="DXV19" s="788"/>
      <c r="DXW19" s="788"/>
      <c r="DXX19" s="787"/>
      <c r="DXY19" s="788"/>
      <c r="DXZ19" s="788"/>
      <c r="DYA19" s="788"/>
      <c r="DYB19" s="787"/>
      <c r="DYC19" s="788"/>
      <c r="DYD19" s="788"/>
      <c r="DYE19" s="788"/>
      <c r="DYF19" s="787"/>
      <c r="DYG19" s="788"/>
      <c r="DYH19" s="788"/>
      <c r="DYI19" s="788"/>
      <c r="DYJ19" s="787"/>
      <c r="DYK19" s="788"/>
      <c r="DYL19" s="788"/>
      <c r="DYM19" s="788"/>
      <c r="DYN19" s="787"/>
      <c r="DYO19" s="788"/>
      <c r="DYP19" s="788"/>
      <c r="DYQ19" s="788"/>
      <c r="DYR19" s="787"/>
      <c r="DYS19" s="788"/>
      <c r="DYT19" s="788"/>
      <c r="DYU19" s="788"/>
      <c r="DYV19" s="787"/>
      <c r="DYW19" s="788"/>
      <c r="DYX19" s="788"/>
      <c r="DYY19" s="788"/>
      <c r="DYZ19" s="787"/>
      <c r="DZA19" s="788"/>
      <c r="DZB19" s="788"/>
      <c r="DZC19" s="788"/>
      <c r="DZD19" s="787"/>
      <c r="DZE19" s="788"/>
      <c r="DZF19" s="788"/>
      <c r="DZG19" s="788"/>
      <c r="DZH19" s="787"/>
      <c r="DZI19" s="788"/>
      <c r="DZJ19" s="788"/>
      <c r="DZK19" s="788"/>
      <c r="DZL19" s="787"/>
      <c r="DZM19" s="788"/>
      <c r="DZN19" s="788"/>
      <c r="DZO19" s="788"/>
      <c r="DZP19" s="787"/>
      <c r="DZQ19" s="788"/>
      <c r="DZR19" s="788"/>
      <c r="DZS19" s="788"/>
      <c r="DZT19" s="787"/>
      <c r="DZU19" s="788"/>
      <c r="DZV19" s="788"/>
      <c r="DZW19" s="788"/>
      <c r="DZX19" s="787"/>
      <c r="DZY19" s="788"/>
      <c r="DZZ19" s="788"/>
      <c r="EAA19" s="788"/>
      <c r="EAB19" s="787"/>
      <c r="EAC19" s="788"/>
      <c r="EAD19" s="788"/>
      <c r="EAE19" s="788"/>
      <c r="EAF19" s="787"/>
      <c r="EAG19" s="788"/>
      <c r="EAH19" s="788"/>
      <c r="EAI19" s="788"/>
      <c r="EAJ19" s="787"/>
      <c r="EAK19" s="788"/>
      <c r="EAL19" s="788"/>
      <c r="EAM19" s="788"/>
      <c r="EAN19" s="787"/>
      <c r="EAO19" s="788"/>
      <c r="EAP19" s="788"/>
      <c r="EAQ19" s="788"/>
      <c r="EAR19" s="787"/>
      <c r="EAS19" s="788"/>
      <c r="EAT19" s="788"/>
      <c r="EAU19" s="788"/>
      <c r="EAV19" s="787"/>
      <c r="EAW19" s="788"/>
      <c r="EAX19" s="788"/>
      <c r="EAY19" s="788"/>
      <c r="EAZ19" s="787"/>
      <c r="EBA19" s="788"/>
      <c r="EBB19" s="788"/>
      <c r="EBC19" s="788"/>
      <c r="EBD19" s="787"/>
      <c r="EBE19" s="788"/>
      <c r="EBF19" s="788"/>
      <c r="EBG19" s="788"/>
      <c r="EBH19" s="787"/>
      <c r="EBI19" s="788"/>
      <c r="EBJ19" s="788"/>
      <c r="EBK19" s="788"/>
      <c r="EBL19" s="787"/>
      <c r="EBM19" s="788"/>
      <c r="EBN19" s="788"/>
      <c r="EBO19" s="788"/>
      <c r="EBP19" s="787"/>
      <c r="EBQ19" s="788"/>
      <c r="EBR19" s="788"/>
      <c r="EBS19" s="788"/>
      <c r="EBT19" s="787"/>
      <c r="EBU19" s="788"/>
      <c r="EBV19" s="788"/>
      <c r="EBW19" s="788"/>
      <c r="EBX19" s="787"/>
      <c r="EBY19" s="788"/>
      <c r="EBZ19" s="788"/>
      <c r="ECA19" s="788"/>
      <c r="ECB19" s="787"/>
      <c r="ECC19" s="788"/>
      <c r="ECD19" s="788"/>
      <c r="ECE19" s="788"/>
      <c r="ECF19" s="787"/>
      <c r="ECG19" s="788"/>
      <c r="ECH19" s="788"/>
      <c r="ECI19" s="788"/>
      <c r="ECJ19" s="787"/>
      <c r="ECK19" s="788"/>
      <c r="ECL19" s="788"/>
      <c r="ECM19" s="788"/>
      <c r="ECN19" s="787"/>
      <c r="ECO19" s="788"/>
      <c r="ECP19" s="788"/>
      <c r="ECQ19" s="788"/>
      <c r="ECR19" s="787"/>
      <c r="ECS19" s="788"/>
      <c r="ECT19" s="788"/>
      <c r="ECU19" s="788"/>
      <c r="ECV19" s="787"/>
      <c r="ECW19" s="788"/>
      <c r="ECX19" s="788"/>
      <c r="ECY19" s="788"/>
      <c r="ECZ19" s="787"/>
      <c r="EDA19" s="788"/>
      <c r="EDB19" s="788"/>
      <c r="EDC19" s="788"/>
      <c r="EDD19" s="787"/>
      <c r="EDE19" s="788"/>
      <c r="EDF19" s="788"/>
      <c r="EDG19" s="788"/>
      <c r="EDH19" s="787"/>
      <c r="EDI19" s="788"/>
      <c r="EDJ19" s="788"/>
      <c r="EDK19" s="788"/>
      <c r="EDL19" s="787"/>
      <c r="EDM19" s="788"/>
      <c r="EDN19" s="788"/>
      <c r="EDO19" s="788"/>
      <c r="EDP19" s="787"/>
      <c r="EDQ19" s="788"/>
      <c r="EDR19" s="788"/>
      <c r="EDS19" s="788"/>
      <c r="EDT19" s="787"/>
      <c r="EDU19" s="788"/>
      <c r="EDV19" s="788"/>
      <c r="EDW19" s="788"/>
      <c r="EDX19" s="787"/>
      <c r="EDY19" s="788"/>
      <c r="EDZ19" s="788"/>
      <c r="EEA19" s="788"/>
      <c r="EEB19" s="787"/>
      <c r="EEC19" s="788"/>
      <c r="EED19" s="788"/>
      <c r="EEE19" s="788"/>
      <c r="EEF19" s="787"/>
      <c r="EEG19" s="788"/>
      <c r="EEH19" s="788"/>
      <c r="EEI19" s="788"/>
      <c r="EEJ19" s="787"/>
      <c r="EEK19" s="788"/>
      <c r="EEL19" s="788"/>
      <c r="EEM19" s="788"/>
      <c r="EEN19" s="787"/>
      <c r="EEO19" s="788"/>
      <c r="EEP19" s="788"/>
      <c r="EEQ19" s="788"/>
      <c r="EER19" s="787"/>
      <c r="EES19" s="788"/>
      <c r="EET19" s="788"/>
      <c r="EEU19" s="788"/>
      <c r="EEV19" s="787"/>
      <c r="EEW19" s="788"/>
      <c r="EEX19" s="788"/>
      <c r="EEY19" s="788"/>
      <c r="EEZ19" s="787"/>
      <c r="EFA19" s="788"/>
      <c r="EFB19" s="788"/>
      <c r="EFC19" s="788"/>
      <c r="EFD19" s="787"/>
      <c r="EFE19" s="788"/>
      <c r="EFF19" s="788"/>
      <c r="EFG19" s="788"/>
      <c r="EFH19" s="787"/>
      <c r="EFI19" s="788"/>
      <c r="EFJ19" s="788"/>
      <c r="EFK19" s="788"/>
      <c r="EFL19" s="787"/>
      <c r="EFM19" s="788"/>
      <c r="EFN19" s="788"/>
      <c r="EFO19" s="788"/>
      <c r="EFP19" s="787"/>
      <c r="EFQ19" s="788"/>
      <c r="EFR19" s="788"/>
      <c r="EFS19" s="788"/>
      <c r="EFT19" s="787"/>
      <c r="EFU19" s="788"/>
      <c r="EFV19" s="788"/>
      <c r="EFW19" s="788"/>
      <c r="EFX19" s="787"/>
      <c r="EFY19" s="788"/>
      <c r="EFZ19" s="788"/>
      <c r="EGA19" s="788"/>
      <c r="EGB19" s="787"/>
      <c r="EGC19" s="788"/>
      <c r="EGD19" s="788"/>
      <c r="EGE19" s="788"/>
      <c r="EGF19" s="787"/>
      <c r="EGG19" s="788"/>
      <c r="EGH19" s="788"/>
      <c r="EGI19" s="788"/>
      <c r="EGJ19" s="787"/>
      <c r="EGK19" s="788"/>
      <c r="EGL19" s="788"/>
      <c r="EGM19" s="788"/>
      <c r="EGN19" s="787"/>
      <c r="EGO19" s="788"/>
      <c r="EGP19" s="788"/>
      <c r="EGQ19" s="788"/>
      <c r="EGR19" s="787"/>
      <c r="EGS19" s="788"/>
      <c r="EGT19" s="788"/>
      <c r="EGU19" s="788"/>
      <c r="EGV19" s="787"/>
      <c r="EGW19" s="788"/>
      <c r="EGX19" s="788"/>
      <c r="EGY19" s="788"/>
      <c r="EGZ19" s="787"/>
      <c r="EHA19" s="788"/>
      <c r="EHB19" s="788"/>
      <c r="EHC19" s="788"/>
      <c r="EHD19" s="787"/>
      <c r="EHE19" s="788"/>
      <c r="EHF19" s="788"/>
      <c r="EHG19" s="788"/>
      <c r="EHH19" s="787"/>
      <c r="EHI19" s="788"/>
      <c r="EHJ19" s="788"/>
      <c r="EHK19" s="788"/>
      <c r="EHL19" s="787"/>
      <c r="EHM19" s="788"/>
      <c r="EHN19" s="788"/>
      <c r="EHO19" s="788"/>
      <c r="EHP19" s="787"/>
      <c r="EHQ19" s="788"/>
      <c r="EHR19" s="788"/>
      <c r="EHS19" s="788"/>
      <c r="EHT19" s="787"/>
      <c r="EHU19" s="788"/>
      <c r="EHV19" s="788"/>
      <c r="EHW19" s="788"/>
      <c r="EHX19" s="787"/>
      <c r="EHY19" s="788"/>
      <c r="EHZ19" s="788"/>
      <c r="EIA19" s="788"/>
      <c r="EIB19" s="787"/>
      <c r="EIC19" s="788"/>
      <c r="EID19" s="788"/>
      <c r="EIE19" s="788"/>
      <c r="EIF19" s="787"/>
      <c r="EIG19" s="788"/>
      <c r="EIH19" s="788"/>
      <c r="EII19" s="788"/>
      <c r="EIJ19" s="787"/>
      <c r="EIK19" s="788"/>
      <c r="EIL19" s="788"/>
      <c r="EIM19" s="788"/>
      <c r="EIN19" s="787"/>
      <c r="EIO19" s="788"/>
      <c r="EIP19" s="788"/>
      <c r="EIQ19" s="788"/>
      <c r="EIR19" s="787"/>
      <c r="EIS19" s="788"/>
      <c r="EIT19" s="788"/>
      <c r="EIU19" s="788"/>
      <c r="EIV19" s="787"/>
      <c r="EIW19" s="788"/>
      <c r="EIX19" s="788"/>
      <c r="EIY19" s="788"/>
      <c r="EIZ19" s="787"/>
      <c r="EJA19" s="788"/>
      <c r="EJB19" s="788"/>
      <c r="EJC19" s="788"/>
      <c r="EJD19" s="787"/>
      <c r="EJE19" s="788"/>
      <c r="EJF19" s="788"/>
      <c r="EJG19" s="788"/>
      <c r="EJH19" s="787"/>
      <c r="EJI19" s="788"/>
      <c r="EJJ19" s="788"/>
      <c r="EJK19" s="788"/>
      <c r="EJL19" s="787"/>
      <c r="EJM19" s="788"/>
      <c r="EJN19" s="788"/>
      <c r="EJO19" s="788"/>
      <c r="EJP19" s="787"/>
      <c r="EJQ19" s="788"/>
      <c r="EJR19" s="788"/>
      <c r="EJS19" s="788"/>
      <c r="EJT19" s="787"/>
      <c r="EJU19" s="788"/>
      <c r="EJV19" s="788"/>
      <c r="EJW19" s="788"/>
      <c r="EJX19" s="787"/>
      <c r="EJY19" s="788"/>
      <c r="EJZ19" s="788"/>
      <c r="EKA19" s="788"/>
      <c r="EKB19" s="787"/>
      <c r="EKC19" s="788"/>
      <c r="EKD19" s="788"/>
      <c r="EKE19" s="788"/>
      <c r="EKF19" s="787"/>
      <c r="EKG19" s="788"/>
      <c r="EKH19" s="788"/>
      <c r="EKI19" s="788"/>
      <c r="EKJ19" s="787"/>
      <c r="EKK19" s="788"/>
      <c r="EKL19" s="788"/>
      <c r="EKM19" s="788"/>
      <c r="EKN19" s="787"/>
      <c r="EKO19" s="788"/>
      <c r="EKP19" s="788"/>
      <c r="EKQ19" s="788"/>
      <c r="EKR19" s="787"/>
      <c r="EKS19" s="788"/>
      <c r="EKT19" s="788"/>
      <c r="EKU19" s="788"/>
      <c r="EKV19" s="787"/>
      <c r="EKW19" s="788"/>
      <c r="EKX19" s="788"/>
      <c r="EKY19" s="788"/>
      <c r="EKZ19" s="787"/>
      <c r="ELA19" s="788"/>
      <c r="ELB19" s="788"/>
      <c r="ELC19" s="788"/>
      <c r="ELD19" s="787"/>
      <c r="ELE19" s="788"/>
      <c r="ELF19" s="788"/>
      <c r="ELG19" s="788"/>
      <c r="ELH19" s="787"/>
      <c r="ELI19" s="788"/>
      <c r="ELJ19" s="788"/>
      <c r="ELK19" s="788"/>
      <c r="ELL19" s="787"/>
      <c r="ELM19" s="788"/>
      <c r="ELN19" s="788"/>
      <c r="ELO19" s="788"/>
      <c r="ELP19" s="787"/>
      <c r="ELQ19" s="788"/>
      <c r="ELR19" s="788"/>
      <c r="ELS19" s="788"/>
      <c r="ELT19" s="787"/>
      <c r="ELU19" s="788"/>
      <c r="ELV19" s="788"/>
      <c r="ELW19" s="788"/>
      <c r="ELX19" s="787"/>
      <c r="ELY19" s="788"/>
      <c r="ELZ19" s="788"/>
      <c r="EMA19" s="788"/>
      <c r="EMB19" s="787"/>
      <c r="EMC19" s="788"/>
      <c r="EMD19" s="788"/>
      <c r="EME19" s="788"/>
      <c r="EMF19" s="787"/>
      <c r="EMG19" s="788"/>
      <c r="EMH19" s="788"/>
      <c r="EMI19" s="788"/>
      <c r="EMJ19" s="787"/>
      <c r="EMK19" s="788"/>
      <c r="EML19" s="788"/>
      <c r="EMM19" s="788"/>
      <c r="EMN19" s="787"/>
      <c r="EMO19" s="788"/>
      <c r="EMP19" s="788"/>
      <c r="EMQ19" s="788"/>
      <c r="EMR19" s="787"/>
      <c r="EMS19" s="788"/>
      <c r="EMT19" s="788"/>
      <c r="EMU19" s="788"/>
      <c r="EMV19" s="787"/>
      <c r="EMW19" s="788"/>
      <c r="EMX19" s="788"/>
      <c r="EMY19" s="788"/>
      <c r="EMZ19" s="787"/>
      <c r="ENA19" s="788"/>
      <c r="ENB19" s="788"/>
      <c r="ENC19" s="788"/>
      <c r="END19" s="787"/>
      <c r="ENE19" s="788"/>
      <c r="ENF19" s="788"/>
      <c r="ENG19" s="788"/>
      <c r="ENH19" s="787"/>
      <c r="ENI19" s="788"/>
      <c r="ENJ19" s="788"/>
      <c r="ENK19" s="788"/>
      <c r="ENL19" s="787"/>
      <c r="ENM19" s="788"/>
      <c r="ENN19" s="788"/>
      <c r="ENO19" s="788"/>
      <c r="ENP19" s="787"/>
      <c r="ENQ19" s="788"/>
      <c r="ENR19" s="788"/>
      <c r="ENS19" s="788"/>
      <c r="ENT19" s="787"/>
      <c r="ENU19" s="788"/>
      <c r="ENV19" s="788"/>
      <c r="ENW19" s="788"/>
      <c r="ENX19" s="787"/>
      <c r="ENY19" s="788"/>
      <c r="ENZ19" s="788"/>
      <c r="EOA19" s="788"/>
      <c r="EOB19" s="787"/>
      <c r="EOC19" s="788"/>
      <c r="EOD19" s="788"/>
      <c r="EOE19" s="788"/>
      <c r="EOF19" s="787"/>
      <c r="EOG19" s="788"/>
      <c r="EOH19" s="788"/>
      <c r="EOI19" s="788"/>
      <c r="EOJ19" s="787"/>
      <c r="EOK19" s="788"/>
      <c r="EOL19" s="788"/>
      <c r="EOM19" s="788"/>
      <c r="EON19" s="787"/>
      <c r="EOO19" s="788"/>
      <c r="EOP19" s="788"/>
      <c r="EOQ19" s="788"/>
      <c r="EOR19" s="787"/>
      <c r="EOS19" s="788"/>
      <c r="EOT19" s="788"/>
      <c r="EOU19" s="788"/>
      <c r="EOV19" s="787"/>
      <c r="EOW19" s="788"/>
      <c r="EOX19" s="788"/>
      <c r="EOY19" s="788"/>
      <c r="EOZ19" s="787"/>
      <c r="EPA19" s="788"/>
      <c r="EPB19" s="788"/>
      <c r="EPC19" s="788"/>
      <c r="EPD19" s="787"/>
      <c r="EPE19" s="788"/>
      <c r="EPF19" s="788"/>
      <c r="EPG19" s="788"/>
      <c r="EPH19" s="787"/>
      <c r="EPI19" s="788"/>
      <c r="EPJ19" s="788"/>
      <c r="EPK19" s="788"/>
      <c r="EPL19" s="787"/>
      <c r="EPM19" s="788"/>
      <c r="EPN19" s="788"/>
      <c r="EPO19" s="788"/>
      <c r="EPP19" s="787"/>
      <c r="EPQ19" s="788"/>
      <c r="EPR19" s="788"/>
      <c r="EPS19" s="788"/>
      <c r="EPT19" s="787"/>
      <c r="EPU19" s="788"/>
      <c r="EPV19" s="788"/>
      <c r="EPW19" s="788"/>
      <c r="EPX19" s="787"/>
      <c r="EPY19" s="788"/>
      <c r="EPZ19" s="788"/>
      <c r="EQA19" s="788"/>
      <c r="EQB19" s="787"/>
      <c r="EQC19" s="788"/>
      <c r="EQD19" s="788"/>
      <c r="EQE19" s="788"/>
      <c r="EQF19" s="787"/>
      <c r="EQG19" s="788"/>
      <c r="EQH19" s="788"/>
      <c r="EQI19" s="788"/>
      <c r="EQJ19" s="787"/>
      <c r="EQK19" s="788"/>
      <c r="EQL19" s="788"/>
      <c r="EQM19" s="788"/>
      <c r="EQN19" s="787"/>
      <c r="EQO19" s="788"/>
      <c r="EQP19" s="788"/>
      <c r="EQQ19" s="788"/>
      <c r="EQR19" s="787"/>
      <c r="EQS19" s="788"/>
      <c r="EQT19" s="788"/>
      <c r="EQU19" s="788"/>
      <c r="EQV19" s="787"/>
      <c r="EQW19" s="788"/>
      <c r="EQX19" s="788"/>
      <c r="EQY19" s="788"/>
      <c r="EQZ19" s="787"/>
      <c r="ERA19" s="788"/>
      <c r="ERB19" s="788"/>
      <c r="ERC19" s="788"/>
      <c r="ERD19" s="787"/>
      <c r="ERE19" s="788"/>
      <c r="ERF19" s="788"/>
      <c r="ERG19" s="788"/>
      <c r="ERH19" s="787"/>
      <c r="ERI19" s="788"/>
      <c r="ERJ19" s="788"/>
      <c r="ERK19" s="788"/>
      <c r="ERL19" s="787"/>
      <c r="ERM19" s="788"/>
      <c r="ERN19" s="788"/>
      <c r="ERO19" s="788"/>
      <c r="ERP19" s="787"/>
      <c r="ERQ19" s="788"/>
      <c r="ERR19" s="788"/>
      <c r="ERS19" s="788"/>
      <c r="ERT19" s="787"/>
      <c r="ERU19" s="788"/>
      <c r="ERV19" s="788"/>
      <c r="ERW19" s="788"/>
      <c r="ERX19" s="787"/>
      <c r="ERY19" s="788"/>
      <c r="ERZ19" s="788"/>
      <c r="ESA19" s="788"/>
      <c r="ESB19" s="787"/>
      <c r="ESC19" s="788"/>
      <c r="ESD19" s="788"/>
      <c r="ESE19" s="788"/>
      <c r="ESF19" s="787"/>
      <c r="ESG19" s="788"/>
      <c r="ESH19" s="788"/>
      <c r="ESI19" s="788"/>
      <c r="ESJ19" s="787"/>
      <c r="ESK19" s="788"/>
      <c r="ESL19" s="788"/>
      <c r="ESM19" s="788"/>
      <c r="ESN19" s="787"/>
      <c r="ESO19" s="788"/>
      <c r="ESP19" s="788"/>
      <c r="ESQ19" s="788"/>
      <c r="ESR19" s="787"/>
      <c r="ESS19" s="788"/>
      <c r="EST19" s="788"/>
      <c r="ESU19" s="788"/>
      <c r="ESV19" s="787"/>
      <c r="ESW19" s="788"/>
      <c r="ESX19" s="788"/>
      <c r="ESY19" s="788"/>
      <c r="ESZ19" s="787"/>
      <c r="ETA19" s="788"/>
      <c r="ETB19" s="788"/>
      <c r="ETC19" s="788"/>
      <c r="ETD19" s="787"/>
      <c r="ETE19" s="788"/>
      <c r="ETF19" s="788"/>
      <c r="ETG19" s="788"/>
      <c r="ETH19" s="787"/>
      <c r="ETI19" s="788"/>
      <c r="ETJ19" s="788"/>
      <c r="ETK19" s="788"/>
      <c r="ETL19" s="787"/>
      <c r="ETM19" s="788"/>
      <c r="ETN19" s="788"/>
      <c r="ETO19" s="788"/>
      <c r="ETP19" s="787"/>
      <c r="ETQ19" s="788"/>
      <c r="ETR19" s="788"/>
      <c r="ETS19" s="788"/>
      <c r="ETT19" s="787"/>
      <c r="ETU19" s="788"/>
      <c r="ETV19" s="788"/>
      <c r="ETW19" s="788"/>
      <c r="ETX19" s="787"/>
      <c r="ETY19" s="788"/>
      <c r="ETZ19" s="788"/>
      <c r="EUA19" s="788"/>
      <c r="EUB19" s="787"/>
      <c r="EUC19" s="788"/>
      <c r="EUD19" s="788"/>
      <c r="EUE19" s="788"/>
      <c r="EUF19" s="787"/>
      <c r="EUG19" s="788"/>
      <c r="EUH19" s="788"/>
      <c r="EUI19" s="788"/>
      <c r="EUJ19" s="787"/>
      <c r="EUK19" s="788"/>
      <c r="EUL19" s="788"/>
      <c r="EUM19" s="788"/>
      <c r="EUN19" s="787"/>
      <c r="EUO19" s="788"/>
      <c r="EUP19" s="788"/>
      <c r="EUQ19" s="788"/>
      <c r="EUR19" s="787"/>
      <c r="EUS19" s="788"/>
      <c r="EUT19" s="788"/>
      <c r="EUU19" s="788"/>
      <c r="EUV19" s="787"/>
      <c r="EUW19" s="788"/>
      <c r="EUX19" s="788"/>
      <c r="EUY19" s="788"/>
      <c r="EUZ19" s="787"/>
      <c r="EVA19" s="788"/>
      <c r="EVB19" s="788"/>
      <c r="EVC19" s="788"/>
      <c r="EVD19" s="787"/>
      <c r="EVE19" s="788"/>
      <c r="EVF19" s="788"/>
      <c r="EVG19" s="788"/>
      <c r="EVH19" s="787"/>
      <c r="EVI19" s="788"/>
      <c r="EVJ19" s="788"/>
      <c r="EVK19" s="788"/>
      <c r="EVL19" s="787"/>
      <c r="EVM19" s="788"/>
      <c r="EVN19" s="788"/>
      <c r="EVO19" s="788"/>
      <c r="EVP19" s="787"/>
      <c r="EVQ19" s="788"/>
      <c r="EVR19" s="788"/>
      <c r="EVS19" s="788"/>
      <c r="EVT19" s="787"/>
      <c r="EVU19" s="788"/>
      <c r="EVV19" s="788"/>
      <c r="EVW19" s="788"/>
      <c r="EVX19" s="787"/>
      <c r="EVY19" s="788"/>
      <c r="EVZ19" s="788"/>
      <c r="EWA19" s="788"/>
      <c r="EWB19" s="787"/>
      <c r="EWC19" s="788"/>
      <c r="EWD19" s="788"/>
      <c r="EWE19" s="788"/>
      <c r="EWF19" s="787"/>
      <c r="EWG19" s="788"/>
      <c r="EWH19" s="788"/>
      <c r="EWI19" s="788"/>
      <c r="EWJ19" s="787"/>
      <c r="EWK19" s="788"/>
      <c r="EWL19" s="788"/>
      <c r="EWM19" s="788"/>
      <c r="EWN19" s="787"/>
      <c r="EWO19" s="788"/>
      <c r="EWP19" s="788"/>
      <c r="EWQ19" s="788"/>
      <c r="EWR19" s="787"/>
      <c r="EWS19" s="788"/>
      <c r="EWT19" s="788"/>
      <c r="EWU19" s="788"/>
      <c r="EWV19" s="787"/>
      <c r="EWW19" s="788"/>
      <c r="EWX19" s="788"/>
      <c r="EWY19" s="788"/>
      <c r="EWZ19" s="787"/>
      <c r="EXA19" s="788"/>
      <c r="EXB19" s="788"/>
      <c r="EXC19" s="788"/>
      <c r="EXD19" s="787"/>
      <c r="EXE19" s="788"/>
      <c r="EXF19" s="788"/>
      <c r="EXG19" s="788"/>
      <c r="EXH19" s="787"/>
      <c r="EXI19" s="788"/>
      <c r="EXJ19" s="788"/>
      <c r="EXK19" s="788"/>
      <c r="EXL19" s="787"/>
      <c r="EXM19" s="788"/>
      <c r="EXN19" s="788"/>
      <c r="EXO19" s="788"/>
      <c r="EXP19" s="787"/>
      <c r="EXQ19" s="788"/>
      <c r="EXR19" s="788"/>
      <c r="EXS19" s="788"/>
      <c r="EXT19" s="787"/>
      <c r="EXU19" s="788"/>
      <c r="EXV19" s="788"/>
      <c r="EXW19" s="788"/>
      <c r="EXX19" s="787"/>
      <c r="EXY19" s="788"/>
      <c r="EXZ19" s="788"/>
      <c r="EYA19" s="788"/>
      <c r="EYB19" s="787"/>
      <c r="EYC19" s="788"/>
      <c r="EYD19" s="788"/>
      <c r="EYE19" s="788"/>
      <c r="EYF19" s="787"/>
      <c r="EYG19" s="788"/>
      <c r="EYH19" s="788"/>
      <c r="EYI19" s="788"/>
      <c r="EYJ19" s="787"/>
      <c r="EYK19" s="788"/>
      <c r="EYL19" s="788"/>
      <c r="EYM19" s="788"/>
      <c r="EYN19" s="787"/>
      <c r="EYO19" s="788"/>
      <c r="EYP19" s="788"/>
      <c r="EYQ19" s="788"/>
      <c r="EYR19" s="787"/>
      <c r="EYS19" s="788"/>
      <c r="EYT19" s="788"/>
      <c r="EYU19" s="788"/>
      <c r="EYV19" s="787"/>
      <c r="EYW19" s="788"/>
      <c r="EYX19" s="788"/>
      <c r="EYY19" s="788"/>
      <c r="EYZ19" s="787"/>
      <c r="EZA19" s="788"/>
      <c r="EZB19" s="788"/>
      <c r="EZC19" s="788"/>
      <c r="EZD19" s="787"/>
      <c r="EZE19" s="788"/>
      <c r="EZF19" s="788"/>
      <c r="EZG19" s="788"/>
      <c r="EZH19" s="787"/>
      <c r="EZI19" s="788"/>
      <c r="EZJ19" s="788"/>
      <c r="EZK19" s="788"/>
      <c r="EZL19" s="787"/>
      <c r="EZM19" s="788"/>
      <c r="EZN19" s="788"/>
      <c r="EZO19" s="788"/>
      <c r="EZP19" s="787"/>
      <c r="EZQ19" s="788"/>
      <c r="EZR19" s="788"/>
      <c r="EZS19" s="788"/>
      <c r="EZT19" s="787"/>
      <c r="EZU19" s="788"/>
      <c r="EZV19" s="788"/>
      <c r="EZW19" s="788"/>
      <c r="EZX19" s="787"/>
      <c r="EZY19" s="788"/>
      <c r="EZZ19" s="788"/>
      <c r="FAA19" s="788"/>
      <c r="FAB19" s="787"/>
      <c r="FAC19" s="788"/>
      <c r="FAD19" s="788"/>
      <c r="FAE19" s="788"/>
      <c r="FAF19" s="787"/>
      <c r="FAG19" s="788"/>
      <c r="FAH19" s="788"/>
      <c r="FAI19" s="788"/>
      <c r="FAJ19" s="787"/>
      <c r="FAK19" s="788"/>
      <c r="FAL19" s="788"/>
      <c r="FAM19" s="788"/>
      <c r="FAN19" s="787"/>
      <c r="FAO19" s="788"/>
      <c r="FAP19" s="788"/>
      <c r="FAQ19" s="788"/>
      <c r="FAR19" s="787"/>
      <c r="FAS19" s="788"/>
      <c r="FAT19" s="788"/>
      <c r="FAU19" s="788"/>
      <c r="FAV19" s="787"/>
      <c r="FAW19" s="788"/>
      <c r="FAX19" s="788"/>
      <c r="FAY19" s="788"/>
      <c r="FAZ19" s="787"/>
      <c r="FBA19" s="788"/>
      <c r="FBB19" s="788"/>
      <c r="FBC19" s="788"/>
      <c r="FBD19" s="787"/>
      <c r="FBE19" s="788"/>
      <c r="FBF19" s="788"/>
      <c r="FBG19" s="788"/>
      <c r="FBH19" s="787"/>
      <c r="FBI19" s="788"/>
      <c r="FBJ19" s="788"/>
      <c r="FBK19" s="788"/>
      <c r="FBL19" s="787"/>
      <c r="FBM19" s="788"/>
      <c r="FBN19" s="788"/>
      <c r="FBO19" s="788"/>
      <c r="FBP19" s="787"/>
      <c r="FBQ19" s="788"/>
      <c r="FBR19" s="788"/>
      <c r="FBS19" s="788"/>
      <c r="FBT19" s="787"/>
      <c r="FBU19" s="788"/>
      <c r="FBV19" s="788"/>
      <c r="FBW19" s="788"/>
      <c r="FBX19" s="787"/>
      <c r="FBY19" s="788"/>
      <c r="FBZ19" s="788"/>
      <c r="FCA19" s="788"/>
      <c r="FCB19" s="787"/>
      <c r="FCC19" s="788"/>
      <c r="FCD19" s="788"/>
      <c r="FCE19" s="788"/>
      <c r="FCF19" s="787"/>
      <c r="FCG19" s="788"/>
      <c r="FCH19" s="788"/>
      <c r="FCI19" s="788"/>
      <c r="FCJ19" s="787"/>
      <c r="FCK19" s="788"/>
      <c r="FCL19" s="788"/>
      <c r="FCM19" s="788"/>
      <c r="FCN19" s="787"/>
      <c r="FCO19" s="788"/>
      <c r="FCP19" s="788"/>
      <c r="FCQ19" s="788"/>
      <c r="FCR19" s="787"/>
      <c r="FCS19" s="788"/>
      <c r="FCT19" s="788"/>
      <c r="FCU19" s="788"/>
      <c r="FCV19" s="787"/>
      <c r="FCW19" s="788"/>
      <c r="FCX19" s="788"/>
      <c r="FCY19" s="788"/>
      <c r="FCZ19" s="787"/>
      <c r="FDA19" s="788"/>
      <c r="FDB19" s="788"/>
      <c r="FDC19" s="788"/>
      <c r="FDD19" s="787"/>
      <c r="FDE19" s="788"/>
      <c r="FDF19" s="788"/>
      <c r="FDG19" s="788"/>
      <c r="FDH19" s="787"/>
      <c r="FDI19" s="788"/>
      <c r="FDJ19" s="788"/>
      <c r="FDK19" s="788"/>
      <c r="FDL19" s="787"/>
      <c r="FDM19" s="788"/>
      <c r="FDN19" s="788"/>
      <c r="FDO19" s="788"/>
      <c r="FDP19" s="787"/>
      <c r="FDQ19" s="788"/>
      <c r="FDR19" s="788"/>
      <c r="FDS19" s="788"/>
      <c r="FDT19" s="787"/>
      <c r="FDU19" s="788"/>
      <c r="FDV19" s="788"/>
      <c r="FDW19" s="788"/>
      <c r="FDX19" s="787"/>
      <c r="FDY19" s="788"/>
      <c r="FDZ19" s="788"/>
      <c r="FEA19" s="788"/>
      <c r="FEB19" s="787"/>
      <c r="FEC19" s="788"/>
      <c r="FED19" s="788"/>
      <c r="FEE19" s="788"/>
      <c r="FEF19" s="787"/>
      <c r="FEG19" s="788"/>
      <c r="FEH19" s="788"/>
      <c r="FEI19" s="788"/>
      <c r="FEJ19" s="787"/>
      <c r="FEK19" s="788"/>
      <c r="FEL19" s="788"/>
      <c r="FEM19" s="788"/>
      <c r="FEN19" s="787"/>
      <c r="FEO19" s="788"/>
      <c r="FEP19" s="788"/>
      <c r="FEQ19" s="788"/>
      <c r="FER19" s="787"/>
      <c r="FES19" s="788"/>
      <c r="FET19" s="788"/>
      <c r="FEU19" s="788"/>
      <c r="FEV19" s="787"/>
      <c r="FEW19" s="788"/>
      <c r="FEX19" s="788"/>
      <c r="FEY19" s="788"/>
      <c r="FEZ19" s="787"/>
      <c r="FFA19" s="788"/>
      <c r="FFB19" s="788"/>
      <c r="FFC19" s="788"/>
      <c r="FFD19" s="787"/>
      <c r="FFE19" s="788"/>
      <c r="FFF19" s="788"/>
      <c r="FFG19" s="788"/>
      <c r="FFH19" s="787"/>
      <c r="FFI19" s="788"/>
      <c r="FFJ19" s="788"/>
      <c r="FFK19" s="788"/>
      <c r="FFL19" s="787"/>
      <c r="FFM19" s="788"/>
      <c r="FFN19" s="788"/>
      <c r="FFO19" s="788"/>
      <c r="FFP19" s="787"/>
      <c r="FFQ19" s="788"/>
      <c r="FFR19" s="788"/>
      <c r="FFS19" s="788"/>
      <c r="FFT19" s="787"/>
      <c r="FFU19" s="788"/>
      <c r="FFV19" s="788"/>
      <c r="FFW19" s="788"/>
      <c r="FFX19" s="787"/>
      <c r="FFY19" s="788"/>
      <c r="FFZ19" s="788"/>
      <c r="FGA19" s="788"/>
      <c r="FGB19" s="787"/>
      <c r="FGC19" s="788"/>
      <c r="FGD19" s="788"/>
      <c r="FGE19" s="788"/>
      <c r="FGF19" s="787"/>
      <c r="FGG19" s="788"/>
      <c r="FGH19" s="788"/>
      <c r="FGI19" s="788"/>
      <c r="FGJ19" s="787"/>
      <c r="FGK19" s="788"/>
      <c r="FGL19" s="788"/>
      <c r="FGM19" s="788"/>
      <c r="FGN19" s="787"/>
      <c r="FGO19" s="788"/>
      <c r="FGP19" s="788"/>
      <c r="FGQ19" s="788"/>
      <c r="FGR19" s="787"/>
      <c r="FGS19" s="788"/>
      <c r="FGT19" s="788"/>
      <c r="FGU19" s="788"/>
      <c r="FGV19" s="787"/>
      <c r="FGW19" s="788"/>
      <c r="FGX19" s="788"/>
      <c r="FGY19" s="788"/>
      <c r="FGZ19" s="787"/>
      <c r="FHA19" s="788"/>
      <c r="FHB19" s="788"/>
      <c r="FHC19" s="788"/>
      <c r="FHD19" s="787"/>
      <c r="FHE19" s="788"/>
      <c r="FHF19" s="788"/>
      <c r="FHG19" s="788"/>
      <c r="FHH19" s="787"/>
      <c r="FHI19" s="788"/>
      <c r="FHJ19" s="788"/>
      <c r="FHK19" s="788"/>
      <c r="FHL19" s="787"/>
      <c r="FHM19" s="788"/>
      <c r="FHN19" s="788"/>
      <c r="FHO19" s="788"/>
      <c r="FHP19" s="787"/>
      <c r="FHQ19" s="788"/>
      <c r="FHR19" s="788"/>
      <c r="FHS19" s="788"/>
      <c r="FHT19" s="787"/>
      <c r="FHU19" s="788"/>
      <c r="FHV19" s="788"/>
      <c r="FHW19" s="788"/>
      <c r="FHX19" s="787"/>
      <c r="FHY19" s="788"/>
      <c r="FHZ19" s="788"/>
      <c r="FIA19" s="788"/>
      <c r="FIB19" s="787"/>
      <c r="FIC19" s="788"/>
      <c r="FID19" s="788"/>
      <c r="FIE19" s="788"/>
      <c r="FIF19" s="787"/>
      <c r="FIG19" s="788"/>
      <c r="FIH19" s="788"/>
      <c r="FII19" s="788"/>
      <c r="FIJ19" s="787"/>
      <c r="FIK19" s="788"/>
      <c r="FIL19" s="788"/>
      <c r="FIM19" s="788"/>
      <c r="FIN19" s="787"/>
      <c r="FIO19" s="788"/>
      <c r="FIP19" s="788"/>
      <c r="FIQ19" s="788"/>
      <c r="FIR19" s="787"/>
      <c r="FIS19" s="788"/>
      <c r="FIT19" s="788"/>
      <c r="FIU19" s="788"/>
      <c r="FIV19" s="787"/>
      <c r="FIW19" s="788"/>
      <c r="FIX19" s="788"/>
      <c r="FIY19" s="788"/>
      <c r="FIZ19" s="787"/>
      <c r="FJA19" s="788"/>
      <c r="FJB19" s="788"/>
      <c r="FJC19" s="788"/>
      <c r="FJD19" s="787"/>
      <c r="FJE19" s="788"/>
      <c r="FJF19" s="788"/>
      <c r="FJG19" s="788"/>
      <c r="FJH19" s="787"/>
      <c r="FJI19" s="788"/>
      <c r="FJJ19" s="788"/>
      <c r="FJK19" s="788"/>
      <c r="FJL19" s="787"/>
      <c r="FJM19" s="788"/>
      <c r="FJN19" s="788"/>
      <c r="FJO19" s="788"/>
      <c r="FJP19" s="787"/>
      <c r="FJQ19" s="788"/>
      <c r="FJR19" s="788"/>
      <c r="FJS19" s="788"/>
      <c r="FJT19" s="787"/>
      <c r="FJU19" s="788"/>
      <c r="FJV19" s="788"/>
      <c r="FJW19" s="788"/>
      <c r="FJX19" s="787"/>
      <c r="FJY19" s="788"/>
      <c r="FJZ19" s="788"/>
      <c r="FKA19" s="788"/>
      <c r="FKB19" s="787"/>
      <c r="FKC19" s="788"/>
      <c r="FKD19" s="788"/>
      <c r="FKE19" s="788"/>
      <c r="FKF19" s="787"/>
      <c r="FKG19" s="788"/>
      <c r="FKH19" s="788"/>
      <c r="FKI19" s="788"/>
      <c r="FKJ19" s="787"/>
      <c r="FKK19" s="788"/>
      <c r="FKL19" s="788"/>
      <c r="FKM19" s="788"/>
      <c r="FKN19" s="787"/>
      <c r="FKO19" s="788"/>
      <c r="FKP19" s="788"/>
      <c r="FKQ19" s="788"/>
      <c r="FKR19" s="787"/>
      <c r="FKS19" s="788"/>
      <c r="FKT19" s="788"/>
      <c r="FKU19" s="788"/>
      <c r="FKV19" s="787"/>
      <c r="FKW19" s="788"/>
      <c r="FKX19" s="788"/>
      <c r="FKY19" s="788"/>
      <c r="FKZ19" s="787"/>
      <c r="FLA19" s="788"/>
      <c r="FLB19" s="788"/>
      <c r="FLC19" s="788"/>
      <c r="FLD19" s="787"/>
      <c r="FLE19" s="788"/>
      <c r="FLF19" s="788"/>
      <c r="FLG19" s="788"/>
      <c r="FLH19" s="787"/>
      <c r="FLI19" s="788"/>
      <c r="FLJ19" s="788"/>
      <c r="FLK19" s="788"/>
      <c r="FLL19" s="787"/>
      <c r="FLM19" s="788"/>
      <c r="FLN19" s="788"/>
      <c r="FLO19" s="788"/>
      <c r="FLP19" s="787"/>
      <c r="FLQ19" s="788"/>
      <c r="FLR19" s="788"/>
      <c r="FLS19" s="788"/>
      <c r="FLT19" s="787"/>
      <c r="FLU19" s="788"/>
      <c r="FLV19" s="788"/>
      <c r="FLW19" s="788"/>
      <c r="FLX19" s="787"/>
      <c r="FLY19" s="788"/>
      <c r="FLZ19" s="788"/>
      <c r="FMA19" s="788"/>
      <c r="FMB19" s="787"/>
      <c r="FMC19" s="788"/>
      <c r="FMD19" s="788"/>
      <c r="FME19" s="788"/>
      <c r="FMF19" s="787"/>
      <c r="FMG19" s="788"/>
      <c r="FMH19" s="788"/>
      <c r="FMI19" s="788"/>
      <c r="FMJ19" s="787"/>
      <c r="FMK19" s="788"/>
      <c r="FML19" s="788"/>
      <c r="FMM19" s="788"/>
      <c r="FMN19" s="787"/>
      <c r="FMO19" s="788"/>
      <c r="FMP19" s="788"/>
      <c r="FMQ19" s="788"/>
      <c r="FMR19" s="787"/>
      <c r="FMS19" s="788"/>
      <c r="FMT19" s="788"/>
      <c r="FMU19" s="788"/>
      <c r="FMV19" s="787"/>
      <c r="FMW19" s="788"/>
      <c r="FMX19" s="788"/>
      <c r="FMY19" s="788"/>
      <c r="FMZ19" s="787"/>
      <c r="FNA19" s="788"/>
      <c r="FNB19" s="788"/>
      <c r="FNC19" s="788"/>
      <c r="FND19" s="787"/>
      <c r="FNE19" s="788"/>
      <c r="FNF19" s="788"/>
      <c r="FNG19" s="788"/>
      <c r="FNH19" s="787"/>
      <c r="FNI19" s="788"/>
      <c r="FNJ19" s="788"/>
      <c r="FNK19" s="788"/>
      <c r="FNL19" s="787"/>
      <c r="FNM19" s="788"/>
      <c r="FNN19" s="788"/>
      <c r="FNO19" s="788"/>
      <c r="FNP19" s="787"/>
      <c r="FNQ19" s="788"/>
      <c r="FNR19" s="788"/>
      <c r="FNS19" s="788"/>
      <c r="FNT19" s="787"/>
      <c r="FNU19" s="788"/>
      <c r="FNV19" s="788"/>
      <c r="FNW19" s="788"/>
      <c r="FNX19" s="787"/>
      <c r="FNY19" s="788"/>
      <c r="FNZ19" s="788"/>
      <c r="FOA19" s="788"/>
      <c r="FOB19" s="787"/>
      <c r="FOC19" s="788"/>
      <c r="FOD19" s="788"/>
      <c r="FOE19" s="788"/>
      <c r="FOF19" s="787"/>
      <c r="FOG19" s="788"/>
      <c r="FOH19" s="788"/>
      <c r="FOI19" s="788"/>
      <c r="FOJ19" s="787"/>
      <c r="FOK19" s="788"/>
      <c r="FOL19" s="788"/>
      <c r="FOM19" s="788"/>
      <c r="FON19" s="787"/>
      <c r="FOO19" s="788"/>
      <c r="FOP19" s="788"/>
      <c r="FOQ19" s="788"/>
      <c r="FOR19" s="787"/>
      <c r="FOS19" s="788"/>
      <c r="FOT19" s="788"/>
      <c r="FOU19" s="788"/>
      <c r="FOV19" s="787"/>
      <c r="FOW19" s="788"/>
      <c r="FOX19" s="788"/>
      <c r="FOY19" s="788"/>
      <c r="FOZ19" s="787"/>
      <c r="FPA19" s="788"/>
      <c r="FPB19" s="788"/>
      <c r="FPC19" s="788"/>
      <c r="FPD19" s="787"/>
      <c r="FPE19" s="788"/>
      <c r="FPF19" s="788"/>
      <c r="FPG19" s="788"/>
      <c r="FPH19" s="787"/>
      <c r="FPI19" s="788"/>
      <c r="FPJ19" s="788"/>
      <c r="FPK19" s="788"/>
      <c r="FPL19" s="787"/>
      <c r="FPM19" s="788"/>
      <c r="FPN19" s="788"/>
      <c r="FPO19" s="788"/>
      <c r="FPP19" s="787"/>
      <c r="FPQ19" s="788"/>
      <c r="FPR19" s="788"/>
      <c r="FPS19" s="788"/>
      <c r="FPT19" s="787"/>
      <c r="FPU19" s="788"/>
      <c r="FPV19" s="788"/>
      <c r="FPW19" s="788"/>
      <c r="FPX19" s="787"/>
      <c r="FPY19" s="788"/>
      <c r="FPZ19" s="788"/>
      <c r="FQA19" s="788"/>
      <c r="FQB19" s="787"/>
      <c r="FQC19" s="788"/>
      <c r="FQD19" s="788"/>
      <c r="FQE19" s="788"/>
      <c r="FQF19" s="787"/>
      <c r="FQG19" s="788"/>
      <c r="FQH19" s="788"/>
      <c r="FQI19" s="788"/>
      <c r="FQJ19" s="787"/>
      <c r="FQK19" s="788"/>
      <c r="FQL19" s="788"/>
      <c r="FQM19" s="788"/>
      <c r="FQN19" s="787"/>
      <c r="FQO19" s="788"/>
      <c r="FQP19" s="788"/>
      <c r="FQQ19" s="788"/>
      <c r="FQR19" s="787"/>
      <c r="FQS19" s="788"/>
      <c r="FQT19" s="788"/>
      <c r="FQU19" s="788"/>
      <c r="FQV19" s="787"/>
      <c r="FQW19" s="788"/>
      <c r="FQX19" s="788"/>
      <c r="FQY19" s="788"/>
      <c r="FQZ19" s="787"/>
      <c r="FRA19" s="788"/>
      <c r="FRB19" s="788"/>
      <c r="FRC19" s="788"/>
      <c r="FRD19" s="787"/>
      <c r="FRE19" s="788"/>
      <c r="FRF19" s="788"/>
      <c r="FRG19" s="788"/>
      <c r="FRH19" s="787"/>
      <c r="FRI19" s="788"/>
      <c r="FRJ19" s="788"/>
      <c r="FRK19" s="788"/>
      <c r="FRL19" s="787"/>
      <c r="FRM19" s="788"/>
      <c r="FRN19" s="788"/>
      <c r="FRO19" s="788"/>
      <c r="FRP19" s="787"/>
      <c r="FRQ19" s="788"/>
      <c r="FRR19" s="788"/>
      <c r="FRS19" s="788"/>
      <c r="FRT19" s="787"/>
      <c r="FRU19" s="788"/>
      <c r="FRV19" s="788"/>
      <c r="FRW19" s="788"/>
      <c r="FRX19" s="787"/>
      <c r="FRY19" s="788"/>
      <c r="FRZ19" s="788"/>
      <c r="FSA19" s="788"/>
      <c r="FSB19" s="787"/>
      <c r="FSC19" s="788"/>
      <c r="FSD19" s="788"/>
      <c r="FSE19" s="788"/>
      <c r="FSF19" s="787"/>
      <c r="FSG19" s="788"/>
      <c r="FSH19" s="788"/>
      <c r="FSI19" s="788"/>
      <c r="FSJ19" s="787"/>
      <c r="FSK19" s="788"/>
      <c r="FSL19" s="788"/>
      <c r="FSM19" s="788"/>
      <c r="FSN19" s="787"/>
      <c r="FSO19" s="788"/>
      <c r="FSP19" s="788"/>
      <c r="FSQ19" s="788"/>
      <c r="FSR19" s="787"/>
      <c r="FSS19" s="788"/>
      <c r="FST19" s="788"/>
      <c r="FSU19" s="788"/>
      <c r="FSV19" s="787"/>
      <c r="FSW19" s="788"/>
      <c r="FSX19" s="788"/>
      <c r="FSY19" s="788"/>
      <c r="FSZ19" s="787"/>
      <c r="FTA19" s="788"/>
      <c r="FTB19" s="788"/>
      <c r="FTC19" s="788"/>
      <c r="FTD19" s="787"/>
      <c r="FTE19" s="788"/>
      <c r="FTF19" s="788"/>
      <c r="FTG19" s="788"/>
      <c r="FTH19" s="787"/>
      <c r="FTI19" s="788"/>
      <c r="FTJ19" s="788"/>
      <c r="FTK19" s="788"/>
      <c r="FTL19" s="787"/>
      <c r="FTM19" s="788"/>
      <c r="FTN19" s="788"/>
      <c r="FTO19" s="788"/>
      <c r="FTP19" s="787"/>
      <c r="FTQ19" s="788"/>
      <c r="FTR19" s="788"/>
      <c r="FTS19" s="788"/>
      <c r="FTT19" s="787"/>
      <c r="FTU19" s="788"/>
      <c r="FTV19" s="788"/>
      <c r="FTW19" s="788"/>
      <c r="FTX19" s="787"/>
      <c r="FTY19" s="788"/>
      <c r="FTZ19" s="788"/>
      <c r="FUA19" s="788"/>
      <c r="FUB19" s="787"/>
      <c r="FUC19" s="788"/>
      <c r="FUD19" s="788"/>
      <c r="FUE19" s="788"/>
      <c r="FUF19" s="787"/>
      <c r="FUG19" s="788"/>
      <c r="FUH19" s="788"/>
      <c r="FUI19" s="788"/>
      <c r="FUJ19" s="787"/>
      <c r="FUK19" s="788"/>
      <c r="FUL19" s="788"/>
      <c r="FUM19" s="788"/>
      <c r="FUN19" s="787"/>
      <c r="FUO19" s="788"/>
      <c r="FUP19" s="788"/>
      <c r="FUQ19" s="788"/>
      <c r="FUR19" s="787"/>
      <c r="FUS19" s="788"/>
      <c r="FUT19" s="788"/>
      <c r="FUU19" s="788"/>
      <c r="FUV19" s="787"/>
      <c r="FUW19" s="788"/>
      <c r="FUX19" s="788"/>
      <c r="FUY19" s="788"/>
      <c r="FUZ19" s="787"/>
      <c r="FVA19" s="788"/>
      <c r="FVB19" s="788"/>
      <c r="FVC19" s="788"/>
      <c r="FVD19" s="787"/>
      <c r="FVE19" s="788"/>
      <c r="FVF19" s="788"/>
      <c r="FVG19" s="788"/>
      <c r="FVH19" s="787"/>
      <c r="FVI19" s="788"/>
      <c r="FVJ19" s="788"/>
      <c r="FVK19" s="788"/>
      <c r="FVL19" s="787"/>
      <c r="FVM19" s="788"/>
      <c r="FVN19" s="788"/>
      <c r="FVO19" s="788"/>
      <c r="FVP19" s="787"/>
      <c r="FVQ19" s="788"/>
      <c r="FVR19" s="788"/>
      <c r="FVS19" s="788"/>
      <c r="FVT19" s="787"/>
      <c r="FVU19" s="788"/>
      <c r="FVV19" s="788"/>
      <c r="FVW19" s="788"/>
      <c r="FVX19" s="787"/>
      <c r="FVY19" s="788"/>
      <c r="FVZ19" s="788"/>
      <c r="FWA19" s="788"/>
      <c r="FWB19" s="787"/>
      <c r="FWC19" s="788"/>
      <c r="FWD19" s="788"/>
      <c r="FWE19" s="788"/>
      <c r="FWF19" s="787"/>
      <c r="FWG19" s="788"/>
      <c r="FWH19" s="788"/>
      <c r="FWI19" s="788"/>
      <c r="FWJ19" s="787"/>
      <c r="FWK19" s="788"/>
      <c r="FWL19" s="788"/>
      <c r="FWM19" s="788"/>
      <c r="FWN19" s="787"/>
      <c r="FWO19" s="788"/>
      <c r="FWP19" s="788"/>
      <c r="FWQ19" s="788"/>
      <c r="FWR19" s="787"/>
      <c r="FWS19" s="788"/>
      <c r="FWT19" s="788"/>
      <c r="FWU19" s="788"/>
      <c r="FWV19" s="787"/>
      <c r="FWW19" s="788"/>
      <c r="FWX19" s="788"/>
      <c r="FWY19" s="788"/>
      <c r="FWZ19" s="787"/>
      <c r="FXA19" s="788"/>
      <c r="FXB19" s="788"/>
      <c r="FXC19" s="788"/>
      <c r="FXD19" s="787"/>
      <c r="FXE19" s="788"/>
      <c r="FXF19" s="788"/>
      <c r="FXG19" s="788"/>
      <c r="FXH19" s="787"/>
      <c r="FXI19" s="788"/>
      <c r="FXJ19" s="788"/>
      <c r="FXK19" s="788"/>
      <c r="FXL19" s="787"/>
      <c r="FXM19" s="788"/>
      <c r="FXN19" s="788"/>
      <c r="FXO19" s="788"/>
      <c r="FXP19" s="787"/>
      <c r="FXQ19" s="788"/>
      <c r="FXR19" s="788"/>
      <c r="FXS19" s="788"/>
      <c r="FXT19" s="787"/>
      <c r="FXU19" s="788"/>
      <c r="FXV19" s="788"/>
      <c r="FXW19" s="788"/>
      <c r="FXX19" s="787"/>
      <c r="FXY19" s="788"/>
      <c r="FXZ19" s="788"/>
      <c r="FYA19" s="788"/>
      <c r="FYB19" s="787"/>
      <c r="FYC19" s="788"/>
      <c r="FYD19" s="788"/>
      <c r="FYE19" s="788"/>
      <c r="FYF19" s="787"/>
      <c r="FYG19" s="788"/>
      <c r="FYH19" s="788"/>
      <c r="FYI19" s="788"/>
      <c r="FYJ19" s="787"/>
      <c r="FYK19" s="788"/>
      <c r="FYL19" s="788"/>
      <c r="FYM19" s="788"/>
      <c r="FYN19" s="787"/>
      <c r="FYO19" s="788"/>
      <c r="FYP19" s="788"/>
      <c r="FYQ19" s="788"/>
      <c r="FYR19" s="787"/>
      <c r="FYS19" s="788"/>
      <c r="FYT19" s="788"/>
      <c r="FYU19" s="788"/>
      <c r="FYV19" s="787"/>
      <c r="FYW19" s="788"/>
      <c r="FYX19" s="788"/>
      <c r="FYY19" s="788"/>
      <c r="FYZ19" s="787"/>
      <c r="FZA19" s="788"/>
      <c r="FZB19" s="788"/>
      <c r="FZC19" s="788"/>
      <c r="FZD19" s="787"/>
      <c r="FZE19" s="788"/>
      <c r="FZF19" s="788"/>
      <c r="FZG19" s="788"/>
      <c r="FZH19" s="787"/>
      <c r="FZI19" s="788"/>
      <c r="FZJ19" s="788"/>
      <c r="FZK19" s="788"/>
      <c r="FZL19" s="787"/>
      <c r="FZM19" s="788"/>
      <c r="FZN19" s="788"/>
      <c r="FZO19" s="788"/>
      <c r="FZP19" s="787"/>
      <c r="FZQ19" s="788"/>
      <c r="FZR19" s="788"/>
      <c r="FZS19" s="788"/>
      <c r="FZT19" s="787"/>
      <c r="FZU19" s="788"/>
      <c r="FZV19" s="788"/>
      <c r="FZW19" s="788"/>
      <c r="FZX19" s="787"/>
      <c r="FZY19" s="788"/>
      <c r="FZZ19" s="788"/>
      <c r="GAA19" s="788"/>
      <c r="GAB19" s="787"/>
      <c r="GAC19" s="788"/>
      <c r="GAD19" s="788"/>
      <c r="GAE19" s="788"/>
      <c r="GAF19" s="787"/>
      <c r="GAG19" s="788"/>
      <c r="GAH19" s="788"/>
      <c r="GAI19" s="788"/>
      <c r="GAJ19" s="787"/>
      <c r="GAK19" s="788"/>
      <c r="GAL19" s="788"/>
      <c r="GAM19" s="788"/>
      <c r="GAN19" s="787"/>
      <c r="GAO19" s="788"/>
      <c r="GAP19" s="788"/>
      <c r="GAQ19" s="788"/>
      <c r="GAR19" s="787"/>
      <c r="GAS19" s="788"/>
      <c r="GAT19" s="788"/>
      <c r="GAU19" s="788"/>
      <c r="GAV19" s="787"/>
      <c r="GAW19" s="788"/>
      <c r="GAX19" s="788"/>
      <c r="GAY19" s="788"/>
      <c r="GAZ19" s="787"/>
      <c r="GBA19" s="788"/>
      <c r="GBB19" s="788"/>
      <c r="GBC19" s="788"/>
      <c r="GBD19" s="787"/>
      <c r="GBE19" s="788"/>
      <c r="GBF19" s="788"/>
      <c r="GBG19" s="788"/>
      <c r="GBH19" s="787"/>
      <c r="GBI19" s="788"/>
      <c r="GBJ19" s="788"/>
      <c r="GBK19" s="788"/>
      <c r="GBL19" s="787"/>
      <c r="GBM19" s="788"/>
      <c r="GBN19" s="788"/>
      <c r="GBO19" s="788"/>
      <c r="GBP19" s="787"/>
      <c r="GBQ19" s="788"/>
      <c r="GBR19" s="788"/>
      <c r="GBS19" s="788"/>
      <c r="GBT19" s="787"/>
      <c r="GBU19" s="788"/>
      <c r="GBV19" s="788"/>
      <c r="GBW19" s="788"/>
      <c r="GBX19" s="787"/>
      <c r="GBY19" s="788"/>
      <c r="GBZ19" s="788"/>
      <c r="GCA19" s="788"/>
      <c r="GCB19" s="787"/>
      <c r="GCC19" s="788"/>
      <c r="GCD19" s="788"/>
      <c r="GCE19" s="788"/>
      <c r="GCF19" s="787"/>
      <c r="GCG19" s="788"/>
      <c r="GCH19" s="788"/>
      <c r="GCI19" s="788"/>
      <c r="GCJ19" s="787"/>
      <c r="GCK19" s="788"/>
      <c r="GCL19" s="788"/>
      <c r="GCM19" s="788"/>
      <c r="GCN19" s="787"/>
      <c r="GCO19" s="788"/>
      <c r="GCP19" s="788"/>
      <c r="GCQ19" s="788"/>
      <c r="GCR19" s="787"/>
      <c r="GCS19" s="788"/>
      <c r="GCT19" s="788"/>
      <c r="GCU19" s="788"/>
      <c r="GCV19" s="787"/>
      <c r="GCW19" s="788"/>
      <c r="GCX19" s="788"/>
      <c r="GCY19" s="788"/>
      <c r="GCZ19" s="787"/>
      <c r="GDA19" s="788"/>
      <c r="GDB19" s="788"/>
      <c r="GDC19" s="788"/>
      <c r="GDD19" s="787"/>
      <c r="GDE19" s="788"/>
      <c r="GDF19" s="788"/>
      <c r="GDG19" s="788"/>
      <c r="GDH19" s="787"/>
      <c r="GDI19" s="788"/>
      <c r="GDJ19" s="788"/>
      <c r="GDK19" s="788"/>
      <c r="GDL19" s="787"/>
      <c r="GDM19" s="788"/>
      <c r="GDN19" s="788"/>
      <c r="GDO19" s="788"/>
      <c r="GDP19" s="787"/>
      <c r="GDQ19" s="788"/>
      <c r="GDR19" s="788"/>
      <c r="GDS19" s="788"/>
      <c r="GDT19" s="787"/>
      <c r="GDU19" s="788"/>
      <c r="GDV19" s="788"/>
      <c r="GDW19" s="788"/>
      <c r="GDX19" s="787"/>
      <c r="GDY19" s="788"/>
      <c r="GDZ19" s="788"/>
      <c r="GEA19" s="788"/>
      <c r="GEB19" s="787"/>
      <c r="GEC19" s="788"/>
      <c r="GED19" s="788"/>
      <c r="GEE19" s="788"/>
      <c r="GEF19" s="787"/>
      <c r="GEG19" s="788"/>
      <c r="GEH19" s="788"/>
      <c r="GEI19" s="788"/>
      <c r="GEJ19" s="787"/>
      <c r="GEK19" s="788"/>
      <c r="GEL19" s="788"/>
      <c r="GEM19" s="788"/>
      <c r="GEN19" s="787"/>
      <c r="GEO19" s="788"/>
      <c r="GEP19" s="788"/>
      <c r="GEQ19" s="788"/>
      <c r="GER19" s="787"/>
      <c r="GES19" s="788"/>
      <c r="GET19" s="788"/>
      <c r="GEU19" s="788"/>
      <c r="GEV19" s="787"/>
      <c r="GEW19" s="788"/>
      <c r="GEX19" s="788"/>
      <c r="GEY19" s="788"/>
      <c r="GEZ19" s="787"/>
      <c r="GFA19" s="788"/>
      <c r="GFB19" s="788"/>
      <c r="GFC19" s="788"/>
      <c r="GFD19" s="787"/>
      <c r="GFE19" s="788"/>
      <c r="GFF19" s="788"/>
      <c r="GFG19" s="788"/>
      <c r="GFH19" s="787"/>
      <c r="GFI19" s="788"/>
      <c r="GFJ19" s="788"/>
      <c r="GFK19" s="788"/>
      <c r="GFL19" s="787"/>
      <c r="GFM19" s="788"/>
      <c r="GFN19" s="788"/>
      <c r="GFO19" s="788"/>
      <c r="GFP19" s="787"/>
      <c r="GFQ19" s="788"/>
      <c r="GFR19" s="788"/>
      <c r="GFS19" s="788"/>
      <c r="GFT19" s="787"/>
      <c r="GFU19" s="788"/>
      <c r="GFV19" s="788"/>
      <c r="GFW19" s="788"/>
      <c r="GFX19" s="787"/>
      <c r="GFY19" s="788"/>
      <c r="GFZ19" s="788"/>
      <c r="GGA19" s="788"/>
      <c r="GGB19" s="787"/>
      <c r="GGC19" s="788"/>
      <c r="GGD19" s="788"/>
      <c r="GGE19" s="788"/>
      <c r="GGF19" s="787"/>
      <c r="GGG19" s="788"/>
      <c r="GGH19" s="788"/>
      <c r="GGI19" s="788"/>
      <c r="GGJ19" s="787"/>
      <c r="GGK19" s="788"/>
      <c r="GGL19" s="788"/>
      <c r="GGM19" s="788"/>
      <c r="GGN19" s="787"/>
      <c r="GGO19" s="788"/>
      <c r="GGP19" s="788"/>
      <c r="GGQ19" s="788"/>
      <c r="GGR19" s="787"/>
      <c r="GGS19" s="788"/>
      <c r="GGT19" s="788"/>
      <c r="GGU19" s="788"/>
      <c r="GGV19" s="787"/>
      <c r="GGW19" s="788"/>
      <c r="GGX19" s="788"/>
      <c r="GGY19" s="788"/>
      <c r="GGZ19" s="787"/>
      <c r="GHA19" s="788"/>
      <c r="GHB19" s="788"/>
      <c r="GHC19" s="788"/>
      <c r="GHD19" s="787"/>
      <c r="GHE19" s="788"/>
      <c r="GHF19" s="788"/>
      <c r="GHG19" s="788"/>
      <c r="GHH19" s="787"/>
      <c r="GHI19" s="788"/>
      <c r="GHJ19" s="788"/>
      <c r="GHK19" s="788"/>
      <c r="GHL19" s="787"/>
      <c r="GHM19" s="788"/>
      <c r="GHN19" s="788"/>
      <c r="GHO19" s="788"/>
      <c r="GHP19" s="787"/>
      <c r="GHQ19" s="788"/>
      <c r="GHR19" s="788"/>
      <c r="GHS19" s="788"/>
      <c r="GHT19" s="787"/>
      <c r="GHU19" s="788"/>
      <c r="GHV19" s="788"/>
      <c r="GHW19" s="788"/>
      <c r="GHX19" s="787"/>
      <c r="GHY19" s="788"/>
      <c r="GHZ19" s="788"/>
      <c r="GIA19" s="788"/>
      <c r="GIB19" s="787"/>
      <c r="GIC19" s="788"/>
      <c r="GID19" s="788"/>
      <c r="GIE19" s="788"/>
      <c r="GIF19" s="787"/>
      <c r="GIG19" s="788"/>
      <c r="GIH19" s="788"/>
      <c r="GII19" s="788"/>
      <c r="GIJ19" s="787"/>
      <c r="GIK19" s="788"/>
      <c r="GIL19" s="788"/>
      <c r="GIM19" s="788"/>
      <c r="GIN19" s="787"/>
      <c r="GIO19" s="788"/>
      <c r="GIP19" s="788"/>
      <c r="GIQ19" s="788"/>
      <c r="GIR19" s="787"/>
      <c r="GIS19" s="788"/>
      <c r="GIT19" s="788"/>
      <c r="GIU19" s="788"/>
      <c r="GIV19" s="787"/>
      <c r="GIW19" s="788"/>
      <c r="GIX19" s="788"/>
      <c r="GIY19" s="788"/>
      <c r="GIZ19" s="787"/>
      <c r="GJA19" s="788"/>
      <c r="GJB19" s="788"/>
      <c r="GJC19" s="788"/>
      <c r="GJD19" s="787"/>
      <c r="GJE19" s="788"/>
      <c r="GJF19" s="788"/>
      <c r="GJG19" s="788"/>
      <c r="GJH19" s="787"/>
      <c r="GJI19" s="788"/>
      <c r="GJJ19" s="788"/>
      <c r="GJK19" s="788"/>
      <c r="GJL19" s="787"/>
      <c r="GJM19" s="788"/>
      <c r="GJN19" s="788"/>
      <c r="GJO19" s="788"/>
      <c r="GJP19" s="787"/>
      <c r="GJQ19" s="788"/>
      <c r="GJR19" s="788"/>
      <c r="GJS19" s="788"/>
      <c r="GJT19" s="787"/>
      <c r="GJU19" s="788"/>
      <c r="GJV19" s="788"/>
      <c r="GJW19" s="788"/>
      <c r="GJX19" s="787"/>
      <c r="GJY19" s="788"/>
      <c r="GJZ19" s="788"/>
      <c r="GKA19" s="788"/>
      <c r="GKB19" s="787"/>
      <c r="GKC19" s="788"/>
      <c r="GKD19" s="788"/>
      <c r="GKE19" s="788"/>
      <c r="GKF19" s="787"/>
      <c r="GKG19" s="788"/>
      <c r="GKH19" s="788"/>
      <c r="GKI19" s="788"/>
      <c r="GKJ19" s="787"/>
      <c r="GKK19" s="788"/>
      <c r="GKL19" s="788"/>
      <c r="GKM19" s="788"/>
      <c r="GKN19" s="787"/>
      <c r="GKO19" s="788"/>
      <c r="GKP19" s="788"/>
      <c r="GKQ19" s="788"/>
      <c r="GKR19" s="787"/>
      <c r="GKS19" s="788"/>
      <c r="GKT19" s="788"/>
      <c r="GKU19" s="788"/>
      <c r="GKV19" s="787"/>
      <c r="GKW19" s="788"/>
      <c r="GKX19" s="788"/>
      <c r="GKY19" s="788"/>
      <c r="GKZ19" s="787"/>
      <c r="GLA19" s="788"/>
      <c r="GLB19" s="788"/>
      <c r="GLC19" s="788"/>
      <c r="GLD19" s="787"/>
      <c r="GLE19" s="788"/>
      <c r="GLF19" s="788"/>
      <c r="GLG19" s="788"/>
      <c r="GLH19" s="787"/>
      <c r="GLI19" s="788"/>
      <c r="GLJ19" s="788"/>
      <c r="GLK19" s="788"/>
      <c r="GLL19" s="787"/>
      <c r="GLM19" s="788"/>
      <c r="GLN19" s="788"/>
      <c r="GLO19" s="788"/>
      <c r="GLP19" s="787"/>
      <c r="GLQ19" s="788"/>
      <c r="GLR19" s="788"/>
      <c r="GLS19" s="788"/>
      <c r="GLT19" s="787"/>
      <c r="GLU19" s="788"/>
      <c r="GLV19" s="788"/>
      <c r="GLW19" s="788"/>
      <c r="GLX19" s="787"/>
      <c r="GLY19" s="788"/>
      <c r="GLZ19" s="788"/>
      <c r="GMA19" s="788"/>
      <c r="GMB19" s="787"/>
      <c r="GMC19" s="788"/>
      <c r="GMD19" s="788"/>
      <c r="GME19" s="788"/>
      <c r="GMF19" s="787"/>
      <c r="GMG19" s="788"/>
      <c r="GMH19" s="788"/>
      <c r="GMI19" s="788"/>
      <c r="GMJ19" s="787"/>
      <c r="GMK19" s="788"/>
      <c r="GML19" s="788"/>
      <c r="GMM19" s="788"/>
      <c r="GMN19" s="787"/>
      <c r="GMO19" s="788"/>
      <c r="GMP19" s="788"/>
      <c r="GMQ19" s="788"/>
      <c r="GMR19" s="787"/>
      <c r="GMS19" s="788"/>
      <c r="GMT19" s="788"/>
      <c r="GMU19" s="788"/>
      <c r="GMV19" s="787"/>
      <c r="GMW19" s="788"/>
      <c r="GMX19" s="788"/>
      <c r="GMY19" s="788"/>
      <c r="GMZ19" s="787"/>
      <c r="GNA19" s="788"/>
      <c r="GNB19" s="788"/>
      <c r="GNC19" s="788"/>
      <c r="GND19" s="787"/>
      <c r="GNE19" s="788"/>
      <c r="GNF19" s="788"/>
      <c r="GNG19" s="788"/>
      <c r="GNH19" s="787"/>
      <c r="GNI19" s="788"/>
      <c r="GNJ19" s="788"/>
      <c r="GNK19" s="788"/>
      <c r="GNL19" s="787"/>
      <c r="GNM19" s="788"/>
      <c r="GNN19" s="788"/>
      <c r="GNO19" s="788"/>
      <c r="GNP19" s="787"/>
      <c r="GNQ19" s="788"/>
      <c r="GNR19" s="788"/>
      <c r="GNS19" s="788"/>
      <c r="GNT19" s="787"/>
      <c r="GNU19" s="788"/>
      <c r="GNV19" s="788"/>
      <c r="GNW19" s="788"/>
      <c r="GNX19" s="787"/>
      <c r="GNY19" s="788"/>
      <c r="GNZ19" s="788"/>
      <c r="GOA19" s="788"/>
      <c r="GOB19" s="787"/>
      <c r="GOC19" s="788"/>
      <c r="GOD19" s="788"/>
      <c r="GOE19" s="788"/>
      <c r="GOF19" s="787"/>
      <c r="GOG19" s="788"/>
      <c r="GOH19" s="788"/>
      <c r="GOI19" s="788"/>
      <c r="GOJ19" s="787"/>
      <c r="GOK19" s="788"/>
      <c r="GOL19" s="788"/>
      <c r="GOM19" s="788"/>
      <c r="GON19" s="787"/>
      <c r="GOO19" s="788"/>
      <c r="GOP19" s="788"/>
      <c r="GOQ19" s="788"/>
      <c r="GOR19" s="787"/>
      <c r="GOS19" s="788"/>
      <c r="GOT19" s="788"/>
      <c r="GOU19" s="788"/>
      <c r="GOV19" s="787"/>
      <c r="GOW19" s="788"/>
      <c r="GOX19" s="788"/>
      <c r="GOY19" s="788"/>
      <c r="GOZ19" s="787"/>
      <c r="GPA19" s="788"/>
      <c r="GPB19" s="788"/>
      <c r="GPC19" s="788"/>
      <c r="GPD19" s="787"/>
      <c r="GPE19" s="788"/>
      <c r="GPF19" s="788"/>
      <c r="GPG19" s="788"/>
      <c r="GPH19" s="787"/>
      <c r="GPI19" s="788"/>
      <c r="GPJ19" s="788"/>
      <c r="GPK19" s="788"/>
      <c r="GPL19" s="787"/>
      <c r="GPM19" s="788"/>
      <c r="GPN19" s="788"/>
      <c r="GPO19" s="788"/>
      <c r="GPP19" s="787"/>
      <c r="GPQ19" s="788"/>
      <c r="GPR19" s="788"/>
      <c r="GPS19" s="788"/>
      <c r="GPT19" s="787"/>
      <c r="GPU19" s="788"/>
      <c r="GPV19" s="788"/>
      <c r="GPW19" s="788"/>
      <c r="GPX19" s="787"/>
      <c r="GPY19" s="788"/>
      <c r="GPZ19" s="788"/>
      <c r="GQA19" s="788"/>
      <c r="GQB19" s="787"/>
      <c r="GQC19" s="788"/>
      <c r="GQD19" s="788"/>
      <c r="GQE19" s="788"/>
      <c r="GQF19" s="787"/>
      <c r="GQG19" s="788"/>
      <c r="GQH19" s="788"/>
      <c r="GQI19" s="788"/>
      <c r="GQJ19" s="787"/>
      <c r="GQK19" s="788"/>
      <c r="GQL19" s="788"/>
      <c r="GQM19" s="788"/>
      <c r="GQN19" s="787"/>
      <c r="GQO19" s="788"/>
      <c r="GQP19" s="788"/>
      <c r="GQQ19" s="788"/>
      <c r="GQR19" s="787"/>
      <c r="GQS19" s="788"/>
      <c r="GQT19" s="788"/>
      <c r="GQU19" s="788"/>
      <c r="GQV19" s="787"/>
      <c r="GQW19" s="788"/>
      <c r="GQX19" s="788"/>
      <c r="GQY19" s="788"/>
      <c r="GQZ19" s="787"/>
      <c r="GRA19" s="788"/>
      <c r="GRB19" s="788"/>
      <c r="GRC19" s="788"/>
      <c r="GRD19" s="787"/>
      <c r="GRE19" s="788"/>
      <c r="GRF19" s="788"/>
      <c r="GRG19" s="788"/>
      <c r="GRH19" s="787"/>
      <c r="GRI19" s="788"/>
      <c r="GRJ19" s="788"/>
      <c r="GRK19" s="788"/>
      <c r="GRL19" s="787"/>
      <c r="GRM19" s="788"/>
      <c r="GRN19" s="788"/>
      <c r="GRO19" s="788"/>
      <c r="GRP19" s="787"/>
      <c r="GRQ19" s="788"/>
      <c r="GRR19" s="788"/>
      <c r="GRS19" s="788"/>
      <c r="GRT19" s="787"/>
      <c r="GRU19" s="788"/>
      <c r="GRV19" s="788"/>
      <c r="GRW19" s="788"/>
      <c r="GRX19" s="787"/>
      <c r="GRY19" s="788"/>
      <c r="GRZ19" s="788"/>
      <c r="GSA19" s="788"/>
      <c r="GSB19" s="787"/>
      <c r="GSC19" s="788"/>
      <c r="GSD19" s="788"/>
      <c r="GSE19" s="788"/>
      <c r="GSF19" s="787"/>
      <c r="GSG19" s="788"/>
      <c r="GSH19" s="788"/>
      <c r="GSI19" s="788"/>
      <c r="GSJ19" s="787"/>
      <c r="GSK19" s="788"/>
      <c r="GSL19" s="788"/>
      <c r="GSM19" s="788"/>
      <c r="GSN19" s="787"/>
      <c r="GSO19" s="788"/>
      <c r="GSP19" s="788"/>
      <c r="GSQ19" s="788"/>
      <c r="GSR19" s="787"/>
      <c r="GSS19" s="788"/>
      <c r="GST19" s="788"/>
      <c r="GSU19" s="788"/>
      <c r="GSV19" s="787"/>
      <c r="GSW19" s="788"/>
      <c r="GSX19" s="788"/>
      <c r="GSY19" s="788"/>
      <c r="GSZ19" s="787"/>
      <c r="GTA19" s="788"/>
      <c r="GTB19" s="788"/>
      <c r="GTC19" s="788"/>
      <c r="GTD19" s="787"/>
      <c r="GTE19" s="788"/>
      <c r="GTF19" s="788"/>
      <c r="GTG19" s="788"/>
      <c r="GTH19" s="787"/>
      <c r="GTI19" s="788"/>
      <c r="GTJ19" s="788"/>
      <c r="GTK19" s="788"/>
      <c r="GTL19" s="787"/>
      <c r="GTM19" s="788"/>
      <c r="GTN19" s="788"/>
      <c r="GTO19" s="788"/>
      <c r="GTP19" s="787"/>
      <c r="GTQ19" s="788"/>
      <c r="GTR19" s="788"/>
      <c r="GTS19" s="788"/>
      <c r="GTT19" s="787"/>
      <c r="GTU19" s="788"/>
      <c r="GTV19" s="788"/>
      <c r="GTW19" s="788"/>
      <c r="GTX19" s="787"/>
      <c r="GTY19" s="788"/>
      <c r="GTZ19" s="788"/>
      <c r="GUA19" s="788"/>
      <c r="GUB19" s="787"/>
      <c r="GUC19" s="788"/>
      <c r="GUD19" s="788"/>
      <c r="GUE19" s="788"/>
      <c r="GUF19" s="787"/>
      <c r="GUG19" s="788"/>
      <c r="GUH19" s="788"/>
      <c r="GUI19" s="788"/>
      <c r="GUJ19" s="787"/>
      <c r="GUK19" s="788"/>
      <c r="GUL19" s="788"/>
      <c r="GUM19" s="788"/>
      <c r="GUN19" s="787"/>
      <c r="GUO19" s="788"/>
      <c r="GUP19" s="788"/>
      <c r="GUQ19" s="788"/>
      <c r="GUR19" s="787"/>
      <c r="GUS19" s="788"/>
      <c r="GUT19" s="788"/>
      <c r="GUU19" s="788"/>
      <c r="GUV19" s="787"/>
      <c r="GUW19" s="788"/>
      <c r="GUX19" s="788"/>
      <c r="GUY19" s="788"/>
      <c r="GUZ19" s="787"/>
      <c r="GVA19" s="788"/>
      <c r="GVB19" s="788"/>
      <c r="GVC19" s="788"/>
      <c r="GVD19" s="787"/>
      <c r="GVE19" s="788"/>
      <c r="GVF19" s="788"/>
      <c r="GVG19" s="788"/>
      <c r="GVH19" s="787"/>
      <c r="GVI19" s="788"/>
      <c r="GVJ19" s="788"/>
      <c r="GVK19" s="788"/>
      <c r="GVL19" s="787"/>
      <c r="GVM19" s="788"/>
      <c r="GVN19" s="788"/>
      <c r="GVO19" s="788"/>
      <c r="GVP19" s="787"/>
      <c r="GVQ19" s="788"/>
      <c r="GVR19" s="788"/>
      <c r="GVS19" s="788"/>
      <c r="GVT19" s="787"/>
      <c r="GVU19" s="788"/>
      <c r="GVV19" s="788"/>
      <c r="GVW19" s="788"/>
      <c r="GVX19" s="787"/>
      <c r="GVY19" s="788"/>
      <c r="GVZ19" s="788"/>
      <c r="GWA19" s="788"/>
      <c r="GWB19" s="787"/>
      <c r="GWC19" s="788"/>
      <c r="GWD19" s="788"/>
      <c r="GWE19" s="788"/>
      <c r="GWF19" s="787"/>
      <c r="GWG19" s="788"/>
      <c r="GWH19" s="788"/>
      <c r="GWI19" s="788"/>
      <c r="GWJ19" s="787"/>
      <c r="GWK19" s="788"/>
      <c r="GWL19" s="788"/>
      <c r="GWM19" s="788"/>
      <c r="GWN19" s="787"/>
      <c r="GWO19" s="788"/>
      <c r="GWP19" s="788"/>
      <c r="GWQ19" s="788"/>
      <c r="GWR19" s="787"/>
      <c r="GWS19" s="788"/>
      <c r="GWT19" s="788"/>
      <c r="GWU19" s="788"/>
      <c r="GWV19" s="787"/>
      <c r="GWW19" s="788"/>
      <c r="GWX19" s="788"/>
      <c r="GWY19" s="788"/>
      <c r="GWZ19" s="787"/>
      <c r="GXA19" s="788"/>
      <c r="GXB19" s="788"/>
      <c r="GXC19" s="788"/>
      <c r="GXD19" s="787"/>
      <c r="GXE19" s="788"/>
      <c r="GXF19" s="788"/>
      <c r="GXG19" s="788"/>
      <c r="GXH19" s="787"/>
      <c r="GXI19" s="788"/>
      <c r="GXJ19" s="788"/>
      <c r="GXK19" s="788"/>
      <c r="GXL19" s="787"/>
      <c r="GXM19" s="788"/>
      <c r="GXN19" s="788"/>
      <c r="GXO19" s="788"/>
      <c r="GXP19" s="787"/>
      <c r="GXQ19" s="788"/>
      <c r="GXR19" s="788"/>
      <c r="GXS19" s="788"/>
      <c r="GXT19" s="787"/>
      <c r="GXU19" s="788"/>
      <c r="GXV19" s="788"/>
      <c r="GXW19" s="788"/>
      <c r="GXX19" s="787"/>
      <c r="GXY19" s="788"/>
      <c r="GXZ19" s="788"/>
      <c r="GYA19" s="788"/>
      <c r="GYB19" s="787"/>
      <c r="GYC19" s="788"/>
      <c r="GYD19" s="788"/>
      <c r="GYE19" s="788"/>
      <c r="GYF19" s="787"/>
      <c r="GYG19" s="788"/>
      <c r="GYH19" s="788"/>
      <c r="GYI19" s="788"/>
      <c r="GYJ19" s="787"/>
      <c r="GYK19" s="788"/>
      <c r="GYL19" s="788"/>
      <c r="GYM19" s="788"/>
      <c r="GYN19" s="787"/>
      <c r="GYO19" s="788"/>
      <c r="GYP19" s="788"/>
      <c r="GYQ19" s="788"/>
      <c r="GYR19" s="787"/>
      <c r="GYS19" s="788"/>
      <c r="GYT19" s="788"/>
      <c r="GYU19" s="788"/>
      <c r="GYV19" s="787"/>
      <c r="GYW19" s="788"/>
      <c r="GYX19" s="788"/>
      <c r="GYY19" s="788"/>
      <c r="GYZ19" s="787"/>
      <c r="GZA19" s="788"/>
      <c r="GZB19" s="788"/>
      <c r="GZC19" s="788"/>
      <c r="GZD19" s="787"/>
      <c r="GZE19" s="788"/>
      <c r="GZF19" s="788"/>
      <c r="GZG19" s="788"/>
      <c r="GZH19" s="787"/>
      <c r="GZI19" s="788"/>
      <c r="GZJ19" s="788"/>
      <c r="GZK19" s="788"/>
      <c r="GZL19" s="787"/>
      <c r="GZM19" s="788"/>
      <c r="GZN19" s="788"/>
      <c r="GZO19" s="788"/>
      <c r="GZP19" s="787"/>
      <c r="GZQ19" s="788"/>
      <c r="GZR19" s="788"/>
      <c r="GZS19" s="788"/>
      <c r="GZT19" s="787"/>
      <c r="GZU19" s="788"/>
      <c r="GZV19" s="788"/>
      <c r="GZW19" s="788"/>
      <c r="GZX19" s="787"/>
      <c r="GZY19" s="788"/>
      <c r="GZZ19" s="788"/>
      <c r="HAA19" s="788"/>
      <c r="HAB19" s="787"/>
      <c r="HAC19" s="788"/>
      <c r="HAD19" s="788"/>
      <c r="HAE19" s="788"/>
      <c r="HAF19" s="787"/>
      <c r="HAG19" s="788"/>
      <c r="HAH19" s="788"/>
      <c r="HAI19" s="788"/>
      <c r="HAJ19" s="787"/>
      <c r="HAK19" s="788"/>
      <c r="HAL19" s="788"/>
      <c r="HAM19" s="788"/>
      <c r="HAN19" s="787"/>
      <c r="HAO19" s="788"/>
      <c r="HAP19" s="788"/>
      <c r="HAQ19" s="788"/>
      <c r="HAR19" s="787"/>
      <c r="HAS19" s="788"/>
      <c r="HAT19" s="788"/>
      <c r="HAU19" s="788"/>
      <c r="HAV19" s="787"/>
      <c r="HAW19" s="788"/>
      <c r="HAX19" s="788"/>
      <c r="HAY19" s="788"/>
      <c r="HAZ19" s="787"/>
      <c r="HBA19" s="788"/>
      <c r="HBB19" s="788"/>
      <c r="HBC19" s="788"/>
      <c r="HBD19" s="787"/>
      <c r="HBE19" s="788"/>
      <c r="HBF19" s="788"/>
      <c r="HBG19" s="788"/>
      <c r="HBH19" s="787"/>
      <c r="HBI19" s="788"/>
      <c r="HBJ19" s="788"/>
      <c r="HBK19" s="788"/>
      <c r="HBL19" s="787"/>
      <c r="HBM19" s="788"/>
      <c r="HBN19" s="788"/>
      <c r="HBO19" s="788"/>
      <c r="HBP19" s="787"/>
      <c r="HBQ19" s="788"/>
      <c r="HBR19" s="788"/>
      <c r="HBS19" s="788"/>
      <c r="HBT19" s="787"/>
      <c r="HBU19" s="788"/>
      <c r="HBV19" s="788"/>
      <c r="HBW19" s="788"/>
      <c r="HBX19" s="787"/>
      <c r="HBY19" s="788"/>
      <c r="HBZ19" s="788"/>
      <c r="HCA19" s="788"/>
      <c r="HCB19" s="787"/>
      <c r="HCC19" s="788"/>
      <c r="HCD19" s="788"/>
      <c r="HCE19" s="788"/>
      <c r="HCF19" s="787"/>
      <c r="HCG19" s="788"/>
      <c r="HCH19" s="788"/>
      <c r="HCI19" s="788"/>
      <c r="HCJ19" s="787"/>
      <c r="HCK19" s="788"/>
      <c r="HCL19" s="788"/>
      <c r="HCM19" s="788"/>
      <c r="HCN19" s="787"/>
      <c r="HCO19" s="788"/>
      <c r="HCP19" s="788"/>
      <c r="HCQ19" s="788"/>
      <c r="HCR19" s="787"/>
      <c r="HCS19" s="788"/>
      <c r="HCT19" s="788"/>
      <c r="HCU19" s="788"/>
      <c r="HCV19" s="787"/>
      <c r="HCW19" s="788"/>
      <c r="HCX19" s="788"/>
      <c r="HCY19" s="788"/>
      <c r="HCZ19" s="787"/>
      <c r="HDA19" s="788"/>
      <c r="HDB19" s="788"/>
      <c r="HDC19" s="788"/>
      <c r="HDD19" s="787"/>
      <c r="HDE19" s="788"/>
      <c r="HDF19" s="788"/>
      <c r="HDG19" s="788"/>
      <c r="HDH19" s="787"/>
      <c r="HDI19" s="788"/>
      <c r="HDJ19" s="788"/>
      <c r="HDK19" s="788"/>
      <c r="HDL19" s="787"/>
      <c r="HDM19" s="788"/>
      <c r="HDN19" s="788"/>
      <c r="HDO19" s="788"/>
      <c r="HDP19" s="787"/>
      <c r="HDQ19" s="788"/>
      <c r="HDR19" s="788"/>
      <c r="HDS19" s="788"/>
      <c r="HDT19" s="787"/>
      <c r="HDU19" s="788"/>
      <c r="HDV19" s="788"/>
      <c r="HDW19" s="788"/>
      <c r="HDX19" s="787"/>
      <c r="HDY19" s="788"/>
      <c r="HDZ19" s="788"/>
      <c r="HEA19" s="788"/>
      <c r="HEB19" s="787"/>
      <c r="HEC19" s="788"/>
      <c r="HED19" s="788"/>
      <c r="HEE19" s="788"/>
      <c r="HEF19" s="787"/>
      <c r="HEG19" s="788"/>
      <c r="HEH19" s="788"/>
      <c r="HEI19" s="788"/>
      <c r="HEJ19" s="787"/>
      <c r="HEK19" s="788"/>
      <c r="HEL19" s="788"/>
      <c r="HEM19" s="788"/>
      <c r="HEN19" s="787"/>
      <c r="HEO19" s="788"/>
      <c r="HEP19" s="788"/>
      <c r="HEQ19" s="788"/>
      <c r="HER19" s="787"/>
      <c r="HES19" s="788"/>
      <c r="HET19" s="788"/>
      <c r="HEU19" s="788"/>
      <c r="HEV19" s="787"/>
      <c r="HEW19" s="788"/>
      <c r="HEX19" s="788"/>
      <c r="HEY19" s="788"/>
      <c r="HEZ19" s="787"/>
      <c r="HFA19" s="788"/>
      <c r="HFB19" s="788"/>
      <c r="HFC19" s="788"/>
      <c r="HFD19" s="787"/>
      <c r="HFE19" s="788"/>
      <c r="HFF19" s="788"/>
      <c r="HFG19" s="788"/>
      <c r="HFH19" s="787"/>
      <c r="HFI19" s="788"/>
      <c r="HFJ19" s="788"/>
      <c r="HFK19" s="788"/>
      <c r="HFL19" s="787"/>
      <c r="HFM19" s="788"/>
      <c r="HFN19" s="788"/>
      <c r="HFO19" s="788"/>
      <c r="HFP19" s="787"/>
      <c r="HFQ19" s="788"/>
      <c r="HFR19" s="788"/>
      <c r="HFS19" s="788"/>
      <c r="HFT19" s="787"/>
      <c r="HFU19" s="788"/>
      <c r="HFV19" s="788"/>
      <c r="HFW19" s="788"/>
      <c r="HFX19" s="787"/>
      <c r="HFY19" s="788"/>
      <c r="HFZ19" s="788"/>
      <c r="HGA19" s="788"/>
      <c r="HGB19" s="787"/>
      <c r="HGC19" s="788"/>
      <c r="HGD19" s="788"/>
      <c r="HGE19" s="788"/>
      <c r="HGF19" s="787"/>
      <c r="HGG19" s="788"/>
      <c r="HGH19" s="788"/>
      <c r="HGI19" s="788"/>
      <c r="HGJ19" s="787"/>
      <c r="HGK19" s="788"/>
      <c r="HGL19" s="788"/>
      <c r="HGM19" s="788"/>
      <c r="HGN19" s="787"/>
      <c r="HGO19" s="788"/>
      <c r="HGP19" s="788"/>
      <c r="HGQ19" s="788"/>
      <c r="HGR19" s="787"/>
      <c r="HGS19" s="788"/>
      <c r="HGT19" s="788"/>
      <c r="HGU19" s="788"/>
      <c r="HGV19" s="787"/>
      <c r="HGW19" s="788"/>
      <c r="HGX19" s="788"/>
      <c r="HGY19" s="788"/>
      <c r="HGZ19" s="787"/>
      <c r="HHA19" s="788"/>
      <c r="HHB19" s="788"/>
      <c r="HHC19" s="788"/>
      <c r="HHD19" s="787"/>
      <c r="HHE19" s="788"/>
      <c r="HHF19" s="788"/>
      <c r="HHG19" s="788"/>
      <c r="HHH19" s="787"/>
      <c r="HHI19" s="788"/>
      <c r="HHJ19" s="788"/>
      <c r="HHK19" s="788"/>
      <c r="HHL19" s="787"/>
      <c r="HHM19" s="788"/>
      <c r="HHN19" s="788"/>
      <c r="HHO19" s="788"/>
      <c r="HHP19" s="787"/>
      <c r="HHQ19" s="788"/>
      <c r="HHR19" s="788"/>
      <c r="HHS19" s="788"/>
      <c r="HHT19" s="787"/>
      <c r="HHU19" s="788"/>
      <c r="HHV19" s="788"/>
      <c r="HHW19" s="788"/>
      <c r="HHX19" s="787"/>
      <c r="HHY19" s="788"/>
      <c r="HHZ19" s="788"/>
      <c r="HIA19" s="788"/>
      <c r="HIB19" s="787"/>
      <c r="HIC19" s="788"/>
      <c r="HID19" s="788"/>
      <c r="HIE19" s="788"/>
      <c r="HIF19" s="787"/>
      <c r="HIG19" s="788"/>
      <c r="HIH19" s="788"/>
      <c r="HII19" s="788"/>
      <c r="HIJ19" s="787"/>
      <c r="HIK19" s="788"/>
      <c r="HIL19" s="788"/>
      <c r="HIM19" s="788"/>
      <c r="HIN19" s="787"/>
      <c r="HIO19" s="788"/>
      <c r="HIP19" s="788"/>
      <c r="HIQ19" s="788"/>
      <c r="HIR19" s="787"/>
      <c r="HIS19" s="788"/>
      <c r="HIT19" s="788"/>
      <c r="HIU19" s="788"/>
      <c r="HIV19" s="787"/>
      <c r="HIW19" s="788"/>
      <c r="HIX19" s="788"/>
      <c r="HIY19" s="788"/>
      <c r="HIZ19" s="787"/>
      <c r="HJA19" s="788"/>
      <c r="HJB19" s="788"/>
      <c r="HJC19" s="788"/>
      <c r="HJD19" s="787"/>
      <c r="HJE19" s="788"/>
      <c r="HJF19" s="788"/>
      <c r="HJG19" s="788"/>
      <c r="HJH19" s="787"/>
      <c r="HJI19" s="788"/>
      <c r="HJJ19" s="788"/>
      <c r="HJK19" s="788"/>
      <c r="HJL19" s="787"/>
      <c r="HJM19" s="788"/>
      <c r="HJN19" s="788"/>
      <c r="HJO19" s="788"/>
      <c r="HJP19" s="787"/>
      <c r="HJQ19" s="788"/>
      <c r="HJR19" s="788"/>
      <c r="HJS19" s="788"/>
      <c r="HJT19" s="787"/>
      <c r="HJU19" s="788"/>
      <c r="HJV19" s="788"/>
      <c r="HJW19" s="788"/>
      <c r="HJX19" s="787"/>
      <c r="HJY19" s="788"/>
      <c r="HJZ19" s="788"/>
      <c r="HKA19" s="788"/>
      <c r="HKB19" s="787"/>
      <c r="HKC19" s="788"/>
      <c r="HKD19" s="788"/>
      <c r="HKE19" s="788"/>
      <c r="HKF19" s="787"/>
      <c r="HKG19" s="788"/>
      <c r="HKH19" s="788"/>
      <c r="HKI19" s="788"/>
      <c r="HKJ19" s="787"/>
      <c r="HKK19" s="788"/>
      <c r="HKL19" s="788"/>
      <c r="HKM19" s="788"/>
      <c r="HKN19" s="787"/>
      <c r="HKO19" s="788"/>
      <c r="HKP19" s="788"/>
      <c r="HKQ19" s="788"/>
      <c r="HKR19" s="787"/>
      <c r="HKS19" s="788"/>
      <c r="HKT19" s="788"/>
      <c r="HKU19" s="788"/>
      <c r="HKV19" s="787"/>
      <c r="HKW19" s="788"/>
      <c r="HKX19" s="788"/>
      <c r="HKY19" s="788"/>
      <c r="HKZ19" s="787"/>
      <c r="HLA19" s="788"/>
      <c r="HLB19" s="788"/>
      <c r="HLC19" s="788"/>
      <c r="HLD19" s="787"/>
      <c r="HLE19" s="788"/>
      <c r="HLF19" s="788"/>
      <c r="HLG19" s="788"/>
      <c r="HLH19" s="787"/>
      <c r="HLI19" s="788"/>
      <c r="HLJ19" s="788"/>
      <c r="HLK19" s="788"/>
      <c r="HLL19" s="787"/>
      <c r="HLM19" s="788"/>
      <c r="HLN19" s="788"/>
      <c r="HLO19" s="788"/>
      <c r="HLP19" s="787"/>
      <c r="HLQ19" s="788"/>
      <c r="HLR19" s="788"/>
      <c r="HLS19" s="788"/>
      <c r="HLT19" s="787"/>
      <c r="HLU19" s="788"/>
      <c r="HLV19" s="788"/>
      <c r="HLW19" s="788"/>
      <c r="HLX19" s="787"/>
      <c r="HLY19" s="788"/>
      <c r="HLZ19" s="788"/>
      <c r="HMA19" s="788"/>
      <c r="HMB19" s="787"/>
      <c r="HMC19" s="788"/>
      <c r="HMD19" s="788"/>
      <c r="HME19" s="788"/>
      <c r="HMF19" s="787"/>
      <c r="HMG19" s="788"/>
      <c r="HMH19" s="788"/>
      <c r="HMI19" s="788"/>
      <c r="HMJ19" s="787"/>
      <c r="HMK19" s="788"/>
      <c r="HML19" s="788"/>
      <c r="HMM19" s="788"/>
      <c r="HMN19" s="787"/>
      <c r="HMO19" s="788"/>
      <c r="HMP19" s="788"/>
      <c r="HMQ19" s="788"/>
      <c r="HMR19" s="787"/>
      <c r="HMS19" s="788"/>
      <c r="HMT19" s="788"/>
      <c r="HMU19" s="788"/>
      <c r="HMV19" s="787"/>
      <c r="HMW19" s="788"/>
      <c r="HMX19" s="788"/>
      <c r="HMY19" s="788"/>
      <c r="HMZ19" s="787"/>
      <c r="HNA19" s="788"/>
      <c r="HNB19" s="788"/>
      <c r="HNC19" s="788"/>
      <c r="HND19" s="787"/>
      <c r="HNE19" s="788"/>
      <c r="HNF19" s="788"/>
      <c r="HNG19" s="788"/>
      <c r="HNH19" s="787"/>
      <c r="HNI19" s="788"/>
      <c r="HNJ19" s="788"/>
      <c r="HNK19" s="788"/>
      <c r="HNL19" s="787"/>
      <c r="HNM19" s="788"/>
      <c r="HNN19" s="788"/>
      <c r="HNO19" s="788"/>
      <c r="HNP19" s="787"/>
      <c r="HNQ19" s="788"/>
      <c r="HNR19" s="788"/>
      <c r="HNS19" s="788"/>
      <c r="HNT19" s="787"/>
      <c r="HNU19" s="788"/>
      <c r="HNV19" s="788"/>
      <c r="HNW19" s="788"/>
      <c r="HNX19" s="787"/>
      <c r="HNY19" s="788"/>
      <c r="HNZ19" s="788"/>
      <c r="HOA19" s="788"/>
      <c r="HOB19" s="787"/>
      <c r="HOC19" s="788"/>
      <c r="HOD19" s="788"/>
      <c r="HOE19" s="788"/>
      <c r="HOF19" s="787"/>
      <c r="HOG19" s="788"/>
      <c r="HOH19" s="788"/>
      <c r="HOI19" s="788"/>
      <c r="HOJ19" s="787"/>
      <c r="HOK19" s="788"/>
      <c r="HOL19" s="788"/>
      <c r="HOM19" s="788"/>
      <c r="HON19" s="787"/>
      <c r="HOO19" s="788"/>
      <c r="HOP19" s="788"/>
      <c r="HOQ19" s="788"/>
      <c r="HOR19" s="787"/>
      <c r="HOS19" s="788"/>
      <c r="HOT19" s="788"/>
      <c r="HOU19" s="788"/>
      <c r="HOV19" s="787"/>
      <c r="HOW19" s="788"/>
      <c r="HOX19" s="788"/>
      <c r="HOY19" s="788"/>
      <c r="HOZ19" s="787"/>
      <c r="HPA19" s="788"/>
      <c r="HPB19" s="788"/>
      <c r="HPC19" s="788"/>
      <c r="HPD19" s="787"/>
      <c r="HPE19" s="788"/>
      <c r="HPF19" s="788"/>
      <c r="HPG19" s="788"/>
      <c r="HPH19" s="787"/>
      <c r="HPI19" s="788"/>
      <c r="HPJ19" s="788"/>
      <c r="HPK19" s="788"/>
      <c r="HPL19" s="787"/>
      <c r="HPM19" s="788"/>
      <c r="HPN19" s="788"/>
      <c r="HPO19" s="788"/>
      <c r="HPP19" s="787"/>
      <c r="HPQ19" s="788"/>
      <c r="HPR19" s="788"/>
      <c r="HPS19" s="788"/>
      <c r="HPT19" s="787"/>
      <c r="HPU19" s="788"/>
      <c r="HPV19" s="788"/>
      <c r="HPW19" s="788"/>
      <c r="HPX19" s="787"/>
      <c r="HPY19" s="788"/>
      <c r="HPZ19" s="788"/>
      <c r="HQA19" s="788"/>
      <c r="HQB19" s="787"/>
      <c r="HQC19" s="788"/>
      <c r="HQD19" s="788"/>
      <c r="HQE19" s="788"/>
      <c r="HQF19" s="787"/>
      <c r="HQG19" s="788"/>
      <c r="HQH19" s="788"/>
      <c r="HQI19" s="788"/>
      <c r="HQJ19" s="787"/>
      <c r="HQK19" s="788"/>
      <c r="HQL19" s="788"/>
      <c r="HQM19" s="788"/>
      <c r="HQN19" s="787"/>
      <c r="HQO19" s="788"/>
      <c r="HQP19" s="788"/>
      <c r="HQQ19" s="788"/>
      <c r="HQR19" s="787"/>
      <c r="HQS19" s="788"/>
      <c r="HQT19" s="788"/>
      <c r="HQU19" s="788"/>
      <c r="HQV19" s="787"/>
      <c r="HQW19" s="788"/>
      <c r="HQX19" s="788"/>
      <c r="HQY19" s="788"/>
      <c r="HQZ19" s="787"/>
      <c r="HRA19" s="788"/>
      <c r="HRB19" s="788"/>
      <c r="HRC19" s="788"/>
      <c r="HRD19" s="787"/>
      <c r="HRE19" s="788"/>
      <c r="HRF19" s="788"/>
      <c r="HRG19" s="788"/>
      <c r="HRH19" s="787"/>
      <c r="HRI19" s="788"/>
      <c r="HRJ19" s="788"/>
      <c r="HRK19" s="788"/>
      <c r="HRL19" s="787"/>
      <c r="HRM19" s="788"/>
      <c r="HRN19" s="788"/>
      <c r="HRO19" s="788"/>
      <c r="HRP19" s="787"/>
      <c r="HRQ19" s="788"/>
      <c r="HRR19" s="788"/>
      <c r="HRS19" s="788"/>
      <c r="HRT19" s="787"/>
      <c r="HRU19" s="788"/>
      <c r="HRV19" s="788"/>
      <c r="HRW19" s="788"/>
      <c r="HRX19" s="787"/>
      <c r="HRY19" s="788"/>
      <c r="HRZ19" s="788"/>
      <c r="HSA19" s="788"/>
      <c r="HSB19" s="787"/>
      <c r="HSC19" s="788"/>
      <c r="HSD19" s="788"/>
      <c r="HSE19" s="788"/>
      <c r="HSF19" s="787"/>
      <c r="HSG19" s="788"/>
      <c r="HSH19" s="788"/>
      <c r="HSI19" s="788"/>
      <c r="HSJ19" s="787"/>
      <c r="HSK19" s="788"/>
      <c r="HSL19" s="788"/>
      <c r="HSM19" s="788"/>
      <c r="HSN19" s="787"/>
      <c r="HSO19" s="788"/>
      <c r="HSP19" s="788"/>
      <c r="HSQ19" s="788"/>
      <c r="HSR19" s="787"/>
      <c r="HSS19" s="788"/>
      <c r="HST19" s="788"/>
      <c r="HSU19" s="788"/>
      <c r="HSV19" s="787"/>
      <c r="HSW19" s="788"/>
      <c r="HSX19" s="788"/>
      <c r="HSY19" s="788"/>
      <c r="HSZ19" s="787"/>
      <c r="HTA19" s="788"/>
      <c r="HTB19" s="788"/>
      <c r="HTC19" s="788"/>
      <c r="HTD19" s="787"/>
      <c r="HTE19" s="788"/>
      <c r="HTF19" s="788"/>
      <c r="HTG19" s="788"/>
      <c r="HTH19" s="787"/>
      <c r="HTI19" s="788"/>
      <c r="HTJ19" s="788"/>
      <c r="HTK19" s="788"/>
      <c r="HTL19" s="787"/>
      <c r="HTM19" s="788"/>
      <c r="HTN19" s="788"/>
      <c r="HTO19" s="788"/>
      <c r="HTP19" s="787"/>
      <c r="HTQ19" s="788"/>
      <c r="HTR19" s="788"/>
      <c r="HTS19" s="788"/>
      <c r="HTT19" s="787"/>
      <c r="HTU19" s="788"/>
      <c r="HTV19" s="788"/>
      <c r="HTW19" s="788"/>
      <c r="HTX19" s="787"/>
      <c r="HTY19" s="788"/>
      <c r="HTZ19" s="788"/>
      <c r="HUA19" s="788"/>
      <c r="HUB19" s="787"/>
      <c r="HUC19" s="788"/>
      <c r="HUD19" s="788"/>
      <c r="HUE19" s="788"/>
      <c r="HUF19" s="787"/>
      <c r="HUG19" s="788"/>
      <c r="HUH19" s="788"/>
      <c r="HUI19" s="788"/>
      <c r="HUJ19" s="787"/>
      <c r="HUK19" s="788"/>
      <c r="HUL19" s="788"/>
      <c r="HUM19" s="788"/>
      <c r="HUN19" s="787"/>
      <c r="HUO19" s="788"/>
      <c r="HUP19" s="788"/>
      <c r="HUQ19" s="788"/>
      <c r="HUR19" s="787"/>
      <c r="HUS19" s="788"/>
      <c r="HUT19" s="788"/>
      <c r="HUU19" s="788"/>
      <c r="HUV19" s="787"/>
      <c r="HUW19" s="788"/>
      <c r="HUX19" s="788"/>
      <c r="HUY19" s="788"/>
      <c r="HUZ19" s="787"/>
      <c r="HVA19" s="788"/>
      <c r="HVB19" s="788"/>
      <c r="HVC19" s="788"/>
      <c r="HVD19" s="787"/>
      <c r="HVE19" s="788"/>
      <c r="HVF19" s="788"/>
      <c r="HVG19" s="788"/>
      <c r="HVH19" s="787"/>
      <c r="HVI19" s="788"/>
      <c r="HVJ19" s="788"/>
      <c r="HVK19" s="788"/>
      <c r="HVL19" s="787"/>
      <c r="HVM19" s="788"/>
      <c r="HVN19" s="788"/>
      <c r="HVO19" s="788"/>
      <c r="HVP19" s="787"/>
      <c r="HVQ19" s="788"/>
      <c r="HVR19" s="788"/>
      <c r="HVS19" s="788"/>
      <c r="HVT19" s="787"/>
      <c r="HVU19" s="788"/>
      <c r="HVV19" s="788"/>
      <c r="HVW19" s="788"/>
      <c r="HVX19" s="787"/>
      <c r="HVY19" s="788"/>
      <c r="HVZ19" s="788"/>
      <c r="HWA19" s="788"/>
      <c r="HWB19" s="787"/>
      <c r="HWC19" s="788"/>
      <c r="HWD19" s="788"/>
      <c r="HWE19" s="788"/>
      <c r="HWF19" s="787"/>
      <c r="HWG19" s="788"/>
      <c r="HWH19" s="788"/>
      <c r="HWI19" s="788"/>
      <c r="HWJ19" s="787"/>
      <c r="HWK19" s="788"/>
      <c r="HWL19" s="788"/>
      <c r="HWM19" s="788"/>
      <c r="HWN19" s="787"/>
      <c r="HWO19" s="788"/>
      <c r="HWP19" s="788"/>
      <c r="HWQ19" s="788"/>
      <c r="HWR19" s="787"/>
      <c r="HWS19" s="788"/>
      <c r="HWT19" s="788"/>
      <c r="HWU19" s="788"/>
      <c r="HWV19" s="787"/>
      <c r="HWW19" s="788"/>
      <c r="HWX19" s="788"/>
      <c r="HWY19" s="788"/>
      <c r="HWZ19" s="787"/>
      <c r="HXA19" s="788"/>
      <c r="HXB19" s="788"/>
      <c r="HXC19" s="788"/>
      <c r="HXD19" s="787"/>
      <c r="HXE19" s="788"/>
      <c r="HXF19" s="788"/>
      <c r="HXG19" s="788"/>
      <c r="HXH19" s="787"/>
      <c r="HXI19" s="788"/>
      <c r="HXJ19" s="788"/>
      <c r="HXK19" s="788"/>
      <c r="HXL19" s="787"/>
      <c r="HXM19" s="788"/>
      <c r="HXN19" s="788"/>
      <c r="HXO19" s="788"/>
      <c r="HXP19" s="787"/>
      <c r="HXQ19" s="788"/>
      <c r="HXR19" s="788"/>
      <c r="HXS19" s="788"/>
      <c r="HXT19" s="787"/>
      <c r="HXU19" s="788"/>
      <c r="HXV19" s="788"/>
      <c r="HXW19" s="788"/>
      <c r="HXX19" s="787"/>
      <c r="HXY19" s="788"/>
      <c r="HXZ19" s="788"/>
      <c r="HYA19" s="788"/>
      <c r="HYB19" s="787"/>
      <c r="HYC19" s="788"/>
      <c r="HYD19" s="788"/>
      <c r="HYE19" s="788"/>
      <c r="HYF19" s="787"/>
      <c r="HYG19" s="788"/>
      <c r="HYH19" s="788"/>
      <c r="HYI19" s="788"/>
      <c r="HYJ19" s="787"/>
      <c r="HYK19" s="788"/>
      <c r="HYL19" s="788"/>
      <c r="HYM19" s="788"/>
      <c r="HYN19" s="787"/>
      <c r="HYO19" s="788"/>
      <c r="HYP19" s="788"/>
      <c r="HYQ19" s="788"/>
      <c r="HYR19" s="787"/>
      <c r="HYS19" s="788"/>
      <c r="HYT19" s="788"/>
      <c r="HYU19" s="788"/>
      <c r="HYV19" s="787"/>
      <c r="HYW19" s="788"/>
      <c r="HYX19" s="788"/>
      <c r="HYY19" s="788"/>
      <c r="HYZ19" s="787"/>
      <c r="HZA19" s="788"/>
      <c r="HZB19" s="788"/>
      <c r="HZC19" s="788"/>
      <c r="HZD19" s="787"/>
      <c r="HZE19" s="788"/>
      <c r="HZF19" s="788"/>
      <c r="HZG19" s="788"/>
      <c r="HZH19" s="787"/>
      <c r="HZI19" s="788"/>
      <c r="HZJ19" s="788"/>
      <c r="HZK19" s="788"/>
      <c r="HZL19" s="787"/>
      <c r="HZM19" s="788"/>
      <c r="HZN19" s="788"/>
      <c r="HZO19" s="788"/>
      <c r="HZP19" s="787"/>
      <c r="HZQ19" s="788"/>
      <c r="HZR19" s="788"/>
      <c r="HZS19" s="788"/>
      <c r="HZT19" s="787"/>
      <c r="HZU19" s="788"/>
      <c r="HZV19" s="788"/>
      <c r="HZW19" s="788"/>
      <c r="HZX19" s="787"/>
      <c r="HZY19" s="788"/>
      <c r="HZZ19" s="788"/>
      <c r="IAA19" s="788"/>
      <c r="IAB19" s="787"/>
      <c r="IAC19" s="788"/>
      <c r="IAD19" s="788"/>
      <c r="IAE19" s="788"/>
      <c r="IAF19" s="787"/>
      <c r="IAG19" s="788"/>
      <c r="IAH19" s="788"/>
      <c r="IAI19" s="788"/>
      <c r="IAJ19" s="787"/>
      <c r="IAK19" s="788"/>
      <c r="IAL19" s="788"/>
      <c r="IAM19" s="788"/>
      <c r="IAN19" s="787"/>
      <c r="IAO19" s="788"/>
      <c r="IAP19" s="788"/>
      <c r="IAQ19" s="788"/>
      <c r="IAR19" s="787"/>
      <c r="IAS19" s="788"/>
      <c r="IAT19" s="788"/>
      <c r="IAU19" s="788"/>
      <c r="IAV19" s="787"/>
      <c r="IAW19" s="788"/>
      <c r="IAX19" s="788"/>
      <c r="IAY19" s="788"/>
      <c r="IAZ19" s="787"/>
      <c r="IBA19" s="788"/>
      <c r="IBB19" s="788"/>
      <c r="IBC19" s="788"/>
      <c r="IBD19" s="787"/>
      <c r="IBE19" s="788"/>
      <c r="IBF19" s="788"/>
      <c r="IBG19" s="788"/>
      <c r="IBH19" s="787"/>
      <c r="IBI19" s="788"/>
      <c r="IBJ19" s="788"/>
      <c r="IBK19" s="788"/>
      <c r="IBL19" s="787"/>
      <c r="IBM19" s="788"/>
      <c r="IBN19" s="788"/>
      <c r="IBO19" s="788"/>
      <c r="IBP19" s="787"/>
      <c r="IBQ19" s="788"/>
      <c r="IBR19" s="788"/>
      <c r="IBS19" s="788"/>
      <c r="IBT19" s="787"/>
      <c r="IBU19" s="788"/>
      <c r="IBV19" s="788"/>
      <c r="IBW19" s="788"/>
      <c r="IBX19" s="787"/>
      <c r="IBY19" s="788"/>
      <c r="IBZ19" s="788"/>
      <c r="ICA19" s="788"/>
      <c r="ICB19" s="787"/>
      <c r="ICC19" s="788"/>
      <c r="ICD19" s="788"/>
      <c r="ICE19" s="788"/>
      <c r="ICF19" s="787"/>
      <c r="ICG19" s="788"/>
      <c r="ICH19" s="788"/>
      <c r="ICI19" s="788"/>
      <c r="ICJ19" s="787"/>
      <c r="ICK19" s="788"/>
      <c r="ICL19" s="788"/>
      <c r="ICM19" s="788"/>
      <c r="ICN19" s="787"/>
      <c r="ICO19" s="788"/>
      <c r="ICP19" s="788"/>
      <c r="ICQ19" s="788"/>
      <c r="ICR19" s="787"/>
      <c r="ICS19" s="788"/>
      <c r="ICT19" s="788"/>
      <c r="ICU19" s="788"/>
      <c r="ICV19" s="787"/>
      <c r="ICW19" s="788"/>
      <c r="ICX19" s="788"/>
      <c r="ICY19" s="788"/>
      <c r="ICZ19" s="787"/>
      <c r="IDA19" s="788"/>
      <c r="IDB19" s="788"/>
      <c r="IDC19" s="788"/>
      <c r="IDD19" s="787"/>
      <c r="IDE19" s="788"/>
      <c r="IDF19" s="788"/>
      <c r="IDG19" s="788"/>
      <c r="IDH19" s="787"/>
      <c r="IDI19" s="788"/>
      <c r="IDJ19" s="788"/>
      <c r="IDK19" s="788"/>
      <c r="IDL19" s="787"/>
      <c r="IDM19" s="788"/>
      <c r="IDN19" s="788"/>
      <c r="IDO19" s="788"/>
      <c r="IDP19" s="787"/>
      <c r="IDQ19" s="788"/>
      <c r="IDR19" s="788"/>
      <c r="IDS19" s="788"/>
      <c r="IDT19" s="787"/>
      <c r="IDU19" s="788"/>
      <c r="IDV19" s="788"/>
      <c r="IDW19" s="788"/>
      <c r="IDX19" s="787"/>
      <c r="IDY19" s="788"/>
      <c r="IDZ19" s="788"/>
      <c r="IEA19" s="788"/>
      <c r="IEB19" s="787"/>
      <c r="IEC19" s="788"/>
      <c r="IED19" s="788"/>
      <c r="IEE19" s="788"/>
      <c r="IEF19" s="787"/>
      <c r="IEG19" s="788"/>
      <c r="IEH19" s="788"/>
      <c r="IEI19" s="788"/>
      <c r="IEJ19" s="787"/>
      <c r="IEK19" s="788"/>
      <c r="IEL19" s="788"/>
      <c r="IEM19" s="788"/>
      <c r="IEN19" s="787"/>
      <c r="IEO19" s="788"/>
      <c r="IEP19" s="788"/>
      <c r="IEQ19" s="788"/>
      <c r="IER19" s="787"/>
      <c r="IES19" s="788"/>
      <c r="IET19" s="788"/>
      <c r="IEU19" s="788"/>
      <c r="IEV19" s="787"/>
      <c r="IEW19" s="788"/>
      <c r="IEX19" s="788"/>
      <c r="IEY19" s="788"/>
      <c r="IEZ19" s="787"/>
      <c r="IFA19" s="788"/>
      <c r="IFB19" s="788"/>
      <c r="IFC19" s="788"/>
      <c r="IFD19" s="787"/>
      <c r="IFE19" s="788"/>
      <c r="IFF19" s="788"/>
      <c r="IFG19" s="788"/>
      <c r="IFH19" s="787"/>
      <c r="IFI19" s="788"/>
      <c r="IFJ19" s="788"/>
      <c r="IFK19" s="788"/>
      <c r="IFL19" s="787"/>
      <c r="IFM19" s="788"/>
      <c r="IFN19" s="788"/>
      <c r="IFO19" s="788"/>
      <c r="IFP19" s="787"/>
      <c r="IFQ19" s="788"/>
      <c r="IFR19" s="788"/>
      <c r="IFS19" s="788"/>
      <c r="IFT19" s="787"/>
      <c r="IFU19" s="788"/>
      <c r="IFV19" s="788"/>
      <c r="IFW19" s="788"/>
      <c r="IFX19" s="787"/>
      <c r="IFY19" s="788"/>
      <c r="IFZ19" s="788"/>
      <c r="IGA19" s="788"/>
      <c r="IGB19" s="787"/>
      <c r="IGC19" s="788"/>
      <c r="IGD19" s="788"/>
      <c r="IGE19" s="788"/>
      <c r="IGF19" s="787"/>
      <c r="IGG19" s="788"/>
      <c r="IGH19" s="788"/>
      <c r="IGI19" s="788"/>
      <c r="IGJ19" s="787"/>
      <c r="IGK19" s="788"/>
      <c r="IGL19" s="788"/>
      <c r="IGM19" s="788"/>
      <c r="IGN19" s="787"/>
      <c r="IGO19" s="788"/>
      <c r="IGP19" s="788"/>
      <c r="IGQ19" s="788"/>
      <c r="IGR19" s="787"/>
      <c r="IGS19" s="788"/>
      <c r="IGT19" s="788"/>
      <c r="IGU19" s="788"/>
      <c r="IGV19" s="787"/>
      <c r="IGW19" s="788"/>
      <c r="IGX19" s="788"/>
      <c r="IGY19" s="788"/>
      <c r="IGZ19" s="787"/>
      <c r="IHA19" s="788"/>
      <c r="IHB19" s="788"/>
      <c r="IHC19" s="788"/>
      <c r="IHD19" s="787"/>
      <c r="IHE19" s="788"/>
      <c r="IHF19" s="788"/>
      <c r="IHG19" s="788"/>
      <c r="IHH19" s="787"/>
      <c r="IHI19" s="788"/>
      <c r="IHJ19" s="788"/>
      <c r="IHK19" s="788"/>
      <c r="IHL19" s="787"/>
      <c r="IHM19" s="788"/>
      <c r="IHN19" s="788"/>
      <c r="IHO19" s="788"/>
      <c r="IHP19" s="787"/>
      <c r="IHQ19" s="788"/>
      <c r="IHR19" s="788"/>
      <c r="IHS19" s="788"/>
      <c r="IHT19" s="787"/>
      <c r="IHU19" s="788"/>
      <c r="IHV19" s="788"/>
      <c r="IHW19" s="788"/>
      <c r="IHX19" s="787"/>
      <c r="IHY19" s="788"/>
      <c r="IHZ19" s="788"/>
      <c r="IIA19" s="788"/>
      <c r="IIB19" s="787"/>
      <c r="IIC19" s="788"/>
      <c r="IID19" s="788"/>
      <c r="IIE19" s="788"/>
      <c r="IIF19" s="787"/>
      <c r="IIG19" s="788"/>
      <c r="IIH19" s="788"/>
      <c r="III19" s="788"/>
      <c r="IIJ19" s="787"/>
      <c r="IIK19" s="788"/>
      <c r="IIL19" s="788"/>
      <c r="IIM19" s="788"/>
      <c r="IIN19" s="787"/>
      <c r="IIO19" s="788"/>
      <c r="IIP19" s="788"/>
      <c r="IIQ19" s="788"/>
      <c r="IIR19" s="787"/>
      <c r="IIS19" s="788"/>
      <c r="IIT19" s="788"/>
      <c r="IIU19" s="788"/>
      <c r="IIV19" s="787"/>
      <c r="IIW19" s="788"/>
      <c r="IIX19" s="788"/>
      <c r="IIY19" s="788"/>
      <c r="IIZ19" s="787"/>
      <c r="IJA19" s="788"/>
      <c r="IJB19" s="788"/>
      <c r="IJC19" s="788"/>
      <c r="IJD19" s="787"/>
      <c r="IJE19" s="788"/>
      <c r="IJF19" s="788"/>
      <c r="IJG19" s="788"/>
      <c r="IJH19" s="787"/>
      <c r="IJI19" s="788"/>
      <c r="IJJ19" s="788"/>
      <c r="IJK19" s="788"/>
      <c r="IJL19" s="787"/>
      <c r="IJM19" s="788"/>
      <c r="IJN19" s="788"/>
      <c r="IJO19" s="788"/>
      <c r="IJP19" s="787"/>
      <c r="IJQ19" s="788"/>
      <c r="IJR19" s="788"/>
      <c r="IJS19" s="788"/>
      <c r="IJT19" s="787"/>
      <c r="IJU19" s="788"/>
      <c r="IJV19" s="788"/>
      <c r="IJW19" s="788"/>
      <c r="IJX19" s="787"/>
      <c r="IJY19" s="788"/>
      <c r="IJZ19" s="788"/>
      <c r="IKA19" s="788"/>
      <c r="IKB19" s="787"/>
      <c r="IKC19" s="788"/>
      <c r="IKD19" s="788"/>
      <c r="IKE19" s="788"/>
      <c r="IKF19" s="787"/>
      <c r="IKG19" s="788"/>
      <c r="IKH19" s="788"/>
      <c r="IKI19" s="788"/>
      <c r="IKJ19" s="787"/>
      <c r="IKK19" s="788"/>
      <c r="IKL19" s="788"/>
      <c r="IKM19" s="788"/>
      <c r="IKN19" s="787"/>
      <c r="IKO19" s="788"/>
      <c r="IKP19" s="788"/>
      <c r="IKQ19" s="788"/>
      <c r="IKR19" s="787"/>
      <c r="IKS19" s="788"/>
      <c r="IKT19" s="788"/>
      <c r="IKU19" s="788"/>
      <c r="IKV19" s="787"/>
      <c r="IKW19" s="788"/>
      <c r="IKX19" s="788"/>
      <c r="IKY19" s="788"/>
      <c r="IKZ19" s="787"/>
      <c r="ILA19" s="788"/>
      <c r="ILB19" s="788"/>
      <c r="ILC19" s="788"/>
      <c r="ILD19" s="787"/>
      <c r="ILE19" s="788"/>
      <c r="ILF19" s="788"/>
      <c r="ILG19" s="788"/>
      <c r="ILH19" s="787"/>
      <c r="ILI19" s="788"/>
      <c r="ILJ19" s="788"/>
      <c r="ILK19" s="788"/>
      <c r="ILL19" s="787"/>
      <c r="ILM19" s="788"/>
      <c r="ILN19" s="788"/>
      <c r="ILO19" s="788"/>
      <c r="ILP19" s="787"/>
      <c r="ILQ19" s="788"/>
      <c r="ILR19" s="788"/>
      <c r="ILS19" s="788"/>
      <c r="ILT19" s="787"/>
      <c r="ILU19" s="788"/>
      <c r="ILV19" s="788"/>
      <c r="ILW19" s="788"/>
      <c r="ILX19" s="787"/>
      <c r="ILY19" s="788"/>
      <c r="ILZ19" s="788"/>
      <c r="IMA19" s="788"/>
      <c r="IMB19" s="787"/>
      <c r="IMC19" s="788"/>
      <c r="IMD19" s="788"/>
      <c r="IME19" s="788"/>
      <c r="IMF19" s="787"/>
      <c r="IMG19" s="788"/>
      <c r="IMH19" s="788"/>
      <c r="IMI19" s="788"/>
      <c r="IMJ19" s="787"/>
      <c r="IMK19" s="788"/>
      <c r="IML19" s="788"/>
      <c r="IMM19" s="788"/>
      <c r="IMN19" s="787"/>
      <c r="IMO19" s="788"/>
      <c r="IMP19" s="788"/>
      <c r="IMQ19" s="788"/>
      <c r="IMR19" s="787"/>
      <c r="IMS19" s="788"/>
      <c r="IMT19" s="788"/>
      <c r="IMU19" s="788"/>
      <c r="IMV19" s="787"/>
      <c r="IMW19" s="788"/>
      <c r="IMX19" s="788"/>
      <c r="IMY19" s="788"/>
      <c r="IMZ19" s="787"/>
      <c r="INA19" s="788"/>
      <c r="INB19" s="788"/>
      <c r="INC19" s="788"/>
      <c r="IND19" s="787"/>
      <c r="INE19" s="788"/>
      <c r="INF19" s="788"/>
      <c r="ING19" s="788"/>
      <c r="INH19" s="787"/>
      <c r="INI19" s="788"/>
      <c r="INJ19" s="788"/>
      <c r="INK19" s="788"/>
      <c r="INL19" s="787"/>
      <c r="INM19" s="788"/>
      <c r="INN19" s="788"/>
      <c r="INO19" s="788"/>
      <c r="INP19" s="787"/>
      <c r="INQ19" s="788"/>
      <c r="INR19" s="788"/>
      <c r="INS19" s="788"/>
      <c r="INT19" s="787"/>
      <c r="INU19" s="788"/>
      <c r="INV19" s="788"/>
      <c r="INW19" s="788"/>
      <c r="INX19" s="787"/>
      <c r="INY19" s="788"/>
      <c r="INZ19" s="788"/>
      <c r="IOA19" s="788"/>
      <c r="IOB19" s="787"/>
      <c r="IOC19" s="788"/>
      <c r="IOD19" s="788"/>
      <c r="IOE19" s="788"/>
      <c r="IOF19" s="787"/>
      <c r="IOG19" s="788"/>
      <c r="IOH19" s="788"/>
      <c r="IOI19" s="788"/>
      <c r="IOJ19" s="787"/>
      <c r="IOK19" s="788"/>
      <c r="IOL19" s="788"/>
      <c r="IOM19" s="788"/>
      <c r="ION19" s="787"/>
      <c r="IOO19" s="788"/>
      <c r="IOP19" s="788"/>
      <c r="IOQ19" s="788"/>
      <c r="IOR19" s="787"/>
      <c r="IOS19" s="788"/>
      <c r="IOT19" s="788"/>
      <c r="IOU19" s="788"/>
      <c r="IOV19" s="787"/>
      <c r="IOW19" s="788"/>
      <c r="IOX19" s="788"/>
      <c r="IOY19" s="788"/>
      <c r="IOZ19" s="787"/>
      <c r="IPA19" s="788"/>
      <c r="IPB19" s="788"/>
      <c r="IPC19" s="788"/>
      <c r="IPD19" s="787"/>
      <c r="IPE19" s="788"/>
      <c r="IPF19" s="788"/>
      <c r="IPG19" s="788"/>
      <c r="IPH19" s="787"/>
      <c r="IPI19" s="788"/>
      <c r="IPJ19" s="788"/>
      <c r="IPK19" s="788"/>
      <c r="IPL19" s="787"/>
      <c r="IPM19" s="788"/>
      <c r="IPN19" s="788"/>
      <c r="IPO19" s="788"/>
      <c r="IPP19" s="787"/>
      <c r="IPQ19" s="788"/>
      <c r="IPR19" s="788"/>
      <c r="IPS19" s="788"/>
      <c r="IPT19" s="787"/>
      <c r="IPU19" s="788"/>
      <c r="IPV19" s="788"/>
      <c r="IPW19" s="788"/>
      <c r="IPX19" s="787"/>
      <c r="IPY19" s="788"/>
      <c r="IPZ19" s="788"/>
      <c r="IQA19" s="788"/>
      <c r="IQB19" s="787"/>
      <c r="IQC19" s="788"/>
      <c r="IQD19" s="788"/>
      <c r="IQE19" s="788"/>
      <c r="IQF19" s="787"/>
      <c r="IQG19" s="788"/>
      <c r="IQH19" s="788"/>
      <c r="IQI19" s="788"/>
      <c r="IQJ19" s="787"/>
      <c r="IQK19" s="788"/>
      <c r="IQL19" s="788"/>
      <c r="IQM19" s="788"/>
      <c r="IQN19" s="787"/>
      <c r="IQO19" s="788"/>
      <c r="IQP19" s="788"/>
      <c r="IQQ19" s="788"/>
      <c r="IQR19" s="787"/>
      <c r="IQS19" s="788"/>
      <c r="IQT19" s="788"/>
      <c r="IQU19" s="788"/>
      <c r="IQV19" s="787"/>
      <c r="IQW19" s="788"/>
      <c r="IQX19" s="788"/>
      <c r="IQY19" s="788"/>
      <c r="IQZ19" s="787"/>
      <c r="IRA19" s="788"/>
      <c r="IRB19" s="788"/>
      <c r="IRC19" s="788"/>
      <c r="IRD19" s="787"/>
      <c r="IRE19" s="788"/>
      <c r="IRF19" s="788"/>
      <c r="IRG19" s="788"/>
      <c r="IRH19" s="787"/>
      <c r="IRI19" s="788"/>
      <c r="IRJ19" s="788"/>
      <c r="IRK19" s="788"/>
      <c r="IRL19" s="787"/>
      <c r="IRM19" s="788"/>
      <c r="IRN19" s="788"/>
      <c r="IRO19" s="788"/>
      <c r="IRP19" s="787"/>
      <c r="IRQ19" s="788"/>
      <c r="IRR19" s="788"/>
      <c r="IRS19" s="788"/>
      <c r="IRT19" s="787"/>
      <c r="IRU19" s="788"/>
      <c r="IRV19" s="788"/>
      <c r="IRW19" s="788"/>
      <c r="IRX19" s="787"/>
      <c r="IRY19" s="788"/>
      <c r="IRZ19" s="788"/>
      <c r="ISA19" s="788"/>
      <c r="ISB19" s="787"/>
      <c r="ISC19" s="788"/>
      <c r="ISD19" s="788"/>
      <c r="ISE19" s="788"/>
      <c r="ISF19" s="787"/>
      <c r="ISG19" s="788"/>
      <c r="ISH19" s="788"/>
      <c r="ISI19" s="788"/>
      <c r="ISJ19" s="787"/>
      <c r="ISK19" s="788"/>
      <c r="ISL19" s="788"/>
      <c r="ISM19" s="788"/>
      <c r="ISN19" s="787"/>
      <c r="ISO19" s="788"/>
      <c r="ISP19" s="788"/>
      <c r="ISQ19" s="788"/>
      <c r="ISR19" s="787"/>
      <c r="ISS19" s="788"/>
      <c r="IST19" s="788"/>
      <c r="ISU19" s="788"/>
      <c r="ISV19" s="787"/>
      <c r="ISW19" s="788"/>
      <c r="ISX19" s="788"/>
      <c r="ISY19" s="788"/>
      <c r="ISZ19" s="787"/>
      <c r="ITA19" s="788"/>
      <c r="ITB19" s="788"/>
      <c r="ITC19" s="788"/>
      <c r="ITD19" s="787"/>
      <c r="ITE19" s="788"/>
      <c r="ITF19" s="788"/>
      <c r="ITG19" s="788"/>
      <c r="ITH19" s="787"/>
      <c r="ITI19" s="788"/>
      <c r="ITJ19" s="788"/>
      <c r="ITK19" s="788"/>
      <c r="ITL19" s="787"/>
      <c r="ITM19" s="788"/>
      <c r="ITN19" s="788"/>
      <c r="ITO19" s="788"/>
      <c r="ITP19" s="787"/>
      <c r="ITQ19" s="788"/>
      <c r="ITR19" s="788"/>
      <c r="ITS19" s="788"/>
      <c r="ITT19" s="787"/>
      <c r="ITU19" s="788"/>
      <c r="ITV19" s="788"/>
      <c r="ITW19" s="788"/>
      <c r="ITX19" s="787"/>
      <c r="ITY19" s="788"/>
      <c r="ITZ19" s="788"/>
      <c r="IUA19" s="788"/>
      <c r="IUB19" s="787"/>
      <c r="IUC19" s="788"/>
      <c r="IUD19" s="788"/>
      <c r="IUE19" s="788"/>
      <c r="IUF19" s="787"/>
      <c r="IUG19" s="788"/>
      <c r="IUH19" s="788"/>
      <c r="IUI19" s="788"/>
      <c r="IUJ19" s="787"/>
      <c r="IUK19" s="788"/>
      <c r="IUL19" s="788"/>
      <c r="IUM19" s="788"/>
      <c r="IUN19" s="787"/>
      <c r="IUO19" s="788"/>
      <c r="IUP19" s="788"/>
      <c r="IUQ19" s="788"/>
      <c r="IUR19" s="787"/>
      <c r="IUS19" s="788"/>
      <c r="IUT19" s="788"/>
      <c r="IUU19" s="788"/>
      <c r="IUV19" s="787"/>
      <c r="IUW19" s="788"/>
      <c r="IUX19" s="788"/>
      <c r="IUY19" s="788"/>
      <c r="IUZ19" s="787"/>
      <c r="IVA19" s="788"/>
      <c r="IVB19" s="788"/>
      <c r="IVC19" s="788"/>
      <c r="IVD19" s="787"/>
      <c r="IVE19" s="788"/>
      <c r="IVF19" s="788"/>
      <c r="IVG19" s="788"/>
      <c r="IVH19" s="787"/>
      <c r="IVI19" s="788"/>
      <c r="IVJ19" s="788"/>
      <c r="IVK19" s="788"/>
      <c r="IVL19" s="787"/>
      <c r="IVM19" s="788"/>
      <c r="IVN19" s="788"/>
      <c r="IVO19" s="788"/>
      <c r="IVP19" s="787"/>
      <c r="IVQ19" s="788"/>
      <c r="IVR19" s="788"/>
      <c r="IVS19" s="788"/>
      <c r="IVT19" s="787"/>
      <c r="IVU19" s="788"/>
      <c r="IVV19" s="788"/>
      <c r="IVW19" s="788"/>
      <c r="IVX19" s="787"/>
      <c r="IVY19" s="788"/>
      <c r="IVZ19" s="788"/>
      <c r="IWA19" s="788"/>
      <c r="IWB19" s="787"/>
      <c r="IWC19" s="788"/>
      <c r="IWD19" s="788"/>
      <c r="IWE19" s="788"/>
      <c r="IWF19" s="787"/>
      <c r="IWG19" s="788"/>
      <c r="IWH19" s="788"/>
      <c r="IWI19" s="788"/>
      <c r="IWJ19" s="787"/>
      <c r="IWK19" s="788"/>
      <c r="IWL19" s="788"/>
      <c r="IWM19" s="788"/>
      <c r="IWN19" s="787"/>
      <c r="IWO19" s="788"/>
      <c r="IWP19" s="788"/>
      <c r="IWQ19" s="788"/>
      <c r="IWR19" s="787"/>
      <c r="IWS19" s="788"/>
      <c r="IWT19" s="788"/>
      <c r="IWU19" s="788"/>
      <c r="IWV19" s="787"/>
      <c r="IWW19" s="788"/>
      <c r="IWX19" s="788"/>
      <c r="IWY19" s="788"/>
      <c r="IWZ19" s="787"/>
      <c r="IXA19" s="788"/>
      <c r="IXB19" s="788"/>
      <c r="IXC19" s="788"/>
      <c r="IXD19" s="787"/>
      <c r="IXE19" s="788"/>
      <c r="IXF19" s="788"/>
      <c r="IXG19" s="788"/>
      <c r="IXH19" s="787"/>
      <c r="IXI19" s="788"/>
      <c r="IXJ19" s="788"/>
      <c r="IXK19" s="788"/>
      <c r="IXL19" s="787"/>
      <c r="IXM19" s="788"/>
      <c r="IXN19" s="788"/>
      <c r="IXO19" s="788"/>
      <c r="IXP19" s="787"/>
      <c r="IXQ19" s="788"/>
      <c r="IXR19" s="788"/>
      <c r="IXS19" s="788"/>
      <c r="IXT19" s="787"/>
      <c r="IXU19" s="788"/>
      <c r="IXV19" s="788"/>
      <c r="IXW19" s="788"/>
      <c r="IXX19" s="787"/>
      <c r="IXY19" s="788"/>
      <c r="IXZ19" s="788"/>
      <c r="IYA19" s="788"/>
      <c r="IYB19" s="787"/>
      <c r="IYC19" s="788"/>
      <c r="IYD19" s="788"/>
      <c r="IYE19" s="788"/>
      <c r="IYF19" s="787"/>
      <c r="IYG19" s="788"/>
      <c r="IYH19" s="788"/>
      <c r="IYI19" s="788"/>
      <c r="IYJ19" s="787"/>
      <c r="IYK19" s="788"/>
      <c r="IYL19" s="788"/>
      <c r="IYM19" s="788"/>
      <c r="IYN19" s="787"/>
      <c r="IYO19" s="788"/>
      <c r="IYP19" s="788"/>
      <c r="IYQ19" s="788"/>
      <c r="IYR19" s="787"/>
      <c r="IYS19" s="788"/>
      <c r="IYT19" s="788"/>
      <c r="IYU19" s="788"/>
      <c r="IYV19" s="787"/>
      <c r="IYW19" s="788"/>
      <c r="IYX19" s="788"/>
      <c r="IYY19" s="788"/>
      <c r="IYZ19" s="787"/>
      <c r="IZA19" s="788"/>
      <c r="IZB19" s="788"/>
      <c r="IZC19" s="788"/>
      <c r="IZD19" s="787"/>
      <c r="IZE19" s="788"/>
      <c r="IZF19" s="788"/>
      <c r="IZG19" s="788"/>
      <c r="IZH19" s="787"/>
      <c r="IZI19" s="788"/>
      <c r="IZJ19" s="788"/>
      <c r="IZK19" s="788"/>
      <c r="IZL19" s="787"/>
      <c r="IZM19" s="788"/>
      <c r="IZN19" s="788"/>
      <c r="IZO19" s="788"/>
      <c r="IZP19" s="787"/>
      <c r="IZQ19" s="788"/>
      <c r="IZR19" s="788"/>
      <c r="IZS19" s="788"/>
      <c r="IZT19" s="787"/>
      <c r="IZU19" s="788"/>
      <c r="IZV19" s="788"/>
      <c r="IZW19" s="788"/>
      <c r="IZX19" s="787"/>
      <c r="IZY19" s="788"/>
      <c r="IZZ19" s="788"/>
      <c r="JAA19" s="788"/>
      <c r="JAB19" s="787"/>
      <c r="JAC19" s="788"/>
      <c r="JAD19" s="788"/>
      <c r="JAE19" s="788"/>
      <c r="JAF19" s="787"/>
      <c r="JAG19" s="788"/>
      <c r="JAH19" s="788"/>
      <c r="JAI19" s="788"/>
      <c r="JAJ19" s="787"/>
      <c r="JAK19" s="788"/>
      <c r="JAL19" s="788"/>
      <c r="JAM19" s="788"/>
      <c r="JAN19" s="787"/>
      <c r="JAO19" s="788"/>
      <c r="JAP19" s="788"/>
      <c r="JAQ19" s="788"/>
      <c r="JAR19" s="787"/>
      <c r="JAS19" s="788"/>
      <c r="JAT19" s="788"/>
      <c r="JAU19" s="788"/>
      <c r="JAV19" s="787"/>
      <c r="JAW19" s="788"/>
      <c r="JAX19" s="788"/>
      <c r="JAY19" s="788"/>
      <c r="JAZ19" s="787"/>
      <c r="JBA19" s="788"/>
      <c r="JBB19" s="788"/>
      <c r="JBC19" s="788"/>
      <c r="JBD19" s="787"/>
      <c r="JBE19" s="788"/>
      <c r="JBF19" s="788"/>
      <c r="JBG19" s="788"/>
      <c r="JBH19" s="787"/>
      <c r="JBI19" s="788"/>
      <c r="JBJ19" s="788"/>
      <c r="JBK19" s="788"/>
      <c r="JBL19" s="787"/>
      <c r="JBM19" s="788"/>
      <c r="JBN19" s="788"/>
      <c r="JBO19" s="788"/>
      <c r="JBP19" s="787"/>
      <c r="JBQ19" s="788"/>
      <c r="JBR19" s="788"/>
      <c r="JBS19" s="788"/>
      <c r="JBT19" s="787"/>
      <c r="JBU19" s="788"/>
      <c r="JBV19" s="788"/>
      <c r="JBW19" s="788"/>
      <c r="JBX19" s="787"/>
      <c r="JBY19" s="788"/>
      <c r="JBZ19" s="788"/>
      <c r="JCA19" s="788"/>
      <c r="JCB19" s="787"/>
      <c r="JCC19" s="788"/>
      <c r="JCD19" s="788"/>
      <c r="JCE19" s="788"/>
      <c r="JCF19" s="787"/>
      <c r="JCG19" s="788"/>
      <c r="JCH19" s="788"/>
      <c r="JCI19" s="788"/>
      <c r="JCJ19" s="787"/>
      <c r="JCK19" s="788"/>
      <c r="JCL19" s="788"/>
      <c r="JCM19" s="788"/>
      <c r="JCN19" s="787"/>
      <c r="JCO19" s="788"/>
      <c r="JCP19" s="788"/>
      <c r="JCQ19" s="788"/>
      <c r="JCR19" s="787"/>
      <c r="JCS19" s="788"/>
      <c r="JCT19" s="788"/>
      <c r="JCU19" s="788"/>
      <c r="JCV19" s="787"/>
      <c r="JCW19" s="788"/>
      <c r="JCX19" s="788"/>
      <c r="JCY19" s="788"/>
      <c r="JCZ19" s="787"/>
      <c r="JDA19" s="788"/>
      <c r="JDB19" s="788"/>
      <c r="JDC19" s="788"/>
      <c r="JDD19" s="787"/>
      <c r="JDE19" s="788"/>
      <c r="JDF19" s="788"/>
      <c r="JDG19" s="788"/>
      <c r="JDH19" s="787"/>
      <c r="JDI19" s="788"/>
      <c r="JDJ19" s="788"/>
      <c r="JDK19" s="788"/>
      <c r="JDL19" s="787"/>
      <c r="JDM19" s="788"/>
      <c r="JDN19" s="788"/>
      <c r="JDO19" s="788"/>
      <c r="JDP19" s="787"/>
      <c r="JDQ19" s="788"/>
      <c r="JDR19" s="788"/>
      <c r="JDS19" s="788"/>
      <c r="JDT19" s="787"/>
      <c r="JDU19" s="788"/>
      <c r="JDV19" s="788"/>
      <c r="JDW19" s="788"/>
      <c r="JDX19" s="787"/>
      <c r="JDY19" s="788"/>
      <c r="JDZ19" s="788"/>
      <c r="JEA19" s="788"/>
      <c r="JEB19" s="787"/>
      <c r="JEC19" s="788"/>
      <c r="JED19" s="788"/>
      <c r="JEE19" s="788"/>
      <c r="JEF19" s="787"/>
      <c r="JEG19" s="788"/>
      <c r="JEH19" s="788"/>
      <c r="JEI19" s="788"/>
      <c r="JEJ19" s="787"/>
      <c r="JEK19" s="788"/>
      <c r="JEL19" s="788"/>
      <c r="JEM19" s="788"/>
      <c r="JEN19" s="787"/>
      <c r="JEO19" s="788"/>
      <c r="JEP19" s="788"/>
      <c r="JEQ19" s="788"/>
      <c r="JER19" s="787"/>
      <c r="JES19" s="788"/>
      <c r="JET19" s="788"/>
      <c r="JEU19" s="788"/>
      <c r="JEV19" s="787"/>
      <c r="JEW19" s="788"/>
      <c r="JEX19" s="788"/>
      <c r="JEY19" s="788"/>
      <c r="JEZ19" s="787"/>
      <c r="JFA19" s="788"/>
      <c r="JFB19" s="788"/>
      <c r="JFC19" s="788"/>
      <c r="JFD19" s="787"/>
      <c r="JFE19" s="788"/>
      <c r="JFF19" s="788"/>
      <c r="JFG19" s="788"/>
      <c r="JFH19" s="787"/>
      <c r="JFI19" s="788"/>
      <c r="JFJ19" s="788"/>
      <c r="JFK19" s="788"/>
      <c r="JFL19" s="787"/>
      <c r="JFM19" s="788"/>
      <c r="JFN19" s="788"/>
      <c r="JFO19" s="788"/>
      <c r="JFP19" s="787"/>
      <c r="JFQ19" s="788"/>
      <c r="JFR19" s="788"/>
      <c r="JFS19" s="788"/>
      <c r="JFT19" s="787"/>
      <c r="JFU19" s="788"/>
      <c r="JFV19" s="788"/>
      <c r="JFW19" s="788"/>
      <c r="JFX19" s="787"/>
      <c r="JFY19" s="788"/>
      <c r="JFZ19" s="788"/>
      <c r="JGA19" s="788"/>
      <c r="JGB19" s="787"/>
      <c r="JGC19" s="788"/>
      <c r="JGD19" s="788"/>
      <c r="JGE19" s="788"/>
      <c r="JGF19" s="787"/>
      <c r="JGG19" s="788"/>
      <c r="JGH19" s="788"/>
      <c r="JGI19" s="788"/>
      <c r="JGJ19" s="787"/>
      <c r="JGK19" s="788"/>
      <c r="JGL19" s="788"/>
      <c r="JGM19" s="788"/>
      <c r="JGN19" s="787"/>
      <c r="JGO19" s="788"/>
      <c r="JGP19" s="788"/>
      <c r="JGQ19" s="788"/>
      <c r="JGR19" s="787"/>
      <c r="JGS19" s="788"/>
      <c r="JGT19" s="788"/>
      <c r="JGU19" s="788"/>
      <c r="JGV19" s="787"/>
      <c r="JGW19" s="788"/>
      <c r="JGX19" s="788"/>
      <c r="JGY19" s="788"/>
      <c r="JGZ19" s="787"/>
      <c r="JHA19" s="788"/>
      <c r="JHB19" s="788"/>
      <c r="JHC19" s="788"/>
      <c r="JHD19" s="787"/>
      <c r="JHE19" s="788"/>
      <c r="JHF19" s="788"/>
      <c r="JHG19" s="788"/>
      <c r="JHH19" s="787"/>
      <c r="JHI19" s="788"/>
      <c r="JHJ19" s="788"/>
      <c r="JHK19" s="788"/>
      <c r="JHL19" s="787"/>
      <c r="JHM19" s="788"/>
      <c r="JHN19" s="788"/>
      <c r="JHO19" s="788"/>
      <c r="JHP19" s="787"/>
      <c r="JHQ19" s="788"/>
      <c r="JHR19" s="788"/>
      <c r="JHS19" s="788"/>
      <c r="JHT19" s="787"/>
      <c r="JHU19" s="788"/>
      <c r="JHV19" s="788"/>
      <c r="JHW19" s="788"/>
      <c r="JHX19" s="787"/>
      <c r="JHY19" s="788"/>
      <c r="JHZ19" s="788"/>
      <c r="JIA19" s="788"/>
      <c r="JIB19" s="787"/>
      <c r="JIC19" s="788"/>
      <c r="JID19" s="788"/>
      <c r="JIE19" s="788"/>
      <c r="JIF19" s="787"/>
      <c r="JIG19" s="788"/>
      <c r="JIH19" s="788"/>
      <c r="JII19" s="788"/>
      <c r="JIJ19" s="787"/>
      <c r="JIK19" s="788"/>
      <c r="JIL19" s="788"/>
      <c r="JIM19" s="788"/>
      <c r="JIN19" s="787"/>
      <c r="JIO19" s="788"/>
      <c r="JIP19" s="788"/>
      <c r="JIQ19" s="788"/>
      <c r="JIR19" s="787"/>
      <c r="JIS19" s="788"/>
      <c r="JIT19" s="788"/>
      <c r="JIU19" s="788"/>
      <c r="JIV19" s="787"/>
      <c r="JIW19" s="788"/>
      <c r="JIX19" s="788"/>
      <c r="JIY19" s="788"/>
      <c r="JIZ19" s="787"/>
      <c r="JJA19" s="788"/>
      <c r="JJB19" s="788"/>
      <c r="JJC19" s="788"/>
      <c r="JJD19" s="787"/>
      <c r="JJE19" s="788"/>
      <c r="JJF19" s="788"/>
      <c r="JJG19" s="788"/>
      <c r="JJH19" s="787"/>
      <c r="JJI19" s="788"/>
      <c r="JJJ19" s="788"/>
      <c r="JJK19" s="788"/>
      <c r="JJL19" s="787"/>
      <c r="JJM19" s="788"/>
      <c r="JJN19" s="788"/>
      <c r="JJO19" s="788"/>
      <c r="JJP19" s="787"/>
      <c r="JJQ19" s="788"/>
      <c r="JJR19" s="788"/>
      <c r="JJS19" s="788"/>
      <c r="JJT19" s="787"/>
      <c r="JJU19" s="788"/>
      <c r="JJV19" s="788"/>
      <c r="JJW19" s="788"/>
      <c r="JJX19" s="787"/>
      <c r="JJY19" s="788"/>
      <c r="JJZ19" s="788"/>
      <c r="JKA19" s="788"/>
      <c r="JKB19" s="787"/>
      <c r="JKC19" s="788"/>
      <c r="JKD19" s="788"/>
      <c r="JKE19" s="788"/>
      <c r="JKF19" s="787"/>
      <c r="JKG19" s="788"/>
      <c r="JKH19" s="788"/>
      <c r="JKI19" s="788"/>
      <c r="JKJ19" s="787"/>
      <c r="JKK19" s="788"/>
      <c r="JKL19" s="788"/>
      <c r="JKM19" s="788"/>
      <c r="JKN19" s="787"/>
      <c r="JKO19" s="788"/>
      <c r="JKP19" s="788"/>
      <c r="JKQ19" s="788"/>
      <c r="JKR19" s="787"/>
      <c r="JKS19" s="788"/>
      <c r="JKT19" s="788"/>
      <c r="JKU19" s="788"/>
      <c r="JKV19" s="787"/>
      <c r="JKW19" s="788"/>
      <c r="JKX19" s="788"/>
      <c r="JKY19" s="788"/>
      <c r="JKZ19" s="787"/>
      <c r="JLA19" s="788"/>
      <c r="JLB19" s="788"/>
      <c r="JLC19" s="788"/>
      <c r="JLD19" s="787"/>
      <c r="JLE19" s="788"/>
      <c r="JLF19" s="788"/>
      <c r="JLG19" s="788"/>
      <c r="JLH19" s="787"/>
      <c r="JLI19" s="788"/>
      <c r="JLJ19" s="788"/>
      <c r="JLK19" s="788"/>
      <c r="JLL19" s="787"/>
      <c r="JLM19" s="788"/>
      <c r="JLN19" s="788"/>
      <c r="JLO19" s="788"/>
      <c r="JLP19" s="787"/>
      <c r="JLQ19" s="788"/>
      <c r="JLR19" s="788"/>
      <c r="JLS19" s="788"/>
      <c r="JLT19" s="787"/>
      <c r="JLU19" s="788"/>
      <c r="JLV19" s="788"/>
      <c r="JLW19" s="788"/>
      <c r="JLX19" s="787"/>
      <c r="JLY19" s="788"/>
      <c r="JLZ19" s="788"/>
      <c r="JMA19" s="788"/>
      <c r="JMB19" s="787"/>
      <c r="JMC19" s="788"/>
      <c r="JMD19" s="788"/>
      <c r="JME19" s="788"/>
      <c r="JMF19" s="787"/>
      <c r="JMG19" s="788"/>
      <c r="JMH19" s="788"/>
      <c r="JMI19" s="788"/>
      <c r="JMJ19" s="787"/>
      <c r="JMK19" s="788"/>
      <c r="JML19" s="788"/>
      <c r="JMM19" s="788"/>
      <c r="JMN19" s="787"/>
      <c r="JMO19" s="788"/>
      <c r="JMP19" s="788"/>
      <c r="JMQ19" s="788"/>
      <c r="JMR19" s="787"/>
      <c r="JMS19" s="788"/>
      <c r="JMT19" s="788"/>
      <c r="JMU19" s="788"/>
      <c r="JMV19" s="787"/>
      <c r="JMW19" s="788"/>
      <c r="JMX19" s="788"/>
      <c r="JMY19" s="788"/>
      <c r="JMZ19" s="787"/>
      <c r="JNA19" s="788"/>
      <c r="JNB19" s="788"/>
      <c r="JNC19" s="788"/>
      <c r="JND19" s="787"/>
      <c r="JNE19" s="788"/>
      <c r="JNF19" s="788"/>
      <c r="JNG19" s="788"/>
      <c r="JNH19" s="787"/>
      <c r="JNI19" s="788"/>
      <c r="JNJ19" s="788"/>
      <c r="JNK19" s="788"/>
      <c r="JNL19" s="787"/>
      <c r="JNM19" s="788"/>
      <c r="JNN19" s="788"/>
      <c r="JNO19" s="788"/>
      <c r="JNP19" s="787"/>
      <c r="JNQ19" s="788"/>
      <c r="JNR19" s="788"/>
      <c r="JNS19" s="788"/>
      <c r="JNT19" s="787"/>
      <c r="JNU19" s="788"/>
      <c r="JNV19" s="788"/>
      <c r="JNW19" s="788"/>
      <c r="JNX19" s="787"/>
      <c r="JNY19" s="788"/>
      <c r="JNZ19" s="788"/>
      <c r="JOA19" s="788"/>
      <c r="JOB19" s="787"/>
      <c r="JOC19" s="788"/>
      <c r="JOD19" s="788"/>
      <c r="JOE19" s="788"/>
      <c r="JOF19" s="787"/>
      <c r="JOG19" s="788"/>
      <c r="JOH19" s="788"/>
      <c r="JOI19" s="788"/>
      <c r="JOJ19" s="787"/>
      <c r="JOK19" s="788"/>
      <c r="JOL19" s="788"/>
      <c r="JOM19" s="788"/>
      <c r="JON19" s="787"/>
      <c r="JOO19" s="788"/>
      <c r="JOP19" s="788"/>
      <c r="JOQ19" s="788"/>
      <c r="JOR19" s="787"/>
      <c r="JOS19" s="788"/>
      <c r="JOT19" s="788"/>
      <c r="JOU19" s="788"/>
      <c r="JOV19" s="787"/>
      <c r="JOW19" s="788"/>
      <c r="JOX19" s="788"/>
      <c r="JOY19" s="788"/>
      <c r="JOZ19" s="787"/>
      <c r="JPA19" s="788"/>
      <c r="JPB19" s="788"/>
      <c r="JPC19" s="788"/>
      <c r="JPD19" s="787"/>
      <c r="JPE19" s="788"/>
      <c r="JPF19" s="788"/>
      <c r="JPG19" s="788"/>
      <c r="JPH19" s="787"/>
      <c r="JPI19" s="788"/>
      <c r="JPJ19" s="788"/>
      <c r="JPK19" s="788"/>
      <c r="JPL19" s="787"/>
      <c r="JPM19" s="788"/>
      <c r="JPN19" s="788"/>
      <c r="JPO19" s="788"/>
      <c r="JPP19" s="787"/>
      <c r="JPQ19" s="788"/>
      <c r="JPR19" s="788"/>
      <c r="JPS19" s="788"/>
      <c r="JPT19" s="787"/>
      <c r="JPU19" s="788"/>
      <c r="JPV19" s="788"/>
      <c r="JPW19" s="788"/>
      <c r="JPX19" s="787"/>
      <c r="JPY19" s="788"/>
      <c r="JPZ19" s="788"/>
      <c r="JQA19" s="788"/>
      <c r="JQB19" s="787"/>
      <c r="JQC19" s="788"/>
      <c r="JQD19" s="788"/>
      <c r="JQE19" s="788"/>
      <c r="JQF19" s="787"/>
      <c r="JQG19" s="788"/>
      <c r="JQH19" s="788"/>
      <c r="JQI19" s="788"/>
      <c r="JQJ19" s="787"/>
      <c r="JQK19" s="788"/>
      <c r="JQL19" s="788"/>
      <c r="JQM19" s="788"/>
      <c r="JQN19" s="787"/>
      <c r="JQO19" s="788"/>
      <c r="JQP19" s="788"/>
      <c r="JQQ19" s="788"/>
      <c r="JQR19" s="787"/>
      <c r="JQS19" s="788"/>
      <c r="JQT19" s="788"/>
      <c r="JQU19" s="788"/>
      <c r="JQV19" s="787"/>
      <c r="JQW19" s="788"/>
      <c r="JQX19" s="788"/>
      <c r="JQY19" s="788"/>
      <c r="JQZ19" s="787"/>
      <c r="JRA19" s="788"/>
      <c r="JRB19" s="788"/>
      <c r="JRC19" s="788"/>
      <c r="JRD19" s="787"/>
      <c r="JRE19" s="788"/>
      <c r="JRF19" s="788"/>
      <c r="JRG19" s="788"/>
      <c r="JRH19" s="787"/>
      <c r="JRI19" s="788"/>
      <c r="JRJ19" s="788"/>
      <c r="JRK19" s="788"/>
      <c r="JRL19" s="787"/>
      <c r="JRM19" s="788"/>
      <c r="JRN19" s="788"/>
      <c r="JRO19" s="788"/>
      <c r="JRP19" s="787"/>
      <c r="JRQ19" s="788"/>
      <c r="JRR19" s="788"/>
      <c r="JRS19" s="788"/>
      <c r="JRT19" s="787"/>
      <c r="JRU19" s="788"/>
      <c r="JRV19" s="788"/>
      <c r="JRW19" s="788"/>
      <c r="JRX19" s="787"/>
      <c r="JRY19" s="788"/>
      <c r="JRZ19" s="788"/>
      <c r="JSA19" s="788"/>
      <c r="JSB19" s="787"/>
      <c r="JSC19" s="788"/>
      <c r="JSD19" s="788"/>
      <c r="JSE19" s="788"/>
      <c r="JSF19" s="787"/>
      <c r="JSG19" s="788"/>
      <c r="JSH19" s="788"/>
      <c r="JSI19" s="788"/>
      <c r="JSJ19" s="787"/>
      <c r="JSK19" s="788"/>
      <c r="JSL19" s="788"/>
      <c r="JSM19" s="788"/>
      <c r="JSN19" s="787"/>
      <c r="JSO19" s="788"/>
      <c r="JSP19" s="788"/>
      <c r="JSQ19" s="788"/>
      <c r="JSR19" s="787"/>
      <c r="JSS19" s="788"/>
      <c r="JST19" s="788"/>
      <c r="JSU19" s="788"/>
      <c r="JSV19" s="787"/>
      <c r="JSW19" s="788"/>
      <c r="JSX19" s="788"/>
      <c r="JSY19" s="788"/>
      <c r="JSZ19" s="787"/>
      <c r="JTA19" s="788"/>
      <c r="JTB19" s="788"/>
      <c r="JTC19" s="788"/>
      <c r="JTD19" s="787"/>
      <c r="JTE19" s="788"/>
      <c r="JTF19" s="788"/>
      <c r="JTG19" s="788"/>
      <c r="JTH19" s="787"/>
      <c r="JTI19" s="788"/>
      <c r="JTJ19" s="788"/>
      <c r="JTK19" s="788"/>
      <c r="JTL19" s="787"/>
      <c r="JTM19" s="788"/>
      <c r="JTN19" s="788"/>
      <c r="JTO19" s="788"/>
      <c r="JTP19" s="787"/>
      <c r="JTQ19" s="788"/>
      <c r="JTR19" s="788"/>
      <c r="JTS19" s="788"/>
      <c r="JTT19" s="787"/>
      <c r="JTU19" s="788"/>
      <c r="JTV19" s="788"/>
      <c r="JTW19" s="788"/>
      <c r="JTX19" s="787"/>
      <c r="JTY19" s="788"/>
      <c r="JTZ19" s="788"/>
      <c r="JUA19" s="788"/>
      <c r="JUB19" s="787"/>
      <c r="JUC19" s="788"/>
      <c r="JUD19" s="788"/>
      <c r="JUE19" s="788"/>
      <c r="JUF19" s="787"/>
      <c r="JUG19" s="788"/>
      <c r="JUH19" s="788"/>
      <c r="JUI19" s="788"/>
      <c r="JUJ19" s="787"/>
      <c r="JUK19" s="788"/>
      <c r="JUL19" s="788"/>
      <c r="JUM19" s="788"/>
      <c r="JUN19" s="787"/>
      <c r="JUO19" s="788"/>
      <c r="JUP19" s="788"/>
      <c r="JUQ19" s="788"/>
      <c r="JUR19" s="787"/>
      <c r="JUS19" s="788"/>
      <c r="JUT19" s="788"/>
      <c r="JUU19" s="788"/>
      <c r="JUV19" s="787"/>
      <c r="JUW19" s="788"/>
      <c r="JUX19" s="788"/>
      <c r="JUY19" s="788"/>
      <c r="JUZ19" s="787"/>
      <c r="JVA19" s="788"/>
      <c r="JVB19" s="788"/>
      <c r="JVC19" s="788"/>
      <c r="JVD19" s="787"/>
      <c r="JVE19" s="788"/>
      <c r="JVF19" s="788"/>
      <c r="JVG19" s="788"/>
      <c r="JVH19" s="787"/>
      <c r="JVI19" s="788"/>
      <c r="JVJ19" s="788"/>
      <c r="JVK19" s="788"/>
      <c r="JVL19" s="787"/>
      <c r="JVM19" s="788"/>
      <c r="JVN19" s="788"/>
      <c r="JVO19" s="788"/>
      <c r="JVP19" s="787"/>
      <c r="JVQ19" s="788"/>
      <c r="JVR19" s="788"/>
      <c r="JVS19" s="788"/>
      <c r="JVT19" s="787"/>
      <c r="JVU19" s="788"/>
      <c r="JVV19" s="788"/>
      <c r="JVW19" s="788"/>
      <c r="JVX19" s="787"/>
      <c r="JVY19" s="788"/>
      <c r="JVZ19" s="788"/>
      <c r="JWA19" s="788"/>
      <c r="JWB19" s="787"/>
      <c r="JWC19" s="788"/>
      <c r="JWD19" s="788"/>
      <c r="JWE19" s="788"/>
      <c r="JWF19" s="787"/>
      <c r="JWG19" s="788"/>
      <c r="JWH19" s="788"/>
      <c r="JWI19" s="788"/>
      <c r="JWJ19" s="787"/>
      <c r="JWK19" s="788"/>
      <c r="JWL19" s="788"/>
      <c r="JWM19" s="788"/>
      <c r="JWN19" s="787"/>
      <c r="JWO19" s="788"/>
      <c r="JWP19" s="788"/>
      <c r="JWQ19" s="788"/>
      <c r="JWR19" s="787"/>
      <c r="JWS19" s="788"/>
      <c r="JWT19" s="788"/>
      <c r="JWU19" s="788"/>
      <c r="JWV19" s="787"/>
      <c r="JWW19" s="788"/>
      <c r="JWX19" s="788"/>
      <c r="JWY19" s="788"/>
      <c r="JWZ19" s="787"/>
      <c r="JXA19" s="788"/>
      <c r="JXB19" s="788"/>
      <c r="JXC19" s="788"/>
      <c r="JXD19" s="787"/>
      <c r="JXE19" s="788"/>
      <c r="JXF19" s="788"/>
      <c r="JXG19" s="788"/>
      <c r="JXH19" s="787"/>
      <c r="JXI19" s="788"/>
      <c r="JXJ19" s="788"/>
      <c r="JXK19" s="788"/>
      <c r="JXL19" s="787"/>
      <c r="JXM19" s="788"/>
      <c r="JXN19" s="788"/>
      <c r="JXO19" s="788"/>
      <c r="JXP19" s="787"/>
      <c r="JXQ19" s="788"/>
      <c r="JXR19" s="788"/>
      <c r="JXS19" s="788"/>
      <c r="JXT19" s="787"/>
      <c r="JXU19" s="788"/>
      <c r="JXV19" s="788"/>
      <c r="JXW19" s="788"/>
      <c r="JXX19" s="787"/>
      <c r="JXY19" s="788"/>
      <c r="JXZ19" s="788"/>
      <c r="JYA19" s="788"/>
      <c r="JYB19" s="787"/>
      <c r="JYC19" s="788"/>
      <c r="JYD19" s="788"/>
      <c r="JYE19" s="788"/>
      <c r="JYF19" s="787"/>
      <c r="JYG19" s="788"/>
      <c r="JYH19" s="788"/>
      <c r="JYI19" s="788"/>
      <c r="JYJ19" s="787"/>
      <c r="JYK19" s="788"/>
      <c r="JYL19" s="788"/>
      <c r="JYM19" s="788"/>
      <c r="JYN19" s="787"/>
      <c r="JYO19" s="788"/>
      <c r="JYP19" s="788"/>
      <c r="JYQ19" s="788"/>
      <c r="JYR19" s="787"/>
      <c r="JYS19" s="788"/>
      <c r="JYT19" s="788"/>
      <c r="JYU19" s="788"/>
      <c r="JYV19" s="787"/>
      <c r="JYW19" s="788"/>
      <c r="JYX19" s="788"/>
      <c r="JYY19" s="788"/>
      <c r="JYZ19" s="787"/>
      <c r="JZA19" s="788"/>
      <c r="JZB19" s="788"/>
      <c r="JZC19" s="788"/>
      <c r="JZD19" s="787"/>
      <c r="JZE19" s="788"/>
      <c r="JZF19" s="788"/>
      <c r="JZG19" s="788"/>
      <c r="JZH19" s="787"/>
      <c r="JZI19" s="788"/>
      <c r="JZJ19" s="788"/>
      <c r="JZK19" s="788"/>
      <c r="JZL19" s="787"/>
      <c r="JZM19" s="788"/>
      <c r="JZN19" s="788"/>
      <c r="JZO19" s="788"/>
      <c r="JZP19" s="787"/>
      <c r="JZQ19" s="788"/>
      <c r="JZR19" s="788"/>
      <c r="JZS19" s="788"/>
      <c r="JZT19" s="787"/>
      <c r="JZU19" s="788"/>
      <c r="JZV19" s="788"/>
      <c r="JZW19" s="788"/>
      <c r="JZX19" s="787"/>
      <c r="JZY19" s="788"/>
      <c r="JZZ19" s="788"/>
      <c r="KAA19" s="788"/>
      <c r="KAB19" s="787"/>
      <c r="KAC19" s="788"/>
      <c r="KAD19" s="788"/>
      <c r="KAE19" s="788"/>
      <c r="KAF19" s="787"/>
      <c r="KAG19" s="788"/>
      <c r="KAH19" s="788"/>
      <c r="KAI19" s="788"/>
      <c r="KAJ19" s="787"/>
      <c r="KAK19" s="788"/>
      <c r="KAL19" s="788"/>
      <c r="KAM19" s="788"/>
      <c r="KAN19" s="787"/>
      <c r="KAO19" s="788"/>
      <c r="KAP19" s="788"/>
      <c r="KAQ19" s="788"/>
      <c r="KAR19" s="787"/>
      <c r="KAS19" s="788"/>
      <c r="KAT19" s="788"/>
      <c r="KAU19" s="788"/>
      <c r="KAV19" s="787"/>
      <c r="KAW19" s="788"/>
      <c r="KAX19" s="788"/>
      <c r="KAY19" s="788"/>
      <c r="KAZ19" s="787"/>
      <c r="KBA19" s="788"/>
      <c r="KBB19" s="788"/>
      <c r="KBC19" s="788"/>
      <c r="KBD19" s="787"/>
      <c r="KBE19" s="788"/>
      <c r="KBF19" s="788"/>
      <c r="KBG19" s="788"/>
      <c r="KBH19" s="787"/>
      <c r="KBI19" s="788"/>
      <c r="KBJ19" s="788"/>
      <c r="KBK19" s="788"/>
      <c r="KBL19" s="787"/>
      <c r="KBM19" s="788"/>
      <c r="KBN19" s="788"/>
      <c r="KBO19" s="788"/>
      <c r="KBP19" s="787"/>
      <c r="KBQ19" s="788"/>
      <c r="KBR19" s="788"/>
      <c r="KBS19" s="788"/>
      <c r="KBT19" s="787"/>
      <c r="KBU19" s="788"/>
      <c r="KBV19" s="788"/>
      <c r="KBW19" s="788"/>
      <c r="KBX19" s="787"/>
      <c r="KBY19" s="788"/>
      <c r="KBZ19" s="788"/>
      <c r="KCA19" s="788"/>
      <c r="KCB19" s="787"/>
      <c r="KCC19" s="788"/>
      <c r="KCD19" s="788"/>
      <c r="KCE19" s="788"/>
      <c r="KCF19" s="787"/>
      <c r="KCG19" s="788"/>
      <c r="KCH19" s="788"/>
      <c r="KCI19" s="788"/>
      <c r="KCJ19" s="787"/>
      <c r="KCK19" s="788"/>
      <c r="KCL19" s="788"/>
      <c r="KCM19" s="788"/>
      <c r="KCN19" s="787"/>
      <c r="KCO19" s="788"/>
      <c r="KCP19" s="788"/>
      <c r="KCQ19" s="788"/>
      <c r="KCR19" s="787"/>
      <c r="KCS19" s="788"/>
      <c r="KCT19" s="788"/>
      <c r="KCU19" s="788"/>
      <c r="KCV19" s="787"/>
      <c r="KCW19" s="788"/>
      <c r="KCX19" s="788"/>
      <c r="KCY19" s="788"/>
      <c r="KCZ19" s="787"/>
      <c r="KDA19" s="788"/>
      <c r="KDB19" s="788"/>
      <c r="KDC19" s="788"/>
      <c r="KDD19" s="787"/>
      <c r="KDE19" s="788"/>
      <c r="KDF19" s="788"/>
      <c r="KDG19" s="788"/>
      <c r="KDH19" s="787"/>
      <c r="KDI19" s="788"/>
      <c r="KDJ19" s="788"/>
      <c r="KDK19" s="788"/>
      <c r="KDL19" s="787"/>
      <c r="KDM19" s="788"/>
      <c r="KDN19" s="788"/>
      <c r="KDO19" s="788"/>
      <c r="KDP19" s="787"/>
      <c r="KDQ19" s="788"/>
      <c r="KDR19" s="788"/>
      <c r="KDS19" s="788"/>
      <c r="KDT19" s="787"/>
      <c r="KDU19" s="788"/>
      <c r="KDV19" s="788"/>
      <c r="KDW19" s="788"/>
      <c r="KDX19" s="787"/>
      <c r="KDY19" s="788"/>
      <c r="KDZ19" s="788"/>
      <c r="KEA19" s="788"/>
      <c r="KEB19" s="787"/>
      <c r="KEC19" s="788"/>
      <c r="KED19" s="788"/>
      <c r="KEE19" s="788"/>
      <c r="KEF19" s="787"/>
      <c r="KEG19" s="788"/>
      <c r="KEH19" s="788"/>
      <c r="KEI19" s="788"/>
      <c r="KEJ19" s="787"/>
      <c r="KEK19" s="788"/>
      <c r="KEL19" s="788"/>
      <c r="KEM19" s="788"/>
      <c r="KEN19" s="787"/>
      <c r="KEO19" s="788"/>
      <c r="KEP19" s="788"/>
      <c r="KEQ19" s="788"/>
      <c r="KER19" s="787"/>
      <c r="KES19" s="788"/>
      <c r="KET19" s="788"/>
      <c r="KEU19" s="788"/>
      <c r="KEV19" s="787"/>
      <c r="KEW19" s="788"/>
      <c r="KEX19" s="788"/>
      <c r="KEY19" s="788"/>
      <c r="KEZ19" s="787"/>
      <c r="KFA19" s="788"/>
      <c r="KFB19" s="788"/>
      <c r="KFC19" s="788"/>
      <c r="KFD19" s="787"/>
      <c r="KFE19" s="788"/>
      <c r="KFF19" s="788"/>
      <c r="KFG19" s="788"/>
      <c r="KFH19" s="787"/>
      <c r="KFI19" s="788"/>
      <c r="KFJ19" s="788"/>
      <c r="KFK19" s="788"/>
      <c r="KFL19" s="787"/>
      <c r="KFM19" s="788"/>
      <c r="KFN19" s="788"/>
      <c r="KFO19" s="788"/>
      <c r="KFP19" s="787"/>
      <c r="KFQ19" s="788"/>
      <c r="KFR19" s="788"/>
      <c r="KFS19" s="788"/>
      <c r="KFT19" s="787"/>
      <c r="KFU19" s="788"/>
      <c r="KFV19" s="788"/>
      <c r="KFW19" s="788"/>
      <c r="KFX19" s="787"/>
      <c r="KFY19" s="788"/>
      <c r="KFZ19" s="788"/>
      <c r="KGA19" s="788"/>
      <c r="KGB19" s="787"/>
      <c r="KGC19" s="788"/>
      <c r="KGD19" s="788"/>
      <c r="KGE19" s="788"/>
      <c r="KGF19" s="787"/>
      <c r="KGG19" s="788"/>
      <c r="KGH19" s="788"/>
      <c r="KGI19" s="788"/>
      <c r="KGJ19" s="787"/>
      <c r="KGK19" s="788"/>
      <c r="KGL19" s="788"/>
      <c r="KGM19" s="788"/>
      <c r="KGN19" s="787"/>
      <c r="KGO19" s="788"/>
      <c r="KGP19" s="788"/>
      <c r="KGQ19" s="788"/>
      <c r="KGR19" s="787"/>
      <c r="KGS19" s="788"/>
      <c r="KGT19" s="788"/>
      <c r="KGU19" s="788"/>
      <c r="KGV19" s="787"/>
      <c r="KGW19" s="788"/>
      <c r="KGX19" s="788"/>
      <c r="KGY19" s="788"/>
      <c r="KGZ19" s="787"/>
      <c r="KHA19" s="788"/>
      <c r="KHB19" s="788"/>
      <c r="KHC19" s="788"/>
      <c r="KHD19" s="787"/>
      <c r="KHE19" s="788"/>
      <c r="KHF19" s="788"/>
      <c r="KHG19" s="788"/>
      <c r="KHH19" s="787"/>
      <c r="KHI19" s="788"/>
      <c r="KHJ19" s="788"/>
      <c r="KHK19" s="788"/>
      <c r="KHL19" s="787"/>
      <c r="KHM19" s="788"/>
      <c r="KHN19" s="788"/>
      <c r="KHO19" s="788"/>
      <c r="KHP19" s="787"/>
      <c r="KHQ19" s="788"/>
      <c r="KHR19" s="788"/>
      <c r="KHS19" s="788"/>
      <c r="KHT19" s="787"/>
      <c r="KHU19" s="788"/>
      <c r="KHV19" s="788"/>
      <c r="KHW19" s="788"/>
      <c r="KHX19" s="787"/>
      <c r="KHY19" s="788"/>
      <c r="KHZ19" s="788"/>
      <c r="KIA19" s="788"/>
      <c r="KIB19" s="787"/>
      <c r="KIC19" s="788"/>
      <c r="KID19" s="788"/>
      <c r="KIE19" s="788"/>
      <c r="KIF19" s="787"/>
      <c r="KIG19" s="788"/>
      <c r="KIH19" s="788"/>
      <c r="KII19" s="788"/>
      <c r="KIJ19" s="787"/>
      <c r="KIK19" s="788"/>
      <c r="KIL19" s="788"/>
      <c r="KIM19" s="788"/>
      <c r="KIN19" s="787"/>
      <c r="KIO19" s="788"/>
      <c r="KIP19" s="788"/>
      <c r="KIQ19" s="788"/>
      <c r="KIR19" s="787"/>
      <c r="KIS19" s="788"/>
      <c r="KIT19" s="788"/>
      <c r="KIU19" s="788"/>
      <c r="KIV19" s="787"/>
      <c r="KIW19" s="788"/>
      <c r="KIX19" s="788"/>
      <c r="KIY19" s="788"/>
      <c r="KIZ19" s="787"/>
      <c r="KJA19" s="788"/>
      <c r="KJB19" s="788"/>
      <c r="KJC19" s="788"/>
      <c r="KJD19" s="787"/>
      <c r="KJE19" s="788"/>
      <c r="KJF19" s="788"/>
      <c r="KJG19" s="788"/>
      <c r="KJH19" s="787"/>
      <c r="KJI19" s="788"/>
      <c r="KJJ19" s="788"/>
      <c r="KJK19" s="788"/>
      <c r="KJL19" s="787"/>
      <c r="KJM19" s="788"/>
      <c r="KJN19" s="788"/>
      <c r="KJO19" s="788"/>
      <c r="KJP19" s="787"/>
      <c r="KJQ19" s="788"/>
      <c r="KJR19" s="788"/>
      <c r="KJS19" s="788"/>
      <c r="KJT19" s="787"/>
      <c r="KJU19" s="788"/>
      <c r="KJV19" s="788"/>
      <c r="KJW19" s="788"/>
      <c r="KJX19" s="787"/>
      <c r="KJY19" s="788"/>
      <c r="KJZ19" s="788"/>
      <c r="KKA19" s="788"/>
      <c r="KKB19" s="787"/>
      <c r="KKC19" s="788"/>
      <c r="KKD19" s="788"/>
      <c r="KKE19" s="788"/>
      <c r="KKF19" s="787"/>
      <c r="KKG19" s="788"/>
      <c r="KKH19" s="788"/>
      <c r="KKI19" s="788"/>
      <c r="KKJ19" s="787"/>
      <c r="KKK19" s="788"/>
      <c r="KKL19" s="788"/>
      <c r="KKM19" s="788"/>
      <c r="KKN19" s="787"/>
      <c r="KKO19" s="788"/>
      <c r="KKP19" s="788"/>
      <c r="KKQ19" s="788"/>
      <c r="KKR19" s="787"/>
      <c r="KKS19" s="788"/>
      <c r="KKT19" s="788"/>
      <c r="KKU19" s="788"/>
      <c r="KKV19" s="787"/>
      <c r="KKW19" s="788"/>
      <c r="KKX19" s="788"/>
      <c r="KKY19" s="788"/>
      <c r="KKZ19" s="787"/>
      <c r="KLA19" s="788"/>
      <c r="KLB19" s="788"/>
      <c r="KLC19" s="788"/>
      <c r="KLD19" s="787"/>
      <c r="KLE19" s="788"/>
      <c r="KLF19" s="788"/>
      <c r="KLG19" s="788"/>
      <c r="KLH19" s="787"/>
      <c r="KLI19" s="788"/>
      <c r="KLJ19" s="788"/>
      <c r="KLK19" s="788"/>
      <c r="KLL19" s="787"/>
      <c r="KLM19" s="788"/>
      <c r="KLN19" s="788"/>
      <c r="KLO19" s="788"/>
      <c r="KLP19" s="787"/>
      <c r="KLQ19" s="788"/>
      <c r="KLR19" s="788"/>
      <c r="KLS19" s="788"/>
      <c r="KLT19" s="787"/>
      <c r="KLU19" s="788"/>
      <c r="KLV19" s="788"/>
      <c r="KLW19" s="788"/>
      <c r="KLX19" s="787"/>
      <c r="KLY19" s="788"/>
      <c r="KLZ19" s="788"/>
      <c r="KMA19" s="788"/>
      <c r="KMB19" s="787"/>
      <c r="KMC19" s="788"/>
      <c r="KMD19" s="788"/>
      <c r="KME19" s="788"/>
      <c r="KMF19" s="787"/>
      <c r="KMG19" s="788"/>
      <c r="KMH19" s="788"/>
      <c r="KMI19" s="788"/>
      <c r="KMJ19" s="787"/>
      <c r="KMK19" s="788"/>
      <c r="KML19" s="788"/>
      <c r="KMM19" s="788"/>
      <c r="KMN19" s="787"/>
      <c r="KMO19" s="788"/>
      <c r="KMP19" s="788"/>
      <c r="KMQ19" s="788"/>
      <c r="KMR19" s="787"/>
      <c r="KMS19" s="788"/>
      <c r="KMT19" s="788"/>
      <c r="KMU19" s="788"/>
      <c r="KMV19" s="787"/>
      <c r="KMW19" s="788"/>
      <c r="KMX19" s="788"/>
      <c r="KMY19" s="788"/>
      <c r="KMZ19" s="787"/>
      <c r="KNA19" s="788"/>
      <c r="KNB19" s="788"/>
      <c r="KNC19" s="788"/>
      <c r="KND19" s="787"/>
      <c r="KNE19" s="788"/>
      <c r="KNF19" s="788"/>
      <c r="KNG19" s="788"/>
      <c r="KNH19" s="787"/>
      <c r="KNI19" s="788"/>
      <c r="KNJ19" s="788"/>
      <c r="KNK19" s="788"/>
      <c r="KNL19" s="787"/>
      <c r="KNM19" s="788"/>
      <c r="KNN19" s="788"/>
      <c r="KNO19" s="788"/>
      <c r="KNP19" s="787"/>
      <c r="KNQ19" s="788"/>
      <c r="KNR19" s="788"/>
      <c r="KNS19" s="788"/>
      <c r="KNT19" s="787"/>
      <c r="KNU19" s="788"/>
      <c r="KNV19" s="788"/>
      <c r="KNW19" s="788"/>
      <c r="KNX19" s="787"/>
      <c r="KNY19" s="788"/>
      <c r="KNZ19" s="788"/>
      <c r="KOA19" s="788"/>
      <c r="KOB19" s="787"/>
      <c r="KOC19" s="788"/>
      <c r="KOD19" s="788"/>
      <c r="KOE19" s="788"/>
      <c r="KOF19" s="787"/>
      <c r="KOG19" s="788"/>
      <c r="KOH19" s="788"/>
      <c r="KOI19" s="788"/>
      <c r="KOJ19" s="787"/>
      <c r="KOK19" s="788"/>
      <c r="KOL19" s="788"/>
      <c r="KOM19" s="788"/>
      <c r="KON19" s="787"/>
      <c r="KOO19" s="788"/>
      <c r="KOP19" s="788"/>
      <c r="KOQ19" s="788"/>
      <c r="KOR19" s="787"/>
      <c r="KOS19" s="788"/>
      <c r="KOT19" s="788"/>
      <c r="KOU19" s="788"/>
      <c r="KOV19" s="787"/>
      <c r="KOW19" s="788"/>
      <c r="KOX19" s="788"/>
      <c r="KOY19" s="788"/>
      <c r="KOZ19" s="787"/>
      <c r="KPA19" s="788"/>
      <c r="KPB19" s="788"/>
      <c r="KPC19" s="788"/>
      <c r="KPD19" s="787"/>
      <c r="KPE19" s="788"/>
      <c r="KPF19" s="788"/>
      <c r="KPG19" s="788"/>
      <c r="KPH19" s="787"/>
      <c r="KPI19" s="788"/>
      <c r="KPJ19" s="788"/>
      <c r="KPK19" s="788"/>
      <c r="KPL19" s="787"/>
      <c r="KPM19" s="788"/>
      <c r="KPN19" s="788"/>
      <c r="KPO19" s="788"/>
      <c r="KPP19" s="787"/>
      <c r="KPQ19" s="788"/>
      <c r="KPR19" s="788"/>
      <c r="KPS19" s="788"/>
      <c r="KPT19" s="787"/>
      <c r="KPU19" s="788"/>
      <c r="KPV19" s="788"/>
      <c r="KPW19" s="788"/>
      <c r="KPX19" s="787"/>
      <c r="KPY19" s="788"/>
      <c r="KPZ19" s="788"/>
      <c r="KQA19" s="788"/>
      <c r="KQB19" s="787"/>
      <c r="KQC19" s="788"/>
      <c r="KQD19" s="788"/>
      <c r="KQE19" s="788"/>
      <c r="KQF19" s="787"/>
      <c r="KQG19" s="788"/>
      <c r="KQH19" s="788"/>
      <c r="KQI19" s="788"/>
      <c r="KQJ19" s="787"/>
      <c r="KQK19" s="788"/>
      <c r="KQL19" s="788"/>
      <c r="KQM19" s="788"/>
      <c r="KQN19" s="787"/>
      <c r="KQO19" s="788"/>
      <c r="KQP19" s="788"/>
      <c r="KQQ19" s="788"/>
      <c r="KQR19" s="787"/>
      <c r="KQS19" s="788"/>
      <c r="KQT19" s="788"/>
      <c r="KQU19" s="788"/>
      <c r="KQV19" s="787"/>
      <c r="KQW19" s="788"/>
      <c r="KQX19" s="788"/>
      <c r="KQY19" s="788"/>
      <c r="KQZ19" s="787"/>
      <c r="KRA19" s="788"/>
      <c r="KRB19" s="788"/>
      <c r="KRC19" s="788"/>
      <c r="KRD19" s="787"/>
      <c r="KRE19" s="788"/>
      <c r="KRF19" s="788"/>
      <c r="KRG19" s="788"/>
      <c r="KRH19" s="787"/>
      <c r="KRI19" s="788"/>
      <c r="KRJ19" s="788"/>
      <c r="KRK19" s="788"/>
      <c r="KRL19" s="787"/>
      <c r="KRM19" s="788"/>
      <c r="KRN19" s="788"/>
      <c r="KRO19" s="788"/>
      <c r="KRP19" s="787"/>
      <c r="KRQ19" s="788"/>
      <c r="KRR19" s="788"/>
      <c r="KRS19" s="788"/>
      <c r="KRT19" s="787"/>
      <c r="KRU19" s="788"/>
      <c r="KRV19" s="788"/>
      <c r="KRW19" s="788"/>
      <c r="KRX19" s="787"/>
      <c r="KRY19" s="788"/>
      <c r="KRZ19" s="788"/>
      <c r="KSA19" s="788"/>
      <c r="KSB19" s="787"/>
      <c r="KSC19" s="788"/>
      <c r="KSD19" s="788"/>
      <c r="KSE19" s="788"/>
      <c r="KSF19" s="787"/>
      <c r="KSG19" s="788"/>
      <c r="KSH19" s="788"/>
      <c r="KSI19" s="788"/>
      <c r="KSJ19" s="787"/>
      <c r="KSK19" s="788"/>
      <c r="KSL19" s="788"/>
      <c r="KSM19" s="788"/>
      <c r="KSN19" s="787"/>
      <c r="KSO19" s="788"/>
      <c r="KSP19" s="788"/>
      <c r="KSQ19" s="788"/>
      <c r="KSR19" s="787"/>
      <c r="KSS19" s="788"/>
      <c r="KST19" s="788"/>
      <c r="KSU19" s="788"/>
      <c r="KSV19" s="787"/>
      <c r="KSW19" s="788"/>
      <c r="KSX19" s="788"/>
      <c r="KSY19" s="788"/>
      <c r="KSZ19" s="787"/>
      <c r="KTA19" s="788"/>
      <c r="KTB19" s="788"/>
      <c r="KTC19" s="788"/>
      <c r="KTD19" s="787"/>
      <c r="KTE19" s="788"/>
      <c r="KTF19" s="788"/>
      <c r="KTG19" s="788"/>
      <c r="KTH19" s="787"/>
      <c r="KTI19" s="788"/>
      <c r="KTJ19" s="788"/>
      <c r="KTK19" s="788"/>
      <c r="KTL19" s="787"/>
      <c r="KTM19" s="788"/>
      <c r="KTN19" s="788"/>
      <c r="KTO19" s="788"/>
      <c r="KTP19" s="787"/>
      <c r="KTQ19" s="788"/>
      <c r="KTR19" s="788"/>
      <c r="KTS19" s="788"/>
      <c r="KTT19" s="787"/>
      <c r="KTU19" s="788"/>
      <c r="KTV19" s="788"/>
      <c r="KTW19" s="788"/>
      <c r="KTX19" s="787"/>
      <c r="KTY19" s="788"/>
      <c r="KTZ19" s="788"/>
      <c r="KUA19" s="788"/>
      <c r="KUB19" s="787"/>
      <c r="KUC19" s="788"/>
      <c r="KUD19" s="788"/>
      <c r="KUE19" s="788"/>
      <c r="KUF19" s="787"/>
      <c r="KUG19" s="788"/>
      <c r="KUH19" s="788"/>
      <c r="KUI19" s="788"/>
      <c r="KUJ19" s="787"/>
      <c r="KUK19" s="788"/>
      <c r="KUL19" s="788"/>
      <c r="KUM19" s="788"/>
      <c r="KUN19" s="787"/>
      <c r="KUO19" s="788"/>
      <c r="KUP19" s="788"/>
      <c r="KUQ19" s="788"/>
      <c r="KUR19" s="787"/>
      <c r="KUS19" s="788"/>
      <c r="KUT19" s="788"/>
      <c r="KUU19" s="788"/>
      <c r="KUV19" s="787"/>
      <c r="KUW19" s="788"/>
      <c r="KUX19" s="788"/>
      <c r="KUY19" s="788"/>
      <c r="KUZ19" s="787"/>
      <c r="KVA19" s="788"/>
      <c r="KVB19" s="788"/>
      <c r="KVC19" s="788"/>
      <c r="KVD19" s="787"/>
      <c r="KVE19" s="788"/>
      <c r="KVF19" s="788"/>
      <c r="KVG19" s="788"/>
      <c r="KVH19" s="787"/>
      <c r="KVI19" s="788"/>
      <c r="KVJ19" s="788"/>
      <c r="KVK19" s="788"/>
      <c r="KVL19" s="787"/>
      <c r="KVM19" s="788"/>
      <c r="KVN19" s="788"/>
      <c r="KVO19" s="788"/>
      <c r="KVP19" s="787"/>
      <c r="KVQ19" s="788"/>
      <c r="KVR19" s="788"/>
      <c r="KVS19" s="788"/>
      <c r="KVT19" s="787"/>
      <c r="KVU19" s="788"/>
      <c r="KVV19" s="788"/>
      <c r="KVW19" s="788"/>
      <c r="KVX19" s="787"/>
      <c r="KVY19" s="788"/>
      <c r="KVZ19" s="788"/>
      <c r="KWA19" s="788"/>
      <c r="KWB19" s="787"/>
      <c r="KWC19" s="788"/>
      <c r="KWD19" s="788"/>
      <c r="KWE19" s="788"/>
      <c r="KWF19" s="787"/>
      <c r="KWG19" s="788"/>
      <c r="KWH19" s="788"/>
      <c r="KWI19" s="788"/>
      <c r="KWJ19" s="787"/>
      <c r="KWK19" s="788"/>
      <c r="KWL19" s="788"/>
      <c r="KWM19" s="788"/>
      <c r="KWN19" s="787"/>
      <c r="KWO19" s="788"/>
      <c r="KWP19" s="788"/>
      <c r="KWQ19" s="788"/>
      <c r="KWR19" s="787"/>
      <c r="KWS19" s="788"/>
      <c r="KWT19" s="788"/>
      <c r="KWU19" s="788"/>
      <c r="KWV19" s="787"/>
      <c r="KWW19" s="788"/>
      <c r="KWX19" s="788"/>
      <c r="KWY19" s="788"/>
      <c r="KWZ19" s="787"/>
      <c r="KXA19" s="788"/>
      <c r="KXB19" s="788"/>
      <c r="KXC19" s="788"/>
      <c r="KXD19" s="787"/>
      <c r="KXE19" s="788"/>
      <c r="KXF19" s="788"/>
      <c r="KXG19" s="788"/>
      <c r="KXH19" s="787"/>
      <c r="KXI19" s="788"/>
      <c r="KXJ19" s="788"/>
      <c r="KXK19" s="788"/>
      <c r="KXL19" s="787"/>
      <c r="KXM19" s="788"/>
      <c r="KXN19" s="788"/>
      <c r="KXO19" s="788"/>
      <c r="KXP19" s="787"/>
      <c r="KXQ19" s="788"/>
      <c r="KXR19" s="788"/>
      <c r="KXS19" s="788"/>
      <c r="KXT19" s="787"/>
      <c r="KXU19" s="788"/>
      <c r="KXV19" s="788"/>
      <c r="KXW19" s="788"/>
      <c r="KXX19" s="787"/>
      <c r="KXY19" s="788"/>
      <c r="KXZ19" s="788"/>
      <c r="KYA19" s="788"/>
      <c r="KYB19" s="787"/>
      <c r="KYC19" s="788"/>
      <c r="KYD19" s="788"/>
      <c r="KYE19" s="788"/>
      <c r="KYF19" s="787"/>
      <c r="KYG19" s="788"/>
      <c r="KYH19" s="788"/>
      <c r="KYI19" s="788"/>
      <c r="KYJ19" s="787"/>
      <c r="KYK19" s="788"/>
      <c r="KYL19" s="788"/>
      <c r="KYM19" s="788"/>
      <c r="KYN19" s="787"/>
      <c r="KYO19" s="788"/>
      <c r="KYP19" s="788"/>
      <c r="KYQ19" s="788"/>
      <c r="KYR19" s="787"/>
      <c r="KYS19" s="788"/>
      <c r="KYT19" s="788"/>
      <c r="KYU19" s="788"/>
      <c r="KYV19" s="787"/>
      <c r="KYW19" s="788"/>
      <c r="KYX19" s="788"/>
      <c r="KYY19" s="788"/>
      <c r="KYZ19" s="787"/>
      <c r="KZA19" s="788"/>
      <c r="KZB19" s="788"/>
      <c r="KZC19" s="788"/>
      <c r="KZD19" s="787"/>
      <c r="KZE19" s="788"/>
      <c r="KZF19" s="788"/>
      <c r="KZG19" s="788"/>
      <c r="KZH19" s="787"/>
      <c r="KZI19" s="788"/>
      <c r="KZJ19" s="788"/>
      <c r="KZK19" s="788"/>
      <c r="KZL19" s="787"/>
      <c r="KZM19" s="788"/>
      <c r="KZN19" s="788"/>
      <c r="KZO19" s="788"/>
      <c r="KZP19" s="787"/>
      <c r="KZQ19" s="788"/>
      <c r="KZR19" s="788"/>
      <c r="KZS19" s="788"/>
      <c r="KZT19" s="787"/>
      <c r="KZU19" s="788"/>
      <c r="KZV19" s="788"/>
      <c r="KZW19" s="788"/>
      <c r="KZX19" s="787"/>
      <c r="KZY19" s="788"/>
      <c r="KZZ19" s="788"/>
      <c r="LAA19" s="788"/>
      <c r="LAB19" s="787"/>
      <c r="LAC19" s="788"/>
      <c r="LAD19" s="788"/>
      <c r="LAE19" s="788"/>
      <c r="LAF19" s="787"/>
      <c r="LAG19" s="788"/>
      <c r="LAH19" s="788"/>
      <c r="LAI19" s="788"/>
      <c r="LAJ19" s="787"/>
      <c r="LAK19" s="788"/>
      <c r="LAL19" s="788"/>
      <c r="LAM19" s="788"/>
      <c r="LAN19" s="787"/>
      <c r="LAO19" s="788"/>
      <c r="LAP19" s="788"/>
      <c r="LAQ19" s="788"/>
      <c r="LAR19" s="787"/>
      <c r="LAS19" s="788"/>
      <c r="LAT19" s="788"/>
      <c r="LAU19" s="788"/>
      <c r="LAV19" s="787"/>
      <c r="LAW19" s="788"/>
      <c r="LAX19" s="788"/>
      <c r="LAY19" s="788"/>
      <c r="LAZ19" s="787"/>
      <c r="LBA19" s="788"/>
      <c r="LBB19" s="788"/>
      <c r="LBC19" s="788"/>
      <c r="LBD19" s="787"/>
      <c r="LBE19" s="788"/>
      <c r="LBF19" s="788"/>
      <c r="LBG19" s="788"/>
      <c r="LBH19" s="787"/>
      <c r="LBI19" s="788"/>
      <c r="LBJ19" s="788"/>
      <c r="LBK19" s="788"/>
      <c r="LBL19" s="787"/>
      <c r="LBM19" s="788"/>
      <c r="LBN19" s="788"/>
      <c r="LBO19" s="788"/>
      <c r="LBP19" s="787"/>
      <c r="LBQ19" s="788"/>
      <c r="LBR19" s="788"/>
      <c r="LBS19" s="788"/>
      <c r="LBT19" s="787"/>
      <c r="LBU19" s="788"/>
      <c r="LBV19" s="788"/>
      <c r="LBW19" s="788"/>
      <c r="LBX19" s="787"/>
      <c r="LBY19" s="788"/>
      <c r="LBZ19" s="788"/>
      <c r="LCA19" s="788"/>
      <c r="LCB19" s="787"/>
      <c r="LCC19" s="788"/>
      <c r="LCD19" s="788"/>
      <c r="LCE19" s="788"/>
      <c r="LCF19" s="787"/>
      <c r="LCG19" s="788"/>
      <c r="LCH19" s="788"/>
      <c r="LCI19" s="788"/>
      <c r="LCJ19" s="787"/>
      <c r="LCK19" s="788"/>
      <c r="LCL19" s="788"/>
      <c r="LCM19" s="788"/>
      <c r="LCN19" s="787"/>
      <c r="LCO19" s="788"/>
      <c r="LCP19" s="788"/>
      <c r="LCQ19" s="788"/>
      <c r="LCR19" s="787"/>
      <c r="LCS19" s="788"/>
      <c r="LCT19" s="788"/>
      <c r="LCU19" s="788"/>
      <c r="LCV19" s="787"/>
      <c r="LCW19" s="788"/>
      <c r="LCX19" s="788"/>
      <c r="LCY19" s="788"/>
      <c r="LCZ19" s="787"/>
      <c r="LDA19" s="788"/>
      <c r="LDB19" s="788"/>
      <c r="LDC19" s="788"/>
      <c r="LDD19" s="787"/>
      <c r="LDE19" s="788"/>
      <c r="LDF19" s="788"/>
      <c r="LDG19" s="788"/>
      <c r="LDH19" s="787"/>
      <c r="LDI19" s="788"/>
      <c r="LDJ19" s="788"/>
      <c r="LDK19" s="788"/>
      <c r="LDL19" s="787"/>
      <c r="LDM19" s="788"/>
      <c r="LDN19" s="788"/>
      <c r="LDO19" s="788"/>
      <c r="LDP19" s="787"/>
      <c r="LDQ19" s="788"/>
      <c r="LDR19" s="788"/>
      <c r="LDS19" s="788"/>
      <c r="LDT19" s="787"/>
      <c r="LDU19" s="788"/>
      <c r="LDV19" s="788"/>
      <c r="LDW19" s="788"/>
      <c r="LDX19" s="787"/>
      <c r="LDY19" s="788"/>
      <c r="LDZ19" s="788"/>
      <c r="LEA19" s="788"/>
      <c r="LEB19" s="787"/>
      <c r="LEC19" s="788"/>
      <c r="LED19" s="788"/>
      <c r="LEE19" s="788"/>
      <c r="LEF19" s="787"/>
      <c r="LEG19" s="788"/>
      <c r="LEH19" s="788"/>
      <c r="LEI19" s="788"/>
      <c r="LEJ19" s="787"/>
      <c r="LEK19" s="788"/>
      <c r="LEL19" s="788"/>
      <c r="LEM19" s="788"/>
      <c r="LEN19" s="787"/>
      <c r="LEO19" s="788"/>
      <c r="LEP19" s="788"/>
      <c r="LEQ19" s="788"/>
      <c r="LER19" s="787"/>
      <c r="LES19" s="788"/>
      <c r="LET19" s="788"/>
      <c r="LEU19" s="788"/>
      <c r="LEV19" s="787"/>
      <c r="LEW19" s="788"/>
      <c r="LEX19" s="788"/>
      <c r="LEY19" s="788"/>
      <c r="LEZ19" s="787"/>
      <c r="LFA19" s="788"/>
      <c r="LFB19" s="788"/>
      <c r="LFC19" s="788"/>
      <c r="LFD19" s="787"/>
      <c r="LFE19" s="788"/>
      <c r="LFF19" s="788"/>
      <c r="LFG19" s="788"/>
      <c r="LFH19" s="787"/>
      <c r="LFI19" s="788"/>
      <c r="LFJ19" s="788"/>
      <c r="LFK19" s="788"/>
      <c r="LFL19" s="787"/>
      <c r="LFM19" s="788"/>
      <c r="LFN19" s="788"/>
      <c r="LFO19" s="788"/>
      <c r="LFP19" s="787"/>
      <c r="LFQ19" s="788"/>
      <c r="LFR19" s="788"/>
      <c r="LFS19" s="788"/>
      <c r="LFT19" s="787"/>
      <c r="LFU19" s="788"/>
      <c r="LFV19" s="788"/>
      <c r="LFW19" s="788"/>
      <c r="LFX19" s="787"/>
      <c r="LFY19" s="788"/>
      <c r="LFZ19" s="788"/>
      <c r="LGA19" s="788"/>
      <c r="LGB19" s="787"/>
      <c r="LGC19" s="788"/>
      <c r="LGD19" s="788"/>
      <c r="LGE19" s="788"/>
      <c r="LGF19" s="787"/>
      <c r="LGG19" s="788"/>
      <c r="LGH19" s="788"/>
      <c r="LGI19" s="788"/>
      <c r="LGJ19" s="787"/>
      <c r="LGK19" s="788"/>
      <c r="LGL19" s="788"/>
      <c r="LGM19" s="788"/>
      <c r="LGN19" s="787"/>
      <c r="LGO19" s="788"/>
      <c r="LGP19" s="788"/>
      <c r="LGQ19" s="788"/>
      <c r="LGR19" s="787"/>
      <c r="LGS19" s="788"/>
      <c r="LGT19" s="788"/>
      <c r="LGU19" s="788"/>
      <c r="LGV19" s="787"/>
      <c r="LGW19" s="788"/>
      <c r="LGX19" s="788"/>
      <c r="LGY19" s="788"/>
      <c r="LGZ19" s="787"/>
      <c r="LHA19" s="788"/>
      <c r="LHB19" s="788"/>
      <c r="LHC19" s="788"/>
      <c r="LHD19" s="787"/>
      <c r="LHE19" s="788"/>
      <c r="LHF19" s="788"/>
      <c r="LHG19" s="788"/>
      <c r="LHH19" s="787"/>
      <c r="LHI19" s="788"/>
      <c r="LHJ19" s="788"/>
      <c r="LHK19" s="788"/>
      <c r="LHL19" s="787"/>
      <c r="LHM19" s="788"/>
      <c r="LHN19" s="788"/>
      <c r="LHO19" s="788"/>
      <c r="LHP19" s="787"/>
      <c r="LHQ19" s="788"/>
      <c r="LHR19" s="788"/>
      <c r="LHS19" s="788"/>
      <c r="LHT19" s="787"/>
      <c r="LHU19" s="788"/>
      <c r="LHV19" s="788"/>
      <c r="LHW19" s="788"/>
      <c r="LHX19" s="787"/>
      <c r="LHY19" s="788"/>
      <c r="LHZ19" s="788"/>
      <c r="LIA19" s="788"/>
      <c r="LIB19" s="787"/>
      <c r="LIC19" s="788"/>
      <c r="LID19" s="788"/>
      <c r="LIE19" s="788"/>
      <c r="LIF19" s="787"/>
      <c r="LIG19" s="788"/>
      <c r="LIH19" s="788"/>
      <c r="LII19" s="788"/>
      <c r="LIJ19" s="787"/>
      <c r="LIK19" s="788"/>
      <c r="LIL19" s="788"/>
      <c r="LIM19" s="788"/>
      <c r="LIN19" s="787"/>
      <c r="LIO19" s="788"/>
      <c r="LIP19" s="788"/>
      <c r="LIQ19" s="788"/>
      <c r="LIR19" s="787"/>
      <c r="LIS19" s="788"/>
      <c r="LIT19" s="788"/>
      <c r="LIU19" s="788"/>
      <c r="LIV19" s="787"/>
      <c r="LIW19" s="788"/>
      <c r="LIX19" s="788"/>
      <c r="LIY19" s="788"/>
      <c r="LIZ19" s="787"/>
      <c r="LJA19" s="788"/>
      <c r="LJB19" s="788"/>
      <c r="LJC19" s="788"/>
      <c r="LJD19" s="787"/>
      <c r="LJE19" s="788"/>
      <c r="LJF19" s="788"/>
      <c r="LJG19" s="788"/>
      <c r="LJH19" s="787"/>
      <c r="LJI19" s="788"/>
      <c r="LJJ19" s="788"/>
      <c r="LJK19" s="788"/>
      <c r="LJL19" s="787"/>
      <c r="LJM19" s="788"/>
      <c r="LJN19" s="788"/>
      <c r="LJO19" s="788"/>
      <c r="LJP19" s="787"/>
      <c r="LJQ19" s="788"/>
      <c r="LJR19" s="788"/>
      <c r="LJS19" s="788"/>
      <c r="LJT19" s="787"/>
      <c r="LJU19" s="788"/>
      <c r="LJV19" s="788"/>
      <c r="LJW19" s="788"/>
      <c r="LJX19" s="787"/>
      <c r="LJY19" s="788"/>
      <c r="LJZ19" s="788"/>
      <c r="LKA19" s="788"/>
      <c r="LKB19" s="787"/>
      <c r="LKC19" s="788"/>
      <c r="LKD19" s="788"/>
      <c r="LKE19" s="788"/>
      <c r="LKF19" s="787"/>
      <c r="LKG19" s="788"/>
      <c r="LKH19" s="788"/>
      <c r="LKI19" s="788"/>
      <c r="LKJ19" s="787"/>
      <c r="LKK19" s="788"/>
      <c r="LKL19" s="788"/>
      <c r="LKM19" s="788"/>
      <c r="LKN19" s="787"/>
      <c r="LKO19" s="788"/>
      <c r="LKP19" s="788"/>
      <c r="LKQ19" s="788"/>
      <c r="LKR19" s="787"/>
      <c r="LKS19" s="788"/>
      <c r="LKT19" s="788"/>
      <c r="LKU19" s="788"/>
      <c r="LKV19" s="787"/>
      <c r="LKW19" s="788"/>
      <c r="LKX19" s="788"/>
      <c r="LKY19" s="788"/>
      <c r="LKZ19" s="787"/>
      <c r="LLA19" s="788"/>
      <c r="LLB19" s="788"/>
      <c r="LLC19" s="788"/>
      <c r="LLD19" s="787"/>
      <c r="LLE19" s="788"/>
      <c r="LLF19" s="788"/>
      <c r="LLG19" s="788"/>
      <c r="LLH19" s="787"/>
      <c r="LLI19" s="788"/>
      <c r="LLJ19" s="788"/>
      <c r="LLK19" s="788"/>
      <c r="LLL19" s="787"/>
      <c r="LLM19" s="788"/>
      <c r="LLN19" s="788"/>
      <c r="LLO19" s="788"/>
      <c r="LLP19" s="787"/>
      <c r="LLQ19" s="788"/>
      <c r="LLR19" s="788"/>
      <c r="LLS19" s="788"/>
      <c r="LLT19" s="787"/>
      <c r="LLU19" s="788"/>
      <c r="LLV19" s="788"/>
      <c r="LLW19" s="788"/>
      <c r="LLX19" s="787"/>
      <c r="LLY19" s="788"/>
      <c r="LLZ19" s="788"/>
      <c r="LMA19" s="788"/>
      <c r="LMB19" s="787"/>
      <c r="LMC19" s="788"/>
      <c r="LMD19" s="788"/>
      <c r="LME19" s="788"/>
      <c r="LMF19" s="787"/>
      <c r="LMG19" s="788"/>
      <c r="LMH19" s="788"/>
      <c r="LMI19" s="788"/>
      <c r="LMJ19" s="787"/>
      <c r="LMK19" s="788"/>
      <c r="LML19" s="788"/>
      <c r="LMM19" s="788"/>
      <c r="LMN19" s="787"/>
      <c r="LMO19" s="788"/>
      <c r="LMP19" s="788"/>
      <c r="LMQ19" s="788"/>
      <c r="LMR19" s="787"/>
      <c r="LMS19" s="788"/>
      <c r="LMT19" s="788"/>
      <c r="LMU19" s="788"/>
      <c r="LMV19" s="787"/>
      <c r="LMW19" s="788"/>
      <c r="LMX19" s="788"/>
      <c r="LMY19" s="788"/>
      <c r="LMZ19" s="787"/>
      <c r="LNA19" s="788"/>
      <c r="LNB19" s="788"/>
      <c r="LNC19" s="788"/>
      <c r="LND19" s="787"/>
      <c r="LNE19" s="788"/>
      <c r="LNF19" s="788"/>
      <c r="LNG19" s="788"/>
      <c r="LNH19" s="787"/>
      <c r="LNI19" s="788"/>
      <c r="LNJ19" s="788"/>
      <c r="LNK19" s="788"/>
      <c r="LNL19" s="787"/>
      <c r="LNM19" s="788"/>
      <c r="LNN19" s="788"/>
      <c r="LNO19" s="788"/>
      <c r="LNP19" s="787"/>
      <c r="LNQ19" s="788"/>
      <c r="LNR19" s="788"/>
      <c r="LNS19" s="788"/>
      <c r="LNT19" s="787"/>
      <c r="LNU19" s="788"/>
      <c r="LNV19" s="788"/>
      <c r="LNW19" s="788"/>
      <c r="LNX19" s="787"/>
      <c r="LNY19" s="788"/>
      <c r="LNZ19" s="788"/>
      <c r="LOA19" s="788"/>
      <c r="LOB19" s="787"/>
      <c r="LOC19" s="788"/>
      <c r="LOD19" s="788"/>
      <c r="LOE19" s="788"/>
      <c r="LOF19" s="787"/>
      <c r="LOG19" s="788"/>
      <c r="LOH19" s="788"/>
      <c r="LOI19" s="788"/>
      <c r="LOJ19" s="787"/>
      <c r="LOK19" s="788"/>
      <c r="LOL19" s="788"/>
      <c r="LOM19" s="788"/>
      <c r="LON19" s="787"/>
      <c r="LOO19" s="788"/>
      <c r="LOP19" s="788"/>
      <c r="LOQ19" s="788"/>
      <c r="LOR19" s="787"/>
      <c r="LOS19" s="788"/>
      <c r="LOT19" s="788"/>
      <c r="LOU19" s="788"/>
      <c r="LOV19" s="787"/>
      <c r="LOW19" s="788"/>
      <c r="LOX19" s="788"/>
      <c r="LOY19" s="788"/>
      <c r="LOZ19" s="787"/>
      <c r="LPA19" s="788"/>
      <c r="LPB19" s="788"/>
      <c r="LPC19" s="788"/>
      <c r="LPD19" s="787"/>
      <c r="LPE19" s="788"/>
      <c r="LPF19" s="788"/>
      <c r="LPG19" s="788"/>
      <c r="LPH19" s="787"/>
      <c r="LPI19" s="788"/>
      <c r="LPJ19" s="788"/>
      <c r="LPK19" s="788"/>
      <c r="LPL19" s="787"/>
      <c r="LPM19" s="788"/>
      <c r="LPN19" s="788"/>
      <c r="LPO19" s="788"/>
      <c r="LPP19" s="787"/>
      <c r="LPQ19" s="788"/>
      <c r="LPR19" s="788"/>
      <c r="LPS19" s="788"/>
      <c r="LPT19" s="787"/>
      <c r="LPU19" s="788"/>
      <c r="LPV19" s="788"/>
      <c r="LPW19" s="788"/>
      <c r="LPX19" s="787"/>
      <c r="LPY19" s="788"/>
      <c r="LPZ19" s="788"/>
      <c r="LQA19" s="788"/>
      <c r="LQB19" s="787"/>
      <c r="LQC19" s="788"/>
      <c r="LQD19" s="788"/>
      <c r="LQE19" s="788"/>
      <c r="LQF19" s="787"/>
      <c r="LQG19" s="788"/>
      <c r="LQH19" s="788"/>
      <c r="LQI19" s="788"/>
      <c r="LQJ19" s="787"/>
      <c r="LQK19" s="788"/>
      <c r="LQL19" s="788"/>
      <c r="LQM19" s="788"/>
      <c r="LQN19" s="787"/>
      <c r="LQO19" s="788"/>
      <c r="LQP19" s="788"/>
      <c r="LQQ19" s="788"/>
      <c r="LQR19" s="787"/>
      <c r="LQS19" s="788"/>
      <c r="LQT19" s="788"/>
      <c r="LQU19" s="788"/>
      <c r="LQV19" s="787"/>
      <c r="LQW19" s="788"/>
      <c r="LQX19" s="788"/>
      <c r="LQY19" s="788"/>
      <c r="LQZ19" s="787"/>
      <c r="LRA19" s="788"/>
      <c r="LRB19" s="788"/>
      <c r="LRC19" s="788"/>
      <c r="LRD19" s="787"/>
      <c r="LRE19" s="788"/>
      <c r="LRF19" s="788"/>
      <c r="LRG19" s="788"/>
      <c r="LRH19" s="787"/>
      <c r="LRI19" s="788"/>
      <c r="LRJ19" s="788"/>
      <c r="LRK19" s="788"/>
      <c r="LRL19" s="787"/>
      <c r="LRM19" s="788"/>
      <c r="LRN19" s="788"/>
      <c r="LRO19" s="788"/>
      <c r="LRP19" s="787"/>
      <c r="LRQ19" s="788"/>
      <c r="LRR19" s="788"/>
      <c r="LRS19" s="788"/>
      <c r="LRT19" s="787"/>
      <c r="LRU19" s="788"/>
      <c r="LRV19" s="788"/>
      <c r="LRW19" s="788"/>
      <c r="LRX19" s="787"/>
      <c r="LRY19" s="788"/>
      <c r="LRZ19" s="788"/>
      <c r="LSA19" s="788"/>
      <c r="LSB19" s="787"/>
      <c r="LSC19" s="788"/>
      <c r="LSD19" s="788"/>
      <c r="LSE19" s="788"/>
      <c r="LSF19" s="787"/>
      <c r="LSG19" s="788"/>
      <c r="LSH19" s="788"/>
      <c r="LSI19" s="788"/>
      <c r="LSJ19" s="787"/>
      <c r="LSK19" s="788"/>
      <c r="LSL19" s="788"/>
      <c r="LSM19" s="788"/>
      <c r="LSN19" s="787"/>
      <c r="LSO19" s="788"/>
      <c r="LSP19" s="788"/>
      <c r="LSQ19" s="788"/>
      <c r="LSR19" s="787"/>
      <c r="LSS19" s="788"/>
      <c r="LST19" s="788"/>
      <c r="LSU19" s="788"/>
      <c r="LSV19" s="787"/>
      <c r="LSW19" s="788"/>
      <c r="LSX19" s="788"/>
      <c r="LSY19" s="788"/>
      <c r="LSZ19" s="787"/>
      <c r="LTA19" s="788"/>
      <c r="LTB19" s="788"/>
      <c r="LTC19" s="788"/>
      <c r="LTD19" s="787"/>
      <c r="LTE19" s="788"/>
      <c r="LTF19" s="788"/>
      <c r="LTG19" s="788"/>
      <c r="LTH19" s="787"/>
      <c r="LTI19" s="788"/>
      <c r="LTJ19" s="788"/>
      <c r="LTK19" s="788"/>
      <c r="LTL19" s="787"/>
      <c r="LTM19" s="788"/>
      <c r="LTN19" s="788"/>
      <c r="LTO19" s="788"/>
      <c r="LTP19" s="787"/>
      <c r="LTQ19" s="788"/>
      <c r="LTR19" s="788"/>
      <c r="LTS19" s="788"/>
      <c r="LTT19" s="787"/>
      <c r="LTU19" s="788"/>
      <c r="LTV19" s="788"/>
      <c r="LTW19" s="788"/>
      <c r="LTX19" s="787"/>
      <c r="LTY19" s="788"/>
      <c r="LTZ19" s="788"/>
      <c r="LUA19" s="788"/>
      <c r="LUB19" s="787"/>
      <c r="LUC19" s="788"/>
      <c r="LUD19" s="788"/>
      <c r="LUE19" s="788"/>
      <c r="LUF19" s="787"/>
      <c r="LUG19" s="788"/>
      <c r="LUH19" s="788"/>
      <c r="LUI19" s="788"/>
      <c r="LUJ19" s="787"/>
      <c r="LUK19" s="788"/>
      <c r="LUL19" s="788"/>
      <c r="LUM19" s="788"/>
      <c r="LUN19" s="787"/>
      <c r="LUO19" s="788"/>
      <c r="LUP19" s="788"/>
      <c r="LUQ19" s="788"/>
      <c r="LUR19" s="787"/>
      <c r="LUS19" s="788"/>
      <c r="LUT19" s="788"/>
      <c r="LUU19" s="788"/>
      <c r="LUV19" s="787"/>
      <c r="LUW19" s="788"/>
      <c r="LUX19" s="788"/>
      <c r="LUY19" s="788"/>
      <c r="LUZ19" s="787"/>
      <c r="LVA19" s="788"/>
      <c r="LVB19" s="788"/>
      <c r="LVC19" s="788"/>
      <c r="LVD19" s="787"/>
      <c r="LVE19" s="788"/>
      <c r="LVF19" s="788"/>
      <c r="LVG19" s="788"/>
      <c r="LVH19" s="787"/>
      <c r="LVI19" s="788"/>
      <c r="LVJ19" s="788"/>
      <c r="LVK19" s="788"/>
      <c r="LVL19" s="787"/>
      <c r="LVM19" s="788"/>
      <c r="LVN19" s="788"/>
      <c r="LVO19" s="788"/>
      <c r="LVP19" s="787"/>
      <c r="LVQ19" s="788"/>
      <c r="LVR19" s="788"/>
      <c r="LVS19" s="788"/>
      <c r="LVT19" s="787"/>
      <c r="LVU19" s="788"/>
      <c r="LVV19" s="788"/>
      <c r="LVW19" s="788"/>
      <c r="LVX19" s="787"/>
      <c r="LVY19" s="788"/>
      <c r="LVZ19" s="788"/>
      <c r="LWA19" s="788"/>
      <c r="LWB19" s="787"/>
      <c r="LWC19" s="788"/>
      <c r="LWD19" s="788"/>
      <c r="LWE19" s="788"/>
      <c r="LWF19" s="787"/>
      <c r="LWG19" s="788"/>
      <c r="LWH19" s="788"/>
      <c r="LWI19" s="788"/>
      <c r="LWJ19" s="787"/>
      <c r="LWK19" s="788"/>
      <c r="LWL19" s="788"/>
      <c r="LWM19" s="788"/>
      <c r="LWN19" s="787"/>
      <c r="LWO19" s="788"/>
      <c r="LWP19" s="788"/>
      <c r="LWQ19" s="788"/>
      <c r="LWR19" s="787"/>
      <c r="LWS19" s="788"/>
      <c r="LWT19" s="788"/>
      <c r="LWU19" s="788"/>
      <c r="LWV19" s="787"/>
      <c r="LWW19" s="788"/>
      <c r="LWX19" s="788"/>
      <c r="LWY19" s="788"/>
      <c r="LWZ19" s="787"/>
      <c r="LXA19" s="788"/>
      <c r="LXB19" s="788"/>
      <c r="LXC19" s="788"/>
      <c r="LXD19" s="787"/>
      <c r="LXE19" s="788"/>
      <c r="LXF19" s="788"/>
      <c r="LXG19" s="788"/>
      <c r="LXH19" s="787"/>
      <c r="LXI19" s="788"/>
      <c r="LXJ19" s="788"/>
      <c r="LXK19" s="788"/>
      <c r="LXL19" s="787"/>
      <c r="LXM19" s="788"/>
      <c r="LXN19" s="788"/>
      <c r="LXO19" s="788"/>
      <c r="LXP19" s="787"/>
      <c r="LXQ19" s="788"/>
      <c r="LXR19" s="788"/>
      <c r="LXS19" s="788"/>
      <c r="LXT19" s="787"/>
      <c r="LXU19" s="788"/>
      <c r="LXV19" s="788"/>
      <c r="LXW19" s="788"/>
      <c r="LXX19" s="787"/>
      <c r="LXY19" s="788"/>
      <c r="LXZ19" s="788"/>
      <c r="LYA19" s="788"/>
      <c r="LYB19" s="787"/>
      <c r="LYC19" s="788"/>
      <c r="LYD19" s="788"/>
      <c r="LYE19" s="788"/>
      <c r="LYF19" s="787"/>
      <c r="LYG19" s="788"/>
      <c r="LYH19" s="788"/>
      <c r="LYI19" s="788"/>
      <c r="LYJ19" s="787"/>
      <c r="LYK19" s="788"/>
      <c r="LYL19" s="788"/>
      <c r="LYM19" s="788"/>
      <c r="LYN19" s="787"/>
      <c r="LYO19" s="788"/>
      <c r="LYP19" s="788"/>
      <c r="LYQ19" s="788"/>
      <c r="LYR19" s="787"/>
      <c r="LYS19" s="788"/>
      <c r="LYT19" s="788"/>
      <c r="LYU19" s="788"/>
      <c r="LYV19" s="787"/>
      <c r="LYW19" s="788"/>
      <c r="LYX19" s="788"/>
      <c r="LYY19" s="788"/>
      <c r="LYZ19" s="787"/>
      <c r="LZA19" s="788"/>
      <c r="LZB19" s="788"/>
      <c r="LZC19" s="788"/>
      <c r="LZD19" s="787"/>
      <c r="LZE19" s="788"/>
      <c r="LZF19" s="788"/>
      <c r="LZG19" s="788"/>
      <c r="LZH19" s="787"/>
      <c r="LZI19" s="788"/>
      <c r="LZJ19" s="788"/>
      <c r="LZK19" s="788"/>
      <c r="LZL19" s="787"/>
      <c r="LZM19" s="788"/>
      <c r="LZN19" s="788"/>
      <c r="LZO19" s="788"/>
      <c r="LZP19" s="787"/>
      <c r="LZQ19" s="788"/>
      <c r="LZR19" s="788"/>
      <c r="LZS19" s="788"/>
      <c r="LZT19" s="787"/>
      <c r="LZU19" s="788"/>
      <c r="LZV19" s="788"/>
      <c r="LZW19" s="788"/>
      <c r="LZX19" s="787"/>
      <c r="LZY19" s="788"/>
      <c r="LZZ19" s="788"/>
      <c r="MAA19" s="788"/>
      <c r="MAB19" s="787"/>
      <c r="MAC19" s="788"/>
      <c r="MAD19" s="788"/>
      <c r="MAE19" s="788"/>
      <c r="MAF19" s="787"/>
      <c r="MAG19" s="788"/>
      <c r="MAH19" s="788"/>
      <c r="MAI19" s="788"/>
      <c r="MAJ19" s="787"/>
      <c r="MAK19" s="788"/>
      <c r="MAL19" s="788"/>
      <c r="MAM19" s="788"/>
      <c r="MAN19" s="787"/>
      <c r="MAO19" s="788"/>
      <c r="MAP19" s="788"/>
      <c r="MAQ19" s="788"/>
      <c r="MAR19" s="787"/>
      <c r="MAS19" s="788"/>
      <c r="MAT19" s="788"/>
      <c r="MAU19" s="788"/>
      <c r="MAV19" s="787"/>
      <c r="MAW19" s="788"/>
      <c r="MAX19" s="788"/>
      <c r="MAY19" s="788"/>
      <c r="MAZ19" s="787"/>
      <c r="MBA19" s="788"/>
      <c r="MBB19" s="788"/>
      <c r="MBC19" s="788"/>
      <c r="MBD19" s="787"/>
      <c r="MBE19" s="788"/>
      <c r="MBF19" s="788"/>
      <c r="MBG19" s="788"/>
      <c r="MBH19" s="787"/>
      <c r="MBI19" s="788"/>
      <c r="MBJ19" s="788"/>
      <c r="MBK19" s="788"/>
      <c r="MBL19" s="787"/>
      <c r="MBM19" s="788"/>
      <c r="MBN19" s="788"/>
      <c r="MBO19" s="788"/>
      <c r="MBP19" s="787"/>
      <c r="MBQ19" s="788"/>
      <c r="MBR19" s="788"/>
      <c r="MBS19" s="788"/>
      <c r="MBT19" s="787"/>
      <c r="MBU19" s="788"/>
      <c r="MBV19" s="788"/>
      <c r="MBW19" s="788"/>
      <c r="MBX19" s="787"/>
      <c r="MBY19" s="788"/>
      <c r="MBZ19" s="788"/>
      <c r="MCA19" s="788"/>
      <c r="MCB19" s="787"/>
      <c r="MCC19" s="788"/>
      <c r="MCD19" s="788"/>
      <c r="MCE19" s="788"/>
      <c r="MCF19" s="787"/>
      <c r="MCG19" s="788"/>
      <c r="MCH19" s="788"/>
      <c r="MCI19" s="788"/>
      <c r="MCJ19" s="787"/>
      <c r="MCK19" s="788"/>
      <c r="MCL19" s="788"/>
      <c r="MCM19" s="788"/>
      <c r="MCN19" s="787"/>
      <c r="MCO19" s="788"/>
      <c r="MCP19" s="788"/>
      <c r="MCQ19" s="788"/>
      <c r="MCR19" s="787"/>
      <c r="MCS19" s="788"/>
      <c r="MCT19" s="788"/>
      <c r="MCU19" s="788"/>
      <c r="MCV19" s="787"/>
      <c r="MCW19" s="788"/>
      <c r="MCX19" s="788"/>
      <c r="MCY19" s="788"/>
      <c r="MCZ19" s="787"/>
      <c r="MDA19" s="788"/>
      <c r="MDB19" s="788"/>
      <c r="MDC19" s="788"/>
      <c r="MDD19" s="787"/>
      <c r="MDE19" s="788"/>
      <c r="MDF19" s="788"/>
      <c r="MDG19" s="788"/>
      <c r="MDH19" s="787"/>
      <c r="MDI19" s="788"/>
      <c r="MDJ19" s="788"/>
      <c r="MDK19" s="788"/>
      <c r="MDL19" s="787"/>
      <c r="MDM19" s="788"/>
      <c r="MDN19" s="788"/>
      <c r="MDO19" s="788"/>
      <c r="MDP19" s="787"/>
      <c r="MDQ19" s="788"/>
      <c r="MDR19" s="788"/>
      <c r="MDS19" s="788"/>
      <c r="MDT19" s="787"/>
      <c r="MDU19" s="788"/>
      <c r="MDV19" s="788"/>
      <c r="MDW19" s="788"/>
      <c r="MDX19" s="787"/>
      <c r="MDY19" s="788"/>
      <c r="MDZ19" s="788"/>
      <c r="MEA19" s="788"/>
      <c r="MEB19" s="787"/>
      <c r="MEC19" s="788"/>
      <c r="MED19" s="788"/>
      <c r="MEE19" s="788"/>
      <c r="MEF19" s="787"/>
      <c r="MEG19" s="788"/>
      <c r="MEH19" s="788"/>
      <c r="MEI19" s="788"/>
      <c r="MEJ19" s="787"/>
      <c r="MEK19" s="788"/>
      <c r="MEL19" s="788"/>
      <c r="MEM19" s="788"/>
      <c r="MEN19" s="787"/>
      <c r="MEO19" s="788"/>
      <c r="MEP19" s="788"/>
      <c r="MEQ19" s="788"/>
      <c r="MER19" s="787"/>
      <c r="MES19" s="788"/>
      <c r="MET19" s="788"/>
      <c r="MEU19" s="788"/>
      <c r="MEV19" s="787"/>
      <c r="MEW19" s="788"/>
      <c r="MEX19" s="788"/>
      <c r="MEY19" s="788"/>
      <c r="MEZ19" s="787"/>
      <c r="MFA19" s="788"/>
      <c r="MFB19" s="788"/>
      <c r="MFC19" s="788"/>
      <c r="MFD19" s="787"/>
      <c r="MFE19" s="788"/>
      <c r="MFF19" s="788"/>
      <c r="MFG19" s="788"/>
      <c r="MFH19" s="787"/>
      <c r="MFI19" s="788"/>
      <c r="MFJ19" s="788"/>
      <c r="MFK19" s="788"/>
      <c r="MFL19" s="787"/>
      <c r="MFM19" s="788"/>
      <c r="MFN19" s="788"/>
      <c r="MFO19" s="788"/>
      <c r="MFP19" s="787"/>
      <c r="MFQ19" s="788"/>
      <c r="MFR19" s="788"/>
      <c r="MFS19" s="788"/>
      <c r="MFT19" s="787"/>
      <c r="MFU19" s="788"/>
      <c r="MFV19" s="788"/>
      <c r="MFW19" s="788"/>
      <c r="MFX19" s="787"/>
      <c r="MFY19" s="788"/>
      <c r="MFZ19" s="788"/>
      <c r="MGA19" s="788"/>
      <c r="MGB19" s="787"/>
      <c r="MGC19" s="788"/>
      <c r="MGD19" s="788"/>
      <c r="MGE19" s="788"/>
      <c r="MGF19" s="787"/>
      <c r="MGG19" s="788"/>
      <c r="MGH19" s="788"/>
      <c r="MGI19" s="788"/>
      <c r="MGJ19" s="787"/>
      <c r="MGK19" s="788"/>
      <c r="MGL19" s="788"/>
      <c r="MGM19" s="788"/>
      <c r="MGN19" s="787"/>
      <c r="MGO19" s="788"/>
      <c r="MGP19" s="788"/>
      <c r="MGQ19" s="788"/>
      <c r="MGR19" s="787"/>
      <c r="MGS19" s="788"/>
      <c r="MGT19" s="788"/>
      <c r="MGU19" s="788"/>
      <c r="MGV19" s="787"/>
      <c r="MGW19" s="788"/>
      <c r="MGX19" s="788"/>
      <c r="MGY19" s="788"/>
      <c r="MGZ19" s="787"/>
      <c r="MHA19" s="788"/>
      <c r="MHB19" s="788"/>
      <c r="MHC19" s="788"/>
      <c r="MHD19" s="787"/>
      <c r="MHE19" s="788"/>
      <c r="MHF19" s="788"/>
      <c r="MHG19" s="788"/>
      <c r="MHH19" s="787"/>
      <c r="MHI19" s="788"/>
      <c r="MHJ19" s="788"/>
      <c r="MHK19" s="788"/>
      <c r="MHL19" s="787"/>
      <c r="MHM19" s="788"/>
      <c r="MHN19" s="788"/>
      <c r="MHO19" s="788"/>
      <c r="MHP19" s="787"/>
      <c r="MHQ19" s="788"/>
      <c r="MHR19" s="788"/>
      <c r="MHS19" s="788"/>
      <c r="MHT19" s="787"/>
      <c r="MHU19" s="788"/>
      <c r="MHV19" s="788"/>
      <c r="MHW19" s="788"/>
      <c r="MHX19" s="787"/>
      <c r="MHY19" s="788"/>
      <c r="MHZ19" s="788"/>
      <c r="MIA19" s="788"/>
      <c r="MIB19" s="787"/>
      <c r="MIC19" s="788"/>
      <c r="MID19" s="788"/>
      <c r="MIE19" s="788"/>
      <c r="MIF19" s="787"/>
      <c r="MIG19" s="788"/>
      <c r="MIH19" s="788"/>
      <c r="MII19" s="788"/>
      <c r="MIJ19" s="787"/>
      <c r="MIK19" s="788"/>
      <c r="MIL19" s="788"/>
      <c r="MIM19" s="788"/>
      <c r="MIN19" s="787"/>
      <c r="MIO19" s="788"/>
      <c r="MIP19" s="788"/>
      <c r="MIQ19" s="788"/>
      <c r="MIR19" s="787"/>
      <c r="MIS19" s="788"/>
      <c r="MIT19" s="788"/>
      <c r="MIU19" s="788"/>
      <c r="MIV19" s="787"/>
      <c r="MIW19" s="788"/>
      <c r="MIX19" s="788"/>
      <c r="MIY19" s="788"/>
      <c r="MIZ19" s="787"/>
      <c r="MJA19" s="788"/>
      <c r="MJB19" s="788"/>
      <c r="MJC19" s="788"/>
      <c r="MJD19" s="787"/>
      <c r="MJE19" s="788"/>
      <c r="MJF19" s="788"/>
      <c r="MJG19" s="788"/>
      <c r="MJH19" s="787"/>
      <c r="MJI19" s="788"/>
      <c r="MJJ19" s="788"/>
      <c r="MJK19" s="788"/>
      <c r="MJL19" s="787"/>
      <c r="MJM19" s="788"/>
      <c r="MJN19" s="788"/>
      <c r="MJO19" s="788"/>
      <c r="MJP19" s="787"/>
      <c r="MJQ19" s="788"/>
      <c r="MJR19" s="788"/>
      <c r="MJS19" s="788"/>
      <c r="MJT19" s="787"/>
      <c r="MJU19" s="788"/>
      <c r="MJV19" s="788"/>
      <c r="MJW19" s="788"/>
      <c r="MJX19" s="787"/>
      <c r="MJY19" s="788"/>
      <c r="MJZ19" s="788"/>
      <c r="MKA19" s="788"/>
      <c r="MKB19" s="787"/>
      <c r="MKC19" s="788"/>
      <c r="MKD19" s="788"/>
      <c r="MKE19" s="788"/>
      <c r="MKF19" s="787"/>
      <c r="MKG19" s="788"/>
      <c r="MKH19" s="788"/>
      <c r="MKI19" s="788"/>
      <c r="MKJ19" s="787"/>
      <c r="MKK19" s="788"/>
      <c r="MKL19" s="788"/>
      <c r="MKM19" s="788"/>
      <c r="MKN19" s="787"/>
      <c r="MKO19" s="788"/>
      <c r="MKP19" s="788"/>
      <c r="MKQ19" s="788"/>
      <c r="MKR19" s="787"/>
      <c r="MKS19" s="788"/>
      <c r="MKT19" s="788"/>
      <c r="MKU19" s="788"/>
      <c r="MKV19" s="787"/>
      <c r="MKW19" s="788"/>
      <c r="MKX19" s="788"/>
      <c r="MKY19" s="788"/>
      <c r="MKZ19" s="787"/>
      <c r="MLA19" s="788"/>
      <c r="MLB19" s="788"/>
      <c r="MLC19" s="788"/>
      <c r="MLD19" s="787"/>
      <c r="MLE19" s="788"/>
      <c r="MLF19" s="788"/>
      <c r="MLG19" s="788"/>
      <c r="MLH19" s="787"/>
      <c r="MLI19" s="788"/>
      <c r="MLJ19" s="788"/>
      <c r="MLK19" s="788"/>
      <c r="MLL19" s="787"/>
      <c r="MLM19" s="788"/>
      <c r="MLN19" s="788"/>
      <c r="MLO19" s="788"/>
      <c r="MLP19" s="787"/>
      <c r="MLQ19" s="788"/>
      <c r="MLR19" s="788"/>
      <c r="MLS19" s="788"/>
      <c r="MLT19" s="787"/>
      <c r="MLU19" s="788"/>
      <c r="MLV19" s="788"/>
      <c r="MLW19" s="788"/>
      <c r="MLX19" s="787"/>
      <c r="MLY19" s="788"/>
      <c r="MLZ19" s="788"/>
      <c r="MMA19" s="788"/>
      <c r="MMB19" s="787"/>
      <c r="MMC19" s="788"/>
      <c r="MMD19" s="788"/>
      <c r="MME19" s="788"/>
      <c r="MMF19" s="787"/>
      <c r="MMG19" s="788"/>
      <c r="MMH19" s="788"/>
      <c r="MMI19" s="788"/>
      <c r="MMJ19" s="787"/>
      <c r="MMK19" s="788"/>
      <c r="MML19" s="788"/>
      <c r="MMM19" s="788"/>
      <c r="MMN19" s="787"/>
      <c r="MMO19" s="788"/>
      <c r="MMP19" s="788"/>
      <c r="MMQ19" s="788"/>
      <c r="MMR19" s="787"/>
      <c r="MMS19" s="788"/>
      <c r="MMT19" s="788"/>
      <c r="MMU19" s="788"/>
      <c r="MMV19" s="787"/>
      <c r="MMW19" s="788"/>
      <c r="MMX19" s="788"/>
      <c r="MMY19" s="788"/>
      <c r="MMZ19" s="787"/>
      <c r="MNA19" s="788"/>
      <c r="MNB19" s="788"/>
      <c r="MNC19" s="788"/>
      <c r="MND19" s="787"/>
      <c r="MNE19" s="788"/>
      <c r="MNF19" s="788"/>
      <c r="MNG19" s="788"/>
      <c r="MNH19" s="787"/>
      <c r="MNI19" s="788"/>
      <c r="MNJ19" s="788"/>
      <c r="MNK19" s="788"/>
      <c r="MNL19" s="787"/>
      <c r="MNM19" s="788"/>
      <c r="MNN19" s="788"/>
      <c r="MNO19" s="788"/>
      <c r="MNP19" s="787"/>
      <c r="MNQ19" s="788"/>
      <c r="MNR19" s="788"/>
      <c r="MNS19" s="788"/>
      <c r="MNT19" s="787"/>
      <c r="MNU19" s="788"/>
      <c r="MNV19" s="788"/>
      <c r="MNW19" s="788"/>
      <c r="MNX19" s="787"/>
      <c r="MNY19" s="788"/>
      <c r="MNZ19" s="788"/>
      <c r="MOA19" s="788"/>
      <c r="MOB19" s="787"/>
      <c r="MOC19" s="788"/>
      <c r="MOD19" s="788"/>
      <c r="MOE19" s="788"/>
      <c r="MOF19" s="787"/>
      <c r="MOG19" s="788"/>
      <c r="MOH19" s="788"/>
      <c r="MOI19" s="788"/>
      <c r="MOJ19" s="787"/>
      <c r="MOK19" s="788"/>
      <c r="MOL19" s="788"/>
      <c r="MOM19" s="788"/>
      <c r="MON19" s="787"/>
      <c r="MOO19" s="788"/>
      <c r="MOP19" s="788"/>
      <c r="MOQ19" s="788"/>
      <c r="MOR19" s="787"/>
      <c r="MOS19" s="788"/>
      <c r="MOT19" s="788"/>
      <c r="MOU19" s="788"/>
      <c r="MOV19" s="787"/>
      <c r="MOW19" s="788"/>
      <c r="MOX19" s="788"/>
      <c r="MOY19" s="788"/>
      <c r="MOZ19" s="787"/>
      <c r="MPA19" s="788"/>
      <c r="MPB19" s="788"/>
      <c r="MPC19" s="788"/>
      <c r="MPD19" s="787"/>
      <c r="MPE19" s="788"/>
      <c r="MPF19" s="788"/>
      <c r="MPG19" s="788"/>
      <c r="MPH19" s="787"/>
      <c r="MPI19" s="788"/>
      <c r="MPJ19" s="788"/>
      <c r="MPK19" s="788"/>
      <c r="MPL19" s="787"/>
      <c r="MPM19" s="788"/>
      <c r="MPN19" s="788"/>
      <c r="MPO19" s="788"/>
      <c r="MPP19" s="787"/>
      <c r="MPQ19" s="788"/>
      <c r="MPR19" s="788"/>
      <c r="MPS19" s="788"/>
      <c r="MPT19" s="787"/>
      <c r="MPU19" s="788"/>
      <c r="MPV19" s="788"/>
      <c r="MPW19" s="788"/>
      <c r="MPX19" s="787"/>
      <c r="MPY19" s="788"/>
      <c r="MPZ19" s="788"/>
      <c r="MQA19" s="788"/>
      <c r="MQB19" s="787"/>
      <c r="MQC19" s="788"/>
      <c r="MQD19" s="788"/>
      <c r="MQE19" s="788"/>
      <c r="MQF19" s="787"/>
      <c r="MQG19" s="788"/>
      <c r="MQH19" s="788"/>
      <c r="MQI19" s="788"/>
      <c r="MQJ19" s="787"/>
      <c r="MQK19" s="788"/>
      <c r="MQL19" s="788"/>
      <c r="MQM19" s="788"/>
      <c r="MQN19" s="787"/>
      <c r="MQO19" s="788"/>
      <c r="MQP19" s="788"/>
      <c r="MQQ19" s="788"/>
      <c r="MQR19" s="787"/>
      <c r="MQS19" s="788"/>
      <c r="MQT19" s="788"/>
      <c r="MQU19" s="788"/>
      <c r="MQV19" s="787"/>
      <c r="MQW19" s="788"/>
      <c r="MQX19" s="788"/>
      <c r="MQY19" s="788"/>
      <c r="MQZ19" s="787"/>
      <c r="MRA19" s="788"/>
      <c r="MRB19" s="788"/>
      <c r="MRC19" s="788"/>
      <c r="MRD19" s="787"/>
      <c r="MRE19" s="788"/>
      <c r="MRF19" s="788"/>
      <c r="MRG19" s="788"/>
      <c r="MRH19" s="787"/>
      <c r="MRI19" s="788"/>
      <c r="MRJ19" s="788"/>
      <c r="MRK19" s="788"/>
      <c r="MRL19" s="787"/>
      <c r="MRM19" s="788"/>
      <c r="MRN19" s="788"/>
      <c r="MRO19" s="788"/>
      <c r="MRP19" s="787"/>
      <c r="MRQ19" s="788"/>
      <c r="MRR19" s="788"/>
      <c r="MRS19" s="788"/>
      <c r="MRT19" s="787"/>
      <c r="MRU19" s="788"/>
      <c r="MRV19" s="788"/>
      <c r="MRW19" s="788"/>
      <c r="MRX19" s="787"/>
      <c r="MRY19" s="788"/>
      <c r="MRZ19" s="788"/>
      <c r="MSA19" s="788"/>
      <c r="MSB19" s="787"/>
      <c r="MSC19" s="788"/>
      <c r="MSD19" s="788"/>
      <c r="MSE19" s="788"/>
      <c r="MSF19" s="787"/>
      <c r="MSG19" s="788"/>
      <c r="MSH19" s="788"/>
      <c r="MSI19" s="788"/>
      <c r="MSJ19" s="787"/>
      <c r="MSK19" s="788"/>
      <c r="MSL19" s="788"/>
      <c r="MSM19" s="788"/>
      <c r="MSN19" s="787"/>
      <c r="MSO19" s="788"/>
      <c r="MSP19" s="788"/>
      <c r="MSQ19" s="788"/>
      <c r="MSR19" s="787"/>
      <c r="MSS19" s="788"/>
      <c r="MST19" s="788"/>
      <c r="MSU19" s="788"/>
      <c r="MSV19" s="787"/>
      <c r="MSW19" s="788"/>
      <c r="MSX19" s="788"/>
      <c r="MSY19" s="788"/>
      <c r="MSZ19" s="787"/>
      <c r="MTA19" s="788"/>
      <c r="MTB19" s="788"/>
      <c r="MTC19" s="788"/>
      <c r="MTD19" s="787"/>
      <c r="MTE19" s="788"/>
      <c r="MTF19" s="788"/>
      <c r="MTG19" s="788"/>
      <c r="MTH19" s="787"/>
      <c r="MTI19" s="788"/>
      <c r="MTJ19" s="788"/>
      <c r="MTK19" s="788"/>
      <c r="MTL19" s="787"/>
      <c r="MTM19" s="788"/>
      <c r="MTN19" s="788"/>
      <c r="MTO19" s="788"/>
      <c r="MTP19" s="787"/>
      <c r="MTQ19" s="788"/>
      <c r="MTR19" s="788"/>
      <c r="MTS19" s="788"/>
      <c r="MTT19" s="787"/>
      <c r="MTU19" s="788"/>
      <c r="MTV19" s="788"/>
      <c r="MTW19" s="788"/>
      <c r="MTX19" s="787"/>
      <c r="MTY19" s="788"/>
      <c r="MTZ19" s="788"/>
      <c r="MUA19" s="788"/>
      <c r="MUB19" s="787"/>
      <c r="MUC19" s="788"/>
      <c r="MUD19" s="788"/>
      <c r="MUE19" s="788"/>
      <c r="MUF19" s="787"/>
      <c r="MUG19" s="788"/>
      <c r="MUH19" s="788"/>
      <c r="MUI19" s="788"/>
      <c r="MUJ19" s="787"/>
      <c r="MUK19" s="788"/>
      <c r="MUL19" s="788"/>
      <c r="MUM19" s="788"/>
      <c r="MUN19" s="787"/>
      <c r="MUO19" s="788"/>
      <c r="MUP19" s="788"/>
      <c r="MUQ19" s="788"/>
      <c r="MUR19" s="787"/>
      <c r="MUS19" s="788"/>
      <c r="MUT19" s="788"/>
      <c r="MUU19" s="788"/>
      <c r="MUV19" s="787"/>
      <c r="MUW19" s="788"/>
      <c r="MUX19" s="788"/>
      <c r="MUY19" s="788"/>
      <c r="MUZ19" s="787"/>
      <c r="MVA19" s="788"/>
      <c r="MVB19" s="788"/>
      <c r="MVC19" s="788"/>
      <c r="MVD19" s="787"/>
      <c r="MVE19" s="788"/>
      <c r="MVF19" s="788"/>
      <c r="MVG19" s="788"/>
      <c r="MVH19" s="787"/>
      <c r="MVI19" s="788"/>
      <c r="MVJ19" s="788"/>
      <c r="MVK19" s="788"/>
      <c r="MVL19" s="787"/>
      <c r="MVM19" s="788"/>
      <c r="MVN19" s="788"/>
      <c r="MVO19" s="788"/>
      <c r="MVP19" s="787"/>
      <c r="MVQ19" s="788"/>
      <c r="MVR19" s="788"/>
      <c r="MVS19" s="788"/>
      <c r="MVT19" s="787"/>
      <c r="MVU19" s="788"/>
      <c r="MVV19" s="788"/>
      <c r="MVW19" s="788"/>
      <c r="MVX19" s="787"/>
      <c r="MVY19" s="788"/>
      <c r="MVZ19" s="788"/>
      <c r="MWA19" s="788"/>
      <c r="MWB19" s="787"/>
      <c r="MWC19" s="788"/>
      <c r="MWD19" s="788"/>
      <c r="MWE19" s="788"/>
      <c r="MWF19" s="787"/>
      <c r="MWG19" s="788"/>
      <c r="MWH19" s="788"/>
      <c r="MWI19" s="788"/>
      <c r="MWJ19" s="787"/>
      <c r="MWK19" s="788"/>
      <c r="MWL19" s="788"/>
      <c r="MWM19" s="788"/>
      <c r="MWN19" s="787"/>
      <c r="MWO19" s="788"/>
      <c r="MWP19" s="788"/>
      <c r="MWQ19" s="788"/>
      <c r="MWR19" s="787"/>
      <c r="MWS19" s="788"/>
      <c r="MWT19" s="788"/>
      <c r="MWU19" s="788"/>
      <c r="MWV19" s="787"/>
      <c r="MWW19" s="788"/>
      <c r="MWX19" s="788"/>
      <c r="MWY19" s="788"/>
      <c r="MWZ19" s="787"/>
      <c r="MXA19" s="788"/>
      <c r="MXB19" s="788"/>
      <c r="MXC19" s="788"/>
      <c r="MXD19" s="787"/>
      <c r="MXE19" s="788"/>
      <c r="MXF19" s="788"/>
      <c r="MXG19" s="788"/>
      <c r="MXH19" s="787"/>
      <c r="MXI19" s="788"/>
      <c r="MXJ19" s="788"/>
      <c r="MXK19" s="788"/>
      <c r="MXL19" s="787"/>
      <c r="MXM19" s="788"/>
      <c r="MXN19" s="788"/>
      <c r="MXO19" s="788"/>
      <c r="MXP19" s="787"/>
      <c r="MXQ19" s="788"/>
      <c r="MXR19" s="788"/>
      <c r="MXS19" s="788"/>
      <c r="MXT19" s="787"/>
      <c r="MXU19" s="788"/>
      <c r="MXV19" s="788"/>
      <c r="MXW19" s="788"/>
      <c r="MXX19" s="787"/>
      <c r="MXY19" s="788"/>
      <c r="MXZ19" s="788"/>
      <c r="MYA19" s="788"/>
      <c r="MYB19" s="787"/>
      <c r="MYC19" s="788"/>
      <c r="MYD19" s="788"/>
      <c r="MYE19" s="788"/>
      <c r="MYF19" s="787"/>
      <c r="MYG19" s="788"/>
      <c r="MYH19" s="788"/>
      <c r="MYI19" s="788"/>
      <c r="MYJ19" s="787"/>
      <c r="MYK19" s="788"/>
      <c r="MYL19" s="788"/>
      <c r="MYM19" s="788"/>
      <c r="MYN19" s="787"/>
      <c r="MYO19" s="788"/>
      <c r="MYP19" s="788"/>
      <c r="MYQ19" s="788"/>
      <c r="MYR19" s="787"/>
      <c r="MYS19" s="788"/>
      <c r="MYT19" s="788"/>
      <c r="MYU19" s="788"/>
      <c r="MYV19" s="787"/>
      <c r="MYW19" s="788"/>
      <c r="MYX19" s="788"/>
      <c r="MYY19" s="788"/>
      <c r="MYZ19" s="787"/>
      <c r="MZA19" s="788"/>
      <c r="MZB19" s="788"/>
      <c r="MZC19" s="788"/>
      <c r="MZD19" s="787"/>
      <c r="MZE19" s="788"/>
      <c r="MZF19" s="788"/>
      <c r="MZG19" s="788"/>
      <c r="MZH19" s="787"/>
      <c r="MZI19" s="788"/>
      <c r="MZJ19" s="788"/>
      <c r="MZK19" s="788"/>
      <c r="MZL19" s="787"/>
      <c r="MZM19" s="788"/>
      <c r="MZN19" s="788"/>
      <c r="MZO19" s="788"/>
      <c r="MZP19" s="787"/>
      <c r="MZQ19" s="788"/>
      <c r="MZR19" s="788"/>
      <c r="MZS19" s="788"/>
      <c r="MZT19" s="787"/>
      <c r="MZU19" s="788"/>
      <c r="MZV19" s="788"/>
      <c r="MZW19" s="788"/>
      <c r="MZX19" s="787"/>
      <c r="MZY19" s="788"/>
      <c r="MZZ19" s="788"/>
      <c r="NAA19" s="788"/>
      <c r="NAB19" s="787"/>
      <c r="NAC19" s="788"/>
      <c r="NAD19" s="788"/>
      <c r="NAE19" s="788"/>
      <c r="NAF19" s="787"/>
      <c r="NAG19" s="788"/>
      <c r="NAH19" s="788"/>
      <c r="NAI19" s="788"/>
      <c r="NAJ19" s="787"/>
      <c r="NAK19" s="788"/>
      <c r="NAL19" s="788"/>
      <c r="NAM19" s="788"/>
      <c r="NAN19" s="787"/>
      <c r="NAO19" s="788"/>
      <c r="NAP19" s="788"/>
      <c r="NAQ19" s="788"/>
      <c r="NAR19" s="787"/>
      <c r="NAS19" s="788"/>
      <c r="NAT19" s="788"/>
      <c r="NAU19" s="788"/>
      <c r="NAV19" s="787"/>
      <c r="NAW19" s="788"/>
      <c r="NAX19" s="788"/>
      <c r="NAY19" s="788"/>
      <c r="NAZ19" s="787"/>
      <c r="NBA19" s="788"/>
      <c r="NBB19" s="788"/>
      <c r="NBC19" s="788"/>
      <c r="NBD19" s="787"/>
      <c r="NBE19" s="788"/>
      <c r="NBF19" s="788"/>
      <c r="NBG19" s="788"/>
      <c r="NBH19" s="787"/>
      <c r="NBI19" s="788"/>
      <c r="NBJ19" s="788"/>
      <c r="NBK19" s="788"/>
      <c r="NBL19" s="787"/>
      <c r="NBM19" s="788"/>
      <c r="NBN19" s="788"/>
      <c r="NBO19" s="788"/>
      <c r="NBP19" s="787"/>
      <c r="NBQ19" s="788"/>
      <c r="NBR19" s="788"/>
      <c r="NBS19" s="788"/>
      <c r="NBT19" s="787"/>
      <c r="NBU19" s="788"/>
      <c r="NBV19" s="788"/>
      <c r="NBW19" s="788"/>
      <c r="NBX19" s="787"/>
      <c r="NBY19" s="788"/>
      <c r="NBZ19" s="788"/>
      <c r="NCA19" s="788"/>
      <c r="NCB19" s="787"/>
      <c r="NCC19" s="788"/>
      <c r="NCD19" s="788"/>
      <c r="NCE19" s="788"/>
      <c r="NCF19" s="787"/>
      <c r="NCG19" s="788"/>
      <c r="NCH19" s="788"/>
      <c r="NCI19" s="788"/>
      <c r="NCJ19" s="787"/>
      <c r="NCK19" s="788"/>
      <c r="NCL19" s="788"/>
      <c r="NCM19" s="788"/>
      <c r="NCN19" s="787"/>
      <c r="NCO19" s="788"/>
      <c r="NCP19" s="788"/>
      <c r="NCQ19" s="788"/>
      <c r="NCR19" s="787"/>
      <c r="NCS19" s="788"/>
      <c r="NCT19" s="788"/>
      <c r="NCU19" s="788"/>
      <c r="NCV19" s="787"/>
      <c r="NCW19" s="788"/>
      <c r="NCX19" s="788"/>
      <c r="NCY19" s="788"/>
      <c r="NCZ19" s="787"/>
      <c r="NDA19" s="788"/>
      <c r="NDB19" s="788"/>
      <c r="NDC19" s="788"/>
      <c r="NDD19" s="787"/>
      <c r="NDE19" s="788"/>
      <c r="NDF19" s="788"/>
      <c r="NDG19" s="788"/>
      <c r="NDH19" s="787"/>
      <c r="NDI19" s="788"/>
      <c r="NDJ19" s="788"/>
      <c r="NDK19" s="788"/>
      <c r="NDL19" s="787"/>
      <c r="NDM19" s="788"/>
      <c r="NDN19" s="788"/>
      <c r="NDO19" s="788"/>
      <c r="NDP19" s="787"/>
      <c r="NDQ19" s="788"/>
      <c r="NDR19" s="788"/>
      <c r="NDS19" s="788"/>
      <c r="NDT19" s="787"/>
      <c r="NDU19" s="788"/>
      <c r="NDV19" s="788"/>
      <c r="NDW19" s="788"/>
      <c r="NDX19" s="787"/>
      <c r="NDY19" s="788"/>
      <c r="NDZ19" s="788"/>
      <c r="NEA19" s="788"/>
      <c r="NEB19" s="787"/>
      <c r="NEC19" s="788"/>
      <c r="NED19" s="788"/>
      <c r="NEE19" s="788"/>
      <c r="NEF19" s="787"/>
      <c r="NEG19" s="788"/>
      <c r="NEH19" s="788"/>
      <c r="NEI19" s="788"/>
      <c r="NEJ19" s="787"/>
      <c r="NEK19" s="788"/>
      <c r="NEL19" s="788"/>
      <c r="NEM19" s="788"/>
      <c r="NEN19" s="787"/>
      <c r="NEO19" s="788"/>
      <c r="NEP19" s="788"/>
      <c r="NEQ19" s="788"/>
      <c r="NER19" s="787"/>
      <c r="NES19" s="788"/>
      <c r="NET19" s="788"/>
      <c r="NEU19" s="788"/>
      <c r="NEV19" s="787"/>
      <c r="NEW19" s="788"/>
      <c r="NEX19" s="788"/>
      <c r="NEY19" s="788"/>
      <c r="NEZ19" s="787"/>
      <c r="NFA19" s="788"/>
      <c r="NFB19" s="788"/>
      <c r="NFC19" s="788"/>
      <c r="NFD19" s="787"/>
      <c r="NFE19" s="788"/>
      <c r="NFF19" s="788"/>
      <c r="NFG19" s="788"/>
      <c r="NFH19" s="787"/>
      <c r="NFI19" s="788"/>
      <c r="NFJ19" s="788"/>
      <c r="NFK19" s="788"/>
      <c r="NFL19" s="787"/>
      <c r="NFM19" s="788"/>
      <c r="NFN19" s="788"/>
      <c r="NFO19" s="788"/>
      <c r="NFP19" s="787"/>
      <c r="NFQ19" s="788"/>
      <c r="NFR19" s="788"/>
      <c r="NFS19" s="788"/>
      <c r="NFT19" s="787"/>
      <c r="NFU19" s="788"/>
      <c r="NFV19" s="788"/>
      <c r="NFW19" s="788"/>
      <c r="NFX19" s="787"/>
      <c r="NFY19" s="788"/>
      <c r="NFZ19" s="788"/>
      <c r="NGA19" s="788"/>
      <c r="NGB19" s="787"/>
      <c r="NGC19" s="788"/>
      <c r="NGD19" s="788"/>
      <c r="NGE19" s="788"/>
      <c r="NGF19" s="787"/>
      <c r="NGG19" s="788"/>
      <c r="NGH19" s="788"/>
      <c r="NGI19" s="788"/>
      <c r="NGJ19" s="787"/>
      <c r="NGK19" s="788"/>
      <c r="NGL19" s="788"/>
      <c r="NGM19" s="788"/>
      <c r="NGN19" s="787"/>
      <c r="NGO19" s="788"/>
      <c r="NGP19" s="788"/>
      <c r="NGQ19" s="788"/>
      <c r="NGR19" s="787"/>
      <c r="NGS19" s="788"/>
      <c r="NGT19" s="788"/>
      <c r="NGU19" s="788"/>
      <c r="NGV19" s="787"/>
      <c r="NGW19" s="788"/>
      <c r="NGX19" s="788"/>
      <c r="NGY19" s="788"/>
      <c r="NGZ19" s="787"/>
      <c r="NHA19" s="788"/>
      <c r="NHB19" s="788"/>
      <c r="NHC19" s="788"/>
      <c r="NHD19" s="787"/>
      <c r="NHE19" s="788"/>
      <c r="NHF19" s="788"/>
      <c r="NHG19" s="788"/>
      <c r="NHH19" s="787"/>
      <c r="NHI19" s="788"/>
      <c r="NHJ19" s="788"/>
      <c r="NHK19" s="788"/>
      <c r="NHL19" s="787"/>
      <c r="NHM19" s="788"/>
      <c r="NHN19" s="788"/>
      <c r="NHO19" s="788"/>
      <c r="NHP19" s="787"/>
      <c r="NHQ19" s="788"/>
      <c r="NHR19" s="788"/>
      <c r="NHS19" s="788"/>
      <c r="NHT19" s="787"/>
      <c r="NHU19" s="788"/>
      <c r="NHV19" s="788"/>
      <c r="NHW19" s="788"/>
      <c r="NHX19" s="787"/>
      <c r="NHY19" s="788"/>
      <c r="NHZ19" s="788"/>
      <c r="NIA19" s="788"/>
      <c r="NIB19" s="787"/>
      <c r="NIC19" s="788"/>
      <c r="NID19" s="788"/>
      <c r="NIE19" s="788"/>
      <c r="NIF19" s="787"/>
      <c r="NIG19" s="788"/>
      <c r="NIH19" s="788"/>
      <c r="NII19" s="788"/>
      <c r="NIJ19" s="787"/>
      <c r="NIK19" s="788"/>
      <c r="NIL19" s="788"/>
      <c r="NIM19" s="788"/>
      <c r="NIN19" s="787"/>
      <c r="NIO19" s="788"/>
      <c r="NIP19" s="788"/>
      <c r="NIQ19" s="788"/>
      <c r="NIR19" s="787"/>
      <c r="NIS19" s="788"/>
      <c r="NIT19" s="788"/>
      <c r="NIU19" s="788"/>
      <c r="NIV19" s="787"/>
      <c r="NIW19" s="788"/>
      <c r="NIX19" s="788"/>
      <c r="NIY19" s="788"/>
      <c r="NIZ19" s="787"/>
      <c r="NJA19" s="788"/>
      <c r="NJB19" s="788"/>
      <c r="NJC19" s="788"/>
      <c r="NJD19" s="787"/>
      <c r="NJE19" s="788"/>
      <c r="NJF19" s="788"/>
      <c r="NJG19" s="788"/>
      <c r="NJH19" s="787"/>
      <c r="NJI19" s="788"/>
      <c r="NJJ19" s="788"/>
      <c r="NJK19" s="788"/>
      <c r="NJL19" s="787"/>
      <c r="NJM19" s="788"/>
      <c r="NJN19" s="788"/>
      <c r="NJO19" s="788"/>
      <c r="NJP19" s="787"/>
      <c r="NJQ19" s="788"/>
      <c r="NJR19" s="788"/>
      <c r="NJS19" s="788"/>
      <c r="NJT19" s="787"/>
      <c r="NJU19" s="788"/>
      <c r="NJV19" s="788"/>
      <c r="NJW19" s="788"/>
      <c r="NJX19" s="787"/>
      <c r="NJY19" s="788"/>
      <c r="NJZ19" s="788"/>
      <c r="NKA19" s="788"/>
      <c r="NKB19" s="787"/>
      <c r="NKC19" s="788"/>
      <c r="NKD19" s="788"/>
      <c r="NKE19" s="788"/>
      <c r="NKF19" s="787"/>
      <c r="NKG19" s="788"/>
      <c r="NKH19" s="788"/>
      <c r="NKI19" s="788"/>
      <c r="NKJ19" s="787"/>
      <c r="NKK19" s="788"/>
      <c r="NKL19" s="788"/>
      <c r="NKM19" s="788"/>
      <c r="NKN19" s="787"/>
      <c r="NKO19" s="788"/>
      <c r="NKP19" s="788"/>
      <c r="NKQ19" s="788"/>
      <c r="NKR19" s="787"/>
      <c r="NKS19" s="788"/>
      <c r="NKT19" s="788"/>
      <c r="NKU19" s="788"/>
      <c r="NKV19" s="787"/>
      <c r="NKW19" s="788"/>
      <c r="NKX19" s="788"/>
      <c r="NKY19" s="788"/>
      <c r="NKZ19" s="787"/>
      <c r="NLA19" s="788"/>
      <c r="NLB19" s="788"/>
      <c r="NLC19" s="788"/>
      <c r="NLD19" s="787"/>
      <c r="NLE19" s="788"/>
      <c r="NLF19" s="788"/>
      <c r="NLG19" s="788"/>
      <c r="NLH19" s="787"/>
      <c r="NLI19" s="788"/>
      <c r="NLJ19" s="788"/>
      <c r="NLK19" s="788"/>
      <c r="NLL19" s="787"/>
      <c r="NLM19" s="788"/>
      <c r="NLN19" s="788"/>
      <c r="NLO19" s="788"/>
      <c r="NLP19" s="787"/>
      <c r="NLQ19" s="788"/>
      <c r="NLR19" s="788"/>
      <c r="NLS19" s="788"/>
      <c r="NLT19" s="787"/>
      <c r="NLU19" s="788"/>
      <c r="NLV19" s="788"/>
      <c r="NLW19" s="788"/>
      <c r="NLX19" s="787"/>
      <c r="NLY19" s="788"/>
      <c r="NLZ19" s="788"/>
      <c r="NMA19" s="788"/>
      <c r="NMB19" s="787"/>
      <c r="NMC19" s="788"/>
      <c r="NMD19" s="788"/>
      <c r="NME19" s="788"/>
      <c r="NMF19" s="787"/>
      <c r="NMG19" s="788"/>
      <c r="NMH19" s="788"/>
      <c r="NMI19" s="788"/>
      <c r="NMJ19" s="787"/>
      <c r="NMK19" s="788"/>
      <c r="NML19" s="788"/>
      <c r="NMM19" s="788"/>
      <c r="NMN19" s="787"/>
      <c r="NMO19" s="788"/>
      <c r="NMP19" s="788"/>
      <c r="NMQ19" s="788"/>
      <c r="NMR19" s="787"/>
      <c r="NMS19" s="788"/>
      <c r="NMT19" s="788"/>
      <c r="NMU19" s="788"/>
      <c r="NMV19" s="787"/>
      <c r="NMW19" s="788"/>
      <c r="NMX19" s="788"/>
      <c r="NMY19" s="788"/>
      <c r="NMZ19" s="787"/>
      <c r="NNA19" s="788"/>
      <c r="NNB19" s="788"/>
      <c r="NNC19" s="788"/>
      <c r="NND19" s="787"/>
      <c r="NNE19" s="788"/>
      <c r="NNF19" s="788"/>
      <c r="NNG19" s="788"/>
      <c r="NNH19" s="787"/>
      <c r="NNI19" s="788"/>
      <c r="NNJ19" s="788"/>
      <c r="NNK19" s="788"/>
      <c r="NNL19" s="787"/>
      <c r="NNM19" s="788"/>
      <c r="NNN19" s="788"/>
      <c r="NNO19" s="788"/>
      <c r="NNP19" s="787"/>
      <c r="NNQ19" s="788"/>
      <c r="NNR19" s="788"/>
      <c r="NNS19" s="788"/>
      <c r="NNT19" s="787"/>
      <c r="NNU19" s="788"/>
      <c r="NNV19" s="788"/>
      <c r="NNW19" s="788"/>
      <c r="NNX19" s="787"/>
      <c r="NNY19" s="788"/>
      <c r="NNZ19" s="788"/>
      <c r="NOA19" s="788"/>
      <c r="NOB19" s="787"/>
      <c r="NOC19" s="788"/>
      <c r="NOD19" s="788"/>
      <c r="NOE19" s="788"/>
      <c r="NOF19" s="787"/>
      <c r="NOG19" s="788"/>
      <c r="NOH19" s="788"/>
      <c r="NOI19" s="788"/>
      <c r="NOJ19" s="787"/>
      <c r="NOK19" s="788"/>
      <c r="NOL19" s="788"/>
      <c r="NOM19" s="788"/>
      <c r="NON19" s="787"/>
      <c r="NOO19" s="788"/>
      <c r="NOP19" s="788"/>
      <c r="NOQ19" s="788"/>
      <c r="NOR19" s="787"/>
      <c r="NOS19" s="788"/>
      <c r="NOT19" s="788"/>
      <c r="NOU19" s="788"/>
      <c r="NOV19" s="787"/>
      <c r="NOW19" s="788"/>
      <c r="NOX19" s="788"/>
      <c r="NOY19" s="788"/>
      <c r="NOZ19" s="787"/>
      <c r="NPA19" s="788"/>
      <c r="NPB19" s="788"/>
      <c r="NPC19" s="788"/>
      <c r="NPD19" s="787"/>
      <c r="NPE19" s="788"/>
      <c r="NPF19" s="788"/>
      <c r="NPG19" s="788"/>
      <c r="NPH19" s="787"/>
      <c r="NPI19" s="788"/>
      <c r="NPJ19" s="788"/>
      <c r="NPK19" s="788"/>
      <c r="NPL19" s="787"/>
      <c r="NPM19" s="788"/>
      <c r="NPN19" s="788"/>
      <c r="NPO19" s="788"/>
      <c r="NPP19" s="787"/>
      <c r="NPQ19" s="788"/>
      <c r="NPR19" s="788"/>
      <c r="NPS19" s="788"/>
      <c r="NPT19" s="787"/>
      <c r="NPU19" s="788"/>
      <c r="NPV19" s="788"/>
      <c r="NPW19" s="788"/>
      <c r="NPX19" s="787"/>
      <c r="NPY19" s="788"/>
      <c r="NPZ19" s="788"/>
      <c r="NQA19" s="788"/>
      <c r="NQB19" s="787"/>
      <c r="NQC19" s="788"/>
      <c r="NQD19" s="788"/>
      <c r="NQE19" s="788"/>
      <c r="NQF19" s="787"/>
      <c r="NQG19" s="788"/>
      <c r="NQH19" s="788"/>
      <c r="NQI19" s="788"/>
      <c r="NQJ19" s="787"/>
      <c r="NQK19" s="788"/>
      <c r="NQL19" s="788"/>
      <c r="NQM19" s="788"/>
      <c r="NQN19" s="787"/>
      <c r="NQO19" s="788"/>
      <c r="NQP19" s="788"/>
      <c r="NQQ19" s="788"/>
      <c r="NQR19" s="787"/>
      <c r="NQS19" s="788"/>
      <c r="NQT19" s="788"/>
      <c r="NQU19" s="788"/>
      <c r="NQV19" s="787"/>
      <c r="NQW19" s="788"/>
      <c r="NQX19" s="788"/>
      <c r="NQY19" s="788"/>
      <c r="NQZ19" s="787"/>
      <c r="NRA19" s="788"/>
      <c r="NRB19" s="788"/>
      <c r="NRC19" s="788"/>
      <c r="NRD19" s="787"/>
      <c r="NRE19" s="788"/>
      <c r="NRF19" s="788"/>
      <c r="NRG19" s="788"/>
      <c r="NRH19" s="787"/>
      <c r="NRI19" s="788"/>
      <c r="NRJ19" s="788"/>
      <c r="NRK19" s="788"/>
      <c r="NRL19" s="787"/>
      <c r="NRM19" s="788"/>
      <c r="NRN19" s="788"/>
      <c r="NRO19" s="788"/>
      <c r="NRP19" s="787"/>
      <c r="NRQ19" s="788"/>
      <c r="NRR19" s="788"/>
      <c r="NRS19" s="788"/>
      <c r="NRT19" s="787"/>
      <c r="NRU19" s="788"/>
      <c r="NRV19" s="788"/>
      <c r="NRW19" s="788"/>
      <c r="NRX19" s="787"/>
      <c r="NRY19" s="788"/>
      <c r="NRZ19" s="788"/>
      <c r="NSA19" s="788"/>
      <c r="NSB19" s="787"/>
      <c r="NSC19" s="788"/>
      <c r="NSD19" s="788"/>
      <c r="NSE19" s="788"/>
      <c r="NSF19" s="787"/>
      <c r="NSG19" s="788"/>
      <c r="NSH19" s="788"/>
      <c r="NSI19" s="788"/>
      <c r="NSJ19" s="787"/>
      <c r="NSK19" s="788"/>
      <c r="NSL19" s="788"/>
      <c r="NSM19" s="788"/>
      <c r="NSN19" s="787"/>
      <c r="NSO19" s="788"/>
      <c r="NSP19" s="788"/>
      <c r="NSQ19" s="788"/>
      <c r="NSR19" s="787"/>
      <c r="NSS19" s="788"/>
      <c r="NST19" s="788"/>
      <c r="NSU19" s="788"/>
      <c r="NSV19" s="787"/>
      <c r="NSW19" s="788"/>
      <c r="NSX19" s="788"/>
      <c r="NSY19" s="788"/>
      <c r="NSZ19" s="787"/>
      <c r="NTA19" s="788"/>
      <c r="NTB19" s="788"/>
      <c r="NTC19" s="788"/>
      <c r="NTD19" s="787"/>
      <c r="NTE19" s="788"/>
      <c r="NTF19" s="788"/>
      <c r="NTG19" s="788"/>
      <c r="NTH19" s="787"/>
      <c r="NTI19" s="788"/>
      <c r="NTJ19" s="788"/>
      <c r="NTK19" s="788"/>
      <c r="NTL19" s="787"/>
      <c r="NTM19" s="788"/>
      <c r="NTN19" s="788"/>
      <c r="NTO19" s="788"/>
      <c r="NTP19" s="787"/>
      <c r="NTQ19" s="788"/>
      <c r="NTR19" s="788"/>
      <c r="NTS19" s="788"/>
      <c r="NTT19" s="787"/>
      <c r="NTU19" s="788"/>
      <c r="NTV19" s="788"/>
      <c r="NTW19" s="788"/>
      <c r="NTX19" s="787"/>
      <c r="NTY19" s="788"/>
      <c r="NTZ19" s="788"/>
      <c r="NUA19" s="788"/>
      <c r="NUB19" s="787"/>
      <c r="NUC19" s="788"/>
      <c r="NUD19" s="788"/>
      <c r="NUE19" s="788"/>
      <c r="NUF19" s="787"/>
      <c r="NUG19" s="788"/>
      <c r="NUH19" s="788"/>
      <c r="NUI19" s="788"/>
      <c r="NUJ19" s="787"/>
      <c r="NUK19" s="788"/>
      <c r="NUL19" s="788"/>
      <c r="NUM19" s="788"/>
      <c r="NUN19" s="787"/>
      <c r="NUO19" s="788"/>
      <c r="NUP19" s="788"/>
      <c r="NUQ19" s="788"/>
      <c r="NUR19" s="787"/>
      <c r="NUS19" s="788"/>
      <c r="NUT19" s="788"/>
      <c r="NUU19" s="788"/>
      <c r="NUV19" s="787"/>
      <c r="NUW19" s="788"/>
      <c r="NUX19" s="788"/>
      <c r="NUY19" s="788"/>
      <c r="NUZ19" s="787"/>
      <c r="NVA19" s="788"/>
      <c r="NVB19" s="788"/>
      <c r="NVC19" s="788"/>
      <c r="NVD19" s="787"/>
      <c r="NVE19" s="788"/>
      <c r="NVF19" s="788"/>
      <c r="NVG19" s="788"/>
      <c r="NVH19" s="787"/>
      <c r="NVI19" s="788"/>
      <c r="NVJ19" s="788"/>
      <c r="NVK19" s="788"/>
      <c r="NVL19" s="787"/>
      <c r="NVM19" s="788"/>
      <c r="NVN19" s="788"/>
      <c r="NVO19" s="788"/>
      <c r="NVP19" s="787"/>
      <c r="NVQ19" s="788"/>
      <c r="NVR19" s="788"/>
      <c r="NVS19" s="788"/>
      <c r="NVT19" s="787"/>
      <c r="NVU19" s="788"/>
      <c r="NVV19" s="788"/>
      <c r="NVW19" s="788"/>
      <c r="NVX19" s="787"/>
      <c r="NVY19" s="788"/>
      <c r="NVZ19" s="788"/>
      <c r="NWA19" s="788"/>
      <c r="NWB19" s="787"/>
      <c r="NWC19" s="788"/>
      <c r="NWD19" s="788"/>
      <c r="NWE19" s="788"/>
      <c r="NWF19" s="787"/>
      <c r="NWG19" s="788"/>
      <c r="NWH19" s="788"/>
      <c r="NWI19" s="788"/>
      <c r="NWJ19" s="787"/>
      <c r="NWK19" s="788"/>
      <c r="NWL19" s="788"/>
      <c r="NWM19" s="788"/>
      <c r="NWN19" s="787"/>
      <c r="NWO19" s="788"/>
      <c r="NWP19" s="788"/>
      <c r="NWQ19" s="788"/>
      <c r="NWR19" s="787"/>
      <c r="NWS19" s="788"/>
      <c r="NWT19" s="788"/>
      <c r="NWU19" s="788"/>
      <c r="NWV19" s="787"/>
      <c r="NWW19" s="788"/>
      <c r="NWX19" s="788"/>
      <c r="NWY19" s="788"/>
      <c r="NWZ19" s="787"/>
      <c r="NXA19" s="788"/>
      <c r="NXB19" s="788"/>
      <c r="NXC19" s="788"/>
      <c r="NXD19" s="787"/>
      <c r="NXE19" s="788"/>
      <c r="NXF19" s="788"/>
      <c r="NXG19" s="788"/>
      <c r="NXH19" s="787"/>
      <c r="NXI19" s="788"/>
      <c r="NXJ19" s="788"/>
      <c r="NXK19" s="788"/>
      <c r="NXL19" s="787"/>
      <c r="NXM19" s="788"/>
      <c r="NXN19" s="788"/>
      <c r="NXO19" s="788"/>
      <c r="NXP19" s="787"/>
      <c r="NXQ19" s="788"/>
      <c r="NXR19" s="788"/>
      <c r="NXS19" s="788"/>
      <c r="NXT19" s="787"/>
      <c r="NXU19" s="788"/>
      <c r="NXV19" s="788"/>
      <c r="NXW19" s="788"/>
      <c r="NXX19" s="787"/>
      <c r="NXY19" s="788"/>
      <c r="NXZ19" s="788"/>
      <c r="NYA19" s="788"/>
      <c r="NYB19" s="787"/>
      <c r="NYC19" s="788"/>
      <c r="NYD19" s="788"/>
      <c r="NYE19" s="788"/>
      <c r="NYF19" s="787"/>
      <c r="NYG19" s="788"/>
      <c r="NYH19" s="788"/>
      <c r="NYI19" s="788"/>
      <c r="NYJ19" s="787"/>
      <c r="NYK19" s="788"/>
      <c r="NYL19" s="788"/>
      <c r="NYM19" s="788"/>
      <c r="NYN19" s="787"/>
      <c r="NYO19" s="788"/>
      <c r="NYP19" s="788"/>
      <c r="NYQ19" s="788"/>
      <c r="NYR19" s="787"/>
      <c r="NYS19" s="788"/>
      <c r="NYT19" s="788"/>
      <c r="NYU19" s="788"/>
      <c r="NYV19" s="787"/>
      <c r="NYW19" s="788"/>
      <c r="NYX19" s="788"/>
      <c r="NYY19" s="788"/>
      <c r="NYZ19" s="787"/>
      <c r="NZA19" s="788"/>
      <c r="NZB19" s="788"/>
      <c r="NZC19" s="788"/>
      <c r="NZD19" s="787"/>
      <c r="NZE19" s="788"/>
      <c r="NZF19" s="788"/>
      <c r="NZG19" s="788"/>
      <c r="NZH19" s="787"/>
      <c r="NZI19" s="788"/>
      <c r="NZJ19" s="788"/>
      <c r="NZK19" s="788"/>
      <c r="NZL19" s="787"/>
      <c r="NZM19" s="788"/>
      <c r="NZN19" s="788"/>
      <c r="NZO19" s="788"/>
      <c r="NZP19" s="787"/>
      <c r="NZQ19" s="788"/>
      <c r="NZR19" s="788"/>
      <c r="NZS19" s="788"/>
      <c r="NZT19" s="787"/>
      <c r="NZU19" s="788"/>
      <c r="NZV19" s="788"/>
      <c r="NZW19" s="788"/>
      <c r="NZX19" s="787"/>
      <c r="NZY19" s="788"/>
      <c r="NZZ19" s="788"/>
      <c r="OAA19" s="788"/>
      <c r="OAB19" s="787"/>
      <c r="OAC19" s="788"/>
      <c r="OAD19" s="788"/>
      <c r="OAE19" s="788"/>
      <c r="OAF19" s="787"/>
      <c r="OAG19" s="788"/>
      <c r="OAH19" s="788"/>
      <c r="OAI19" s="788"/>
      <c r="OAJ19" s="787"/>
      <c r="OAK19" s="788"/>
      <c r="OAL19" s="788"/>
      <c r="OAM19" s="788"/>
      <c r="OAN19" s="787"/>
      <c r="OAO19" s="788"/>
      <c r="OAP19" s="788"/>
      <c r="OAQ19" s="788"/>
      <c r="OAR19" s="787"/>
      <c r="OAS19" s="788"/>
      <c r="OAT19" s="788"/>
      <c r="OAU19" s="788"/>
      <c r="OAV19" s="787"/>
      <c r="OAW19" s="788"/>
      <c r="OAX19" s="788"/>
      <c r="OAY19" s="788"/>
      <c r="OAZ19" s="787"/>
      <c r="OBA19" s="788"/>
      <c r="OBB19" s="788"/>
      <c r="OBC19" s="788"/>
      <c r="OBD19" s="787"/>
      <c r="OBE19" s="788"/>
      <c r="OBF19" s="788"/>
      <c r="OBG19" s="788"/>
      <c r="OBH19" s="787"/>
      <c r="OBI19" s="788"/>
      <c r="OBJ19" s="788"/>
      <c r="OBK19" s="788"/>
      <c r="OBL19" s="787"/>
      <c r="OBM19" s="788"/>
      <c r="OBN19" s="788"/>
      <c r="OBO19" s="788"/>
      <c r="OBP19" s="787"/>
      <c r="OBQ19" s="788"/>
      <c r="OBR19" s="788"/>
      <c r="OBS19" s="788"/>
      <c r="OBT19" s="787"/>
      <c r="OBU19" s="788"/>
      <c r="OBV19" s="788"/>
      <c r="OBW19" s="788"/>
      <c r="OBX19" s="787"/>
      <c r="OBY19" s="788"/>
      <c r="OBZ19" s="788"/>
      <c r="OCA19" s="788"/>
      <c r="OCB19" s="787"/>
      <c r="OCC19" s="788"/>
      <c r="OCD19" s="788"/>
      <c r="OCE19" s="788"/>
      <c r="OCF19" s="787"/>
      <c r="OCG19" s="788"/>
      <c r="OCH19" s="788"/>
      <c r="OCI19" s="788"/>
      <c r="OCJ19" s="787"/>
      <c r="OCK19" s="788"/>
      <c r="OCL19" s="788"/>
      <c r="OCM19" s="788"/>
      <c r="OCN19" s="787"/>
      <c r="OCO19" s="788"/>
      <c r="OCP19" s="788"/>
      <c r="OCQ19" s="788"/>
      <c r="OCR19" s="787"/>
      <c r="OCS19" s="788"/>
      <c r="OCT19" s="788"/>
      <c r="OCU19" s="788"/>
      <c r="OCV19" s="787"/>
      <c r="OCW19" s="788"/>
      <c r="OCX19" s="788"/>
      <c r="OCY19" s="788"/>
      <c r="OCZ19" s="787"/>
      <c r="ODA19" s="788"/>
      <c r="ODB19" s="788"/>
      <c r="ODC19" s="788"/>
      <c r="ODD19" s="787"/>
      <c r="ODE19" s="788"/>
      <c r="ODF19" s="788"/>
      <c r="ODG19" s="788"/>
      <c r="ODH19" s="787"/>
      <c r="ODI19" s="788"/>
      <c r="ODJ19" s="788"/>
      <c r="ODK19" s="788"/>
      <c r="ODL19" s="787"/>
      <c r="ODM19" s="788"/>
      <c r="ODN19" s="788"/>
      <c r="ODO19" s="788"/>
      <c r="ODP19" s="787"/>
      <c r="ODQ19" s="788"/>
      <c r="ODR19" s="788"/>
      <c r="ODS19" s="788"/>
      <c r="ODT19" s="787"/>
      <c r="ODU19" s="788"/>
      <c r="ODV19" s="788"/>
      <c r="ODW19" s="788"/>
      <c r="ODX19" s="787"/>
      <c r="ODY19" s="788"/>
      <c r="ODZ19" s="788"/>
      <c r="OEA19" s="788"/>
      <c r="OEB19" s="787"/>
      <c r="OEC19" s="788"/>
      <c r="OED19" s="788"/>
      <c r="OEE19" s="788"/>
      <c r="OEF19" s="787"/>
      <c r="OEG19" s="788"/>
      <c r="OEH19" s="788"/>
      <c r="OEI19" s="788"/>
      <c r="OEJ19" s="787"/>
      <c r="OEK19" s="788"/>
      <c r="OEL19" s="788"/>
      <c r="OEM19" s="788"/>
      <c r="OEN19" s="787"/>
      <c r="OEO19" s="788"/>
      <c r="OEP19" s="788"/>
      <c r="OEQ19" s="788"/>
      <c r="OER19" s="787"/>
      <c r="OES19" s="788"/>
      <c r="OET19" s="788"/>
      <c r="OEU19" s="788"/>
      <c r="OEV19" s="787"/>
      <c r="OEW19" s="788"/>
      <c r="OEX19" s="788"/>
      <c r="OEY19" s="788"/>
      <c r="OEZ19" s="787"/>
      <c r="OFA19" s="788"/>
      <c r="OFB19" s="788"/>
      <c r="OFC19" s="788"/>
      <c r="OFD19" s="787"/>
      <c r="OFE19" s="788"/>
      <c r="OFF19" s="788"/>
      <c r="OFG19" s="788"/>
      <c r="OFH19" s="787"/>
      <c r="OFI19" s="788"/>
      <c r="OFJ19" s="788"/>
      <c r="OFK19" s="788"/>
      <c r="OFL19" s="787"/>
      <c r="OFM19" s="788"/>
      <c r="OFN19" s="788"/>
      <c r="OFO19" s="788"/>
      <c r="OFP19" s="787"/>
      <c r="OFQ19" s="788"/>
      <c r="OFR19" s="788"/>
      <c r="OFS19" s="788"/>
      <c r="OFT19" s="787"/>
      <c r="OFU19" s="788"/>
      <c r="OFV19" s="788"/>
      <c r="OFW19" s="788"/>
      <c r="OFX19" s="787"/>
      <c r="OFY19" s="788"/>
      <c r="OFZ19" s="788"/>
      <c r="OGA19" s="788"/>
      <c r="OGB19" s="787"/>
      <c r="OGC19" s="788"/>
      <c r="OGD19" s="788"/>
      <c r="OGE19" s="788"/>
      <c r="OGF19" s="787"/>
      <c r="OGG19" s="788"/>
      <c r="OGH19" s="788"/>
      <c r="OGI19" s="788"/>
      <c r="OGJ19" s="787"/>
      <c r="OGK19" s="788"/>
      <c r="OGL19" s="788"/>
      <c r="OGM19" s="788"/>
      <c r="OGN19" s="787"/>
      <c r="OGO19" s="788"/>
      <c r="OGP19" s="788"/>
      <c r="OGQ19" s="788"/>
      <c r="OGR19" s="787"/>
      <c r="OGS19" s="788"/>
      <c r="OGT19" s="788"/>
      <c r="OGU19" s="788"/>
      <c r="OGV19" s="787"/>
      <c r="OGW19" s="788"/>
      <c r="OGX19" s="788"/>
      <c r="OGY19" s="788"/>
      <c r="OGZ19" s="787"/>
      <c r="OHA19" s="788"/>
      <c r="OHB19" s="788"/>
      <c r="OHC19" s="788"/>
      <c r="OHD19" s="787"/>
      <c r="OHE19" s="788"/>
      <c r="OHF19" s="788"/>
      <c r="OHG19" s="788"/>
      <c r="OHH19" s="787"/>
      <c r="OHI19" s="788"/>
      <c r="OHJ19" s="788"/>
      <c r="OHK19" s="788"/>
      <c r="OHL19" s="787"/>
      <c r="OHM19" s="788"/>
      <c r="OHN19" s="788"/>
      <c r="OHO19" s="788"/>
      <c r="OHP19" s="787"/>
      <c r="OHQ19" s="788"/>
      <c r="OHR19" s="788"/>
      <c r="OHS19" s="788"/>
      <c r="OHT19" s="787"/>
      <c r="OHU19" s="788"/>
      <c r="OHV19" s="788"/>
      <c r="OHW19" s="788"/>
      <c r="OHX19" s="787"/>
      <c r="OHY19" s="788"/>
      <c r="OHZ19" s="788"/>
      <c r="OIA19" s="788"/>
      <c r="OIB19" s="787"/>
      <c r="OIC19" s="788"/>
      <c r="OID19" s="788"/>
      <c r="OIE19" s="788"/>
      <c r="OIF19" s="787"/>
      <c r="OIG19" s="788"/>
      <c r="OIH19" s="788"/>
      <c r="OII19" s="788"/>
      <c r="OIJ19" s="787"/>
      <c r="OIK19" s="788"/>
      <c r="OIL19" s="788"/>
      <c r="OIM19" s="788"/>
      <c r="OIN19" s="787"/>
      <c r="OIO19" s="788"/>
      <c r="OIP19" s="788"/>
      <c r="OIQ19" s="788"/>
      <c r="OIR19" s="787"/>
      <c r="OIS19" s="788"/>
      <c r="OIT19" s="788"/>
      <c r="OIU19" s="788"/>
      <c r="OIV19" s="787"/>
      <c r="OIW19" s="788"/>
      <c r="OIX19" s="788"/>
      <c r="OIY19" s="788"/>
      <c r="OIZ19" s="787"/>
      <c r="OJA19" s="788"/>
      <c r="OJB19" s="788"/>
      <c r="OJC19" s="788"/>
      <c r="OJD19" s="787"/>
      <c r="OJE19" s="788"/>
      <c r="OJF19" s="788"/>
      <c r="OJG19" s="788"/>
      <c r="OJH19" s="787"/>
      <c r="OJI19" s="788"/>
      <c r="OJJ19" s="788"/>
      <c r="OJK19" s="788"/>
      <c r="OJL19" s="787"/>
      <c r="OJM19" s="788"/>
      <c r="OJN19" s="788"/>
      <c r="OJO19" s="788"/>
      <c r="OJP19" s="787"/>
      <c r="OJQ19" s="788"/>
      <c r="OJR19" s="788"/>
      <c r="OJS19" s="788"/>
      <c r="OJT19" s="787"/>
      <c r="OJU19" s="788"/>
      <c r="OJV19" s="788"/>
      <c r="OJW19" s="788"/>
      <c r="OJX19" s="787"/>
      <c r="OJY19" s="788"/>
      <c r="OJZ19" s="788"/>
      <c r="OKA19" s="788"/>
      <c r="OKB19" s="787"/>
      <c r="OKC19" s="788"/>
      <c r="OKD19" s="788"/>
      <c r="OKE19" s="788"/>
      <c r="OKF19" s="787"/>
      <c r="OKG19" s="788"/>
      <c r="OKH19" s="788"/>
      <c r="OKI19" s="788"/>
      <c r="OKJ19" s="787"/>
      <c r="OKK19" s="788"/>
      <c r="OKL19" s="788"/>
      <c r="OKM19" s="788"/>
      <c r="OKN19" s="787"/>
      <c r="OKO19" s="788"/>
      <c r="OKP19" s="788"/>
      <c r="OKQ19" s="788"/>
      <c r="OKR19" s="787"/>
      <c r="OKS19" s="788"/>
      <c r="OKT19" s="788"/>
      <c r="OKU19" s="788"/>
      <c r="OKV19" s="787"/>
      <c r="OKW19" s="788"/>
      <c r="OKX19" s="788"/>
      <c r="OKY19" s="788"/>
      <c r="OKZ19" s="787"/>
      <c r="OLA19" s="788"/>
      <c r="OLB19" s="788"/>
      <c r="OLC19" s="788"/>
      <c r="OLD19" s="787"/>
      <c r="OLE19" s="788"/>
      <c r="OLF19" s="788"/>
      <c r="OLG19" s="788"/>
      <c r="OLH19" s="787"/>
      <c r="OLI19" s="788"/>
      <c r="OLJ19" s="788"/>
      <c r="OLK19" s="788"/>
      <c r="OLL19" s="787"/>
      <c r="OLM19" s="788"/>
      <c r="OLN19" s="788"/>
      <c r="OLO19" s="788"/>
      <c r="OLP19" s="787"/>
      <c r="OLQ19" s="788"/>
      <c r="OLR19" s="788"/>
      <c r="OLS19" s="788"/>
      <c r="OLT19" s="787"/>
      <c r="OLU19" s="788"/>
      <c r="OLV19" s="788"/>
      <c r="OLW19" s="788"/>
      <c r="OLX19" s="787"/>
      <c r="OLY19" s="788"/>
      <c r="OLZ19" s="788"/>
      <c r="OMA19" s="788"/>
      <c r="OMB19" s="787"/>
      <c r="OMC19" s="788"/>
      <c r="OMD19" s="788"/>
      <c r="OME19" s="788"/>
      <c r="OMF19" s="787"/>
      <c r="OMG19" s="788"/>
      <c r="OMH19" s="788"/>
      <c r="OMI19" s="788"/>
      <c r="OMJ19" s="787"/>
      <c r="OMK19" s="788"/>
      <c r="OML19" s="788"/>
      <c r="OMM19" s="788"/>
      <c r="OMN19" s="787"/>
      <c r="OMO19" s="788"/>
      <c r="OMP19" s="788"/>
      <c r="OMQ19" s="788"/>
      <c r="OMR19" s="787"/>
      <c r="OMS19" s="788"/>
      <c r="OMT19" s="788"/>
      <c r="OMU19" s="788"/>
      <c r="OMV19" s="787"/>
      <c r="OMW19" s="788"/>
      <c r="OMX19" s="788"/>
      <c r="OMY19" s="788"/>
      <c r="OMZ19" s="787"/>
      <c r="ONA19" s="788"/>
      <c r="ONB19" s="788"/>
      <c r="ONC19" s="788"/>
      <c r="OND19" s="787"/>
      <c r="ONE19" s="788"/>
      <c r="ONF19" s="788"/>
      <c r="ONG19" s="788"/>
      <c r="ONH19" s="787"/>
      <c r="ONI19" s="788"/>
      <c r="ONJ19" s="788"/>
      <c r="ONK19" s="788"/>
      <c r="ONL19" s="787"/>
      <c r="ONM19" s="788"/>
      <c r="ONN19" s="788"/>
      <c r="ONO19" s="788"/>
      <c r="ONP19" s="787"/>
      <c r="ONQ19" s="788"/>
      <c r="ONR19" s="788"/>
      <c r="ONS19" s="788"/>
      <c r="ONT19" s="787"/>
      <c r="ONU19" s="788"/>
      <c r="ONV19" s="788"/>
      <c r="ONW19" s="788"/>
      <c r="ONX19" s="787"/>
      <c r="ONY19" s="788"/>
      <c r="ONZ19" s="788"/>
      <c r="OOA19" s="788"/>
      <c r="OOB19" s="787"/>
      <c r="OOC19" s="788"/>
      <c r="OOD19" s="788"/>
      <c r="OOE19" s="788"/>
      <c r="OOF19" s="787"/>
      <c r="OOG19" s="788"/>
      <c r="OOH19" s="788"/>
      <c r="OOI19" s="788"/>
      <c r="OOJ19" s="787"/>
      <c r="OOK19" s="788"/>
      <c r="OOL19" s="788"/>
      <c r="OOM19" s="788"/>
      <c r="OON19" s="787"/>
      <c r="OOO19" s="788"/>
      <c r="OOP19" s="788"/>
      <c r="OOQ19" s="788"/>
      <c r="OOR19" s="787"/>
      <c r="OOS19" s="788"/>
      <c r="OOT19" s="788"/>
      <c r="OOU19" s="788"/>
      <c r="OOV19" s="787"/>
      <c r="OOW19" s="788"/>
      <c r="OOX19" s="788"/>
      <c r="OOY19" s="788"/>
      <c r="OOZ19" s="787"/>
      <c r="OPA19" s="788"/>
      <c r="OPB19" s="788"/>
      <c r="OPC19" s="788"/>
      <c r="OPD19" s="787"/>
      <c r="OPE19" s="788"/>
      <c r="OPF19" s="788"/>
      <c r="OPG19" s="788"/>
      <c r="OPH19" s="787"/>
      <c r="OPI19" s="788"/>
      <c r="OPJ19" s="788"/>
      <c r="OPK19" s="788"/>
      <c r="OPL19" s="787"/>
      <c r="OPM19" s="788"/>
      <c r="OPN19" s="788"/>
      <c r="OPO19" s="788"/>
      <c r="OPP19" s="787"/>
      <c r="OPQ19" s="788"/>
      <c r="OPR19" s="788"/>
      <c r="OPS19" s="788"/>
      <c r="OPT19" s="787"/>
      <c r="OPU19" s="788"/>
      <c r="OPV19" s="788"/>
      <c r="OPW19" s="788"/>
      <c r="OPX19" s="787"/>
      <c r="OPY19" s="788"/>
      <c r="OPZ19" s="788"/>
      <c r="OQA19" s="788"/>
      <c r="OQB19" s="787"/>
      <c r="OQC19" s="788"/>
      <c r="OQD19" s="788"/>
      <c r="OQE19" s="788"/>
      <c r="OQF19" s="787"/>
      <c r="OQG19" s="788"/>
      <c r="OQH19" s="788"/>
      <c r="OQI19" s="788"/>
      <c r="OQJ19" s="787"/>
      <c r="OQK19" s="788"/>
      <c r="OQL19" s="788"/>
      <c r="OQM19" s="788"/>
      <c r="OQN19" s="787"/>
      <c r="OQO19" s="788"/>
      <c r="OQP19" s="788"/>
      <c r="OQQ19" s="788"/>
      <c r="OQR19" s="787"/>
      <c r="OQS19" s="788"/>
      <c r="OQT19" s="788"/>
      <c r="OQU19" s="788"/>
      <c r="OQV19" s="787"/>
      <c r="OQW19" s="788"/>
      <c r="OQX19" s="788"/>
      <c r="OQY19" s="788"/>
      <c r="OQZ19" s="787"/>
      <c r="ORA19" s="788"/>
      <c r="ORB19" s="788"/>
      <c r="ORC19" s="788"/>
      <c r="ORD19" s="787"/>
      <c r="ORE19" s="788"/>
      <c r="ORF19" s="788"/>
      <c r="ORG19" s="788"/>
      <c r="ORH19" s="787"/>
      <c r="ORI19" s="788"/>
      <c r="ORJ19" s="788"/>
      <c r="ORK19" s="788"/>
      <c r="ORL19" s="787"/>
      <c r="ORM19" s="788"/>
      <c r="ORN19" s="788"/>
      <c r="ORO19" s="788"/>
      <c r="ORP19" s="787"/>
      <c r="ORQ19" s="788"/>
      <c r="ORR19" s="788"/>
      <c r="ORS19" s="788"/>
      <c r="ORT19" s="787"/>
      <c r="ORU19" s="788"/>
      <c r="ORV19" s="788"/>
      <c r="ORW19" s="788"/>
      <c r="ORX19" s="787"/>
      <c r="ORY19" s="788"/>
      <c r="ORZ19" s="788"/>
      <c r="OSA19" s="788"/>
      <c r="OSB19" s="787"/>
      <c r="OSC19" s="788"/>
      <c r="OSD19" s="788"/>
      <c r="OSE19" s="788"/>
      <c r="OSF19" s="787"/>
      <c r="OSG19" s="788"/>
      <c r="OSH19" s="788"/>
      <c r="OSI19" s="788"/>
      <c r="OSJ19" s="787"/>
      <c r="OSK19" s="788"/>
      <c r="OSL19" s="788"/>
      <c r="OSM19" s="788"/>
      <c r="OSN19" s="787"/>
      <c r="OSO19" s="788"/>
      <c r="OSP19" s="788"/>
      <c r="OSQ19" s="788"/>
      <c r="OSR19" s="787"/>
      <c r="OSS19" s="788"/>
      <c r="OST19" s="788"/>
      <c r="OSU19" s="788"/>
      <c r="OSV19" s="787"/>
      <c r="OSW19" s="788"/>
      <c r="OSX19" s="788"/>
      <c r="OSY19" s="788"/>
      <c r="OSZ19" s="787"/>
      <c r="OTA19" s="788"/>
      <c r="OTB19" s="788"/>
      <c r="OTC19" s="788"/>
      <c r="OTD19" s="787"/>
      <c r="OTE19" s="788"/>
      <c r="OTF19" s="788"/>
      <c r="OTG19" s="788"/>
      <c r="OTH19" s="787"/>
      <c r="OTI19" s="788"/>
      <c r="OTJ19" s="788"/>
      <c r="OTK19" s="788"/>
      <c r="OTL19" s="787"/>
      <c r="OTM19" s="788"/>
      <c r="OTN19" s="788"/>
      <c r="OTO19" s="788"/>
      <c r="OTP19" s="787"/>
      <c r="OTQ19" s="788"/>
      <c r="OTR19" s="788"/>
      <c r="OTS19" s="788"/>
      <c r="OTT19" s="787"/>
      <c r="OTU19" s="788"/>
      <c r="OTV19" s="788"/>
      <c r="OTW19" s="788"/>
      <c r="OTX19" s="787"/>
      <c r="OTY19" s="788"/>
      <c r="OTZ19" s="788"/>
      <c r="OUA19" s="788"/>
      <c r="OUB19" s="787"/>
      <c r="OUC19" s="788"/>
      <c r="OUD19" s="788"/>
      <c r="OUE19" s="788"/>
      <c r="OUF19" s="787"/>
      <c r="OUG19" s="788"/>
      <c r="OUH19" s="788"/>
      <c r="OUI19" s="788"/>
      <c r="OUJ19" s="787"/>
      <c r="OUK19" s="788"/>
      <c r="OUL19" s="788"/>
      <c r="OUM19" s="788"/>
      <c r="OUN19" s="787"/>
      <c r="OUO19" s="788"/>
      <c r="OUP19" s="788"/>
      <c r="OUQ19" s="788"/>
      <c r="OUR19" s="787"/>
      <c r="OUS19" s="788"/>
      <c r="OUT19" s="788"/>
      <c r="OUU19" s="788"/>
      <c r="OUV19" s="787"/>
      <c r="OUW19" s="788"/>
      <c r="OUX19" s="788"/>
      <c r="OUY19" s="788"/>
      <c r="OUZ19" s="787"/>
      <c r="OVA19" s="788"/>
      <c r="OVB19" s="788"/>
      <c r="OVC19" s="788"/>
      <c r="OVD19" s="787"/>
      <c r="OVE19" s="788"/>
      <c r="OVF19" s="788"/>
      <c r="OVG19" s="788"/>
      <c r="OVH19" s="787"/>
      <c r="OVI19" s="788"/>
      <c r="OVJ19" s="788"/>
      <c r="OVK19" s="788"/>
      <c r="OVL19" s="787"/>
      <c r="OVM19" s="788"/>
      <c r="OVN19" s="788"/>
      <c r="OVO19" s="788"/>
      <c r="OVP19" s="787"/>
      <c r="OVQ19" s="788"/>
      <c r="OVR19" s="788"/>
      <c r="OVS19" s="788"/>
      <c r="OVT19" s="787"/>
      <c r="OVU19" s="788"/>
      <c r="OVV19" s="788"/>
      <c r="OVW19" s="788"/>
      <c r="OVX19" s="787"/>
      <c r="OVY19" s="788"/>
      <c r="OVZ19" s="788"/>
      <c r="OWA19" s="788"/>
      <c r="OWB19" s="787"/>
      <c r="OWC19" s="788"/>
      <c r="OWD19" s="788"/>
      <c r="OWE19" s="788"/>
      <c r="OWF19" s="787"/>
      <c r="OWG19" s="788"/>
      <c r="OWH19" s="788"/>
      <c r="OWI19" s="788"/>
      <c r="OWJ19" s="787"/>
      <c r="OWK19" s="788"/>
      <c r="OWL19" s="788"/>
      <c r="OWM19" s="788"/>
      <c r="OWN19" s="787"/>
      <c r="OWO19" s="788"/>
      <c r="OWP19" s="788"/>
      <c r="OWQ19" s="788"/>
      <c r="OWR19" s="787"/>
      <c r="OWS19" s="788"/>
      <c r="OWT19" s="788"/>
      <c r="OWU19" s="788"/>
      <c r="OWV19" s="787"/>
      <c r="OWW19" s="788"/>
      <c r="OWX19" s="788"/>
      <c r="OWY19" s="788"/>
      <c r="OWZ19" s="787"/>
      <c r="OXA19" s="788"/>
      <c r="OXB19" s="788"/>
      <c r="OXC19" s="788"/>
      <c r="OXD19" s="787"/>
      <c r="OXE19" s="788"/>
      <c r="OXF19" s="788"/>
      <c r="OXG19" s="788"/>
      <c r="OXH19" s="787"/>
      <c r="OXI19" s="788"/>
      <c r="OXJ19" s="788"/>
      <c r="OXK19" s="788"/>
      <c r="OXL19" s="787"/>
      <c r="OXM19" s="788"/>
      <c r="OXN19" s="788"/>
      <c r="OXO19" s="788"/>
      <c r="OXP19" s="787"/>
      <c r="OXQ19" s="788"/>
      <c r="OXR19" s="788"/>
      <c r="OXS19" s="788"/>
      <c r="OXT19" s="787"/>
      <c r="OXU19" s="788"/>
      <c r="OXV19" s="788"/>
      <c r="OXW19" s="788"/>
      <c r="OXX19" s="787"/>
      <c r="OXY19" s="788"/>
      <c r="OXZ19" s="788"/>
      <c r="OYA19" s="788"/>
      <c r="OYB19" s="787"/>
      <c r="OYC19" s="788"/>
      <c r="OYD19" s="788"/>
      <c r="OYE19" s="788"/>
      <c r="OYF19" s="787"/>
      <c r="OYG19" s="788"/>
      <c r="OYH19" s="788"/>
      <c r="OYI19" s="788"/>
      <c r="OYJ19" s="787"/>
      <c r="OYK19" s="788"/>
      <c r="OYL19" s="788"/>
      <c r="OYM19" s="788"/>
      <c r="OYN19" s="787"/>
      <c r="OYO19" s="788"/>
      <c r="OYP19" s="788"/>
      <c r="OYQ19" s="788"/>
      <c r="OYR19" s="787"/>
      <c r="OYS19" s="788"/>
      <c r="OYT19" s="788"/>
      <c r="OYU19" s="788"/>
      <c r="OYV19" s="787"/>
      <c r="OYW19" s="788"/>
      <c r="OYX19" s="788"/>
      <c r="OYY19" s="788"/>
      <c r="OYZ19" s="787"/>
      <c r="OZA19" s="788"/>
      <c r="OZB19" s="788"/>
      <c r="OZC19" s="788"/>
      <c r="OZD19" s="787"/>
      <c r="OZE19" s="788"/>
      <c r="OZF19" s="788"/>
      <c r="OZG19" s="788"/>
      <c r="OZH19" s="787"/>
      <c r="OZI19" s="788"/>
      <c r="OZJ19" s="788"/>
      <c r="OZK19" s="788"/>
      <c r="OZL19" s="787"/>
      <c r="OZM19" s="788"/>
      <c r="OZN19" s="788"/>
      <c r="OZO19" s="788"/>
      <c r="OZP19" s="787"/>
      <c r="OZQ19" s="788"/>
      <c r="OZR19" s="788"/>
      <c r="OZS19" s="788"/>
      <c r="OZT19" s="787"/>
      <c r="OZU19" s="788"/>
      <c r="OZV19" s="788"/>
      <c r="OZW19" s="788"/>
      <c r="OZX19" s="787"/>
      <c r="OZY19" s="788"/>
      <c r="OZZ19" s="788"/>
      <c r="PAA19" s="788"/>
      <c r="PAB19" s="787"/>
      <c r="PAC19" s="788"/>
      <c r="PAD19" s="788"/>
      <c r="PAE19" s="788"/>
      <c r="PAF19" s="787"/>
      <c r="PAG19" s="788"/>
      <c r="PAH19" s="788"/>
      <c r="PAI19" s="788"/>
      <c r="PAJ19" s="787"/>
      <c r="PAK19" s="788"/>
      <c r="PAL19" s="788"/>
      <c r="PAM19" s="788"/>
      <c r="PAN19" s="787"/>
      <c r="PAO19" s="788"/>
      <c r="PAP19" s="788"/>
      <c r="PAQ19" s="788"/>
      <c r="PAR19" s="787"/>
      <c r="PAS19" s="788"/>
      <c r="PAT19" s="788"/>
      <c r="PAU19" s="788"/>
      <c r="PAV19" s="787"/>
      <c r="PAW19" s="788"/>
      <c r="PAX19" s="788"/>
      <c r="PAY19" s="788"/>
      <c r="PAZ19" s="787"/>
      <c r="PBA19" s="788"/>
      <c r="PBB19" s="788"/>
      <c r="PBC19" s="788"/>
      <c r="PBD19" s="787"/>
      <c r="PBE19" s="788"/>
      <c r="PBF19" s="788"/>
      <c r="PBG19" s="788"/>
      <c r="PBH19" s="787"/>
      <c r="PBI19" s="788"/>
      <c r="PBJ19" s="788"/>
      <c r="PBK19" s="788"/>
      <c r="PBL19" s="787"/>
      <c r="PBM19" s="788"/>
      <c r="PBN19" s="788"/>
      <c r="PBO19" s="788"/>
      <c r="PBP19" s="787"/>
      <c r="PBQ19" s="788"/>
      <c r="PBR19" s="788"/>
      <c r="PBS19" s="788"/>
      <c r="PBT19" s="787"/>
      <c r="PBU19" s="788"/>
      <c r="PBV19" s="788"/>
      <c r="PBW19" s="788"/>
      <c r="PBX19" s="787"/>
      <c r="PBY19" s="788"/>
      <c r="PBZ19" s="788"/>
      <c r="PCA19" s="788"/>
      <c r="PCB19" s="787"/>
      <c r="PCC19" s="788"/>
      <c r="PCD19" s="788"/>
      <c r="PCE19" s="788"/>
      <c r="PCF19" s="787"/>
      <c r="PCG19" s="788"/>
      <c r="PCH19" s="788"/>
      <c r="PCI19" s="788"/>
      <c r="PCJ19" s="787"/>
      <c r="PCK19" s="788"/>
      <c r="PCL19" s="788"/>
      <c r="PCM19" s="788"/>
      <c r="PCN19" s="787"/>
      <c r="PCO19" s="788"/>
      <c r="PCP19" s="788"/>
      <c r="PCQ19" s="788"/>
      <c r="PCR19" s="787"/>
      <c r="PCS19" s="788"/>
      <c r="PCT19" s="788"/>
      <c r="PCU19" s="788"/>
      <c r="PCV19" s="787"/>
      <c r="PCW19" s="788"/>
      <c r="PCX19" s="788"/>
      <c r="PCY19" s="788"/>
      <c r="PCZ19" s="787"/>
      <c r="PDA19" s="788"/>
      <c r="PDB19" s="788"/>
      <c r="PDC19" s="788"/>
      <c r="PDD19" s="787"/>
      <c r="PDE19" s="788"/>
      <c r="PDF19" s="788"/>
      <c r="PDG19" s="788"/>
      <c r="PDH19" s="787"/>
      <c r="PDI19" s="788"/>
      <c r="PDJ19" s="788"/>
      <c r="PDK19" s="788"/>
      <c r="PDL19" s="787"/>
      <c r="PDM19" s="788"/>
      <c r="PDN19" s="788"/>
      <c r="PDO19" s="788"/>
      <c r="PDP19" s="787"/>
      <c r="PDQ19" s="788"/>
      <c r="PDR19" s="788"/>
      <c r="PDS19" s="788"/>
      <c r="PDT19" s="787"/>
      <c r="PDU19" s="788"/>
      <c r="PDV19" s="788"/>
      <c r="PDW19" s="788"/>
      <c r="PDX19" s="787"/>
      <c r="PDY19" s="788"/>
      <c r="PDZ19" s="788"/>
      <c r="PEA19" s="788"/>
      <c r="PEB19" s="787"/>
      <c r="PEC19" s="788"/>
      <c r="PED19" s="788"/>
      <c r="PEE19" s="788"/>
      <c r="PEF19" s="787"/>
      <c r="PEG19" s="788"/>
      <c r="PEH19" s="788"/>
      <c r="PEI19" s="788"/>
      <c r="PEJ19" s="787"/>
      <c r="PEK19" s="788"/>
      <c r="PEL19" s="788"/>
      <c r="PEM19" s="788"/>
      <c r="PEN19" s="787"/>
      <c r="PEO19" s="788"/>
      <c r="PEP19" s="788"/>
      <c r="PEQ19" s="788"/>
      <c r="PER19" s="787"/>
      <c r="PES19" s="788"/>
      <c r="PET19" s="788"/>
      <c r="PEU19" s="788"/>
      <c r="PEV19" s="787"/>
      <c r="PEW19" s="788"/>
      <c r="PEX19" s="788"/>
      <c r="PEY19" s="788"/>
      <c r="PEZ19" s="787"/>
      <c r="PFA19" s="788"/>
      <c r="PFB19" s="788"/>
      <c r="PFC19" s="788"/>
      <c r="PFD19" s="787"/>
      <c r="PFE19" s="788"/>
      <c r="PFF19" s="788"/>
      <c r="PFG19" s="788"/>
      <c r="PFH19" s="787"/>
      <c r="PFI19" s="788"/>
      <c r="PFJ19" s="788"/>
      <c r="PFK19" s="788"/>
      <c r="PFL19" s="787"/>
      <c r="PFM19" s="788"/>
      <c r="PFN19" s="788"/>
      <c r="PFO19" s="788"/>
      <c r="PFP19" s="787"/>
      <c r="PFQ19" s="788"/>
      <c r="PFR19" s="788"/>
      <c r="PFS19" s="788"/>
      <c r="PFT19" s="787"/>
      <c r="PFU19" s="788"/>
      <c r="PFV19" s="788"/>
      <c r="PFW19" s="788"/>
      <c r="PFX19" s="787"/>
      <c r="PFY19" s="788"/>
      <c r="PFZ19" s="788"/>
      <c r="PGA19" s="788"/>
      <c r="PGB19" s="787"/>
      <c r="PGC19" s="788"/>
      <c r="PGD19" s="788"/>
      <c r="PGE19" s="788"/>
      <c r="PGF19" s="787"/>
      <c r="PGG19" s="788"/>
      <c r="PGH19" s="788"/>
      <c r="PGI19" s="788"/>
      <c r="PGJ19" s="787"/>
      <c r="PGK19" s="788"/>
      <c r="PGL19" s="788"/>
      <c r="PGM19" s="788"/>
      <c r="PGN19" s="787"/>
      <c r="PGO19" s="788"/>
      <c r="PGP19" s="788"/>
      <c r="PGQ19" s="788"/>
      <c r="PGR19" s="787"/>
      <c r="PGS19" s="788"/>
      <c r="PGT19" s="788"/>
      <c r="PGU19" s="788"/>
      <c r="PGV19" s="787"/>
      <c r="PGW19" s="788"/>
      <c r="PGX19" s="788"/>
      <c r="PGY19" s="788"/>
      <c r="PGZ19" s="787"/>
      <c r="PHA19" s="788"/>
      <c r="PHB19" s="788"/>
      <c r="PHC19" s="788"/>
      <c r="PHD19" s="787"/>
      <c r="PHE19" s="788"/>
      <c r="PHF19" s="788"/>
      <c r="PHG19" s="788"/>
      <c r="PHH19" s="787"/>
      <c r="PHI19" s="788"/>
      <c r="PHJ19" s="788"/>
      <c r="PHK19" s="788"/>
      <c r="PHL19" s="787"/>
      <c r="PHM19" s="788"/>
      <c r="PHN19" s="788"/>
      <c r="PHO19" s="788"/>
      <c r="PHP19" s="787"/>
      <c r="PHQ19" s="788"/>
      <c r="PHR19" s="788"/>
      <c r="PHS19" s="788"/>
      <c r="PHT19" s="787"/>
      <c r="PHU19" s="788"/>
      <c r="PHV19" s="788"/>
      <c r="PHW19" s="788"/>
      <c r="PHX19" s="787"/>
      <c r="PHY19" s="788"/>
      <c r="PHZ19" s="788"/>
      <c r="PIA19" s="788"/>
      <c r="PIB19" s="787"/>
      <c r="PIC19" s="788"/>
      <c r="PID19" s="788"/>
      <c r="PIE19" s="788"/>
      <c r="PIF19" s="787"/>
      <c r="PIG19" s="788"/>
      <c r="PIH19" s="788"/>
      <c r="PII19" s="788"/>
      <c r="PIJ19" s="787"/>
      <c r="PIK19" s="788"/>
      <c r="PIL19" s="788"/>
      <c r="PIM19" s="788"/>
      <c r="PIN19" s="787"/>
      <c r="PIO19" s="788"/>
      <c r="PIP19" s="788"/>
      <c r="PIQ19" s="788"/>
      <c r="PIR19" s="787"/>
      <c r="PIS19" s="788"/>
      <c r="PIT19" s="788"/>
      <c r="PIU19" s="788"/>
      <c r="PIV19" s="787"/>
      <c r="PIW19" s="788"/>
      <c r="PIX19" s="788"/>
      <c r="PIY19" s="788"/>
      <c r="PIZ19" s="787"/>
      <c r="PJA19" s="788"/>
      <c r="PJB19" s="788"/>
      <c r="PJC19" s="788"/>
      <c r="PJD19" s="787"/>
      <c r="PJE19" s="788"/>
      <c r="PJF19" s="788"/>
      <c r="PJG19" s="788"/>
      <c r="PJH19" s="787"/>
      <c r="PJI19" s="788"/>
      <c r="PJJ19" s="788"/>
      <c r="PJK19" s="788"/>
      <c r="PJL19" s="787"/>
      <c r="PJM19" s="788"/>
      <c r="PJN19" s="788"/>
      <c r="PJO19" s="788"/>
      <c r="PJP19" s="787"/>
      <c r="PJQ19" s="788"/>
      <c r="PJR19" s="788"/>
      <c r="PJS19" s="788"/>
      <c r="PJT19" s="787"/>
      <c r="PJU19" s="788"/>
      <c r="PJV19" s="788"/>
      <c r="PJW19" s="788"/>
      <c r="PJX19" s="787"/>
      <c r="PJY19" s="788"/>
      <c r="PJZ19" s="788"/>
      <c r="PKA19" s="788"/>
      <c r="PKB19" s="787"/>
      <c r="PKC19" s="788"/>
      <c r="PKD19" s="788"/>
      <c r="PKE19" s="788"/>
      <c r="PKF19" s="787"/>
      <c r="PKG19" s="788"/>
      <c r="PKH19" s="788"/>
      <c r="PKI19" s="788"/>
      <c r="PKJ19" s="787"/>
      <c r="PKK19" s="788"/>
      <c r="PKL19" s="788"/>
      <c r="PKM19" s="788"/>
      <c r="PKN19" s="787"/>
      <c r="PKO19" s="788"/>
      <c r="PKP19" s="788"/>
      <c r="PKQ19" s="788"/>
      <c r="PKR19" s="787"/>
      <c r="PKS19" s="788"/>
      <c r="PKT19" s="788"/>
      <c r="PKU19" s="788"/>
      <c r="PKV19" s="787"/>
      <c r="PKW19" s="788"/>
      <c r="PKX19" s="788"/>
      <c r="PKY19" s="788"/>
      <c r="PKZ19" s="787"/>
      <c r="PLA19" s="788"/>
      <c r="PLB19" s="788"/>
      <c r="PLC19" s="788"/>
      <c r="PLD19" s="787"/>
      <c r="PLE19" s="788"/>
      <c r="PLF19" s="788"/>
      <c r="PLG19" s="788"/>
      <c r="PLH19" s="787"/>
      <c r="PLI19" s="788"/>
      <c r="PLJ19" s="788"/>
      <c r="PLK19" s="788"/>
      <c r="PLL19" s="787"/>
      <c r="PLM19" s="788"/>
      <c r="PLN19" s="788"/>
      <c r="PLO19" s="788"/>
      <c r="PLP19" s="787"/>
      <c r="PLQ19" s="788"/>
      <c r="PLR19" s="788"/>
      <c r="PLS19" s="788"/>
      <c r="PLT19" s="787"/>
      <c r="PLU19" s="788"/>
      <c r="PLV19" s="788"/>
      <c r="PLW19" s="788"/>
      <c r="PLX19" s="787"/>
      <c r="PLY19" s="788"/>
      <c r="PLZ19" s="788"/>
      <c r="PMA19" s="788"/>
      <c r="PMB19" s="787"/>
      <c r="PMC19" s="788"/>
      <c r="PMD19" s="788"/>
      <c r="PME19" s="788"/>
      <c r="PMF19" s="787"/>
      <c r="PMG19" s="788"/>
      <c r="PMH19" s="788"/>
      <c r="PMI19" s="788"/>
      <c r="PMJ19" s="787"/>
      <c r="PMK19" s="788"/>
      <c r="PML19" s="788"/>
      <c r="PMM19" s="788"/>
      <c r="PMN19" s="787"/>
      <c r="PMO19" s="788"/>
      <c r="PMP19" s="788"/>
      <c r="PMQ19" s="788"/>
      <c r="PMR19" s="787"/>
      <c r="PMS19" s="788"/>
      <c r="PMT19" s="788"/>
      <c r="PMU19" s="788"/>
      <c r="PMV19" s="787"/>
      <c r="PMW19" s="788"/>
      <c r="PMX19" s="788"/>
      <c r="PMY19" s="788"/>
      <c r="PMZ19" s="787"/>
      <c r="PNA19" s="788"/>
      <c r="PNB19" s="788"/>
      <c r="PNC19" s="788"/>
      <c r="PND19" s="787"/>
      <c r="PNE19" s="788"/>
      <c r="PNF19" s="788"/>
      <c r="PNG19" s="788"/>
      <c r="PNH19" s="787"/>
      <c r="PNI19" s="788"/>
      <c r="PNJ19" s="788"/>
      <c r="PNK19" s="788"/>
      <c r="PNL19" s="787"/>
      <c r="PNM19" s="788"/>
      <c r="PNN19" s="788"/>
      <c r="PNO19" s="788"/>
      <c r="PNP19" s="787"/>
      <c r="PNQ19" s="788"/>
      <c r="PNR19" s="788"/>
      <c r="PNS19" s="788"/>
      <c r="PNT19" s="787"/>
      <c r="PNU19" s="788"/>
      <c r="PNV19" s="788"/>
      <c r="PNW19" s="788"/>
      <c r="PNX19" s="787"/>
      <c r="PNY19" s="788"/>
      <c r="PNZ19" s="788"/>
      <c r="POA19" s="788"/>
      <c r="POB19" s="787"/>
      <c r="POC19" s="788"/>
      <c r="POD19" s="788"/>
      <c r="POE19" s="788"/>
      <c r="POF19" s="787"/>
      <c r="POG19" s="788"/>
      <c r="POH19" s="788"/>
      <c r="POI19" s="788"/>
      <c r="POJ19" s="787"/>
      <c r="POK19" s="788"/>
      <c r="POL19" s="788"/>
      <c r="POM19" s="788"/>
      <c r="PON19" s="787"/>
      <c r="POO19" s="788"/>
      <c r="POP19" s="788"/>
      <c r="POQ19" s="788"/>
      <c r="POR19" s="787"/>
      <c r="POS19" s="788"/>
      <c r="POT19" s="788"/>
      <c r="POU19" s="788"/>
      <c r="POV19" s="787"/>
      <c r="POW19" s="788"/>
      <c r="POX19" s="788"/>
      <c r="POY19" s="788"/>
      <c r="POZ19" s="787"/>
      <c r="PPA19" s="788"/>
      <c r="PPB19" s="788"/>
      <c r="PPC19" s="788"/>
      <c r="PPD19" s="787"/>
      <c r="PPE19" s="788"/>
      <c r="PPF19" s="788"/>
      <c r="PPG19" s="788"/>
      <c r="PPH19" s="787"/>
      <c r="PPI19" s="788"/>
      <c r="PPJ19" s="788"/>
      <c r="PPK19" s="788"/>
      <c r="PPL19" s="787"/>
      <c r="PPM19" s="788"/>
      <c r="PPN19" s="788"/>
      <c r="PPO19" s="788"/>
      <c r="PPP19" s="787"/>
      <c r="PPQ19" s="788"/>
      <c r="PPR19" s="788"/>
      <c r="PPS19" s="788"/>
      <c r="PPT19" s="787"/>
      <c r="PPU19" s="788"/>
      <c r="PPV19" s="788"/>
      <c r="PPW19" s="788"/>
      <c r="PPX19" s="787"/>
      <c r="PPY19" s="788"/>
      <c r="PPZ19" s="788"/>
      <c r="PQA19" s="788"/>
      <c r="PQB19" s="787"/>
      <c r="PQC19" s="788"/>
      <c r="PQD19" s="788"/>
      <c r="PQE19" s="788"/>
      <c r="PQF19" s="787"/>
      <c r="PQG19" s="788"/>
      <c r="PQH19" s="788"/>
      <c r="PQI19" s="788"/>
      <c r="PQJ19" s="787"/>
      <c r="PQK19" s="788"/>
      <c r="PQL19" s="788"/>
      <c r="PQM19" s="788"/>
      <c r="PQN19" s="787"/>
      <c r="PQO19" s="788"/>
      <c r="PQP19" s="788"/>
      <c r="PQQ19" s="788"/>
      <c r="PQR19" s="787"/>
      <c r="PQS19" s="788"/>
      <c r="PQT19" s="788"/>
      <c r="PQU19" s="788"/>
      <c r="PQV19" s="787"/>
      <c r="PQW19" s="788"/>
      <c r="PQX19" s="788"/>
      <c r="PQY19" s="788"/>
      <c r="PQZ19" s="787"/>
      <c r="PRA19" s="788"/>
      <c r="PRB19" s="788"/>
      <c r="PRC19" s="788"/>
      <c r="PRD19" s="787"/>
      <c r="PRE19" s="788"/>
      <c r="PRF19" s="788"/>
      <c r="PRG19" s="788"/>
      <c r="PRH19" s="787"/>
      <c r="PRI19" s="788"/>
      <c r="PRJ19" s="788"/>
      <c r="PRK19" s="788"/>
      <c r="PRL19" s="787"/>
      <c r="PRM19" s="788"/>
      <c r="PRN19" s="788"/>
      <c r="PRO19" s="788"/>
      <c r="PRP19" s="787"/>
      <c r="PRQ19" s="788"/>
      <c r="PRR19" s="788"/>
      <c r="PRS19" s="788"/>
      <c r="PRT19" s="787"/>
      <c r="PRU19" s="788"/>
      <c r="PRV19" s="788"/>
      <c r="PRW19" s="788"/>
      <c r="PRX19" s="787"/>
      <c r="PRY19" s="788"/>
      <c r="PRZ19" s="788"/>
      <c r="PSA19" s="788"/>
      <c r="PSB19" s="787"/>
      <c r="PSC19" s="788"/>
      <c r="PSD19" s="788"/>
      <c r="PSE19" s="788"/>
      <c r="PSF19" s="787"/>
      <c r="PSG19" s="788"/>
      <c r="PSH19" s="788"/>
      <c r="PSI19" s="788"/>
      <c r="PSJ19" s="787"/>
      <c r="PSK19" s="788"/>
      <c r="PSL19" s="788"/>
      <c r="PSM19" s="788"/>
      <c r="PSN19" s="787"/>
      <c r="PSO19" s="788"/>
      <c r="PSP19" s="788"/>
      <c r="PSQ19" s="788"/>
      <c r="PSR19" s="787"/>
      <c r="PSS19" s="788"/>
      <c r="PST19" s="788"/>
      <c r="PSU19" s="788"/>
      <c r="PSV19" s="787"/>
      <c r="PSW19" s="788"/>
      <c r="PSX19" s="788"/>
      <c r="PSY19" s="788"/>
      <c r="PSZ19" s="787"/>
      <c r="PTA19" s="788"/>
      <c r="PTB19" s="788"/>
      <c r="PTC19" s="788"/>
      <c r="PTD19" s="787"/>
      <c r="PTE19" s="788"/>
      <c r="PTF19" s="788"/>
      <c r="PTG19" s="788"/>
      <c r="PTH19" s="787"/>
      <c r="PTI19" s="788"/>
      <c r="PTJ19" s="788"/>
      <c r="PTK19" s="788"/>
      <c r="PTL19" s="787"/>
      <c r="PTM19" s="788"/>
      <c r="PTN19" s="788"/>
      <c r="PTO19" s="788"/>
      <c r="PTP19" s="787"/>
      <c r="PTQ19" s="788"/>
      <c r="PTR19" s="788"/>
      <c r="PTS19" s="788"/>
      <c r="PTT19" s="787"/>
      <c r="PTU19" s="788"/>
      <c r="PTV19" s="788"/>
      <c r="PTW19" s="788"/>
      <c r="PTX19" s="787"/>
      <c r="PTY19" s="788"/>
      <c r="PTZ19" s="788"/>
      <c r="PUA19" s="788"/>
      <c r="PUB19" s="787"/>
      <c r="PUC19" s="788"/>
      <c r="PUD19" s="788"/>
      <c r="PUE19" s="788"/>
      <c r="PUF19" s="787"/>
      <c r="PUG19" s="788"/>
      <c r="PUH19" s="788"/>
      <c r="PUI19" s="788"/>
      <c r="PUJ19" s="787"/>
      <c r="PUK19" s="788"/>
      <c r="PUL19" s="788"/>
      <c r="PUM19" s="788"/>
      <c r="PUN19" s="787"/>
      <c r="PUO19" s="788"/>
      <c r="PUP19" s="788"/>
      <c r="PUQ19" s="788"/>
      <c r="PUR19" s="787"/>
      <c r="PUS19" s="788"/>
      <c r="PUT19" s="788"/>
      <c r="PUU19" s="788"/>
      <c r="PUV19" s="787"/>
      <c r="PUW19" s="788"/>
      <c r="PUX19" s="788"/>
      <c r="PUY19" s="788"/>
      <c r="PUZ19" s="787"/>
      <c r="PVA19" s="788"/>
      <c r="PVB19" s="788"/>
      <c r="PVC19" s="788"/>
      <c r="PVD19" s="787"/>
      <c r="PVE19" s="788"/>
      <c r="PVF19" s="788"/>
      <c r="PVG19" s="788"/>
      <c r="PVH19" s="787"/>
      <c r="PVI19" s="788"/>
      <c r="PVJ19" s="788"/>
      <c r="PVK19" s="788"/>
      <c r="PVL19" s="787"/>
      <c r="PVM19" s="788"/>
      <c r="PVN19" s="788"/>
      <c r="PVO19" s="788"/>
      <c r="PVP19" s="787"/>
      <c r="PVQ19" s="788"/>
      <c r="PVR19" s="788"/>
      <c r="PVS19" s="788"/>
      <c r="PVT19" s="787"/>
      <c r="PVU19" s="788"/>
      <c r="PVV19" s="788"/>
      <c r="PVW19" s="788"/>
      <c r="PVX19" s="787"/>
      <c r="PVY19" s="788"/>
      <c r="PVZ19" s="788"/>
      <c r="PWA19" s="788"/>
      <c r="PWB19" s="787"/>
      <c r="PWC19" s="788"/>
      <c r="PWD19" s="788"/>
      <c r="PWE19" s="788"/>
      <c r="PWF19" s="787"/>
      <c r="PWG19" s="788"/>
      <c r="PWH19" s="788"/>
      <c r="PWI19" s="788"/>
      <c r="PWJ19" s="787"/>
      <c r="PWK19" s="788"/>
      <c r="PWL19" s="788"/>
      <c r="PWM19" s="788"/>
      <c r="PWN19" s="787"/>
      <c r="PWO19" s="788"/>
      <c r="PWP19" s="788"/>
      <c r="PWQ19" s="788"/>
      <c r="PWR19" s="787"/>
      <c r="PWS19" s="788"/>
      <c r="PWT19" s="788"/>
      <c r="PWU19" s="788"/>
      <c r="PWV19" s="787"/>
      <c r="PWW19" s="788"/>
      <c r="PWX19" s="788"/>
      <c r="PWY19" s="788"/>
      <c r="PWZ19" s="787"/>
      <c r="PXA19" s="788"/>
      <c r="PXB19" s="788"/>
      <c r="PXC19" s="788"/>
      <c r="PXD19" s="787"/>
      <c r="PXE19" s="788"/>
      <c r="PXF19" s="788"/>
      <c r="PXG19" s="788"/>
      <c r="PXH19" s="787"/>
      <c r="PXI19" s="788"/>
      <c r="PXJ19" s="788"/>
      <c r="PXK19" s="788"/>
      <c r="PXL19" s="787"/>
      <c r="PXM19" s="788"/>
      <c r="PXN19" s="788"/>
      <c r="PXO19" s="788"/>
      <c r="PXP19" s="787"/>
      <c r="PXQ19" s="788"/>
      <c r="PXR19" s="788"/>
      <c r="PXS19" s="788"/>
      <c r="PXT19" s="787"/>
      <c r="PXU19" s="788"/>
      <c r="PXV19" s="788"/>
      <c r="PXW19" s="788"/>
      <c r="PXX19" s="787"/>
      <c r="PXY19" s="788"/>
      <c r="PXZ19" s="788"/>
      <c r="PYA19" s="788"/>
      <c r="PYB19" s="787"/>
      <c r="PYC19" s="788"/>
      <c r="PYD19" s="788"/>
      <c r="PYE19" s="788"/>
      <c r="PYF19" s="787"/>
      <c r="PYG19" s="788"/>
      <c r="PYH19" s="788"/>
      <c r="PYI19" s="788"/>
      <c r="PYJ19" s="787"/>
      <c r="PYK19" s="788"/>
      <c r="PYL19" s="788"/>
      <c r="PYM19" s="788"/>
      <c r="PYN19" s="787"/>
      <c r="PYO19" s="788"/>
      <c r="PYP19" s="788"/>
      <c r="PYQ19" s="788"/>
      <c r="PYR19" s="787"/>
      <c r="PYS19" s="788"/>
      <c r="PYT19" s="788"/>
      <c r="PYU19" s="788"/>
      <c r="PYV19" s="787"/>
      <c r="PYW19" s="788"/>
      <c r="PYX19" s="788"/>
      <c r="PYY19" s="788"/>
      <c r="PYZ19" s="787"/>
      <c r="PZA19" s="788"/>
      <c r="PZB19" s="788"/>
      <c r="PZC19" s="788"/>
      <c r="PZD19" s="787"/>
      <c r="PZE19" s="788"/>
      <c r="PZF19" s="788"/>
      <c r="PZG19" s="788"/>
      <c r="PZH19" s="787"/>
      <c r="PZI19" s="788"/>
      <c r="PZJ19" s="788"/>
      <c r="PZK19" s="788"/>
      <c r="PZL19" s="787"/>
      <c r="PZM19" s="788"/>
      <c r="PZN19" s="788"/>
      <c r="PZO19" s="788"/>
      <c r="PZP19" s="787"/>
      <c r="PZQ19" s="788"/>
      <c r="PZR19" s="788"/>
      <c r="PZS19" s="788"/>
      <c r="PZT19" s="787"/>
      <c r="PZU19" s="788"/>
      <c r="PZV19" s="788"/>
      <c r="PZW19" s="788"/>
      <c r="PZX19" s="787"/>
      <c r="PZY19" s="788"/>
      <c r="PZZ19" s="788"/>
      <c r="QAA19" s="788"/>
      <c r="QAB19" s="787"/>
      <c r="QAC19" s="788"/>
      <c r="QAD19" s="788"/>
      <c r="QAE19" s="788"/>
      <c r="QAF19" s="787"/>
      <c r="QAG19" s="788"/>
      <c r="QAH19" s="788"/>
      <c r="QAI19" s="788"/>
      <c r="QAJ19" s="787"/>
      <c r="QAK19" s="788"/>
      <c r="QAL19" s="788"/>
      <c r="QAM19" s="788"/>
      <c r="QAN19" s="787"/>
      <c r="QAO19" s="788"/>
      <c r="QAP19" s="788"/>
      <c r="QAQ19" s="788"/>
      <c r="QAR19" s="787"/>
      <c r="QAS19" s="788"/>
      <c r="QAT19" s="788"/>
      <c r="QAU19" s="788"/>
      <c r="QAV19" s="787"/>
      <c r="QAW19" s="788"/>
      <c r="QAX19" s="788"/>
      <c r="QAY19" s="788"/>
      <c r="QAZ19" s="787"/>
      <c r="QBA19" s="788"/>
      <c r="QBB19" s="788"/>
      <c r="QBC19" s="788"/>
      <c r="QBD19" s="787"/>
      <c r="QBE19" s="788"/>
      <c r="QBF19" s="788"/>
      <c r="QBG19" s="788"/>
      <c r="QBH19" s="787"/>
      <c r="QBI19" s="788"/>
      <c r="QBJ19" s="788"/>
      <c r="QBK19" s="788"/>
      <c r="QBL19" s="787"/>
      <c r="QBM19" s="788"/>
      <c r="QBN19" s="788"/>
      <c r="QBO19" s="788"/>
      <c r="QBP19" s="787"/>
      <c r="QBQ19" s="788"/>
      <c r="QBR19" s="788"/>
      <c r="QBS19" s="788"/>
      <c r="QBT19" s="787"/>
      <c r="QBU19" s="788"/>
      <c r="QBV19" s="788"/>
      <c r="QBW19" s="788"/>
      <c r="QBX19" s="787"/>
      <c r="QBY19" s="788"/>
      <c r="QBZ19" s="788"/>
      <c r="QCA19" s="788"/>
      <c r="QCB19" s="787"/>
      <c r="QCC19" s="788"/>
      <c r="QCD19" s="788"/>
      <c r="QCE19" s="788"/>
      <c r="QCF19" s="787"/>
      <c r="QCG19" s="788"/>
      <c r="QCH19" s="788"/>
      <c r="QCI19" s="788"/>
      <c r="QCJ19" s="787"/>
      <c r="QCK19" s="788"/>
      <c r="QCL19" s="788"/>
      <c r="QCM19" s="788"/>
      <c r="QCN19" s="787"/>
      <c r="QCO19" s="788"/>
      <c r="QCP19" s="788"/>
      <c r="QCQ19" s="788"/>
      <c r="QCR19" s="787"/>
      <c r="QCS19" s="788"/>
      <c r="QCT19" s="788"/>
      <c r="QCU19" s="788"/>
      <c r="QCV19" s="787"/>
      <c r="QCW19" s="788"/>
      <c r="QCX19" s="788"/>
      <c r="QCY19" s="788"/>
      <c r="QCZ19" s="787"/>
      <c r="QDA19" s="788"/>
      <c r="QDB19" s="788"/>
      <c r="QDC19" s="788"/>
      <c r="QDD19" s="787"/>
      <c r="QDE19" s="788"/>
      <c r="QDF19" s="788"/>
      <c r="QDG19" s="788"/>
      <c r="QDH19" s="787"/>
      <c r="QDI19" s="788"/>
      <c r="QDJ19" s="788"/>
      <c r="QDK19" s="788"/>
      <c r="QDL19" s="787"/>
      <c r="QDM19" s="788"/>
      <c r="QDN19" s="788"/>
      <c r="QDO19" s="788"/>
      <c r="QDP19" s="787"/>
      <c r="QDQ19" s="788"/>
      <c r="QDR19" s="788"/>
      <c r="QDS19" s="788"/>
      <c r="QDT19" s="787"/>
      <c r="QDU19" s="788"/>
      <c r="QDV19" s="788"/>
      <c r="QDW19" s="788"/>
      <c r="QDX19" s="787"/>
      <c r="QDY19" s="788"/>
      <c r="QDZ19" s="788"/>
      <c r="QEA19" s="788"/>
      <c r="QEB19" s="787"/>
      <c r="QEC19" s="788"/>
      <c r="QED19" s="788"/>
      <c r="QEE19" s="788"/>
      <c r="QEF19" s="787"/>
      <c r="QEG19" s="788"/>
      <c r="QEH19" s="788"/>
      <c r="QEI19" s="788"/>
      <c r="QEJ19" s="787"/>
      <c r="QEK19" s="788"/>
      <c r="QEL19" s="788"/>
      <c r="QEM19" s="788"/>
      <c r="QEN19" s="787"/>
      <c r="QEO19" s="788"/>
      <c r="QEP19" s="788"/>
      <c r="QEQ19" s="788"/>
      <c r="QER19" s="787"/>
      <c r="QES19" s="788"/>
      <c r="QET19" s="788"/>
      <c r="QEU19" s="788"/>
      <c r="QEV19" s="787"/>
      <c r="QEW19" s="788"/>
      <c r="QEX19" s="788"/>
      <c r="QEY19" s="788"/>
      <c r="QEZ19" s="787"/>
      <c r="QFA19" s="788"/>
      <c r="QFB19" s="788"/>
      <c r="QFC19" s="788"/>
      <c r="QFD19" s="787"/>
      <c r="QFE19" s="788"/>
      <c r="QFF19" s="788"/>
      <c r="QFG19" s="788"/>
      <c r="QFH19" s="787"/>
      <c r="QFI19" s="788"/>
      <c r="QFJ19" s="788"/>
      <c r="QFK19" s="788"/>
      <c r="QFL19" s="787"/>
      <c r="QFM19" s="788"/>
      <c r="QFN19" s="788"/>
      <c r="QFO19" s="788"/>
      <c r="QFP19" s="787"/>
      <c r="QFQ19" s="788"/>
      <c r="QFR19" s="788"/>
      <c r="QFS19" s="788"/>
      <c r="QFT19" s="787"/>
      <c r="QFU19" s="788"/>
      <c r="QFV19" s="788"/>
      <c r="QFW19" s="788"/>
      <c r="QFX19" s="787"/>
      <c r="QFY19" s="788"/>
      <c r="QFZ19" s="788"/>
      <c r="QGA19" s="788"/>
      <c r="QGB19" s="787"/>
      <c r="QGC19" s="788"/>
      <c r="QGD19" s="788"/>
      <c r="QGE19" s="788"/>
      <c r="QGF19" s="787"/>
      <c r="QGG19" s="788"/>
      <c r="QGH19" s="788"/>
      <c r="QGI19" s="788"/>
      <c r="QGJ19" s="787"/>
      <c r="QGK19" s="788"/>
      <c r="QGL19" s="788"/>
      <c r="QGM19" s="788"/>
      <c r="QGN19" s="787"/>
      <c r="QGO19" s="788"/>
      <c r="QGP19" s="788"/>
      <c r="QGQ19" s="788"/>
      <c r="QGR19" s="787"/>
      <c r="QGS19" s="788"/>
      <c r="QGT19" s="788"/>
      <c r="QGU19" s="788"/>
      <c r="QGV19" s="787"/>
      <c r="QGW19" s="788"/>
      <c r="QGX19" s="788"/>
      <c r="QGY19" s="788"/>
      <c r="QGZ19" s="787"/>
      <c r="QHA19" s="788"/>
      <c r="QHB19" s="788"/>
      <c r="QHC19" s="788"/>
      <c r="QHD19" s="787"/>
      <c r="QHE19" s="788"/>
      <c r="QHF19" s="788"/>
      <c r="QHG19" s="788"/>
      <c r="QHH19" s="787"/>
      <c r="QHI19" s="788"/>
      <c r="QHJ19" s="788"/>
      <c r="QHK19" s="788"/>
      <c r="QHL19" s="787"/>
      <c r="QHM19" s="788"/>
      <c r="QHN19" s="788"/>
      <c r="QHO19" s="788"/>
      <c r="QHP19" s="787"/>
      <c r="QHQ19" s="788"/>
      <c r="QHR19" s="788"/>
      <c r="QHS19" s="788"/>
      <c r="QHT19" s="787"/>
      <c r="QHU19" s="788"/>
      <c r="QHV19" s="788"/>
      <c r="QHW19" s="788"/>
      <c r="QHX19" s="787"/>
      <c r="QHY19" s="788"/>
      <c r="QHZ19" s="788"/>
      <c r="QIA19" s="788"/>
      <c r="QIB19" s="787"/>
      <c r="QIC19" s="788"/>
      <c r="QID19" s="788"/>
      <c r="QIE19" s="788"/>
      <c r="QIF19" s="787"/>
      <c r="QIG19" s="788"/>
      <c r="QIH19" s="788"/>
      <c r="QII19" s="788"/>
      <c r="QIJ19" s="787"/>
      <c r="QIK19" s="788"/>
      <c r="QIL19" s="788"/>
      <c r="QIM19" s="788"/>
      <c r="QIN19" s="787"/>
      <c r="QIO19" s="788"/>
      <c r="QIP19" s="788"/>
      <c r="QIQ19" s="788"/>
      <c r="QIR19" s="787"/>
      <c r="QIS19" s="788"/>
      <c r="QIT19" s="788"/>
      <c r="QIU19" s="788"/>
      <c r="QIV19" s="787"/>
      <c r="QIW19" s="788"/>
      <c r="QIX19" s="788"/>
      <c r="QIY19" s="788"/>
      <c r="QIZ19" s="787"/>
      <c r="QJA19" s="788"/>
      <c r="QJB19" s="788"/>
      <c r="QJC19" s="788"/>
      <c r="QJD19" s="787"/>
      <c r="QJE19" s="788"/>
      <c r="QJF19" s="788"/>
      <c r="QJG19" s="788"/>
      <c r="QJH19" s="787"/>
      <c r="QJI19" s="788"/>
      <c r="QJJ19" s="788"/>
      <c r="QJK19" s="788"/>
      <c r="QJL19" s="787"/>
      <c r="QJM19" s="788"/>
      <c r="QJN19" s="788"/>
      <c r="QJO19" s="788"/>
      <c r="QJP19" s="787"/>
      <c r="QJQ19" s="788"/>
      <c r="QJR19" s="788"/>
      <c r="QJS19" s="788"/>
      <c r="QJT19" s="787"/>
      <c r="QJU19" s="788"/>
      <c r="QJV19" s="788"/>
      <c r="QJW19" s="788"/>
      <c r="QJX19" s="787"/>
      <c r="QJY19" s="788"/>
      <c r="QJZ19" s="788"/>
      <c r="QKA19" s="788"/>
      <c r="QKB19" s="787"/>
      <c r="QKC19" s="788"/>
      <c r="QKD19" s="788"/>
      <c r="QKE19" s="788"/>
      <c r="QKF19" s="787"/>
      <c r="QKG19" s="788"/>
      <c r="QKH19" s="788"/>
      <c r="QKI19" s="788"/>
      <c r="QKJ19" s="787"/>
      <c r="QKK19" s="788"/>
      <c r="QKL19" s="788"/>
      <c r="QKM19" s="788"/>
      <c r="QKN19" s="787"/>
      <c r="QKO19" s="788"/>
      <c r="QKP19" s="788"/>
      <c r="QKQ19" s="788"/>
      <c r="QKR19" s="787"/>
      <c r="QKS19" s="788"/>
      <c r="QKT19" s="788"/>
      <c r="QKU19" s="788"/>
      <c r="QKV19" s="787"/>
      <c r="QKW19" s="788"/>
      <c r="QKX19" s="788"/>
      <c r="QKY19" s="788"/>
      <c r="QKZ19" s="787"/>
      <c r="QLA19" s="788"/>
      <c r="QLB19" s="788"/>
      <c r="QLC19" s="788"/>
      <c r="QLD19" s="787"/>
      <c r="QLE19" s="788"/>
      <c r="QLF19" s="788"/>
      <c r="QLG19" s="788"/>
      <c r="QLH19" s="787"/>
      <c r="QLI19" s="788"/>
      <c r="QLJ19" s="788"/>
      <c r="QLK19" s="788"/>
      <c r="QLL19" s="787"/>
      <c r="QLM19" s="788"/>
      <c r="QLN19" s="788"/>
      <c r="QLO19" s="788"/>
      <c r="QLP19" s="787"/>
      <c r="QLQ19" s="788"/>
      <c r="QLR19" s="788"/>
      <c r="QLS19" s="788"/>
      <c r="QLT19" s="787"/>
      <c r="QLU19" s="788"/>
      <c r="QLV19" s="788"/>
      <c r="QLW19" s="788"/>
      <c r="QLX19" s="787"/>
      <c r="QLY19" s="788"/>
      <c r="QLZ19" s="788"/>
      <c r="QMA19" s="788"/>
      <c r="QMB19" s="787"/>
      <c r="QMC19" s="788"/>
      <c r="QMD19" s="788"/>
      <c r="QME19" s="788"/>
      <c r="QMF19" s="787"/>
      <c r="QMG19" s="788"/>
      <c r="QMH19" s="788"/>
      <c r="QMI19" s="788"/>
      <c r="QMJ19" s="787"/>
      <c r="QMK19" s="788"/>
      <c r="QML19" s="788"/>
      <c r="QMM19" s="788"/>
      <c r="QMN19" s="787"/>
      <c r="QMO19" s="788"/>
      <c r="QMP19" s="788"/>
      <c r="QMQ19" s="788"/>
      <c r="QMR19" s="787"/>
      <c r="QMS19" s="788"/>
      <c r="QMT19" s="788"/>
      <c r="QMU19" s="788"/>
      <c r="QMV19" s="787"/>
      <c r="QMW19" s="788"/>
      <c r="QMX19" s="788"/>
      <c r="QMY19" s="788"/>
      <c r="QMZ19" s="787"/>
      <c r="QNA19" s="788"/>
      <c r="QNB19" s="788"/>
      <c r="QNC19" s="788"/>
      <c r="QND19" s="787"/>
      <c r="QNE19" s="788"/>
      <c r="QNF19" s="788"/>
      <c r="QNG19" s="788"/>
      <c r="QNH19" s="787"/>
      <c r="QNI19" s="788"/>
      <c r="QNJ19" s="788"/>
      <c r="QNK19" s="788"/>
      <c r="QNL19" s="787"/>
      <c r="QNM19" s="788"/>
      <c r="QNN19" s="788"/>
      <c r="QNO19" s="788"/>
      <c r="QNP19" s="787"/>
      <c r="QNQ19" s="788"/>
      <c r="QNR19" s="788"/>
      <c r="QNS19" s="788"/>
      <c r="QNT19" s="787"/>
      <c r="QNU19" s="788"/>
      <c r="QNV19" s="788"/>
      <c r="QNW19" s="788"/>
      <c r="QNX19" s="787"/>
      <c r="QNY19" s="788"/>
      <c r="QNZ19" s="788"/>
      <c r="QOA19" s="788"/>
      <c r="QOB19" s="787"/>
      <c r="QOC19" s="788"/>
      <c r="QOD19" s="788"/>
      <c r="QOE19" s="788"/>
      <c r="QOF19" s="787"/>
      <c r="QOG19" s="788"/>
      <c r="QOH19" s="788"/>
      <c r="QOI19" s="788"/>
      <c r="QOJ19" s="787"/>
      <c r="QOK19" s="788"/>
      <c r="QOL19" s="788"/>
      <c r="QOM19" s="788"/>
      <c r="QON19" s="787"/>
      <c r="QOO19" s="788"/>
      <c r="QOP19" s="788"/>
      <c r="QOQ19" s="788"/>
      <c r="QOR19" s="787"/>
      <c r="QOS19" s="788"/>
      <c r="QOT19" s="788"/>
      <c r="QOU19" s="788"/>
      <c r="QOV19" s="787"/>
      <c r="QOW19" s="788"/>
      <c r="QOX19" s="788"/>
      <c r="QOY19" s="788"/>
      <c r="QOZ19" s="787"/>
      <c r="QPA19" s="788"/>
      <c r="QPB19" s="788"/>
      <c r="QPC19" s="788"/>
      <c r="QPD19" s="787"/>
      <c r="QPE19" s="788"/>
      <c r="QPF19" s="788"/>
      <c r="QPG19" s="788"/>
      <c r="QPH19" s="787"/>
      <c r="QPI19" s="788"/>
      <c r="QPJ19" s="788"/>
      <c r="QPK19" s="788"/>
      <c r="QPL19" s="787"/>
      <c r="QPM19" s="788"/>
      <c r="QPN19" s="788"/>
      <c r="QPO19" s="788"/>
      <c r="QPP19" s="787"/>
      <c r="QPQ19" s="788"/>
      <c r="QPR19" s="788"/>
      <c r="QPS19" s="788"/>
      <c r="QPT19" s="787"/>
      <c r="QPU19" s="788"/>
      <c r="QPV19" s="788"/>
      <c r="QPW19" s="788"/>
      <c r="QPX19" s="787"/>
      <c r="QPY19" s="788"/>
      <c r="QPZ19" s="788"/>
      <c r="QQA19" s="788"/>
      <c r="QQB19" s="787"/>
      <c r="QQC19" s="788"/>
      <c r="QQD19" s="788"/>
      <c r="QQE19" s="788"/>
      <c r="QQF19" s="787"/>
      <c r="QQG19" s="788"/>
      <c r="QQH19" s="788"/>
      <c r="QQI19" s="788"/>
      <c r="QQJ19" s="787"/>
      <c r="QQK19" s="788"/>
      <c r="QQL19" s="788"/>
      <c r="QQM19" s="788"/>
      <c r="QQN19" s="787"/>
      <c r="QQO19" s="788"/>
      <c r="QQP19" s="788"/>
      <c r="QQQ19" s="788"/>
      <c r="QQR19" s="787"/>
      <c r="QQS19" s="788"/>
      <c r="QQT19" s="788"/>
      <c r="QQU19" s="788"/>
      <c r="QQV19" s="787"/>
      <c r="QQW19" s="788"/>
      <c r="QQX19" s="788"/>
      <c r="QQY19" s="788"/>
      <c r="QQZ19" s="787"/>
      <c r="QRA19" s="788"/>
      <c r="QRB19" s="788"/>
      <c r="QRC19" s="788"/>
      <c r="QRD19" s="787"/>
      <c r="QRE19" s="788"/>
      <c r="QRF19" s="788"/>
      <c r="QRG19" s="788"/>
      <c r="QRH19" s="787"/>
      <c r="QRI19" s="788"/>
      <c r="QRJ19" s="788"/>
      <c r="QRK19" s="788"/>
      <c r="QRL19" s="787"/>
      <c r="QRM19" s="788"/>
      <c r="QRN19" s="788"/>
      <c r="QRO19" s="788"/>
      <c r="QRP19" s="787"/>
      <c r="QRQ19" s="788"/>
      <c r="QRR19" s="788"/>
      <c r="QRS19" s="788"/>
      <c r="QRT19" s="787"/>
      <c r="QRU19" s="788"/>
      <c r="QRV19" s="788"/>
      <c r="QRW19" s="788"/>
      <c r="QRX19" s="787"/>
      <c r="QRY19" s="788"/>
      <c r="QRZ19" s="788"/>
      <c r="QSA19" s="788"/>
      <c r="QSB19" s="787"/>
      <c r="QSC19" s="788"/>
      <c r="QSD19" s="788"/>
      <c r="QSE19" s="788"/>
      <c r="QSF19" s="787"/>
      <c r="QSG19" s="788"/>
      <c r="QSH19" s="788"/>
      <c r="QSI19" s="788"/>
      <c r="QSJ19" s="787"/>
      <c r="QSK19" s="788"/>
      <c r="QSL19" s="788"/>
      <c r="QSM19" s="788"/>
      <c r="QSN19" s="787"/>
      <c r="QSO19" s="788"/>
      <c r="QSP19" s="788"/>
      <c r="QSQ19" s="788"/>
      <c r="QSR19" s="787"/>
      <c r="QSS19" s="788"/>
      <c r="QST19" s="788"/>
      <c r="QSU19" s="788"/>
      <c r="QSV19" s="787"/>
      <c r="QSW19" s="788"/>
      <c r="QSX19" s="788"/>
      <c r="QSY19" s="788"/>
      <c r="QSZ19" s="787"/>
      <c r="QTA19" s="788"/>
      <c r="QTB19" s="788"/>
      <c r="QTC19" s="788"/>
      <c r="QTD19" s="787"/>
      <c r="QTE19" s="788"/>
      <c r="QTF19" s="788"/>
      <c r="QTG19" s="788"/>
      <c r="QTH19" s="787"/>
      <c r="QTI19" s="788"/>
      <c r="QTJ19" s="788"/>
      <c r="QTK19" s="788"/>
      <c r="QTL19" s="787"/>
      <c r="QTM19" s="788"/>
      <c r="QTN19" s="788"/>
      <c r="QTO19" s="788"/>
      <c r="QTP19" s="787"/>
      <c r="QTQ19" s="788"/>
      <c r="QTR19" s="788"/>
      <c r="QTS19" s="788"/>
      <c r="QTT19" s="787"/>
      <c r="QTU19" s="788"/>
      <c r="QTV19" s="788"/>
      <c r="QTW19" s="788"/>
      <c r="QTX19" s="787"/>
      <c r="QTY19" s="788"/>
      <c r="QTZ19" s="788"/>
      <c r="QUA19" s="788"/>
      <c r="QUB19" s="787"/>
      <c r="QUC19" s="788"/>
      <c r="QUD19" s="788"/>
      <c r="QUE19" s="788"/>
      <c r="QUF19" s="787"/>
      <c r="QUG19" s="788"/>
      <c r="QUH19" s="788"/>
      <c r="QUI19" s="788"/>
      <c r="QUJ19" s="787"/>
      <c r="QUK19" s="788"/>
      <c r="QUL19" s="788"/>
      <c r="QUM19" s="788"/>
      <c r="QUN19" s="787"/>
      <c r="QUO19" s="788"/>
      <c r="QUP19" s="788"/>
      <c r="QUQ19" s="788"/>
      <c r="QUR19" s="787"/>
      <c r="QUS19" s="788"/>
      <c r="QUT19" s="788"/>
      <c r="QUU19" s="788"/>
      <c r="QUV19" s="787"/>
      <c r="QUW19" s="788"/>
      <c r="QUX19" s="788"/>
      <c r="QUY19" s="788"/>
      <c r="QUZ19" s="787"/>
      <c r="QVA19" s="788"/>
      <c r="QVB19" s="788"/>
      <c r="QVC19" s="788"/>
      <c r="QVD19" s="787"/>
      <c r="QVE19" s="788"/>
      <c r="QVF19" s="788"/>
      <c r="QVG19" s="788"/>
      <c r="QVH19" s="787"/>
      <c r="QVI19" s="788"/>
      <c r="QVJ19" s="788"/>
      <c r="QVK19" s="788"/>
      <c r="QVL19" s="787"/>
      <c r="QVM19" s="788"/>
      <c r="QVN19" s="788"/>
      <c r="QVO19" s="788"/>
      <c r="QVP19" s="787"/>
      <c r="QVQ19" s="788"/>
      <c r="QVR19" s="788"/>
      <c r="QVS19" s="788"/>
      <c r="QVT19" s="787"/>
      <c r="QVU19" s="788"/>
      <c r="QVV19" s="788"/>
      <c r="QVW19" s="788"/>
      <c r="QVX19" s="787"/>
      <c r="QVY19" s="788"/>
      <c r="QVZ19" s="788"/>
      <c r="QWA19" s="788"/>
      <c r="QWB19" s="787"/>
      <c r="QWC19" s="788"/>
      <c r="QWD19" s="788"/>
      <c r="QWE19" s="788"/>
      <c r="QWF19" s="787"/>
      <c r="QWG19" s="788"/>
      <c r="QWH19" s="788"/>
      <c r="QWI19" s="788"/>
      <c r="QWJ19" s="787"/>
      <c r="QWK19" s="788"/>
      <c r="QWL19" s="788"/>
      <c r="QWM19" s="788"/>
      <c r="QWN19" s="787"/>
      <c r="QWO19" s="788"/>
      <c r="QWP19" s="788"/>
      <c r="QWQ19" s="788"/>
      <c r="QWR19" s="787"/>
      <c r="QWS19" s="788"/>
      <c r="QWT19" s="788"/>
      <c r="QWU19" s="788"/>
      <c r="QWV19" s="787"/>
      <c r="QWW19" s="788"/>
      <c r="QWX19" s="788"/>
      <c r="QWY19" s="788"/>
      <c r="QWZ19" s="787"/>
      <c r="QXA19" s="788"/>
      <c r="QXB19" s="788"/>
      <c r="QXC19" s="788"/>
      <c r="QXD19" s="787"/>
      <c r="QXE19" s="788"/>
      <c r="QXF19" s="788"/>
      <c r="QXG19" s="788"/>
      <c r="QXH19" s="787"/>
      <c r="QXI19" s="788"/>
      <c r="QXJ19" s="788"/>
      <c r="QXK19" s="788"/>
      <c r="QXL19" s="787"/>
      <c r="QXM19" s="788"/>
      <c r="QXN19" s="788"/>
      <c r="QXO19" s="788"/>
      <c r="QXP19" s="787"/>
      <c r="QXQ19" s="788"/>
      <c r="QXR19" s="788"/>
      <c r="QXS19" s="788"/>
      <c r="QXT19" s="787"/>
      <c r="QXU19" s="788"/>
      <c r="QXV19" s="788"/>
      <c r="QXW19" s="788"/>
      <c r="QXX19" s="787"/>
      <c r="QXY19" s="788"/>
      <c r="QXZ19" s="788"/>
      <c r="QYA19" s="788"/>
      <c r="QYB19" s="787"/>
      <c r="QYC19" s="788"/>
      <c r="QYD19" s="788"/>
      <c r="QYE19" s="788"/>
      <c r="QYF19" s="787"/>
      <c r="QYG19" s="788"/>
      <c r="QYH19" s="788"/>
      <c r="QYI19" s="788"/>
      <c r="QYJ19" s="787"/>
      <c r="QYK19" s="788"/>
      <c r="QYL19" s="788"/>
      <c r="QYM19" s="788"/>
      <c r="QYN19" s="787"/>
      <c r="QYO19" s="788"/>
      <c r="QYP19" s="788"/>
      <c r="QYQ19" s="788"/>
      <c r="QYR19" s="787"/>
      <c r="QYS19" s="788"/>
      <c r="QYT19" s="788"/>
      <c r="QYU19" s="788"/>
      <c r="QYV19" s="787"/>
      <c r="QYW19" s="788"/>
      <c r="QYX19" s="788"/>
      <c r="QYY19" s="788"/>
      <c r="QYZ19" s="787"/>
      <c r="QZA19" s="788"/>
      <c r="QZB19" s="788"/>
      <c r="QZC19" s="788"/>
      <c r="QZD19" s="787"/>
      <c r="QZE19" s="788"/>
      <c r="QZF19" s="788"/>
      <c r="QZG19" s="788"/>
      <c r="QZH19" s="787"/>
      <c r="QZI19" s="788"/>
      <c r="QZJ19" s="788"/>
      <c r="QZK19" s="788"/>
      <c r="QZL19" s="787"/>
      <c r="QZM19" s="788"/>
      <c r="QZN19" s="788"/>
      <c r="QZO19" s="788"/>
      <c r="QZP19" s="787"/>
      <c r="QZQ19" s="788"/>
      <c r="QZR19" s="788"/>
      <c r="QZS19" s="788"/>
      <c r="QZT19" s="787"/>
      <c r="QZU19" s="788"/>
      <c r="QZV19" s="788"/>
      <c r="QZW19" s="788"/>
      <c r="QZX19" s="787"/>
      <c r="QZY19" s="788"/>
      <c r="QZZ19" s="788"/>
      <c r="RAA19" s="788"/>
      <c r="RAB19" s="787"/>
      <c r="RAC19" s="788"/>
      <c r="RAD19" s="788"/>
      <c r="RAE19" s="788"/>
      <c r="RAF19" s="787"/>
      <c r="RAG19" s="788"/>
      <c r="RAH19" s="788"/>
      <c r="RAI19" s="788"/>
      <c r="RAJ19" s="787"/>
      <c r="RAK19" s="788"/>
      <c r="RAL19" s="788"/>
      <c r="RAM19" s="788"/>
      <c r="RAN19" s="787"/>
      <c r="RAO19" s="788"/>
      <c r="RAP19" s="788"/>
      <c r="RAQ19" s="788"/>
      <c r="RAR19" s="787"/>
      <c r="RAS19" s="788"/>
      <c r="RAT19" s="788"/>
      <c r="RAU19" s="788"/>
      <c r="RAV19" s="787"/>
      <c r="RAW19" s="788"/>
      <c r="RAX19" s="788"/>
      <c r="RAY19" s="788"/>
      <c r="RAZ19" s="787"/>
      <c r="RBA19" s="788"/>
      <c r="RBB19" s="788"/>
      <c r="RBC19" s="788"/>
      <c r="RBD19" s="787"/>
      <c r="RBE19" s="788"/>
      <c r="RBF19" s="788"/>
      <c r="RBG19" s="788"/>
      <c r="RBH19" s="787"/>
      <c r="RBI19" s="788"/>
      <c r="RBJ19" s="788"/>
      <c r="RBK19" s="788"/>
      <c r="RBL19" s="787"/>
      <c r="RBM19" s="788"/>
      <c r="RBN19" s="788"/>
      <c r="RBO19" s="788"/>
      <c r="RBP19" s="787"/>
      <c r="RBQ19" s="788"/>
      <c r="RBR19" s="788"/>
      <c r="RBS19" s="788"/>
      <c r="RBT19" s="787"/>
      <c r="RBU19" s="788"/>
      <c r="RBV19" s="788"/>
      <c r="RBW19" s="788"/>
      <c r="RBX19" s="787"/>
      <c r="RBY19" s="788"/>
      <c r="RBZ19" s="788"/>
      <c r="RCA19" s="788"/>
      <c r="RCB19" s="787"/>
      <c r="RCC19" s="788"/>
      <c r="RCD19" s="788"/>
      <c r="RCE19" s="788"/>
      <c r="RCF19" s="787"/>
      <c r="RCG19" s="788"/>
      <c r="RCH19" s="788"/>
      <c r="RCI19" s="788"/>
      <c r="RCJ19" s="787"/>
      <c r="RCK19" s="788"/>
      <c r="RCL19" s="788"/>
      <c r="RCM19" s="788"/>
      <c r="RCN19" s="787"/>
      <c r="RCO19" s="788"/>
      <c r="RCP19" s="788"/>
      <c r="RCQ19" s="788"/>
      <c r="RCR19" s="787"/>
      <c r="RCS19" s="788"/>
      <c r="RCT19" s="788"/>
      <c r="RCU19" s="788"/>
      <c r="RCV19" s="787"/>
      <c r="RCW19" s="788"/>
      <c r="RCX19" s="788"/>
      <c r="RCY19" s="788"/>
      <c r="RCZ19" s="787"/>
      <c r="RDA19" s="788"/>
      <c r="RDB19" s="788"/>
      <c r="RDC19" s="788"/>
      <c r="RDD19" s="787"/>
      <c r="RDE19" s="788"/>
      <c r="RDF19" s="788"/>
      <c r="RDG19" s="788"/>
      <c r="RDH19" s="787"/>
      <c r="RDI19" s="788"/>
      <c r="RDJ19" s="788"/>
      <c r="RDK19" s="788"/>
      <c r="RDL19" s="787"/>
      <c r="RDM19" s="788"/>
      <c r="RDN19" s="788"/>
      <c r="RDO19" s="788"/>
      <c r="RDP19" s="787"/>
      <c r="RDQ19" s="788"/>
      <c r="RDR19" s="788"/>
      <c r="RDS19" s="788"/>
      <c r="RDT19" s="787"/>
      <c r="RDU19" s="788"/>
      <c r="RDV19" s="788"/>
      <c r="RDW19" s="788"/>
      <c r="RDX19" s="787"/>
      <c r="RDY19" s="788"/>
      <c r="RDZ19" s="788"/>
      <c r="REA19" s="788"/>
      <c r="REB19" s="787"/>
      <c r="REC19" s="788"/>
      <c r="RED19" s="788"/>
      <c r="REE19" s="788"/>
      <c r="REF19" s="787"/>
      <c r="REG19" s="788"/>
      <c r="REH19" s="788"/>
      <c r="REI19" s="788"/>
      <c r="REJ19" s="787"/>
      <c r="REK19" s="788"/>
      <c r="REL19" s="788"/>
      <c r="REM19" s="788"/>
      <c r="REN19" s="787"/>
      <c r="REO19" s="788"/>
      <c r="REP19" s="788"/>
      <c r="REQ19" s="788"/>
      <c r="RER19" s="787"/>
      <c r="RES19" s="788"/>
      <c r="RET19" s="788"/>
      <c r="REU19" s="788"/>
      <c r="REV19" s="787"/>
      <c r="REW19" s="788"/>
      <c r="REX19" s="788"/>
      <c r="REY19" s="788"/>
      <c r="REZ19" s="787"/>
      <c r="RFA19" s="788"/>
      <c r="RFB19" s="788"/>
      <c r="RFC19" s="788"/>
      <c r="RFD19" s="787"/>
      <c r="RFE19" s="788"/>
      <c r="RFF19" s="788"/>
      <c r="RFG19" s="788"/>
      <c r="RFH19" s="787"/>
      <c r="RFI19" s="788"/>
      <c r="RFJ19" s="788"/>
      <c r="RFK19" s="788"/>
      <c r="RFL19" s="787"/>
      <c r="RFM19" s="788"/>
      <c r="RFN19" s="788"/>
      <c r="RFO19" s="788"/>
      <c r="RFP19" s="787"/>
      <c r="RFQ19" s="788"/>
      <c r="RFR19" s="788"/>
      <c r="RFS19" s="788"/>
      <c r="RFT19" s="787"/>
      <c r="RFU19" s="788"/>
      <c r="RFV19" s="788"/>
      <c r="RFW19" s="788"/>
      <c r="RFX19" s="787"/>
      <c r="RFY19" s="788"/>
      <c r="RFZ19" s="788"/>
      <c r="RGA19" s="788"/>
      <c r="RGB19" s="787"/>
      <c r="RGC19" s="788"/>
      <c r="RGD19" s="788"/>
      <c r="RGE19" s="788"/>
      <c r="RGF19" s="787"/>
      <c r="RGG19" s="788"/>
      <c r="RGH19" s="788"/>
      <c r="RGI19" s="788"/>
      <c r="RGJ19" s="787"/>
      <c r="RGK19" s="788"/>
      <c r="RGL19" s="788"/>
      <c r="RGM19" s="788"/>
      <c r="RGN19" s="787"/>
      <c r="RGO19" s="788"/>
      <c r="RGP19" s="788"/>
      <c r="RGQ19" s="788"/>
      <c r="RGR19" s="787"/>
      <c r="RGS19" s="788"/>
      <c r="RGT19" s="788"/>
      <c r="RGU19" s="788"/>
      <c r="RGV19" s="787"/>
      <c r="RGW19" s="788"/>
      <c r="RGX19" s="788"/>
      <c r="RGY19" s="788"/>
      <c r="RGZ19" s="787"/>
      <c r="RHA19" s="788"/>
      <c r="RHB19" s="788"/>
      <c r="RHC19" s="788"/>
      <c r="RHD19" s="787"/>
      <c r="RHE19" s="788"/>
      <c r="RHF19" s="788"/>
      <c r="RHG19" s="788"/>
      <c r="RHH19" s="787"/>
      <c r="RHI19" s="788"/>
      <c r="RHJ19" s="788"/>
      <c r="RHK19" s="788"/>
      <c r="RHL19" s="787"/>
      <c r="RHM19" s="788"/>
      <c r="RHN19" s="788"/>
      <c r="RHO19" s="788"/>
      <c r="RHP19" s="787"/>
      <c r="RHQ19" s="788"/>
      <c r="RHR19" s="788"/>
      <c r="RHS19" s="788"/>
      <c r="RHT19" s="787"/>
      <c r="RHU19" s="788"/>
      <c r="RHV19" s="788"/>
      <c r="RHW19" s="788"/>
      <c r="RHX19" s="787"/>
      <c r="RHY19" s="788"/>
      <c r="RHZ19" s="788"/>
      <c r="RIA19" s="788"/>
      <c r="RIB19" s="787"/>
      <c r="RIC19" s="788"/>
      <c r="RID19" s="788"/>
      <c r="RIE19" s="788"/>
      <c r="RIF19" s="787"/>
      <c r="RIG19" s="788"/>
      <c r="RIH19" s="788"/>
      <c r="RII19" s="788"/>
      <c r="RIJ19" s="787"/>
      <c r="RIK19" s="788"/>
      <c r="RIL19" s="788"/>
      <c r="RIM19" s="788"/>
      <c r="RIN19" s="787"/>
      <c r="RIO19" s="788"/>
      <c r="RIP19" s="788"/>
      <c r="RIQ19" s="788"/>
      <c r="RIR19" s="787"/>
      <c r="RIS19" s="788"/>
      <c r="RIT19" s="788"/>
      <c r="RIU19" s="788"/>
      <c r="RIV19" s="787"/>
      <c r="RIW19" s="788"/>
      <c r="RIX19" s="788"/>
      <c r="RIY19" s="788"/>
      <c r="RIZ19" s="787"/>
      <c r="RJA19" s="788"/>
      <c r="RJB19" s="788"/>
      <c r="RJC19" s="788"/>
      <c r="RJD19" s="787"/>
      <c r="RJE19" s="788"/>
      <c r="RJF19" s="788"/>
      <c r="RJG19" s="788"/>
      <c r="RJH19" s="787"/>
      <c r="RJI19" s="788"/>
      <c r="RJJ19" s="788"/>
      <c r="RJK19" s="788"/>
      <c r="RJL19" s="787"/>
      <c r="RJM19" s="788"/>
      <c r="RJN19" s="788"/>
      <c r="RJO19" s="788"/>
      <c r="RJP19" s="787"/>
      <c r="RJQ19" s="788"/>
      <c r="RJR19" s="788"/>
      <c r="RJS19" s="788"/>
      <c r="RJT19" s="787"/>
      <c r="RJU19" s="788"/>
      <c r="RJV19" s="788"/>
      <c r="RJW19" s="788"/>
      <c r="RJX19" s="787"/>
      <c r="RJY19" s="788"/>
      <c r="RJZ19" s="788"/>
      <c r="RKA19" s="788"/>
      <c r="RKB19" s="787"/>
      <c r="RKC19" s="788"/>
      <c r="RKD19" s="788"/>
      <c r="RKE19" s="788"/>
      <c r="RKF19" s="787"/>
      <c r="RKG19" s="788"/>
      <c r="RKH19" s="788"/>
      <c r="RKI19" s="788"/>
      <c r="RKJ19" s="787"/>
      <c r="RKK19" s="788"/>
      <c r="RKL19" s="788"/>
      <c r="RKM19" s="788"/>
      <c r="RKN19" s="787"/>
      <c r="RKO19" s="788"/>
      <c r="RKP19" s="788"/>
      <c r="RKQ19" s="788"/>
      <c r="RKR19" s="787"/>
      <c r="RKS19" s="788"/>
      <c r="RKT19" s="788"/>
      <c r="RKU19" s="788"/>
      <c r="RKV19" s="787"/>
      <c r="RKW19" s="788"/>
      <c r="RKX19" s="788"/>
      <c r="RKY19" s="788"/>
      <c r="RKZ19" s="787"/>
      <c r="RLA19" s="788"/>
      <c r="RLB19" s="788"/>
      <c r="RLC19" s="788"/>
      <c r="RLD19" s="787"/>
      <c r="RLE19" s="788"/>
      <c r="RLF19" s="788"/>
      <c r="RLG19" s="788"/>
      <c r="RLH19" s="787"/>
      <c r="RLI19" s="788"/>
      <c r="RLJ19" s="788"/>
      <c r="RLK19" s="788"/>
      <c r="RLL19" s="787"/>
      <c r="RLM19" s="788"/>
      <c r="RLN19" s="788"/>
      <c r="RLO19" s="788"/>
      <c r="RLP19" s="787"/>
      <c r="RLQ19" s="788"/>
      <c r="RLR19" s="788"/>
      <c r="RLS19" s="788"/>
      <c r="RLT19" s="787"/>
      <c r="RLU19" s="788"/>
      <c r="RLV19" s="788"/>
      <c r="RLW19" s="788"/>
      <c r="RLX19" s="787"/>
      <c r="RLY19" s="788"/>
      <c r="RLZ19" s="788"/>
      <c r="RMA19" s="788"/>
      <c r="RMB19" s="787"/>
      <c r="RMC19" s="788"/>
      <c r="RMD19" s="788"/>
      <c r="RME19" s="788"/>
      <c r="RMF19" s="787"/>
      <c r="RMG19" s="788"/>
      <c r="RMH19" s="788"/>
      <c r="RMI19" s="788"/>
      <c r="RMJ19" s="787"/>
      <c r="RMK19" s="788"/>
      <c r="RML19" s="788"/>
      <c r="RMM19" s="788"/>
      <c r="RMN19" s="787"/>
      <c r="RMO19" s="788"/>
      <c r="RMP19" s="788"/>
      <c r="RMQ19" s="788"/>
      <c r="RMR19" s="787"/>
      <c r="RMS19" s="788"/>
      <c r="RMT19" s="788"/>
      <c r="RMU19" s="788"/>
      <c r="RMV19" s="787"/>
      <c r="RMW19" s="788"/>
      <c r="RMX19" s="788"/>
      <c r="RMY19" s="788"/>
      <c r="RMZ19" s="787"/>
      <c r="RNA19" s="788"/>
      <c r="RNB19" s="788"/>
      <c r="RNC19" s="788"/>
      <c r="RND19" s="787"/>
      <c r="RNE19" s="788"/>
      <c r="RNF19" s="788"/>
      <c r="RNG19" s="788"/>
      <c r="RNH19" s="787"/>
      <c r="RNI19" s="788"/>
      <c r="RNJ19" s="788"/>
      <c r="RNK19" s="788"/>
      <c r="RNL19" s="787"/>
      <c r="RNM19" s="788"/>
      <c r="RNN19" s="788"/>
      <c r="RNO19" s="788"/>
      <c r="RNP19" s="787"/>
      <c r="RNQ19" s="788"/>
      <c r="RNR19" s="788"/>
      <c r="RNS19" s="788"/>
      <c r="RNT19" s="787"/>
      <c r="RNU19" s="788"/>
      <c r="RNV19" s="788"/>
      <c r="RNW19" s="788"/>
      <c r="RNX19" s="787"/>
      <c r="RNY19" s="788"/>
      <c r="RNZ19" s="788"/>
      <c r="ROA19" s="788"/>
      <c r="ROB19" s="787"/>
      <c r="ROC19" s="788"/>
      <c r="ROD19" s="788"/>
      <c r="ROE19" s="788"/>
      <c r="ROF19" s="787"/>
      <c r="ROG19" s="788"/>
      <c r="ROH19" s="788"/>
      <c r="ROI19" s="788"/>
      <c r="ROJ19" s="787"/>
      <c r="ROK19" s="788"/>
      <c r="ROL19" s="788"/>
      <c r="ROM19" s="788"/>
      <c r="RON19" s="787"/>
      <c r="ROO19" s="788"/>
      <c r="ROP19" s="788"/>
      <c r="ROQ19" s="788"/>
      <c r="ROR19" s="787"/>
      <c r="ROS19" s="788"/>
      <c r="ROT19" s="788"/>
      <c r="ROU19" s="788"/>
      <c r="ROV19" s="787"/>
      <c r="ROW19" s="788"/>
      <c r="ROX19" s="788"/>
      <c r="ROY19" s="788"/>
      <c r="ROZ19" s="787"/>
      <c r="RPA19" s="788"/>
      <c r="RPB19" s="788"/>
      <c r="RPC19" s="788"/>
      <c r="RPD19" s="787"/>
      <c r="RPE19" s="788"/>
      <c r="RPF19" s="788"/>
      <c r="RPG19" s="788"/>
      <c r="RPH19" s="787"/>
      <c r="RPI19" s="788"/>
      <c r="RPJ19" s="788"/>
      <c r="RPK19" s="788"/>
      <c r="RPL19" s="787"/>
      <c r="RPM19" s="788"/>
      <c r="RPN19" s="788"/>
      <c r="RPO19" s="788"/>
      <c r="RPP19" s="787"/>
      <c r="RPQ19" s="788"/>
      <c r="RPR19" s="788"/>
      <c r="RPS19" s="788"/>
      <c r="RPT19" s="787"/>
      <c r="RPU19" s="788"/>
      <c r="RPV19" s="788"/>
      <c r="RPW19" s="788"/>
      <c r="RPX19" s="787"/>
      <c r="RPY19" s="788"/>
      <c r="RPZ19" s="788"/>
      <c r="RQA19" s="788"/>
      <c r="RQB19" s="787"/>
      <c r="RQC19" s="788"/>
      <c r="RQD19" s="788"/>
      <c r="RQE19" s="788"/>
      <c r="RQF19" s="787"/>
      <c r="RQG19" s="788"/>
      <c r="RQH19" s="788"/>
      <c r="RQI19" s="788"/>
      <c r="RQJ19" s="787"/>
      <c r="RQK19" s="788"/>
      <c r="RQL19" s="788"/>
      <c r="RQM19" s="788"/>
      <c r="RQN19" s="787"/>
      <c r="RQO19" s="788"/>
      <c r="RQP19" s="788"/>
      <c r="RQQ19" s="788"/>
      <c r="RQR19" s="787"/>
      <c r="RQS19" s="788"/>
      <c r="RQT19" s="788"/>
      <c r="RQU19" s="788"/>
      <c r="RQV19" s="787"/>
      <c r="RQW19" s="788"/>
      <c r="RQX19" s="788"/>
      <c r="RQY19" s="788"/>
      <c r="RQZ19" s="787"/>
      <c r="RRA19" s="788"/>
      <c r="RRB19" s="788"/>
      <c r="RRC19" s="788"/>
      <c r="RRD19" s="787"/>
      <c r="RRE19" s="788"/>
      <c r="RRF19" s="788"/>
      <c r="RRG19" s="788"/>
      <c r="RRH19" s="787"/>
      <c r="RRI19" s="788"/>
      <c r="RRJ19" s="788"/>
      <c r="RRK19" s="788"/>
      <c r="RRL19" s="787"/>
      <c r="RRM19" s="788"/>
      <c r="RRN19" s="788"/>
      <c r="RRO19" s="788"/>
      <c r="RRP19" s="787"/>
      <c r="RRQ19" s="788"/>
      <c r="RRR19" s="788"/>
      <c r="RRS19" s="788"/>
      <c r="RRT19" s="787"/>
      <c r="RRU19" s="788"/>
      <c r="RRV19" s="788"/>
      <c r="RRW19" s="788"/>
      <c r="RRX19" s="787"/>
      <c r="RRY19" s="788"/>
      <c r="RRZ19" s="788"/>
      <c r="RSA19" s="788"/>
      <c r="RSB19" s="787"/>
      <c r="RSC19" s="788"/>
      <c r="RSD19" s="788"/>
      <c r="RSE19" s="788"/>
      <c r="RSF19" s="787"/>
      <c r="RSG19" s="788"/>
      <c r="RSH19" s="788"/>
      <c r="RSI19" s="788"/>
      <c r="RSJ19" s="787"/>
      <c r="RSK19" s="788"/>
      <c r="RSL19" s="788"/>
      <c r="RSM19" s="788"/>
      <c r="RSN19" s="787"/>
      <c r="RSO19" s="788"/>
      <c r="RSP19" s="788"/>
      <c r="RSQ19" s="788"/>
      <c r="RSR19" s="787"/>
      <c r="RSS19" s="788"/>
      <c r="RST19" s="788"/>
      <c r="RSU19" s="788"/>
      <c r="RSV19" s="787"/>
      <c r="RSW19" s="788"/>
      <c r="RSX19" s="788"/>
      <c r="RSY19" s="788"/>
      <c r="RSZ19" s="787"/>
      <c r="RTA19" s="788"/>
      <c r="RTB19" s="788"/>
      <c r="RTC19" s="788"/>
      <c r="RTD19" s="787"/>
      <c r="RTE19" s="788"/>
      <c r="RTF19" s="788"/>
      <c r="RTG19" s="788"/>
      <c r="RTH19" s="787"/>
      <c r="RTI19" s="788"/>
      <c r="RTJ19" s="788"/>
      <c r="RTK19" s="788"/>
      <c r="RTL19" s="787"/>
      <c r="RTM19" s="788"/>
      <c r="RTN19" s="788"/>
      <c r="RTO19" s="788"/>
      <c r="RTP19" s="787"/>
      <c r="RTQ19" s="788"/>
      <c r="RTR19" s="788"/>
      <c r="RTS19" s="788"/>
      <c r="RTT19" s="787"/>
      <c r="RTU19" s="788"/>
      <c r="RTV19" s="788"/>
      <c r="RTW19" s="788"/>
      <c r="RTX19" s="787"/>
      <c r="RTY19" s="788"/>
      <c r="RTZ19" s="788"/>
      <c r="RUA19" s="788"/>
      <c r="RUB19" s="787"/>
      <c r="RUC19" s="788"/>
      <c r="RUD19" s="788"/>
      <c r="RUE19" s="788"/>
      <c r="RUF19" s="787"/>
      <c r="RUG19" s="788"/>
      <c r="RUH19" s="788"/>
      <c r="RUI19" s="788"/>
      <c r="RUJ19" s="787"/>
      <c r="RUK19" s="788"/>
      <c r="RUL19" s="788"/>
      <c r="RUM19" s="788"/>
      <c r="RUN19" s="787"/>
      <c r="RUO19" s="788"/>
      <c r="RUP19" s="788"/>
      <c r="RUQ19" s="788"/>
      <c r="RUR19" s="787"/>
      <c r="RUS19" s="788"/>
      <c r="RUT19" s="788"/>
      <c r="RUU19" s="788"/>
      <c r="RUV19" s="787"/>
      <c r="RUW19" s="788"/>
      <c r="RUX19" s="788"/>
      <c r="RUY19" s="788"/>
      <c r="RUZ19" s="787"/>
      <c r="RVA19" s="788"/>
      <c r="RVB19" s="788"/>
      <c r="RVC19" s="788"/>
      <c r="RVD19" s="787"/>
      <c r="RVE19" s="788"/>
      <c r="RVF19" s="788"/>
      <c r="RVG19" s="788"/>
      <c r="RVH19" s="787"/>
      <c r="RVI19" s="788"/>
      <c r="RVJ19" s="788"/>
      <c r="RVK19" s="788"/>
      <c r="RVL19" s="787"/>
      <c r="RVM19" s="788"/>
      <c r="RVN19" s="788"/>
      <c r="RVO19" s="788"/>
      <c r="RVP19" s="787"/>
      <c r="RVQ19" s="788"/>
      <c r="RVR19" s="788"/>
      <c r="RVS19" s="788"/>
      <c r="RVT19" s="787"/>
      <c r="RVU19" s="788"/>
      <c r="RVV19" s="788"/>
      <c r="RVW19" s="788"/>
      <c r="RVX19" s="787"/>
      <c r="RVY19" s="788"/>
      <c r="RVZ19" s="788"/>
      <c r="RWA19" s="788"/>
      <c r="RWB19" s="787"/>
      <c r="RWC19" s="788"/>
      <c r="RWD19" s="788"/>
      <c r="RWE19" s="788"/>
      <c r="RWF19" s="787"/>
      <c r="RWG19" s="788"/>
      <c r="RWH19" s="788"/>
      <c r="RWI19" s="788"/>
      <c r="RWJ19" s="787"/>
      <c r="RWK19" s="788"/>
      <c r="RWL19" s="788"/>
      <c r="RWM19" s="788"/>
      <c r="RWN19" s="787"/>
      <c r="RWO19" s="788"/>
      <c r="RWP19" s="788"/>
      <c r="RWQ19" s="788"/>
      <c r="RWR19" s="787"/>
      <c r="RWS19" s="788"/>
      <c r="RWT19" s="788"/>
      <c r="RWU19" s="788"/>
      <c r="RWV19" s="787"/>
      <c r="RWW19" s="788"/>
      <c r="RWX19" s="788"/>
      <c r="RWY19" s="788"/>
      <c r="RWZ19" s="787"/>
      <c r="RXA19" s="788"/>
      <c r="RXB19" s="788"/>
      <c r="RXC19" s="788"/>
      <c r="RXD19" s="787"/>
      <c r="RXE19" s="788"/>
      <c r="RXF19" s="788"/>
      <c r="RXG19" s="788"/>
      <c r="RXH19" s="787"/>
      <c r="RXI19" s="788"/>
      <c r="RXJ19" s="788"/>
      <c r="RXK19" s="788"/>
      <c r="RXL19" s="787"/>
      <c r="RXM19" s="788"/>
      <c r="RXN19" s="788"/>
      <c r="RXO19" s="788"/>
      <c r="RXP19" s="787"/>
      <c r="RXQ19" s="788"/>
      <c r="RXR19" s="788"/>
      <c r="RXS19" s="788"/>
      <c r="RXT19" s="787"/>
      <c r="RXU19" s="788"/>
      <c r="RXV19" s="788"/>
      <c r="RXW19" s="788"/>
      <c r="RXX19" s="787"/>
      <c r="RXY19" s="788"/>
      <c r="RXZ19" s="788"/>
      <c r="RYA19" s="788"/>
      <c r="RYB19" s="787"/>
      <c r="RYC19" s="788"/>
      <c r="RYD19" s="788"/>
      <c r="RYE19" s="788"/>
      <c r="RYF19" s="787"/>
      <c r="RYG19" s="788"/>
      <c r="RYH19" s="788"/>
      <c r="RYI19" s="788"/>
      <c r="RYJ19" s="787"/>
      <c r="RYK19" s="788"/>
      <c r="RYL19" s="788"/>
      <c r="RYM19" s="788"/>
      <c r="RYN19" s="787"/>
      <c r="RYO19" s="788"/>
      <c r="RYP19" s="788"/>
      <c r="RYQ19" s="788"/>
      <c r="RYR19" s="787"/>
      <c r="RYS19" s="788"/>
      <c r="RYT19" s="788"/>
      <c r="RYU19" s="788"/>
      <c r="RYV19" s="787"/>
      <c r="RYW19" s="788"/>
      <c r="RYX19" s="788"/>
      <c r="RYY19" s="788"/>
      <c r="RYZ19" s="787"/>
      <c r="RZA19" s="788"/>
      <c r="RZB19" s="788"/>
      <c r="RZC19" s="788"/>
      <c r="RZD19" s="787"/>
      <c r="RZE19" s="788"/>
      <c r="RZF19" s="788"/>
      <c r="RZG19" s="788"/>
      <c r="RZH19" s="787"/>
      <c r="RZI19" s="788"/>
      <c r="RZJ19" s="788"/>
      <c r="RZK19" s="788"/>
      <c r="RZL19" s="787"/>
      <c r="RZM19" s="788"/>
      <c r="RZN19" s="788"/>
      <c r="RZO19" s="788"/>
      <c r="RZP19" s="787"/>
      <c r="RZQ19" s="788"/>
      <c r="RZR19" s="788"/>
      <c r="RZS19" s="788"/>
      <c r="RZT19" s="787"/>
      <c r="RZU19" s="788"/>
      <c r="RZV19" s="788"/>
      <c r="RZW19" s="788"/>
      <c r="RZX19" s="787"/>
      <c r="RZY19" s="788"/>
      <c r="RZZ19" s="788"/>
      <c r="SAA19" s="788"/>
      <c r="SAB19" s="787"/>
      <c r="SAC19" s="788"/>
      <c r="SAD19" s="788"/>
      <c r="SAE19" s="788"/>
      <c r="SAF19" s="787"/>
      <c r="SAG19" s="788"/>
      <c r="SAH19" s="788"/>
      <c r="SAI19" s="788"/>
      <c r="SAJ19" s="787"/>
      <c r="SAK19" s="788"/>
      <c r="SAL19" s="788"/>
      <c r="SAM19" s="788"/>
      <c r="SAN19" s="787"/>
      <c r="SAO19" s="788"/>
      <c r="SAP19" s="788"/>
      <c r="SAQ19" s="788"/>
      <c r="SAR19" s="787"/>
      <c r="SAS19" s="788"/>
      <c r="SAT19" s="788"/>
      <c r="SAU19" s="788"/>
      <c r="SAV19" s="787"/>
      <c r="SAW19" s="788"/>
      <c r="SAX19" s="788"/>
      <c r="SAY19" s="788"/>
      <c r="SAZ19" s="787"/>
      <c r="SBA19" s="788"/>
      <c r="SBB19" s="788"/>
      <c r="SBC19" s="788"/>
      <c r="SBD19" s="787"/>
      <c r="SBE19" s="788"/>
      <c r="SBF19" s="788"/>
      <c r="SBG19" s="788"/>
      <c r="SBH19" s="787"/>
      <c r="SBI19" s="788"/>
      <c r="SBJ19" s="788"/>
      <c r="SBK19" s="788"/>
      <c r="SBL19" s="787"/>
      <c r="SBM19" s="788"/>
      <c r="SBN19" s="788"/>
      <c r="SBO19" s="788"/>
      <c r="SBP19" s="787"/>
      <c r="SBQ19" s="788"/>
      <c r="SBR19" s="788"/>
      <c r="SBS19" s="788"/>
      <c r="SBT19" s="787"/>
      <c r="SBU19" s="788"/>
      <c r="SBV19" s="788"/>
      <c r="SBW19" s="788"/>
      <c r="SBX19" s="787"/>
      <c r="SBY19" s="788"/>
      <c r="SBZ19" s="788"/>
      <c r="SCA19" s="788"/>
      <c r="SCB19" s="787"/>
      <c r="SCC19" s="788"/>
      <c r="SCD19" s="788"/>
      <c r="SCE19" s="788"/>
      <c r="SCF19" s="787"/>
      <c r="SCG19" s="788"/>
      <c r="SCH19" s="788"/>
      <c r="SCI19" s="788"/>
      <c r="SCJ19" s="787"/>
      <c r="SCK19" s="788"/>
      <c r="SCL19" s="788"/>
      <c r="SCM19" s="788"/>
      <c r="SCN19" s="787"/>
      <c r="SCO19" s="788"/>
      <c r="SCP19" s="788"/>
      <c r="SCQ19" s="788"/>
      <c r="SCR19" s="787"/>
      <c r="SCS19" s="788"/>
      <c r="SCT19" s="788"/>
      <c r="SCU19" s="788"/>
      <c r="SCV19" s="787"/>
      <c r="SCW19" s="788"/>
      <c r="SCX19" s="788"/>
      <c r="SCY19" s="788"/>
      <c r="SCZ19" s="787"/>
      <c r="SDA19" s="788"/>
      <c r="SDB19" s="788"/>
      <c r="SDC19" s="788"/>
      <c r="SDD19" s="787"/>
      <c r="SDE19" s="788"/>
      <c r="SDF19" s="788"/>
      <c r="SDG19" s="788"/>
      <c r="SDH19" s="787"/>
      <c r="SDI19" s="788"/>
      <c r="SDJ19" s="788"/>
      <c r="SDK19" s="788"/>
      <c r="SDL19" s="787"/>
      <c r="SDM19" s="788"/>
      <c r="SDN19" s="788"/>
      <c r="SDO19" s="788"/>
      <c r="SDP19" s="787"/>
      <c r="SDQ19" s="788"/>
      <c r="SDR19" s="788"/>
      <c r="SDS19" s="788"/>
      <c r="SDT19" s="787"/>
      <c r="SDU19" s="788"/>
      <c r="SDV19" s="788"/>
      <c r="SDW19" s="788"/>
      <c r="SDX19" s="787"/>
      <c r="SDY19" s="788"/>
      <c r="SDZ19" s="788"/>
      <c r="SEA19" s="788"/>
      <c r="SEB19" s="787"/>
      <c r="SEC19" s="788"/>
      <c r="SED19" s="788"/>
      <c r="SEE19" s="788"/>
      <c r="SEF19" s="787"/>
      <c r="SEG19" s="788"/>
      <c r="SEH19" s="788"/>
      <c r="SEI19" s="788"/>
      <c r="SEJ19" s="787"/>
      <c r="SEK19" s="788"/>
      <c r="SEL19" s="788"/>
      <c r="SEM19" s="788"/>
      <c r="SEN19" s="787"/>
      <c r="SEO19" s="788"/>
      <c r="SEP19" s="788"/>
      <c r="SEQ19" s="788"/>
      <c r="SER19" s="787"/>
      <c r="SES19" s="788"/>
      <c r="SET19" s="788"/>
      <c r="SEU19" s="788"/>
      <c r="SEV19" s="787"/>
      <c r="SEW19" s="788"/>
      <c r="SEX19" s="788"/>
      <c r="SEY19" s="788"/>
      <c r="SEZ19" s="787"/>
      <c r="SFA19" s="788"/>
      <c r="SFB19" s="788"/>
      <c r="SFC19" s="788"/>
      <c r="SFD19" s="787"/>
      <c r="SFE19" s="788"/>
      <c r="SFF19" s="788"/>
      <c r="SFG19" s="788"/>
      <c r="SFH19" s="787"/>
      <c r="SFI19" s="788"/>
      <c r="SFJ19" s="788"/>
      <c r="SFK19" s="788"/>
      <c r="SFL19" s="787"/>
      <c r="SFM19" s="788"/>
      <c r="SFN19" s="788"/>
      <c r="SFO19" s="788"/>
      <c r="SFP19" s="787"/>
      <c r="SFQ19" s="788"/>
      <c r="SFR19" s="788"/>
      <c r="SFS19" s="788"/>
      <c r="SFT19" s="787"/>
      <c r="SFU19" s="788"/>
      <c r="SFV19" s="788"/>
      <c r="SFW19" s="788"/>
      <c r="SFX19" s="787"/>
      <c r="SFY19" s="788"/>
      <c r="SFZ19" s="788"/>
      <c r="SGA19" s="788"/>
      <c r="SGB19" s="787"/>
      <c r="SGC19" s="788"/>
      <c r="SGD19" s="788"/>
      <c r="SGE19" s="788"/>
      <c r="SGF19" s="787"/>
      <c r="SGG19" s="788"/>
      <c r="SGH19" s="788"/>
      <c r="SGI19" s="788"/>
      <c r="SGJ19" s="787"/>
      <c r="SGK19" s="788"/>
      <c r="SGL19" s="788"/>
      <c r="SGM19" s="788"/>
      <c r="SGN19" s="787"/>
      <c r="SGO19" s="788"/>
      <c r="SGP19" s="788"/>
      <c r="SGQ19" s="788"/>
      <c r="SGR19" s="787"/>
      <c r="SGS19" s="788"/>
      <c r="SGT19" s="788"/>
      <c r="SGU19" s="788"/>
      <c r="SGV19" s="787"/>
      <c r="SGW19" s="788"/>
      <c r="SGX19" s="788"/>
      <c r="SGY19" s="788"/>
      <c r="SGZ19" s="787"/>
      <c r="SHA19" s="788"/>
      <c r="SHB19" s="788"/>
      <c r="SHC19" s="788"/>
      <c r="SHD19" s="787"/>
      <c r="SHE19" s="788"/>
      <c r="SHF19" s="788"/>
      <c r="SHG19" s="788"/>
      <c r="SHH19" s="787"/>
      <c r="SHI19" s="788"/>
      <c r="SHJ19" s="788"/>
      <c r="SHK19" s="788"/>
      <c r="SHL19" s="787"/>
      <c r="SHM19" s="788"/>
      <c r="SHN19" s="788"/>
      <c r="SHO19" s="788"/>
      <c r="SHP19" s="787"/>
      <c r="SHQ19" s="788"/>
      <c r="SHR19" s="788"/>
      <c r="SHS19" s="788"/>
      <c r="SHT19" s="787"/>
      <c r="SHU19" s="788"/>
      <c r="SHV19" s="788"/>
      <c r="SHW19" s="788"/>
      <c r="SHX19" s="787"/>
      <c r="SHY19" s="788"/>
      <c r="SHZ19" s="788"/>
      <c r="SIA19" s="788"/>
      <c r="SIB19" s="787"/>
      <c r="SIC19" s="788"/>
      <c r="SID19" s="788"/>
      <c r="SIE19" s="788"/>
      <c r="SIF19" s="787"/>
      <c r="SIG19" s="788"/>
      <c r="SIH19" s="788"/>
      <c r="SII19" s="788"/>
      <c r="SIJ19" s="787"/>
      <c r="SIK19" s="788"/>
      <c r="SIL19" s="788"/>
      <c r="SIM19" s="788"/>
      <c r="SIN19" s="787"/>
      <c r="SIO19" s="788"/>
      <c r="SIP19" s="788"/>
      <c r="SIQ19" s="788"/>
      <c r="SIR19" s="787"/>
      <c r="SIS19" s="788"/>
      <c r="SIT19" s="788"/>
      <c r="SIU19" s="788"/>
      <c r="SIV19" s="787"/>
      <c r="SIW19" s="788"/>
      <c r="SIX19" s="788"/>
      <c r="SIY19" s="788"/>
      <c r="SIZ19" s="787"/>
      <c r="SJA19" s="788"/>
      <c r="SJB19" s="788"/>
      <c r="SJC19" s="788"/>
      <c r="SJD19" s="787"/>
      <c r="SJE19" s="788"/>
      <c r="SJF19" s="788"/>
      <c r="SJG19" s="788"/>
      <c r="SJH19" s="787"/>
      <c r="SJI19" s="788"/>
      <c r="SJJ19" s="788"/>
      <c r="SJK19" s="788"/>
      <c r="SJL19" s="787"/>
      <c r="SJM19" s="788"/>
      <c r="SJN19" s="788"/>
      <c r="SJO19" s="788"/>
      <c r="SJP19" s="787"/>
      <c r="SJQ19" s="788"/>
      <c r="SJR19" s="788"/>
      <c r="SJS19" s="788"/>
      <c r="SJT19" s="787"/>
      <c r="SJU19" s="788"/>
      <c r="SJV19" s="788"/>
      <c r="SJW19" s="788"/>
      <c r="SJX19" s="787"/>
      <c r="SJY19" s="788"/>
      <c r="SJZ19" s="788"/>
      <c r="SKA19" s="788"/>
      <c r="SKB19" s="787"/>
      <c r="SKC19" s="788"/>
      <c r="SKD19" s="788"/>
      <c r="SKE19" s="788"/>
      <c r="SKF19" s="787"/>
      <c r="SKG19" s="788"/>
      <c r="SKH19" s="788"/>
      <c r="SKI19" s="788"/>
      <c r="SKJ19" s="787"/>
      <c r="SKK19" s="788"/>
      <c r="SKL19" s="788"/>
      <c r="SKM19" s="788"/>
      <c r="SKN19" s="787"/>
      <c r="SKO19" s="788"/>
      <c r="SKP19" s="788"/>
      <c r="SKQ19" s="788"/>
      <c r="SKR19" s="787"/>
      <c r="SKS19" s="788"/>
      <c r="SKT19" s="788"/>
      <c r="SKU19" s="788"/>
      <c r="SKV19" s="787"/>
      <c r="SKW19" s="788"/>
      <c r="SKX19" s="788"/>
      <c r="SKY19" s="788"/>
      <c r="SKZ19" s="787"/>
      <c r="SLA19" s="788"/>
      <c r="SLB19" s="788"/>
      <c r="SLC19" s="788"/>
      <c r="SLD19" s="787"/>
      <c r="SLE19" s="788"/>
      <c r="SLF19" s="788"/>
      <c r="SLG19" s="788"/>
      <c r="SLH19" s="787"/>
      <c r="SLI19" s="788"/>
      <c r="SLJ19" s="788"/>
      <c r="SLK19" s="788"/>
      <c r="SLL19" s="787"/>
      <c r="SLM19" s="788"/>
      <c r="SLN19" s="788"/>
      <c r="SLO19" s="788"/>
      <c r="SLP19" s="787"/>
      <c r="SLQ19" s="788"/>
      <c r="SLR19" s="788"/>
      <c r="SLS19" s="788"/>
      <c r="SLT19" s="787"/>
      <c r="SLU19" s="788"/>
      <c r="SLV19" s="788"/>
      <c r="SLW19" s="788"/>
      <c r="SLX19" s="787"/>
      <c r="SLY19" s="788"/>
      <c r="SLZ19" s="788"/>
      <c r="SMA19" s="788"/>
      <c r="SMB19" s="787"/>
      <c r="SMC19" s="788"/>
      <c r="SMD19" s="788"/>
      <c r="SME19" s="788"/>
      <c r="SMF19" s="787"/>
      <c r="SMG19" s="788"/>
      <c r="SMH19" s="788"/>
      <c r="SMI19" s="788"/>
      <c r="SMJ19" s="787"/>
      <c r="SMK19" s="788"/>
      <c r="SML19" s="788"/>
      <c r="SMM19" s="788"/>
      <c r="SMN19" s="787"/>
      <c r="SMO19" s="788"/>
      <c r="SMP19" s="788"/>
      <c r="SMQ19" s="788"/>
      <c r="SMR19" s="787"/>
      <c r="SMS19" s="788"/>
      <c r="SMT19" s="788"/>
      <c r="SMU19" s="788"/>
      <c r="SMV19" s="787"/>
      <c r="SMW19" s="788"/>
      <c r="SMX19" s="788"/>
      <c r="SMY19" s="788"/>
      <c r="SMZ19" s="787"/>
      <c r="SNA19" s="788"/>
      <c r="SNB19" s="788"/>
      <c r="SNC19" s="788"/>
      <c r="SND19" s="787"/>
      <c r="SNE19" s="788"/>
      <c r="SNF19" s="788"/>
      <c r="SNG19" s="788"/>
      <c r="SNH19" s="787"/>
      <c r="SNI19" s="788"/>
      <c r="SNJ19" s="788"/>
      <c r="SNK19" s="788"/>
      <c r="SNL19" s="787"/>
      <c r="SNM19" s="788"/>
      <c r="SNN19" s="788"/>
      <c r="SNO19" s="788"/>
      <c r="SNP19" s="787"/>
      <c r="SNQ19" s="788"/>
      <c r="SNR19" s="788"/>
      <c r="SNS19" s="788"/>
      <c r="SNT19" s="787"/>
      <c r="SNU19" s="788"/>
      <c r="SNV19" s="788"/>
      <c r="SNW19" s="788"/>
      <c r="SNX19" s="787"/>
      <c r="SNY19" s="788"/>
      <c r="SNZ19" s="788"/>
      <c r="SOA19" s="788"/>
      <c r="SOB19" s="787"/>
      <c r="SOC19" s="788"/>
      <c r="SOD19" s="788"/>
      <c r="SOE19" s="788"/>
      <c r="SOF19" s="787"/>
      <c r="SOG19" s="788"/>
      <c r="SOH19" s="788"/>
      <c r="SOI19" s="788"/>
      <c r="SOJ19" s="787"/>
      <c r="SOK19" s="788"/>
      <c r="SOL19" s="788"/>
      <c r="SOM19" s="788"/>
      <c r="SON19" s="787"/>
      <c r="SOO19" s="788"/>
      <c r="SOP19" s="788"/>
      <c r="SOQ19" s="788"/>
      <c r="SOR19" s="787"/>
      <c r="SOS19" s="788"/>
      <c r="SOT19" s="788"/>
      <c r="SOU19" s="788"/>
      <c r="SOV19" s="787"/>
      <c r="SOW19" s="788"/>
      <c r="SOX19" s="788"/>
      <c r="SOY19" s="788"/>
      <c r="SOZ19" s="787"/>
      <c r="SPA19" s="788"/>
      <c r="SPB19" s="788"/>
      <c r="SPC19" s="788"/>
      <c r="SPD19" s="787"/>
      <c r="SPE19" s="788"/>
      <c r="SPF19" s="788"/>
      <c r="SPG19" s="788"/>
      <c r="SPH19" s="787"/>
      <c r="SPI19" s="788"/>
      <c r="SPJ19" s="788"/>
      <c r="SPK19" s="788"/>
      <c r="SPL19" s="787"/>
      <c r="SPM19" s="788"/>
      <c r="SPN19" s="788"/>
      <c r="SPO19" s="788"/>
      <c r="SPP19" s="787"/>
      <c r="SPQ19" s="788"/>
      <c r="SPR19" s="788"/>
      <c r="SPS19" s="788"/>
      <c r="SPT19" s="787"/>
      <c r="SPU19" s="788"/>
      <c r="SPV19" s="788"/>
      <c r="SPW19" s="788"/>
      <c r="SPX19" s="787"/>
      <c r="SPY19" s="788"/>
      <c r="SPZ19" s="788"/>
      <c r="SQA19" s="788"/>
      <c r="SQB19" s="787"/>
      <c r="SQC19" s="788"/>
      <c r="SQD19" s="788"/>
      <c r="SQE19" s="788"/>
      <c r="SQF19" s="787"/>
      <c r="SQG19" s="788"/>
      <c r="SQH19" s="788"/>
      <c r="SQI19" s="788"/>
      <c r="SQJ19" s="787"/>
      <c r="SQK19" s="788"/>
      <c r="SQL19" s="788"/>
      <c r="SQM19" s="788"/>
      <c r="SQN19" s="787"/>
      <c r="SQO19" s="788"/>
      <c r="SQP19" s="788"/>
      <c r="SQQ19" s="788"/>
      <c r="SQR19" s="787"/>
      <c r="SQS19" s="788"/>
      <c r="SQT19" s="788"/>
      <c r="SQU19" s="788"/>
      <c r="SQV19" s="787"/>
      <c r="SQW19" s="788"/>
      <c r="SQX19" s="788"/>
      <c r="SQY19" s="788"/>
      <c r="SQZ19" s="787"/>
      <c r="SRA19" s="788"/>
      <c r="SRB19" s="788"/>
      <c r="SRC19" s="788"/>
      <c r="SRD19" s="787"/>
      <c r="SRE19" s="788"/>
      <c r="SRF19" s="788"/>
      <c r="SRG19" s="788"/>
      <c r="SRH19" s="787"/>
      <c r="SRI19" s="788"/>
      <c r="SRJ19" s="788"/>
      <c r="SRK19" s="788"/>
      <c r="SRL19" s="787"/>
      <c r="SRM19" s="788"/>
      <c r="SRN19" s="788"/>
      <c r="SRO19" s="788"/>
      <c r="SRP19" s="787"/>
      <c r="SRQ19" s="788"/>
      <c r="SRR19" s="788"/>
      <c r="SRS19" s="788"/>
      <c r="SRT19" s="787"/>
      <c r="SRU19" s="788"/>
      <c r="SRV19" s="788"/>
      <c r="SRW19" s="788"/>
      <c r="SRX19" s="787"/>
      <c r="SRY19" s="788"/>
      <c r="SRZ19" s="788"/>
      <c r="SSA19" s="788"/>
      <c r="SSB19" s="787"/>
      <c r="SSC19" s="788"/>
      <c r="SSD19" s="788"/>
      <c r="SSE19" s="788"/>
      <c r="SSF19" s="787"/>
      <c r="SSG19" s="788"/>
      <c r="SSH19" s="788"/>
      <c r="SSI19" s="788"/>
      <c r="SSJ19" s="787"/>
      <c r="SSK19" s="788"/>
      <c r="SSL19" s="788"/>
      <c r="SSM19" s="788"/>
      <c r="SSN19" s="787"/>
      <c r="SSO19" s="788"/>
      <c r="SSP19" s="788"/>
      <c r="SSQ19" s="788"/>
      <c r="SSR19" s="787"/>
      <c r="SSS19" s="788"/>
      <c r="SST19" s="788"/>
      <c r="SSU19" s="788"/>
      <c r="SSV19" s="787"/>
      <c r="SSW19" s="788"/>
      <c r="SSX19" s="788"/>
      <c r="SSY19" s="788"/>
      <c r="SSZ19" s="787"/>
      <c r="STA19" s="788"/>
      <c r="STB19" s="788"/>
      <c r="STC19" s="788"/>
      <c r="STD19" s="787"/>
      <c r="STE19" s="788"/>
      <c r="STF19" s="788"/>
      <c r="STG19" s="788"/>
      <c r="STH19" s="787"/>
      <c r="STI19" s="788"/>
      <c r="STJ19" s="788"/>
      <c r="STK19" s="788"/>
      <c r="STL19" s="787"/>
      <c r="STM19" s="788"/>
      <c r="STN19" s="788"/>
      <c r="STO19" s="788"/>
      <c r="STP19" s="787"/>
      <c r="STQ19" s="788"/>
      <c r="STR19" s="788"/>
      <c r="STS19" s="788"/>
      <c r="STT19" s="787"/>
      <c r="STU19" s="788"/>
      <c r="STV19" s="788"/>
      <c r="STW19" s="788"/>
      <c r="STX19" s="787"/>
      <c r="STY19" s="788"/>
      <c r="STZ19" s="788"/>
      <c r="SUA19" s="788"/>
      <c r="SUB19" s="787"/>
      <c r="SUC19" s="788"/>
      <c r="SUD19" s="788"/>
      <c r="SUE19" s="788"/>
      <c r="SUF19" s="787"/>
      <c r="SUG19" s="788"/>
      <c r="SUH19" s="788"/>
      <c r="SUI19" s="788"/>
      <c r="SUJ19" s="787"/>
      <c r="SUK19" s="788"/>
      <c r="SUL19" s="788"/>
      <c r="SUM19" s="788"/>
      <c r="SUN19" s="787"/>
      <c r="SUO19" s="788"/>
      <c r="SUP19" s="788"/>
      <c r="SUQ19" s="788"/>
      <c r="SUR19" s="787"/>
      <c r="SUS19" s="788"/>
      <c r="SUT19" s="788"/>
      <c r="SUU19" s="788"/>
      <c r="SUV19" s="787"/>
      <c r="SUW19" s="788"/>
      <c r="SUX19" s="788"/>
      <c r="SUY19" s="788"/>
      <c r="SUZ19" s="787"/>
      <c r="SVA19" s="788"/>
      <c r="SVB19" s="788"/>
      <c r="SVC19" s="788"/>
      <c r="SVD19" s="787"/>
      <c r="SVE19" s="788"/>
      <c r="SVF19" s="788"/>
      <c r="SVG19" s="788"/>
      <c r="SVH19" s="787"/>
      <c r="SVI19" s="788"/>
      <c r="SVJ19" s="788"/>
      <c r="SVK19" s="788"/>
      <c r="SVL19" s="787"/>
      <c r="SVM19" s="788"/>
      <c r="SVN19" s="788"/>
      <c r="SVO19" s="788"/>
      <c r="SVP19" s="787"/>
      <c r="SVQ19" s="788"/>
      <c r="SVR19" s="788"/>
      <c r="SVS19" s="788"/>
      <c r="SVT19" s="787"/>
      <c r="SVU19" s="788"/>
      <c r="SVV19" s="788"/>
      <c r="SVW19" s="788"/>
      <c r="SVX19" s="787"/>
      <c r="SVY19" s="788"/>
      <c r="SVZ19" s="788"/>
      <c r="SWA19" s="788"/>
      <c r="SWB19" s="787"/>
      <c r="SWC19" s="788"/>
      <c r="SWD19" s="788"/>
      <c r="SWE19" s="788"/>
      <c r="SWF19" s="787"/>
      <c r="SWG19" s="788"/>
      <c r="SWH19" s="788"/>
      <c r="SWI19" s="788"/>
      <c r="SWJ19" s="787"/>
      <c r="SWK19" s="788"/>
      <c r="SWL19" s="788"/>
      <c r="SWM19" s="788"/>
      <c r="SWN19" s="787"/>
      <c r="SWO19" s="788"/>
      <c r="SWP19" s="788"/>
      <c r="SWQ19" s="788"/>
      <c r="SWR19" s="787"/>
      <c r="SWS19" s="788"/>
      <c r="SWT19" s="788"/>
      <c r="SWU19" s="788"/>
      <c r="SWV19" s="787"/>
      <c r="SWW19" s="788"/>
      <c r="SWX19" s="788"/>
      <c r="SWY19" s="788"/>
      <c r="SWZ19" s="787"/>
      <c r="SXA19" s="788"/>
      <c r="SXB19" s="788"/>
      <c r="SXC19" s="788"/>
      <c r="SXD19" s="787"/>
      <c r="SXE19" s="788"/>
      <c r="SXF19" s="788"/>
      <c r="SXG19" s="788"/>
      <c r="SXH19" s="787"/>
      <c r="SXI19" s="788"/>
      <c r="SXJ19" s="788"/>
      <c r="SXK19" s="788"/>
      <c r="SXL19" s="787"/>
      <c r="SXM19" s="788"/>
      <c r="SXN19" s="788"/>
      <c r="SXO19" s="788"/>
      <c r="SXP19" s="787"/>
      <c r="SXQ19" s="788"/>
      <c r="SXR19" s="788"/>
      <c r="SXS19" s="788"/>
      <c r="SXT19" s="787"/>
      <c r="SXU19" s="788"/>
      <c r="SXV19" s="788"/>
      <c r="SXW19" s="788"/>
      <c r="SXX19" s="787"/>
      <c r="SXY19" s="788"/>
      <c r="SXZ19" s="788"/>
      <c r="SYA19" s="788"/>
      <c r="SYB19" s="787"/>
      <c r="SYC19" s="788"/>
      <c r="SYD19" s="788"/>
      <c r="SYE19" s="788"/>
      <c r="SYF19" s="787"/>
      <c r="SYG19" s="788"/>
      <c r="SYH19" s="788"/>
      <c r="SYI19" s="788"/>
      <c r="SYJ19" s="787"/>
      <c r="SYK19" s="788"/>
      <c r="SYL19" s="788"/>
      <c r="SYM19" s="788"/>
      <c r="SYN19" s="787"/>
      <c r="SYO19" s="788"/>
      <c r="SYP19" s="788"/>
      <c r="SYQ19" s="788"/>
      <c r="SYR19" s="787"/>
      <c r="SYS19" s="788"/>
      <c r="SYT19" s="788"/>
      <c r="SYU19" s="788"/>
      <c r="SYV19" s="787"/>
      <c r="SYW19" s="788"/>
      <c r="SYX19" s="788"/>
      <c r="SYY19" s="788"/>
      <c r="SYZ19" s="787"/>
      <c r="SZA19" s="788"/>
      <c r="SZB19" s="788"/>
      <c r="SZC19" s="788"/>
      <c r="SZD19" s="787"/>
      <c r="SZE19" s="788"/>
      <c r="SZF19" s="788"/>
      <c r="SZG19" s="788"/>
      <c r="SZH19" s="787"/>
      <c r="SZI19" s="788"/>
      <c r="SZJ19" s="788"/>
      <c r="SZK19" s="788"/>
      <c r="SZL19" s="787"/>
      <c r="SZM19" s="788"/>
      <c r="SZN19" s="788"/>
      <c r="SZO19" s="788"/>
      <c r="SZP19" s="787"/>
      <c r="SZQ19" s="788"/>
      <c r="SZR19" s="788"/>
      <c r="SZS19" s="788"/>
      <c r="SZT19" s="787"/>
      <c r="SZU19" s="788"/>
      <c r="SZV19" s="788"/>
      <c r="SZW19" s="788"/>
      <c r="SZX19" s="787"/>
      <c r="SZY19" s="788"/>
      <c r="SZZ19" s="788"/>
      <c r="TAA19" s="788"/>
      <c r="TAB19" s="787"/>
      <c r="TAC19" s="788"/>
      <c r="TAD19" s="788"/>
      <c r="TAE19" s="788"/>
      <c r="TAF19" s="787"/>
      <c r="TAG19" s="788"/>
      <c r="TAH19" s="788"/>
      <c r="TAI19" s="788"/>
      <c r="TAJ19" s="787"/>
      <c r="TAK19" s="788"/>
      <c r="TAL19" s="788"/>
      <c r="TAM19" s="788"/>
      <c r="TAN19" s="787"/>
      <c r="TAO19" s="788"/>
      <c r="TAP19" s="788"/>
      <c r="TAQ19" s="788"/>
      <c r="TAR19" s="787"/>
      <c r="TAS19" s="788"/>
      <c r="TAT19" s="788"/>
      <c r="TAU19" s="788"/>
      <c r="TAV19" s="787"/>
      <c r="TAW19" s="788"/>
      <c r="TAX19" s="788"/>
      <c r="TAY19" s="788"/>
      <c r="TAZ19" s="787"/>
      <c r="TBA19" s="788"/>
      <c r="TBB19" s="788"/>
      <c r="TBC19" s="788"/>
      <c r="TBD19" s="787"/>
      <c r="TBE19" s="788"/>
      <c r="TBF19" s="788"/>
      <c r="TBG19" s="788"/>
      <c r="TBH19" s="787"/>
      <c r="TBI19" s="788"/>
      <c r="TBJ19" s="788"/>
      <c r="TBK19" s="788"/>
      <c r="TBL19" s="787"/>
      <c r="TBM19" s="788"/>
      <c r="TBN19" s="788"/>
      <c r="TBO19" s="788"/>
      <c r="TBP19" s="787"/>
      <c r="TBQ19" s="788"/>
      <c r="TBR19" s="788"/>
      <c r="TBS19" s="788"/>
      <c r="TBT19" s="787"/>
      <c r="TBU19" s="788"/>
      <c r="TBV19" s="788"/>
      <c r="TBW19" s="788"/>
      <c r="TBX19" s="787"/>
      <c r="TBY19" s="788"/>
      <c r="TBZ19" s="788"/>
      <c r="TCA19" s="788"/>
      <c r="TCB19" s="787"/>
      <c r="TCC19" s="788"/>
      <c r="TCD19" s="788"/>
      <c r="TCE19" s="788"/>
      <c r="TCF19" s="787"/>
      <c r="TCG19" s="788"/>
      <c r="TCH19" s="788"/>
      <c r="TCI19" s="788"/>
      <c r="TCJ19" s="787"/>
      <c r="TCK19" s="788"/>
      <c r="TCL19" s="788"/>
      <c r="TCM19" s="788"/>
      <c r="TCN19" s="787"/>
      <c r="TCO19" s="788"/>
      <c r="TCP19" s="788"/>
      <c r="TCQ19" s="788"/>
      <c r="TCR19" s="787"/>
      <c r="TCS19" s="788"/>
      <c r="TCT19" s="788"/>
      <c r="TCU19" s="788"/>
      <c r="TCV19" s="787"/>
      <c r="TCW19" s="788"/>
      <c r="TCX19" s="788"/>
      <c r="TCY19" s="788"/>
      <c r="TCZ19" s="787"/>
      <c r="TDA19" s="788"/>
      <c r="TDB19" s="788"/>
      <c r="TDC19" s="788"/>
      <c r="TDD19" s="787"/>
      <c r="TDE19" s="788"/>
      <c r="TDF19" s="788"/>
      <c r="TDG19" s="788"/>
      <c r="TDH19" s="787"/>
      <c r="TDI19" s="788"/>
      <c r="TDJ19" s="788"/>
      <c r="TDK19" s="788"/>
      <c r="TDL19" s="787"/>
      <c r="TDM19" s="788"/>
      <c r="TDN19" s="788"/>
      <c r="TDO19" s="788"/>
      <c r="TDP19" s="787"/>
      <c r="TDQ19" s="788"/>
      <c r="TDR19" s="788"/>
      <c r="TDS19" s="788"/>
      <c r="TDT19" s="787"/>
      <c r="TDU19" s="788"/>
      <c r="TDV19" s="788"/>
      <c r="TDW19" s="788"/>
      <c r="TDX19" s="787"/>
      <c r="TDY19" s="788"/>
      <c r="TDZ19" s="788"/>
      <c r="TEA19" s="788"/>
      <c r="TEB19" s="787"/>
      <c r="TEC19" s="788"/>
      <c r="TED19" s="788"/>
      <c r="TEE19" s="788"/>
      <c r="TEF19" s="787"/>
      <c r="TEG19" s="788"/>
      <c r="TEH19" s="788"/>
      <c r="TEI19" s="788"/>
      <c r="TEJ19" s="787"/>
      <c r="TEK19" s="788"/>
      <c r="TEL19" s="788"/>
      <c r="TEM19" s="788"/>
      <c r="TEN19" s="787"/>
      <c r="TEO19" s="788"/>
      <c r="TEP19" s="788"/>
      <c r="TEQ19" s="788"/>
      <c r="TER19" s="787"/>
      <c r="TES19" s="788"/>
      <c r="TET19" s="788"/>
      <c r="TEU19" s="788"/>
      <c r="TEV19" s="787"/>
      <c r="TEW19" s="788"/>
      <c r="TEX19" s="788"/>
      <c r="TEY19" s="788"/>
      <c r="TEZ19" s="787"/>
      <c r="TFA19" s="788"/>
      <c r="TFB19" s="788"/>
      <c r="TFC19" s="788"/>
      <c r="TFD19" s="787"/>
      <c r="TFE19" s="788"/>
      <c r="TFF19" s="788"/>
      <c r="TFG19" s="788"/>
      <c r="TFH19" s="787"/>
      <c r="TFI19" s="788"/>
      <c r="TFJ19" s="788"/>
      <c r="TFK19" s="788"/>
      <c r="TFL19" s="787"/>
      <c r="TFM19" s="788"/>
      <c r="TFN19" s="788"/>
      <c r="TFO19" s="788"/>
      <c r="TFP19" s="787"/>
      <c r="TFQ19" s="788"/>
      <c r="TFR19" s="788"/>
      <c r="TFS19" s="788"/>
      <c r="TFT19" s="787"/>
      <c r="TFU19" s="788"/>
      <c r="TFV19" s="788"/>
      <c r="TFW19" s="788"/>
      <c r="TFX19" s="787"/>
      <c r="TFY19" s="788"/>
      <c r="TFZ19" s="788"/>
      <c r="TGA19" s="788"/>
      <c r="TGB19" s="787"/>
      <c r="TGC19" s="788"/>
      <c r="TGD19" s="788"/>
      <c r="TGE19" s="788"/>
      <c r="TGF19" s="787"/>
      <c r="TGG19" s="788"/>
      <c r="TGH19" s="788"/>
      <c r="TGI19" s="788"/>
      <c r="TGJ19" s="787"/>
      <c r="TGK19" s="788"/>
      <c r="TGL19" s="788"/>
      <c r="TGM19" s="788"/>
      <c r="TGN19" s="787"/>
      <c r="TGO19" s="788"/>
      <c r="TGP19" s="788"/>
      <c r="TGQ19" s="788"/>
      <c r="TGR19" s="787"/>
      <c r="TGS19" s="788"/>
      <c r="TGT19" s="788"/>
      <c r="TGU19" s="788"/>
      <c r="TGV19" s="787"/>
      <c r="TGW19" s="788"/>
      <c r="TGX19" s="788"/>
      <c r="TGY19" s="788"/>
      <c r="TGZ19" s="787"/>
      <c r="THA19" s="788"/>
      <c r="THB19" s="788"/>
      <c r="THC19" s="788"/>
      <c r="THD19" s="787"/>
      <c r="THE19" s="788"/>
      <c r="THF19" s="788"/>
      <c r="THG19" s="788"/>
      <c r="THH19" s="787"/>
      <c r="THI19" s="788"/>
      <c r="THJ19" s="788"/>
      <c r="THK19" s="788"/>
      <c r="THL19" s="787"/>
      <c r="THM19" s="788"/>
      <c r="THN19" s="788"/>
      <c r="THO19" s="788"/>
      <c r="THP19" s="787"/>
      <c r="THQ19" s="788"/>
      <c r="THR19" s="788"/>
      <c r="THS19" s="788"/>
      <c r="THT19" s="787"/>
      <c r="THU19" s="788"/>
      <c r="THV19" s="788"/>
      <c r="THW19" s="788"/>
      <c r="THX19" s="787"/>
      <c r="THY19" s="788"/>
      <c r="THZ19" s="788"/>
      <c r="TIA19" s="788"/>
      <c r="TIB19" s="787"/>
      <c r="TIC19" s="788"/>
      <c r="TID19" s="788"/>
      <c r="TIE19" s="788"/>
      <c r="TIF19" s="787"/>
      <c r="TIG19" s="788"/>
      <c r="TIH19" s="788"/>
      <c r="TII19" s="788"/>
      <c r="TIJ19" s="787"/>
      <c r="TIK19" s="788"/>
      <c r="TIL19" s="788"/>
      <c r="TIM19" s="788"/>
      <c r="TIN19" s="787"/>
      <c r="TIO19" s="788"/>
      <c r="TIP19" s="788"/>
      <c r="TIQ19" s="788"/>
      <c r="TIR19" s="787"/>
      <c r="TIS19" s="788"/>
      <c r="TIT19" s="788"/>
      <c r="TIU19" s="788"/>
      <c r="TIV19" s="787"/>
      <c r="TIW19" s="788"/>
      <c r="TIX19" s="788"/>
      <c r="TIY19" s="788"/>
      <c r="TIZ19" s="787"/>
      <c r="TJA19" s="788"/>
      <c r="TJB19" s="788"/>
      <c r="TJC19" s="788"/>
      <c r="TJD19" s="787"/>
      <c r="TJE19" s="788"/>
      <c r="TJF19" s="788"/>
      <c r="TJG19" s="788"/>
      <c r="TJH19" s="787"/>
      <c r="TJI19" s="788"/>
      <c r="TJJ19" s="788"/>
      <c r="TJK19" s="788"/>
      <c r="TJL19" s="787"/>
      <c r="TJM19" s="788"/>
      <c r="TJN19" s="788"/>
      <c r="TJO19" s="788"/>
      <c r="TJP19" s="787"/>
      <c r="TJQ19" s="788"/>
      <c r="TJR19" s="788"/>
      <c r="TJS19" s="788"/>
      <c r="TJT19" s="787"/>
      <c r="TJU19" s="788"/>
      <c r="TJV19" s="788"/>
      <c r="TJW19" s="788"/>
      <c r="TJX19" s="787"/>
      <c r="TJY19" s="788"/>
      <c r="TJZ19" s="788"/>
      <c r="TKA19" s="788"/>
      <c r="TKB19" s="787"/>
      <c r="TKC19" s="788"/>
      <c r="TKD19" s="788"/>
      <c r="TKE19" s="788"/>
      <c r="TKF19" s="787"/>
      <c r="TKG19" s="788"/>
      <c r="TKH19" s="788"/>
      <c r="TKI19" s="788"/>
      <c r="TKJ19" s="787"/>
      <c r="TKK19" s="788"/>
      <c r="TKL19" s="788"/>
      <c r="TKM19" s="788"/>
      <c r="TKN19" s="787"/>
      <c r="TKO19" s="788"/>
      <c r="TKP19" s="788"/>
      <c r="TKQ19" s="788"/>
      <c r="TKR19" s="787"/>
      <c r="TKS19" s="788"/>
      <c r="TKT19" s="788"/>
      <c r="TKU19" s="788"/>
      <c r="TKV19" s="787"/>
      <c r="TKW19" s="788"/>
      <c r="TKX19" s="788"/>
      <c r="TKY19" s="788"/>
      <c r="TKZ19" s="787"/>
      <c r="TLA19" s="788"/>
      <c r="TLB19" s="788"/>
      <c r="TLC19" s="788"/>
      <c r="TLD19" s="787"/>
      <c r="TLE19" s="788"/>
      <c r="TLF19" s="788"/>
      <c r="TLG19" s="788"/>
      <c r="TLH19" s="787"/>
      <c r="TLI19" s="788"/>
      <c r="TLJ19" s="788"/>
      <c r="TLK19" s="788"/>
      <c r="TLL19" s="787"/>
      <c r="TLM19" s="788"/>
      <c r="TLN19" s="788"/>
      <c r="TLO19" s="788"/>
      <c r="TLP19" s="787"/>
      <c r="TLQ19" s="788"/>
      <c r="TLR19" s="788"/>
      <c r="TLS19" s="788"/>
      <c r="TLT19" s="787"/>
      <c r="TLU19" s="788"/>
      <c r="TLV19" s="788"/>
      <c r="TLW19" s="788"/>
      <c r="TLX19" s="787"/>
      <c r="TLY19" s="788"/>
      <c r="TLZ19" s="788"/>
      <c r="TMA19" s="788"/>
      <c r="TMB19" s="787"/>
      <c r="TMC19" s="788"/>
      <c r="TMD19" s="788"/>
      <c r="TME19" s="788"/>
      <c r="TMF19" s="787"/>
      <c r="TMG19" s="788"/>
      <c r="TMH19" s="788"/>
      <c r="TMI19" s="788"/>
      <c r="TMJ19" s="787"/>
      <c r="TMK19" s="788"/>
      <c r="TML19" s="788"/>
      <c r="TMM19" s="788"/>
      <c r="TMN19" s="787"/>
      <c r="TMO19" s="788"/>
      <c r="TMP19" s="788"/>
      <c r="TMQ19" s="788"/>
      <c r="TMR19" s="787"/>
      <c r="TMS19" s="788"/>
      <c r="TMT19" s="788"/>
      <c r="TMU19" s="788"/>
      <c r="TMV19" s="787"/>
      <c r="TMW19" s="788"/>
      <c r="TMX19" s="788"/>
      <c r="TMY19" s="788"/>
      <c r="TMZ19" s="787"/>
      <c r="TNA19" s="788"/>
      <c r="TNB19" s="788"/>
      <c r="TNC19" s="788"/>
      <c r="TND19" s="787"/>
      <c r="TNE19" s="788"/>
      <c r="TNF19" s="788"/>
      <c r="TNG19" s="788"/>
      <c r="TNH19" s="787"/>
      <c r="TNI19" s="788"/>
      <c r="TNJ19" s="788"/>
      <c r="TNK19" s="788"/>
      <c r="TNL19" s="787"/>
      <c r="TNM19" s="788"/>
      <c r="TNN19" s="788"/>
      <c r="TNO19" s="788"/>
      <c r="TNP19" s="787"/>
      <c r="TNQ19" s="788"/>
      <c r="TNR19" s="788"/>
      <c r="TNS19" s="788"/>
      <c r="TNT19" s="787"/>
      <c r="TNU19" s="788"/>
      <c r="TNV19" s="788"/>
      <c r="TNW19" s="788"/>
      <c r="TNX19" s="787"/>
      <c r="TNY19" s="788"/>
      <c r="TNZ19" s="788"/>
      <c r="TOA19" s="788"/>
      <c r="TOB19" s="787"/>
      <c r="TOC19" s="788"/>
      <c r="TOD19" s="788"/>
      <c r="TOE19" s="788"/>
      <c r="TOF19" s="787"/>
      <c r="TOG19" s="788"/>
      <c r="TOH19" s="788"/>
      <c r="TOI19" s="788"/>
      <c r="TOJ19" s="787"/>
      <c r="TOK19" s="788"/>
      <c r="TOL19" s="788"/>
      <c r="TOM19" s="788"/>
      <c r="TON19" s="787"/>
      <c r="TOO19" s="788"/>
      <c r="TOP19" s="788"/>
      <c r="TOQ19" s="788"/>
      <c r="TOR19" s="787"/>
      <c r="TOS19" s="788"/>
      <c r="TOT19" s="788"/>
      <c r="TOU19" s="788"/>
      <c r="TOV19" s="787"/>
      <c r="TOW19" s="788"/>
      <c r="TOX19" s="788"/>
      <c r="TOY19" s="788"/>
      <c r="TOZ19" s="787"/>
      <c r="TPA19" s="788"/>
      <c r="TPB19" s="788"/>
      <c r="TPC19" s="788"/>
      <c r="TPD19" s="787"/>
      <c r="TPE19" s="788"/>
      <c r="TPF19" s="788"/>
      <c r="TPG19" s="788"/>
      <c r="TPH19" s="787"/>
      <c r="TPI19" s="788"/>
      <c r="TPJ19" s="788"/>
      <c r="TPK19" s="788"/>
      <c r="TPL19" s="787"/>
      <c r="TPM19" s="788"/>
      <c r="TPN19" s="788"/>
      <c r="TPO19" s="788"/>
      <c r="TPP19" s="787"/>
      <c r="TPQ19" s="788"/>
      <c r="TPR19" s="788"/>
      <c r="TPS19" s="788"/>
      <c r="TPT19" s="787"/>
      <c r="TPU19" s="788"/>
      <c r="TPV19" s="788"/>
      <c r="TPW19" s="788"/>
      <c r="TPX19" s="787"/>
      <c r="TPY19" s="788"/>
      <c r="TPZ19" s="788"/>
      <c r="TQA19" s="788"/>
      <c r="TQB19" s="787"/>
      <c r="TQC19" s="788"/>
      <c r="TQD19" s="788"/>
      <c r="TQE19" s="788"/>
      <c r="TQF19" s="787"/>
      <c r="TQG19" s="788"/>
      <c r="TQH19" s="788"/>
      <c r="TQI19" s="788"/>
      <c r="TQJ19" s="787"/>
      <c r="TQK19" s="788"/>
      <c r="TQL19" s="788"/>
      <c r="TQM19" s="788"/>
      <c r="TQN19" s="787"/>
      <c r="TQO19" s="788"/>
      <c r="TQP19" s="788"/>
      <c r="TQQ19" s="788"/>
      <c r="TQR19" s="787"/>
      <c r="TQS19" s="788"/>
      <c r="TQT19" s="788"/>
      <c r="TQU19" s="788"/>
      <c r="TQV19" s="787"/>
      <c r="TQW19" s="788"/>
      <c r="TQX19" s="788"/>
      <c r="TQY19" s="788"/>
      <c r="TQZ19" s="787"/>
      <c r="TRA19" s="788"/>
      <c r="TRB19" s="788"/>
      <c r="TRC19" s="788"/>
      <c r="TRD19" s="787"/>
      <c r="TRE19" s="788"/>
      <c r="TRF19" s="788"/>
      <c r="TRG19" s="788"/>
      <c r="TRH19" s="787"/>
      <c r="TRI19" s="788"/>
      <c r="TRJ19" s="788"/>
      <c r="TRK19" s="788"/>
      <c r="TRL19" s="787"/>
      <c r="TRM19" s="788"/>
      <c r="TRN19" s="788"/>
      <c r="TRO19" s="788"/>
      <c r="TRP19" s="787"/>
      <c r="TRQ19" s="788"/>
      <c r="TRR19" s="788"/>
      <c r="TRS19" s="788"/>
      <c r="TRT19" s="787"/>
      <c r="TRU19" s="788"/>
      <c r="TRV19" s="788"/>
      <c r="TRW19" s="788"/>
      <c r="TRX19" s="787"/>
      <c r="TRY19" s="788"/>
      <c r="TRZ19" s="788"/>
      <c r="TSA19" s="788"/>
      <c r="TSB19" s="787"/>
      <c r="TSC19" s="788"/>
      <c r="TSD19" s="788"/>
      <c r="TSE19" s="788"/>
      <c r="TSF19" s="787"/>
      <c r="TSG19" s="788"/>
      <c r="TSH19" s="788"/>
      <c r="TSI19" s="788"/>
      <c r="TSJ19" s="787"/>
      <c r="TSK19" s="788"/>
      <c r="TSL19" s="788"/>
      <c r="TSM19" s="788"/>
      <c r="TSN19" s="787"/>
      <c r="TSO19" s="788"/>
      <c r="TSP19" s="788"/>
      <c r="TSQ19" s="788"/>
      <c r="TSR19" s="787"/>
      <c r="TSS19" s="788"/>
      <c r="TST19" s="788"/>
      <c r="TSU19" s="788"/>
      <c r="TSV19" s="787"/>
      <c r="TSW19" s="788"/>
      <c r="TSX19" s="788"/>
      <c r="TSY19" s="788"/>
      <c r="TSZ19" s="787"/>
      <c r="TTA19" s="788"/>
      <c r="TTB19" s="788"/>
      <c r="TTC19" s="788"/>
      <c r="TTD19" s="787"/>
      <c r="TTE19" s="788"/>
      <c r="TTF19" s="788"/>
      <c r="TTG19" s="788"/>
      <c r="TTH19" s="787"/>
      <c r="TTI19" s="788"/>
      <c r="TTJ19" s="788"/>
      <c r="TTK19" s="788"/>
      <c r="TTL19" s="787"/>
      <c r="TTM19" s="788"/>
      <c r="TTN19" s="788"/>
      <c r="TTO19" s="788"/>
      <c r="TTP19" s="787"/>
      <c r="TTQ19" s="788"/>
      <c r="TTR19" s="788"/>
      <c r="TTS19" s="788"/>
      <c r="TTT19" s="787"/>
      <c r="TTU19" s="788"/>
      <c r="TTV19" s="788"/>
      <c r="TTW19" s="788"/>
      <c r="TTX19" s="787"/>
      <c r="TTY19" s="788"/>
      <c r="TTZ19" s="788"/>
      <c r="TUA19" s="788"/>
      <c r="TUB19" s="787"/>
      <c r="TUC19" s="788"/>
      <c r="TUD19" s="788"/>
      <c r="TUE19" s="788"/>
      <c r="TUF19" s="787"/>
      <c r="TUG19" s="788"/>
      <c r="TUH19" s="788"/>
      <c r="TUI19" s="788"/>
      <c r="TUJ19" s="787"/>
      <c r="TUK19" s="788"/>
      <c r="TUL19" s="788"/>
      <c r="TUM19" s="788"/>
      <c r="TUN19" s="787"/>
      <c r="TUO19" s="788"/>
      <c r="TUP19" s="788"/>
      <c r="TUQ19" s="788"/>
      <c r="TUR19" s="787"/>
      <c r="TUS19" s="788"/>
      <c r="TUT19" s="788"/>
      <c r="TUU19" s="788"/>
      <c r="TUV19" s="787"/>
      <c r="TUW19" s="788"/>
      <c r="TUX19" s="788"/>
      <c r="TUY19" s="788"/>
      <c r="TUZ19" s="787"/>
      <c r="TVA19" s="788"/>
      <c r="TVB19" s="788"/>
      <c r="TVC19" s="788"/>
      <c r="TVD19" s="787"/>
      <c r="TVE19" s="788"/>
      <c r="TVF19" s="788"/>
      <c r="TVG19" s="788"/>
      <c r="TVH19" s="787"/>
      <c r="TVI19" s="788"/>
      <c r="TVJ19" s="788"/>
      <c r="TVK19" s="788"/>
      <c r="TVL19" s="787"/>
      <c r="TVM19" s="788"/>
      <c r="TVN19" s="788"/>
      <c r="TVO19" s="788"/>
      <c r="TVP19" s="787"/>
      <c r="TVQ19" s="788"/>
      <c r="TVR19" s="788"/>
      <c r="TVS19" s="788"/>
      <c r="TVT19" s="787"/>
      <c r="TVU19" s="788"/>
      <c r="TVV19" s="788"/>
      <c r="TVW19" s="788"/>
      <c r="TVX19" s="787"/>
      <c r="TVY19" s="788"/>
      <c r="TVZ19" s="788"/>
      <c r="TWA19" s="788"/>
      <c r="TWB19" s="787"/>
      <c r="TWC19" s="788"/>
      <c r="TWD19" s="788"/>
      <c r="TWE19" s="788"/>
      <c r="TWF19" s="787"/>
      <c r="TWG19" s="788"/>
      <c r="TWH19" s="788"/>
      <c r="TWI19" s="788"/>
      <c r="TWJ19" s="787"/>
      <c r="TWK19" s="788"/>
      <c r="TWL19" s="788"/>
      <c r="TWM19" s="788"/>
      <c r="TWN19" s="787"/>
      <c r="TWO19" s="788"/>
      <c r="TWP19" s="788"/>
      <c r="TWQ19" s="788"/>
      <c r="TWR19" s="787"/>
      <c r="TWS19" s="788"/>
      <c r="TWT19" s="788"/>
      <c r="TWU19" s="788"/>
      <c r="TWV19" s="787"/>
      <c r="TWW19" s="788"/>
      <c r="TWX19" s="788"/>
      <c r="TWY19" s="788"/>
      <c r="TWZ19" s="787"/>
      <c r="TXA19" s="788"/>
      <c r="TXB19" s="788"/>
      <c r="TXC19" s="788"/>
      <c r="TXD19" s="787"/>
      <c r="TXE19" s="788"/>
      <c r="TXF19" s="788"/>
      <c r="TXG19" s="788"/>
      <c r="TXH19" s="787"/>
      <c r="TXI19" s="788"/>
      <c r="TXJ19" s="788"/>
      <c r="TXK19" s="788"/>
      <c r="TXL19" s="787"/>
      <c r="TXM19" s="788"/>
      <c r="TXN19" s="788"/>
      <c r="TXO19" s="788"/>
      <c r="TXP19" s="787"/>
      <c r="TXQ19" s="788"/>
      <c r="TXR19" s="788"/>
      <c r="TXS19" s="788"/>
      <c r="TXT19" s="787"/>
      <c r="TXU19" s="788"/>
      <c r="TXV19" s="788"/>
      <c r="TXW19" s="788"/>
      <c r="TXX19" s="787"/>
      <c r="TXY19" s="788"/>
      <c r="TXZ19" s="788"/>
      <c r="TYA19" s="788"/>
      <c r="TYB19" s="787"/>
      <c r="TYC19" s="788"/>
      <c r="TYD19" s="788"/>
      <c r="TYE19" s="788"/>
      <c r="TYF19" s="787"/>
      <c r="TYG19" s="788"/>
      <c r="TYH19" s="788"/>
      <c r="TYI19" s="788"/>
      <c r="TYJ19" s="787"/>
      <c r="TYK19" s="788"/>
      <c r="TYL19" s="788"/>
      <c r="TYM19" s="788"/>
      <c r="TYN19" s="787"/>
      <c r="TYO19" s="788"/>
      <c r="TYP19" s="788"/>
      <c r="TYQ19" s="788"/>
      <c r="TYR19" s="787"/>
      <c r="TYS19" s="788"/>
      <c r="TYT19" s="788"/>
      <c r="TYU19" s="788"/>
      <c r="TYV19" s="787"/>
      <c r="TYW19" s="788"/>
      <c r="TYX19" s="788"/>
      <c r="TYY19" s="788"/>
      <c r="TYZ19" s="787"/>
      <c r="TZA19" s="788"/>
      <c r="TZB19" s="788"/>
      <c r="TZC19" s="788"/>
      <c r="TZD19" s="787"/>
      <c r="TZE19" s="788"/>
      <c r="TZF19" s="788"/>
      <c r="TZG19" s="788"/>
      <c r="TZH19" s="787"/>
      <c r="TZI19" s="788"/>
      <c r="TZJ19" s="788"/>
      <c r="TZK19" s="788"/>
      <c r="TZL19" s="787"/>
      <c r="TZM19" s="788"/>
      <c r="TZN19" s="788"/>
      <c r="TZO19" s="788"/>
      <c r="TZP19" s="787"/>
      <c r="TZQ19" s="788"/>
      <c r="TZR19" s="788"/>
      <c r="TZS19" s="788"/>
      <c r="TZT19" s="787"/>
      <c r="TZU19" s="788"/>
      <c r="TZV19" s="788"/>
      <c r="TZW19" s="788"/>
      <c r="TZX19" s="787"/>
      <c r="TZY19" s="788"/>
      <c r="TZZ19" s="788"/>
      <c r="UAA19" s="788"/>
      <c r="UAB19" s="787"/>
      <c r="UAC19" s="788"/>
      <c r="UAD19" s="788"/>
      <c r="UAE19" s="788"/>
      <c r="UAF19" s="787"/>
      <c r="UAG19" s="788"/>
      <c r="UAH19" s="788"/>
      <c r="UAI19" s="788"/>
      <c r="UAJ19" s="787"/>
      <c r="UAK19" s="788"/>
      <c r="UAL19" s="788"/>
      <c r="UAM19" s="788"/>
      <c r="UAN19" s="787"/>
      <c r="UAO19" s="788"/>
      <c r="UAP19" s="788"/>
      <c r="UAQ19" s="788"/>
      <c r="UAR19" s="787"/>
      <c r="UAS19" s="788"/>
      <c r="UAT19" s="788"/>
      <c r="UAU19" s="788"/>
      <c r="UAV19" s="787"/>
      <c r="UAW19" s="788"/>
      <c r="UAX19" s="788"/>
      <c r="UAY19" s="788"/>
      <c r="UAZ19" s="787"/>
      <c r="UBA19" s="788"/>
      <c r="UBB19" s="788"/>
      <c r="UBC19" s="788"/>
      <c r="UBD19" s="787"/>
      <c r="UBE19" s="788"/>
      <c r="UBF19" s="788"/>
      <c r="UBG19" s="788"/>
      <c r="UBH19" s="787"/>
      <c r="UBI19" s="788"/>
      <c r="UBJ19" s="788"/>
      <c r="UBK19" s="788"/>
      <c r="UBL19" s="787"/>
      <c r="UBM19" s="788"/>
      <c r="UBN19" s="788"/>
      <c r="UBO19" s="788"/>
      <c r="UBP19" s="787"/>
      <c r="UBQ19" s="788"/>
      <c r="UBR19" s="788"/>
      <c r="UBS19" s="788"/>
      <c r="UBT19" s="787"/>
      <c r="UBU19" s="788"/>
      <c r="UBV19" s="788"/>
      <c r="UBW19" s="788"/>
      <c r="UBX19" s="787"/>
      <c r="UBY19" s="788"/>
      <c r="UBZ19" s="788"/>
      <c r="UCA19" s="788"/>
      <c r="UCB19" s="787"/>
      <c r="UCC19" s="788"/>
      <c r="UCD19" s="788"/>
      <c r="UCE19" s="788"/>
      <c r="UCF19" s="787"/>
      <c r="UCG19" s="788"/>
      <c r="UCH19" s="788"/>
      <c r="UCI19" s="788"/>
      <c r="UCJ19" s="787"/>
      <c r="UCK19" s="788"/>
      <c r="UCL19" s="788"/>
      <c r="UCM19" s="788"/>
      <c r="UCN19" s="787"/>
      <c r="UCO19" s="788"/>
      <c r="UCP19" s="788"/>
      <c r="UCQ19" s="788"/>
      <c r="UCR19" s="787"/>
      <c r="UCS19" s="788"/>
      <c r="UCT19" s="788"/>
      <c r="UCU19" s="788"/>
      <c r="UCV19" s="787"/>
      <c r="UCW19" s="788"/>
      <c r="UCX19" s="788"/>
      <c r="UCY19" s="788"/>
      <c r="UCZ19" s="787"/>
      <c r="UDA19" s="788"/>
      <c r="UDB19" s="788"/>
      <c r="UDC19" s="788"/>
      <c r="UDD19" s="787"/>
      <c r="UDE19" s="788"/>
      <c r="UDF19" s="788"/>
      <c r="UDG19" s="788"/>
      <c r="UDH19" s="787"/>
      <c r="UDI19" s="788"/>
      <c r="UDJ19" s="788"/>
      <c r="UDK19" s="788"/>
      <c r="UDL19" s="787"/>
      <c r="UDM19" s="788"/>
      <c r="UDN19" s="788"/>
      <c r="UDO19" s="788"/>
      <c r="UDP19" s="787"/>
      <c r="UDQ19" s="788"/>
      <c r="UDR19" s="788"/>
      <c r="UDS19" s="788"/>
      <c r="UDT19" s="787"/>
      <c r="UDU19" s="788"/>
      <c r="UDV19" s="788"/>
      <c r="UDW19" s="788"/>
      <c r="UDX19" s="787"/>
      <c r="UDY19" s="788"/>
      <c r="UDZ19" s="788"/>
      <c r="UEA19" s="788"/>
      <c r="UEB19" s="787"/>
      <c r="UEC19" s="788"/>
      <c r="UED19" s="788"/>
      <c r="UEE19" s="788"/>
      <c r="UEF19" s="787"/>
      <c r="UEG19" s="788"/>
      <c r="UEH19" s="788"/>
      <c r="UEI19" s="788"/>
      <c r="UEJ19" s="787"/>
      <c r="UEK19" s="788"/>
      <c r="UEL19" s="788"/>
      <c r="UEM19" s="788"/>
      <c r="UEN19" s="787"/>
      <c r="UEO19" s="788"/>
      <c r="UEP19" s="788"/>
      <c r="UEQ19" s="788"/>
      <c r="UER19" s="787"/>
      <c r="UES19" s="788"/>
      <c r="UET19" s="788"/>
      <c r="UEU19" s="788"/>
      <c r="UEV19" s="787"/>
      <c r="UEW19" s="788"/>
      <c r="UEX19" s="788"/>
      <c r="UEY19" s="788"/>
      <c r="UEZ19" s="787"/>
      <c r="UFA19" s="788"/>
      <c r="UFB19" s="788"/>
      <c r="UFC19" s="788"/>
      <c r="UFD19" s="787"/>
      <c r="UFE19" s="788"/>
      <c r="UFF19" s="788"/>
      <c r="UFG19" s="788"/>
      <c r="UFH19" s="787"/>
      <c r="UFI19" s="788"/>
      <c r="UFJ19" s="788"/>
      <c r="UFK19" s="788"/>
      <c r="UFL19" s="787"/>
      <c r="UFM19" s="788"/>
      <c r="UFN19" s="788"/>
      <c r="UFO19" s="788"/>
      <c r="UFP19" s="787"/>
      <c r="UFQ19" s="788"/>
      <c r="UFR19" s="788"/>
      <c r="UFS19" s="788"/>
      <c r="UFT19" s="787"/>
      <c r="UFU19" s="788"/>
      <c r="UFV19" s="788"/>
      <c r="UFW19" s="788"/>
      <c r="UFX19" s="787"/>
      <c r="UFY19" s="788"/>
      <c r="UFZ19" s="788"/>
      <c r="UGA19" s="788"/>
      <c r="UGB19" s="787"/>
      <c r="UGC19" s="788"/>
      <c r="UGD19" s="788"/>
      <c r="UGE19" s="788"/>
      <c r="UGF19" s="787"/>
      <c r="UGG19" s="788"/>
      <c r="UGH19" s="788"/>
      <c r="UGI19" s="788"/>
      <c r="UGJ19" s="787"/>
      <c r="UGK19" s="788"/>
      <c r="UGL19" s="788"/>
      <c r="UGM19" s="788"/>
      <c r="UGN19" s="787"/>
      <c r="UGO19" s="788"/>
      <c r="UGP19" s="788"/>
      <c r="UGQ19" s="788"/>
      <c r="UGR19" s="787"/>
      <c r="UGS19" s="788"/>
      <c r="UGT19" s="788"/>
      <c r="UGU19" s="788"/>
      <c r="UGV19" s="787"/>
      <c r="UGW19" s="788"/>
      <c r="UGX19" s="788"/>
      <c r="UGY19" s="788"/>
      <c r="UGZ19" s="787"/>
      <c r="UHA19" s="788"/>
      <c r="UHB19" s="788"/>
      <c r="UHC19" s="788"/>
      <c r="UHD19" s="787"/>
      <c r="UHE19" s="788"/>
      <c r="UHF19" s="788"/>
      <c r="UHG19" s="788"/>
      <c r="UHH19" s="787"/>
      <c r="UHI19" s="788"/>
      <c r="UHJ19" s="788"/>
      <c r="UHK19" s="788"/>
      <c r="UHL19" s="787"/>
      <c r="UHM19" s="788"/>
      <c r="UHN19" s="788"/>
      <c r="UHO19" s="788"/>
      <c r="UHP19" s="787"/>
      <c r="UHQ19" s="788"/>
      <c r="UHR19" s="788"/>
      <c r="UHS19" s="788"/>
      <c r="UHT19" s="787"/>
      <c r="UHU19" s="788"/>
      <c r="UHV19" s="788"/>
      <c r="UHW19" s="788"/>
      <c r="UHX19" s="787"/>
      <c r="UHY19" s="788"/>
      <c r="UHZ19" s="788"/>
      <c r="UIA19" s="788"/>
      <c r="UIB19" s="787"/>
      <c r="UIC19" s="788"/>
      <c r="UID19" s="788"/>
      <c r="UIE19" s="788"/>
      <c r="UIF19" s="787"/>
      <c r="UIG19" s="788"/>
      <c r="UIH19" s="788"/>
      <c r="UII19" s="788"/>
      <c r="UIJ19" s="787"/>
      <c r="UIK19" s="788"/>
      <c r="UIL19" s="788"/>
      <c r="UIM19" s="788"/>
      <c r="UIN19" s="787"/>
      <c r="UIO19" s="788"/>
      <c r="UIP19" s="788"/>
      <c r="UIQ19" s="788"/>
      <c r="UIR19" s="787"/>
      <c r="UIS19" s="788"/>
      <c r="UIT19" s="788"/>
      <c r="UIU19" s="788"/>
      <c r="UIV19" s="787"/>
      <c r="UIW19" s="788"/>
      <c r="UIX19" s="788"/>
      <c r="UIY19" s="788"/>
      <c r="UIZ19" s="787"/>
      <c r="UJA19" s="788"/>
      <c r="UJB19" s="788"/>
      <c r="UJC19" s="788"/>
      <c r="UJD19" s="787"/>
      <c r="UJE19" s="788"/>
      <c r="UJF19" s="788"/>
      <c r="UJG19" s="788"/>
      <c r="UJH19" s="787"/>
      <c r="UJI19" s="788"/>
      <c r="UJJ19" s="788"/>
      <c r="UJK19" s="788"/>
      <c r="UJL19" s="787"/>
      <c r="UJM19" s="788"/>
      <c r="UJN19" s="788"/>
      <c r="UJO19" s="788"/>
      <c r="UJP19" s="787"/>
      <c r="UJQ19" s="788"/>
      <c r="UJR19" s="788"/>
      <c r="UJS19" s="788"/>
      <c r="UJT19" s="787"/>
      <c r="UJU19" s="788"/>
      <c r="UJV19" s="788"/>
      <c r="UJW19" s="788"/>
      <c r="UJX19" s="787"/>
      <c r="UJY19" s="788"/>
      <c r="UJZ19" s="788"/>
      <c r="UKA19" s="788"/>
      <c r="UKB19" s="787"/>
      <c r="UKC19" s="788"/>
      <c r="UKD19" s="788"/>
      <c r="UKE19" s="788"/>
      <c r="UKF19" s="787"/>
      <c r="UKG19" s="788"/>
      <c r="UKH19" s="788"/>
      <c r="UKI19" s="788"/>
      <c r="UKJ19" s="787"/>
      <c r="UKK19" s="788"/>
      <c r="UKL19" s="788"/>
      <c r="UKM19" s="788"/>
      <c r="UKN19" s="787"/>
      <c r="UKO19" s="788"/>
      <c r="UKP19" s="788"/>
      <c r="UKQ19" s="788"/>
      <c r="UKR19" s="787"/>
      <c r="UKS19" s="788"/>
      <c r="UKT19" s="788"/>
      <c r="UKU19" s="788"/>
      <c r="UKV19" s="787"/>
      <c r="UKW19" s="788"/>
      <c r="UKX19" s="788"/>
      <c r="UKY19" s="788"/>
      <c r="UKZ19" s="787"/>
      <c r="ULA19" s="788"/>
      <c r="ULB19" s="788"/>
      <c r="ULC19" s="788"/>
      <c r="ULD19" s="787"/>
      <c r="ULE19" s="788"/>
      <c r="ULF19" s="788"/>
      <c r="ULG19" s="788"/>
      <c r="ULH19" s="787"/>
      <c r="ULI19" s="788"/>
      <c r="ULJ19" s="788"/>
      <c r="ULK19" s="788"/>
      <c r="ULL19" s="787"/>
      <c r="ULM19" s="788"/>
      <c r="ULN19" s="788"/>
      <c r="ULO19" s="788"/>
      <c r="ULP19" s="787"/>
      <c r="ULQ19" s="788"/>
      <c r="ULR19" s="788"/>
      <c r="ULS19" s="788"/>
      <c r="ULT19" s="787"/>
      <c r="ULU19" s="788"/>
      <c r="ULV19" s="788"/>
      <c r="ULW19" s="788"/>
      <c r="ULX19" s="787"/>
      <c r="ULY19" s="788"/>
      <c r="ULZ19" s="788"/>
      <c r="UMA19" s="788"/>
      <c r="UMB19" s="787"/>
      <c r="UMC19" s="788"/>
      <c r="UMD19" s="788"/>
      <c r="UME19" s="788"/>
      <c r="UMF19" s="787"/>
      <c r="UMG19" s="788"/>
      <c r="UMH19" s="788"/>
      <c r="UMI19" s="788"/>
      <c r="UMJ19" s="787"/>
      <c r="UMK19" s="788"/>
      <c r="UML19" s="788"/>
      <c r="UMM19" s="788"/>
      <c r="UMN19" s="787"/>
      <c r="UMO19" s="788"/>
      <c r="UMP19" s="788"/>
      <c r="UMQ19" s="788"/>
      <c r="UMR19" s="787"/>
      <c r="UMS19" s="788"/>
      <c r="UMT19" s="788"/>
      <c r="UMU19" s="788"/>
      <c r="UMV19" s="787"/>
      <c r="UMW19" s="788"/>
      <c r="UMX19" s="788"/>
      <c r="UMY19" s="788"/>
      <c r="UMZ19" s="787"/>
      <c r="UNA19" s="788"/>
      <c r="UNB19" s="788"/>
      <c r="UNC19" s="788"/>
      <c r="UND19" s="787"/>
      <c r="UNE19" s="788"/>
      <c r="UNF19" s="788"/>
      <c r="UNG19" s="788"/>
      <c r="UNH19" s="787"/>
      <c r="UNI19" s="788"/>
      <c r="UNJ19" s="788"/>
      <c r="UNK19" s="788"/>
      <c r="UNL19" s="787"/>
      <c r="UNM19" s="788"/>
      <c r="UNN19" s="788"/>
      <c r="UNO19" s="788"/>
      <c r="UNP19" s="787"/>
      <c r="UNQ19" s="788"/>
      <c r="UNR19" s="788"/>
      <c r="UNS19" s="788"/>
      <c r="UNT19" s="787"/>
      <c r="UNU19" s="788"/>
      <c r="UNV19" s="788"/>
      <c r="UNW19" s="788"/>
      <c r="UNX19" s="787"/>
      <c r="UNY19" s="788"/>
      <c r="UNZ19" s="788"/>
      <c r="UOA19" s="788"/>
      <c r="UOB19" s="787"/>
      <c r="UOC19" s="788"/>
      <c r="UOD19" s="788"/>
      <c r="UOE19" s="788"/>
      <c r="UOF19" s="787"/>
      <c r="UOG19" s="788"/>
      <c r="UOH19" s="788"/>
      <c r="UOI19" s="788"/>
      <c r="UOJ19" s="787"/>
      <c r="UOK19" s="788"/>
      <c r="UOL19" s="788"/>
      <c r="UOM19" s="788"/>
      <c r="UON19" s="787"/>
      <c r="UOO19" s="788"/>
      <c r="UOP19" s="788"/>
      <c r="UOQ19" s="788"/>
      <c r="UOR19" s="787"/>
      <c r="UOS19" s="788"/>
      <c r="UOT19" s="788"/>
      <c r="UOU19" s="788"/>
      <c r="UOV19" s="787"/>
      <c r="UOW19" s="788"/>
      <c r="UOX19" s="788"/>
      <c r="UOY19" s="788"/>
      <c r="UOZ19" s="787"/>
      <c r="UPA19" s="788"/>
      <c r="UPB19" s="788"/>
      <c r="UPC19" s="788"/>
      <c r="UPD19" s="787"/>
      <c r="UPE19" s="788"/>
      <c r="UPF19" s="788"/>
      <c r="UPG19" s="788"/>
      <c r="UPH19" s="787"/>
      <c r="UPI19" s="788"/>
      <c r="UPJ19" s="788"/>
      <c r="UPK19" s="788"/>
      <c r="UPL19" s="787"/>
      <c r="UPM19" s="788"/>
      <c r="UPN19" s="788"/>
      <c r="UPO19" s="788"/>
      <c r="UPP19" s="787"/>
      <c r="UPQ19" s="788"/>
      <c r="UPR19" s="788"/>
      <c r="UPS19" s="788"/>
      <c r="UPT19" s="787"/>
      <c r="UPU19" s="788"/>
      <c r="UPV19" s="788"/>
      <c r="UPW19" s="788"/>
      <c r="UPX19" s="787"/>
      <c r="UPY19" s="788"/>
      <c r="UPZ19" s="788"/>
      <c r="UQA19" s="788"/>
      <c r="UQB19" s="787"/>
      <c r="UQC19" s="788"/>
      <c r="UQD19" s="788"/>
      <c r="UQE19" s="788"/>
      <c r="UQF19" s="787"/>
      <c r="UQG19" s="788"/>
      <c r="UQH19" s="788"/>
      <c r="UQI19" s="788"/>
      <c r="UQJ19" s="787"/>
      <c r="UQK19" s="788"/>
      <c r="UQL19" s="788"/>
      <c r="UQM19" s="788"/>
      <c r="UQN19" s="787"/>
      <c r="UQO19" s="788"/>
      <c r="UQP19" s="788"/>
      <c r="UQQ19" s="788"/>
      <c r="UQR19" s="787"/>
      <c r="UQS19" s="788"/>
      <c r="UQT19" s="788"/>
      <c r="UQU19" s="788"/>
      <c r="UQV19" s="787"/>
      <c r="UQW19" s="788"/>
      <c r="UQX19" s="788"/>
      <c r="UQY19" s="788"/>
      <c r="UQZ19" s="787"/>
      <c r="URA19" s="788"/>
      <c r="URB19" s="788"/>
      <c r="URC19" s="788"/>
      <c r="URD19" s="787"/>
      <c r="URE19" s="788"/>
      <c r="URF19" s="788"/>
      <c r="URG19" s="788"/>
      <c r="URH19" s="787"/>
      <c r="URI19" s="788"/>
      <c r="URJ19" s="788"/>
      <c r="URK19" s="788"/>
      <c r="URL19" s="787"/>
      <c r="URM19" s="788"/>
      <c r="URN19" s="788"/>
      <c r="URO19" s="788"/>
      <c r="URP19" s="787"/>
      <c r="URQ19" s="788"/>
      <c r="URR19" s="788"/>
      <c r="URS19" s="788"/>
      <c r="URT19" s="787"/>
      <c r="URU19" s="788"/>
      <c r="URV19" s="788"/>
      <c r="URW19" s="788"/>
      <c r="URX19" s="787"/>
      <c r="URY19" s="788"/>
      <c r="URZ19" s="788"/>
      <c r="USA19" s="788"/>
      <c r="USB19" s="787"/>
      <c r="USC19" s="788"/>
      <c r="USD19" s="788"/>
      <c r="USE19" s="788"/>
      <c r="USF19" s="787"/>
      <c r="USG19" s="788"/>
      <c r="USH19" s="788"/>
      <c r="USI19" s="788"/>
      <c r="USJ19" s="787"/>
      <c r="USK19" s="788"/>
      <c r="USL19" s="788"/>
      <c r="USM19" s="788"/>
      <c r="USN19" s="787"/>
      <c r="USO19" s="788"/>
      <c r="USP19" s="788"/>
      <c r="USQ19" s="788"/>
      <c r="USR19" s="787"/>
      <c r="USS19" s="788"/>
      <c r="UST19" s="788"/>
      <c r="USU19" s="788"/>
      <c r="USV19" s="787"/>
      <c r="USW19" s="788"/>
      <c r="USX19" s="788"/>
      <c r="USY19" s="788"/>
      <c r="USZ19" s="787"/>
      <c r="UTA19" s="788"/>
      <c r="UTB19" s="788"/>
      <c r="UTC19" s="788"/>
      <c r="UTD19" s="787"/>
      <c r="UTE19" s="788"/>
      <c r="UTF19" s="788"/>
      <c r="UTG19" s="788"/>
      <c r="UTH19" s="787"/>
      <c r="UTI19" s="788"/>
      <c r="UTJ19" s="788"/>
      <c r="UTK19" s="788"/>
      <c r="UTL19" s="787"/>
      <c r="UTM19" s="788"/>
      <c r="UTN19" s="788"/>
      <c r="UTO19" s="788"/>
      <c r="UTP19" s="787"/>
      <c r="UTQ19" s="788"/>
      <c r="UTR19" s="788"/>
      <c r="UTS19" s="788"/>
      <c r="UTT19" s="787"/>
      <c r="UTU19" s="788"/>
      <c r="UTV19" s="788"/>
      <c r="UTW19" s="788"/>
      <c r="UTX19" s="787"/>
      <c r="UTY19" s="788"/>
      <c r="UTZ19" s="788"/>
      <c r="UUA19" s="788"/>
      <c r="UUB19" s="787"/>
      <c r="UUC19" s="788"/>
      <c r="UUD19" s="788"/>
      <c r="UUE19" s="788"/>
      <c r="UUF19" s="787"/>
      <c r="UUG19" s="788"/>
      <c r="UUH19" s="788"/>
      <c r="UUI19" s="788"/>
      <c r="UUJ19" s="787"/>
      <c r="UUK19" s="788"/>
      <c r="UUL19" s="788"/>
      <c r="UUM19" s="788"/>
      <c r="UUN19" s="787"/>
      <c r="UUO19" s="788"/>
      <c r="UUP19" s="788"/>
      <c r="UUQ19" s="788"/>
      <c r="UUR19" s="787"/>
      <c r="UUS19" s="788"/>
      <c r="UUT19" s="788"/>
      <c r="UUU19" s="788"/>
      <c r="UUV19" s="787"/>
      <c r="UUW19" s="788"/>
      <c r="UUX19" s="788"/>
      <c r="UUY19" s="788"/>
      <c r="UUZ19" s="787"/>
      <c r="UVA19" s="788"/>
      <c r="UVB19" s="788"/>
      <c r="UVC19" s="788"/>
      <c r="UVD19" s="787"/>
      <c r="UVE19" s="788"/>
      <c r="UVF19" s="788"/>
      <c r="UVG19" s="788"/>
      <c r="UVH19" s="787"/>
      <c r="UVI19" s="788"/>
      <c r="UVJ19" s="788"/>
      <c r="UVK19" s="788"/>
      <c r="UVL19" s="787"/>
      <c r="UVM19" s="788"/>
      <c r="UVN19" s="788"/>
      <c r="UVO19" s="788"/>
      <c r="UVP19" s="787"/>
      <c r="UVQ19" s="788"/>
      <c r="UVR19" s="788"/>
      <c r="UVS19" s="788"/>
      <c r="UVT19" s="787"/>
      <c r="UVU19" s="788"/>
      <c r="UVV19" s="788"/>
      <c r="UVW19" s="788"/>
      <c r="UVX19" s="787"/>
      <c r="UVY19" s="788"/>
      <c r="UVZ19" s="788"/>
      <c r="UWA19" s="788"/>
      <c r="UWB19" s="787"/>
      <c r="UWC19" s="788"/>
      <c r="UWD19" s="788"/>
      <c r="UWE19" s="788"/>
      <c r="UWF19" s="787"/>
      <c r="UWG19" s="788"/>
      <c r="UWH19" s="788"/>
      <c r="UWI19" s="788"/>
      <c r="UWJ19" s="787"/>
      <c r="UWK19" s="788"/>
      <c r="UWL19" s="788"/>
      <c r="UWM19" s="788"/>
      <c r="UWN19" s="787"/>
      <c r="UWO19" s="788"/>
      <c r="UWP19" s="788"/>
      <c r="UWQ19" s="788"/>
      <c r="UWR19" s="787"/>
      <c r="UWS19" s="788"/>
      <c r="UWT19" s="788"/>
      <c r="UWU19" s="788"/>
      <c r="UWV19" s="787"/>
      <c r="UWW19" s="788"/>
      <c r="UWX19" s="788"/>
      <c r="UWY19" s="788"/>
      <c r="UWZ19" s="787"/>
      <c r="UXA19" s="788"/>
      <c r="UXB19" s="788"/>
      <c r="UXC19" s="788"/>
      <c r="UXD19" s="787"/>
      <c r="UXE19" s="788"/>
      <c r="UXF19" s="788"/>
      <c r="UXG19" s="788"/>
      <c r="UXH19" s="787"/>
      <c r="UXI19" s="788"/>
      <c r="UXJ19" s="788"/>
      <c r="UXK19" s="788"/>
      <c r="UXL19" s="787"/>
      <c r="UXM19" s="788"/>
      <c r="UXN19" s="788"/>
      <c r="UXO19" s="788"/>
      <c r="UXP19" s="787"/>
      <c r="UXQ19" s="788"/>
      <c r="UXR19" s="788"/>
      <c r="UXS19" s="788"/>
      <c r="UXT19" s="787"/>
      <c r="UXU19" s="788"/>
      <c r="UXV19" s="788"/>
      <c r="UXW19" s="788"/>
      <c r="UXX19" s="787"/>
      <c r="UXY19" s="788"/>
      <c r="UXZ19" s="788"/>
      <c r="UYA19" s="788"/>
      <c r="UYB19" s="787"/>
      <c r="UYC19" s="788"/>
      <c r="UYD19" s="788"/>
      <c r="UYE19" s="788"/>
      <c r="UYF19" s="787"/>
      <c r="UYG19" s="788"/>
      <c r="UYH19" s="788"/>
      <c r="UYI19" s="788"/>
      <c r="UYJ19" s="787"/>
      <c r="UYK19" s="788"/>
      <c r="UYL19" s="788"/>
      <c r="UYM19" s="788"/>
      <c r="UYN19" s="787"/>
      <c r="UYO19" s="788"/>
      <c r="UYP19" s="788"/>
      <c r="UYQ19" s="788"/>
      <c r="UYR19" s="787"/>
      <c r="UYS19" s="788"/>
      <c r="UYT19" s="788"/>
      <c r="UYU19" s="788"/>
      <c r="UYV19" s="787"/>
      <c r="UYW19" s="788"/>
      <c r="UYX19" s="788"/>
      <c r="UYY19" s="788"/>
      <c r="UYZ19" s="787"/>
      <c r="UZA19" s="788"/>
      <c r="UZB19" s="788"/>
      <c r="UZC19" s="788"/>
      <c r="UZD19" s="787"/>
      <c r="UZE19" s="788"/>
      <c r="UZF19" s="788"/>
      <c r="UZG19" s="788"/>
      <c r="UZH19" s="787"/>
      <c r="UZI19" s="788"/>
      <c r="UZJ19" s="788"/>
      <c r="UZK19" s="788"/>
      <c r="UZL19" s="787"/>
      <c r="UZM19" s="788"/>
      <c r="UZN19" s="788"/>
      <c r="UZO19" s="788"/>
      <c r="UZP19" s="787"/>
      <c r="UZQ19" s="788"/>
      <c r="UZR19" s="788"/>
      <c r="UZS19" s="788"/>
      <c r="UZT19" s="787"/>
      <c r="UZU19" s="788"/>
      <c r="UZV19" s="788"/>
      <c r="UZW19" s="788"/>
      <c r="UZX19" s="787"/>
      <c r="UZY19" s="788"/>
      <c r="UZZ19" s="788"/>
      <c r="VAA19" s="788"/>
      <c r="VAB19" s="787"/>
      <c r="VAC19" s="788"/>
      <c r="VAD19" s="788"/>
      <c r="VAE19" s="788"/>
      <c r="VAF19" s="787"/>
      <c r="VAG19" s="788"/>
      <c r="VAH19" s="788"/>
      <c r="VAI19" s="788"/>
      <c r="VAJ19" s="787"/>
      <c r="VAK19" s="788"/>
      <c r="VAL19" s="788"/>
      <c r="VAM19" s="788"/>
      <c r="VAN19" s="787"/>
      <c r="VAO19" s="788"/>
      <c r="VAP19" s="788"/>
      <c r="VAQ19" s="788"/>
      <c r="VAR19" s="787"/>
      <c r="VAS19" s="788"/>
      <c r="VAT19" s="788"/>
      <c r="VAU19" s="788"/>
      <c r="VAV19" s="787"/>
      <c r="VAW19" s="788"/>
      <c r="VAX19" s="788"/>
      <c r="VAY19" s="788"/>
      <c r="VAZ19" s="787"/>
      <c r="VBA19" s="788"/>
      <c r="VBB19" s="788"/>
      <c r="VBC19" s="788"/>
      <c r="VBD19" s="787"/>
      <c r="VBE19" s="788"/>
      <c r="VBF19" s="788"/>
      <c r="VBG19" s="788"/>
      <c r="VBH19" s="787"/>
      <c r="VBI19" s="788"/>
      <c r="VBJ19" s="788"/>
      <c r="VBK19" s="788"/>
      <c r="VBL19" s="787"/>
      <c r="VBM19" s="788"/>
      <c r="VBN19" s="788"/>
      <c r="VBO19" s="788"/>
      <c r="VBP19" s="787"/>
      <c r="VBQ19" s="788"/>
      <c r="VBR19" s="788"/>
      <c r="VBS19" s="788"/>
      <c r="VBT19" s="787"/>
      <c r="VBU19" s="788"/>
      <c r="VBV19" s="788"/>
      <c r="VBW19" s="788"/>
      <c r="VBX19" s="787"/>
      <c r="VBY19" s="788"/>
      <c r="VBZ19" s="788"/>
      <c r="VCA19" s="788"/>
      <c r="VCB19" s="787"/>
      <c r="VCC19" s="788"/>
      <c r="VCD19" s="788"/>
      <c r="VCE19" s="788"/>
      <c r="VCF19" s="787"/>
      <c r="VCG19" s="788"/>
      <c r="VCH19" s="788"/>
      <c r="VCI19" s="788"/>
      <c r="VCJ19" s="787"/>
      <c r="VCK19" s="788"/>
      <c r="VCL19" s="788"/>
      <c r="VCM19" s="788"/>
      <c r="VCN19" s="787"/>
      <c r="VCO19" s="788"/>
      <c r="VCP19" s="788"/>
      <c r="VCQ19" s="788"/>
      <c r="VCR19" s="787"/>
      <c r="VCS19" s="788"/>
      <c r="VCT19" s="788"/>
      <c r="VCU19" s="788"/>
      <c r="VCV19" s="787"/>
      <c r="VCW19" s="788"/>
      <c r="VCX19" s="788"/>
      <c r="VCY19" s="788"/>
      <c r="VCZ19" s="787"/>
      <c r="VDA19" s="788"/>
      <c r="VDB19" s="788"/>
      <c r="VDC19" s="788"/>
      <c r="VDD19" s="787"/>
      <c r="VDE19" s="788"/>
      <c r="VDF19" s="788"/>
      <c r="VDG19" s="788"/>
      <c r="VDH19" s="787"/>
      <c r="VDI19" s="788"/>
      <c r="VDJ19" s="788"/>
      <c r="VDK19" s="788"/>
      <c r="VDL19" s="787"/>
      <c r="VDM19" s="788"/>
      <c r="VDN19" s="788"/>
      <c r="VDO19" s="788"/>
      <c r="VDP19" s="787"/>
      <c r="VDQ19" s="788"/>
      <c r="VDR19" s="788"/>
      <c r="VDS19" s="788"/>
      <c r="VDT19" s="787"/>
      <c r="VDU19" s="788"/>
      <c r="VDV19" s="788"/>
      <c r="VDW19" s="788"/>
      <c r="VDX19" s="787"/>
      <c r="VDY19" s="788"/>
      <c r="VDZ19" s="788"/>
      <c r="VEA19" s="788"/>
      <c r="VEB19" s="787"/>
      <c r="VEC19" s="788"/>
      <c r="VED19" s="788"/>
      <c r="VEE19" s="788"/>
      <c r="VEF19" s="787"/>
      <c r="VEG19" s="788"/>
      <c r="VEH19" s="788"/>
      <c r="VEI19" s="788"/>
      <c r="VEJ19" s="787"/>
      <c r="VEK19" s="788"/>
      <c r="VEL19" s="788"/>
      <c r="VEM19" s="788"/>
      <c r="VEN19" s="787"/>
      <c r="VEO19" s="788"/>
      <c r="VEP19" s="788"/>
      <c r="VEQ19" s="788"/>
      <c r="VER19" s="787"/>
      <c r="VES19" s="788"/>
      <c r="VET19" s="788"/>
      <c r="VEU19" s="788"/>
      <c r="VEV19" s="787"/>
      <c r="VEW19" s="788"/>
      <c r="VEX19" s="788"/>
      <c r="VEY19" s="788"/>
      <c r="VEZ19" s="787"/>
      <c r="VFA19" s="788"/>
      <c r="VFB19" s="788"/>
      <c r="VFC19" s="788"/>
      <c r="VFD19" s="787"/>
      <c r="VFE19" s="788"/>
      <c r="VFF19" s="788"/>
      <c r="VFG19" s="788"/>
      <c r="VFH19" s="787"/>
      <c r="VFI19" s="788"/>
      <c r="VFJ19" s="788"/>
      <c r="VFK19" s="788"/>
      <c r="VFL19" s="787"/>
      <c r="VFM19" s="788"/>
      <c r="VFN19" s="788"/>
      <c r="VFO19" s="788"/>
      <c r="VFP19" s="787"/>
      <c r="VFQ19" s="788"/>
      <c r="VFR19" s="788"/>
      <c r="VFS19" s="788"/>
      <c r="VFT19" s="787"/>
      <c r="VFU19" s="788"/>
      <c r="VFV19" s="788"/>
      <c r="VFW19" s="788"/>
      <c r="VFX19" s="787"/>
      <c r="VFY19" s="788"/>
      <c r="VFZ19" s="788"/>
      <c r="VGA19" s="788"/>
      <c r="VGB19" s="787"/>
      <c r="VGC19" s="788"/>
      <c r="VGD19" s="788"/>
      <c r="VGE19" s="788"/>
      <c r="VGF19" s="787"/>
      <c r="VGG19" s="788"/>
      <c r="VGH19" s="788"/>
      <c r="VGI19" s="788"/>
      <c r="VGJ19" s="787"/>
      <c r="VGK19" s="788"/>
      <c r="VGL19" s="788"/>
      <c r="VGM19" s="788"/>
      <c r="VGN19" s="787"/>
      <c r="VGO19" s="788"/>
      <c r="VGP19" s="788"/>
      <c r="VGQ19" s="788"/>
      <c r="VGR19" s="787"/>
      <c r="VGS19" s="788"/>
      <c r="VGT19" s="788"/>
      <c r="VGU19" s="788"/>
      <c r="VGV19" s="787"/>
      <c r="VGW19" s="788"/>
      <c r="VGX19" s="788"/>
      <c r="VGY19" s="788"/>
      <c r="VGZ19" s="787"/>
      <c r="VHA19" s="788"/>
      <c r="VHB19" s="788"/>
      <c r="VHC19" s="788"/>
      <c r="VHD19" s="787"/>
      <c r="VHE19" s="788"/>
      <c r="VHF19" s="788"/>
      <c r="VHG19" s="788"/>
      <c r="VHH19" s="787"/>
      <c r="VHI19" s="788"/>
      <c r="VHJ19" s="788"/>
      <c r="VHK19" s="788"/>
      <c r="VHL19" s="787"/>
      <c r="VHM19" s="788"/>
      <c r="VHN19" s="788"/>
      <c r="VHO19" s="788"/>
      <c r="VHP19" s="787"/>
      <c r="VHQ19" s="788"/>
      <c r="VHR19" s="788"/>
      <c r="VHS19" s="788"/>
      <c r="VHT19" s="787"/>
      <c r="VHU19" s="788"/>
      <c r="VHV19" s="788"/>
      <c r="VHW19" s="788"/>
      <c r="VHX19" s="787"/>
      <c r="VHY19" s="788"/>
      <c r="VHZ19" s="788"/>
      <c r="VIA19" s="788"/>
      <c r="VIB19" s="787"/>
      <c r="VIC19" s="788"/>
      <c r="VID19" s="788"/>
      <c r="VIE19" s="788"/>
      <c r="VIF19" s="787"/>
      <c r="VIG19" s="788"/>
      <c r="VIH19" s="788"/>
      <c r="VII19" s="788"/>
      <c r="VIJ19" s="787"/>
      <c r="VIK19" s="788"/>
      <c r="VIL19" s="788"/>
      <c r="VIM19" s="788"/>
      <c r="VIN19" s="787"/>
      <c r="VIO19" s="788"/>
      <c r="VIP19" s="788"/>
      <c r="VIQ19" s="788"/>
      <c r="VIR19" s="787"/>
      <c r="VIS19" s="788"/>
      <c r="VIT19" s="788"/>
      <c r="VIU19" s="788"/>
      <c r="VIV19" s="787"/>
      <c r="VIW19" s="788"/>
      <c r="VIX19" s="788"/>
      <c r="VIY19" s="788"/>
      <c r="VIZ19" s="787"/>
      <c r="VJA19" s="788"/>
      <c r="VJB19" s="788"/>
      <c r="VJC19" s="788"/>
      <c r="VJD19" s="787"/>
      <c r="VJE19" s="788"/>
      <c r="VJF19" s="788"/>
      <c r="VJG19" s="788"/>
      <c r="VJH19" s="787"/>
      <c r="VJI19" s="788"/>
      <c r="VJJ19" s="788"/>
      <c r="VJK19" s="788"/>
      <c r="VJL19" s="787"/>
      <c r="VJM19" s="788"/>
      <c r="VJN19" s="788"/>
      <c r="VJO19" s="788"/>
      <c r="VJP19" s="787"/>
      <c r="VJQ19" s="788"/>
      <c r="VJR19" s="788"/>
      <c r="VJS19" s="788"/>
      <c r="VJT19" s="787"/>
      <c r="VJU19" s="788"/>
      <c r="VJV19" s="788"/>
      <c r="VJW19" s="788"/>
      <c r="VJX19" s="787"/>
      <c r="VJY19" s="788"/>
      <c r="VJZ19" s="788"/>
      <c r="VKA19" s="788"/>
      <c r="VKB19" s="787"/>
      <c r="VKC19" s="788"/>
      <c r="VKD19" s="788"/>
      <c r="VKE19" s="788"/>
      <c r="VKF19" s="787"/>
      <c r="VKG19" s="788"/>
      <c r="VKH19" s="788"/>
      <c r="VKI19" s="788"/>
      <c r="VKJ19" s="787"/>
      <c r="VKK19" s="788"/>
      <c r="VKL19" s="788"/>
      <c r="VKM19" s="788"/>
      <c r="VKN19" s="787"/>
      <c r="VKO19" s="788"/>
      <c r="VKP19" s="788"/>
      <c r="VKQ19" s="788"/>
      <c r="VKR19" s="787"/>
      <c r="VKS19" s="788"/>
      <c r="VKT19" s="788"/>
      <c r="VKU19" s="788"/>
      <c r="VKV19" s="787"/>
      <c r="VKW19" s="788"/>
      <c r="VKX19" s="788"/>
      <c r="VKY19" s="788"/>
      <c r="VKZ19" s="787"/>
      <c r="VLA19" s="788"/>
      <c r="VLB19" s="788"/>
      <c r="VLC19" s="788"/>
      <c r="VLD19" s="787"/>
      <c r="VLE19" s="788"/>
      <c r="VLF19" s="788"/>
      <c r="VLG19" s="788"/>
      <c r="VLH19" s="787"/>
      <c r="VLI19" s="788"/>
      <c r="VLJ19" s="788"/>
      <c r="VLK19" s="788"/>
      <c r="VLL19" s="787"/>
      <c r="VLM19" s="788"/>
      <c r="VLN19" s="788"/>
      <c r="VLO19" s="788"/>
      <c r="VLP19" s="787"/>
      <c r="VLQ19" s="788"/>
      <c r="VLR19" s="788"/>
      <c r="VLS19" s="788"/>
      <c r="VLT19" s="787"/>
      <c r="VLU19" s="788"/>
      <c r="VLV19" s="788"/>
      <c r="VLW19" s="788"/>
      <c r="VLX19" s="787"/>
      <c r="VLY19" s="788"/>
      <c r="VLZ19" s="788"/>
      <c r="VMA19" s="788"/>
      <c r="VMB19" s="787"/>
      <c r="VMC19" s="788"/>
      <c r="VMD19" s="788"/>
      <c r="VME19" s="788"/>
      <c r="VMF19" s="787"/>
      <c r="VMG19" s="788"/>
      <c r="VMH19" s="788"/>
      <c r="VMI19" s="788"/>
      <c r="VMJ19" s="787"/>
      <c r="VMK19" s="788"/>
      <c r="VML19" s="788"/>
      <c r="VMM19" s="788"/>
      <c r="VMN19" s="787"/>
      <c r="VMO19" s="788"/>
      <c r="VMP19" s="788"/>
      <c r="VMQ19" s="788"/>
      <c r="VMR19" s="787"/>
      <c r="VMS19" s="788"/>
      <c r="VMT19" s="788"/>
      <c r="VMU19" s="788"/>
      <c r="VMV19" s="787"/>
      <c r="VMW19" s="788"/>
      <c r="VMX19" s="788"/>
      <c r="VMY19" s="788"/>
      <c r="VMZ19" s="787"/>
      <c r="VNA19" s="788"/>
      <c r="VNB19" s="788"/>
      <c r="VNC19" s="788"/>
      <c r="VND19" s="787"/>
      <c r="VNE19" s="788"/>
      <c r="VNF19" s="788"/>
      <c r="VNG19" s="788"/>
      <c r="VNH19" s="787"/>
      <c r="VNI19" s="788"/>
      <c r="VNJ19" s="788"/>
      <c r="VNK19" s="788"/>
      <c r="VNL19" s="787"/>
      <c r="VNM19" s="788"/>
      <c r="VNN19" s="788"/>
      <c r="VNO19" s="788"/>
      <c r="VNP19" s="787"/>
      <c r="VNQ19" s="788"/>
      <c r="VNR19" s="788"/>
      <c r="VNS19" s="788"/>
      <c r="VNT19" s="787"/>
      <c r="VNU19" s="788"/>
      <c r="VNV19" s="788"/>
      <c r="VNW19" s="788"/>
      <c r="VNX19" s="787"/>
      <c r="VNY19" s="788"/>
      <c r="VNZ19" s="788"/>
      <c r="VOA19" s="788"/>
      <c r="VOB19" s="787"/>
      <c r="VOC19" s="788"/>
      <c r="VOD19" s="788"/>
      <c r="VOE19" s="788"/>
      <c r="VOF19" s="787"/>
      <c r="VOG19" s="788"/>
      <c r="VOH19" s="788"/>
      <c r="VOI19" s="788"/>
      <c r="VOJ19" s="787"/>
      <c r="VOK19" s="788"/>
      <c r="VOL19" s="788"/>
      <c r="VOM19" s="788"/>
      <c r="VON19" s="787"/>
      <c r="VOO19" s="788"/>
      <c r="VOP19" s="788"/>
      <c r="VOQ19" s="788"/>
      <c r="VOR19" s="787"/>
      <c r="VOS19" s="788"/>
      <c r="VOT19" s="788"/>
      <c r="VOU19" s="788"/>
      <c r="VOV19" s="787"/>
      <c r="VOW19" s="788"/>
      <c r="VOX19" s="788"/>
      <c r="VOY19" s="788"/>
      <c r="VOZ19" s="787"/>
      <c r="VPA19" s="788"/>
      <c r="VPB19" s="788"/>
      <c r="VPC19" s="788"/>
      <c r="VPD19" s="787"/>
      <c r="VPE19" s="788"/>
      <c r="VPF19" s="788"/>
      <c r="VPG19" s="788"/>
      <c r="VPH19" s="787"/>
      <c r="VPI19" s="788"/>
      <c r="VPJ19" s="788"/>
      <c r="VPK19" s="788"/>
      <c r="VPL19" s="787"/>
      <c r="VPM19" s="788"/>
      <c r="VPN19" s="788"/>
      <c r="VPO19" s="788"/>
      <c r="VPP19" s="787"/>
      <c r="VPQ19" s="788"/>
      <c r="VPR19" s="788"/>
      <c r="VPS19" s="788"/>
      <c r="VPT19" s="787"/>
      <c r="VPU19" s="788"/>
      <c r="VPV19" s="788"/>
      <c r="VPW19" s="788"/>
      <c r="VPX19" s="787"/>
      <c r="VPY19" s="788"/>
      <c r="VPZ19" s="788"/>
      <c r="VQA19" s="788"/>
      <c r="VQB19" s="787"/>
      <c r="VQC19" s="788"/>
      <c r="VQD19" s="788"/>
      <c r="VQE19" s="788"/>
      <c r="VQF19" s="787"/>
      <c r="VQG19" s="788"/>
      <c r="VQH19" s="788"/>
      <c r="VQI19" s="788"/>
      <c r="VQJ19" s="787"/>
      <c r="VQK19" s="788"/>
      <c r="VQL19" s="788"/>
      <c r="VQM19" s="788"/>
      <c r="VQN19" s="787"/>
      <c r="VQO19" s="788"/>
      <c r="VQP19" s="788"/>
      <c r="VQQ19" s="788"/>
      <c r="VQR19" s="787"/>
      <c r="VQS19" s="788"/>
      <c r="VQT19" s="788"/>
      <c r="VQU19" s="788"/>
      <c r="VQV19" s="787"/>
      <c r="VQW19" s="788"/>
      <c r="VQX19" s="788"/>
      <c r="VQY19" s="788"/>
      <c r="VQZ19" s="787"/>
      <c r="VRA19" s="788"/>
      <c r="VRB19" s="788"/>
      <c r="VRC19" s="788"/>
      <c r="VRD19" s="787"/>
      <c r="VRE19" s="788"/>
      <c r="VRF19" s="788"/>
      <c r="VRG19" s="788"/>
      <c r="VRH19" s="787"/>
      <c r="VRI19" s="788"/>
      <c r="VRJ19" s="788"/>
      <c r="VRK19" s="788"/>
      <c r="VRL19" s="787"/>
      <c r="VRM19" s="788"/>
      <c r="VRN19" s="788"/>
      <c r="VRO19" s="788"/>
      <c r="VRP19" s="787"/>
      <c r="VRQ19" s="788"/>
      <c r="VRR19" s="788"/>
      <c r="VRS19" s="788"/>
      <c r="VRT19" s="787"/>
      <c r="VRU19" s="788"/>
      <c r="VRV19" s="788"/>
      <c r="VRW19" s="788"/>
      <c r="VRX19" s="787"/>
      <c r="VRY19" s="788"/>
      <c r="VRZ19" s="788"/>
      <c r="VSA19" s="788"/>
      <c r="VSB19" s="787"/>
      <c r="VSC19" s="788"/>
      <c r="VSD19" s="788"/>
      <c r="VSE19" s="788"/>
      <c r="VSF19" s="787"/>
      <c r="VSG19" s="788"/>
      <c r="VSH19" s="788"/>
      <c r="VSI19" s="788"/>
      <c r="VSJ19" s="787"/>
      <c r="VSK19" s="788"/>
      <c r="VSL19" s="788"/>
      <c r="VSM19" s="788"/>
      <c r="VSN19" s="787"/>
      <c r="VSO19" s="788"/>
      <c r="VSP19" s="788"/>
      <c r="VSQ19" s="788"/>
      <c r="VSR19" s="787"/>
      <c r="VSS19" s="788"/>
      <c r="VST19" s="788"/>
      <c r="VSU19" s="788"/>
      <c r="VSV19" s="787"/>
      <c r="VSW19" s="788"/>
      <c r="VSX19" s="788"/>
      <c r="VSY19" s="788"/>
      <c r="VSZ19" s="787"/>
      <c r="VTA19" s="788"/>
      <c r="VTB19" s="788"/>
      <c r="VTC19" s="788"/>
      <c r="VTD19" s="787"/>
      <c r="VTE19" s="788"/>
      <c r="VTF19" s="788"/>
      <c r="VTG19" s="788"/>
      <c r="VTH19" s="787"/>
      <c r="VTI19" s="788"/>
      <c r="VTJ19" s="788"/>
      <c r="VTK19" s="788"/>
      <c r="VTL19" s="787"/>
      <c r="VTM19" s="788"/>
      <c r="VTN19" s="788"/>
      <c r="VTO19" s="788"/>
      <c r="VTP19" s="787"/>
      <c r="VTQ19" s="788"/>
      <c r="VTR19" s="788"/>
      <c r="VTS19" s="788"/>
      <c r="VTT19" s="787"/>
      <c r="VTU19" s="788"/>
      <c r="VTV19" s="788"/>
      <c r="VTW19" s="788"/>
      <c r="VTX19" s="787"/>
      <c r="VTY19" s="788"/>
      <c r="VTZ19" s="788"/>
      <c r="VUA19" s="788"/>
      <c r="VUB19" s="787"/>
      <c r="VUC19" s="788"/>
      <c r="VUD19" s="788"/>
      <c r="VUE19" s="788"/>
      <c r="VUF19" s="787"/>
      <c r="VUG19" s="788"/>
      <c r="VUH19" s="788"/>
      <c r="VUI19" s="788"/>
      <c r="VUJ19" s="787"/>
      <c r="VUK19" s="788"/>
      <c r="VUL19" s="788"/>
      <c r="VUM19" s="788"/>
      <c r="VUN19" s="787"/>
      <c r="VUO19" s="788"/>
      <c r="VUP19" s="788"/>
      <c r="VUQ19" s="788"/>
      <c r="VUR19" s="787"/>
      <c r="VUS19" s="788"/>
      <c r="VUT19" s="788"/>
      <c r="VUU19" s="788"/>
      <c r="VUV19" s="787"/>
      <c r="VUW19" s="788"/>
      <c r="VUX19" s="788"/>
      <c r="VUY19" s="788"/>
      <c r="VUZ19" s="787"/>
      <c r="VVA19" s="788"/>
      <c r="VVB19" s="788"/>
      <c r="VVC19" s="788"/>
      <c r="VVD19" s="787"/>
      <c r="VVE19" s="788"/>
      <c r="VVF19" s="788"/>
      <c r="VVG19" s="788"/>
      <c r="VVH19" s="787"/>
      <c r="VVI19" s="788"/>
      <c r="VVJ19" s="788"/>
      <c r="VVK19" s="788"/>
      <c r="VVL19" s="787"/>
      <c r="VVM19" s="788"/>
      <c r="VVN19" s="788"/>
      <c r="VVO19" s="788"/>
      <c r="VVP19" s="787"/>
      <c r="VVQ19" s="788"/>
      <c r="VVR19" s="788"/>
      <c r="VVS19" s="788"/>
      <c r="VVT19" s="787"/>
      <c r="VVU19" s="788"/>
      <c r="VVV19" s="788"/>
      <c r="VVW19" s="788"/>
      <c r="VVX19" s="787"/>
      <c r="VVY19" s="788"/>
      <c r="VVZ19" s="788"/>
      <c r="VWA19" s="788"/>
      <c r="VWB19" s="787"/>
      <c r="VWC19" s="788"/>
      <c r="VWD19" s="788"/>
      <c r="VWE19" s="788"/>
      <c r="VWF19" s="787"/>
      <c r="VWG19" s="788"/>
      <c r="VWH19" s="788"/>
      <c r="VWI19" s="788"/>
      <c r="VWJ19" s="787"/>
      <c r="VWK19" s="788"/>
      <c r="VWL19" s="788"/>
      <c r="VWM19" s="788"/>
      <c r="VWN19" s="787"/>
      <c r="VWO19" s="788"/>
      <c r="VWP19" s="788"/>
      <c r="VWQ19" s="788"/>
      <c r="VWR19" s="787"/>
      <c r="VWS19" s="788"/>
      <c r="VWT19" s="788"/>
      <c r="VWU19" s="788"/>
      <c r="VWV19" s="787"/>
      <c r="VWW19" s="788"/>
      <c r="VWX19" s="788"/>
      <c r="VWY19" s="788"/>
      <c r="VWZ19" s="787"/>
      <c r="VXA19" s="788"/>
      <c r="VXB19" s="788"/>
      <c r="VXC19" s="788"/>
      <c r="VXD19" s="787"/>
      <c r="VXE19" s="788"/>
      <c r="VXF19" s="788"/>
      <c r="VXG19" s="788"/>
      <c r="VXH19" s="787"/>
      <c r="VXI19" s="788"/>
      <c r="VXJ19" s="788"/>
      <c r="VXK19" s="788"/>
      <c r="VXL19" s="787"/>
      <c r="VXM19" s="788"/>
      <c r="VXN19" s="788"/>
      <c r="VXO19" s="788"/>
      <c r="VXP19" s="787"/>
      <c r="VXQ19" s="788"/>
      <c r="VXR19" s="788"/>
      <c r="VXS19" s="788"/>
      <c r="VXT19" s="787"/>
      <c r="VXU19" s="788"/>
      <c r="VXV19" s="788"/>
      <c r="VXW19" s="788"/>
      <c r="VXX19" s="787"/>
      <c r="VXY19" s="788"/>
      <c r="VXZ19" s="788"/>
      <c r="VYA19" s="788"/>
      <c r="VYB19" s="787"/>
      <c r="VYC19" s="788"/>
      <c r="VYD19" s="788"/>
      <c r="VYE19" s="788"/>
      <c r="VYF19" s="787"/>
      <c r="VYG19" s="788"/>
      <c r="VYH19" s="788"/>
      <c r="VYI19" s="788"/>
      <c r="VYJ19" s="787"/>
      <c r="VYK19" s="788"/>
      <c r="VYL19" s="788"/>
      <c r="VYM19" s="788"/>
      <c r="VYN19" s="787"/>
      <c r="VYO19" s="788"/>
      <c r="VYP19" s="788"/>
      <c r="VYQ19" s="788"/>
      <c r="VYR19" s="787"/>
      <c r="VYS19" s="788"/>
      <c r="VYT19" s="788"/>
      <c r="VYU19" s="788"/>
      <c r="VYV19" s="787"/>
      <c r="VYW19" s="788"/>
      <c r="VYX19" s="788"/>
      <c r="VYY19" s="788"/>
      <c r="VYZ19" s="787"/>
      <c r="VZA19" s="788"/>
      <c r="VZB19" s="788"/>
      <c r="VZC19" s="788"/>
      <c r="VZD19" s="787"/>
      <c r="VZE19" s="788"/>
      <c r="VZF19" s="788"/>
      <c r="VZG19" s="788"/>
      <c r="VZH19" s="787"/>
      <c r="VZI19" s="788"/>
      <c r="VZJ19" s="788"/>
      <c r="VZK19" s="788"/>
      <c r="VZL19" s="787"/>
      <c r="VZM19" s="788"/>
      <c r="VZN19" s="788"/>
      <c r="VZO19" s="788"/>
      <c r="VZP19" s="787"/>
      <c r="VZQ19" s="788"/>
      <c r="VZR19" s="788"/>
      <c r="VZS19" s="788"/>
      <c r="VZT19" s="787"/>
      <c r="VZU19" s="788"/>
      <c r="VZV19" s="788"/>
      <c r="VZW19" s="788"/>
      <c r="VZX19" s="787"/>
      <c r="VZY19" s="788"/>
      <c r="VZZ19" s="788"/>
      <c r="WAA19" s="788"/>
      <c r="WAB19" s="787"/>
      <c r="WAC19" s="788"/>
      <c r="WAD19" s="788"/>
      <c r="WAE19" s="788"/>
      <c r="WAF19" s="787"/>
      <c r="WAG19" s="788"/>
      <c r="WAH19" s="788"/>
      <c r="WAI19" s="788"/>
      <c r="WAJ19" s="787"/>
      <c r="WAK19" s="788"/>
      <c r="WAL19" s="788"/>
      <c r="WAM19" s="788"/>
      <c r="WAN19" s="787"/>
      <c r="WAO19" s="788"/>
      <c r="WAP19" s="788"/>
      <c r="WAQ19" s="788"/>
      <c r="WAR19" s="787"/>
      <c r="WAS19" s="788"/>
      <c r="WAT19" s="788"/>
      <c r="WAU19" s="788"/>
      <c r="WAV19" s="787"/>
      <c r="WAW19" s="788"/>
      <c r="WAX19" s="788"/>
      <c r="WAY19" s="788"/>
      <c r="WAZ19" s="787"/>
      <c r="WBA19" s="788"/>
      <c r="WBB19" s="788"/>
      <c r="WBC19" s="788"/>
      <c r="WBD19" s="787"/>
      <c r="WBE19" s="788"/>
      <c r="WBF19" s="788"/>
      <c r="WBG19" s="788"/>
      <c r="WBH19" s="787"/>
      <c r="WBI19" s="788"/>
      <c r="WBJ19" s="788"/>
      <c r="WBK19" s="788"/>
      <c r="WBL19" s="787"/>
      <c r="WBM19" s="788"/>
      <c r="WBN19" s="788"/>
      <c r="WBO19" s="788"/>
      <c r="WBP19" s="787"/>
      <c r="WBQ19" s="788"/>
      <c r="WBR19" s="788"/>
      <c r="WBS19" s="788"/>
      <c r="WBT19" s="787"/>
      <c r="WBU19" s="788"/>
      <c r="WBV19" s="788"/>
      <c r="WBW19" s="788"/>
      <c r="WBX19" s="787"/>
      <c r="WBY19" s="788"/>
      <c r="WBZ19" s="788"/>
      <c r="WCA19" s="788"/>
      <c r="WCB19" s="787"/>
      <c r="WCC19" s="788"/>
      <c r="WCD19" s="788"/>
      <c r="WCE19" s="788"/>
      <c r="WCF19" s="787"/>
      <c r="WCG19" s="788"/>
      <c r="WCH19" s="788"/>
      <c r="WCI19" s="788"/>
      <c r="WCJ19" s="787"/>
      <c r="WCK19" s="788"/>
      <c r="WCL19" s="788"/>
      <c r="WCM19" s="788"/>
      <c r="WCN19" s="787"/>
      <c r="WCO19" s="788"/>
      <c r="WCP19" s="788"/>
      <c r="WCQ19" s="788"/>
      <c r="WCR19" s="787"/>
      <c r="WCS19" s="788"/>
      <c r="WCT19" s="788"/>
      <c r="WCU19" s="788"/>
      <c r="WCV19" s="787"/>
      <c r="WCW19" s="788"/>
      <c r="WCX19" s="788"/>
      <c r="WCY19" s="788"/>
      <c r="WCZ19" s="787"/>
      <c r="WDA19" s="788"/>
      <c r="WDB19" s="788"/>
      <c r="WDC19" s="788"/>
      <c r="WDD19" s="787"/>
      <c r="WDE19" s="788"/>
      <c r="WDF19" s="788"/>
      <c r="WDG19" s="788"/>
      <c r="WDH19" s="787"/>
      <c r="WDI19" s="788"/>
      <c r="WDJ19" s="788"/>
      <c r="WDK19" s="788"/>
      <c r="WDL19" s="787"/>
      <c r="WDM19" s="788"/>
      <c r="WDN19" s="788"/>
      <c r="WDO19" s="788"/>
      <c r="WDP19" s="787"/>
      <c r="WDQ19" s="788"/>
      <c r="WDR19" s="788"/>
      <c r="WDS19" s="788"/>
      <c r="WDT19" s="787"/>
      <c r="WDU19" s="788"/>
      <c r="WDV19" s="788"/>
      <c r="WDW19" s="788"/>
      <c r="WDX19" s="787"/>
      <c r="WDY19" s="788"/>
      <c r="WDZ19" s="788"/>
      <c r="WEA19" s="788"/>
      <c r="WEB19" s="787"/>
      <c r="WEC19" s="788"/>
      <c r="WED19" s="788"/>
      <c r="WEE19" s="788"/>
      <c r="WEF19" s="787"/>
      <c r="WEG19" s="788"/>
      <c r="WEH19" s="788"/>
      <c r="WEI19" s="788"/>
      <c r="WEJ19" s="787"/>
      <c r="WEK19" s="788"/>
      <c r="WEL19" s="788"/>
      <c r="WEM19" s="788"/>
      <c r="WEN19" s="787"/>
      <c r="WEO19" s="788"/>
      <c r="WEP19" s="788"/>
      <c r="WEQ19" s="788"/>
      <c r="WER19" s="787"/>
      <c r="WES19" s="788"/>
      <c r="WET19" s="788"/>
      <c r="WEU19" s="788"/>
      <c r="WEV19" s="787"/>
      <c r="WEW19" s="788"/>
      <c r="WEX19" s="788"/>
      <c r="WEY19" s="788"/>
      <c r="WEZ19" s="787"/>
      <c r="WFA19" s="788"/>
      <c r="WFB19" s="788"/>
      <c r="WFC19" s="788"/>
      <c r="WFD19" s="787"/>
      <c r="WFE19" s="788"/>
      <c r="WFF19" s="788"/>
      <c r="WFG19" s="788"/>
      <c r="WFH19" s="787"/>
      <c r="WFI19" s="788"/>
      <c r="WFJ19" s="788"/>
      <c r="WFK19" s="788"/>
      <c r="WFL19" s="787"/>
      <c r="WFM19" s="788"/>
      <c r="WFN19" s="788"/>
      <c r="WFO19" s="788"/>
      <c r="WFP19" s="787"/>
      <c r="WFQ19" s="788"/>
      <c r="WFR19" s="788"/>
      <c r="WFS19" s="788"/>
      <c r="WFT19" s="787"/>
      <c r="WFU19" s="788"/>
      <c r="WFV19" s="788"/>
      <c r="WFW19" s="788"/>
      <c r="WFX19" s="787"/>
      <c r="WFY19" s="788"/>
      <c r="WFZ19" s="788"/>
      <c r="WGA19" s="788"/>
      <c r="WGB19" s="787"/>
      <c r="WGC19" s="788"/>
      <c r="WGD19" s="788"/>
      <c r="WGE19" s="788"/>
      <c r="WGF19" s="787"/>
      <c r="WGG19" s="788"/>
      <c r="WGH19" s="788"/>
      <c r="WGI19" s="788"/>
      <c r="WGJ19" s="787"/>
      <c r="WGK19" s="788"/>
      <c r="WGL19" s="788"/>
      <c r="WGM19" s="788"/>
      <c r="WGN19" s="787"/>
      <c r="WGO19" s="788"/>
      <c r="WGP19" s="788"/>
      <c r="WGQ19" s="788"/>
      <c r="WGR19" s="787"/>
      <c r="WGS19" s="788"/>
      <c r="WGT19" s="788"/>
      <c r="WGU19" s="788"/>
      <c r="WGV19" s="787"/>
      <c r="WGW19" s="788"/>
      <c r="WGX19" s="788"/>
      <c r="WGY19" s="788"/>
      <c r="WGZ19" s="787"/>
      <c r="WHA19" s="788"/>
      <c r="WHB19" s="788"/>
      <c r="WHC19" s="788"/>
      <c r="WHD19" s="787"/>
      <c r="WHE19" s="788"/>
      <c r="WHF19" s="788"/>
      <c r="WHG19" s="788"/>
      <c r="WHH19" s="787"/>
      <c r="WHI19" s="788"/>
      <c r="WHJ19" s="788"/>
      <c r="WHK19" s="788"/>
      <c r="WHL19" s="787"/>
      <c r="WHM19" s="788"/>
      <c r="WHN19" s="788"/>
      <c r="WHO19" s="788"/>
      <c r="WHP19" s="787"/>
      <c r="WHQ19" s="788"/>
      <c r="WHR19" s="788"/>
      <c r="WHS19" s="788"/>
      <c r="WHT19" s="787"/>
      <c r="WHU19" s="788"/>
      <c r="WHV19" s="788"/>
      <c r="WHW19" s="788"/>
      <c r="WHX19" s="787"/>
      <c r="WHY19" s="788"/>
      <c r="WHZ19" s="788"/>
      <c r="WIA19" s="788"/>
      <c r="WIB19" s="787"/>
      <c r="WIC19" s="788"/>
      <c r="WID19" s="788"/>
      <c r="WIE19" s="788"/>
      <c r="WIF19" s="787"/>
      <c r="WIG19" s="788"/>
      <c r="WIH19" s="788"/>
      <c r="WII19" s="788"/>
      <c r="WIJ19" s="787"/>
      <c r="WIK19" s="788"/>
      <c r="WIL19" s="788"/>
      <c r="WIM19" s="788"/>
      <c r="WIN19" s="787"/>
      <c r="WIO19" s="788"/>
      <c r="WIP19" s="788"/>
      <c r="WIQ19" s="788"/>
      <c r="WIR19" s="787"/>
      <c r="WIS19" s="788"/>
      <c r="WIT19" s="788"/>
      <c r="WIU19" s="788"/>
      <c r="WIV19" s="787"/>
      <c r="WIW19" s="788"/>
      <c r="WIX19" s="788"/>
      <c r="WIY19" s="788"/>
      <c r="WIZ19" s="787"/>
      <c r="WJA19" s="788"/>
      <c r="WJB19" s="788"/>
      <c r="WJC19" s="788"/>
      <c r="WJD19" s="787"/>
      <c r="WJE19" s="788"/>
      <c r="WJF19" s="788"/>
      <c r="WJG19" s="788"/>
      <c r="WJH19" s="787"/>
      <c r="WJI19" s="788"/>
      <c r="WJJ19" s="788"/>
      <c r="WJK19" s="788"/>
      <c r="WJL19" s="787"/>
      <c r="WJM19" s="788"/>
      <c r="WJN19" s="788"/>
      <c r="WJO19" s="788"/>
      <c r="WJP19" s="787"/>
      <c r="WJQ19" s="788"/>
      <c r="WJR19" s="788"/>
      <c r="WJS19" s="788"/>
      <c r="WJT19" s="787"/>
      <c r="WJU19" s="788"/>
      <c r="WJV19" s="788"/>
      <c r="WJW19" s="788"/>
      <c r="WJX19" s="787"/>
      <c r="WJY19" s="788"/>
      <c r="WJZ19" s="788"/>
      <c r="WKA19" s="788"/>
      <c r="WKB19" s="787"/>
      <c r="WKC19" s="788"/>
      <c r="WKD19" s="788"/>
      <c r="WKE19" s="788"/>
      <c r="WKF19" s="787"/>
      <c r="WKG19" s="788"/>
      <c r="WKH19" s="788"/>
      <c r="WKI19" s="788"/>
      <c r="WKJ19" s="787"/>
      <c r="WKK19" s="788"/>
      <c r="WKL19" s="788"/>
      <c r="WKM19" s="788"/>
      <c r="WKN19" s="787"/>
      <c r="WKO19" s="788"/>
      <c r="WKP19" s="788"/>
      <c r="WKQ19" s="788"/>
      <c r="WKR19" s="787"/>
      <c r="WKS19" s="788"/>
      <c r="WKT19" s="788"/>
      <c r="WKU19" s="788"/>
      <c r="WKV19" s="787"/>
      <c r="WKW19" s="788"/>
      <c r="WKX19" s="788"/>
      <c r="WKY19" s="788"/>
      <c r="WKZ19" s="787"/>
      <c r="WLA19" s="788"/>
      <c r="WLB19" s="788"/>
      <c r="WLC19" s="788"/>
      <c r="WLD19" s="787"/>
      <c r="WLE19" s="788"/>
      <c r="WLF19" s="788"/>
      <c r="WLG19" s="788"/>
      <c r="WLH19" s="787"/>
      <c r="WLI19" s="788"/>
      <c r="WLJ19" s="788"/>
      <c r="WLK19" s="788"/>
      <c r="WLL19" s="787"/>
      <c r="WLM19" s="788"/>
      <c r="WLN19" s="788"/>
      <c r="WLO19" s="788"/>
      <c r="WLP19" s="787"/>
      <c r="WLQ19" s="788"/>
      <c r="WLR19" s="788"/>
      <c r="WLS19" s="788"/>
      <c r="WLT19" s="787"/>
      <c r="WLU19" s="788"/>
      <c r="WLV19" s="788"/>
      <c r="WLW19" s="788"/>
      <c r="WLX19" s="787"/>
      <c r="WLY19" s="788"/>
      <c r="WLZ19" s="788"/>
      <c r="WMA19" s="788"/>
      <c r="WMB19" s="787"/>
      <c r="WMC19" s="788"/>
      <c r="WMD19" s="788"/>
      <c r="WME19" s="788"/>
      <c r="WMF19" s="787"/>
      <c r="WMG19" s="788"/>
      <c r="WMH19" s="788"/>
      <c r="WMI19" s="788"/>
      <c r="WMJ19" s="787"/>
      <c r="WMK19" s="788"/>
      <c r="WML19" s="788"/>
      <c r="WMM19" s="788"/>
      <c r="WMN19" s="787"/>
      <c r="WMO19" s="788"/>
      <c r="WMP19" s="788"/>
      <c r="WMQ19" s="788"/>
      <c r="WMR19" s="787"/>
      <c r="WMS19" s="788"/>
      <c r="WMT19" s="788"/>
      <c r="WMU19" s="788"/>
      <c r="WMV19" s="787"/>
      <c r="WMW19" s="788"/>
      <c r="WMX19" s="788"/>
      <c r="WMY19" s="788"/>
      <c r="WMZ19" s="787"/>
      <c r="WNA19" s="788"/>
      <c r="WNB19" s="788"/>
      <c r="WNC19" s="788"/>
      <c r="WND19" s="787"/>
      <c r="WNE19" s="788"/>
      <c r="WNF19" s="788"/>
      <c r="WNG19" s="788"/>
      <c r="WNH19" s="787"/>
      <c r="WNI19" s="788"/>
      <c r="WNJ19" s="788"/>
      <c r="WNK19" s="788"/>
      <c r="WNL19" s="787"/>
      <c r="WNM19" s="788"/>
      <c r="WNN19" s="788"/>
      <c r="WNO19" s="788"/>
      <c r="WNP19" s="787"/>
      <c r="WNQ19" s="788"/>
      <c r="WNR19" s="788"/>
      <c r="WNS19" s="788"/>
      <c r="WNT19" s="787"/>
      <c r="WNU19" s="788"/>
      <c r="WNV19" s="788"/>
      <c r="WNW19" s="788"/>
      <c r="WNX19" s="787"/>
      <c r="WNY19" s="788"/>
      <c r="WNZ19" s="788"/>
      <c r="WOA19" s="788"/>
      <c r="WOB19" s="787"/>
      <c r="WOC19" s="788"/>
      <c r="WOD19" s="788"/>
      <c r="WOE19" s="788"/>
      <c r="WOF19" s="787"/>
      <c r="WOG19" s="788"/>
      <c r="WOH19" s="788"/>
      <c r="WOI19" s="788"/>
      <c r="WOJ19" s="787"/>
      <c r="WOK19" s="788"/>
      <c r="WOL19" s="788"/>
      <c r="WOM19" s="788"/>
      <c r="WON19" s="787"/>
      <c r="WOO19" s="788"/>
      <c r="WOP19" s="788"/>
      <c r="WOQ19" s="788"/>
      <c r="WOR19" s="787"/>
      <c r="WOS19" s="788"/>
      <c r="WOT19" s="788"/>
      <c r="WOU19" s="788"/>
      <c r="WOV19" s="787"/>
      <c r="WOW19" s="788"/>
      <c r="WOX19" s="788"/>
      <c r="WOY19" s="788"/>
      <c r="WOZ19" s="787"/>
      <c r="WPA19" s="788"/>
      <c r="WPB19" s="788"/>
      <c r="WPC19" s="788"/>
      <c r="WPD19" s="787"/>
      <c r="WPE19" s="788"/>
      <c r="WPF19" s="788"/>
      <c r="WPG19" s="788"/>
      <c r="WPH19" s="787"/>
      <c r="WPI19" s="788"/>
      <c r="WPJ19" s="788"/>
      <c r="WPK19" s="788"/>
      <c r="WPL19" s="787"/>
      <c r="WPM19" s="788"/>
      <c r="WPN19" s="788"/>
      <c r="WPO19" s="788"/>
      <c r="WPP19" s="787"/>
      <c r="WPQ19" s="788"/>
      <c r="WPR19" s="788"/>
      <c r="WPS19" s="788"/>
      <c r="WPT19" s="787"/>
      <c r="WPU19" s="788"/>
      <c r="WPV19" s="788"/>
      <c r="WPW19" s="788"/>
      <c r="WPX19" s="787"/>
      <c r="WPY19" s="788"/>
      <c r="WPZ19" s="788"/>
      <c r="WQA19" s="788"/>
      <c r="WQB19" s="787"/>
      <c r="WQC19" s="788"/>
      <c r="WQD19" s="788"/>
      <c r="WQE19" s="788"/>
      <c r="WQF19" s="787"/>
      <c r="WQG19" s="788"/>
      <c r="WQH19" s="788"/>
      <c r="WQI19" s="788"/>
      <c r="WQJ19" s="787"/>
      <c r="WQK19" s="788"/>
      <c r="WQL19" s="788"/>
      <c r="WQM19" s="788"/>
      <c r="WQN19" s="787"/>
      <c r="WQO19" s="788"/>
      <c r="WQP19" s="788"/>
      <c r="WQQ19" s="788"/>
      <c r="WQR19" s="787"/>
      <c r="WQS19" s="788"/>
      <c r="WQT19" s="788"/>
      <c r="WQU19" s="788"/>
      <c r="WQV19" s="787"/>
      <c r="WQW19" s="788"/>
      <c r="WQX19" s="788"/>
      <c r="WQY19" s="788"/>
      <c r="WQZ19" s="787"/>
      <c r="WRA19" s="788"/>
      <c r="WRB19" s="788"/>
      <c r="WRC19" s="788"/>
      <c r="WRD19" s="787"/>
      <c r="WRE19" s="788"/>
      <c r="WRF19" s="788"/>
      <c r="WRG19" s="788"/>
      <c r="WRH19" s="787"/>
      <c r="WRI19" s="788"/>
      <c r="WRJ19" s="788"/>
      <c r="WRK19" s="788"/>
      <c r="WRL19" s="787"/>
      <c r="WRM19" s="788"/>
      <c r="WRN19" s="788"/>
      <c r="WRO19" s="788"/>
      <c r="WRP19" s="787"/>
      <c r="WRQ19" s="788"/>
      <c r="WRR19" s="788"/>
      <c r="WRS19" s="788"/>
      <c r="WRT19" s="787"/>
      <c r="WRU19" s="788"/>
      <c r="WRV19" s="788"/>
      <c r="WRW19" s="788"/>
      <c r="WRX19" s="787"/>
      <c r="WRY19" s="788"/>
      <c r="WRZ19" s="788"/>
      <c r="WSA19" s="788"/>
      <c r="WSB19" s="787"/>
      <c r="WSC19" s="788"/>
      <c r="WSD19" s="788"/>
      <c r="WSE19" s="788"/>
      <c r="WSF19" s="787"/>
      <c r="WSG19" s="788"/>
      <c r="WSH19" s="788"/>
      <c r="WSI19" s="788"/>
      <c r="WSJ19" s="787"/>
      <c r="WSK19" s="788"/>
      <c r="WSL19" s="788"/>
      <c r="WSM19" s="788"/>
      <c r="WSN19" s="787"/>
      <c r="WSO19" s="788"/>
      <c r="WSP19" s="788"/>
      <c r="WSQ19" s="788"/>
      <c r="WSR19" s="787"/>
      <c r="WSS19" s="788"/>
      <c r="WST19" s="788"/>
      <c r="WSU19" s="788"/>
      <c r="WSV19" s="787"/>
      <c r="WSW19" s="788"/>
      <c r="WSX19" s="788"/>
      <c r="WSY19" s="788"/>
      <c r="WSZ19" s="787"/>
      <c r="WTA19" s="788"/>
      <c r="WTB19" s="788"/>
      <c r="WTC19" s="788"/>
      <c r="WTD19" s="787"/>
      <c r="WTE19" s="788"/>
      <c r="WTF19" s="788"/>
      <c r="WTG19" s="788"/>
      <c r="WTH19" s="787"/>
      <c r="WTI19" s="788"/>
      <c r="WTJ19" s="788"/>
      <c r="WTK19" s="788"/>
      <c r="WTL19" s="787"/>
      <c r="WTM19" s="788"/>
      <c r="WTN19" s="788"/>
      <c r="WTO19" s="788"/>
      <c r="WTP19" s="787"/>
      <c r="WTQ19" s="788"/>
      <c r="WTR19" s="788"/>
      <c r="WTS19" s="788"/>
      <c r="WTT19" s="787"/>
      <c r="WTU19" s="788"/>
      <c r="WTV19" s="788"/>
      <c r="WTW19" s="788"/>
      <c r="WTX19" s="787"/>
      <c r="WTY19" s="788"/>
      <c r="WTZ19" s="788"/>
      <c r="WUA19" s="788"/>
      <c r="WUB19" s="787"/>
      <c r="WUC19" s="788"/>
      <c r="WUD19" s="788"/>
      <c r="WUE19" s="788"/>
      <c r="WUF19" s="787"/>
      <c r="WUG19" s="788"/>
      <c r="WUH19" s="788"/>
      <c r="WUI19" s="788"/>
      <c r="WUJ19" s="787"/>
      <c r="WUK19" s="788"/>
      <c r="WUL19" s="788"/>
      <c r="WUM19" s="788"/>
      <c r="WUN19" s="787"/>
      <c r="WUO19" s="788"/>
      <c r="WUP19" s="788"/>
      <c r="WUQ19" s="788"/>
      <c r="WUR19" s="787"/>
      <c r="WUS19" s="788"/>
      <c r="WUT19" s="788"/>
      <c r="WUU19" s="788"/>
      <c r="WUV19" s="787"/>
      <c r="WUW19" s="788"/>
      <c r="WUX19" s="788"/>
      <c r="WUY19" s="788"/>
      <c r="WUZ19" s="787"/>
      <c r="WVA19" s="788"/>
      <c r="WVB19" s="788"/>
      <c r="WVC19" s="788"/>
      <c r="WVD19" s="787"/>
      <c r="WVE19" s="788"/>
      <c r="WVF19" s="788"/>
      <c r="WVG19" s="788"/>
      <c r="WVH19" s="787"/>
      <c r="WVI19" s="788"/>
      <c r="WVJ19" s="788"/>
      <c r="WVK19" s="788"/>
      <c r="WVL19" s="787"/>
      <c r="WVM19" s="788"/>
      <c r="WVN19" s="788"/>
      <c r="WVO19" s="788"/>
      <c r="WVP19" s="787"/>
      <c r="WVQ19" s="788"/>
      <c r="WVR19" s="788"/>
      <c r="WVS19" s="788"/>
      <c r="WVT19" s="787"/>
      <c r="WVU19" s="788"/>
      <c r="WVV19" s="788"/>
      <c r="WVW19" s="788"/>
      <c r="WVX19" s="787"/>
      <c r="WVY19" s="788"/>
      <c r="WVZ19" s="788"/>
      <c r="WWA19" s="788"/>
      <c r="WWB19" s="787"/>
      <c r="WWC19" s="788"/>
      <c r="WWD19" s="788"/>
      <c r="WWE19" s="788"/>
      <c r="WWF19" s="787"/>
      <c r="WWG19" s="788"/>
      <c r="WWH19" s="788"/>
      <c r="WWI19" s="788"/>
      <c r="WWJ19" s="787"/>
      <c r="WWK19" s="788"/>
      <c r="WWL19" s="788"/>
      <c r="WWM19" s="788"/>
      <c r="WWN19" s="787"/>
      <c r="WWO19" s="788"/>
      <c r="WWP19" s="788"/>
      <c r="WWQ19" s="788"/>
      <c r="WWR19" s="787"/>
      <c r="WWS19" s="788"/>
      <c r="WWT19" s="788"/>
      <c r="WWU19" s="788"/>
      <c r="WWV19" s="787"/>
      <c r="WWW19" s="788"/>
      <c r="WWX19" s="788"/>
      <c r="WWY19" s="788"/>
      <c r="WWZ19" s="787"/>
      <c r="WXA19" s="788"/>
      <c r="WXB19" s="788"/>
      <c r="WXC19" s="788"/>
      <c r="WXD19" s="787"/>
      <c r="WXE19" s="788"/>
      <c r="WXF19" s="788"/>
      <c r="WXG19" s="788"/>
      <c r="WXH19" s="787"/>
      <c r="WXI19" s="788"/>
      <c r="WXJ19" s="788"/>
      <c r="WXK19" s="788"/>
      <c r="WXL19" s="787"/>
      <c r="WXM19" s="788"/>
      <c r="WXN19" s="788"/>
      <c r="WXO19" s="788"/>
      <c r="WXP19" s="787"/>
      <c r="WXQ19" s="788"/>
      <c r="WXR19" s="788"/>
      <c r="WXS19" s="788"/>
      <c r="WXT19" s="787"/>
      <c r="WXU19" s="788"/>
      <c r="WXV19" s="788"/>
      <c r="WXW19" s="788"/>
      <c r="WXX19" s="787"/>
      <c r="WXY19" s="788"/>
      <c r="WXZ19" s="788"/>
      <c r="WYA19" s="788"/>
      <c r="WYB19" s="787"/>
      <c r="WYC19" s="788"/>
      <c r="WYD19" s="788"/>
      <c r="WYE19" s="788"/>
      <c r="WYF19" s="787"/>
      <c r="WYG19" s="788"/>
      <c r="WYH19" s="788"/>
      <c r="WYI19" s="788"/>
      <c r="WYJ19" s="787"/>
      <c r="WYK19" s="788"/>
      <c r="WYL19" s="788"/>
      <c r="WYM19" s="788"/>
      <c r="WYN19" s="787"/>
      <c r="WYO19" s="788"/>
      <c r="WYP19" s="788"/>
      <c r="WYQ19" s="788"/>
      <c r="WYR19" s="787"/>
      <c r="WYS19" s="788"/>
      <c r="WYT19" s="788"/>
      <c r="WYU19" s="788"/>
      <c r="WYV19" s="787"/>
      <c r="WYW19" s="788"/>
      <c r="WYX19" s="788"/>
      <c r="WYY19" s="788"/>
      <c r="WYZ19" s="787"/>
      <c r="WZA19" s="788"/>
      <c r="WZB19" s="788"/>
      <c r="WZC19" s="788"/>
      <c r="WZD19" s="787"/>
      <c r="WZE19" s="788"/>
      <c r="WZF19" s="788"/>
      <c r="WZG19" s="788"/>
      <c r="WZH19" s="787"/>
      <c r="WZI19" s="788"/>
      <c r="WZJ19" s="788"/>
      <c r="WZK19" s="788"/>
      <c r="WZL19" s="787"/>
      <c r="WZM19" s="788"/>
      <c r="WZN19" s="788"/>
      <c r="WZO19" s="788"/>
      <c r="WZP19" s="787"/>
      <c r="WZQ19" s="788"/>
      <c r="WZR19" s="788"/>
      <c r="WZS19" s="788"/>
      <c r="WZT19" s="787"/>
      <c r="WZU19" s="788"/>
      <c r="WZV19" s="788"/>
      <c r="WZW19" s="788"/>
      <c r="WZX19" s="787"/>
      <c r="WZY19" s="788"/>
      <c r="WZZ19" s="788"/>
      <c r="XAA19" s="788"/>
      <c r="XAB19" s="787"/>
      <c r="XAC19" s="788"/>
      <c r="XAD19" s="788"/>
      <c r="XAE19" s="788"/>
      <c r="XAF19" s="787"/>
      <c r="XAG19" s="788"/>
      <c r="XAH19" s="788"/>
      <c r="XAI19" s="788"/>
      <c r="XAJ19" s="787"/>
      <c r="XAK19" s="788"/>
      <c r="XAL19" s="788"/>
      <c r="XAM19" s="788"/>
      <c r="XAN19" s="787"/>
      <c r="XAO19" s="788"/>
      <c r="XAP19" s="788"/>
      <c r="XAQ19" s="788"/>
      <c r="XAR19" s="787"/>
      <c r="XAS19" s="788"/>
      <c r="XAT19" s="788"/>
      <c r="XAU19" s="788"/>
      <c r="XAV19" s="787"/>
      <c r="XAW19" s="788"/>
      <c r="XAX19" s="788"/>
      <c r="XAY19" s="788"/>
      <c r="XAZ19" s="787"/>
      <c r="XBA19" s="788"/>
      <c r="XBB19" s="788"/>
      <c r="XBC19" s="788"/>
      <c r="XBD19" s="787"/>
      <c r="XBE19" s="788"/>
      <c r="XBF19" s="788"/>
      <c r="XBG19" s="788"/>
      <c r="XBH19" s="787"/>
      <c r="XBI19" s="788"/>
      <c r="XBJ19" s="788"/>
      <c r="XBK19" s="788"/>
      <c r="XBL19" s="787"/>
      <c r="XBM19" s="788"/>
      <c r="XBN19" s="788"/>
      <c r="XBO19" s="788"/>
      <c r="XBP19" s="787"/>
      <c r="XBQ19" s="788"/>
      <c r="XBR19" s="788"/>
      <c r="XBS19" s="788"/>
      <c r="XBT19" s="787"/>
      <c r="XBU19" s="788"/>
      <c r="XBV19" s="788"/>
      <c r="XBW19" s="788"/>
      <c r="XBX19" s="787"/>
      <c r="XBY19" s="788"/>
      <c r="XBZ19" s="788"/>
      <c r="XCA19" s="788"/>
      <c r="XCB19" s="787"/>
      <c r="XCC19" s="788"/>
      <c r="XCD19" s="788"/>
      <c r="XCE19" s="788"/>
      <c r="XCF19" s="787"/>
      <c r="XCG19" s="788"/>
      <c r="XCH19" s="788"/>
      <c r="XCI19" s="788"/>
      <c r="XCJ19" s="787"/>
      <c r="XCK19" s="788"/>
      <c r="XCL19" s="788"/>
      <c r="XCM19" s="788"/>
      <c r="XCN19" s="787"/>
      <c r="XCO19" s="788"/>
      <c r="XCP19" s="788"/>
      <c r="XCQ19" s="788"/>
      <c r="XCR19" s="787"/>
      <c r="XCS19" s="788"/>
      <c r="XCT19" s="788"/>
      <c r="XCU19" s="788"/>
      <c r="XCV19" s="787"/>
      <c r="XCW19" s="788"/>
      <c r="XCX19" s="788"/>
      <c r="XCY19" s="788"/>
      <c r="XCZ19" s="787"/>
      <c r="XDA19" s="788"/>
      <c r="XDB19" s="788"/>
      <c r="XDC19" s="788"/>
      <c r="XDD19" s="787"/>
      <c r="XDE19" s="788"/>
      <c r="XDF19" s="788"/>
      <c r="XDG19" s="788"/>
      <c r="XDH19" s="787"/>
      <c r="XDI19" s="788"/>
      <c r="XDJ19" s="788"/>
      <c r="XDK19" s="788"/>
      <c r="XDL19" s="787"/>
      <c r="XDM19" s="788"/>
      <c r="XDN19" s="788"/>
      <c r="XDO19" s="788"/>
      <c r="XDP19" s="787"/>
      <c r="XDQ19" s="788"/>
      <c r="XDR19" s="788"/>
      <c r="XDS19" s="788"/>
      <c r="XDT19" s="787"/>
      <c r="XDU19" s="788"/>
      <c r="XDV19" s="788"/>
      <c r="XDW19" s="788"/>
      <c r="XDX19" s="787"/>
      <c r="XDY19" s="788"/>
      <c r="XDZ19" s="788"/>
      <c r="XEA19" s="788"/>
      <c r="XEB19" s="787"/>
      <c r="XEC19" s="788"/>
      <c r="XED19" s="788"/>
      <c r="XEE19" s="788"/>
      <c r="XEF19" s="787"/>
      <c r="XEG19" s="788"/>
      <c r="XEH19" s="788"/>
      <c r="XEI19" s="788"/>
      <c r="XEJ19" s="787"/>
      <c r="XEK19" s="788"/>
      <c r="XEL19" s="788"/>
      <c r="XEM19" s="788"/>
    </row>
    <row r="20" spans="1:16367" s="215" customFormat="1" ht="22.5" customHeight="1" thickBot="1" x14ac:dyDescent="0.3">
      <c r="A20" s="771"/>
      <c r="B20" s="769"/>
      <c r="C20" s="1149">
        <f>SUM(C8:C19)</f>
        <v>320250000000</v>
      </c>
      <c r="D20" s="1150"/>
      <c r="E20" s="1149">
        <f>SUM(E8:E19)</f>
        <v>52500000000</v>
      </c>
      <c r="H20" s="790"/>
    </row>
    <row r="21" spans="1:16367" s="507" customFormat="1" ht="21" customHeight="1" thickTop="1" x14ac:dyDescent="0.3">
      <c r="A21" s="765"/>
      <c r="B21" s="506"/>
      <c r="C21" s="923"/>
      <c r="D21" s="508"/>
      <c r="E21" s="764"/>
      <c r="F21" s="510"/>
      <c r="G21" s="764"/>
      <c r="H21" s="510"/>
    </row>
    <row r="22" spans="1:16367" s="507" customFormat="1" ht="45" customHeight="1" x14ac:dyDescent="0.3">
      <c r="A22" s="1323" t="s">
        <v>2570</v>
      </c>
      <c r="B22" s="1323"/>
      <c r="C22" s="1323"/>
      <c r="D22" s="1323"/>
      <c r="E22" s="1323"/>
      <c r="F22" s="1323"/>
      <c r="G22" s="1323"/>
      <c r="H22" s="510"/>
    </row>
    <row r="23" spans="1:16367" s="507" customFormat="1" ht="27" customHeight="1" x14ac:dyDescent="0.3">
      <c r="A23" s="991"/>
      <c r="B23" s="991"/>
      <c r="C23" s="991"/>
      <c r="D23" s="991"/>
      <c r="E23" s="991"/>
      <c r="F23" s="991"/>
      <c r="G23" s="991"/>
      <c r="H23" s="510"/>
    </row>
    <row r="24" spans="1:16367" s="215" customFormat="1" ht="27" customHeight="1" x14ac:dyDescent="0.25">
      <c r="A24" s="766"/>
      <c r="B24" s="401"/>
      <c r="C24" s="371" t="s">
        <v>2128</v>
      </c>
      <c r="D24" s="922"/>
      <c r="E24" s="371" t="s">
        <v>1391</v>
      </c>
      <c r="H24" s="767"/>
      <c r="I24" s="768"/>
      <c r="J24" s="401"/>
      <c r="K24" s="401"/>
    </row>
    <row r="25" spans="1:16367" s="215" customFormat="1" ht="27" customHeight="1" x14ac:dyDescent="0.25">
      <c r="A25" s="770"/>
      <c r="B25" s="771"/>
      <c r="C25" s="307" t="s">
        <v>52</v>
      </c>
      <c r="D25" s="338"/>
      <c r="E25" s="307" t="s">
        <v>52</v>
      </c>
      <c r="H25" s="767"/>
      <c r="I25" s="768"/>
      <c r="J25" s="773"/>
      <c r="K25" s="774"/>
    </row>
    <row r="26" spans="1:16367" s="507" customFormat="1" ht="22.5" customHeight="1" x14ac:dyDescent="0.3">
      <c r="A26" s="860" t="s">
        <v>618</v>
      </c>
      <c r="B26" s="506"/>
      <c r="C26" s="780">
        <f>SUM('تراز 1400'!$M$35)</f>
        <v>513145817079</v>
      </c>
      <c r="D26" s="780"/>
      <c r="E26" s="780">
        <v>0</v>
      </c>
      <c r="F26" s="510"/>
      <c r="G26" s="764"/>
      <c r="H26" s="510"/>
    </row>
    <row r="27" spans="1:16367" s="507" customFormat="1" ht="22.5" customHeight="1" x14ac:dyDescent="0.3">
      <c r="A27" s="860" t="s">
        <v>620</v>
      </c>
      <c r="B27" s="506"/>
      <c r="C27" s="780">
        <f>SUM('تراز 1400'!$M$36)</f>
        <v>691435795108</v>
      </c>
      <c r="D27" s="780"/>
      <c r="E27" s="780">
        <v>0</v>
      </c>
      <c r="F27" s="510"/>
      <c r="G27" s="764"/>
      <c r="H27" s="510"/>
    </row>
    <row r="28" spans="1:16367" s="507" customFormat="1" ht="22.5" customHeight="1" x14ac:dyDescent="0.3">
      <c r="A28" s="860" t="s">
        <v>512</v>
      </c>
      <c r="B28" s="506"/>
      <c r="C28" s="780">
        <f>SUM('تراز 1400'!$K$37)</f>
        <v>654253316693</v>
      </c>
      <c r="D28" s="780"/>
      <c r="E28" s="780">
        <v>0</v>
      </c>
      <c r="F28" s="510"/>
      <c r="G28" s="764"/>
      <c r="H28" s="510"/>
    </row>
    <row r="29" spans="1:16367" s="507" customFormat="1" ht="22.5" customHeight="1" x14ac:dyDescent="0.3">
      <c r="A29" s="860" t="s">
        <v>638</v>
      </c>
      <c r="B29" s="506"/>
      <c r="C29" s="780">
        <f>SUM('تراز 1400'!$M$39)</f>
        <v>324154218957</v>
      </c>
      <c r="D29" s="780"/>
      <c r="E29" s="780">
        <v>0</v>
      </c>
      <c r="F29" s="510"/>
      <c r="G29" s="764"/>
      <c r="H29" s="510"/>
    </row>
    <row r="30" spans="1:16367" s="507" customFormat="1" ht="22.5" customHeight="1" thickBot="1" x14ac:dyDescent="0.35">
      <c r="A30" s="765"/>
      <c r="B30" s="506"/>
      <c r="C30" s="782">
        <f>SUM(C26:C29)</f>
        <v>2182989147837</v>
      </c>
      <c r="D30" s="789"/>
      <c r="E30" s="782">
        <f>SUM(E26:E29)</f>
        <v>0</v>
      </c>
      <c r="F30" s="510"/>
      <c r="G30" s="764"/>
      <c r="H30" s="510"/>
    </row>
    <row r="31" spans="1:16367" s="507" customFormat="1" ht="21" customHeight="1" thickTop="1" x14ac:dyDescent="0.3">
      <c r="A31" s="765"/>
      <c r="B31" s="506"/>
      <c r="C31" s="923"/>
      <c r="D31" s="508"/>
      <c r="E31" s="764"/>
      <c r="F31" s="510"/>
      <c r="G31" s="764"/>
      <c r="H31" s="510"/>
    </row>
    <row r="32" spans="1:16367" ht="21" x14ac:dyDescent="0.25">
      <c r="A32" s="217"/>
      <c r="B32" s="223"/>
    </row>
    <row r="33" ht="15" x14ac:dyDescent="0.25"/>
    <row r="34" ht="15" x14ac:dyDescent="0.25"/>
    <row r="35" ht="15" x14ac:dyDescent="0.25"/>
    <row r="36" ht="15" x14ac:dyDescent="0.25"/>
    <row r="37" ht="15" x14ac:dyDescent="0.25"/>
    <row r="38" ht="15" x14ac:dyDescent="0.25"/>
    <row r="39" ht="15" x14ac:dyDescent="0.25"/>
    <row r="40" ht="15" x14ac:dyDescent="0.25"/>
    <row r="41" ht="15" x14ac:dyDescent="0.25"/>
    <row r="42" ht="15" x14ac:dyDescent="0.25"/>
    <row r="43" ht="15" x14ac:dyDescent="0.25"/>
    <row r="44" ht="15" x14ac:dyDescent="0.25"/>
    <row r="45" ht="15" x14ac:dyDescent="0.25"/>
    <row r="46" ht="15" x14ac:dyDescent="0.25"/>
    <row r="47" ht="15" x14ac:dyDescent="0.25"/>
    <row r="48" ht="15" x14ac:dyDescent="0.25"/>
    <row r="49" ht="15" x14ac:dyDescent="0.25"/>
    <row r="50" ht="15" x14ac:dyDescent="0.25"/>
    <row r="51" ht="15" x14ac:dyDescent="0.25"/>
  </sheetData>
  <mergeCells count="5">
    <mergeCell ref="A3:G3"/>
    <mergeCell ref="A2:G2"/>
    <mergeCell ref="A1:G1"/>
    <mergeCell ref="A4:K4"/>
    <mergeCell ref="A22:G22"/>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A5803-1329-42DE-9DA4-471162F41871}">
  <sheetPr>
    <tabColor rgb="FFFFFF00"/>
    <pageSetUpPr fitToPage="1"/>
  </sheetPr>
  <dimension ref="A1:K36"/>
  <sheetViews>
    <sheetView rightToLeft="1" tabSelected="1" view="pageBreakPreview" zoomScale="98" zoomScaleNormal="70" zoomScaleSheetLayoutView="98" workbookViewId="0">
      <selection activeCell="J22" sqref="J22"/>
    </sheetView>
  </sheetViews>
  <sheetFormatPr defaultColWidth="8.7109375" defaultRowHeight="150" customHeight="1" x14ac:dyDescent="0.25"/>
  <cols>
    <col min="1" max="1" width="26.42578125" style="666" customWidth="1"/>
    <col min="2" max="2" width="2.5703125" style="235" customWidth="1"/>
    <col min="3" max="3" width="18.28515625" style="733" customWidth="1"/>
    <col min="4" max="4" width="1" style="282" customWidth="1"/>
    <col min="5" max="5" width="18.28515625" style="733" customWidth="1"/>
    <col min="6" max="6" width="1" style="235" customWidth="1"/>
    <col min="7" max="7" width="18.28515625" style="661" customWidth="1"/>
    <col min="8" max="8" width="1" style="235" customWidth="1"/>
    <col min="9" max="9" width="14.85546875" style="661" customWidth="1"/>
    <col min="10" max="10" width="1" style="235" customWidth="1"/>
    <col min="11" max="11" width="7.42578125" style="235" customWidth="1"/>
    <col min="12" max="12" width="8.85546875" style="216" customWidth="1"/>
    <col min="13" max="16384" width="8.7109375" style="216"/>
  </cols>
  <sheetData>
    <row r="1" spans="1:11" s="206" customFormat="1" ht="24" customHeight="1" x14ac:dyDescent="0.25">
      <c r="A1" s="1240" t="str">
        <f>'1'!A1:H1</f>
        <v>شرکت پالایش میعانات گازی آدیش جنوبی (سهامي خاص) - در مرحله قبل از بهره برداری</v>
      </c>
      <c r="B1" s="1240"/>
      <c r="C1" s="1240"/>
      <c r="D1" s="1240"/>
      <c r="E1" s="1240"/>
      <c r="F1" s="1240"/>
      <c r="G1" s="1240"/>
      <c r="H1" s="243"/>
      <c r="I1" s="243"/>
      <c r="J1" s="243"/>
      <c r="K1" s="243"/>
    </row>
    <row r="2" spans="1:11" s="206" customFormat="1" ht="24" customHeight="1" x14ac:dyDescent="0.25">
      <c r="A2" s="1240" t="str">
        <f>'5'!A2:H2</f>
        <v xml:space="preserve">یادداشت های توضیحی صورت های مالی </v>
      </c>
      <c r="B2" s="1240"/>
      <c r="C2" s="1240"/>
      <c r="D2" s="1240"/>
      <c r="E2" s="1240"/>
      <c r="F2" s="1240"/>
      <c r="G2" s="1240"/>
      <c r="H2" s="243"/>
      <c r="I2" s="243"/>
      <c r="J2" s="243"/>
      <c r="K2" s="243"/>
    </row>
    <row r="3" spans="1:11" s="206" customFormat="1" ht="24" customHeight="1" x14ac:dyDescent="0.25">
      <c r="A3" s="1240" t="str">
        <f>'5'!A3:H3</f>
        <v>سال مالی منتهی به 29 اسفندماه 1400</v>
      </c>
      <c r="B3" s="1240"/>
      <c r="C3" s="1240"/>
      <c r="D3" s="1240"/>
      <c r="E3" s="1240"/>
      <c r="F3" s="1240"/>
      <c r="G3" s="1240"/>
      <c r="H3" s="243"/>
      <c r="I3" s="243"/>
      <c r="J3" s="243"/>
      <c r="K3" s="243"/>
    </row>
    <row r="4" spans="1:11" s="507" customFormat="1" ht="21" customHeight="1" x14ac:dyDescent="0.3">
      <c r="A4" s="765"/>
      <c r="B4" s="506"/>
      <c r="C4" s="923"/>
      <c r="D4" s="508"/>
      <c r="E4" s="764"/>
      <c r="F4" s="510"/>
      <c r="G4" s="764"/>
      <c r="H4" s="510"/>
    </row>
    <row r="5" spans="1:11" s="215" customFormat="1" ht="24.75" customHeight="1" x14ac:dyDescent="0.6">
      <c r="A5" s="776" t="s">
        <v>316</v>
      </c>
      <c r="B5" s="481"/>
      <c r="C5" s="655"/>
      <c r="D5" s="211"/>
      <c r="E5" s="655"/>
      <c r="F5" s="211"/>
      <c r="G5" s="655" t="s">
        <v>55</v>
      </c>
      <c r="H5" s="213"/>
    </row>
    <row r="6" spans="1:11" s="215" customFormat="1" ht="25.5" customHeight="1" x14ac:dyDescent="0.6">
      <c r="A6" s="777"/>
      <c r="B6" s="219"/>
      <c r="C6" s="654" t="s">
        <v>219</v>
      </c>
      <c r="D6" s="211"/>
      <c r="E6" s="654" t="s">
        <v>1393</v>
      </c>
      <c r="F6" s="212"/>
      <c r="G6" s="853" t="s">
        <v>53</v>
      </c>
      <c r="H6" s="655"/>
    </row>
    <row r="7" spans="1:11" s="215" customFormat="1" ht="25.5" customHeight="1" x14ac:dyDescent="0.6">
      <c r="A7" s="778" t="s">
        <v>333</v>
      </c>
      <c r="B7" s="221"/>
      <c r="C7" s="655"/>
      <c r="D7" s="211"/>
      <c r="E7" s="655"/>
      <c r="F7" s="213"/>
      <c r="G7" s="779"/>
      <c r="H7" s="779"/>
    </row>
    <row r="8" spans="1:11" s="215" customFormat="1" ht="25.5" customHeight="1" x14ac:dyDescent="0.25">
      <c r="A8" s="781" t="s">
        <v>423</v>
      </c>
      <c r="B8" s="221"/>
      <c r="C8" s="1147">
        <f>SUM('تراز 1400'!$I$244)</f>
        <v>2736000000</v>
      </c>
      <c r="D8" s="1151"/>
      <c r="E8" s="1147">
        <f>SUM('تراز 1400'!$I$246:$I$248)</f>
        <v>31615000000</v>
      </c>
      <c r="F8" s="1152"/>
      <c r="G8" s="1147">
        <f>C8+H8+E8</f>
        <v>34351000000</v>
      </c>
      <c r="H8" s="780"/>
    </row>
    <row r="9" spans="1:11" s="215" customFormat="1" ht="25.5" customHeight="1" x14ac:dyDescent="0.25">
      <c r="A9" s="781" t="s">
        <v>56</v>
      </c>
      <c r="B9" s="223"/>
      <c r="C9" s="1147">
        <f>SUM('تراز 1400'!$K$244)</f>
        <v>1000000000</v>
      </c>
      <c r="D9" s="1151"/>
      <c r="E9" s="1147">
        <v>0</v>
      </c>
      <c r="F9" s="1152"/>
      <c r="G9" s="1147">
        <f>C9+H9+E9</f>
        <v>1000000000</v>
      </c>
      <c r="H9" s="780"/>
      <c r="I9" s="478"/>
      <c r="J9" s="478"/>
      <c r="K9" s="478"/>
    </row>
    <row r="10" spans="1:11" s="215" customFormat="1" ht="25.5" customHeight="1" thickBot="1" x14ac:dyDescent="0.3">
      <c r="A10" s="778" t="s">
        <v>2344</v>
      </c>
      <c r="B10" s="221"/>
      <c r="C10" s="1149">
        <f>SUM(C8:C9)</f>
        <v>3736000000</v>
      </c>
      <c r="D10" s="1153"/>
      <c r="E10" s="1149">
        <f>SUM(E8:E9)</f>
        <v>31615000000</v>
      </c>
      <c r="F10" s="1154"/>
      <c r="G10" s="1149">
        <f>C10+H10+E10</f>
        <v>35351000000</v>
      </c>
      <c r="H10" s="655"/>
      <c r="I10" s="783"/>
      <c r="J10" s="478"/>
      <c r="K10" s="478"/>
    </row>
    <row r="11" spans="1:11" s="215" customFormat="1" ht="25.5" customHeight="1" thickTop="1" x14ac:dyDescent="0.25">
      <c r="A11" s="778" t="s">
        <v>334</v>
      </c>
      <c r="B11" s="221"/>
      <c r="C11" s="1155"/>
      <c r="D11" s="1151"/>
      <c r="E11" s="1155"/>
      <c r="F11" s="1152"/>
      <c r="G11" s="1156"/>
      <c r="H11" s="784"/>
      <c r="I11" s="478"/>
      <c r="J11" s="478"/>
      <c r="K11" s="478"/>
    </row>
    <row r="12" spans="1:11" s="215" customFormat="1" ht="25.5" customHeight="1" x14ac:dyDescent="0.25">
      <c r="A12" s="781" t="s">
        <v>423</v>
      </c>
      <c r="B12" s="221"/>
      <c r="C12" s="1147">
        <f>SUM('تراز 1400'!$J$245)</f>
        <v>1334000000</v>
      </c>
      <c r="D12" s="1148"/>
      <c r="E12" s="1147">
        <v>0</v>
      </c>
      <c r="F12" s="1157"/>
      <c r="G12" s="1147">
        <f>C12+H12+E12</f>
        <v>1334000000</v>
      </c>
      <c r="H12" s="780"/>
    </row>
    <row r="13" spans="1:11" s="215" customFormat="1" ht="25.5" customHeight="1" x14ac:dyDescent="0.25">
      <c r="A13" s="781" t="s">
        <v>54</v>
      </c>
      <c r="B13" s="223"/>
      <c r="C13" s="1158">
        <f>SUM('تراز 1400'!$L$245)</f>
        <v>798000000</v>
      </c>
      <c r="D13" s="1148"/>
      <c r="E13" s="1158">
        <v>0</v>
      </c>
      <c r="F13" s="1157"/>
      <c r="G13" s="1158">
        <f>C13+H13+E13</f>
        <v>798000000</v>
      </c>
      <c r="H13" s="780"/>
    </row>
    <row r="14" spans="1:11" s="215" customFormat="1" ht="25.5" customHeight="1" thickBot="1" x14ac:dyDescent="0.3">
      <c r="A14" s="778" t="s">
        <v>2344</v>
      </c>
      <c r="B14" s="221"/>
      <c r="C14" s="1159">
        <f>SUM(C12:C13)</f>
        <v>2132000000</v>
      </c>
      <c r="D14" s="1160"/>
      <c r="E14" s="1159">
        <f>SUM(E12:E13)</f>
        <v>0</v>
      </c>
      <c r="F14" s="1161"/>
      <c r="G14" s="1159">
        <f>C14+H14+E14</f>
        <v>2132000000</v>
      </c>
      <c r="H14" s="655"/>
      <c r="I14" s="677"/>
    </row>
    <row r="15" spans="1:11" s="215" customFormat="1" ht="25.5" customHeight="1" thickTop="1" thickBot="1" x14ac:dyDescent="0.3">
      <c r="A15" s="778" t="s">
        <v>2345</v>
      </c>
      <c r="B15" s="221"/>
      <c r="C15" s="1162">
        <f>C10-C14</f>
        <v>1604000000</v>
      </c>
      <c r="D15" s="1160"/>
      <c r="E15" s="1162">
        <f>E9-E13</f>
        <v>0</v>
      </c>
      <c r="F15" s="1161"/>
      <c r="G15" s="1162">
        <f>G10-G14</f>
        <v>33219000000</v>
      </c>
      <c r="H15" s="655"/>
      <c r="I15" s="677"/>
    </row>
    <row r="16" spans="1:11" s="215" customFormat="1" ht="25.5" customHeight="1" thickTop="1" thickBot="1" x14ac:dyDescent="0.3">
      <c r="A16" s="778" t="s">
        <v>1392</v>
      </c>
      <c r="B16" s="221"/>
      <c r="C16" s="1162">
        <f>C8-C12</f>
        <v>1402000000</v>
      </c>
      <c r="D16" s="1160"/>
      <c r="E16" s="1162">
        <f>E8-E12</f>
        <v>31615000000</v>
      </c>
      <c r="F16" s="1161"/>
      <c r="G16" s="1162">
        <f>C16+E16</f>
        <v>33017000000</v>
      </c>
      <c r="H16" s="655"/>
      <c r="I16" s="677"/>
    </row>
    <row r="17" spans="1:2" ht="21.75" thickTop="1" x14ac:dyDescent="0.25">
      <c r="A17" s="217"/>
      <c r="B17" s="223"/>
    </row>
    <row r="18" spans="1:2" ht="15" x14ac:dyDescent="0.25"/>
    <row r="19" spans="1:2" ht="15" x14ac:dyDescent="0.25"/>
    <row r="20" spans="1:2" ht="15" x14ac:dyDescent="0.25"/>
    <row r="21" spans="1:2" ht="15" x14ac:dyDescent="0.25"/>
    <row r="22" spans="1:2" ht="15" x14ac:dyDescent="0.25"/>
    <row r="23" spans="1:2" ht="15" x14ac:dyDescent="0.25"/>
    <row r="24" spans="1:2" ht="15" x14ac:dyDescent="0.25"/>
    <row r="25" spans="1:2" ht="15" x14ac:dyDescent="0.25"/>
    <row r="26" spans="1:2" ht="15" x14ac:dyDescent="0.25"/>
    <row r="27" spans="1:2" ht="15" x14ac:dyDescent="0.25"/>
    <row r="28" spans="1:2" ht="15" x14ac:dyDescent="0.25"/>
    <row r="29" spans="1:2" ht="15" x14ac:dyDescent="0.25"/>
    <row r="30" spans="1:2" ht="15" x14ac:dyDescent="0.25"/>
    <row r="31" spans="1:2" ht="15" x14ac:dyDescent="0.25"/>
    <row r="32" spans="1:2" ht="15" x14ac:dyDescent="0.25"/>
    <row r="33" ht="15" x14ac:dyDescent="0.25"/>
    <row r="34" ht="15" x14ac:dyDescent="0.25"/>
    <row r="35" ht="15" x14ac:dyDescent="0.25"/>
    <row r="36" ht="15" x14ac:dyDescent="0.25"/>
  </sheetData>
  <mergeCells count="3">
    <mergeCell ref="A1:G1"/>
    <mergeCell ref="A2:G2"/>
    <mergeCell ref="A3:G3"/>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8A297-C557-4609-A126-58D8AFF63743}">
  <sheetPr codeName="Sheet23">
    <tabColor rgb="FFFFFF00"/>
    <pageSetUpPr fitToPage="1"/>
  </sheetPr>
  <dimension ref="A1:AG30"/>
  <sheetViews>
    <sheetView rightToLeft="1" tabSelected="1" view="pageBreakPreview" zoomScale="80" zoomScaleNormal="70" zoomScaleSheetLayoutView="80" workbookViewId="0">
      <selection activeCell="J22" sqref="J22"/>
    </sheetView>
  </sheetViews>
  <sheetFormatPr defaultColWidth="8.7109375" defaultRowHeight="150" customHeight="1" x14ac:dyDescent="0.25"/>
  <cols>
    <col min="1" max="1" width="29.42578125" style="235" customWidth="1"/>
    <col min="2" max="2" width="7.7109375" style="235" customWidth="1"/>
    <col min="3" max="3" width="0.5703125" style="235" customWidth="1"/>
    <col min="4" max="4" width="13.28515625" style="235" customWidth="1"/>
    <col min="5" max="5" width="0.85546875" style="235" customWidth="1"/>
    <col min="6" max="6" width="11.28515625" style="235" customWidth="1"/>
    <col min="7" max="7" width="0.5703125" style="235" customWidth="1"/>
    <col min="8" max="8" width="16.42578125" style="235" customWidth="1"/>
    <col min="9" max="9" width="0.7109375" style="235" customWidth="1"/>
    <col min="10" max="10" width="13.28515625" style="235" customWidth="1"/>
    <col min="11" max="11" width="0.42578125" style="235" customWidth="1"/>
    <col min="12" max="12" width="16.85546875" style="235" bestFit="1" customWidth="1"/>
    <col min="13" max="13" width="0.85546875" style="235" customWidth="1"/>
    <col min="14" max="14" width="16.85546875" style="235" bestFit="1" customWidth="1"/>
    <col min="15" max="15" width="0.7109375" style="235" customWidth="1"/>
    <col min="16" max="16" width="10.42578125" style="235" customWidth="1"/>
    <col min="17" max="17" width="7.42578125" style="235" customWidth="1"/>
    <col min="18" max="18" width="8.85546875" style="216" customWidth="1"/>
    <col min="19" max="19" width="29.5703125" style="216" bestFit="1" customWidth="1"/>
    <col min="20" max="16384" width="8.7109375" style="216"/>
  </cols>
  <sheetData>
    <row r="1" spans="1:20" s="206" customFormat="1" ht="19.5" customHeight="1" x14ac:dyDescent="0.25">
      <c r="A1" s="1240" t="str">
        <f>'1'!A1:H1</f>
        <v>شرکت پالایش میعانات گازی آدیش جنوبی (سهامي خاص) - در مرحله قبل از بهره برداری</v>
      </c>
      <c r="B1" s="1240"/>
      <c r="C1" s="1240"/>
      <c r="D1" s="1240"/>
      <c r="E1" s="1240"/>
      <c r="F1" s="1240"/>
      <c r="G1" s="1240"/>
      <c r="H1" s="1240"/>
      <c r="I1" s="1240"/>
      <c r="J1" s="1240"/>
      <c r="K1" s="1240"/>
      <c r="L1" s="1240"/>
      <c r="M1" s="1240"/>
      <c r="N1" s="1240"/>
      <c r="O1" s="1240"/>
      <c r="P1" s="243"/>
      <c r="Q1" s="243"/>
      <c r="R1" s="243"/>
    </row>
    <row r="2" spans="1:20" s="206" customFormat="1" ht="19.5" customHeight="1" x14ac:dyDescent="0.25">
      <c r="A2" s="1240" t="str">
        <f>'5'!A2:H2</f>
        <v xml:space="preserve">یادداشت های توضیحی صورت های مالی </v>
      </c>
      <c r="B2" s="1240"/>
      <c r="C2" s="1240"/>
      <c r="D2" s="1240"/>
      <c r="E2" s="1240"/>
      <c r="F2" s="1240"/>
      <c r="G2" s="1240"/>
      <c r="H2" s="1240"/>
      <c r="I2" s="1240"/>
      <c r="J2" s="1240"/>
      <c r="K2" s="1240"/>
      <c r="L2" s="1240"/>
      <c r="M2" s="1240"/>
      <c r="N2" s="1240"/>
      <c r="O2" s="1240"/>
      <c r="P2" s="243"/>
      <c r="Q2" s="243"/>
      <c r="R2" s="243"/>
    </row>
    <row r="3" spans="1:20" s="206" customFormat="1" ht="19.5" customHeight="1" x14ac:dyDescent="0.25">
      <c r="A3" s="1240" t="str">
        <f>'5'!A3:H3</f>
        <v>سال مالی منتهی به 29 اسفندماه 1400</v>
      </c>
      <c r="B3" s="1240"/>
      <c r="C3" s="1240"/>
      <c r="D3" s="1240"/>
      <c r="E3" s="1240"/>
      <c r="F3" s="1240"/>
      <c r="G3" s="1240"/>
      <c r="H3" s="1240"/>
      <c r="I3" s="1240"/>
      <c r="J3" s="1240"/>
      <c r="K3" s="1240"/>
      <c r="L3" s="1240"/>
      <c r="M3" s="1240"/>
      <c r="N3" s="1240"/>
      <c r="O3" s="1240"/>
      <c r="P3" s="243"/>
      <c r="Q3" s="243"/>
      <c r="R3" s="243"/>
    </row>
    <row r="4" spans="1:20" s="206" customFormat="1" ht="19.5" customHeight="1" x14ac:dyDescent="0.25">
      <c r="A4" s="344"/>
      <c r="B4" s="344"/>
      <c r="C4" s="344"/>
      <c r="D4" s="344"/>
      <c r="E4" s="344"/>
      <c r="F4" s="344"/>
      <c r="G4" s="344"/>
      <c r="H4" s="344"/>
      <c r="I4" s="344"/>
      <c r="J4" s="344"/>
      <c r="K4" s="344"/>
      <c r="L4" s="344"/>
      <c r="M4" s="344"/>
      <c r="N4" s="344"/>
      <c r="O4" s="344"/>
      <c r="P4" s="344"/>
      <c r="Q4" s="344"/>
      <c r="R4" s="344"/>
    </row>
    <row r="5" spans="1:20" ht="21" x14ac:dyDescent="0.25">
      <c r="A5" s="223"/>
      <c r="B5" s="223"/>
      <c r="C5" s="223"/>
    </row>
    <row r="6" spans="1:20" ht="22.5" x14ac:dyDescent="0.6">
      <c r="A6" s="310" t="s">
        <v>317</v>
      </c>
      <c r="B6" s="310"/>
      <c r="C6" s="310"/>
      <c r="D6" s="234"/>
      <c r="E6" s="234"/>
      <c r="F6" s="234"/>
      <c r="G6" s="234"/>
      <c r="H6" s="234"/>
      <c r="I6" s="234"/>
      <c r="J6" s="234"/>
      <c r="K6" s="234"/>
      <c r="L6" s="234"/>
      <c r="M6" s="234"/>
      <c r="N6" s="234"/>
      <c r="O6" s="234"/>
      <c r="P6" s="234"/>
      <c r="Q6" s="234"/>
      <c r="R6" s="234"/>
      <c r="S6" s="234"/>
      <c r="T6" s="234"/>
    </row>
    <row r="7" spans="1:20" ht="24.75" customHeight="1" x14ac:dyDescent="0.25">
      <c r="A7" s="1324" t="s">
        <v>385</v>
      </c>
      <c r="B7" s="1324"/>
      <c r="C7" s="1324"/>
      <c r="D7" s="1324"/>
      <c r="E7" s="1324"/>
      <c r="F7" s="1324"/>
      <c r="G7" s="1324"/>
      <c r="H7" s="1324"/>
      <c r="I7" s="364"/>
      <c r="J7" s="364"/>
      <c r="K7" s="364"/>
      <c r="M7" s="364"/>
      <c r="N7" s="364"/>
      <c r="O7" s="364"/>
      <c r="P7" s="364"/>
      <c r="Q7" s="364"/>
      <c r="R7" s="365"/>
      <c r="S7" s="365"/>
      <c r="T7" s="365"/>
    </row>
    <row r="8" spans="1:20" s="259" customFormat="1" ht="25.5" customHeight="1" x14ac:dyDescent="0.7">
      <c r="B8" s="1232" t="s">
        <v>113</v>
      </c>
      <c r="D8" s="1296" t="s">
        <v>2128</v>
      </c>
      <c r="E8" s="1296"/>
      <c r="F8" s="1296"/>
      <c r="G8" s="1296"/>
      <c r="H8" s="1296"/>
      <c r="I8" s="1296"/>
      <c r="J8" s="1296"/>
      <c r="K8" s="1296"/>
      <c r="L8" s="1296"/>
      <c r="M8" s="1232"/>
      <c r="N8" s="210" t="s">
        <v>1391</v>
      </c>
      <c r="O8" s="266"/>
      <c r="P8" s="266"/>
      <c r="Q8" s="266"/>
    </row>
    <row r="9" spans="1:20" s="259" customFormat="1" ht="41.25" customHeight="1" x14ac:dyDescent="0.7">
      <c r="A9" s="221"/>
      <c r="B9" s="1296"/>
      <c r="C9" s="211"/>
      <c r="D9" s="210" t="s">
        <v>57</v>
      </c>
      <c r="E9" s="211"/>
      <c r="F9" s="210" t="s">
        <v>221</v>
      </c>
      <c r="G9" s="211"/>
      <c r="H9" s="211" t="s">
        <v>138</v>
      </c>
      <c r="I9" s="211"/>
      <c r="J9" s="210" t="s">
        <v>222</v>
      </c>
      <c r="K9" s="211"/>
      <c r="L9" s="210" t="s">
        <v>220</v>
      </c>
      <c r="M9" s="211"/>
      <c r="N9" s="210" t="s">
        <v>220</v>
      </c>
      <c r="O9" s="266"/>
      <c r="P9" s="266"/>
      <c r="Q9" s="266"/>
    </row>
    <row r="10" spans="1:20" s="259" customFormat="1" ht="27.95" customHeight="1" x14ac:dyDescent="0.7">
      <c r="A10" s="221"/>
      <c r="B10" s="221"/>
      <c r="C10" s="221"/>
      <c r="D10" s="211"/>
      <c r="E10" s="211"/>
      <c r="F10" s="211"/>
      <c r="G10" s="211"/>
      <c r="H10" s="366" t="s">
        <v>52</v>
      </c>
      <c r="I10" s="266"/>
      <c r="J10" s="367" t="s">
        <v>52</v>
      </c>
      <c r="K10" s="367"/>
      <c r="L10" s="367" t="s">
        <v>52</v>
      </c>
      <c r="M10" s="367"/>
      <c r="N10" s="367" t="s">
        <v>52</v>
      </c>
      <c r="O10" s="266"/>
      <c r="P10" s="266"/>
      <c r="Q10" s="266"/>
    </row>
    <row r="11" spans="1:20" ht="27.95" customHeight="1" x14ac:dyDescent="0.6">
      <c r="A11" s="223" t="s">
        <v>223</v>
      </c>
      <c r="B11" s="209" t="s">
        <v>331</v>
      </c>
      <c r="C11" s="209"/>
      <c r="D11" s="209">
        <v>120000000</v>
      </c>
      <c r="E11" s="209"/>
      <c r="F11" s="209">
        <v>12</v>
      </c>
      <c r="G11" s="209"/>
      <c r="H11" s="1065">
        <v>120000000000</v>
      </c>
      <c r="I11" s="1163"/>
      <c r="J11" s="1163">
        <v>0</v>
      </c>
      <c r="K11" s="1163"/>
      <c r="L11" s="1163">
        <f>SUM('تراز 1400'!$M$190)</f>
        <v>120000000000</v>
      </c>
      <c r="M11" s="1163"/>
      <c r="N11" s="1163">
        <f>L11</f>
        <v>120000000000</v>
      </c>
    </row>
    <row r="12" spans="1:20" ht="27.95" customHeight="1" x14ac:dyDescent="0.6">
      <c r="A12" s="223" t="s">
        <v>330</v>
      </c>
      <c r="B12" s="209" t="s">
        <v>332</v>
      </c>
      <c r="C12" s="209"/>
      <c r="G12" s="235">
        <f>C12+D12+E12</f>
        <v>0</v>
      </c>
      <c r="H12" s="1164"/>
      <c r="I12" s="1164"/>
      <c r="J12" s="1163"/>
      <c r="K12" s="1164"/>
      <c r="L12" s="1066">
        <f>SUM('تراز 1400'!$M$29)</f>
        <v>40000000000</v>
      </c>
      <c r="M12" s="1164"/>
      <c r="N12" s="1066">
        <v>40000000000</v>
      </c>
    </row>
    <row r="13" spans="1:20" s="259" customFormat="1" ht="27.95" customHeight="1" thickBot="1" x14ac:dyDescent="0.75">
      <c r="A13" s="266"/>
      <c r="B13" s="266"/>
      <c r="C13" s="266"/>
      <c r="D13" s="266"/>
      <c r="E13" s="266"/>
      <c r="F13" s="266"/>
      <c r="G13" s="266"/>
      <c r="H13" s="1165"/>
      <c r="I13" s="1165"/>
      <c r="J13" s="1165"/>
      <c r="K13" s="1165"/>
      <c r="L13" s="1166">
        <f>SUM(L11:L12)</f>
        <v>160000000000</v>
      </c>
      <c r="M13" s="1167"/>
      <c r="N13" s="1166">
        <f>SUM(N11:N12)</f>
        <v>160000000000</v>
      </c>
      <c r="O13" s="266"/>
      <c r="P13" s="266"/>
      <c r="Q13" s="266"/>
    </row>
    <row r="14" spans="1:20" s="259" customFormat="1" ht="24" thickTop="1" x14ac:dyDescent="0.7">
      <c r="A14" s="266"/>
      <c r="B14" s="266"/>
      <c r="C14" s="266"/>
      <c r="D14" s="266"/>
      <c r="E14" s="266"/>
      <c r="F14" s="266"/>
      <c r="G14" s="266"/>
      <c r="H14" s="266"/>
      <c r="I14" s="266"/>
      <c r="J14" s="266"/>
      <c r="K14" s="266"/>
      <c r="L14" s="369"/>
      <c r="M14" s="266"/>
      <c r="N14" s="367"/>
      <c r="O14" s="266"/>
      <c r="P14" s="266"/>
      <c r="Q14" s="266"/>
    </row>
    <row r="15" spans="1:20" ht="84.75" customHeight="1" x14ac:dyDescent="0.25">
      <c r="A15" s="1317" t="s">
        <v>2458</v>
      </c>
      <c r="B15" s="1317"/>
      <c r="C15" s="1317"/>
      <c r="D15" s="1317"/>
      <c r="E15" s="1317"/>
      <c r="F15" s="1317"/>
      <c r="G15" s="1317"/>
      <c r="H15" s="1317"/>
      <c r="I15" s="1317"/>
      <c r="J15" s="1317"/>
      <c r="K15" s="1317"/>
      <c r="L15" s="1317"/>
      <c r="M15" s="1317"/>
      <c r="N15" s="1317"/>
    </row>
    <row r="16" spans="1:20" ht="36.75" customHeight="1" x14ac:dyDescent="0.25">
      <c r="A16" s="1317" t="s">
        <v>1691</v>
      </c>
      <c r="B16" s="1317"/>
      <c r="C16" s="1317"/>
      <c r="D16" s="1317"/>
      <c r="E16" s="1317"/>
      <c r="F16" s="1317"/>
      <c r="G16" s="1317"/>
      <c r="H16" s="1317"/>
      <c r="I16" s="1317"/>
      <c r="J16" s="1317"/>
      <c r="K16" s="1317"/>
      <c r="L16" s="1317"/>
      <c r="M16" s="1317"/>
      <c r="N16" s="1317"/>
    </row>
    <row r="17" spans="18:33" ht="27.75" customHeight="1" x14ac:dyDescent="0.25"/>
    <row r="18" spans="18:33" ht="15" x14ac:dyDescent="0.25"/>
    <row r="19" spans="18:33" ht="15" x14ac:dyDescent="0.25"/>
    <row r="20" spans="18:33" ht="15" x14ac:dyDescent="0.25"/>
    <row r="21" spans="18:33" ht="15" x14ac:dyDescent="0.25"/>
    <row r="22" spans="18:33" ht="15" x14ac:dyDescent="0.25"/>
    <row r="23" spans="18:33" ht="15" x14ac:dyDescent="0.25"/>
    <row r="24" spans="18:33" ht="15" x14ac:dyDescent="0.25"/>
    <row r="25" spans="18:33" s="235" customFormat="1" ht="15" x14ac:dyDescent="0.25">
      <c r="R25" s="216"/>
      <c r="S25" s="216"/>
      <c r="T25" s="216"/>
      <c r="U25" s="216"/>
      <c r="V25" s="216"/>
      <c r="W25" s="216"/>
      <c r="X25" s="216"/>
      <c r="Y25" s="216"/>
      <c r="Z25" s="216"/>
      <c r="AA25" s="216"/>
      <c r="AB25" s="216"/>
      <c r="AC25" s="216"/>
      <c r="AD25" s="216"/>
      <c r="AE25" s="216"/>
      <c r="AF25" s="216"/>
      <c r="AG25" s="216"/>
    </row>
    <row r="26" spans="18:33" s="235" customFormat="1" ht="15" x14ac:dyDescent="0.25">
      <c r="R26" s="216"/>
      <c r="S26" s="216"/>
      <c r="T26" s="216"/>
      <c r="U26" s="216"/>
      <c r="V26" s="216"/>
      <c r="W26" s="216"/>
      <c r="X26" s="216"/>
      <c r="Y26" s="216"/>
      <c r="Z26" s="216"/>
      <c r="AA26" s="216"/>
      <c r="AB26" s="216"/>
      <c r="AC26" s="216"/>
      <c r="AD26" s="216"/>
      <c r="AE26" s="216"/>
      <c r="AF26" s="216"/>
      <c r="AG26" s="216"/>
    </row>
    <row r="27" spans="18:33" s="235" customFormat="1" ht="15" x14ac:dyDescent="0.25">
      <c r="R27" s="216"/>
      <c r="S27" s="216"/>
      <c r="T27" s="216"/>
      <c r="U27" s="216"/>
      <c r="V27" s="216"/>
      <c r="W27" s="216"/>
      <c r="X27" s="216"/>
      <c r="Y27" s="216"/>
      <c r="Z27" s="216"/>
      <c r="AA27" s="216"/>
      <c r="AB27" s="216"/>
      <c r="AC27" s="216"/>
      <c r="AD27" s="216"/>
      <c r="AE27" s="216"/>
      <c r="AF27" s="216"/>
      <c r="AG27" s="216"/>
    </row>
    <row r="28" spans="18:33" s="235" customFormat="1" ht="15" x14ac:dyDescent="0.25">
      <c r="R28" s="216"/>
      <c r="S28" s="216"/>
      <c r="T28" s="216"/>
      <c r="U28" s="216"/>
      <c r="V28" s="216"/>
      <c r="W28" s="216"/>
      <c r="X28" s="216"/>
      <c r="Y28" s="216"/>
      <c r="Z28" s="216"/>
      <c r="AA28" s="216"/>
      <c r="AB28" s="216"/>
      <c r="AC28" s="216"/>
      <c r="AD28" s="216"/>
      <c r="AE28" s="216"/>
      <c r="AF28" s="216"/>
      <c r="AG28" s="216"/>
    </row>
    <row r="29" spans="18:33" s="235" customFormat="1" ht="15" x14ac:dyDescent="0.25">
      <c r="R29" s="216"/>
      <c r="S29" s="216"/>
      <c r="T29" s="216"/>
      <c r="U29" s="216"/>
      <c r="V29" s="216"/>
      <c r="W29" s="216"/>
      <c r="X29" s="216"/>
      <c r="Y29" s="216"/>
      <c r="Z29" s="216"/>
      <c r="AA29" s="216"/>
      <c r="AB29" s="216"/>
      <c r="AC29" s="216"/>
      <c r="AD29" s="216"/>
      <c r="AE29" s="216"/>
      <c r="AF29" s="216"/>
      <c r="AG29" s="216"/>
    </row>
    <row r="30" spans="18:33" s="235" customFormat="1" ht="15" x14ac:dyDescent="0.25">
      <c r="R30" s="216"/>
      <c r="S30" s="216"/>
      <c r="T30" s="216"/>
      <c r="U30" s="216"/>
      <c r="V30" s="216"/>
      <c r="W30" s="216"/>
      <c r="X30" s="216"/>
      <c r="Y30" s="216"/>
      <c r="Z30" s="216"/>
      <c r="AA30" s="216"/>
      <c r="AB30" s="216"/>
      <c r="AC30" s="216"/>
      <c r="AD30" s="216"/>
      <c r="AE30" s="216"/>
      <c r="AF30" s="216"/>
      <c r="AG30" s="216"/>
    </row>
  </sheetData>
  <mergeCells count="8">
    <mergeCell ref="B8:B9"/>
    <mergeCell ref="D8:M8"/>
    <mergeCell ref="A15:N15"/>
    <mergeCell ref="A16:N16"/>
    <mergeCell ref="A1:O1"/>
    <mergeCell ref="A2:O2"/>
    <mergeCell ref="A3:O3"/>
    <mergeCell ref="A7:H7"/>
  </mergeCells>
  <printOptions horizontalCentered="1"/>
  <pageMargins left="0.51181102362204722" right="0.70866141732283472" top="0.74803149606299213" bottom="0.55118110236220474" header="0.31496062992125984" footer="0.31496062992125984"/>
  <pageSetup paperSize="9" orientation="landscape" r:id="rId1"/>
  <headerFooter>
    <oddFooter>&amp;C&amp;"B Nazanin,Regular"&amp;A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4">
    <tabColor rgb="FFFFFF00"/>
    <pageSetUpPr fitToPage="1"/>
  </sheetPr>
  <dimension ref="A1:J29"/>
  <sheetViews>
    <sheetView rightToLeft="1" tabSelected="1" view="pageBreakPreview" zoomScaleNormal="70" zoomScaleSheetLayoutView="100" workbookViewId="0">
      <selection activeCell="J22" sqref="J22"/>
    </sheetView>
  </sheetViews>
  <sheetFormatPr defaultColWidth="8.7109375" defaultRowHeight="150" customHeight="1" x14ac:dyDescent="0.25"/>
  <cols>
    <col min="1" max="1" width="32.85546875" style="542" customWidth="1"/>
    <col min="2" max="2" width="10" style="205" customWidth="1"/>
    <col min="3" max="3" width="1" style="235" customWidth="1"/>
    <col min="4" max="4" width="19.5703125" style="235" customWidth="1"/>
    <col min="5" max="5" width="0.85546875" style="235" customWidth="1"/>
    <col min="6" max="6" width="19.5703125" style="235" customWidth="1"/>
    <col min="7" max="7" width="0.5703125" style="235" customWidth="1"/>
    <col min="8" max="8" width="15.28515625" style="235" customWidth="1"/>
    <col min="9" max="9" width="1" style="216" customWidth="1"/>
    <col min="10" max="10" width="16.5703125" style="216" customWidth="1"/>
    <col min="11" max="11" width="8.7109375" style="216"/>
    <col min="12" max="12" width="21.140625" style="216" customWidth="1"/>
    <col min="13" max="16384" width="8.7109375" style="216"/>
  </cols>
  <sheetData>
    <row r="1" spans="1:10" s="206" customFormat="1" ht="19.5" customHeight="1" x14ac:dyDescent="0.25">
      <c r="A1" s="1240" t="str">
        <f>'1'!A1:H1</f>
        <v>شرکت پالایش میعانات گازی آدیش جنوبی (سهامي خاص) - در مرحله قبل از بهره برداری</v>
      </c>
      <c r="B1" s="1240"/>
      <c r="C1" s="1240"/>
      <c r="D1" s="1240"/>
      <c r="E1" s="1240"/>
      <c r="F1" s="1240"/>
      <c r="G1" s="243"/>
      <c r="H1" s="243"/>
      <c r="I1" s="243"/>
      <c r="J1" s="243"/>
    </row>
    <row r="2" spans="1:10" s="206" customFormat="1" ht="19.5" customHeight="1" x14ac:dyDescent="0.25">
      <c r="A2" s="1240" t="str">
        <f>'5'!A2:H2</f>
        <v xml:space="preserve">یادداشت های توضیحی صورت های مالی </v>
      </c>
      <c r="B2" s="1240"/>
      <c r="C2" s="1240"/>
      <c r="D2" s="1240"/>
      <c r="E2" s="1240"/>
      <c r="F2" s="1240"/>
      <c r="G2" s="243"/>
      <c r="H2" s="243"/>
      <c r="I2" s="243"/>
      <c r="J2" s="243"/>
    </row>
    <row r="3" spans="1:10" s="206" customFormat="1" ht="19.5" customHeight="1" x14ac:dyDescent="0.25">
      <c r="A3" s="1240" t="str">
        <f>'5'!A3:H3</f>
        <v>سال مالی منتهی به 29 اسفندماه 1400</v>
      </c>
      <c r="B3" s="1240"/>
      <c r="C3" s="1240"/>
      <c r="D3" s="1240"/>
      <c r="E3" s="1240"/>
      <c r="F3" s="1240"/>
      <c r="G3" s="243"/>
      <c r="H3" s="243"/>
      <c r="I3" s="243"/>
      <c r="J3" s="243"/>
    </row>
    <row r="4" spans="1:10" s="206" customFormat="1" ht="19.5" customHeight="1" x14ac:dyDescent="0.25">
      <c r="A4" s="536"/>
      <c r="B4" s="489"/>
      <c r="C4" s="320"/>
      <c r="D4" s="320"/>
      <c r="E4" s="320"/>
      <c r="F4" s="320"/>
      <c r="G4" s="320"/>
      <c r="H4" s="320"/>
      <c r="I4" s="320"/>
      <c r="J4" s="320"/>
    </row>
    <row r="5" spans="1:10" s="206" customFormat="1" ht="19.5" customHeight="1" x14ac:dyDescent="0.25">
      <c r="A5" s="537"/>
      <c r="B5" s="490"/>
      <c r="C5" s="344"/>
      <c r="D5" s="344"/>
      <c r="E5" s="344"/>
      <c r="F5" s="344"/>
      <c r="G5" s="344"/>
      <c r="H5" s="344"/>
      <c r="I5" s="344"/>
    </row>
    <row r="6" spans="1:10" ht="23.25" x14ac:dyDescent="0.6">
      <c r="A6" s="310" t="s">
        <v>1666</v>
      </c>
      <c r="B6" s="491" t="s">
        <v>113</v>
      </c>
      <c r="C6" s="310"/>
      <c r="D6" s="210" t="s">
        <v>2128</v>
      </c>
      <c r="E6" s="346"/>
      <c r="F6" s="210" t="s">
        <v>1391</v>
      </c>
      <c r="G6" s="211"/>
      <c r="H6" s="213"/>
      <c r="I6" s="213"/>
    </row>
    <row r="7" spans="1:10" ht="23.25" x14ac:dyDescent="0.6">
      <c r="A7" s="544"/>
      <c r="B7" s="492"/>
      <c r="C7" s="213"/>
      <c r="D7" s="211" t="s">
        <v>7</v>
      </c>
      <c r="E7" s="211"/>
      <c r="F7" s="211" t="s">
        <v>7</v>
      </c>
      <c r="G7" s="209"/>
      <c r="H7" s="213"/>
      <c r="I7" s="213"/>
    </row>
    <row r="8" spans="1:10" s="237" customFormat="1" ht="23.25" x14ac:dyDescent="0.6">
      <c r="A8" s="223" t="s">
        <v>224</v>
      </c>
      <c r="B8" s="202" t="s">
        <v>1692</v>
      </c>
      <c r="C8" s="315"/>
      <c r="D8" s="1168">
        <f>SUM('تراز 1400'!$M$167)</f>
        <v>10566000000</v>
      </c>
      <c r="E8" s="60"/>
      <c r="F8" s="1168">
        <v>29022000000</v>
      </c>
      <c r="G8" s="211"/>
      <c r="H8" s="213">
        <f>F8-1000000</f>
        <v>29021000000</v>
      </c>
      <c r="I8" s="213"/>
    </row>
    <row r="9" spans="1:10" s="237" customFormat="1" ht="23.25" x14ac:dyDescent="0.6">
      <c r="A9" s="223" t="s">
        <v>665</v>
      </c>
      <c r="B9" s="202"/>
      <c r="C9" s="315"/>
      <c r="D9" s="1168">
        <f>SUM('تراز 1400'!$M$161:$M$166)</f>
        <v>0</v>
      </c>
      <c r="E9" s="60"/>
      <c r="F9" s="1168">
        <v>300000000</v>
      </c>
      <c r="G9" s="211"/>
      <c r="H9" s="213"/>
      <c r="I9" s="213"/>
    </row>
    <row r="10" spans="1:10" s="237" customFormat="1" ht="21" x14ac:dyDescent="0.6">
      <c r="A10" s="223" t="s">
        <v>225</v>
      </c>
      <c r="B10" s="202" t="s">
        <v>1693</v>
      </c>
      <c r="C10" s="223"/>
      <c r="D10" s="1169">
        <f>SUM('تراز 1400'!$M$152:$M$160)</f>
        <v>1328000000</v>
      </c>
      <c r="E10" s="1065"/>
      <c r="F10" s="1169">
        <v>1157000000</v>
      </c>
      <c r="G10" s="209"/>
      <c r="H10" s="213"/>
      <c r="I10" s="213"/>
    </row>
    <row r="11" spans="1:10" s="236" customFormat="1" ht="24" thickBot="1" x14ac:dyDescent="0.75">
      <c r="A11" s="539"/>
      <c r="B11" s="493"/>
      <c r="C11" s="221"/>
      <c r="D11" s="1074">
        <f>SUM(D8:D10)</f>
        <v>11894000000</v>
      </c>
      <c r="E11" s="60"/>
      <c r="F11" s="1074">
        <f>SUM(F8:F10)</f>
        <v>30479000000</v>
      </c>
      <c r="G11" s="211"/>
      <c r="H11" s="259"/>
      <c r="I11" s="259"/>
    </row>
    <row r="12" spans="1:10" ht="24" thickTop="1" x14ac:dyDescent="0.6">
      <c r="A12" s="539"/>
      <c r="B12" s="493"/>
      <c r="C12" s="221"/>
      <c r="D12" s="211"/>
      <c r="E12" s="211"/>
      <c r="F12" s="211"/>
      <c r="G12" s="211"/>
      <c r="H12" s="213"/>
      <c r="I12" s="213"/>
    </row>
    <row r="13" spans="1:10" ht="23.25" x14ac:dyDescent="0.6">
      <c r="A13" s="539"/>
      <c r="B13" s="493"/>
      <c r="C13" s="221"/>
      <c r="D13" s="211"/>
      <c r="E13" s="211"/>
      <c r="F13" s="211"/>
      <c r="G13" s="211"/>
      <c r="H13" s="213"/>
      <c r="I13" s="213"/>
    </row>
    <row r="14" spans="1:10" ht="45" customHeight="1" x14ac:dyDescent="0.25">
      <c r="A14" s="1317" t="s">
        <v>2342</v>
      </c>
      <c r="B14" s="1317"/>
      <c r="C14" s="1317"/>
      <c r="D14" s="1317"/>
      <c r="E14" s="1317"/>
      <c r="F14" s="1317"/>
      <c r="G14" s="241"/>
      <c r="H14" s="241"/>
      <c r="I14" s="241"/>
      <c r="J14" s="241"/>
    </row>
    <row r="15" spans="1:10" ht="18.75" customHeight="1" x14ac:dyDescent="0.25">
      <c r="A15" s="1291"/>
      <c r="B15" s="1291"/>
      <c r="C15" s="1291"/>
      <c r="D15" s="1291"/>
      <c r="E15" s="1291"/>
      <c r="F15" s="1291"/>
      <c r="G15" s="1291"/>
      <c r="H15" s="1291"/>
      <c r="I15" s="1291"/>
      <c r="J15" s="1291"/>
    </row>
    <row r="16" spans="1:10" ht="114.75" customHeight="1" x14ac:dyDescent="0.25">
      <c r="A16" s="1317" t="s">
        <v>2343</v>
      </c>
      <c r="B16" s="1317"/>
      <c r="C16" s="1317"/>
      <c r="D16" s="1317"/>
      <c r="E16" s="1317"/>
      <c r="F16" s="1317"/>
      <c r="G16" s="241"/>
      <c r="H16" s="241"/>
      <c r="I16" s="241"/>
      <c r="J16" s="241"/>
    </row>
    <row r="17" spans="1:10" ht="21" x14ac:dyDescent="0.6">
      <c r="A17" s="540"/>
      <c r="B17" s="494"/>
      <c r="C17" s="347"/>
      <c r="D17" s="300"/>
      <c r="E17" s="300"/>
      <c r="F17" s="300"/>
      <c r="G17" s="300"/>
      <c r="H17" s="213"/>
      <c r="I17" s="213"/>
    </row>
    <row r="18" spans="1:10" ht="23.25" customHeight="1" x14ac:dyDescent="0.6">
      <c r="A18" s="541" t="s">
        <v>572</v>
      </c>
      <c r="B18" s="494"/>
      <c r="C18" s="347"/>
      <c r="D18" s="435">
        <v>0</v>
      </c>
      <c r="E18" s="300"/>
      <c r="F18" s="300"/>
      <c r="G18" s="300"/>
      <c r="H18" s="300"/>
      <c r="I18" s="213"/>
    </row>
    <row r="19" spans="1:10" ht="23.25" customHeight="1" x14ac:dyDescent="0.25">
      <c r="A19" s="541" t="s">
        <v>651</v>
      </c>
      <c r="D19" s="435">
        <v>114549407</v>
      </c>
    </row>
    <row r="20" spans="1:10" ht="23.25" customHeight="1" x14ac:dyDescent="0.25">
      <c r="A20" s="541" t="s">
        <v>649</v>
      </c>
      <c r="D20" s="435">
        <v>403000000</v>
      </c>
    </row>
    <row r="21" spans="1:10" ht="23.25" customHeight="1" x14ac:dyDescent="0.25">
      <c r="A21" s="541" t="s">
        <v>1906</v>
      </c>
      <c r="D21" s="435">
        <v>240000000</v>
      </c>
    </row>
    <row r="22" spans="1:10" ht="23.25" customHeight="1" x14ac:dyDescent="0.25">
      <c r="A22" s="541" t="s">
        <v>671</v>
      </c>
      <c r="D22" s="435">
        <v>0</v>
      </c>
    </row>
    <row r="23" spans="1:10" ht="23.25" customHeight="1" x14ac:dyDescent="0.25">
      <c r="A23" s="541" t="s">
        <v>661</v>
      </c>
      <c r="D23" s="435">
        <v>0</v>
      </c>
    </row>
    <row r="24" spans="1:10" ht="23.25" customHeight="1" x14ac:dyDescent="0.25">
      <c r="A24" s="541" t="s">
        <v>655</v>
      </c>
      <c r="D24" s="435">
        <v>454121904</v>
      </c>
    </row>
    <row r="25" spans="1:10" ht="23.25" customHeight="1" x14ac:dyDescent="0.25">
      <c r="A25" s="541" t="s">
        <v>154</v>
      </c>
      <c r="D25" s="435">
        <v>76305281</v>
      </c>
    </row>
    <row r="26" spans="1:10" ht="23.25" customHeight="1" x14ac:dyDescent="0.25">
      <c r="A26" s="541" t="s">
        <v>663</v>
      </c>
      <c r="D26" s="435">
        <v>40000000</v>
      </c>
    </row>
    <row r="29" spans="1:10" ht="12" customHeight="1" x14ac:dyDescent="0.25">
      <c r="A29" s="538"/>
      <c r="B29" s="495"/>
      <c r="C29" s="223"/>
      <c r="D29" s="223"/>
      <c r="E29" s="223"/>
      <c r="F29" s="223"/>
      <c r="G29" s="223">
        <f>C29+D29+E29</f>
        <v>0</v>
      </c>
      <c r="H29" s="223"/>
      <c r="I29" s="223"/>
      <c r="J29" s="223"/>
    </row>
  </sheetData>
  <mergeCells count="6">
    <mergeCell ref="A15:J15"/>
    <mergeCell ref="A3:F3"/>
    <mergeCell ref="A2:F2"/>
    <mergeCell ref="A1:F1"/>
    <mergeCell ref="A16:F16"/>
    <mergeCell ref="A14:F14"/>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095EFC-A962-4084-A8EE-D50EC0865313}">
  <sheetPr codeName="Sheet25">
    <tabColor rgb="FFFFFF00"/>
    <pageSetUpPr fitToPage="1"/>
  </sheetPr>
  <dimension ref="A1:K41"/>
  <sheetViews>
    <sheetView rightToLeft="1" tabSelected="1" view="pageBreakPreview" zoomScaleNormal="70" zoomScaleSheetLayoutView="100" workbookViewId="0">
      <selection activeCell="J22" sqref="J22"/>
    </sheetView>
  </sheetViews>
  <sheetFormatPr defaultColWidth="8.7109375" defaultRowHeight="150" customHeight="1" x14ac:dyDescent="0.25"/>
  <cols>
    <col min="1" max="1" width="22.7109375" style="661" customWidth="1"/>
    <col min="2" max="2" width="5.5703125" style="205" customWidth="1"/>
    <col min="3" max="3" width="1" style="235" customWidth="1"/>
    <col min="4" max="4" width="13.140625" style="712" customWidth="1"/>
    <col min="5" max="5" width="0.85546875" style="292" customWidth="1"/>
    <col min="6" max="6" width="13.140625" style="712" customWidth="1"/>
    <col min="7" max="7" width="0.5703125" style="292" customWidth="1"/>
    <col min="8" max="8" width="13.140625" style="712" customWidth="1"/>
    <col min="9" max="9" width="1" style="403" customWidth="1"/>
    <col min="10" max="10" width="13.140625" style="712" customWidth="1"/>
    <col min="11" max="11" width="14.5703125" style="216" bestFit="1" customWidth="1"/>
    <col min="12" max="16384" width="8.7109375" style="216"/>
  </cols>
  <sheetData>
    <row r="1" spans="1:10" s="206" customFormat="1" ht="19.5" customHeight="1" x14ac:dyDescent="0.25">
      <c r="A1" s="1240" t="s">
        <v>1804</v>
      </c>
      <c r="B1" s="1240"/>
      <c r="C1" s="1240"/>
      <c r="D1" s="1240"/>
      <c r="E1" s="1240"/>
      <c r="F1" s="1240"/>
      <c r="G1" s="1240"/>
      <c r="H1" s="1240"/>
      <c r="I1" s="1240"/>
      <c r="J1" s="1240"/>
    </row>
    <row r="2" spans="1:10" s="206" customFormat="1" ht="19.5" customHeight="1" x14ac:dyDescent="0.25">
      <c r="A2" s="1240" t="s">
        <v>117</v>
      </c>
      <c r="B2" s="1240"/>
      <c r="C2" s="1240"/>
      <c r="D2" s="1240"/>
      <c r="E2" s="1240"/>
      <c r="F2" s="1240"/>
      <c r="G2" s="1240"/>
      <c r="H2" s="1240"/>
      <c r="I2" s="1240"/>
      <c r="J2" s="1240"/>
    </row>
    <row r="3" spans="1:10" s="206" customFormat="1" ht="19.5" customHeight="1" x14ac:dyDescent="0.25">
      <c r="A3" s="1240" t="s">
        <v>2127</v>
      </c>
      <c r="B3" s="1240"/>
      <c r="C3" s="1240"/>
      <c r="D3" s="1240"/>
      <c r="E3" s="1240"/>
      <c r="F3" s="1240"/>
      <c r="G3" s="1240"/>
      <c r="H3" s="1240"/>
      <c r="I3" s="1240"/>
      <c r="J3" s="1240"/>
    </row>
    <row r="4" spans="1:10" ht="19.5" customHeight="1" x14ac:dyDescent="0.25">
      <c r="A4" s="793"/>
      <c r="B4" s="494"/>
      <c r="C4" s="347"/>
      <c r="D4" s="204"/>
      <c r="E4" s="300"/>
      <c r="F4" s="204"/>
      <c r="G4" s="300"/>
      <c r="H4" s="792"/>
      <c r="I4" s="261"/>
    </row>
    <row r="5" spans="1:10" ht="25.5" customHeight="1" x14ac:dyDescent="0.25">
      <c r="A5" s="795" t="s">
        <v>1667</v>
      </c>
      <c r="B5" s="449"/>
      <c r="C5" s="218"/>
      <c r="D5" s="1296" t="s">
        <v>2128</v>
      </c>
      <c r="E5" s="1296"/>
      <c r="F5" s="1296"/>
      <c r="G5" s="1296"/>
      <c r="H5" s="1296"/>
      <c r="I5" s="211"/>
      <c r="J5" s="654" t="s">
        <v>1391</v>
      </c>
    </row>
    <row r="6" spans="1:10" s="213" customFormat="1" ht="22.5" customHeight="1" x14ac:dyDescent="0.6">
      <c r="A6" s="772"/>
      <c r="B6" s="619" t="s">
        <v>6</v>
      </c>
      <c r="C6" s="315"/>
      <c r="D6" s="791" t="s">
        <v>220</v>
      </c>
      <c r="E6" s="300"/>
      <c r="F6" s="791" t="s">
        <v>227</v>
      </c>
      <c r="G6" s="300"/>
      <c r="H6" s="791" t="s">
        <v>58</v>
      </c>
      <c r="I6" s="261"/>
      <c r="J6" s="791" t="s">
        <v>58</v>
      </c>
    </row>
    <row r="7" spans="1:10" ht="22.5" customHeight="1" x14ac:dyDescent="0.25">
      <c r="A7" s="763"/>
      <c r="B7" s="202"/>
      <c r="C7" s="209"/>
      <c r="D7" s="655" t="s">
        <v>52</v>
      </c>
      <c r="E7" s="300"/>
      <c r="F7" s="655" t="s">
        <v>52</v>
      </c>
      <c r="G7" s="300"/>
      <c r="H7" s="655" t="s">
        <v>52</v>
      </c>
      <c r="I7" s="261"/>
      <c r="J7" s="655" t="s">
        <v>52</v>
      </c>
    </row>
    <row r="8" spans="1:10" ht="21" customHeight="1" x14ac:dyDescent="0.25">
      <c r="A8" s="778" t="s">
        <v>2359</v>
      </c>
      <c r="B8" s="202"/>
      <c r="C8" s="209"/>
      <c r="D8" s="780"/>
      <c r="E8" s="199"/>
      <c r="F8" s="711"/>
      <c r="G8" s="523"/>
      <c r="H8" s="711"/>
      <c r="I8" s="408"/>
    </row>
    <row r="9" spans="1:10" s="259" customFormat="1" ht="21" customHeight="1" x14ac:dyDescent="0.7">
      <c r="A9" s="796" t="s">
        <v>239</v>
      </c>
      <c r="B9" s="620"/>
      <c r="C9" s="211"/>
      <c r="D9" s="1078">
        <f>SUM('تراز 1400'!$M$27:$M$28)</f>
        <v>746000000</v>
      </c>
      <c r="E9" s="59"/>
      <c r="F9" s="1082">
        <v>0</v>
      </c>
      <c r="G9" s="59"/>
      <c r="H9" s="1082">
        <f>D9+F9</f>
        <v>746000000</v>
      </c>
      <c r="I9" s="1066"/>
      <c r="J9" s="1078">
        <v>0</v>
      </c>
    </row>
    <row r="10" spans="1:10" s="259" customFormat="1" ht="21" customHeight="1" x14ac:dyDescent="0.7">
      <c r="A10" s="797"/>
      <c r="B10" s="620"/>
      <c r="C10" s="211"/>
      <c r="D10" s="1170">
        <f t="shared" ref="D10:J10" si="0">SUM(D9)</f>
        <v>746000000</v>
      </c>
      <c r="E10" s="60">
        <f t="shared" si="0"/>
        <v>0</v>
      </c>
      <c r="F10" s="1171">
        <f t="shared" si="0"/>
        <v>0</v>
      </c>
      <c r="G10" s="1172">
        <f t="shared" si="0"/>
        <v>0</v>
      </c>
      <c r="H10" s="1171">
        <f t="shared" si="0"/>
        <v>746000000</v>
      </c>
      <c r="I10" s="1121">
        <f t="shared" si="0"/>
        <v>0</v>
      </c>
      <c r="J10" s="1171">
        <f t="shared" si="0"/>
        <v>0</v>
      </c>
    </row>
    <row r="11" spans="1:10" s="213" customFormat="1" ht="21" customHeight="1" x14ac:dyDescent="0.6">
      <c r="A11" s="778" t="s">
        <v>228</v>
      </c>
      <c r="B11" s="621"/>
      <c r="C11" s="315"/>
      <c r="D11" s="1173"/>
      <c r="E11" s="1066"/>
      <c r="F11" s="1173"/>
      <c r="G11" s="1066"/>
      <c r="H11" s="1173"/>
      <c r="I11" s="1066"/>
      <c r="J11" s="1173"/>
    </row>
    <row r="12" spans="1:10" s="213" customFormat="1" ht="21" customHeight="1" x14ac:dyDescent="0.6">
      <c r="A12" s="796" t="s">
        <v>229</v>
      </c>
      <c r="B12" s="622" t="s">
        <v>382</v>
      </c>
      <c r="C12" s="315"/>
      <c r="D12" s="1078">
        <f>SUM('تراز 1400'!$M$59:$M$60)</f>
        <v>215358000000</v>
      </c>
      <c r="E12" s="59"/>
      <c r="F12" s="1082">
        <v>0</v>
      </c>
      <c r="G12" s="59"/>
      <c r="H12" s="1082">
        <f>D12+F12</f>
        <v>215358000000</v>
      </c>
      <c r="I12" s="1066"/>
      <c r="J12" s="1078">
        <v>415839000000</v>
      </c>
    </row>
    <row r="13" spans="1:10" s="213" customFormat="1" ht="21" customHeight="1" x14ac:dyDescent="0.6">
      <c r="A13" s="796" t="s">
        <v>230</v>
      </c>
      <c r="B13" s="622" t="s">
        <v>383</v>
      </c>
      <c r="C13" s="315"/>
      <c r="D13" s="1078">
        <f>SUM('تراز 1400'!$M$62:$M$69)</f>
        <v>1106000000</v>
      </c>
      <c r="E13" s="59"/>
      <c r="F13" s="1082">
        <v>0</v>
      </c>
      <c r="G13" s="59"/>
      <c r="H13" s="1082">
        <f>D13+F13</f>
        <v>1106000000</v>
      </c>
      <c r="I13" s="1066"/>
      <c r="J13" s="1078">
        <v>48000000</v>
      </c>
    </row>
    <row r="14" spans="1:10" s="213" customFormat="1" ht="21" customHeight="1" x14ac:dyDescent="0.6">
      <c r="A14" s="796" t="s">
        <v>1390</v>
      </c>
      <c r="B14" s="622" t="s">
        <v>1564</v>
      </c>
      <c r="C14" s="315"/>
      <c r="D14" s="1078">
        <f>SUM('تراز 1400'!$M$70)</f>
        <v>0</v>
      </c>
      <c r="E14" s="59"/>
      <c r="F14" s="1082">
        <v>0</v>
      </c>
      <c r="G14" s="59"/>
      <c r="H14" s="1082">
        <f>D14+F14</f>
        <v>0</v>
      </c>
      <c r="I14" s="1066"/>
      <c r="J14" s="1078">
        <v>452398000000</v>
      </c>
    </row>
    <row r="15" spans="1:10" s="259" customFormat="1" ht="21" customHeight="1" x14ac:dyDescent="0.7">
      <c r="A15" s="772"/>
      <c r="B15" s="623"/>
      <c r="C15" s="315"/>
      <c r="D15" s="1174">
        <f>SUM(D12:D14)</f>
        <v>216464000000</v>
      </c>
      <c r="E15" s="62"/>
      <c r="F15" s="1174">
        <f>SUM(F12:F14)</f>
        <v>0</v>
      </c>
      <c r="G15" s="62"/>
      <c r="H15" s="1174">
        <f>SUM(H12:H14)</f>
        <v>216464000000</v>
      </c>
      <c r="I15" s="1121"/>
      <c r="J15" s="1174">
        <f>SUM(J12:J14)</f>
        <v>868285000000</v>
      </c>
    </row>
    <row r="16" spans="1:10" s="259" customFormat="1" ht="41.25" customHeight="1" x14ac:dyDescent="0.7">
      <c r="A16" s="799" t="s">
        <v>2430</v>
      </c>
      <c r="B16" s="623"/>
      <c r="C16" s="315"/>
      <c r="D16" s="1174">
        <f>'35'!G19</f>
        <v>0</v>
      </c>
      <c r="E16" s="62"/>
      <c r="F16" s="1174">
        <v>0</v>
      </c>
      <c r="G16" s="62"/>
      <c r="H16" s="1174">
        <f>D16+F16</f>
        <v>0</v>
      </c>
      <c r="I16" s="1121"/>
      <c r="J16" s="1174">
        <v>-452398000000</v>
      </c>
    </row>
    <row r="17" spans="1:11" s="259" customFormat="1" ht="21" customHeight="1" x14ac:dyDescent="0.7">
      <c r="A17" s="772"/>
      <c r="B17" s="623"/>
      <c r="C17" s="315"/>
      <c r="D17" s="1175">
        <f>D15+D16</f>
        <v>216464000000</v>
      </c>
      <c r="E17" s="1176">
        <f>E15+E16</f>
        <v>0</v>
      </c>
      <c r="F17" s="1175">
        <f>F15+F16</f>
        <v>0</v>
      </c>
      <c r="G17" s="1120">
        <f t="shared" ref="G17:I17" si="1">G15+G16</f>
        <v>0</v>
      </c>
      <c r="H17" s="1175">
        <f>H15+H16</f>
        <v>216464000000</v>
      </c>
      <c r="I17" s="1120">
        <f t="shared" si="1"/>
        <v>0</v>
      </c>
      <c r="J17" s="1175">
        <f>J15+J16</f>
        <v>415887000000</v>
      </c>
    </row>
    <row r="18" spans="1:11" s="213" customFormat="1" ht="21" customHeight="1" x14ac:dyDescent="0.6">
      <c r="A18" s="778" t="s">
        <v>231</v>
      </c>
      <c r="B18" s="622"/>
      <c r="C18" s="315"/>
      <c r="D18" s="1078"/>
      <c r="E18" s="59"/>
      <c r="F18" s="1082"/>
      <c r="G18" s="59"/>
      <c r="H18" s="1082"/>
      <c r="I18" s="1066"/>
      <c r="J18" s="1078"/>
    </row>
    <row r="19" spans="1:11" s="213" customFormat="1" ht="21" customHeight="1" x14ac:dyDescent="0.6">
      <c r="A19" s="796" t="s">
        <v>1538</v>
      </c>
      <c r="B19" s="622" t="s">
        <v>1668</v>
      </c>
      <c r="C19" s="315"/>
      <c r="D19" s="1082">
        <f>'تراز 1400'!$M$40</f>
        <v>384677000000</v>
      </c>
      <c r="E19" s="59"/>
      <c r="F19" s="1082"/>
      <c r="G19" s="59"/>
      <c r="H19" s="1082">
        <f>D19+F19</f>
        <v>384677000000</v>
      </c>
      <c r="I19" s="1066"/>
      <c r="J19" s="1082">
        <v>4071582000000</v>
      </c>
    </row>
    <row r="20" spans="1:11" s="213" customFormat="1" ht="21" customHeight="1" x14ac:dyDescent="0.6">
      <c r="A20" s="798" t="s">
        <v>233</v>
      </c>
      <c r="B20" s="622" t="s">
        <v>1669</v>
      </c>
      <c r="C20" s="315"/>
      <c r="D20" s="1082">
        <f>SUM('تراز 1400'!$M$42:$M$57)</f>
        <v>1248000000</v>
      </c>
      <c r="E20" s="59"/>
      <c r="F20" s="1082">
        <v>0</v>
      </c>
      <c r="G20" s="59"/>
      <c r="H20" s="1082">
        <f>D20+F20</f>
        <v>1248000000</v>
      </c>
      <c r="I20" s="1066"/>
      <c r="J20" s="1082">
        <v>116000000</v>
      </c>
    </row>
    <row r="21" spans="1:11" s="213" customFormat="1" ht="21" customHeight="1" x14ac:dyDescent="0.6">
      <c r="A21" s="796" t="s">
        <v>232</v>
      </c>
      <c r="B21" s="622"/>
      <c r="C21" s="268"/>
      <c r="D21" s="1082">
        <v>5674000000</v>
      </c>
      <c r="E21" s="59"/>
      <c r="F21" s="1078">
        <v>0</v>
      </c>
      <c r="G21" s="59"/>
      <c r="H21" s="1082">
        <f>D21+F21</f>
        <v>5674000000</v>
      </c>
      <c r="I21" s="1066"/>
      <c r="J21" s="1082">
        <v>5273000000</v>
      </c>
      <c r="K21" s="213">
        <f>D21-1000000</f>
        <v>5673000000</v>
      </c>
    </row>
    <row r="22" spans="1:11" s="259" customFormat="1" ht="21" customHeight="1" x14ac:dyDescent="0.7">
      <c r="A22" s="307"/>
      <c r="B22" s="623"/>
      <c r="C22" s="307"/>
      <c r="D22" s="1174">
        <f>SUM(D19:D21)</f>
        <v>391599000000</v>
      </c>
      <c r="E22" s="62"/>
      <c r="F22" s="1174">
        <f>SUM(F19:F21)</f>
        <v>0</v>
      </c>
      <c r="G22" s="62"/>
      <c r="H22" s="1174">
        <f>SUM(H19:H21)</f>
        <v>391599000000</v>
      </c>
      <c r="I22" s="1121"/>
      <c r="J22" s="1174">
        <f>SUM(J19:J21)</f>
        <v>4076971000000</v>
      </c>
    </row>
    <row r="23" spans="1:11" s="259" customFormat="1" ht="21" customHeight="1" thickBot="1" x14ac:dyDescent="0.75">
      <c r="A23" s="794"/>
      <c r="B23" s="624"/>
      <c r="C23" s="363"/>
      <c r="D23" s="1140">
        <f>D17+D22+D10</f>
        <v>608809000000</v>
      </c>
      <c r="E23" s="62"/>
      <c r="F23" s="1140">
        <f>F17+F22+F10</f>
        <v>0</v>
      </c>
      <c r="G23" s="62">
        <f>G17+G22</f>
        <v>0</v>
      </c>
      <c r="H23" s="1140">
        <f>H17+H22+H10</f>
        <v>608809000000</v>
      </c>
      <c r="I23" s="62"/>
      <c r="J23" s="1140">
        <f>J17+J22+J10</f>
        <v>4492858000000</v>
      </c>
    </row>
    <row r="24" spans="1:11" ht="18.75" customHeight="1" thickTop="1" x14ac:dyDescent="0.25">
      <c r="A24" s="793"/>
      <c r="B24" s="494"/>
      <c r="C24" s="347"/>
      <c r="D24" s="204"/>
      <c r="E24" s="300"/>
      <c r="F24" s="204"/>
      <c r="G24" s="300"/>
      <c r="H24" s="204"/>
      <c r="I24" s="261"/>
    </row>
    <row r="25" spans="1:11" s="477" customFormat="1" ht="78" customHeight="1" x14ac:dyDescent="0.25">
      <c r="A25" s="1326" t="s">
        <v>2627</v>
      </c>
      <c r="B25" s="1326"/>
      <c r="C25" s="1326"/>
      <c r="D25" s="1326"/>
      <c r="E25" s="1326"/>
      <c r="F25" s="1326"/>
      <c r="G25" s="1326"/>
      <c r="H25" s="1326"/>
      <c r="I25" s="1326"/>
      <c r="J25" s="1326"/>
    </row>
    <row r="26" spans="1:11" ht="41.25" customHeight="1" x14ac:dyDescent="0.25">
      <c r="A26" s="1326" t="s">
        <v>2340</v>
      </c>
      <c r="B26" s="1326"/>
      <c r="C26" s="1326"/>
      <c r="D26" s="1326"/>
      <c r="E26" s="1326"/>
      <c r="F26" s="1326"/>
      <c r="G26" s="1326"/>
      <c r="H26" s="1326"/>
      <c r="I26" s="1326"/>
      <c r="J26" s="1326"/>
    </row>
    <row r="27" spans="1:11" s="477" customFormat="1" ht="48.75" customHeight="1" x14ac:dyDescent="0.25">
      <c r="A27" s="1325" t="s">
        <v>2338</v>
      </c>
      <c r="B27" s="1325"/>
      <c r="C27" s="1325"/>
      <c r="D27" s="1325"/>
      <c r="E27" s="1325"/>
      <c r="F27" s="1325"/>
      <c r="G27" s="1325"/>
      <c r="H27" s="1325"/>
      <c r="I27" s="1325"/>
      <c r="J27" s="1325"/>
    </row>
    <row r="28" spans="1:11" s="477" customFormat="1" ht="57" customHeight="1" x14ac:dyDescent="0.25">
      <c r="A28" s="1325" t="s">
        <v>2339</v>
      </c>
      <c r="B28" s="1325"/>
      <c r="C28" s="1325"/>
      <c r="D28" s="1325"/>
      <c r="E28" s="1325"/>
      <c r="F28" s="1325"/>
      <c r="G28" s="1325"/>
      <c r="H28" s="1325"/>
      <c r="I28" s="1325"/>
      <c r="J28" s="1325"/>
    </row>
    <row r="29" spans="1:11" ht="12" customHeight="1" x14ac:dyDescent="0.25">
      <c r="A29" s="643"/>
      <c r="B29" s="495"/>
      <c r="C29" s="223"/>
      <c r="D29" s="780"/>
      <c r="E29" s="209"/>
      <c r="F29" s="780"/>
      <c r="G29" s="209"/>
      <c r="H29" s="780"/>
      <c r="I29" s="209"/>
      <c r="J29" s="780"/>
    </row>
    <row r="41" spans="1:10" ht="12" customHeight="1" x14ac:dyDescent="0.25">
      <c r="A41" s="643"/>
      <c r="B41" s="495"/>
      <c r="C41" s="223"/>
      <c r="D41" s="780"/>
      <c r="E41" s="209"/>
      <c r="F41" s="780"/>
      <c r="G41" s="209"/>
      <c r="H41" s="780"/>
      <c r="I41" s="209"/>
      <c r="J41" s="780"/>
    </row>
  </sheetData>
  <mergeCells count="8">
    <mergeCell ref="A28:J28"/>
    <mergeCell ref="A26:J26"/>
    <mergeCell ref="A1:J1"/>
    <mergeCell ref="A2:J2"/>
    <mergeCell ref="A3:J3"/>
    <mergeCell ref="A27:J27"/>
    <mergeCell ref="D5:H5"/>
    <mergeCell ref="A25:J25"/>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B9CCE-2265-4D5F-A95F-9E22D46C359E}">
  <sheetPr codeName="Sheet26">
    <tabColor rgb="FFFFFF00"/>
    <pageSetUpPr fitToPage="1"/>
  </sheetPr>
  <dimension ref="A1:O34"/>
  <sheetViews>
    <sheetView rightToLeft="1" tabSelected="1" view="pageBreakPreview" zoomScale="110" zoomScaleNormal="70" zoomScaleSheetLayoutView="110" workbookViewId="0">
      <selection activeCell="J22" sqref="J22"/>
    </sheetView>
  </sheetViews>
  <sheetFormatPr defaultColWidth="8.7109375" defaultRowHeight="150" customHeight="1" x14ac:dyDescent="0.25"/>
  <cols>
    <col min="1" max="1" width="37.7109375" style="235" customWidth="1"/>
    <col min="2" max="2" width="11" style="235" customWidth="1"/>
    <col min="3" max="3" width="0.5703125" style="235" customWidth="1"/>
    <col min="4" max="4" width="17.42578125" style="282" customWidth="1"/>
    <col min="5" max="5" width="1" style="282" customWidth="1"/>
    <col min="6" max="6" width="17.42578125" style="282" customWidth="1"/>
    <col min="7" max="7" width="19.5703125" style="235" bestFit="1" customWidth="1"/>
    <col min="8" max="8" width="0.85546875" style="235" customWidth="1"/>
    <col min="9" max="9" width="20.5703125" style="235" customWidth="1"/>
    <col min="10" max="11" width="8.7109375" style="216"/>
    <col min="12" max="12" width="14.140625" style="216" bestFit="1" customWidth="1"/>
    <col min="13" max="14" width="8.7109375" style="216"/>
    <col min="15" max="15" width="13.85546875" style="216" bestFit="1" customWidth="1"/>
    <col min="16" max="16384" width="8.7109375" style="216"/>
  </cols>
  <sheetData>
    <row r="1" spans="1:10" s="206" customFormat="1" ht="19.5" customHeight="1" x14ac:dyDescent="0.25">
      <c r="A1" s="1240" t="str">
        <f>'1'!A1:H1</f>
        <v>شرکت پالایش میعانات گازی آدیش جنوبی (سهامي خاص) - در مرحله قبل از بهره برداری</v>
      </c>
      <c r="B1" s="1240"/>
      <c r="C1" s="1240"/>
      <c r="D1" s="1240"/>
      <c r="E1" s="1240"/>
      <c r="F1" s="1240"/>
      <c r="G1" s="243"/>
      <c r="H1" s="243"/>
      <c r="I1" s="243"/>
    </row>
    <row r="2" spans="1:10" s="206" customFormat="1" ht="19.5" customHeight="1" x14ac:dyDescent="0.25">
      <c r="A2" s="1240" t="str">
        <f>'[12]6'!A2:H2</f>
        <v xml:space="preserve">یادداشت های توضیحی صورت های مالی </v>
      </c>
      <c r="B2" s="1240"/>
      <c r="C2" s="1240"/>
      <c r="D2" s="1240"/>
      <c r="E2" s="1240"/>
      <c r="F2" s="1240"/>
      <c r="G2" s="243"/>
      <c r="H2" s="243"/>
      <c r="I2" s="243"/>
    </row>
    <row r="3" spans="1:10" s="206" customFormat="1" ht="19.5" customHeight="1" x14ac:dyDescent="0.25">
      <c r="A3" s="1240" t="str">
        <f>'5'!A3:H3</f>
        <v>سال مالی منتهی به 29 اسفندماه 1400</v>
      </c>
      <c r="B3" s="1240"/>
      <c r="C3" s="1240"/>
      <c r="D3" s="1240"/>
      <c r="E3" s="1240"/>
      <c r="F3" s="1240"/>
      <c r="G3" s="243"/>
      <c r="H3" s="243"/>
      <c r="I3" s="243"/>
    </row>
    <row r="4" spans="1:10" s="206" customFormat="1" ht="19.5" customHeight="1" x14ac:dyDescent="0.25">
      <c r="A4" s="320"/>
      <c r="B4" s="320"/>
      <c r="C4" s="320"/>
      <c r="D4" s="320"/>
      <c r="E4" s="320"/>
      <c r="F4" s="320"/>
      <c r="G4" s="320"/>
      <c r="H4" s="320"/>
      <c r="I4" s="320"/>
    </row>
    <row r="5" spans="1:10" ht="44.25" customHeight="1" x14ac:dyDescent="0.25">
      <c r="A5" s="1285" t="s">
        <v>2602</v>
      </c>
      <c r="B5" s="1285"/>
      <c r="C5" s="1285"/>
      <c r="D5" s="1285"/>
      <c r="E5" s="1285"/>
      <c r="F5" s="1285"/>
      <c r="G5" s="684"/>
      <c r="H5" s="684"/>
      <c r="I5" s="684"/>
      <c r="J5" s="684"/>
    </row>
    <row r="6" spans="1:10" ht="17.25" customHeight="1" x14ac:dyDescent="0.25">
      <c r="A6" s="241"/>
      <c r="B6" s="241"/>
      <c r="C6" s="241"/>
      <c r="D6" s="241"/>
      <c r="E6" s="241"/>
      <c r="F6" s="241"/>
      <c r="G6" s="223"/>
      <c r="H6" s="223"/>
      <c r="I6" s="223"/>
      <c r="J6" s="223"/>
    </row>
    <row r="7" spans="1:10" ht="34.5" customHeight="1" x14ac:dyDescent="0.25">
      <c r="A7" s="1285" t="s">
        <v>2421</v>
      </c>
      <c r="B7" s="1285"/>
      <c r="C7" s="1285"/>
      <c r="D7" s="1285"/>
      <c r="E7" s="1285"/>
      <c r="F7" s="1285"/>
      <c r="G7" s="1267"/>
      <c r="H7" s="1267"/>
      <c r="I7" s="1267"/>
      <c r="J7" s="1267"/>
    </row>
    <row r="8" spans="1:10" s="206" customFormat="1" ht="26.25" customHeight="1" x14ac:dyDescent="0.25">
      <c r="A8" s="320"/>
      <c r="B8" s="320"/>
      <c r="C8" s="320"/>
      <c r="D8" s="320"/>
      <c r="E8" s="320"/>
      <c r="F8" s="320"/>
      <c r="G8" s="320"/>
      <c r="H8" s="320"/>
      <c r="I8" s="320"/>
    </row>
    <row r="9" spans="1:10" ht="23.25" x14ac:dyDescent="0.6">
      <c r="A9" s="358" t="s">
        <v>1672</v>
      </c>
      <c r="B9" s="326" t="s">
        <v>113</v>
      </c>
      <c r="C9" s="359"/>
      <c r="D9" s="210" t="s">
        <v>2128</v>
      </c>
      <c r="E9" s="211"/>
      <c r="F9" s="210" t="s">
        <v>1391</v>
      </c>
      <c r="G9" s="313"/>
      <c r="H9" s="313"/>
      <c r="I9" s="237"/>
    </row>
    <row r="10" spans="1:10" ht="23.25" x14ac:dyDescent="0.6">
      <c r="A10" s="315"/>
      <c r="B10" s="253"/>
      <c r="C10" s="253"/>
      <c r="D10" s="209" t="s">
        <v>7</v>
      </c>
      <c r="E10" s="209"/>
      <c r="F10" s="209" t="s">
        <v>7</v>
      </c>
      <c r="G10" s="237"/>
      <c r="H10" s="237"/>
      <c r="I10" s="237"/>
    </row>
    <row r="11" spans="1:10" s="213" customFormat="1" ht="23.25" customHeight="1" x14ac:dyDescent="0.6">
      <c r="A11" s="213" t="s">
        <v>446</v>
      </c>
      <c r="B11" s="324"/>
      <c r="C11" s="253"/>
      <c r="D11" s="59">
        <f>SUM('تراز 1400'!$M$3:$M$16)</f>
        <v>231271000000</v>
      </c>
      <c r="E11" s="59"/>
      <c r="F11" s="59">
        <v>64255000000</v>
      </c>
      <c r="I11" s="256"/>
    </row>
    <row r="12" spans="1:10" s="213" customFormat="1" ht="23.25" customHeight="1" x14ac:dyDescent="0.6">
      <c r="A12" s="432" t="s">
        <v>486</v>
      </c>
      <c r="B12" s="324" t="s">
        <v>300</v>
      </c>
      <c r="C12" s="253"/>
      <c r="D12" s="59">
        <f>SUM('تراز 1400'!$M$17:$M$18)</f>
        <v>12109000000</v>
      </c>
      <c r="E12" s="59"/>
      <c r="F12" s="59">
        <v>13539000000</v>
      </c>
    </row>
    <row r="13" spans="1:10" s="213" customFormat="1" ht="23.25" customHeight="1" x14ac:dyDescent="0.6">
      <c r="A13" s="432" t="s">
        <v>474</v>
      </c>
      <c r="B13" s="324" t="s">
        <v>301</v>
      </c>
      <c r="C13" s="253"/>
      <c r="D13" s="59">
        <f>SUM('تراز 1400'!$M$19:$M$25)</f>
        <v>11000000</v>
      </c>
      <c r="E13" s="59"/>
      <c r="F13" s="59">
        <v>321000000</v>
      </c>
    </row>
    <row r="14" spans="1:10" s="213" customFormat="1" ht="23.25" customHeight="1" x14ac:dyDescent="0.6">
      <c r="A14" s="432" t="s">
        <v>441</v>
      </c>
      <c r="B14" s="324" t="s">
        <v>302</v>
      </c>
      <c r="C14" s="253"/>
      <c r="D14" s="59">
        <f>SUM('تراز 1400'!$M$2)</f>
        <v>4167000000</v>
      </c>
      <c r="E14" s="59"/>
      <c r="F14" s="59">
        <v>2657000000</v>
      </c>
    </row>
    <row r="15" spans="1:10" s="213" customFormat="1" ht="23.25" customHeight="1" x14ac:dyDescent="0.6">
      <c r="A15" s="432" t="s">
        <v>492</v>
      </c>
      <c r="B15" s="324" t="s">
        <v>303</v>
      </c>
      <c r="C15" s="253"/>
      <c r="D15" s="59">
        <f>SUM('تراز 1400'!$M$26)</f>
        <v>74198000000</v>
      </c>
      <c r="E15" s="59"/>
      <c r="F15" s="59">
        <v>74198000000</v>
      </c>
    </row>
    <row r="16" spans="1:10" s="213" customFormat="1" ht="23.25" customHeight="1" thickBot="1" x14ac:dyDescent="0.65">
      <c r="A16" s="211"/>
      <c r="B16" s="324"/>
      <c r="C16" s="253"/>
      <c r="D16" s="1074">
        <f>SUM(D11:D15)</f>
        <v>321756000000</v>
      </c>
      <c r="E16" s="60"/>
      <c r="F16" s="1074">
        <f>SUM(F11:F15)</f>
        <v>154970000000</v>
      </c>
    </row>
    <row r="17" spans="1:15" ht="16.5" customHeight="1" thickTop="1" x14ac:dyDescent="0.55000000000000004">
      <c r="A17" s="334"/>
      <c r="B17" s="237"/>
      <c r="C17" s="237"/>
      <c r="D17" s="433"/>
      <c r="E17" s="433"/>
      <c r="F17" s="433"/>
      <c r="G17" s="237"/>
      <c r="H17" s="237"/>
      <c r="I17" s="237"/>
    </row>
    <row r="18" spans="1:15" s="845" customFormat="1" ht="90.75" customHeight="1" x14ac:dyDescent="0.5">
      <c r="A18" s="1285" t="s">
        <v>2341</v>
      </c>
      <c r="B18" s="1285"/>
      <c r="C18" s="1285"/>
      <c r="D18" s="1285"/>
      <c r="E18" s="1285"/>
      <c r="F18" s="1285"/>
      <c r="G18" s="684"/>
      <c r="H18" s="684"/>
      <c r="I18" s="684"/>
      <c r="J18" s="844"/>
    </row>
    <row r="19" spans="1:15" ht="16.5" customHeight="1" x14ac:dyDescent="0.55000000000000004">
      <c r="A19" s="966"/>
      <c r="B19" s="237"/>
      <c r="C19" s="237"/>
      <c r="D19" s="235"/>
      <c r="E19" s="235"/>
      <c r="F19" s="235"/>
      <c r="G19" s="237"/>
      <c r="H19" s="237"/>
      <c r="I19" s="237"/>
    </row>
    <row r="20" spans="1:15" s="845" customFormat="1" ht="46.5" customHeight="1" x14ac:dyDescent="0.5">
      <c r="A20" s="1285" t="s">
        <v>2129</v>
      </c>
      <c r="B20" s="1285"/>
      <c r="C20" s="1285"/>
      <c r="D20" s="1285"/>
      <c r="E20" s="1285"/>
      <c r="F20" s="1285"/>
      <c r="G20" s="1267"/>
      <c r="H20" s="1267"/>
      <c r="J20" s="844"/>
    </row>
    <row r="21" spans="1:15" ht="16.5" customHeight="1" x14ac:dyDescent="0.55000000000000004">
      <c r="A21" s="966"/>
      <c r="B21" s="237"/>
      <c r="C21" s="237"/>
      <c r="D21" s="235"/>
      <c r="E21" s="235"/>
      <c r="F21" s="235"/>
      <c r="G21" s="237"/>
      <c r="H21" s="237"/>
      <c r="I21" s="237"/>
    </row>
    <row r="22" spans="1:15" s="845" customFormat="1" ht="72.75" customHeight="1" x14ac:dyDescent="0.5">
      <c r="A22" s="1285" t="s">
        <v>2130</v>
      </c>
      <c r="B22" s="1285"/>
      <c r="C22" s="1285"/>
      <c r="D22" s="1285"/>
      <c r="E22" s="1285"/>
      <c r="F22" s="1285"/>
      <c r="G22" s="1267"/>
      <c r="H22" s="1267"/>
      <c r="I22" s="1267"/>
      <c r="J22" s="844"/>
    </row>
    <row r="23" spans="1:15" ht="16.5" customHeight="1" x14ac:dyDescent="0.55000000000000004">
      <c r="A23" s="966"/>
      <c r="B23" s="237"/>
      <c r="C23" s="237"/>
      <c r="D23" s="237"/>
      <c r="E23" s="237"/>
      <c r="F23" s="237"/>
      <c r="G23" s="237"/>
      <c r="H23" s="237"/>
      <c r="I23" s="237"/>
      <c r="O23" s="360"/>
    </row>
    <row r="24" spans="1:15" s="845" customFormat="1" ht="26.25" customHeight="1" x14ac:dyDescent="0.5">
      <c r="A24" s="1285" t="s">
        <v>1673</v>
      </c>
      <c r="B24" s="1285"/>
      <c r="C24" s="1285"/>
      <c r="D24" s="1285"/>
      <c r="E24" s="1285"/>
      <c r="F24" s="1285"/>
      <c r="G24" s="361"/>
      <c r="H24" s="361"/>
      <c r="I24" s="361"/>
      <c r="J24" s="844"/>
      <c r="O24" s="216"/>
    </row>
    <row r="25" spans="1:15" ht="16.5" customHeight="1" x14ac:dyDescent="0.55000000000000004">
      <c r="A25" s="334"/>
      <c r="B25" s="237"/>
      <c r="C25" s="237"/>
      <c r="D25" s="433"/>
      <c r="E25" s="433"/>
      <c r="F25" s="433"/>
      <c r="G25" s="237"/>
      <c r="H25" s="237"/>
      <c r="I25" s="237"/>
      <c r="O25" s="360"/>
    </row>
    <row r="26" spans="1:15" ht="58.5" customHeight="1" x14ac:dyDescent="0.25">
      <c r="A26" s="1327"/>
      <c r="B26" s="1327"/>
      <c r="C26" s="1327"/>
      <c r="D26" s="1327"/>
      <c r="E26" s="1327"/>
      <c r="F26" s="1327"/>
      <c r="G26" s="362"/>
      <c r="H26" s="362"/>
      <c r="I26" s="362"/>
    </row>
    <row r="27" spans="1:15" ht="12" customHeight="1" x14ac:dyDescent="0.25">
      <c r="A27" s="1327"/>
      <c r="B27" s="1327"/>
      <c r="C27" s="1327"/>
      <c r="D27" s="1327"/>
      <c r="E27" s="1327"/>
      <c r="F27" s="1327"/>
      <c r="G27" s="1327"/>
      <c r="H27" s="1327"/>
      <c r="I27" s="1327"/>
    </row>
    <row r="28" spans="1:15" ht="15" x14ac:dyDescent="0.25"/>
    <row r="34" spans="7:7" ht="150" customHeight="1" x14ac:dyDescent="0.25">
      <c r="G34" s="235">
        <f>C34+D34+E34</f>
        <v>0</v>
      </c>
    </row>
  </sheetData>
  <mergeCells count="14">
    <mergeCell ref="A18:F18"/>
    <mergeCell ref="A20:F20"/>
    <mergeCell ref="G20:H20"/>
    <mergeCell ref="A1:F1"/>
    <mergeCell ref="A2:F2"/>
    <mergeCell ref="A3:F3"/>
    <mergeCell ref="A5:F5"/>
    <mergeCell ref="A7:F7"/>
    <mergeCell ref="G7:J7"/>
    <mergeCell ref="A22:F22"/>
    <mergeCell ref="G22:I22"/>
    <mergeCell ref="A24:F24"/>
    <mergeCell ref="A26:F26"/>
    <mergeCell ref="A27:I27"/>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6A4FB-5BED-4F22-A823-0E98FCE28091}">
  <sheetPr codeName="Sheet4">
    <tabColor rgb="FF00FFFF"/>
    <pageSetUpPr fitToPage="1"/>
  </sheetPr>
  <dimension ref="A1:XFD991"/>
  <sheetViews>
    <sheetView rightToLeft="1" view="pageBreakPreview" topLeftCell="E559" zoomScaleNormal="100" zoomScaleSheetLayoutView="100" workbookViewId="0">
      <selection activeCell="N578" sqref="N578"/>
    </sheetView>
  </sheetViews>
  <sheetFormatPr defaultColWidth="9.140625" defaultRowHeight="15" x14ac:dyDescent="0.25"/>
  <cols>
    <col min="1" max="1" width="5.28515625" style="76" hidden="1" customWidth="1"/>
    <col min="2" max="2" width="23.28515625" style="76" hidden="1" customWidth="1"/>
    <col min="3" max="3" width="8.28515625" style="76" customWidth="1"/>
    <col min="4" max="4" width="25.85546875" style="76" customWidth="1"/>
    <col min="5" max="5" width="8.28515625" style="76" customWidth="1"/>
    <col min="6" max="6" width="30.85546875" customWidth="1"/>
    <col min="7" max="7" width="7.85546875" style="76" customWidth="1"/>
    <col min="8" max="8" width="32" style="76" customWidth="1"/>
    <col min="9" max="14" width="20" style="431" customWidth="1"/>
    <col min="15" max="15" width="9.140625" style="437"/>
    <col min="16" max="16" width="17.5703125" style="503" bestFit="1" customWidth="1"/>
    <col min="17" max="17" width="17.28515625" style="76" bestFit="1" customWidth="1"/>
    <col min="18" max="19" width="16.42578125" style="76" bestFit="1" customWidth="1"/>
    <col min="20" max="20" width="21.140625" style="76" customWidth="1"/>
    <col min="21" max="21" width="16.42578125" style="76" bestFit="1" customWidth="1"/>
    <col min="22" max="16384" width="9.140625" style="76"/>
  </cols>
  <sheetData>
    <row r="1" spans="1:16" x14ac:dyDescent="0.25">
      <c r="A1" s="429" t="s">
        <v>425</v>
      </c>
      <c r="B1" s="429" t="s">
        <v>1437</v>
      </c>
      <c r="C1" s="429" t="s">
        <v>426</v>
      </c>
      <c r="D1" s="429" t="s">
        <v>1439</v>
      </c>
      <c r="E1" s="429" t="s">
        <v>427</v>
      </c>
      <c r="F1" s="551" t="s">
        <v>1440</v>
      </c>
      <c r="G1" s="429" t="s">
        <v>429</v>
      </c>
      <c r="H1" s="429" t="s">
        <v>428</v>
      </c>
      <c r="I1" s="430" t="s">
        <v>432</v>
      </c>
      <c r="J1" s="430" t="s">
        <v>433</v>
      </c>
      <c r="K1" s="430" t="s">
        <v>430</v>
      </c>
      <c r="L1" s="430" t="s">
        <v>431</v>
      </c>
      <c r="M1" s="430" t="s">
        <v>434</v>
      </c>
      <c r="N1" s="430" t="s">
        <v>435</v>
      </c>
    </row>
    <row r="2" spans="1:16" s="436" customFormat="1" x14ac:dyDescent="0.25">
      <c r="A2" s="74" t="s">
        <v>436</v>
      </c>
      <c r="B2" s="74" t="s">
        <v>437</v>
      </c>
      <c r="C2" s="531" t="s">
        <v>438</v>
      </c>
      <c r="D2" s="74" t="s">
        <v>439</v>
      </c>
      <c r="E2" s="74" t="s">
        <v>440</v>
      </c>
      <c r="F2" s="73" t="s">
        <v>441</v>
      </c>
      <c r="G2" s="74" t="s">
        <v>442</v>
      </c>
      <c r="H2" s="74" t="s">
        <v>443</v>
      </c>
      <c r="I2" s="435">
        <v>2656699391</v>
      </c>
      <c r="J2" s="435">
        <v>0</v>
      </c>
      <c r="K2" s="435">
        <v>35245884374</v>
      </c>
      <c r="L2" s="435">
        <v>33735723168</v>
      </c>
      <c r="M2" s="435">
        <v>4166860597</v>
      </c>
      <c r="N2" s="435">
        <v>0</v>
      </c>
      <c r="O2" s="438" t="s">
        <v>302</v>
      </c>
      <c r="P2" s="504"/>
    </row>
    <row r="3" spans="1:16" s="436" customFormat="1" x14ac:dyDescent="0.25">
      <c r="A3" s="74" t="s">
        <v>436</v>
      </c>
      <c r="B3" s="74" t="s">
        <v>437</v>
      </c>
      <c r="C3" s="531" t="s">
        <v>438</v>
      </c>
      <c r="D3" s="74" t="s">
        <v>439</v>
      </c>
      <c r="E3" s="74" t="s">
        <v>445</v>
      </c>
      <c r="F3" s="73" t="s">
        <v>446</v>
      </c>
      <c r="G3" s="74" t="s">
        <v>447</v>
      </c>
      <c r="H3" s="74" t="s">
        <v>448</v>
      </c>
      <c r="I3" s="435">
        <v>50000000</v>
      </c>
      <c r="J3" s="435">
        <v>0</v>
      </c>
      <c r="K3" s="435">
        <v>2241289165705</v>
      </c>
      <c r="L3" s="435">
        <v>2241289165705</v>
      </c>
      <c r="M3" s="435">
        <v>50000000</v>
      </c>
      <c r="N3" s="435">
        <v>0</v>
      </c>
      <c r="O3" s="438">
        <v>10</v>
      </c>
      <c r="P3" s="504"/>
    </row>
    <row r="4" spans="1:16" s="436" customFormat="1" x14ac:dyDescent="0.25">
      <c r="A4" s="74" t="s">
        <v>436</v>
      </c>
      <c r="B4" s="74" t="s">
        <v>437</v>
      </c>
      <c r="C4" s="531" t="s">
        <v>438</v>
      </c>
      <c r="D4" s="74" t="s">
        <v>439</v>
      </c>
      <c r="E4" s="74" t="s">
        <v>445</v>
      </c>
      <c r="F4" s="73" t="s">
        <v>446</v>
      </c>
      <c r="G4" s="74" t="s">
        <v>449</v>
      </c>
      <c r="H4" s="74" t="s">
        <v>450</v>
      </c>
      <c r="I4" s="435">
        <v>56039178744</v>
      </c>
      <c r="J4" s="435">
        <v>0</v>
      </c>
      <c r="K4" s="435">
        <v>3069106919455</v>
      </c>
      <c r="L4" s="435">
        <v>3101405816274</v>
      </c>
      <c r="M4" s="435">
        <v>23740281925</v>
      </c>
      <c r="N4" s="435">
        <v>0</v>
      </c>
      <c r="O4" s="438">
        <v>10</v>
      </c>
      <c r="P4" s="504"/>
    </row>
    <row r="5" spans="1:16" s="436" customFormat="1" x14ac:dyDescent="0.25">
      <c r="A5" s="74" t="s">
        <v>436</v>
      </c>
      <c r="B5" s="74" t="s">
        <v>437</v>
      </c>
      <c r="C5" s="531" t="s">
        <v>438</v>
      </c>
      <c r="D5" s="74" t="s">
        <v>439</v>
      </c>
      <c r="E5" s="74" t="s">
        <v>445</v>
      </c>
      <c r="F5" s="73" t="s">
        <v>446</v>
      </c>
      <c r="G5" s="74" t="s">
        <v>451</v>
      </c>
      <c r="H5" s="74" t="s">
        <v>452</v>
      </c>
      <c r="I5" s="435">
        <v>272940089</v>
      </c>
      <c r="J5" s="435">
        <v>0</v>
      </c>
      <c r="K5" s="435">
        <v>710119812072</v>
      </c>
      <c r="L5" s="435">
        <v>705999267192</v>
      </c>
      <c r="M5" s="435">
        <v>4393484969</v>
      </c>
      <c r="N5" s="435">
        <v>0</v>
      </c>
      <c r="O5" s="438">
        <v>10</v>
      </c>
      <c r="P5" s="504"/>
    </row>
    <row r="6" spans="1:16" s="436" customFormat="1" x14ac:dyDescent="0.25">
      <c r="A6" s="74" t="s">
        <v>436</v>
      </c>
      <c r="B6" s="74" t="s">
        <v>437</v>
      </c>
      <c r="C6" s="531" t="s">
        <v>438</v>
      </c>
      <c r="D6" s="74" t="s">
        <v>439</v>
      </c>
      <c r="E6" s="74" t="s">
        <v>445</v>
      </c>
      <c r="F6" s="73" t="s">
        <v>446</v>
      </c>
      <c r="G6" s="74" t="s">
        <v>453</v>
      </c>
      <c r="H6" s="74" t="s">
        <v>454</v>
      </c>
      <c r="I6" s="435">
        <v>1042095936</v>
      </c>
      <c r="J6" s="435">
        <v>0</v>
      </c>
      <c r="K6" s="435">
        <v>101885900</v>
      </c>
      <c r="L6" s="435">
        <v>82800</v>
      </c>
      <c r="M6" s="435">
        <v>1143899036</v>
      </c>
      <c r="N6" s="435">
        <v>0</v>
      </c>
      <c r="O6" s="438">
        <v>10</v>
      </c>
      <c r="P6" s="504"/>
    </row>
    <row r="7" spans="1:16" s="436" customFormat="1" x14ac:dyDescent="0.25">
      <c r="A7" s="74" t="s">
        <v>436</v>
      </c>
      <c r="B7" s="74" t="s">
        <v>437</v>
      </c>
      <c r="C7" s="531" t="s">
        <v>438</v>
      </c>
      <c r="D7" s="74" t="s">
        <v>439</v>
      </c>
      <c r="E7" s="74" t="s">
        <v>445</v>
      </c>
      <c r="F7" s="73" t="s">
        <v>446</v>
      </c>
      <c r="G7" s="74" t="s">
        <v>455</v>
      </c>
      <c r="H7" s="74" t="s">
        <v>456</v>
      </c>
      <c r="I7" s="435">
        <v>0</v>
      </c>
      <c r="J7" s="435">
        <v>0</v>
      </c>
      <c r="K7" s="435">
        <v>2820000</v>
      </c>
      <c r="L7" s="435">
        <v>2820000</v>
      </c>
      <c r="M7" s="435">
        <v>0</v>
      </c>
      <c r="N7" s="435">
        <v>0</v>
      </c>
      <c r="O7" s="438">
        <v>10</v>
      </c>
      <c r="P7" s="504"/>
    </row>
    <row r="8" spans="1:16" s="436" customFormat="1" x14ac:dyDescent="0.25">
      <c r="A8" s="74" t="s">
        <v>436</v>
      </c>
      <c r="B8" s="74" t="s">
        <v>437</v>
      </c>
      <c r="C8" s="531" t="s">
        <v>438</v>
      </c>
      <c r="D8" s="74" t="s">
        <v>439</v>
      </c>
      <c r="E8" s="74" t="s">
        <v>445</v>
      </c>
      <c r="F8" s="73" t="s">
        <v>446</v>
      </c>
      <c r="G8" s="74" t="s">
        <v>457</v>
      </c>
      <c r="H8" s="74" t="s">
        <v>458</v>
      </c>
      <c r="I8" s="435">
        <v>4925583681</v>
      </c>
      <c r="J8" s="435">
        <v>0</v>
      </c>
      <c r="K8" s="435">
        <v>465428963040</v>
      </c>
      <c r="L8" s="435">
        <v>451391913858</v>
      </c>
      <c r="M8" s="435">
        <v>18962632863</v>
      </c>
      <c r="N8" s="435">
        <v>0</v>
      </c>
      <c r="O8" s="438">
        <v>10</v>
      </c>
      <c r="P8" s="504"/>
    </row>
    <row r="9" spans="1:16" s="436" customFormat="1" x14ac:dyDescent="0.25">
      <c r="A9" s="74" t="s">
        <v>436</v>
      </c>
      <c r="B9" s="74" t="s">
        <v>437</v>
      </c>
      <c r="C9" s="531" t="s">
        <v>438</v>
      </c>
      <c r="D9" s="74" t="s">
        <v>439</v>
      </c>
      <c r="E9" s="74" t="s">
        <v>445</v>
      </c>
      <c r="F9" s="73" t="s">
        <v>446</v>
      </c>
      <c r="G9" s="74" t="s">
        <v>459</v>
      </c>
      <c r="H9" s="74" t="s">
        <v>460</v>
      </c>
      <c r="I9" s="435">
        <v>21326</v>
      </c>
      <c r="J9" s="435">
        <v>0</v>
      </c>
      <c r="K9" s="435">
        <v>0</v>
      </c>
      <c r="L9" s="435">
        <v>0</v>
      </c>
      <c r="M9" s="435">
        <v>21326</v>
      </c>
      <c r="N9" s="435">
        <v>0</v>
      </c>
      <c r="O9" s="438">
        <v>10</v>
      </c>
      <c r="P9" s="504"/>
    </row>
    <row r="10" spans="1:16" s="436" customFormat="1" x14ac:dyDescent="0.25">
      <c r="A10" s="74" t="s">
        <v>436</v>
      </c>
      <c r="B10" s="74" t="s">
        <v>437</v>
      </c>
      <c r="C10" s="531" t="s">
        <v>438</v>
      </c>
      <c r="D10" s="74" t="s">
        <v>439</v>
      </c>
      <c r="E10" s="74" t="s">
        <v>445</v>
      </c>
      <c r="F10" s="73" t="s">
        <v>446</v>
      </c>
      <c r="G10" s="74" t="s">
        <v>461</v>
      </c>
      <c r="H10" s="74" t="s">
        <v>462</v>
      </c>
      <c r="I10" s="435">
        <v>34213867</v>
      </c>
      <c r="J10" s="435">
        <v>0</v>
      </c>
      <c r="K10" s="435">
        <v>0</v>
      </c>
      <c r="L10" s="435">
        <v>142000</v>
      </c>
      <c r="M10" s="435">
        <v>34071867</v>
      </c>
      <c r="N10" s="435">
        <v>0</v>
      </c>
      <c r="O10" s="438">
        <v>10</v>
      </c>
      <c r="P10" s="504"/>
    </row>
    <row r="11" spans="1:16" s="436" customFormat="1" x14ac:dyDescent="0.25">
      <c r="A11" s="74" t="s">
        <v>436</v>
      </c>
      <c r="B11" s="74" t="s">
        <v>437</v>
      </c>
      <c r="C11" s="531" t="s">
        <v>438</v>
      </c>
      <c r="D11" s="74" t="s">
        <v>439</v>
      </c>
      <c r="E11" s="74" t="s">
        <v>445</v>
      </c>
      <c r="F11" s="73" t="s">
        <v>446</v>
      </c>
      <c r="G11" s="74" t="s">
        <v>463</v>
      </c>
      <c r="H11" s="74" t="s">
        <v>464</v>
      </c>
      <c r="I11" s="435">
        <v>4481394</v>
      </c>
      <c r="J11" s="435">
        <v>0</v>
      </c>
      <c r="K11" s="435">
        <v>429110</v>
      </c>
      <c r="L11" s="435">
        <v>442000</v>
      </c>
      <c r="M11" s="435">
        <v>4468504</v>
      </c>
      <c r="N11" s="435">
        <v>0</v>
      </c>
      <c r="O11" s="438">
        <v>10</v>
      </c>
      <c r="P11" s="504"/>
    </row>
    <row r="12" spans="1:16" s="436" customFormat="1" x14ac:dyDescent="0.25">
      <c r="A12" s="74" t="s">
        <v>436</v>
      </c>
      <c r="B12" s="74" t="s">
        <v>437</v>
      </c>
      <c r="C12" s="531" t="s">
        <v>438</v>
      </c>
      <c r="D12" s="74" t="s">
        <v>439</v>
      </c>
      <c r="E12" s="74" t="s">
        <v>445</v>
      </c>
      <c r="F12" s="73" t="s">
        <v>446</v>
      </c>
      <c r="G12" s="74" t="s">
        <v>465</v>
      </c>
      <c r="H12" s="74" t="s">
        <v>466</v>
      </c>
      <c r="I12" s="435">
        <v>80418834</v>
      </c>
      <c r="J12" s="435">
        <v>0</v>
      </c>
      <c r="K12" s="435">
        <v>207699964000</v>
      </c>
      <c r="L12" s="435">
        <v>207551798478</v>
      </c>
      <c r="M12" s="435">
        <v>228584356</v>
      </c>
      <c r="N12" s="435">
        <v>0</v>
      </c>
      <c r="O12" s="438">
        <v>10</v>
      </c>
      <c r="P12" s="504"/>
    </row>
    <row r="13" spans="1:16" s="436" customFormat="1" x14ac:dyDescent="0.25">
      <c r="A13" s="74" t="s">
        <v>436</v>
      </c>
      <c r="B13" s="74" t="s">
        <v>437</v>
      </c>
      <c r="C13" s="531" t="s">
        <v>438</v>
      </c>
      <c r="D13" s="74" t="s">
        <v>439</v>
      </c>
      <c r="E13" s="74" t="s">
        <v>445</v>
      </c>
      <c r="F13" s="73" t="s">
        <v>446</v>
      </c>
      <c r="G13" s="74" t="s">
        <v>467</v>
      </c>
      <c r="H13" s="74" t="s">
        <v>468</v>
      </c>
      <c r="I13" s="435">
        <v>1805928198</v>
      </c>
      <c r="J13" s="435">
        <v>0</v>
      </c>
      <c r="K13" s="435">
        <v>2720863016453</v>
      </c>
      <c r="L13" s="435">
        <v>2720668944651</v>
      </c>
      <c r="M13" s="435">
        <v>2000000000</v>
      </c>
      <c r="N13" s="435">
        <v>0</v>
      </c>
      <c r="O13" s="438">
        <v>10</v>
      </c>
      <c r="P13" s="504"/>
    </row>
    <row r="14" spans="1:16" s="436" customFormat="1" x14ac:dyDescent="0.25">
      <c r="A14" s="74" t="s">
        <v>436</v>
      </c>
      <c r="B14" s="74" t="s">
        <v>437</v>
      </c>
      <c r="C14" s="531" t="s">
        <v>438</v>
      </c>
      <c r="D14" s="74" t="s">
        <v>439</v>
      </c>
      <c r="E14" s="74" t="s">
        <v>445</v>
      </c>
      <c r="F14" s="73" t="s">
        <v>446</v>
      </c>
      <c r="G14" s="74" t="s">
        <v>469</v>
      </c>
      <c r="H14" s="74" t="s">
        <v>470</v>
      </c>
      <c r="I14" s="435">
        <v>0</v>
      </c>
      <c r="J14" s="435">
        <v>0</v>
      </c>
      <c r="K14" s="435">
        <v>429974940281</v>
      </c>
      <c r="L14" s="435">
        <v>429974940281</v>
      </c>
      <c r="M14" s="435">
        <v>0</v>
      </c>
      <c r="N14" s="435">
        <v>0</v>
      </c>
      <c r="O14" s="438">
        <v>10</v>
      </c>
      <c r="P14" s="504"/>
    </row>
    <row r="15" spans="1:16" s="436" customFormat="1" x14ac:dyDescent="0.25">
      <c r="A15" s="74" t="s">
        <v>436</v>
      </c>
      <c r="B15" s="74" t="s">
        <v>437</v>
      </c>
      <c r="C15" s="531" t="s">
        <v>438</v>
      </c>
      <c r="D15" s="74" t="s">
        <v>439</v>
      </c>
      <c r="E15" s="74" t="s">
        <v>445</v>
      </c>
      <c r="F15" s="73" t="s">
        <v>446</v>
      </c>
      <c r="G15" s="74" t="s">
        <v>471</v>
      </c>
      <c r="H15" s="74" t="s">
        <v>472</v>
      </c>
      <c r="I15" s="435">
        <v>0</v>
      </c>
      <c r="J15" s="435">
        <v>0</v>
      </c>
      <c r="K15" s="435">
        <v>237938357568</v>
      </c>
      <c r="L15" s="435">
        <v>207700097377</v>
      </c>
      <c r="M15" s="435">
        <v>30238260191</v>
      </c>
      <c r="N15" s="435">
        <v>0</v>
      </c>
      <c r="O15" s="438">
        <v>10</v>
      </c>
      <c r="P15" s="504"/>
    </row>
    <row r="16" spans="1:16" s="436" customFormat="1" x14ac:dyDescent="0.25">
      <c r="A16" s="74" t="s">
        <v>436</v>
      </c>
      <c r="B16" s="74" t="s">
        <v>437</v>
      </c>
      <c r="C16" s="531" t="s">
        <v>438</v>
      </c>
      <c r="D16" s="74" t="s">
        <v>439</v>
      </c>
      <c r="E16" s="74" t="s">
        <v>445</v>
      </c>
      <c r="F16" s="73" t="s">
        <v>446</v>
      </c>
      <c r="G16" s="74" t="s">
        <v>1805</v>
      </c>
      <c r="H16" s="74" t="s">
        <v>1806</v>
      </c>
      <c r="I16" s="435">
        <v>0</v>
      </c>
      <c r="J16" s="435">
        <v>0</v>
      </c>
      <c r="K16" s="435">
        <v>2360647608889</v>
      </c>
      <c r="L16" s="435">
        <v>2210172066658</v>
      </c>
      <c r="M16" s="435">
        <v>150475542231</v>
      </c>
      <c r="N16" s="435">
        <v>0</v>
      </c>
      <c r="O16" s="438">
        <v>10</v>
      </c>
      <c r="P16" s="504"/>
    </row>
    <row r="17" spans="1:16" s="436" customFormat="1" x14ac:dyDescent="0.25">
      <c r="A17" s="74" t="s">
        <v>436</v>
      </c>
      <c r="B17" s="74" t="s">
        <v>437</v>
      </c>
      <c r="C17" s="531" t="s">
        <v>438</v>
      </c>
      <c r="D17" s="74" t="s">
        <v>439</v>
      </c>
      <c r="E17" s="74" t="s">
        <v>485</v>
      </c>
      <c r="F17" s="73" t="s">
        <v>486</v>
      </c>
      <c r="G17" s="74" t="s">
        <v>487</v>
      </c>
      <c r="H17" s="74" t="s">
        <v>488</v>
      </c>
      <c r="I17" s="435">
        <v>13511282541</v>
      </c>
      <c r="J17" s="435">
        <v>0</v>
      </c>
      <c r="K17" s="435">
        <v>0</v>
      </c>
      <c r="L17" s="435">
        <v>1428413021</v>
      </c>
      <c r="M17" s="435">
        <v>12082869520</v>
      </c>
      <c r="N17" s="435">
        <v>0</v>
      </c>
      <c r="O17" s="438" t="s">
        <v>300</v>
      </c>
      <c r="P17" s="504"/>
    </row>
    <row r="18" spans="1:16" s="436" customFormat="1" x14ac:dyDescent="0.25">
      <c r="A18" s="74" t="s">
        <v>436</v>
      </c>
      <c r="B18" s="74" t="s">
        <v>437</v>
      </c>
      <c r="C18" s="531" t="s">
        <v>438</v>
      </c>
      <c r="D18" s="74" t="s">
        <v>439</v>
      </c>
      <c r="E18" s="74" t="s">
        <v>485</v>
      </c>
      <c r="F18" s="73" t="s">
        <v>486</v>
      </c>
      <c r="G18" s="74" t="s">
        <v>489</v>
      </c>
      <c r="H18" s="74" t="s">
        <v>490</v>
      </c>
      <c r="I18" s="435">
        <v>27637600</v>
      </c>
      <c r="J18" s="435">
        <v>0</v>
      </c>
      <c r="K18" s="435">
        <v>0</v>
      </c>
      <c r="L18" s="435">
        <v>1552300</v>
      </c>
      <c r="M18" s="435">
        <v>26085300</v>
      </c>
      <c r="N18" s="435">
        <v>0</v>
      </c>
      <c r="O18" s="438" t="s">
        <v>300</v>
      </c>
      <c r="P18" s="504"/>
    </row>
    <row r="19" spans="1:16" s="436" customFormat="1" x14ac:dyDescent="0.25">
      <c r="A19" s="74" t="s">
        <v>436</v>
      </c>
      <c r="B19" s="74" t="s">
        <v>437</v>
      </c>
      <c r="C19" s="531" t="s">
        <v>438</v>
      </c>
      <c r="D19" s="74" t="s">
        <v>439</v>
      </c>
      <c r="E19" s="74" t="s">
        <v>473</v>
      </c>
      <c r="F19" s="73" t="s">
        <v>474</v>
      </c>
      <c r="G19" s="74" t="s">
        <v>475</v>
      </c>
      <c r="H19" s="74" t="s">
        <v>476</v>
      </c>
      <c r="I19" s="435">
        <v>7499750</v>
      </c>
      <c r="J19" s="435">
        <v>0</v>
      </c>
      <c r="K19" s="435">
        <v>0</v>
      </c>
      <c r="L19" s="435">
        <v>0</v>
      </c>
      <c r="M19" s="435">
        <v>7499750</v>
      </c>
      <c r="N19" s="435">
        <v>0</v>
      </c>
      <c r="O19" s="438" t="s">
        <v>301</v>
      </c>
      <c r="P19" s="504"/>
    </row>
    <row r="20" spans="1:16" s="436" customFormat="1" x14ac:dyDescent="0.25">
      <c r="A20" s="74" t="s">
        <v>436</v>
      </c>
      <c r="B20" s="74" t="s">
        <v>437</v>
      </c>
      <c r="C20" s="531" t="s">
        <v>438</v>
      </c>
      <c r="D20" s="74" t="s">
        <v>439</v>
      </c>
      <c r="E20" s="74" t="s">
        <v>473</v>
      </c>
      <c r="F20" s="73" t="s">
        <v>474</v>
      </c>
      <c r="G20" s="74" t="s">
        <v>519</v>
      </c>
      <c r="H20" s="74" t="s">
        <v>520</v>
      </c>
      <c r="I20" s="435">
        <v>0</v>
      </c>
      <c r="J20" s="435">
        <v>0</v>
      </c>
      <c r="K20" s="435">
        <v>30000000</v>
      </c>
      <c r="L20" s="435">
        <v>26007500</v>
      </c>
      <c r="M20" s="435">
        <v>3992500</v>
      </c>
      <c r="N20" s="435">
        <v>0</v>
      </c>
      <c r="O20" s="438" t="s">
        <v>301</v>
      </c>
      <c r="P20" s="504"/>
    </row>
    <row r="21" spans="1:16" s="436" customFormat="1" x14ac:dyDescent="0.25">
      <c r="A21" s="74" t="s">
        <v>436</v>
      </c>
      <c r="B21" s="74" t="s">
        <v>437</v>
      </c>
      <c r="C21" s="531" t="s">
        <v>438</v>
      </c>
      <c r="D21" s="74" t="s">
        <v>439</v>
      </c>
      <c r="E21" s="74" t="s">
        <v>473</v>
      </c>
      <c r="F21" s="73" t="s">
        <v>474</v>
      </c>
      <c r="G21" s="74" t="s">
        <v>477</v>
      </c>
      <c r="H21" s="74" t="s">
        <v>478</v>
      </c>
      <c r="I21" s="435">
        <v>313868197</v>
      </c>
      <c r="J21" s="435">
        <v>0</v>
      </c>
      <c r="K21" s="435">
        <v>7266983785</v>
      </c>
      <c r="L21" s="435">
        <v>7580851982</v>
      </c>
      <c r="M21" s="435">
        <v>0</v>
      </c>
      <c r="N21" s="435">
        <v>0</v>
      </c>
      <c r="O21" s="438" t="s">
        <v>301</v>
      </c>
      <c r="P21" s="504"/>
    </row>
    <row r="22" spans="1:16" s="436" customFormat="1" x14ac:dyDescent="0.25">
      <c r="A22" s="74" t="s">
        <v>436</v>
      </c>
      <c r="B22" s="74" t="s">
        <v>437</v>
      </c>
      <c r="C22" s="531" t="s">
        <v>438</v>
      </c>
      <c r="D22" s="74" t="s">
        <v>439</v>
      </c>
      <c r="E22" s="74" t="s">
        <v>473</v>
      </c>
      <c r="F22" s="73" t="s">
        <v>474</v>
      </c>
      <c r="G22" s="74" t="s">
        <v>1105</v>
      </c>
      <c r="H22" s="74" t="s">
        <v>1106</v>
      </c>
      <c r="I22" s="435">
        <v>0</v>
      </c>
      <c r="J22" s="435">
        <v>0</v>
      </c>
      <c r="K22" s="435">
        <v>100000000</v>
      </c>
      <c r="L22" s="435">
        <v>100000000</v>
      </c>
      <c r="M22" s="435">
        <v>0</v>
      </c>
      <c r="N22" s="435">
        <v>0</v>
      </c>
      <c r="O22" s="438" t="s">
        <v>301</v>
      </c>
      <c r="P22" s="504"/>
    </row>
    <row r="23" spans="1:16" s="436" customFormat="1" x14ac:dyDescent="0.25">
      <c r="A23" s="74" t="s">
        <v>436</v>
      </c>
      <c r="B23" s="74" t="s">
        <v>437</v>
      </c>
      <c r="C23" s="531" t="s">
        <v>438</v>
      </c>
      <c r="D23" s="74" t="s">
        <v>439</v>
      </c>
      <c r="E23" s="74" t="s">
        <v>473</v>
      </c>
      <c r="F23" s="73" t="s">
        <v>474</v>
      </c>
      <c r="G23" s="74" t="s">
        <v>1107</v>
      </c>
      <c r="H23" s="74" t="s">
        <v>1108</v>
      </c>
      <c r="I23" s="435">
        <v>0</v>
      </c>
      <c r="J23" s="435">
        <v>0</v>
      </c>
      <c r="K23" s="435">
        <v>3292215172</v>
      </c>
      <c r="L23" s="435">
        <v>3292215172</v>
      </c>
      <c r="M23" s="435">
        <v>0</v>
      </c>
      <c r="N23" s="435">
        <v>0</v>
      </c>
      <c r="O23" s="438" t="s">
        <v>301</v>
      </c>
      <c r="P23" s="504"/>
    </row>
    <row r="24" spans="1:16" s="436" customFormat="1" x14ac:dyDescent="0.25">
      <c r="A24" s="74" t="s">
        <v>436</v>
      </c>
      <c r="B24" s="74" t="s">
        <v>437</v>
      </c>
      <c r="C24" s="531" t="s">
        <v>438</v>
      </c>
      <c r="D24" s="74" t="s">
        <v>439</v>
      </c>
      <c r="E24" s="74" t="s">
        <v>473</v>
      </c>
      <c r="F24" s="73" t="s">
        <v>474</v>
      </c>
      <c r="G24" s="74" t="s">
        <v>479</v>
      </c>
      <c r="H24" s="74" t="s">
        <v>480</v>
      </c>
      <c r="I24" s="435">
        <v>0</v>
      </c>
      <c r="J24" s="435">
        <v>0</v>
      </c>
      <c r="K24" s="435">
        <v>54196000</v>
      </c>
      <c r="L24" s="435">
        <v>54196000</v>
      </c>
      <c r="M24" s="435">
        <v>0</v>
      </c>
      <c r="N24" s="435">
        <v>0</v>
      </c>
      <c r="O24" s="438" t="s">
        <v>301</v>
      </c>
      <c r="P24" s="504"/>
    </row>
    <row r="25" spans="1:16" s="436" customFormat="1" x14ac:dyDescent="0.25">
      <c r="A25" s="74" t="s">
        <v>436</v>
      </c>
      <c r="B25" s="74" t="s">
        <v>437</v>
      </c>
      <c r="C25" s="531" t="s">
        <v>438</v>
      </c>
      <c r="D25" s="74" t="s">
        <v>439</v>
      </c>
      <c r="E25" s="74" t="s">
        <v>473</v>
      </c>
      <c r="F25" s="73" t="s">
        <v>474</v>
      </c>
      <c r="G25" s="74" t="s">
        <v>1807</v>
      </c>
      <c r="H25" s="74" t="s">
        <v>1808</v>
      </c>
      <c r="I25" s="435">
        <v>0</v>
      </c>
      <c r="J25" s="435">
        <v>0</v>
      </c>
      <c r="K25" s="435">
        <v>27628926400</v>
      </c>
      <c r="L25" s="435">
        <v>27628926400</v>
      </c>
      <c r="M25" s="435">
        <v>0</v>
      </c>
      <c r="N25" s="435">
        <v>0</v>
      </c>
      <c r="O25" s="438" t="s">
        <v>301</v>
      </c>
      <c r="P25" s="504"/>
    </row>
    <row r="26" spans="1:16" s="436" customFormat="1" x14ac:dyDescent="0.25">
      <c r="A26" s="74" t="s">
        <v>436</v>
      </c>
      <c r="B26" s="74" t="s">
        <v>437</v>
      </c>
      <c r="C26" s="531" t="s">
        <v>491</v>
      </c>
      <c r="D26" s="74" t="s">
        <v>492</v>
      </c>
      <c r="E26" s="74" t="s">
        <v>493</v>
      </c>
      <c r="F26" s="73" t="s">
        <v>494</v>
      </c>
      <c r="G26" s="74" t="s">
        <v>495</v>
      </c>
      <c r="H26" s="74" t="s">
        <v>1809</v>
      </c>
      <c r="I26" s="435">
        <v>74198042689</v>
      </c>
      <c r="J26" s="435">
        <v>0</v>
      </c>
      <c r="K26" s="435">
        <v>0</v>
      </c>
      <c r="L26" s="435">
        <v>0</v>
      </c>
      <c r="M26" s="435">
        <v>74198042689</v>
      </c>
      <c r="N26" s="435">
        <v>0</v>
      </c>
      <c r="O26" s="438" t="s">
        <v>303</v>
      </c>
      <c r="P26" s="504"/>
    </row>
    <row r="27" spans="1:16" s="436" customFormat="1" x14ac:dyDescent="0.25">
      <c r="A27" s="74" t="s">
        <v>436</v>
      </c>
      <c r="B27" s="74" t="s">
        <v>437</v>
      </c>
      <c r="C27" s="531" t="s">
        <v>497</v>
      </c>
      <c r="D27" s="74" t="s">
        <v>498</v>
      </c>
      <c r="E27" s="74" t="s">
        <v>1810</v>
      </c>
      <c r="F27" s="73" t="s">
        <v>1811</v>
      </c>
      <c r="G27" s="74" t="s">
        <v>513</v>
      </c>
      <c r="H27" s="74" t="s">
        <v>514</v>
      </c>
      <c r="I27" s="435">
        <v>0</v>
      </c>
      <c r="J27" s="435">
        <v>0</v>
      </c>
      <c r="K27" s="435">
        <v>42959490</v>
      </c>
      <c r="L27" s="435">
        <v>0</v>
      </c>
      <c r="M27" s="435">
        <v>42959490</v>
      </c>
      <c r="N27" s="435">
        <v>0</v>
      </c>
      <c r="O27" s="438" t="s">
        <v>1341</v>
      </c>
      <c r="P27" s="504"/>
    </row>
    <row r="28" spans="1:16" s="436" customFormat="1" x14ac:dyDescent="0.25">
      <c r="A28" s="74" t="s">
        <v>436</v>
      </c>
      <c r="B28" s="74" t="s">
        <v>437</v>
      </c>
      <c r="C28" s="531" t="s">
        <v>497</v>
      </c>
      <c r="D28" s="74" t="s">
        <v>498</v>
      </c>
      <c r="E28" s="74" t="s">
        <v>1810</v>
      </c>
      <c r="F28" s="73" t="s">
        <v>1811</v>
      </c>
      <c r="G28" s="74" t="s">
        <v>1812</v>
      </c>
      <c r="H28" s="74" t="s">
        <v>1813</v>
      </c>
      <c r="I28" s="435">
        <v>0</v>
      </c>
      <c r="J28" s="435">
        <v>0</v>
      </c>
      <c r="K28" s="435">
        <v>703050000</v>
      </c>
      <c r="L28" s="435">
        <v>0</v>
      </c>
      <c r="M28" s="435">
        <v>703050000</v>
      </c>
      <c r="N28" s="435">
        <v>0</v>
      </c>
      <c r="O28" s="438" t="s">
        <v>1341</v>
      </c>
      <c r="P28" s="504"/>
    </row>
    <row r="29" spans="1:16" s="436" customFormat="1" x14ac:dyDescent="0.25">
      <c r="A29" s="74" t="s">
        <v>436</v>
      </c>
      <c r="B29" s="74" t="s">
        <v>437</v>
      </c>
      <c r="C29" s="531" t="s">
        <v>501</v>
      </c>
      <c r="D29" s="74" t="s">
        <v>502</v>
      </c>
      <c r="E29" s="74" t="s">
        <v>503</v>
      </c>
      <c r="F29" s="73" t="s">
        <v>502</v>
      </c>
      <c r="G29" s="74" t="s">
        <v>504</v>
      </c>
      <c r="H29" s="74" t="s">
        <v>505</v>
      </c>
      <c r="I29" s="435">
        <v>40000000000</v>
      </c>
      <c r="J29" s="435">
        <v>0</v>
      </c>
      <c r="K29" s="435">
        <v>0</v>
      </c>
      <c r="L29" s="435">
        <v>0</v>
      </c>
      <c r="M29" s="435">
        <v>40000000000</v>
      </c>
      <c r="N29" s="435">
        <v>0</v>
      </c>
      <c r="O29" s="438" t="s">
        <v>332</v>
      </c>
      <c r="P29" s="504"/>
    </row>
    <row r="30" spans="1:16" s="436" customFormat="1" x14ac:dyDescent="0.25">
      <c r="A30" s="74" t="s">
        <v>436</v>
      </c>
      <c r="B30" s="74" t="s">
        <v>437</v>
      </c>
      <c r="C30" s="531" t="s">
        <v>501</v>
      </c>
      <c r="D30" s="74" t="s">
        <v>502</v>
      </c>
      <c r="E30" s="74" t="s">
        <v>503</v>
      </c>
      <c r="F30" s="73" t="s">
        <v>502</v>
      </c>
      <c r="G30" s="74" t="s">
        <v>506</v>
      </c>
      <c r="H30" s="74" t="s">
        <v>246</v>
      </c>
      <c r="I30" s="435">
        <v>1892162</v>
      </c>
      <c r="J30" s="435">
        <v>0</v>
      </c>
      <c r="K30" s="435">
        <v>15794727</v>
      </c>
      <c r="L30" s="435">
        <v>7307086</v>
      </c>
      <c r="M30" s="512">
        <v>10379803</v>
      </c>
      <c r="N30" s="435">
        <v>0</v>
      </c>
      <c r="O30" s="438" t="s">
        <v>1668</v>
      </c>
      <c r="P30" s="504"/>
    </row>
    <row r="31" spans="1:16" s="436" customFormat="1" x14ac:dyDescent="0.25">
      <c r="A31" s="74" t="s">
        <v>436</v>
      </c>
      <c r="B31" s="74" t="s">
        <v>437</v>
      </c>
      <c r="C31" s="531" t="s">
        <v>501</v>
      </c>
      <c r="D31" s="74" t="s">
        <v>502</v>
      </c>
      <c r="E31" s="74" t="s">
        <v>503</v>
      </c>
      <c r="F31" s="73" t="s">
        <v>502</v>
      </c>
      <c r="G31" s="74" t="s">
        <v>568</v>
      </c>
      <c r="H31" s="74" t="s">
        <v>166</v>
      </c>
      <c r="I31" s="435">
        <v>0</v>
      </c>
      <c r="J31" s="435">
        <v>0</v>
      </c>
      <c r="K31" s="435">
        <v>569202340</v>
      </c>
      <c r="L31" s="435">
        <v>0</v>
      </c>
      <c r="M31" s="512">
        <v>569202340</v>
      </c>
      <c r="N31" s="435">
        <v>0</v>
      </c>
      <c r="O31" s="438" t="s">
        <v>1668</v>
      </c>
      <c r="P31" s="504"/>
    </row>
    <row r="32" spans="1:16" s="436" customFormat="1" x14ac:dyDescent="0.25">
      <c r="A32" s="74" t="s">
        <v>436</v>
      </c>
      <c r="B32" s="74" t="s">
        <v>437</v>
      </c>
      <c r="C32" s="531" t="s">
        <v>501</v>
      </c>
      <c r="D32" s="74" t="s">
        <v>502</v>
      </c>
      <c r="E32" s="74" t="s">
        <v>503</v>
      </c>
      <c r="F32" s="73" t="s">
        <v>502</v>
      </c>
      <c r="G32" s="74" t="s">
        <v>615</v>
      </c>
      <c r="H32" s="74" t="s">
        <v>616</v>
      </c>
      <c r="I32" s="435">
        <v>0</v>
      </c>
      <c r="J32" s="435">
        <v>0</v>
      </c>
      <c r="K32" s="435">
        <v>76000000</v>
      </c>
      <c r="L32" s="435">
        <v>0</v>
      </c>
      <c r="M32" s="512">
        <v>76000000</v>
      </c>
      <c r="N32" s="435">
        <v>0</v>
      </c>
      <c r="O32" s="438" t="s">
        <v>1668</v>
      </c>
      <c r="P32" s="504"/>
    </row>
    <row r="33" spans="1:17 16383:16384" s="436" customFormat="1" x14ac:dyDescent="0.25">
      <c r="A33" s="74" t="s">
        <v>436</v>
      </c>
      <c r="B33" s="74" t="s">
        <v>437</v>
      </c>
      <c r="C33" s="531" t="s">
        <v>501</v>
      </c>
      <c r="D33" s="74" t="s">
        <v>502</v>
      </c>
      <c r="E33" s="74" t="s">
        <v>503</v>
      </c>
      <c r="F33" s="73" t="s">
        <v>502</v>
      </c>
      <c r="G33" s="74" t="s">
        <v>507</v>
      </c>
      <c r="H33" s="74" t="s">
        <v>508</v>
      </c>
      <c r="I33" s="435">
        <v>16088</v>
      </c>
      <c r="J33" s="435">
        <v>0</v>
      </c>
      <c r="K33" s="435">
        <v>0</v>
      </c>
      <c r="L33" s="435">
        <v>0</v>
      </c>
      <c r="M33" s="512">
        <v>16088</v>
      </c>
      <c r="N33" s="435">
        <v>0</v>
      </c>
      <c r="O33" s="438" t="s">
        <v>1668</v>
      </c>
      <c r="P33" s="504"/>
    </row>
    <row r="34" spans="1:17 16383:16384" s="436" customFormat="1" x14ac:dyDescent="0.25">
      <c r="A34" s="74" t="s">
        <v>436</v>
      </c>
      <c r="B34" s="74" t="s">
        <v>437</v>
      </c>
      <c r="C34" s="531" t="s">
        <v>501</v>
      </c>
      <c r="D34" s="74" t="s">
        <v>502</v>
      </c>
      <c r="E34" s="74" t="s">
        <v>503</v>
      </c>
      <c r="F34" s="73" t="s">
        <v>502</v>
      </c>
      <c r="G34" s="74" t="s">
        <v>509</v>
      </c>
      <c r="H34" s="74" t="s">
        <v>510</v>
      </c>
      <c r="I34" s="435">
        <v>468165100</v>
      </c>
      <c r="J34" s="435">
        <v>0</v>
      </c>
      <c r="K34" s="435">
        <v>0</v>
      </c>
      <c r="L34" s="435">
        <v>0</v>
      </c>
      <c r="M34" s="512">
        <v>468165100</v>
      </c>
      <c r="N34" s="435">
        <v>0</v>
      </c>
      <c r="O34" s="438" t="s">
        <v>1668</v>
      </c>
      <c r="P34" s="504"/>
    </row>
    <row r="35" spans="1:17 16383:16384" s="436" customFormat="1" x14ac:dyDescent="0.25">
      <c r="A35" s="74" t="s">
        <v>436</v>
      </c>
      <c r="B35" s="74" t="s">
        <v>437</v>
      </c>
      <c r="C35" s="531" t="s">
        <v>501</v>
      </c>
      <c r="D35" s="74" t="s">
        <v>502</v>
      </c>
      <c r="E35" s="74" t="s">
        <v>503</v>
      </c>
      <c r="F35" s="73" t="s">
        <v>502</v>
      </c>
      <c r="G35" s="74" t="s">
        <v>617</v>
      </c>
      <c r="H35" s="440" t="s">
        <v>618</v>
      </c>
      <c r="I35" s="435">
        <v>0</v>
      </c>
      <c r="J35" s="435">
        <v>0</v>
      </c>
      <c r="K35" s="435">
        <v>513145817079</v>
      </c>
      <c r="L35" s="435">
        <v>0</v>
      </c>
      <c r="M35" s="599">
        <v>513145817079</v>
      </c>
      <c r="N35" s="435">
        <v>0</v>
      </c>
      <c r="O35" s="438" t="s">
        <v>1763</v>
      </c>
      <c r="P35" s="504"/>
    </row>
    <row r="36" spans="1:17 16383:16384" s="436" customFormat="1" x14ac:dyDescent="0.25">
      <c r="A36" s="74" t="s">
        <v>436</v>
      </c>
      <c r="B36" s="74" t="s">
        <v>437</v>
      </c>
      <c r="C36" s="531" t="s">
        <v>501</v>
      </c>
      <c r="D36" s="74" t="s">
        <v>502</v>
      </c>
      <c r="E36" s="74" t="s">
        <v>503</v>
      </c>
      <c r="F36" s="73" t="s">
        <v>502</v>
      </c>
      <c r="G36" s="74" t="s">
        <v>619</v>
      </c>
      <c r="H36" s="440" t="s">
        <v>620</v>
      </c>
      <c r="I36" s="435">
        <v>0</v>
      </c>
      <c r="J36" s="435">
        <v>0</v>
      </c>
      <c r="K36" s="435">
        <v>691435795108</v>
      </c>
      <c r="L36" s="435">
        <v>0</v>
      </c>
      <c r="M36" s="599">
        <v>691435795108</v>
      </c>
      <c r="N36" s="435">
        <v>0</v>
      </c>
      <c r="O36" s="438" t="s">
        <v>1763</v>
      </c>
      <c r="P36" s="504"/>
    </row>
    <row r="37" spans="1:17 16383:16384" s="436" customFormat="1" x14ac:dyDescent="0.25">
      <c r="A37" s="74" t="s">
        <v>436</v>
      </c>
      <c r="B37" s="74" t="s">
        <v>437</v>
      </c>
      <c r="C37" s="531" t="s">
        <v>501</v>
      </c>
      <c r="D37" s="74" t="s">
        <v>502</v>
      </c>
      <c r="E37" s="74" t="s">
        <v>503</v>
      </c>
      <c r="F37" s="73" t="s">
        <v>502</v>
      </c>
      <c r="G37" s="74" t="s">
        <v>511</v>
      </c>
      <c r="H37" s="440" t="s">
        <v>512</v>
      </c>
      <c r="I37" s="488">
        <v>4539200000</v>
      </c>
      <c r="J37" s="435">
        <v>0</v>
      </c>
      <c r="K37" s="599">
        <v>654253316693</v>
      </c>
      <c r="L37" s="435">
        <v>0</v>
      </c>
      <c r="M37" s="522">
        <v>658792516693</v>
      </c>
      <c r="N37" s="435">
        <v>0</v>
      </c>
      <c r="O37" s="438" t="s">
        <v>1668</v>
      </c>
      <c r="P37" s="435">
        <v>4539200000</v>
      </c>
      <c r="Q37" s="438" t="s">
        <v>1668</v>
      </c>
    </row>
    <row r="38" spans="1:17 16383:16384" s="436" customFormat="1" x14ac:dyDescent="0.25">
      <c r="A38" s="74" t="s">
        <v>436</v>
      </c>
      <c r="B38" s="74" t="s">
        <v>437</v>
      </c>
      <c r="C38" s="531" t="s">
        <v>501</v>
      </c>
      <c r="D38" s="74" t="s">
        <v>502</v>
      </c>
      <c r="E38" s="74" t="s">
        <v>503</v>
      </c>
      <c r="F38" s="73" t="s">
        <v>502</v>
      </c>
      <c r="G38" s="74" t="s">
        <v>513</v>
      </c>
      <c r="H38" s="74" t="s">
        <v>514</v>
      </c>
      <c r="I38" s="435">
        <v>42959490</v>
      </c>
      <c r="J38" s="435">
        <v>0</v>
      </c>
      <c r="K38" s="435">
        <v>0</v>
      </c>
      <c r="L38" s="435">
        <v>42959490</v>
      </c>
      <c r="M38" s="512">
        <v>0</v>
      </c>
      <c r="N38" s="435">
        <v>0</v>
      </c>
      <c r="O38" s="438" t="s">
        <v>1668</v>
      </c>
      <c r="P38" s="200">
        <v>654253316693</v>
      </c>
      <c r="Q38" s="438" t="s">
        <v>1763</v>
      </c>
    </row>
    <row r="39" spans="1:17 16383:16384" s="436" customFormat="1" x14ac:dyDescent="0.25">
      <c r="A39" s="74" t="s">
        <v>436</v>
      </c>
      <c r="B39" s="74" t="s">
        <v>437</v>
      </c>
      <c r="C39" s="531" t="s">
        <v>501</v>
      </c>
      <c r="D39" s="74" t="s">
        <v>502</v>
      </c>
      <c r="E39" s="74" t="s">
        <v>503</v>
      </c>
      <c r="F39" s="73" t="s">
        <v>502</v>
      </c>
      <c r="G39" s="74" t="s">
        <v>637</v>
      </c>
      <c r="H39" s="440" t="s">
        <v>638</v>
      </c>
      <c r="I39" s="435">
        <v>0</v>
      </c>
      <c r="J39" s="435">
        <v>0</v>
      </c>
      <c r="K39" s="435">
        <v>324154218957</v>
      </c>
      <c r="L39" s="435">
        <v>0</v>
      </c>
      <c r="M39" s="599">
        <v>324154218957</v>
      </c>
      <c r="N39" s="435">
        <v>0</v>
      </c>
      <c r="O39" s="438" t="s">
        <v>1763</v>
      </c>
      <c r="P39" s="504"/>
    </row>
    <row r="40" spans="1:17 16383:16384" s="436" customFormat="1" x14ac:dyDescent="0.25">
      <c r="A40" s="531" t="s">
        <v>436</v>
      </c>
      <c r="B40" s="74" t="s">
        <v>437</v>
      </c>
      <c r="C40" s="74" t="s">
        <v>501</v>
      </c>
      <c r="D40" s="74" t="s">
        <v>502</v>
      </c>
      <c r="E40" s="74" t="s">
        <v>503</v>
      </c>
      <c r="F40" s="552" t="s">
        <v>502</v>
      </c>
      <c r="G40" s="435" t="s">
        <v>1814</v>
      </c>
      <c r="H40" s="556" t="s">
        <v>1815</v>
      </c>
      <c r="I40" s="435">
        <v>4071582000000</v>
      </c>
      <c r="J40" s="435">
        <v>0</v>
      </c>
      <c r="K40" s="435">
        <v>913541574059</v>
      </c>
      <c r="L40" s="435">
        <v>4600447040039</v>
      </c>
      <c r="M40" s="522">
        <v>384676534020</v>
      </c>
      <c r="N40" s="435">
        <v>0</v>
      </c>
      <c r="O40" s="436" t="s">
        <v>1669</v>
      </c>
      <c r="XFC40" s="531"/>
      <c r="XFD40" s="74"/>
    </row>
    <row r="41" spans="1:17 16383:16384" s="436" customFormat="1" x14ac:dyDescent="0.25">
      <c r="A41" s="74" t="s">
        <v>436</v>
      </c>
      <c r="B41" s="74" t="s">
        <v>437</v>
      </c>
      <c r="C41" s="531" t="s">
        <v>501</v>
      </c>
      <c r="D41" s="74" t="s">
        <v>502</v>
      </c>
      <c r="E41" s="74" t="s">
        <v>503</v>
      </c>
      <c r="F41" s="73" t="s">
        <v>502</v>
      </c>
      <c r="G41" s="74" t="s">
        <v>515</v>
      </c>
      <c r="H41" s="74" t="s">
        <v>516</v>
      </c>
      <c r="I41" s="435">
        <v>20276484</v>
      </c>
      <c r="J41" s="435">
        <v>0</v>
      </c>
      <c r="K41" s="435">
        <v>11615000</v>
      </c>
      <c r="L41" s="435">
        <v>20300000</v>
      </c>
      <c r="M41" s="512">
        <v>11591484</v>
      </c>
      <c r="N41" s="435">
        <v>0</v>
      </c>
      <c r="O41" s="438" t="s">
        <v>1668</v>
      </c>
      <c r="P41" s="504"/>
    </row>
    <row r="42" spans="1:17 16383:16384" s="436" customFormat="1" x14ac:dyDescent="0.25">
      <c r="A42" s="74" t="s">
        <v>436</v>
      </c>
      <c r="B42" s="74" t="s">
        <v>437</v>
      </c>
      <c r="C42" s="531" t="s">
        <v>501</v>
      </c>
      <c r="D42" s="74" t="s">
        <v>502</v>
      </c>
      <c r="E42" s="74" t="s">
        <v>517</v>
      </c>
      <c r="F42" s="73" t="s">
        <v>518</v>
      </c>
      <c r="G42" s="74" t="s">
        <v>519</v>
      </c>
      <c r="H42" s="74" t="s">
        <v>520</v>
      </c>
      <c r="I42" s="435">
        <v>0</v>
      </c>
      <c r="J42" s="435">
        <v>0</v>
      </c>
      <c r="K42" s="435">
        <v>300000000</v>
      </c>
      <c r="L42" s="435">
        <v>180000000</v>
      </c>
      <c r="M42" s="512">
        <v>120000000</v>
      </c>
      <c r="N42" s="435">
        <v>0</v>
      </c>
      <c r="O42" s="438" t="s">
        <v>1670</v>
      </c>
      <c r="P42" s="504"/>
    </row>
    <row r="43" spans="1:17 16383:16384" s="436" customFormat="1" x14ac:dyDescent="0.25">
      <c r="A43" s="74" t="s">
        <v>436</v>
      </c>
      <c r="B43" s="74" t="s">
        <v>437</v>
      </c>
      <c r="C43" s="531" t="s">
        <v>501</v>
      </c>
      <c r="D43" s="74" t="s">
        <v>502</v>
      </c>
      <c r="E43" s="74" t="s">
        <v>517</v>
      </c>
      <c r="F43" s="73" t="s">
        <v>518</v>
      </c>
      <c r="G43" s="74" t="s">
        <v>521</v>
      </c>
      <c r="H43" s="74" t="s">
        <v>522</v>
      </c>
      <c r="I43" s="435">
        <v>85714288</v>
      </c>
      <c r="J43" s="435">
        <v>0</v>
      </c>
      <c r="K43" s="435">
        <v>300000000</v>
      </c>
      <c r="L43" s="435">
        <v>385714288</v>
      </c>
      <c r="M43" s="512">
        <v>0</v>
      </c>
      <c r="N43" s="435">
        <v>0</v>
      </c>
      <c r="O43" s="438" t="s">
        <v>1670</v>
      </c>
      <c r="P43" s="504"/>
    </row>
    <row r="44" spans="1:17 16383:16384" s="436" customFormat="1" x14ac:dyDescent="0.25">
      <c r="A44" s="74" t="s">
        <v>436</v>
      </c>
      <c r="B44" s="74" t="s">
        <v>437</v>
      </c>
      <c r="C44" s="531" t="s">
        <v>501</v>
      </c>
      <c r="D44" s="74" t="s">
        <v>502</v>
      </c>
      <c r="E44" s="74" t="s">
        <v>517</v>
      </c>
      <c r="F44" s="73" t="s">
        <v>518</v>
      </c>
      <c r="G44" s="74" t="s">
        <v>535</v>
      </c>
      <c r="H44" s="74" t="s">
        <v>536</v>
      </c>
      <c r="I44" s="435">
        <v>0</v>
      </c>
      <c r="J44" s="435">
        <v>0</v>
      </c>
      <c r="K44" s="435">
        <v>500000000</v>
      </c>
      <c r="L44" s="435">
        <v>50000000</v>
      </c>
      <c r="M44" s="512">
        <v>450000000</v>
      </c>
      <c r="N44" s="435">
        <v>0</v>
      </c>
      <c r="O44" s="438" t="s">
        <v>1670</v>
      </c>
      <c r="P44" s="504"/>
    </row>
    <row r="45" spans="1:17 16383:16384" s="436" customFormat="1" x14ac:dyDescent="0.25">
      <c r="A45" s="74" t="s">
        <v>436</v>
      </c>
      <c r="B45" s="74" t="s">
        <v>437</v>
      </c>
      <c r="C45" s="531" t="s">
        <v>501</v>
      </c>
      <c r="D45" s="74" t="s">
        <v>502</v>
      </c>
      <c r="E45" s="74" t="s">
        <v>517</v>
      </c>
      <c r="F45" s="73" t="s">
        <v>518</v>
      </c>
      <c r="G45" s="74" t="s">
        <v>951</v>
      </c>
      <c r="H45" s="74" t="s">
        <v>952</v>
      </c>
      <c r="I45" s="435">
        <v>0</v>
      </c>
      <c r="J45" s="435">
        <v>0</v>
      </c>
      <c r="K45" s="435">
        <v>150000000</v>
      </c>
      <c r="L45" s="435">
        <v>107142855</v>
      </c>
      <c r="M45" s="512">
        <v>42857145</v>
      </c>
      <c r="N45" s="435">
        <v>0</v>
      </c>
      <c r="O45" s="438" t="s">
        <v>1670</v>
      </c>
      <c r="P45" s="504"/>
    </row>
    <row r="46" spans="1:17 16383:16384" s="436" customFormat="1" x14ac:dyDescent="0.25">
      <c r="A46" s="74" t="s">
        <v>436</v>
      </c>
      <c r="B46" s="74" t="s">
        <v>437</v>
      </c>
      <c r="C46" s="531" t="s">
        <v>501</v>
      </c>
      <c r="D46" s="74" t="s">
        <v>502</v>
      </c>
      <c r="E46" s="74" t="s">
        <v>517</v>
      </c>
      <c r="F46" s="73" t="s">
        <v>518</v>
      </c>
      <c r="G46" s="74" t="s">
        <v>1816</v>
      </c>
      <c r="H46" s="74" t="s">
        <v>1817</v>
      </c>
      <c r="I46" s="435">
        <v>0</v>
      </c>
      <c r="J46" s="435">
        <v>0</v>
      </c>
      <c r="K46" s="435">
        <v>500000000</v>
      </c>
      <c r="L46" s="435">
        <v>300000000</v>
      </c>
      <c r="M46" s="512">
        <v>200000000</v>
      </c>
      <c r="N46" s="435">
        <v>0</v>
      </c>
      <c r="O46" s="438" t="s">
        <v>1670</v>
      </c>
      <c r="P46" s="504"/>
    </row>
    <row r="47" spans="1:17 16383:16384" s="436" customFormat="1" x14ac:dyDescent="0.25">
      <c r="A47" s="74" t="s">
        <v>436</v>
      </c>
      <c r="B47" s="74" t="s">
        <v>437</v>
      </c>
      <c r="C47" s="531" t="s">
        <v>501</v>
      </c>
      <c r="D47" s="74" t="s">
        <v>502</v>
      </c>
      <c r="E47" s="74" t="s">
        <v>517</v>
      </c>
      <c r="F47" s="73" t="s">
        <v>518</v>
      </c>
      <c r="G47" s="74" t="s">
        <v>1818</v>
      </c>
      <c r="H47" s="74" t="s">
        <v>1819</v>
      </c>
      <c r="I47" s="435">
        <v>0</v>
      </c>
      <c r="J47" s="435">
        <v>0</v>
      </c>
      <c r="K47" s="435">
        <v>500000000</v>
      </c>
      <c r="L47" s="435">
        <v>150000000</v>
      </c>
      <c r="M47" s="512">
        <v>350000000</v>
      </c>
      <c r="N47" s="435">
        <v>0</v>
      </c>
      <c r="O47" s="438" t="s">
        <v>1670</v>
      </c>
      <c r="P47" s="504"/>
    </row>
    <row r="48" spans="1:17 16383:16384" s="436" customFormat="1" x14ac:dyDescent="0.25">
      <c r="A48" s="74" t="s">
        <v>436</v>
      </c>
      <c r="B48" s="74" t="s">
        <v>437</v>
      </c>
      <c r="C48" s="531" t="s">
        <v>501</v>
      </c>
      <c r="D48" s="74" t="s">
        <v>502</v>
      </c>
      <c r="E48" s="74" t="s">
        <v>525</v>
      </c>
      <c r="F48" s="73" t="s">
        <v>526</v>
      </c>
      <c r="G48" s="74" t="s">
        <v>527</v>
      </c>
      <c r="H48" s="74" t="s">
        <v>528</v>
      </c>
      <c r="I48" s="435">
        <v>2763150</v>
      </c>
      <c r="J48" s="435">
        <v>0</v>
      </c>
      <c r="K48" s="435">
        <v>12000900</v>
      </c>
      <c r="L48" s="435">
        <v>5763375</v>
      </c>
      <c r="M48" s="512">
        <v>9000675</v>
      </c>
      <c r="N48" s="435">
        <v>0</v>
      </c>
      <c r="O48" s="438" t="s">
        <v>1670</v>
      </c>
      <c r="P48" s="504"/>
    </row>
    <row r="49" spans="1:16" s="436" customFormat="1" x14ac:dyDescent="0.25">
      <c r="A49" s="74" t="s">
        <v>436</v>
      </c>
      <c r="B49" s="74" t="s">
        <v>437</v>
      </c>
      <c r="C49" s="531" t="s">
        <v>501</v>
      </c>
      <c r="D49" s="74" t="s">
        <v>502</v>
      </c>
      <c r="E49" s="74" t="s">
        <v>525</v>
      </c>
      <c r="F49" s="73" t="s">
        <v>526</v>
      </c>
      <c r="G49" s="74" t="s">
        <v>529</v>
      </c>
      <c r="H49" s="74" t="s">
        <v>530</v>
      </c>
      <c r="I49" s="435">
        <v>8289450</v>
      </c>
      <c r="J49" s="435">
        <v>0</v>
      </c>
      <c r="K49" s="435">
        <v>36002700</v>
      </c>
      <c r="L49" s="435">
        <v>44292150</v>
      </c>
      <c r="M49" s="512">
        <v>0</v>
      </c>
      <c r="N49" s="435">
        <v>0</v>
      </c>
      <c r="O49" s="438" t="s">
        <v>1670</v>
      </c>
      <c r="P49" s="504"/>
    </row>
    <row r="50" spans="1:16" s="436" customFormat="1" x14ac:dyDescent="0.25">
      <c r="A50" s="74" t="s">
        <v>436</v>
      </c>
      <c r="B50" s="74" t="s">
        <v>437</v>
      </c>
      <c r="C50" s="531" t="s">
        <v>501</v>
      </c>
      <c r="D50" s="74" t="s">
        <v>502</v>
      </c>
      <c r="E50" s="74" t="s">
        <v>525</v>
      </c>
      <c r="F50" s="73" t="s">
        <v>526</v>
      </c>
      <c r="G50" s="74" t="s">
        <v>531</v>
      </c>
      <c r="H50" s="74" t="s">
        <v>532</v>
      </c>
      <c r="I50" s="435">
        <v>2763150</v>
      </c>
      <c r="J50" s="435">
        <v>0</v>
      </c>
      <c r="K50" s="435">
        <v>12000900</v>
      </c>
      <c r="L50" s="435">
        <v>10763750</v>
      </c>
      <c r="M50" s="512">
        <v>4000300</v>
      </c>
      <c r="N50" s="435">
        <v>0</v>
      </c>
      <c r="O50" s="438" t="s">
        <v>1670</v>
      </c>
      <c r="P50" s="504"/>
    </row>
    <row r="51" spans="1:16" s="436" customFormat="1" x14ac:dyDescent="0.25">
      <c r="A51" s="74" t="s">
        <v>436</v>
      </c>
      <c r="B51" s="74" t="s">
        <v>437</v>
      </c>
      <c r="C51" s="531" t="s">
        <v>501</v>
      </c>
      <c r="D51" s="74" t="s">
        <v>502</v>
      </c>
      <c r="E51" s="74" t="s">
        <v>525</v>
      </c>
      <c r="F51" s="73" t="s">
        <v>526</v>
      </c>
      <c r="G51" s="74" t="s">
        <v>519</v>
      </c>
      <c r="H51" s="74" t="s">
        <v>520</v>
      </c>
      <c r="I51" s="435">
        <v>0</v>
      </c>
      <c r="J51" s="435">
        <v>0</v>
      </c>
      <c r="K51" s="435">
        <v>36002700</v>
      </c>
      <c r="L51" s="435">
        <v>24001800</v>
      </c>
      <c r="M51" s="512">
        <v>12000900</v>
      </c>
      <c r="N51" s="435">
        <v>0</v>
      </c>
      <c r="O51" s="438" t="s">
        <v>1670</v>
      </c>
      <c r="P51" s="504"/>
    </row>
    <row r="52" spans="1:16" s="436" customFormat="1" x14ac:dyDescent="0.25">
      <c r="A52" s="74" t="s">
        <v>436</v>
      </c>
      <c r="B52" s="74" t="s">
        <v>437</v>
      </c>
      <c r="C52" s="531" t="s">
        <v>501</v>
      </c>
      <c r="D52" s="74" t="s">
        <v>502</v>
      </c>
      <c r="E52" s="74" t="s">
        <v>525</v>
      </c>
      <c r="F52" s="73" t="s">
        <v>526</v>
      </c>
      <c r="G52" s="74" t="s">
        <v>521</v>
      </c>
      <c r="H52" s="74" t="s">
        <v>522</v>
      </c>
      <c r="I52" s="435">
        <v>13815750</v>
      </c>
      <c r="J52" s="435">
        <v>0</v>
      </c>
      <c r="K52" s="435">
        <v>60004500</v>
      </c>
      <c r="L52" s="435">
        <v>53818750</v>
      </c>
      <c r="M52" s="512">
        <v>20001500</v>
      </c>
      <c r="N52" s="435">
        <v>0</v>
      </c>
      <c r="O52" s="438" t="s">
        <v>1670</v>
      </c>
      <c r="P52" s="504"/>
    </row>
    <row r="53" spans="1:16" s="436" customFormat="1" x14ac:dyDescent="0.25">
      <c r="A53" s="74" t="s">
        <v>436</v>
      </c>
      <c r="B53" s="74" t="s">
        <v>437</v>
      </c>
      <c r="C53" s="531" t="s">
        <v>501</v>
      </c>
      <c r="D53" s="74" t="s">
        <v>502</v>
      </c>
      <c r="E53" s="74" t="s">
        <v>525</v>
      </c>
      <c r="F53" s="73" t="s">
        <v>526</v>
      </c>
      <c r="G53" s="74" t="s">
        <v>535</v>
      </c>
      <c r="H53" s="74" t="s">
        <v>536</v>
      </c>
      <c r="I53" s="435">
        <v>2568150</v>
      </c>
      <c r="J53" s="435">
        <v>0</v>
      </c>
      <c r="K53" s="435">
        <v>12000900</v>
      </c>
      <c r="L53" s="435">
        <v>10763750</v>
      </c>
      <c r="M53" s="512">
        <v>3805300</v>
      </c>
      <c r="N53" s="435">
        <v>0</v>
      </c>
      <c r="O53" s="438" t="s">
        <v>1670</v>
      </c>
      <c r="P53" s="504"/>
    </row>
    <row r="54" spans="1:16" s="436" customFormat="1" x14ac:dyDescent="0.25">
      <c r="A54" s="74" t="s">
        <v>436</v>
      </c>
      <c r="B54" s="74" t="s">
        <v>437</v>
      </c>
      <c r="C54" s="531" t="s">
        <v>501</v>
      </c>
      <c r="D54" s="74" t="s">
        <v>502</v>
      </c>
      <c r="E54" s="74" t="s">
        <v>525</v>
      </c>
      <c r="F54" s="73" t="s">
        <v>526</v>
      </c>
      <c r="G54" s="74" t="s">
        <v>951</v>
      </c>
      <c r="H54" s="74" t="s">
        <v>952</v>
      </c>
      <c r="I54" s="435">
        <v>0</v>
      </c>
      <c r="J54" s="435">
        <v>0</v>
      </c>
      <c r="K54" s="435">
        <v>36002700</v>
      </c>
      <c r="L54" s="435">
        <v>24001800</v>
      </c>
      <c r="M54" s="512">
        <v>12000900</v>
      </c>
      <c r="N54" s="435">
        <v>0</v>
      </c>
      <c r="O54" s="438" t="s">
        <v>1670</v>
      </c>
      <c r="P54" s="504"/>
    </row>
    <row r="55" spans="1:16" s="436" customFormat="1" x14ac:dyDescent="0.25">
      <c r="A55" s="74" t="s">
        <v>436</v>
      </c>
      <c r="B55" s="74" t="s">
        <v>437</v>
      </c>
      <c r="C55" s="531" t="s">
        <v>501</v>
      </c>
      <c r="D55" s="74" t="s">
        <v>502</v>
      </c>
      <c r="E55" s="74" t="s">
        <v>525</v>
      </c>
      <c r="F55" s="73" t="s">
        <v>526</v>
      </c>
      <c r="G55" s="74" t="s">
        <v>1820</v>
      </c>
      <c r="H55" s="74" t="s">
        <v>1821</v>
      </c>
      <c r="I55" s="435">
        <v>0</v>
      </c>
      <c r="J55" s="435">
        <v>0</v>
      </c>
      <c r="K55" s="435">
        <v>15436309</v>
      </c>
      <c r="L55" s="435">
        <v>15436309</v>
      </c>
      <c r="M55" s="512">
        <v>0</v>
      </c>
      <c r="N55" s="435">
        <v>0</v>
      </c>
      <c r="O55" s="438" t="s">
        <v>1670</v>
      </c>
      <c r="P55" s="504"/>
    </row>
    <row r="56" spans="1:16" s="436" customFormat="1" x14ac:dyDescent="0.25">
      <c r="A56" s="74" t="s">
        <v>436</v>
      </c>
      <c r="B56" s="74" t="s">
        <v>437</v>
      </c>
      <c r="C56" s="531" t="s">
        <v>501</v>
      </c>
      <c r="D56" s="74" t="s">
        <v>502</v>
      </c>
      <c r="E56" s="74" t="s">
        <v>525</v>
      </c>
      <c r="F56" s="73" t="s">
        <v>526</v>
      </c>
      <c r="G56" s="74" t="s">
        <v>1816</v>
      </c>
      <c r="H56" s="74" t="s">
        <v>1817</v>
      </c>
      <c r="I56" s="435">
        <v>0</v>
      </c>
      <c r="J56" s="435">
        <v>0</v>
      </c>
      <c r="K56" s="435">
        <v>9694056</v>
      </c>
      <c r="L56" s="435">
        <v>5816430</v>
      </c>
      <c r="M56" s="512">
        <v>3877626</v>
      </c>
      <c r="N56" s="435">
        <v>0</v>
      </c>
      <c r="O56" s="438" t="s">
        <v>1670</v>
      </c>
      <c r="P56" s="504"/>
    </row>
    <row r="57" spans="1:16" s="436" customFormat="1" x14ac:dyDescent="0.25">
      <c r="A57" s="74" t="s">
        <v>436</v>
      </c>
      <c r="B57" s="74" t="s">
        <v>437</v>
      </c>
      <c r="C57" s="531" t="s">
        <v>501</v>
      </c>
      <c r="D57" s="74" t="s">
        <v>502</v>
      </c>
      <c r="E57" s="74" t="s">
        <v>525</v>
      </c>
      <c r="F57" s="73" t="s">
        <v>526</v>
      </c>
      <c r="G57" s="74" t="s">
        <v>1818</v>
      </c>
      <c r="H57" s="74" t="s">
        <v>1819</v>
      </c>
      <c r="I57" s="435">
        <v>0</v>
      </c>
      <c r="J57" s="435">
        <v>0</v>
      </c>
      <c r="K57" s="435">
        <v>20056298</v>
      </c>
      <c r="L57" s="435">
        <v>0</v>
      </c>
      <c r="M57" s="512">
        <v>20056298</v>
      </c>
      <c r="N57" s="435">
        <v>0</v>
      </c>
      <c r="O57" s="438" t="s">
        <v>1670</v>
      </c>
      <c r="P57" s="504"/>
    </row>
    <row r="58" spans="1:16" s="436" customFormat="1" x14ac:dyDescent="0.25">
      <c r="A58" s="74" t="s">
        <v>436</v>
      </c>
      <c r="B58" s="74" t="s">
        <v>437</v>
      </c>
      <c r="C58" s="531" t="s">
        <v>539</v>
      </c>
      <c r="D58" s="74" t="s">
        <v>540</v>
      </c>
      <c r="E58" s="74" t="s">
        <v>541</v>
      </c>
      <c r="F58" s="73" t="s">
        <v>542</v>
      </c>
      <c r="G58" s="74" t="s">
        <v>543</v>
      </c>
      <c r="H58" s="74" t="s">
        <v>309</v>
      </c>
      <c r="I58" s="435">
        <v>200000000</v>
      </c>
      <c r="J58" s="435">
        <v>0</v>
      </c>
      <c r="K58" s="435">
        <v>0</v>
      </c>
      <c r="L58" s="435">
        <v>200000000</v>
      </c>
      <c r="M58" s="512">
        <v>0</v>
      </c>
      <c r="N58" s="435">
        <v>0</v>
      </c>
      <c r="O58" s="438" t="s">
        <v>1671</v>
      </c>
      <c r="P58" s="504"/>
    </row>
    <row r="59" spans="1:16" s="436" customFormat="1" x14ac:dyDescent="0.25">
      <c r="A59" s="74" t="s">
        <v>436</v>
      </c>
      <c r="B59" s="74" t="s">
        <v>437</v>
      </c>
      <c r="C59" s="531" t="s">
        <v>539</v>
      </c>
      <c r="D59" s="74" t="s">
        <v>540</v>
      </c>
      <c r="E59" s="74" t="s">
        <v>564</v>
      </c>
      <c r="F59" s="73" t="s">
        <v>565</v>
      </c>
      <c r="G59" s="74" t="s">
        <v>566</v>
      </c>
      <c r="H59" s="74" t="s">
        <v>567</v>
      </c>
      <c r="I59" s="435">
        <v>369875000000</v>
      </c>
      <c r="J59" s="435">
        <v>0</v>
      </c>
      <c r="K59" s="435">
        <v>0</v>
      </c>
      <c r="L59" s="435">
        <v>200481000000</v>
      </c>
      <c r="M59" s="512">
        <v>169394000000</v>
      </c>
      <c r="N59" s="435">
        <v>0</v>
      </c>
      <c r="O59" s="438" t="s">
        <v>382</v>
      </c>
      <c r="P59" s="504"/>
    </row>
    <row r="60" spans="1:16" s="436" customFormat="1" x14ac:dyDescent="0.25">
      <c r="A60" s="74" t="s">
        <v>436</v>
      </c>
      <c r="B60" s="74" t="s">
        <v>437</v>
      </c>
      <c r="C60" s="531" t="s">
        <v>539</v>
      </c>
      <c r="D60" s="74" t="s">
        <v>540</v>
      </c>
      <c r="E60" s="74" t="s">
        <v>564</v>
      </c>
      <c r="F60" s="73" t="s">
        <v>565</v>
      </c>
      <c r="G60" s="74" t="s">
        <v>568</v>
      </c>
      <c r="H60" s="74" t="s">
        <v>166</v>
      </c>
      <c r="I60" s="435">
        <v>45964397193</v>
      </c>
      <c r="J60" s="435">
        <v>0</v>
      </c>
      <c r="K60" s="435">
        <v>0</v>
      </c>
      <c r="L60" s="435">
        <v>0</v>
      </c>
      <c r="M60" s="512">
        <v>45964397193</v>
      </c>
      <c r="N60" s="435">
        <v>0</v>
      </c>
      <c r="O60" s="438" t="s">
        <v>382</v>
      </c>
      <c r="P60" s="504"/>
    </row>
    <row r="61" spans="1:16" s="436" customFormat="1" x14ac:dyDescent="0.25">
      <c r="A61" s="74" t="s">
        <v>436</v>
      </c>
      <c r="B61" s="74" t="s">
        <v>437</v>
      </c>
      <c r="C61" s="531" t="s">
        <v>539</v>
      </c>
      <c r="D61" s="74" t="s">
        <v>540</v>
      </c>
      <c r="E61" s="74" t="s">
        <v>569</v>
      </c>
      <c r="F61" s="73" t="s">
        <v>570</v>
      </c>
      <c r="G61" s="74" t="s">
        <v>571</v>
      </c>
      <c r="H61" s="74" t="s">
        <v>572</v>
      </c>
      <c r="I61" s="435">
        <v>0</v>
      </c>
      <c r="J61" s="435">
        <v>0</v>
      </c>
      <c r="K61" s="435">
        <v>247019946192</v>
      </c>
      <c r="L61" s="435">
        <v>247019946192</v>
      </c>
      <c r="M61" s="512">
        <v>0</v>
      </c>
      <c r="N61" s="435">
        <v>0</v>
      </c>
      <c r="O61" s="438" t="s">
        <v>1668</v>
      </c>
      <c r="P61" s="504"/>
    </row>
    <row r="62" spans="1:16" s="436" customFormat="1" x14ac:dyDescent="0.25">
      <c r="A62" s="74" t="s">
        <v>436</v>
      </c>
      <c r="B62" s="74" t="s">
        <v>437</v>
      </c>
      <c r="C62" s="531" t="s">
        <v>539</v>
      </c>
      <c r="D62" s="74" t="s">
        <v>540</v>
      </c>
      <c r="E62" s="74" t="s">
        <v>544</v>
      </c>
      <c r="F62" s="73" t="s">
        <v>545</v>
      </c>
      <c r="G62" s="74" t="s">
        <v>546</v>
      </c>
      <c r="H62" s="74" t="s">
        <v>547</v>
      </c>
      <c r="I62" s="435">
        <v>0</v>
      </c>
      <c r="J62" s="435">
        <v>0</v>
      </c>
      <c r="K62" s="435">
        <v>260000000</v>
      </c>
      <c r="L62" s="435">
        <v>260000000</v>
      </c>
      <c r="M62" s="512">
        <v>0</v>
      </c>
      <c r="N62" s="435">
        <v>0</v>
      </c>
      <c r="O62" s="438" t="s">
        <v>383</v>
      </c>
      <c r="P62" s="504"/>
    </row>
    <row r="63" spans="1:16" s="436" customFormat="1" x14ac:dyDescent="0.25">
      <c r="A63" s="74" t="s">
        <v>436</v>
      </c>
      <c r="B63" s="74" t="s">
        <v>437</v>
      </c>
      <c r="C63" s="531" t="s">
        <v>539</v>
      </c>
      <c r="D63" s="74" t="s">
        <v>540</v>
      </c>
      <c r="E63" s="74" t="s">
        <v>544</v>
      </c>
      <c r="F63" s="73" t="s">
        <v>545</v>
      </c>
      <c r="G63" s="74" t="s">
        <v>554</v>
      </c>
      <c r="H63" s="74" t="s">
        <v>555</v>
      </c>
      <c r="I63" s="435">
        <v>0</v>
      </c>
      <c r="J63" s="435">
        <v>0</v>
      </c>
      <c r="K63" s="435">
        <v>1105699760</v>
      </c>
      <c r="L63" s="435">
        <v>0</v>
      </c>
      <c r="M63" s="512">
        <v>1105699760</v>
      </c>
      <c r="N63" s="435">
        <v>0</v>
      </c>
      <c r="O63" s="438" t="s">
        <v>383</v>
      </c>
      <c r="P63" s="504"/>
    </row>
    <row r="64" spans="1:16" s="436" customFormat="1" x14ac:dyDescent="0.25">
      <c r="A64" s="74" t="s">
        <v>436</v>
      </c>
      <c r="B64" s="74" t="s">
        <v>437</v>
      </c>
      <c r="C64" s="531" t="s">
        <v>539</v>
      </c>
      <c r="D64" s="74" t="s">
        <v>540</v>
      </c>
      <c r="E64" s="74" t="s">
        <v>544</v>
      </c>
      <c r="F64" s="73" t="s">
        <v>545</v>
      </c>
      <c r="G64" s="74" t="s">
        <v>556</v>
      </c>
      <c r="H64" s="74" t="s">
        <v>557</v>
      </c>
      <c r="I64" s="435">
        <v>0</v>
      </c>
      <c r="J64" s="435">
        <v>0</v>
      </c>
      <c r="K64" s="435">
        <v>320000000</v>
      </c>
      <c r="L64" s="435">
        <v>320000000</v>
      </c>
      <c r="M64" s="512">
        <v>0</v>
      </c>
      <c r="N64" s="435">
        <v>0</v>
      </c>
      <c r="O64" s="438" t="s">
        <v>383</v>
      </c>
      <c r="P64" s="504"/>
    </row>
    <row r="65" spans="1:16" s="436" customFormat="1" x14ac:dyDescent="0.25">
      <c r="A65" s="74" t="s">
        <v>436</v>
      </c>
      <c r="B65" s="74" t="s">
        <v>437</v>
      </c>
      <c r="C65" s="531" t="s">
        <v>539</v>
      </c>
      <c r="D65" s="74" t="s">
        <v>540</v>
      </c>
      <c r="E65" s="74" t="s">
        <v>544</v>
      </c>
      <c r="F65" s="73" t="s">
        <v>545</v>
      </c>
      <c r="G65" s="74" t="s">
        <v>558</v>
      </c>
      <c r="H65" s="74" t="s">
        <v>559</v>
      </c>
      <c r="I65" s="435">
        <v>0</v>
      </c>
      <c r="J65" s="435">
        <v>0</v>
      </c>
      <c r="K65" s="435">
        <v>120000000</v>
      </c>
      <c r="L65" s="435">
        <v>120000000</v>
      </c>
      <c r="M65" s="512">
        <v>0</v>
      </c>
      <c r="N65" s="435">
        <v>0</v>
      </c>
      <c r="O65" s="438" t="s">
        <v>383</v>
      </c>
      <c r="P65" s="504"/>
    </row>
    <row r="66" spans="1:16" s="436" customFormat="1" x14ac:dyDescent="0.25">
      <c r="A66" s="74" t="s">
        <v>436</v>
      </c>
      <c r="B66" s="74" t="s">
        <v>437</v>
      </c>
      <c r="C66" s="531" t="s">
        <v>539</v>
      </c>
      <c r="D66" s="74" t="s">
        <v>540</v>
      </c>
      <c r="E66" s="74" t="s">
        <v>544</v>
      </c>
      <c r="F66" s="73" t="s">
        <v>545</v>
      </c>
      <c r="G66" s="74" t="s">
        <v>560</v>
      </c>
      <c r="H66" s="74" t="s">
        <v>561</v>
      </c>
      <c r="I66" s="435">
        <v>47659909</v>
      </c>
      <c r="J66" s="435">
        <v>0</v>
      </c>
      <c r="K66" s="435">
        <v>0</v>
      </c>
      <c r="L66" s="435">
        <v>47659909</v>
      </c>
      <c r="M66" s="512">
        <v>0</v>
      </c>
      <c r="N66" s="435">
        <v>0</v>
      </c>
      <c r="O66" s="438" t="s">
        <v>383</v>
      </c>
      <c r="P66" s="504"/>
    </row>
    <row r="67" spans="1:16" s="436" customFormat="1" x14ac:dyDescent="0.25">
      <c r="A67" s="74" t="s">
        <v>436</v>
      </c>
      <c r="B67" s="74" t="s">
        <v>437</v>
      </c>
      <c r="C67" s="531" t="s">
        <v>539</v>
      </c>
      <c r="D67" s="74" t="s">
        <v>540</v>
      </c>
      <c r="E67" s="74" t="s">
        <v>544</v>
      </c>
      <c r="F67" s="73" t="s">
        <v>545</v>
      </c>
      <c r="G67" s="74" t="s">
        <v>1822</v>
      </c>
      <c r="H67" s="74" t="s">
        <v>1823</v>
      </c>
      <c r="I67" s="435">
        <v>0</v>
      </c>
      <c r="J67" s="435">
        <v>0</v>
      </c>
      <c r="K67" s="435">
        <v>40000000</v>
      </c>
      <c r="L67" s="435">
        <v>40000000</v>
      </c>
      <c r="M67" s="512">
        <v>0</v>
      </c>
      <c r="N67" s="435">
        <v>0</v>
      </c>
      <c r="O67" s="438" t="s">
        <v>383</v>
      </c>
      <c r="P67" s="504"/>
    </row>
    <row r="68" spans="1:16" s="436" customFormat="1" x14ac:dyDescent="0.25">
      <c r="A68" s="74" t="s">
        <v>436</v>
      </c>
      <c r="B68" s="74" t="s">
        <v>437</v>
      </c>
      <c r="C68" s="531" t="s">
        <v>539</v>
      </c>
      <c r="D68" s="74" t="s">
        <v>540</v>
      </c>
      <c r="E68" s="74" t="s">
        <v>544</v>
      </c>
      <c r="F68" s="73" t="s">
        <v>545</v>
      </c>
      <c r="G68" s="74" t="s">
        <v>1824</v>
      </c>
      <c r="H68" s="74" t="s">
        <v>1825</v>
      </c>
      <c r="I68" s="435">
        <v>0</v>
      </c>
      <c r="J68" s="435">
        <v>0</v>
      </c>
      <c r="K68" s="435">
        <v>2477648880</v>
      </c>
      <c r="L68" s="435">
        <v>2477648880</v>
      </c>
      <c r="M68" s="512">
        <v>0</v>
      </c>
      <c r="N68" s="435">
        <v>0</v>
      </c>
      <c r="O68" s="438" t="s">
        <v>383</v>
      </c>
      <c r="P68" s="504"/>
    </row>
    <row r="69" spans="1:16" s="436" customFormat="1" x14ac:dyDescent="0.25">
      <c r="A69" s="74" t="s">
        <v>436</v>
      </c>
      <c r="B69" s="74" t="s">
        <v>437</v>
      </c>
      <c r="C69" s="531" t="s">
        <v>539</v>
      </c>
      <c r="D69" s="74" t="s">
        <v>540</v>
      </c>
      <c r="E69" s="74" t="s">
        <v>544</v>
      </c>
      <c r="F69" s="73" t="s">
        <v>545</v>
      </c>
      <c r="G69" s="74" t="s">
        <v>1826</v>
      </c>
      <c r="H69" s="74" t="s">
        <v>1827</v>
      </c>
      <c r="I69" s="435">
        <v>0</v>
      </c>
      <c r="J69" s="435">
        <v>0</v>
      </c>
      <c r="K69" s="435">
        <v>20000000</v>
      </c>
      <c r="L69" s="435">
        <v>20000000</v>
      </c>
      <c r="M69" s="512">
        <v>0</v>
      </c>
      <c r="N69" s="435">
        <v>0</v>
      </c>
      <c r="O69" s="438" t="s">
        <v>383</v>
      </c>
      <c r="P69" s="504"/>
    </row>
    <row r="70" spans="1:16" s="550" customFormat="1" x14ac:dyDescent="0.25">
      <c r="A70" s="74" t="s">
        <v>436</v>
      </c>
      <c r="B70" s="74" t="s">
        <v>437</v>
      </c>
      <c r="C70" s="547" t="s">
        <v>539</v>
      </c>
      <c r="D70" s="547" t="s">
        <v>540</v>
      </c>
      <c r="E70" s="547" t="s">
        <v>573</v>
      </c>
      <c r="F70" s="553" t="s">
        <v>574</v>
      </c>
      <c r="G70" s="547" t="s">
        <v>575</v>
      </c>
      <c r="H70" s="557" t="s">
        <v>576</v>
      </c>
      <c r="I70" s="435">
        <v>452398000000</v>
      </c>
      <c r="J70" s="435">
        <v>0</v>
      </c>
      <c r="K70" s="435">
        <v>26002000000</v>
      </c>
      <c r="L70" s="435">
        <v>478400000000</v>
      </c>
      <c r="M70" s="435">
        <v>0</v>
      </c>
      <c r="N70" s="435">
        <v>0</v>
      </c>
      <c r="O70" s="548" t="s">
        <v>1564</v>
      </c>
      <c r="P70" s="549"/>
    </row>
    <row r="71" spans="1:16" s="528" customFormat="1" x14ac:dyDescent="0.25">
      <c r="A71" s="524" t="s">
        <v>436</v>
      </c>
      <c r="B71" s="524" t="s">
        <v>437</v>
      </c>
      <c r="C71" s="531" t="s">
        <v>1828</v>
      </c>
      <c r="D71" s="524" t="s">
        <v>1829</v>
      </c>
      <c r="E71" s="524" t="s">
        <v>1830</v>
      </c>
      <c r="F71" s="554" t="s">
        <v>1831</v>
      </c>
      <c r="G71" s="524" t="s">
        <v>1832</v>
      </c>
      <c r="H71" s="524" t="s">
        <v>1833</v>
      </c>
      <c r="I71" s="525">
        <v>0</v>
      </c>
      <c r="J71" s="525">
        <v>0</v>
      </c>
      <c r="K71" s="525">
        <v>1200842807988</v>
      </c>
      <c r="L71" s="525">
        <v>408673198778</v>
      </c>
      <c r="M71" s="525">
        <v>792169609210</v>
      </c>
      <c r="N71" s="525">
        <v>0</v>
      </c>
      <c r="O71" s="526" t="s">
        <v>2367</v>
      </c>
      <c r="P71" s="527">
        <f t="shared" ref="P71:P76" si="0">K71-L71-M71</f>
        <v>0</v>
      </c>
    </row>
    <row r="72" spans="1:16" s="528" customFormat="1" x14ac:dyDescent="0.25">
      <c r="A72" s="524" t="s">
        <v>436</v>
      </c>
      <c r="B72" s="524" t="s">
        <v>437</v>
      </c>
      <c r="C72" s="531" t="s">
        <v>1828</v>
      </c>
      <c r="D72" s="524" t="s">
        <v>1829</v>
      </c>
      <c r="E72" s="524" t="s">
        <v>1830</v>
      </c>
      <c r="F72" s="554" t="s">
        <v>1831</v>
      </c>
      <c r="G72" s="524" t="s">
        <v>1834</v>
      </c>
      <c r="H72" s="524" t="s">
        <v>1835</v>
      </c>
      <c r="I72" s="525">
        <v>0</v>
      </c>
      <c r="J72" s="525">
        <v>0</v>
      </c>
      <c r="K72" s="525">
        <v>2882771067296</v>
      </c>
      <c r="L72" s="525">
        <v>1534742466606</v>
      </c>
      <c r="M72" s="525">
        <v>1348028600690</v>
      </c>
      <c r="N72" s="525">
        <v>0</v>
      </c>
      <c r="O72" s="526" t="s">
        <v>2367</v>
      </c>
      <c r="P72" s="527">
        <f t="shared" si="0"/>
        <v>0</v>
      </c>
    </row>
    <row r="73" spans="1:16" s="528" customFormat="1" x14ac:dyDescent="0.25">
      <c r="A73" s="524" t="s">
        <v>436</v>
      </c>
      <c r="B73" s="524" t="s">
        <v>437</v>
      </c>
      <c r="C73" s="531" t="s">
        <v>1828</v>
      </c>
      <c r="D73" s="524" t="s">
        <v>1829</v>
      </c>
      <c r="E73" s="524" t="s">
        <v>1830</v>
      </c>
      <c r="F73" s="554" t="s">
        <v>1831</v>
      </c>
      <c r="G73" s="524" t="s">
        <v>1836</v>
      </c>
      <c r="H73" s="524" t="s">
        <v>1837</v>
      </c>
      <c r="I73" s="525">
        <v>0</v>
      </c>
      <c r="J73" s="525">
        <v>0</v>
      </c>
      <c r="K73" s="525">
        <v>8208839233867</v>
      </c>
      <c r="L73" s="525">
        <v>5370971732671</v>
      </c>
      <c r="M73" s="525">
        <v>2837867501196</v>
      </c>
      <c r="N73" s="525">
        <v>0</v>
      </c>
      <c r="O73" s="526" t="s">
        <v>2367</v>
      </c>
      <c r="P73" s="527">
        <f t="shared" si="0"/>
        <v>0</v>
      </c>
    </row>
    <row r="74" spans="1:16" s="528" customFormat="1" x14ac:dyDescent="0.25">
      <c r="A74" s="524" t="s">
        <v>436</v>
      </c>
      <c r="B74" s="524" t="s">
        <v>437</v>
      </c>
      <c r="C74" s="531" t="s">
        <v>1828</v>
      </c>
      <c r="D74" s="524" t="s">
        <v>1829</v>
      </c>
      <c r="E74" s="524" t="s">
        <v>1830</v>
      </c>
      <c r="F74" s="554" t="s">
        <v>1831</v>
      </c>
      <c r="G74" s="524" t="s">
        <v>1838</v>
      </c>
      <c r="H74" s="524" t="s">
        <v>1839</v>
      </c>
      <c r="I74" s="525">
        <v>0</v>
      </c>
      <c r="J74" s="525">
        <v>0</v>
      </c>
      <c r="K74" s="525">
        <v>6462238938813</v>
      </c>
      <c r="L74" s="525">
        <v>5608669816456</v>
      </c>
      <c r="M74" s="525">
        <v>853569122357</v>
      </c>
      <c r="N74" s="525">
        <v>0</v>
      </c>
      <c r="O74" s="526" t="s">
        <v>2367</v>
      </c>
      <c r="P74" s="527">
        <f t="shared" si="0"/>
        <v>0</v>
      </c>
    </row>
    <row r="75" spans="1:16" s="528" customFormat="1" x14ac:dyDescent="0.25">
      <c r="A75" s="524" t="s">
        <v>436</v>
      </c>
      <c r="B75" s="524" t="s">
        <v>437</v>
      </c>
      <c r="C75" s="531" t="s">
        <v>1828</v>
      </c>
      <c r="D75" s="524" t="s">
        <v>1829</v>
      </c>
      <c r="E75" s="524" t="s">
        <v>1830</v>
      </c>
      <c r="F75" s="554" t="s">
        <v>1831</v>
      </c>
      <c r="G75" s="524" t="s">
        <v>1840</v>
      </c>
      <c r="H75" s="524" t="s">
        <v>1841</v>
      </c>
      <c r="I75" s="525">
        <v>0</v>
      </c>
      <c r="J75" s="525">
        <v>0</v>
      </c>
      <c r="K75" s="525">
        <v>16812358579463</v>
      </c>
      <c r="L75" s="525">
        <v>7233957349539</v>
      </c>
      <c r="M75" s="525">
        <v>9578401229924</v>
      </c>
      <c r="N75" s="525">
        <v>0</v>
      </c>
      <c r="O75" s="526" t="s">
        <v>2367</v>
      </c>
      <c r="P75" s="527">
        <f t="shared" si="0"/>
        <v>0</v>
      </c>
    </row>
    <row r="76" spans="1:16" s="528" customFormat="1" x14ac:dyDescent="0.25">
      <c r="A76" s="524" t="s">
        <v>436</v>
      </c>
      <c r="B76" s="524" t="s">
        <v>437</v>
      </c>
      <c r="C76" s="531" t="s">
        <v>1828</v>
      </c>
      <c r="D76" s="524" t="s">
        <v>1829</v>
      </c>
      <c r="E76" s="524" t="s">
        <v>1830</v>
      </c>
      <c r="F76" s="554" t="s">
        <v>1831</v>
      </c>
      <c r="G76" s="524" t="s">
        <v>1842</v>
      </c>
      <c r="H76" s="524" t="s">
        <v>1843</v>
      </c>
      <c r="I76" s="525">
        <v>0</v>
      </c>
      <c r="J76" s="525">
        <v>0</v>
      </c>
      <c r="K76" s="525">
        <v>148032037007</v>
      </c>
      <c r="L76" s="525">
        <v>119393832657</v>
      </c>
      <c r="M76" s="525">
        <v>28638204350</v>
      </c>
      <c r="N76" s="525">
        <v>0</v>
      </c>
      <c r="O76" s="526" t="s">
        <v>2367</v>
      </c>
      <c r="P76" s="527">
        <f t="shared" si="0"/>
        <v>0</v>
      </c>
    </row>
    <row r="77" spans="1:16" s="515" customFormat="1" x14ac:dyDescent="0.25">
      <c r="A77" s="511" t="s">
        <v>436</v>
      </c>
      <c r="B77" s="511" t="s">
        <v>437</v>
      </c>
      <c r="C77" s="532" t="s">
        <v>577</v>
      </c>
      <c r="D77" s="511" t="s">
        <v>578</v>
      </c>
      <c r="E77" s="511" t="s">
        <v>579</v>
      </c>
      <c r="F77" s="555" t="s">
        <v>580</v>
      </c>
      <c r="G77" s="511" t="s">
        <v>788</v>
      </c>
      <c r="H77" s="511" t="s">
        <v>789</v>
      </c>
      <c r="I77" s="512">
        <v>0</v>
      </c>
      <c r="J77" s="512">
        <v>0</v>
      </c>
      <c r="K77" s="512">
        <v>11122880000</v>
      </c>
      <c r="L77" s="512">
        <v>11122880000</v>
      </c>
      <c r="M77" s="512">
        <v>0</v>
      </c>
      <c r="N77" s="512">
        <v>0</v>
      </c>
      <c r="O77" s="513" t="s">
        <v>1763</v>
      </c>
      <c r="P77" s="514"/>
    </row>
    <row r="78" spans="1:16" s="515" customFormat="1" x14ac:dyDescent="0.25">
      <c r="A78" s="511" t="s">
        <v>436</v>
      </c>
      <c r="B78" s="511" t="s">
        <v>437</v>
      </c>
      <c r="C78" s="532" t="s">
        <v>577</v>
      </c>
      <c r="D78" s="511" t="s">
        <v>578</v>
      </c>
      <c r="E78" s="511" t="s">
        <v>579</v>
      </c>
      <c r="F78" s="555" t="s">
        <v>580</v>
      </c>
      <c r="G78" s="511" t="s">
        <v>568</v>
      </c>
      <c r="H78" s="511" t="s">
        <v>166</v>
      </c>
      <c r="I78" s="512">
        <v>30000000000</v>
      </c>
      <c r="J78" s="512">
        <v>0</v>
      </c>
      <c r="K78" s="512">
        <v>0</v>
      </c>
      <c r="L78" s="512">
        <v>30000000000</v>
      </c>
      <c r="M78" s="512">
        <v>0</v>
      </c>
      <c r="N78" s="512">
        <v>0</v>
      </c>
      <c r="O78" s="513" t="s">
        <v>1763</v>
      </c>
      <c r="P78" s="514"/>
    </row>
    <row r="79" spans="1:16" s="515" customFormat="1" x14ac:dyDescent="0.25">
      <c r="A79" s="511" t="s">
        <v>436</v>
      </c>
      <c r="B79" s="511" t="s">
        <v>437</v>
      </c>
      <c r="C79" s="532" t="s">
        <v>577</v>
      </c>
      <c r="D79" s="511" t="s">
        <v>578</v>
      </c>
      <c r="E79" s="511" t="s">
        <v>579</v>
      </c>
      <c r="F79" s="555" t="s">
        <v>580</v>
      </c>
      <c r="G79" s="511" t="s">
        <v>581</v>
      </c>
      <c r="H79" s="511" t="s">
        <v>582</v>
      </c>
      <c r="I79" s="512">
        <v>930035739</v>
      </c>
      <c r="J79" s="512">
        <v>0</v>
      </c>
      <c r="K79" s="512">
        <v>26750000000</v>
      </c>
      <c r="L79" s="512">
        <v>21708527000</v>
      </c>
      <c r="M79" s="512">
        <v>5971508739</v>
      </c>
      <c r="N79" s="512">
        <v>0</v>
      </c>
      <c r="O79" s="513" t="s">
        <v>1763</v>
      </c>
      <c r="P79" s="514"/>
    </row>
    <row r="80" spans="1:16" s="515" customFormat="1" x14ac:dyDescent="0.25">
      <c r="A80" s="511" t="s">
        <v>436</v>
      </c>
      <c r="B80" s="511" t="s">
        <v>437</v>
      </c>
      <c r="C80" s="532" t="s">
        <v>577</v>
      </c>
      <c r="D80" s="511" t="s">
        <v>578</v>
      </c>
      <c r="E80" s="511" t="s">
        <v>579</v>
      </c>
      <c r="F80" s="555" t="s">
        <v>580</v>
      </c>
      <c r="G80" s="511" t="s">
        <v>615</v>
      </c>
      <c r="H80" s="511" t="s">
        <v>616</v>
      </c>
      <c r="I80" s="512">
        <v>0</v>
      </c>
      <c r="J80" s="512">
        <v>0</v>
      </c>
      <c r="K80" s="512">
        <v>11701440000</v>
      </c>
      <c r="L80" s="512">
        <v>0</v>
      </c>
      <c r="M80" s="512">
        <v>11701440000</v>
      </c>
      <c r="N80" s="512">
        <v>0</v>
      </c>
      <c r="O80" s="513" t="s">
        <v>1763</v>
      </c>
      <c r="P80" s="514"/>
    </row>
    <row r="81" spans="1:16" s="515" customFormat="1" x14ac:dyDescent="0.25">
      <c r="A81" s="511" t="s">
        <v>436</v>
      </c>
      <c r="B81" s="511" t="s">
        <v>437</v>
      </c>
      <c r="C81" s="532" t="s">
        <v>577</v>
      </c>
      <c r="D81" s="511" t="s">
        <v>578</v>
      </c>
      <c r="E81" s="511" t="s">
        <v>579</v>
      </c>
      <c r="F81" s="555" t="s">
        <v>580</v>
      </c>
      <c r="G81" s="511" t="s">
        <v>585</v>
      </c>
      <c r="H81" s="511" t="s">
        <v>586</v>
      </c>
      <c r="I81" s="512">
        <v>400000000</v>
      </c>
      <c r="J81" s="512">
        <v>0</v>
      </c>
      <c r="K81" s="512">
        <v>0</v>
      </c>
      <c r="L81" s="512">
        <v>0</v>
      </c>
      <c r="M81" s="512">
        <v>400000000</v>
      </c>
      <c r="N81" s="512">
        <v>0</v>
      </c>
      <c r="O81" s="513" t="s">
        <v>1763</v>
      </c>
      <c r="P81" s="514"/>
    </row>
    <row r="82" spans="1:16" s="515" customFormat="1" x14ac:dyDescent="0.25">
      <c r="A82" s="511" t="s">
        <v>436</v>
      </c>
      <c r="B82" s="511" t="s">
        <v>437</v>
      </c>
      <c r="C82" s="532" t="s">
        <v>577</v>
      </c>
      <c r="D82" s="511" t="s">
        <v>578</v>
      </c>
      <c r="E82" s="511" t="s">
        <v>579</v>
      </c>
      <c r="F82" s="555" t="s">
        <v>580</v>
      </c>
      <c r="G82" s="511" t="s">
        <v>813</v>
      </c>
      <c r="H82" s="511" t="s">
        <v>814</v>
      </c>
      <c r="I82" s="512">
        <v>0</v>
      </c>
      <c r="J82" s="512">
        <v>0</v>
      </c>
      <c r="K82" s="512">
        <v>127768536000</v>
      </c>
      <c r="L82" s="512">
        <v>127768536000</v>
      </c>
      <c r="M82" s="512">
        <v>0</v>
      </c>
      <c r="N82" s="512">
        <v>0</v>
      </c>
      <c r="O82" s="513" t="s">
        <v>1763</v>
      </c>
      <c r="P82" s="514"/>
    </row>
    <row r="83" spans="1:16" s="515" customFormat="1" x14ac:dyDescent="0.25">
      <c r="A83" s="511" t="s">
        <v>436</v>
      </c>
      <c r="B83" s="511" t="s">
        <v>437</v>
      </c>
      <c r="C83" s="532" t="s">
        <v>577</v>
      </c>
      <c r="D83" s="511" t="s">
        <v>578</v>
      </c>
      <c r="E83" s="511" t="s">
        <v>579</v>
      </c>
      <c r="F83" s="555" t="s">
        <v>580</v>
      </c>
      <c r="G83" s="511" t="s">
        <v>589</v>
      </c>
      <c r="H83" s="511" t="s">
        <v>590</v>
      </c>
      <c r="I83" s="512">
        <v>13860000000</v>
      </c>
      <c r="J83" s="512">
        <v>0</v>
      </c>
      <c r="K83" s="512">
        <v>0</v>
      </c>
      <c r="L83" s="512">
        <v>6958250235</v>
      </c>
      <c r="M83" s="512">
        <v>6901749765</v>
      </c>
      <c r="N83" s="512">
        <v>0</v>
      </c>
      <c r="O83" s="513" t="s">
        <v>1763</v>
      </c>
      <c r="P83" s="514"/>
    </row>
    <row r="84" spans="1:16" s="515" customFormat="1" x14ac:dyDescent="0.25">
      <c r="A84" s="511" t="s">
        <v>436</v>
      </c>
      <c r="B84" s="511" t="s">
        <v>437</v>
      </c>
      <c r="C84" s="532" t="s">
        <v>577</v>
      </c>
      <c r="D84" s="511" t="s">
        <v>578</v>
      </c>
      <c r="E84" s="511" t="s">
        <v>579</v>
      </c>
      <c r="F84" s="555" t="s">
        <v>580</v>
      </c>
      <c r="G84" s="511" t="s">
        <v>601</v>
      </c>
      <c r="H84" s="511" t="s">
        <v>602</v>
      </c>
      <c r="I84" s="512">
        <v>423859470</v>
      </c>
      <c r="J84" s="512">
        <v>0</v>
      </c>
      <c r="K84" s="512">
        <v>3228385800</v>
      </c>
      <c r="L84" s="512">
        <v>3044360037</v>
      </c>
      <c r="M84" s="512">
        <v>607885233</v>
      </c>
      <c r="N84" s="512">
        <v>0</v>
      </c>
      <c r="O84" s="513" t="s">
        <v>1763</v>
      </c>
      <c r="P84" s="514"/>
    </row>
    <row r="85" spans="1:16" s="515" customFormat="1" x14ac:dyDescent="0.25">
      <c r="A85" s="511" t="s">
        <v>436</v>
      </c>
      <c r="B85" s="511" t="s">
        <v>437</v>
      </c>
      <c r="C85" s="532" t="s">
        <v>577</v>
      </c>
      <c r="D85" s="511" t="s">
        <v>578</v>
      </c>
      <c r="E85" s="511" t="s">
        <v>579</v>
      </c>
      <c r="F85" s="555" t="s">
        <v>580</v>
      </c>
      <c r="G85" s="511" t="s">
        <v>593</v>
      </c>
      <c r="H85" s="511" t="s">
        <v>594</v>
      </c>
      <c r="I85" s="512">
        <v>0</v>
      </c>
      <c r="J85" s="512">
        <v>0</v>
      </c>
      <c r="K85" s="512">
        <v>23316071167</v>
      </c>
      <c r="L85" s="512">
        <v>23316071167</v>
      </c>
      <c r="M85" s="512">
        <v>0</v>
      </c>
      <c r="N85" s="512">
        <v>0</v>
      </c>
      <c r="O85" s="513" t="s">
        <v>1763</v>
      </c>
      <c r="P85" s="514"/>
    </row>
    <row r="86" spans="1:16" s="515" customFormat="1" x14ac:dyDescent="0.25">
      <c r="A86" s="511" t="s">
        <v>436</v>
      </c>
      <c r="B86" s="511" t="s">
        <v>437</v>
      </c>
      <c r="C86" s="532" t="s">
        <v>577</v>
      </c>
      <c r="D86" s="511" t="s">
        <v>578</v>
      </c>
      <c r="E86" s="511" t="s">
        <v>579</v>
      </c>
      <c r="F86" s="555" t="s">
        <v>580</v>
      </c>
      <c r="G86" s="511" t="s">
        <v>603</v>
      </c>
      <c r="H86" s="511" t="s">
        <v>604</v>
      </c>
      <c r="I86" s="512">
        <v>0</v>
      </c>
      <c r="J86" s="512">
        <v>0</v>
      </c>
      <c r="K86" s="512">
        <v>12527272946</v>
      </c>
      <c r="L86" s="512">
        <v>12527272946</v>
      </c>
      <c r="M86" s="512">
        <v>0</v>
      </c>
      <c r="N86" s="512">
        <v>0</v>
      </c>
      <c r="O86" s="513" t="s">
        <v>1763</v>
      </c>
      <c r="P86" s="514"/>
    </row>
    <row r="87" spans="1:16" s="515" customFormat="1" x14ac:dyDescent="0.25">
      <c r="A87" s="511" t="s">
        <v>436</v>
      </c>
      <c r="B87" s="511" t="s">
        <v>437</v>
      </c>
      <c r="C87" s="532" t="s">
        <v>577</v>
      </c>
      <c r="D87" s="511" t="s">
        <v>578</v>
      </c>
      <c r="E87" s="511" t="s">
        <v>579</v>
      </c>
      <c r="F87" s="555" t="s">
        <v>580</v>
      </c>
      <c r="G87" s="511" t="s">
        <v>591</v>
      </c>
      <c r="H87" s="511" t="s">
        <v>592</v>
      </c>
      <c r="I87" s="512">
        <v>0</v>
      </c>
      <c r="J87" s="512">
        <v>0</v>
      </c>
      <c r="K87" s="512">
        <v>6811288500</v>
      </c>
      <c r="L87" s="512">
        <v>6224263500</v>
      </c>
      <c r="M87" s="512">
        <v>587025000</v>
      </c>
      <c r="N87" s="512">
        <v>0</v>
      </c>
      <c r="O87" s="513" t="s">
        <v>1763</v>
      </c>
      <c r="P87" s="514"/>
    </row>
    <row r="88" spans="1:16" s="515" customFormat="1" x14ac:dyDescent="0.25">
      <c r="A88" s="511" t="s">
        <v>436</v>
      </c>
      <c r="B88" s="511" t="s">
        <v>437</v>
      </c>
      <c r="C88" s="532" t="s">
        <v>577</v>
      </c>
      <c r="D88" s="511" t="s">
        <v>578</v>
      </c>
      <c r="E88" s="511" t="s">
        <v>579</v>
      </c>
      <c r="F88" s="555" t="s">
        <v>580</v>
      </c>
      <c r="G88" s="511" t="s">
        <v>827</v>
      </c>
      <c r="H88" s="511" t="s">
        <v>828</v>
      </c>
      <c r="I88" s="512">
        <v>0</v>
      </c>
      <c r="J88" s="512">
        <v>0</v>
      </c>
      <c r="K88" s="512">
        <v>90457477500</v>
      </c>
      <c r="L88" s="512">
        <v>90457477500</v>
      </c>
      <c r="M88" s="512">
        <v>0</v>
      </c>
      <c r="N88" s="512">
        <v>0</v>
      </c>
      <c r="O88" s="513" t="s">
        <v>1763</v>
      </c>
      <c r="P88" s="514"/>
    </row>
    <row r="89" spans="1:16" s="515" customFormat="1" x14ac:dyDescent="0.25">
      <c r="A89" s="511" t="s">
        <v>436</v>
      </c>
      <c r="B89" s="511" t="s">
        <v>437</v>
      </c>
      <c r="C89" s="532" t="s">
        <v>577</v>
      </c>
      <c r="D89" s="511" t="s">
        <v>578</v>
      </c>
      <c r="E89" s="511" t="s">
        <v>579</v>
      </c>
      <c r="F89" s="555" t="s">
        <v>580</v>
      </c>
      <c r="G89" s="511" t="s">
        <v>595</v>
      </c>
      <c r="H89" s="511" t="s">
        <v>596</v>
      </c>
      <c r="I89" s="512">
        <v>0</v>
      </c>
      <c r="J89" s="512">
        <v>0</v>
      </c>
      <c r="K89" s="512">
        <v>427892471200</v>
      </c>
      <c r="L89" s="512">
        <v>427892471200</v>
      </c>
      <c r="M89" s="512">
        <v>0</v>
      </c>
      <c r="N89" s="512">
        <v>0</v>
      </c>
      <c r="O89" s="513" t="s">
        <v>1763</v>
      </c>
      <c r="P89" s="514"/>
    </row>
    <row r="90" spans="1:16" s="515" customFormat="1" x14ac:dyDescent="0.25">
      <c r="A90" s="511" t="s">
        <v>436</v>
      </c>
      <c r="B90" s="511" t="s">
        <v>437</v>
      </c>
      <c r="C90" s="532" t="s">
        <v>577</v>
      </c>
      <c r="D90" s="511" t="s">
        <v>578</v>
      </c>
      <c r="E90" s="511" t="s">
        <v>579</v>
      </c>
      <c r="F90" s="555" t="s">
        <v>580</v>
      </c>
      <c r="G90" s="511" t="s">
        <v>597</v>
      </c>
      <c r="H90" s="511" t="s">
        <v>598</v>
      </c>
      <c r="I90" s="512">
        <v>0</v>
      </c>
      <c r="J90" s="512">
        <v>0</v>
      </c>
      <c r="K90" s="512">
        <v>16232000022</v>
      </c>
      <c r="L90" s="512">
        <v>16232000022</v>
      </c>
      <c r="M90" s="512">
        <v>0</v>
      </c>
      <c r="N90" s="512">
        <v>0</v>
      </c>
      <c r="O90" s="513" t="s">
        <v>1763</v>
      </c>
      <c r="P90" s="514"/>
    </row>
    <row r="91" spans="1:16" s="515" customFormat="1" x14ac:dyDescent="0.25">
      <c r="A91" s="511" t="s">
        <v>436</v>
      </c>
      <c r="B91" s="511" t="s">
        <v>437</v>
      </c>
      <c r="C91" s="532" t="s">
        <v>577</v>
      </c>
      <c r="D91" s="511" t="s">
        <v>578</v>
      </c>
      <c r="E91" s="511" t="s">
        <v>579</v>
      </c>
      <c r="F91" s="555" t="s">
        <v>580</v>
      </c>
      <c r="G91" s="511" t="s">
        <v>833</v>
      </c>
      <c r="H91" s="511" t="s">
        <v>834</v>
      </c>
      <c r="I91" s="512">
        <v>0</v>
      </c>
      <c r="J91" s="512">
        <v>0</v>
      </c>
      <c r="K91" s="512">
        <v>2809431400</v>
      </c>
      <c r="L91" s="512">
        <v>2809431400</v>
      </c>
      <c r="M91" s="512">
        <v>0</v>
      </c>
      <c r="N91" s="512">
        <v>0</v>
      </c>
      <c r="O91" s="513" t="s">
        <v>1763</v>
      </c>
      <c r="P91" s="514"/>
    </row>
    <row r="92" spans="1:16" s="515" customFormat="1" x14ac:dyDescent="0.25">
      <c r="A92" s="511" t="s">
        <v>436</v>
      </c>
      <c r="B92" s="511" t="s">
        <v>437</v>
      </c>
      <c r="C92" s="532" t="s">
        <v>577</v>
      </c>
      <c r="D92" s="511" t="s">
        <v>578</v>
      </c>
      <c r="E92" s="511" t="s">
        <v>579</v>
      </c>
      <c r="F92" s="555" t="s">
        <v>580</v>
      </c>
      <c r="G92" s="511" t="s">
        <v>839</v>
      </c>
      <c r="H92" s="511" t="s">
        <v>840</v>
      </c>
      <c r="I92" s="512">
        <v>0</v>
      </c>
      <c r="J92" s="512">
        <v>0</v>
      </c>
      <c r="K92" s="512">
        <v>1131828750</v>
      </c>
      <c r="L92" s="512">
        <v>1075503000</v>
      </c>
      <c r="M92" s="512">
        <v>56325750</v>
      </c>
      <c r="N92" s="512">
        <v>0</v>
      </c>
      <c r="O92" s="513" t="s">
        <v>1763</v>
      </c>
      <c r="P92" s="514"/>
    </row>
    <row r="93" spans="1:16" s="515" customFormat="1" x14ac:dyDescent="0.25">
      <c r="A93" s="511" t="s">
        <v>436</v>
      </c>
      <c r="B93" s="511" t="s">
        <v>437</v>
      </c>
      <c r="C93" s="532" t="s">
        <v>577</v>
      </c>
      <c r="D93" s="511" t="s">
        <v>578</v>
      </c>
      <c r="E93" s="511" t="s">
        <v>579</v>
      </c>
      <c r="F93" s="555" t="s">
        <v>580</v>
      </c>
      <c r="G93" s="511" t="s">
        <v>599</v>
      </c>
      <c r="H93" s="511" t="s">
        <v>600</v>
      </c>
      <c r="I93" s="512">
        <v>5710841082</v>
      </c>
      <c r="J93" s="512">
        <v>0</v>
      </c>
      <c r="K93" s="512">
        <v>0</v>
      </c>
      <c r="L93" s="512">
        <v>5710841082</v>
      </c>
      <c r="M93" s="512">
        <v>0</v>
      </c>
      <c r="N93" s="512">
        <v>0</v>
      </c>
      <c r="O93" s="513" t="s">
        <v>1763</v>
      </c>
      <c r="P93" s="514"/>
    </row>
    <row r="94" spans="1:16" s="515" customFormat="1" x14ac:dyDescent="0.25">
      <c r="A94" s="511" t="s">
        <v>436</v>
      </c>
      <c r="B94" s="511" t="s">
        <v>437</v>
      </c>
      <c r="C94" s="532" t="s">
        <v>577</v>
      </c>
      <c r="D94" s="511" t="s">
        <v>578</v>
      </c>
      <c r="E94" s="511" t="s">
        <v>579</v>
      </c>
      <c r="F94" s="555" t="s">
        <v>580</v>
      </c>
      <c r="G94" s="511" t="s">
        <v>676</v>
      </c>
      <c r="H94" s="511" t="s">
        <v>677</v>
      </c>
      <c r="I94" s="512">
        <v>0</v>
      </c>
      <c r="J94" s="512">
        <v>0</v>
      </c>
      <c r="K94" s="512">
        <v>10111813197</v>
      </c>
      <c r="L94" s="512">
        <v>0</v>
      </c>
      <c r="M94" s="512">
        <v>10111813197</v>
      </c>
      <c r="N94" s="512">
        <v>0</v>
      </c>
      <c r="O94" s="513" t="s">
        <v>1763</v>
      </c>
      <c r="P94" s="514"/>
    </row>
    <row r="95" spans="1:16" s="515" customFormat="1" x14ac:dyDescent="0.25">
      <c r="A95" s="511" t="s">
        <v>436</v>
      </c>
      <c r="B95" s="511" t="s">
        <v>437</v>
      </c>
      <c r="C95" s="532" t="s">
        <v>577</v>
      </c>
      <c r="D95" s="511" t="s">
        <v>578</v>
      </c>
      <c r="E95" s="511" t="s">
        <v>579</v>
      </c>
      <c r="F95" s="555" t="s">
        <v>580</v>
      </c>
      <c r="G95" s="511" t="s">
        <v>867</v>
      </c>
      <c r="H95" s="511" t="s">
        <v>868</v>
      </c>
      <c r="I95" s="512">
        <v>0</v>
      </c>
      <c r="J95" s="512">
        <v>0</v>
      </c>
      <c r="K95" s="512">
        <v>13355108000</v>
      </c>
      <c r="L95" s="512">
        <v>13355108000</v>
      </c>
      <c r="M95" s="512">
        <v>0</v>
      </c>
      <c r="N95" s="512">
        <v>0</v>
      </c>
      <c r="O95" s="513" t="s">
        <v>1763</v>
      </c>
      <c r="P95" s="514"/>
    </row>
    <row r="96" spans="1:16" s="515" customFormat="1" x14ac:dyDescent="0.25">
      <c r="A96" s="511" t="s">
        <v>436</v>
      </c>
      <c r="B96" s="511" t="s">
        <v>437</v>
      </c>
      <c r="C96" s="532" t="s">
        <v>577</v>
      </c>
      <c r="D96" s="511" t="s">
        <v>578</v>
      </c>
      <c r="E96" s="511" t="s">
        <v>579</v>
      </c>
      <c r="F96" s="555" t="s">
        <v>580</v>
      </c>
      <c r="G96" s="511" t="s">
        <v>607</v>
      </c>
      <c r="H96" s="511" t="s">
        <v>608</v>
      </c>
      <c r="I96" s="512">
        <v>332505600</v>
      </c>
      <c r="J96" s="512">
        <v>0</v>
      </c>
      <c r="K96" s="512">
        <v>0</v>
      </c>
      <c r="L96" s="512">
        <v>332505600</v>
      </c>
      <c r="M96" s="512">
        <v>0</v>
      </c>
      <c r="N96" s="512">
        <v>0</v>
      </c>
      <c r="O96" s="513" t="s">
        <v>1763</v>
      </c>
      <c r="P96" s="514"/>
    </row>
    <row r="97" spans="1:16" s="515" customFormat="1" x14ac:dyDescent="0.25">
      <c r="A97" s="511" t="s">
        <v>436</v>
      </c>
      <c r="B97" s="511" t="s">
        <v>437</v>
      </c>
      <c r="C97" s="532" t="s">
        <v>577</v>
      </c>
      <c r="D97" s="511" t="s">
        <v>578</v>
      </c>
      <c r="E97" s="511" t="s">
        <v>579</v>
      </c>
      <c r="F97" s="555" t="s">
        <v>580</v>
      </c>
      <c r="G97" s="511" t="s">
        <v>611</v>
      </c>
      <c r="H97" s="511" t="s">
        <v>612</v>
      </c>
      <c r="I97" s="512">
        <v>842825060</v>
      </c>
      <c r="J97" s="512">
        <v>0</v>
      </c>
      <c r="K97" s="512">
        <v>0</v>
      </c>
      <c r="L97" s="512">
        <v>842825060</v>
      </c>
      <c r="M97" s="512">
        <v>0</v>
      </c>
      <c r="N97" s="512">
        <v>0</v>
      </c>
      <c r="O97" s="513" t="s">
        <v>1763</v>
      </c>
      <c r="P97" s="514"/>
    </row>
    <row r="98" spans="1:16" s="515" customFormat="1" x14ac:dyDescent="0.25">
      <c r="A98" s="511" t="s">
        <v>436</v>
      </c>
      <c r="B98" s="511" t="s">
        <v>437</v>
      </c>
      <c r="C98" s="532" t="s">
        <v>577</v>
      </c>
      <c r="D98" s="511" t="s">
        <v>578</v>
      </c>
      <c r="E98" s="511" t="s">
        <v>579</v>
      </c>
      <c r="F98" s="555" t="s">
        <v>580</v>
      </c>
      <c r="G98" s="511" t="s">
        <v>895</v>
      </c>
      <c r="H98" s="511" t="s">
        <v>896</v>
      </c>
      <c r="I98" s="512">
        <v>0</v>
      </c>
      <c r="J98" s="512">
        <v>0</v>
      </c>
      <c r="K98" s="512">
        <v>10000000000</v>
      </c>
      <c r="L98" s="512">
        <v>10000000000</v>
      </c>
      <c r="M98" s="512">
        <v>0</v>
      </c>
      <c r="N98" s="512">
        <v>0</v>
      </c>
      <c r="O98" s="513" t="s">
        <v>1763</v>
      </c>
      <c r="P98" s="514"/>
    </row>
    <row r="99" spans="1:16" s="515" customFormat="1" x14ac:dyDescent="0.25">
      <c r="A99" s="511" t="s">
        <v>436</v>
      </c>
      <c r="B99" s="511" t="s">
        <v>437</v>
      </c>
      <c r="C99" s="532" t="s">
        <v>577</v>
      </c>
      <c r="D99" s="511" t="s">
        <v>578</v>
      </c>
      <c r="E99" s="511" t="s">
        <v>579</v>
      </c>
      <c r="F99" s="555" t="s">
        <v>580</v>
      </c>
      <c r="G99" s="511" t="s">
        <v>1844</v>
      </c>
      <c r="H99" s="511" t="s">
        <v>1845</v>
      </c>
      <c r="I99" s="512">
        <v>0</v>
      </c>
      <c r="J99" s="512">
        <v>0</v>
      </c>
      <c r="K99" s="512">
        <v>15807765839</v>
      </c>
      <c r="L99" s="512">
        <v>15807765839</v>
      </c>
      <c r="M99" s="512">
        <v>0</v>
      </c>
      <c r="N99" s="512">
        <v>0</v>
      </c>
      <c r="O99" s="513" t="s">
        <v>1763</v>
      </c>
      <c r="P99" s="514"/>
    </row>
    <row r="100" spans="1:16" s="515" customFormat="1" x14ac:dyDescent="0.25">
      <c r="A100" s="511" t="s">
        <v>436</v>
      </c>
      <c r="B100" s="511" t="s">
        <v>437</v>
      </c>
      <c r="C100" s="532" t="s">
        <v>577</v>
      </c>
      <c r="D100" s="511" t="s">
        <v>578</v>
      </c>
      <c r="E100" s="511" t="s">
        <v>579</v>
      </c>
      <c r="F100" s="555" t="s">
        <v>580</v>
      </c>
      <c r="G100" s="511" t="s">
        <v>1846</v>
      </c>
      <c r="H100" s="511" t="s">
        <v>1847</v>
      </c>
      <c r="I100" s="512">
        <v>0</v>
      </c>
      <c r="J100" s="512">
        <v>0</v>
      </c>
      <c r="K100" s="512">
        <v>14701921490</v>
      </c>
      <c r="L100" s="512">
        <v>14701921490</v>
      </c>
      <c r="M100" s="512">
        <v>0</v>
      </c>
      <c r="N100" s="512">
        <v>0</v>
      </c>
      <c r="O100" s="513" t="s">
        <v>1763</v>
      </c>
      <c r="P100" s="514"/>
    </row>
    <row r="101" spans="1:16" s="515" customFormat="1" x14ac:dyDescent="0.25">
      <c r="A101" s="511" t="s">
        <v>436</v>
      </c>
      <c r="B101" s="511" t="s">
        <v>437</v>
      </c>
      <c r="C101" s="532" t="s">
        <v>577</v>
      </c>
      <c r="D101" s="511" t="s">
        <v>578</v>
      </c>
      <c r="E101" s="511" t="s">
        <v>579</v>
      </c>
      <c r="F101" s="555" t="s">
        <v>580</v>
      </c>
      <c r="G101" s="511" t="s">
        <v>1848</v>
      </c>
      <c r="H101" s="511" t="s">
        <v>1849</v>
      </c>
      <c r="I101" s="512">
        <v>0</v>
      </c>
      <c r="J101" s="512">
        <v>0</v>
      </c>
      <c r="K101" s="512">
        <v>5047716011</v>
      </c>
      <c r="L101" s="512">
        <v>0</v>
      </c>
      <c r="M101" s="512">
        <v>5047716011</v>
      </c>
      <c r="N101" s="512">
        <v>0</v>
      </c>
      <c r="O101" s="513" t="s">
        <v>1763</v>
      </c>
      <c r="P101" s="514"/>
    </row>
    <row r="102" spans="1:16" s="515" customFormat="1" x14ac:dyDescent="0.25">
      <c r="A102" s="511" t="s">
        <v>436</v>
      </c>
      <c r="B102" s="511" t="s">
        <v>437</v>
      </c>
      <c r="C102" s="532" t="s">
        <v>577</v>
      </c>
      <c r="D102" s="511" t="s">
        <v>578</v>
      </c>
      <c r="E102" s="511" t="s">
        <v>579</v>
      </c>
      <c r="F102" s="555" t="s">
        <v>580</v>
      </c>
      <c r="G102" s="511" t="s">
        <v>1850</v>
      </c>
      <c r="H102" s="511" t="s">
        <v>1851</v>
      </c>
      <c r="I102" s="512">
        <v>0</v>
      </c>
      <c r="J102" s="512">
        <v>0</v>
      </c>
      <c r="K102" s="512">
        <v>174145965330</v>
      </c>
      <c r="L102" s="512">
        <v>94308130330</v>
      </c>
      <c r="M102" s="512">
        <v>79837835000</v>
      </c>
      <c r="N102" s="512">
        <v>0</v>
      </c>
      <c r="O102" s="513" t="s">
        <v>1763</v>
      </c>
      <c r="P102" s="514"/>
    </row>
    <row r="103" spans="1:16" s="515" customFormat="1" x14ac:dyDescent="0.25">
      <c r="A103" s="511" t="s">
        <v>436</v>
      </c>
      <c r="B103" s="511" t="s">
        <v>437</v>
      </c>
      <c r="C103" s="532" t="s">
        <v>577</v>
      </c>
      <c r="D103" s="511" t="s">
        <v>578</v>
      </c>
      <c r="E103" s="511" t="s">
        <v>579</v>
      </c>
      <c r="F103" s="555" t="s">
        <v>580</v>
      </c>
      <c r="G103" s="511" t="s">
        <v>1852</v>
      </c>
      <c r="H103" s="511" t="s">
        <v>1853</v>
      </c>
      <c r="I103" s="512">
        <v>0</v>
      </c>
      <c r="J103" s="512">
        <v>0</v>
      </c>
      <c r="K103" s="512">
        <v>3120000000</v>
      </c>
      <c r="L103" s="512">
        <v>3120000000</v>
      </c>
      <c r="M103" s="512">
        <v>0</v>
      </c>
      <c r="N103" s="512">
        <v>0</v>
      </c>
      <c r="O103" s="513" t="s">
        <v>1763</v>
      </c>
      <c r="P103" s="514"/>
    </row>
    <row r="104" spans="1:16" s="515" customFormat="1" x14ac:dyDescent="0.25">
      <c r="A104" s="511" t="s">
        <v>436</v>
      </c>
      <c r="B104" s="511" t="s">
        <v>437</v>
      </c>
      <c r="C104" s="532" t="s">
        <v>577</v>
      </c>
      <c r="D104" s="511" t="s">
        <v>578</v>
      </c>
      <c r="E104" s="511" t="s">
        <v>579</v>
      </c>
      <c r="F104" s="555" t="s">
        <v>580</v>
      </c>
      <c r="G104" s="511" t="s">
        <v>1854</v>
      </c>
      <c r="H104" s="511" t="s">
        <v>1855</v>
      </c>
      <c r="I104" s="512">
        <v>0</v>
      </c>
      <c r="J104" s="512">
        <v>0</v>
      </c>
      <c r="K104" s="512">
        <v>4144853183</v>
      </c>
      <c r="L104" s="512">
        <v>0</v>
      </c>
      <c r="M104" s="512">
        <v>4144853183</v>
      </c>
      <c r="N104" s="512">
        <v>0</v>
      </c>
      <c r="O104" s="513" t="s">
        <v>1763</v>
      </c>
      <c r="P104" s="514"/>
    </row>
    <row r="105" spans="1:16" s="515" customFormat="1" x14ac:dyDescent="0.25">
      <c r="A105" s="511" t="s">
        <v>436</v>
      </c>
      <c r="B105" s="511" t="s">
        <v>437</v>
      </c>
      <c r="C105" s="532" t="s">
        <v>577</v>
      </c>
      <c r="D105" s="511" t="s">
        <v>578</v>
      </c>
      <c r="E105" s="511" t="s">
        <v>579</v>
      </c>
      <c r="F105" s="555" t="s">
        <v>580</v>
      </c>
      <c r="G105" s="511" t="s">
        <v>1856</v>
      </c>
      <c r="H105" s="511" t="s">
        <v>1857</v>
      </c>
      <c r="I105" s="512">
        <v>0</v>
      </c>
      <c r="J105" s="512">
        <v>0</v>
      </c>
      <c r="K105" s="512">
        <v>8125000000</v>
      </c>
      <c r="L105" s="512">
        <v>8125000000</v>
      </c>
      <c r="M105" s="512">
        <v>0</v>
      </c>
      <c r="N105" s="512">
        <v>0</v>
      </c>
      <c r="O105" s="513" t="s">
        <v>1763</v>
      </c>
      <c r="P105" s="514"/>
    </row>
    <row r="106" spans="1:16" s="515" customFormat="1" x14ac:dyDescent="0.25">
      <c r="A106" s="511" t="s">
        <v>436</v>
      </c>
      <c r="B106" s="511" t="s">
        <v>437</v>
      </c>
      <c r="C106" s="532" t="s">
        <v>577</v>
      </c>
      <c r="D106" s="511" t="s">
        <v>578</v>
      </c>
      <c r="E106" s="511" t="s">
        <v>579</v>
      </c>
      <c r="F106" s="555" t="s">
        <v>580</v>
      </c>
      <c r="G106" s="511" t="s">
        <v>1858</v>
      </c>
      <c r="H106" s="511" t="s">
        <v>1859</v>
      </c>
      <c r="I106" s="512">
        <v>0</v>
      </c>
      <c r="J106" s="512">
        <v>0</v>
      </c>
      <c r="K106" s="512">
        <v>137330458200</v>
      </c>
      <c r="L106" s="512">
        <v>0</v>
      </c>
      <c r="M106" s="512">
        <v>137330458200</v>
      </c>
      <c r="N106" s="512">
        <v>0</v>
      </c>
      <c r="O106" s="513" t="s">
        <v>1763</v>
      </c>
      <c r="P106" s="514"/>
    </row>
    <row r="107" spans="1:16" s="515" customFormat="1" x14ac:dyDescent="0.25">
      <c r="A107" s="511" t="s">
        <v>436</v>
      </c>
      <c r="B107" s="511" t="s">
        <v>437</v>
      </c>
      <c r="C107" s="532" t="s">
        <v>577</v>
      </c>
      <c r="D107" s="511" t="s">
        <v>578</v>
      </c>
      <c r="E107" s="511" t="s">
        <v>579</v>
      </c>
      <c r="F107" s="555" t="s">
        <v>580</v>
      </c>
      <c r="G107" s="511" t="s">
        <v>1860</v>
      </c>
      <c r="H107" s="511" t="s">
        <v>1861</v>
      </c>
      <c r="I107" s="512">
        <v>0</v>
      </c>
      <c r="J107" s="512">
        <v>0</v>
      </c>
      <c r="K107" s="512">
        <v>5488087500</v>
      </c>
      <c r="L107" s="512">
        <v>5488087500</v>
      </c>
      <c r="M107" s="512">
        <v>0</v>
      </c>
      <c r="N107" s="512">
        <v>0</v>
      </c>
      <c r="O107" s="513" t="s">
        <v>1763</v>
      </c>
      <c r="P107" s="514"/>
    </row>
    <row r="108" spans="1:16" s="515" customFormat="1" x14ac:dyDescent="0.25">
      <c r="A108" s="511" t="s">
        <v>436</v>
      </c>
      <c r="B108" s="511" t="s">
        <v>437</v>
      </c>
      <c r="C108" s="532" t="s">
        <v>577</v>
      </c>
      <c r="D108" s="511" t="s">
        <v>578</v>
      </c>
      <c r="E108" s="511" t="s">
        <v>579</v>
      </c>
      <c r="F108" s="555" t="s">
        <v>580</v>
      </c>
      <c r="G108" s="511" t="s">
        <v>1862</v>
      </c>
      <c r="H108" s="511" t="s">
        <v>1863</v>
      </c>
      <c r="I108" s="512">
        <v>0</v>
      </c>
      <c r="J108" s="512">
        <v>0</v>
      </c>
      <c r="K108" s="512">
        <v>15392590000</v>
      </c>
      <c r="L108" s="512">
        <v>15392590000</v>
      </c>
      <c r="M108" s="512">
        <v>0</v>
      </c>
      <c r="N108" s="512">
        <v>0</v>
      </c>
      <c r="O108" s="513" t="s">
        <v>1763</v>
      </c>
      <c r="P108" s="514"/>
    </row>
    <row r="109" spans="1:16" s="515" customFormat="1" x14ac:dyDescent="0.25">
      <c r="A109" s="511" t="s">
        <v>436</v>
      </c>
      <c r="B109" s="511" t="s">
        <v>437</v>
      </c>
      <c r="C109" s="532" t="s">
        <v>577</v>
      </c>
      <c r="D109" s="511" t="s">
        <v>578</v>
      </c>
      <c r="E109" s="511" t="s">
        <v>579</v>
      </c>
      <c r="F109" s="555" t="s">
        <v>580</v>
      </c>
      <c r="G109" s="511" t="s">
        <v>1864</v>
      </c>
      <c r="H109" s="511" t="s">
        <v>1865</v>
      </c>
      <c r="I109" s="512">
        <v>0</v>
      </c>
      <c r="J109" s="512">
        <v>0</v>
      </c>
      <c r="K109" s="512">
        <v>1515883154</v>
      </c>
      <c r="L109" s="512">
        <v>1515883154</v>
      </c>
      <c r="M109" s="512">
        <v>0</v>
      </c>
      <c r="N109" s="512">
        <v>0</v>
      </c>
      <c r="O109" s="513" t="s">
        <v>1763</v>
      </c>
      <c r="P109" s="514"/>
    </row>
    <row r="110" spans="1:16" s="515" customFormat="1" x14ac:dyDescent="0.25">
      <c r="A110" s="511" t="s">
        <v>436</v>
      </c>
      <c r="B110" s="511" t="s">
        <v>437</v>
      </c>
      <c r="C110" s="532" t="s">
        <v>577</v>
      </c>
      <c r="D110" s="511" t="s">
        <v>578</v>
      </c>
      <c r="E110" s="511" t="s">
        <v>579</v>
      </c>
      <c r="F110" s="555" t="s">
        <v>580</v>
      </c>
      <c r="G110" s="511" t="s">
        <v>1866</v>
      </c>
      <c r="H110" s="511" t="s">
        <v>1867</v>
      </c>
      <c r="I110" s="512">
        <v>0</v>
      </c>
      <c r="J110" s="512">
        <v>0</v>
      </c>
      <c r="K110" s="512">
        <v>8047500000</v>
      </c>
      <c r="L110" s="512">
        <v>8047500000</v>
      </c>
      <c r="M110" s="512">
        <v>0</v>
      </c>
      <c r="N110" s="512">
        <v>0</v>
      </c>
      <c r="O110" s="513" t="s">
        <v>1763</v>
      </c>
      <c r="P110" s="514"/>
    </row>
    <row r="111" spans="1:16" s="515" customFormat="1" x14ac:dyDescent="0.25">
      <c r="A111" s="511" t="s">
        <v>436</v>
      </c>
      <c r="B111" s="511" t="s">
        <v>437</v>
      </c>
      <c r="C111" s="532" t="s">
        <v>577</v>
      </c>
      <c r="D111" s="511" t="s">
        <v>578</v>
      </c>
      <c r="E111" s="511" t="s">
        <v>579</v>
      </c>
      <c r="F111" s="555" t="s">
        <v>580</v>
      </c>
      <c r="G111" s="511" t="s">
        <v>1868</v>
      </c>
      <c r="H111" s="511" t="s">
        <v>1869</v>
      </c>
      <c r="I111" s="512">
        <v>0</v>
      </c>
      <c r="J111" s="512">
        <v>0</v>
      </c>
      <c r="K111" s="512">
        <v>285798000</v>
      </c>
      <c r="L111" s="512">
        <v>285798000</v>
      </c>
      <c r="M111" s="512">
        <v>0</v>
      </c>
      <c r="N111" s="512">
        <v>0</v>
      </c>
      <c r="O111" s="513" t="s">
        <v>1763</v>
      </c>
      <c r="P111" s="514"/>
    </row>
    <row r="112" spans="1:16" s="515" customFormat="1" x14ac:dyDescent="0.25">
      <c r="A112" s="511" t="s">
        <v>436</v>
      </c>
      <c r="B112" s="511" t="s">
        <v>437</v>
      </c>
      <c r="C112" s="532" t="s">
        <v>577</v>
      </c>
      <c r="D112" s="511" t="s">
        <v>578</v>
      </c>
      <c r="E112" s="511" t="s">
        <v>579</v>
      </c>
      <c r="F112" s="555" t="s">
        <v>580</v>
      </c>
      <c r="G112" s="511" t="s">
        <v>1870</v>
      </c>
      <c r="H112" s="511" t="s">
        <v>1871</v>
      </c>
      <c r="I112" s="512">
        <v>0</v>
      </c>
      <c r="J112" s="512">
        <v>0</v>
      </c>
      <c r="K112" s="512">
        <v>14235000000</v>
      </c>
      <c r="L112" s="512">
        <v>12427420727</v>
      </c>
      <c r="M112" s="512">
        <v>1807579273</v>
      </c>
      <c r="N112" s="512">
        <v>0</v>
      </c>
      <c r="O112" s="513" t="s">
        <v>1763</v>
      </c>
      <c r="P112" s="514"/>
    </row>
    <row r="113" spans="1:17" s="515" customFormat="1" x14ac:dyDescent="0.25">
      <c r="A113" s="511" t="s">
        <v>436</v>
      </c>
      <c r="B113" s="511" t="s">
        <v>437</v>
      </c>
      <c r="C113" s="532" t="s">
        <v>577</v>
      </c>
      <c r="D113" s="511" t="s">
        <v>578</v>
      </c>
      <c r="E113" s="511" t="s">
        <v>579</v>
      </c>
      <c r="F113" s="555" t="s">
        <v>580</v>
      </c>
      <c r="G113" s="511" t="s">
        <v>1872</v>
      </c>
      <c r="H113" s="511" t="s">
        <v>1873</v>
      </c>
      <c r="I113" s="512">
        <v>0</v>
      </c>
      <c r="J113" s="512">
        <v>0</v>
      </c>
      <c r="K113" s="512">
        <v>15594000000</v>
      </c>
      <c r="L113" s="512">
        <v>1092000000</v>
      </c>
      <c r="M113" s="512">
        <v>14502000000</v>
      </c>
      <c r="N113" s="512">
        <v>0</v>
      </c>
      <c r="O113" s="513" t="s">
        <v>1763</v>
      </c>
      <c r="P113" s="514"/>
    </row>
    <row r="114" spans="1:17" s="515" customFormat="1" x14ac:dyDescent="0.25">
      <c r="A114" s="511" t="s">
        <v>436</v>
      </c>
      <c r="B114" s="511" t="s">
        <v>437</v>
      </c>
      <c r="C114" s="532" t="s">
        <v>577</v>
      </c>
      <c r="D114" s="511" t="s">
        <v>578</v>
      </c>
      <c r="E114" s="511" t="s">
        <v>579</v>
      </c>
      <c r="F114" s="555" t="s">
        <v>580</v>
      </c>
      <c r="G114" s="511" t="s">
        <v>1874</v>
      </c>
      <c r="H114" s="511" t="s">
        <v>1875</v>
      </c>
      <c r="I114" s="512">
        <v>0</v>
      </c>
      <c r="J114" s="512">
        <v>0</v>
      </c>
      <c r="K114" s="512">
        <v>45632850</v>
      </c>
      <c r="L114" s="512">
        <v>45632850</v>
      </c>
      <c r="M114" s="512">
        <v>0</v>
      </c>
      <c r="N114" s="512">
        <v>0</v>
      </c>
      <c r="O114" s="513" t="s">
        <v>1763</v>
      </c>
      <c r="P114" s="514"/>
    </row>
    <row r="115" spans="1:17" s="515" customFormat="1" x14ac:dyDescent="0.25">
      <c r="A115" s="511" t="s">
        <v>436</v>
      </c>
      <c r="B115" s="511" t="s">
        <v>437</v>
      </c>
      <c r="C115" s="532" t="s">
        <v>577</v>
      </c>
      <c r="D115" s="511" t="s">
        <v>578</v>
      </c>
      <c r="E115" s="511" t="s">
        <v>579</v>
      </c>
      <c r="F115" s="555" t="s">
        <v>580</v>
      </c>
      <c r="G115" s="511" t="s">
        <v>1876</v>
      </c>
      <c r="H115" s="511" t="s">
        <v>1877</v>
      </c>
      <c r="I115" s="512">
        <v>0</v>
      </c>
      <c r="J115" s="512">
        <v>0</v>
      </c>
      <c r="K115" s="512">
        <v>1479339840</v>
      </c>
      <c r="L115" s="512">
        <v>0</v>
      </c>
      <c r="M115" s="512">
        <v>1479339840</v>
      </c>
      <c r="N115" s="512">
        <v>0</v>
      </c>
      <c r="O115" s="513" t="s">
        <v>1763</v>
      </c>
      <c r="P115" s="514"/>
    </row>
    <row r="116" spans="1:17" s="515" customFormat="1" x14ac:dyDescent="0.25">
      <c r="A116" s="511" t="s">
        <v>436</v>
      </c>
      <c r="B116" s="511" t="s">
        <v>437</v>
      </c>
      <c r="C116" s="532" t="s">
        <v>577</v>
      </c>
      <c r="D116" s="511" t="s">
        <v>578</v>
      </c>
      <c r="E116" s="511" t="s">
        <v>579</v>
      </c>
      <c r="F116" s="555" t="s">
        <v>580</v>
      </c>
      <c r="G116" s="511" t="s">
        <v>1878</v>
      </c>
      <c r="H116" s="511" t="s">
        <v>1879</v>
      </c>
      <c r="I116" s="512">
        <v>0</v>
      </c>
      <c r="J116" s="512">
        <v>0</v>
      </c>
      <c r="K116" s="512">
        <v>2805000000</v>
      </c>
      <c r="L116" s="512">
        <v>0</v>
      </c>
      <c r="M116" s="512">
        <v>2805000000</v>
      </c>
      <c r="N116" s="512">
        <v>0</v>
      </c>
      <c r="O116" s="513" t="s">
        <v>1763</v>
      </c>
      <c r="P116" s="514"/>
    </row>
    <row r="117" spans="1:17" s="515" customFormat="1" x14ac:dyDescent="0.25">
      <c r="A117" s="511" t="s">
        <v>436</v>
      </c>
      <c r="B117" s="511" t="s">
        <v>437</v>
      </c>
      <c r="C117" s="532" t="s">
        <v>577</v>
      </c>
      <c r="D117" s="511" t="s">
        <v>578</v>
      </c>
      <c r="E117" s="511" t="s">
        <v>579</v>
      </c>
      <c r="F117" s="555" t="s">
        <v>580</v>
      </c>
      <c r="G117" s="511" t="s">
        <v>1880</v>
      </c>
      <c r="H117" s="511" t="s">
        <v>1881</v>
      </c>
      <c r="I117" s="512">
        <v>0</v>
      </c>
      <c r="J117" s="512">
        <v>0</v>
      </c>
      <c r="K117" s="512">
        <v>44132446807</v>
      </c>
      <c r="L117" s="512">
        <v>12800526891</v>
      </c>
      <c r="M117" s="512">
        <v>31331919916</v>
      </c>
      <c r="N117" s="512">
        <v>0</v>
      </c>
      <c r="O117" s="513" t="s">
        <v>1763</v>
      </c>
      <c r="P117" s="514"/>
    </row>
    <row r="118" spans="1:17" s="515" customFormat="1" x14ac:dyDescent="0.25">
      <c r="A118" s="511" t="s">
        <v>436</v>
      </c>
      <c r="B118" s="511" t="s">
        <v>437</v>
      </c>
      <c r="C118" s="532" t="s">
        <v>577</v>
      </c>
      <c r="D118" s="511" t="s">
        <v>578</v>
      </c>
      <c r="E118" s="511" t="s">
        <v>579</v>
      </c>
      <c r="F118" s="555" t="s">
        <v>580</v>
      </c>
      <c r="G118" s="511" t="s">
        <v>1882</v>
      </c>
      <c r="H118" s="511" t="s">
        <v>1883</v>
      </c>
      <c r="I118" s="512">
        <v>0</v>
      </c>
      <c r="J118" s="512">
        <v>0</v>
      </c>
      <c r="K118" s="512">
        <v>1100000000</v>
      </c>
      <c r="L118" s="512">
        <v>1100000000</v>
      </c>
      <c r="M118" s="512">
        <v>0</v>
      </c>
      <c r="N118" s="512">
        <v>0</v>
      </c>
      <c r="O118" s="513" t="s">
        <v>1763</v>
      </c>
      <c r="P118" s="514"/>
    </row>
    <row r="119" spans="1:17" s="515" customFormat="1" x14ac:dyDescent="0.25">
      <c r="A119" s="511" t="s">
        <v>436</v>
      </c>
      <c r="B119" s="511" t="s">
        <v>437</v>
      </c>
      <c r="C119" s="532" t="s">
        <v>577</v>
      </c>
      <c r="D119" s="511" t="s">
        <v>578</v>
      </c>
      <c r="E119" s="511" t="s">
        <v>579</v>
      </c>
      <c r="F119" s="555" t="s">
        <v>580</v>
      </c>
      <c r="G119" s="511" t="s">
        <v>1884</v>
      </c>
      <c r="H119" s="511" t="s">
        <v>1885</v>
      </c>
      <c r="I119" s="512">
        <v>0</v>
      </c>
      <c r="J119" s="512">
        <v>0</v>
      </c>
      <c r="K119" s="512">
        <v>5500000000</v>
      </c>
      <c r="L119" s="512">
        <v>5500000000</v>
      </c>
      <c r="M119" s="512">
        <v>0</v>
      </c>
      <c r="N119" s="512">
        <v>0</v>
      </c>
      <c r="O119" s="513" t="s">
        <v>1763</v>
      </c>
      <c r="P119" s="514"/>
    </row>
    <row r="120" spans="1:17" s="515" customFormat="1" x14ac:dyDescent="0.25">
      <c r="A120" s="511" t="s">
        <v>436</v>
      </c>
      <c r="B120" s="511" t="s">
        <v>437</v>
      </c>
      <c r="C120" s="532" t="s">
        <v>577</v>
      </c>
      <c r="D120" s="511" t="s">
        <v>578</v>
      </c>
      <c r="E120" s="511" t="s">
        <v>579</v>
      </c>
      <c r="F120" s="555" t="s">
        <v>580</v>
      </c>
      <c r="G120" s="511" t="s">
        <v>1886</v>
      </c>
      <c r="H120" s="511" t="s">
        <v>1887</v>
      </c>
      <c r="I120" s="512">
        <v>0</v>
      </c>
      <c r="J120" s="512">
        <v>0</v>
      </c>
      <c r="K120" s="512">
        <v>1750000000</v>
      </c>
      <c r="L120" s="512">
        <v>1750000000</v>
      </c>
      <c r="M120" s="512">
        <v>0</v>
      </c>
      <c r="N120" s="512">
        <v>0</v>
      </c>
      <c r="O120" s="513" t="s">
        <v>1763</v>
      </c>
      <c r="P120" s="514"/>
    </row>
    <row r="121" spans="1:17" s="515" customFormat="1" x14ac:dyDescent="0.25">
      <c r="A121" s="511" t="s">
        <v>436</v>
      </c>
      <c r="B121" s="511" t="s">
        <v>437</v>
      </c>
      <c r="C121" s="532" t="s">
        <v>577</v>
      </c>
      <c r="D121" s="511" t="s">
        <v>578</v>
      </c>
      <c r="E121" s="511" t="s">
        <v>579</v>
      </c>
      <c r="F121" s="555" t="s">
        <v>580</v>
      </c>
      <c r="G121" s="511" t="s">
        <v>1888</v>
      </c>
      <c r="H121" s="511" t="s">
        <v>1889</v>
      </c>
      <c r="I121" s="512">
        <v>0</v>
      </c>
      <c r="J121" s="512">
        <v>0</v>
      </c>
      <c r="K121" s="512">
        <v>153500000</v>
      </c>
      <c r="L121" s="512">
        <v>153500000</v>
      </c>
      <c r="M121" s="512">
        <v>0</v>
      </c>
      <c r="N121" s="512">
        <v>0</v>
      </c>
      <c r="O121" s="513" t="s">
        <v>1763</v>
      </c>
      <c r="P121" s="514"/>
    </row>
    <row r="122" spans="1:17" s="515" customFormat="1" x14ac:dyDescent="0.25">
      <c r="A122" s="511" t="s">
        <v>436</v>
      </c>
      <c r="B122" s="511" t="s">
        <v>437</v>
      </c>
      <c r="C122" s="532" t="s">
        <v>577</v>
      </c>
      <c r="D122" s="511" t="s">
        <v>578</v>
      </c>
      <c r="E122" s="511" t="s">
        <v>579</v>
      </c>
      <c r="F122" s="555" t="s">
        <v>580</v>
      </c>
      <c r="G122" s="511" t="s">
        <v>1890</v>
      </c>
      <c r="H122" s="511" t="s">
        <v>1891</v>
      </c>
      <c r="I122" s="512">
        <v>0</v>
      </c>
      <c r="J122" s="512">
        <v>0</v>
      </c>
      <c r="K122" s="512">
        <v>41125000</v>
      </c>
      <c r="L122" s="512">
        <v>41125000</v>
      </c>
      <c r="M122" s="512">
        <v>0</v>
      </c>
      <c r="N122" s="512">
        <v>0</v>
      </c>
      <c r="O122" s="513" t="s">
        <v>1763</v>
      </c>
      <c r="P122" s="514"/>
    </row>
    <row r="123" spans="1:17" s="515" customFormat="1" x14ac:dyDescent="0.25">
      <c r="A123" s="511" t="s">
        <v>436</v>
      </c>
      <c r="B123" s="511" t="s">
        <v>437</v>
      </c>
      <c r="C123" s="532" t="s">
        <v>577</v>
      </c>
      <c r="D123" s="511" t="s">
        <v>578</v>
      </c>
      <c r="E123" s="511" t="s">
        <v>579</v>
      </c>
      <c r="F123" s="555" t="s">
        <v>580</v>
      </c>
      <c r="G123" s="511" t="s">
        <v>1892</v>
      </c>
      <c r="H123" s="511" t="s">
        <v>1893</v>
      </c>
      <c r="I123" s="512">
        <v>0</v>
      </c>
      <c r="J123" s="512">
        <v>0</v>
      </c>
      <c r="K123" s="512">
        <v>36500000</v>
      </c>
      <c r="L123" s="512">
        <v>36500000</v>
      </c>
      <c r="M123" s="512">
        <v>0</v>
      </c>
      <c r="N123" s="512">
        <v>0</v>
      </c>
      <c r="O123" s="513" t="s">
        <v>1763</v>
      </c>
      <c r="P123" s="514"/>
    </row>
    <row r="124" spans="1:17" s="515" customFormat="1" x14ac:dyDescent="0.25">
      <c r="A124" s="511" t="s">
        <v>436</v>
      </c>
      <c r="B124" s="511" t="s">
        <v>437</v>
      </c>
      <c r="C124" s="532" t="s">
        <v>577</v>
      </c>
      <c r="D124" s="511" t="s">
        <v>578</v>
      </c>
      <c r="E124" s="511" t="s">
        <v>579</v>
      </c>
      <c r="F124" s="555" t="s">
        <v>580</v>
      </c>
      <c r="G124" s="511" t="s">
        <v>1894</v>
      </c>
      <c r="H124" s="511" t="s">
        <v>1895</v>
      </c>
      <c r="I124" s="512">
        <v>0</v>
      </c>
      <c r="J124" s="512">
        <v>0</v>
      </c>
      <c r="K124" s="512">
        <v>3970000000</v>
      </c>
      <c r="L124" s="512">
        <v>3970000000</v>
      </c>
      <c r="M124" s="512">
        <v>0</v>
      </c>
      <c r="N124" s="512">
        <v>0</v>
      </c>
      <c r="O124" s="513" t="s">
        <v>1763</v>
      </c>
      <c r="P124" s="514"/>
    </row>
    <row r="125" spans="1:17" s="515" customFormat="1" x14ac:dyDescent="0.25">
      <c r="A125" s="511" t="s">
        <v>436</v>
      </c>
      <c r="B125" s="511" t="s">
        <v>437</v>
      </c>
      <c r="C125" s="532" t="s">
        <v>577</v>
      </c>
      <c r="D125" s="511" t="s">
        <v>578</v>
      </c>
      <c r="E125" s="511" t="s">
        <v>579</v>
      </c>
      <c r="F125" s="555" t="s">
        <v>580</v>
      </c>
      <c r="G125" s="511" t="s">
        <v>1896</v>
      </c>
      <c r="H125" s="511" t="s">
        <v>1897</v>
      </c>
      <c r="I125" s="512">
        <v>0</v>
      </c>
      <c r="J125" s="512">
        <v>0</v>
      </c>
      <c r="K125" s="512">
        <v>5625000000</v>
      </c>
      <c r="L125" s="512">
        <v>0</v>
      </c>
      <c r="M125" s="512">
        <v>5625000000</v>
      </c>
      <c r="N125" s="512">
        <v>0</v>
      </c>
      <c r="O125" s="513" t="s">
        <v>1763</v>
      </c>
      <c r="P125" s="516">
        <v>0</v>
      </c>
      <c r="Q125" s="515">
        <v>1</v>
      </c>
    </row>
    <row r="126" spans="1:17" s="515" customFormat="1" x14ac:dyDescent="0.25">
      <c r="A126" s="511" t="s">
        <v>436</v>
      </c>
      <c r="B126" s="511" t="s">
        <v>437</v>
      </c>
      <c r="C126" s="532" t="s">
        <v>577</v>
      </c>
      <c r="D126" s="511" t="s">
        <v>578</v>
      </c>
      <c r="E126" s="511" t="s">
        <v>613</v>
      </c>
      <c r="F126" s="555" t="s">
        <v>614</v>
      </c>
      <c r="G126" s="511" t="s">
        <v>566</v>
      </c>
      <c r="H126" s="511" t="s">
        <v>567</v>
      </c>
      <c r="I126" s="512">
        <v>1499920257399</v>
      </c>
      <c r="J126" s="512">
        <v>0</v>
      </c>
      <c r="K126" s="512">
        <v>0</v>
      </c>
      <c r="L126" s="512">
        <v>1125179089908</v>
      </c>
      <c r="M126" s="512">
        <v>374741167491</v>
      </c>
      <c r="N126" s="512">
        <v>0</v>
      </c>
      <c r="O126" s="513" t="s">
        <v>1761</v>
      </c>
      <c r="P126" s="516">
        <v>57349788190</v>
      </c>
      <c r="Q126" s="515">
        <v>6</v>
      </c>
    </row>
    <row r="127" spans="1:17" s="515" customFormat="1" x14ac:dyDescent="0.25">
      <c r="A127" s="511" t="s">
        <v>436</v>
      </c>
      <c r="B127" s="511" t="s">
        <v>437</v>
      </c>
      <c r="C127" s="532" t="s">
        <v>577</v>
      </c>
      <c r="D127" s="511" t="s">
        <v>578</v>
      </c>
      <c r="E127" s="511" t="s">
        <v>613</v>
      </c>
      <c r="F127" s="555" t="s">
        <v>614</v>
      </c>
      <c r="G127" s="511" t="s">
        <v>568</v>
      </c>
      <c r="H127" s="511" t="s">
        <v>166</v>
      </c>
      <c r="I127" s="512">
        <v>534087091898</v>
      </c>
      <c r="J127" s="512">
        <v>0</v>
      </c>
      <c r="K127" s="512">
        <v>82886576813</v>
      </c>
      <c r="L127" s="512">
        <v>513664758010</v>
      </c>
      <c r="M127" s="512">
        <v>103308910701</v>
      </c>
      <c r="N127" s="512">
        <v>0</v>
      </c>
      <c r="O127" s="513" t="s">
        <v>1761</v>
      </c>
      <c r="P127" s="516">
        <v>45959122511</v>
      </c>
      <c r="Q127" s="515">
        <v>39</v>
      </c>
    </row>
    <row r="128" spans="1:17" s="515" customFormat="1" x14ac:dyDescent="0.25">
      <c r="A128" s="511" t="s">
        <v>436</v>
      </c>
      <c r="B128" s="511" t="s">
        <v>437</v>
      </c>
      <c r="C128" s="532" t="s">
        <v>577</v>
      </c>
      <c r="D128" s="511" t="s">
        <v>578</v>
      </c>
      <c r="E128" s="511" t="s">
        <v>613</v>
      </c>
      <c r="F128" s="555" t="s">
        <v>614</v>
      </c>
      <c r="G128" s="511" t="s">
        <v>615</v>
      </c>
      <c r="H128" s="511" t="s">
        <v>616</v>
      </c>
      <c r="I128" s="512">
        <v>43400065471</v>
      </c>
      <c r="J128" s="512">
        <v>0</v>
      </c>
      <c r="K128" s="512">
        <v>220444584000</v>
      </c>
      <c r="L128" s="512">
        <v>80090257477</v>
      </c>
      <c r="M128" s="512">
        <v>183754391994</v>
      </c>
      <c r="N128" s="512">
        <v>0</v>
      </c>
      <c r="O128" s="513" t="s">
        <v>1761</v>
      </c>
      <c r="P128" s="516">
        <v>0</v>
      </c>
    </row>
    <row r="129" spans="1:16" s="515" customFormat="1" x14ac:dyDescent="0.25">
      <c r="A129" s="511" t="s">
        <v>436</v>
      </c>
      <c r="B129" s="511" t="s">
        <v>437</v>
      </c>
      <c r="C129" s="532" t="s">
        <v>577</v>
      </c>
      <c r="D129" s="511" t="s">
        <v>578</v>
      </c>
      <c r="E129" s="511" t="s">
        <v>613</v>
      </c>
      <c r="F129" s="555" t="s">
        <v>614</v>
      </c>
      <c r="G129" s="511" t="s">
        <v>617</v>
      </c>
      <c r="H129" s="511" t="s">
        <v>618</v>
      </c>
      <c r="I129" s="512">
        <v>133556201875</v>
      </c>
      <c r="J129" s="512">
        <v>0</v>
      </c>
      <c r="K129" s="512">
        <v>2491586256</v>
      </c>
      <c r="L129" s="512">
        <v>136047788131</v>
      </c>
      <c r="M129" s="512">
        <v>0</v>
      </c>
      <c r="N129" s="512">
        <v>0</v>
      </c>
      <c r="O129" s="513" t="s">
        <v>1761</v>
      </c>
      <c r="P129" s="516">
        <v>144154391994</v>
      </c>
    </row>
    <row r="130" spans="1:16" s="515" customFormat="1" x14ac:dyDescent="0.25">
      <c r="A130" s="511" t="s">
        <v>436</v>
      </c>
      <c r="B130" s="511" t="s">
        <v>437</v>
      </c>
      <c r="C130" s="532" t="s">
        <v>577</v>
      </c>
      <c r="D130" s="511" t="s">
        <v>578</v>
      </c>
      <c r="E130" s="511" t="s">
        <v>613</v>
      </c>
      <c r="F130" s="555" t="s">
        <v>614</v>
      </c>
      <c r="G130" s="511" t="s">
        <v>619</v>
      </c>
      <c r="H130" s="511" t="s">
        <v>620</v>
      </c>
      <c r="I130" s="512">
        <v>90066075300</v>
      </c>
      <c r="J130" s="512">
        <v>0</v>
      </c>
      <c r="K130" s="512">
        <v>0</v>
      </c>
      <c r="L130" s="512">
        <v>90066075300</v>
      </c>
      <c r="M130" s="512">
        <v>0</v>
      </c>
      <c r="N130" s="512">
        <v>0</v>
      </c>
      <c r="O130" s="513" t="s">
        <v>1761</v>
      </c>
      <c r="P130" s="516">
        <v>39600000000</v>
      </c>
    </row>
    <row r="131" spans="1:16" s="515" customFormat="1" x14ac:dyDescent="0.25">
      <c r="A131" s="511" t="s">
        <v>436</v>
      </c>
      <c r="B131" s="511" t="s">
        <v>437</v>
      </c>
      <c r="C131" s="532" t="s">
        <v>577</v>
      </c>
      <c r="D131" s="511" t="s">
        <v>578</v>
      </c>
      <c r="E131" s="511" t="s">
        <v>613</v>
      </c>
      <c r="F131" s="555" t="s">
        <v>614</v>
      </c>
      <c r="G131" s="511" t="s">
        <v>623</v>
      </c>
      <c r="H131" s="511" t="s">
        <v>624</v>
      </c>
      <c r="I131" s="512">
        <v>179822160000</v>
      </c>
      <c r="J131" s="512">
        <v>0</v>
      </c>
      <c r="K131" s="512">
        <v>0</v>
      </c>
      <c r="L131" s="512">
        <v>179822160000</v>
      </c>
      <c r="M131" s="512">
        <v>0</v>
      </c>
      <c r="N131" s="512">
        <v>0</v>
      </c>
      <c r="O131" s="513" t="s">
        <v>1761</v>
      </c>
      <c r="P131" s="516"/>
    </row>
    <row r="132" spans="1:16" s="515" customFormat="1" x14ac:dyDescent="0.25">
      <c r="A132" s="511" t="s">
        <v>436</v>
      </c>
      <c r="B132" s="511" t="s">
        <v>437</v>
      </c>
      <c r="C132" s="532" t="s">
        <v>577</v>
      </c>
      <c r="D132" s="511" t="s">
        <v>578</v>
      </c>
      <c r="E132" s="511" t="s">
        <v>613</v>
      </c>
      <c r="F132" s="555" t="s">
        <v>614</v>
      </c>
      <c r="G132" s="511" t="s">
        <v>625</v>
      </c>
      <c r="H132" s="511" t="s">
        <v>626</v>
      </c>
      <c r="I132" s="512">
        <v>41598619625</v>
      </c>
      <c r="J132" s="512">
        <v>0</v>
      </c>
      <c r="K132" s="512">
        <v>0</v>
      </c>
      <c r="L132" s="512">
        <v>39737990465</v>
      </c>
      <c r="M132" s="512">
        <v>1860629160</v>
      </c>
      <c r="N132" s="512">
        <v>0</v>
      </c>
      <c r="O132" s="513" t="s">
        <v>1761</v>
      </c>
      <c r="P132" s="516">
        <v>30943754625</v>
      </c>
    </row>
    <row r="133" spans="1:16" s="515" customFormat="1" x14ac:dyDescent="0.25">
      <c r="A133" s="511" t="s">
        <v>436</v>
      </c>
      <c r="B133" s="511" t="s">
        <v>437</v>
      </c>
      <c r="C133" s="532" t="s">
        <v>577</v>
      </c>
      <c r="D133" s="511" t="s">
        <v>578</v>
      </c>
      <c r="E133" s="511" t="s">
        <v>613</v>
      </c>
      <c r="F133" s="555" t="s">
        <v>614</v>
      </c>
      <c r="G133" s="511" t="s">
        <v>627</v>
      </c>
      <c r="H133" s="511" t="s">
        <v>628</v>
      </c>
      <c r="I133" s="512">
        <v>116385918000</v>
      </c>
      <c r="J133" s="512">
        <v>0</v>
      </c>
      <c r="K133" s="512">
        <v>0</v>
      </c>
      <c r="L133" s="512">
        <v>0</v>
      </c>
      <c r="M133" s="512">
        <v>116385918000</v>
      </c>
      <c r="N133" s="512">
        <v>0</v>
      </c>
      <c r="O133" s="513" t="s">
        <v>1761</v>
      </c>
      <c r="P133" s="516">
        <v>8794235840</v>
      </c>
    </row>
    <row r="134" spans="1:16" s="515" customFormat="1" x14ac:dyDescent="0.25">
      <c r="A134" s="511" t="s">
        <v>436</v>
      </c>
      <c r="B134" s="511" t="s">
        <v>437</v>
      </c>
      <c r="C134" s="532" t="s">
        <v>577</v>
      </c>
      <c r="D134" s="511" t="s">
        <v>578</v>
      </c>
      <c r="E134" s="511" t="s">
        <v>613</v>
      </c>
      <c r="F134" s="555" t="s">
        <v>614</v>
      </c>
      <c r="G134" s="511" t="s">
        <v>629</v>
      </c>
      <c r="H134" s="511" t="s">
        <v>630</v>
      </c>
      <c r="I134" s="512">
        <v>24311442115</v>
      </c>
      <c r="J134" s="512">
        <v>0</v>
      </c>
      <c r="K134" s="512">
        <v>0</v>
      </c>
      <c r="L134" s="512">
        <v>5190917192</v>
      </c>
      <c r="M134" s="512">
        <v>19120524923</v>
      </c>
      <c r="N134" s="512">
        <v>0</v>
      </c>
      <c r="O134" s="513" t="s">
        <v>1761</v>
      </c>
      <c r="P134" s="517">
        <v>56319318000</v>
      </c>
    </row>
    <row r="135" spans="1:16" s="515" customFormat="1" x14ac:dyDescent="0.25">
      <c r="A135" s="511" t="s">
        <v>436</v>
      </c>
      <c r="B135" s="511" t="s">
        <v>437</v>
      </c>
      <c r="C135" s="532" t="s">
        <v>577</v>
      </c>
      <c r="D135" s="511" t="s">
        <v>578</v>
      </c>
      <c r="E135" s="511" t="s">
        <v>613</v>
      </c>
      <c r="F135" s="555" t="s">
        <v>614</v>
      </c>
      <c r="G135" s="511" t="s">
        <v>511</v>
      </c>
      <c r="H135" s="511" t="s">
        <v>512</v>
      </c>
      <c r="I135" s="512">
        <v>67357392154</v>
      </c>
      <c r="J135" s="512">
        <v>0</v>
      </c>
      <c r="K135" s="512">
        <v>0</v>
      </c>
      <c r="L135" s="512">
        <v>67357392154</v>
      </c>
      <c r="M135" s="512">
        <v>0</v>
      </c>
      <c r="N135" s="512">
        <v>0</v>
      </c>
      <c r="O135" s="513" t="s">
        <v>1761</v>
      </c>
      <c r="P135" s="517">
        <v>16271388000</v>
      </c>
    </row>
    <row r="136" spans="1:16" s="515" customFormat="1" x14ac:dyDescent="0.25">
      <c r="A136" s="511" t="s">
        <v>436</v>
      </c>
      <c r="B136" s="511" t="s">
        <v>437</v>
      </c>
      <c r="C136" s="532" t="s">
        <v>577</v>
      </c>
      <c r="D136" s="511" t="s">
        <v>578</v>
      </c>
      <c r="E136" s="511" t="s">
        <v>613</v>
      </c>
      <c r="F136" s="555" t="s">
        <v>614</v>
      </c>
      <c r="G136" s="511" t="s">
        <v>631</v>
      </c>
      <c r="H136" s="511" t="s">
        <v>632</v>
      </c>
      <c r="I136" s="512">
        <v>14651582367</v>
      </c>
      <c r="J136" s="512">
        <v>0</v>
      </c>
      <c r="K136" s="512">
        <v>0</v>
      </c>
      <c r="L136" s="512">
        <v>14651582367</v>
      </c>
      <c r="M136" s="512">
        <v>0</v>
      </c>
      <c r="N136" s="512">
        <v>0</v>
      </c>
      <c r="O136" s="513" t="s">
        <v>1761</v>
      </c>
      <c r="P136" s="517">
        <v>11710212000</v>
      </c>
    </row>
    <row r="137" spans="1:16" s="515" customFormat="1" x14ac:dyDescent="0.25">
      <c r="A137" s="511" t="s">
        <v>436</v>
      </c>
      <c r="B137" s="511" t="s">
        <v>437</v>
      </c>
      <c r="C137" s="532" t="s">
        <v>577</v>
      </c>
      <c r="D137" s="511" t="s">
        <v>578</v>
      </c>
      <c r="E137" s="511" t="s">
        <v>613</v>
      </c>
      <c r="F137" s="555" t="s">
        <v>614</v>
      </c>
      <c r="G137" s="511" t="s">
        <v>633</v>
      </c>
      <c r="H137" s="511" t="s">
        <v>634</v>
      </c>
      <c r="I137" s="512">
        <v>57707761250</v>
      </c>
      <c r="J137" s="512">
        <v>0</v>
      </c>
      <c r="K137" s="512">
        <v>0</v>
      </c>
      <c r="L137" s="512">
        <v>0</v>
      </c>
      <c r="M137" s="512">
        <v>57707761250</v>
      </c>
      <c r="N137" s="512">
        <v>0</v>
      </c>
      <c r="O137" s="513" t="s">
        <v>1761</v>
      </c>
      <c r="P137" s="517">
        <v>32085000000</v>
      </c>
    </row>
    <row r="138" spans="1:16" s="515" customFormat="1" x14ac:dyDescent="0.25">
      <c r="A138" s="511" t="s">
        <v>436</v>
      </c>
      <c r="B138" s="511" t="s">
        <v>437</v>
      </c>
      <c r="C138" s="532" t="s">
        <v>577</v>
      </c>
      <c r="D138" s="511" t="s">
        <v>578</v>
      </c>
      <c r="E138" s="511" t="s">
        <v>613</v>
      </c>
      <c r="F138" s="555" t="s">
        <v>614</v>
      </c>
      <c r="G138" s="511" t="s">
        <v>635</v>
      </c>
      <c r="H138" s="511" t="s">
        <v>636</v>
      </c>
      <c r="I138" s="512">
        <v>0</v>
      </c>
      <c r="J138" s="512">
        <v>0</v>
      </c>
      <c r="K138" s="512">
        <v>83552800489</v>
      </c>
      <c r="L138" s="512">
        <v>0</v>
      </c>
      <c r="M138" s="512">
        <v>83552800489</v>
      </c>
      <c r="N138" s="512">
        <v>0</v>
      </c>
      <c r="O138" s="513" t="s">
        <v>1761</v>
      </c>
      <c r="P138" s="517">
        <v>20637500000</v>
      </c>
    </row>
    <row r="139" spans="1:16" s="515" customFormat="1" x14ac:dyDescent="0.25">
      <c r="A139" s="511" t="s">
        <v>436</v>
      </c>
      <c r="B139" s="511" t="s">
        <v>437</v>
      </c>
      <c r="C139" s="532" t="s">
        <v>577</v>
      </c>
      <c r="D139" s="511" t="s">
        <v>578</v>
      </c>
      <c r="E139" s="511" t="s">
        <v>613</v>
      </c>
      <c r="F139" s="555" t="s">
        <v>614</v>
      </c>
      <c r="G139" s="511" t="s">
        <v>637</v>
      </c>
      <c r="H139" s="511" t="s">
        <v>638</v>
      </c>
      <c r="I139" s="512">
        <v>0</v>
      </c>
      <c r="J139" s="512">
        <v>0</v>
      </c>
      <c r="K139" s="512">
        <v>102830348500</v>
      </c>
      <c r="L139" s="512">
        <v>79491567657</v>
      </c>
      <c r="M139" s="512">
        <v>23338780843</v>
      </c>
      <c r="N139" s="512">
        <v>0</v>
      </c>
      <c r="O139" s="513" t="s">
        <v>1761</v>
      </c>
      <c r="P139" s="517">
        <v>19247643750</v>
      </c>
    </row>
    <row r="140" spans="1:16" s="515" customFormat="1" x14ac:dyDescent="0.25">
      <c r="A140" s="511" t="s">
        <v>436</v>
      </c>
      <c r="B140" s="511" t="s">
        <v>437</v>
      </c>
      <c r="C140" s="532" t="s">
        <v>577</v>
      </c>
      <c r="D140" s="511" t="s">
        <v>578</v>
      </c>
      <c r="E140" s="511" t="s">
        <v>613</v>
      </c>
      <c r="F140" s="555" t="s">
        <v>614</v>
      </c>
      <c r="G140" s="511" t="s">
        <v>639</v>
      </c>
      <c r="H140" s="511" t="s">
        <v>640</v>
      </c>
      <c r="I140" s="512">
        <v>0</v>
      </c>
      <c r="J140" s="512">
        <v>0</v>
      </c>
      <c r="K140" s="512">
        <v>27170000000</v>
      </c>
      <c r="L140" s="512">
        <v>0</v>
      </c>
      <c r="M140" s="512">
        <v>27170000000</v>
      </c>
      <c r="N140" s="512">
        <v>0</v>
      </c>
      <c r="O140" s="513" t="s">
        <v>1761</v>
      </c>
      <c r="P140" s="517">
        <v>17822617500</v>
      </c>
    </row>
    <row r="141" spans="1:16" s="515" customFormat="1" x14ac:dyDescent="0.25">
      <c r="A141" s="511" t="s">
        <v>436</v>
      </c>
      <c r="B141" s="511" t="s">
        <v>437</v>
      </c>
      <c r="C141" s="532" t="s">
        <v>577</v>
      </c>
      <c r="D141" s="511" t="s">
        <v>578</v>
      </c>
      <c r="E141" s="511" t="s">
        <v>613</v>
      </c>
      <c r="F141" s="555" t="s">
        <v>614</v>
      </c>
      <c r="G141" s="511" t="s">
        <v>641</v>
      </c>
      <c r="H141" s="511" t="s">
        <v>642</v>
      </c>
      <c r="I141" s="512">
        <v>161872095000</v>
      </c>
      <c r="J141" s="512">
        <v>0</v>
      </c>
      <c r="K141" s="512">
        <v>0</v>
      </c>
      <c r="L141" s="512">
        <v>0</v>
      </c>
      <c r="M141" s="512">
        <v>161872095000</v>
      </c>
      <c r="N141" s="512">
        <v>0</v>
      </c>
      <c r="O141" s="513" t="s">
        <v>1761</v>
      </c>
      <c r="P141" s="514"/>
    </row>
    <row r="142" spans="1:16" s="515" customFormat="1" x14ac:dyDescent="0.25">
      <c r="A142" s="511" t="s">
        <v>436</v>
      </c>
      <c r="B142" s="511" t="s">
        <v>437</v>
      </c>
      <c r="C142" s="532" t="s">
        <v>577</v>
      </c>
      <c r="D142" s="511" t="s">
        <v>578</v>
      </c>
      <c r="E142" s="511" t="s">
        <v>613</v>
      </c>
      <c r="F142" s="555" t="s">
        <v>614</v>
      </c>
      <c r="G142" s="511" t="s">
        <v>643</v>
      </c>
      <c r="H142" s="511" t="s">
        <v>644</v>
      </c>
      <c r="I142" s="512">
        <v>12142200000</v>
      </c>
      <c r="J142" s="512">
        <v>0</v>
      </c>
      <c r="K142" s="512">
        <v>0</v>
      </c>
      <c r="L142" s="512">
        <v>0</v>
      </c>
      <c r="M142" s="512">
        <v>12142200000</v>
      </c>
      <c r="N142" s="512">
        <v>0</v>
      </c>
      <c r="O142" s="513" t="s">
        <v>1761</v>
      </c>
      <c r="P142" s="514"/>
    </row>
    <row r="143" spans="1:16" s="515" customFormat="1" x14ac:dyDescent="0.25">
      <c r="A143" s="511" t="s">
        <v>436</v>
      </c>
      <c r="B143" s="511" t="s">
        <v>437</v>
      </c>
      <c r="C143" s="532" t="s">
        <v>577</v>
      </c>
      <c r="D143" s="511" t="s">
        <v>578</v>
      </c>
      <c r="E143" s="511" t="s">
        <v>613</v>
      </c>
      <c r="F143" s="555" t="s">
        <v>614</v>
      </c>
      <c r="G143" s="511" t="s">
        <v>645</v>
      </c>
      <c r="H143" s="511" t="s">
        <v>646</v>
      </c>
      <c r="I143" s="512">
        <v>0</v>
      </c>
      <c r="J143" s="512">
        <v>0</v>
      </c>
      <c r="K143" s="512">
        <v>102335438050</v>
      </c>
      <c r="L143" s="512">
        <v>101368183456</v>
      </c>
      <c r="M143" s="512">
        <v>967254594</v>
      </c>
      <c r="N143" s="512">
        <v>0</v>
      </c>
      <c r="O143" s="513" t="s">
        <v>1761</v>
      </c>
      <c r="P143" s="514"/>
    </row>
    <row r="144" spans="1:16" s="515" customFormat="1" x14ac:dyDescent="0.25">
      <c r="A144" s="511" t="s">
        <v>436</v>
      </c>
      <c r="B144" s="511" t="s">
        <v>437</v>
      </c>
      <c r="C144" s="532" t="s">
        <v>577</v>
      </c>
      <c r="D144" s="511" t="s">
        <v>578</v>
      </c>
      <c r="E144" s="511" t="s">
        <v>613</v>
      </c>
      <c r="F144" s="555" t="s">
        <v>614</v>
      </c>
      <c r="G144" s="511" t="s">
        <v>1369</v>
      </c>
      <c r="H144" s="511" t="s">
        <v>1370</v>
      </c>
      <c r="I144" s="512">
        <v>0</v>
      </c>
      <c r="J144" s="512">
        <v>0</v>
      </c>
      <c r="K144" s="512">
        <v>38960024125</v>
      </c>
      <c r="L144" s="512">
        <v>0</v>
      </c>
      <c r="M144" s="512">
        <v>38960024125</v>
      </c>
      <c r="N144" s="512">
        <v>0</v>
      </c>
      <c r="O144" s="513" t="s">
        <v>1761</v>
      </c>
      <c r="P144" s="514"/>
    </row>
    <row r="145" spans="1:16" s="515" customFormat="1" x14ac:dyDescent="0.25">
      <c r="A145" s="511" t="s">
        <v>436</v>
      </c>
      <c r="B145" s="511" t="s">
        <v>437</v>
      </c>
      <c r="C145" s="532" t="s">
        <v>577</v>
      </c>
      <c r="D145" s="511" t="s">
        <v>578</v>
      </c>
      <c r="E145" s="511" t="s">
        <v>613</v>
      </c>
      <c r="F145" s="555" t="s">
        <v>614</v>
      </c>
      <c r="G145" s="511" t="s">
        <v>1371</v>
      </c>
      <c r="H145" s="511" t="s">
        <v>1372</v>
      </c>
      <c r="I145" s="512">
        <v>0</v>
      </c>
      <c r="J145" s="512">
        <v>0</v>
      </c>
      <c r="K145" s="512">
        <v>130480397806</v>
      </c>
      <c r="L145" s="512">
        <v>0</v>
      </c>
      <c r="M145" s="512">
        <v>130480397806</v>
      </c>
      <c r="N145" s="512">
        <v>0</v>
      </c>
      <c r="O145" s="513" t="s">
        <v>1761</v>
      </c>
      <c r="P145" s="514"/>
    </row>
    <row r="146" spans="1:16" s="515" customFormat="1" x14ac:dyDescent="0.25">
      <c r="A146" s="511" t="s">
        <v>436</v>
      </c>
      <c r="B146" s="511" t="s">
        <v>437</v>
      </c>
      <c r="C146" s="532" t="s">
        <v>577</v>
      </c>
      <c r="D146" s="511" t="s">
        <v>578</v>
      </c>
      <c r="E146" s="511" t="s">
        <v>613</v>
      </c>
      <c r="F146" s="555" t="s">
        <v>614</v>
      </c>
      <c r="G146" s="511" t="s">
        <v>1844</v>
      </c>
      <c r="H146" s="511" t="s">
        <v>1845</v>
      </c>
      <c r="I146" s="512">
        <v>0</v>
      </c>
      <c r="J146" s="512">
        <v>0</v>
      </c>
      <c r="K146" s="512">
        <v>2434498000</v>
      </c>
      <c r="L146" s="512">
        <v>0</v>
      </c>
      <c r="M146" s="512">
        <v>2434498000</v>
      </c>
      <c r="N146" s="512">
        <v>0</v>
      </c>
      <c r="O146" s="513" t="s">
        <v>1761</v>
      </c>
      <c r="P146" s="514"/>
    </row>
    <row r="147" spans="1:16" s="515" customFormat="1" x14ac:dyDescent="0.25">
      <c r="A147" s="511" t="s">
        <v>436</v>
      </c>
      <c r="B147" s="511" t="s">
        <v>437</v>
      </c>
      <c r="C147" s="532" t="s">
        <v>577</v>
      </c>
      <c r="D147" s="511" t="s">
        <v>578</v>
      </c>
      <c r="E147" s="511" t="s">
        <v>613</v>
      </c>
      <c r="F147" s="555" t="s">
        <v>614</v>
      </c>
      <c r="G147" s="511" t="s">
        <v>1898</v>
      </c>
      <c r="H147" s="511" t="s">
        <v>1899</v>
      </c>
      <c r="I147" s="512">
        <v>0</v>
      </c>
      <c r="J147" s="512">
        <v>0</v>
      </c>
      <c r="K147" s="512">
        <v>32290170720</v>
      </c>
      <c r="L147" s="512">
        <v>32290170720</v>
      </c>
      <c r="M147" s="512">
        <v>0</v>
      </c>
      <c r="N147" s="512">
        <v>0</v>
      </c>
      <c r="O147" s="513" t="s">
        <v>1761</v>
      </c>
      <c r="P147" s="514"/>
    </row>
    <row r="148" spans="1:16" s="515" customFormat="1" x14ac:dyDescent="0.25">
      <c r="A148" s="511" t="s">
        <v>436</v>
      </c>
      <c r="B148" s="511" t="s">
        <v>437</v>
      </c>
      <c r="C148" s="532" t="s">
        <v>577</v>
      </c>
      <c r="D148" s="511" t="s">
        <v>578</v>
      </c>
      <c r="E148" s="511" t="s">
        <v>613</v>
      </c>
      <c r="F148" s="555" t="s">
        <v>614</v>
      </c>
      <c r="G148" s="511" t="s">
        <v>1900</v>
      </c>
      <c r="H148" s="511" t="s">
        <v>1901</v>
      </c>
      <c r="I148" s="512">
        <v>0</v>
      </c>
      <c r="J148" s="512">
        <v>0</v>
      </c>
      <c r="K148" s="512">
        <v>96949280511</v>
      </c>
      <c r="L148" s="512">
        <v>0</v>
      </c>
      <c r="M148" s="512">
        <v>96949280511</v>
      </c>
      <c r="N148" s="512">
        <v>0</v>
      </c>
      <c r="O148" s="513" t="s">
        <v>1761</v>
      </c>
      <c r="P148" s="514"/>
    </row>
    <row r="149" spans="1:16" s="515" customFormat="1" x14ac:dyDescent="0.25">
      <c r="A149" s="511" t="s">
        <v>436</v>
      </c>
      <c r="B149" s="511" t="s">
        <v>437</v>
      </c>
      <c r="C149" s="532" t="s">
        <v>577</v>
      </c>
      <c r="D149" s="511" t="s">
        <v>578</v>
      </c>
      <c r="E149" s="511" t="s">
        <v>613</v>
      </c>
      <c r="F149" s="555" t="s">
        <v>614</v>
      </c>
      <c r="G149" s="511" t="s">
        <v>1874</v>
      </c>
      <c r="H149" s="511" t="s">
        <v>1875</v>
      </c>
      <c r="I149" s="512">
        <v>0</v>
      </c>
      <c r="J149" s="512">
        <v>0</v>
      </c>
      <c r="K149" s="512">
        <v>5636122400</v>
      </c>
      <c r="L149" s="512">
        <v>0</v>
      </c>
      <c r="M149" s="512">
        <v>5636122400</v>
      </c>
      <c r="N149" s="512">
        <v>0</v>
      </c>
      <c r="O149" s="513" t="s">
        <v>1761</v>
      </c>
      <c r="P149" s="514"/>
    </row>
    <row r="150" spans="1:16" s="515" customFormat="1" x14ac:dyDescent="0.25">
      <c r="A150" s="511" t="s">
        <v>436</v>
      </c>
      <c r="B150" s="511" t="s">
        <v>437</v>
      </c>
      <c r="C150" s="532" t="s">
        <v>577</v>
      </c>
      <c r="D150" s="511" t="s">
        <v>578</v>
      </c>
      <c r="E150" s="511" t="s">
        <v>613</v>
      </c>
      <c r="F150" s="555" t="s">
        <v>614</v>
      </c>
      <c r="G150" s="511" t="s">
        <v>1902</v>
      </c>
      <c r="H150" s="511" t="s">
        <v>1903</v>
      </c>
      <c r="I150" s="512">
        <v>0</v>
      </c>
      <c r="J150" s="512">
        <v>0</v>
      </c>
      <c r="K150" s="512">
        <v>187114098498</v>
      </c>
      <c r="L150" s="512">
        <v>0</v>
      </c>
      <c r="M150" s="512">
        <v>187114098498</v>
      </c>
      <c r="N150" s="512">
        <v>0</v>
      </c>
      <c r="O150" s="513" t="s">
        <v>1761</v>
      </c>
      <c r="P150" s="514"/>
    </row>
    <row r="151" spans="1:16" s="515" customFormat="1" x14ac:dyDescent="0.25">
      <c r="A151" s="511" t="s">
        <v>436</v>
      </c>
      <c r="B151" s="511" t="s">
        <v>437</v>
      </c>
      <c r="C151" s="532" t="s">
        <v>577</v>
      </c>
      <c r="D151" s="511" t="s">
        <v>578</v>
      </c>
      <c r="E151" s="511" t="s">
        <v>613</v>
      </c>
      <c r="F151" s="555" t="s">
        <v>614</v>
      </c>
      <c r="G151" s="511" t="s">
        <v>1904</v>
      </c>
      <c r="H151" s="511" t="s">
        <v>1905</v>
      </c>
      <c r="I151" s="512">
        <v>0</v>
      </c>
      <c r="J151" s="512">
        <v>0</v>
      </c>
      <c r="K151" s="512">
        <v>16375318950</v>
      </c>
      <c r="L151" s="512">
        <v>0</v>
      </c>
      <c r="M151" s="512">
        <v>16375318950</v>
      </c>
      <c r="N151" s="512">
        <v>0</v>
      </c>
      <c r="O151" s="513" t="s">
        <v>1761</v>
      </c>
      <c r="P151" s="514"/>
    </row>
    <row r="152" spans="1:16" s="515" customFormat="1" x14ac:dyDescent="0.25">
      <c r="A152" s="511" t="s">
        <v>436</v>
      </c>
      <c r="B152" s="511" t="s">
        <v>437</v>
      </c>
      <c r="C152" s="532" t="s">
        <v>577</v>
      </c>
      <c r="D152" s="511" t="s">
        <v>578</v>
      </c>
      <c r="E152" s="511" t="s">
        <v>647</v>
      </c>
      <c r="F152" s="555" t="s">
        <v>225</v>
      </c>
      <c r="G152" s="511" t="s">
        <v>571</v>
      </c>
      <c r="H152" s="511" t="s">
        <v>572</v>
      </c>
      <c r="I152" s="512">
        <v>0</v>
      </c>
      <c r="J152" s="512">
        <v>0</v>
      </c>
      <c r="K152" s="512">
        <v>1619352000</v>
      </c>
      <c r="L152" s="512">
        <v>1619352000</v>
      </c>
      <c r="M152" s="512">
        <v>0</v>
      </c>
      <c r="N152" s="512">
        <v>0</v>
      </c>
      <c r="O152" s="513" t="s">
        <v>1693</v>
      </c>
      <c r="P152" s="514"/>
    </row>
    <row r="153" spans="1:16" s="515" customFormat="1" x14ac:dyDescent="0.25">
      <c r="A153" s="511" t="s">
        <v>436</v>
      </c>
      <c r="B153" s="511" t="s">
        <v>437</v>
      </c>
      <c r="C153" s="532" t="s">
        <v>577</v>
      </c>
      <c r="D153" s="511" t="s">
        <v>578</v>
      </c>
      <c r="E153" s="511" t="s">
        <v>647</v>
      </c>
      <c r="F153" s="555" t="s">
        <v>225</v>
      </c>
      <c r="G153" s="511" t="s">
        <v>650</v>
      </c>
      <c r="H153" s="511" t="s">
        <v>651</v>
      </c>
      <c r="I153" s="512">
        <v>77297567</v>
      </c>
      <c r="J153" s="512">
        <v>0</v>
      </c>
      <c r="K153" s="512">
        <v>114549408</v>
      </c>
      <c r="L153" s="512">
        <v>77297568</v>
      </c>
      <c r="M153" s="512">
        <v>114549407</v>
      </c>
      <c r="N153" s="512">
        <v>0</v>
      </c>
      <c r="O153" s="513" t="s">
        <v>1693</v>
      </c>
      <c r="P153" s="514"/>
    </row>
    <row r="154" spans="1:16" s="515" customFormat="1" x14ac:dyDescent="0.25">
      <c r="A154" s="511" t="s">
        <v>436</v>
      </c>
      <c r="B154" s="511" t="s">
        <v>437</v>
      </c>
      <c r="C154" s="532" t="s">
        <v>577</v>
      </c>
      <c r="D154" s="511" t="s">
        <v>578</v>
      </c>
      <c r="E154" s="511" t="s">
        <v>647</v>
      </c>
      <c r="F154" s="555" t="s">
        <v>225</v>
      </c>
      <c r="G154" s="511" t="s">
        <v>648</v>
      </c>
      <c r="H154" s="511" t="s">
        <v>649</v>
      </c>
      <c r="I154" s="512">
        <v>403000000</v>
      </c>
      <c r="J154" s="512">
        <v>0</v>
      </c>
      <c r="K154" s="512">
        <v>0</v>
      </c>
      <c r="L154" s="512">
        <v>0</v>
      </c>
      <c r="M154" s="512">
        <v>403000000</v>
      </c>
      <c r="N154" s="512">
        <v>0</v>
      </c>
      <c r="O154" s="513" t="s">
        <v>1693</v>
      </c>
      <c r="P154" s="514"/>
    </row>
    <row r="155" spans="1:16" s="515" customFormat="1" x14ac:dyDescent="0.25">
      <c r="A155" s="511" t="s">
        <v>436</v>
      </c>
      <c r="B155" s="511" t="s">
        <v>437</v>
      </c>
      <c r="C155" s="532" t="s">
        <v>577</v>
      </c>
      <c r="D155" s="511" t="s">
        <v>578</v>
      </c>
      <c r="E155" s="511" t="s">
        <v>647</v>
      </c>
      <c r="F155" s="555" t="s">
        <v>225</v>
      </c>
      <c r="G155" s="511" t="s">
        <v>652</v>
      </c>
      <c r="H155" s="511" t="s">
        <v>1906</v>
      </c>
      <c r="I155" s="512">
        <v>240000000</v>
      </c>
      <c r="J155" s="512">
        <v>0</v>
      </c>
      <c r="K155" s="512">
        <v>0</v>
      </c>
      <c r="L155" s="512">
        <v>0</v>
      </c>
      <c r="M155" s="512">
        <v>240000000</v>
      </c>
      <c r="N155" s="512">
        <v>0</v>
      </c>
      <c r="O155" s="513" t="s">
        <v>1693</v>
      </c>
      <c r="P155" s="514"/>
    </row>
    <row r="156" spans="1:16" s="515" customFormat="1" x14ac:dyDescent="0.25">
      <c r="A156" s="511" t="s">
        <v>436</v>
      </c>
      <c r="B156" s="511" t="s">
        <v>437</v>
      </c>
      <c r="C156" s="532" t="s">
        <v>577</v>
      </c>
      <c r="D156" s="511" t="s">
        <v>578</v>
      </c>
      <c r="E156" s="511" t="s">
        <v>647</v>
      </c>
      <c r="F156" s="555" t="s">
        <v>225</v>
      </c>
      <c r="G156" s="511" t="s">
        <v>670</v>
      </c>
      <c r="H156" s="511" t="s">
        <v>671</v>
      </c>
      <c r="I156" s="512">
        <v>0</v>
      </c>
      <c r="J156" s="512">
        <v>0</v>
      </c>
      <c r="K156" s="512">
        <v>111872000</v>
      </c>
      <c r="L156" s="512">
        <v>111872000</v>
      </c>
      <c r="M156" s="512">
        <v>0</v>
      </c>
      <c r="N156" s="512">
        <v>0</v>
      </c>
      <c r="O156" s="513" t="s">
        <v>1693</v>
      </c>
      <c r="P156" s="514"/>
    </row>
    <row r="157" spans="1:16" s="515" customFormat="1" x14ac:dyDescent="0.25">
      <c r="A157" s="511" t="s">
        <v>436</v>
      </c>
      <c r="B157" s="511" t="s">
        <v>437</v>
      </c>
      <c r="C157" s="532" t="s">
        <v>577</v>
      </c>
      <c r="D157" s="511" t="s">
        <v>578</v>
      </c>
      <c r="E157" s="511" t="s">
        <v>647</v>
      </c>
      <c r="F157" s="555" t="s">
        <v>225</v>
      </c>
      <c r="G157" s="511" t="s">
        <v>660</v>
      </c>
      <c r="H157" s="511" t="s">
        <v>661</v>
      </c>
      <c r="I157" s="512">
        <v>90000000</v>
      </c>
      <c r="J157" s="512">
        <v>0</v>
      </c>
      <c r="K157" s="512">
        <v>0</v>
      </c>
      <c r="L157" s="512">
        <v>90000000</v>
      </c>
      <c r="M157" s="512">
        <v>0</v>
      </c>
      <c r="N157" s="512">
        <v>0</v>
      </c>
      <c r="O157" s="513" t="s">
        <v>1693</v>
      </c>
      <c r="P157" s="514"/>
    </row>
    <row r="158" spans="1:16" s="515" customFormat="1" x14ac:dyDescent="0.25">
      <c r="A158" s="511" t="s">
        <v>436</v>
      </c>
      <c r="B158" s="511" t="s">
        <v>437</v>
      </c>
      <c r="C158" s="532" t="s">
        <v>577</v>
      </c>
      <c r="D158" s="511" t="s">
        <v>578</v>
      </c>
      <c r="E158" s="511" t="s">
        <v>647</v>
      </c>
      <c r="F158" s="555" t="s">
        <v>225</v>
      </c>
      <c r="G158" s="511" t="s">
        <v>654</v>
      </c>
      <c r="H158" s="511" t="s">
        <v>655</v>
      </c>
      <c r="I158" s="512">
        <v>306367608</v>
      </c>
      <c r="J158" s="512">
        <v>0</v>
      </c>
      <c r="K158" s="512">
        <v>454121904</v>
      </c>
      <c r="L158" s="512">
        <v>306367608</v>
      </c>
      <c r="M158" s="512">
        <v>454121904</v>
      </c>
      <c r="N158" s="512">
        <v>0</v>
      </c>
      <c r="O158" s="513" t="s">
        <v>1693</v>
      </c>
      <c r="P158" s="514"/>
    </row>
    <row r="159" spans="1:16" s="515" customFormat="1" x14ac:dyDescent="0.25">
      <c r="A159" s="511" t="s">
        <v>436</v>
      </c>
      <c r="B159" s="511" t="s">
        <v>437</v>
      </c>
      <c r="C159" s="532" t="s">
        <v>577</v>
      </c>
      <c r="D159" s="511" t="s">
        <v>578</v>
      </c>
      <c r="E159" s="511" t="s">
        <v>647</v>
      </c>
      <c r="F159" s="555" t="s">
        <v>225</v>
      </c>
      <c r="G159" s="511" t="s">
        <v>1909</v>
      </c>
      <c r="H159" s="511" t="s">
        <v>1910</v>
      </c>
      <c r="I159" s="512">
        <v>0</v>
      </c>
      <c r="J159" s="512">
        <v>0</v>
      </c>
      <c r="K159" s="512">
        <v>162669781</v>
      </c>
      <c r="L159" s="512">
        <v>86364500</v>
      </c>
      <c r="M159" s="512">
        <v>76305281</v>
      </c>
      <c r="N159" s="512">
        <v>0</v>
      </c>
      <c r="O159" s="513" t="s">
        <v>1693</v>
      </c>
      <c r="P159" s="514"/>
    </row>
    <row r="160" spans="1:16" s="515" customFormat="1" x14ac:dyDescent="0.25">
      <c r="A160" s="511" t="s">
        <v>436</v>
      </c>
      <c r="B160" s="511" t="s">
        <v>437</v>
      </c>
      <c r="C160" s="532" t="s">
        <v>577</v>
      </c>
      <c r="D160" s="511" t="s">
        <v>578</v>
      </c>
      <c r="E160" s="511" t="s">
        <v>647</v>
      </c>
      <c r="F160" s="555" t="s">
        <v>225</v>
      </c>
      <c r="G160" s="511" t="s">
        <v>662</v>
      </c>
      <c r="H160" s="511" t="s">
        <v>663</v>
      </c>
      <c r="I160" s="512">
        <v>40000000</v>
      </c>
      <c r="J160" s="512">
        <v>0</v>
      </c>
      <c r="K160" s="512">
        <v>0</v>
      </c>
      <c r="L160" s="512">
        <v>0</v>
      </c>
      <c r="M160" s="512">
        <v>40000000</v>
      </c>
      <c r="N160" s="512">
        <v>0</v>
      </c>
      <c r="O160" s="513" t="s">
        <v>1693</v>
      </c>
      <c r="P160" s="514"/>
    </row>
    <row r="161" spans="1:16" s="515" customFormat="1" x14ac:dyDescent="0.25">
      <c r="A161" s="511" t="s">
        <v>436</v>
      </c>
      <c r="B161" s="511" t="s">
        <v>437</v>
      </c>
      <c r="C161" s="532" t="s">
        <v>577</v>
      </c>
      <c r="D161" s="511" t="s">
        <v>578</v>
      </c>
      <c r="E161" s="511" t="s">
        <v>664</v>
      </c>
      <c r="F161" s="555" t="s">
        <v>665</v>
      </c>
      <c r="G161" s="511" t="s">
        <v>666</v>
      </c>
      <c r="H161" s="511" t="s">
        <v>1911</v>
      </c>
      <c r="I161" s="512">
        <v>0</v>
      </c>
      <c r="J161" s="512">
        <v>0</v>
      </c>
      <c r="K161" s="512">
        <v>600000000</v>
      </c>
      <c r="L161" s="512">
        <v>600000000</v>
      </c>
      <c r="M161" s="512">
        <v>0</v>
      </c>
      <c r="N161" s="512">
        <v>0</v>
      </c>
      <c r="O161" s="513" t="s">
        <v>1181</v>
      </c>
      <c r="P161" s="514"/>
    </row>
    <row r="162" spans="1:16" s="515" customFormat="1" x14ac:dyDescent="0.25">
      <c r="A162" s="511" t="s">
        <v>436</v>
      </c>
      <c r="B162" s="511" t="s">
        <v>437</v>
      </c>
      <c r="C162" s="532" t="s">
        <v>577</v>
      </c>
      <c r="D162" s="511" t="s">
        <v>578</v>
      </c>
      <c r="E162" s="511" t="s">
        <v>664</v>
      </c>
      <c r="F162" s="555" t="s">
        <v>665</v>
      </c>
      <c r="G162" s="511" t="s">
        <v>668</v>
      </c>
      <c r="H162" s="511" t="s">
        <v>669</v>
      </c>
      <c r="I162" s="512">
        <v>55825154</v>
      </c>
      <c r="J162" s="512">
        <v>0</v>
      </c>
      <c r="K162" s="512">
        <v>0</v>
      </c>
      <c r="L162" s="512">
        <v>55825154</v>
      </c>
      <c r="M162" s="512">
        <v>0</v>
      </c>
      <c r="N162" s="512">
        <v>0</v>
      </c>
      <c r="O162" s="513" t="s">
        <v>1181</v>
      </c>
      <c r="P162" s="514"/>
    </row>
    <row r="163" spans="1:16" s="515" customFormat="1" x14ac:dyDescent="0.25">
      <c r="A163" s="511" t="s">
        <v>436</v>
      </c>
      <c r="B163" s="511" t="s">
        <v>437</v>
      </c>
      <c r="C163" s="532" t="s">
        <v>577</v>
      </c>
      <c r="D163" s="511" t="s">
        <v>578</v>
      </c>
      <c r="E163" s="511" t="s">
        <v>664</v>
      </c>
      <c r="F163" s="555" t="s">
        <v>665</v>
      </c>
      <c r="G163" s="511" t="s">
        <v>672</v>
      </c>
      <c r="H163" s="511" t="s">
        <v>673</v>
      </c>
      <c r="I163" s="512">
        <v>24834091</v>
      </c>
      <c r="J163" s="512">
        <v>0</v>
      </c>
      <c r="K163" s="512">
        <v>0</v>
      </c>
      <c r="L163" s="512">
        <v>24834091</v>
      </c>
      <c r="M163" s="512">
        <v>0</v>
      </c>
      <c r="N163" s="512">
        <v>0</v>
      </c>
      <c r="O163" s="513" t="s">
        <v>1181</v>
      </c>
      <c r="P163" s="514"/>
    </row>
    <row r="164" spans="1:16" s="515" customFormat="1" x14ac:dyDescent="0.25">
      <c r="A164" s="511" t="s">
        <v>436</v>
      </c>
      <c r="B164" s="511" t="s">
        <v>437</v>
      </c>
      <c r="C164" s="532" t="s">
        <v>577</v>
      </c>
      <c r="D164" s="511" t="s">
        <v>578</v>
      </c>
      <c r="E164" s="511" t="s">
        <v>664</v>
      </c>
      <c r="F164" s="555" t="s">
        <v>665</v>
      </c>
      <c r="G164" s="511" t="s">
        <v>674</v>
      </c>
      <c r="H164" s="511" t="s">
        <v>675</v>
      </c>
      <c r="I164" s="512">
        <v>200000000</v>
      </c>
      <c r="J164" s="512">
        <v>0</v>
      </c>
      <c r="K164" s="512">
        <v>0</v>
      </c>
      <c r="L164" s="512">
        <v>200000000</v>
      </c>
      <c r="M164" s="512">
        <v>0</v>
      </c>
      <c r="N164" s="512">
        <v>0</v>
      </c>
      <c r="O164" s="513" t="s">
        <v>1181</v>
      </c>
      <c r="P164" s="514"/>
    </row>
    <row r="165" spans="1:16" s="515" customFormat="1" x14ac:dyDescent="0.25">
      <c r="A165" s="511" t="s">
        <v>436</v>
      </c>
      <c r="B165" s="511" t="s">
        <v>437</v>
      </c>
      <c r="C165" s="532" t="s">
        <v>577</v>
      </c>
      <c r="D165" s="511" t="s">
        <v>578</v>
      </c>
      <c r="E165" s="511" t="s">
        <v>664</v>
      </c>
      <c r="F165" s="555" t="s">
        <v>665</v>
      </c>
      <c r="G165" s="511" t="s">
        <v>688</v>
      </c>
      <c r="H165" s="511" t="s">
        <v>689</v>
      </c>
      <c r="I165" s="512">
        <v>0</v>
      </c>
      <c r="J165" s="512">
        <v>0</v>
      </c>
      <c r="K165" s="512">
        <v>149657000</v>
      </c>
      <c r="L165" s="512">
        <v>149657000</v>
      </c>
      <c r="M165" s="512">
        <v>0</v>
      </c>
      <c r="N165" s="512">
        <v>0</v>
      </c>
      <c r="O165" s="513" t="s">
        <v>1181</v>
      </c>
      <c r="P165" s="514"/>
    </row>
    <row r="166" spans="1:16" s="515" customFormat="1" x14ac:dyDescent="0.25">
      <c r="A166" s="511" t="s">
        <v>436</v>
      </c>
      <c r="B166" s="511" t="s">
        <v>437</v>
      </c>
      <c r="C166" s="532" t="s">
        <v>577</v>
      </c>
      <c r="D166" s="511" t="s">
        <v>578</v>
      </c>
      <c r="E166" s="511" t="s">
        <v>664</v>
      </c>
      <c r="F166" s="555" t="s">
        <v>665</v>
      </c>
      <c r="G166" s="511" t="s">
        <v>690</v>
      </c>
      <c r="H166" s="511" t="s">
        <v>691</v>
      </c>
      <c r="I166" s="512">
        <v>18900000</v>
      </c>
      <c r="J166" s="512">
        <v>0</v>
      </c>
      <c r="K166" s="512">
        <v>0</v>
      </c>
      <c r="L166" s="512">
        <v>18900000</v>
      </c>
      <c r="M166" s="512">
        <v>0</v>
      </c>
      <c r="N166" s="512">
        <v>0</v>
      </c>
      <c r="O166" s="513" t="s">
        <v>1181</v>
      </c>
      <c r="P166" s="514"/>
    </row>
    <row r="167" spans="1:16" s="515" customFormat="1" x14ac:dyDescent="0.25">
      <c r="A167" s="511" t="s">
        <v>436</v>
      </c>
      <c r="B167" s="511" t="s">
        <v>437</v>
      </c>
      <c r="C167" s="532" t="s">
        <v>577</v>
      </c>
      <c r="D167" s="511" t="s">
        <v>578</v>
      </c>
      <c r="E167" s="511" t="s">
        <v>692</v>
      </c>
      <c r="F167" s="555" t="s">
        <v>693</v>
      </c>
      <c r="G167" s="511" t="s">
        <v>696</v>
      </c>
      <c r="H167" s="511" t="s">
        <v>697</v>
      </c>
      <c r="I167" s="512">
        <v>29022927834</v>
      </c>
      <c r="J167" s="512">
        <v>0</v>
      </c>
      <c r="K167" s="512">
        <v>0</v>
      </c>
      <c r="L167" s="512">
        <f>18112384080+3226776+313540915+28218683</f>
        <v>18457370454</v>
      </c>
      <c r="M167" s="512">
        <f>10910543754-(3226776+313540915+28218683)</f>
        <v>10565557380</v>
      </c>
      <c r="N167" s="512">
        <v>0</v>
      </c>
      <c r="O167" s="513" t="s">
        <v>1692</v>
      </c>
      <c r="P167" s="514"/>
    </row>
    <row r="168" spans="1:16" s="436" customFormat="1" x14ac:dyDescent="0.25">
      <c r="A168" s="74" t="s">
        <v>436</v>
      </c>
      <c r="B168" s="74" t="s">
        <v>437</v>
      </c>
      <c r="C168" s="531" t="s">
        <v>577</v>
      </c>
      <c r="D168" s="74" t="s">
        <v>578</v>
      </c>
      <c r="E168" s="74" t="s">
        <v>698</v>
      </c>
      <c r="F168" s="73" t="s">
        <v>699</v>
      </c>
      <c r="G168" s="74" t="s">
        <v>803</v>
      </c>
      <c r="H168" s="74" t="s">
        <v>804</v>
      </c>
      <c r="I168" s="435">
        <v>0</v>
      </c>
      <c r="J168" s="435">
        <v>0</v>
      </c>
      <c r="K168" s="435">
        <v>27250000</v>
      </c>
      <c r="L168" s="435">
        <v>27250000</v>
      </c>
      <c r="M168" s="435">
        <v>0</v>
      </c>
      <c r="N168" s="435">
        <v>0</v>
      </c>
      <c r="O168" s="438" t="s">
        <v>1762</v>
      </c>
      <c r="P168" s="504"/>
    </row>
    <row r="169" spans="1:16" s="436" customFormat="1" x14ac:dyDescent="0.25">
      <c r="A169" s="74" t="s">
        <v>436</v>
      </c>
      <c r="B169" s="74" t="s">
        <v>437</v>
      </c>
      <c r="C169" s="531" t="s">
        <v>577</v>
      </c>
      <c r="D169" s="74" t="s">
        <v>578</v>
      </c>
      <c r="E169" s="74" t="s">
        <v>698</v>
      </c>
      <c r="F169" s="73" t="s">
        <v>699</v>
      </c>
      <c r="G169" s="74" t="s">
        <v>704</v>
      </c>
      <c r="H169" s="74" t="s">
        <v>705</v>
      </c>
      <c r="I169" s="435">
        <v>2250000000</v>
      </c>
      <c r="J169" s="435">
        <v>0</v>
      </c>
      <c r="K169" s="435">
        <v>0</v>
      </c>
      <c r="L169" s="435">
        <v>2250000000</v>
      </c>
      <c r="M169" s="435">
        <v>0</v>
      </c>
      <c r="N169" s="435">
        <v>0</v>
      </c>
      <c r="O169" s="438" t="s">
        <v>1762</v>
      </c>
      <c r="P169" s="504"/>
    </row>
    <row r="170" spans="1:16" s="436" customFormat="1" x14ac:dyDescent="0.25">
      <c r="A170" s="74" t="s">
        <v>436</v>
      </c>
      <c r="B170" s="74" t="s">
        <v>437</v>
      </c>
      <c r="C170" s="531" t="s">
        <v>577</v>
      </c>
      <c r="D170" s="74" t="s">
        <v>578</v>
      </c>
      <c r="E170" s="74" t="s">
        <v>698</v>
      </c>
      <c r="F170" s="73" t="s">
        <v>699</v>
      </c>
      <c r="G170" s="74" t="s">
        <v>1907</v>
      </c>
      <c r="H170" s="74" t="s">
        <v>1908</v>
      </c>
      <c r="I170" s="435">
        <v>0</v>
      </c>
      <c r="J170" s="435">
        <v>0</v>
      </c>
      <c r="K170" s="435">
        <v>1362500000</v>
      </c>
      <c r="L170" s="435">
        <v>0</v>
      </c>
      <c r="M170" s="435">
        <v>1362500000</v>
      </c>
      <c r="N170" s="435">
        <v>0</v>
      </c>
      <c r="O170" s="438" t="s">
        <v>1762</v>
      </c>
      <c r="P170" s="504"/>
    </row>
    <row r="171" spans="1:16" s="436" customFormat="1" x14ac:dyDescent="0.25">
      <c r="A171" s="74" t="s">
        <v>436</v>
      </c>
      <c r="B171" s="74" t="s">
        <v>437</v>
      </c>
      <c r="C171" s="531" t="s">
        <v>577</v>
      </c>
      <c r="D171" s="74" t="s">
        <v>578</v>
      </c>
      <c r="E171" s="74" t="s">
        <v>698</v>
      </c>
      <c r="F171" s="73" t="s">
        <v>699</v>
      </c>
      <c r="G171" s="74" t="s">
        <v>1912</v>
      </c>
      <c r="H171" s="74" t="s">
        <v>1913</v>
      </c>
      <c r="I171" s="435">
        <v>0</v>
      </c>
      <c r="J171" s="435">
        <v>0</v>
      </c>
      <c r="K171" s="435">
        <v>326922050000</v>
      </c>
      <c r="L171" s="435">
        <v>0</v>
      </c>
      <c r="M171" s="435">
        <v>326922050000</v>
      </c>
      <c r="N171" s="435">
        <v>0</v>
      </c>
      <c r="O171" s="438" t="s">
        <v>1762</v>
      </c>
      <c r="P171" s="504"/>
    </row>
    <row r="172" spans="1:16" s="436" customFormat="1" x14ac:dyDescent="0.25">
      <c r="A172" s="74" t="s">
        <v>436</v>
      </c>
      <c r="B172" s="74" t="s">
        <v>437</v>
      </c>
      <c r="C172" s="531" t="s">
        <v>577</v>
      </c>
      <c r="D172" s="74" t="s">
        <v>578</v>
      </c>
      <c r="E172" s="74" t="s">
        <v>698</v>
      </c>
      <c r="F172" s="73" t="s">
        <v>699</v>
      </c>
      <c r="G172" s="74" t="s">
        <v>1914</v>
      </c>
      <c r="H172" s="74" t="s">
        <v>1915</v>
      </c>
      <c r="I172" s="435">
        <v>0</v>
      </c>
      <c r="J172" s="435">
        <v>0</v>
      </c>
      <c r="K172" s="435">
        <v>23126516495</v>
      </c>
      <c r="L172" s="435">
        <v>0</v>
      </c>
      <c r="M172" s="435">
        <v>23126516495</v>
      </c>
      <c r="N172" s="435">
        <v>0</v>
      </c>
      <c r="O172" s="438" t="s">
        <v>1762</v>
      </c>
      <c r="P172" s="504"/>
    </row>
    <row r="173" spans="1:16" s="436" customFormat="1" x14ac:dyDescent="0.25">
      <c r="A173" s="74" t="s">
        <v>436</v>
      </c>
      <c r="B173" s="74" t="s">
        <v>437</v>
      </c>
      <c r="C173" s="531" t="s">
        <v>577</v>
      </c>
      <c r="D173" s="74" t="s">
        <v>578</v>
      </c>
      <c r="E173" s="74" t="s">
        <v>698</v>
      </c>
      <c r="F173" s="73" t="s">
        <v>699</v>
      </c>
      <c r="G173" s="74" t="s">
        <v>1916</v>
      </c>
      <c r="H173" s="74" t="s">
        <v>1917</v>
      </c>
      <c r="I173" s="435">
        <v>0</v>
      </c>
      <c r="J173" s="435">
        <v>0</v>
      </c>
      <c r="K173" s="435">
        <v>35244248000</v>
      </c>
      <c r="L173" s="435">
        <v>0</v>
      </c>
      <c r="M173" s="435">
        <v>35244248000</v>
      </c>
      <c r="N173" s="435">
        <v>0</v>
      </c>
      <c r="O173" s="438" t="s">
        <v>1762</v>
      </c>
      <c r="P173" s="504"/>
    </row>
    <row r="174" spans="1:16" s="436" customFormat="1" x14ac:dyDescent="0.25">
      <c r="A174" s="74" t="s">
        <v>436</v>
      </c>
      <c r="B174" s="74" t="s">
        <v>437</v>
      </c>
      <c r="C174" s="531" t="s">
        <v>577</v>
      </c>
      <c r="D174" s="70" t="s">
        <v>578</v>
      </c>
      <c r="E174" s="70" t="s">
        <v>1918</v>
      </c>
      <c r="F174" s="69" t="s">
        <v>1919</v>
      </c>
      <c r="G174" s="70" t="s">
        <v>666</v>
      </c>
      <c r="H174" s="70" t="s">
        <v>1911</v>
      </c>
      <c r="I174" s="200">
        <v>0</v>
      </c>
      <c r="J174" s="200">
        <v>0</v>
      </c>
      <c r="K174" s="200">
        <v>36000000</v>
      </c>
      <c r="L174" s="200">
        <v>36000000</v>
      </c>
      <c r="M174" s="200">
        <v>0</v>
      </c>
      <c r="N174" s="200">
        <v>0</v>
      </c>
      <c r="O174" s="438" t="s">
        <v>2358</v>
      </c>
      <c r="P174" s="504"/>
    </row>
    <row r="175" spans="1:16" s="436" customFormat="1" x14ac:dyDescent="0.25">
      <c r="A175" s="74" t="s">
        <v>436</v>
      </c>
      <c r="B175" s="74" t="s">
        <v>437</v>
      </c>
      <c r="C175" s="531" t="s">
        <v>577</v>
      </c>
      <c r="D175" s="70" t="s">
        <v>578</v>
      </c>
      <c r="E175" s="70" t="s">
        <v>1918</v>
      </c>
      <c r="F175" s="69" t="s">
        <v>1919</v>
      </c>
      <c r="G175" s="70" t="s">
        <v>794</v>
      </c>
      <c r="H175" s="70" t="s">
        <v>795</v>
      </c>
      <c r="I175" s="200">
        <v>0</v>
      </c>
      <c r="J175" s="200">
        <v>0</v>
      </c>
      <c r="K175" s="200">
        <v>18090000</v>
      </c>
      <c r="L175" s="200">
        <v>18090000</v>
      </c>
      <c r="M175" s="200">
        <v>0</v>
      </c>
      <c r="N175" s="200">
        <v>0</v>
      </c>
      <c r="O175" s="438" t="s">
        <v>2358</v>
      </c>
      <c r="P175" s="504"/>
    </row>
    <row r="176" spans="1:16" s="436" customFormat="1" x14ac:dyDescent="0.25">
      <c r="A176" s="74" t="s">
        <v>436</v>
      </c>
      <c r="B176" s="74" t="s">
        <v>437</v>
      </c>
      <c r="C176" s="531" t="s">
        <v>577</v>
      </c>
      <c r="D176" s="70" t="s">
        <v>578</v>
      </c>
      <c r="E176" s="70" t="s">
        <v>1918</v>
      </c>
      <c r="F176" s="69" t="s">
        <v>1919</v>
      </c>
      <c r="G176" s="70" t="s">
        <v>803</v>
      </c>
      <c r="H176" s="70" t="s">
        <v>804</v>
      </c>
      <c r="I176" s="200">
        <v>0</v>
      </c>
      <c r="J176" s="200">
        <v>0</v>
      </c>
      <c r="K176" s="200">
        <v>17910000</v>
      </c>
      <c r="L176" s="200">
        <v>17910000</v>
      </c>
      <c r="M176" s="200">
        <v>0</v>
      </c>
      <c r="N176" s="200">
        <v>0</v>
      </c>
      <c r="O176" s="438" t="s">
        <v>2358</v>
      </c>
      <c r="P176" s="504"/>
    </row>
    <row r="177" spans="1:16" s="436" customFormat="1" x14ac:dyDescent="0.25">
      <c r="A177" s="74" t="s">
        <v>436</v>
      </c>
      <c r="B177" s="74" t="s">
        <v>437</v>
      </c>
      <c r="C177" s="531" t="s">
        <v>577</v>
      </c>
      <c r="D177" s="70" t="s">
        <v>578</v>
      </c>
      <c r="E177" s="70" t="s">
        <v>1918</v>
      </c>
      <c r="F177" s="69" t="s">
        <v>1919</v>
      </c>
      <c r="G177" s="70" t="s">
        <v>670</v>
      </c>
      <c r="H177" s="70" t="s">
        <v>671</v>
      </c>
      <c r="I177" s="200">
        <v>0</v>
      </c>
      <c r="J177" s="200">
        <v>0</v>
      </c>
      <c r="K177" s="200">
        <v>14318100</v>
      </c>
      <c r="L177" s="200">
        <v>14318100</v>
      </c>
      <c r="M177" s="200">
        <v>0</v>
      </c>
      <c r="N177" s="200">
        <v>0</v>
      </c>
      <c r="O177" s="438" t="s">
        <v>2358</v>
      </c>
      <c r="P177" s="504"/>
    </row>
    <row r="178" spans="1:16" s="436" customFormat="1" x14ac:dyDescent="0.25">
      <c r="A178" s="74" t="s">
        <v>436</v>
      </c>
      <c r="B178" s="74" t="s">
        <v>437</v>
      </c>
      <c r="C178" s="531" t="s">
        <v>577</v>
      </c>
      <c r="D178" s="70" t="s">
        <v>578</v>
      </c>
      <c r="E178" s="70" t="s">
        <v>1918</v>
      </c>
      <c r="F178" s="69" t="s">
        <v>1919</v>
      </c>
      <c r="G178" s="70" t="s">
        <v>1920</v>
      </c>
      <c r="H178" s="70" t="s">
        <v>1921</v>
      </c>
      <c r="I178" s="200">
        <v>0</v>
      </c>
      <c r="J178" s="200">
        <v>0</v>
      </c>
      <c r="K178" s="200">
        <v>1615016</v>
      </c>
      <c r="L178" s="200">
        <v>1615016</v>
      </c>
      <c r="M178" s="200">
        <v>0</v>
      </c>
      <c r="N178" s="200">
        <v>0</v>
      </c>
      <c r="O178" s="438" t="s">
        <v>2358</v>
      </c>
      <c r="P178" s="504"/>
    </row>
    <row r="179" spans="1:16" s="436" customFormat="1" x14ac:dyDescent="0.25">
      <c r="A179" s="74" t="s">
        <v>436</v>
      </c>
      <c r="B179" s="74" t="s">
        <v>437</v>
      </c>
      <c r="C179" s="531" t="s">
        <v>577</v>
      </c>
      <c r="D179" s="70" t="s">
        <v>578</v>
      </c>
      <c r="E179" s="70" t="s">
        <v>1918</v>
      </c>
      <c r="F179" s="69" t="s">
        <v>1919</v>
      </c>
      <c r="G179" s="70" t="s">
        <v>849</v>
      </c>
      <c r="H179" s="70" t="s">
        <v>850</v>
      </c>
      <c r="I179" s="200">
        <v>0</v>
      </c>
      <c r="J179" s="200">
        <v>0</v>
      </c>
      <c r="K179" s="200">
        <v>649157430</v>
      </c>
      <c r="L179" s="200">
        <v>649157430</v>
      </c>
      <c r="M179" s="200">
        <v>0</v>
      </c>
      <c r="N179" s="200">
        <v>0</v>
      </c>
      <c r="O179" s="438" t="s">
        <v>2358</v>
      </c>
      <c r="P179" s="504"/>
    </row>
    <row r="180" spans="1:16" s="436" customFormat="1" x14ac:dyDescent="0.25">
      <c r="A180" s="74" t="s">
        <v>436</v>
      </c>
      <c r="B180" s="74" t="s">
        <v>437</v>
      </c>
      <c r="C180" s="531" t="s">
        <v>577</v>
      </c>
      <c r="D180" s="70" t="s">
        <v>578</v>
      </c>
      <c r="E180" s="70" t="s">
        <v>1918</v>
      </c>
      <c r="F180" s="69" t="s">
        <v>1919</v>
      </c>
      <c r="G180" s="70" t="s">
        <v>682</v>
      </c>
      <c r="H180" s="70" t="s">
        <v>683</v>
      </c>
      <c r="I180" s="200">
        <v>0</v>
      </c>
      <c r="J180" s="200">
        <v>0</v>
      </c>
      <c r="K180" s="200">
        <v>778857</v>
      </c>
      <c r="L180" s="200">
        <v>778857</v>
      </c>
      <c r="M180" s="200">
        <v>0</v>
      </c>
      <c r="N180" s="200">
        <v>0</v>
      </c>
      <c r="O180" s="438" t="s">
        <v>2358</v>
      </c>
      <c r="P180" s="504"/>
    </row>
    <row r="181" spans="1:16" s="436" customFormat="1" x14ac:dyDescent="0.25">
      <c r="A181" s="74" t="s">
        <v>436</v>
      </c>
      <c r="B181" s="74" t="s">
        <v>437</v>
      </c>
      <c r="C181" s="531" t="s">
        <v>577</v>
      </c>
      <c r="D181" s="70" t="s">
        <v>578</v>
      </c>
      <c r="E181" s="70" t="s">
        <v>1918</v>
      </c>
      <c r="F181" s="69" t="s">
        <v>1919</v>
      </c>
      <c r="G181" s="70" t="s">
        <v>688</v>
      </c>
      <c r="H181" s="70" t="s">
        <v>689</v>
      </c>
      <c r="I181" s="200">
        <v>0</v>
      </c>
      <c r="J181" s="200">
        <v>0</v>
      </c>
      <c r="K181" s="200">
        <v>24264000</v>
      </c>
      <c r="L181" s="200">
        <v>24264000</v>
      </c>
      <c r="M181" s="200">
        <v>0</v>
      </c>
      <c r="N181" s="200">
        <v>0</v>
      </c>
      <c r="O181" s="438" t="s">
        <v>2358</v>
      </c>
      <c r="P181" s="504"/>
    </row>
    <row r="182" spans="1:16" s="436" customFormat="1" x14ac:dyDescent="0.25">
      <c r="A182" s="74" t="s">
        <v>436</v>
      </c>
      <c r="B182" s="74" t="s">
        <v>437</v>
      </c>
      <c r="C182" s="531" t="s">
        <v>577</v>
      </c>
      <c r="D182" s="70" t="s">
        <v>578</v>
      </c>
      <c r="E182" s="70" t="s">
        <v>1918</v>
      </c>
      <c r="F182" s="69" t="s">
        <v>1919</v>
      </c>
      <c r="G182" s="70" t="s">
        <v>656</v>
      </c>
      <c r="H182" s="70" t="s">
        <v>657</v>
      </c>
      <c r="I182" s="200">
        <v>0</v>
      </c>
      <c r="J182" s="200">
        <v>0</v>
      </c>
      <c r="K182" s="200">
        <v>128829600</v>
      </c>
      <c r="L182" s="200">
        <v>128829600</v>
      </c>
      <c r="M182" s="200">
        <v>0</v>
      </c>
      <c r="N182" s="200">
        <v>0</v>
      </c>
      <c r="O182" s="438" t="s">
        <v>2358</v>
      </c>
      <c r="P182" s="504"/>
    </row>
    <row r="183" spans="1:16" s="436" customFormat="1" x14ac:dyDescent="0.25">
      <c r="A183" s="74" t="s">
        <v>436</v>
      </c>
      <c r="B183" s="74" t="s">
        <v>437</v>
      </c>
      <c r="C183" s="531" t="s">
        <v>577</v>
      </c>
      <c r="D183" s="70" t="s">
        <v>578</v>
      </c>
      <c r="E183" s="70" t="s">
        <v>1918</v>
      </c>
      <c r="F183" s="69" t="s">
        <v>1919</v>
      </c>
      <c r="G183" s="70" t="s">
        <v>1824</v>
      </c>
      <c r="H183" s="70" t="s">
        <v>1825</v>
      </c>
      <c r="I183" s="200">
        <v>0</v>
      </c>
      <c r="J183" s="200">
        <v>0</v>
      </c>
      <c r="K183" s="200">
        <v>498028733</v>
      </c>
      <c r="L183" s="200">
        <v>498028733</v>
      </c>
      <c r="M183" s="200">
        <v>0</v>
      </c>
      <c r="N183" s="200">
        <v>0</v>
      </c>
      <c r="O183" s="438" t="s">
        <v>2358</v>
      </c>
      <c r="P183" s="504"/>
    </row>
    <row r="184" spans="1:16" s="436" customFormat="1" x14ac:dyDescent="0.25">
      <c r="A184" s="74" t="s">
        <v>436</v>
      </c>
      <c r="B184" s="74" t="s">
        <v>437</v>
      </c>
      <c r="C184" s="531" t="s">
        <v>577</v>
      </c>
      <c r="D184" s="70" t="s">
        <v>578</v>
      </c>
      <c r="E184" s="70" t="s">
        <v>1918</v>
      </c>
      <c r="F184" s="69" t="s">
        <v>1919</v>
      </c>
      <c r="G184" s="70" t="s">
        <v>1922</v>
      </c>
      <c r="H184" s="70" t="s">
        <v>1923</v>
      </c>
      <c r="I184" s="200">
        <v>0</v>
      </c>
      <c r="J184" s="200">
        <v>0</v>
      </c>
      <c r="K184" s="200">
        <v>3879000</v>
      </c>
      <c r="L184" s="200">
        <v>3879000</v>
      </c>
      <c r="M184" s="200">
        <v>0</v>
      </c>
      <c r="N184" s="200">
        <v>0</v>
      </c>
      <c r="O184" s="438" t="s">
        <v>2358</v>
      </c>
      <c r="P184" s="504"/>
    </row>
    <row r="185" spans="1:16" s="436" customFormat="1" x14ac:dyDescent="0.25">
      <c r="A185" s="74" t="s">
        <v>436</v>
      </c>
      <c r="B185" s="74" t="s">
        <v>437</v>
      </c>
      <c r="C185" s="531" t="s">
        <v>577</v>
      </c>
      <c r="D185" s="70" t="s">
        <v>578</v>
      </c>
      <c r="E185" s="70" t="s">
        <v>1918</v>
      </c>
      <c r="F185" s="69" t="s">
        <v>1919</v>
      </c>
      <c r="G185" s="70" t="s">
        <v>1924</v>
      </c>
      <c r="H185" s="70" t="s">
        <v>1925</v>
      </c>
      <c r="I185" s="200">
        <v>0</v>
      </c>
      <c r="J185" s="200">
        <v>0</v>
      </c>
      <c r="K185" s="200">
        <v>1171476</v>
      </c>
      <c r="L185" s="200">
        <v>1171476</v>
      </c>
      <c r="M185" s="200">
        <v>0</v>
      </c>
      <c r="N185" s="200">
        <v>0</v>
      </c>
      <c r="O185" s="438" t="s">
        <v>2358</v>
      </c>
      <c r="P185" s="504"/>
    </row>
    <row r="186" spans="1:16" s="436" customFormat="1" x14ac:dyDescent="0.25">
      <c r="A186" s="74" t="s">
        <v>436</v>
      </c>
      <c r="B186" s="74" t="s">
        <v>437</v>
      </c>
      <c r="C186" s="531" t="s">
        <v>577</v>
      </c>
      <c r="D186" s="70" t="s">
        <v>578</v>
      </c>
      <c r="E186" s="70" t="s">
        <v>1918</v>
      </c>
      <c r="F186" s="69" t="s">
        <v>1919</v>
      </c>
      <c r="G186" s="70" t="s">
        <v>1926</v>
      </c>
      <c r="H186" s="70" t="s">
        <v>1927</v>
      </c>
      <c r="I186" s="200">
        <v>0</v>
      </c>
      <c r="J186" s="200">
        <v>0</v>
      </c>
      <c r="K186" s="200">
        <v>2781000</v>
      </c>
      <c r="L186" s="200">
        <v>2781000</v>
      </c>
      <c r="M186" s="200">
        <v>0</v>
      </c>
      <c r="N186" s="200">
        <v>0</v>
      </c>
      <c r="O186" s="438" t="s">
        <v>2358</v>
      </c>
      <c r="P186" s="504"/>
    </row>
    <row r="187" spans="1:16" s="436" customFormat="1" x14ac:dyDescent="0.25">
      <c r="A187" s="74" t="s">
        <v>436</v>
      </c>
      <c r="B187" s="74" t="s">
        <v>437</v>
      </c>
      <c r="C187" s="531" t="s">
        <v>577</v>
      </c>
      <c r="D187" s="70" t="s">
        <v>578</v>
      </c>
      <c r="E187" s="70" t="s">
        <v>1918</v>
      </c>
      <c r="F187" s="69" t="s">
        <v>1919</v>
      </c>
      <c r="G187" s="70" t="s">
        <v>1928</v>
      </c>
      <c r="H187" s="70" t="s">
        <v>1929</v>
      </c>
      <c r="I187" s="200">
        <v>0</v>
      </c>
      <c r="J187" s="200">
        <v>0</v>
      </c>
      <c r="K187" s="200">
        <v>8525998</v>
      </c>
      <c r="L187" s="200">
        <v>8525998</v>
      </c>
      <c r="M187" s="200">
        <v>0</v>
      </c>
      <c r="N187" s="200">
        <v>0</v>
      </c>
      <c r="O187" s="438" t="s">
        <v>2358</v>
      </c>
      <c r="P187" s="504"/>
    </row>
    <row r="188" spans="1:16" s="436" customFormat="1" x14ac:dyDescent="0.25">
      <c r="A188" s="74" t="s">
        <v>436</v>
      </c>
      <c r="B188" s="74" t="s">
        <v>437</v>
      </c>
      <c r="C188" s="531" t="s">
        <v>577</v>
      </c>
      <c r="D188" s="70" t="s">
        <v>578</v>
      </c>
      <c r="E188" s="70" t="s">
        <v>1918</v>
      </c>
      <c r="F188" s="69" t="s">
        <v>1919</v>
      </c>
      <c r="G188" s="70" t="s">
        <v>1930</v>
      </c>
      <c r="H188" s="70" t="s">
        <v>1931</v>
      </c>
      <c r="I188" s="200">
        <v>0</v>
      </c>
      <c r="J188" s="200">
        <v>0</v>
      </c>
      <c r="K188" s="200">
        <v>7118331</v>
      </c>
      <c r="L188" s="200">
        <v>7118331</v>
      </c>
      <c r="M188" s="200">
        <v>0</v>
      </c>
      <c r="N188" s="200">
        <v>0</v>
      </c>
      <c r="O188" s="438" t="s">
        <v>2358</v>
      </c>
      <c r="P188" s="504"/>
    </row>
    <row r="189" spans="1:16" s="436" customFormat="1" x14ac:dyDescent="0.25">
      <c r="A189" s="74" t="s">
        <v>436</v>
      </c>
      <c r="B189" s="74" t="s">
        <v>437</v>
      </c>
      <c r="C189" s="531" t="s">
        <v>577</v>
      </c>
      <c r="D189" s="70" t="s">
        <v>578</v>
      </c>
      <c r="E189" s="70" t="s">
        <v>1918</v>
      </c>
      <c r="F189" s="69" t="s">
        <v>1919</v>
      </c>
      <c r="G189" s="70" t="s">
        <v>1932</v>
      </c>
      <c r="H189" s="70" t="s">
        <v>1933</v>
      </c>
      <c r="I189" s="200">
        <v>0</v>
      </c>
      <c r="J189" s="200">
        <v>0</v>
      </c>
      <c r="K189" s="200">
        <v>83286333</v>
      </c>
      <c r="L189" s="200">
        <v>83286333</v>
      </c>
      <c r="M189" s="200">
        <v>0</v>
      </c>
      <c r="N189" s="200">
        <v>0</v>
      </c>
      <c r="O189" s="438" t="s">
        <v>2358</v>
      </c>
      <c r="P189" s="504"/>
    </row>
    <row r="190" spans="1:16" s="436" customFormat="1" x14ac:dyDescent="0.25">
      <c r="A190" s="74" t="s">
        <v>141</v>
      </c>
      <c r="B190" s="74" t="s">
        <v>708</v>
      </c>
      <c r="C190" s="531" t="s">
        <v>709</v>
      </c>
      <c r="D190" s="74" t="s">
        <v>710</v>
      </c>
      <c r="E190" s="74" t="s">
        <v>711</v>
      </c>
      <c r="F190" s="73" t="s">
        <v>712</v>
      </c>
      <c r="G190" s="74" t="s">
        <v>504</v>
      </c>
      <c r="H190" s="74" t="s">
        <v>505</v>
      </c>
      <c r="I190" s="435">
        <v>120000000000</v>
      </c>
      <c r="J190" s="435">
        <v>0</v>
      </c>
      <c r="K190" s="435">
        <v>0</v>
      </c>
      <c r="L190" s="435">
        <v>0</v>
      </c>
      <c r="M190" s="435">
        <v>120000000000</v>
      </c>
      <c r="N190" s="435">
        <v>0</v>
      </c>
      <c r="O190" s="438" t="s">
        <v>331</v>
      </c>
      <c r="P190" s="504"/>
    </row>
    <row r="191" spans="1:16" s="436" customFormat="1" x14ac:dyDescent="0.25">
      <c r="A191" s="74" t="s">
        <v>141</v>
      </c>
      <c r="B191" s="74" t="s">
        <v>708</v>
      </c>
      <c r="C191" s="531" t="s">
        <v>713</v>
      </c>
      <c r="D191" s="70" t="s">
        <v>714</v>
      </c>
      <c r="E191" s="70" t="s">
        <v>715</v>
      </c>
      <c r="F191" s="69" t="s">
        <v>149</v>
      </c>
      <c r="G191" s="70" t="s">
        <v>444</v>
      </c>
      <c r="H191" s="70" t="s">
        <v>444</v>
      </c>
      <c r="I191" s="200">
        <v>22926893696</v>
      </c>
      <c r="J191" s="200">
        <v>0</v>
      </c>
      <c r="K191" s="439">
        <v>214151620000</v>
      </c>
      <c r="L191" s="439">
        <v>0</v>
      </c>
      <c r="M191" s="200">
        <v>237078513696</v>
      </c>
      <c r="N191" s="200">
        <v>0</v>
      </c>
      <c r="O191" s="438" t="s">
        <v>1160</v>
      </c>
      <c r="P191" s="504"/>
    </row>
    <row r="192" spans="1:16" s="436" customFormat="1" x14ac:dyDescent="0.25">
      <c r="A192" s="74" t="s">
        <v>141</v>
      </c>
      <c r="B192" s="74" t="s">
        <v>708</v>
      </c>
      <c r="C192" s="531" t="s">
        <v>713</v>
      </c>
      <c r="D192" s="70" t="s">
        <v>714</v>
      </c>
      <c r="E192" s="70" t="s">
        <v>716</v>
      </c>
      <c r="F192" s="69" t="s">
        <v>717</v>
      </c>
      <c r="G192" s="70" t="s">
        <v>444</v>
      </c>
      <c r="H192" s="70" t="s">
        <v>444</v>
      </c>
      <c r="I192" s="200">
        <v>56111290259</v>
      </c>
      <c r="J192" s="200">
        <v>0</v>
      </c>
      <c r="K192" s="439">
        <v>5098556600</v>
      </c>
      <c r="L192" s="439">
        <v>0</v>
      </c>
      <c r="M192" s="200">
        <v>61209846859</v>
      </c>
      <c r="N192" s="200">
        <v>0</v>
      </c>
      <c r="O192" s="438" t="s">
        <v>1160</v>
      </c>
      <c r="P192" s="504"/>
    </row>
    <row r="193" spans="1:17" s="436" customFormat="1" x14ac:dyDescent="0.25">
      <c r="A193" s="74" t="s">
        <v>141</v>
      </c>
      <c r="B193" s="74" t="s">
        <v>708</v>
      </c>
      <c r="C193" s="531" t="s">
        <v>713</v>
      </c>
      <c r="D193" s="70" t="s">
        <v>714</v>
      </c>
      <c r="E193" s="70" t="s">
        <v>719</v>
      </c>
      <c r="F193" s="69" t="s">
        <v>130</v>
      </c>
      <c r="G193" s="70" t="s">
        <v>444</v>
      </c>
      <c r="H193" s="70" t="s">
        <v>444</v>
      </c>
      <c r="I193" s="200">
        <v>3175876865</v>
      </c>
      <c r="J193" s="200">
        <v>0</v>
      </c>
      <c r="K193" s="439">
        <v>518350000</v>
      </c>
      <c r="L193" s="439">
        <v>0</v>
      </c>
      <c r="M193" s="200">
        <v>3694226865</v>
      </c>
      <c r="N193" s="200">
        <v>0</v>
      </c>
      <c r="O193" s="438" t="s">
        <v>1160</v>
      </c>
      <c r="P193" s="504"/>
    </row>
    <row r="194" spans="1:17" s="436" customFormat="1" x14ac:dyDescent="0.25">
      <c r="A194" s="74" t="s">
        <v>141</v>
      </c>
      <c r="B194" s="74" t="s">
        <v>708</v>
      </c>
      <c r="C194" s="531" t="s">
        <v>713</v>
      </c>
      <c r="D194" s="70" t="s">
        <v>714</v>
      </c>
      <c r="E194" s="70" t="s">
        <v>722</v>
      </c>
      <c r="F194" s="69" t="s">
        <v>148</v>
      </c>
      <c r="G194" s="70" t="s">
        <v>444</v>
      </c>
      <c r="H194" s="70" t="s">
        <v>444</v>
      </c>
      <c r="I194" s="200">
        <v>2426475512</v>
      </c>
      <c r="J194" s="200">
        <v>0</v>
      </c>
      <c r="K194" s="439">
        <v>0</v>
      </c>
      <c r="L194" s="439">
        <v>0</v>
      </c>
      <c r="M194" s="200">
        <v>2426475512</v>
      </c>
      <c r="N194" s="200">
        <v>0</v>
      </c>
      <c r="O194" s="438" t="s">
        <v>1160</v>
      </c>
      <c r="P194" s="504"/>
    </row>
    <row r="195" spans="1:17" s="436" customFormat="1" x14ac:dyDescent="0.25">
      <c r="A195" s="74" t="s">
        <v>141</v>
      </c>
      <c r="B195" s="74" t="s">
        <v>708</v>
      </c>
      <c r="C195" s="531" t="s">
        <v>713</v>
      </c>
      <c r="D195" s="70" t="s">
        <v>714</v>
      </c>
      <c r="E195" s="70" t="s">
        <v>724</v>
      </c>
      <c r="F195" s="69" t="s">
        <v>51</v>
      </c>
      <c r="G195" s="70" t="s">
        <v>444</v>
      </c>
      <c r="H195" s="70" t="s">
        <v>444</v>
      </c>
      <c r="I195" s="200">
        <v>18648598332</v>
      </c>
      <c r="J195" s="200">
        <v>0</v>
      </c>
      <c r="K195" s="439">
        <v>7212900744</v>
      </c>
      <c r="L195" s="439">
        <v>0</v>
      </c>
      <c r="M195" s="200">
        <v>25861499076</v>
      </c>
      <c r="N195" s="200">
        <v>0</v>
      </c>
      <c r="O195" s="438" t="s">
        <v>1160</v>
      </c>
      <c r="P195" s="504"/>
    </row>
    <row r="196" spans="1:17" s="436" customFormat="1" x14ac:dyDescent="0.25">
      <c r="A196" s="74" t="s">
        <v>141</v>
      </c>
      <c r="B196" s="74" t="s">
        <v>708</v>
      </c>
      <c r="C196" s="531" t="s">
        <v>713</v>
      </c>
      <c r="D196" s="70" t="s">
        <v>714</v>
      </c>
      <c r="E196" s="70" t="s">
        <v>725</v>
      </c>
      <c r="F196" s="69" t="s">
        <v>726</v>
      </c>
      <c r="G196" s="70" t="s">
        <v>444</v>
      </c>
      <c r="H196" s="70" t="s">
        <v>444</v>
      </c>
      <c r="I196" s="200">
        <v>0</v>
      </c>
      <c r="J196" s="200">
        <v>486174154</v>
      </c>
      <c r="K196" s="439">
        <v>0</v>
      </c>
      <c r="L196" s="439">
        <v>4011460616</v>
      </c>
      <c r="M196" s="200">
        <v>0</v>
      </c>
      <c r="N196" s="200">
        <v>4497634770</v>
      </c>
      <c r="O196" s="438" t="s">
        <v>1160</v>
      </c>
      <c r="P196" s="504"/>
    </row>
    <row r="197" spans="1:17" s="436" customFormat="1" x14ac:dyDescent="0.25">
      <c r="A197" s="74" t="s">
        <v>141</v>
      </c>
      <c r="B197" s="74" t="s">
        <v>708</v>
      </c>
      <c r="C197" s="531" t="s">
        <v>713</v>
      </c>
      <c r="D197" s="70" t="s">
        <v>714</v>
      </c>
      <c r="E197" s="70" t="s">
        <v>727</v>
      </c>
      <c r="F197" s="69" t="s">
        <v>728</v>
      </c>
      <c r="G197" s="70" t="s">
        <v>444</v>
      </c>
      <c r="H197" s="70" t="s">
        <v>444</v>
      </c>
      <c r="I197" s="200">
        <v>0</v>
      </c>
      <c r="J197" s="200">
        <v>528627687</v>
      </c>
      <c r="K197" s="439">
        <v>0</v>
      </c>
      <c r="L197" s="439">
        <v>373212852</v>
      </c>
      <c r="M197" s="200">
        <v>0</v>
      </c>
      <c r="N197" s="200">
        <v>901840539</v>
      </c>
      <c r="O197" s="438" t="s">
        <v>1160</v>
      </c>
      <c r="P197" s="504"/>
    </row>
    <row r="198" spans="1:17" s="436" customFormat="1" x14ac:dyDescent="0.25">
      <c r="A198" s="74" t="s">
        <v>141</v>
      </c>
      <c r="B198" s="74" t="s">
        <v>708</v>
      </c>
      <c r="C198" s="531" t="s">
        <v>713</v>
      </c>
      <c r="D198" s="70" t="s">
        <v>714</v>
      </c>
      <c r="E198" s="70" t="s">
        <v>731</v>
      </c>
      <c r="F198" s="69" t="s">
        <v>732</v>
      </c>
      <c r="G198" s="70" t="s">
        <v>444</v>
      </c>
      <c r="H198" s="70" t="s">
        <v>444</v>
      </c>
      <c r="I198" s="200">
        <v>0</v>
      </c>
      <c r="J198" s="200">
        <v>1018544565</v>
      </c>
      <c r="K198" s="439">
        <v>0</v>
      </c>
      <c r="L198" s="439">
        <v>404412585</v>
      </c>
      <c r="M198" s="200">
        <v>0</v>
      </c>
      <c r="N198" s="200">
        <v>1422957150</v>
      </c>
      <c r="O198" s="438" t="s">
        <v>1160</v>
      </c>
      <c r="P198" s="504"/>
    </row>
    <row r="199" spans="1:17" s="436" customFormat="1" x14ac:dyDescent="0.25">
      <c r="A199" s="74" t="s">
        <v>141</v>
      </c>
      <c r="B199" s="74" t="s">
        <v>708</v>
      </c>
      <c r="C199" s="531" t="s">
        <v>713</v>
      </c>
      <c r="D199" s="70" t="s">
        <v>714</v>
      </c>
      <c r="E199" s="70" t="s">
        <v>733</v>
      </c>
      <c r="F199" s="69" t="s">
        <v>734</v>
      </c>
      <c r="G199" s="70" t="s">
        <v>444</v>
      </c>
      <c r="H199" s="70" t="s">
        <v>444</v>
      </c>
      <c r="I199" s="200">
        <v>0</v>
      </c>
      <c r="J199" s="200">
        <v>7329703326</v>
      </c>
      <c r="K199" s="439">
        <v>0</v>
      </c>
      <c r="L199" s="439">
        <v>5668747682</v>
      </c>
      <c r="M199" s="200">
        <v>0</v>
      </c>
      <c r="N199" s="200">
        <v>12998451008</v>
      </c>
      <c r="O199" s="438" t="s">
        <v>1160</v>
      </c>
      <c r="P199" s="504"/>
    </row>
    <row r="200" spans="1:17" x14ac:dyDescent="0.25">
      <c r="A200" s="70" t="s">
        <v>141</v>
      </c>
      <c r="B200" s="70" t="s">
        <v>708</v>
      </c>
      <c r="C200" s="531" t="s">
        <v>735</v>
      </c>
      <c r="D200" s="70" t="s">
        <v>736</v>
      </c>
      <c r="E200" s="70" t="s">
        <v>737</v>
      </c>
      <c r="F200" s="69" t="s">
        <v>129</v>
      </c>
      <c r="G200" s="70" t="s">
        <v>1255</v>
      </c>
      <c r="H200" s="70" t="s">
        <v>1256</v>
      </c>
      <c r="I200" s="200">
        <v>564311609821</v>
      </c>
      <c r="J200" s="200">
        <v>0</v>
      </c>
      <c r="K200" s="200">
        <v>0</v>
      </c>
      <c r="L200" s="200">
        <v>0</v>
      </c>
      <c r="M200" s="200">
        <v>564311609821</v>
      </c>
      <c r="N200" s="200">
        <v>0</v>
      </c>
      <c r="O200" s="526" t="s">
        <v>2358</v>
      </c>
    </row>
    <row r="201" spans="1:17" x14ac:dyDescent="0.25">
      <c r="A201" s="70" t="s">
        <v>141</v>
      </c>
      <c r="B201" s="70" t="s">
        <v>708</v>
      </c>
      <c r="C201" s="531" t="s">
        <v>735</v>
      </c>
      <c r="D201" s="70" t="s">
        <v>736</v>
      </c>
      <c r="E201" s="70" t="s">
        <v>737</v>
      </c>
      <c r="F201" s="69" t="s">
        <v>129</v>
      </c>
      <c r="G201" s="70" t="s">
        <v>1257</v>
      </c>
      <c r="H201" s="70" t="s">
        <v>1258</v>
      </c>
      <c r="I201" s="200">
        <v>271705589918</v>
      </c>
      <c r="J201" s="200">
        <v>0</v>
      </c>
      <c r="K201" s="200">
        <v>0</v>
      </c>
      <c r="L201" s="200">
        <v>0</v>
      </c>
      <c r="M201" s="200">
        <v>271705589918</v>
      </c>
      <c r="N201" s="200">
        <v>0</v>
      </c>
      <c r="O201" s="526" t="s">
        <v>2358</v>
      </c>
    </row>
    <row r="202" spans="1:17" x14ac:dyDescent="0.25">
      <c r="A202" s="70" t="s">
        <v>141</v>
      </c>
      <c r="B202" s="70" t="s">
        <v>708</v>
      </c>
      <c r="C202" s="531" t="s">
        <v>735</v>
      </c>
      <c r="D202" s="70" t="s">
        <v>736</v>
      </c>
      <c r="E202" s="70" t="s">
        <v>737</v>
      </c>
      <c r="F202" s="69" t="s">
        <v>129</v>
      </c>
      <c r="G202" s="70" t="s">
        <v>1259</v>
      </c>
      <c r="H202" s="70" t="s">
        <v>1260</v>
      </c>
      <c r="I202" s="200">
        <v>209004299936</v>
      </c>
      <c r="J202" s="200">
        <v>0</v>
      </c>
      <c r="K202" s="200">
        <v>0</v>
      </c>
      <c r="L202" s="200">
        <v>0</v>
      </c>
      <c r="M202" s="200">
        <v>209004299936</v>
      </c>
      <c r="N202" s="200">
        <v>0</v>
      </c>
      <c r="O202" s="526" t="s">
        <v>2358</v>
      </c>
    </row>
    <row r="203" spans="1:17" x14ac:dyDescent="0.25">
      <c r="A203" s="70" t="s">
        <v>141</v>
      </c>
      <c r="B203" s="70" t="s">
        <v>708</v>
      </c>
      <c r="C203" s="531" t="s">
        <v>735</v>
      </c>
      <c r="D203" s="70" t="s">
        <v>736</v>
      </c>
      <c r="E203" s="70" t="s">
        <v>752</v>
      </c>
      <c r="F203" s="69" t="s">
        <v>753</v>
      </c>
      <c r="G203" s="70" t="s">
        <v>1255</v>
      </c>
      <c r="H203" s="70" t="s">
        <v>1256</v>
      </c>
      <c r="I203" s="200">
        <v>4349936610</v>
      </c>
      <c r="J203" s="200">
        <v>0</v>
      </c>
      <c r="K203" s="200">
        <v>0</v>
      </c>
      <c r="L203" s="200">
        <v>0</v>
      </c>
      <c r="M203" s="200">
        <v>4349936610</v>
      </c>
      <c r="N203" s="200">
        <v>0</v>
      </c>
      <c r="O203" s="526" t="s">
        <v>2358</v>
      </c>
    </row>
    <row r="204" spans="1:17" x14ac:dyDescent="0.25">
      <c r="A204" s="70" t="s">
        <v>141</v>
      </c>
      <c r="B204" s="70" t="s">
        <v>708</v>
      </c>
      <c r="C204" s="531" t="s">
        <v>735</v>
      </c>
      <c r="D204" s="70" t="s">
        <v>736</v>
      </c>
      <c r="E204" s="70" t="s">
        <v>752</v>
      </c>
      <c r="F204" s="69" t="s">
        <v>753</v>
      </c>
      <c r="G204" s="70" t="s">
        <v>1257</v>
      </c>
      <c r="H204" s="70" t="s">
        <v>1258</v>
      </c>
      <c r="I204" s="200">
        <v>2107143524</v>
      </c>
      <c r="J204" s="200">
        <v>0</v>
      </c>
      <c r="K204" s="200">
        <v>0</v>
      </c>
      <c r="L204" s="200">
        <v>0</v>
      </c>
      <c r="M204" s="200">
        <v>2107143524</v>
      </c>
      <c r="N204" s="200">
        <v>0</v>
      </c>
      <c r="O204" s="526" t="s">
        <v>2358</v>
      </c>
    </row>
    <row r="205" spans="1:17" x14ac:dyDescent="0.25">
      <c r="A205" s="70" t="s">
        <v>141</v>
      </c>
      <c r="B205" s="70" t="s">
        <v>708</v>
      </c>
      <c r="C205" s="531" t="s">
        <v>735</v>
      </c>
      <c r="D205" s="70" t="s">
        <v>736</v>
      </c>
      <c r="E205" s="70" t="s">
        <v>752</v>
      </c>
      <c r="F205" s="69" t="s">
        <v>753</v>
      </c>
      <c r="G205" s="70" t="s">
        <v>1259</v>
      </c>
      <c r="H205" s="70" t="s">
        <v>1260</v>
      </c>
      <c r="I205" s="200">
        <v>1614270035</v>
      </c>
      <c r="J205" s="200">
        <v>0</v>
      </c>
      <c r="K205" s="200">
        <v>0</v>
      </c>
      <c r="L205" s="200">
        <v>0</v>
      </c>
      <c r="M205" s="200">
        <v>1614270035</v>
      </c>
      <c r="N205" s="200">
        <v>0</v>
      </c>
      <c r="O205" s="526" t="s">
        <v>2358</v>
      </c>
    </row>
    <row r="206" spans="1:17" s="528" customFormat="1" x14ac:dyDescent="0.25">
      <c r="A206" s="524" t="s">
        <v>141</v>
      </c>
      <c r="B206" s="524" t="s">
        <v>708</v>
      </c>
      <c r="C206" s="531" t="s">
        <v>735</v>
      </c>
      <c r="D206" s="70" t="s">
        <v>736</v>
      </c>
      <c r="E206" s="70" t="s">
        <v>754</v>
      </c>
      <c r="F206" s="69" t="s">
        <v>755</v>
      </c>
      <c r="G206" s="70" t="s">
        <v>1255</v>
      </c>
      <c r="H206" s="70" t="s">
        <v>1256</v>
      </c>
      <c r="I206" s="200">
        <v>6000991529362</v>
      </c>
      <c r="J206" s="200">
        <v>0</v>
      </c>
      <c r="K206" s="529">
        <v>10425675939359</v>
      </c>
      <c r="L206" s="529">
        <v>350250924603</v>
      </c>
      <c r="M206" s="200">
        <v>16076416544118</v>
      </c>
      <c r="N206" s="200">
        <v>0</v>
      </c>
      <c r="O206" s="526" t="s">
        <v>1797</v>
      </c>
      <c r="P206" s="527">
        <f>K206-L206</f>
        <v>10075425014756</v>
      </c>
      <c r="Q206" s="527">
        <f>P206-M206</f>
        <v>-6000991529362</v>
      </c>
    </row>
    <row r="207" spans="1:17" s="528" customFormat="1" x14ac:dyDescent="0.25">
      <c r="A207" s="524" t="s">
        <v>141</v>
      </c>
      <c r="B207" s="524" t="s">
        <v>708</v>
      </c>
      <c r="C207" s="531" t="s">
        <v>735</v>
      </c>
      <c r="D207" s="70" t="s">
        <v>736</v>
      </c>
      <c r="E207" s="70" t="s">
        <v>754</v>
      </c>
      <c r="F207" s="69" t="s">
        <v>755</v>
      </c>
      <c r="G207" s="70" t="s">
        <v>1257</v>
      </c>
      <c r="H207" s="70" t="s">
        <v>1258</v>
      </c>
      <c r="I207" s="200">
        <v>2803132986659</v>
      </c>
      <c r="J207" s="200">
        <v>0</v>
      </c>
      <c r="K207" s="529">
        <v>2926421652290</v>
      </c>
      <c r="L207" s="529">
        <v>76673786393</v>
      </c>
      <c r="M207" s="200">
        <v>5652880852556</v>
      </c>
      <c r="N207" s="200">
        <v>0</v>
      </c>
      <c r="O207" s="526" t="s">
        <v>1797</v>
      </c>
      <c r="P207" s="527">
        <f t="shared" ref="P207:P228" si="1">K207-L207</f>
        <v>2849747865897</v>
      </c>
      <c r="Q207" s="527">
        <f t="shared" ref="Q207:Q228" si="2">P207-M207</f>
        <v>-2803132986659</v>
      </c>
    </row>
    <row r="208" spans="1:17" s="528" customFormat="1" x14ac:dyDescent="0.25">
      <c r="A208" s="524" t="s">
        <v>141</v>
      </c>
      <c r="B208" s="524" t="s">
        <v>708</v>
      </c>
      <c r="C208" s="531" t="s">
        <v>735</v>
      </c>
      <c r="D208" s="70" t="s">
        <v>736</v>
      </c>
      <c r="E208" s="70" t="s">
        <v>754</v>
      </c>
      <c r="F208" s="69" t="s">
        <v>755</v>
      </c>
      <c r="G208" s="70" t="s">
        <v>1934</v>
      </c>
      <c r="H208" s="70" t="s">
        <v>1935</v>
      </c>
      <c r="I208" s="200">
        <v>0</v>
      </c>
      <c r="J208" s="200">
        <v>0</v>
      </c>
      <c r="K208" s="529">
        <v>3434415007</v>
      </c>
      <c r="L208" s="529">
        <v>0</v>
      </c>
      <c r="M208" s="200">
        <v>3434415007</v>
      </c>
      <c r="N208" s="200">
        <v>0</v>
      </c>
      <c r="O208" s="526" t="s">
        <v>1797</v>
      </c>
      <c r="P208" s="527">
        <f t="shared" si="1"/>
        <v>3434415007</v>
      </c>
      <c r="Q208" s="527">
        <f t="shared" si="2"/>
        <v>0</v>
      </c>
    </row>
    <row r="209" spans="1:17" s="528" customFormat="1" x14ac:dyDescent="0.25">
      <c r="A209" s="524" t="s">
        <v>141</v>
      </c>
      <c r="B209" s="524" t="s">
        <v>708</v>
      </c>
      <c r="C209" s="531" t="s">
        <v>735</v>
      </c>
      <c r="D209" s="70" t="s">
        <v>736</v>
      </c>
      <c r="E209" s="70" t="s">
        <v>754</v>
      </c>
      <c r="F209" s="69" t="s">
        <v>755</v>
      </c>
      <c r="G209" s="70" t="s">
        <v>1936</v>
      </c>
      <c r="H209" s="70" t="s">
        <v>1937</v>
      </c>
      <c r="I209" s="200">
        <v>0</v>
      </c>
      <c r="J209" s="200">
        <v>0</v>
      </c>
      <c r="K209" s="529">
        <v>2211672898</v>
      </c>
      <c r="L209" s="529">
        <v>0</v>
      </c>
      <c r="M209" s="200">
        <v>2211672898</v>
      </c>
      <c r="N209" s="200">
        <v>0</v>
      </c>
      <c r="O209" s="526" t="s">
        <v>1797</v>
      </c>
      <c r="P209" s="527">
        <f t="shared" si="1"/>
        <v>2211672898</v>
      </c>
      <c r="Q209" s="527">
        <f t="shared" si="2"/>
        <v>0</v>
      </c>
    </row>
    <row r="210" spans="1:17" s="528" customFormat="1" x14ac:dyDescent="0.25">
      <c r="A210" s="524" t="s">
        <v>141</v>
      </c>
      <c r="B210" s="524" t="s">
        <v>708</v>
      </c>
      <c r="C210" s="531" t="s">
        <v>735</v>
      </c>
      <c r="D210" s="70" t="s">
        <v>736</v>
      </c>
      <c r="E210" s="70" t="s">
        <v>754</v>
      </c>
      <c r="F210" s="69" t="s">
        <v>755</v>
      </c>
      <c r="G210" s="70" t="s">
        <v>1259</v>
      </c>
      <c r="H210" s="70" t="s">
        <v>1260</v>
      </c>
      <c r="I210" s="200">
        <v>1710777108852</v>
      </c>
      <c r="J210" s="200">
        <v>0</v>
      </c>
      <c r="K210" s="529">
        <v>5242874425450</v>
      </c>
      <c r="L210" s="529">
        <v>12789454493</v>
      </c>
      <c r="M210" s="200">
        <v>6940862079809</v>
      </c>
      <c r="N210" s="200">
        <v>0</v>
      </c>
      <c r="O210" s="526" t="s">
        <v>1797</v>
      </c>
      <c r="P210" s="527">
        <f t="shared" si="1"/>
        <v>5230084970957</v>
      </c>
      <c r="Q210" s="527">
        <f t="shared" si="2"/>
        <v>-1710777108852</v>
      </c>
    </row>
    <row r="211" spans="1:17" s="528" customFormat="1" x14ac:dyDescent="0.25">
      <c r="A211" s="524" t="s">
        <v>141</v>
      </c>
      <c r="B211" s="524" t="s">
        <v>708</v>
      </c>
      <c r="C211" s="531" t="s">
        <v>735</v>
      </c>
      <c r="D211" s="70" t="s">
        <v>736</v>
      </c>
      <c r="E211" s="70" t="s">
        <v>754</v>
      </c>
      <c r="F211" s="69" t="s">
        <v>755</v>
      </c>
      <c r="G211" s="70" t="s">
        <v>1261</v>
      </c>
      <c r="H211" s="70" t="s">
        <v>1262</v>
      </c>
      <c r="I211" s="200">
        <v>31443213127</v>
      </c>
      <c r="J211" s="200">
        <v>0</v>
      </c>
      <c r="K211" s="529">
        <v>16247963567</v>
      </c>
      <c r="L211" s="529">
        <v>0</v>
      </c>
      <c r="M211" s="200">
        <v>47691176694</v>
      </c>
      <c r="N211" s="200">
        <v>0</v>
      </c>
      <c r="O211" s="526" t="s">
        <v>1797</v>
      </c>
      <c r="P211" s="527">
        <f t="shared" si="1"/>
        <v>16247963567</v>
      </c>
      <c r="Q211" s="527">
        <f t="shared" si="2"/>
        <v>-31443213127</v>
      </c>
    </row>
    <row r="212" spans="1:17" s="528" customFormat="1" x14ac:dyDescent="0.25">
      <c r="A212" s="524" t="s">
        <v>141</v>
      </c>
      <c r="B212" s="524" t="s">
        <v>708</v>
      </c>
      <c r="C212" s="531" t="s">
        <v>735</v>
      </c>
      <c r="D212" s="70" t="s">
        <v>736</v>
      </c>
      <c r="E212" s="70" t="s">
        <v>754</v>
      </c>
      <c r="F212" s="69" t="s">
        <v>755</v>
      </c>
      <c r="G212" s="70" t="s">
        <v>1263</v>
      </c>
      <c r="H212" s="70" t="s">
        <v>1264</v>
      </c>
      <c r="I212" s="200">
        <v>6091363334</v>
      </c>
      <c r="J212" s="200">
        <v>0</v>
      </c>
      <c r="K212" s="529">
        <v>8405571546</v>
      </c>
      <c r="L212" s="529">
        <v>0</v>
      </c>
      <c r="M212" s="200">
        <v>14496934880</v>
      </c>
      <c r="N212" s="200">
        <v>0</v>
      </c>
      <c r="O212" s="526" t="s">
        <v>1797</v>
      </c>
      <c r="P212" s="527">
        <f t="shared" si="1"/>
        <v>8405571546</v>
      </c>
      <c r="Q212" s="527">
        <f t="shared" si="2"/>
        <v>-6091363334</v>
      </c>
    </row>
    <row r="213" spans="1:17" s="528" customFormat="1" x14ac:dyDescent="0.25">
      <c r="A213" s="524" t="s">
        <v>141</v>
      </c>
      <c r="B213" s="524" t="s">
        <v>708</v>
      </c>
      <c r="C213" s="531" t="s">
        <v>735</v>
      </c>
      <c r="D213" s="70" t="s">
        <v>736</v>
      </c>
      <c r="E213" s="70" t="s">
        <v>754</v>
      </c>
      <c r="F213" s="69" t="s">
        <v>755</v>
      </c>
      <c r="G213" s="70" t="s">
        <v>1938</v>
      </c>
      <c r="H213" s="70" t="s">
        <v>1939</v>
      </c>
      <c r="I213" s="200">
        <v>0</v>
      </c>
      <c r="J213" s="200">
        <v>0</v>
      </c>
      <c r="K213" s="529">
        <v>75914558697</v>
      </c>
      <c r="L213" s="529">
        <v>0</v>
      </c>
      <c r="M213" s="200">
        <v>75914558697</v>
      </c>
      <c r="N213" s="200">
        <v>0</v>
      </c>
      <c r="O213" s="526" t="s">
        <v>1797</v>
      </c>
      <c r="P213" s="527">
        <f t="shared" si="1"/>
        <v>75914558697</v>
      </c>
      <c r="Q213" s="527">
        <f t="shared" si="2"/>
        <v>0</v>
      </c>
    </row>
    <row r="214" spans="1:17" s="528" customFormat="1" x14ac:dyDescent="0.25">
      <c r="A214" s="524" t="s">
        <v>141</v>
      </c>
      <c r="B214" s="524" t="s">
        <v>708</v>
      </c>
      <c r="C214" s="531" t="s">
        <v>735</v>
      </c>
      <c r="D214" s="70" t="s">
        <v>736</v>
      </c>
      <c r="E214" s="70" t="s">
        <v>754</v>
      </c>
      <c r="F214" s="69" t="s">
        <v>755</v>
      </c>
      <c r="G214" s="70" t="s">
        <v>1265</v>
      </c>
      <c r="H214" s="70" t="s">
        <v>1266</v>
      </c>
      <c r="I214" s="200">
        <v>67775234244</v>
      </c>
      <c r="J214" s="200">
        <v>0</v>
      </c>
      <c r="K214" s="529">
        <v>1110825436178</v>
      </c>
      <c r="L214" s="529">
        <v>0</v>
      </c>
      <c r="M214" s="200">
        <v>1178600670422</v>
      </c>
      <c r="N214" s="200">
        <v>0</v>
      </c>
      <c r="O214" s="526" t="s">
        <v>1797</v>
      </c>
      <c r="P214" s="527">
        <f t="shared" si="1"/>
        <v>1110825436178</v>
      </c>
      <c r="Q214" s="527">
        <f t="shared" si="2"/>
        <v>-67775234244</v>
      </c>
    </row>
    <row r="215" spans="1:17" s="528" customFormat="1" x14ac:dyDescent="0.25">
      <c r="A215" s="524" t="s">
        <v>141</v>
      </c>
      <c r="B215" s="524" t="s">
        <v>708</v>
      </c>
      <c r="C215" s="531" t="s">
        <v>735</v>
      </c>
      <c r="D215" s="70" t="s">
        <v>736</v>
      </c>
      <c r="E215" s="70" t="s">
        <v>754</v>
      </c>
      <c r="F215" s="69" t="s">
        <v>755</v>
      </c>
      <c r="G215" s="70" t="s">
        <v>1267</v>
      </c>
      <c r="H215" s="70" t="s">
        <v>1268</v>
      </c>
      <c r="I215" s="200">
        <v>0</v>
      </c>
      <c r="J215" s="200">
        <v>0</v>
      </c>
      <c r="K215" s="529">
        <v>6898560052</v>
      </c>
      <c r="L215" s="529">
        <v>930400000</v>
      </c>
      <c r="M215" s="200">
        <v>5968160052</v>
      </c>
      <c r="N215" s="200">
        <v>0</v>
      </c>
      <c r="O215" s="526" t="s">
        <v>1797</v>
      </c>
      <c r="P215" s="527">
        <f t="shared" si="1"/>
        <v>5968160052</v>
      </c>
      <c r="Q215" s="527">
        <f t="shared" si="2"/>
        <v>0</v>
      </c>
    </row>
    <row r="216" spans="1:17" s="528" customFormat="1" x14ac:dyDescent="0.25">
      <c r="A216" s="524" t="s">
        <v>141</v>
      </c>
      <c r="B216" s="524" t="s">
        <v>708</v>
      </c>
      <c r="C216" s="531" t="s">
        <v>735</v>
      </c>
      <c r="D216" s="70" t="s">
        <v>736</v>
      </c>
      <c r="E216" s="70" t="s">
        <v>754</v>
      </c>
      <c r="F216" s="69" t="s">
        <v>755</v>
      </c>
      <c r="G216" s="70" t="s">
        <v>1269</v>
      </c>
      <c r="H216" s="70" t="s">
        <v>1270</v>
      </c>
      <c r="I216" s="200">
        <v>12182726668</v>
      </c>
      <c r="J216" s="200">
        <v>0</v>
      </c>
      <c r="K216" s="529">
        <v>22690812048</v>
      </c>
      <c r="L216" s="529">
        <v>0</v>
      </c>
      <c r="M216" s="200">
        <v>34873538716</v>
      </c>
      <c r="N216" s="200">
        <v>0</v>
      </c>
      <c r="O216" s="526" t="s">
        <v>1797</v>
      </c>
      <c r="P216" s="527">
        <f t="shared" si="1"/>
        <v>22690812048</v>
      </c>
      <c r="Q216" s="527">
        <f t="shared" si="2"/>
        <v>-12182726668</v>
      </c>
    </row>
    <row r="217" spans="1:17" s="528" customFormat="1" x14ac:dyDescent="0.25">
      <c r="A217" s="524" t="s">
        <v>141</v>
      </c>
      <c r="B217" s="524" t="s">
        <v>708</v>
      </c>
      <c r="C217" s="531" t="s">
        <v>735</v>
      </c>
      <c r="D217" s="70" t="s">
        <v>736</v>
      </c>
      <c r="E217" s="70" t="s">
        <v>754</v>
      </c>
      <c r="F217" s="69" t="s">
        <v>755</v>
      </c>
      <c r="G217" s="70" t="s">
        <v>1940</v>
      </c>
      <c r="H217" s="70" t="s">
        <v>1941</v>
      </c>
      <c r="I217" s="200">
        <v>0</v>
      </c>
      <c r="J217" s="200">
        <v>0</v>
      </c>
      <c r="K217" s="529">
        <v>384100000</v>
      </c>
      <c r="L217" s="529">
        <v>0</v>
      </c>
      <c r="M217" s="200">
        <v>384100000</v>
      </c>
      <c r="N217" s="200">
        <v>0</v>
      </c>
      <c r="O217" s="526" t="s">
        <v>1797</v>
      </c>
      <c r="P217" s="527">
        <f t="shared" si="1"/>
        <v>384100000</v>
      </c>
      <c r="Q217" s="527">
        <f t="shared" si="2"/>
        <v>0</v>
      </c>
    </row>
    <row r="218" spans="1:17" s="528" customFormat="1" x14ac:dyDescent="0.25">
      <c r="A218" s="524" t="s">
        <v>141</v>
      </c>
      <c r="B218" s="524" t="s">
        <v>708</v>
      </c>
      <c r="C218" s="531" t="s">
        <v>735</v>
      </c>
      <c r="D218" s="70" t="s">
        <v>736</v>
      </c>
      <c r="E218" s="70" t="s">
        <v>754</v>
      </c>
      <c r="F218" s="69" t="s">
        <v>755</v>
      </c>
      <c r="G218" s="70" t="s">
        <v>1942</v>
      </c>
      <c r="H218" s="70" t="s">
        <v>1943</v>
      </c>
      <c r="I218" s="200">
        <v>0</v>
      </c>
      <c r="J218" s="200">
        <v>0</v>
      </c>
      <c r="K218" s="529">
        <v>36284000</v>
      </c>
      <c r="L218" s="529">
        <v>0</v>
      </c>
      <c r="M218" s="200">
        <v>36284000</v>
      </c>
      <c r="N218" s="200">
        <v>0</v>
      </c>
      <c r="O218" s="526" t="s">
        <v>1797</v>
      </c>
      <c r="P218" s="527">
        <f t="shared" si="1"/>
        <v>36284000</v>
      </c>
      <c r="Q218" s="527">
        <f t="shared" si="2"/>
        <v>0</v>
      </c>
    </row>
    <row r="219" spans="1:17" s="528" customFormat="1" x14ac:dyDescent="0.25">
      <c r="A219" s="524" t="s">
        <v>141</v>
      </c>
      <c r="B219" s="524" t="s">
        <v>708</v>
      </c>
      <c r="C219" s="531" t="s">
        <v>735</v>
      </c>
      <c r="D219" s="70" t="s">
        <v>736</v>
      </c>
      <c r="E219" s="70" t="s">
        <v>754</v>
      </c>
      <c r="F219" s="69" t="s">
        <v>755</v>
      </c>
      <c r="G219" s="70" t="s">
        <v>1271</v>
      </c>
      <c r="H219" s="70" t="s">
        <v>1272</v>
      </c>
      <c r="I219" s="200">
        <v>12182726668</v>
      </c>
      <c r="J219" s="200">
        <v>0</v>
      </c>
      <c r="K219" s="529">
        <v>12810426473</v>
      </c>
      <c r="L219" s="529">
        <v>0</v>
      </c>
      <c r="M219" s="200">
        <v>24993153141</v>
      </c>
      <c r="N219" s="200">
        <v>0</v>
      </c>
      <c r="O219" s="526" t="s">
        <v>1797</v>
      </c>
      <c r="P219" s="527">
        <f t="shared" si="1"/>
        <v>12810426473</v>
      </c>
      <c r="Q219" s="527">
        <f t="shared" si="2"/>
        <v>-12182726668</v>
      </c>
    </row>
    <row r="220" spans="1:17" s="528" customFormat="1" x14ac:dyDescent="0.25">
      <c r="A220" s="524" t="s">
        <v>141</v>
      </c>
      <c r="B220" s="524" t="s">
        <v>708</v>
      </c>
      <c r="C220" s="531" t="s">
        <v>735</v>
      </c>
      <c r="D220" s="70" t="s">
        <v>736</v>
      </c>
      <c r="E220" s="70" t="s">
        <v>754</v>
      </c>
      <c r="F220" s="69" t="s">
        <v>755</v>
      </c>
      <c r="G220" s="70" t="s">
        <v>1283</v>
      </c>
      <c r="H220" s="70" t="s">
        <v>1284</v>
      </c>
      <c r="I220" s="200">
        <v>6780000000</v>
      </c>
      <c r="J220" s="200">
        <v>0</v>
      </c>
      <c r="K220" s="529">
        <v>0</v>
      </c>
      <c r="L220" s="529">
        <v>0</v>
      </c>
      <c r="M220" s="200">
        <v>6780000000</v>
      </c>
      <c r="N220" s="200">
        <v>0</v>
      </c>
      <c r="O220" s="526" t="s">
        <v>1797</v>
      </c>
      <c r="P220" s="527">
        <f t="shared" si="1"/>
        <v>0</v>
      </c>
      <c r="Q220" s="527">
        <f t="shared" si="2"/>
        <v>-6780000000</v>
      </c>
    </row>
    <row r="221" spans="1:17" s="528" customFormat="1" x14ac:dyDescent="0.25">
      <c r="A221" s="524" t="s">
        <v>141</v>
      </c>
      <c r="B221" s="524" t="s">
        <v>708</v>
      </c>
      <c r="C221" s="531" t="s">
        <v>735</v>
      </c>
      <c r="D221" s="70" t="s">
        <v>736</v>
      </c>
      <c r="E221" s="70" t="s">
        <v>754</v>
      </c>
      <c r="F221" s="69" t="s">
        <v>755</v>
      </c>
      <c r="G221" s="70" t="s">
        <v>1944</v>
      </c>
      <c r="H221" s="70" t="s">
        <v>1945</v>
      </c>
      <c r="I221" s="200">
        <v>0</v>
      </c>
      <c r="J221" s="200">
        <v>0</v>
      </c>
      <c r="K221" s="529">
        <v>89371223771</v>
      </c>
      <c r="L221" s="529">
        <v>0</v>
      </c>
      <c r="M221" s="200">
        <v>89371223771</v>
      </c>
      <c r="N221" s="200">
        <v>0</v>
      </c>
      <c r="O221" s="526" t="s">
        <v>1797</v>
      </c>
      <c r="P221" s="527">
        <f t="shared" si="1"/>
        <v>89371223771</v>
      </c>
      <c r="Q221" s="527">
        <f t="shared" si="2"/>
        <v>0</v>
      </c>
    </row>
    <row r="222" spans="1:17" s="528" customFormat="1" x14ac:dyDescent="0.25">
      <c r="A222" s="524" t="s">
        <v>141</v>
      </c>
      <c r="B222" s="524" t="s">
        <v>708</v>
      </c>
      <c r="C222" s="531" t="s">
        <v>735</v>
      </c>
      <c r="D222" s="70" t="s">
        <v>736</v>
      </c>
      <c r="E222" s="70" t="s">
        <v>754</v>
      </c>
      <c r="F222" s="69" t="s">
        <v>755</v>
      </c>
      <c r="G222" s="70" t="s">
        <v>1946</v>
      </c>
      <c r="H222" s="70" t="s">
        <v>1947</v>
      </c>
      <c r="I222" s="200">
        <v>0</v>
      </c>
      <c r="J222" s="200">
        <v>0</v>
      </c>
      <c r="K222" s="529">
        <v>480164000</v>
      </c>
      <c r="L222" s="529">
        <v>0</v>
      </c>
      <c r="M222" s="200">
        <v>480164000</v>
      </c>
      <c r="N222" s="200">
        <v>0</v>
      </c>
      <c r="O222" s="526" t="s">
        <v>1797</v>
      </c>
      <c r="P222" s="527">
        <f t="shared" si="1"/>
        <v>480164000</v>
      </c>
      <c r="Q222" s="527">
        <f t="shared" si="2"/>
        <v>0</v>
      </c>
    </row>
    <row r="223" spans="1:17" s="528" customFormat="1" x14ac:dyDescent="0.25">
      <c r="A223" s="524" t="s">
        <v>141</v>
      </c>
      <c r="B223" s="524" t="s">
        <v>708</v>
      </c>
      <c r="C223" s="531" t="s">
        <v>735</v>
      </c>
      <c r="D223" s="70" t="s">
        <v>736</v>
      </c>
      <c r="E223" s="70" t="s">
        <v>754</v>
      </c>
      <c r="F223" s="69" t="s">
        <v>755</v>
      </c>
      <c r="G223" s="70" t="s">
        <v>758</v>
      </c>
      <c r="H223" s="70" t="s">
        <v>759</v>
      </c>
      <c r="I223" s="200">
        <v>74705518417</v>
      </c>
      <c r="J223" s="200">
        <v>0</v>
      </c>
      <c r="K223" s="529">
        <v>262545776200</v>
      </c>
      <c r="L223" s="529">
        <v>36431818454</v>
      </c>
      <c r="M223" s="200">
        <v>300819476163</v>
      </c>
      <c r="N223" s="200">
        <v>0</v>
      </c>
      <c r="O223" s="526" t="s">
        <v>1797</v>
      </c>
      <c r="P223" s="527">
        <f t="shared" si="1"/>
        <v>226113957746</v>
      </c>
      <c r="Q223" s="527">
        <f t="shared" si="2"/>
        <v>-74705518417</v>
      </c>
    </row>
    <row r="224" spans="1:17" s="528" customFormat="1" x14ac:dyDescent="0.25">
      <c r="A224" s="524" t="s">
        <v>141</v>
      </c>
      <c r="B224" s="524" t="s">
        <v>708</v>
      </c>
      <c r="C224" s="531" t="s">
        <v>735</v>
      </c>
      <c r="D224" s="70" t="s">
        <v>736</v>
      </c>
      <c r="E224" s="70" t="s">
        <v>754</v>
      </c>
      <c r="F224" s="69" t="s">
        <v>755</v>
      </c>
      <c r="G224" s="70" t="s">
        <v>1273</v>
      </c>
      <c r="H224" s="70" t="s">
        <v>1274</v>
      </c>
      <c r="I224" s="200">
        <v>186951306822</v>
      </c>
      <c r="J224" s="200">
        <v>0</v>
      </c>
      <c r="K224" s="529">
        <v>0</v>
      </c>
      <c r="L224" s="529">
        <v>0</v>
      </c>
      <c r="M224" s="200">
        <v>186951306822</v>
      </c>
      <c r="N224" s="200">
        <v>0</v>
      </c>
      <c r="O224" s="526" t="s">
        <v>1797</v>
      </c>
      <c r="P224" s="527">
        <f t="shared" si="1"/>
        <v>0</v>
      </c>
      <c r="Q224" s="527">
        <f t="shared" si="2"/>
        <v>-186951306822</v>
      </c>
    </row>
    <row r="225" spans="1:17" s="528" customFormat="1" x14ac:dyDescent="0.25">
      <c r="A225" s="524" t="s">
        <v>141</v>
      </c>
      <c r="B225" s="524" t="s">
        <v>708</v>
      </c>
      <c r="C225" s="531" t="s">
        <v>735</v>
      </c>
      <c r="D225" s="70" t="s">
        <v>736</v>
      </c>
      <c r="E225" s="70" t="s">
        <v>754</v>
      </c>
      <c r="F225" s="69" t="s">
        <v>755</v>
      </c>
      <c r="G225" s="70" t="s">
        <v>1948</v>
      </c>
      <c r="H225" s="70" t="s">
        <v>1949</v>
      </c>
      <c r="I225" s="200">
        <v>0</v>
      </c>
      <c r="J225" s="200">
        <v>0</v>
      </c>
      <c r="K225" s="529">
        <v>40931620125</v>
      </c>
      <c r="L225" s="529">
        <v>0</v>
      </c>
      <c r="M225" s="200">
        <v>40931620125</v>
      </c>
      <c r="N225" s="200">
        <v>0</v>
      </c>
      <c r="O225" s="526" t="s">
        <v>1797</v>
      </c>
      <c r="P225" s="527">
        <f t="shared" si="1"/>
        <v>40931620125</v>
      </c>
      <c r="Q225" s="527">
        <f t="shared" si="2"/>
        <v>0</v>
      </c>
    </row>
    <row r="226" spans="1:17" s="528" customFormat="1" x14ac:dyDescent="0.25">
      <c r="A226" s="524" t="s">
        <v>141</v>
      </c>
      <c r="B226" s="524" t="s">
        <v>708</v>
      </c>
      <c r="C226" s="531" t="s">
        <v>735</v>
      </c>
      <c r="D226" s="70" t="s">
        <v>736</v>
      </c>
      <c r="E226" s="70" t="s">
        <v>754</v>
      </c>
      <c r="F226" s="69" t="s">
        <v>755</v>
      </c>
      <c r="G226" s="70" t="s">
        <v>1950</v>
      </c>
      <c r="H226" s="70" t="s">
        <v>1951</v>
      </c>
      <c r="I226" s="200">
        <v>0</v>
      </c>
      <c r="J226" s="200">
        <v>0</v>
      </c>
      <c r="K226" s="529">
        <v>615844383</v>
      </c>
      <c r="L226" s="529">
        <v>0</v>
      </c>
      <c r="M226" s="200">
        <v>615844383</v>
      </c>
      <c r="N226" s="200">
        <v>0</v>
      </c>
      <c r="O226" s="526" t="s">
        <v>1797</v>
      </c>
      <c r="P226" s="527">
        <f t="shared" si="1"/>
        <v>615844383</v>
      </c>
      <c r="Q226" s="527">
        <f t="shared" si="2"/>
        <v>0</v>
      </c>
    </row>
    <row r="227" spans="1:17" s="528" customFormat="1" x14ac:dyDescent="0.25">
      <c r="A227" s="524" t="s">
        <v>141</v>
      </c>
      <c r="B227" s="524" t="s">
        <v>708</v>
      </c>
      <c r="C227" s="531" t="s">
        <v>735</v>
      </c>
      <c r="D227" s="70" t="s">
        <v>736</v>
      </c>
      <c r="E227" s="70" t="s">
        <v>754</v>
      </c>
      <c r="F227" s="69" t="s">
        <v>755</v>
      </c>
      <c r="G227" s="70" t="s">
        <v>1952</v>
      </c>
      <c r="H227" s="70" t="s">
        <v>1953</v>
      </c>
      <c r="I227" s="200">
        <v>0</v>
      </c>
      <c r="J227" s="200">
        <v>0</v>
      </c>
      <c r="K227" s="529">
        <v>17811414843</v>
      </c>
      <c r="L227" s="529">
        <v>0</v>
      </c>
      <c r="M227" s="200">
        <v>17811414843</v>
      </c>
      <c r="N227" s="200">
        <v>0</v>
      </c>
      <c r="O227" s="526" t="s">
        <v>1797</v>
      </c>
      <c r="P227" s="527">
        <f t="shared" si="1"/>
        <v>17811414843</v>
      </c>
      <c r="Q227" s="527">
        <f t="shared" si="2"/>
        <v>0</v>
      </c>
    </row>
    <row r="228" spans="1:17" s="528" customFormat="1" x14ac:dyDescent="0.25">
      <c r="A228" s="524" t="s">
        <v>141</v>
      </c>
      <c r="B228" s="524" t="s">
        <v>708</v>
      </c>
      <c r="C228" s="531" t="s">
        <v>735</v>
      </c>
      <c r="D228" s="70" t="s">
        <v>736</v>
      </c>
      <c r="E228" s="70" t="s">
        <v>754</v>
      </c>
      <c r="F228" s="69" t="s">
        <v>755</v>
      </c>
      <c r="G228" s="70" t="s">
        <v>1954</v>
      </c>
      <c r="H228" s="70" t="s">
        <v>1955</v>
      </c>
      <c r="I228" s="200">
        <v>0</v>
      </c>
      <c r="J228" s="200">
        <v>0</v>
      </c>
      <c r="K228" s="529">
        <v>8184428420</v>
      </c>
      <c r="L228" s="529">
        <v>0</v>
      </c>
      <c r="M228" s="200">
        <v>8184428420</v>
      </c>
      <c r="N228" s="200">
        <v>0</v>
      </c>
      <c r="O228" s="526" t="s">
        <v>1797</v>
      </c>
      <c r="P228" s="527">
        <f t="shared" si="1"/>
        <v>8184428420</v>
      </c>
      <c r="Q228" s="527">
        <f t="shared" si="2"/>
        <v>0</v>
      </c>
    </row>
    <row r="229" spans="1:17" x14ac:dyDescent="0.25">
      <c r="A229" s="70" t="s">
        <v>141</v>
      </c>
      <c r="B229" s="70" t="s">
        <v>708</v>
      </c>
      <c r="C229" s="531" t="s">
        <v>735</v>
      </c>
      <c r="D229" s="70" t="s">
        <v>736</v>
      </c>
      <c r="E229" s="70" t="s">
        <v>756</v>
      </c>
      <c r="F229" s="69" t="s">
        <v>757</v>
      </c>
      <c r="G229" s="70" t="s">
        <v>1255</v>
      </c>
      <c r="H229" s="70" t="s">
        <v>1256</v>
      </c>
      <c r="I229" s="200">
        <v>1028892024325</v>
      </c>
      <c r="J229" s="200">
        <v>0</v>
      </c>
      <c r="K229" s="200">
        <v>0</v>
      </c>
      <c r="L229" s="200">
        <v>0</v>
      </c>
      <c r="M229" s="200">
        <v>1028892024325</v>
      </c>
      <c r="N229" s="200">
        <v>0</v>
      </c>
      <c r="O229" s="526" t="s">
        <v>2358</v>
      </c>
    </row>
    <row r="230" spans="1:17" x14ac:dyDescent="0.25">
      <c r="A230" s="70" t="s">
        <v>141</v>
      </c>
      <c r="B230" s="70" t="s">
        <v>708</v>
      </c>
      <c r="C230" s="531" t="s">
        <v>735</v>
      </c>
      <c r="D230" s="70" t="s">
        <v>736</v>
      </c>
      <c r="E230" s="70" t="s">
        <v>756</v>
      </c>
      <c r="F230" s="69" t="s">
        <v>757</v>
      </c>
      <c r="G230" s="70" t="s">
        <v>1257</v>
      </c>
      <c r="H230" s="70" t="s">
        <v>1258</v>
      </c>
      <c r="I230" s="200">
        <v>521349725527</v>
      </c>
      <c r="J230" s="200">
        <v>0</v>
      </c>
      <c r="K230" s="200">
        <v>0</v>
      </c>
      <c r="L230" s="200">
        <v>0</v>
      </c>
      <c r="M230" s="200">
        <v>521349725527</v>
      </c>
      <c r="N230" s="200">
        <v>0</v>
      </c>
      <c r="O230" s="526" t="s">
        <v>2358</v>
      </c>
    </row>
    <row r="231" spans="1:17" x14ac:dyDescent="0.25">
      <c r="A231" s="70" t="s">
        <v>141</v>
      </c>
      <c r="B231" s="70" t="s">
        <v>708</v>
      </c>
      <c r="C231" s="531" t="s">
        <v>735</v>
      </c>
      <c r="D231" s="70" t="s">
        <v>736</v>
      </c>
      <c r="E231" s="70" t="s">
        <v>756</v>
      </c>
      <c r="F231" s="69" t="s">
        <v>757</v>
      </c>
      <c r="G231" s="70" t="s">
        <v>1259</v>
      </c>
      <c r="H231" s="70" t="s">
        <v>1260</v>
      </c>
      <c r="I231" s="200">
        <v>741639416151</v>
      </c>
      <c r="J231" s="200">
        <v>0</v>
      </c>
      <c r="K231" s="200">
        <v>0</v>
      </c>
      <c r="L231" s="200">
        <v>0</v>
      </c>
      <c r="M231" s="200">
        <v>741639416151</v>
      </c>
      <c r="N231" s="200">
        <v>0</v>
      </c>
      <c r="O231" s="526" t="s">
        <v>2358</v>
      </c>
    </row>
    <row r="232" spans="1:17" x14ac:dyDescent="0.25">
      <c r="A232" s="70" t="s">
        <v>141</v>
      </c>
      <c r="B232" s="70" t="s">
        <v>708</v>
      </c>
      <c r="C232" s="531" t="s">
        <v>735</v>
      </c>
      <c r="D232" s="70" t="s">
        <v>736</v>
      </c>
      <c r="E232" s="70" t="s">
        <v>756</v>
      </c>
      <c r="F232" s="69" t="s">
        <v>757</v>
      </c>
      <c r="G232" s="70" t="s">
        <v>1261</v>
      </c>
      <c r="H232" s="70" t="s">
        <v>1262</v>
      </c>
      <c r="I232" s="200">
        <v>58968115239</v>
      </c>
      <c r="J232" s="200">
        <v>0</v>
      </c>
      <c r="K232" s="200">
        <v>0</v>
      </c>
      <c r="L232" s="200">
        <v>0</v>
      </c>
      <c r="M232" s="200">
        <v>58968115239</v>
      </c>
      <c r="N232" s="200">
        <v>0</v>
      </c>
      <c r="O232" s="526" t="s">
        <v>2358</v>
      </c>
    </row>
    <row r="233" spans="1:17" x14ac:dyDescent="0.25">
      <c r="A233" s="70" t="s">
        <v>141</v>
      </c>
      <c r="B233" s="70" t="s">
        <v>708</v>
      </c>
      <c r="C233" s="531" t="s">
        <v>735</v>
      </c>
      <c r="D233" s="70" t="s">
        <v>736</v>
      </c>
      <c r="E233" s="70" t="s">
        <v>756</v>
      </c>
      <c r="F233" s="69" t="s">
        <v>757</v>
      </c>
      <c r="G233" s="70" t="s">
        <v>1263</v>
      </c>
      <c r="H233" s="70" t="s">
        <v>1264</v>
      </c>
      <c r="I233" s="200">
        <v>16109269926</v>
      </c>
      <c r="J233" s="200">
        <v>0</v>
      </c>
      <c r="K233" s="200">
        <v>0</v>
      </c>
      <c r="L233" s="200">
        <v>0</v>
      </c>
      <c r="M233" s="200">
        <v>16109269926</v>
      </c>
      <c r="N233" s="200">
        <v>0</v>
      </c>
      <c r="O233" s="526" t="s">
        <v>2358</v>
      </c>
    </row>
    <row r="234" spans="1:17" x14ac:dyDescent="0.25">
      <c r="A234" s="70" t="s">
        <v>141</v>
      </c>
      <c r="B234" s="70" t="s">
        <v>708</v>
      </c>
      <c r="C234" s="531" t="s">
        <v>735</v>
      </c>
      <c r="D234" s="70" t="s">
        <v>736</v>
      </c>
      <c r="E234" s="70" t="s">
        <v>756</v>
      </c>
      <c r="F234" s="69" t="s">
        <v>757</v>
      </c>
      <c r="G234" s="70" t="s">
        <v>1265</v>
      </c>
      <c r="H234" s="70" t="s">
        <v>1266</v>
      </c>
      <c r="I234" s="200">
        <v>85829798794</v>
      </c>
      <c r="J234" s="200">
        <v>0</v>
      </c>
      <c r="K234" s="200">
        <v>0</v>
      </c>
      <c r="L234" s="200">
        <v>0</v>
      </c>
      <c r="M234" s="200">
        <v>85829798794</v>
      </c>
      <c r="N234" s="200">
        <v>0</v>
      </c>
      <c r="O234" s="526" t="s">
        <v>2358</v>
      </c>
    </row>
    <row r="235" spans="1:17" x14ac:dyDescent="0.25">
      <c r="A235" s="70" t="s">
        <v>141</v>
      </c>
      <c r="B235" s="70" t="s">
        <v>708</v>
      </c>
      <c r="C235" s="531" t="s">
        <v>735</v>
      </c>
      <c r="D235" s="70" t="s">
        <v>736</v>
      </c>
      <c r="E235" s="70" t="s">
        <v>756</v>
      </c>
      <c r="F235" s="69" t="s">
        <v>757</v>
      </c>
      <c r="G235" s="70" t="s">
        <v>1269</v>
      </c>
      <c r="H235" s="70" t="s">
        <v>1270</v>
      </c>
      <c r="I235" s="200">
        <v>18258048190</v>
      </c>
      <c r="J235" s="200">
        <v>0</v>
      </c>
      <c r="K235" s="200">
        <v>0</v>
      </c>
      <c r="L235" s="200">
        <v>0</v>
      </c>
      <c r="M235" s="200">
        <v>18258048190</v>
      </c>
      <c r="N235" s="200">
        <v>0</v>
      </c>
      <c r="O235" s="526" t="s">
        <v>2358</v>
      </c>
    </row>
    <row r="236" spans="1:17" x14ac:dyDescent="0.25">
      <c r="A236" s="70" t="s">
        <v>141</v>
      </c>
      <c r="B236" s="70" t="s">
        <v>708</v>
      </c>
      <c r="C236" s="531" t="s">
        <v>735</v>
      </c>
      <c r="D236" s="70" t="s">
        <v>736</v>
      </c>
      <c r="E236" s="70" t="s">
        <v>756</v>
      </c>
      <c r="F236" s="69" t="s">
        <v>757</v>
      </c>
      <c r="G236" s="70" t="s">
        <v>1271</v>
      </c>
      <c r="H236" s="70" t="s">
        <v>1272</v>
      </c>
      <c r="I236" s="200">
        <v>48014960588</v>
      </c>
      <c r="J236" s="200">
        <v>0</v>
      </c>
      <c r="K236" s="200">
        <v>0</v>
      </c>
      <c r="L236" s="200">
        <v>0</v>
      </c>
      <c r="M236" s="200">
        <v>48014960588</v>
      </c>
      <c r="N236" s="200">
        <v>0</v>
      </c>
      <c r="O236" s="526" t="s">
        <v>2358</v>
      </c>
    </row>
    <row r="237" spans="1:17" x14ac:dyDescent="0.25">
      <c r="A237" s="70" t="s">
        <v>141</v>
      </c>
      <c r="B237" s="70" t="s">
        <v>708</v>
      </c>
      <c r="C237" s="531" t="s">
        <v>735</v>
      </c>
      <c r="D237" s="70" t="s">
        <v>736</v>
      </c>
      <c r="E237" s="70" t="s">
        <v>756</v>
      </c>
      <c r="F237" s="69" t="s">
        <v>757</v>
      </c>
      <c r="G237" s="70" t="s">
        <v>1283</v>
      </c>
      <c r="H237" s="70" t="s">
        <v>1284</v>
      </c>
      <c r="I237" s="200">
        <v>19942399532</v>
      </c>
      <c r="J237" s="200">
        <v>0</v>
      </c>
      <c r="K237" s="200">
        <v>0</v>
      </c>
      <c r="L237" s="200">
        <v>0</v>
      </c>
      <c r="M237" s="200">
        <v>19942399532</v>
      </c>
      <c r="N237" s="200">
        <v>0</v>
      </c>
      <c r="O237" s="526" t="s">
        <v>2358</v>
      </c>
    </row>
    <row r="238" spans="1:17" x14ac:dyDescent="0.25">
      <c r="A238" s="70" t="s">
        <v>141</v>
      </c>
      <c r="B238" s="70" t="s">
        <v>708</v>
      </c>
      <c r="C238" s="531" t="s">
        <v>735</v>
      </c>
      <c r="D238" s="70" t="s">
        <v>736</v>
      </c>
      <c r="E238" s="70" t="s">
        <v>756</v>
      </c>
      <c r="F238" s="69" t="s">
        <v>757</v>
      </c>
      <c r="G238" s="70" t="s">
        <v>758</v>
      </c>
      <c r="H238" s="70" t="s">
        <v>759</v>
      </c>
      <c r="I238" s="200">
        <v>15512568447</v>
      </c>
      <c r="J238" s="200">
        <v>0</v>
      </c>
      <c r="K238" s="200">
        <v>0</v>
      </c>
      <c r="L238" s="200">
        <v>0</v>
      </c>
      <c r="M238" s="200">
        <v>15512568447</v>
      </c>
      <c r="N238" s="200">
        <v>0</v>
      </c>
      <c r="O238" s="526" t="s">
        <v>2358</v>
      </c>
    </row>
    <row r="239" spans="1:17" x14ac:dyDescent="0.25">
      <c r="A239" s="70" t="s">
        <v>141</v>
      </c>
      <c r="B239" s="70" t="s">
        <v>708</v>
      </c>
      <c r="C239" s="531" t="s">
        <v>735</v>
      </c>
      <c r="D239" s="70" t="s">
        <v>736</v>
      </c>
      <c r="E239" s="70" t="s">
        <v>756</v>
      </c>
      <c r="F239" s="69" t="s">
        <v>757</v>
      </c>
      <c r="G239" s="70" t="s">
        <v>1273</v>
      </c>
      <c r="H239" s="70" t="s">
        <v>1274</v>
      </c>
      <c r="I239" s="200">
        <v>4129411231</v>
      </c>
      <c r="J239" s="200">
        <v>0</v>
      </c>
      <c r="K239" s="200">
        <v>0</v>
      </c>
      <c r="L239" s="200">
        <v>0</v>
      </c>
      <c r="M239" s="200">
        <v>4129411231</v>
      </c>
      <c r="N239" s="200">
        <v>0</v>
      </c>
      <c r="O239" s="526" t="s">
        <v>2358</v>
      </c>
    </row>
    <row r="240" spans="1:17" x14ac:dyDescent="0.25">
      <c r="A240" s="70" t="s">
        <v>141</v>
      </c>
      <c r="B240" s="70" t="s">
        <v>708</v>
      </c>
      <c r="C240" s="531" t="s">
        <v>735</v>
      </c>
      <c r="D240" s="70" t="s">
        <v>736</v>
      </c>
      <c r="E240" s="70" t="s">
        <v>760</v>
      </c>
      <c r="F240" s="69" t="s">
        <v>305</v>
      </c>
      <c r="G240" s="70" t="s">
        <v>1255</v>
      </c>
      <c r="H240" s="70" t="s">
        <v>1256</v>
      </c>
      <c r="I240" s="200">
        <v>25001624727</v>
      </c>
      <c r="J240" s="200">
        <v>0</v>
      </c>
      <c r="K240" s="200">
        <v>0</v>
      </c>
      <c r="L240" s="200">
        <v>0</v>
      </c>
      <c r="M240" s="200">
        <v>25001624727</v>
      </c>
      <c r="N240" s="200">
        <v>0</v>
      </c>
      <c r="O240" s="526" t="s">
        <v>2358</v>
      </c>
    </row>
    <row r="241" spans="1:16" x14ac:dyDescent="0.25">
      <c r="A241" s="70" t="s">
        <v>141</v>
      </c>
      <c r="B241" s="70" t="s">
        <v>708</v>
      </c>
      <c r="C241" s="531" t="s">
        <v>735</v>
      </c>
      <c r="D241" s="70" t="s">
        <v>736</v>
      </c>
      <c r="E241" s="70" t="s">
        <v>760</v>
      </c>
      <c r="F241" s="69" t="s">
        <v>305</v>
      </c>
      <c r="G241" s="70" t="s">
        <v>1257</v>
      </c>
      <c r="H241" s="70" t="s">
        <v>1258</v>
      </c>
      <c r="I241" s="200">
        <v>12037819313</v>
      </c>
      <c r="J241" s="200">
        <v>0</v>
      </c>
      <c r="K241" s="200">
        <v>0</v>
      </c>
      <c r="L241" s="200">
        <v>0</v>
      </c>
      <c r="M241" s="200">
        <v>12037819313</v>
      </c>
      <c r="N241" s="200">
        <v>0</v>
      </c>
      <c r="O241" s="526" t="s">
        <v>2358</v>
      </c>
    </row>
    <row r="242" spans="1:16" x14ac:dyDescent="0.25">
      <c r="A242" s="70" t="s">
        <v>141</v>
      </c>
      <c r="B242" s="70" t="s">
        <v>708</v>
      </c>
      <c r="C242" s="531" t="s">
        <v>735</v>
      </c>
      <c r="D242" s="70" t="s">
        <v>736</v>
      </c>
      <c r="E242" s="70" t="s">
        <v>760</v>
      </c>
      <c r="F242" s="69" t="s">
        <v>305</v>
      </c>
      <c r="G242" s="70" t="s">
        <v>1259</v>
      </c>
      <c r="H242" s="70" t="s">
        <v>1260</v>
      </c>
      <c r="I242" s="200">
        <v>9259861010</v>
      </c>
      <c r="J242" s="200">
        <v>0</v>
      </c>
      <c r="K242" s="200">
        <v>0</v>
      </c>
      <c r="L242" s="200">
        <v>0</v>
      </c>
      <c r="M242" s="200">
        <v>9259861010</v>
      </c>
      <c r="N242" s="200">
        <v>0</v>
      </c>
      <c r="O242" s="526" t="s">
        <v>2358</v>
      </c>
    </row>
    <row r="243" spans="1:16" s="436" customFormat="1" x14ac:dyDescent="0.25">
      <c r="A243" s="74" t="s">
        <v>141</v>
      </c>
      <c r="B243" s="74" t="s">
        <v>708</v>
      </c>
      <c r="C243" s="531" t="s">
        <v>735</v>
      </c>
      <c r="D243" s="74" t="s">
        <v>736</v>
      </c>
      <c r="E243" s="74" t="s">
        <v>761</v>
      </c>
      <c r="F243" s="73" t="s">
        <v>762</v>
      </c>
      <c r="G243" s="74" t="s">
        <v>444</v>
      </c>
      <c r="H243" s="74" t="s">
        <v>444</v>
      </c>
      <c r="I243" s="435">
        <v>22843599040</v>
      </c>
      <c r="J243" s="435">
        <v>0</v>
      </c>
      <c r="K243" s="435">
        <v>17603000000</v>
      </c>
      <c r="L243" s="435">
        <v>36446599040</v>
      </c>
      <c r="M243" s="435">
        <v>4000000000</v>
      </c>
      <c r="N243" s="435">
        <v>0</v>
      </c>
      <c r="O243" s="438" t="s">
        <v>1776</v>
      </c>
      <c r="P243" s="504">
        <f>M244-N245</f>
        <v>1604063822</v>
      </c>
    </row>
    <row r="244" spans="1:16" s="436" customFormat="1" x14ac:dyDescent="0.25">
      <c r="A244" s="74" t="s">
        <v>141</v>
      </c>
      <c r="B244" s="74" t="s">
        <v>708</v>
      </c>
      <c r="C244" s="531" t="s">
        <v>763</v>
      </c>
      <c r="D244" s="74" t="s">
        <v>764</v>
      </c>
      <c r="E244" s="74" t="s">
        <v>765</v>
      </c>
      <c r="F244" s="73" t="s">
        <v>86</v>
      </c>
      <c r="G244" s="74" t="s">
        <v>444</v>
      </c>
      <c r="H244" s="74" t="s">
        <v>444</v>
      </c>
      <c r="I244" s="435">
        <v>2736305700</v>
      </c>
      <c r="J244" s="435">
        <v>0</v>
      </c>
      <c r="K244" s="435">
        <v>1000145176</v>
      </c>
      <c r="L244" s="435">
        <v>0</v>
      </c>
      <c r="M244" s="435">
        <v>3736450876</v>
      </c>
      <c r="N244" s="435">
        <v>0</v>
      </c>
      <c r="O244" s="438" t="s">
        <v>2346</v>
      </c>
      <c r="P244" s="504"/>
    </row>
    <row r="245" spans="1:16" s="436" customFormat="1" x14ac:dyDescent="0.25">
      <c r="A245" s="74" t="s">
        <v>141</v>
      </c>
      <c r="B245" s="74" t="s">
        <v>708</v>
      </c>
      <c r="C245" s="531" t="s">
        <v>763</v>
      </c>
      <c r="D245" s="74" t="s">
        <v>764</v>
      </c>
      <c r="E245" s="74" t="s">
        <v>766</v>
      </c>
      <c r="F245" s="73" t="s">
        <v>767</v>
      </c>
      <c r="G245" s="74" t="s">
        <v>444</v>
      </c>
      <c r="H245" s="74" t="s">
        <v>444</v>
      </c>
      <c r="I245" s="435">
        <v>0</v>
      </c>
      <c r="J245" s="435">
        <v>1334035557</v>
      </c>
      <c r="K245" s="435">
        <v>0</v>
      </c>
      <c r="L245" s="435">
        <v>798351497</v>
      </c>
      <c r="M245" s="435">
        <v>0</v>
      </c>
      <c r="N245" s="435">
        <v>2132387054</v>
      </c>
      <c r="O245" s="438" t="s">
        <v>2346</v>
      </c>
      <c r="P245" s="504"/>
    </row>
    <row r="246" spans="1:16" s="436" customFormat="1" x14ac:dyDescent="0.25">
      <c r="A246" s="74" t="s">
        <v>141</v>
      </c>
      <c r="B246" s="74" t="s">
        <v>708</v>
      </c>
      <c r="C246" s="531" t="s">
        <v>763</v>
      </c>
      <c r="D246" s="74" t="s">
        <v>764</v>
      </c>
      <c r="E246" s="74" t="s">
        <v>768</v>
      </c>
      <c r="F246" s="73" t="s">
        <v>769</v>
      </c>
      <c r="G246" s="74" t="s">
        <v>444</v>
      </c>
      <c r="H246" s="74" t="s">
        <v>444</v>
      </c>
      <c r="I246" s="435">
        <v>23545080000</v>
      </c>
      <c r="J246" s="435">
        <v>0</v>
      </c>
      <c r="K246" s="435">
        <v>0</v>
      </c>
      <c r="L246" s="435">
        <v>0</v>
      </c>
      <c r="M246" s="435">
        <v>23545080000</v>
      </c>
      <c r="N246" s="435">
        <v>0</v>
      </c>
      <c r="O246" s="438" t="s">
        <v>2347</v>
      </c>
      <c r="P246" s="504"/>
    </row>
    <row r="247" spans="1:16" s="436" customFormat="1" x14ac:dyDescent="0.25">
      <c r="A247" s="74" t="s">
        <v>141</v>
      </c>
      <c r="B247" s="74" t="s">
        <v>708</v>
      </c>
      <c r="C247" s="531" t="s">
        <v>763</v>
      </c>
      <c r="D247" s="74" t="s">
        <v>764</v>
      </c>
      <c r="E247" s="74" t="s">
        <v>770</v>
      </c>
      <c r="F247" s="73" t="s">
        <v>771</v>
      </c>
      <c r="G247" s="74" t="s">
        <v>444</v>
      </c>
      <c r="H247" s="74" t="s">
        <v>444</v>
      </c>
      <c r="I247" s="435">
        <v>7928325000</v>
      </c>
      <c r="J247" s="435">
        <v>0</v>
      </c>
      <c r="K247" s="435">
        <v>0</v>
      </c>
      <c r="L247" s="435">
        <v>0</v>
      </c>
      <c r="M247" s="435">
        <v>7928325000</v>
      </c>
      <c r="N247" s="435">
        <v>0</v>
      </c>
      <c r="O247" s="438" t="s">
        <v>2347</v>
      </c>
      <c r="P247" s="504"/>
    </row>
    <row r="248" spans="1:16" s="436" customFormat="1" x14ac:dyDescent="0.25">
      <c r="A248" s="74" t="s">
        <v>141</v>
      </c>
      <c r="B248" s="74" t="s">
        <v>708</v>
      </c>
      <c r="C248" s="531" t="s">
        <v>763</v>
      </c>
      <c r="D248" s="74" t="s">
        <v>764</v>
      </c>
      <c r="E248" s="74" t="s">
        <v>772</v>
      </c>
      <c r="F248" s="73" t="s">
        <v>773</v>
      </c>
      <c r="G248" s="74" t="s">
        <v>444</v>
      </c>
      <c r="H248" s="74" t="s">
        <v>444</v>
      </c>
      <c r="I248" s="435">
        <v>141422954</v>
      </c>
      <c r="J248" s="435">
        <v>0</v>
      </c>
      <c r="K248" s="435">
        <v>0</v>
      </c>
      <c r="L248" s="435">
        <v>0</v>
      </c>
      <c r="M248" s="435">
        <v>141422954</v>
      </c>
      <c r="N248" s="435">
        <v>0</v>
      </c>
      <c r="O248" s="438" t="s">
        <v>2347</v>
      </c>
      <c r="P248" s="504"/>
    </row>
    <row r="249" spans="1:16" x14ac:dyDescent="0.25">
      <c r="A249" s="533"/>
      <c r="B249" s="533"/>
      <c r="C249" s="533"/>
      <c r="D249" s="533"/>
      <c r="E249" s="533"/>
      <c r="F249" s="533"/>
      <c r="G249" s="533"/>
      <c r="H249" s="533"/>
      <c r="I249" s="534"/>
      <c r="J249" s="534"/>
      <c r="K249" s="534"/>
      <c r="L249" s="534"/>
      <c r="M249" s="534"/>
      <c r="N249" s="534"/>
      <c r="O249" s="535"/>
    </row>
    <row r="250" spans="1:16" s="436" customFormat="1" x14ac:dyDescent="0.25">
      <c r="A250" s="74" t="s">
        <v>774</v>
      </c>
      <c r="B250" s="74" t="s">
        <v>775</v>
      </c>
      <c r="C250" s="530" t="s">
        <v>1956</v>
      </c>
      <c r="D250" s="74" t="s">
        <v>1957</v>
      </c>
      <c r="E250" s="74" t="s">
        <v>1958</v>
      </c>
      <c r="F250" s="74" t="s">
        <v>1957</v>
      </c>
      <c r="G250" s="74" t="s">
        <v>919</v>
      </c>
      <c r="H250" s="74" t="s">
        <v>920</v>
      </c>
      <c r="I250" s="435">
        <v>0</v>
      </c>
      <c r="J250" s="435">
        <v>0</v>
      </c>
      <c r="K250" s="435">
        <v>216218872168</v>
      </c>
      <c r="L250" s="435">
        <v>216218872168</v>
      </c>
      <c r="M250" s="435">
        <v>0</v>
      </c>
      <c r="N250" s="435">
        <v>0</v>
      </c>
      <c r="O250" s="438" t="s">
        <v>336</v>
      </c>
      <c r="P250" s="504"/>
    </row>
    <row r="251" spans="1:16" s="436" customFormat="1" x14ac:dyDescent="0.25">
      <c r="A251" s="74" t="s">
        <v>774</v>
      </c>
      <c r="B251" s="74" t="s">
        <v>775</v>
      </c>
      <c r="C251" s="530" t="s">
        <v>776</v>
      </c>
      <c r="D251" s="74" t="s">
        <v>777</v>
      </c>
      <c r="E251" s="74" t="s">
        <v>778</v>
      </c>
      <c r="F251" s="74" t="s">
        <v>779</v>
      </c>
      <c r="G251" s="74" t="s">
        <v>447</v>
      </c>
      <c r="H251" s="74" t="s">
        <v>448</v>
      </c>
      <c r="I251" s="435">
        <v>0</v>
      </c>
      <c r="J251" s="435">
        <v>0</v>
      </c>
      <c r="K251" s="435">
        <v>25321697258</v>
      </c>
      <c r="L251" s="435">
        <v>25321697258</v>
      </c>
      <c r="M251" s="435">
        <v>0</v>
      </c>
      <c r="N251" s="435">
        <v>0</v>
      </c>
      <c r="O251" s="438" t="s">
        <v>336</v>
      </c>
      <c r="P251" s="504"/>
    </row>
    <row r="252" spans="1:16" s="436" customFormat="1" x14ac:dyDescent="0.25">
      <c r="A252" s="74" t="s">
        <v>774</v>
      </c>
      <c r="B252" s="74" t="s">
        <v>775</v>
      </c>
      <c r="C252" s="530" t="s">
        <v>776</v>
      </c>
      <c r="D252" s="74" t="s">
        <v>777</v>
      </c>
      <c r="E252" s="74" t="s">
        <v>778</v>
      </c>
      <c r="F252" s="74" t="s">
        <v>779</v>
      </c>
      <c r="G252" s="74" t="s">
        <v>451</v>
      </c>
      <c r="H252" s="74" t="s">
        <v>452</v>
      </c>
      <c r="I252" s="435">
        <v>0</v>
      </c>
      <c r="J252" s="435">
        <v>0</v>
      </c>
      <c r="K252" s="435">
        <v>3884999008</v>
      </c>
      <c r="L252" s="435">
        <v>3884999008</v>
      </c>
      <c r="M252" s="435">
        <v>0</v>
      </c>
      <c r="N252" s="435">
        <v>0</v>
      </c>
      <c r="O252" s="438" t="s">
        <v>336</v>
      </c>
      <c r="P252" s="504"/>
    </row>
    <row r="253" spans="1:16" s="436" customFormat="1" x14ac:dyDescent="0.25">
      <c r="A253" s="74" t="s">
        <v>774</v>
      </c>
      <c r="B253" s="74" t="s">
        <v>775</v>
      </c>
      <c r="C253" s="530" t="s">
        <v>776</v>
      </c>
      <c r="D253" s="74" t="s">
        <v>777</v>
      </c>
      <c r="E253" s="74" t="s">
        <v>778</v>
      </c>
      <c r="F253" s="74" t="s">
        <v>779</v>
      </c>
      <c r="G253" s="74" t="s">
        <v>467</v>
      </c>
      <c r="H253" s="74" t="s">
        <v>468</v>
      </c>
      <c r="I253" s="435">
        <v>0</v>
      </c>
      <c r="J253" s="435">
        <v>1677400000</v>
      </c>
      <c r="K253" s="435">
        <v>22560510298</v>
      </c>
      <c r="L253" s="435">
        <v>26023789097</v>
      </c>
      <c r="M253" s="435">
        <v>0</v>
      </c>
      <c r="N253" s="435">
        <v>5140678799</v>
      </c>
      <c r="O253" s="438" t="s">
        <v>336</v>
      </c>
      <c r="P253" s="504"/>
    </row>
    <row r="254" spans="1:16" s="436" customFormat="1" x14ac:dyDescent="0.25">
      <c r="A254" s="74" t="s">
        <v>774</v>
      </c>
      <c r="B254" s="74" t="s">
        <v>775</v>
      </c>
      <c r="C254" s="530" t="s">
        <v>776</v>
      </c>
      <c r="D254" s="74" t="s">
        <v>777</v>
      </c>
      <c r="E254" s="440" t="s">
        <v>780</v>
      </c>
      <c r="F254" s="74" t="s">
        <v>781</v>
      </c>
      <c r="G254" s="74" t="s">
        <v>1959</v>
      </c>
      <c r="H254" s="74" t="s">
        <v>1960</v>
      </c>
      <c r="I254" s="435">
        <v>0</v>
      </c>
      <c r="J254" s="435">
        <v>0</v>
      </c>
      <c r="K254" s="435">
        <v>131076000</v>
      </c>
      <c r="L254" s="435">
        <v>131076000</v>
      </c>
      <c r="M254" s="435">
        <v>0</v>
      </c>
      <c r="N254" s="435">
        <v>0</v>
      </c>
      <c r="O254" s="438" t="s">
        <v>2131</v>
      </c>
      <c r="P254" s="504"/>
    </row>
    <row r="255" spans="1:16" s="436" customFormat="1" x14ac:dyDescent="0.25">
      <c r="A255" s="74" t="s">
        <v>774</v>
      </c>
      <c r="B255" s="74" t="s">
        <v>775</v>
      </c>
      <c r="C255" s="530" t="s">
        <v>776</v>
      </c>
      <c r="D255" s="74" t="s">
        <v>777</v>
      </c>
      <c r="E255" s="440" t="s">
        <v>780</v>
      </c>
      <c r="F255" s="74" t="s">
        <v>781</v>
      </c>
      <c r="G255" s="74" t="s">
        <v>666</v>
      </c>
      <c r="H255" s="74" t="s">
        <v>1911</v>
      </c>
      <c r="I255" s="435">
        <v>0</v>
      </c>
      <c r="J255" s="435">
        <v>0</v>
      </c>
      <c r="K255" s="435">
        <v>872000000</v>
      </c>
      <c r="L255" s="435">
        <v>872000000</v>
      </c>
      <c r="M255" s="435">
        <v>0</v>
      </c>
      <c r="N255" s="435">
        <v>0</v>
      </c>
      <c r="O255" s="438" t="s">
        <v>2131</v>
      </c>
      <c r="P255" s="504"/>
    </row>
    <row r="256" spans="1:16" s="436" customFormat="1" x14ac:dyDescent="0.25">
      <c r="A256" s="74" t="s">
        <v>774</v>
      </c>
      <c r="B256" s="74" t="s">
        <v>775</v>
      </c>
      <c r="C256" s="530" t="s">
        <v>776</v>
      </c>
      <c r="D256" s="74" t="s">
        <v>777</v>
      </c>
      <c r="E256" s="440" t="s">
        <v>780</v>
      </c>
      <c r="F256" s="74" t="s">
        <v>781</v>
      </c>
      <c r="G256" s="74" t="s">
        <v>668</v>
      </c>
      <c r="H256" s="74" t="s">
        <v>669</v>
      </c>
      <c r="I256" s="435">
        <v>0</v>
      </c>
      <c r="J256" s="435">
        <v>0</v>
      </c>
      <c r="K256" s="435">
        <v>49050000</v>
      </c>
      <c r="L256" s="435">
        <v>49050000</v>
      </c>
      <c r="M256" s="435">
        <v>0</v>
      </c>
      <c r="N256" s="435">
        <v>0</v>
      </c>
      <c r="O256" s="438" t="s">
        <v>2131</v>
      </c>
      <c r="P256" s="504"/>
    </row>
    <row r="257" spans="1:16" s="436" customFormat="1" x14ac:dyDescent="0.25">
      <c r="A257" s="74" t="s">
        <v>774</v>
      </c>
      <c r="B257" s="74" t="s">
        <v>775</v>
      </c>
      <c r="C257" s="530" t="s">
        <v>776</v>
      </c>
      <c r="D257" s="74" t="s">
        <v>777</v>
      </c>
      <c r="E257" s="440" t="s">
        <v>780</v>
      </c>
      <c r="F257" s="74" t="s">
        <v>781</v>
      </c>
      <c r="G257" s="74" t="s">
        <v>782</v>
      </c>
      <c r="H257" s="74" t="s">
        <v>783</v>
      </c>
      <c r="I257" s="435">
        <v>0</v>
      </c>
      <c r="J257" s="435">
        <v>0</v>
      </c>
      <c r="K257" s="435">
        <v>32236750</v>
      </c>
      <c r="L257" s="435">
        <v>32236750</v>
      </c>
      <c r="M257" s="435">
        <v>0</v>
      </c>
      <c r="N257" s="435">
        <v>0</v>
      </c>
      <c r="O257" s="438" t="s">
        <v>2131</v>
      </c>
      <c r="P257" s="504"/>
    </row>
    <row r="258" spans="1:16" s="436" customFormat="1" x14ac:dyDescent="0.25">
      <c r="A258" s="74" t="s">
        <v>774</v>
      </c>
      <c r="B258" s="74" t="s">
        <v>775</v>
      </c>
      <c r="C258" s="530" t="s">
        <v>776</v>
      </c>
      <c r="D258" s="74" t="s">
        <v>777</v>
      </c>
      <c r="E258" s="440" t="s">
        <v>780</v>
      </c>
      <c r="F258" s="74" t="s">
        <v>781</v>
      </c>
      <c r="G258" s="74" t="s">
        <v>650</v>
      </c>
      <c r="H258" s="74" t="s">
        <v>651</v>
      </c>
      <c r="I258" s="435">
        <v>0</v>
      </c>
      <c r="J258" s="435">
        <v>0</v>
      </c>
      <c r="K258" s="435">
        <v>77297568</v>
      </c>
      <c r="L258" s="435">
        <v>77297568</v>
      </c>
      <c r="M258" s="435">
        <v>0</v>
      </c>
      <c r="N258" s="435">
        <v>0</v>
      </c>
      <c r="O258" s="438" t="s">
        <v>2131</v>
      </c>
      <c r="P258" s="504"/>
    </row>
    <row r="259" spans="1:16" s="436" customFormat="1" x14ac:dyDescent="0.25">
      <c r="A259" s="74" t="s">
        <v>774</v>
      </c>
      <c r="B259" s="74" t="s">
        <v>775</v>
      </c>
      <c r="C259" s="530" t="s">
        <v>776</v>
      </c>
      <c r="D259" s="74" t="s">
        <v>777</v>
      </c>
      <c r="E259" s="440" t="s">
        <v>780</v>
      </c>
      <c r="F259" s="74" t="s">
        <v>781</v>
      </c>
      <c r="G259" s="74" t="s">
        <v>786</v>
      </c>
      <c r="H259" s="74" t="s">
        <v>787</v>
      </c>
      <c r="I259" s="435">
        <v>0</v>
      </c>
      <c r="J259" s="435">
        <v>0</v>
      </c>
      <c r="K259" s="435">
        <v>191100000</v>
      </c>
      <c r="L259" s="435">
        <v>191100000</v>
      </c>
      <c r="M259" s="435">
        <v>0</v>
      </c>
      <c r="N259" s="435">
        <v>0</v>
      </c>
      <c r="O259" s="438" t="s">
        <v>2131</v>
      </c>
      <c r="P259" s="504"/>
    </row>
    <row r="260" spans="1:16" s="436" customFormat="1" x14ac:dyDescent="0.25">
      <c r="A260" s="74" t="s">
        <v>774</v>
      </c>
      <c r="B260" s="74" t="s">
        <v>775</v>
      </c>
      <c r="C260" s="530" t="s">
        <v>776</v>
      </c>
      <c r="D260" s="74" t="s">
        <v>777</v>
      </c>
      <c r="E260" s="440" t="s">
        <v>780</v>
      </c>
      <c r="F260" s="74" t="s">
        <v>781</v>
      </c>
      <c r="G260" s="74" t="s">
        <v>788</v>
      </c>
      <c r="H260" s="74" t="s">
        <v>789</v>
      </c>
      <c r="I260" s="435">
        <v>1</v>
      </c>
      <c r="J260" s="435">
        <v>0</v>
      </c>
      <c r="K260" s="435">
        <v>24247794164</v>
      </c>
      <c r="L260" s="435">
        <v>24247794165</v>
      </c>
      <c r="M260" s="435">
        <v>0</v>
      </c>
      <c r="N260" s="435">
        <v>0</v>
      </c>
      <c r="O260" s="438" t="s">
        <v>2131</v>
      </c>
      <c r="P260" s="504"/>
    </row>
    <row r="261" spans="1:16" s="436" customFormat="1" x14ac:dyDescent="0.25">
      <c r="A261" s="74" t="s">
        <v>774</v>
      </c>
      <c r="B261" s="74" t="s">
        <v>775</v>
      </c>
      <c r="C261" s="530" t="s">
        <v>776</v>
      </c>
      <c r="D261" s="74" t="s">
        <v>777</v>
      </c>
      <c r="E261" s="440" t="s">
        <v>780</v>
      </c>
      <c r="F261" s="74" t="s">
        <v>781</v>
      </c>
      <c r="G261" s="74" t="s">
        <v>648</v>
      </c>
      <c r="H261" s="74" t="s">
        <v>649</v>
      </c>
      <c r="I261" s="435">
        <v>0</v>
      </c>
      <c r="J261" s="435">
        <v>0</v>
      </c>
      <c r="K261" s="435">
        <v>381500000</v>
      </c>
      <c r="L261" s="435">
        <v>381500000</v>
      </c>
      <c r="M261" s="435">
        <v>0</v>
      </c>
      <c r="N261" s="435">
        <v>0</v>
      </c>
      <c r="O261" s="438" t="s">
        <v>2131</v>
      </c>
      <c r="P261" s="504"/>
    </row>
    <row r="262" spans="1:16" s="436" customFormat="1" x14ac:dyDescent="0.25">
      <c r="A262" s="74" t="s">
        <v>774</v>
      </c>
      <c r="B262" s="74" t="s">
        <v>775</v>
      </c>
      <c r="C262" s="530" t="s">
        <v>776</v>
      </c>
      <c r="D262" s="74" t="s">
        <v>777</v>
      </c>
      <c r="E262" s="440" t="s">
        <v>780</v>
      </c>
      <c r="F262" s="74" t="s">
        <v>781</v>
      </c>
      <c r="G262" s="74" t="s">
        <v>506</v>
      </c>
      <c r="H262" s="74" t="s">
        <v>246</v>
      </c>
      <c r="I262" s="435">
        <v>0</v>
      </c>
      <c r="J262" s="435">
        <v>1</v>
      </c>
      <c r="K262" s="435">
        <v>5332384555</v>
      </c>
      <c r="L262" s="435">
        <v>5332384553</v>
      </c>
      <c r="M262" s="488">
        <v>1</v>
      </c>
      <c r="N262" s="435">
        <v>0</v>
      </c>
      <c r="O262" s="438" t="s">
        <v>2131</v>
      </c>
      <c r="P262" s="504"/>
    </row>
    <row r="263" spans="1:16" s="436" customFormat="1" x14ac:dyDescent="0.25">
      <c r="A263" s="74" t="s">
        <v>774</v>
      </c>
      <c r="B263" s="74" t="s">
        <v>775</v>
      </c>
      <c r="C263" s="530" t="s">
        <v>776</v>
      </c>
      <c r="D263" s="74" t="s">
        <v>777</v>
      </c>
      <c r="E263" s="440" t="s">
        <v>780</v>
      </c>
      <c r="F263" s="74" t="s">
        <v>781</v>
      </c>
      <c r="G263" s="74" t="s">
        <v>566</v>
      </c>
      <c r="H263" s="74" t="s">
        <v>567</v>
      </c>
      <c r="I263" s="435">
        <v>0</v>
      </c>
      <c r="J263" s="435">
        <v>271297255016</v>
      </c>
      <c r="K263" s="435">
        <v>21280972159659</v>
      </c>
      <c r="L263" s="435">
        <v>21849957188999</v>
      </c>
      <c r="M263" s="435">
        <v>0</v>
      </c>
      <c r="N263" s="435">
        <v>840282284356</v>
      </c>
      <c r="O263" s="438" t="s">
        <v>1684</v>
      </c>
      <c r="P263" s="504"/>
    </row>
    <row r="264" spans="1:16" s="436" customFormat="1" x14ac:dyDescent="0.25">
      <c r="A264" s="74" t="s">
        <v>774</v>
      </c>
      <c r="B264" s="74" t="s">
        <v>775</v>
      </c>
      <c r="C264" s="530" t="s">
        <v>776</v>
      </c>
      <c r="D264" s="74" t="s">
        <v>777</v>
      </c>
      <c r="E264" s="440" t="s">
        <v>780</v>
      </c>
      <c r="F264" s="74" t="s">
        <v>781</v>
      </c>
      <c r="G264" s="74" t="s">
        <v>652</v>
      </c>
      <c r="H264" s="74" t="s">
        <v>1906</v>
      </c>
      <c r="I264" s="435">
        <v>0</v>
      </c>
      <c r="J264" s="435">
        <v>14303053051</v>
      </c>
      <c r="K264" s="435">
        <v>217963437709</v>
      </c>
      <c r="L264" s="435">
        <v>203660384658</v>
      </c>
      <c r="M264" s="435">
        <v>0</v>
      </c>
      <c r="N264" s="435">
        <v>0</v>
      </c>
      <c r="O264" s="438" t="s">
        <v>1684</v>
      </c>
      <c r="P264" s="504"/>
    </row>
    <row r="265" spans="1:16" s="436" customFormat="1" x14ac:dyDescent="0.25">
      <c r="A265" s="74" t="s">
        <v>774</v>
      </c>
      <c r="B265" s="74" t="s">
        <v>775</v>
      </c>
      <c r="C265" s="530" t="s">
        <v>776</v>
      </c>
      <c r="D265" s="74" t="s">
        <v>777</v>
      </c>
      <c r="E265" s="440" t="s">
        <v>780</v>
      </c>
      <c r="F265" s="74" t="s">
        <v>781</v>
      </c>
      <c r="G265" s="74" t="s">
        <v>1961</v>
      </c>
      <c r="H265" s="74" t="s">
        <v>1962</v>
      </c>
      <c r="I265" s="435">
        <v>0</v>
      </c>
      <c r="J265" s="435">
        <v>0</v>
      </c>
      <c r="K265" s="435">
        <v>52820000</v>
      </c>
      <c r="L265" s="435">
        <v>52820000</v>
      </c>
      <c r="M265" s="435">
        <v>0</v>
      </c>
      <c r="N265" s="435">
        <v>0</v>
      </c>
      <c r="O265" s="438" t="s">
        <v>2131</v>
      </c>
      <c r="P265" s="504"/>
    </row>
    <row r="266" spans="1:16" s="436" customFormat="1" x14ac:dyDescent="0.25">
      <c r="A266" s="74" t="s">
        <v>774</v>
      </c>
      <c r="B266" s="74" t="s">
        <v>775</v>
      </c>
      <c r="C266" s="530" t="s">
        <v>776</v>
      </c>
      <c r="D266" s="74" t="s">
        <v>777</v>
      </c>
      <c r="E266" s="440" t="s">
        <v>780</v>
      </c>
      <c r="F266" s="74" t="s">
        <v>781</v>
      </c>
      <c r="G266" s="74" t="s">
        <v>790</v>
      </c>
      <c r="H266" s="74" t="s">
        <v>791</v>
      </c>
      <c r="I266" s="435">
        <v>0</v>
      </c>
      <c r="J266" s="435">
        <v>0</v>
      </c>
      <c r="K266" s="435">
        <v>436000000</v>
      </c>
      <c r="L266" s="435">
        <v>436000000</v>
      </c>
      <c r="M266" s="435">
        <v>0</v>
      </c>
      <c r="N266" s="435">
        <v>0</v>
      </c>
      <c r="O266" s="438" t="s">
        <v>2131</v>
      </c>
      <c r="P266" s="504"/>
    </row>
    <row r="267" spans="1:16" s="436" customFormat="1" x14ac:dyDescent="0.25">
      <c r="A267" s="74" t="s">
        <v>774</v>
      </c>
      <c r="B267" s="74" t="s">
        <v>775</v>
      </c>
      <c r="C267" s="530" t="s">
        <v>776</v>
      </c>
      <c r="D267" s="74" t="s">
        <v>777</v>
      </c>
      <c r="E267" s="440" t="s">
        <v>780</v>
      </c>
      <c r="F267" s="74" t="s">
        <v>781</v>
      </c>
      <c r="G267" s="74" t="s">
        <v>1963</v>
      </c>
      <c r="H267" s="74" t="s">
        <v>1964</v>
      </c>
      <c r="I267" s="435">
        <v>0</v>
      </c>
      <c r="J267" s="435">
        <v>0</v>
      </c>
      <c r="K267" s="435">
        <v>112161000</v>
      </c>
      <c r="L267" s="435">
        <v>112161000</v>
      </c>
      <c r="M267" s="435">
        <v>0</v>
      </c>
      <c r="N267" s="435">
        <v>0</v>
      </c>
      <c r="O267" s="438" t="s">
        <v>2131</v>
      </c>
      <c r="P267" s="504"/>
    </row>
    <row r="268" spans="1:16" s="436" customFormat="1" x14ac:dyDescent="0.25">
      <c r="A268" s="74" t="s">
        <v>774</v>
      </c>
      <c r="B268" s="74" t="s">
        <v>775</v>
      </c>
      <c r="C268" s="530" t="s">
        <v>776</v>
      </c>
      <c r="D268" s="74" t="s">
        <v>777</v>
      </c>
      <c r="E268" s="440" t="s">
        <v>780</v>
      </c>
      <c r="F268" s="74" t="s">
        <v>781</v>
      </c>
      <c r="G268" s="74" t="s">
        <v>794</v>
      </c>
      <c r="H268" s="74" t="s">
        <v>795</v>
      </c>
      <c r="I268" s="435">
        <v>0</v>
      </c>
      <c r="J268" s="435">
        <v>0</v>
      </c>
      <c r="K268" s="435">
        <v>2703363500</v>
      </c>
      <c r="L268" s="435">
        <v>2703363500</v>
      </c>
      <c r="M268" s="435">
        <v>0</v>
      </c>
      <c r="N268" s="435">
        <v>0</v>
      </c>
      <c r="O268" s="438" t="s">
        <v>2131</v>
      </c>
      <c r="P268" s="504"/>
    </row>
    <row r="269" spans="1:16" s="436" customFormat="1" x14ac:dyDescent="0.25">
      <c r="A269" s="74" t="s">
        <v>774</v>
      </c>
      <c r="B269" s="74" t="s">
        <v>775</v>
      </c>
      <c r="C269" s="530" t="s">
        <v>776</v>
      </c>
      <c r="D269" s="74" t="s">
        <v>777</v>
      </c>
      <c r="E269" s="440" t="s">
        <v>780</v>
      </c>
      <c r="F269" s="74" t="s">
        <v>781</v>
      </c>
      <c r="G269" s="74" t="s">
        <v>568</v>
      </c>
      <c r="H269" s="74" t="s">
        <v>166</v>
      </c>
      <c r="I269" s="435">
        <v>0</v>
      </c>
      <c r="J269" s="435">
        <v>0</v>
      </c>
      <c r="K269" s="435">
        <v>3730549796507</v>
      </c>
      <c r="L269" s="435">
        <v>3922500043100</v>
      </c>
      <c r="M269" s="435">
        <v>0</v>
      </c>
      <c r="N269" s="435">
        <v>191950246593</v>
      </c>
      <c r="O269" s="438" t="s">
        <v>1684</v>
      </c>
      <c r="P269" s="504"/>
    </row>
    <row r="270" spans="1:16" s="436" customFormat="1" x14ac:dyDescent="0.25">
      <c r="A270" s="74" t="s">
        <v>774</v>
      </c>
      <c r="B270" s="74" t="s">
        <v>775</v>
      </c>
      <c r="C270" s="530" t="s">
        <v>776</v>
      </c>
      <c r="D270" s="74" t="s">
        <v>777</v>
      </c>
      <c r="E270" s="440" t="s">
        <v>780</v>
      </c>
      <c r="F270" s="74" t="s">
        <v>781</v>
      </c>
      <c r="G270" s="74" t="s">
        <v>1965</v>
      </c>
      <c r="H270" s="74" t="s">
        <v>1966</v>
      </c>
      <c r="I270" s="435">
        <v>0</v>
      </c>
      <c r="J270" s="435">
        <v>0</v>
      </c>
      <c r="K270" s="435">
        <v>260000000</v>
      </c>
      <c r="L270" s="435">
        <v>260000000</v>
      </c>
      <c r="M270" s="435">
        <v>0</v>
      </c>
      <c r="N270" s="435">
        <v>0</v>
      </c>
      <c r="O270" s="438" t="s">
        <v>2131</v>
      </c>
      <c r="P270" s="504"/>
    </row>
    <row r="271" spans="1:16" s="436" customFormat="1" x14ac:dyDescent="0.25">
      <c r="A271" s="74" t="s">
        <v>774</v>
      </c>
      <c r="B271" s="74" t="s">
        <v>775</v>
      </c>
      <c r="C271" s="530" t="s">
        <v>776</v>
      </c>
      <c r="D271" s="74" t="s">
        <v>777</v>
      </c>
      <c r="E271" s="440" t="s">
        <v>780</v>
      </c>
      <c r="F271" s="74" t="s">
        <v>781</v>
      </c>
      <c r="G271" s="74" t="s">
        <v>796</v>
      </c>
      <c r="H271" s="74" t="s">
        <v>797</v>
      </c>
      <c r="I271" s="435">
        <v>0</v>
      </c>
      <c r="J271" s="435">
        <v>0</v>
      </c>
      <c r="K271" s="435">
        <v>631355250</v>
      </c>
      <c r="L271" s="435">
        <v>631355250</v>
      </c>
      <c r="M271" s="435">
        <v>0</v>
      </c>
      <c r="N271" s="435">
        <v>0</v>
      </c>
      <c r="O271" s="438" t="s">
        <v>2131</v>
      </c>
      <c r="P271" s="504"/>
    </row>
    <row r="272" spans="1:16" s="436" customFormat="1" x14ac:dyDescent="0.25">
      <c r="A272" s="74" t="s">
        <v>774</v>
      </c>
      <c r="B272" s="74" t="s">
        <v>775</v>
      </c>
      <c r="C272" s="530" t="s">
        <v>776</v>
      </c>
      <c r="D272" s="74" t="s">
        <v>777</v>
      </c>
      <c r="E272" s="440" t="s">
        <v>780</v>
      </c>
      <c r="F272" s="74" t="s">
        <v>781</v>
      </c>
      <c r="G272" s="74" t="s">
        <v>581</v>
      </c>
      <c r="H272" s="74" t="s">
        <v>582</v>
      </c>
      <c r="I272" s="435">
        <v>0</v>
      </c>
      <c r="J272" s="435">
        <v>0</v>
      </c>
      <c r="K272" s="435">
        <v>25158527000</v>
      </c>
      <c r="L272" s="435">
        <v>25158527000</v>
      </c>
      <c r="M272" s="435">
        <v>0</v>
      </c>
      <c r="N272" s="435">
        <v>0</v>
      </c>
      <c r="O272" s="438" t="s">
        <v>2131</v>
      </c>
      <c r="P272" s="504"/>
    </row>
    <row r="273" spans="1:16" s="436" customFormat="1" x14ac:dyDescent="0.25">
      <c r="A273" s="74" t="s">
        <v>774</v>
      </c>
      <c r="B273" s="74" t="s">
        <v>775</v>
      </c>
      <c r="C273" s="530" t="s">
        <v>776</v>
      </c>
      <c r="D273" s="74" t="s">
        <v>777</v>
      </c>
      <c r="E273" s="440" t="s">
        <v>780</v>
      </c>
      <c r="F273" s="74" t="s">
        <v>781</v>
      </c>
      <c r="G273" s="74" t="s">
        <v>798</v>
      </c>
      <c r="H273" s="74" t="s">
        <v>799</v>
      </c>
      <c r="I273" s="435">
        <v>0</v>
      </c>
      <c r="J273" s="435">
        <v>0</v>
      </c>
      <c r="K273" s="435">
        <v>39980000</v>
      </c>
      <c r="L273" s="435">
        <v>39980000</v>
      </c>
      <c r="M273" s="435">
        <v>0</v>
      </c>
      <c r="N273" s="435">
        <v>0</v>
      </c>
      <c r="O273" s="438" t="s">
        <v>2131</v>
      </c>
      <c r="P273" s="504"/>
    </row>
    <row r="274" spans="1:16" s="436" customFormat="1" x14ac:dyDescent="0.25">
      <c r="A274" s="74" t="s">
        <v>774</v>
      </c>
      <c r="B274" s="74" t="s">
        <v>775</v>
      </c>
      <c r="C274" s="530" t="s">
        <v>776</v>
      </c>
      <c r="D274" s="74" t="s">
        <v>777</v>
      </c>
      <c r="E274" s="440" t="s">
        <v>780</v>
      </c>
      <c r="F274" s="74" t="s">
        <v>781</v>
      </c>
      <c r="G274" s="74" t="s">
        <v>800</v>
      </c>
      <c r="H274" s="74" t="s">
        <v>298</v>
      </c>
      <c r="I274" s="435">
        <v>0</v>
      </c>
      <c r="J274" s="435">
        <v>75646264346</v>
      </c>
      <c r="K274" s="435">
        <v>2107401148581</v>
      </c>
      <c r="L274" s="435">
        <v>2327499703270</v>
      </c>
      <c r="M274" s="435">
        <v>0</v>
      </c>
      <c r="N274" s="435">
        <v>295744819035</v>
      </c>
      <c r="O274" s="438" t="s">
        <v>1684</v>
      </c>
      <c r="P274" s="504"/>
    </row>
    <row r="275" spans="1:16" s="436" customFormat="1" x14ac:dyDescent="0.25">
      <c r="A275" s="74" t="s">
        <v>774</v>
      </c>
      <c r="B275" s="74" t="s">
        <v>775</v>
      </c>
      <c r="C275" s="530" t="s">
        <v>776</v>
      </c>
      <c r="D275" s="74" t="s">
        <v>777</v>
      </c>
      <c r="E275" s="440" t="s">
        <v>780</v>
      </c>
      <c r="F275" s="74" t="s">
        <v>781</v>
      </c>
      <c r="G275" s="74" t="s">
        <v>801</v>
      </c>
      <c r="H275" s="74" t="s">
        <v>802</v>
      </c>
      <c r="I275" s="435">
        <v>0</v>
      </c>
      <c r="J275" s="435">
        <v>0</v>
      </c>
      <c r="K275" s="435">
        <v>4514537920</v>
      </c>
      <c r="L275" s="435">
        <v>4514537920</v>
      </c>
      <c r="M275" s="435">
        <v>0</v>
      </c>
      <c r="N275" s="435">
        <v>0</v>
      </c>
      <c r="O275" s="438" t="s">
        <v>2131</v>
      </c>
      <c r="P275" s="504"/>
    </row>
    <row r="276" spans="1:16" s="436" customFormat="1" x14ac:dyDescent="0.25">
      <c r="A276" s="74" t="s">
        <v>774</v>
      </c>
      <c r="B276" s="74" t="s">
        <v>775</v>
      </c>
      <c r="C276" s="530" t="s">
        <v>776</v>
      </c>
      <c r="D276" s="74" t="s">
        <v>777</v>
      </c>
      <c r="E276" s="440" t="s">
        <v>780</v>
      </c>
      <c r="F276" s="74" t="s">
        <v>781</v>
      </c>
      <c r="G276" s="74" t="s">
        <v>803</v>
      </c>
      <c r="H276" s="74" t="s">
        <v>804</v>
      </c>
      <c r="I276" s="435">
        <v>0</v>
      </c>
      <c r="J276" s="435">
        <v>0</v>
      </c>
      <c r="K276" s="435">
        <v>216910000</v>
      </c>
      <c r="L276" s="435">
        <v>216910000</v>
      </c>
      <c r="M276" s="435">
        <v>0</v>
      </c>
      <c r="N276" s="435">
        <v>0</v>
      </c>
      <c r="O276" s="438" t="s">
        <v>2131</v>
      </c>
      <c r="P276" s="504"/>
    </row>
    <row r="277" spans="1:16" s="436" customFormat="1" x14ac:dyDescent="0.25">
      <c r="A277" s="74" t="s">
        <v>774</v>
      </c>
      <c r="B277" s="74" t="s">
        <v>775</v>
      </c>
      <c r="C277" s="530" t="s">
        <v>776</v>
      </c>
      <c r="D277" s="74" t="s">
        <v>777</v>
      </c>
      <c r="E277" s="440" t="s">
        <v>780</v>
      </c>
      <c r="F277" s="74" t="s">
        <v>781</v>
      </c>
      <c r="G277" s="74" t="s">
        <v>615</v>
      </c>
      <c r="H277" s="74" t="s">
        <v>616</v>
      </c>
      <c r="I277" s="435">
        <v>0</v>
      </c>
      <c r="J277" s="435">
        <v>0</v>
      </c>
      <c r="K277" s="435">
        <v>482677458311</v>
      </c>
      <c r="L277" s="435">
        <v>992538774760</v>
      </c>
      <c r="M277" s="435">
        <v>0</v>
      </c>
      <c r="N277" s="435">
        <v>509861316449</v>
      </c>
      <c r="O277" s="438" t="s">
        <v>1684</v>
      </c>
      <c r="P277" s="504"/>
    </row>
    <row r="278" spans="1:16" s="436" customFormat="1" x14ac:dyDescent="0.25">
      <c r="A278" s="74" t="s">
        <v>774</v>
      </c>
      <c r="B278" s="74" t="s">
        <v>775</v>
      </c>
      <c r="C278" s="530" t="s">
        <v>776</v>
      </c>
      <c r="D278" s="74" t="s">
        <v>777</v>
      </c>
      <c r="E278" s="440" t="s">
        <v>780</v>
      </c>
      <c r="F278" s="74" t="s">
        <v>781</v>
      </c>
      <c r="G278" s="74" t="s">
        <v>670</v>
      </c>
      <c r="H278" s="74" t="s">
        <v>671</v>
      </c>
      <c r="I278" s="435">
        <v>0</v>
      </c>
      <c r="J278" s="435">
        <v>0</v>
      </c>
      <c r="K278" s="435">
        <v>339251945</v>
      </c>
      <c r="L278" s="435">
        <v>357857900</v>
      </c>
      <c r="M278" s="435">
        <v>0</v>
      </c>
      <c r="N278" s="435">
        <v>18605955</v>
      </c>
      <c r="O278" s="438" t="s">
        <v>1684</v>
      </c>
      <c r="P278" s="504"/>
    </row>
    <row r="279" spans="1:16" s="436" customFormat="1" x14ac:dyDescent="0.25">
      <c r="A279" s="74" t="s">
        <v>774</v>
      </c>
      <c r="B279" s="74" t="s">
        <v>775</v>
      </c>
      <c r="C279" s="530" t="s">
        <v>776</v>
      </c>
      <c r="D279" s="74" t="s">
        <v>777</v>
      </c>
      <c r="E279" s="440" t="s">
        <v>780</v>
      </c>
      <c r="F279" s="74" t="s">
        <v>781</v>
      </c>
      <c r="G279" s="74" t="s">
        <v>805</v>
      </c>
      <c r="H279" s="74" t="s">
        <v>806</v>
      </c>
      <c r="I279" s="435">
        <v>0</v>
      </c>
      <c r="J279" s="435">
        <v>0</v>
      </c>
      <c r="K279" s="435">
        <v>15000000</v>
      </c>
      <c r="L279" s="435">
        <v>15000000</v>
      </c>
      <c r="M279" s="435">
        <v>0</v>
      </c>
      <c r="N279" s="435">
        <v>0</v>
      </c>
      <c r="O279" s="438" t="s">
        <v>2131</v>
      </c>
      <c r="P279" s="504"/>
    </row>
    <row r="280" spans="1:16" s="436" customFormat="1" x14ac:dyDescent="0.25">
      <c r="A280" s="74" t="s">
        <v>774</v>
      </c>
      <c r="B280" s="74" t="s">
        <v>775</v>
      </c>
      <c r="C280" s="530" t="s">
        <v>776</v>
      </c>
      <c r="D280" s="74" t="s">
        <v>777</v>
      </c>
      <c r="E280" s="440" t="s">
        <v>780</v>
      </c>
      <c r="F280" s="74" t="s">
        <v>781</v>
      </c>
      <c r="G280" s="74" t="s">
        <v>696</v>
      </c>
      <c r="H280" s="74" t="s">
        <v>697</v>
      </c>
      <c r="I280" s="435">
        <v>0</v>
      </c>
      <c r="J280" s="435">
        <v>27772322256</v>
      </c>
      <c r="K280" s="435">
        <v>23965517043</v>
      </c>
      <c r="L280" s="435">
        <v>3456275351</v>
      </c>
      <c r="M280" s="435">
        <v>0</v>
      </c>
      <c r="N280" s="435">
        <v>7263080564</v>
      </c>
      <c r="O280" s="438" t="s">
        <v>1684</v>
      </c>
      <c r="P280" s="504"/>
    </row>
    <row r="281" spans="1:16" s="436" customFormat="1" x14ac:dyDescent="0.25">
      <c r="A281" s="74" t="s">
        <v>774</v>
      </c>
      <c r="B281" s="74" t="s">
        <v>775</v>
      </c>
      <c r="C281" s="530" t="s">
        <v>776</v>
      </c>
      <c r="D281" s="74" t="s">
        <v>777</v>
      </c>
      <c r="E281" s="440" t="s">
        <v>780</v>
      </c>
      <c r="F281" s="74" t="s">
        <v>781</v>
      </c>
      <c r="G281" s="74" t="s">
        <v>807</v>
      </c>
      <c r="H281" s="74" t="s">
        <v>808</v>
      </c>
      <c r="I281" s="435">
        <v>0</v>
      </c>
      <c r="J281" s="435">
        <v>11900000</v>
      </c>
      <c r="K281" s="435">
        <v>3310363333</v>
      </c>
      <c r="L281" s="435">
        <v>3298463330</v>
      </c>
      <c r="M281" s="488">
        <v>3</v>
      </c>
      <c r="N281" s="435">
        <v>0</v>
      </c>
      <c r="O281" s="438" t="s">
        <v>2131</v>
      </c>
      <c r="P281" s="504"/>
    </row>
    <row r="282" spans="1:16" s="436" customFormat="1" x14ac:dyDescent="0.25">
      <c r="A282" s="74" t="s">
        <v>774</v>
      </c>
      <c r="B282" s="74" t="s">
        <v>775</v>
      </c>
      <c r="C282" s="530" t="s">
        <v>776</v>
      </c>
      <c r="D282" s="74" t="s">
        <v>777</v>
      </c>
      <c r="E282" s="440" t="s">
        <v>780</v>
      </c>
      <c r="F282" s="74" t="s">
        <v>781</v>
      </c>
      <c r="G282" s="74" t="s">
        <v>809</v>
      </c>
      <c r="H282" s="74" t="s">
        <v>810</v>
      </c>
      <c r="I282" s="435">
        <v>0</v>
      </c>
      <c r="J282" s="435">
        <v>800000</v>
      </c>
      <c r="K282" s="435">
        <v>630000000</v>
      </c>
      <c r="L282" s="435">
        <v>630000000</v>
      </c>
      <c r="M282" s="435">
        <v>0</v>
      </c>
      <c r="N282" s="435">
        <v>800000</v>
      </c>
      <c r="O282" s="438" t="s">
        <v>1684</v>
      </c>
      <c r="P282" s="504"/>
    </row>
    <row r="283" spans="1:16" s="436" customFormat="1" x14ac:dyDescent="0.25">
      <c r="A283" s="74" t="s">
        <v>774</v>
      </c>
      <c r="B283" s="74" t="s">
        <v>775</v>
      </c>
      <c r="C283" s="530" t="s">
        <v>776</v>
      </c>
      <c r="D283" s="74" t="s">
        <v>777</v>
      </c>
      <c r="E283" s="440" t="s">
        <v>780</v>
      </c>
      <c r="F283" s="74" t="s">
        <v>781</v>
      </c>
      <c r="G283" s="74" t="s">
        <v>583</v>
      </c>
      <c r="H283" s="74" t="s">
        <v>584</v>
      </c>
      <c r="I283" s="435">
        <v>0</v>
      </c>
      <c r="J283" s="435">
        <v>2168566199</v>
      </c>
      <c r="K283" s="435">
        <v>37833842899</v>
      </c>
      <c r="L283" s="435">
        <v>35665276700</v>
      </c>
      <c r="M283" s="435">
        <v>0</v>
      </c>
      <c r="N283" s="435">
        <v>0</v>
      </c>
      <c r="O283" s="438" t="s">
        <v>1684</v>
      </c>
      <c r="P283" s="504"/>
    </row>
    <row r="284" spans="1:16" s="436" customFormat="1" x14ac:dyDescent="0.25">
      <c r="A284" s="74" t="s">
        <v>774</v>
      </c>
      <c r="B284" s="74" t="s">
        <v>775</v>
      </c>
      <c r="C284" s="530" t="s">
        <v>776</v>
      </c>
      <c r="D284" s="74" t="s">
        <v>777</v>
      </c>
      <c r="E284" s="440" t="s">
        <v>780</v>
      </c>
      <c r="F284" s="74" t="s">
        <v>781</v>
      </c>
      <c r="G284" s="74" t="s">
        <v>811</v>
      </c>
      <c r="H284" s="74" t="s">
        <v>812</v>
      </c>
      <c r="I284" s="435">
        <v>0</v>
      </c>
      <c r="J284" s="435">
        <v>0</v>
      </c>
      <c r="K284" s="435">
        <v>327000000</v>
      </c>
      <c r="L284" s="435">
        <v>327000000</v>
      </c>
      <c r="M284" s="435">
        <v>0</v>
      </c>
      <c r="N284" s="435">
        <v>0</v>
      </c>
      <c r="O284" s="438" t="s">
        <v>2131</v>
      </c>
      <c r="P284" s="504"/>
    </row>
    <row r="285" spans="1:16" s="436" customFormat="1" x14ac:dyDescent="0.25">
      <c r="A285" s="74" t="s">
        <v>774</v>
      </c>
      <c r="B285" s="74" t="s">
        <v>775</v>
      </c>
      <c r="C285" s="530" t="s">
        <v>776</v>
      </c>
      <c r="D285" s="74" t="s">
        <v>777</v>
      </c>
      <c r="E285" s="440" t="s">
        <v>780</v>
      </c>
      <c r="F285" s="74" t="s">
        <v>781</v>
      </c>
      <c r="G285" s="74" t="s">
        <v>509</v>
      </c>
      <c r="H285" s="74" t="s">
        <v>510</v>
      </c>
      <c r="I285" s="435">
        <v>0</v>
      </c>
      <c r="J285" s="435">
        <v>17000</v>
      </c>
      <c r="K285" s="435">
        <v>0</v>
      </c>
      <c r="L285" s="435">
        <v>0</v>
      </c>
      <c r="M285" s="435">
        <v>0</v>
      </c>
      <c r="N285" s="435">
        <v>17000</v>
      </c>
      <c r="O285" s="438" t="s">
        <v>1684</v>
      </c>
      <c r="P285" s="504"/>
    </row>
    <row r="286" spans="1:16" s="436" customFormat="1" x14ac:dyDescent="0.25">
      <c r="A286" s="74" t="s">
        <v>774</v>
      </c>
      <c r="B286" s="74" t="s">
        <v>775</v>
      </c>
      <c r="C286" s="530" t="s">
        <v>776</v>
      </c>
      <c r="D286" s="74" t="s">
        <v>777</v>
      </c>
      <c r="E286" s="440" t="s">
        <v>780</v>
      </c>
      <c r="F286" s="74" t="s">
        <v>781</v>
      </c>
      <c r="G286" s="74" t="s">
        <v>585</v>
      </c>
      <c r="H286" s="74" t="s">
        <v>586</v>
      </c>
      <c r="I286" s="435">
        <v>0</v>
      </c>
      <c r="J286" s="435">
        <v>22950000</v>
      </c>
      <c r="K286" s="435">
        <v>0</v>
      </c>
      <c r="L286" s="435">
        <v>0</v>
      </c>
      <c r="M286" s="435">
        <v>0</v>
      </c>
      <c r="N286" s="435">
        <v>22950000</v>
      </c>
      <c r="O286" s="438" t="s">
        <v>1684</v>
      </c>
      <c r="P286" s="504"/>
    </row>
    <row r="287" spans="1:16" s="436" customFormat="1" x14ac:dyDescent="0.25">
      <c r="A287" s="74" t="s">
        <v>774</v>
      </c>
      <c r="B287" s="74" t="s">
        <v>775</v>
      </c>
      <c r="C287" s="530" t="s">
        <v>776</v>
      </c>
      <c r="D287" s="74" t="s">
        <v>777</v>
      </c>
      <c r="E287" s="440" t="s">
        <v>780</v>
      </c>
      <c r="F287" s="74" t="s">
        <v>781</v>
      </c>
      <c r="G287" s="74" t="s">
        <v>546</v>
      </c>
      <c r="H287" s="74" t="s">
        <v>547</v>
      </c>
      <c r="I287" s="435">
        <v>0</v>
      </c>
      <c r="J287" s="435">
        <v>0</v>
      </c>
      <c r="K287" s="435">
        <v>3217004791</v>
      </c>
      <c r="L287" s="435">
        <v>3217004792</v>
      </c>
      <c r="M287" s="435">
        <v>0</v>
      </c>
      <c r="N287" s="435">
        <v>1</v>
      </c>
      <c r="O287" s="438" t="s">
        <v>1684</v>
      </c>
      <c r="P287" s="504"/>
    </row>
    <row r="288" spans="1:16" s="436" customFormat="1" x14ac:dyDescent="0.25">
      <c r="A288" s="74" t="s">
        <v>774</v>
      </c>
      <c r="B288" s="74" t="s">
        <v>775</v>
      </c>
      <c r="C288" s="530" t="s">
        <v>776</v>
      </c>
      <c r="D288" s="74" t="s">
        <v>777</v>
      </c>
      <c r="E288" s="440" t="s">
        <v>780</v>
      </c>
      <c r="F288" s="74" t="s">
        <v>781</v>
      </c>
      <c r="G288" s="74" t="s">
        <v>813</v>
      </c>
      <c r="H288" s="74" t="s">
        <v>814</v>
      </c>
      <c r="I288" s="435">
        <v>0</v>
      </c>
      <c r="J288" s="435">
        <v>4065134470</v>
      </c>
      <c r="K288" s="435">
        <v>475682843967</v>
      </c>
      <c r="L288" s="435">
        <v>508829786517</v>
      </c>
      <c r="M288" s="435">
        <v>0</v>
      </c>
      <c r="N288" s="435">
        <v>37212077020</v>
      </c>
      <c r="O288" s="438" t="s">
        <v>1684</v>
      </c>
      <c r="P288" s="504"/>
    </row>
    <row r="289" spans="1:16" s="436" customFormat="1" x14ac:dyDescent="0.25">
      <c r="A289" s="74" t="s">
        <v>774</v>
      </c>
      <c r="B289" s="74" t="s">
        <v>775</v>
      </c>
      <c r="C289" s="530" t="s">
        <v>776</v>
      </c>
      <c r="D289" s="74" t="s">
        <v>777</v>
      </c>
      <c r="E289" s="440" t="s">
        <v>780</v>
      </c>
      <c r="F289" s="74" t="s">
        <v>781</v>
      </c>
      <c r="G289" s="74" t="s">
        <v>589</v>
      </c>
      <c r="H289" s="74" t="s">
        <v>590</v>
      </c>
      <c r="I289" s="435">
        <v>0</v>
      </c>
      <c r="J289" s="435">
        <v>3390000000</v>
      </c>
      <c r="K289" s="435">
        <v>17092500470</v>
      </c>
      <c r="L289" s="435">
        <v>13916500470</v>
      </c>
      <c r="M289" s="435">
        <v>0</v>
      </c>
      <c r="N289" s="435">
        <v>214000000</v>
      </c>
      <c r="O289" s="438" t="s">
        <v>1684</v>
      </c>
      <c r="P289" s="504"/>
    </row>
    <row r="290" spans="1:16" s="436" customFormat="1" x14ac:dyDescent="0.25">
      <c r="A290" s="74" t="s">
        <v>774</v>
      </c>
      <c r="B290" s="74" t="s">
        <v>775</v>
      </c>
      <c r="C290" s="530" t="s">
        <v>776</v>
      </c>
      <c r="D290" s="74" t="s">
        <v>777</v>
      </c>
      <c r="E290" s="440" t="s">
        <v>780</v>
      </c>
      <c r="F290" s="74" t="s">
        <v>781</v>
      </c>
      <c r="G290" s="74" t="s">
        <v>601</v>
      </c>
      <c r="H290" s="74" t="s">
        <v>602</v>
      </c>
      <c r="I290" s="435">
        <v>0</v>
      </c>
      <c r="J290" s="435">
        <v>0</v>
      </c>
      <c r="K290" s="435">
        <v>3129253577</v>
      </c>
      <c r="L290" s="435">
        <v>3129253577</v>
      </c>
      <c r="M290" s="435">
        <v>0</v>
      </c>
      <c r="N290" s="435">
        <v>0</v>
      </c>
      <c r="O290" s="438" t="s">
        <v>2131</v>
      </c>
      <c r="P290" s="504"/>
    </row>
    <row r="291" spans="1:16" s="436" customFormat="1" x14ac:dyDescent="0.25">
      <c r="A291" s="74" t="s">
        <v>774</v>
      </c>
      <c r="B291" s="74" t="s">
        <v>775</v>
      </c>
      <c r="C291" s="530" t="s">
        <v>776</v>
      </c>
      <c r="D291" s="74" t="s">
        <v>777</v>
      </c>
      <c r="E291" s="440" t="s">
        <v>780</v>
      </c>
      <c r="F291" s="74" t="s">
        <v>781</v>
      </c>
      <c r="G291" s="74" t="s">
        <v>593</v>
      </c>
      <c r="H291" s="74" t="s">
        <v>594</v>
      </c>
      <c r="I291" s="435">
        <v>0</v>
      </c>
      <c r="J291" s="435">
        <v>0</v>
      </c>
      <c r="K291" s="435">
        <v>48521106750</v>
      </c>
      <c r="L291" s="435">
        <v>48521106750</v>
      </c>
      <c r="M291" s="435">
        <v>0</v>
      </c>
      <c r="N291" s="435">
        <v>0</v>
      </c>
      <c r="O291" s="438" t="s">
        <v>2131</v>
      </c>
      <c r="P291" s="504"/>
    </row>
    <row r="292" spans="1:16" s="436" customFormat="1" x14ac:dyDescent="0.25">
      <c r="A292" s="74" t="s">
        <v>774</v>
      </c>
      <c r="B292" s="74" t="s">
        <v>775</v>
      </c>
      <c r="C292" s="530" t="s">
        <v>776</v>
      </c>
      <c r="D292" s="74" t="s">
        <v>777</v>
      </c>
      <c r="E292" s="440" t="s">
        <v>780</v>
      </c>
      <c r="F292" s="74" t="s">
        <v>781</v>
      </c>
      <c r="G292" s="74" t="s">
        <v>815</v>
      </c>
      <c r="H292" s="74" t="s">
        <v>816</v>
      </c>
      <c r="I292" s="435">
        <v>0</v>
      </c>
      <c r="J292" s="435">
        <v>13625000</v>
      </c>
      <c r="K292" s="435">
        <v>0</v>
      </c>
      <c r="L292" s="435">
        <v>0</v>
      </c>
      <c r="M292" s="435">
        <v>0</v>
      </c>
      <c r="N292" s="435">
        <v>13625000</v>
      </c>
      <c r="O292" s="438" t="s">
        <v>1684</v>
      </c>
      <c r="P292" s="504"/>
    </row>
    <row r="293" spans="1:16" s="436" customFormat="1" x14ac:dyDescent="0.25">
      <c r="A293" s="74" t="s">
        <v>774</v>
      </c>
      <c r="B293" s="74" t="s">
        <v>775</v>
      </c>
      <c r="C293" s="530" t="s">
        <v>776</v>
      </c>
      <c r="D293" s="74" t="s">
        <v>777</v>
      </c>
      <c r="E293" s="440" t="s">
        <v>780</v>
      </c>
      <c r="F293" s="74" t="s">
        <v>781</v>
      </c>
      <c r="G293" s="74" t="s">
        <v>603</v>
      </c>
      <c r="H293" s="74" t="s">
        <v>604</v>
      </c>
      <c r="I293" s="435">
        <v>0</v>
      </c>
      <c r="J293" s="435">
        <v>199608850</v>
      </c>
      <c r="K293" s="435">
        <v>348614744475</v>
      </c>
      <c r="L293" s="435">
        <v>348615362062</v>
      </c>
      <c r="M293" s="435">
        <v>0</v>
      </c>
      <c r="N293" s="435">
        <v>200226437</v>
      </c>
      <c r="O293" s="438" t="s">
        <v>1684</v>
      </c>
      <c r="P293" s="504"/>
    </row>
    <row r="294" spans="1:16" s="436" customFormat="1" x14ac:dyDescent="0.25">
      <c r="A294" s="74" t="s">
        <v>774</v>
      </c>
      <c r="B294" s="74" t="s">
        <v>775</v>
      </c>
      <c r="C294" s="530" t="s">
        <v>776</v>
      </c>
      <c r="D294" s="74" t="s">
        <v>777</v>
      </c>
      <c r="E294" s="440" t="s">
        <v>780</v>
      </c>
      <c r="F294" s="74" t="s">
        <v>781</v>
      </c>
      <c r="G294" s="74" t="s">
        <v>819</v>
      </c>
      <c r="H294" s="74" t="s">
        <v>820</v>
      </c>
      <c r="I294" s="435">
        <v>0</v>
      </c>
      <c r="J294" s="435">
        <v>0</v>
      </c>
      <c r="K294" s="435">
        <v>6930547400</v>
      </c>
      <c r="L294" s="435">
        <v>9342314900</v>
      </c>
      <c r="M294" s="435">
        <v>0</v>
      </c>
      <c r="N294" s="435">
        <v>2411767500</v>
      </c>
      <c r="O294" s="438" t="s">
        <v>1684</v>
      </c>
      <c r="P294" s="504"/>
    </row>
    <row r="295" spans="1:16" s="436" customFormat="1" x14ac:dyDescent="0.25">
      <c r="A295" s="74" t="s">
        <v>774</v>
      </c>
      <c r="B295" s="74" t="s">
        <v>775</v>
      </c>
      <c r="C295" s="530" t="s">
        <v>776</v>
      </c>
      <c r="D295" s="74" t="s">
        <v>777</v>
      </c>
      <c r="E295" s="440" t="s">
        <v>780</v>
      </c>
      <c r="F295" s="74" t="s">
        <v>781</v>
      </c>
      <c r="G295" s="74" t="s">
        <v>825</v>
      </c>
      <c r="H295" s="74" t="s">
        <v>1967</v>
      </c>
      <c r="I295" s="435">
        <v>0</v>
      </c>
      <c r="J295" s="435">
        <v>0</v>
      </c>
      <c r="K295" s="435">
        <v>4184060423</v>
      </c>
      <c r="L295" s="435">
        <v>4184060423</v>
      </c>
      <c r="M295" s="435">
        <v>0</v>
      </c>
      <c r="N295" s="435">
        <v>0</v>
      </c>
      <c r="O295" s="438" t="s">
        <v>2131</v>
      </c>
      <c r="P295" s="504"/>
    </row>
    <row r="296" spans="1:16" s="436" customFormat="1" x14ac:dyDescent="0.25">
      <c r="A296" s="74" t="s">
        <v>774</v>
      </c>
      <c r="B296" s="74" t="s">
        <v>775</v>
      </c>
      <c r="C296" s="530" t="s">
        <v>776</v>
      </c>
      <c r="D296" s="74" t="s">
        <v>777</v>
      </c>
      <c r="E296" s="440" t="s">
        <v>780</v>
      </c>
      <c r="F296" s="74" t="s">
        <v>781</v>
      </c>
      <c r="G296" s="74" t="s">
        <v>591</v>
      </c>
      <c r="H296" s="74" t="s">
        <v>592</v>
      </c>
      <c r="I296" s="435">
        <v>0</v>
      </c>
      <c r="J296" s="435">
        <v>0</v>
      </c>
      <c r="K296" s="435">
        <v>9514907000</v>
      </c>
      <c r="L296" s="435">
        <v>9514907000</v>
      </c>
      <c r="M296" s="435">
        <v>0</v>
      </c>
      <c r="N296" s="435">
        <v>0</v>
      </c>
      <c r="O296" s="438" t="s">
        <v>2131</v>
      </c>
      <c r="P296" s="504"/>
    </row>
    <row r="297" spans="1:16" s="436" customFormat="1" x14ac:dyDescent="0.25">
      <c r="A297" s="74" t="s">
        <v>774</v>
      </c>
      <c r="B297" s="74" t="s">
        <v>775</v>
      </c>
      <c r="C297" s="530" t="s">
        <v>776</v>
      </c>
      <c r="D297" s="74" t="s">
        <v>777</v>
      </c>
      <c r="E297" s="440" t="s">
        <v>780</v>
      </c>
      <c r="F297" s="74" t="s">
        <v>781</v>
      </c>
      <c r="G297" s="74" t="s">
        <v>827</v>
      </c>
      <c r="H297" s="74" t="s">
        <v>828</v>
      </c>
      <c r="I297" s="435">
        <v>0</v>
      </c>
      <c r="J297" s="435">
        <v>21595230000</v>
      </c>
      <c r="K297" s="435">
        <v>197838961700</v>
      </c>
      <c r="L297" s="435">
        <v>184409012700</v>
      </c>
      <c r="M297" s="435">
        <v>0</v>
      </c>
      <c r="N297" s="435">
        <v>8165281000</v>
      </c>
      <c r="O297" s="438" t="s">
        <v>1684</v>
      </c>
      <c r="P297" s="504"/>
    </row>
    <row r="298" spans="1:16" s="436" customFormat="1" x14ac:dyDescent="0.25">
      <c r="A298" s="74" t="s">
        <v>774</v>
      </c>
      <c r="B298" s="74" t="s">
        <v>775</v>
      </c>
      <c r="C298" s="530" t="s">
        <v>776</v>
      </c>
      <c r="D298" s="74" t="s">
        <v>777</v>
      </c>
      <c r="E298" s="440" t="s">
        <v>780</v>
      </c>
      <c r="F298" s="74" t="s">
        <v>781</v>
      </c>
      <c r="G298" s="74" t="s">
        <v>595</v>
      </c>
      <c r="H298" s="74" t="s">
        <v>596</v>
      </c>
      <c r="I298" s="435">
        <v>0</v>
      </c>
      <c r="J298" s="435">
        <v>177339800</v>
      </c>
      <c r="K298" s="435">
        <v>591418490800</v>
      </c>
      <c r="L298" s="435">
        <v>591241151000</v>
      </c>
      <c r="M298" s="435">
        <v>0</v>
      </c>
      <c r="N298" s="435">
        <v>0</v>
      </c>
      <c r="O298" s="438" t="s">
        <v>1684</v>
      </c>
      <c r="P298" s="504"/>
    </row>
    <row r="299" spans="1:16" s="436" customFormat="1" x14ac:dyDescent="0.25">
      <c r="A299" s="74" t="s">
        <v>774</v>
      </c>
      <c r="B299" s="74" t="s">
        <v>775</v>
      </c>
      <c r="C299" s="530" t="s">
        <v>776</v>
      </c>
      <c r="D299" s="74" t="s">
        <v>777</v>
      </c>
      <c r="E299" s="440" t="s">
        <v>780</v>
      </c>
      <c r="F299" s="74" t="s">
        <v>781</v>
      </c>
      <c r="G299" s="74" t="s">
        <v>1968</v>
      </c>
      <c r="H299" s="74" t="s">
        <v>1969</v>
      </c>
      <c r="I299" s="435">
        <v>0</v>
      </c>
      <c r="J299" s="435">
        <v>0</v>
      </c>
      <c r="K299" s="435">
        <v>7012951000</v>
      </c>
      <c r="L299" s="435">
        <v>7012951000</v>
      </c>
      <c r="M299" s="435">
        <v>0</v>
      </c>
      <c r="N299" s="435">
        <v>0</v>
      </c>
      <c r="O299" s="438" t="s">
        <v>2131</v>
      </c>
      <c r="P299" s="504"/>
    </row>
    <row r="300" spans="1:16" s="436" customFormat="1" x14ac:dyDescent="0.25">
      <c r="A300" s="74" t="s">
        <v>774</v>
      </c>
      <c r="B300" s="74" t="s">
        <v>775</v>
      </c>
      <c r="C300" s="530" t="s">
        <v>776</v>
      </c>
      <c r="D300" s="74" t="s">
        <v>777</v>
      </c>
      <c r="E300" s="440" t="s">
        <v>780</v>
      </c>
      <c r="F300" s="74" t="s">
        <v>781</v>
      </c>
      <c r="G300" s="74" t="s">
        <v>597</v>
      </c>
      <c r="H300" s="74" t="s">
        <v>598</v>
      </c>
      <c r="I300" s="435">
        <v>0</v>
      </c>
      <c r="J300" s="435">
        <v>0</v>
      </c>
      <c r="K300" s="435">
        <v>34234007107</v>
      </c>
      <c r="L300" s="435">
        <v>34244320677</v>
      </c>
      <c r="M300" s="435">
        <v>0</v>
      </c>
      <c r="N300" s="435">
        <v>10313570</v>
      </c>
      <c r="O300" s="438" t="s">
        <v>1684</v>
      </c>
      <c r="P300" s="504"/>
    </row>
    <row r="301" spans="1:16" s="436" customFormat="1" x14ac:dyDescent="0.25">
      <c r="A301" s="74" t="s">
        <v>774</v>
      </c>
      <c r="B301" s="74" t="s">
        <v>775</v>
      </c>
      <c r="C301" s="530" t="s">
        <v>776</v>
      </c>
      <c r="D301" s="74" t="s">
        <v>777</v>
      </c>
      <c r="E301" s="440" t="s">
        <v>780</v>
      </c>
      <c r="F301" s="74" t="s">
        <v>781</v>
      </c>
      <c r="G301" s="74" t="s">
        <v>833</v>
      </c>
      <c r="H301" s="74" t="s">
        <v>834</v>
      </c>
      <c r="I301" s="435">
        <v>0</v>
      </c>
      <c r="J301" s="435">
        <v>0</v>
      </c>
      <c r="K301" s="435">
        <v>9103156800</v>
      </c>
      <c r="L301" s="435">
        <v>9103156800</v>
      </c>
      <c r="M301" s="435">
        <v>0</v>
      </c>
      <c r="N301" s="435">
        <v>0</v>
      </c>
      <c r="O301" s="438" t="s">
        <v>2131</v>
      </c>
      <c r="P301" s="504"/>
    </row>
    <row r="302" spans="1:16" s="436" customFormat="1" x14ac:dyDescent="0.25">
      <c r="A302" s="74" t="s">
        <v>774</v>
      </c>
      <c r="B302" s="74" t="s">
        <v>775</v>
      </c>
      <c r="C302" s="530" t="s">
        <v>776</v>
      </c>
      <c r="D302" s="74" t="s">
        <v>777</v>
      </c>
      <c r="E302" s="440" t="s">
        <v>780</v>
      </c>
      <c r="F302" s="74" t="s">
        <v>781</v>
      </c>
      <c r="G302" s="74" t="s">
        <v>617</v>
      </c>
      <c r="H302" s="74" t="s">
        <v>618</v>
      </c>
      <c r="I302" s="435">
        <v>0</v>
      </c>
      <c r="J302" s="435">
        <v>0</v>
      </c>
      <c r="K302" s="435">
        <v>0</v>
      </c>
      <c r="L302" s="435">
        <v>2491586256</v>
      </c>
      <c r="M302" s="435">
        <v>0</v>
      </c>
      <c r="N302" s="435">
        <v>2491586256</v>
      </c>
      <c r="O302" s="438" t="s">
        <v>1684</v>
      </c>
      <c r="P302" s="504"/>
    </row>
    <row r="303" spans="1:16" s="436" customFormat="1" x14ac:dyDescent="0.25">
      <c r="A303" s="74" t="s">
        <v>774</v>
      </c>
      <c r="B303" s="74" t="s">
        <v>775</v>
      </c>
      <c r="C303" s="530" t="s">
        <v>776</v>
      </c>
      <c r="D303" s="74" t="s">
        <v>777</v>
      </c>
      <c r="E303" s="440" t="s">
        <v>780</v>
      </c>
      <c r="F303" s="74" t="s">
        <v>781</v>
      </c>
      <c r="G303" s="74" t="s">
        <v>839</v>
      </c>
      <c r="H303" s="74" t="s">
        <v>840</v>
      </c>
      <c r="I303" s="435">
        <v>0</v>
      </c>
      <c r="J303" s="435">
        <v>26370</v>
      </c>
      <c r="K303" s="435">
        <v>62823096548</v>
      </c>
      <c r="L303" s="435">
        <v>62823070178</v>
      </c>
      <c r="M303" s="435">
        <v>0</v>
      </c>
      <c r="N303" s="435">
        <v>0</v>
      </c>
      <c r="O303" s="438" t="s">
        <v>2131</v>
      </c>
      <c r="P303" s="504"/>
    </row>
    <row r="304" spans="1:16" s="436" customFormat="1" x14ac:dyDescent="0.25">
      <c r="A304" s="74" t="s">
        <v>774</v>
      </c>
      <c r="B304" s="74" t="s">
        <v>775</v>
      </c>
      <c r="C304" s="530" t="s">
        <v>776</v>
      </c>
      <c r="D304" s="74" t="s">
        <v>777</v>
      </c>
      <c r="E304" s="440" t="s">
        <v>780</v>
      </c>
      <c r="F304" s="74" t="s">
        <v>781</v>
      </c>
      <c r="G304" s="74" t="s">
        <v>843</v>
      </c>
      <c r="H304" s="74" t="s">
        <v>844</v>
      </c>
      <c r="I304" s="435">
        <v>0</v>
      </c>
      <c r="J304" s="435">
        <v>0</v>
      </c>
      <c r="K304" s="435">
        <v>160756800</v>
      </c>
      <c r="L304" s="435">
        <v>160756800</v>
      </c>
      <c r="M304" s="435">
        <v>0</v>
      </c>
      <c r="N304" s="435">
        <v>0</v>
      </c>
      <c r="O304" s="438" t="s">
        <v>2131</v>
      </c>
      <c r="P304" s="504"/>
    </row>
    <row r="305" spans="1:16" s="436" customFormat="1" x14ac:dyDescent="0.25">
      <c r="A305" s="74" t="s">
        <v>774</v>
      </c>
      <c r="B305" s="74" t="s">
        <v>775</v>
      </c>
      <c r="C305" s="530" t="s">
        <v>776</v>
      </c>
      <c r="D305" s="74" t="s">
        <v>777</v>
      </c>
      <c r="E305" s="440" t="s">
        <v>780</v>
      </c>
      <c r="F305" s="74" t="s">
        <v>781</v>
      </c>
      <c r="G305" s="74" t="s">
        <v>621</v>
      </c>
      <c r="H305" s="74" t="s">
        <v>622</v>
      </c>
      <c r="I305" s="435">
        <v>0</v>
      </c>
      <c r="J305" s="435">
        <v>0</v>
      </c>
      <c r="K305" s="435">
        <v>684954151163</v>
      </c>
      <c r="L305" s="435">
        <v>684954151163</v>
      </c>
      <c r="M305" s="435">
        <v>0</v>
      </c>
      <c r="N305" s="435">
        <v>0</v>
      </c>
      <c r="O305" s="438" t="s">
        <v>2131</v>
      </c>
      <c r="P305" s="504"/>
    </row>
    <row r="306" spans="1:16" s="436" customFormat="1" x14ac:dyDescent="0.25">
      <c r="A306" s="74" t="s">
        <v>774</v>
      </c>
      <c r="B306" s="74" t="s">
        <v>775</v>
      </c>
      <c r="C306" s="530" t="s">
        <v>776</v>
      </c>
      <c r="D306" s="74" t="s">
        <v>777</v>
      </c>
      <c r="E306" s="440" t="s">
        <v>780</v>
      </c>
      <c r="F306" s="74" t="s">
        <v>781</v>
      </c>
      <c r="G306" s="74" t="s">
        <v>623</v>
      </c>
      <c r="H306" s="74" t="s">
        <v>624</v>
      </c>
      <c r="I306" s="435">
        <v>0</v>
      </c>
      <c r="J306" s="435">
        <v>0</v>
      </c>
      <c r="K306" s="435">
        <v>1347629849999</v>
      </c>
      <c r="L306" s="435">
        <v>1347629849999</v>
      </c>
      <c r="M306" s="435">
        <v>0</v>
      </c>
      <c r="N306" s="435">
        <v>0</v>
      </c>
      <c r="O306" s="438" t="s">
        <v>2131</v>
      </c>
      <c r="P306" s="504"/>
    </row>
    <row r="307" spans="1:16" s="436" customFormat="1" x14ac:dyDescent="0.25">
      <c r="A307" s="74" t="s">
        <v>774</v>
      </c>
      <c r="B307" s="74" t="s">
        <v>775</v>
      </c>
      <c r="C307" s="530" t="s">
        <v>776</v>
      </c>
      <c r="D307" s="74" t="s">
        <v>777</v>
      </c>
      <c r="E307" s="440" t="s">
        <v>780</v>
      </c>
      <c r="F307" s="74" t="s">
        <v>781</v>
      </c>
      <c r="G307" s="74" t="s">
        <v>849</v>
      </c>
      <c r="H307" s="74" t="s">
        <v>850</v>
      </c>
      <c r="I307" s="435">
        <v>0</v>
      </c>
      <c r="J307" s="435">
        <v>0</v>
      </c>
      <c r="K307" s="435">
        <v>22613701267</v>
      </c>
      <c r="L307" s="435">
        <v>22640287790</v>
      </c>
      <c r="M307" s="435">
        <v>0</v>
      </c>
      <c r="N307" s="435">
        <v>26586523</v>
      </c>
      <c r="O307" s="438" t="s">
        <v>1684</v>
      </c>
      <c r="P307" s="504"/>
    </row>
    <row r="308" spans="1:16" s="436" customFormat="1" x14ac:dyDescent="0.25">
      <c r="A308" s="74" t="s">
        <v>774</v>
      </c>
      <c r="B308" s="74" t="s">
        <v>775</v>
      </c>
      <c r="C308" s="530" t="s">
        <v>776</v>
      </c>
      <c r="D308" s="74" t="s">
        <v>777</v>
      </c>
      <c r="E308" s="440" t="s">
        <v>780</v>
      </c>
      <c r="F308" s="74" t="s">
        <v>781</v>
      </c>
      <c r="G308" s="74" t="s">
        <v>625</v>
      </c>
      <c r="H308" s="74" t="s">
        <v>626</v>
      </c>
      <c r="I308" s="435">
        <v>0</v>
      </c>
      <c r="J308" s="435">
        <v>0</v>
      </c>
      <c r="K308" s="435">
        <v>236007880859</v>
      </c>
      <c r="L308" s="435">
        <v>236007880859</v>
      </c>
      <c r="M308" s="435">
        <v>0</v>
      </c>
      <c r="N308" s="435">
        <v>0</v>
      </c>
      <c r="O308" s="438" t="s">
        <v>2131</v>
      </c>
      <c r="P308" s="504"/>
    </row>
    <row r="309" spans="1:16" s="436" customFormat="1" x14ac:dyDescent="0.25">
      <c r="A309" s="74" t="s">
        <v>774</v>
      </c>
      <c r="B309" s="74" t="s">
        <v>775</v>
      </c>
      <c r="C309" s="530" t="s">
        <v>776</v>
      </c>
      <c r="D309" s="74" t="s">
        <v>777</v>
      </c>
      <c r="E309" s="440" t="s">
        <v>780</v>
      </c>
      <c r="F309" s="74" t="s">
        <v>781</v>
      </c>
      <c r="G309" s="74" t="s">
        <v>552</v>
      </c>
      <c r="H309" s="74" t="s">
        <v>553</v>
      </c>
      <c r="I309" s="435">
        <v>0</v>
      </c>
      <c r="J309" s="435">
        <v>104372</v>
      </c>
      <c r="K309" s="435">
        <v>0</v>
      </c>
      <c r="L309" s="435">
        <v>0</v>
      </c>
      <c r="M309" s="435">
        <v>0</v>
      </c>
      <c r="N309" s="435">
        <v>104372</v>
      </c>
      <c r="O309" s="438" t="s">
        <v>1684</v>
      </c>
      <c r="P309" s="504"/>
    </row>
    <row r="310" spans="1:16" s="436" customFormat="1" x14ac:dyDescent="0.25">
      <c r="A310" s="74" t="s">
        <v>774</v>
      </c>
      <c r="B310" s="74" t="s">
        <v>775</v>
      </c>
      <c r="C310" s="530" t="s">
        <v>776</v>
      </c>
      <c r="D310" s="74" t="s">
        <v>777</v>
      </c>
      <c r="E310" s="440" t="s">
        <v>780</v>
      </c>
      <c r="F310" s="74" t="s">
        <v>781</v>
      </c>
      <c r="G310" s="74" t="s">
        <v>674</v>
      </c>
      <c r="H310" s="74" t="s">
        <v>675</v>
      </c>
      <c r="I310" s="435">
        <v>0</v>
      </c>
      <c r="J310" s="435">
        <v>0</v>
      </c>
      <c r="K310" s="435">
        <v>200000000</v>
      </c>
      <c r="L310" s="435">
        <v>200000000</v>
      </c>
      <c r="M310" s="435">
        <v>0</v>
      </c>
      <c r="N310" s="435">
        <v>0</v>
      </c>
      <c r="O310" s="438" t="s">
        <v>2131</v>
      </c>
      <c r="P310" s="504"/>
    </row>
    <row r="311" spans="1:16" s="436" customFormat="1" x14ac:dyDescent="0.25">
      <c r="A311" s="74" t="s">
        <v>774</v>
      </c>
      <c r="B311" s="74" t="s">
        <v>775</v>
      </c>
      <c r="C311" s="530" t="s">
        <v>776</v>
      </c>
      <c r="D311" s="74" t="s">
        <v>777</v>
      </c>
      <c r="E311" s="440" t="s">
        <v>780</v>
      </c>
      <c r="F311" s="74" t="s">
        <v>781</v>
      </c>
      <c r="G311" s="74" t="s">
        <v>851</v>
      </c>
      <c r="H311" s="74" t="s">
        <v>852</v>
      </c>
      <c r="I311" s="435">
        <v>0</v>
      </c>
      <c r="J311" s="435">
        <v>0</v>
      </c>
      <c r="K311" s="435">
        <v>2784296000</v>
      </c>
      <c r="L311" s="435">
        <v>2784296000</v>
      </c>
      <c r="M311" s="435">
        <v>0</v>
      </c>
      <c r="N311" s="435">
        <v>0</v>
      </c>
      <c r="O311" s="438" t="s">
        <v>2131</v>
      </c>
      <c r="P311" s="504"/>
    </row>
    <row r="312" spans="1:16" s="436" customFormat="1" x14ac:dyDescent="0.25">
      <c r="A312" s="74" t="s">
        <v>774</v>
      </c>
      <c r="B312" s="74" t="s">
        <v>775</v>
      </c>
      <c r="C312" s="530" t="s">
        <v>776</v>
      </c>
      <c r="D312" s="74" t="s">
        <v>777</v>
      </c>
      <c r="E312" s="440" t="s">
        <v>780</v>
      </c>
      <c r="F312" s="74" t="s">
        <v>781</v>
      </c>
      <c r="G312" s="74" t="s">
        <v>629</v>
      </c>
      <c r="H312" s="74" t="s">
        <v>630</v>
      </c>
      <c r="I312" s="435">
        <v>0</v>
      </c>
      <c r="J312" s="435">
        <v>0</v>
      </c>
      <c r="K312" s="435">
        <v>40716904597</v>
      </c>
      <c r="L312" s="435">
        <v>178920616091</v>
      </c>
      <c r="M312" s="435">
        <v>0</v>
      </c>
      <c r="N312" s="435">
        <v>138203711494</v>
      </c>
      <c r="O312" s="438" t="s">
        <v>1684</v>
      </c>
      <c r="P312" s="504"/>
    </row>
    <row r="313" spans="1:16" s="436" customFormat="1" x14ac:dyDescent="0.25">
      <c r="A313" s="74" t="s">
        <v>774</v>
      </c>
      <c r="B313" s="74" t="s">
        <v>775</v>
      </c>
      <c r="C313" s="530" t="s">
        <v>776</v>
      </c>
      <c r="D313" s="74" t="s">
        <v>777</v>
      </c>
      <c r="E313" s="440" t="s">
        <v>780</v>
      </c>
      <c r="F313" s="74" t="s">
        <v>781</v>
      </c>
      <c r="G313" s="74" t="s">
        <v>658</v>
      </c>
      <c r="H313" s="74" t="s">
        <v>659</v>
      </c>
      <c r="I313" s="435">
        <v>0</v>
      </c>
      <c r="J313" s="435">
        <v>0</v>
      </c>
      <c r="K313" s="435">
        <v>311300484</v>
      </c>
      <c r="L313" s="435">
        <v>311300484</v>
      </c>
      <c r="M313" s="435">
        <v>0</v>
      </c>
      <c r="N313" s="435">
        <v>0</v>
      </c>
      <c r="O313" s="438" t="s">
        <v>2131</v>
      </c>
      <c r="P313" s="504"/>
    </row>
    <row r="314" spans="1:16" s="436" customFormat="1" x14ac:dyDescent="0.25">
      <c r="A314" s="74" t="s">
        <v>774</v>
      </c>
      <c r="B314" s="74" t="s">
        <v>775</v>
      </c>
      <c r="C314" s="530" t="s">
        <v>776</v>
      </c>
      <c r="D314" s="74" t="s">
        <v>777</v>
      </c>
      <c r="E314" s="440" t="s">
        <v>780</v>
      </c>
      <c r="F314" s="74" t="s">
        <v>781</v>
      </c>
      <c r="G314" s="74" t="s">
        <v>859</v>
      </c>
      <c r="H314" s="74" t="s">
        <v>860</v>
      </c>
      <c r="I314" s="435">
        <v>0</v>
      </c>
      <c r="J314" s="435">
        <v>0</v>
      </c>
      <c r="K314" s="435">
        <v>110000000</v>
      </c>
      <c r="L314" s="435">
        <v>110000000</v>
      </c>
      <c r="M314" s="435">
        <v>0</v>
      </c>
      <c r="N314" s="435">
        <v>0</v>
      </c>
      <c r="O314" s="438" t="s">
        <v>2131</v>
      </c>
      <c r="P314" s="504"/>
    </row>
    <row r="315" spans="1:16" s="436" customFormat="1" x14ac:dyDescent="0.25">
      <c r="A315" s="74" t="s">
        <v>774</v>
      </c>
      <c r="B315" s="74" t="s">
        <v>775</v>
      </c>
      <c r="C315" s="530" t="s">
        <v>776</v>
      </c>
      <c r="D315" s="74" t="s">
        <v>777</v>
      </c>
      <c r="E315" s="440" t="s">
        <v>780</v>
      </c>
      <c r="F315" s="74" t="s">
        <v>781</v>
      </c>
      <c r="G315" s="74" t="s">
        <v>861</v>
      </c>
      <c r="H315" s="74" t="s">
        <v>1970</v>
      </c>
      <c r="I315" s="435">
        <v>0</v>
      </c>
      <c r="J315" s="435">
        <v>0</v>
      </c>
      <c r="K315" s="435">
        <v>29047732505</v>
      </c>
      <c r="L315" s="435">
        <v>29047732505</v>
      </c>
      <c r="M315" s="435">
        <v>0</v>
      </c>
      <c r="N315" s="435">
        <v>0</v>
      </c>
      <c r="O315" s="438" t="s">
        <v>2131</v>
      </c>
      <c r="P315" s="504"/>
    </row>
    <row r="316" spans="1:16" s="436" customFormat="1" x14ac:dyDescent="0.25">
      <c r="A316" s="74" t="s">
        <v>774</v>
      </c>
      <c r="B316" s="74" t="s">
        <v>775</v>
      </c>
      <c r="C316" s="530" t="s">
        <v>776</v>
      </c>
      <c r="D316" s="74" t="s">
        <v>777</v>
      </c>
      <c r="E316" s="440" t="s">
        <v>780</v>
      </c>
      <c r="F316" s="74" t="s">
        <v>781</v>
      </c>
      <c r="G316" s="74" t="s">
        <v>867</v>
      </c>
      <c r="H316" s="74" t="s">
        <v>868</v>
      </c>
      <c r="I316" s="435">
        <v>0</v>
      </c>
      <c r="J316" s="435">
        <v>289316700</v>
      </c>
      <c r="K316" s="435">
        <v>22329770700</v>
      </c>
      <c r="L316" s="435">
        <v>22040454000</v>
      </c>
      <c r="M316" s="435">
        <v>0</v>
      </c>
      <c r="N316" s="435">
        <v>0</v>
      </c>
      <c r="O316" s="438" t="s">
        <v>1684</v>
      </c>
      <c r="P316" s="504"/>
    </row>
    <row r="317" spans="1:16" s="436" customFormat="1" x14ac:dyDescent="0.25">
      <c r="A317" s="74" t="s">
        <v>774</v>
      </c>
      <c r="B317" s="74" t="s">
        <v>775</v>
      </c>
      <c r="C317" s="530" t="s">
        <v>776</v>
      </c>
      <c r="D317" s="74" t="s">
        <v>777</v>
      </c>
      <c r="E317" s="440" t="s">
        <v>780</v>
      </c>
      <c r="F317" s="74" t="s">
        <v>781</v>
      </c>
      <c r="G317" s="74" t="s">
        <v>660</v>
      </c>
      <c r="H317" s="74" t="s">
        <v>661</v>
      </c>
      <c r="I317" s="435">
        <v>0</v>
      </c>
      <c r="J317" s="435">
        <v>0</v>
      </c>
      <c r="K317" s="435">
        <v>540396000</v>
      </c>
      <c r="L317" s="435">
        <v>540396000</v>
      </c>
      <c r="M317" s="435">
        <v>0</v>
      </c>
      <c r="N317" s="435">
        <v>0</v>
      </c>
      <c r="O317" s="438" t="s">
        <v>2131</v>
      </c>
      <c r="P317" s="504"/>
    </row>
    <row r="318" spans="1:16" s="436" customFormat="1" x14ac:dyDescent="0.25">
      <c r="A318" s="74" t="s">
        <v>774</v>
      </c>
      <c r="B318" s="74" t="s">
        <v>775</v>
      </c>
      <c r="C318" s="530" t="s">
        <v>776</v>
      </c>
      <c r="D318" s="74" t="s">
        <v>777</v>
      </c>
      <c r="E318" s="440" t="s">
        <v>780</v>
      </c>
      <c r="F318" s="74" t="s">
        <v>781</v>
      </c>
      <c r="G318" s="74" t="s">
        <v>554</v>
      </c>
      <c r="H318" s="74" t="s">
        <v>555</v>
      </c>
      <c r="I318" s="591">
        <v>0</v>
      </c>
      <c r="J318" s="591">
        <v>1609702</v>
      </c>
      <c r="K318" s="591">
        <v>20491784089</v>
      </c>
      <c r="L318" s="591">
        <v>20491784090</v>
      </c>
      <c r="M318" s="591">
        <v>0</v>
      </c>
      <c r="N318" s="591">
        <v>1609703</v>
      </c>
      <c r="O318" s="438" t="s">
        <v>1684</v>
      </c>
      <c r="P318" s="504"/>
    </row>
    <row r="319" spans="1:16" s="436" customFormat="1" x14ac:dyDescent="0.25">
      <c r="A319" s="74" t="s">
        <v>774</v>
      </c>
      <c r="B319" s="74" t="s">
        <v>775</v>
      </c>
      <c r="C319" s="530" t="s">
        <v>776</v>
      </c>
      <c r="D319" s="74" t="s">
        <v>777</v>
      </c>
      <c r="E319" s="440" t="s">
        <v>780</v>
      </c>
      <c r="F319" s="74" t="s">
        <v>781</v>
      </c>
      <c r="G319" s="74" t="s">
        <v>875</v>
      </c>
      <c r="H319" s="74" t="s">
        <v>876</v>
      </c>
      <c r="I319" s="435">
        <v>0</v>
      </c>
      <c r="J319" s="435">
        <v>0</v>
      </c>
      <c r="K319" s="435">
        <v>3619244720</v>
      </c>
      <c r="L319" s="435">
        <v>3619244720</v>
      </c>
      <c r="M319" s="435">
        <v>0</v>
      </c>
      <c r="N319" s="435">
        <v>0</v>
      </c>
      <c r="O319" s="438" t="s">
        <v>2131</v>
      </c>
      <c r="P319" s="504"/>
    </row>
    <row r="320" spans="1:16" s="436" customFormat="1" x14ac:dyDescent="0.25">
      <c r="A320" s="74" t="s">
        <v>774</v>
      </c>
      <c r="B320" s="74" t="s">
        <v>775</v>
      </c>
      <c r="C320" s="530" t="s">
        <v>776</v>
      </c>
      <c r="D320" s="74" t="s">
        <v>777</v>
      </c>
      <c r="E320" s="440" t="s">
        <v>780</v>
      </c>
      <c r="F320" s="74" t="s">
        <v>781</v>
      </c>
      <c r="G320" s="74" t="s">
        <v>877</v>
      </c>
      <c r="H320" s="74" t="s">
        <v>878</v>
      </c>
      <c r="I320" s="435">
        <v>0</v>
      </c>
      <c r="J320" s="435">
        <v>495106050</v>
      </c>
      <c r="K320" s="435">
        <v>977331592</v>
      </c>
      <c r="L320" s="435">
        <v>482225542</v>
      </c>
      <c r="M320" s="435">
        <v>0</v>
      </c>
      <c r="N320" s="435">
        <v>0</v>
      </c>
      <c r="O320" s="438" t="s">
        <v>1684</v>
      </c>
      <c r="P320" s="504"/>
    </row>
    <row r="321" spans="1:16" s="436" customFormat="1" x14ac:dyDescent="0.25">
      <c r="A321" s="74" t="s">
        <v>774</v>
      </c>
      <c r="B321" s="74" t="s">
        <v>775</v>
      </c>
      <c r="C321" s="530" t="s">
        <v>776</v>
      </c>
      <c r="D321" s="74" t="s">
        <v>777</v>
      </c>
      <c r="E321" s="440" t="s">
        <v>780</v>
      </c>
      <c r="F321" s="74" t="s">
        <v>781</v>
      </c>
      <c r="G321" s="74" t="s">
        <v>631</v>
      </c>
      <c r="H321" s="74" t="s">
        <v>632</v>
      </c>
      <c r="I321" s="435">
        <v>0</v>
      </c>
      <c r="J321" s="435">
        <v>0</v>
      </c>
      <c r="K321" s="435">
        <v>112263622284</v>
      </c>
      <c r="L321" s="435">
        <v>112263622284</v>
      </c>
      <c r="M321" s="435">
        <v>0</v>
      </c>
      <c r="N321" s="435">
        <v>0</v>
      </c>
      <c r="O321" s="438" t="s">
        <v>2131</v>
      </c>
      <c r="P321" s="504"/>
    </row>
    <row r="322" spans="1:16" s="436" customFormat="1" x14ac:dyDescent="0.25">
      <c r="A322" s="74" t="s">
        <v>774</v>
      </c>
      <c r="B322" s="74" t="s">
        <v>775</v>
      </c>
      <c r="C322" s="530" t="s">
        <v>776</v>
      </c>
      <c r="D322" s="74" t="s">
        <v>777</v>
      </c>
      <c r="E322" s="440" t="s">
        <v>780</v>
      </c>
      <c r="F322" s="74" t="s">
        <v>781</v>
      </c>
      <c r="G322" s="74" t="s">
        <v>607</v>
      </c>
      <c r="H322" s="74" t="s">
        <v>608</v>
      </c>
      <c r="I322" s="435">
        <v>0</v>
      </c>
      <c r="J322" s="435">
        <v>0</v>
      </c>
      <c r="K322" s="435">
        <v>24955948700</v>
      </c>
      <c r="L322" s="435">
        <v>25328216600</v>
      </c>
      <c r="M322" s="435">
        <v>0</v>
      </c>
      <c r="N322" s="435">
        <v>372267900</v>
      </c>
      <c r="O322" s="438" t="s">
        <v>1684</v>
      </c>
      <c r="P322" s="504"/>
    </row>
    <row r="323" spans="1:16" s="436" customFormat="1" x14ac:dyDescent="0.25">
      <c r="A323" s="74" t="s">
        <v>774</v>
      </c>
      <c r="B323" s="74" t="s">
        <v>775</v>
      </c>
      <c r="C323" s="530" t="s">
        <v>776</v>
      </c>
      <c r="D323" s="74" t="s">
        <v>777</v>
      </c>
      <c r="E323" s="440" t="s">
        <v>780</v>
      </c>
      <c r="F323" s="74" t="s">
        <v>781</v>
      </c>
      <c r="G323" s="74" t="s">
        <v>556</v>
      </c>
      <c r="H323" s="74" t="s">
        <v>557</v>
      </c>
      <c r="I323" s="435">
        <v>0</v>
      </c>
      <c r="J323" s="435">
        <v>0</v>
      </c>
      <c r="K323" s="435">
        <v>1272766765</v>
      </c>
      <c r="L323" s="435">
        <v>1272766765</v>
      </c>
      <c r="M323" s="435">
        <v>0</v>
      </c>
      <c r="N323" s="435">
        <v>0</v>
      </c>
      <c r="O323" s="438" t="s">
        <v>2131</v>
      </c>
      <c r="P323" s="504"/>
    </row>
    <row r="324" spans="1:16" s="436" customFormat="1" x14ac:dyDescent="0.25">
      <c r="A324" s="74" t="s">
        <v>774</v>
      </c>
      <c r="B324" s="74" t="s">
        <v>775</v>
      </c>
      <c r="C324" s="530" t="s">
        <v>776</v>
      </c>
      <c r="D324" s="74" t="s">
        <v>777</v>
      </c>
      <c r="E324" s="440" t="s">
        <v>780</v>
      </c>
      <c r="F324" s="74" t="s">
        <v>781</v>
      </c>
      <c r="G324" s="74" t="s">
        <v>881</v>
      </c>
      <c r="H324" s="74" t="s">
        <v>882</v>
      </c>
      <c r="I324" s="435">
        <v>0</v>
      </c>
      <c r="J324" s="435">
        <v>0</v>
      </c>
      <c r="K324" s="435">
        <v>621000000</v>
      </c>
      <c r="L324" s="435">
        <v>621000000</v>
      </c>
      <c r="M324" s="435">
        <v>0</v>
      </c>
      <c r="N324" s="435">
        <v>0</v>
      </c>
      <c r="O324" s="438" t="s">
        <v>2131</v>
      </c>
      <c r="P324" s="504"/>
    </row>
    <row r="325" spans="1:16" s="436" customFormat="1" x14ac:dyDescent="0.25">
      <c r="A325" s="74" t="s">
        <v>774</v>
      </c>
      <c r="B325" s="74" t="s">
        <v>775</v>
      </c>
      <c r="C325" s="530" t="s">
        <v>776</v>
      </c>
      <c r="D325" s="74" t="s">
        <v>777</v>
      </c>
      <c r="E325" s="440" t="s">
        <v>780</v>
      </c>
      <c r="F325" s="74" t="s">
        <v>781</v>
      </c>
      <c r="G325" s="74" t="s">
        <v>558</v>
      </c>
      <c r="H325" s="74" t="s">
        <v>559</v>
      </c>
      <c r="I325" s="435">
        <v>0</v>
      </c>
      <c r="J325" s="435">
        <v>0</v>
      </c>
      <c r="K325" s="435">
        <v>191820472</v>
      </c>
      <c r="L325" s="435">
        <v>191820471</v>
      </c>
      <c r="M325" s="488">
        <v>1</v>
      </c>
      <c r="N325" s="435">
        <v>0</v>
      </c>
      <c r="O325" s="438" t="s">
        <v>2131</v>
      </c>
      <c r="P325" s="504"/>
    </row>
    <row r="326" spans="1:16" s="436" customFormat="1" x14ac:dyDescent="0.25">
      <c r="A326" s="74" t="s">
        <v>774</v>
      </c>
      <c r="B326" s="74" t="s">
        <v>775</v>
      </c>
      <c r="C326" s="530" t="s">
        <v>776</v>
      </c>
      <c r="D326" s="74" t="s">
        <v>777</v>
      </c>
      <c r="E326" s="440" t="s">
        <v>780</v>
      </c>
      <c r="F326" s="74" t="s">
        <v>781</v>
      </c>
      <c r="G326" s="74" t="s">
        <v>639</v>
      </c>
      <c r="H326" s="74" t="s">
        <v>640</v>
      </c>
      <c r="I326" s="435">
        <v>0</v>
      </c>
      <c r="J326" s="435">
        <v>0</v>
      </c>
      <c r="K326" s="435">
        <v>2294410388414</v>
      </c>
      <c r="L326" s="435">
        <v>2490641531309</v>
      </c>
      <c r="M326" s="435">
        <v>0</v>
      </c>
      <c r="N326" s="435">
        <v>196231142895</v>
      </c>
      <c r="O326" s="438" t="s">
        <v>1684</v>
      </c>
      <c r="P326" s="504"/>
    </row>
    <row r="327" spans="1:16" s="436" customFormat="1" x14ac:dyDescent="0.25">
      <c r="A327" s="74" t="s">
        <v>774</v>
      </c>
      <c r="B327" s="74" t="s">
        <v>775</v>
      </c>
      <c r="C327" s="530" t="s">
        <v>776</v>
      </c>
      <c r="D327" s="74" t="s">
        <v>777</v>
      </c>
      <c r="E327" s="440" t="s">
        <v>780</v>
      </c>
      <c r="F327" s="74" t="s">
        <v>781</v>
      </c>
      <c r="G327" s="74" t="s">
        <v>560</v>
      </c>
      <c r="H327" s="74" t="s">
        <v>561</v>
      </c>
      <c r="I327" s="435">
        <v>0</v>
      </c>
      <c r="J327" s="435">
        <v>0</v>
      </c>
      <c r="K327" s="435">
        <v>36606080</v>
      </c>
      <c r="L327" s="435">
        <v>36606080</v>
      </c>
      <c r="M327" s="435">
        <v>0</v>
      </c>
      <c r="N327" s="435">
        <v>0</v>
      </c>
      <c r="O327" s="438" t="s">
        <v>2131</v>
      </c>
      <c r="P327" s="504"/>
    </row>
    <row r="328" spans="1:16" s="436" customFormat="1" x14ac:dyDescent="0.25">
      <c r="A328" s="74" t="s">
        <v>774</v>
      </c>
      <c r="B328" s="74" t="s">
        <v>775</v>
      </c>
      <c r="C328" s="530" t="s">
        <v>776</v>
      </c>
      <c r="D328" s="74" t="s">
        <v>777</v>
      </c>
      <c r="E328" s="440" t="s">
        <v>780</v>
      </c>
      <c r="F328" s="74" t="s">
        <v>781</v>
      </c>
      <c r="G328" s="74" t="s">
        <v>889</v>
      </c>
      <c r="H328" s="74" t="s">
        <v>890</v>
      </c>
      <c r="I328" s="435">
        <v>0</v>
      </c>
      <c r="J328" s="435">
        <v>0</v>
      </c>
      <c r="K328" s="435">
        <v>139135113915</v>
      </c>
      <c r="L328" s="435">
        <v>139142231381</v>
      </c>
      <c r="M328" s="435">
        <v>0</v>
      </c>
      <c r="N328" s="435">
        <v>7117466</v>
      </c>
      <c r="O328" s="438" t="s">
        <v>1684</v>
      </c>
      <c r="P328" s="504"/>
    </row>
    <row r="329" spans="1:16" s="436" customFormat="1" x14ac:dyDescent="0.25">
      <c r="A329" s="74" t="s">
        <v>774</v>
      </c>
      <c r="B329" s="74" t="s">
        <v>775</v>
      </c>
      <c r="C329" s="530" t="s">
        <v>776</v>
      </c>
      <c r="D329" s="74" t="s">
        <v>777</v>
      </c>
      <c r="E329" s="440" t="s">
        <v>780</v>
      </c>
      <c r="F329" s="74" t="s">
        <v>781</v>
      </c>
      <c r="G329" s="74" t="s">
        <v>611</v>
      </c>
      <c r="H329" s="74" t="s">
        <v>612</v>
      </c>
      <c r="I329" s="435">
        <v>0</v>
      </c>
      <c r="J329" s="435">
        <v>0</v>
      </c>
      <c r="K329" s="435">
        <v>842825060</v>
      </c>
      <c r="L329" s="435">
        <v>841683612</v>
      </c>
      <c r="M329" s="488">
        <v>1141448</v>
      </c>
      <c r="N329" s="435">
        <v>0</v>
      </c>
      <c r="O329" s="438" t="s">
        <v>1684</v>
      </c>
      <c r="P329" s="504"/>
    </row>
    <row r="330" spans="1:16" s="436" customFormat="1" x14ac:dyDescent="0.25">
      <c r="A330" s="74" t="s">
        <v>774</v>
      </c>
      <c r="B330" s="74" t="s">
        <v>775</v>
      </c>
      <c r="C330" s="530" t="s">
        <v>776</v>
      </c>
      <c r="D330" s="74" t="s">
        <v>777</v>
      </c>
      <c r="E330" s="440" t="s">
        <v>780</v>
      </c>
      <c r="F330" s="74" t="s">
        <v>781</v>
      </c>
      <c r="G330" s="74" t="s">
        <v>1971</v>
      </c>
      <c r="H330" s="74" t="s">
        <v>1972</v>
      </c>
      <c r="I330" s="435">
        <v>0</v>
      </c>
      <c r="J330" s="435">
        <v>0</v>
      </c>
      <c r="K330" s="435">
        <v>90140000</v>
      </c>
      <c r="L330" s="435">
        <v>90140000</v>
      </c>
      <c r="M330" s="435">
        <v>0</v>
      </c>
      <c r="N330" s="435">
        <v>0</v>
      </c>
      <c r="O330" s="438" t="s">
        <v>2131</v>
      </c>
      <c r="P330" s="504"/>
    </row>
    <row r="331" spans="1:16" s="436" customFormat="1" x14ac:dyDescent="0.25">
      <c r="A331" s="74" t="s">
        <v>774</v>
      </c>
      <c r="B331" s="74" t="s">
        <v>775</v>
      </c>
      <c r="C331" s="530" t="s">
        <v>776</v>
      </c>
      <c r="D331" s="74" t="s">
        <v>777</v>
      </c>
      <c r="E331" s="440" t="s">
        <v>780</v>
      </c>
      <c r="F331" s="74" t="s">
        <v>781</v>
      </c>
      <c r="G331" s="74" t="s">
        <v>895</v>
      </c>
      <c r="H331" s="74" t="s">
        <v>896</v>
      </c>
      <c r="I331" s="435">
        <v>0</v>
      </c>
      <c r="J331" s="435">
        <v>0</v>
      </c>
      <c r="K331" s="435">
        <v>28319900400</v>
      </c>
      <c r="L331" s="435">
        <v>28319900400</v>
      </c>
      <c r="M331" s="435">
        <v>0</v>
      </c>
      <c r="N331" s="435">
        <v>0</v>
      </c>
      <c r="O331" s="438" t="s">
        <v>2131</v>
      </c>
      <c r="P331" s="504"/>
    </row>
    <row r="332" spans="1:16" s="436" customFormat="1" x14ac:dyDescent="0.25">
      <c r="A332" s="74" t="s">
        <v>774</v>
      </c>
      <c r="B332" s="74" t="s">
        <v>775</v>
      </c>
      <c r="C332" s="530" t="s">
        <v>776</v>
      </c>
      <c r="D332" s="74" t="s">
        <v>777</v>
      </c>
      <c r="E332" s="440" t="s">
        <v>780</v>
      </c>
      <c r="F332" s="74" t="s">
        <v>781</v>
      </c>
      <c r="G332" s="74" t="s">
        <v>897</v>
      </c>
      <c r="H332" s="74" t="s">
        <v>898</v>
      </c>
      <c r="I332" s="435">
        <v>0</v>
      </c>
      <c r="J332" s="435">
        <v>1117874520</v>
      </c>
      <c r="K332" s="435">
        <v>1399794880</v>
      </c>
      <c r="L332" s="435">
        <v>281920360</v>
      </c>
      <c r="M332" s="435">
        <v>0</v>
      </c>
      <c r="N332" s="435">
        <v>0</v>
      </c>
      <c r="O332" s="438" t="s">
        <v>1684</v>
      </c>
      <c r="P332" s="504"/>
    </row>
    <row r="333" spans="1:16" s="436" customFormat="1" x14ac:dyDescent="0.25">
      <c r="A333" s="74" t="s">
        <v>774</v>
      </c>
      <c r="B333" s="74" t="s">
        <v>775</v>
      </c>
      <c r="C333" s="530" t="s">
        <v>776</v>
      </c>
      <c r="D333" s="74" t="s">
        <v>777</v>
      </c>
      <c r="E333" s="440" t="s">
        <v>780</v>
      </c>
      <c r="F333" s="74" t="s">
        <v>781</v>
      </c>
      <c r="G333" s="74" t="s">
        <v>1367</v>
      </c>
      <c r="H333" s="74" t="s">
        <v>1368</v>
      </c>
      <c r="I333" s="435">
        <v>0</v>
      </c>
      <c r="J333" s="435">
        <v>0</v>
      </c>
      <c r="K333" s="435">
        <v>2101040000</v>
      </c>
      <c r="L333" s="435">
        <v>2101040000</v>
      </c>
      <c r="M333" s="435">
        <v>0</v>
      </c>
      <c r="N333" s="435">
        <v>0</v>
      </c>
      <c r="O333" s="438" t="s">
        <v>2131</v>
      </c>
      <c r="P333" s="504"/>
    </row>
    <row r="334" spans="1:16" s="436" customFormat="1" x14ac:dyDescent="0.25">
      <c r="A334" s="74" t="s">
        <v>774</v>
      </c>
      <c r="B334" s="74" t="s">
        <v>775</v>
      </c>
      <c r="C334" s="530" t="s">
        <v>776</v>
      </c>
      <c r="D334" s="74" t="s">
        <v>777</v>
      </c>
      <c r="E334" s="440" t="s">
        <v>780</v>
      </c>
      <c r="F334" s="74" t="s">
        <v>781</v>
      </c>
      <c r="G334" s="74" t="s">
        <v>645</v>
      </c>
      <c r="H334" s="74" t="s">
        <v>646</v>
      </c>
      <c r="I334" s="435">
        <v>0</v>
      </c>
      <c r="J334" s="435">
        <v>0</v>
      </c>
      <c r="K334" s="435">
        <v>418844899284</v>
      </c>
      <c r="L334" s="435">
        <v>536866357987</v>
      </c>
      <c r="M334" s="435">
        <v>0</v>
      </c>
      <c r="N334" s="435">
        <v>118021458703</v>
      </c>
      <c r="O334" s="438" t="s">
        <v>1684</v>
      </c>
      <c r="P334" s="504"/>
    </row>
    <row r="335" spans="1:16" s="436" customFormat="1" x14ac:dyDescent="0.25">
      <c r="A335" s="74" t="s">
        <v>774</v>
      </c>
      <c r="B335" s="74" t="s">
        <v>775</v>
      </c>
      <c r="C335" s="530" t="s">
        <v>776</v>
      </c>
      <c r="D335" s="74" t="s">
        <v>777</v>
      </c>
      <c r="E335" s="440" t="s">
        <v>780</v>
      </c>
      <c r="F335" s="74" t="s">
        <v>781</v>
      </c>
      <c r="G335" s="74" t="s">
        <v>911</v>
      </c>
      <c r="H335" s="74" t="s">
        <v>912</v>
      </c>
      <c r="I335" s="435">
        <v>0</v>
      </c>
      <c r="J335" s="435">
        <v>0</v>
      </c>
      <c r="K335" s="435">
        <v>28000000</v>
      </c>
      <c r="L335" s="435">
        <v>28000000</v>
      </c>
      <c r="M335" s="435">
        <v>0</v>
      </c>
      <c r="N335" s="435">
        <v>0</v>
      </c>
      <c r="O335" s="438" t="s">
        <v>2131</v>
      </c>
      <c r="P335" s="504"/>
    </row>
    <row r="336" spans="1:16" s="436" customFormat="1" x14ac:dyDescent="0.25">
      <c r="A336" s="74" t="s">
        <v>774</v>
      </c>
      <c r="B336" s="74" t="s">
        <v>775</v>
      </c>
      <c r="C336" s="530" t="s">
        <v>776</v>
      </c>
      <c r="D336" s="74" t="s">
        <v>777</v>
      </c>
      <c r="E336" s="440" t="s">
        <v>780</v>
      </c>
      <c r="F336" s="74" t="s">
        <v>781</v>
      </c>
      <c r="G336" s="74" t="s">
        <v>913</v>
      </c>
      <c r="H336" s="74" t="s">
        <v>914</v>
      </c>
      <c r="I336" s="435">
        <v>0</v>
      </c>
      <c r="J336" s="435">
        <v>3284697500</v>
      </c>
      <c r="K336" s="435">
        <v>9365168000</v>
      </c>
      <c r="L336" s="435">
        <v>6080470500</v>
      </c>
      <c r="M336" s="435">
        <v>0</v>
      </c>
      <c r="N336" s="435">
        <v>0</v>
      </c>
      <c r="O336" s="438" t="s">
        <v>1684</v>
      </c>
      <c r="P336" s="504"/>
    </row>
    <row r="337" spans="1:16" s="436" customFormat="1" x14ac:dyDescent="0.25">
      <c r="A337" s="74" t="s">
        <v>774</v>
      </c>
      <c r="B337" s="74" t="s">
        <v>775</v>
      </c>
      <c r="C337" s="530" t="s">
        <v>776</v>
      </c>
      <c r="D337" s="74" t="s">
        <v>777</v>
      </c>
      <c r="E337" s="440" t="s">
        <v>780</v>
      </c>
      <c r="F337" s="74" t="s">
        <v>781</v>
      </c>
      <c r="G337" s="74" t="s">
        <v>1371</v>
      </c>
      <c r="H337" s="74" t="s">
        <v>1372</v>
      </c>
      <c r="I337" s="435">
        <v>0</v>
      </c>
      <c r="J337" s="435">
        <v>0</v>
      </c>
      <c r="K337" s="435">
        <v>0</v>
      </c>
      <c r="L337" s="435">
        <v>87192428800</v>
      </c>
      <c r="M337" s="435">
        <v>0</v>
      </c>
      <c r="N337" s="435">
        <v>87192428800</v>
      </c>
      <c r="O337" s="438" t="s">
        <v>1684</v>
      </c>
      <c r="P337" s="504"/>
    </row>
    <row r="338" spans="1:16" s="436" customFormat="1" x14ac:dyDescent="0.25">
      <c r="A338" s="74" t="s">
        <v>774</v>
      </c>
      <c r="B338" s="74" t="s">
        <v>775</v>
      </c>
      <c r="C338" s="530" t="s">
        <v>776</v>
      </c>
      <c r="D338" s="74" t="s">
        <v>777</v>
      </c>
      <c r="E338" s="440" t="s">
        <v>780</v>
      </c>
      <c r="F338" s="74" t="s">
        <v>781</v>
      </c>
      <c r="G338" s="74" t="s">
        <v>688</v>
      </c>
      <c r="H338" s="74" t="s">
        <v>689</v>
      </c>
      <c r="I338" s="435">
        <v>0</v>
      </c>
      <c r="J338" s="435">
        <v>0</v>
      </c>
      <c r="K338" s="435">
        <v>293755000</v>
      </c>
      <c r="L338" s="435">
        <v>293864000</v>
      </c>
      <c r="M338" s="435">
        <v>0</v>
      </c>
      <c r="N338" s="435">
        <v>109000</v>
      </c>
      <c r="O338" s="438" t="s">
        <v>1684</v>
      </c>
      <c r="P338" s="504"/>
    </row>
    <row r="339" spans="1:16" s="436" customFormat="1" x14ac:dyDescent="0.25">
      <c r="A339" s="74" t="s">
        <v>774</v>
      </c>
      <c r="B339" s="74" t="s">
        <v>775</v>
      </c>
      <c r="C339" s="530" t="s">
        <v>776</v>
      </c>
      <c r="D339" s="74" t="s">
        <v>777</v>
      </c>
      <c r="E339" s="440" t="s">
        <v>780</v>
      </c>
      <c r="F339" s="74" t="s">
        <v>781</v>
      </c>
      <c r="G339" s="74" t="s">
        <v>915</v>
      </c>
      <c r="H339" s="74" t="s">
        <v>1973</v>
      </c>
      <c r="I339" s="435">
        <v>0</v>
      </c>
      <c r="J339" s="435">
        <v>0</v>
      </c>
      <c r="K339" s="435">
        <v>45000000</v>
      </c>
      <c r="L339" s="435">
        <v>45000000</v>
      </c>
      <c r="M339" s="435">
        <v>0</v>
      </c>
      <c r="N339" s="435">
        <v>0</v>
      </c>
      <c r="O339" s="438" t="s">
        <v>2131</v>
      </c>
      <c r="P339" s="504"/>
    </row>
    <row r="340" spans="1:16" s="436" customFormat="1" x14ac:dyDescent="0.25">
      <c r="A340" s="74" t="s">
        <v>774</v>
      </c>
      <c r="B340" s="74" t="s">
        <v>775</v>
      </c>
      <c r="C340" s="530" t="s">
        <v>776</v>
      </c>
      <c r="D340" s="74" t="s">
        <v>777</v>
      </c>
      <c r="E340" s="440" t="s">
        <v>780</v>
      </c>
      <c r="F340" s="74" t="s">
        <v>781</v>
      </c>
      <c r="G340" s="74" t="s">
        <v>656</v>
      </c>
      <c r="H340" s="74" t="s">
        <v>657</v>
      </c>
      <c r="I340" s="435">
        <v>0</v>
      </c>
      <c r="J340" s="435">
        <v>0</v>
      </c>
      <c r="K340" s="435">
        <v>1827821000</v>
      </c>
      <c r="L340" s="435">
        <v>1827821000</v>
      </c>
      <c r="M340" s="435">
        <v>0</v>
      </c>
      <c r="N340" s="435">
        <v>0</v>
      </c>
      <c r="O340" s="438" t="s">
        <v>2131</v>
      </c>
      <c r="P340" s="504"/>
    </row>
    <row r="341" spans="1:16" s="436" customFormat="1" x14ac:dyDescent="0.25">
      <c r="A341" s="74" t="s">
        <v>774</v>
      </c>
      <c r="B341" s="74" t="s">
        <v>775</v>
      </c>
      <c r="C341" s="530" t="s">
        <v>776</v>
      </c>
      <c r="D341" s="74" t="s">
        <v>777</v>
      </c>
      <c r="E341" s="440" t="s">
        <v>780</v>
      </c>
      <c r="F341" s="74" t="s">
        <v>781</v>
      </c>
      <c r="G341" s="74" t="s">
        <v>704</v>
      </c>
      <c r="H341" s="74" t="s">
        <v>705</v>
      </c>
      <c r="I341" s="435">
        <v>0</v>
      </c>
      <c r="J341" s="435">
        <v>0</v>
      </c>
      <c r="K341" s="435">
        <v>4905000000</v>
      </c>
      <c r="L341" s="435">
        <v>4905000000</v>
      </c>
      <c r="M341" s="435">
        <v>0</v>
      </c>
      <c r="N341" s="435">
        <v>0</v>
      </c>
      <c r="O341" s="438" t="s">
        <v>2131</v>
      </c>
      <c r="P341" s="504"/>
    </row>
    <row r="342" spans="1:16" s="436" customFormat="1" x14ac:dyDescent="0.25">
      <c r="A342" s="74" t="s">
        <v>774</v>
      </c>
      <c r="B342" s="74" t="s">
        <v>775</v>
      </c>
      <c r="C342" s="530" t="s">
        <v>776</v>
      </c>
      <c r="D342" s="74" t="s">
        <v>777</v>
      </c>
      <c r="E342" s="440" t="s">
        <v>780</v>
      </c>
      <c r="F342" s="74" t="s">
        <v>781</v>
      </c>
      <c r="G342" s="74" t="s">
        <v>917</v>
      </c>
      <c r="H342" s="74" t="s">
        <v>918</v>
      </c>
      <c r="I342" s="435">
        <v>0</v>
      </c>
      <c r="J342" s="435">
        <v>567700000</v>
      </c>
      <c r="K342" s="435">
        <v>1766650000</v>
      </c>
      <c r="L342" s="435">
        <v>1198950000</v>
      </c>
      <c r="M342" s="435">
        <v>0</v>
      </c>
      <c r="N342" s="435">
        <v>0</v>
      </c>
      <c r="O342" s="438" t="s">
        <v>1684</v>
      </c>
      <c r="P342" s="504"/>
    </row>
    <row r="343" spans="1:16" s="436" customFormat="1" x14ac:dyDescent="0.25">
      <c r="A343" s="74" t="s">
        <v>774</v>
      </c>
      <c r="B343" s="74" t="s">
        <v>775</v>
      </c>
      <c r="C343" s="530" t="s">
        <v>776</v>
      </c>
      <c r="D343" s="74" t="s">
        <v>777</v>
      </c>
      <c r="E343" s="440" t="s">
        <v>780</v>
      </c>
      <c r="F343" s="74" t="s">
        <v>781</v>
      </c>
      <c r="G343" s="74" t="s">
        <v>1974</v>
      </c>
      <c r="H343" s="74" t="s">
        <v>1975</v>
      </c>
      <c r="I343" s="435">
        <v>0</v>
      </c>
      <c r="J343" s="435">
        <v>0</v>
      </c>
      <c r="K343" s="435">
        <v>70850000</v>
      </c>
      <c r="L343" s="435">
        <v>70850000</v>
      </c>
      <c r="M343" s="435">
        <v>0</v>
      </c>
      <c r="N343" s="435">
        <v>0</v>
      </c>
      <c r="O343" s="438" t="s">
        <v>2131</v>
      </c>
      <c r="P343" s="504"/>
    </row>
    <row r="344" spans="1:16" s="436" customFormat="1" x14ac:dyDescent="0.25">
      <c r="A344" s="74" t="s">
        <v>774</v>
      </c>
      <c r="B344" s="74" t="s">
        <v>775</v>
      </c>
      <c r="C344" s="530" t="s">
        <v>776</v>
      </c>
      <c r="D344" s="74" t="s">
        <v>777</v>
      </c>
      <c r="E344" s="440" t="s">
        <v>780</v>
      </c>
      <c r="F344" s="74" t="s">
        <v>781</v>
      </c>
      <c r="G344" s="74" t="s">
        <v>1844</v>
      </c>
      <c r="H344" s="74" t="s">
        <v>1845</v>
      </c>
      <c r="I344" s="435">
        <v>0</v>
      </c>
      <c r="J344" s="435">
        <v>0</v>
      </c>
      <c r="K344" s="435">
        <v>63476545214</v>
      </c>
      <c r="L344" s="435">
        <v>69082093012</v>
      </c>
      <c r="M344" s="435">
        <v>0</v>
      </c>
      <c r="N344" s="435">
        <v>5605547798</v>
      </c>
      <c r="O344" s="438" t="s">
        <v>1684</v>
      </c>
      <c r="P344" s="504"/>
    </row>
    <row r="345" spans="1:16" s="436" customFormat="1" x14ac:dyDescent="0.25">
      <c r="A345" s="74" t="s">
        <v>774</v>
      </c>
      <c r="B345" s="74" t="s">
        <v>775</v>
      </c>
      <c r="C345" s="530" t="s">
        <v>776</v>
      </c>
      <c r="D345" s="74" t="s">
        <v>777</v>
      </c>
      <c r="E345" s="440" t="s">
        <v>780</v>
      </c>
      <c r="F345" s="74" t="s">
        <v>781</v>
      </c>
      <c r="G345" s="74" t="s">
        <v>1976</v>
      </c>
      <c r="H345" s="74" t="s">
        <v>1977</v>
      </c>
      <c r="I345" s="435">
        <v>0</v>
      </c>
      <c r="J345" s="435">
        <v>0</v>
      </c>
      <c r="K345" s="435">
        <v>1517790120</v>
      </c>
      <c r="L345" s="435">
        <v>1517790120</v>
      </c>
      <c r="M345" s="435">
        <v>0</v>
      </c>
      <c r="N345" s="435">
        <v>0</v>
      </c>
      <c r="O345" s="438" t="s">
        <v>2131</v>
      </c>
      <c r="P345" s="504"/>
    </row>
    <row r="346" spans="1:16" s="436" customFormat="1" x14ac:dyDescent="0.25">
      <c r="A346" s="74" t="s">
        <v>774</v>
      </c>
      <c r="B346" s="74" t="s">
        <v>775</v>
      </c>
      <c r="C346" s="530" t="s">
        <v>776</v>
      </c>
      <c r="D346" s="74" t="s">
        <v>777</v>
      </c>
      <c r="E346" s="440" t="s">
        <v>780</v>
      </c>
      <c r="F346" s="74" t="s">
        <v>781</v>
      </c>
      <c r="G346" s="74" t="s">
        <v>1898</v>
      </c>
      <c r="H346" s="74" t="s">
        <v>1899</v>
      </c>
      <c r="I346" s="435">
        <v>0</v>
      </c>
      <c r="J346" s="435">
        <v>0</v>
      </c>
      <c r="K346" s="435">
        <v>32290170720</v>
      </c>
      <c r="L346" s="435">
        <v>32290170720</v>
      </c>
      <c r="M346" s="435">
        <v>0</v>
      </c>
      <c r="N346" s="435">
        <v>0</v>
      </c>
      <c r="O346" s="438" t="s">
        <v>2131</v>
      </c>
      <c r="P346" s="504"/>
    </row>
    <row r="347" spans="1:16" s="436" customFormat="1" x14ac:dyDescent="0.25">
      <c r="A347" s="74" t="s">
        <v>774</v>
      </c>
      <c r="B347" s="74" t="s">
        <v>775</v>
      </c>
      <c r="C347" s="530" t="s">
        <v>776</v>
      </c>
      <c r="D347" s="74" t="s">
        <v>777</v>
      </c>
      <c r="E347" s="440" t="s">
        <v>780</v>
      </c>
      <c r="F347" s="74" t="s">
        <v>781</v>
      </c>
      <c r="G347" s="74" t="s">
        <v>1846</v>
      </c>
      <c r="H347" s="74" t="s">
        <v>1847</v>
      </c>
      <c r="I347" s="435">
        <v>0</v>
      </c>
      <c r="J347" s="435">
        <v>0</v>
      </c>
      <c r="K347" s="435">
        <v>33448878758</v>
      </c>
      <c r="L347" s="435">
        <v>33448878758</v>
      </c>
      <c r="M347" s="435">
        <v>0</v>
      </c>
      <c r="N347" s="435">
        <v>0</v>
      </c>
      <c r="O347" s="438" t="s">
        <v>2131</v>
      </c>
      <c r="P347" s="504"/>
    </row>
    <row r="348" spans="1:16" s="436" customFormat="1" x14ac:dyDescent="0.25">
      <c r="A348" s="74" t="s">
        <v>774</v>
      </c>
      <c r="B348" s="74" t="s">
        <v>775</v>
      </c>
      <c r="C348" s="530" t="s">
        <v>776</v>
      </c>
      <c r="D348" s="74" t="s">
        <v>777</v>
      </c>
      <c r="E348" s="440" t="s">
        <v>780</v>
      </c>
      <c r="F348" s="74" t="s">
        <v>781</v>
      </c>
      <c r="G348" s="74" t="s">
        <v>1978</v>
      </c>
      <c r="H348" s="74" t="s">
        <v>1979</v>
      </c>
      <c r="I348" s="435">
        <v>0</v>
      </c>
      <c r="J348" s="435">
        <v>0</v>
      </c>
      <c r="K348" s="435">
        <v>6976000</v>
      </c>
      <c r="L348" s="435">
        <v>6976000</v>
      </c>
      <c r="M348" s="435">
        <v>0</v>
      </c>
      <c r="N348" s="435">
        <v>0</v>
      </c>
      <c r="O348" s="438" t="s">
        <v>2131</v>
      </c>
      <c r="P348" s="504"/>
    </row>
    <row r="349" spans="1:16" s="436" customFormat="1" x14ac:dyDescent="0.25">
      <c r="A349" s="74" t="s">
        <v>774</v>
      </c>
      <c r="B349" s="74" t="s">
        <v>775</v>
      </c>
      <c r="C349" s="530" t="s">
        <v>776</v>
      </c>
      <c r="D349" s="74" t="s">
        <v>777</v>
      </c>
      <c r="E349" s="440" t="s">
        <v>780</v>
      </c>
      <c r="F349" s="74" t="s">
        <v>781</v>
      </c>
      <c r="G349" s="74" t="s">
        <v>1850</v>
      </c>
      <c r="H349" s="74" t="s">
        <v>1851</v>
      </c>
      <c r="I349" s="435">
        <v>0</v>
      </c>
      <c r="J349" s="435">
        <v>0</v>
      </c>
      <c r="K349" s="435">
        <v>180940389692</v>
      </c>
      <c r="L349" s="435">
        <v>245300949692</v>
      </c>
      <c r="M349" s="435">
        <v>0</v>
      </c>
      <c r="N349" s="435">
        <v>64360560000</v>
      </c>
      <c r="O349" s="438" t="s">
        <v>1684</v>
      </c>
      <c r="P349" s="504"/>
    </row>
    <row r="350" spans="1:16" s="436" customFormat="1" x14ac:dyDescent="0.25">
      <c r="A350" s="74" t="s">
        <v>774</v>
      </c>
      <c r="B350" s="74" t="s">
        <v>775</v>
      </c>
      <c r="C350" s="530" t="s">
        <v>776</v>
      </c>
      <c r="D350" s="74" t="s">
        <v>777</v>
      </c>
      <c r="E350" s="440" t="s">
        <v>780</v>
      </c>
      <c r="F350" s="74" t="s">
        <v>781</v>
      </c>
      <c r="G350" s="74" t="s">
        <v>1852</v>
      </c>
      <c r="H350" s="74" t="s">
        <v>1853</v>
      </c>
      <c r="I350" s="435">
        <v>0</v>
      </c>
      <c r="J350" s="435">
        <v>0</v>
      </c>
      <c r="K350" s="435">
        <v>5200000000</v>
      </c>
      <c r="L350" s="435">
        <v>5200000000</v>
      </c>
      <c r="M350" s="435">
        <v>0</v>
      </c>
      <c r="N350" s="435">
        <v>0</v>
      </c>
      <c r="O350" s="438" t="s">
        <v>2131</v>
      </c>
      <c r="P350" s="504"/>
    </row>
    <row r="351" spans="1:16" s="436" customFormat="1" x14ac:dyDescent="0.25">
      <c r="A351" s="74" t="s">
        <v>774</v>
      </c>
      <c r="B351" s="74" t="s">
        <v>775</v>
      </c>
      <c r="C351" s="530" t="s">
        <v>776</v>
      </c>
      <c r="D351" s="74" t="s">
        <v>777</v>
      </c>
      <c r="E351" s="440" t="s">
        <v>780</v>
      </c>
      <c r="F351" s="74" t="s">
        <v>781</v>
      </c>
      <c r="G351" s="74" t="s">
        <v>1856</v>
      </c>
      <c r="H351" s="74" t="s">
        <v>1857</v>
      </c>
      <c r="I351" s="435">
        <v>0</v>
      </c>
      <c r="J351" s="435">
        <v>0</v>
      </c>
      <c r="K351" s="435">
        <v>16250000000</v>
      </c>
      <c r="L351" s="435">
        <v>16250000000</v>
      </c>
      <c r="M351" s="435">
        <v>0</v>
      </c>
      <c r="N351" s="435">
        <v>0</v>
      </c>
      <c r="O351" s="438" t="s">
        <v>2131</v>
      </c>
      <c r="P351" s="504"/>
    </row>
    <row r="352" spans="1:16" s="436" customFormat="1" x14ac:dyDescent="0.25">
      <c r="A352" s="74" t="s">
        <v>774</v>
      </c>
      <c r="B352" s="74" t="s">
        <v>775</v>
      </c>
      <c r="C352" s="530" t="s">
        <v>776</v>
      </c>
      <c r="D352" s="74" t="s">
        <v>777</v>
      </c>
      <c r="E352" s="440" t="s">
        <v>780</v>
      </c>
      <c r="F352" s="74" t="s">
        <v>781</v>
      </c>
      <c r="G352" s="74" t="s">
        <v>1980</v>
      </c>
      <c r="H352" s="74" t="s">
        <v>1981</v>
      </c>
      <c r="I352" s="435">
        <v>0</v>
      </c>
      <c r="J352" s="435">
        <v>0</v>
      </c>
      <c r="K352" s="435">
        <v>38160900</v>
      </c>
      <c r="L352" s="435">
        <v>38160900</v>
      </c>
      <c r="M352" s="435">
        <v>0</v>
      </c>
      <c r="N352" s="435">
        <v>0</v>
      </c>
      <c r="O352" s="438" t="s">
        <v>2131</v>
      </c>
      <c r="P352" s="504"/>
    </row>
    <row r="353" spans="1:16" s="436" customFormat="1" x14ac:dyDescent="0.25">
      <c r="A353" s="74" t="s">
        <v>774</v>
      </c>
      <c r="B353" s="74" t="s">
        <v>775</v>
      </c>
      <c r="C353" s="530" t="s">
        <v>776</v>
      </c>
      <c r="D353" s="74" t="s">
        <v>777</v>
      </c>
      <c r="E353" s="440" t="s">
        <v>780</v>
      </c>
      <c r="F353" s="74" t="s">
        <v>781</v>
      </c>
      <c r="G353" s="74" t="s">
        <v>1860</v>
      </c>
      <c r="H353" s="74" t="s">
        <v>1861</v>
      </c>
      <c r="I353" s="435">
        <v>0</v>
      </c>
      <c r="J353" s="435">
        <v>0</v>
      </c>
      <c r="K353" s="435">
        <v>11011508400</v>
      </c>
      <c r="L353" s="435">
        <v>11011560900</v>
      </c>
      <c r="M353" s="435">
        <v>0</v>
      </c>
      <c r="N353" s="435">
        <v>52500</v>
      </c>
      <c r="O353" s="438" t="s">
        <v>1684</v>
      </c>
      <c r="P353" s="504"/>
    </row>
    <row r="354" spans="1:16" s="436" customFormat="1" x14ac:dyDescent="0.25">
      <c r="A354" s="74" t="s">
        <v>774</v>
      </c>
      <c r="B354" s="74" t="s">
        <v>775</v>
      </c>
      <c r="C354" s="530" t="s">
        <v>776</v>
      </c>
      <c r="D354" s="74" t="s">
        <v>777</v>
      </c>
      <c r="E354" s="440" t="s">
        <v>780</v>
      </c>
      <c r="F354" s="74" t="s">
        <v>781</v>
      </c>
      <c r="G354" s="74" t="s">
        <v>1862</v>
      </c>
      <c r="H354" s="74" t="s">
        <v>1863</v>
      </c>
      <c r="I354" s="435">
        <v>0</v>
      </c>
      <c r="J354" s="435">
        <v>0</v>
      </c>
      <c r="K354" s="435">
        <v>20926015000</v>
      </c>
      <c r="L354" s="435">
        <v>20926015000</v>
      </c>
      <c r="M354" s="435">
        <v>0</v>
      </c>
      <c r="N354" s="435">
        <v>0</v>
      </c>
      <c r="O354" s="438" t="s">
        <v>2131</v>
      </c>
      <c r="P354" s="504"/>
    </row>
    <row r="355" spans="1:16" s="436" customFormat="1" x14ac:dyDescent="0.25">
      <c r="A355" s="74" t="s">
        <v>774</v>
      </c>
      <c r="B355" s="74" t="s">
        <v>775</v>
      </c>
      <c r="C355" s="530" t="s">
        <v>776</v>
      </c>
      <c r="D355" s="74" t="s">
        <v>777</v>
      </c>
      <c r="E355" s="440" t="s">
        <v>780</v>
      </c>
      <c r="F355" s="74" t="s">
        <v>781</v>
      </c>
      <c r="G355" s="74" t="s">
        <v>1864</v>
      </c>
      <c r="H355" s="74" t="s">
        <v>1865</v>
      </c>
      <c r="I355" s="435">
        <v>0</v>
      </c>
      <c r="J355" s="435">
        <v>0</v>
      </c>
      <c r="K355" s="435">
        <v>1894853943</v>
      </c>
      <c r="L355" s="435">
        <v>1894853943</v>
      </c>
      <c r="M355" s="435">
        <v>0</v>
      </c>
      <c r="N355" s="435">
        <v>0</v>
      </c>
      <c r="O355" s="438" t="s">
        <v>2131</v>
      </c>
      <c r="P355" s="504"/>
    </row>
    <row r="356" spans="1:16" s="436" customFormat="1" x14ac:dyDescent="0.25">
      <c r="A356" s="74" t="s">
        <v>774</v>
      </c>
      <c r="B356" s="74" t="s">
        <v>775</v>
      </c>
      <c r="C356" s="530" t="s">
        <v>776</v>
      </c>
      <c r="D356" s="74" t="s">
        <v>777</v>
      </c>
      <c r="E356" s="440" t="s">
        <v>780</v>
      </c>
      <c r="F356" s="74" t="s">
        <v>781</v>
      </c>
      <c r="G356" s="74" t="s">
        <v>1866</v>
      </c>
      <c r="H356" s="74" t="s">
        <v>1867</v>
      </c>
      <c r="I356" s="435">
        <v>0</v>
      </c>
      <c r="J356" s="435">
        <v>0</v>
      </c>
      <c r="K356" s="435">
        <v>11695700000</v>
      </c>
      <c r="L356" s="435">
        <v>11695700000</v>
      </c>
      <c r="M356" s="435">
        <v>0</v>
      </c>
      <c r="N356" s="435">
        <v>0</v>
      </c>
      <c r="O356" s="438" t="s">
        <v>2131</v>
      </c>
      <c r="P356" s="504"/>
    </row>
    <row r="357" spans="1:16" s="436" customFormat="1" x14ac:dyDescent="0.25">
      <c r="A357" s="74" t="s">
        <v>774</v>
      </c>
      <c r="B357" s="74" t="s">
        <v>775</v>
      </c>
      <c r="C357" s="530" t="s">
        <v>776</v>
      </c>
      <c r="D357" s="74" t="s">
        <v>777</v>
      </c>
      <c r="E357" s="440" t="s">
        <v>780</v>
      </c>
      <c r="F357" s="74" t="s">
        <v>781</v>
      </c>
      <c r="G357" s="74" t="s">
        <v>1868</v>
      </c>
      <c r="H357" s="74" t="s">
        <v>1869</v>
      </c>
      <c r="I357" s="435">
        <v>0</v>
      </c>
      <c r="J357" s="435">
        <v>0</v>
      </c>
      <c r="K357" s="435">
        <v>285798000</v>
      </c>
      <c r="L357" s="435">
        <v>285798000</v>
      </c>
      <c r="M357" s="435">
        <v>0</v>
      </c>
      <c r="N357" s="435">
        <v>0</v>
      </c>
      <c r="O357" s="438" t="s">
        <v>2131</v>
      </c>
      <c r="P357" s="504"/>
    </row>
    <row r="358" spans="1:16" s="436" customFormat="1" x14ac:dyDescent="0.25">
      <c r="A358" s="74" t="s">
        <v>774</v>
      </c>
      <c r="B358" s="74" t="s">
        <v>775</v>
      </c>
      <c r="C358" s="530" t="s">
        <v>776</v>
      </c>
      <c r="D358" s="74" t="s">
        <v>777</v>
      </c>
      <c r="E358" s="440" t="s">
        <v>780</v>
      </c>
      <c r="F358" s="74" t="s">
        <v>781</v>
      </c>
      <c r="G358" s="74" t="s">
        <v>1982</v>
      </c>
      <c r="H358" s="74" t="s">
        <v>1983</v>
      </c>
      <c r="I358" s="435">
        <v>0</v>
      </c>
      <c r="J358" s="435">
        <v>0</v>
      </c>
      <c r="K358" s="435">
        <v>1731100000</v>
      </c>
      <c r="L358" s="435">
        <v>1731100000</v>
      </c>
      <c r="M358" s="435">
        <v>0</v>
      </c>
      <c r="N358" s="435">
        <v>0</v>
      </c>
      <c r="O358" s="438" t="s">
        <v>2131</v>
      </c>
      <c r="P358" s="504"/>
    </row>
    <row r="359" spans="1:16" s="436" customFormat="1" x14ac:dyDescent="0.25">
      <c r="A359" s="74" t="s">
        <v>774</v>
      </c>
      <c r="B359" s="74" t="s">
        <v>775</v>
      </c>
      <c r="C359" s="530" t="s">
        <v>776</v>
      </c>
      <c r="D359" s="74" t="s">
        <v>777</v>
      </c>
      <c r="E359" s="440" t="s">
        <v>780</v>
      </c>
      <c r="F359" s="74" t="s">
        <v>781</v>
      </c>
      <c r="G359" s="74" t="s">
        <v>1984</v>
      </c>
      <c r="H359" s="74" t="s">
        <v>1985</v>
      </c>
      <c r="I359" s="435">
        <v>0</v>
      </c>
      <c r="J359" s="435">
        <v>0</v>
      </c>
      <c r="K359" s="435">
        <v>9881690</v>
      </c>
      <c r="L359" s="435">
        <v>9881690</v>
      </c>
      <c r="M359" s="435">
        <v>0</v>
      </c>
      <c r="N359" s="435">
        <v>0</v>
      </c>
      <c r="O359" s="438" t="s">
        <v>2131</v>
      </c>
      <c r="P359" s="504"/>
    </row>
    <row r="360" spans="1:16" s="436" customFormat="1" x14ac:dyDescent="0.25">
      <c r="A360" s="74" t="s">
        <v>774</v>
      </c>
      <c r="B360" s="74" t="s">
        <v>775</v>
      </c>
      <c r="C360" s="530" t="s">
        <v>776</v>
      </c>
      <c r="D360" s="74" t="s">
        <v>777</v>
      </c>
      <c r="E360" s="440" t="s">
        <v>780</v>
      </c>
      <c r="F360" s="74" t="s">
        <v>781</v>
      </c>
      <c r="G360" s="74" t="s">
        <v>1986</v>
      </c>
      <c r="H360" s="74" t="s">
        <v>1987</v>
      </c>
      <c r="I360" s="435">
        <v>0</v>
      </c>
      <c r="J360" s="435">
        <v>0</v>
      </c>
      <c r="K360" s="435">
        <v>47705520</v>
      </c>
      <c r="L360" s="435">
        <v>47705520</v>
      </c>
      <c r="M360" s="435">
        <v>0</v>
      </c>
      <c r="N360" s="435">
        <v>0</v>
      </c>
      <c r="O360" s="438" t="s">
        <v>2131</v>
      </c>
      <c r="P360" s="504"/>
    </row>
    <row r="361" spans="1:16" s="436" customFormat="1" x14ac:dyDescent="0.25">
      <c r="A361" s="74" t="s">
        <v>774</v>
      </c>
      <c r="B361" s="74" t="s">
        <v>775</v>
      </c>
      <c r="C361" s="530" t="s">
        <v>776</v>
      </c>
      <c r="D361" s="74" t="s">
        <v>777</v>
      </c>
      <c r="E361" s="440" t="s">
        <v>780</v>
      </c>
      <c r="F361" s="74" t="s">
        <v>781</v>
      </c>
      <c r="G361" s="74" t="s">
        <v>1988</v>
      </c>
      <c r="H361" s="74" t="s">
        <v>1989</v>
      </c>
      <c r="I361" s="435">
        <v>0</v>
      </c>
      <c r="J361" s="435">
        <v>0</v>
      </c>
      <c r="K361" s="435">
        <v>97010000</v>
      </c>
      <c r="L361" s="435">
        <v>97010000</v>
      </c>
      <c r="M361" s="435">
        <v>0</v>
      </c>
      <c r="N361" s="435">
        <v>0</v>
      </c>
      <c r="O361" s="438" t="s">
        <v>2131</v>
      </c>
      <c r="P361" s="504"/>
    </row>
    <row r="362" spans="1:16" s="436" customFormat="1" x14ac:dyDescent="0.25">
      <c r="A362" s="74" t="s">
        <v>774</v>
      </c>
      <c r="B362" s="74" t="s">
        <v>775</v>
      </c>
      <c r="C362" s="530" t="s">
        <v>776</v>
      </c>
      <c r="D362" s="74" t="s">
        <v>777</v>
      </c>
      <c r="E362" s="440" t="s">
        <v>780</v>
      </c>
      <c r="F362" s="74" t="s">
        <v>781</v>
      </c>
      <c r="G362" s="74" t="s">
        <v>1822</v>
      </c>
      <c r="H362" s="74" t="s">
        <v>1823</v>
      </c>
      <c r="I362" s="435">
        <v>0</v>
      </c>
      <c r="J362" s="435">
        <v>0</v>
      </c>
      <c r="K362" s="435">
        <v>83097582</v>
      </c>
      <c r="L362" s="435">
        <v>83097582</v>
      </c>
      <c r="M362" s="435">
        <v>0</v>
      </c>
      <c r="N362" s="435">
        <v>0</v>
      </c>
      <c r="O362" s="438" t="s">
        <v>2131</v>
      </c>
      <c r="P362" s="504"/>
    </row>
    <row r="363" spans="1:16" s="436" customFormat="1" x14ac:dyDescent="0.25">
      <c r="A363" s="74" t="s">
        <v>774</v>
      </c>
      <c r="B363" s="74" t="s">
        <v>775</v>
      </c>
      <c r="C363" s="530" t="s">
        <v>776</v>
      </c>
      <c r="D363" s="74" t="s">
        <v>777</v>
      </c>
      <c r="E363" s="440" t="s">
        <v>780</v>
      </c>
      <c r="F363" s="74" t="s">
        <v>781</v>
      </c>
      <c r="G363" s="74" t="s">
        <v>1990</v>
      </c>
      <c r="H363" s="74" t="s">
        <v>1991</v>
      </c>
      <c r="I363" s="435">
        <v>0</v>
      </c>
      <c r="J363" s="435">
        <v>0</v>
      </c>
      <c r="K363" s="435">
        <v>64811400</v>
      </c>
      <c r="L363" s="435">
        <v>64811400</v>
      </c>
      <c r="M363" s="435">
        <v>0</v>
      </c>
      <c r="N363" s="435">
        <v>0</v>
      </c>
      <c r="O363" s="438" t="s">
        <v>2131</v>
      </c>
      <c r="P363" s="504"/>
    </row>
    <row r="364" spans="1:16" s="436" customFormat="1" x14ac:dyDescent="0.25">
      <c r="A364" s="74" t="s">
        <v>774</v>
      </c>
      <c r="B364" s="74" t="s">
        <v>775</v>
      </c>
      <c r="C364" s="530" t="s">
        <v>776</v>
      </c>
      <c r="D364" s="74" t="s">
        <v>777</v>
      </c>
      <c r="E364" s="440" t="s">
        <v>780</v>
      </c>
      <c r="F364" s="74" t="s">
        <v>781</v>
      </c>
      <c r="G364" s="74" t="s">
        <v>1870</v>
      </c>
      <c r="H364" s="74" t="s">
        <v>1871</v>
      </c>
      <c r="I364" s="435">
        <v>0</v>
      </c>
      <c r="J364" s="435">
        <v>0</v>
      </c>
      <c r="K364" s="435">
        <v>24969695933</v>
      </c>
      <c r="L364" s="435">
        <v>33858326971</v>
      </c>
      <c r="M364" s="435">
        <v>0</v>
      </c>
      <c r="N364" s="435">
        <v>8888631038</v>
      </c>
      <c r="O364" s="438" t="s">
        <v>1684</v>
      </c>
      <c r="P364" s="504"/>
    </row>
    <row r="365" spans="1:16" s="436" customFormat="1" x14ac:dyDescent="0.25">
      <c r="A365" s="74" t="s">
        <v>774</v>
      </c>
      <c r="B365" s="74" t="s">
        <v>775</v>
      </c>
      <c r="C365" s="530" t="s">
        <v>776</v>
      </c>
      <c r="D365" s="74" t="s">
        <v>777</v>
      </c>
      <c r="E365" s="440" t="s">
        <v>780</v>
      </c>
      <c r="F365" s="74" t="s">
        <v>781</v>
      </c>
      <c r="G365" s="74" t="s">
        <v>1872</v>
      </c>
      <c r="H365" s="74" t="s">
        <v>1873</v>
      </c>
      <c r="I365" s="435">
        <v>0</v>
      </c>
      <c r="J365" s="435">
        <v>0</v>
      </c>
      <c r="K365" s="435">
        <v>1820000000</v>
      </c>
      <c r="L365" s="435">
        <v>9868000000</v>
      </c>
      <c r="M365" s="435">
        <v>0</v>
      </c>
      <c r="N365" s="435">
        <v>8048000000</v>
      </c>
      <c r="O365" s="438" t="s">
        <v>1684</v>
      </c>
      <c r="P365" s="504"/>
    </row>
    <row r="366" spans="1:16" s="436" customFormat="1" x14ac:dyDescent="0.25">
      <c r="A366" s="74" t="s">
        <v>774</v>
      </c>
      <c r="B366" s="74" t="s">
        <v>775</v>
      </c>
      <c r="C366" s="530" t="s">
        <v>776</v>
      </c>
      <c r="D366" s="74" t="s">
        <v>777</v>
      </c>
      <c r="E366" s="440" t="s">
        <v>780</v>
      </c>
      <c r="F366" s="74" t="s">
        <v>781</v>
      </c>
      <c r="G366" s="74" t="s">
        <v>1909</v>
      </c>
      <c r="H366" s="74" t="s">
        <v>1910</v>
      </c>
      <c r="I366" s="435">
        <v>0</v>
      </c>
      <c r="J366" s="435">
        <v>0</v>
      </c>
      <c r="K366" s="435">
        <v>405282500</v>
      </c>
      <c r="L366" s="435">
        <v>383010000</v>
      </c>
      <c r="M366" s="488">
        <v>22272500</v>
      </c>
      <c r="N366" s="435">
        <v>0</v>
      </c>
      <c r="O366" s="438" t="s">
        <v>1684</v>
      </c>
      <c r="P366" s="504"/>
    </row>
    <row r="367" spans="1:16" s="436" customFormat="1" x14ac:dyDescent="0.25">
      <c r="A367" s="74" t="s">
        <v>774</v>
      </c>
      <c r="B367" s="74" t="s">
        <v>775</v>
      </c>
      <c r="C367" s="530" t="s">
        <v>776</v>
      </c>
      <c r="D367" s="74" t="s">
        <v>777</v>
      </c>
      <c r="E367" s="440" t="s">
        <v>780</v>
      </c>
      <c r="F367" s="74" t="s">
        <v>781</v>
      </c>
      <c r="G367" s="74" t="s">
        <v>1992</v>
      </c>
      <c r="H367" s="74" t="s">
        <v>1993</v>
      </c>
      <c r="I367" s="435">
        <v>0</v>
      </c>
      <c r="J367" s="435">
        <v>0</v>
      </c>
      <c r="K367" s="435">
        <v>39000000</v>
      </c>
      <c r="L367" s="435">
        <v>39000000</v>
      </c>
      <c r="M367" s="435">
        <v>0</v>
      </c>
      <c r="N367" s="435">
        <v>0</v>
      </c>
      <c r="O367" s="438" t="s">
        <v>2131</v>
      </c>
      <c r="P367" s="504"/>
    </row>
    <row r="368" spans="1:16" s="436" customFormat="1" x14ac:dyDescent="0.25">
      <c r="A368" s="74" t="s">
        <v>774</v>
      </c>
      <c r="B368" s="74" t="s">
        <v>775</v>
      </c>
      <c r="C368" s="530" t="s">
        <v>776</v>
      </c>
      <c r="D368" s="74" t="s">
        <v>777</v>
      </c>
      <c r="E368" s="440" t="s">
        <v>780</v>
      </c>
      <c r="F368" s="74" t="s">
        <v>781</v>
      </c>
      <c r="G368" s="74" t="s">
        <v>1824</v>
      </c>
      <c r="H368" s="74" t="s">
        <v>1825</v>
      </c>
      <c r="I368" s="435">
        <v>0</v>
      </c>
      <c r="J368" s="435">
        <v>0</v>
      </c>
      <c r="K368" s="435">
        <v>58057018518</v>
      </c>
      <c r="L368" s="435">
        <v>58057018518</v>
      </c>
      <c r="M368" s="435">
        <v>0</v>
      </c>
      <c r="N368" s="435">
        <v>0</v>
      </c>
      <c r="O368" s="438" t="s">
        <v>2131</v>
      </c>
      <c r="P368" s="504"/>
    </row>
    <row r="369" spans="1:16" s="436" customFormat="1" x14ac:dyDescent="0.25">
      <c r="A369" s="74" t="s">
        <v>774</v>
      </c>
      <c r="B369" s="74" t="s">
        <v>775</v>
      </c>
      <c r="C369" s="530" t="s">
        <v>776</v>
      </c>
      <c r="D369" s="74" t="s">
        <v>777</v>
      </c>
      <c r="E369" s="440" t="s">
        <v>780</v>
      </c>
      <c r="F369" s="74" t="s">
        <v>781</v>
      </c>
      <c r="G369" s="74" t="s">
        <v>1994</v>
      </c>
      <c r="H369" s="74" t="s">
        <v>1995</v>
      </c>
      <c r="I369" s="435">
        <v>0</v>
      </c>
      <c r="J369" s="435">
        <v>0</v>
      </c>
      <c r="K369" s="435">
        <v>172800000</v>
      </c>
      <c r="L369" s="435">
        <v>172800000</v>
      </c>
      <c r="M369" s="435">
        <v>0</v>
      </c>
      <c r="N369" s="435">
        <v>0</v>
      </c>
      <c r="O369" s="438" t="s">
        <v>2131</v>
      </c>
      <c r="P369" s="504"/>
    </row>
    <row r="370" spans="1:16" s="436" customFormat="1" x14ac:dyDescent="0.25">
      <c r="A370" s="74" t="s">
        <v>774</v>
      </c>
      <c r="B370" s="74" t="s">
        <v>775</v>
      </c>
      <c r="C370" s="530" t="s">
        <v>776</v>
      </c>
      <c r="D370" s="74" t="s">
        <v>777</v>
      </c>
      <c r="E370" s="440" t="s">
        <v>780</v>
      </c>
      <c r="F370" s="74" t="s">
        <v>781</v>
      </c>
      <c r="G370" s="74" t="s">
        <v>1874</v>
      </c>
      <c r="H370" s="74" t="s">
        <v>1875</v>
      </c>
      <c r="I370" s="435">
        <v>0</v>
      </c>
      <c r="J370" s="435">
        <v>0</v>
      </c>
      <c r="K370" s="435">
        <v>45632850</v>
      </c>
      <c r="L370" s="435">
        <v>45632850</v>
      </c>
      <c r="M370" s="435">
        <v>0</v>
      </c>
      <c r="N370" s="435">
        <v>0</v>
      </c>
      <c r="O370" s="438" t="s">
        <v>2131</v>
      </c>
      <c r="P370" s="504"/>
    </row>
    <row r="371" spans="1:16" s="436" customFormat="1" x14ac:dyDescent="0.25">
      <c r="A371" s="74" t="s">
        <v>774</v>
      </c>
      <c r="B371" s="74" t="s">
        <v>775</v>
      </c>
      <c r="C371" s="530" t="s">
        <v>776</v>
      </c>
      <c r="D371" s="74" t="s">
        <v>777</v>
      </c>
      <c r="E371" s="440" t="s">
        <v>780</v>
      </c>
      <c r="F371" s="74" t="s">
        <v>781</v>
      </c>
      <c r="G371" s="74" t="s">
        <v>1996</v>
      </c>
      <c r="H371" s="74" t="s">
        <v>1997</v>
      </c>
      <c r="I371" s="435">
        <v>0</v>
      </c>
      <c r="J371" s="435">
        <v>0</v>
      </c>
      <c r="K371" s="435">
        <v>136250000</v>
      </c>
      <c r="L371" s="435">
        <v>136250000</v>
      </c>
      <c r="M371" s="435">
        <v>0</v>
      </c>
      <c r="N371" s="435">
        <v>0</v>
      </c>
      <c r="O371" s="438" t="s">
        <v>2131</v>
      </c>
      <c r="P371" s="504"/>
    </row>
    <row r="372" spans="1:16" s="436" customFormat="1" x14ac:dyDescent="0.25">
      <c r="A372" s="74" t="s">
        <v>774</v>
      </c>
      <c r="B372" s="74" t="s">
        <v>775</v>
      </c>
      <c r="C372" s="530" t="s">
        <v>776</v>
      </c>
      <c r="D372" s="74" t="s">
        <v>777</v>
      </c>
      <c r="E372" s="440" t="s">
        <v>780</v>
      </c>
      <c r="F372" s="74" t="s">
        <v>781</v>
      </c>
      <c r="G372" s="74" t="s">
        <v>1998</v>
      </c>
      <c r="H372" s="74" t="s">
        <v>1999</v>
      </c>
      <c r="I372" s="435">
        <v>0</v>
      </c>
      <c r="J372" s="435">
        <v>0</v>
      </c>
      <c r="K372" s="435">
        <v>558431000</v>
      </c>
      <c r="L372" s="435">
        <v>558431000</v>
      </c>
      <c r="M372" s="435">
        <v>0</v>
      </c>
      <c r="N372" s="435">
        <v>0</v>
      </c>
      <c r="O372" s="438" t="s">
        <v>2131</v>
      </c>
      <c r="P372" s="504"/>
    </row>
    <row r="373" spans="1:16" s="436" customFormat="1" x14ac:dyDescent="0.25">
      <c r="A373" s="74" t="s">
        <v>774</v>
      </c>
      <c r="B373" s="74" t="s">
        <v>775</v>
      </c>
      <c r="C373" s="530" t="s">
        <v>776</v>
      </c>
      <c r="D373" s="74" t="s">
        <v>777</v>
      </c>
      <c r="E373" s="440" t="s">
        <v>780</v>
      </c>
      <c r="F373" s="74" t="s">
        <v>781</v>
      </c>
      <c r="G373" s="74" t="s">
        <v>2000</v>
      </c>
      <c r="H373" s="74" t="s">
        <v>2001</v>
      </c>
      <c r="I373" s="435">
        <v>0</v>
      </c>
      <c r="J373" s="435">
        <v>0</v>
      </c>
      <c r="K373" s="435">
        <v>6581154931</v>
      </c>
      <c r="L373" s="435">
        <v>6581154921</v>
      </c>
      <c r="M373" s="488">
        <v>10</v>
      </c>
      <c r="N373" s="435">
        <v>0</v>
      </c>
      <c r="O373" s="438" t="s">
        <v>1684</v>
      </c>
      <c r="P373" s="504"/>
    </row>
    <row r="374" spans="1:16" s="436" customFormat="1" x14ac:dyDescent="0.25">
      <c r="A374" s="74" t="s">
        <v>774</v>
      </c>
      <c r="B374" s="74" t="s">
        <v>775</v>
      </c>
      <c r="C374" s="530" t="s">
        <v>776</v>
      </c>
      <c r="D374" s="74" t="s">
        <v>777</v>
      </c>
      <c r="E374" s="440" t="s">
        <v>780</v>
      </c>
      <c r="F374" s="74" t="s">
        <v>781</v>
      </c>
      <c r="G374" s="74" t="s">
        <v>2002</v>
      </c>
      <c r="H374" s="74" t="s">
        <v>2003</v>
      </c>
      <c r="I374" s="435">
        <v>0</v>
      </c>
      <c r="J374" s="435">
        <v>0</v>
      </c>
      <c r="K374" s="435">
        <v>40000000</v>
      </c>
      <c r="L374" s="435">
        <v>40000000</v>
      </c>
      <c r="M374" s="435">
        <v>0</v>
      </c>
      <c r="N374" s="435">
        <v>0</v>
      </c>
      <c r="O374" s="438" t="s">
        <v>2131</v>
      </c>
      <c r="P374" s="504"/>
    </row>
    <row r="375" spans="1:16" s="436" customFormat="1" x14ac:dyDescent="0.25">
      <c r="A375" s="74" t="s">
        <v>774</v>
      </c>
      <c r="B375" s="74" t="s">
        <v>775</v>
      </c>
      <c r="C375" s="530" t="s">
        <v>776</v>
      </c>
      <c r="D375" s="74" t="s">
        <v>777</v>
      </c>
      <c r="E375" s="440" t="s">
        <v>780</v>
      </c>
      <c r="F375" s="74" t="s">
        <v>781</v>
      </c>
      <c r="G375" s="74" t="s">
        <v>2004</v>
      </c>
      <c r="H375" s="74" t="s">
        <v>2005</v>
      </c>
      <c r="I375" s="435">
        <v>0</v>
      </c>
      <c r="J375" s="435">
        <v>0</v>
      </c>
      <c r="K375" s="435">
        <v>1120000000</v>
      </c>
      <c r="L375" s="435">
        <v>1701023250</v>
      </c>
      <c r="M375" s="435">
        <v>0</v>
      </c>
      <c r="N375" s="435">
        <v>581023250</v>
      </c>
      <c r="O375" s="438" t="s">
        <v>1684</v>
      </c>
      <c r="P375" s="504"/>
    </row>
    <row r="376" spans="1:16" s="436" customFormat="1" x14ac:dyDescent="0.25">
      <c r="A376" s="74" t="s">
        <v>774</v>
      </c>
      <c r="B376" s="74" t="s">
        <v>775</v>
      </c>
      <c r="C376" s="530" t="s">
        <v>776</v>
      </c>
      <c r="D376" s="74" t="s">
        <v>777</v>
      </c>
      <c r="E376" s="440" t="s">
        <v>780</v>
      </c>
      <c r="F376" s="74" t="s">
        <v>781</v>
      </c>
      <c r="G376" s="74" t="s">
        <v>1826</v>
      </c>
      <c r="H376" s="74" t="s">
        <v>1827</v>
      </c>
      <c r="I376" s="435">
        <v>0</v>
      </c>
      <c r="J376" s="435">
        <v>0</v>
      </c>
      <c r="K376" s="435">
        <v>83886400</v>
      </c>
      <c r="L376" s="435">
        <v>83886400</v>
      </c>
      <c r="M376" s="435">
        <v>0</v>
      </c>
      <c r="N376" s="435">
        <v>0</v>
      </c>
      <c r="O376" s="438" t="s">
        <v>2131</v>
      </c>
      <c r="P376" s="504"/>
    </row>
    <row r="377" spans="1:16" s="436" customFormat="1" x14ac:dyDescent="0.25">
      <c r="A377" s="74" t="s">
        <v>774</v>
      </c>
      <c r="B377" s="74" t="s">
        <v>775</v>
      </c>
      <c r="C377" s="530" t="s">
        <v>776</v>
      </c>
      <c r="D377" s="74" t="s">
        <v>777</v>
      </c>
      <c r="E377" s="440" t="s">
        <v>780</v>
      </c>
      <c r="F377" s="74" t="s">
        <v>781</v>
      </c>
      <c r="G377" s="74" t="s">
        <v>2006</v>
      </c>
      <c r="H377" s="74" t="s">
        <v>2007</v>
      </c>
      <c r="I377" s="435">
        <v>0</v>
      </c>
      <c r="J377" s="435">
        <v>0</v>
      </c>
      <c r="K377" s="435">
        <v>190000000</v>
      </c>
      <c r="L377" s="435">
        <v>190000000</v>
      </c>
      <c r="M377" s="435">
        <v>0</v>
      </c>
      <c r="N377" s="435">
        <v>0</v>
      </c>
      <c r="O377" s="438" t="s">
        <v>2131</v>
      </c>
      <c r="P377" s="504"/>
    </row>
    <row r="378" spans="1:16" s="436" customFormat="1" x14ac:dyDescent="0.25">
      <c r="A378" s="74" t="s">
        <v>774</v>
      </c>
      <c r="B378" s="74" t="s">
        <v>775</v>
      </c>
      <c r="C378" s="530" t="s">
        <v>776</v>
      </c>
      <c r="D378" s="74" t="s">
        <v>777</v>
      </c>
      <c r="E378" s="440" t="s">
        <v>780</v>
      </c>
      <c r="F378" s="74" t="s">
        <v>781</v>
      </c>
      <c r="G378" s="74" t="s">
        <v>2008</v>
      </c>
      <c r="H378" s="74" t="s">
        <v>2009</v>
      </c>
      <c r="I378" s="435">
        <v>0</v>
      </c>
      <c r="J378" s="435">
        <v>0</v>
      </c>
      <c r="K378" s="435">
        <v>117175000</v>
      </c>
      <c r="L378" s="435">
        <v>117175000</v>
      </c>
      <c r="M378" s="435">
        <v>0</v>
      </c>
      <c r="N378" s="435">
        <v>0</v>
      </c>
      <c r="O378" s="438" t="s">
        <v>2131</v>
      </c>
      <c r="P378" s="504"/>
    </row>
    <row r="379" spans="1:16" s="436" customFormat="1" x14ac:dyDescent="0.25">
      <c r="A379" s="74" t="s">
        <v>774</v>
      </c>
      <c r="B379" s="74" t="s">
        <v>775</v>
      </c>
      <c r="C379" s="530" t="s">
        <v>776</v>
      </c>
      <c r="D379" s="74" t="s">
        <v>777</v>
      </c>
      <c r="E379" s="440" t="s">
        <v>780</v>
      </c>
      <c r="F379" s="74" t="s">
        <v>781</v>
      </c>
      <c r="G379" s="74" t="s">
        <v>2010</v>
      </c>
      <c r="H379" s="74" t="s">
        <v>2011</v>
      </c>
      <c r="I379" s="435">
        <v>0</v>
      </c>
      <c r="J379" s="435">
        <v>0</v>
      </c>
      <c r="K379" s="435">
        <v>13858042</v>
      </c>
      <c r="L379" s="435">
        <v>13858042</v>
      </c>
      <c r="M379" s="435">
        <v>0</v>
      </c>
      <c r="N379" s="435">
        <v>0</v>
      </c>
      <c r="O379" s="438" t="s">
        <v>2131</v>
      </c>
      <c r="P379" s="504"/>
    </row>
    <row r="380" spans="1:16" s="436" customFormat="1" x14ac:dyDescent="0.25">
      <c r="A380" s="74" t="s">
        <v>774</v>
      </c>
      <c r="B380" s="74" t="s">
        <v>775</v>
      </c>
      <c r="C380" s="530" t="s">
        <v>776</v>
      </c>
      <c r="D380" s="74" t="s">
        <v>777</v>
      </c>
      <c r="E380" s="440" t="s">
        <v>780</v>
      </c>
      <c r="F380" s="74" t="s">
        <v>781</v>
      </c>
      <c r="G380" s="74" t="s">
        <v>1922</v>
      </c>
      <c r="H380" s="74" t="s">
        <v>1923</v>
      </c>
      <c r="I380" s="435">
        <v>0</v>
      </c>
      <c r="J380" s="435">
        <v>0</v>
      </c>
      <c r="K380" s="435">
        <v>46979000</v>
      </c>
      <c r="L380" s="435">
        <v>46979000</v>
      </c>
      <c r="M380" s="435">
        <v>0</v>
      </c>
      <c r="N380" s="435">
        <v>0</v>
      </c>
      <c r="O380" s="438" t="s">
        <v>2131</v>
      </c>
      <c r="P380" s="504"/>
    </row>
    <row r="381" spans="1:16" s="436" customFormat="1" x14ac:dyDescent="0.25">
      <c r="A381" s="74" t="s">
        <v>774</v>
      </c>
      <c r="B381" s="74" t="s">
        <v>775</v>
      </c>
      <c r="C381" s="530" t="s">
        <v>776</v>
      </c>
      <c r="D381" s="74" t="s">
        <v>777</v>
      </c>
      <c r="E381" s="440" t="s">
        <v>780</v>
      </c>
      <c r="F381" s="74" t="s">
        <v>781</v>
      </c>
      <c r="G381" s="74" t="s">
        <v>1912</v>
      </c>
      <c r="H381" s="74" t="s">
        <v>1913</v>
      </c>
      <c r="I381" s="435">
        <v>0</v>
      </c>
      <c r="J381" s="435">
        <v>0</v>
      </c>
      <c r="K381" s="435">
        <v>762348000</v>
      </c>
      <c r="L381" s="435">
        <v>762348000</v>
      </c>
      <c r="M381" s="435">
        <v>0</v>
      </c>
      <c r="N381" s="435">
        <v>0</v>
      </c>
      <c r="O381" s="438" t="s">
        <v>2131</v>
      </c>
      <c r="P381" s="504"/>
    </row>
    <row r="382" spans="1:16" s="436" customFormat="1" x14ac:dyDescent="0.25">
      <c r="A382" s="74" t="s">
        <v>774</v>
      </c>
      <c r="B382" s="74" t="s">
        <v>775</v>
      </c>
      <c r="C382" s="530" t="s">
        <v>776</v>
      </c>
      <c r="D382" s="74" t="s">
        <v>777</v>
      </c>
      <c r="E382" s="440" t="s">
        <v>780</v>
      </c>
      <c r="F382" s="74" t="s">
        <v>781</v>
      </c>
      <c r="G382" s="74" t="s">
        <v>2012</v>
      </c>
      <c r="H382" s="74" t="s">
        <v>2013</v>
      </c>
      <c r="I382" s="435">
        <v>0</v>
      </c>
      <c r="J382" s="435">
        <v>0</v>
      </c>
      <c r="K382" s="435">
        <v>0</v>
      </c>
      <c r="L382" s="435">
        <v>0</v>
      </c>
      <c r="M382" s="435">
        <v>0</v>
      </c>
      <c r="N382" s="435">
        <v>0</v>
      </c>
      <c r="O382" s="438" t="s">
        <v>2131</v>
      </c>
      <c r="P382" s="504"/>
    </row>
    <row r="383" spans="1:16" s="436" customFormat="1" x14ac:dyDescent="0.25">
      <c r="A383" s="74" t="s">
        <v>774</v>
      </c>
      <c r="B383" s="74" t="s">
        <v>775</v>
      </c>
      <c r="C383" s="530" t="s">
        <v>776</v>
      </c>
      <c r="D383" s="74" t="s">
        <v>777</v>
      </c>
      <c r="E383" s="440" t="s">
        <v>780</v>
      </c>
      <c r="F383" s="74" t="s">
        <v>781</v>
      </c>
      <c r="G383" s="74" t="s">
        <v>2014</v>
      </c>
      <c r="H383" s="74" t="s">
        <v>2015</v>
      </c>
      <c r="I383" s="435">
        <v>0</v>
      </c>
      <c r="J383" s="435">
        <v>0</v>
      </c>
      <c r="K383" s="435">
        <v>4031564600</v>
      </c>
      <c r="L383" s="435">
        <v>4031564600</v>
      </c>
      <c r="M383" s="435">
        <v>0</v>
      </c>
      <c r="N383" s="435">
        <v>0</v>
      </c>
      <c r="O383" s="438" t="s">
        <v>2131</v>
      </c>
      <c r="P383" s="504"/>
    </row>
    <row r="384" spans="1:16" s="436" customFormat="1" x14ac:dyDescent="0.25">
      <c r="A384" s="74" t="s">
        <v>774</v>
      </c>
      <c r="B384" s="74" t="s">
        <v>775</v>
      </c>
      <c r="C384" s="530" t="s">
        <v>776</v>
      </c>
      <c r="D384" s="74" t="s">
        <v>777</v>
      </c>
      <c r="E384" s="440" t="s">
        <v>780</v>
      </c>
      <c r="F384" s="74" t="s">
        <v>781</v>
      </c>
      <c r="G384" s="74" t="s">
        <v>2016</v>
      </c>
      <c r="H384" s="74" t="s">
        <v>2017</v>
      </c>
      <c r="I384" s="435">
        <v>0</v>
      </c>
      <c r="J384" s="435">
        <v>0</v>
      </c>
      <c r="K384" s="435">
        <v>326063000</v>
      </c>
      <c r="L384" s="435">
        <v>326063000</v>
      </c>
      <c r="M384" s="435">
        <v>0</v>
      </c>
      <c r="N384" s="435">
        <v>0</v>
      </c>
      <c r="O384" s="438" t="s">
        <v>2131</v>
      </c>
      <c r="P384" s="504"/>
    </row>
    <row r="385" spans="1:21" s="436" customFormat="1" x14ac:dyDescent="0.25">
      <c r="A385" s="74" t="s">
        <v>774</v>
      </c>
      <c r="B385" s="74" t="s">
        <v>775</v>
      </c>
      <c r="C385" s="530" t="s">
        <v>776</v>
      </c>
      <c r="D385" s="74" t="s">
        <v>777</v>
      </c>
      <c r="E385" s="440" t="s">
        <v>780</v>
      </c>
      <c r="F385" s="74" t="s">
        <v>781</v>
      </c>
      <c r="G385" s="74" t="s">
        <v>1924</v>
      </c>
      <c r="H385" s="74" t="s">
        <v>1925</v>
      </c>
      <c r="I385" s="435">
        <v>0</v>
      </c>
      <c r="J385" s="435">
        <v>0</v>
      </c>
      <c r="K385" s="435">
        <v>14187876</v>
      </c>
      <c r="L385" s="435">
        <v>14187876</v>
      </c>
      <c r="M385" s="435">
        <v>0</v>
      </c>
      <c r="N385" s="435">
        <v>0</v>
      </c>
      <c r="O385" s="438" t="s">
        <v>2131</v>
      </c>
      <c r="P385" s="504"/>
    </row>
    <row r="386" spans="1:21" s="436" customFormat="1" x14ac:dyDescent="0.25">
      <c r="A386" s="74" t="s">
        <v>774</v>
      </c>
      <c r="B386" s="74" t="s">
        <v>775</v>
      </c>
      <c r="C386" s="530" t="s">
        <v>776</v>
      </c>
      <c r="D386" s="74" t="s">
        <v>777</v>
      </c>
      <c r="E386" s="440" t="s">
        <v>780</v>
      </c>
      <c r="F386" s="74" t="s">
        <v>781</v>
      </c>
      <c r="G386" s="74" t="s">
        <v>1926</v>
      </c>
      <c r="H386" s="74" t="s">
        <v>1927</v>
      </c>
      <c r="I386" s="435">
        <v>0</v>
      </c>
      <c r="J386" s="435">
        <v>0</v>
      </c>
      <c r="K386" s="435">
        <v>33681000</v>
      </c>
      <c r="L386" s="435">
        <v>33681000</v>
      </c>
      <c r="M386" s="435">
        <v>0</v>
      </c>
      <c r="N386" s="435">
        <v>0</v>
      </c>
      <c r="O386" s="438" t="s">
        <v>2131</v>
      </c>
      <c r="P386" s="504"/>
    </row>
    <row r="387" spans="1:21" s="436" customFormat="1" x14ac:dyDescent="0.25">
      <c r="A387" s="74" t="s">
        <v>774</v>
      </c>
      <c r="B387" s="74" t="s">
        <v>775</v>
      </c>
      <c r="C387" s="530" t="s">
        <v>776</v>
      </c>
      <c r="D387" s="74" t="s">
        <v>777</v>
      </c>
      <c r="E387" s="440" t="s">
        <v>780</v>
      </c>
      <c r="F387" s="74" t="s">
        <v>781</v>
      </c>
      <c r="G387" s="74" t="s">
        <v>2018</v>
      </c>
      <c r="H387" s="74" t="s">
        <v>2019</v>
      </c>
      <c r="I387" s="435">
        <v>0</v>
      </c>
      <c r="J387" s="435">
        <v>0</v>
      </c>
      <c r="K387" s="435">
        <v>39550000</v>
      </c>
      <c r="L387" s="435">
        <v>39550000</v>
      </c>
      <c r="M387" s="435">
        <v>0</v>
      </c>
      <c r="N387" s="435">
        <v>0</v>
      </c>
      <c r="O387" s="438" t="s">
        <v>2131</v>
      </c>
      <c r="P387" s="504"/>
    </row>
    <row r="388" spans="1:21" s="436" customFormat="1" x14ac:dyDescent="0.25">
      <c r="A388" s="74" t="s">
        <v>774</v>
      </c>
      <c r="B388" s="74" t="s">
        <v>775</v>
      </c>
      <c r="C388" s="530" t="s">
        <v>776</v>
      </c>
      <c r="D388" s="74" t="s">
        <v>777</v>
      </c>
      <c r="E388" s="440" t="s">
        <v>780</v>
      </c>
      <c r="F388" s="74" t="s">
        <v>781</v>
      </c>
      <c r="G388" s="74" t="s">
        <v>2020</v>
      </c>
      <c r="H388" s="74" t="s">
        <v>2021</v>
      </c>
      <c r="I388" s="435">
        <v>0</v>
      </c>
      <c r="J388" s="435">
        <v>0</v>
      </c>
      <c r="K388" s="435">
        <v>17380413050</v>
      </c>
      <c r="L388" s="435">
        <v>17380413050</v>
      </c>
      <c r="M388" s="435">
        <v>0</v>
      </c>
      <c r="N388" s="435">
        <v>0</v>
      </c>
      <c r="O388" s="438" t="s">
        <v>2131</v>
      </c>
      <c r="P388" s="504"/>
    </row>
    <row r="389" spans="1:21" s="436" customFormat="1" x14ac:dyDescent="0.25">
      <c r="A389" s="74" t="s">
        <v>774</v>
      </c>
      <c r="B389" s="74" t="s">
        <v>775</v>
      </c>
      <c r="C389" s="530" t="s">
        <v>776</v>
      </c>
      <c r="D389" s="74" t="s">
        <v>777</v>
      </c>
      <c r="E389" s="440" t="s">
        <v>780</v>
      </c>
      <c r="F389" s="74" t="s">
        <v>781</v>
      </c>
      <c r="G389" s="74" t="s">
        <v>2022</v>
      </c>
      <c r="H389" s="74" t="s">
        <v>2023</v>
      </c>
      <c r="I389" s="435">
        <v>0</v>
      </c>
      <c r="J389" s="435">
        <v>0</v>
      </c>
      <c r="K389" s="435">
        <v>20075355550</v>
      </c>
      <c r="L389" s="435">
        <v>20075355550</v>
      </c>
      <c r="M389" s="435">
        <v>0</v>
      </c>
      <c r="N389" s="435">
        <v>0</v>
      </c>
      <c r="O389" s="438" t="s">
        <v>2131</v>
      </c>
      <c r="P389" s="504"/>
    </row>
    <row r="390" spans="1:21" s="436" customFormat="1" x14ac:dyDescent="0.25">
      <c r="A390" s="74" t="s">
        <v>774</v>
      </c>
      <c r="B390" s="74" t="s">
        <v>775</v>
      </c>
      <c r="C390" s="530" t="s">
        <v>776</v>
      </c>
      <c r="D390" s="74" t="s">
        <v>777</v>
      </c>
      <c r="E390" s="440" t="s">
        <v>780</v>
      </c>
      <c r="F390" s="74" t="s">
        <v>781</v>
      </c>
      <c r="G390" s="74" t="s">
        <v>1930</v>
      </c>
      <c r="H390" s="74" t="s">
        <v>1931</v>
      </c>
      <c r="I390" s="435">
        <v>0</v>
      </c>
      <c r="J390" s="435">
        <v>0</v>
      </c>
      <c r="K390" s="435">
        <v>0</v>
      </c>
      <c r="L390" s="435">
        <v>86210899</v>
      </c>
      <c r="M390" s="435">
        <v>0</v>
      </c>
      <c r="N390" s="435">
        <v>86210899</v>
      </c>
      <c r="O390" s="438" t="s">
        <v>1684</v>
      </c>
      <c r="P390" s="504"/>
    </row>
    <row r="391" spans="1:21" s="436" customFormat="1" x14ac:dyDescent="0.25">
      <c r="A391" s="74" t="s">
        <v>774</v>
      </c>
      <c r="B391" s="74" t="s">
        <v>775</v>
      </c>
      <c r="C391" s="530" t="s">
        <v>776</v>
      </c>
      <c r="D391" s="74" t="s">
        <v>777</v>
      </c>
      <c r="E391" s="440" t="s">
        <v>780</v>
      </c>
      <c r="F391" s="74" t="s">
        <v>781</v>
      </c>
      <c r="G391" s="74" t="s">
        <v>1932</v>
      </c>
      <c r="H391" s="74" t="s">
        <v>1933</v>
      </c>
      <c r="I391" s="435">
        <v>0</v>
      </c>
      <c r="J391" s="435">
        <v>0</v>
      </c>
      <c r="K391" s="435">
        <v>2555580000</v>
      </c>
      <c r="L391" s="435">
        <v>2555580000</v>
      </c>
      <c r="M391" s="435">
        <v>0</v>
      </c>
      <c r="N391" s="435">
        <v>0</v>
      </c>
      <c r="O391" s="438" t="s">
        <v>2131</v>
      </c>
      <c r="P391" s="504"/>
    </row>
    <row r="392" spans="1:21" s="436" customFormat="1" x14ac:dyDescent="0.25">
      <c r="A392" s="74" t="s">
        <v>774</v>
      </c>
      <c r="B392" s="74" t="s">
        <v>775</v>
      </c>
      <c r="C392" s="530" t="s">
        <v>776</v>
      </c>
      <c r="D392" s="74" t="s">
        <v>777</v>
      </c>
      <c r="E392" s="440" t="s">
        <v>780</v>
      </c>
      <c r="F392" s="74" t="s">
        <v>781</v>
      </c>
      <c r="G392" s="74" t="s">
        <v>1880</v>
      </c>
      <c r="H392" s="74" t="s">
        <v>1881</v>
      </c>
      <c r="I392" s="435">
        <v>0</v>
      </c>
      <c r="J392" s="435">
        <v>0</v>
      </c>
      <c r="K392" s="435">
        <v>12800526891</v>
      </c>
      <c r="L392" s="435">
        <v>25601053782</v>
      </c>
      <c r="M392" s="435">
        <v>0</v>
      </c>
      <c r="N392" s="435">
        <v>12800526891</v>
      </c>
      <c r="O392" s="438" t="s">
        <v>1684</v>
      </c>
      <c r="P392" s="504"/>
    </row>
    <row r="393" spans="1:21" s="436" customFormat="1" x14ac:dyDescent="0.25">
      <c r="A393" s="74" t="s">
        <v>774</v>
      </c>
      <c r="B393" s="74" t="s">
        <v>775</v>
      </c>
      <c r="C393" s="530" t="s">
        <v>776</v>
      </c>
      <c r="D393" s="74" t="s">
        <v>777</v>
      </c>
      <c r="E393" s="440" t="s">
        <v>780</v>
      </c>
      <c r="F393" s="74" t="s">
        <v>781</v>
      </c>
      <c r="G393" s="74" t="s">
        <v>2024</v>
      </c>
      <c r="H393" s="74" t="s">
        <v>2025</v>
      </c>
      <c r="I393" s="435">
        <v>0</v>
      </c>
      <c r="J393" s="435">
        <v>0</v>
      </c>
      <c r="K393" s="435">
        <v>34000000</v>
      </c>
      <c r="L393" s="435">
        <v>34000000</v>
      </c>
      <c r="M393" s="435">
        <v>0</v>
      </c>
      <c r="N393" s="435">
        <v>0</v>
      </c>
      <c r="O393" s="438" t="s">
        <v>2131</v>
      </c>
      <c r="P393" s="504"/>
    </row>
    <row r="394" spans="1:21" s="436" customFormat="1" x14ac:dyDescent="0.25">
      <c r="A394" s="74" t="s">
        <v>774</v>
      </c>
      <c r="B394" s="74" t="s">
        <v>775</v>
      </c>
      <c r="C394" s="530" t="s">
        <v>776</v>
      </c>
      <c r="D394" s="74" t="s">
        <v>777</v>
      </c>
      <c r="E394" s="440" t="s">
        <v>780</v>
      </c>
      <c r="F394" s="74" t="s">
        <v>781</v>
      </c>
      <c r="G394" s="74" t="s">
        <v>2026</v>
      </c>
      <c r="H394" s="74" t="s">
        <v>2027</v>
      </c>
      <c r="I394" s="435">
        <v>0</v>
      </c>
      <c r="J394" s="435">
        <v>0</v>
      </c>
      <c r="K394" s="435">
        <v>70205825214</v>
      </c>
      <c r="L394" s="435">
        <v>70205825214</v>
      </c>
      <c r="M394" s="435">
        <v>0</v>
      </c>
      <c r="N394" s="435">
        <v>0</v>
      </c>
      <c r="O394" s="438" t="s">
        <v>2131</v>
      </c>
      <c r="P394" s="504"/>
    </row>
    <row r="395" spans="1:21" s="436" customFormat="1" x14ac:dyDescent="0.25">
      <c r="A395" s="74" t="s">
        <v>774</v>
      </c>
      <c r="B395" s="74" t="s">
        <v>775</v>
      </c>
      <c r="C395" s="530" t="s">
        <v>776</v>
      </c>
      <c r="D395" s="74" t="s">
        <v>777</v>
      </c>
      <c r="E395" s="440" t="s">
        <v>780</v>
      </c>
      <c r="F395" s="74" t="s">
        <v>781</v>
      </c>
      <c r="G395" s="74" t="s">
        <v>919</v>
      </c>
      <c r="H395" s="74" t="s">
        <v>920</v>
      </c>
      <c r="I395" s="591">
        <v>0</v>
      </c>
      <c r="J395" s="591">
        <v>537459706053</v>
      </c>
      <c r="K395" s="591">
        <v>648546000000</v>
      </c>
      <c r="L395" s="591">
        <v>1258453731631</v>
      </c>
      <c r="M395" s="591">
        <v>0</v>
      </c>
      <c r="N395" s="591">
        <v>1147367437684</v>
      </c>
      <c r="O395" s="438">
        <v>12</v>
      </c>
      <c r="P395" s="591">
        <v>0</v>
      </c>
      <c r="Q395" s="591">
        <v>537459706053</v>
      </c>
      <c r="R395" s="591">
        <v>648546000000</v>
      </c>
      <c r="S395" s="591">
        <v>1258453731631</v>
      </c>
      <c r="T395" s="591">
        <v>0</v>
      </c>
      <c r="U395" s="591">
        <v>1147367437684</v>
      </c>
    </row>
    <row r="396" spans="1:21" s="436" customFormat="1" x14ac:dyDescent="0.25">
      <c r="A396" s="74" t="s">
        <v>774</v>
      </c>
      <c r="B396" s="74" t="s">
        <v>775</v>
      </c>
      <c r="C396" s="530" t="s">
        <v>776</v>
      </c>
      <c r="D396" s="74" t="s">
        <v>777</v>
      </c>
      <c r="E396" s="440" t="s">
        <v>780</v>
      </c>
      <c r="F396" s="74" t="s">
        <v>781</v>
      </c>
      <c r="G396" s="74" t="s">
        <v>477</v>
      </c>
      <c r="H396" s="74" t="s">
        <v>478</v>
      </c>
      <c r="I396" s="435">
        <v>0</v>
      </c>
      <c r="J396" s="435">
        <v>0</v>
      </c>
      <c r="K396" s="435">
        <v>0</v>
      </c>
      <c r="L396" s="435">
        <v>82669120</v>
      </c>
      <c r="M396" s="435">
        <v>0</v>
      </c>
      <c r="N396" s="435">
        <v>82669120</v>
      </c>
      <c r="O396" s="438" t="s">
        <v>1684</v>
      </c>
      <c r="P396" s="504"/>
    </row>
    <row r="397" spans="1:21" s="436" customFormat="1" x14ac:dyDescent="0.25">
      <c r="A397" s="74" t="s">
        <v>774</v>
      </c>
      <c r="B397" s="74" t="s">
        <v>775</v>
      </c>
      <c r="C397" s="530" t="s">
        <v>776</v>
      </c>
      <c r="D397" s="74" t="s">
        <v>777</v>
      </c>
      <c r="E397" s="440" t="s">
        <v>780</v>
      </c>
      <c r="F397" s="74" t="s">
        <v>781</v>
      </c>
      <c r="G397" s="74" t="s">
        <v>2028</v>
      </c>
      <c r="H397" s="74" t="s">
        <v>2029</v>
      </c>
      <c r="I397" s="435">
        <v>0</v>
      </c>
      <c r="J397" s="435">
        <v>0</v>
      </c>
      <c r="K397" s="435">
        <v>2646528000</v>
      </c>
      <c r="L397" s="435">
        <v>2646528000</v>
      </c>
      <c r="M397" s="435">
        <v>0</v>
      </c>
      <c r="N397" s="435">
        <v>0</v>
      </c>
      <c r="O397" s="438" t="s">
        <v>2131</v>
      </c>
      <c r="P397" s="504"/>
    </row>
    <row r="398" spans="1:21" s="436" customFormat="1" x14ac:dyDescent="0.25">
      <c r="A398" s="74" t="s">
        <v>774</v>
      </c>
      <c r="B398" s="74" t="s">
        <v>775</v>
      </c>
      <c r="C398" s="530" t="s">
        <v>776</v>
      </c>
      <c r="D398" s="74" t="s">
        <v>777</v>
      </c>
      <c r="E398" s="440" t="s">
        <v>780</v>
      </c>
      <c r="F398" s="74" t="s">
        <v>781</v>
      </c>
      <c r="G398" s="74" t="s">
        <v>2030</v>
      </c>
      <c r="H398" s="74" t="s">
        <v>2031</v>
      </c>
      <c r="I398" s="435">
        <v>0</v>
      </c>
      <c r="J398" s="435">
        <v>0</v>
      </c>
      <c r="K398" s="435">
        <v>1898818500</v>
      </c>
      <c r="L398" s="435">
        <v>1898818500</v>
      </c>
      <c r="M398" s="435">
        <v>0</v>
      </c>
      <c r="N398" s="435">
        <v>0</v>
      </c>
      <c r="O398" s="438" t="s">
        <v>2131</v>
      </c>
      <c r="P398" s="504"/>
    </row>
    <row r="399" spans="1:21" s="436" customFormat="1" x14ac:dyDescent="0.25">
      <c r="A399" s="74" t="s">
        <v>774</v>
      </c>
      <c r="B399" s="74" t="s">
        <v>775</v>
      </c>
      <c r="C399" s="530" t="s">
        <v>776</v>
      </c>
      <c r="D399" s="74" t="s">
        <v>777</v>
      </c>
      <c r="E399" s="440" t="s">
        <v>780</v>
      </c>
      <c r="F399" s="74" t="s">
        <v>781</v>
      </c>
      <c r="G399" s="74" t="s">
        <v>2032</v>
      </c>
      <c r="H399" s="74" t="s">
        <v>2033</v>
      </c>
      <c r="I399" s="435">
        <v>0</v>
      </c>
      <c r="J399" s="435">
        <v>0</v>
      </c>
      <c r="K399" s="435">
        <v>185790000</v>
      </c>
      <c r="L399" s="435">
        <v>185790000</v>
      </c>
      <c r="M399" s="435">
        <v>0</v>
      </c>
      <c r="N399" s="435">
        <v>0</v>
      </c>
      <c r="O399" s="438" t="s">
        <v>2131</v>
      </c>
      <c r="P399" s="504"/>
    </row>
    <row r="400" spans="1:21" s="436" customFormat="1" x14ac:dyDescent="0.25">
      <c r="A400" s="74" t="s">
        <v>774</v>
      </c>
      <c r="B400" s="74" t="s">
        <v>775</v>
      </c>
      <c r="C400" s="530" t="s">
        <v>776</v>
      </c>
      <c r="D400" s="74" t="s">
        <v>777</v>
      </c>
      <c r="E400" s="440" t="s">
        <v>780</v>
      </c>
      <c r="F400" s="74" t="s">
        <v>781</v>
      </c>
      <c r="G400" s="74" t="s">
        <v>2034</v>
      </c>
      <c r="H400" s="74" t="s">
        <v>2035</v>
      </c>
      <c r="I400" s="435">
        <v>0</v>
      </c>
      <c r="J400" s="435">
        <v>0</v>
      </c>
      <c r="K400" s="435">
        <v>0</v>
      </c>
      <c r="L400" s="435">
        <v>2458980000</v>
      </c>
      <c r="M400" s="435">
        <v>0</v>
      </c>
      <c r="N400" s="435">
        <v>2458980000</v>
      </c>
      <c r="O400" s="438" t="s">
        <v>1684</v>
      </c>
      <c r="P400" s="504"/>
    </row>
    <row r="401" spans="1:16" s="436" customFormat="1" x14ac:dyDescent="0.25">
      <c r="A401" s="74" t="s">
        <v>774</v>
      </c>
      <c r="B401" s="74" t="s">
        <v>775</v>
      </c>
      <c r="C401" s="530" t="s">
        <v>776</v>
      </c>
      <c r="D401" s="74" t="s">
        <v>777</v>
      </c>
      <c r="E401" s="440" t="s">
        <v>780</v>
      </c>
      <c r="F401" s="74" t="s">
        <v>781</v>
      </c>
      <c r="G401" s="74" t="s">
        <v>2036</v>
      </c>
      <c r="H401" s="74" t="s">
        <v>2037</v>
      </c>
      <c r="I401" s="435">
        <v>0</v>
      </c>
      <c r="J401" s="435">
        <v>0</v>
      </c>
      <c r="K401" s="435">
        <v>30000000</v>
      </c>
      <c r="L401" s="435">
        <v>30000000</v>
      </c>
      <c r="M401" s="435">
        <v>0</v>
      </c>
      <c r="N401" s="435">
        <v>0</v>
      </c>
      <c r="O401" s="438" t="s">
        <v>2131</v>
      </c>
      <c r="P401" s="504"/>
    </row>
    <row r="402" spans="1:16" s="436" customFormat="1" x14ac:dyDescent="0.25">
      <c r="A402" s="74" t="s">
        <v>774</v>
      </c>
      <c r="B402" s="74" t="s">
        <v>775</v>
      </c>
      <c r="C402" s="530" t="s">
        <v>776</v>
      </c>
      <c r="D402" s="74" t="s">
        <v>777</v>
      </c>
      <c r="E402" s="440" t="s">
        <v>780</v>
      </c>
      <c r="F402" s="74" t="s">
        <v>781</v>
      </c>
      <c r="G402" s="74" t="s">
        <v>2038</v>
      </c>
      <c r="H402" s="74" t="s">
        <v>2039</v>
      </c>
      <c r="I402" s="435">
        <v>0</v>
      </c>
      <c r="J402" s="435">
        <v>0</v>
      </c>
      <c r="K402" s="435">
        <v>45000000</v>
      </c>
      <c r="L402" s="435">
        <v>45000000</v>
      </c>
      <c r="M402" s="435">
        <v>0</v>
      </c>
      <c r="N402" s="435">
        <v>0</v>
      </c>
      <c r="O402" s="438" t="s">
        <v>2131</v>
      </c>
      <c r="P402" s="504"/>
    </row>
    <row r="403" spans="1:16" s="436" customFormat="1" x14ac:dyDescent="0.25">
      <c r="A403" s="74" t="s">
        <v>774</v>
      </c>
      <c r="B403" s="74" t="s">
        <v>775</v>
      </c>
      <c r="C403" s="530" t="s">
        <v>776</v>
      </c>
      <c r="D403" s="74" t="s">
        <v>777</v>
      </c>
      <c r="E403" s="440" t="s">
        <v>780</v>
      </c>
      <c r="F403" s="74" t="s">
        <v>781</v>
      </c>
      <c r="G403" s="74" t="s">
        <v>2040</v>
      </c>
      <c r="H403" s="74" t="s">
        <v>2041</v>
      </c>
      <c r="I403" s="435">
        <v>0</v>
      </c>
      <c r="J403" s="435">
        <v>0</v>
      </c>
      <c r="K403" s="435">
        <v>0</v>
      </c>
      <c r="L403" s="435">
        <v>600000000</v>
      </c>
      <c r="M403" s="435">
        <v>0</v>
      </c>
      <c r="N403" s="435">
        <v>600000000</v>
      </c>
      <c r="O403" s="438" t="s">
        <v>1684</v>
      </c>
      <c r="P403" s="504"/>
    </row>
    <row r="404" spans="1:16" s="436" customFormat="1" x14ac:dyDescent="0.25">
      <c r="A404" s="74" t="s">
        <v>774</v>
      </c>
      <c r="B404" s="74" t="s">
        <v>775</v>
      </c>
      <c r="C404" s="530" t="s">
        <v>776</v>
      </c>
      <c r="D404" s="74" t="s">
        <v>777</v>
      </c>
      <c r="E404" s="440" t="s">
        <v>780</v>
      </c>
      <c r="F404" s="74" t="s">
        <v>781</v>
      </c>
      <c r="G404" s="74" t="s">
        <v>2042</v>
      </c>
      <c r="H404" s="74" t="s">
        <v>2043</v>
      </c>
      <c r="I404" s="435">
        <v>0</v>
      </c>
      <c r="J404" s="435">
        <v>0</v>
      </c>
      <c r="K404" s="435">
        <v>1348000000</v>
      </c>
      <c r="L404" s="435">
        <v>1348000000</v>
      </c>
      <c r="M404" s="435">
        <v>0</v>
      </c>
      <c r="N404" s="435">
        <v>0</v>
      </c>
      <c r="O404" s="438" t="s">
        <v>2131</v>
      </c>
      <c r="P404" s="504"/>
    </row>
    <row r="405" spans="1:16" s="436" customFormat="1" x14ac:dyDescent="0.25">
      <c r="A405" s="74" t="s">
        <v>774</v>
      </c>
      <c r="B405" s="74" t="s">
        <v>775</v>
      </c>
      <c r="C405" s="530" t="s">
        <v>776</v>
      </c>
      <c r="D405" s="74" t="s">
        <v>777</v>
      </c>
      <c r="E405" s="440" t="s">
        <v>780</v>
      </c>
      <c r="F405" s="74" t="s">
        <v>781</v>
      </c>
      <c r="G405" s="74" t="s">
        <v>1812</v>
      </c>
      <c r="H405" s="74" t="s">
        <v>1813</v>
      </c>
      <c r="I405" s="435">
        <v>0</v>
      </c>
      <c r="J405" s="435">
        <v>0</v>
      </c>
      <c r="K405" s="435">
        <v>976074300</v>
      </c>
      <c r="L405" s="435">
        <v>976074300</v>
      </c>
      <c r="M405" s="435">
        <v>0</v>
      </c>
      <c r="N405" s="435">
        <v>0</v>
      </c>
      <c r="O405" s="438" t="s">
        <v>2131</v>
      </c>
      <c r="P405" s="504"/>
    </row>
    <row r="406" spans="1:16" s="436" customFormat="1" x14ac:dyDescent="0.25">
      <c r="A406" s="74" t="s">
        <v>774</v>
      </c>
      <c r="B406" s="74" t="s">
        <v>775</v>
      </c>
      <c r="C406" s="530" t="s">
        <v>776</v>
      </c>
      <c r="D406" s="74" t="s">
        <v>777</v>
      </c>
      <c r="E406" s="440" t="s">
        <v>780</v>
      </c>
      <c r="F406" s="74" t="s">
        <v>781</v>
      </c>
      <c r="G406" s="74" t="s">
        <v>515</v>
      </c>
      <c r="H406" s="74" t="s">
        <v>516</v>
      </c>
      <c r="I406" s="435">
        <v>0</v>
      </c>
      <c r="J406" s="435">
        <v>0</v>
      </c>
      <c r="K406" s="435">
        <v>16650000000</v>
      </c>
      <c r="L406" s="435">
        <v>16650000000</v>
      </c>
      <c r="M406" s="435">
        <v>0</v>
      </c>
      <c r="N406" s="435">
        <v>0</v>
      </c>
      <c r="O406" s="438" t="s">
        <v>2131</v>
      </c>
      <c r="P406" s="504"/>
    </row>
    <row r="407" spans="1:16" s="436" customFormat="1" x14ac:dyDescent="0.25">
      <c r="A407" s="74" t="s">
        <v>774</v>
      </c>
      <c r="B407" s="74" t="s">
        <v>775</v>
      </c>
      <c r="C407" s="530" t="s">
        <v>776</v>
      </c>
      <c r="D407" s="74" t="s">
        <v>777</v>
      </c>
      <c r="E407" s="440" t="s">
        <v>780</v>
      </c>
      <c r="F407" s="74" t="s">
        <v>781</v>
      </c>
      <c r="G407" s="74" t="s">
        <v>2044</v>
      </c>
      <c r="H407" s="74" t="s">
        <v>2045</v>
      </c>
      <c r="I407" s="435">
        <v>0</v>
      </c>
      <c r="J407" s="435">
        <v>0</v>
      </c>
      <c r="K407" s="435">
        <v>5799104300</v>
      </c>
      <c r="L407" s="435">
        <v>5830964300</v>
      </c>
      <c r="M407" s="435">
        <v>0</v>
      </c>
      <c r="N407" s="435">
        <v>31860000</v>
      </c>
      <c r="O407" s="438" t="s">
        <v>1684</v>
      </c>
      <c r="P407" s="504"/>
    </row>
    <row r="408" spans="1:16" s="436" customFormat="1" x14ac:dyDescent="0.25">
      <c r="A408" s="74" t="s">
        <v>774</v>
      </c>
      <c r="B408" s="74" t="s">
        <v>775</v>
      </c>
      <c r="C408" s="530" t="s">
        <v>776</v>
      </c>
      <c r="D408" s="74" t="s">
        <v>777</v>
      </c>
      <c r="E408" s="440" t="s">
        <v>780</v>
      </c>
      <c r="F408" s="74" t="s">
        <v>781</v>
      </c>
      <c r="G408" s="74" t="s">
        <v>929</v>
      </c>
      <c r="H408" s="74" t="s">
        <v>930</v>
      </c>
      <c r="I408" s="435">
        <v>0</v>
      </c>
      <c r="J408" s="435">
        <v>118250000</v>
      </c>
      <c r="K408" s="435">
        <v>118250000</v>
      </c>
      <c r="L408" s="435">
        <v>0</v>
      </c>
      <c r="M408" s="435">
        <v>0</v>
      </c>
      <c r="N408" s="435">
        <v>0</v>
      </c>
      <c r="O408" s="438" t="s">
        <v>2131</v>
      </c>
      <c r="P408" s="504"/>
    </row>
    <row r="409" spans="1:16" s="436" customFormat="1" x14ac:dyDescent="0.25">
      <c r="A409" s="74" t="s">
        <v>774</v>
      </c>
      <c r="B409" s="74" t="s">
        <v>775</v>
      </c>
      <c r="C409" s="530" t="s">
        <v>776</v>
      </c>
      <c r="D409" s="74" t="s">
        <v>777</v>
      </c>
      <c r="E409" s="440" t="s">
        <v>780</v>
      </c>
      <c r="F409" s="74" t="s">
        <v>781</v>
      </c>
      <c r="G409" s="74" t="s">
        <v>2046</v>
      </c>
      <c r="H409" s="74" t="s">
        <v>2047</v>
      </c>
      <c r="I409" s="435">
        <v>0</v>
      </c>
      <c r="J409" s="435">
        <v>0</v>
      </c>
      <c r="K409" s="435">
        <v>930400000</v>
      </c>
      <c r="L409" s="435">
        <v>930400000</v>
      </c>
      <c r="M409" s="435">
        <v>0</v>
      </c>
      <c r="N409" s="435">
        <v>0</v>
      </c>
      <c r="O409" s="438" t="s">
        <v>2131</v>
      </c>
      <c r="P409" s="504"/>
    </row>
    <row r="410" spans="1:16" s="436" customFormat="1" x14ac:dyDescent="0.25">
      <c r="A410" s="74" t="s">
        <v>774</v>
      </c>
      <c r="B410" s="74" t="s">
        <v>775</v>
      </c>
      <c r="C410" s="530" t="s">
        <v>776</v>
      </c>
      <c r="D410" s="74" t="s">
        <v>777</v>
      </c>
      <c r="E410" s="440" t="s">
        <v>780</v>
      </c>
      <c r="F410" s="74" t="s">
        <v>781</v>
      </c>
      <c r="G410" s="74" t="s">
        <v>1882</v>
      </c>
      <c r="H410" s="74" t="s">
        <v>1883</v>
      </c>
      <c r="I410" s="435">
        <v>0</v>
      </c>
      <c r="J410" s="435">
        <v>0</v>
      </c>
      <c r="K410" s="435">
        <v>5927552000</v>
      </c>
      <c r="L410" s="435">
        <v>5927552000</v>
      </c>
      <c r="M410" s="435">
        <v>0</v>
      </c>
      <c r="N410" s="435">
        <v>0</v>
      </c>
      <c r="O410" s="438" t="s">
        <v>2131</v>
      </c>
      <c r="P410" s="504"/>
    </row>
    <row r="411" spans="1:16" s="436" customFormat="1" x14ac:dyDescent="0.25">
      <c r="A411" s="74" t="s">
        <v>774</v>
      </c>
      <c r="B411" s="74" t="s">
        <v>775</v>
      </c>
      <c r="C411" s="530" t="s">
        <v>776</v>
      </c>
      <c r="D411" s="74" t="s">
        <v>777</v>
      </c>
      <c r="E411" s="440" t="s">
        <v>780</v>
      </c>
      <c r="F411" s="74" t="s">
        <v>781</v>
      </c>
      <c r="G411" s="74" t="s">
        <v>2048</v>
      </c>
      <c r="H411" s="74" t="s">
        <v>2049</v>
      </c>
      <c r="I411" s="435">
        <v>0</v>
      </c>
      <c r="J411" s="435">
        <v>0</v>
      </c>
      <c r="K411" s="435">
        <v>4303900000</v>
      </c>
      <c r="L411" s="435">
        <v>4303900000</v>
      </c>
      <c r="M411" s="435">
        <v>0</v>
      </c>
      <c r="N411" s="435">
        <v>0</v>
      </c>
      <c r="O411" s="438" t="s">
        <v>2131</v>
      </c>
      <c r="P411" s="504"/>
    </row>
    <row r="412" spans="1:16" s="436" customFormat="1" x14ac:dyDescent="0.25">
      <c r="A412" s="74" t="s">
        <v>774</v>
      </c>
      <c r="B412" s="74" t="s">
        <v>775</v>
      </c>
      <c r="C412" s="530" t="s">
        <v>776</v>
      </c>
      <c r="D412" s="74" t="s">
        <v>777</v>
      </c>
      <c r="E412" s="440" t="s">
        <v>780</v>
      </c>
      <c r="F412" s="74" t="s">
        <v>781</v>
      </c>
      <c r="G412" s="74" t="s">
        <v>2050</v>
      </c>
      <c r="H412" s="74" t="s">
        <v>2051</v>
      </c>
      <c r="I412" s="435">
        <v>0</v>
      </c>
      <c r="J412" s="435">
        <v>0</v>
      </c>
      <c r="K412" s="435">
        <v>622566400</v>
      </c>
      <c r="L412" s="435">
        <v>622566400</v>
      </c>
      <c r="M412" s="435">
        <v>0</v>
      </c>
      <c r="N412" s="435">
        <v>0</v>
      </c>
      <c r="O412" s="438" t="s">
        <v>2131</v>
      </c>
      <c r="P412" s="504"/>
    </row>
    <row r="413" spans="1:16" s="436" customFormat="1" x14ac:dyDescent="0.25">
      <c r="A413" s="74" t="s">
        <v>774</v>
      </c>
      <c r="B413" s="74" t="s">
        <v>775</v>
      </c>
      <c r="C413" s="530" t="s">
        <v>776</v>
      </c>
      <c r="D413" s="74" t="s">
        <v>777</v>
      </c>
      <c r="E413" s="440" t="s">
        <v>780</v>
      </c>
      <c r="F413" s="74" t="s">
        <v>781</v>
      </c>
      <c r="G413" s="74" t="s">
        <v>1884</v>
      </c>
      <c r="H413" s="74" t="s">
        <v>1885</v>
      </c>
      <c r="I413" s="435">
        <v>0</v>
      </c>
      <c r="J413" s="435">
        <v>0</v>
      </c>
      <c r="K413" s="435">
        <v>14399000000</v>
      </c>
      <c r="L413" s="435">
        <v>14399000000</v>
      </c>
      <c r="M413" s="435">
        <v>0</v>
      </c>
      <c r="N413" s="435">
        <v>0</v>
      </c>
      <c r="O413" s="438" t="s">
        <v>2131</v>
      </c>
      <c r="P413" s="504"/>
    </row>
    <row r="414" spans="1:16" s="436" customFormat="1" x14ac:dyDescent="0.25">
      <c r="A414" s="74" t="s">
        <v>774</v>
      </c>
      <c r="B414" s="74" t="s">
        <v>775</v>
      </c>
      <c r="C414" s="530" t="s">
        <v>776</v>
      </c>
      <c r="D414" s="74" t="s">
        <v>777</v>
      </c>
      <c r="E414" s="440" t="s">
        <v>780</v>
      </c>
      <c r="F414" s="74" t="s">
        <v>781</v>
      </c>
      <c r="G414" s="74" t="s">
        <v>1886</v>
      </c>
      <c r="H414" s="74" t="s">
        <v>1887</v>
      </c>
      <c r="I414" s="435">
        <v>0</v>
      </c>
      <c r="J414" s="435">
        <v>0</v>
      </c>
      <c r="K414" s="435">
        <v>3100000000</v>
      </c>
      <c r="L414" s="435">
        <v>3100000000</v>
      </c>
      <c r="M414" s="435">
        <v>0</v>
      </c>
      <c r="N414" s="435">
        <v>0</v>
      </c>
      <c r="O414" s="438" t="s">
        <v>2131</v>
      </c>
      <c r="P414" s="504"/>
    </row>
    <row r="415" spans="1:16" s="436" customFormat="1" x14ac:dyDescent="0.25">
      <c r="A415" s="74" t="s">
        <v>774</v>
      </c>
      <c r="B415" s="74" t="s">
        <v>775</v>
      </c>
      <c r="C415" s="530" t="s">
        <v>776</v>
      </c>
      <c r="D415" s="74" t="s">
        <v>777</v>
      </c>
      <c r="E415" s="440" t="s">
        <v>780</v>
      </c>
      <c r="F415" s="74" t="s">
        <v>781</v>
      </c>
      <c r="G415" s="74" t="s">
        <v>1888</v>
      </c>
      <c r="H415" s="74" t="s">
        <v>1889</v>
      </c>
      <c r="I415" s="435">
        <v>0</v>
      </c>
      <c r="J415" s="435">
        <v>0</v>
      </c>
      <c r="K415" s="435">
        <v>307000000</v>
      </c>
      <c r="L415" s="435">
        <v>307000000</v>
      </c>
      <c r="M415" s="435">
        <v>0</v>
      </c>
      <c r="N415" s="435">
        <v>0</v>
      </c>
      <c r="O415" s="438" t="s">
        <v>2131</v>
      </c>
      <c r="P415" s="504"/>
    </row>
    <row r="416" spans="1:16" s="436" customFormat="1" x14ac:dyDescent="0.25">
      <c r="A416" s="74" t="s">
        <v>774</v>
      </c>
      <c r="B416" s="74" t="s">
        <v>775</v>
      </c>
      <c r="C416" s="530" t="s">
        <v>776</v>
      </c>
      <c r="D416" s="74" t="s">
        <v>777</v>
      </c>
      <c r="E416" s="440" t="s">
        <v>780</v>
      </c>
      <c r="F416" s="74" t="s">
        <v>781</v>
      </c>
      <c r="G416" s="74" t="s">
        <v>1890</v>
      </c>
      <c r="H416" s="74" t="s">
        <v>1891</v>
      </c>
      <c r="I416" s="435">
        <v>0</v>
      </c>
      <c r="J416" s="435">
        <v>0</v>
      </c>
      <c r="K416" s="435">
        <v>107000000</v>
      </c>
      <c r="L416" s="435">
        <v>107000000</v>
      </c>
      <c r="M416" s="435">
        <v>0</v>
      </c>
      <c r="N416" s="435">
        <v>0</v>
      </c>
      <c r="O416" s="438" t="s">
        <v>2131</v>
      </c>
      <c r="P416" s="504"/>
    </row>
    <row r="417" spans="1:16" s="436" customFormat="1" x14ac:dyDescent="0.25">
      <c r="A417" s="74" t="s">
        <v>774</v>
      </c>
      <c r="B417" s="74" t="s">
        <v>775</v>
      </c>
      <c r="C417" s="530" t="s">
        <v>776</v>
      </c>
      <c r="D417" s="74" t="s">
        <v>777</v>
      </c>
      <c r="E417" s="440" t="s">
        <v>780</v>
      </c>
      <c r="F417" s="74" t="s">
        <v>781</v>
      </c>
      <c r="G417" s="74" t="s">
        <v>1892</v>
      </c>
      <c r="H417" s="74" t="s">
        <v>1893</v>
      </c>
      <c r="I417" s="435">
        <v>0</v>
      </c>
      <c r="J417" s="435">
        <v>0</v>
      </c>
      <c r="K417" s="435">
        <v>73000000</v>
      </c>
      <c r="L417" s="435">
        <v>73000000</v>
      </c>
      <c r="M417" s="435">
        <v>0</v>
      </c>
      <c r="N417" s="435">
        <v>0</v>
      </c>
      <c r="O417" s="438" t="s">
        <v>2131</v>
      </c>
      <c r="P417" s="504"/>
    </row>
    <row r="418" spans="1:16" s="436" customFormat="1" x14ac:dyDescent="0.25">
      <c r="A418" s="74" t="s">
        <v>774</v>
      </c>
      <c r="B418" s="74" t="s">
        <v>775</v>
      </c>
      <c r="C418" s="530" t="s">
        <v>776</v>
      </c>
      <c r="D418" s="74" t="s">
        <v>777</v>
      </c>
      <c r="E418" s="440" t="s">
        <v>780</v>
      </c>
      <c r="F418" s="74" t="s">
        <v>781</v>
      </c>
      <c r="G418" s="74" t="s">
        <v>1807</v>
      </c>
      <c r="H418" s="74" t="s">
        <v>1808</v>
      </c>
      <c r="I418" s="435">
        <v>0</v>
      </c>
      <c r="J418" s="435">
        <v>0</v>
      </c>
      <c r="K418" s="435">
        <v>0</v>
      </c>
      <c r="L418" s="435">
        <v>151000000</v>
      </c>
      <c r="M418" s="435">
        <v>0</v>
      </c>
      <c r="N418" s="435">
        <v>151000000</v>
      </c>
      <c r="O418" s="438" t="s">
        <v>1684</v>
      </c>
      <c r="P418" s="504"/>
    </row>
    <row r="419" spans="1:16" s="436" customFormat="1" x14ac:dyDescent="0.25">
      <c r="A419" s="74" t="s">
        <v>774</v>
      </c>
      <c r="B419" s="74" t="s">
        <v>775</v>
      </c>
      <c r="C419" s="530" t="s">
        <v>776</v>
      </c>
      <c r="D419" s="74" t="s">
        <v>777</v>
      </c>
      <c r="E419" s="440" t="s">
        <v>780</v>
      </c>
      <c r="F419" s="74" t="s">
        <v>781</v>
      </c>
      <c r="G419" s="74" t="s">
        <v>2052</v>
      </c>
      <c r="H419" s="74" t="s">
        <v>2053</v>
      </c>
      <c r="I419" s="435">
        <v>0</v>
      </c>
      <c r="J419" s="435">
        <v>0</v>
      </c>
      <c r="K419" s="435">
        <v>4511684000</v>
      </c>
      <c r="L419" s="435">
        <v>4511684000</v>
      </c>
      <c r="M419" s="435">
        <v>0</v>
      </c>
      <c r="N419" s="435">
        <v>0</v>
      </c>
      <c r="O419" s="438" t="s">
        <v>2131</v>
      </c>
      <c r="P419" s="504"/>
    </row>
    <row r="420" spans="1:16" s="436" customFormat="1" x14ac:dyDescent="0.25">
      <c r="A420" s="74" t="s">
        <v>774</v>
      </c>
      <c r="B420" s="74" t="s">
        <v>775</v>
      </c>
      <c r="C420" s="530" t="s">
        <v>776</v>
      </c>
      <c r="D420" s="74" t="s">
        <v>777</v>
      </c>
      <c r="E420" s="440" t="s">
        <v>780</v>
      </c>
      <c r="F420" s="74" t="s">
        <v>781</v>
      </c>
      <c r="G420" s="74" t="s">
        <v>2054</v>
      </c>
      <c r="H420" s="74" t="s">
        <v>2055</v>
      </c>
      <c r="I420" s="435">
        <v>0</v>
      </c>
      <c r="J420" s="435">
        <v>0</v>
      </c>
      <c r="K420" s="435">
        <v>330200000</v>
      </c>
      <c r="L420" s="435">
        <v>330200000</v>
      </c>
      <c r="M420" s="435">
        <v>0</v>
      </c>
      <c r="N420" s="435">
        <v>0</v>
      </c>
      <c r="O420" s="438" t="s">
        <v>2131</v>
      </c>
      <c r="P420" s="504"/>
    </row>
    <row r="421" spans="1:16" s="436" customFormat="1" x14ac:dyDescent="0.25">
      <c r="A421" s="74" t="s">
        <v>774</v>
      </c>
      <c r="B421" s="74" t="s">
        <v>775</v>
      </c>
      <c r="C421" s="530" t="s">
        <v>776</v>
      </c>
      <c r="D421" s="74" t="s">
        <v>777</v>
      </c>
      <c r="E421" s="440" t="s">
        <v>780</v>
      </c>
      <c r="F421" s="74" t="s">
        <v>781</v>
      </c>
      <c r="G421" s="74" t="s">
        <v>2056</v>
      </c>
      <c r="H421" s="74" t="s">
        <v>2057</v>
      </c>
      <c r="I421" s="435">
        <v>0</v>
      </c>
      <c r="J421" s="435">
        <v>0</v>
      </c>
      <c r="K421" s="435">
        <v>4315200000</v>
      </c>
      <c r="L421" s="435">
        <v>4315200000</v>
      </c>
      <c r="M421" s="435">
        <v>0</v>
      </c>
      <c r="N421" s="435">
        <v>0</v>
      </c>
      <c r="O421" s="438" t="s">
        <v>2131</v>
      </c>
      <c r="P421" s="504"/>
    </row>
    <row r="422" spans="1:16" s="436" customFormat="1" x14ac:dyDescent="0.25">
      <c r="A422" s="74" t="s">
        <v>774</v>
      </c>
      <c r="B422" s="74" t="s">
        <v>775</v>
      </c>
      <c r="C422" s="530" t="s">
        <v>776</v>
      </c>
      <c r="D422" s="74" t="s">
        <v>777</v>
      </c>
      <c r="E422" s="440" t="s">
        <v>780</v>
      </c>
      <c r="F422" s="74" t="s">
        <v>781</v>
      </c>
      <c r="G422" s="74" t="s">
        <v>1894</v>
      </c>
      <c r="H422" s="74" t="s">
        <v>1895</v>
      </c>
      <c r="I422" s="435">
        <v>0</v>
      </c>
      <c r="J422" s="435">
        <v>0</v>
      </c>
      <c r="K422" s="435">
        <v>3970000000</v>
      </c>
      <c r="L422" s="435">
        <v>4164270000</v>
      </c>
      <c r="M422" s="435">
        <v>0</v>
      </c>
      <c r="N422" s="435">
        <v>194270000</v>
      </c>
      <c r="O422" s="438" t="s">
        <v>1684</v>
      </c>
      <c r="P422" s="504"/>
    </row>
    <row r="423" spans="1:16" s="436" customFormat="1" x14ac:dyDescent="0.25">
      <c r="A423" s="74" t="s">
        <v>774</v>
      </c>
      <c r="B423" s="74" t="s">
        <v>775</v>
      </c>
      <c r="C423" s="530" t="s">
        <v>776</v>
      </c>
      <c r="D423" s="74" t="s">
        <v>777</v>
      </c>
      <c r="E423" s="440" t="s">
        <v>780</v>
      </c>
      <c r="F423" s="74" t="s">
        <v>781</v>
      </c>
      <c r="G423" s="74" t="s">
        <v>2058</v>
      </c>
      <c r="H423" s="74" t="s">
        <v>2059</v>
      </c>
      <c r="I423" s="435">
        <v>0</v>
      </c>
      <c r="J423" s="435">
        <v>0</v>
      </c>
      <c r="K423" s="435">
        <v>3889295000</v>
      </c>
      <c r="L423" s="435">
        <v>3889295000</v>
      </c>
      <c r="M423" s="435">
        <v>0</v>
      </c>
      <c r="N423" s="435">
        <v>0</v>
      </c>
      <c r="O423" s="438" t="s">
        <v>2131</v>
      </c>
      <c r="P423" s="504"/>
    </row>
    <row r="424" spans="1:16" s="436" customFormat="1" x14ac:dyDescent="0.25">
      <c r="A424" s="74" t="s">
        <v>774</v>
      </c>
      <c r="B424" s="74" t="s">
        <v>775</v>
      </c>
      <c r="C424" s="530" t="s">
        <v>776</v>
      </c>
      <c r="D424" s="74" t="s">
        <v>777</v>
      </c>
      <c r="E424" s="440" t="s">
        <v>780</v>
      </c>
      <c r="F424" s="74" t="s">
        <v>781</v>
      </c>
      <c r="G424" s="74" t="s">
        <v>2060</v>
      </c>
      <c r="H424" s="74" t="s">
        <v>2061</v>
      </c>
      <c r="I424" s="435">
        <v>0</v>
      </c>
      <c r="J424" s="435">
        <v>0</v>
      </c>
      <c r="K424" s="435">
        <v>438646000</v>
      </c>
      <c r="L424" s="435">
        <v>438646000</v>
      </c>
      <c r="M424" s="435">
        <v>0</v>
      </c>
      <c r="N424" s="435">
        <v>0</v>
      </c>
      <c r="O424" s="438" t="s">
        <v>2131</v>
      </c>
      <c r="P424" s="504"/>
    </row>
    <row r="425" spans="1:16" s="436" customFormat="1" x14ac:dyDescent="0.25">
      <c r="A425" s="74" t="s">
        <v>774</v>
      </c>
      <c r="B425" s="74" t="s">
        <v>775</v>
      </c>
      <c r="C425" s="530" t="s">
        <v>776</v>
      </c>
      <c r="D425" s="74" t="s">
        <v>777</v>
      </c>
      <c r="E425" s="440" t="s">
        <v>780</v>
      </c>
      <c r="F425" s="74" t="s">
        <v>781</v>
      </c>
      <c r="G425" s="74" t="s">
        <v>2062</v>
      </c>
      <c r="H425" s="74" t="s">
        <v>2063</v>
      </c>
      <c r="I425" s="435">
        <v>0</v>
      </c>
      <c r="J425" s="435">
        <v>0</v>
      </c>
      <c r="K425" s="435">
        <v>3150000</v>
      </c>
      <c r="L425" s="435">
        <v>3150000</v>
      </c>
      <c r="M425" s="435">
        <v>0</v>
      </c>
      <c r="N425" s="435">
        <v>0</v>
      </c>
      <c r="O425" s="438" t="s">
        <v>2131</v>
      </c>
      <c r="P425" s="504"/>
    </row>
    <row r="426" spans="1:16" s="436" customFormat="1" x14ac:dyDescent="0.25">
      <c r="A426" s="74" t="s">
        <v>774</v>
      </c>
      <c r="B426" s="74" t="s">
        <v>775</v>
      </c>
      <c r="C426" s="530" t="s">
        <v>776</v>
      </c>
      <c r="D426" s="74" t="s">
        <v>777</v>
      </c>
      <c r="E426" s="440" t="s">
        <v>780</v>
      </c>
      <c r="F426" s="74" t="s">
        <v>781</v>
      </c>
      <c r="G426" s="74" t="s">
        <v>2064</v>
      </c>
      <c r="H426" s="74" t="s">
        <v>2065</v>
      </c>
      <c r="I426" s="435">
        <v>0</v>
      </c>
      <c r="J426" s="435">
        <v>0</v>
      </c>
      <c r="K426" s="435">
        <v>250400000</v>
      </c>
      <c r="L426" s="435">
        <v>250400000</v>
      </c>
      <c r="M426" s="435">
        <v>0</v>
      </c>
      <c r="N426" s="435">
        <v>0</v>
      </c>
      <c r="O426" s="438" t="s">
        <v>2131</v>
      </c>
      <c r="P426" s="504"/>
    </row>
    <row r="427" spans="1:16" s="436" customFormat="1" x14ac:dyDescent="0.25">
      <c r="A427" s="74" t="s">
        <v>774</v>
      </c>
      <c r="B427" s="74" t="s">
        <v>775</v>
      </c>
      <c r="C427" s="530" t="s">
        <v>776</v>
      </c>
      <c r="D427" s="74" t="s">
        <v>777</v>
      </c>
      <c r="E427" s="440" t="s">
        <v>780</v>
      </c>
      <c r="F427" s="74" t="s">
        <v>781</v>
      </c>
      <c r="G427" s="74" t="s">
        <v>2066</v>
      </c>
      <c r="H427" s="74" t="s">
        <v>2067</v>
      </c>
      <c r="I427" s="435">
        <v>0</v>
      </c>
      <c r="J427" s="435">
        <v>0</v>
      </c>
      <c r="K427" s="435">
        <v>185377500</v>
      </c>
      <c r="L427" s="435">
        <v>185377500</v>
      </c>
      <c r="M427" s="435">
        <v>0</v>
      </c>
      <c r="N427" s="435">
        <v>0</v>
      </c>
      <c r="O427" s="438" t="s">
        <v>2131</v>
      </c>
      <c r="P427" s="504"/>
    </row>
    <row r="428" spans="1:16" s="436" customFormat="1" x14ac:dyDescent="0.25">
      <c r="A428" s="74" t="s">
        <v>774</v>
      </c>
      <c r="B428" s="74" t="s">
        <v>775</v>
      </c>
      <c r="C428" s="530" t="s">
        <v>776</v>
      </c>
      <c r="D428" s="74" t="s">
        <v>777</v>
      </c>
      <c r="E428" s="74" t="s">
        <v>931</v>
      </c>
      <c r="F428" s="74" t="s">
        <v>137</v>
      </c>
      <c r="G428" s="74" t="s">
        <v>932</v>
      </c>
      <c r="H428" s="74" t="s">
        <v>933</v>
      </c>
      <c r="I428" s="435">
        <v>0</v>
      </c>
      <c r="J428" s="435">
        <v>21896031</v>
      </c>
      <c r="K428" s="435">
        <v>567470711</v>
      </c>
      <c r="L428" s="435">
        <v>567472797</v>
      </c>
      <c r="M428" s="435">
        <v>0</v>
      </c>
      <c r="N428" s="435">
        <v>21898117</v>
      </c>
      <c r="O428" s="438" t="s">
        <v>2133</v>
      </c>
      <c r="P428" s="504"/>
    </row>
    <row r="429" spans="1:16" s="436" customFormat="1" x14ac:dyDescent="0.25">
      <c r="A429" s="74" t="s">
        <v>774</v>
      </c>
      <c r="B429" s="74" t="s">
        <v>775</v>
      </c>
      <c r="C429" s="530" t="s">
        <v>776</v>
      </c>
      <c r="D429" s="74" t="s">
        <v>777</v>
      </c>
      <c r="E429" s="74" t="s">
        <v>934</v>
      </c>
      <c r="F429" s="74" t="s">
        <v>935</v>
      </c>
      <c r="G429" s="74" t="s">
        <v>936</v>
      </c>
      <c r="H429" s="74" t="s">
        <v>937</v>
      </c>
      <c r="I429" s="435">
        <v>4708106</v>
      </c>
      <c r="J429" s="435">
        <v>0</v>
      </c>
      <c r="K429" s="435">
        <v>2700000</v>
      </c>
      <c r="L429" s="435">
        <v>7408106</v>
      </c>
      <c r="M429" s="435">
        <v>0</v>
      </c>
      <c r="N429" s="435">
        <v>0</v>
      </c>
      <c r="O429" s="438" t="s">
        <v>2133</v>
      </c>
      <c r="P429" s="504"/>
    </row>
    <row r="430" spans="1:16" s="436" customFormat="1" x14ac:dyDescent="0.25">
      <c r="A430" s="74" t="s">
        <v>774</v>
      </c>
      <c r="B430" s="74" t="s">
        <v>775</v>
      </c>
      <c r="C430" s="530" t="s">
        <v>776</v>
      </c>
      <c r="D430" s="74" t="s">
        <v>777</v>
      </c>
      <c r="E430" s="74" t="s">
        <v>934</v>
      </c>
      <c r="F430" s="74" t="s">
        <v>935</v>
      </c>
      <c r="G430" s="74" t="s">
        <v>932</v>
      </c>
      <c r="H430" s="74" t="s">
        <v>933</v>
      </c>
      <c r="I430" s="435">
        <v>0</v>
      </c>
      <c r="J430" s="435">
        <v>0</v>
      </c>
      <c r="K430" s="435">
        <v>5333332</v>
      </c>
      <c r="L430" s="435">
        <v>5333332</v>
      </c>
      <c r="M430" s="435">
        <v>0</v>
      </c>
      <c r="N430" s="435">
        <v>0</v>
      </c>
      <c r="O430" s="438" t="s">
        <v>2133</v>
      </c>
      <c r="P430" s="504"/>
    </row>
    <row r="431" spans="1:16" s="436" customFormat="1" x14ac:dyDescent="0.25">
      <c r="A431" s="74" t="s">
        <v>774</v>
      </c>
      <c r="B431" s="74" t="s">
        <v>775</v>
      </c>
      <c r="C431" s="530" t="s">
        <v>776</v>
      </c>
      <c r="D431" s="74" t="s">
        <v>777</v>
      </c>
      <c r="E431" s="74" t="s">
        <v>934</v>
      </c>
      <c r="F431" s="74" t="s">
        <v>935</v>
      </c>
      <c r="G431" s="74" t="s">
        <v>2068</v>
      </c>
      <c r="H431" s="74" t="s">
        <v>2069</v>
      </c>
      <c r="I431" s="435">
        <v>0</v>
      </c>
      <c r="J431" s="435">
        <v>0</v>
      </c>
      <c r="K431" s="435">
        <v>591834613</v>
      </c>
      <c r="L431" s="435">
        <v>591834613</v>
      </c>
      <c r="M431" s="435">
        <v>0</v>
      </c>
      <c r="N431" s="435">
        <v>0</v>
      </c>
      <c r="O431" s="438" t="s">
        <v>2133</v>
      </c>
      <c r="P431" s="504"/>
    </row>
    <row r="432" spans="1:16" s="436" customFormat="1" x14ac:dyDescent="0.25">
      <c r="A432" s="74" t="s">
        <v>774</v>
      </c>
      <c r="B432" s="74" t="s">
        <v>775</v>
      </c>
      <c r="C432" s="530" t="s">
        <v>776</v>
      </c>
      <c r="D432" s="74" t="s">
        <v>777</v>
      </c>
      <c r="E432" s="74" t="s">
        <v>938</v>
      </c>
      <c r="F432" s="74" t="s">
        <v>939</v>
      </c>
      <c r="G432" s="74" t="s">
        <v>515</v>
      </c>
      <c r="H432" s="74" t="s">
        <v>516</v>
      </c>
      <c r="I432" s="435">
        <v>940</v>
      </c>
      <c r="J432" s="435">
        <v>0</v>
      </c>
      <c r="K432" s="435">
        <v>3750000000</v>
      </c>
      <c r="L432" s="435">
        <v>3750000000</v>
      </c>
      <c r="M432" s="488">
        <v>940</v>
      </c>
      <c r="N432" s="435">
        <v>0</v>
      </c>
      <c r="O432" s="438" t="s">
        <v>2133</v>
      </c>
      <c r="P432" s="504"/>
    </row>
    <row r="433" spans="1:16" s="436" customFormat="1" x14ac:dyDescent="0.25">
      <c r="A433" s="74" t="s">
        <v>774</v>
      </c>
      <c r="B433" s="74" t="s">
        <v>775</v>
      </c>
      <c r="C433" s="530" t="s">
        <v>776</v>
      </c>
      <c r="D433" s="74" t="s">
        <v>777</v>
      </c>
      <c r="E433" s="74" t="s">
        <v>940</v>
      </c>
      <c r="F433" s="74" t="s">
        <v>941</v>
      </c>
      <c r="G433" s="74" t="s">
        <v>942</v>
      </c>
      <c r="H433" s="74" t="s">
        <v>943</v>
      </c>
      <c r="I433" s="435">
        <v>0</v>
      </c>
      <c r="J433" s="435">
        <v>183201805</v>
      </c>
      <c r="K433" s="435">
        <v>3632029950</v>
      </c>
      <c r="L433" s="435">
        <v>3734685986</v>
      </c>
      <c r="M433" s="435">
        <v>0</v>
      </c>
      <c r="N433" s="435">
        <v>285857841</v>
      </c>
      <c r="O433" s="438" t="s">
        <v>1689</v>
      </c>
      <c r="P433" s="504"/>
    </row>
    <row r="434" spans="1:16" s="436" customFormat="1" x14ac:dyDescent="0.25">
      <c r="A434" s="74" t="s">
        <v>774</v>
      </c>
      <c r="B434" s="74" t="s">
        <v>775</v>
      </c>
      <c r="C434" s="530" t="s">
        <v>776</v>
      </c>
      <c r="D434" s="74" t="s">
        <v>777</v>
      </c>
      <c r="E434" s="74" t="s">
        <v>940</v>
      </c>
      <c r="F434" s="74" t="s">
        <v>941</v>
      </c>
      <c r="G434" s="74" t="s">
        <v>944</v>
      </c>
      <c r="H434" s="74" t="s">
        <v>945</v>
      </c>
      <c r="I434" s="435">
        <v>0</v>
      </c>
      <c r="J434" s="435">
        <v>49666257</v>
      </c>
      <c r="K434" s="435">
        <v>868547129</v>
      </c>
      <c r="L434" s="435">
        <v>892030076</v>
      </c>
      <c r="M434" s="435">
        <v>0</v>
      </c>
      <c r="N434" s="435">
        <v>73149204</v>
      </c>
      <c r="O434" s="438" t="s">
        <v>1689</v>
      </c>
      <c r="P434" s="504"/>
    </row>
    <row r="435" spans="1:16" s="436" customFormat="1" x14ac:dyDescent="0.25">
      <c r="A435" s="74" t="s">
        <v>774</v>
      </c>
      <c r="B435" s="74" t="s">
        <v>775</v>
      </c>
      <c r="C435" s="530" t="s">
        <v>776</v>
      </c>
      <c r="D435" s="74" t="s">
        <v>777</v>
      </c>
      <c r="E435" s="74" t="s">
        <v>946</v>
      </c>
      <c r="F435" s="74" t="s">
        <v>136</v>
      </c>
      <c r="G435" s="74" t="s">
        <v>527</v>
      </c>
      <c r="H435" s="74" t="s">
        <v>528</v>
      </c>
      <c r="I435" s="435">
        <v>0</v>
      </c>
      <c r="J435" s="435">
        <v>212045100</v>
      </c>
      <c r="K435" s="435">
        <v>2372154232</v>
      </c>
      <c r="L435" s="435">
        <v>2251427263</v>
      </c>
      <c r="M435" s="435">
        <v>0</v>
      </c>
      <c r="N435" s="435">
        <v>91318131</v>
      </c>
      <c r="O435" s="438" t="s">
        <v>1690</v>
      </c>
      <c r="P435" s="504"/>
    </row>
    <row r="436" spans="1:16" s="436" customFormat="1" x14ac:dyDescent="0.25">
      <c r="A436" s="74" t="s">
        <v>774</v>
      </c>
      <c r="B436" s="74" t="s">
        <v>775</v>
      </c>
      <c r="C436" s="530" t="s">
        <v>776</v>
      </c>
      <c r="D436" s="74" t="s">
        <v>777</v>
      </c>
      <c r="E436" s="74" t="s">
        <v>946</v>
      </c>
      <c r="F436" s="74" t="s">
        <v>136</v>
      </c>
      <c r="G436" s="74" t="s">
        <v>529</v>
      </c>
      <c r="H436" s="74" t="s">
        <v>530</v>
      </c>
      <c r="I436" s="435">
        <v>0</v>
      </c>
      <c r="J436" s="435">
        <v>171771585</v>
      </c>
      <c r="K436" s="435">
        <v>1485136609</v>
      </c>
      <c r="L436" s="435">
        <v>1313365024</v>
      </c>
      <c r="M436" s="435">
        <v>0</v>
      </c>
      <c r="N436" s="435">
        <v>0</v>
      </c>
      <c r="O436" s="438" t="s">
        <v>1690</v>
      </c>
      <c r="P436" s="504"/>
    </row>
    <row r="437" spans="1:16" s="436" customFormat="1" x14ac:dyDescent="0.25">
      <c r="A437" s="74" t="s">
        <v>774</v>
      </c>
      <c r="B437" s="74" t="s">
        <v>775</v>
      </c>
      <c r="C437" s="530" t="s">
        <v>776</v>
      </c>
      <c r="D437" s="74" t="s">
        <v>777</v>
      </c>
      <c r="E437" s="74" t="s">
        <v>946</v>
      </c>
      <c r="F437" s="74" t="s">
        <v>136</v>
      </c>
      <c r="G437" s="74" t="s">
        <v>531</v>
      </c>
      <c r="H437" s="74" t="s">
        <v>532</v>
      </c>
      <c r="I437" s="435">
        <v>0</v>
      </c>
      <c r="J437" s="435">
        <v>135637609</v>
      </c>
      <c r="K437" s="435">
        <v>1855919875</v>
      </c>
      <c r="L437" s="435">
        <v>1853930202</v>
      </c>
      <c r="M437" s="435">
        <v>0</v>
      </c>
      <c r="N437" s="435">
        <v>133647936</v>
      </c>
      <c r="O437" s="438" t="s">
        <v>1690</v>
      </c>
      <c r="P437" s="504"/>
    </row>
    <row r="438" spans="1:16" s="436" customFormat="1" x14ac:dyDescent="0.25">
      <c r="A438" s="74" t="s">
        <v>774</v>
      </c>
      <c r="B438" s="74" t="s">
        <v>775</v>
      </c>
      <c r="C438" s="530" t="s">
        <v>776</v>
      </c>
      <c r="D438" s="74" t="s">
        <v>777</v>
      </c>
      <c r="E438" s="74" t="s">
        <v>946</v>
      </c>
      <c r="F438" s="74" t="s">
        <v>136</v>
      </c>
      <c r="G438" s="74" t="s">
        <v>519</v>
      </c>
      <c r="H438" s="74" t="s">
        <v>520</v>
      </c>
      <c r="I438" s="435">
        <v>0</v>
      </c>
      <c r="J438" s="435">
        <v>66924157</v>
      </c>
      <c r="K438" s="435">
        <v>748770228</v>
      </c>
      <c r="L438" s="435">
        <v>783894700</v>
      </c>
      <c r="M438" s="435">
        <v>0</v>
      </c>
      <c r="N438" s="435">
        <v>102048629</v>
      </c>
      <c r="O438" s="438" t="s">
        <v>1690</v>
      </c>
      <c r="P438" s="504"/>
    </row>
    <row r="439" spans="1:16" s="436" customFormat="1" x14ac:dyDescent="0.25">
      <c r="A439" s="74" t="s">
        <v>774</v>
      </c>
      <c r="B439" s="74" t="s">
        <v>775</v>
      </c>
      <c r="C439" s="530" t="s">
        <v>776</v>
      </c>
      <c r="D439" s="74" t="s">
        <v>777</v>
      </c>
      <c r="E439" s="74" t="s">
        <v>946</v>
      </c>
      <c r="F439" s="74" t="s">
        <v>136</v>
      </c>
      <c r="G439" s="74" t="s">
        <v>521</v>
      </c>
      <c r="H439" s="74" t="s">
        <v>522</v>
      </c>
      <c r="I439" s="435">
        <v>0</v>
      </c>
      <c r="J439" s="435">
        <v>75043889</v>
      </c>
      <c r="K439" s="435">
        <v>1068477582</v>
      </c>
      <c r="L439" s="435">
        <v>1135146744</v>
      </c>
      <c r="M439" s="435">
        <v>0</v>
      </c>
      <c r="N439" s="435">
        <v>141713051</v>
      </c>
      <c r="O439" s="438" t="s">
        <v>1690</v>
      </c>
      <c r="P439" s="504"/>
    </row>
    <row r="440" spans="1:16" s="436" customFormat="1" x14ac:dyDescent="0.25">
      <c r="A440" s="74" t="s">
        <v>774</v>
      </c>
      <c r="B440" s="74" t="s">
        <v>775</v>
      </c>
      <c r="C440" s="530" t="s">
        <v>776</v>
      </c>
      <c r="D440" s="74" t="s">
        <v>777</v>
      </c>
      <c r="E440" s="74" t="s">
        <v>946</v>
      </c>
      <c r="F440" s="74" t="s">
        <v>136</v>
      </c>
      <c r="G440" s="74" t="s">
        <v>533</v>
      </c>
      <c r="H440" s="74" t="s">
        <v>534</v>
      </c>
      <c r="I440" s="435">
        <v>1</v>
      </c>
      <c r="J440" s="435">
        <v>0</v>
      </c>
      <c r="K440" s="435">
        <v>0</v>
      </c>
      <c r="L440" s="435">
        <v>1</v>
      </c>
      <c r="M440" s="435">
        <v>0</v>
      </c>
      <c r="N440" s="435">
        <v>0</v>
      </c>
      <c r="O440" s="438" t="s">
        <v>1690</v>
      </c>
      <c r="P440" s="504"/>
    </row>
    <row r="441" spans="1:16" s="436" customFormat="1" x14ac:dyDescent="0.25">
      <c r="A441" s="74" t="s">
        <v>774</v>
      </c>
      <c r="B441" s="74" t="s">
        <v>775</v>
      </c>
      <c r="C441" s="530" t="s">
        <v>776</v>
      </c>
      <c r="D441" s="74" t="s">
        <v>777</v>
      </c>
      <c r="E441" s="74" t="s">
        <v>946</v>
      </c>
      <c r="F441" s="74" t="s">
        <v>136</v>
      </c>
      <c r="G441" s="74" t="s">
        <v>535</v>
      </c>
      <c r="H441" s="74" t="s">
        <v>536</v>
      </c>
      <c r="I441" s="435">
        <v>0</v>
      </c>
      <c r="J441" s="435">
        <v>114600786</v>
      </c>
      <c r="K441" s="435">
        <v>1071082716</v>
      </c>
      <c r="L441" s="435">
        <v>1054486991</v>
      </c>
      <c r="M441" s="435">
        <v>0</v>
      </c>
      <c r="N441" s="435">
        <v>98005061</v>
      </c>
      <c r="O441" s="438" t="s">
        <v>1690</v>
      </c>
      <c r="P441" s="504"/>
    </row>
    <row r="442" spans="1:16" s="436" customFormat="1" x14ac:dyDescent="0.25">
      <c r="A442" s="74" t="s">
        <v>774</v>
      </c>
      <c r="B442" s="74" t="s">
        <v>775</v>
      </c>
      <c r="C442" s="530" t="s">
        <v>776</v>
      </c>
      <c r="D442" s="74" t="s">
        <v>777</v>
      </c>
      <c r="E442" s="74" t="s">
        <v>946</v>
      </c>
      <c r="F442" s="74" t="s">
        <v>136</v>
      </c>
      <c r="G442" s="74" t="s">
        <v>947</v>
      </c>
      <c r="H442" s="74" t="s">
        <v>948</v>
      </c>
      <c r="I442" s="435">
        <v>0</v>
      </c>
      <c r="J442" s="435">
        <v>27334457</v>
      </c>
      <c r="K442" s="435">
        <v>607990662</v>
      </c>
      <c r="L442" s="435">
        <v>610868956</v>
      </c>
      <c r="M442" s="435">
        <v>0</v>
      </c>
      <c r="N442" s="435">
        <v>30212751</v>
      </c>
      <c r="O442" s="438" t="s">
        <v>1690</v>
      </c>
      <c r="P442" s="504"/>
    </row>
    <row r="443" spans="1:16" s="436" customFormat="1" x14ac:dyDescent="0.25">
      <c r="A443" s="74" t="s">
        <v>774</v>
      </c>
      <c r="B443" s="74" t="s">
        <v>775</v>
      </c>
      <c r="C443" s="530" t="s">
        <v>776</v>
      </c>
      <c r="D443" s="74" t="s">
        <v>777</v>
      </c>
      <c r="E443" s="74" t="s">
        <v>946</v>
      </c>
      <c r="F443" s="74" t="s">
        <v>136</v>
      </c>
      <c r="G443" s="74" t="s">
        <v>951</v>
      </c>
      <c r="H443" s="74" t="s">
        <v>952</v>
      </c>
      <c r="I443" s="435">
        <v>0</v>
      </c>
      <c r="J443" s="435">
        <v>55178604</v>
      </c>
      <c r="K443" s="435">
        <v>828057448</v>
      </c>
      <c r="L443" s="435">
        <v>861927613</v>
      </c>
      <c r="M443" s="435">
        <v>0</v>
      </c>
      <c r="N443" s="435">
        <v>89048769</v>
      </c>
      <c r="O443" s="438" t="s">
        <v>1690</v>
      </c>
      <c r="P443" s="504"/>
    </row>
    <row r="444" spans="1:16" s="436" customFormat="1" x14ac:dyDescent="0.25">
      <c r="A444" s="74" t="s">
        <v>774</v>
      </c>
      <c r="B444" s="74" t="s">
        <v>775</v>
      </c>
      <c r="C444" s="530" t="s">
        <v>776</v>
      </c>
      <c r="D444" s="74" t="s">
        <v>777</v>
      </c>
      <c r="E444" s="74" t="s">
        <v>946</v>
      </c>
      <c r="F444" s="74" t="s">
        <v>136</v>
      </c>
      <c r="G444" s="74" t="s">
        <v>953</v>
      </c>
      <c r="H444" s="74" t="s">
        <v>954</v>
      </c>
      <c r="I444" s="435">
        <v>0</v>
      </c>
      <c r="J444" s="435">
        <v>0</v>
      </c>
      <c r="K444" s="435">
        <v>41636029</v>
      </c>
      <c r="L444" s="435">
        <v>41636029</v>
      </c>
      <c r="M444" s="435">
        <v>0</v>
      </c>
      <c r="N444" s="435">
        <v>0</v>
      </c>
      <c r="O444" s="438" t="s">
        <v>1690</v>
      </c>
      <c r="P444" s="504"/>
    </row>
    <row r="445" spans="1:16" s="436" customFormat="1" x14ac:dyDescent="0.25">
      <c r="A445" s="74" t="s">
        <v>774</v>
      </c>
      <c r="B445" s="74" t="s">
        <v>775</v>
      </c>
      <c r="C445" s="530" t="s">
        <v>776</v>
      </c>
      <c r="D445" s="74" t="s">
        <v>777</v>
      </c>
      <c r="E445" s="74" t="s">
        <v>946</v>
      </c>
      <c r="F445" s="74" t="s">
        <v>136</v>
      </c>
      <c r="G445" s="74" t="s">
        <v>969</v>
      </c>
      <c r="H445" s="74" t="s">
        <v>970</v>
      </c>
      <c r="I445" s="435">
        <v>0</v>
      </c>
      <c r="J445" s="435">
        <v>0</v>
      </c>
      <c r="K445" s="435">
        <v>123800016</v>
      </c>
      <c r="L445" s="435">
        <v>123800016</v>
      </c>
      <c r="M445" s="435">
        <v>0</v>
      </c>
      <c r="N445" s="435">
        <v>0</v>
      </c>
      <c r="O445" s="438" t="s">
        <v>1690</v>
      </c>
      <c r="P445" s="504"/>
    </row>
    <row r="446" spans="1:16" s="436" customFormat="1" x14ac:dyDescent="0.25">
      <c r="A446" s="74" t="s">
        <v>774</v>
      </c>
      <c r="B446" s="74" t="s">
        <v>775</v>
      </c>
      <c r="C446" s="530" t="s">
        <v>776</v>
      </c>
      <c r="D446" s="74" t="s">
        <v>777</v>
      </c>
      <c r="E446" s="74" t="s">
        <v>946</v>
      </c>
      <c r="F446" s="74" t="s">
        <v>136</v>
      </c>
      <c r="G446" s="74" t="s">
        <v>975</v>
      </c>
      <c r="H446" s="74" t="s">
        <v>976</v>
      </c>
      <c r="I446" s="435">
        <v>0</v>
      </c>
      <c r="J446" s="435">
        <v>0</v>
      </c>
      <c r="K446" s="435">
        <v>51648348</v>
      </c>
      <c r="L446" s="435">
        <v>51648348</v>
      </c>
      <c r="M446" s="435">
        <v>0</v>
      </c>
      <c r="N446" s="435">
        <v>0</v>
      </c>
      <c r="O446" s="438" t="s">
        <v>1690</v>
      </c>
      <c r="P446" s="504"/>
    </row>
    <row r="447" spans="1:16" s="436" customFormat="1" x14ac:dyDescent="0.25">
      <c r="A447" s="74" t="s">
        <v>774</v>
      </c>
      <c r="B447" s="74" t="s">
        <v>775</v>
      </c>
      <c r="C447" s="530" t="s">
        <v>776</v>
      </c>
      <c r="D447" s="74" t="s">
        <v>777</v>
      </c>
      <c r="E447" s="74" t="s">
        <v>946</v>
      </c>
      <c r="F447" s="74" t="s">
        <v>136</v>
      </c>
      <c r="G447" s="74" t="s">
        <v>2070</v>
      </c>
      <c r="H447" s="74" t="s">
        <v>2071</v>
      </c>
      <c r="I447" s="435">
        <v>0</v>
      </c>
      <c r="J447" s="435">
        <v>0</v>
      </c>
      <c r="K447" s="435">
        <v>24300000</v>
      </c>
      <c r="L447" s="435">
        <v>24300000</v>
      </c>
      <c r="M447" s="435">
        <v>0</v>
      </c>
      <c r="N447" s="435">
        <v>0</v>
      </c>
      <c r="O447" s="438" t="s">
        <v>1690</v>
      </c>
      <c r="P447" s="504"/>
    </row>
    <row r="448" spans="1:16" s="436" customFormat="1" x14ac:dyDescent="0.25">
      <c r="A448" s="74" t="s">
        <v>774</v>
      </c>
      <c r="B448" s="74" t="s">
        <v>775</v>
      </c>
      <c r="C448" s="530" t="s">
        <v>776</v>
      </c>
      <c r="D448" s="74" t="s">
        <v>777</v>
      </c>
      <c r="E448" s="74" t="s">
        <v>946</v>
      </c>
      <c r="F448" s="74" t="s">
        <v>136</v>
      </c>
      <c r="G448" s="74" t="s">
        <v>989</v>
      </c>
      <c r="H448" s="74" t="s">
        <v>990</v>
      </c>
      <c r="I448" s="435">
        <v>0</v>
      </c>
      <c r="J448" s="435">
        <v>14229846</v>
      </c>
      <c r="K448" s="435">
        <v>14229846</v>
      </c>
      <c r="L448" s="435">
        <v>0</v>
      </c>
      <c r="M448" s="435">
        <v>0</v>
      </c>
      <c r="N448" s="435">
        <v>0</v>
      </c>
      <c r="O448" s="438" t="s">
        <v>1690</v>
      </c>
      <c r="P448" s="504"/>
    </row>
    <row r="449" spans="1:16" s="436" customFormat="1" x14ac:dyDescent="0.25">
      <c r="A449" s="74" t="s">
        <v>774</v>
      </c>
      <c r="B449" s="74" t="s">
        <v>775</v>
      </c>
      <c r="C449" s="530" t="s">
        <v>776</v>
      </c>
      <c r="D449" s="74" t="s">
        <v>777</v>
      </c>
      <c r="E449" s="74" t="s">
        <v>946</v>
      </c>
      <c r="F449" s="74" t="s">
        <v>136</v>
      </c>
      <c r="G449" s="74" t="s">
        <v>993</v>
      </c>
      <c r="H449" s="74" t="s">
        <v>994</v>
      </c>
      <c r="I449" s="435">
        <v>0</v>
      </c>
      <c r="J449" s="435">
        <v>0</v>
      </c>
      <c r="K449" s="435">
        <v>131937447</v>
      </c>
      <c r="L449" s="435">
        <v>131937447</v>
      </c>
      <c r="M449" s="435">
        <v>0</v>
      </c>
      <c r="N449" s="435">
        <v>0</v>
      </c>
      <c r="O449" s="438" t="s">
        <v>1690</v>
      </c>
      <c r="P449" s="504"/>
    </row>
    <row r="450" spans="1:16" s="436" customFormat="1" x14ac:dyDescent="0.25">
      <c r="A450" s="74" t="s">
        <v>774</v>
      </c>
      <c r="B450" s="74" t="s">
        <v>775</v>
      </c>
      <c r="C450" s="530" t="s">
        <v>776</v>
      </c>
      <c r="D450" s="74" t="s">
        <v>777</v>
      </c>
      <c r="E450" s="74" t="s">
        <v>946</v>
      </c>
      <c r="F450" s="74" t="s">
        <v>136</v>
      </c>
      <c r="G450" s="74" t="s">
        <v>1001</v>
      </c>
      <c r="H450" s="74" t="s">
        <v>1002</v>
      </c>
      <c r="I450" s="435">
        <v>3</v>
      </c>
      <c r="J450" s="435">
        <v>0</v>
      </c>
      <c r="K450" s="435">
        <v>0</v>
      </c>
      <c r="L450" s="435">
        <v>3</v>
      </c>
      <c r="M450" s="435">
        <v>0</v>
      </c>
      <c r="N450" s="435">
        <v>0</v>
      </c>
      <c r="O450" s="438" t="s">
        <v>1690</v>
      </c>
      <c r="P450" s="504"/>
    </row>
    <row r="451" spans="1:16" s="436" customFormat="1" x14ac:dyDescent="0.25">
      <c r="A451" s="74" t="s">
        <v>774</v>
      </c>
      <c r="B451" s="74" t="s">
        <v>775</v>
      </c>
      <c r="C451" s="530" t="s">
        <v>776</v>
      </c>
      <c r="D451" s="74" t="s">
        <v>777</v>
      </c>
      <c r="E451" s="74" t="s">
        <v>946</v>
      </c>
      <c r="F451" s="74" t="s">
        <v>136</v>
      </c>
      <c r="G451" s="74" t="s">
        <v>1007</v>
      </c>
      <c r="H451" s="74" t="s">
        <v>1008</v>
      </c>
      <c r="I451" s="435">
        <v>0</v>
      </c>
      <c r="J451" s="435">
        <v>0</v>
      </c>
      <c r="K451" s="435">
        <v>254292300</v>
      </c>
      <c r="L451" s="435">
        <v>254292300</v>
      </c>
      <c r="M451" s="435">
        <v>0</v>
      </c>
      <c r="N451" s="435">
        <v>0</v>
      </c>
      <c r="O451" s="438" t="s">
        <v>1690</v>
      </c>
      <c r="P451" s="504"/>
    </row>
    <row r="452" spans="1:16" s="436" customFormat="1" x14ac:dyDescent="0.25">
      <c r="A452" s="74" t="s">
        <v>774</v>
      </c>
      <c r="B452" s="74" t="s">
        <v>775</v>
      </c>
      <c r="C452" s="530" t="s">
        <v>776</v>
      </c>
      <c r="D452" s="74" t="s">
        <v>777</v>
      </c>
      <c r="E452" s="74" t="s">
        <v>946</v>
      </c>
      <c r="F452" s="74" t="s">
        <v>136</v>
      </c>
      <c r="G452" s="74" t="s">
        <v>1009</v>
      </c>
      <c r="H452" s="74" t="s">
        <v>1010</v>
      </c>
      <c r="I452" s="435">
        <v>0</v>
      </c>
      <c r="J452" s="435">
        <v>0</v>
      </c>
      <c r="K452" s="435">
        <v>275850000</v>
      </c>
      <c r="L452" s="435">
        <v>275850000</v>
      </c>
      <c r="M452" s="435">
        <v>0</v>
      </c>
      <c r="N452" s="435">
        <v>0</v>
      </c>
      <c r="O452" s="438" t="s">
        <v>1690</v>
      </c>
      <c r="P452" s="504"/>
    </row>
    <row r="453" spans="1:16" s="436" customFormat="1" x14ac:dyDescent="0.25">
      <c r="A453" s="74" t="s">
        <v>774</v>
      </c>
      <c r="B453" s="74" t="s">
        <v>775</v>
      </c>
      <c r="C453" s="530" t="s">
        <v>776</v>
      </c>
      <c r="D453" s="74" t="s">
        <v>777</v>
      </c>
      <c r="E453" s="74" t="s">
        <v>946</v>
      </c>
      <c r="F453" s="74" t="s">
        <v>136</v>
      </c>
      <c r="G453" s="74" t="s">
        <v>1011</v>
      </c>
      <c r="H453" s="74" t="s">
        <v>1012</v>
      </c>
      <c r="I453" s="435">
        <v>0</v>
      </c>
      <c r="J453" s="435">
        <v>0</v>
      </c>
      <c r="K453" s="435">
        <v>161325000</v>
      </c>
      <c r="L453" s="435">
        <v>161325000</v>
      </c>
      <c r="M453" s="435">
        <v>0</v>
      </c>
      <c r="N453" s="435">
        <v>0</v>
      </c>
      <c r="O453" s="438" t="s">
        <v>1690</v>
      </c>
      <c r="P453" s="504"/>
    </row>
    <row r="454" spans="1:16" s="436" customFormat="1" x14ac:dyDescent="0.25">
      <c r="A454" s="74" t="s">
        <v>774</v>
      </c>
      <c r="B454" s="74" t="s">
        <v>775</v>
      </c>
      <c r="C454" s="530" t="s">
        <v>776</v>
      </c>
      <c r="D454" s="74" t="s">
        <v>777</v>
      </c>
      <c r="E454" s="74" t="s">
        <v>946</v>
      </c>
      <c r="F454" s="74" t="s">
        <v>136</v>
      </c>
      <c r="G454" s="74" t="s">
        <v>1013</v>
      </c>
      <c r="H454" s="74" t="s">
        <v>1014</v>
      </c>
      <c r="I454" s="435">
        <v>0</v>
      </c>
      <c r="J454" s="435">
        <v>0</v>
      </c>
      <c r="K454" s="435">
        <v>164700000</v>
      </c>
      <c r="L454" s="435">
        <v>164700000</v>
      </c>
      <c r="M454" s="435">
        <v>0</v>
      </c>
      <c r="N454" s="435">
        <v>0</v>
      </c>
      <c r="O454" s="438" t="s">
        <v>1690</v>
      </c>
      <c r="P454" s="504"/>
    </row>
    <row r="455" spans="1:16" s="436" customFormat="1" x14ac:dyDescent="0.25">
      <c r="A455" s="74" t="s">
        <v>774</v>
      </c>
      <c r="B455" s="74" t="s">
        <v>775</v>
      </c>
      <c r="C455" s="530" t="s">
        <v>776</v>
      </c>
      <c r="D455" s="74" t="s">
        <v>777</v>
      </c>
      <c r="E455" s="74" t="s">
        <v>946</v>
      </c>
      <c r="F455" s="74" t="s">
        <v>136</v>
      </c>
      <c r="G455" s="74" t="s">
        <v>1015</v>
      </c>
      <c r="H455" s="74" t="s">
        <v>1016</v>
      </c>
      <c r="I455" s="435">
        <v>0</v>
      </c>
      <c r="J455" s="435">
        <v>0</v>
      </c>
      <c r="K455" s="435">
        <v>268866000</v>
      </c>
      <c r="L455" s="435">
        <v>268866000</v>
      </c>
      <c r="M455" s="435">
        <v>0</v>
      </c>
      <c r="N455" s="435">
        <v>0</v>
      </c>
      <c r="O455" s="438" t="s">
        <v>1690</v>
      </c>
      <c r="P455" s="504"/>
    </row>
    <row r="456" spans="1:16" s="436" customFormat="1" x14ac:dyDescent="0.25">
      <c r="A456" s="74" t="s">
        <v>774</v>
      </c>
      <c r="B456" s="74" t="s">
        <v>775</v>
      </c>
      <c r="C456" s="530" t="s">
        <v>776</v>
      </c>
      <c r="D456" s="74" t="s">
        <v>777</v>
      </c>
      <c r="E456" s="74" t="s">
        <v>946</v>
      </c>
      <c r="F456" s="74" t="s">
        <v>136</v>
      </c>
      <c r="G456" s="74" t="s">
        <v>1017</v>
      </c>
      <c r="H456" s="74" t="s">
        <v>1018</v>
      </c>
      <c r="I456" s="435">
        <v>0</v>
      </c>
      <c r="J456" s="435">
        <v>0</v>
      </c>
      <c r="K456" s="435">
        <v>184609200</v>
      </c>
      <c r="L456" s="435">
        <v>184609200</v>
      </c>
      <c r="M456" s="435">
        <v>0</v>
      </c>
      <c r="N456" s="435">
        <v>0</v>
      </c>
      <c r="O456" s="438" t="s">
        <v>1690</v>
      </c>
      <c r="P456" s="504"/>
    </row>
    <row r="457" spans="1:16" s="436" customFormat="1" x14ac:dyDescent="0.25">
      <c r="A457" s="74" t="s">
        <v>774</v>
      </c>
      <c r="B457" s="74" t="s">
        <v>775</v>
      </c>
      <c r="C457" s="530" t="s">
        <v>776</v>
      </c>
      <c r="D457" s="74" t="s">
        <v>777</v>
      </c>
      <c r="E457" s="74" t="s">
        <v>946</v>
      </c>
      <c r="F457" s="74" t="s">
        <v>136</v>
      </c>
      <c r="G457" s="74" t="s">
        <v>1019</v>
      </c>
      <c r="H457" s="74" t="s">
        <v>1020</v>
      </c>
      <c r="I457" s="435">
        <v>1</v>
      </c>
      <c r="J457" s="435">
        <v>0</v>
      </c>
      <c r="K457" s="435">
        <v>11340000</v>
      </c>
      <c r="L457" s="435">
        <v>11340001</v>
      </c>
      <c r="M457" s="435">
        <v>0</v>
      </c>
      <c r="N457" s="435">
        <v>0</v>
      </c>
      <c r="O457" s="438" t="s">
        <v>1690</v>
      </c>
      <c r="P457" s="504"/>
    </row>
    <row r="458" spans="1:16" s="436" customFormat="1" x14ac:dyDescent="0.25">
      <c r="A458" s="74" t="s">
        <v>774</v>
      </c>
      <c r="B458" s="74" t="s">
        <v>775</v>
      </c>
      <c r="C458" s="530" t="s">
        <v>776</v>
      </c>
      <c r="D458" s="74" t="s">
        <v>777</v>
      </c>
      <c r="E458" s="74" t="s">
        <v>946</v>
      </c>
      <c r="F458" s="74" t="s">
        <v>136</v>
      </c>
      <c r="G458" s="74" t="s">
        <v>1021</v>
      </c>
      <c r="H458" s="74" t="s">
        <v>1022</v>
      </c>
      <c r="I458" s="435">
        <v>0</v>
      </c>
      <c r="J458" s="435">
        <v>0</v>
      </c>
      <c r="K458" s="435">
        <v>184680000</v>
      </c>
      <c r="L458" s="435">
        <v>184680000</v>
      </c>
      <c r="M458" s="435">
        <v>0</v>
      </c>
      <c r="N458" s="435">
        <v>0</v>
      </c>
      <c r="O458" s="438" t="s">
        <v>1690</v>
      </c>
      <c r="P458" s="504"/>
    </row>
    <row r="459" spans="1:16" s="436" customFormat="1" x14ac:dyDescent="0.25">
      <c r="A459" s="74" t="s">
        <v>774</v>
      </c>
      <c r="B459" s="74" t="s">
        <v>775</v>
      </c>
      <c r="C459" s="530" t="s">
        <v>776</v>
      </c>
      <c r="D459" s="74" t="s">
        <v>777</v>
      </c>
      <c r="E459" s="74" t="s">
        <v>946</v>
      </c>
      <c r="F459" s="74" t="s">
        <v>136</v>
      </c>
      <c r="G459" s="74" t="s">
        <v>1027</v>
      </c>
      <c r="H459" s="74" t="s">
        <v>1028</v>
      </c>
      <c r="I459" s="435">
        <v>0</v>
      </c>
      <c r="J459" s="435">
        <v>0</v>
      </c>
      <c r="K459" s="435">
        <v>238431038</v>
      </c>
      <c r="L459" s="435">
        <v>238431038</v>
      </c>
      <c r="M459" s="435">
        <v>0</v>
      </c>
      <c r="N459" s="435">
        <v>0</v>
      </c>
      <c r="O459" s="438" t="s">
        <v>1690</v>
      </c>
      <c r="P459" s="504"/>
    </row>
    <row r="460" spans="1:16" s="436" customFormat="1" x14ac:dyDescent="0.25">
      <c r="A460" s="74" t="s">
        <v>774</v>
      </c>
      <c r="B460" s="74" t="s">
        <v>775</v>
      </c>
      <c r="C460" s="530" t="s">
        <v>776</v>
      </c>
      <c r="D460" s="74" t="s">
        <v>777</v>
      </c>
      <c r="E460" s="74" t="s">
        <v>946</v>
      </c>
      <c r="F460" s="74" t="s">
        <v>136</v>
      </c>
      <c r="G460" s="74" t="s">
        <v>1029</v>
      </c>
      <c r="H460" s="74" t="s">
        <v>1030</v>
      </c>
      <c r="I460" s="435">
        <v>0</v>
      </c>
      <c r="J460" s="435">
        <v>0</v>
      </c>
      <c r="K460" s="435">
        <v>76500000</v>
      </c>
      <c r="L460" s="435">
        <v>76500000</v>
      </c>
      <c r="M460" s="435">
        <v>0</v>
      </c>
      <c r="N460" s="435">
        <v>0</v>
      </c>
      <c r="O460" s="438" t="s">
        <v>1690</v>
      </c>
      <c r="P460" s="504"/>
    </row>
    <row r="461" spans="1:16" s="436" customFormat="1" x14ac:dyDescent="0.25">
      <c r="A461" s="74" t="s">
        <v>774</v>
      </c>
      <c r="B461" s="74" t="s">
        <v>775</v>
      </c>
      <c r="C461" s="530" t="s">
        <v>776</v>
      </c>
      <c r="D461" s="74" t="s">
        <v>777</v>
      </c>
      <c r="E461" s="74" t="s">
        <v>946</v>
      </c>
      <c r="F461" s="74" t="s">
        <v>136</v>
      </c>
      <c r="G461" s="74" t="s">
        <v>1033</v>
      </c>
      <c r="H461" s="74" t="s">
        <v>1034</v>
      </c>
      <c r="I461" s="435">
        <v>0</v>
      </c>
      <c r="J461" s="435">
        <v>0</v>
      </c>
      <c r="K461" s="435">
        <v>208716034</v>
      </c>
      <c r="L461" s="435">
        <v>208716034</v>
      </c>
      <c r="M461" s="435">
        <v>0</v>
      </c>
      <c r="N461" s="435">
        <v>0</v>
      </c>
      <c r="O461" s="438" t="s">
        <v>1690</v>
      </c>
      <c r="P461" s="504"/>
    </row>
    <row r="462" spans="1:16" s="436" customFormat="1" x14ac:dyDescent="0.25">
      <c r="A462" s="74" t="s">
        <v>774</v>
      </c>
      <c r="B462" s="74" t="s">
        <v>775</v>
      </c>
      <c r="C462" s="530" t="s">
        <v>776</v>
      </c>
      <c r="D462" s="74" t="s">
        <v>777</v>
      </c>
      <c r="E462" s="74" t="s">
        <v>946</v>
      </c>
      <c r="F462" s="74" t="s">
        <v>136</v>
      </c>
      <c r="G462" s="74" t="s">
        <v>1041</v>
      </c>
      <c r="H462" s="74" t="s">
        <v>1042</v>
      </c>
      <c r="I462" s="435">
        <v>0</v>
      </c>
      <c r="J462" s="435">
        <v>0</v>
      </c>
      <c r="K462" s="435">
        <v>25500015</v>
      </c>
      <c r="L462" s="435">
        <v>25500015</v>
      </c>
      <c r="M462" s="435">
        <v>0</v>
      </c>
      <c r="N462" s="435">
        <v>0</v>
      </c>
      <c r="O462" s="438" t="s">
        <v>1690</v>
      </c>
      <c r="P462" s="504"/>
    </row>
    <row r="463" spans="1:16" s="436" customFormat="1" x14ac:dyDescent="0.25">
      <c r="A463" s="74" t="s">
        <v>774</v>
      </c>
      <c r="B463" s="74" t="s">
        <v>775</v>
      </c>
      <c r="C463" s="530" t="s">
        <v>776</v>
      </c>
      <c r="D463" s="74" t="s">
        <v>777</v>
      </c>
      <c r="E463" s="74" t="s">
        <v>946</v>
      </c>
      <c r="F463" s="74" t="s">
        <v>136</v>
      </c>
      <c r="G463" s="74" t="s">
        <v>1043</v>
      </c>
      <c r="H463" s="74" t="s">
        <v>1044</v>
      </c>
      <c r="I463" s="435">
        <v>0</v>
      </c>
      <c r="J463" s="435">
        <v>0</v>
      </c>
      <c r="K463" s="435">
        <v>29700000</v>
      </c>
      <c r="L463" s="435">
        <v>29700000</v>
      </c>
      <c r="M463" s="435">
        <v>0</v>
      </c>
      <c r="N463" s="435">
        <v>0</v>
      </c>
      <c r="O463" s="438" t="s">
        <v>1690</v>
      </c>
      <c r="P463" s="504"/>
    </row>
    <row r="464" spans="1:16" s="436" customFormat="1" x14ac:dyDescent="0.25">
      <c r="A464" s="74" t="s">
        <v>774</v>
      </c>
      <c r="B464" s="74" t="s">
        <v>775</v>
      </c>
      <c r="C464" s="530" t="s">
        <v>776</v>
      </c>
      <c r="D464" s="74" t="s">
        <v>777</v>
      </c>
      <c r="E464" s="74" t="s">
        <v>946</v>
      </c>
      <c r="F464" s="74" t="s">
        <v>136</v>
      </c>
      <c r="G464" s="74" t="s">
        <v>1045</v>
      </c>
      <c r="H464" s="74" t="s">
        <v>1046</v>
      </c>
      <c r="I464" s="435">
        <v>0</v>
      </c>
      <c r="J464" s="435">
        <v>0</v>
      </c>
      <c r="K464" s="435">
        <v>76342500</v>
      </c>
      <c r="L464" s="435">
        <v>76342500</v>
      </c>
      <c r="M464" s="435">
        <v>0</v>
      </c>
      <c r="N464" s="435">
        <v>0</v>
      </c>
      <c r="O464" s="438" t="s">
        <v>1690</v>
      </c>
      <c r="P464" s="504"/>
    </row>
    <row r="465" spans="1:16" s="436" customFormat="1" x14ac:dyDescent="0.25">
      <c r="A465" s="74" t="s">
        <v>774</v>
      </c>
      <c r="B465" s="74" t="s">
        <v>775</v>
      </c>
      <c r="C465" s="530" t="s">
        <v>776</v>
      </c>
      <c r="D465" s="74" t="s">
        <v>777</v>
      </c>
      <c r="E465" s="74" t="s">
        <v>946</v>
      </c>
      <c r="F465" s="74" t="s">
        <v>136</v>
      </c>
      <c r="G465" s="74" t="s">
        <v>1047</v>
      </c>
      <c r="H465" s="74" t="s">
        <v>1048</v>
      </c>
      <c r="I465" s="435">
        <v>0</v>
      </c>
      <c r="J465" s="435">
        <v>0</v>
      </c>
      <c r="K465" s="435">
        <v>22950000</v>
      </c>
      <c r="L465" s="435">
        <v>22950000</v>
      </c>
      <c r="M465" s="435">
        <v>0</v>
      </c>
      <c r="N465" s="435">
        <v>0</v>
      </c>
      <c r="O465" s="438" t="s">
        <v>1690</v>
      </c>
      <c r="P465" s="504"/>
    </row>
    <row r="466" spans="1:16" s="436" customFormat="1" x14ac:dyDescent="0.25">
      <c r="A466" s="74" t="s">
        <v>774</v>
      </c>
      <c r="B466" s="74" t="s">
        <v>775</v>
      </c>
      <c r="C466" s="530" t="s">
        <v>776</v>
      </c>
      <c r="D466" s="74" t="s">
        <v>777</v>
      </c>
      <c r="E466" s="74" t="s">
        <v>946</v>
      </c>
      <c r="F466" s="74" t="s">
        <v>136</v>
      </c>
      <c r="G466" s="74" t="s">
        <v>1051</v>
      </c>
      <c r="H466" s="74" t="s">
        <v>1052</v>
      </c>
      <c r="I466" s="435">
        <v>0</v>
      </c>
      <c r="J466" s="435">
        <v>0</v>
      </c>
      <c r="K466" s="435">
        <v>73575000</v>
      </c>
      <c r="L466" s="435">
        <v>73575000</v>
      </c>
      <c r="M466" s="435">
        <v>0</v>
      </c>
      <c r="N466" s="435">
        <v>0</v>
      </c>
      <c r="O466" s="438" t="s">
        <v>1690</v>
      </c>
      <c r="P466" s="504"/>
    </row>
    <row r="467" spans="1:16" s="436" customFormat="1" x14ac:dyDescent="0.25">
      <c r="A467" s="74" t="s">
        <v>774</v>
      </c>
      <c r="B467" s="74" t="s">
        <v>775</v>
      </c>
      <c r="C467" s="530" t="s">
        <v>776</v>
      </c>
      <c r="D467" s="74" t="s">
        <v>777</v>
      </c>
      <c r="E467" s="74" t="s">
        <v>946</v>
      </c>
      <c r="F467" s="74" t="s">
        <v>136</v>
      </c>
      <c r="G467" s="74" t="s">
        <v>1053</v>
      </c>
      <c r="H467" s="74" t="s">
        <v>1054</v>
      </c>
      <c r="I467" s="435">
        <v>0</v>
      </c>
      <c r="J467" s="435">
        <v>0</v>
      </c>
      <c r="K467" s="435">
        <v>18360000</v>
      </c>
      <c r="L467" s="435">
        <v>18360000</v>
      </c>
      <c r="M467" s="435">
        <v>0</v>
      </c>
      <c r="N467" s="435">
        <v>0</v>
      </c>
      <c r="O467" s="438" t="s">
        <v>1690</v>
      </c>
      <c r="P467" s="504"/>
    </row>
    <row r="468" spans="1:16" s="436" customFormat="1" x14ac:dyDescent="0.25">
      <c r="A468" s="74" t="s">
        <v>774</v>
      </c>
      <c r="B468" s="74" t="s">
        <v>775</v>
      </c>
      <c r="C468" s="530" t="s">
        <v>776</v>
      </c>
      <c r="D468" s="74" t="s">
        <v>777</v>
      </c>
      <c r="E468" s="74" t="s">
        <v>946</v>
      </c>
      <c r="F468" s="74" t="s">
        <v>136</v>
      </c>
      <c r="G468" s="74" t="s">
        <v>1057</v>
      </c>
      <c r="H468" s="74" t="s">
        <v>1058</v>
      </c>
      <c r="I468" s="435">
        <v>0</v>
      </c>
      <c r="J468" s="435">
        <v>0</v>
      </c>
      <c r="K468" s="435">
        <v>229682700</v>
      </c>
      <c r="L468" s="435">
        <v>229682700</v>
      </c>
      <c r="M468" s="435">
        <v>0</v>
      </c>
      <c r="N468" s="435">
        <v>0</v>
      </c>
      <c r="O468" s="438" t="s">
        <v>1690</v>
      </c>
      <c r="P468" s="504"/>
    </row>
    <row r="469" spans="1:16" s="436" customFormat="1" x14ac:dyDescent="0.25">
      <c r="A469" s="74" t="s">
        <v>774</v>
      </c>
      <c r="B469" s="74" t="s">
        <v>775</v>
      </c>
      <c r="C469" s="530" t="s">
        <v>776</v>
      </c>
      <c r="D469" s="74" t="s">
        <v>777</v>
      </c>
      <c r="E469" s="74" t="s">
        <v>946</v>
      </c>
      <c r="F469" s="74" t="s">
        <v>136</v>
      </c>
      <c r="G469" s="74" t="s">
        <v>1059</v>
      </c>
      <c r="H469" s="74" t="s">
        <v>1060</v>
      </c>
      <c r="I469" s="435">
        <v>0</v>
      </c>
      <c r="J469" s="435">
        <v>0</v>
      </c>
      <c r="K469" s="435">
        <v>47736000</v>
      </c>
      <c r="L469" s="435">
        <v>47736000</v>
      </c>
      <c r="M469" s="435">
        <v>0</v>
      </c>
      <c r="N469" s="435">
        <v>0</v>
      </c>
      <c r="O469" s="438" t="s">
        <v>1690</v>
      </c>
      <c r="P469" s="504"/>
    </row>
    <row r="470" spans="1:16" s="436" customFormat="1" x14ac:dyDescent="0.25">
      <c r="A470" s="74" t="s">
        <v>774</v>
      </c>
      <c r="B470" s="74" t="s">
        <v>775</v>
      </c>
      <c r="C470" s="530" t="s">
        <v>776</v>
      </c>
      <c r="D470" s="74" t="s">
        <v>777</v>
      </c>
      <c r="E470" s="74" t="s">
        <v>946</v>
      </c>
      <c r="F470" s="74" t="s">
        <v>136</v>
      </c>
      <c r="G470" s="74" t="s">
        <v>479</v>
      </c>
      <c r="H470" s="74" t="s">
        <v>480</v>
      </c>
      <c r="I470" s="435">
        <v>0</v>
      </c>
      <c r="J470" s="435">
        <v>0</v>
      </c>
      <c r="K470" s="435">
        <v>87993750</v>
      </c>
      <c r="L470" s="435">
        <v>87993750</v>
      </c>
      <c r="M470" s="435">
        <v>0</v>
      </c>
      <c r="N470" s="435">
        <v>0</v>
      </c>
      <c r="O470" s="438" t="s">
        <v>1690</v>
      </c>
      <c r="P470" s="504"/>
    </row>
    <row r="471" spans="1:16" s="436" customFormat="1" x14ac:dyDescent="0.25">
      <c r="A471" s="74" t="s">
        <v>774</v>
      </c>
      <c r="B471" s="74" t="s">
        <v>775</v>
      </c>
      <c r="C471" s="530" t="s">
        <v>776</v>
      </c>
      <c r="D471" s="74" t="s">
        <v>777</v>
      </c>
      <c r="E471" s="74" t="s">
        <v>946</v>
      </c>
      <c r="F471" s="74" t="s">
        <v>136</v>
      </c>
      <c r="G471" s="74" t="s">
        <v>1061</v>
      </c>
      <c r="H471" s="74" t="s">
        <v>1062</v>
      </c>
      <c r="I471" s="435">
        <v>0</v>
      </c>
      <c r="J471" s="435">
        <v>0</v>
      </c>
      <c r="K471" s="435">
        <v>66262500</v>
      </c>
      <c r="L471" s="435">
        <v>66262500</v>
      </c>
      <c r="M471" s="435">
        <v>0</v>
      </c>
      <c r="N471" s="435">
        <v>0</v>
      </c>
      <c r="O471" s="438" t="s">
        <v>1690</v>
      </c>
      <c r="P471" s="504"/>
    </row>
    <row r="472" spans="1:16" s="436" customFormat="1" x14ac:dyDescent="0.25">
      <c r="A472" s="74" t="s">
        <v>774</v>
      </c>
      <c r="B472" s="74" t="s">
        <v>775</v>
      </c>
      <c r="C472" s="530" t="s">
        <v>776</v>
      </c>
      <c r="D472" s="74" t="s">
        <v>777</v>
      </c>
      <c r="E472" s="74" t="s">
        <v>946</v>
      </c>
      <c r="F472" s="74" t="s">
        <v>136</v>
      </c>
      <c r="G472" s="74" t="s">
        <v>1063</v>
      </c>
      <c r="H472" s="74" t="s">
        <v>1064</v>
      </c>
      <c r="I472" s="435">
        <v>1</v>
      </c>
      <c r="J472" s="435">
        <v>0</v>
      </c>
      <c r="K472" s="435">
        <v>0</v>
      </c>
      <c r="L472" s="435">
        <v>1</v>
      </c>
      <c r="M472" s="435">
        <v>0</v>
      </c>
      <c r="N472" s="435">
        <v>0</v>
      </c>
      <c r="O472" s="438" t="s">
        <v>1690</v>
      </c>
      <c r="P472" s="504"/>
    </row>
    <row r="473" spans="1:16" s="436" customFormat="1" x14ac:dyDescent="0.25">
      <c r="A473" s="74" t="s">
        <v>774</v>
      </c>
      <c r="B473" s="74" t="s">
        <v>775</v>
      </c>
      <c r="C473" s="530" t="s">
        <v>776</v>
      </c>
      <c r="D473" s="74" t="s">
        <v>777</v>
      </c>
      <c r="E473" s="74" t="s">
        <v>946</v>
      </c>
      <c r="F473" s="74" t="s">
        <v>136</v>
      </c>
      <c r="G473" s="74" t="s">
        <v>1065</v>
      </c>
      <c r="H473" s="74" t="s">
        <v>1066</v>
      </c>
      <c r="I473" s="435">
        <v>0</v>
      </c>
      <c r="J473" s="435">
        <v>0</v>
      </c>
      <c r="K473" s="435">
        <v>204930000</v>
      </c>
      <c r="L473" s="435">
        <v>204930000</v>
      </c>
      <c r="M473" s="435">
        <v>0</v>
      </c>
      <c r="N473" s="435">
        <v>0</v>
      </c>
      <c r="O473" s="438" t="s">
        <v>1690</v>
      </c>
      <c r="P473" s="504"/>
    </row>
    <row r="474" spans="1:16" s="436" customFormat="1" x14ac:dyDescent="0.25">
      <c r="A474" s="74" t="s">
        <v>774</v>
      </c>
      <c r="B474" s="74" t="s">
        <v>775</v>
      </c>
      <c r="C474" s="530" t="s">
        <v>776</v>
      </c>
      <c r="D474" s="74" t="s">
        <v>777</v>
      </c>
      <c r="E474" s="74" t="s">
        <v>946</v>
      </c>
      <c r="F474" s="74" t="s">
        <v>136</v>
      </c>
      <c r="G474" s="74" t="s">
        <v>1067</v>
      </c>
      <c r="H474" s="74" t="s">
        <v>1068</v>
      </c>
      <c r="I474" s="435">
        <v>0</v>
      </c>
      <c r="J474" s="435">
        <v>0</v>
      </c>
      <c r="K474" s="435">
        <v>236074500</v>
      </c>
      <c r="L474" s="435">
        <v>236074500</v>
      </c>
      <c r="M474" s="435">
        <v>0</v>
      </c>
      <c r="N474" s="435">
        <v>0</v>
      </c>
      <c r="O474" s="438" t="s">
        <v>1690</v>
      </c>
      <c r="P474" s="504"/>
    </row>
    <row r="475" spans="1:16" s="436" customFormat="1" x14ac:dyDescent="0.25">
      <c r="A475" s="74" t="s">
        <v>774</v>
      </c>
      <c r="B475" s="74" t="s">
        <v>775</v>
      </c>
      <c r="C475" s="530" t="s">
        <v>776</v>
      </c>
      <c r="D475" s="74" t="s">
        <v>777</v>
      </c>
      <c r="E475" s="74" t="s">
        <v>946</v>
      </c>
      <c r="F475" s="74" t="s">
        <v>136</v>
      </c>
      <c r="G475" s="74" t="s">
        <v>1073</v>
      </c>
      <c r="H475" s="74" t="s">
        <v>1074</v>
      </c>
      <c r="I475" s="435">
        <v>0</v>
      </c>
      <c r="J475" s="435">
        <v>0</v>
      </c>
      <c r="K475" s="435">
        <v>9405000</v>
      </c>
      <c r="L475" s="435">
        <v>9405000</v>
      </c>
      <c r="M475" s="435">
        <v>0</v>
      </c>
      <c r="N475" s="435">
        <v>0</v>
      </c>
      <c r="O475" s="438" t="s">
        <v>1690</v>
      </c>
      <c r="P475" s="504"/>
    </row>
    <row r="476" spans="1:16" s="436" customFormat="1" x14ac:dyDescent="0.25">
      <c r="A476" s="74" t="s">
        <v>774</v>
      </c>
      <c r="B476" s="74" t="s">
        <v>775</v>
      </c>
      <c r="C476" s="530" t="s">
        <v>776</v>
      </c>
      <c r="D476" s="74" t="s">
        <v>777</v>
      </c>
      <c r="E476" s="74" t="s">
        <v>946</v>
      </c>
      <c r="F476" s="74" t="s">
        <v>136</v>
      </c>
      <c r="G476" s="74" t="s">
        <v>1075</v>
      </c>
      <c r="H476" s="74" t="s">
        <v>1076</v>
      </c>
      <c r="I476" s="435">
        <v>0</v>
      </c>
      <c r="J476" s="435">
        <v>0</v>
      </c>
      <c r="K476" s="435">
        <v>163857900</v>
      </c>
      <c r="L476" s="435">
        <v>163857900</v>
      </c>
      <c r="M476" s="435">
        <v>0</v>
      </c>
      <c r="N476" s="435">
        <v>0</v>
      </c>
      <c r="O476" s="438" t="s">
        <v>1690</v>
      </c>
      <c r="P476" s="504"/>
    </row>
    <row r="477" spans="1:16" s="436" customFormat="1" x14ac:dyDescent="0.25">
      <c r="A477" s="74" t="s">
        <v>774</v>
      </c>
      <c r="B477" s="74" t="s">
        <v>775</v>
      </c>
      <c r="C477" s="530" t="s">
        <v>776</v>
      </c>
      <c r="D477" s="74" t="s">
        <v>777</v>
      </c>
      <c r="E477" s="74" t="s">
        <v>946</v>
      </c>
      <c r="F477" s="74" t="s">
        <v>136</v>
      </c>
      <c r="G477" s="74" t="s">
        <v>1077</v>
      </c>
      <c r="H477" s="74" t="s">
        <v>1078</v>
      </c>
      <c r="I477" s="435">
        <v>0</v>
      </c>
      <c r="J477" s="435">
        <v>0</v>
      </c>
      <c r="K477" s="435">
        <v>239976000</v>
      </c>
      <c r="L477" s="435">
        <v>239976000</v>
      </c>
      <c r="M477" s="435">
        <v>0</v>
      </c>
      <c r="N477" s="435">
        <v>0</v>
      </c>
      <c r="O477" s="438" t="s">
        <v>1690</v>
      </c>
      <c r="P477" s="504"/>
    </row>
    <row r="478" spans="1:16" s="436" customFormat="1" x14ac:dyDescent="0.25">
      <c r="A478" s="74" t="s">
        <v>774</v>
      </c>
      <c r="B478" s="74" t="s">
        <v>775</v>
      </c>
      <c r="C478" s="530" t="s">
        <v>776</v>
      </c>
      <c r="D478" s="74" t="s">
        <v>777</v>
      </c>
      <c r="E478" s="74" t="s">
        <v>946</v>
      </c>
      <c r="F478" s="74" t="s">
        <v>136</v>
      </c>
      <c r="G478" s="74" t="s">
        <v>1079</v>
      </c>
      <c r="H478" s="74" t="s">
        <v>1080</v>
      </c>
      <c r="I478" s="435">
        <v>0</v>
      </c>
      <c r="J478" s="435">
        <v>0</v>
      </c>
      <c r="K478" s="435">
        <v>222156000</v>
      </c>
      <c r="L478" s="435">
        <v>222156000</v>
      </c>
      <c r="M478" s="435">
        <v>0</v>
      </c>
      <c r="N478" s="435">
        <v>0</v>
      </c>
      <c r="O478" s="438" t="s">
        <v>1690</v>
      </c>
      <c r="P478" s="504"/>
    </row>
    <row r="479" spans="1:16" s="436" customFormat="1" x14ac:dyDescent="0.25">
      <c r="A479" s="74" t="s">
        <v>774</v>
      </c>
      <c r="B479" s="74" t="s">
        <v>775</v>
      </c>
      <c r="C479" s="530" t="s">
        <v>776</v>
      </c>
      <c r="D479" s="74" t="s">
        <v>777</v>
      </c>
      <c r="E479" s="74" t="s">
        <v>946</v>
      </c>
      <c r="F479" s="74" t="s">
        <v>136</v>
      </c>
      <c r="G479" s="74" t="s">
        <v>1081</v>
      </c>
      <c r="H479" s="74" t="s">
        <v>1082</v>
      </c>
      <c r="I479" s="435">
        <v>0</v>
      </c>
      <c r="J479" s="435">
        <v>0</v>
      </c>
      <c r="K479" s="435">
        <v>70875000</v>
      </c>
      <c r="L479" s="435">
        <v>70875000</v>
      </c>
      <c r="M479" s="435">
        <v>0</v>
      </c>
      <c r="N479" s="435">
        <v>0</v>
      </c>
      <c r="O479" s="438" t="s">
        <v>1690</v>
      </c>
      <c r="P479" s="504"/>
    </row>
    <row r="480" spans="1:16" s="436" customFormat="1" x14ac:dyDescent="0.25">
      <c r="A480" s="74" t="s">
        <v>774</v>
      </c>
      <c r="B480" s="74" t="s">
        <v>775</v>
      </c>
      <c r="C480" s="530" t="s">
        <v>776</v>
      </c>
      <c r="D480" s="74" t="s">
        <v>777</v>
      </c>
      <c r="E480" s="74" t="s">
        <v>946</v>
      </c>
      <c r="F480" s="74" t="s">
        <v>136</v>
      </c>
      <c r="G480" s="74" t="s">
        <v>1085</v>
      </c>
      <c r="H480" s="74" t="s">
        <v>1086</v>
      </c>
      <c r="I480" s="435">
        <v>0</v>
      </c>
      <c r="J480" s="435">
        <v>0</v>
      </c>
      <c r="K480" s="435">
        <v>207225000</v>
      </c>
      <c r="L480" s="435">
        <v>207225000</v>
      </c>
      <c r="M480" s="435">
        <v>0</v>
      </c>
      <c r="N480" s="435">
        <v>0</v>
      </c>
      <c r="O480" s="438" t="s">
        <v>1690</v>
      </c>
      <c r="P480" s="504"/>
    </row>
    <row r="481" spans="1:16" s="436" customFormat="1" x14ac:dyDescent="0.25">
      <c r="A481" s="74" t="s">
        <v>774</v>
      </c>
      <c r="B481" s="74" t="s">
        <v>775</v>
      </c>
      <c r="C481" s="530" t="s">
        <v>776</v>
      </c>
      <c r="D481" s="74" t="s">
        <v>777</v>
      </c>
      <c r="E481" s="74" t="s">
        <v>946</v>
      </c>
      <c r="F481" s="74" t="s">
        <v>136</v>
      </c>
      <c r="G481" s="74" t="s">
        <v>1087</v>
      </c>
      <c r="H481" s="74" t="s">
        <v>1088</v>
      </c>
      <c r="I481" s="435">
        <v>0</v>
      </c>
      <c r="J481" s="435">
        <v>0</v>
      </c>
      <c r="K481" s="435">
        <v>136800000</v>
      </c>
      <c r="L481" s="435">
        <v>136800000</v>
      </c>
      <c r="M481" s="435">
        <v>0</v>
      </c>
      <c r="N481" s="435">
        <v>0</v>
      </c>
      <c r="O481" s="438" t="s">
        <v>1690</v>
      </c>
      <c r="P481" s="504"/>
    </row>
    <row r="482" spans="1:16" s="436" customFormat="1" x14ac:dyDescent="0.25">
      <c r="A482" s="74" t="s">
        <v>774</v>
      </c>
      <c r="B482" s="74" t="s">
        <v>775</v>
      </c>
      <c r="C482" s="530" t="s">
        <v>776</v>
      </c>
      <c r="D482" s="74" t="s">
        <v>777</v>
      </c>
      <c r="E482" s="74" t="s">
        <v>946</v>
      </c>
      <c r="F482" s="74" t="s">
        <v>136</v>
      </c>
      <c r="G482" s="74" t="s">
        <v>1089</v>
      </c>
      <c r="H482" s="74" t="s">
        <v>1090</v>
      </c>
      <c r="I482" s="435">
        <v>0</v>
      </c>
      <c r="J482" s="435">
        <v>53236474</v>
      </c>
      <c r="K482" s="435">
        <v>988846773</v>
      </c>
      <c r="L482" s="435">
        <v>1015038257</v>
      </c>
      <c r="M482" s="435">
        <v>0</v>
      </c>
      <c r="N482" s="435">
        <v>79427958</v>
      </c>
      <c r="O482" s="438" t="s">
        <v>1690</v>
      </c>
      <c r="P482" s="504"/>
    </row>
    <row r="483" spans="1:16" s="436" customFormat="1" x14ac:dyDescent="0.25">
      <c r="A483" s="74" t="s">
        <v>774</v>
      </c>
      <c r="B483" s="74" t="s">
        <v>775</v>
      </c>
      <c r="C483" s="530" t="s">
        <v>776</v>
      </c>
      <c r="D483" s="74" t="s">
        <v>777</v>
      </c>
      <c r="E483" s="74" t="s">
        <v>946</v>
      </c>
      <c r="F483" s="74" t="s">
        <v>136</v>
      </c>
      <c r="G483" s="74" t="s">
        <v>1091</v>
      </c>
      <c r="H483" s="74" t="s">
        <v>1092</v>
      </c>
      <c r="I483" s="435">
        <v>0</v>
      </c>
      <c r="J483" s="435">
        <v>53236474</v>
      </c>
      <c r="K483" s="435">
        <v>988846773</v>
      </c>
      <c r="L483" s="435">
        <v>1015038257</v>
      </c>
      <c r="M483" s="435">
        <v>0</v>
      </c>
      <c r="N483" s="435">
        <v>79427958</v>
      </c>
      <c r="O483" s="438" t="s">
        <v>1690</v>
      </c>
      <c r="P483" s="504"/>
    </row>
    <row r="484" spans="1:16" s="436" customFormat="1" x14ac:dyDescent="0.25">
      <c r="A484" s="74" t="s">
        <v>774</v>
      </c>
      <c r="B484" s="74" t="s">
        <v>775</v>
      </c>
      <c r="C484" s="530" t="s">
        <v>776</v>
      </c>
      <c r="D484" s="74" t="s">
        <v>777</v>
      </c>
      <c r="E484" s="74" t="s">
        <v>946</v>
      </c>
      <c r="F484" s="74" t="s">
        <v>136</v>
      </c>
      <c r="G484" s="74" t="s">
        <v>1095</v>
      </c>
      <c r="H484" s="74" t="s">
        <v>1096</v>
      </c>
      <c r="I484" s="435">
        <v>0</v>
      </c>
      <c r="J484" s="435">
        <v>0</v>
      </c>
      <c r="K484" s="435">
        <v>230292900</v>
      </c>
      <c r="L484" s="435">
        <v>230292900</v>
      </c>
      <c r="M484" s="435">
        <v>0</v>
      </c>
      <c r="N484" s="435">
        <v>0</v>
      </c>
      <c r="O484" s="438" t="s">
        <v>1690</v>
      </c>
      <c r="P484" s="504"/>
    </row>
    <row r="485" spans="1:16" s="436" customFormat="1" x14ac:dyDescent="0.25">
      <c r="A485" s="74" t="s">
        <v>774</v>
      </c>
      <c r="B485" s="74" t="s">
        <v>775</v>
      </c>
      <c r="C485" s="530" t="s">
        <v>776</v>
      </c>
      <c r="D485" s="74" t="s">
        <v>777</v>
      </c>
      <c r="E485" s="74" t="s">
        <v>946</v>
      </c>
      <c r="F485" s="74" t="s">
        <v>136</v>
      </c>
      <c r="G485" s="74" t="s">
        <v>1097</v>
      </c>
      <c r="H485" s="74" t="s">
        <v>1098</v>
      </c>
      <c r="I485" s="435">
        <v>0</v>
      </c>
      <c r="J485" s="435">
        <v>3681285</v>
      </c>
      <c r="K485" s="435">
        <v>5</v>
      </c>
      <c r="L485" s="435">
        <v>0</v>
      </c>
      <c r="M485" s="435">
        <v>0</v>
      </c>
      <c r="N485" s="435">
        <v>3681280</v>
      </c>
      <c r="O485" s="438" t="s">
        <v>1690</v>
      </c>
      <c r="P485" s="504"/>
    </row>
    <row r="486" spans="1:16" s="436" customFormat="1" x14ac:dyDescent="0.25">
      <c r="A486" s="74" t="s">
        <v>774</v>
      </c>
      <c r="B486" s="74" t="s">
        <v>775</v>
      </c>
      <c r="C486" s="530" t="s">
        <v>776</v>
      </c>
      <c r="D486" s="74" t="s">
        <v>777</v>
      </c>
      <c r="E486" s="74" t="s">
        <v>946</v>
      </c>
      <c r="F486" s="74" t="s">
        <v>136</v>
      </c>
      <c r="G486" s="74" t="s">
        <v>1101</v>
      </c>
      <c r="H486" s="74" t="s">
        <v>1102</v>
      </c>
      <c r="I486" s="435">
        <v>0</v>
      </c>
      <c r="J486" s="435">
        <v>52940604</v>
      </c>
      <c r="K486" s="435">
        <v>972394201</v>
      </c>
      <c r="L486" s="435">
        <v>997387381</v>
      </c>
      <c r="M486" s="435">
        <v>0</v>
      </c>
      <c r="N486" s="435">
        <v>77933784</v>
      </c>
      <c r="O486" s="438" t="s">
        <v>1690</v>
      </c>
      <c r="P486" s="504"/>
    </row>
    <row r="487" spans="1:16" s="436" customFormat="1" x14ac:dyDescent="0.25">
      <c r="A487" s="74" t="s">
        <v>774</v>
      </c>
      <c r="B487" s="74" t="s">
        <v>775</v>
      </c>
      <c r="C487" s="530" t="s">
        <v>776</v>
      </c>
      <c r="D487" s="74" t="s">
        <v>777</v>
      </c>
      <c r="E487" s="74" t="s">
        <v>946</v>
      </c>
      <c r="F487" s="74" t="s">
        <v>136</v>
      </c>
      <c r="G487" s="74" t="s">
        <v>1820</v>
      </c>
      <c r="H487" s="74" t="s">
        <v>1821</v>
      </c>
      <c r="I487" s="435">
        <v>0</v>
      </c>
      <c r="J487" s="435">
        <v>0</v>
      </c>
      <c r="K487" s="435">
        <v>1321994350</v>
      </c>
      <c r="L487" s="435">
        <v>1330016869</v>
      </c>
      <c r="M487" s="435">
        <v>0</v>
      </c>
      <c r="N487" s="435">
        <v>8022519</v>
      </c>
      <c r="O487" s="438" t="s">
        <v>1690</v>
      </c>
      <c r="P487" s="504"/>
    </row>
    <row r="488" spans="1:16" s="436" customFormat="1" x14ac:dyDescent="0.25">
      <c r="A488" s="74" t="s">
        <v>774</v>
      </c>
      <c r="B488" s="74" t="s">
        <v>775</v>
      </c>
      <c r="C488" s="530" t="s">
        <v>776</v>
      </c>
      <c r="D488" s="74" t="s">
        <v>777</v>
      </c>
      <c r="E488" s="74" t="s">
        <v>946</v>
      </c>
      <c r="F488" s="74" t="s">
        <v>136</v>
      </c>
      <c r="G488" s="74" t="s">
        <v>2072</v>
      </c>
      <c r="H488" s="74" t="s">
        <v>2073</v>
      </c>
      <c r="I488" s="435">
        <v>0</v>
      </c>
      <c r="J488" s="435">
        <v>0</v>
      </c>
      <c r="K488" s="435">
        <v>52408355</v>
      </c>
      <c r="L488" s="435">
        <v>52408355</v>
      </c>
      <c r="M488" s="435">
        <v>0</v>
      </c>
      <c r="N488" s="435">
        <v>0</v>
      </c>
      <c r="O488" s="438" t="s">
        <v>1690</v>
      </c>
      <c r="P488" s="504"/>
    </row>
    <row r="489" spans="1:16" s="436" customFormat="1" x14ac:dyDescent="0.25">
      <c r="A489" s="74" t="s">
        <v>774</v>
      </c>
      <c r="B489" s="74" t="s">
        <v>775</v>
      </c>
      <c r="C489" s="530" t="s">
        <v>776</v>
      </c>
      <c r="D489" s="74" t="s">
        <v>777</v>
      </c>
      <c r="E489" s="74" t="s">
        <v>946</v>
      </c>
      <c r="F489" s="74" t="s">
        <v>136</v>
      </c>
      <c r="G489" s="74" t="s">
        <v>2074</v>
      </c>
      <c r="H489" s="74" t="s">
        <v>2075</v>
      </c>
      <c r="I489" s="435">
        <v>0</v>
      </c>
      <c r="J489" s="435">
        <v>0</v>
      </c>
      <c r="K489" s="435">
        <v>193050000</v>
      </c>
      <c r="L489" s="435">
        <v>193050000</v>
      </c>
      <c r="M489" s="435">
        <v>0</v>
      </c>
      <c r="N489" s="435">
        <v>0</v>
      </c>
      <c r="O489" s="438" t="s">
        <v>1690</v>
      </c>
      <c r="P489" s="504"/>
    </row>
    <row r="490" spans="1:16" s="436" customFormat="1" x14ac:dyDescent="0.25">
      <c r="A490" s="74" t="s">
        <v>774</v>
      </c>
      <c r="B490" s="74" t="s">
        <v>775</v>
      </c>
      <c r="C490" s="530" t="s">
        <v>776</v>
      </c>
      <c r="D490" s="74" t="s">
        <v>777</v>
      </c>
      <c r="E490" s="74" t="s">
        <v>946</v>
      </c>
      <c r="F490" s="74" t="s">
        <v>136</v>
      </c>
      <c r="G490" s="74" t="s">
        <v>2076</v>
      </c>
      <c r="H490" s="74" t="s">
        <v>2077</v>
      </c>
      <c r="I490" s="435">
        <v>0</v>
      </c>
      <c r="J490" s="435">
        <v>0</v>
      </c>
      <c r="K490" s="435">
        <v>93627000</v>
      </c>
      <c r="L490" s="435">
        <v>93627000</v>
      </c>
      <c r="M490" s="435">
        <v>0</v>
      </c>
      <c r="N490" s="435">
        <v>0</v>
      </c>
      <c r="O490" s="438" t="s">
        <v>1690</v>
      </c>
      <c r="P490" s="504"/>
    </row>
    <row r="491" spans="1:16" s="436" customFormat="1" x14ac:dyDescent="0.25">
      <c r="A491" s="74" t="s">
        <v>774</v>
      </c>
      <c r="B491" s="74" t="s">
        <v>775</v>
      </c>
      <c r="C491" s="530" t="s">
        <v>776</v>
      </c>
      <c r="D491" s="74" t="s">
        <v>777</v>
      </c>
      <c r="E491" s="74" t="s">
        <v>946</v>
      </c>
      <c r="F491" s="74" t="s">
        <v>136</v>
      </c>
      <c r="G491" s="74" t="s">
        <v>1816</v>
      </c>
      <c r="H491" s="74" t="s">
        <v>1817</v>
      </c>
      <c r="I491" s="435">
        <v>0</v>
      </c>
      <c r="J491" s="435">
        <v>0</v>
      </c>
      <c r="K491" s="435">
        <v>369692695</v>
      </c>
      <c r="L491" s="435">
        <v>422768042</v>
      </c>
      <c r="M491" s="435">
        <v>0</v>
      </c>
      <c r="N491" s="435">
        <v>53075347</v>
      </c>
      <c r="O491" s="438" t="s">
        <v>1690</v>
      </c>
      <c r="P491" s="504"/>
    </row>
    <row r="492" spans="1:16" s="436" customFormat="1" x14ac:dyDescent="0.25">
      <c r="A492" s="74" t="s">
        <v>774</v>
      </c>
      <c r="B492" s="74" t="s">
        <v>775</v>
      </c>
      <c r="C492" s="530" t="s">
        <v>776</v>
      </c>
      <c r="D492" s="74" t="s">
        <v>777</v>
      </c>
      <c r="E492" s="74" t="s">
        <v>946</v>
      </c>
      <c r="F492" s="74" t="s">
        <v>136</v>
      </c>
      <c r="G492" s="74" t="s">
        <v>2078</v>
      </c>
      <c r="H492" s="74" t="s">
        <v>2079</v>
      </c>
      <c r="I492" s="435">
        <v>0</v>
      </c>
      <c r="J492" s="435">
        <v>0</v>
      </c>
      <c r="K492" s="435">
        <v>142799965</v>
      </c>
      <c r="L492" s="435">
        <v>142799965</v>
      </c>
      <c r="M492" s="435">
        <v>0</v>
      </c>
      <c r="N492" s="435">
        <v>0</v>
      </c>
      <c r="O492" s="438" t="s">
        <v>1690</v>
      </c>
      <c r="P492" s="504"/>
    </row>
    <row r="493" spans="1:16" s="436" customFormat="1" x14ac:dyDescent="0.25">
      <c r="A493" s="74" t="s">
        <v>774</v>
      </c>
      <c r="B493" s="74" t="s">
        <v>775</v>
      </c>
      <c r="C493" s="530" t="s">
        <v>776</v>
      </c>
      <c r="D493" s="74" t="s">
        <v>777</v>
      </c>
      <c r="E493" s="74" t="s">
        <v>946</v>
      </c>
      <c r="F493" s="74" t="s">
        <v>136</v>
      </c>
      <c r="G493" s="74" t="s">
        <v>2080</v>
      </c>
      <c r="H493" s="74" t="s">
        <v>2081</v>
      </c>
      <c r="I493" s="435">
        <v>0</v>
      </c>
      <c r="J493" s="435">
        <v>0</v>
      </c>
      <c r="K493" s="435">
        <v>265122707</v>
      </c>
      <c r="L493" s="435">
        <v>265122707</v>
      </c>
      <c r="M493" s="435">
        <v>0</v>
      </c>
      <c r="N493" s="435">
        <v>0</v>
      </c>
      <c r="O493" s="438" t="s">
        <v>1690</v>
      </c>
      <c r="P493" s="504"/>
    </row>
    <row r="494" spans="1:16" s="436" customFormat="1" x14ac:dyDescent="0.25">
      <c r="A494" s="74" t="s">
        <v>774</v>
      </c>
      <c r="B494" s="74" t="s">
        <v>775</v>
      </c>
      <c r="C494" s="530" t="s">
        <v>776</v>
      </c>
      <c r="D494" s="74" t="s">
        <v>777</v>
      </c>
      <c r="E494" s="74" t="s">
        <v>946</v>
      </c>
      <c r="F494" s="74" t="s">
        <v>136</v>
      </c>
      <c r="G494" s="74" t="s">
        <v>2082</v>
      </c>
      <c r="H494" s="74" t="s">
        <v>2083</v>
      </c>
      <c r="I494" s="435">
        <v>0</v>
      </c>
      <c r="J494" s="435">
        <v>0</v>
      </c>
      <c r="K494" s="435">
        <v>42300000</v>
      </c>
      <c r="L494" s="435">
        <v>42300000</v>
      </c>
      <c r="M494" s="435">
        <v>0</v>
      </c>
      <c r="N494" s="435">
        <v>0</v>
      </c>
      <c r="O494" s="438" t="s">
        <v>1690</v>
      </c>
      <c r="P494" s="504"/>
    </row>
    <row r="495" spans="1:16" s="436" customFormat="1" x14ac:dyDescent="0.25">
      <c r="A495" s="74" t="s">
        <v>774</v>
      </c>
      <c r="B495" s="74" t="s">
        <v>775</v>
      </c>
      <c r="C495" s="530" t="s">
        <v>776</v>
      </c>
      <c r="D495" s="74" t="s">
        <v>777</v>
      </c>
      <c r="E495" s="74" t="s">
        <v>946</v>
      </c>
      <c r="F495" s="74" t="s">
        <v>136</v>
      </c>
      <c r="G495" s="74" t="s">
        <v>1818</v>
      </c>
      <c r="H495" s="74" t="s">
        <v>1819</v>
      </c>
      <c r="I495" s="435">
        <v>0</v>
      </c>
      <c r="J495" s="435">
        <v>0</v>
      </c>
      <c r="K495" s="435">
        <v>282253218</v>
      </c>
      <c r="L495" s="435">
        <v>322969409</v>
      </c>
      <c r="M495" s="435">
        <v>0</v>
      </c>
      <c r="N495" s="435">
        <v>40716191</v>
      </c>
      <c r="O495" s="438" t="s">
        <v>1690</v>
      </c>
      <c r="P495" s="504"/>
    </row>
    <row r="496" spans="1:16" s="436" customFormat="1" x14ac:dyDescent="0.25">
      <c r="A496" s="74" t="s">
        <v>774</v>
      </c>
      <c r="B496" s="74" t="s">
        <v>775</v>
      </c>
      <c r="C496" s="530" t="s">
        <v>776</v>
      </c>
      <c r="D496" s="74" t="s">
        <v>777</v>
      </c>
      <c r="E496" s="74" t="s">
        <v>1103</v>
      </c>
      <c r="F496" s="74" t="s">
        <v>1104</v>
      </c>
      <c r="G496" s="74" t="s">
        <v>527</v>
      </c>
      <c r="H496" s="74" t="s">
        <v>528</v>
      </c>
      <c r="I496" s="435">
        <v>0</v>
      </c>
      <c r="J496" s="435">
        <v>31035946</v>
      </c>
      <c r="K496" s="435">
        <v>31035946</v>
      </c>
      <c r="L496" s="435">
        <v>54233914</v>
      </c>
      <c r="M496" s="435">
        <v>0</v>
      </c>
      <c r="N496" s="435">
        <v>54233914</v>
      </c>
      <c r="O496" s="438" t="s">
        <v>2134</v>
      </c>
      <c r="P496" s="504"/>
    </row>
    <row r="497" spans="1:16" s="436" customFormat="1" x14ac:dyDescent="0.25">
      <c r="A497" s="74" t="s">
        <v>774</v>
      </c>
      <c r="B497" s="74" t="s">
        <v>775</v>
      </c>
      <c r="C497" s="530" t="s">
        <v>776</v>
      </c>
      <c r="D497" s="74" t="s">
        <v>777</v>
      </c>
      <c r="E497" s="74" t="s">
        <v>1103</v>
      </c>
      <c r="F497" s="74" t="s">
        <v>1104</v>
      </c>
      <c r="G497" s="74" t="s">
        <v>529</v>
      </c>
      <c r="H497" s="74" t="s">
        <v>530</v>
      </c>
      <c r="I497" s="435">
        <v>0</v>
      </c>
      <c r="J497" s="435">
        <v>26730440</v>
      </c>
      <c r="K497" s="435">
        <v>26730440</v>
      </c>
      <c r="L497" s="435">
        <v>0</v>
      </c>
      <c r="M497" s="435">
        <v>0</v>
      </c>
      <c r="N497" s="435">
        <v>0</v>
      </c>
      <c r="O497" s="438" t="s">
        <v>2134</v>
      </c>
      <c r="P497" s="504"/>
    </row>
    <row r="498" spans="1:16" s="436" customFormat="1" x14ac:dyDescent="0.25">
      <c r="A498" s="74" t="s">
        <v>774</v>
      </c>
      <c r="B498" s="74" t="s">
        <v>775</v>
      </c>
      <c r="C498" s="530" t="s">
        <v>776</v>
      </c>
      <c r="D498" s="74" t="s">
        <v>777</v>
      </c>
      <c r="E498" s="74" t="s">
        <v>1103</v>
      </c>
      <c r="F498" s="74" t="s">
        <v>1104</v>
      </c>
      <c r="G498" s="74" t="s">
        <v>519</v>
      </c>
      <c r="H498" s="74" t="s">
        <v>520</v>
      </c>
      <c r="I498" s="435">
        <v>0</v>
      </c>
      <c r="J498" s="435">
        <v>8066173</v>
      </c>
      <c r="K498" s="435">
        <v>0</v>
      </c>
      <c r="L498" s="435">
        <v>10908443</v>
      </c>
      <c r="M498" s="435">
        <v>0</v>
      </c>
      <c r="N498" s="435">
        <v>18974616</v>
      </c>
      <c r="O498" s="438" t="s">
        <v>2134</v>
      </c>
      <c r="P498" s="504"/>
    </row>
    <row r="499" spans="1:16" s="436" customFormat="1" x14ac:dyDescent="0.25">
      <c r="A499" s="74" t="s">
        <v>774</v>
      </c>
      <c r="B499" s="74" t="s">
        <v>775</v>
      </c>
      <c r="C499" s="530" t="s">
        <v>776</v>
      </c>
      <c r="D499" s="74" t="s">
        <v>777</v>
      </c>
      <c r="E499" s="74" t="s">
        <v>1103</v>
      </c>
      <c r="F499" s="74" t="s">
        <v>1104</v>
      </c>
      <c r="G499" s="74" t="s">
        <v>521</v>
      </c>
      <c r="H499" s="74" t="s">
        <v>522</v>
      </c>
      <c r="I499" s="435">
        <v>0</v>
      </c>
      <c r="J499" s="435">
        <v>0</v>
      </c>
      <c r="K499" s="435">
        <v>0</v>
      </c>
      <c r="L499" s="435">
        <v>26395064</v>
      </c>
      <c r="M499" s="435">
        <v>0</v>
      </c>
      <c r="N499" s="435">
        <v>26395064</v>
      </c>
      <c r="O499" s="438" t="s">
        <v>2134</v>
      </c>
      <c r="P499" s="504"/>
    </row>
    <row r="500" spans="1:16" s="436" customFormat="1" x14ac:dyDescent="0.25">
      <c r="A500" s="74" t="s">
        <v>774</v>
      </c>
      <c r="B500" s="74" t="s">
        <v>775</v>
      </c>
      <c r="C500" s="530" t="s">
        <v>776</v>
      </c>
      <c r="D500" s="74" t="s">
        <v>777</v>
      </c>
      <c r="E500" s="74" t="s">
        <v>1103</v>
      </c>
      <c r="F500" s="74" t="s">
        <v>1104</v>
      </c>
      <c r="G500" s="74" t="s">
        <v>535</v>
      </c>
      <c r="H500" s="74" t="s">
        <v>536</v>
      </c>
      <c r="I500" s="435">
        <v>0</v>
      </c>
      <c r="J500" s="435">
        <v>13927275</v>
      </c>
      <c r="K500" s="435">
        <v>0</v>
      </c>
      <c r="L500" s="435">
        <v>18293432</v>
      </c>
      <c r="M500" s="435">
        <v>0</v>
      </c>
      <c r="N500" s="435">
        <v>32220707</v>
      </c>
      <c r="O500" s="438" t="s">
        <v>2134</v>
      </c>
      <c r="P500" s="504"/>
    </row>
    <row r="501" spans="1:16" s="436" customFormat="1" x14ac:dyDescent="0.25">
      <c r="A501" s="74" t="s">
        <v>774</v>
      </c>
      <c r="B501" s="74" t="s">
        <v>775</v>
      </c>
      <c r="C501" s="530" t="s">
        <v>776</v>
      </c>
      <c r="D501" s="74" t="s">
        <v>777</v>
      </c>
      <c r="E501" s="74" t="s">
        <v>1103</v>
      </c>
      <c r="F501" s="74" t="s">
        <v>1104</v>
      </c>
      <c r="G501" s="74" t="s">
        <v>951</v>
      </c>
      <c r="H501" s="74" t="s">
        <v>952</v>
      </c>
      <c r="I501" s="435">
        <v>0</v>
      </c>
      <c r="J501" s="435">
        <v>7615909</v>
      </c>
      <c r="K501" s="435">
        <v>0</v>
      </c>
      <c r="L501" s="435">
        <v>10341110</v>
      </c>
      <c r="M501" s="435">
        <v>0</v>
      </c>
      <c r="N501" s="435">
        <v>17957019</v>
      </c>
      <c r="O501" s="438" t="s">
        <v>2134</v>
      </c>
      <c r="P501" s="504"/>
    </row>
    <row r="502" spans="1:16" s="436" customFormat="1" x14ac:dyDescent="0.25">
      <c r="A502" s="74" t="s">
        <v>774</v>
      </c>
      <c r="B502" s="74" t="s">
        <v>775</v>
      </c>
      <c r="C502" s="530" t="s">
        <v>776</v>
      </c>
      <c r="D502" s="74" t="s">
        <v>777</v>
      </c>
      <c r="E502" s="74" t="s">
        <v>1103</v>
      </c>
      <c r="F502" s="74" t="s">
        <v>1104</v>
      </c>
      <c r="G502" s="74" t="s">
        <v>1816</v>
      </c>
      <c r="H502" s="74" t="s">
        <v>1817</v>
      </c>
      <c r="I502" s="435">
        <v>0</v>
      </c>
      <c r="J502" s="435">
        <v>0</v>
      </c>
      <c r="K502" s="435">
        <v>0</v>
      </c>
      <c r="L502" s="435">
        <v>21706610</v>
      </c>
      <c r="M502" s="435">
        <v>0</v>
      </c>
      <c r="N502" s="435">
        <v>21706610</v>
      </c>
      <c r="O502" s="438" t="s">
        <v>2134</v>
      </c>
      <c r="P502" s="504"/>
    </row>
    <row r="503" spans="1:16" s="436" customFormat="1" x14ac:dyDescent="0.25">
      <c r="A503" s="74" t="s">
        <v>774</v>
      </c>
      <c r="B503" s="74" t="s">
        <v>775</v>
      </c>
      <c r="C503" s="530" t="s">
        <v>776</v>
      </c>
      <c r="D503" s="74" t="s">
        <v>777</v>
      </c>
      <c r="E503" s="74" t="s">
        <v>1103</v>
      </c>
      <c r="F503" s="74" t="s">
        <v>1104</v>
      </c>
      <c r="G503" s="74" t="s">
        <v>1818</v>
      </c>
      <c r="H503" s="74" t="s">
        <v>1819</v>
      </c>
      <c r="I503" s="435">
        <v>0</v>
      </c>
      <c r="J503" s="435">
        <v>0</v>
      </c>
      <c r="K503" s="435">
        <v>0</v>
      </c>
      <c r="L503" s="435">
        <v>12988268</v>
      </c>
      <c r="M503" s="435">
        <v>0</v>
      </c>
      <c r="N503" s="435">
        <v>12988268</v>
      </c>
      <c r="O503" s="438" t="s">
        <v>2134</v>
      </c>
      <c r="P503" s="504"/>
    </row>
    <row r="504" spans="1:16" s="436" customFormat="1" x14ac:dyDescent="0.25">
      <c r="A504" s="74" t="s">
        <v>774</v>
      </c>
      <c r="B504" s="74" t="s">
        <v>775</v>
      </c>
      <c r="C504" s="530" t="s">
        <v>776</v>
      </c>
      <c r="D504" s="74" t="s">
        <v>777</v>
      </c>
      <c r="E504" s="74" t="s">
        <v>1121</v>
      </c>
      <c r="F504" s="74" t="s">
        <v>1122</v>
      </c>
      <c r="G504" s="74" t="s">
        <v>666</v>
      </c>
      <c r="H504" s="74" t="s">
        <v>1911</v>
      </c>
      <c r="I504" s="435">
        <v>0</v>
      </c>
      <c r="J504" s="435">
        <v>250000000</v>
      </c>
      <c r="K504" s="435">
        <v>250000000</v>
      </c>
      <c r="L504" s="435">
        <v>540000000</v>
      </c>
      <c r="M504" s="435">
        <v>0</v>
      </c>
      <c r="N504" s="435">
        <v>540000000</v>
      </c>
      <c r="O504" s="438" t="s">
        <v>1688</v>
      </c>
      <c r="P504" s="504"/>
    </row>
    <row r="505" spans="1:16" s="457" customFormat="1" x14ac:dyDescent="0.25">
      <c r="A505" s="455" t="s">
        <v>774</v>
      </c>
      <c r="B505" s="455" t="s">
        <v>775</v>
      </c>
      <c r="C505" s="530" t="s">
        <v>776</v>
      </c>
      <c r="D505" s="74" t="s">
        <v>777</v>
      </c>
      <c r="E505" s="74" t="s">
        <v>1123</v>
      </c>
      <c r="F505" s="74" t="s">
        <v>1124</v>
      </c>
      <c r="G505" s="74" t="s">
        <v>527</v>
      </c>
      <c r="H505" s="74" t="s">
        <v>528</v>
      </c>
      <c r="I505" s="435">
        <v>0</v>
      </c>
      <c r="J505" s="435">
        <v>0</v>
      </c>
      <c r="K505" s="435">
        <v>53473667</v>
      </c>
      <c r="L505" s="435">
        <v>53473667</v>
      </c>
      <c r="M505" s="435">
        <v>0</v>
      </c>
      <c r="N505" s="435">
        <v>0</v>
      </c>
      <c r="O505" s="438" t="s">
        <v>2131</v>
      </c>
      <c r="P505" s="505"/>
    </row>
    <row r="506" spans="1:16" s="457" customFormat="1" x14ac:dyDescent="0.25">
      <c r="A506" s="455" t="s">
        <v>774</v>
      </c>
      <c r="B506" s="455" t="s">
        <v>775</v>
      </c>
      <c r="C506" s="530" t="s">
        <v>776</v>
      </c>
      <c r="D506" s="74" t="s">
        <v>777</v>
      </c>
      <c r="E506" s="74" t="s">
        <v>1123</v>
      </c>
      <c r="F506" s="74" t="s">
        <v>1124</v>
      </c>
      <c r="G506" s="74" t="s">
        <v>529</v>
      </c>
      <c r="H506" s="74" t="s">
        <v>530</v>
      </c>
      <c r="I506" s="435">
        <v>0</v>
      </c>
      <c r="J506" s="435">
        <v>0</v>
      </c>
      <c r="K506" s="435">
        <v>47144130</v>
      </c>
      <c r="L506" s="435">
        <v>47144130</v>
      </c>
      <c r="M506" s="435">
        <v>0</v>
      </c>
      <c r="N506" s="435">
        <v>0</v>
      </c>
      <c r="O506" s="438" t="s">
        <v>2131</v>
      </c>
      <c r="P506" s="505"/>
    </row>
    <row r="507" spans="1:16" s="457" customFormat="1" x14ac:dyDescent="0.25">
      <c r="A507" s="455" t="s">
        <v>774</v>
      </c>
      <c r="B507" s="455" t="s">
        <v>775</v>
      </c>
      <c r="C507" s="530" t="s">
        <v>776</v>
      </c>
      <c r="D507" s="74" t="s">
        <v>777</v>
      </c>
      <c r="E507" s="74" t="s">
        <v>1123</v>
      </c>
      <c r="F507" s="74" t="s">
        <v>1124</v>
      </c>
      <c r="G507" s="74" t="s">
        <v>531</v>
      </c>
      <c r="H507" s="74" t="s">
        <v>532</v>
      </c>
      <c r="I507" s="435">
        <v>0</v>
      </c>
      <c r="J507" s="435">
        <v>0</v>
      </c>
      <c r="K507" s="435">
        <v>66787518</v>
      </c>
      <c r="L507" s="435">
        <v>66787518</v>
      </c>
      <c r="M507" s="435">
        <v>0</v>
      </c>
      <c r="N507" s="435">
        <v>0</v>
      </c>
      <c r="O507" s="438" t="s">
        <v>2131</v>
      </c>
      <c r="P507" s="505"/>
    </row>
    <row r="508" spans="1:16" s="457" customFormat="1" x14ac:dyDescent="0.25">
      <c r="A508" s="455" t="s">
        <v>774</v>
      </c>
      <c r="B508" s="455" t="s">
        <v>775</v>
      </c>
      <c r="C508" s="530" t="s">
        <v>776</v>
      </c>
      <c r="D508" s="74" t="s">
        <v>777</v>
      </c>
      <c r="E508" s="74" t="s">
        <v>1123</v>
      </c>
      <c r="F508" s="74" t="s">
        <v>1124</v>
      </c>
      <c r="G508" s="74" t="s">
        <v>519</v>
      </c>
      <c r="H508" s="74" t="s">
        <v>520</v>
      </c>
      <c r="I508" s="435">
        <v>0</v>
      </c>
      <c r="J508" s="435">
        <v>0</v>
      </c>
      <c r="K508" s="435">
        <v>60967737</v>
      </c>
      <c r="L508" s="435">
        <v>60967737</v>
      </c>
      <c r="M508" s="435">
        <v>0</v>
      </c>
      <c r="N508" s="435">
        <v>0</v>
      </c>
      <c r="O508" s="438" t="s">
        <v>2131</v>
      </c>
      <c r="P508" s="505"/>
    </row>
    <row r="509" spans="1:16" s="457" customFormat="1" x14ac:dyDescent="0.25">
      <c r="A509" s="455" t="s">
        <v>774</v>
      </c>
      <c r="B509" s="455" t="s">
        <v>775</v>
      </c>
      <c r="C509" s="530" t="s">
        <v>776</v>
      </c>
      <c r="D509" s="74" t="s">
        <v>777</v>
      </c>
      <c r="E509" s="74" t="s">
        <v>1123</v>
      </c>
      <c r="F509" s="74" t="s">
        <v>1124</v>
      </c>
      <c r="G509" s="74" t="s">
        <v>521</v>
      </c>
      <c r="H509" s="74" t="s">
        <v>522</v>
      </c>
      <c r="I509" s="435">
        <v>0</v>
      </c>
      <c r="J509" s="435">
        <v>0</v>
      </c>
      <c r="K509" s="435">
        <v>66787518</v>
      </c>
      <c r="L509" s="435">
        <v>66787518</v>
      </c>
      <c r="M509" s="435">
        <v>0</v>
      </c>
      <c r="N509" s="435">
        <v>0</v>
      </c>
      <c r="O509" s="438" t="s">
        <v>2131</v>
      </c>
      <c r="P509" s="505"/>
    </row>
    <row r="510" spans="1:16" s="457" customFormat="1" x14ac:dyDescent="0.25">
      <c r="A510" s="455" t="s">
        <v>774</v>
      </c>
      <c r="B510" s="455" t="s">
        <v>775</v>
      </c>
      <c r="C510" s="530" t="s">
        <v>776</v>
      </c>
      <c r="D510" s="74" t="s">
        <v>777</v>
      </c>
      <c r="E510" s="74" t="s">
        <v>1123</v>
      </c>
      <c r="F510" s="74" t="s">
        <v>1124</v>
      </c>
      <c r="G510" s="74" t="s">
        <v>535</v>
      </c>
      <c r="H510" s="74" t="s">
        <v>536</v>
      </c>
      <c r="I510" s="435">
        <v>0</v>
      </c>
      <c r="J510" s="435">
        <v>0</v>
      </c>
      <c r="K510" s="435">
        <v>66787518</v>
      </c>
      <c r="L510" s="435">
        <v>66787518</v>
      </c>
      <c r="M510" s="435">
        <v>0</v>
      </c>
      <c r="N510" s="435">
        <v>0</v>
      </c>
      <c r="O510" s="438" t="s">
        <v>2131</v>
      </c>
      <c r="P510" s="505"/>
    </row>
    <row r="511" spans="1:16" s="457" customFormat="1" x14ac:dyDescent="0.25">
      <c r="A511" s="455" t="s">
        <v>774</v>
      </c>
      <c r="B511" s="455" t="s">
        <v>775</v>
      </c>
      <c r="C511" s="530" t="s">
        <v>776</v>
      </c>
      <c r="D511" s="74" t="s">
        <v>777</v>
      </c>
      <c r="E511" s="74" t="s">
        <v>1123</v>
      </c>
      <c r="F511" s="74" t="s">
        <v>1124</v>
      </c>
      <c r="G511" s="74" t="s">
        <v>947</v>
      </c>
      <c r="H511" s="74" t="s">
        <v>948</v>
      </c>
      <c r="I511" s="435">
        <v>0</v>
      </c>
      <c r="J511" s="435">
        <v>0</v>
      </c>
      <c r="K511" s="435">
        <v>44497331</v>
      </c>
      <c r="L511" s="435">
        <v>44497331</v>
      </c>
      <c r="M511" s="435">
        <v>0</v>
      </c>
      <c r="N511" s="435">
        <v>0</v>
      </c>
      <c r="O511" s="438" t="s">
        <v>2131</v>
      </c>
      <c r="P511" s="505"/>
    </row>
    <row r="512" spans="1:16" s="457" customFormat="1" x14ac:dyDescent="0.25">
      <c r="A512" s="455" t="s">
        <v>774</v>
      </c>
      <c r="B512" s="455" t="s">
        <v>775</v>
      </c>
      <c r="C512" s="530" t="s">
        <v>776</v>
      </c>
      <c r="D512" s="74" t="s">
        <v>777</v>
      </c>
      <c r="E512" s="74" t="s">
        <v>1123</v>
      </c>
      <c r="F512" s="74" t="s">
        <v>1124</v>
      </c>
      <c r="G512" s="74" t="s">
        <v>951</v>
      </c>
      <c r="H512" s="74" t="s">
        <v>952</v>
      </c>
      <c r="I512" s="435">
        <v>0</v>
      </c>
      <c r="J512" s="435">
        <v>0</v>
      </c>
      <c r="K512" s="435">
        <v>57796889</v>
      </c>
      <c r="L512" s="435">
        <v>57796889</v>
      </c>
      <c r="M512" s="435">
        <v>0</v>
      </c>
      <c r="N512" s="435">
        <v>0</v>
      </c>
      <c r="O512" s="438" t="s">
        <v>2131</v>
      </c>
      <c r="P512" s="505"/>
    </row>
    <row r="513" spans="1:16" s="457" customFormat="1" x14ac:dyDescent="0.25">
      <c r="A513" s="455" t="s">
        <v>774</v>
      </c>
      <c r="B513" s="455" t="s">
        <v>775</v>
      </c>
      <c r="C513" s="530" t="s">
        <v>776</v>
      </c>
      <c r="D513" s="74" t="s">
        <v>777</v>
      </c>
      <c r="E513" s="74" t="s">
        <v>1123</v>
      </c>
      <c r="F513" s="74" t="s">
        <v>1124</v>
      </c>
      <c r="G513" s="74" t="s">
        <v>1089</v>
      </c>
      <c r="H513" s="74" t="s">
        <v>1090</v>
      </c>
      <c r="I513" s="435">
        <v>0</v>
      </c>
      <c r="J513" s="435">
        <v>0</v>
      </c>
      <c r="K513" s="435">
        <v>45618495</v>
      </c>
      <c r="L513" s="435">
        <v>45618495</v>
      </c>
      <c r="M513" s="435">
        <v>0</v>
      </c>
      <c r="N513" s="435">
        <v>0</v>
      </c>
      <c r="O513" s="438" t="s">
        <v>2131</v>
      </c>
      <c r="P513" s="505"/>
    </row>
    <row r="514" spans="1:16" s="457" customFormat="1" x14ac:dyDescent="0.25">
      <c r="A514" s="455" t="s">
        <v>774</v>
      </c>
      <c r="B514" s="455" t="s">
        <v>775</v>
      </c>
      <c r="C514" s="530" t="s">
        <v>776</v>
      </c>
      <c r="D514" s="74" t="s">
        <v>777</v>
      </c>
      <c r="E514" s="74" t="s">
        <v>1123</v>
      </c>
      <c r="F514" s="74" t="s">
        <v>1124</v>
      </c>
      <c r="G514" s="74" t="s">
        <v>1091</v>
      </c>
      <c r="H514" s="74" t="s">
        <v>1092</v>
      </c>
      <c r="I514" s="435">
        <v>0</v>
      </c>
      <c r="J514" s="435">
        <v>0</v>
      </c>
      <c r="K514" s="435">
        <v>45618495</v>
      </c>
      <c r="L514" s="435">
        <v>45618495</v>
      </c>
      <c r="M514" s="435">
        <v>0</v>
      </c>
      <c r="N514" s="435">
        <v>0</v>
      </c>
      <c r="O514" s="438" t="s">
        <v>2131</v>
      </c>
      <c r="P514" s="505"/>
    </row>
    <row r="515" spans="1:16" s="457" customFormat="1" x14ac:dyDescent="0.25">
      <c r="A515" s="455" t="s">
        <v>774</v>
      </c>
      <c r="B515" s="455" t="s">
        <v>775</v>
      </c>
      <c r="C515" s="530" t="s">
        <v>776</v>
      </c>
      <c r="D515" s="74" t="s">
        <v>777</v>
      </c>
      <c r="E515" s="74" t="s">
        <v>1123</v>
      </c>
      <c r="F515" s="74" t="s">
        <v>1124</v>
      </c>
      <c r="G515" s="74" t="s">
        <v>1101</v>
      </c>
      <c r="H515" s="74" t="s">
        <v>1102</v>
      </c>
      <c r="I515" s="435">
        <v>0</v>
      </c>
      <c r="J515" s="435">
        <v>0</v>
      </c>
      <c r="K515" s="435">
        <v>45618495</v>
      </c>
      <c r="L515" s="435">
        <v>45618495</v>
      </c>
      <c r="M515" s="435">
        <v>0</v>
      </c>
      <c r="N515" s="435">
        <v>0</v>
      </c>
      <c r="O515" s="438" t="s">
        <v>2131</v>
      </c>
      <c r="P515" s="505"/>
    </row>
    <row r="516" spans="1:16" s="457" customFormat="1" x14ac:dyDescent="0.25">
      <c r="A516" s="455" t="s">
        <v>774</v>
      </c>
      <c r="B516" s="455" t="s">
        <v>775</v>
      </c>
      <c r="C516" s="530" t="s">
        <v>776</v>
      </c>
      <c r="D516" s="74" t="s">
        <v>777</v>
      </c>
      <c r="E516" s="74" t="s">
        <v>1123</v>
      </c>
      <c r="F516" s="74" t="s">
        <v>1124</v>
      </c>
      <c r="G516" s="74" t="s">
        <v>1820</v>
      </c>
      <c r="H516" s="74" t="s">
        <v>1821</v>
      </c>
      <c r="I516" s="435">
        <v>0</v>
      </c>
      <c r="J516" s="435">
        <v>0</v>
      </c>
      <c r="K516" s="435">
        <v>60239722</v>
      </c>
      <c r="L516" s="435">
        <v>60239722</v>
      </c>
      <c r="M516" s="435">
        <v>0</v>
      </c>
      <c r="N516" s="435">
        <v>0</v>
      </c>
      <c r="O516" s="438" t="s">
        <v>2131</v>
      </c>
      <c r="P516" s="505"/>
    </row>
    <row r="517" spans="1:16" s="457" customFormat="1" x14ac:dyDescent="0.25">
      <c r="A517" s="455" t="s">
        <v>774</v>
      </c>
      <c r="B517" s="455" t="s">
        <v>775</v>
      </c>
      <c r="C517" s="530" t="s">
        <v>776</v>
      </c>
      <c r="D517" s="74" t="s">
        <v>777</v>
      </c>
      <c r="E517" s="74" t="s">
        <v>1123</v>
      </c>
      <c r="F517" s="74" t="s">
        <v>1124</v>
      </c>
      <c r="G517" s="74" t="s">
        <v>1816</v>
      </c>
      <c r="H517" s="74" t="s">
        <v>1817</v>
      </c>
      <c r="I517" s="435">
        <v>0</v>
      </c>
      <c r="J517" s="435">
        <v>0</v>
      </c>
      <c r="K517" s="435">
        <v>32957239</v>
      </c>
      <c r="L517" s="435">
        <v>32957239</v>
      </c>
      <c r="M517" s="435">
        <v>0</v>
      </c>
      <c r="N517" s="435">
        <v>0</v>
      </c>
      <c r="O517" s="438" t="s">
        <v>2131</v>
      </c>
      <c r="P517" s="505"/>
    </row>
    <row r="518" spans="1:16" s="457" customFormat="1" x14ac:dyDescent="0.25">
      <c r="A518" s="455" t="s">
        <v>774</v>
      </c>
      <c r="B518" s="455" t="s">
        <v>775</v>
      </c>
      <c r="C518" s="530" t="s">
        <v>776</v>
      </c>
      <c r="D518" s="74" t="s">
        <v>777</v>
      </c>
      <c r="E518" s="74" t="s">
        <v>1123</v>
      </c>
      <c r="F518" s="74" t="s">
        <v>1124</v>
      </c>
      <c r="G518" s="74" t="s">
        <v>2080</v>
      </c>
      <c r="H518" s="74" t="s">
        <v>2081</v>
      </c>
      <c r="I518" s="435">
        <v>0</v>
      </c>
      <c r="J518" s="435">
        <v>0</v>
      </c>
      <c r="K518" s="435">
        <v>1527819</v>
      </c>
      <c r="L518" s="435">
        <v>1527819</v>
      </c>
      <c r="M518" s="435">
        <v>0</v>
      </c>
      <c r="N518" s="435">
        <v>0</v>
      </c>
      <c r="O518" s="438" t="s">
        <v>2131</v>
      </c>
      <c r="P518" s="505"/>
    </row>
    <row r="519" spans="1:16" s="457" customFormat="1" x14ac:dyDescent="0.25">
      <c r="A519" s="455" t="s">
        <v>774</v>
      </c>
      <c r="B519" s="455" t="s">
        <v>775</v>
      </c>
      <c r="C519" s="530" t="s">
        <v>776</v>
      </c>
      <c r="D519" s="74" t="s">
        <v>777</v>
      </c>
      <c r="E519" s="74" t="s">
        <v>1123</v>
      </c>
      <c r="F519" s="74" t="s">
        <v>1124</v>
      </c>
      <c r="G519" s="74" t="s">
        <v>1818</v>
      </c>
      <c r="H519" s="74" t="s">
        <v>1819</v>
      </c>
      <c r="I519" s="435">
        <v>0</v>
      </c>
      <c r="J519" s="435">
        <v>0</v>
      </c>
      <c r="K519" s="435">
        <v>13532112</v>
      </c>
      <c r="L519" s="435">
        <v>13532112</v>
      </c>
      <c r="M519" s="435">
        <v>0</v>
      </c>
      <c r="N519" s="435">
        <v>0</v>
      </c>
      <c r="O519" s="438" t="s">
        <v>2131</v>
      </c>
      <c r="P519" s="505"/>
    </row>
    <row r="520" spans="1:16" s="436" customFormat="1" x14ac:dyDescent="0.25">
      <c r="A520" s="74" t="s">
        <v>774</v>
      </c>
      <c r="B520" s="74" t="s">
        <v>775</v>
      </c>
      <c r="C520" s="530" t="s">
        <v>1125</v>
      </c>
      <c r="D520" s="74" t="s">
        <v>1126</v>
      </c>
      <c r="E520" s="74" t="s">
        <v>1127</v>
      </c>
      <c r="F520" s="74" t="s">
        <v>1128</v>
      </c>
      <c r="G520" s="74" t="s">
        <v>506</v>
      </c>
      <c r="H520" s="74" t="s">
        <v>246</v>
      </c>
      <c r="I520" s="435">
        <v>0</v>
      </c>
      <c r="J520" s="435">
        <v>579362024</v>
      </c>
      <c r="K520" s="435">
        <v>0</v>
      </c>
      <c r="L520" s="435">
        <v>533238456</v>
      </c>
      <c r="M520" s="435">
        <v>0</v>
      </c>
      <c r="N520" s="435">
        <v>1112600480</v>
      </c>
      <c r="O520" s="438" t="s">
        <v>1686</v>
      </c>
      <c r="P520" s="504"/>
    </row>
    <row r="521" spans="1:16" s="436" customFormat="1" x14ac:dyDescent="0.25">
      <c r="A521" s="74" t="s">
        <v>774</v>
      </c>
      <c r="B521" s="74" t="s">
        <v>775</v>
      </c>
      <c r="C521" s="530" t="s">
        <v>1125</v>
      </c>
      <c r="D521" s="74" t="s">
        <v>1126</v>
      </c>
      <c r="E521" s="74" t="s">
        <v>1127</v>
      </c>
      <c r="F521" s="74" t="s">
        <v>1128</v>
      </c>
      <c r="G521" s="74" t="s">
        <v>800</v>
      </c>
      <c r="H521" s="74" t="s">
        <v>298</v>
      </c>
      <c r="I521" s="435">
        <v>0</v>
      </c>
      <c r="J521" s="435">
        <v>9579820102</v>
      </c>
      <c r="K521" s="435">
        <v>0</v>
      </c>
      <c r="L521" s="435">
        <v>19798695364</v>
      </c>
      <c r="M521" s="435">
        <v>0</v>
      </c>
      <c r="N521" s="435">
        <v>29378515466</v>
      </c>
      <c r="O521" s="438" t="s">
        <v>1686</v>
      </c>
      <c r="P521" s="504"/>
    </row>
    <row r="522" spans="1:16" s="436" customFormat="1" x14ac:dyDescent="0.25">
      <c r="A522" s="74" t="s">
        <v>774</v>
      </c>
      <c r="B522" s="74" t="s">
        <v>775</v>
      </c>
      <c r="C522" s="530" t="s">
        <v>1125</v>
      </c>
      <c r="D522" s="74" t="s">
        <v>1126</v>
      </c>
      <c r="E522" s="74" t="s">
        <v>1127</v>
      </c>
      <c r="F522" s="74" t="s">
        <v>1128</v>
      </c>
      <c r="G522" s="74" t="s">
        <v>1129</v>
      </c>
      <c r="H522" s="74" t="s">
        <v>1130</v>
      </c>
      <c r="I522" s="435">
        <v>0</v>
      </c>
      <c r="J522" s="435">
        <v>50000000</v>
      </c>
      <c r="K522" s="435">
        <v>0</v>
      </c>
      <c r="L522" s="435">
        <v>0</v>
      </c>
      <c r="M522" s="435">
        <v>0</v>
      </c>
      <c r="N522" s="435">
        <v>50000000</v>
      </c>
      <c r="O522" s="438" t="s">
        <v>1686</v>
      </c>
      <c r="P522" s="504"/>
    </row>
    <row r="523" spans="1:16" s="436" customFormat="1" x14ac:dyDescent="0.25">
      <c r="A523" s="74" t="s">
        <v>774</v>
      </c>
      <c r="B523" s="74" t="s">
        <v>775</v>
      </c>
      <c r="C523" s="530" t="s">
        <v>1125</v>
      </c>
      <c r="D523" s="74" t="s">
        <v>1126</v>
      </c>
      <c r="E523" s="74" t="s">
        <v>1127</v>
      </c>
      <c r="F523" s="74" t="s">
        <v>1128</v>
      </c>
      <c r="G523" s="74" t="s">
        <v>807</v>
      </c>
      <c r="H523" s="74" t="s">
        <v>808</v>
      </c>
      <c r="I523" s="435">
        <v>0</v>
      </c>
      <c r="J523" s="435">
        <v>3053090512</v>
      </c>
      <c r="K523" s="435">
        <v>0</v>
      </c>
      <c r="L523" s="435">
        <v>328707833</v>
      </c>
      <c r="M523" s="435">
        <v>0</v>
      </c>
      <c r="N523" s="435">
        <v>3381798345</v>
      </c>
      <c r="O523" s="438" t="s">
        <v>1686</v>
      </c>
      <c r="P523" s="504"/>
    </row>
    <row r="524" spans="1:16" s="436" customFormat="1" x14ac:dyDescent="0.25">
      <c r="A524" s="74" t="s">
        <v>774</v>
      </c>
      <c r="B524" s="74" t="s">
        <v>775</v>
      </c>
      <c r="C524" s="530" t="s">
        <v>1125</v>
      </c>
      <c r="D524" s="74" t="s">
        <v>1126</v>
      </c>
      <c r="E524" s="74" t="s">
        <v>1127</v>
      </c>
      <c r="F524" s="74" t="s">
        <v>1128</v>
      </c>
      <c r="G524" s="74" t="s">
        <v>585</v>
      </c>
      <c r="H524" s="74" t="s">
        <v>586</v>
      </c>
      <c r="I524" s="435">
        <v>0</v>
      </c>
      <c r="J524" s="435">
        <v>24489000</v>
      </c>
      <c r="K524" s="435">
        <v>0</v>
      </c>
      <c r="L524" s="435">
        <v>0</v>
      </c>
      <c r="M524" s="435">
        <v>0</v>
      </c>
      <c r="N524" s="435">
        <v>24489000</v>
      </c>
      <c r="O524" s="438" t="s">
        <v>1686</v>
      </c>
      <c r="P524" s="504"/>
    </row>
    <row r="525" spans="1:16" s="436" customFormat="1" x14ac:dyDescent="0.25">
      <c r="A525" s="74" t="s">
        <v>774</v>
      </c>
      <c r="B525" s="74" t="s">
        <v>775</v>
      </c>
      <c r="C525" s="530" t="s">
        <v>1125</v>
      </c>
      <c r="D525" s="74" t="s">
        <v>1126</v>
      </c>
      <c r="E525" s="74" t="s">
        <v>1127</v>
      </c>
      <c r="F525" s="74" t="s">
        <v>1128</v>
      </c>
      <c r="G525" s="74" t="s">
        <v>849</v>
      </c>
      <c r="H525" s="74" t="s">
        <v>850</v>
      </c>
      <c r="I525" s="435">
        <v>0</v>
      </c>
      <c r="J525" s="435">
        <v>0</v>
      </c>
      <c r="K525" s="435">
        <v>0</v>
      </c>
      <c r="L525" s="435">
        <v>2162749918</v>
      </c>
      <c r="M525" s="435">
        <v>0</v>
      </c>
      <c r="N525" s="435">
        <v>2162749918</v>
      </c>
      <c r="O525" s="438" t="s">
        <v>1686</v>
      </c>
      <c r="P525" s="504"/>
    </row>
    <row r="526" spans="1:16" s="436" customFormat="1" x14ac:dyDescent="0.25">
      <c r="A526" s="74" t="s">
        <v>774</v>
      </c>
      <c r="B526" s="74" t="s">
        <v>775</v>
      </c>
      <c r="C526" s="530" t="s">
        <v>1125</v>
      </c>
      <c r="D526" s="74" t="s">
        <v>1126</v>
      </c>
      <c r="E526" s="74" t="s">
        <v>1127</v>
      </c>
      <c r="F526" s="74" t="s">
        <v>1128</v>
      </c>
      <c r="G526" s="74" t="s">
        <v>1367</v>
      </c>
      <c r="H526" s="74" t="s">
        <v>1368</v>
      </c>
      <c r="I526" s="435">
        <v>0</v>
      </c>
      <c r="J526" s="435">
        <v>0</v>
      </c>
      <c r="K526" s="435">
        <v>105052000</v>
      </c>
      <c r="L526" s="435">
        <v>105052000</v>
      </c>
      <c r="M526" s="435">
        <v>0</v>
      </c>
      <c r="N526" s="435">
        <v>0</v>
      </c>
      <c r="O526" s="438" t="s">
        <v>1686</v>
      </c>
      <c r="P526" s="504"/>
    </row>
    <row r="527" spans="1:16" s="436" customFormat="1" x14ac:dyDescent="0.25">
      <c r="A527" s="74" t="s">
        <v>774</v>
      </c>
      <c r="B527" s="74" t="s">
        <v>775</v>
      </c>
      <c r="C527" s="530" t="s">
        <v>1125</v>
      </c>
      <c r="D527" s="74" t="s">
        <v>1126</v>
      </c>
      <c r="E527" s="74" t="s">
        <v>1127</v>
      </c>
      <c r="F527" s="74" t="s">
        <v>1128</v>
      </c>
      <c r="G527" s="74" t="s">
        <v>1844</v>
      </c>
      <c r="H527" s="74" t="s">
        <v>1845</v>
      </c>
      <c r="I527" s="435">
        <v>0</v>
      </c>
      <c r="J527" s="435">
        <v>0</v>
      </c>
      <c r="K527" s="435">
        <v>0</v>
      </c>
      <c r="L527" s="435">
        <v>6355853383</v>
      </c>
      <c r="M527" s="435">
        <v>0</v>
      </c>
      <c r="N527" s="435">
        <v>6355853383</v>
      </c>
      <c r="O527" s="438" t="s">
        <v>1686</v>
      </c>
      <c r="P527" s="504"/>
    </row>
    <row r="528" spans="1:16" s="436" customFormat="1" x14ac:dyDescent="0.25">
      <c r="A528" s="74" t="s">
        <v>774</v>
      </c>
      <c r="B528" s="74" t="s">
        <v>775</v>
      </c>
      <c r="C528" s="530" t="s">
        <v>1125</v>
      </c>
      <c r="D528" s="74" t="s">
        <v>1126</v>
      </c>
      <c r="E528" s="74" t="s">
        <v>1127</v>
      </c>
      <c r="F528" s="74" t="s">
        <v>1128</v>
      </c>
      <c r="G528" s="74" t="s">
        <v>1860</v>
      </c>
      <c r="H528" s="74" t="s">
        <v>1861</v>
      </c>
      <c r="I528" s="435">
        <v>0</v>
      </c>
      <c r="J528" s="435">
        <v>0</v>
      </c>
      <c r="K528" s="435">
        <v>0</v>
      </c>
      <c r="L528" s="435">
        <v>1101156090</v>
      </c>
      <c r="M528" s="435">
        <v>0</v>
      </c>
      <c r="N528" s="435">
        <v>1101156090</v>
      </c>
      <c r="O528" s="438" t="s">
        <v>1686</v>
      </c>
      <c r="P528" s="504"/>
    </row>
    <row r="529" spans="1:16" s="436" customFormat="1" x14ac:dyDescent="0.25">
      <c r="A529" s="74" t="s">
        <v>774</v>
      </c>
      <c r="B529" s="74" t="s">
        <v>775</v>
      </c>
      <c r="C529" s="530" t="s">
        <v>1125</v>
      </c>
      <c r="D529" s="74" t="s">
        <v>1126</v>
      </c>
      <c r="E529" s="74" t="s">
        <v>1127</v>
      </c>
      <c r="F529" s="74" t="s">
        <v>1128</v>
      </c>
      <c r="G529" s="74" t="s">
        <v>1926</v>
      </c>
      <c r="H529" s="74" t="s">
        <v>1927</v>
      </c>
      <c r="I529" s="435">
        <v>0</v>
      </c>
      <c r="J529" s="435">
        <v>0</v>
      </c>
      <c r="K529" s="435">
        <v>0</v>
      </c>
      <c r="L529" s="435">
        <v>1545000</v>
      </c>
      <c r="M529" s="435">
        <v>0</v>
      </c>
      <c r="N529" s="435">
        <v>1545000</v>
      </c>
      <c r="O529" s="438" t="s">
        <v>1686</v>
      </c>
      <c r="P529" s="504"/>
    </row>
    <row r="530" spans="1:16" s="436" customFormat="1" x14ac:dyDescent="0.25">
      <c r="A530" s="74" t="s">
        <v>774</v>
      </c>
      <c r="B530" s="74" t="s">
        <v>775</v>
      </c>
      <c r="C530" s="530" t="s">
        <v>1125</v>
      </c>
      <c r="D530" s="74" t="s">
        <v>1126</v>
      </c>
      <c r="E530" s="74" t="s">
        <v>1131</v>
      </c>
      <c r="F530" s="74" t="s">
        <v>135</v>
      </c>
      <c r="G530" s="74" t="s">
        <v>650</v>
      </c>
      <c r="H530" s="74" t="s">
        <v>651</v>
      </c>
      <c r="I530" s="435">
        <v>0</v>
      </c>
      <c r="J530" s="435">
        <v>2210520</v>
      </c>
      <c r="K530" s="435">
        <v>0</v>
      </c>
      <c r="L530" s="435">
        <v>0</v>
      </c>
      <c r="M530" s="435">
        <v>0</v>
      </c>
      <c r="N530" s="435">
        <v>2210520</v>
      </c>
      <c r="O530" s="438" t="s">
        <v>1685</v>
      </c>
      <c r="P530" s="504"/>
    </row>
    <row r="531" spans="1:16" s="436" customFormat="1" x14ac:dyDescent="0.25">
      <c r="A531" s="74" t="s">
        <v>774</v>
      </c>
      <c r="B531" s="74" t="s">
        <v>775</v>
      </c>
      <c r="C531" s="530" t="s">
        <v>1125</v>
      </c>
      <c r="D531" s="74" t="s">
        <v>1126</v>
      </c>
      <c r="E531" s="74" t="s">
        <v>1131</v>
      </c>
      <c r="F531" s="74" t="s">
        <v>135</v>
      </c>
      <c r="G531" s="74" t="s">
        <v>648</v>
      </c>
      <c r="H531" s="74" t="s">
        <v>649</v>
      </c>
      <c r="I531" s="435">
        <v>0</v>
      </c>
      <c r="J531" s="435">
        <v>14400000</v>
      </c>
      <c r="K531" s="435">
        <v>0</v>
      </c>
      <c r="L531" s="435">
        <v>0</v>
      </c>
      <c r="M531" s="435">
        <v>0</v>
      </c>
      <c r="N531" s="435">
        <v>14400000</v>
      </c>
      <c r="O531" s="438" t="s">
        <v>1685</v>
      </c>
      <c r="P531" s="504"/>
    </row>
    <row r="532" spans="1:16" s="436" customFormat="1" x14ac:dyDescent="0.25">
      <c r="A532" s="74" t="s">
        <v>774</v>
      </c>
      <c r="B532" s="74" t="s">
        <v>775</v>
      </c>
      <c r="C532" s="530" t="s">
        <v>1125</v>
      </c>
      <c r="D532" s="74" t="s">
        <v>1126</v>
      </c>
      <c r="E532" s="74" t="s">
        <v>1131</v>
      </c>
      <c r="F532" s="74" t="s">
        <v>135</v>
      </c>
      <c r="G532" s="74" t="s">
        <v>506</v>
      </c>
      <c r="H532" s="74" t="s">
        <v>246</v>
      </c>
      <c r="I532" s="435">
        <v>0</v>
      </c>
      <c r="J532" s="435">
        <v>289681011</v>
      </c>
      <c r="K532" s="435">
        <v>0</v>
      </c>
      <c r="L532" s="435">
        <v>266619226</v>
      </c>
      <c r="M532" s="435">
        <v>0</v>
      </c>
      <c r="N532" s="435">
        <v>556300237</v>
      </c>
      <c r="O532" s="438" t="s">
        <v>1685</v>
      </c>
      <c r="P532" s="504"/>
    </row>
    <row r="533" spans="1:16" s="436" customFormat="1" x14ac:dyDescent="0.25">
      <c r="A533" s="74" t="s">
        <v>774</v>
      </c>
      <c r="B533" s="74" t="s">
        <v>775</v>
      </c>
      <c r="C533" s="530" t="s">
        <v>1125</v>
      </c>
      <c r="D533" s="74" t="s">
        <v>1126</v>
      </c>
      <c r="E533" s="74" t="s">
        <v>1131</v>
      </c>
      <c r="F533" s="74" t="s">
        <v>135</v>
      </c>
      <c r="G533" s="74" t="s">
        <v>790</v>
      </c>
      <c r="H533" s="74" t="s">
        <v>791</v>
      </c>
      <c r="I533" s="435">
        <v>0</v>
      </c>
      <c r="J533" s="435">
        <v>45000000</v>
      </c>
      <c r="K533" s="435">
        <v>0</v>
      </c>
      <c r="L533" s="435">
        <v>20000000</v>
      </c>
      <c r="M533" s="435">
        <v>0</v>
      </c>
      <c r="N533" s="435">
        <v>65000000</v>
      </c>
      <c r="O533" s="438" t="s">
        <v>1685</v>
      </c>
      <c r="P533" s="504"/>
    </row>
    <row r="534" spans="1:16" s="436" customFormat="1" x14ac:dyDescent="0.25">
      <c r="A534" s="74" t="s">
        <v>774</v>
      </c>
      <c r="B534" s="74" t="s">
        <v>775</v>
      </c>
      <c r="C534" s="530" t="s">
        <v>1125</v>
      </c>
      <c r="D534" s="74" t="s">
        <v>1126</v>
      </c>
      <c r="E534" s="74" t="s">
        <v>1131</v>
      </c>
      <c r="F534" s="74" t="s">
        <v>135</v>
      </c>
      <c r="G534" s="74" t="s">
        <v>800</v>
      </c>
      <c r="H534" s="74" t="s">
        <v>298</v>
      </c>
      <c r="I534" s="435">
        <v>0</v>
      </c>
      <c r="J534" s="435">
        <v>43647992776</v>
      </c>
      <c r="K534" s="435">
        <v>0</v>
      </c>
      <c r="L534" s="435">
        <v>114083286626</v>
      </c>
      <c r="M534" s="435">
        <v>0</v>
      </c>
      <c r="N534" s="435">
        <v>157731279402</v>
      </c>
      <c r="O534" s="438" t="s">
        <v>1685</v>
      </c>
      <c r="P534" s="504"/>
    </row>
    <row r="535" spans="1:16" s="436" customFormat="1" x14ac:dyDescent="0.25">
      <c r="A535" s="74" t="s">
        <v>774</v>
      </c>
      <c r="B535" s="74" t="s">
        <v>775</v>
      </c>
      <c r="C535" s="530" t="s">
        <v>1125</v>
      </c>
      <c r="D535" s="74" t="s">
        <v>1126</v>
      </c>
      <c r="E535" s="74" t="s">
        <v>1131</v>
      </c>
      <c r="F535" s="74" t="s">
        <v>135</v>
      </c>
      <c r="G535" s="74" t="s">
        <v>1129</v>
      </c>
      <c r="H535" s="74" t="s">
        <v>1130</v>
      </c>
      <c r="I535" s="435">
        <v>0</v>
      </c>
      <c r="J535" s="435">
        <v>25000000</v>
      </c>
      <c r="K535" s="435">
        <v>0</v>
      </c>
      <c r="L535" s="435">
        <v>0</v>
      </c>
      <c r="M535" s="435">
        <v>0</v>
      </c>
      <c r="N535" s="435">
        <v>25000000</v>
      </c>
      <c r="O535" s="438" t="s">
        <v>1685</v>
      </c>
      <c r="P535" s="504"/>
    </row>
    <row r="536" spans="1:16" s="436" customFormat="1" x14ac:dyDescent="0.25">
      <c r="A536" s="74" t="s">
        <v>774</v>
      </c>
      <c r="B536" s="74" t="s">
        <v>775</v>
      </c>
      <c r="C536" s="530" t="s">
        <v>1125</v>
      </c>
      <c r="D536" s="74" t="s">
        <v>1126</v>
      </c>
      <c r="E536" s="74" t="s">
        <v>1131</v>
      </c>
      <c r="F536" s="74" t="s">
        <v>135</v>
      </c>
      <c r="G536" s="74" t="s">
        <v>807</v>
      </c>
      <c r="H536" s="74" t="s">
        <v>808</v>
      </c>
      <c r="I536" s="435">
        <v>0</v>
      </c>
      <c r="J536" s="435">
        <v>1526545256</v>
      </c>
      <c r="K536" s="435">
        <v>0</v>
      </c>
      <c r="L536" s="435">
        <v>164353918</v>
      </c>
      <c r="M536" s="435">
        <v>0</v>
      </c>
      <c r="N536" s="435">
        <v>1690899174</v>
      </c>
      <c r="O536" s="438" t="s">
        <v>1685</v>
      </c>
      <c r="P536" s="504"/>
    </row>
    <row r="537" spans="1:16" s="436" customFormat="1" x14ac:dyDescent="0.25">
      <c r="A537" s="74" t="s">
        <v>774</v>
      </c>
      <c r="B537" s="74" t="s">
        <v>775</v>
      </c>
      <c r="C537" s="530" t="s">
        <v>1125</v>
      </c>
      <c r="D537" s="74" t="s">
        <v>1126</v>
      </c>
      <c r="E537" s="74" t="s">
        <v>1131</v>
      </c>
      <c r="F537" s="74" t="s">
        <v>135</v>
      </c>
      <c r="G537" s="74" t="s">
        <v>585</v>
      </c>
      <c r="H537" s="74" t="s">
        <v>586</v>
      </c>
      <c r="I537" s="435">
        <v>0</v>
      </c>
      <c r="J537" s="435">
        <v>12244500</v>
      </c>
      <c r="K537" s="435">
        <v>0</v>
      </c>
      <c r="L537" s="435">
        <v>0</v>
      </c>
      <c r="M537" s="435">
        <v>0</v>
      </c>
      <c r="N537" s="435">
        <v>12244500</v>
      </c>
      <c r="O537" s="438" t="s">
        <v>1685</v>
      </c>
      <c r="P537" s="504"/>
    </row>
    <row r="538" spans="1:16" s="436" customFormat="1" x14ac:dyDescent="0.25">
      <c r="A538" s="74" t="s">
        <v>774</v>
      </c>
      <c r="B538" s="74" t="s">
        <v>775</v>
      </c>
      <c r="C538" s="530" t="s">
        <v>1125</v>
      </c>
      <c r="D538" s="74" t="s">
        <v>1126</v>
      </c>
      <c r="E538" s="74" t="s">
        <v>1131</v>
      </c>
      <c r="F538" s="74" t="s">
        <v>135</v>
      </c>
      <c r="G538" s="74" t="s">
        <v>849</v>
      </c>
      <c r="H538" s="74" t="s">
        <v>850</v>
      </c>
      <c r="I538" s="435">
        <v>0</v>
      </c>
      <c r="J538" s="435">
        <v>0</v>
      </c>
      <c r="K538" s="435">
        <v>0</v>
      </c>
      <c r="L538" s="435">
        <v>1081374956</v>
      </c>
      <c r="M538" s="435">
        <v>0</v>
      </c>
      <c r="N538" s="435">
        <v>1081374956</v>
      </c>
      <c r="O538" s="438" t="s">
        <v>1685</v>
      </c>
      <c r="P538" s="504"/>
    </row>
    <row r="539" spans="1:16" s="436" customFormat="1" x14ac:dyDescent="0.25">
      <c r="A539" s="74" t="s">
        <v>774</v>
      </c>
      <c r="B539" s="74" t="s">
        <v>775</v>
      </c>
      <c r="C539" s="530" t="s">
        <v>1125</v>
      </c>
      <c r="D539" s="74" t="s">
        <v>1126</v>
      </c>
      <c r="E539" s="74" t="s">
        <v>1131</v>
      </c>
      <c r="F539" s="74" t="s">
        <v>135</v>
      </c>
      <c r="G539" s="74" t="s">
        <v>660</v>
      </c>
      <c r="H539" s="74" t="s">
        <v>661</v>
      </c>
      <c r="I539" s="435">
        <v>0</v>
      </c>
      <c r="J539" s="435">
        <v>0</v>
      </c>
      <c r="K539" s="435">
        <v>0</v>
      </c>
      <c r="L539" s="435">
        <v>16164000</v>
      </c>
      <c r="M539" s="435">
        <v>0</v>
      </c>
      <c r="N539" s="435">
        <v>16164000</v>
      </c>
      <c r="O539" s="438" t="s">
        <v>1685</v>
      </c>
      <c r="P539" s="504"/>
    </row>
    <row r="540" spans="1:16" s="436" customFormat="1" x14ac:dyDescent="0.25">
      <c r="A540" s="74" t="s">
        <v>774</v>
      </c>
      <c r="B540" s="74" t="s">
        <v>775</v>
      </c>
      <c r="C540" s="530" t="s">
        <v>1125</v>
      </c>
      <c r="D540" s="74" t="s">
        <v>1126</v>
      </c>
      <c r="E540" s="74" t="s">
        <v>1131</v>
      </c>
      <c r="F540" s="74" t="s">
        <v>135</v>
      </c>
      <c r="G540" s="74" t="s">
        <v>1367</v>
      </c>
      <c r="H540" s="74" t="s">
        <v>1368</v>
      </c>
      <c r="I540" s="435">
        <v>0</v>
      </c>
      <c r="J540" s="435">
        <v>0</v>
      </c>
      <c r="K540" s="435">
        <v>105052000</v>
      </c>
      <c r="L540" s="435">
        <v>105052000</v>
      </c>
      <c r="M540" s="435">
        <v>0</v>
      </c>
      <c r="N540" s="435">
        <v>0</v>
      </c>
      <c r="O540" s="438" t="s">
        <v>1685</v>
      </c>
      <c r="P540" s="504"/>
    </row>
    <row r="541" spans="1:16" s="436" customFormat="1" x14ac:dyDescent="0.25">
      <c r="A541" s="74" t="s">
        <v>774</v>
      </c>
      <c r="B541" s="74" t="s">
        <v>775</v>
      </c>
      <c r="C541" s="530" t="s">
        <v>1125</v>
      </c>
      <c r="D541" s="74" t="s">
        <v>1126</v>
      </c>
      <c r="E541" s="74" t="s">
        <v>1131</v>
      </c>
      <c r="F541" s="74" t="s">
        <v>135</v>
      </c>
      <c r="G541" s="74" t="s">
        <v>1926</v>
      </c>
      <c r="H541" s="74" t="s">
        <v>1927</v>
      </c>
      <c r="I541" s="435">
        <v>0</v>
      </c>
      <c r="J541" s="435">
        <v>0</v>
      </c>
      <c r="K541" s="435">
        <v>0</v>
      </c>
      <c r="L541" s="435">
        <v>1545000</v>
      </c>
      <c r="M541" s="435">
        <v>0</v>
      </c>
      <c r="N541" s="435">
        <v>1545000</v>
      </c>
      <c r="O541" s="438" t="s">
        <v>1685</v>
      </c>
      <c r="P541" s="504"/>
    </row>
    <row r="542" spans="1:16" s="436" customFormat="1" x14ac:dyDescent="0.25">
      <c r="A542" s="74" t="s">
        <v>774</v>
      </c>
      <c r="B542" s="74" t="s">
        <v>775</v>
      </c>
      <c r="C542" s="530" t="s">
        <v>1125</v>
      </c>
      <c r="D542" s="74" t="s">
        <v>1126</v>
      </c>
      <c r="E542" s="74" t="s">
        <v>1132</v>
      </c>
      <c r="F542" s="74" t="s">
        <v>1133</v>
      </c>
      <c r="G542" s="74" t="s">
        <v>566</v>
      </c>
      <c r="H542" s="74" t="s">
        <v>567</v>
      </c>
      <c r="I542" s="435">
        <v>0</v>
      </c>
      <c r="J542" s="435">
        <v>373716622154</v>
      </c>
      <c r="K542" s="435">
        <v>80466235909</v>
      </c>
      <c r="L542" s="435">
        <v>2241425618351</v>
      </c>
      <c r="M542" s="435">
        <v>0</v>
      </c>
      <c r="N542" s="435">
        <v>2534676004596</v>
      </c>
      <c r="O542" s="438" t="s">
        <v>1534</v>
      </c>
      <c r="P542" s="504"/>
    </row>
    <row r="543" spans="1:16" s="436" customFormat="1" x14ac:dyDescent="0.25">
      <c r="A543" s="74" t="s">
        <v>774</v>
      </c>
      <c r="B543" s="74" t="s">
        <v>775</v>
      </c>
      <c r="C543" s="530" t="s">
        <v>1125</v>
      </c>
      <c r="D543" s="74" t="s">
        <v>1126</v>
      </c>
      <c r="E543" s="74" t="s">
        <v>1132</v>
      </c>
      <c r="F543" s="74" t="s">
        <v>1133</v>
      </c>
      <c r="G543" s="74" t="s">
        <v>568</v>
      </c>
      <c r="H543" s="74" t="s">
        <v>166</v>
      </c>
      <c r="I543" s="435">
        <v>0</v>
      </c>
      <c r="J543" s="435">
        <v>118092734204</v>
      </c>
      <c r="K543" s="435">
        <v>8721984251</v>
      </c>
      <c r="L543" s="435">
        <v>428890456963</v>
      </c>
      <c r="M543" s="435">
        <v>0</v>
      </c>
      <c r="N543" s="435">
        <v>538261206916</v>
      </c>
      <c r="O543" s="438" t="s">
        <v>1534</v>
      </c>
      <c r="P543" s="504"/>
    </row>
    <row r="544" spans="1:16" s="436" customFormat="1" x14ac:dyDescent="0.25">
      <c r="A544" s="74" t="s">
        <v>774</v>
      </c>
      <c r="B544" s="74" t="s">
        <v>775</v>
      </c>
      <c r="C544" s="530" t="s">
        <v>1125</v>
      </c>
      <c r="D544" s="74" t="s">
        <v>1126</v>
      </c>
      <c r="E544" s="74" t="s">
        <v>1132</v>
      </c>
      <c r="F544" s="74" t="s">
        <v>1133</v>
      </c>
      <c r="G544" s="74" t="s">
        <v>615</v>
      </c>
      <c r="H544" s="74" t="s">
        <v>616</v>
      </c>
      <c r="I544" s="435">
        <v>0</v>
      </c>
      <c r="J544" s="435">
        <v>54601096825</v>
      </c>
      <c r="K544" s="435">
        <v>3568156326</v>
      </c>
      <c r="L544" s="435">
        <v>53678293055</v>
      </c>
      <c r="M544" s="435">
        <v>0</v>
      </c>
      <c r="N544" s="435">
        <v>104711233554</v>
      </c>
      <c r="O544" s="438" t="s">
        <v>1534</v>
      </c>
      <c r="P544" s="504"/>
    </row>
    <row r="545" spans="1:22" s="436" customFormat="1" x14ac:dyDescent="0.25">
      <c r="A545" s="74" t="s">
        <v>774</v>
      </c>
      <c r="B545" s="74" t="s">
        <v>775</v>
      </c>
      <c r="C545" s="530" t="s">
        <v>1125</v>
      </c>
      <c r="D545" s="74" t="s">
        <v>1126</v>
      </c>
      <c r="E545" s="74" t="s">
        <v>1132</v>
      </c>
      <c r="F545" s="74" t="s">
        <v>1133</v>
      </c>
      <c r="G545" s="74" t="s">
        <v>617</v>
      </c>
      <c r="H545" s="74" t="s">
        <v>618</v>
      </c>
      <c r="I545" s="435">
        <v>0</v>
      </c>
      <c r="J545" s="435">
        <v>0</v>
      </c>
      <c r="K545" s="435">
        <v>2147705961</v>
      </c>
      <c r="L545" s="435">
        <v>50357410143</v>
      </c>
      <c r="M545" s="435">
        <v>0</v>
      </c>
      <c r="N545" s="435">
        <v>48209704182</v>
      </c>
      <c r="O545" s="438" t="s">
        <v>1534</v>
      </c>
      <c r="P545" s="504"/>
    </row>
    <row r="546" spans="1:22" s="436" customFormat="1" x14ac:dyDescent="0.25">
      <c r="A546" s="74" t="s">
        <v>774</v>
      </c>
      <c r="B546" s="74" t="s">
        <v>775</v>
      </c>
      <c r="C546" s="530" t="s">
        <v>1125</v>
      </c>
      <c r="D546" s="74" t="s">
        <v>1126</v>
      </c>
      <c r="E546" s="74" t="s">
        <v>1132</v>
      </c>
      <c r="F546" s="74" t="s">
        <v>1133</v>
      </c>
      <c r="G546" s="74" t="s">
        <v>619</v>
      </c>
      <c r="H546" s="74" t="s">
        <v>620</v>
      </c>
      <c r="I546" s="435">
        <v>0</v>
      </c>
      <c r="J546" s="435">
        <v>0</v>
      </c>
      <c r="K546" s="435">
        <v>480534396</v>
      </c>
      <c r="L546" s="435">
        <v>80182629308</v>
      </c>
      <c r="M546" s="435">
        <v>0</v>
      </c>
      <c r="N546" s="435">
        <v>79702094912</v>
      </c>
      <c r="O546" s="438" t="s">
        <v>1534</v>
      </c>
      <c r="P546" s="504"/>
    </row>
    <row r="547" spans="1:22" s="436" customFormat="1" x14ac:dyDescent="0.25">
      <c r="A547" s="74" t="s">
        <v>774</v>
      </c>
      <c r="B547" s="74" t="s">
        <v>775</v>
      </c>
      <c r="C547" s="530" t="s">
        <v>1125</v>
      </c>
      <c r="D547" s="74" t="s">
        <v>1126</v>
      </c>
      <c r="E547" s="74" t="s">
        <v>1132</v>
      </c>
      <c r="F547" s="74" t="s">
        <v>1133</v>
      </c>
      <c r="G547" s="74" t="s">
        <v>621</v>
      </c>
      <c r="H547" s="74" t="s">
        <v>622</v>
      </c>
      <c r="I547" s="435">
        <v>0</v>
      </c>
      <c r="J547" s="435">
        <v>0</v>
      </c>
      <c r="K547" s="435">
        <v>753693568</v>
      </c>
      <c r="L547" s="435">
        <v>68495415117</v>
      </c>
      <c r="M547" s="435">
        <v>0</v>
      </c>
      <c r="N547" s="435">
        <v>67741721549</v>
      </c>
      <c r="O547" s="438" t="s">
        <v>1534</v>
      </c>
      <c r="P547" s="504"/>
    </row>
    <row r="548" spans="1:22" s="436" customFormat="1" x14ac:dyDescent="0.25">
      <c r="A548" s="74" t="s">
        <v>774</v>
      </c>
      <c r="B548" s="74" t="s">
        <v>775</v>
      </c>
      <c r="C548" s="530" t="s">
        <v>1125</v>
      </c>
      <c r="D548" s="74" t="s">
        <v>1126</v>
      </c>
      <c r="E548" s="74" t="s">
        <v>1132</v>
      </c>
      <c r="F548" s="74" t="s">
        <v>1133</v>
      </c>
      <c r="G548" s="74" t="s">
        <v>623</v>
      </c>
      <c r="H548" s="74" t="s">
        <v>624</v>
      </c>
      <c r="I548" s="435">
        <v>0</v>
      </c>
      <c r="J548" s="435">
        <v>0</v>
      </c>
      <c r="K548" s="435">
        <v>933156000</v>
      </c>
      <c r="L548" s="435">
        <v>155707692000</v>
      </c>
      <c r="M548" s="435">
        <v>0</v>
      </c>
      <c r="N548" s="435">
        <v>154774536000</v>
      </c>
      <c r="O548" s="438" t="s">
        <v>1534</v>
      </c>
      <c r="P548" s="504"/>
    </row>
    <row r="549" spans="1:22" s="436" customFormat="1" x14ac:dyDescent="0.25">
      <c r="A549" s="74" t="s">
        <v>774</v>
      </c>
      <c r="B549" s="74" t="s">
        <v>775</v>
      </c>
      <c r="C549" s="530" t="s">
        <v>1125</v>
      </c>
      <c r="D549" s="74" t="s">
        <v>1126</v>
      </c>
      <c r="E549" s="74" t="s">
        <v>1132</v>
      </c>
      <c r="F549" s="74" t="s">
        <v>1133</v>
      </c>
      <c r="G549" s="74" t="s">
        <v>625</v>
      </c>
      <c r="H549" s="74" t="s">
        <v>626</v>
      </c>
      <c r="I549" s="435">
        <v>0</v>
      </c>
      <c r="J549" s="435">
        <v>0</v>
      </c>
      <c r="K549" s="435">
        <v>1201432760</v>
      </c>
      <c r="L549" s="435">
        <v>26169318719</v>
      </c>
      <c r="M549" s="435">
        <v>0</v>
      </c>
      <c r="N549" s="435">
        <v>24967885959</v>
      </c>
      <c r="O549" s="438" t="s">
        <v>1534</v>
      </c>
      <c r="P549" s="504"/>
    </row>
    <row r="550" spans="1:22" s="436" customFormat="1" x14ac:dyDescent="0.25">
      <c r="A550" s="74" t="s">
        <v>774</v>
      </c>
      <c r="B550" s="74" t="s">
        <v>775</v>
      </c>
      <c r="C550" s="530" t="s">
        <v>1125</v>
      </c>
      <c r="D550" s="74" t="s">
        <v>1126</v>
      </c>
      <c r="E550" s="74" t="s">
        <v>1132</v>
      </c>
      <c r="F550" s="74" t="s">
        <v>1133</v>
      </c>
      <c r="G550" s="74" t="s">
        <v>629</v>
      </c>
      <c r="H550" s="74" t="s">
        <v>630</v>
      </c>
      <c r="I550" s="435">
        <v>0</v>
      </c>
      <c r="J550" s="435">
        <v>0</v>
      </c>
      <c r="K550" s="435">
        <v>217466101</v>
      </c>
      <c r="L550" s="435">
        <v>4736798321</v>
      </c>
      <c r="M550" s="435">
        <v>0</v>
      </c>
      <c r="N550" s="435">
        <v>4519332220</v>
      </c>
      <c r="O550" s="438" t="s">
        <v>1534</v>
      </c>
      <c r="P550" s="504"/>
    </row>
    <row r="551" spans="1:22" s="436" customFormat="1" x14ac:dyDescent="0.25">
      <c r="A551" s="74" t="s">
        <v>774</v>
      </c>
      <c r="B551" s="74" t="s">
        <v>775</v>
      </c>
      <c r="C551" s="530" t="s">
        <v>1125</v>
      </c>
      <c r="D551" s="74" t="s">
        <v>1126</v>
      </c>
      <c r="E551" s="74" t="s">
        <v>1132</v>
      </c>
      <c r="F551" s="74" t="s">
        <v>1133</v>
      </c>
      <c r="G551" s="74" t="s">
        <v>511</v>
      </c>
      <c r="H551" s="74" t="s">
        <v>512</v>
      </c>
      <c r="I551" s="435">
        <v>0</v>
      </c>
      <c r="J551" s="435">
        <v>12905974292</v>
      </c>
      <c r="K551" s="435">
        <v>1053782997</v>
      </c>
      <c r="L551" s="435">
        <v>73340338129</v>
      </c>
      <c r="M551" s="435">
        <v>0</v>
      </c>
      <c r="N551" s="435">
        <v>85192529424</v>
      </c>
      <c r="O551" s="438" t="s">
        <v>1534</v>
      </c>
      <c r="P551" s="504"/>
    </row>
    <row r="552" spans="1:22" s="436" customFormat="1" x14ac:dyDescent="0.25">
      <c r="A552" s="74" t="s">
        <v>774</v>
      </c>
      <c r="B552" s="74" t="s">
        <v>775</v>
      </c>
      <c r="C552" s="530" t="s">
        <v>1125</v>
      </c>
      <c r="D552" s="74" t="s">
        <v>1126</v>
      </c>
      <c r="E552" s="74" t="s">
        <v>1132</v>
      </c>
      <c r="F552" s="74" t="s">
        <v>1133</v>
      </c>
      <c r="G552" s="74" t="s">
        <v>631</v>
      </c>
      <c r="H552" s="74" t="s">
        <v>632</v>
      </c>
      <c r="I552" s="435">
        <v>0</v>
      </c>
      <c r="J552" s="435">
        <v>0</v>
      </c>
      <c r="K552" s="435">
        <v>77998511</v>
      </c>
      <c r="L552" s="435">
        <v>13014938656</v>
      </c>
      <c r="M552" s="435">
        <v>0</v>
      </c>
      <c r="N552" s="435">
        <v>12936940145</v>
      </c>
      <c r="O552" s="438" t="s">
        <v>1534</v>
      </c>
      <c r="P552" s="504"/>
    </row>
    <row r="553" spans="1:22" s="436" customFormat="1" x14ac:dyDescent="0.25">
      <c r="A553" s="74" t="s">
        <v>774</v>
      </c>
      <c r="B553" s="74" t="s">
        <v>775</v>
      </c>
      <c r="C553" s="530" t="s">
        <v>1125</v>
      </c>
      <c r="D553" s="74" t="s">
        <v>1126</v>
      </c>
      <c r="E553" s="74" t="s">
        <v>1132</v>
      </c>
      <c r="F553" s="74" t="s">
        <v>1133</v>
      </c>
      <c r="G553" s="74" t="s">
        <v>637</v>
      </c>
      <c r="H553" s="74" t="s">
        <v>638</v>
      </c>
      <c r="I553" s="435">
        <v>0</v>
      </c>
      <c r="J553" s="435">
        <v>0</v>
      </c>
      <c r="K553" s="435">
        <v>1497659505</v>
      </c>
      <c r="L553" s="435">
        <v>32621686840</v>
      </c>
      <c r="M553" s="435">
        <v>0</v>
      </c>
      <c r="N553" s="435">
        <v>31124027335</v>
      </c>
      <c r="O553" s="438" t="s">
        <v>1534</v>
      </c>
      <c r="P553" s="504"/>
    </row>
    <row r="554" spans="1:22" s="436" customFormat="1" x14ac:dyDescent="0.25">
      <c r="A554" s="74" t="s">
        <v>774</v>
      </c>
      <c r="B554" s="74" t="s">
        <v>775</v>
      </c>
      <c r="C554" s="530" t="s">
        <v>1125</v>
      </c>
      <c r="D554" s="74" t="s">
        <v>1126</v>
      </c>
      <c r="E554" s="74" t="s">
        <v>1132</v>
      </c>
      <c r="F554" s="74" t="s">
        <v>1133</v>
      </c>
      <c r="G554" s="74" t="s">
        <v>639</v>
      </c>
      <c r="H554" s="74" t="s">
        <v>640</v>
      </c>
      <c r="I554" s="435">
        <v>0</v>
      </c>
      <c r="J554" s="435">
        <v>16021787568</v>
      </c>
      <c r="K554" s="435">
        <v>2956980635</v>
      </c>
      <c r="L554" s="435">
        <v>229211797800</v>
      </c>
      <c r="M554" s="435">
        <v>0</v>
      </c>
      <c r="N554" s="435">
        <v>242276604733</v>
      </c>
      <c r="O554" s="438" t="s">
        <v>1534</v>
      </c>
      <c r="P554" s="504"/>
    </row>
    <row r="555" spans="1:22" s="436" customFormat="1" x14ac:dyDescent="0.25">
      <c r="A555" s="74" t="s">
        <v>774</v>
      </c>
      <c r="B555" s="74" t="s">
        <v>775</v>
      </c>
      <c r="C555" s="530" t="s">
        <v>1125</v>
      </c>
      <c r="D555" s="74" t="s">
        <v>1126</v>
      </c>
      <c r="E555" s="74" t="s">
        <v>1132</v>
      </c>
      <c r="F555" s="74" t="s">
        <v>1133</v>
      </c>
      <c r="G555" s="74" t="s">
        <v>645</v>
      </c>
      <c r="H555" s="74" t="s">
        <v>646</v>
      </c>
      <c r="I555" s="435">
        <v>0</v>
      </c>
      <c r="J555" s="435">
        <v>0</v>
      </c>
      <c r="K555" s="435">
        <v>2025955153</v>
      </c>
      <c r="L555" s="435">
        <v>42330228777</v>
      </c>
      <c r="M555" s="435">
        <v>0</v>
      </c>
      <c r="N555" s="435">
        <v>40304273624</v>
      </c>
      <c r="O555" s="438" t="s">
        <v>1534</v>
      </c>
      <c r="P555" s="504"/>
    </row>
    <row r="556" spans="1:22" s="436" customFormat="1" x14ac:dyDescent="0.25">
      <c r="A556" s="74" t="s">
        <v>774</v>
      </c>
      <c r="B556" s="74" t="s">
        <v>775</v>
      </c>
      <c r="C556" s="530" t="s">
        <v>1125</v>
      </c>
      <c r="D556" s="74" t="s">
        <v>1126</v>
      </c>
      <c r="E556" s="74" t="s">
        <v>1132</v>
      </c>
      <c r="F556" s="74" t="s">
        <v>1133</v>
      </c>
      <c r="G556" s="74" t="s">
        <v>2026</v>
      </c>
      <c r="H556" s="74" t="s">
        <v>2027</v>
      </c>
      <c r="I556" s="435">
        <v>0</v>
      </c>
      <c r="J556" s="435">
        <v>0</v>
      </c>
      <c r="K556" s="435">
        <v>349805284</v>
      </c>
      <c r="L556" s="435">
        <v>7020582521</v>
      </c>
      <c r="M556" s="435">
        <v>0</v>
      </c>
      <c r="N556" s="435">
        <v>6670777237</v>
      </c>
      <c r="O556" s="438" t="s">
        <v>1534</v>
      </c>
      <c r="P556" s="504"/>
    </row>
    <row r="557" spans="1:22" s="436" customFormat="1" x14ac:dyDescent="0.25">
      <c r="A557" s="74" t="s">
        <v>1134</v>
      </c>
      <c r="B557" s="74" t="s">
        <v>1135</v>
      </c>
      <c r="C557" s="530" t="s">
        <v>1136</v>
      </c>
      <c r="D557" s="74" t="s">
        <v>1137</v>
      </c>
      <c r="E557" s="74" t="s">
        <v>1138</v>
      </c>
      <c r="F557" s="74" t="s">
        <v>296</v>
      </c>
      <c r="G557" s="74" t="s">
        <v>1139</v>
      </c>
      <c r="H557" s="74" t="s">
        <v>1140</v>
      </c>
      <c r="I557" s="591">
        <v>0</v>
      </c>
      <c r="J557" s="591">
        <v>207012064719</v>
      </c>
      <c r="K557" s="591">
        <v>1256560000000</v>
      </c>
      <c r="L557" s="591">
        <v>1754966835281</v>
      </c>
      <c r="M557" s="591">
        <v>0</v>
      </c>
      <c r="N557" s="591">
        <v>705418900000</v>
      </c>
      <c r="O557" s="438">
        <v>12</v>
      </c>
      <c r="Q557" s="503"/>
      <c r="R557" s="503"/>
      <c r="S557" s="503"/>
      <c r="T557" s="503"/>
      <c r="U557" s="503"/>
      <c r="V557" s="76"/>
    </row>
    <row r="558" spans="1:22" s="436" customFormat="1" x14ac:dyDescent="0.25">
      <c r="A558" s="74" t="s">
        <v>1134</v>
      </c>
      <c r="B558" s="74" t="s">
        <v>1135</v>
      </c>
      <c r="C558" s="530" t="s">
        <v>1136</v>
      </c>
      <c r="D558" s="74" t="s">
        <v>1137</v>
      </c>
      <c r="E558" s="74" t="s">
        <v>1138</v>
      </c>
      <c r="F558" s="74" t="s">
        <v>296</v>
      </c>
      <c r="G558" s="74" t="s">
        <v>1141</v>
      </c>
      <c r="H558" s="74" t="s">
        <v>1142</v>
      </c>
      <c r="I558" s="591">
        <v>0</v>
      </c>
      <c r="J558" s="591">
        <v>1125242200000</v>
      </c>
      <c r="K558" s="591">
        <v>2295414207819</v>
      </c>
      <c r="L558" s="591">
        <v>5387798248000</v>
      </c>
      <c r="M558" s="591">
        <v>0</v>
      </c>
      <c r="N558" s="591">
        <v>4217626240181</v>
      </c>
      <c r="O558" s="438">
        <v>12</v>
      </c>
      <c r="Q558" s="503"/>
      <c r="R558" s="503"/>
      <c r="S558" s="503"/>
      <c r="T558" s="503"/>
      <c r="U558" s="503"/>
      <c r="V558" s="76"/>
    </row>
    <row r="559" spans="1:22" s="436" customFormat="1" x14ac:dyDescent="0.25">
      <c r="A559" s="74" t="s">
        <v>1134</v>
      </c>
      <c r="B559" s="74" t="s">
        <v>1135</v>
      </c>
      <c r="C559" s="530" t="s">
        <v>1136</v>
      </c>
      <c r="D559" s="74" t="s">
        <v>1137</v>
      </c>
      <c r="E559" s="74" t="s">
        <v>1138</v>
      </c>
      <c r="F559" s="74" t="s">
        <v>296</v>
      </c>
      <c r="G559" s="74" t="s">
        <v>1143</v>
      </c>
      <c r="H559" s="74" t="s">
        <v>1144</v>
      </c>
      <c r="I559" s="591">
        <v>0</v>
      </c>
      <c r="J559" s="591">
        <v>51114945560</v>
      </c>
      <c r="K559" s="591">
        <v>350156868800</v>
      </c>
      <c r="L559" s="591">
        <v>452276322372</v>
      </c>
      <c r="M559" s="591">
        <v>0</v>
      </c>
      <c r="N559" s="591">
        <v>153234399132</v>
      </c>
      <c r="O559" s="438">
        <v>12</v>
      </c>
      <c r="Q559" s="503"/>
      <c r="R559" s="503"/>
      <c r="S559" s="503"/>
      <c r="T559" s="503"/>
      <c r="U559" s="503"/>
      <c r="V559" s="76"/>
    </row>
    <row r="560" spans="1:22" s="436" customFormat="1" x14ac:dyDescent="0.25">
      <c r="A560" s="74" t="s">
        <v>1134</v>
      </c>
      <c r="B560" s="74" t="s">
        <v>1135</v>
      </c>
      <c r="C560" s="530" t="s">
        <v>1136</v>
      </c>
      <c r="D560" s="74" t="s">
        <v>1137</v>
      </c>
      <c r="E560" s="74" t="s">
        <v>1138</v>
      </c>
      <c r="F560" s="74" t="s">
        <v>296</v>
      </c>
      <c r="G560" s="74" t="s">
        <v>1145</v>
      </c>
      <c r="H560" s="74" t="s">
        <v>1146</v>
      </c>
      <c r="I560" s="591">
        <v>0</v>
      </c>
      <c r="J560" s="591">
        <v>69654000000</v>
      </c>
      <c r="K560" s="591">
        <v>305438714800</v>
      </c>
      <c r="L560" s="591">
        <v>474572489447</v>
      </c>
      <c r="M560" s="591">
        <v>0</v>
      </c>
      <c r="N560" s="591">
        <v>238787774647</v>
      </c>
      <c r="O560" s="438">
        <v>12</v>
      </c>
      <c r="Q560" s="503"/>
      <c r="R560" s="503"/>
      <c r="S560" s="503"/>
      <c r="T560" s="503"/>
      <c r="U560" s="503"/>
      <c r="V560" s="76"/>
    </row>
    <row r="561" spans="1:16" s="436" customFormat="1" x14ac:dyDescent="0.25">
      <c r="A561" s="74" t="s">
        <v>1134</v>
      </c>
      <c r="B561" s="74" t="s">
        <v>1135</v>
      </c>
      <c r="C561" s="530" t="s">
        <v>1147</v>
      </c>
      <c r="D561" s="74" t="s">
        <v>1148</v>
      </c>
      <c r="E561" s="74" t="s">
        <v>1149</v>
      </c>
      <c r="F561" s="74" t="s">
        <v>1150</v>
      </c>
      <c r="G561" s="74" t="s">
        <v>571</v>
      </c>
      <c r="H561" s="74" t="s">
        <v>572</v>
      </c>
      <c r="I561" s="435">
        <v>0</v>
      </c>
      <c r="J561" s="435">
        <v>10021866547041</v>
      </c>
      <c r="K561" s="435">
        <v>610712687681</v>
      </c>
      <c r="L561" s="435">
        <v>29813233040741</v>
      </c>
      <c r="M561" s="435">
        <v>0</v>
      </c>
      <c r="N561" s="435">
        <v>39224386900101</v>
      </c>
      <c r="O561" s="438" t="s">
        <v>1533</v>
      </c>
    </row>
    <row r="562" spans="1:16" s="436" customFormat="1" x14ac:dyDescent="0.25">
      <c r="A562" s="74" t="s">
        <v>1134</v>
      </c>
      <c r="B562" s="74" t="s">
        <v>1135</v>
      </c>
      <c r="C562" s="530" t="s">
        <v>1147</v>
      </c>
      <c r="D562" s="74" t="s">
        <v>1148</v>
      </c>
      <c r="E562" s="74" t="s">
        <v>1149</v>
      </c>
      <c r="F562" s="74" t="s">
        <v>1150</v>
      </c>
      <c r="G562" s="74" t="s">
        <v>575</v>
      </c>
      <c r="H562" s="74" t="s">
        <v>576</v>
      </c>
      <c r="I562" s="435">
        <v>0</v>
      </c>
      <c r="J562" s="435">
        <v>4523980000000</v>
      </c>
      <c r="K562" s="435">
        <v>4998877459204</v>
      </c>
      <c r="L562" s="435">
        <v>474897459204</v>
      </c>
      <c r="M562" s="435">
        <v>0</v>
      </c>
      <c r="N562" s="435">
        <v>0</v>
      </c>
      <c r="O562" s="438" t="s">
        <v>1533</v>
      </c>
      <c r="P562" s="504"/>
    </row>
    <row r="563" spans="1:16" s="436" customFormat="1" x14ac:dyDescent="0.25">
      <c r="A563" s="74" t="s">
        <v>1134</v>
      </c>
      <c r="B563" s="74" t="s">
        <v>1135</v>
      </c>
      <c r="C563" s="530" t="s">
        <v>1147</v>
      </c>
      <c r="D563" s="74" t="s">
        <v>1148</v>
      </c>
      <c r="E563" s="74" t="s">
        <v>1151</v>
      </c>
      <c r="F563" s="74" t="s">
        <v>1152</v>
      </c>
      <c r="G563" s="74" t="s">
        <v>571</v>
      </c>
      <c r="H563" s="74" t="s">
        <v>572</v>
      </c>
      <c r="I563" s="435">
        <v>0</v>
      </c>
      <c r="J563" s="435">
        <v>601311992827</v>
      </c>
      <c r="K563" s="435">
        <v>31297929607</v>
      </c>
      <c r="L563" s="435">
        <v>1783449150803</v>
      </c>
      <c r="M563" s="435">
        <v>0</v>
      </c>
      <c r="N563" s="435">
        <v>2353463214023</v>
      </c>
      <c r="O563" s="438" t="s">
        <v>1678</v>
      </c>
      <c r="P563" s="504"/>
    </row>
    <row r="564" spans="1:16" s="436" customFormat="1" x14ac:dyDescent="0.25">
      <c r="A564" s="74" t="s">
        <v>1134</v>
      </c>
      <c r="B564" s="74" t="s">
        <v>1135</v>
      </c>
      <c r="C564" s="530" t="s">
        <v>1147</v>
      </c>
      <c r="D564" s="74" t="s">
        <v>1148</v>
      </c>
      <c r="E564" s="74" t="s">
        <v>1151</v>
      </c>
      <c r="F564" s="74" t="s">
        <v>1152</v>
      </c>
      <c r="G564" s="74" t="s">
        <v>575</v>
      </c>
      <c r="H564" s="74" t="s">
        <v>576</v>
      </c>
      <c r="I564" s="435">
        <v>0</v>
      </c>
      <c r="J564" s="435">
        <v>55101215803</v>
      </c>
      <c r="K564" s="435">
        <v>401281068448</v>
      </c>
      <c r="L564" s="435">
        <v>346179852645</v>
      </c>
      <c r="M564" s="435">
        <v>0</v>
      </c>
      <c r="N564" s="435">
        <v>0</v>
      </c>
      <c r="O564" s="438" t="s">
        <v>1678</v>
      </c>
      <c r="P564" s="504"/>
    </row>
    <row r="565" spans="1:16" s="436" customFormat="1" x14ac:dyDescent="0.25">
      <c r="A565" s="74" t="s">
        <v>1134</v>
      </c>
      <c r="B565" s="74" t="s">
        <v>1135</v>
      </c>
      <c r="C565" s="530" t="s">
        <v>1155</v>
      </c>
      <c r="D565" s="74" t="s">
        <v>1156</v>
      </c>
      <c r="E565" s="74" t="s">
        <v>1157</v>
      </c>
      <c r="F565" s="74" t="s">
        <v>310</v>
      </c>
      <c r="G565" s="74" t="s">
        <v>527</v>
      </c>
      <c r="H565" s="74" t="s">
        <v>528</v>
      </c>
      <c r="I565" s="435">
        <v>0</v>
      </c>
      <c r="J565" s="435">
        <v>0</v>
      </c>
      <c r="K565" s="435">
        <v>117847722</v>
      </c>
      <c r="L565" s="435">
        <v>117847722</v>
      </c>
      <c r="M565" s="435">
        <v>0</v>
      </c>
      <c r="N565" s="435">
        <v>0</v>
      </c>
      <c r="O565" s="438" t="s">
        <v>1688</v>
      </c>
      <c r="P565" s="504"/>
    </row>
    <row r="566" spans="1:16" s="436" customFormat="1" x14ac:dyDescent="0.25">
      <c r="A566" s="74" t="s">
        <v>1134</v>
      </c>
      <c r="B566" s="74" t="s">
        <v>1135</v>
      </c>
      <c r="C566" s="530" t="s">
        <v>1155</v>
      </c>
      <c r="D566" s="74" t="s">
        <v>1156</v>
      </c>
      <c r="E566" s="74" t="s">
        <v>1157</v>
      </c>
      <c r="F566" s="74" t="s">
        <v>310</v>
      </c>
      <c r="G566" s="74" t="s">
        <v>529</v>
      </c>
      <c r="H566" s="74" t="s">
        <v>530</v>
      </c>
      <c r="I566" s="435">
        <v>0</v>
      </c>
      <c r="J566" s="435">
        <v>0</v>
      </c>
      <c r="K566" s="435">
        <v>71682876</v>
      </c>
      <c r="L566" s="435">
        <v>71682876</v>
      </c>
      <c r="M566" s="435">
        <v>0</v>
      </c>
      <c r="N566" s="435">
        <v>0</v>
      </c>
      <c r="O566" s="438" t="s">
        <v>1688</v>
      </c>
      <c r="P566" s="504"/>
    </row>
    <row r="567" spans="1:16" s="436" customFormat="1" x14ac:dyDescent="0.25">
      <c r="A567" s="74" t="s">
        <v>1134</v>
      </c>
      <c r="B567" s="74" t="s">
        <v>1135</v>
      </c>
      <c r="C567" s="530" t="s">
        <v>1155</v>
      </c>
      <c r="D567" s="74" t="s">
        <v>1156</v>
      </c>
      <c r="E567" s="74" t="s">
        <v>1157</v>
      </c>
      <c r="F567" s="74" t="s">
        <v>310</v>
      </c>
      <c r="G567" s="74" t="s">
        <v>531</v>
      </c>
      <c r="H567" s="74" t="s">
        <v>532</v>
      </c>
      <c r="I567" s="435">
        <v>0</v>
      </c>
      <c r="J567" s="435">
        <v>0</v>
      </c>
      <c r="K567" s="435">
        <v>123029332</v>
      </c>
      <c r="L567" s="435">
        <v>123029332</v>
      </c>
      <c r="M567" s="435">
        <v>0</v>
      </c>
      <c r="N567" s="435">
        <v>0</v>
      </c>
      <c r="O567" s="438" t="s">
        <v>1688</v>
      </c>
      <c r="P567" s="504"/>
    </row>
    <row r="568" spans="1:16" s="436" customFormat="1" x14ac:dyDescent="0.25">
      <c r="A568" s="74" t="s">
        <v>1134</v>
      </c>
      <c r="B568" s="74" t="s">
        <v>1135</v>
      </c>
      <c r="C568" s="530" t="s">
        <v>1155</v>
      </c>
      <c r="D568" s="74" t="s">
        <v>1156</v>
      </c>
      <c r="E568" s="74" t="s">
        <v>1157</v>
      </c>
      <c r="F568" s="74" t="s">
        <v>310</v>
      </c>
      <c r="G568" s="74" t="s">
        <v>519</v>
      </c>
      <c r="H568" s="74" t="s">
        <v>520</v>
      </c>
      <c r="I568" s="435">
        <v>0</v>
      </c>
      <c r="J568" s="435">
        <v>0</v>
      </c>
      <c r="K568" s="435">
        <v>38780954</v>
      </c>
      <c r="L568" s="435">
        <v>38780954</v>
      </c>
      <c r="M568" s="435">
        <v>0</v>
      </c>
      <c r="N568" s="435">
        <v>0</v>
      </c>
      <c r="O568" s="438" t="s">
        <v>1688</v>
      </c>
      <c r="P568" s="504"/>
    </row>
    <row r="569" spans="1:16" s="436" customFormat="1" x14ac:dyDescent="0.25">
      <c r="A569" s="74" t="s">
        <v>1134</v>
      </c>
      <c r="B569" s="74" t="s">
        <v>1135</v>
      </c>
      <c r="C569" s="530" t="s">
        <v>1155</v>
      </c>
      <c r="D569" s="74" t="s">
        <v>1156</v>
      </c>
      <c r="E569" s="74" t="s">
        <v>1157</v>
      </c>
      <c r="F569" s="74" t="s">
        <v>310</v>
      </c>
      <c r="G569" s="74" t="s">
        <v>521</v>
      </c>
      <c r="H569" s="74" t="s">
        <v>522</v>
      </c>
      <c r="I569" s="435">
        <v>0</v>
      </c>
      <c r="J569" s="435">
        <v>0</v>
      </c>
      <c r="K569" s="435">
        <v>83441739</v>
      </c>
      <c r="L569" s="435">
        <v>83441739</v>
      </c>
      <c r="M569" s="435">
        <v>0</v>
      </c>
      <c r="N569" s="435">
        <v>0</v>
      </c>
      <c r="O569" s="438" t="s">
        <v>1688</v>
      </c>
      <c r="P569" s="504"/>
    </row>
    <row r="570" spans="1:16" s="436" customFormat="1" x14ac:dyDescent="0.25">
      <c r="A570" s="74" t="s">
        <v>1134</v>
      </c>
      <c r="B570" s="74" t="s">
        <v>1135</v>
      </c>
      <c r="C570" s="530" t="s">
        <v>1155</v>
      </c>
      <c r="D570" s="74" t="s">
        <v>1156</v>
      </c>
      <c r="E570" s="74" t="s">
        <v>1157</v>
      </c>
      <c r="F570" s="74" t="s">
        <v>310</v>
      </c>
      <c r="G570" s="74" t="s">
        <v>535</v>
      </c>
      <c r="H570" s="74" t="s">
        <v>536</v>
      </c>
      <c r="I570" s="435">
        <v>0</v>
      </c>
      <c r="J570" s="435">
        <v>0</v>
      </c>
      <c r="K570" s="435">
        <v>61441741</v>
      </c>
      <c r="L570" s="435">
        <v>61441741</v>
      </c>
      <c r="M570" s="435">
        <v>0</v>
      </c>
      <c r="N570" s="435">
        <v>0</v>
      </c>
      <c r="O570" s="438" t="s">
        <v>1688</v>
      </c>
      <c r="P570" s="504"/>
    </row>
    <row r="571" spans="1:16" s="436" customFormat="1" x14ac:dyDescent="0.25">
      <c r="A571" s="74" t="s">
        <v>1134</v>
      </c>
      <c r="B571" s="74" t="s">
        <v>1135</v>
      </c>
      <c r="C571" s="530" t="s">
        <v>1155</v>
      </c>
      <c r="D571" s="74" t="s">
        <v>1156</v>
      </c>
      <c r="E571" s="74" t="s">
        <v>1157</v>
      </c>
      <c r="F571" s="74" t="s">
        <v>310</v>
      </c>
      <c r="G571" s="74" t="s">
        <v>947</v>
      </c>
      <c r="H571" s="74" t="s">
        <v>948</v>
      </c>
      <c r="I571" s="435">
        <v>0</v>
      </c>
      <c r="J571" s="435">
        <v>0</v>
      </c>
      <c r="K571" s="435">
        <v>27812285</v>
      </c>
      <c r="L571" s="435">
        <v>27812285</v>
      </c>
      <c r="M571" s="435">
        <v>0</v>
      </c>
      <c r="N571" s="435">
        <v>0</v>
      </c>
      <c r="O571" s="438" t="s">
        <v>1688</v>
      </c>
      <c r="P571" s="504"/>
    </row>
    <row r="572" spans="1:16" s="436" customFormat="1" x14ac:dyDescent="0.25">
      <c r="A572" s="74" t="s">
        <v>1134</v>
      </c>
      <c r="B572" s="74" t="s">
        <v>1135</v>
      </c>
      <c r="C572" s="530" t="s">
        <v>1155</v>
      </c>
      <c r="D572" s="74" t="s">
        <v>1156</v>
      </c>
      <c r="E572" s="74" t="s">
        <v>1157</v>
      </c>
      <c r="F572" s="74" t="s">
        <v>310</v>
      </c>
      <c r="G572" s="74" t="s">
        <v>951</v>
      </c>
      <c r="H572" s="74" t="s">
        <v>952</v>
      </c>
      <c r="I572" s="435">
        <v>0</v>
      </c>
      <c r="J572" s="435">
        <v>0</v>
      </c>
      <c r="K572" s="435">
        <v>33020401</v>
      </c>
      <c r="L572" s="435">
        <v>33020401</v>
      </c>
      <c r="M572" s="435">
        <v>0</v>
      </c>
      <c r="N572" s="435">
        <v>0</v>
      </c>
      <c r="O572" s="438" t="s">
        <v>1688</v>
      </c>
      <c r="P572" s="504"/>
    </row>
    <row r="573" spans="1:16" s="436" customFormat="1" x14ac:dyDescent="0.25">
      <c r="A573" s="74" t="s">
        <v>1134</v>
      </c>
      <c r="B573" s="74" t="s">
        <v>1135</v>
      </c>
      <c r="C573" s="530" t="s">
        <v>1155</v>
      </c>
      <c r="D573" s="74" t="s">
        <v>1156</v>
      </c>
      <c r="E573" s="74" t="s">
        <v>1157</v>
      </c>
      <c r="F573" s="74" t="s">
        <v>310</v>
      </c>
      <c r="G573" s="74" t="s">
        <v>1820</v>
      </c>
      <c r="H573" s="74" t="s">
        <v>1821</v>
      </c>
      <c r="I573" s="435">
        <v>0</v>
      </c>
      <c r="J573" s="435">
        <v>0</v>
      </c>
      <c r="K573" s="435">
        <v>67058032</v>
      </c>
      <c r="L573" s="435">
        <v>67058032</v>
      </c>
      <c r="M573" s="435">
        <v>0</v>
      </c>
      <c r="N573" s="435">
        <v>0</v>
      </c>
      <c r="O573" s="438" t="s">
        <v>1688</v>
      </c>
      <c r="P573" s="504"/>
    </row>
    <row r="574" spans="1:16" s="436" customFormat="1" x14ac:dyDescent="0.25">
      <c r="A574" s="74" t="s">
        <v>1134</v>
      </c>
      <c r="B574" s="74" t="s">
        <v>1135</v>
      </c>
      <c r="C574" s="530" t="s">
        <v>1155</v>
      </c>
      <c r="D574" s="74" t="s">
        <v>1156</v>
      </c>
      <c r="E574" s="74" t="s">
        <v>1157</v>
      </c>
      <c r="F574" s="74" t="s">
        <v>310</v>
      </c>
      <c r="G574" s="74" t="s">
        <v>1816</v>
      </c>
      <c r="H574" s="74" t="s">
        <v>1817</v>
      </c>
      <c r="I574" s="435">
        <v>0</v>
      </c>
      <c r="J574" s="435">
        <v>0</v>
      </c>
      <c r="K574" s="435">
        <v>36574579</v>
      </c>
      <c r="L574" s="435">
        <v>36574579</v>
      </c>
      <c r="M574" s="435">
        <v>0</v>
      </c>
      <c r="N574" s="435">
        <v>0</v>
      </c>
      <c r="O574" s="438" t="s">
        <v>1688</v>
      </c>
      <c r="P574" s="504"/>
    </row>
    <row r="575" spans="1:16" s="436" customFormat="1" x14ac:dyDescent="0.25">
      <c r="A575" s="74" t="s">
        <v>1134</v>
      </c>
      <c r="B575" s="74" t="s">
        <v>1135</v>
      </c>
      <c r="C575" s="530" t="s">
        <v>1155</v>
      </c>
      <c r="D575" s="74" t="s">
        <v>1156</v>
      </c>
      <c r="E575" s="74" t="s">
        <v>1157</v>
      </c>
      <c r="F575" s="74" t="s">
        <v>310</v>
      </c>
      <c r="G575" s="74" t="s">
        <v>2080</v>
      </c>
      <c r="H575" s="74" t="s">
        <v>2081</v>
      </c>
      <c r="I575" s="435">
        <v>0</v>
      </c>
      <c r="J575" s="435">
        <v>0</v>
      </c>
      <c r="K575" s="435">
        <v>1645768</v>
      </c>
      <c r="L575" s="435">
        <v>1645768</v>
      </c>
      <c r="M575" s="435">
        <v>0</v>
      </c>
      <c r="N575" s="435">
        <v>0</v>
      </c>
      <c r="O575" s="438" t="s">
        <v>1688</v>
      </c>
      <c r="P575" s="504"/>
    </row>
    <row r="576" spans="1:16" s="436" customFormat="1" x14ac:dyDescent="0.25">
      <c r="A576" s="74" t="s">
        <v>1134</v>
      </c>
      <c r="B576" s="74" t="s">
        <v>1135</v>
      </c>
      <c r="C576" s="530" t="s">
        <v>1155</v>
      </c>
      <c r="D576" s="74" t="s">
        <v>1156</v>
      </c>
      <c r="E576" s="74" t="s">
        <v>1157</v>
      </c>
      <c r="F576" s="74" t="s">
        <v>310</v>
      </c>
      <c r="G576" s="74" t="s">
        <v>1818</v>
      </c>
      <c r="H576" s="74" t="s">
        <v>1819</v>
      </c>
      <c r="I576" s="435">
        <v>0</v>
      </c>
      <c r="J576" s="435">
        <v>0</v>
      </c>
      <c r="K576" s="435">
        <v>20197975</v>
      </c>
      <c r="L576" s="435">
        <v>20197975</v>
      </c>
      <c r="M576" s="435">
        <v>0</v>
      </c>
      <c r="N576" s="435">
        <v>0</v>
      </c>
      <c r="O576" s="438" t="s">
        <v>1688</v>
      </c>
      <c r="P576" s="504"/>
    </row>
    <row r="577" spans="1:16" s="436" customFormat="1" x14ac:dyDescent="0.25">
      <c r="A577" s="74" t="s">
        <v>1160</v>
      </c>
      <c r="B577" s="74" t="s">
        <v>1161</v>
      </c>
      <c r="C577" s="530" t="s">
        <v>1162</v>
      </c>
      <c r="D577" s="74" t="s">
        <v>374</v>
      </c>
      <c r="E577" s="74" t="s">
        <v>1163</v>
      </c>
      <c r="F577" s="74" t="s">
        <v>1164</v>
      </c>
      <c r="G577" s="74" t="s">
        <v>1139</v>
      </c>
      <c r="H577" s="74" t="s">
        <v>1140</v>
      </c>
      <c r="I577" s="435">
        <v>0</v>
      </c>
      <c r="J577" s="435">
        <v>1880000000000</v>
      </c>
      <c r="K577" s="435">
        <v>203500000000</v>
      </c>
      <c r="L577" s="435">
        <v>1227500000000</v>
      </c>
      <c r="M577" s="435">
        <v>0</v>
      </c>
      <c r="N577" s="435">
        <v>2904000000000</v>
      </c>
      <c r="O577" s="438">
        <v>11</v>
      </c>
      <c r="P577" s="591">
        <v>2904000000000</v>
      </c>
    </row>
    <row r="578" spans="1:16" s="436" customFormat="1" x14ac:dyDescent="0.25">
      <c r="A578" s="74" t="s">
        <v>1160</v>
      </c>
      <c r="B578" s="74" t="s">
        <v>1161</v>
      </c>
      <c r="C578" s="530" t="s">
        <v>1162</v>
      </c>
      <c r="D578" s="74" t="s">
        <v>374</v>
      </c>
      <c r="E578" s="74" t="s">
        <v>1163</v>
      </c>
      <c r="F578" s="74" t="s">
        <v>1164</v>
      </c>
      <c r="G578" s="74" t="s">
        <v>1141</v>
      </c>
      <c r="H578" s="74" t="s">
        <v>1142</v>
      </c>
      <c r="I578" s="435">
        <v>0</v>
      </c>
      <c r="J578" s="435">
        <v>1833000000000</v>
      </c>
      <c r="K578" s="435">
        <v>90000000</v>
      </c>
      <c r="L578" s="435">
        <v>1767877770000</v>
      </c>
      <c r="M578" s="435">
        <v>0</v>
      </c>
      <c r="N578" s="435">
        <f>3600877770000-90000000</f>
        <v>3600787770000</v>
      </c>
      <c r="O578" s="438">
        <v>11</v>
      </c>
      <c r="P578" s="591">
        <v>3600787770000</v>
      </c>
    </row>
    <row r="579" spans="1:16" s="436" customFormat="1" x14ac:dyDescent="0.25">
      <c r="A579" s="74" t="s">
        <v>1160</v>
      </c>
      <c r="B579" s="74" t="s">
        <v>1161</v>
      </c>
      <c r="C579" s="530" t="s">
        <v>1162</v>
      </c>
      <c r="D579" s="74" t="s">
        <v>374</v>
      </c>
      <c r="E579" s="74" t="s">
        <v>1163</v>
      </c>
      <c r="F579" s="74" t="s">
        <v>1164</v>
      </c>
      <c r="G579" s="74" t="s">
        <v>1143</v>
      </c>
      <c r="H579" s="74" t="s">
        <v>1144</v>
      </c>
      <c r="I579" s="435">
        <v>0</v>
      </c>
      <c r="J579" s="435">
        <v>511800000000</v>
      </c>
      <c r="K579" s="435">
        <v>50258970000</v>
      </c>
      <c r="L579" s="435">
        <v>340155010000</v>
      </c>
      <c r="M579" s="435">
        <v>0</v>
      </c>
      <c r="N579" s="435">
        <v>801696040000</v>
      </c>
      <c r="O579" s="438">
        <v>11</v>
      </c>
      <c r="P579" s="591">
        <v>801696040000</v>
      </c>
    </row>
    <row r="580" spans="1:16" s="436" customFormat="1" x14ac:dyDescent="0.25">
      <c r="A580" s="74" t="s">
        <v>1160</v>
      </c>
      <c r="B580" s="74" t="s">
        <v>1161</v>
      </c>
      <c r="C580" s="530" t="s">
        <v>1162</v>
      </c>
      <c r="D580" s="74" t="s">
        <v>374</v>
      </c>
      <c r="E580" s="74" t="s">
        <v>1163</v>
      </c>
      <c r="F580" s="74" t="s">
        <v>1164</v>
      </c>
      <c r="G580" s="74" t="s">
        <v>1165</v>
      </c>
      <c r="H580" s="74" t="s">
        <v>1166</v>
      </c>
      <c r="I580" s="435">
        <v>0</v>
      </c>
      <c r="J580" s="435">
        <v>5200000000</v>
      </c>
      <c r="K580" s="435">
        <v>0</v>
      </c>
      <c r="L580" s="435">
        <v>0</v>
      </c>
      <c r="M580" s="435">
        <v>0</v>
      </c>
      <c r="N580" s="435">
        <v>5200000000</v>
      </c>
      <c r="O580" s="438">
        <v>11</v>
      </c>
      <c r="P580" s="591">
        <v>5200000000</v>
      </c>
    </row>
    <row r="581" spans="1:16" s="436" customFormat="1" x14ac:dyDescent="0.25">
      <c r="A581" s="74" t="s">
        <v>1160</v>
      </c>
      <c r="B581" s="74" t="s">
        <v>1161</v>
      </c>
      <c r="C581" s="530" t="s">
        <v>1162</v>
      </c>
      <c r="D581" s="74" t="s">
        <v>374</v>
      </c>
      <c r="E581" s="74" t="s">
        <v>1163</v>
      </c>
      <c r="F581" s="74" t="s">
        <v>1164</v>
      </c>
      <c r="G581" s="74" t="s">
        <v>1145</v>
      </c>
      <c r="H581" s="74" t="s">
        <v>1146</v>
      </c>
      <c r="I581" s="435">
        <v>0</v>
      </c>
      <c r="J581" s="435">
        <v>470000000000</v>
      </c>
      <c r="K581" s="435">
        <f>76872620000</f>
        <v>76872620000</v>
      </c>
      <c r="L581" s="435">
        <f>295098810000+90000000</f>
        <v>295188810000</v>
      </c>
      <c r="M581" s="435">
        <v>0</v>
      </c>
      <c r="N581" s="435">
        <f>688226190000+90000000</f>
        <v>688316190000</v>
      </c>
      <c r="O581" s="438">
        <v>11</v>
      </c>
      <c r="P581" s="591">
        <v>688316190000</v>
      </c>
    </row>
    <row r="582" spans="1:16" x14ac:dyDescent="0.25">
      <c r="A582" s="70" t="s">
        <v>1169</v>
      </c>
      <c r="B582" s="70" t="s">
        <v>1170</v>
      </c>
      <c r="C582" s="531" t="s">
        <v>2084</v>
      </c>
      <c r="D582" s="524" t="s">
        <v>2085</v>
      </c>
      <c r="E582" s="524" t="s">
        <v>2086</v>
      </c>
      <c r="F582" s="554" t="s">
        <v>2087</v>
      </c>
      <c r="G582" s="524" t="s">
        <v>444</v>
      </c>
      <c r="H582" s="524" t="s">
        <v>444</v>
      </c>
      <c r="I582" s="525">
        <v>0</v>
      </c>
      <c r="J582" s="525">
        <v>0</v>
      </c>
      <c r="K582" s="529">
        <v>2903518154285</v>
      </c>
      <c r="L582" s="529">
        <v>983692925847</v>
      </c>
      <c r="M582" s="525">
        <v>1919825228438</v>
      </c>
      <c r="N582" s="525">
        <v>0</v>
      </c>
      <c r="O582" s="526" t="s">
        <v>1797</v>
      </c>
    </row>
    <row r="583" spans="1:16" x14ac:dyDescent="0.25">
      <c r="A583" s="70" t="s">
        <v>1169</v>
      </c>
      <c r="B583" s="70" t="s">
        <v>1170</v>
      </c>
      <c r="C583" s="531" t="s">
        <v>1171</v>
      </c>
      <c r="D583" s="524" t="s">
        <v>1172</v>
      </c>
      <c r="E583" s="524" t="s">
        <v>1173</v>
      </c>
      <c r="F583" s="554" t="s">
        <v>1174</v>
      </c>
      <c r="G583" s="524" t="s">
        <v>449</v>
      </c>
      <c r="H583" s="524" t="s">
        <v>450</v>
      </c>
      <c r="I583" s="525">
        <v>0</v>
      </c>
      <c r="J583" s="525">
        <v>4954790652</v>
      </c>
      <c r="K583" s="529">
        <v>0</v>
      </c>
      <c r="L583" s="529">
        <v>2207814426</v>
      </c>
      <c r="M583" s="525">
        <v>0</v>
      </c>
      <c r="N583" s="525">
        <v>7162605078</v>
      </c>
      <c r="O583" s="526" t="s">
        <v>2372</v>
      </c>
    </row>
    <row r="584" spans="1:16" x14ac:dyDescent="0.25">
      <c r="A584" s="70" t="s">
        <v>1169</v>
      </c>
      <c r="B584" s="70" t="s">
        <v>1170</v>
      </c>
      <c r="C584" s="531" t="s">
        <v>1171</v>
      </c>
      <c r="D584" s="524" t="s">
        <v>1172</v>
      </c>
      <c r="E584" s="524" t="s">
        <v>1173</v>
      </c>
      <c r="F584" s="554" t="s">
        <v>1174</v>
      </c>
      <c r="G584" s="524" t="s">
        <v>453</v>
      </c>
      <c r="H584" s="524" t="s">
        <v>454</v>
      </c>
      <c r="I584" s="525">
        <v>0</v>
      </c>
      <c r="J584" s="525">
        <v>556901353</v>
      </c>
      <c r="K584" s="529">
        <v>0</v>
      </c>
      <c r="L584" s="529">
        <v>101885900</v>
      </c>
      <c r="M584" s="525">
        <v>0</v>
      </c>
      <c r="N584" s="525">
        <v>658787253</v>
      </c>
      <c r="O584" s="526" t="s">
        <v>2372</v>
      </c>
    </row>
    <row r="585" spans="1:16" x14ac:dyDescent="0.25">
      <c r="A585" s="70" t="s">
        <v>1169</v>
      </c>
      <c r="B585" s="70" t="s">
        <v>1170</v>
      </c>
      <c r="C585" s="531" t="s">
        <v>1171</v>
      </c>
      <c r="D585" s="524" t="s">
        <v>1172</v>
      </c>
      <c r="E585" s="524" t="s">
        <v>1173</v>
      </c>
      <c r="F585" s="554" t="s">
        <v>1174</v>
      </c>
      <c r="G585" s="524" t="s">
        <v>457</v>
      </c>
      <c r="H585" s="524" t="s">
        <v>458</v>
      </c>
      <c r="I585" s="525">
        <v>0</v>
      </c>
      <c r="J585" s="525">
        <v>17961695178</v>
      </c>
      <c r="K585" s="529">
        <v>0</v>
      </c>
      <c r="L585" s="529">
        <v>1913086208</v>
      </c>
      <c r="M585" s="525">
        <v>0</v>
      </c>
      <c r="N585" s="525">
        <v>19874781386</v>
      </c>
      <c r="O585" s="526" t="s">
        <v>2372</v>
      </c>
    </row>
    <row r="586" spans="1:16" x14ac:dyDescent="0.25">
      <c r="A586" s="70" t="s">
        <v>1169</v>
      </c>
      <c r="B586" s="70" t="s">
        <v>1170</v>
      </c>
      <c r="C586" s="531" t="s">
        <v>1171</v>
      </c>
      <c r="D586" s="524" t="s">
        <v>1172</v>
      </c>
      <c r="E586" s="524" t="s">
        <v>1173</v>
      </c>
      <c r="F586" s="554" t="s">
        <v>1174</v>
      </c>
      <c r="G586" s="524" t="s">
        <v>459</v>
      </c>
      <c r="H586" s="524" t="s">
        <v>460</v>
      </c>
      <c r="I586" s="525">
        <v>0</v>
      </c>
      <c r="J586" s="525">
        <v>3494672353</v>
      </c>
      <c r="K586" s="529">
        <v>0</v>
      </c>
      <c r="L586" s="529">
        <v>0</v>
      </c>
      <c r="M586" s="525">
        <v>0</v>
      </c>
      <c r="N586" s="525">
        <v>3494672353</v>
      </c>
      <c r="O586" s="526" t="s">
        <v>2372</v>
      </c>
    </row>
    <row r="587" spans="1:16" x14ac:dyDescent="0.25">
      <c r="A587" s="70" t="s">
        <v>1169</v>
      </c>
      <c r="B587" s="70" t="s">
        <v>1170</v>
      </c>
      <c r="C587" s="531" t="s">
        <v>1171</v>
      </c>
      <c r="D587" s="524" t="s">
        <v>1172</v>
      </c>
      <c r="E587" s="524" t="s">
        <v>1173</v>
      </c>
      <c r="F587" s="554" t="s">
        <v>1174</v>
      </c>
      <c r="G587" s="524" t="s">
        <v>463</v>
      </c>
      <c r="H587" s="524" t="s">
        <v>464</v>
      </c>
      <c r="I587" s="525">
        <v>0</v>
      </c>
      <c r="J587" s="525">
        <v>809441</v>
      </c>
      <c r="K587" s="529">
        <v>0</v>
      </c>
      <c r="L587" s="529">
        <v>429110</v>
      </c>
      <c r="M587" s="525">
        <v>0</v>
      </c>
      <c r="N587" s="525">
        <v>1238551</v>
      </c>
      <c r="O587" s="526" t="s">
        <v>2372</v>
      </c>
    </row>
    <row r="588" spans="1:16" x14ac:dyDescent="0.25">
      <c r="A588" s="70" t="s">
        <v>1169</v>
      </c>
      <c r="B588" s="70" t="s">
        <v>1170</v>
      </c>
      <c r="C588" s="531" t="s">
        <v>1171</v>
      </c>
      <c r="D588" s="524" t="s">
        <v>1172</v>
      </c>
      <c r="E588" s="524" t="s">
        <v>1173</v>
      </c>
      <c r="F588" s="554" t="s">
        <v>1174</v>
      </c>
      <c r="G588" s="524" t="s">
        <v>495</v>
      </c>
      <c r="H588" s="524" t="s">
        <v>1809</v>
      </c>
      <c r="I588" s="525">
        <v>0</v>
      </c>
      <c r="J588" s="525">
        <v>32815244589</v>
      </c>
      <c r="K588" s="529">
        <v>0</v>
      </c>
      <c r="L588" s="529">
        <v>14874739556</v>
      </c>
      <c r="M588" s="525">
        <v>0</v>
      </c>
      <c r="N588" s="525">
        <v>47689984145</v>
      </c>
      <c r="O588" s="526" t="s">
        <v>2372</v>
      </c>
    </row>
    <row r="589" spans="1:16" x14ac:dyDescent="0.25">
      <c r="A589" s="70" t="s">
        <v>1169</v>
      </c>
      <c r="B589" s="70" t="s">
        <v>1170</v>
      </c>
      <c r="C589" s="531" t="s">
        <v>1171</v>
      </c>
      <c r="D589" s="524" t="s">
        <v>1172</v>
      </c>
      <c r="E589" s="524" t="s">
        <v>1173</v>
      </c>
      <c r="F589" s="554" t="s">
        <v>1174</v>
      </c>
      <c r="G589" s="524" t="s">
        <v>1175</v>
      </c>
      <c r="H589" s="524" t="s">
        <v>1176</v>
      </c>
      <c r="I589" s="525">
        <v>0</v>
      </c>
      <c r="J589" s="525">
        <v>657889376</v>
      </c>
      <c r="K589" s="529">
        <v>0</v>
      </c>
      <c r="L589" s="529">
        <v>0</v>
      </c>
      <c r="M589" s="525">
        <v>0</v>
      </c>
      <c r="N589" s="525">
        <v>657889376</v>
      </c>
      <c r="O589" s="526" t="s">
        <v>2372</v>
      </c>
    </row>
    <row r="590" spans="1:16" x14ac:dyDescent="0.25">
      <c r="A590" s="70" t="s">
        <v>1169</v>
      </c>
      <c r="B590" s="70" t="s">
        <v>1170</v>
      </c>
      <c r="C590" s="531" t="s">
        <v>1171</v>
      </c>
      <c r="D590" s="524" t="s">
        <v>1172</v>
      </c>
      <c r="E590" s="524" t="s">
        <v>1173</v>
      </c>
      <c r="F590" s="554" t="s">
        <v>1174</v>
      </c>
      <c r="G590" s="524" t="s">
        <v>1177</v>
      </c>
      <c r="H590" s="524" t="s">
        <v>1178</v>
      </c>
      <c r="I590" s="525">
        <v>0</v>
      </c>
      <c r="J590" s="525">
        <v>13532712</v>
      </c>
      <c r="K590" s="529">
        <v>0</v>
      </c>
      <c r="L590" s="529">
        <v>0</v>
      </c>
      <c r="M590" s="525">
        <v>0</v>
      </c>
      <c r="N590" s="525">
        <v>13532712</v>
      </c>
      <c r="O590" s="526" t="s">
        <v>2372</v>
      </c>
    </row>
    <row r="591" spans="1:16" x14ac:dyDescent="0.25">
      <c r="A591" s="70" t="s">
        <v>1169</v>
      </c>
      <c r="B591" s="70" t="s">
        <v>1170</v>
      </c>
      <c r="C591" s="531" t="s">
        <v>1171</v>
      </c>
      <c r="D591" s="524" t="s">
        <v>1172</v>
      </c>
      <c r="E591" s="524" t="s">
        <v>1173</v>
      </c>
      <c r="F591" s="554" t="s">
        <v>1174</v>
      </c>
      <c r="G591" s="524" t="s">
        <v>469</v>
      </c>
      <c r="H591" s="524" t="s">
        <v>470</v>
      </c>
      <c r="I591" s="525">
        <v>0</v>
      </c>
      <c r="J591" s="525">
        <v>34254142</v>
      </c>
      <c r="K591" s="529">
        <v>0</v>
      </c>
      <c r="L591" s="529">
        <v>0</v>
      </c>
      <c r="M591" s="525">
        <v>0</v>
      </c>
      <c r="N591" s="525">
        <v>34254142</v>
      </c>
      <c r="O591" s="526" t="s">
        <v>2372</v>
      </c>
    </row>
    <row r="592" spans="1:16" x14ac:dyDescent="0.25">
      <c r="A592" s="70" t="s">
        <v>1169</v>
      </c>
      <c r="B592" s="70" t="s">
        <v>1170</v>
      </c>
      <c r="C592" s="531" t="s">
        <v>1171</v>
      </c>
      <c r="D592" s="524" t="s">
        <v>1172</v>
      </c>
      <c r="E592" s="524" t="s">
        <v>1173</v>
      </c>
      <c r="F592" s="554" t="s">
        <v>1174</v>
      </c>
      <c r="G592" s="524" t="s">
        <v>471</v>
      </c>
      <c r="H592" s="524" t="s">
        <v>472</v>
      </c>
      <c r="I592" s="525">
        <v>0</v>
      </c>
      <c r="J592" s="525">
        <v>137959140</v>
      </c>
      <c r="K592" s="529">
        <v>0</v>
      </c>
      <c r="L592" s="529">
        <v>238355391</v>
      </c>
      <c r="M592" s="525">
        <v>0</v>
      </c>
      <c r="N592" s="525">
        <v>376314531</v>
      </c>
      <c r="O592" s="526" t="s">
        <v>2372</v>
      </c>
    </row>
    <row r="593" spans="1:15" x14ac:dyDescent="0.25">
      <c r="A593" s="70" t="s">
        <v>1169</v>
      </c>
      <c r="B593" s="70" t="s">
        <v>1170</v>
      </c>
      <c r="C593" s="531" t="s">
        <v>1171</v>
      </c>
      <c r="D593" s="524" t="s">
        <v>1172</v>
      </c>
      <c r="E593" s="524" t="s">
        <v>1173</v>
      </c>
      <c r="F593" s="554" t="s">
        <v>1174</v>
      </c>
      <c r="G593" s="524" t="s">
        <v>1805</v>
      </c>
      <c r="H593" s="524" t="s">
        <v>1806</v>
      </c>
      <c r="I593" s="525">
        <v>0</v>
      </c>
      <c r="J593" s="525">
        <v>0</v>
      </c>
      <c r="K593" s="529">
        <v>0</v>
      </c>
      <c r="L593" s="529">
        <v>4550197860</v>
      </c>
      <c r="M593" s="525">
        <v>0</v>
      </c>
      <c r="N593" s="525">
        <v>4550197860</v>
      </c>
      <c r="O593" s="526" t="s">
        <v>2372</v>
      </c>
    </row>
    <row r="594" spans="1:15" x14ac:dyDescent="0.25">
      <c r="A594" s="70" t="s">
        <v>1169</v>
      </c>
      <c r="B594" s="70" t="s">
        <v>1170</v>
      </c>
      <c r="C594" s="531" t="s">
        <v>1171</v>
      </c>
      <c r="D594" s="524" t="s">
        <v>1172</v>
      </c>
      <c r="E594" s="524" t="s">
        <v>1179</v>
      </c>
      <c r="F594" s="554" t="s">
        <v>1180</v>
      </c>
      <c r="G594" s="524" t="s">
        <v>444</v>
      </c>
      <c r="H594" s="524" t="s">
        <v>444</v>
      </c>
      <c r="I594" s="525">
        <v>0</v>
      </c>
      <c r="J594" s="525">
        <v>25773928787</v>
      </c>
      <c r="K594" s="529">
        <v>1745764186</v>
      </c>
      <c r="L594" s="529">
        <v>318503401</v>
      </c>
      <c r="M594" s="525">
        <v>0</v>
      </c>
      <c r="N594" s="525">
        <v>24346668002</v>
      </c>
      <c r="O594" s="526" t="s">
        <v>2373</v>
      </c>
    </row>
    <row r="595" spans="1:15" x14ac:dyDescent="0.25">
      <c r="A595" s="70" t="s">
        <v>1181</v>
      </c>
      <c r="B595" s="70" t="s">
        <v>1182</v>
      </c>
      <c r="C595" s="531" t="s">
        <v>1183</v>
      </c>
      <c r="D595" s="524" t="s">
        <v>129</v>
      </c>
      <c r="E595" s="524" t="s">
        <v>1184</v>
      </c>
      <c r="F595" s="554" t="s">
        <v>1185</v>
      </c>
      <c r="G595" s="524" t="s">
        <v>738</v>
      </c>
      <c r="H595" s="524" t="s">
        <v>739</v>
      </c>
      <c r="I595" s="525">
        <v>0</v>
      </c>
      <c r="J595" s="525">
        <v>0</v>
      </c>
      <c r="K595" s="525">
        <v>5244393277</v>
      </c>
      <c r="L595" s="525">
        <v>0</v>
      </c>
      <c r="M595" s="525">
        <v>5244393277</v>
      </c>
      <c r="N595" s="525">
        <v>0</v>
      </c>
      <c r="O595" s="526" t="s">
        <v>379</v>
      </c>
    </row>
    <row r="596" spans="1:15" x14ac:dyDescent="0.25">
      <c r="A596" s="70" t="s">
        <v>1181</v>
      </c>
      <c r="B596" s="70" t="s">
        <v>1182</v>
      </c>
      <c r="C596" s="531" t="s">
        <v>1183</v>
      </c>
      <c r="D596" s="524" t="s">
        <v>129</v>
      </c>
      <c r="E596" s="524" t="s">
        <v>1184</v>
      </c>
      <c r="F596" s="554" t="s">
        <v>1185</v>
      </c>
      <c r="G596" s="524" t="s">
        <v>740</v>
      </c>
      <c r="H596" s="524" t="s">
        <v>741</v>
      </c>
      <c r="I596" s="525">
        <v>0</v>
      </c>
      <c r="J596" s="525">
        <v>0</v>
      </c>
      <c r="K596" s="525">
        <v>1393350844</v>
      </c>
      <c r="L596" s="525">
        <v>0</v>
      </c>
      <c r="M596" s="525">
        <v>1393350844</v>
      </c>
      <c r="N596" s="525">
        <v>0</v>
      </c>
      <c r="O596" s="526" t="s">
        <v>379</v>
      </c>
    </row>
    <row r="597" spans="1:15" x14ac:dyDescent="0.25">
      <c r="A597" s="70" t="s">
        <v>1181</v>
      </c>
      <c r="B597" s="70" t="s">
        <v>1182</v>
      </c>
      <c r="C597" s="531" t="s">
        <v>1183</v>
      </c>
      <c r="D597" s="524" t="s">
        <v>129</v>
      </c>
      <c r="E597" s="524" t="s">
        <v>1184</v>
      </c>
      <c r="F597" s="554" t="s">
        <v>1185</v>
      </c>
      <c r="G597" s="524" t="s">
        <v>742</v>
      </c>
      <c r="H597" s="524" t="s">
        <v>743</v>
      </c>
      <c r="I597" s="525">
        <v>0</v>
      </c>
      <c r="J597" s="525">
        <v>0</v>
      </c>
      <c r="K597" s="525">
        <v>833910301</v>
      </c>
      <c r="L597" s="525">
        <v>0</v>
      </c>
      <c r="M597" s="525">
        <v>833910301</v>
      </c>
      <c r="N597" s="525">
        <v>0</v>
      </c>
      <c r="O597" s="526" t="s">
        <v>379</v>
      </c>
    </row>
    <row r="598" spans="1:15" x14ac:dyDescent="0.25">
      <c r="A598" s="70" t="s">
        <v>1181</v>
      </c>
      <c r="B598" s="70" t="s">
        <v>1182</v>
      </c>
      <c r="C598" s="531" t="s">
        <v>1183</v>
      </c>
      <c r="D598" s="524" t="s">
        <v>129</v>
      </c>
      <c r="E598" s="524" t="s">
        <v>1184</v>
      </c>
      <c r="F598" s="554" t="s">
        <v>1185</v>
      </c>
      <c r="G598" s="524" t="s">
        <v>744</v>
      </c>
      <c r="H598" s="524" t="s">
        <v>745</v>
      </c>
      <c r="I598" s="525">
        <v>0</v>
      </c>
      <c r="J598" s="525">
        <v>0</v>
      </c>
      <c r="K598" s="525">
        <v>2548948550</v>
      </c>
      <c r="L598" s="525">
        <v>0</v>
      </c>
      <c r="M598" s="525">
        <v>2548948550</v>
      </c>
      <c r="N598" s="525">
        <v>0</v>
      </c>
      <c r="O598" s="526" t="s">
        <v>379</v>
      </c>
    </row>
    <row r="599" spans="1:15" x14ac:dyDescent="0.25">
      <c r="A599" s="70" t="s">
        <v>1181</v>
      </c>
      <c r="B599" s="70" t="s">
        <v>1182</v>
      </c>
      <c r="C599" s="531" t="s">
        <v>1183</v>
      </c>
      <c r="D599" s="524" t="s">
        <v>129</v>
      </c>
      <c r="E599" s="524" t="s">
        <v>1186</v>
      </c>
      <c r="F599" s="554" t="s">
        <v>1187</v>
      </c>
      <c r="G599" s="524" t="s">
        <v>738</v>
      </c>
      <c r="H599" s="524" t="s">
        <v>739</v>
      </c>
      <c r="I599" s="525">
        <v>0</v>
      </c>
      <c r="J599" s="525">
        <v>0</v>
      </c>
      <c r="K599" s="525">
        <v>560275459</v>
      </c>
      <c r="L599" s="525">
        <v>0</v>
      </c>
      <c r="M599" s="525">
        <v>560275459</v>
      </c>
      <c r="N599" s="525">
        <v>0</v>
      </c>
      <c r="O599" s="526" t="s">
        <v>379</v>
      </c>
    </row>
    <row r="600" spans="1:15" x14ac:dyDescent="0.25">
      <c r="A600" s="70" t="s">
        <v>1181</v>
      </c>
      <c r="B600" s="70" t="s">
        <v>1182</v>
      </c>
      <c r="C600" s="531" t="s">
        <v>1183</v>
      </c>
      <c r="D600" s="524" t="s">
        <v>129</v>
      </c>
      <c r="E600" s="524" t="s">
        <v>1186</v>
      </c>
      <c r="F600" s="554" t="s">
        <v>1187</v>
      </c>
      <c r="G600" s="524" t="s">
        <v>740</v>
      </c>
      <c r="H600" s="524" t="s">
        <v>741</v>
      </c>
      <c r="I600" s="525">
        <v>0</v>
      </c>
      <c r="J600" s="525">
        <v>0</v>
      </c>
      <c r="K600" s="525">
        <v>198337858</v>
      </c>
      <c r="L600" s="525">
        <v>0</v>
      </c>
      <c r="M600" s="525">
        <v>198337858</v>
      </c>
      <c r="N600" s="525">
        <v>0</v>
      </c>
      <c r="O600" s="526" t="s">
        <v>379</v>
      </c>
    </row>
    <row r="601" spans="1:15" x14ac:dyDescent="0.25">
      <c r="A601" s="70" t="s">
        <v>1181</v>
      </c>
      <c r="B601" s="70" t="s">
        <v>1182</v>
      </c>
      <c r="C601" s="531" t="s">
        <v>1183</v>
      </c>
      <c r="D601" s="524" t="s">
        <v>129</v>
      </c>
      <c r="E601" s="524" t="s">
        <v>1186</v>
      </c>
      <c r="F601" s="554" t="s">
        <v>1187</v>
      </c>
      <c r="G601" s="524" t="s">
        <v>742</v>
      </c>
      <c r="H601" s="524" t="s">
        <v>743</v>
      </c>
      <c r="I601" s="525">
        <v>0</v>
      </c>
      <c r="J601" s="525">
        <v>0</v>
      </c>
      <c r="K601" s="525">
        <v>496297851</v>
      </c>
      <c r="L601" s="525">
        <v>0</v>
      </c>
      <c r="M601" s="525">
        <v>496297851</v>
      </c>
      <c r="N601" s="525">
        <v>0</v>
      </c>
      <c r="O601" s="526" t="s">
        <v>379</v>
      </c>
    </row>
    <row r="602" spans="1:15" x14ac:dyDescent="0.25">
      <c r="A602" s="70" t="s">
        <v>1181</v>
      </c>
      <c r="B602" s="70" t="s">
        <v>1182</v>
      </c>
      <c r="C602" s="531" t="s">
        <v>1183</v>
      </c>
      <c r="D602" s="524" t="s">
        <v>129</v>
      </c>
      <c r="E602" s="524" t="s">
        <v>1186</v>
      </c>
      <c r="F602" s="554" t="s">
        <v>1187</v>
      </c>
      <c r="G602" s="524" t="s">
        <v>744</v>
      </c>
      <c r="H602" s="524" t="s">
        <v>745</v>
      </c>
      <c r="I602" s="525">
        <v>0</v>
      </c>
      <c r="J602" s="525">
        <v>0</v>
      </c>
      <c r="K602" s="525">
        <v>747948168</v>
      </c>
      <c r="L602" s="525">
        <v>0</v>
      </c>
      <c r="M602" s="525">
        <v>747948168</v>
      </c>
      <c r="N602" s="525">
        <v>0</v>
      </c>
      <c r="O602" s="526" t="s">
        <v>379</v>
      </c>
    </row>
    <row r="603" spans="1:15" x14ac:dyDescent="0.25">
      <c r="A603" s="70" t="s">
        <v>1181</v>
      </c>
      <c r="B603" s="70" t="s">
        <v>1182</v>
      </c>
      <c r="C603" s="531" t="s">
        <v>1183</v>
      </c>
      <c r="D603" s="524" t="s">
        <v>129</v>
      </c>
      <c r="E603" s="524" t="s">
        <v>1188</v>
      </c>
      <c r="F603" s="554" t="s">
        <v>1189</v>
      </c>
      <c r="G603" s="524" t="s">
        <v>744</v>
      </c>
      <c r="H603" s="524" t="s">
        <v>745</v>
      </c>
      <c r="I603" s="525">
        <v>0</v>
      </c>
      <c r="J603" s="525">
        <v>0</v>
      </c>
      <c r="K603" s="525">
        <v>410366340</v>
      </c>
      <c r="L603" s="525">
        <v>0</v>
      </c>
      <c r="M603" s="525">
        <v>410366340</v>
      </c>
      <c r="N603" s="525">
        <v>0</v>
      </c>
      <c r="O603" s="526" t="s">
        <v>379</v>
      </c>
    </row>
    <row r="604" spans="1:15" x14ac:dyDescent="0.25">
      <c r="A604" s="70" t="s">
        <v>1181</v>
      </c>
      <c r="B604" s="70" t="s">
        <v>1182</v>
      </c>
      <c r="C604" s="531" t="s">
        <v>1183</v>
      </c>
      <c r="D604" s="524" t="s">
        <v>129</v>
      </c>
      <c r="E604" s="524" t="s">
        <v>1190</v>
      </c>
      <c r="F604" s="554" t="s">
        <v>1191</v>
      </c>
      <c r="G604" s="524" t="s">
        <v>738</v>
      </c>
      <c r="H604" s="524" t="s">
        <v>739</v>
      </c>
      <c r="I604" s="525">
        <v>0</v>
      </c>
      <c r="J604" s="525">
        <v>0</v>
      </c>
      <c r="K604" s="525">
        <v>559650000</v>
      </c>
      <c r="L604" s="525">
        <v>0</v>
      </c>
      <c r="M604" s="525">
        <v>559650000</v>
      </c>
      <c r="N604" s="525">
        <v>0</v>
      </c>
      <c r="O604" s="526" t="s">
        <v>379</v>
      </c>
    </row>
    <row r="605" spans="1:15" x14ac:dyDescent="0.25">
      <c r="A605" s="70" t="s">
        <v>1181</v>
      </c>
      <c r="B605" s="70" t="s">
        <v>1182</v>
      </c>
      <c r="C605" s="531" t="s">
        <v>1183</v>
      </c>
      <c r="D605" s="524" t="s">
        <v>129</v>
      </c>
      <c r="E605" s="524" t="s">
        <v>1190</v>
      </c>
      <c r="F605" s="554" t="s">
        <v>1191</v>
      </c>
      <c r="G605" s="524" t="s">
        <v>740</v>
      </c>
      <c r="H605" s="524" t="s">
        <v>741</v>
      </c>
      <c r="I605" s="525">
        <v>0</v>
      </c>
      <c r="J605" s="525">
        <v>0</v>
      </c>
      <c r="K605" s="525">
        <v>252000000</v>
      </c>
      <c r="L605" s="525">
        <v>0</v>
      </c>
      <c r="M605" s="525">
        <v>252000000</v>
      </c>
      <c r="N605" s="525">
        <v>0</v>
      </c>
      <c r="O605" s="526" t="s">
        <v>379</v>
      </c>
    </row>
    <row r="606" spans="1:15" x14ac:dyDescent="0.25">
      <c r="A606" s="70" t="s">
        <v>1181</v>
      </c>
      <c r="B606" s="70" t="s">
        <v>1182</v>
      </c>
      <c r="C606" s="531" t="s">
        <v>1183</v>
      </c>
      <c r="D606" s="524" t="s">
        <v>129</v>
      </c>
      <c r="E606" s="524" t="s">
        <v>1190</v>
      </c>
      <c r="F606" s="554" t="s">
        <v>1191</v>
      </c>
      <c r="G606" s="524" t="s">
        <v>742</v>
      </c>
      <c r="H606" s="524" t="s">
        <v>743</v>
      </c>
      <c r="I606" s="525">
        <v>0</v>
      </c>
      <c r="J606" s="525">
        <v>0</v>
      </c>
      <c r="K606" s="525">
        <v>243889655</v>
      </c>
      <c r="L606" s="525">
        <v>0</v>
      </c>
      <c r="M606" s="525">
        <v>243889655</v>
      </c>
      <c r="N606" s="525">
        <v>0</v>
      </c>
      <c r="O606" s="526" t="s">
        <v>379</v>
      </c>
    </row>
    <row r="607" spans="1:15" x14ac:dyDescent="0.25">
      <c r="A607" s="70" t="s">
        <v>1181</v>
      </c>
      <c r="B607" s="70" t="s">
        <v>1182</v>
      </c>
      <c r="C607" s="531" t="s">
        <v>1183</v>
      </c>
      <c r="D607" s="524" t="s">
        <v>129</v>
      </c>
      <c r="E607" s="524" t="s">
        <v>1190</v>
      </c>
      <c r="F607" s="554" t="s">
        <v>1191</v>
      </c>
      <c r="G607" s="524" t="s">
        <v>744</v>
      </c>
      <c r="H607" s="524" t="s">
        <v>745</v>
      </c>
      <c r="I607" s="525">
        <v>0</v>
      </c>
      <c r="J607" s="525">
        <v>0</v>
      </c>
      <c r="K607" s="525">
        <v>504000000</v>
      </c>
      <c r="L607" s="525">
        <v>0</v>
      </c>
      <c r="M607" s="525">
        <v>504000000</v>
      </c>
      <c r="N607" s="525">
        <v>0</v>
      </c>
      <c r="O607" s="526" t="s">
        <v>379</v>
      </c>
    </row>
    <row r="608" spans="1:15" x14ac:dyDescent="0.25">
      <c r="A608" s="70" t="s">
        <v>1181</v>
      </c>
      <c r="B608" s="70" t="s">
        <v>1182</v>
      </c>
      <c r="C608" s="531" t="s">
        <v>1183</v>
      </c>
      <c r="D608" s="524" t="s">
        <v>129</v>
      </c>
      <c r="E608" s="524" t="s">
        <v>1192</v>
      </c>
      <c r="F608" s="554" t="s">
        <v>1193</v>
      </c>
      <c r="G608" s="524" t="s">
        <v>738</v>
      </c>
      <c r="H608" s="524" t="s">
        <v>739</v>
      </c>
      <c r="I608" s="525">
        <v>0</v>
      </c>
      <c r="J608" s="525">
        <v>0</v>
      </c>
      <c r="K608" s="525">
        <v>14074124</v>
      </c>
      <c r="L608" s="525">
        <v>0</v>
      </c>
      <c r="M608" s="525">
        <v>14074124</v>
      </c>
      <c r="N608" s="525">
        <v>0</v>
      </c>
      <c r="O608" s="526" t="s">
        <v>379</v>
      </c>
    </row>
    <row r="609" spans="1:15" x14ac:dyDescent="0.25">
      <c r="A609" s="70" t="s">
        <v>1181</v>
      </c>
      <c r="B609" s="70" t="s">
        <v>1182</v>
      </c>
      <c r="C609" s="531" t="s">
        <v>1183</v>
      </c>
      <c r="D609" s="524" t="s">
        <v>129</v>
      </c>
      <c r="E609" s="524" t="s">
        <v>1192</v>
      </c>
      <c r="F609" s="554" t="s">
        <v>1193</v>
      </c>
      <c r="G609" s="524" t="s">
        <v>740</v>
      </c>
      <c r="H609" s="524" t="s">
        <v>741</v>
      </c>
      <c r="I609" s="525">
        <v>0</v>
      </c>
      <c r="J609" s="525">
        <v>0</v>
      </c>
      <c r="K609" s="525">
        <v>31865940</v>
      </c>
      <c r="L609" s="525">
        <v>0</v>
      </c>
      <c r="M609" s="525">
        <v>31865940</v>
      </c>
      <c r="N609" s="525">
        <v>0</v>
      </c>
      <c r="O609" s="526" t="s">
        <v>379</v>
      </c>
    </row>
    <row r="610" spans="1:15" x14ac:dyDescent="0.25">
      <c r="A610" s="70" t="s">
        <v>1181</v>
      </c>
      <c r="B610" s="70" t="s">
        <v>1182</v>
      </c>
      <c r="C610" s="531" t="s">
        <v>1183</v>
      </c>
      <c r="D610" s="524" t="s">
        <v>129</v>
      </c>
      <c r="E610" s="524" t="s">
        <v>1192</v>
      </c>
      <c r="F610" s="554" t="s">
        <v>1193</v>
      </c>
      <c r="G610" s="524" t="s">
        <v>742</v>
      </c>
      <c r="H610" s="524" t="s">
        <v>743</v>
      </c>
      <c r="I610" s="525">
        <v>0</v>
      </c>
      <c r="J610" s="525">
        <v>0</v>
      </c>
      <c r="K610" s="525">
        <v>63731880</v>
      </c>
      <c r="L610" s="525">
        <v>0</v>
      </c>
      <c r="M610" s="525">
        <v>63731880</v>
      </c>
      <c r="N610" s="525">
        <v>0</v>
      </c>
      <c r="O610" s="526" t="s">
        <v>379</v>
      </c>
    </row>
    <row r="611" spans="1:15" x14ac:dyDescent="0.25">
      <c r="A611" s="70" t="s">
        <v>1181</v>
      </c>
      <c r="B611" s="70" t="s">
        <v>1182</v>
      </c>
      <c r="C611" s="531" t="s">
        <v>1183</v>
      </c>
      <c r="D611" s="524" t="s">
        <v>129</v>
      </c>
      <c r="E611" s="524" t="s">
        <v>1192</v>
      </c>
      <c r="F611" s="554" t="s">
        <v>1193</v>
      </c>
      <c r="G611" s="524" t="s">
        <v>744</v>
      </c>
      <c r="H611" s="524" t="s">
        <v>745</v>
      </c>
      <c r="I611" s="525">
        <v>0</v>
      </c>
      <c r="J611" s="525">
        <v>0</v>
      </c>
      <c r="K611" s="525">
        <v>31865940</v>
      </c>
      <c r="L611" s="525">
        <v>0</v>
      </c>
      <c r="M611" s="525">
        <v>31865940</v>
      </c>
      <c r="N611" s="525">
        <v>0</v>
      </c>
      <c r="O611" s="526" t="s">
        <v>379</v>
      </c>
    </row>
    <row r="612" spans="1:15" x14ac:dyDescent="0.25">
      <c r="A612" s="70" t="s">
        <v>1181</v>
      </c>
      <c r="B612" s="70" t="s">
        <v>1182</v>
      </c>
      <c r="C612" s="531" t="s">
        <v>1183</v>
      </c>
      <c r="D612" s="524" t="s">
        <v>129</v>
      </c>
      <c r="E612" s="524" t="s">
        <v>1194</v>
      </c>
      <c r="F612" s="554" t="s">
        <v>1195</v>
      </c>
      <c r="G612" s="524" t="s">
        <v>738</v>
      </c>
      <c r="H612" s="524" t="s">
        <v>739</v>
      </c>
      <c r="I612" s="525">
        <v>0</v>
      </c>
      <c r="J612" s="525">
        <v>0</v>
      </c>
      <c r="K612" s="525">
        <v>353580978</v>
      </c>
      <c r="L612" s="525">
        <v>0</v>
      </c>
      <c r="M612" s="525">
        <v>353580978</v>
      </c>
      <c r="N612" s="525">
        <v>0</v>
      </c>
      <c r="O612" s="526" t="s">
        <v>379</v>
      </c>
    </row>
    <row r="613" spans="1:15" x14ac:dyDescent="0.25">
      <c r="A613" s="70" t="s">
        <v>1181</v>
      </c>
      <c r="B613" s="70" t="s">
        <v>1182</v>
      </c>
      <c r="C613" s="531" t="s">
        <v>1183</v>
      </c>
      <c r="D613" s="524" t="s">
        <v>129</v>
      </c>
      <c r="E613" s="524" t="s">
        <v>1194</v>
      </c>
      <c r="F613" s="554" t="s">
        <v>1195</v>
      </c>
      <c r="G613" s="524" t="s">
        <v>740</v>
      </c>
      <c r="H613" s="524" t="s">
        <v>741</v>
      </c>
      <c r="I613" s="525">
        <v>0</v>
      </c>
      <c r="J613" s="525">
        <v>0</v>
      </c>
      <c r="K613" s="525">
        <v>132741732</v>
      </c>
      <c r="L613" s="525">
        <v>0</v>
      </c>
      <c r="M613" s="525">
        <v>132741732</v>
      </c>
      <c r="N613" s="525">
        <v>0</v>
      </c>
      <c r="O613" s="526" t="s">
        <v>379</v>
      </c>
    </row>
    <row r="614" spans="1:15" x14ac:dyDescent="0.25">
      <c r="A614" s="70" t="s">
        <v>1181</v>
      </c>
      <c r="B614" s="70" t="s">
        <v>1182</v>
      </c>
      <c r="C614" s="531" t="s">
        <v>1183</v>
      </c>
      <c r="D614" s="524" t="s">
        <v>129</v>
      </c>
      <c r="E614" s="524" t="s">
        <v>1194</v>
      </c>
      <c r="F614" s="554" t="s">
        <v>1195</v>
      </c>
      <c r="G614" s="524" t="s">
        <v>742</v>
      </c>
      <c r="H614" s="524" t="s">
        <v>743</v>
      </c>
      <c r="I614" s="525">
        <v>0</v>
      </c>
      <c r="J614" s="525">
        <v>0</v>
      </c>
      <c r="K614" s="525">
        <v>141663688</v>
      </c>
      <c r="L614" s="525">
        <v>0</v>
      </c>
      <c r="M614" s="525">
        <v>141663688</v>
      </c>
      <c r="N614" s="525">
        <v>0</v>
      </c>
      <c r="O614" s="526" t="s">
        <v>379</v>
      </c>
    </row>
    <row r="615" spans="1:15" x14ac:dyDescent="0.25">
      <c r="A615" s="70" t="s">
        <v>1181</v>
      </c>
      <c r="B615" s="70" t="s">
        <v>1182</v>
      </c>
      <c r="C615" s="531" t="s">
        <v>1183</v>
      </c>
      <c r="D615" s="524" t="s">
        <v>129</v>
      </c>
      <c r="E615" s="524" t="s">
        <v>1194</v>
      </c>
      <c r="F615" s="554" t="s">
        <v>1195</v>
      </c>
      <c r="G615" s="524" t="s">
        <v>744</v>
      </c>
      <c r="H615" s="524" t="s">
        <v>745</v>
      </c>
      <c r="I615" s="525">
        <v>0</v>
      </c>
      <c r="J615" s="525">
        <v>0</v>
      </c>
      <c r="K615" s="525">
        <v>242907504</v>
      </c>
      <c r="L615" s="525">
        <v>0</v>
      </c>
      <c r="M615" s="525">
        <v>242907504</v>
      </c>
      <c r="N615" s="525">
        <v>0</v>
      </c>
      <c r="O615" s="526" t="s">
        <v>379</v>
      </c>
    </row>
    <row r="616" spans="1:15" x14ac:dyDescent="0.25">
      <c r="A616" s="70" t="s">
        <v>1181</v>
      </c>
      <c r="B616" s="70" t="s">
        <v>1182</v>
      </c>
      <c r="C616" s="531" t="s">
        <v>1183</v>
      </c>
      <c r="D616" s="524" t="s">
        <v>129</v>
      </c>
      <c r="E616" s="524" t="s">
        <v>1196</v>
      </c>
      <c r="F616" s="554" t="s">
        <v>1197</v>
      </c>
      <c r="G616" s="524" t="s">
        <v>738</v>
      </c>
      <c r="H616" s="524" t="s">
        <v>739</v>
      </c>
      <c r="I616" s="525">
        <v>0</v>
      </c>
      <c r="J616" s="525">
        <v>0</v>
      </c>
      <c r="K616" s="525">
        <v>35724018</v>
      </c>
      <c r="L616" s="525">
        <v>0</v>
      </c>
      <c r="M616" s="525">
        <v>35724018</v>
      </c>
      <c r="N616" s="525">
        <v>0</v>
      </c>
      <c r="O616" s="526" t="s">
        <v>379</v>
      </c>
    </row>
    <row r="617" spans="1:15" x14ac:dyDescent="0.25">
      <c r="A617" s="70" t="s">
        <v>1181</v>
      </c>
      <c r="B617" s="70" t="s">
        <v>1182</v>
      </c>
      <c r="C617" s="531" t="s">
        <v>1183</v>
      </c>
      <c r="D617" s="524" t="s">
        <v>129</v>
      </c>
      <c r="E617" s="524" t="s">
        <v>1196</v>
      </c>
      <c r="F617" s="554" t="s">
        <v>1197</v>
      </c>
      <c r="G617" s="524" t="s">
        <v>744</v>
      </c>
      <c r="H617" s="524" t="s">
        <v>745</v>
      </c>
      <c r="I617" s="525">
        <v>0</v>
      </c>
      <c r="J617" s="525">
        <v>0</v>
      </c>
      <c r="K617" s="525">
        <v>10691835</v>
      </c>
      <c r="L617" s="525">
        <v>0</v>
      </c>
      <c r="M617" s="525">
        <v>10691835</v>
      </c>
      <c r="N617" s="525">
        <v>0</v>
      </c>
      <c r="O617" s="526" t="s">
        <v>379</v>
      </c>
    </row>
    <row r="618" spans="1:15" x14ac:dyDescent="0.25">
      <c r="A618" s="70" t="s">
        <v>1181</v>
      </c>
      <c r="B618" s="70" t="s">
        <v>1182</v>
      </c>
      <c r="C618" s="531" t="s">
        <v>1183</v>
      </c>
      <c r="D618" s="524" t="s">
        <v>129</v>
      </c>
      <c r="E618" s="524" t="s">
        <v>1198</v>
      </c>
      <c r="F618" s="554" t="s">
        <v>1199</v>
      </c>
      <c r="G618" s="524" t="s">
        <v>738</v>
      </c>
      <c r="H618" s="524" t="s">
        <v>739</v>
      </c>
      <c r="I618" s="525">
        <v>0</v>
      </c>
      <c r="J618" s="525">
        <v>0</v>
      </c>
      <c r="K618" s="525">
        <v>1549479147</v>
      </c>
      <c r="L618" s="525">
        <v>0</v>
      </c>
      <c r="M618" s="525">
        <v>1549479147</v>
      </c>
      <c r="N618" s="525">
        <v>0</v>
      </c>
      <c r="O618" s="526" t="s">
        <v>379</v>
      </c>
    </row>
    <row r="619" spans="1:15" x14ac:dyDescent="0.25">
      <c r="A619" s="70" t="s">
        <v>1181</v>
      </c>
      <c r="B619" s="70" t="s">
        <v>1182</v>
      </c>
      <c r="C619" s="531" t="s">
        <v>1183</v>
      </c>
      <c r="D619" s="524" t="s">
        <v>129</v>
      </c>
      <c r="E619" s="524" t="s">
        <v>1198</v>
      </c>
      <c r="F619" s="554" t="s">
        <v>1199</v>
      </c>
      <c r="G619" s="524" t="s">
        <v>740</v>
      </c>
      <c r="H619" s="524" t="s">
        <v>741</v>
      </c>
      <c r="I619" s="525">
        <v>0</v>
      </c>
      <c r="J619" s="525">
        <v>0</v>
      </c>
      <c r="K619" s="525">
        <v>477459687</v>
      </c>
      <c r="L619" s="525">
        <v>0</v>
      </c>
      <c r="M619" s="525">
        <v>477459687</v>
      </c>
      <c r="N619" s="525">
        <v>0</v>
      </c>
      <c r="O619" s="526" t="s">
        <v>379</v>
      </c>
    </row>
    <row r="620" spans="1:15" x14ac:dyDescent="0.25">
      <c r="A620" s="70" t="s">
        <v>1181</v>
      </c>
      <c r="B620" s="70" t="s">
        <v>1182</v>
      </c>
      <c r="C620" s="531" t="s">
        <v>1183</v>
      </c>
      <c r="D620" s="524" t="s">
        <v>129</v>
      </c>
      <c r="E620" s="524" t="s">
        <v>1198</v>
      </c>
      <c r="F620" s="554" t="s">
        <v>1199</v>
      </c>
      <c r="G620" s="524" t="s">
        <v>742</v>
      </c>
      <c r="H620" s="524" t="s">
        <v>743</v>
      </c>
      <c r="I620" s="525">
        <v>0</v>
      </c>
      <c r="J620" s="525">
        <v>0</v>
      </c>
      <c r="K620" s="525">
        <v>415585788</v>
      </c>
      <c r="L620" s="525">
        <v>0</v>
      </c>
      <c r="M620" s="525">
        <v>415585788</v>
      </c>
      <c r="N620" s="525">
        <v>0</v>
      </c>
      <c r="O620" s="526" t="s">
        <v>379</v>
      </c>
    </row>
    <row r="621" spans="1:15" x14ac:dyDescent="0.25">
      <c r="A621" s="70" t="s">
        <v>1181</v>
      </c>
      <c r="B621" s="70" t="s">
        <v>1182</v>
      </c>
      <c r="C621" s="531" t="s">
        <v>1183</v>
      </c>
      <c r="D621" s="524" t="s">
        <v>129</v>
      </c>
      <c r="E621" s="524" t="s">
        <v>1198</v>
      </c>
      <c r="F621" s="554" t="s">
        <v>1199</v>
      </c>
      <c r="G621" s="524" t="s">
        <v>744</v>
      </c>
      <c r="H621" s="524" t="s">
        <v>745</v>
      </c>
      <c r="I621" s="525">
        <v>0</v>
      </c>
      <c r="J621" s="525">
        <v>0</v>
      </c>
      <c r="K621" s="525">
        <v>1104624349</v>
      </c>
      <c r="L621" s="525">
        <v>0</v>
      </c>
      <c r="M621" s="525">
        <v>1104624349</v>
      </c>
      <c r="N621" s="525">
        <v>0</v>
      </c>
      <c r="O621" s="526" t="s">
        <v>379</v>
      </c>
    </row>
    <row r="622" spans="1:15" x14ac:dyDescent="0.25">
      <c r="A622" s="70" t="s">
        <v>1181</v>
      </c>
      <c r="B622" s="70" t="s">
        <v>1182</v>
      </c>
      <c r="C622" s="531" t="s">
        <v>1183</v>
      </c>
      <c r="D622" s="524" t="s">
        <v>129</v>
      </c>
      <c r="E622" s="524" t="s">
        <v>2088</v>
      </c>
      <c r="F622" s="554" t="s">
        <v>2089</v>
      </c>
      <c r="G622" s="524" t="s">
        <v>738</v>
      </c>
      <c r="H622" s="524" t="s">
        <v>739</v>
      </c>
      <c r="I622" s="525">
        <v>0</v>
      </c>
      <c r="J622" s="525">
        <v>0</v>
      </c>
      <c r="K622" s="525">
        <v>186550000</v>
      </c>
      <c r="L622" s="525">
        <v>0</v>
      </c>
      <c r="M622" s="525">
        <v>186550000</v>
      </c>
      <c r="N622" s="525">
        <v>0</v>
      </c>
      <c r="O622" s="526" t="s">
        <v>379</v>
      </c>
    </row>
    <row r="623" spans="1:15" x14ac:dyDescent="0.25">
      <c r="A623" s="70" t="s">
        <v>1181</v>
      </c>
      <c r="B623" s="70" t="s">
        <v>1182</v>
      </c>
      <c r="C623" s="531" t="s">
        <v>1183</v>
      </c>
      <c r="D623" s="524" t="s">
        <v>129</v>
      </c>
      <c r="E623" s="524" t="s">
        <v>2088</v>
      </c>
      <c r="F623" s="554" t="s">
        <v>2089</v>
      </c>
      <c r="G623" s="524" t="s">
        <v>740</v>
      </c>
      <c r="H623" s="524" t="s">
        <v>741</v>
      </c>
      <c r="I623" s="525">
        <v>0</v>
      </c>
      <c r="J623" s="525">
        <v>0</v>
      </c>
      <c r="K623" s="525">
        <v>84000000</v>
      </c>
      <c r="L623" s="525">
        <v>0</v>
      </c>
      <c r="M623" s="525">
        <v>84000000</v>
      </c>
      <c r="N623" s="525">
        <v>0</v>
      </c>
      <c r="O623" s="526" t="s">
        <v>379</v>
      </c>
    </row>
    <row r="624" spans="1:15" x14ac:dyDescent="0.25">
      <c r="A624" s="70" t="s">
        <v>1181</v>
      </c>
      <c r="B624" s="70" t="s">
        <v>1182</v>
      </c>
      <c r="C624" s="531" t="s">
        <v>1183</v>
      </c>
      <c r="D624" s="524" t="s">
        <v>129</v>
      </c>
      <c r="E624" s="524" t="s">
        <v>2088</v>
      </c>
      <c r="F624" s="554" t="s">
        <v>2089</v>
      </c>
      <c r="G624" s="524" t="s">
        <v>742</v>
      </c>
      <c r="H624" s="524" t="s">
        <v>743</v>
      </c>
      <c r="I624" s="525">
        <v>0</v>
      </c>
      <c r="J624" s="525">
        <v>0</v>
      </c>
      <c r="K624" s="525">
        <v>81296552</v>
      </c>
      <c r="L624" s="525">
        <v>0</v>
      </c>
      <c r="M624" s="525">
        <v>81296552</v>
      </c>
      <c r="N624" s="525">
        <v>0</v>
      </c>
      <c r="O624" s="526" t="s">
        <v>379</v>
      </c>
    </row>
    <row r="625" spans="1:15" x14ac:dyDescent="0.25">
      <c r="A625" s="70" t="s">
        <v>1181</v>
      </c>
      <c r="B625" s="70" t="s">
        <v>1182</v>
      </c>
      <c r="C625" s="531" t="s">
        <v>1183</v>
      </c>
      <c r="D625" s="524" t="s">
        <v>129</v>
      </c>
      <c r="E625" s="524" t="s">
        <v>2088</v>
      </c>
      <c r="F625" s="554" t="s">
        <v>2089</v>
      </c>
      <c r="G625" s="524" t="s">
        <v>744</v>
      </c>
      <c r="H625" s="524" t="s">
        <v>745</v>
      </c>
      <c r="I625" s="525">
        <v>0</v>
      </c>
      <c r="J625" s="525">
        <v>0</v>
      </c>
      <c r="K625" s="525">
        <v>42000000</v>
      </c>
      <c r="L625" s="525">
        <v>0</v>
      </c>
      <c r="M625" s="525">
        <v>42000000</v>
      </c>
      <c r="N625" s="525">
        <v>0</v>
      </c>
      <c r="O625" s="526" t="s">
        <v>379</v>
      </c>
    </row>
    <row r="626" spans="1:15" x14ac:dyDescent="0.25">
      <c r="A626" s="70" t="s">
        <v>1181</v>
      </c>
      <c r="B626" s="70" t="s">
        <v>1182</v>
      </c>
      <c r="C626" s="531" t="s">
        <v>1183</v>
      </c>
      <c r="D626" s="524" t="s">
        <v>129</v>
      </c>
      <c r="E626" s="524" t="s">
        <v>2090</v>
      </c>
      <c r="F626" s="554" t="s">
        <v>2091</v>
      </c>
      <c r="G626" s="524" t="s">
        <v>738</v>
      </c>
      <c r="H626" s="524" t="s">
        <v>739</v>
      </c>
      <c r="I626" s="525">
        <v>0</v>
      </c>
      <c r="J626" s="525">
        <v>0</v>
      </c>
      <c r="K626" s="525">
        <v>159900000</v>
      </c>
      <c r="L626" s="525">
        <v>0</v>
      </c>
      <c r="M626" s="525">
        <v>159900000</v>
      </c>
      <c r="N626" s="525">
        <v>0</v>
      </c>
      <c r="O626" s="526" t="s">
        <v>379</v>
      </c>
    </row>
    <row r="627" spans="1:15" x14ac:dyDescent="0.25">
      <c r="A627" s="70" t="s">
        <v>1181</v>
      </c>
      <c r="B627" s="70" t="s">
        <v>1182</v>
      </c>
      <c r="C627" s="531" t="s">
        <v>1183</v>
      </c>
      <c r="D627" s="524" t="s">
        <v>129</v>
      </c>
      <c r="E627" s="524" t="s">
        <v>2090</v>
      </c>
      <c r="F627" s="554" t="s">
        <v>2091</v>
      </c>
      <c r="G627" s="524" t="s">
        <v>740</v>
      </c>
      <c r="H627" s="524" t="s">
        <v>741</v>
      </c>
      <c r="I627" s="525">
        <v>0</v>
      </c>
      <c r="J627" s="525">
        <v>0</v>
      </c>
      <c r="K627" s="525">
        <v>72000000</v>
      </c>
      <c r="L627" s="525">
        <v>0</v>
      </c>
      <c r="M627" s="525">
        <v>72000000</v>
      </c>
      <c r="N627" s="525">
        <v>0</v>
      </c>
      <c r="O627" s="526" t="s">
        <v>379</v>
      </c>
    </row>
    <row r="628" spans="1:15" x14ac:dyDescent="0.25">
      <c r="A628" s="70" t="s">
        <v>1181</v>
      </c>
      <c r="B628" s="70" t="s">
        <v>1182</v>
      </c>
      <c r="C628" s="531" t="s">
        <v>1183</v>
      </c>
      <c r="D628" s="524" t="s">
        <v>129</v>
      </c>
      <c r="E628" s="524" t="s">
        <v>2090</v>
      </c>
      <c r="F628" s="554" t="s">
        <v>2091</v>
      </c>
      <c r="G628" s="524" t="s">
        <v>742</v>
      </c>
      <c r="H628" s="524" t="s">
        <v>743</v>
      </c>
      <c r="I628" s="525">
        <v>0</v>
      </c>
      <c r="J628" s="525">
        <v>0</v>
      </c>
      <c r="K628" s="525">
        <v>69682759</v>
      </c>
      <c r="L628" s="525">
        <v>0</v>
      </c>
      <c r="M628" s="525">
        <v>69682759</v>
      </c>
      <c r="N628" s="525">
        <v>0</v>
      </c>
      <c r="O628" s="526" t="s">
        <v>379</v>
      </c>
    </row>
    <row r="629" spans="1:15" x14ac:dyDescent="0.25">
      <c r="A629" s="70" t="s">
        <v>1181</v>
      </c>
      <c r="B629" s="70" t="s">
        <v>1182</v>
      </c>
      <c r="C629" s="531" t="s">
        <v>1183</v>
      </c>
      <c r="D629" s="524" t="s">
        <v>129</v>
      </c>
      <c r="E629" s="524" t="s">
        <v>2090</v>
      </c>
      <c r="F629" s="554" t="s">
        <v>2091</v>
      </c>
      <c r="G629" s="524" t="s">
        <v>744</v>
      </c>
      <c r="H629" s="524" t="s">
        <v>745</v>
      </c>
      <c r="I629" s="525">
        <v>0</v>
      </c>
      <c r="J629" s="525">
        <v>0</v>
      </c>
      <c r="K629" s="525">
        <v>36000000</v>
      </c>
      <c r="L629" s="525">
        <v>0</v>
      </c>
      <c r="M629" s="525">
        <v>36000000</v>
      </c>
      <c r="N629" s="525">
        <v>0</v>
      </c>
      <c r="O629" s="526" t="s">
        <v>379</v>
      </c>
    </row>
    <row r="630" spans="1:15" x14ac:dyDescent="0.25">
      <c r="A630" s="70" t="s">
        <v>1181</v>
      </c>
      <c r="B630" s="70" t="s">
        <v>1182</v>
      </c>
      <c r="C630" s="531" t="s">
        <v>1183</v>
      </c>
      <c r="D630" s="524" t="s">
        <v>129</v>
      </c>
      <c r="E630" s="524" t="s">
        <v>1200</v>
      </c>
      <c r="F630" s="554" t="s">
        <v>1201</v>
      </c>
      <c r="G630" s="524" t="s">
        <v>738</v>
      </c>
      <c r="H630" s="524" t="s">
        <v>739</v>
      </c>
      <c r="I630" s="525">
        <v>0</v>
      </c>
      <c r="J630" s="525">
        <v>0</v>
      </c>
      <c r="K630" s="525">
        <v>155754459</v>
      </c>
      <c r="L630" s="525">
        <v>0</v>
      </c>
      <c r="M630" s="525">
        <v>155754459</v>
      </c>
      <c r="N630" s="525">
        <v>0</v>
      </c>
      <c r="O630" s="526" t="s">
        <v>379</v>
      </c>
    </row>
    <row r="631" spans="1:15" x14ac:dyDescent="0.25">
      <c r="A631" s="70" t="s">
        <v>1181</v>
      </c>
      <c r="B631" s="70" t="s">
        <v>1182</v>
      </c>
      <c r="C631" s="531" t="s">
        <v>1183</v>
      </c>
      <c r="D631" s="524" t="s">
        <v>129</v>
      </c>
      <c r="E631" s="524" t="s">
        <v>1200</v>
      </c>
      <c r="F631" s="554" t="s">
        <v>1201</v>
      </c>
      <c r="G631" s="524" t="s">
        <v>740</v>
      </c>
      <c r="H631" s="524" t="s">
        <v>741</v>
      </c>
      <c r="I631" s="525">
        <v>0</v>
      </c>
      <c r="J631" s="525">
        <v>0</v>
      </c>
      <c r="K631" s="525">
        <v>76222984</v>
      </c>
      <c r="L631" s="525">
        <v>0</v>
      </c>
      <c r="M631" s="525">
        <v>76222984</v>
      </c>
      <c r="N631" s="525">
        <v>0</v>
      </c>
      <c r="O631" s="526" t="s">
        <v>379</v>
      </c>
    </row>
    <row r="632" spans="1:15" x14ac:dyDescent="0.25">
      <c r="A632" s="70" t="s">
        <v>1181</v>
      </c>
      <c r="B632" s="70" t="s">
        <v>1182</v>
      </c>
      <c r="C632" s="531" t="s">
        <v>1183</v>
      </c>
      <c r="D632" s="524" t="s">
        <v>129</v>
      </c>
      <c r="E632" s="524" t="s">
        <v>1200</v>
      </c>
      <c r="F632" s="554" t="s">
        <v>1201</v>
      </c>
      <c r="G632" s="524" t="s">
        <v>742</v>
      </c>
      <c r="H632" s="524" t="s">
        <v>743</v>
      </c>
      <c r="I632" s="525">
        <v>0</v>
      </c>
      <c r="J632" s="525">
        <v>0</v>
      </c>
      <c r="K632" s="525">
        <v>81817630</v>
      </c>
      <c r="L632" s="525">
        <v>0</v>
      </c>
      <c r="M632" s="525">
        <v>81817630</v>
      </c>
      <c r="N632" s="525">
        <v>0</v>
      </c>
      <c r="O632" s="526" t="s">
        <v>379</v>
      </c>
    </row>
    <row r="633" spans="1:15" x14ac:dyDescent="0.25">
      <c r="A633" s="70" t="s">
        <v>1181</v>
      </c>
      <c r="B633" s="70" t="s">
        <v>1182</v>
      </c>
      <c r="C633" s="531" t="s">
        <v>1183</v>
      </c>
      <c r="D633" s="524" t="s">
        <v>129</v>
      </c>
      <c r="E633" s="524" t="s">
        <v>1200</v>
      </c>
      <c r="F633" s="554" t="s">
        <v>1201</v>
      </c>
      <c r="G633" s="524" t="s">
        <v>744</v>
      </c>
      <c r="H633" s="524" t="s">
        <v>745</v>
      </c>
      <c r="I633" s="525">
        <v>0</v>
      </c>
      <c r="J633" s="525">
        <v>0</v>
      </c>
      <c r="K633" s="525">
        <v>103085271</v>
      </c>
      <c r="L633" s="525">
        <v>0</v>
      </c>
      <c r="M633" s="525">
        <v>103085271</v>
      </c>
      <c r="N633" s="525">
        <v>0</v>
      </c>
      <c r="O633" s="526" t="s">
        <v>379</v>
      </c>
    </row>
    <row r="634" spans="1:15" x14ac:dyDescent="0.25">
      <c r="A634" s="70" t="s">
        <v>1181</v>
      </c>
      <c r="B634" s="70" t="s">
        <v>1182</v>
      </c>
      <c r="C634" s="531" t="s">
        <v>1183</v>
      </c>
      <c r="D634" s="524" t="s">
        <v>129</v>
      </c>
      <c r="E634" s="524" t="s">
        <v>1202</v>
      </c>
      <c r="F634" s="554" t="s">
        <v>1203</v>
      </c>
      <c r="G634" s="524" t="s">
        <v>744</v>
      </c>
      <c r="H634" s="524" t="s">
        <v>745</v>
      </c>
      <c r="I634" s="525">
        <v>0</v>
      </c>
      <c r="J634" s="525">
        <v>0</v>
      </c>
      <c r="K634" s="525">
        <v>410366340</v>
      </c>
      <c r="L634" s="525">
        <v>0</v>
      </c>
      <c r="M634" s="525">
        <v>410366340</v>
      </c>
      <c r="N634" s="525">
        <v>0</v>
      </c>
      <c r="O634" s="526" t="s">
        <v>379</v>
      </c>
    </row>
    <row r="635" spans="1:15" x14ac:dyDescent="0.25">
      <c r="A635" s="70" t="s">
        <v>1181</v>
      </c>
      <c r="B635" s="70" t="s">
        <v>1182</v>
      </c>
      <c r="C635" s="531" t="s">
        <v>1183</v>
      </c>
      <c r="D635" s="524" t="s">
        <v>129</v>
      </c>
      <c r="E635" s="524" t="s">
        <v>1204</v>
      </c>
      <c r="F635" s="554" t="s">
        <v>1205</v>
      </c>
      <c r="G635" s="524" t="s">
        <v>738</v>
      </c>
      <c r="H635" s="524" t="s">
        <v>739</v>
      </c>
      <c r="I635" s="525">
        <v>0</v>
      </c>
      <c r="J635" s="525">
        <v>0</v>
      </c>
      <c r="K635" s="525">
        <v>4011259</v>
      </c>
      <c r="L635" s="525">
        <v>0</v>
      </c>
      <c r="M635" s="525">
        <v>4011259</v>
      </c>
      <c r="N635" s="525">
        <v>0</v>
      </c>
      <c r="O635" s="526" t="s">
        <v>379</v>
      </c>
    </row>
    <row r="636" spans="1:15" x14ac:dyDescent="0.25">
      <c r="A636" s="70" t="s">
        <v>1181</v>
      </c>
      <c r="B636" s="70" t="s">
        <v>1182</v>
      </c>
      <c r="C636" s="531" t="s">
        <v>1183</v>
      </c>
      <c r="D636" s="524" t="s">
        <v>129</v>
      </c>
      <c r="E636" s="524" t="s">
        <v>1210</v>
      </c>
      <c r="F636" s="554" t="s">
        <v>1211</v>
      </c>
      <c r="G636" s="524" t="s">
        <v>738</v>
      </c>
      <c r="H636" s="524" t="s">
        <v>739</v>
      </c>
      <c r="I636" s="525">
        <v>0</v>
      </c>
      <c r="J636" s="525">
        <v>0</v>
      </c>
      <c r="K636" s="525">
        <v>315147284</v>
      </c>
      <c r="L636" s="525">
        <v>0</v>
      </c>
      <c r="M636" s="525">
        <v>315147284</v>
      </c>
      <c r="N636" s="525">
        <v>0</v>
      </c>
      <c r="O636" s="526" t="s">
        <v>379</v>
      </c>
    </row>
    <row r="637" spans="1:15" x14ac:dyDescent="0.25">
      <c r="A637" s="70" t="s">
        <v>1181</v>
      </c>
      <c r="B637" s="70" t="s">
        <v>1182</v>
      </c>
      <c r="C637" s="531" t="s">
        <v>1183</v>
      </c>
      <c r="D637" s="524" t="s">
        <v>129</v>
      </c>
      <c r="E637" s="524" t="s">
        <v>1210</v>
      </c>
      <c r="F637" s="554" t="s">
        <v>1211</v>
      </c>
      <c r="G637" s="524" t="s">
        <v>740</v>
      </c>
      <c r="H637" s="524" t="s">
        <v>741</v>
      </c>
      <c r="I637" s="525">
        <v>0</v>
      </c>
      <c r="J637" s="525">
        <v>0</v>
      </c>
      <c r="K637" s="525">
        <v>61361858</v>
      </c>
      <c r="L637" s="525">
        <v>0</v>
      </c>
      <c r="M637" s="525">
        <v>61361858</v>
      </c>
      <c r="N637" s="525">
        <v>0</v>
      </c>
      <c r="O637" s="526" t="s">
        <v>379</v>
      </c>
    </row>
    <row r="638" spans="1:15" x14ac:dyDescent="0.25">
      <c r="A638" s="70" t="s">
        <v>1181</v>
      </c>
      <c r="B638" s="70" t="s">
        <v>1182</v>
      </c>
      <c r="C638" s="531" t="s">
        <v>1183</v>
      </c>
      <c r="D638" s="524" t="s">
        <v>129</v>
      </c>
      <c r="E638" s="524" t="s">
        <v>1210</v>
      </c>
      <c r="F638" s="554" t="s">
        <v>1211</v>
      </c>
      <c r="G638" s="524" t="s">
        <v>742</v>
      </c>
      <c r="H638" s="524" t="s">
        <v>743</v>
      </c>
      <c r="I638" s="525">
        <v>0</v>
      </c>
      <c r="J638" s="525">
        <v>0</v>
      </c>
      <c r="K638" s="525">
        <v>79061262</v>
      </c>
      <c r="L638" s="525">
        <v>0</v>
      </c>
      <c r="M638" s="525">
        <v>79061262</v>
      </c>
      <c r="N638" s="525">
        <v>0</v>
      </c>
      <c r="O638" s="526" t="s">
        <v>379</v>
      </c>
    </row>
    <row r="639" spans="1:15" x14ac:dyDescent="0.25">
      <c r="A639" s="70" t="s">
        <v>1181</v>
      </c>
      <c r="B639" s="70" t="s">
        <v>1182</v>
      </c>
      <c r="C639" s="531" t="s">
        <v>1183</v>
      </c>
      <c r="D639" s="524" t="s">
        <v>129</v>
      </c>
      <c r="E639" s="524" t="s">
        <v>1210</v>
      </c>
      <c r="F639" s="554" t="s">
        <v>1211</v>
      </c>
      <c r="G639" s="524" t="s">
        <v>744</v>
      </c>
      <c r="H639" s="524" t="s">
        <v>745</v>
      </c>
      <c r="I639" s="525">
        <v>0</v>
      </c>
      <c r="J639" s="525">
        <v>0</v>
      </c>
      <c r="K639" s="525">
        <v>84421356</v>
      </c>
      <c r="L639" s="525">
        <v>0</v>
      </c>
      <c r="M639" s="525">
        <v>84421356</v>
      </c>
      <c r="N639" s="525">
        <v>0</v>
      </c>
      <c r="O639" s="526" t="s">
        <v>379</v>
      </c>
    </row>
    <row r="640" spans="1:15" x14ac:dyDescent="0.25">
      <c r="A640" s="70" t="s">
        <v>1181</v>
      </c>
      <c r="B640" s="70" t="s">
        <v>1182</v>
      </c>
      <c r="C640" s="531" t="s">
        <v>1183</v>
      </c>
      <c r="D640" s="524" t="s">
        <v>129</v>
      </c>
      <c r="E640" s="524" t="s">
        <v>1212</v>
      </c>
      <c r="F640" s="554" t="s">
        <v>1213</v>
      </c>
      <c r="G640" s="524" t="s">
        <v>738</v>
      </c>
      <c r="H640" s="524" t="s">
        <v>739</v>
      </c>
      <c r="I640" s="525">
        <v>0</v>
      </c>
      <c r="J640" s="525">
        <v>0</v>
      </c>
      <c r="K640" s="525">
        <v>444359055</v>
      </c>
      <c r="L640" s="525">
        <v>0</v>
      </c>
      <c r="M640" s="525">
        <v>444359055</v>
      </c>
      <c r="N640" s="525">
        <v>0</v>
      </c>
      <c r="O640" s="526" t="s">
        <v>379</v>
      </c>
    </row>
    <row r="641" spans="1:15" x14ac:dyDescent="0.25">
      <c r="A641" s="70" t="s">
        <v>1181</v>
      </c>
      <c r="B641" s="70" t="s">
        <v>1182</v>
      </c>
      <c r="C641" s="531" t="s">
        <v>1183</v>
      </c>
      <c r="D641" s="524" t="s">
        <v>129</v>
      </c>
      <c r="E641" s="524" t="s">
        <v>1212</v>
      </c>
      <c r="F641" s="554" t="s">
        <v>1213</v>
      </c>
      <c r="G641" s="524" t="s">
        <v>740</v>
      </c>
      <c r="H641" s="524" t="s">
        <v>741</v>
      </c>
      <c r="I641" s="525">
        <v>0</v>
      </c>
      <c r="J641" s="525">
        <v>0</v>
      </c>
      <c r="K641" s="525">
        <v>120856307</v>
      </c>
      <c r="L641" s="525">
        <v>0</v>
      </c>
      <c r="M641" s="525">
        <v>120856307</v>
      </c>
      <c r="N641" s="525">
        <v>0</v>
      </c>
      <c r="O641" s="526" t="s">
        <v>379</v>
      </c>
    </row>
    <row r="642" spans="1:15" x14ac:dyDescent="0.25">
      <c r="A642" s="70" t="s">
        <v>1181</v>
      </c>
      <c r="B642" s="70" t="s">
        <v>1182</v>
      </c>
      <c r="C642" s="531" t="s">
        <v>1183</v>
      </c>
      <c r="D642" s="524" t="s">
        <v>129</v>
      </c>
      <c r="E642" s="524" t="s">
        <v>1212</v>
      </c>
      <c r="F642" s="554" t="s">
        <v>1213</v>
      </c>
      <c r="G642" s="524" t="s">
        <v>742</v>
      </c>
      <c r="H642" s="524" t="s">
        <v>743</v>
      </c>
      <c r="I642" s="525">
        <v>0</v>
      </c>
      <c r="J642" s="525">
        <v>0</v>
      </c>
      <c r="K642" s="525">
        <v>77998496</v>
      </c>
      <c r="L642" s="525">
        <v>0</v>
      </c>
      <c r="M642" s="525">
        <v>77998496</v>
      </c>
      <c r="N642" s="525">
        <v>0</v>
      </c>
      <c r="O642" s="526" t="s">
        <v>379</v>
      </c>
    </row>
    <row r="643" spans="1:15" x14ac:dyDescent="0.25">
      <c r="A643" s="70" t="s">
        <v>1181</v>
      </c>
      <c r="B643" s="70" t="s">
        <v>1182</v>
      </c>
      <c r="C643" s="531" t="s">
        <v>1183</v>
      </c>
      <c r="D643" s="524" t="s">
        <v>129</v>
      </c>
      <c r="E643" s="524" t="s">
        <v>1212</v>
      </c>
      <c r="F643" s="554" t="s">
        <v>1213</v>
      </c>
      <c r="G643" s="524" t="s">
        <v>744</v>
      </c>
      <c r="H643" s="524" t="s">
        <v>745</v>
      </c>
      <c r="I643" s="525">
        <v>0</v>
      </c>
      <c r="J643" s="525">
        <v>0</v>
      </c>
      <c r="K643" s="525">
        <v>216912828</v>
      </c>
      <c r="L643" s="525">
        <v>0</v>
      </c>
      <c r="M643" s="525">
        <v>216912828</v>
      </c>
      <c r="N643" s="525">
        <v>0</v>
      </c>
      <c r="O643" s="526" t="s">
        <v>379</v>
      </c>
    </row>
    <row r="644" spans="1:15" x14ac:dyDescent="0.25">
      <c r="A644" s="70" t="s">
        <v>1181</v>
      </c>
      <c r="B644" s="70" t="s">
        <v>1182</v>
      </c>
      <c r="C644" s="531" t="s">
        <v>1214</v>
      </c>
      <c r="D644" s="524" t="s">
        <v>2092</v>
      </c>
      <c r="E644" s="524" t="s">
        <v>1216</v>
      </c>
      <c r="F644" s="554" t="s">
        <v>1217</v>
      </c>
      <c r="G644" s="524" t="s">
        <v>740</v>
      </c>
      <c r="H644" s="524" t="s">
        <v>741</v>
      </c>
      <c r="I644" s="525">
        <v>0</v>
      </c>
      <c r="J644" s="525">
        <v>0</v>
      </c>
      <c r="K644" s="525">
        <v>589598390</v>
      </c>
      <c r="L644" s="525">
        <v>0</v>
      </c>
      <c r="M644" s="525">
        <v>589598390</v>
      </c>
      <c r="N644" s="525">
        <v>0</v>
      </c>
      <c r="O644" s="526" t="s">
        <v>380</v>
      </c>
    </row>
    <row r="645" spans="1:15" x14ac:dyDescent="0.25">
      <c r="A645" s="70" t="s">
        <v>1181</v>
      </c>
      <c r="B645" s="70" t="s">
        <v>1182</v>
      </c>
      <c r="C645" s="531" t="s">
        <v>1214</v>
      </c>
      <c r="D645" s="524" t="s">
        <v>2092</v>
      </c>
      <c r="E645" s="524" t="s">
        <v>1216</v>
      </c>
      <c r="F645" s="554" t="s">
        <v>1217</v>
      </c>
      <c r="G645" s="524" t="s">
        <v>1267</v>
      </c>
      <c r="H645" s="524" t="s">
        <v>1268</v>
      </c>
      <c r="I645" s="525">
        <v>0</v>
      </c>
      <c r="J645" s="525">
        <v>0</v>
      </c>
      <c r="K645" s="525">
        <v>3421862226</v>
      </c>
      <c r="L645" s="525">
        <v>0</v>
      </c>
      <c r="M645" s="525">
        <v>3421862226</v>
      </c>
      <c r="N645" s="525">
        <v>0</v>
      </c>
      <c r="O645" s="526" t="s">
        <v>380</v>
      </c>
    </row>
    <row r="646" spans="1:15" x14ac:dyDescent="0.25">
      <c r="A646" s="70" t="s">
        <v>1181</v>
      </c>
      <c r="B646" s="70" t="s">
        <v>1182</v>
      </c>
      <c r="C646" s="531" t="s">
        <v>1214</v>
      </c>
      <c r="D646" s="524" t="s">
        <v>2092</v>
      </c>
      <c r="E646" s="524" t="s">
        <v>1218</v>
      </c>
      <c r="F646" s="554" t="s">
        <v>1219</v>
      </c>
      <c r="G646" s="524" t="s">
        <v>740</v>
      </c>
      <c r="H646" s="524" t="s">
        <v>741</v>
      </c>
      <c r="I646" s="525">
        <v>0</v>
      </c>
      <c r="J646" s="525">
        <v>0</v>
      </c>
      <c r="K646" s="525">
        <v>373212852</v>
      </c>
      <c r="L646" s="525">
        <v>0</v>
      </c>
      <c r="M646" s="525">
        <v>373212852</v>
      </c>
      <c r="N646" s="525">
        <v>0</v>
      </c>
      <c r="O646" s="526" t="s">
        <v>380</v>
      </c>
    </row>
    <row r="647" spans="1:15" x14ac:dyDescent="0.25">
      <c r="A647" s="70" t="s">
        <v>1181</v>
      </c>
      <c r="B647" s="70" t="s">
        <v>1182</v>
      </c>
      <c r="C647" s="531" t="s">
        <v>1214</v>
      </c>
      <c r="D647" s="524" t="s">
        <v>2092</v>
      </c>
      <c r="E647" s="524" t="s">
        <v>1222</v>
      </c>
      <c r="F647" s="554" t="s">
        <v>2093</v>
      </c>
      <c r="G647" s="524" t="s">
        <v>740</v>
      </c>
      <c r="H647" s="524" t="s">
        <v>741</v>
      </c>
      <c r="I647" s="525">
        <v>0</v>
      </c>
      <c r="J647" s="525">
        <v>0</v>
      </c>
      <c r="K647" s="525">
        <v>404412585</v>
      </c>
      <c r="L647" s="525">
        <v>0</v>
      </c>
      <c r="M647" s="525">
        <v>404412585</v>
      </c>
      <c r="N647" s="525">
        <v>0</v>
      </c>
      <c r="O647" s="526" t="s">
        <v>380</v>
      </c>
    </row>
    <row r="648" spans="1:15" x14ac:dyDescent="0.25">
      <c r="A648" s="70" t="s">
        <v>1181</v>
      </c>
      <c r="B648" s="70" t="s">
        <v>1182</v>
      </c>
      <c r="C648" s="531" t="s">
        <v>1214</v>
      </c>
      <c r="D648" s="524" t="s">
        <v>2092</v>
      </c>
      <c r="E648" s="524" t="s">
        <v>1224</v>
      </c>
      <c r="F648" s="554" t="s">
        <v>2094</v>
      </c>
      <c r="G648" s="524" t="s">
        <v>740</v>
      </c>
      <c r="H648" s="524" t="s">
        <v>741</v>
      </c>
      <c r="I648" s="525">
        <v>0</v>
      </c>
      <c r="J648" s="525">
        <v>0</v>
      </c>
      <c r="K648" s="525">
        <v>5662821922</v>
      </c>
      <c r="L648" s="525">
        <v>0</v>
      </c>
      <c r="M648" s="525">
        <v>5662821922</v>
      </c>
      <c r="N648" s="525">
        <v>0</v>
      </c>
      <c r="O648" s="526" t="s">
        <v>380</v>
      </c>
    </row>
    <row r="649" spans="1:15" x14ac:dyDescent="0.25">
      <c r="A649" s="70" t="s">
        <v>1181</v>
      </c>
      <c r="B649" s="70" t="s">
        <v>1182</v>
      </c>
      <c r="C649" s="531" t="s">
        <v>1214</v>
      </c>
      <c r="D649" s="524" t="s">
        <v>2092</v>
      </c>
      <c r="E649" s="524" t="s">
        <v>1224</v>
      </c>
      <c r="F649" s="554" t="s">
        <v>2094</v>
      </c>
      <c r="G649" s="524" t="s">
        <v>1267</v>
      </c>
      <c r="H649" s="524" t="s">
        <v>1268</v>
      </c>
      <c r="I649" s="525">
        <v>0</v>
      </c>
      <c r="J649" s="525">
        <v>0</v>
      </c>
      <c r="K649" s="525">
        <v>5925760</v>
      </c>
      <c r="L649" s="525">
        <v>0</v>
      </c>
      <c r="M649" s="525">
        <v>5925760</v>
      </c>
      <c r="N649" s="525">
        <v>0</v>
      </c>
      <c r="O649" s="526" t="s">
        <v>380</v>
      </c>
    </row>
    <row r="650" spans="1:15" x14ac:dyDescent="0.25">
      <c r="A650" s="70" t="s">
        <v>1181</v>
      </c>
      <c r="B650" s="70" t="s">
        <v>1182</v>
      </c>
      <c r="C650" s="531" t="s">
        <v>1214</v>
      </c>
      <c r="D650" s="524" t="s">
        <v>2092</v>
      </c>
      <c r="E650" s="524" t="s">
        <v>1226</v>
      </c>
      <c r="F650" s="554" t="s">
        <v>1227</v>
      </c>
      <c r="G650" s="524" t="s">
        <v>740</v>
      </c>
      <c r="H650" s="524" t="s">
        <v>741</v>
      </c>
      <c r="I650" s="525">
        <v>0</v>
      </c>
      <c r="J650" s="525">
        <v>0</v>
      </c>
      <c r="K650" s="525">
        <v>798351497</v>
      </c>
      <c r="L650" s="525">
        <v>0</v>
      </c>
      <c r="M650" s="525">
        <v>798351497</v>
      </c>
      <c r="N650" s="525">
        <v>0</v>
      </c>
      <c r="O650" s="526" t="s">
        <v>380</v>
      </c>
    </row>
    <row r="651" spans="1:15" x14ac:dyDescent="0.25">
      <c r="A651" s="70" t="s">
        <v>1181</v>
      </c>
      <c r="B651" s="70" t="s">
        <v>1182</v>
      </c>
      <c r="C651" s="531" t="s">
        <v>1228</v>
      </c>
      <c r="D651" s="524" t="s">
        <v>753</v>
      </c>
      <c r="E651" s="524" t="s">
        <v>1229</v>
      </c>
      <c r="F651" s="554" t="s">
        <v>1230</v>
      </c>
      <c r="G651" s="524" t="s">
        <v>738</v>
      </c>
      <c r="H651" s="524" t="s">
        <v>739</v>
      </c>
      <c r="I651" s="525">
        <v>0</v>
      </c>
      <c r="J651" s="525">
        <v>0</v>
      </c>
      <c r="K651" s="525">
        <v>107451000</v>
      </c>
      <c r="L651" s="525">
        <v>0</v>
      </c>
      <c r="M651" s="525">
        <v>107451000</v>
      </c>
      <c r="N651" s="525">
        <v>0</v>
      </c>
      <c r="O651" s="526" t="s">
        <v>381</v>
      </c>
    </row>
    <row r="652" spans="1:15" x14ac:dyDescent="0.25">
      <c r="A652" s="70" t="s">
        <v>1181</v>
      </c>
      <c r="B652" s="70" t="s">
        <v>1182</v>
      </c>
      <c r="C652" s="531" t="s">
        <v>1228</v>
      </c>
      <c r="D652" s="524" t="s">
        <v>753</v>
      </c>
      <c r="E652" s="524" t="s">
        <v>1229</v>
      </c>
      <c r="F652" s="554" t="s">
        <v>1230</v>
      </c>
      <c r="G652" s="524" t="s">
        <v>740</v>
      </c>
      <c r="H652" s="524" t="s">
        <v>741</v>
      </c>
      <c r="I652" s="525">
        <v>0</v>
      </c>
      <c r="J652" s="525">
        <v>0</v>
      </c>
      <c r="K652" s="525">
        <v>37679200</v>
      </c>
      <c r="L652" s="525">
        <v>0</v>
      </c>
      <c r="M652" s="525">
        <v>37679200</v>
      </c>
      <c r="N652" s="525">
        <v>0</v>
      </c>
      <c r="O652" s="526" t="s">
        <v>381</v>
      </c>
    </row>
    <row r="653" spans="1:15" x14ac:dyDescent="0.25">
      <c r="A653" s="70" t="s">
        <v>1181</v>
      </c>
      <c r="B653" s="70" t="s">
        <v>1182</v>
      </c>
      <c r="C653" s="531" t="s">
        <v>1228</v>
      </c>
      <c r="D653" s="524" t="s">
        <v>753</v>
      </c>
      <c r="E653" s="524" t="s">
        <v>1229</v>
      </c>
      <c r="F653" s="554" t="s">
        <v>1230</v>
      </c>
      <c r="G653" s="524" t="s">
        <v>744</v>
      </c>
      <c r="H653" s="524" t="s">
        <v>745</v>
      </c>
      <c r="I653" s="525">
        <v>0</v>
      </c>
      <c r="J653" s="525">
        <v>0</v>
      </c>
      <c r="K653" s="525">
        <v>5735000</v>
      </c>
      <c r="L653" s="525">
        <v>0</v>
      </c>
      <c r="M653" s="525">
        <v>5735000</v>
      </c>
      <c r="N653" s="525">
        <v>0</v>
      </c>
      <c r="O653" s="526" t="s">
        <v>381</v>
      </c>
    </row>
    <row r="654" spans="1:15" x14ac:dyDescent="0.25">
      <c r="A654" s="70" t="s">
        <v>1181</v>
      </c>
      <c r="B654" s="70" t="s">
        <v>1182</v>
      </c>
      <c r="C654" s="531" t="s">
        <v>1228</v>
      </c>
      <c r="D654" s="524" t="s">
        <v>753</v>
      </c>
      <c r="E654" s="524" t="s">
        <v>1229</v>
      </c>
      <c r="F654" s="554" t="s">
        <v>1230</v>
      </c>
      <c r="G654" s="524" t="s">
        <v>1241</v>
      </c>
      <c r="H654" s="524" t="s">
        <v>1242</v>
      </c>
      <c r="I654" s="525">
        <v>0</v>
      </c>
      <c r="J654" s="525">
        <v>0</v>
      </c>
      <c r="K654" s="525">
        <v>29450000</v>
      </c>
      <c r="L654" s="525">
        <v>0</v>
      </c>
      <c r="M654" s="525">
        <v>29450000</v>
      </c>
      <c r="N654" s="525">
        <v>0</v>
      </c>
      <c r="O654" s="526" t="s">
        <v>381</v>
      </c>
    </row>
    <row r="655" spans="1:15" x14ac:dyDescent="0.25">
      <c r="A655" s="70" t="s">
        <v>1181</v>
      </c>
      <c r="B655" s="70" t="s">
        <v>1182</v>
      </c>
      <c r="C655" s="531" t="s">
        <v>1228</v>
      </c>
      <c r="D655" s="524" t="s">
        <v>753</v>
      </c>
      <c r="E655" s="524" t="s">
        <v>1231</v>
      </c>
      <c r="F655" s="554" t="s">
        <v>1232</v>
      </c>
      <c r="G655" s="524" t="s">
        <v>738</v>
      </c>
      <c r="H655" s="524" t="s">
        <v>739</v>
      </c>
      <c r="I655" s="525">
        <v>0</v>
      </c>
      <c r="J655" s="525">
        <v>0</v>
      </c>
      <c r="K655" s="525">
        <v>2415000</v>
      </c>
      <c r="L655" s="525">
        <v>0</v>
      </c>
      <c r="M655" s="525">
        <v>2415000</v>
      </c>
      <c r="N655" s="525">
        <v>0</v>
      </c>
      <c r="O655" s="526" t="s">
        <v>381</v>
      </c>
    </row>
    <row r="656" spans="1:15" x14ac:dyDescent="0.25">
      <c r="A656" s="70" t="s">
        <v>1181</v>
      </c>
      <c r="B656" s="70" t="s">
        <v>1182</v>
      </c>
      <c r="C656" s="531" t="s">
        <v>1228</v>
      </c>
      <c r="D656" s="524" t="s">
        <v>753</v>
      </c>
      <c r="E656" s="524" t="s">
        <v>1231</v>
      </c>
      <c r="F656" s="554" t="s">
        <v>1232</v>
      </c>
      <c r="G656" s="524" t="s">
        <v>740</v>
      </c>
      <c r="H656" s="524" t="s">
        <v>741</v>
      </c>
      <c r="I656" s="525">
        <v>0</v>
      </c>
      <c r="J656" s="525">
        <v>0</v>
      </c>
      <c r="K656" s="525">
        <v>37485700</v>
      </c>
      <c r="L656" s="525">
        <v>0</v>
      </c>
      <c r="M656" s="525">
        <v>37485700</v>
      </c>
      <c r="N656" s="525">
        <v>0</v>
      </c>
      <c r="O656" s="526" t="s">
        <v>381</v>
      </c>
    </row>
    <row r="657" spans="1:15" x14ac:dyDescent="0.25">
      <c r="A657" s="70" t="s">
        <v>1181</v>
      </c>
      <c r="B657" s="70" t="s">
        <v>1182</v>
      </c>
      <c r="C657" s="531" t="s">
        <v>1228</v>
      </c>
      <c r="D657" s="524" t="s">
        <v>753</v>
      </c>
      <c r="E657" s="524" t="s">
        <v>1231</v>
      </c>
      <c r="F657" s="554" t="s">
        <v>1232</v>
      </c>
      <c r="G657" s="524" t="s">
        <v>744</v>
      </c>
      <c r="H657" s="524" t="s">
        <v>745</v>
      </c>
      <c r="I657" s="525">
        <v>0</v>
      </c>
      <c r="J657" s="525">
        <v>0</v>
      </c>
      <c r="K657" s="525">
        <v>7410000</v>
      </c>
      <c r="L657" s="525">
        <v>0</v>
      </c>
      <c r="M657" s="525">
        <v>7410000</v>
      </c>
      <c r="N657" s="525">
        <v>0</v>
      </c>
      <c r="O657" s="526" t="s">
        <v>381</v>
      </c>
    </row>
    <row r="658" spans="1:15" x14ac:dyDescent="0.25">
      <c r="A658" s="70" t="s">
        <v>1181</v>
      </c>
      <c r="B658" s="70" t="s">
        <v>1182</v>
      </c>
      <c r="C658" s="531" t="s">
        <v>1228</v>
      </c>
      <c r="D658" s="524" t="s">
        <v>753</v>
      </c>
      <c r="E658" s="524" t="s">
        <v>1231</v>
      </c>
      <c r="F658" s="554" t="s">
        <v>1232</v>
      </c>
      <c r="G658" s="524" t="s">
        <v>746</v>
      </c>
      <c r="H658" s="524" t="s">
        <v>747</v>
      </c>
      <c r="I658" s="525">
        <v>0</v>
      </c>
      <c r="J658" s="525">
        <v>0</v>
      </c>
      <c r="K658" s="525">
        <v>7585000</v>
      </c>
      <c r="L658" s="525">
        <v>0</v>
      </c>
      <c r="M658" s="525">
        <v>7585000</v>
      </c>
      <c r="N658" s="525">
        <v>0</v>
      </c>
      <c r="O658" s="526" t="s">
        <v>381</v>
      </c>
    </row>
    <row r="659" spans="1:15" x14ac:dyDescent="0.25">
      <c r="A659" s="70" t="s">
        <v>1181</v>
      </c>
      <c r="B659" s="70" t="s">
        <v>1182</v>
      </c>
      <c r="C659" s="531" t="s">
        <v>1228</v>
      </c>
      <c r="D659" s="524" t="s">
        <v>753</v>
      </c>
      <c r="E659" s="524" t="s">
        <v>1231</v>
      </c>
      <c r="F659" s="554" t="s">
        <v>1232</v>
      </c>
      <c r="G659" s="524" t="s">
        <v>748</v>
      </c>
      <c r="H659" s="524" t="s">
        <v>749</v>
      </c>
      <c r="I659" s="525">
        <v>0</v>
      </c>
      <c r="J659" s="525">
        <v>0</v>
      </c>
      <c r="K659" s="525">
        <v>5300000</v>
      </c>
      <c r="L659" s="525">
        <v>0</v>
      </c>
      <c r="M659" s="525">
        <v>5300000</v>
      </c>
      <c r="N659" s="525">
        <v>0</v>
      </c>
      <c r="O659" s="526" t="s">
        <v>381</v>
      </c>
    </row>
    <row r="660" spans="1:15" x14ac:dyDescent="0.25">
      <c r="A660" s="70" t="s">
        <v>1181</v>
      </c>
      <c r="B660" s="70" t="s">
        <v>1182</v>
      </c>
      <c r="C660" s="531" t="s">
        <v>1228</v>
      </c>
      <c r="D660" s="524" t="s">
        <v>753</v>
      </c>
      <c r="E660" s="524" t="s">
        <v>1233</v>
      </c>
      <c r="F660" s="554" t="s">
        <v>1234</v>
      </c>
      <c r="G660" s="524" t="s">
        <v>738</v>
      </c>
      <c r="H660" s="524" t="s">
        <v>739</v>
      </c>
      <c r="I660" s="525">
        <v>0</v>
      </c>
      <c r="J660" s="525">
        <v>0</v>
      </c>
      <c r="K660" s="525">
        <v>9166962</v>
      </c>
      <c r="L660" s="525">
        <v>0</v>
      </c>
      <c r="M660" s="525">
        <v>9166962</v>
      </c>
      <c r="N660" s="525">
        <v>0</v>
      </c>
      <c r="O660" s="526" t="s">
        <v>381</v>
      </c>
    </row>
    <row r="661" spans="1:15" x14ac:dyDescent="0.25">
      <c r="A661" s="70" t="s">
        <v>1181</v>
      </c>
      <c r="B661" s="70" t="s">
        <v>1182</v>
      </c>
      <c r="C661" s="531" t="s">
        <v>1228</v>
      </c>
      <c r="D661" s="524" t="s">
        <v>753</v>
      </c>
      <c r="E661" s="524" t="s">
        <v>1233</v>
      </c>
      <c r="F661" s="554" t="s">
        <v>1234</v>
      </c>
      <c r="G661" s="524" t="s">
        <v>740</v>
      </c>
      <c r="H661" s="524" t="s">
        <v>741</v>
      </c>
      <c r="I661" s="525">
        <v>0</v>
      </c>
      <c r="J661" s="525">
        <v>0</v>
      </c>
      <c r="K661" s="525">
        <v>28790000</v>
      </c>
      <c r="L661" s="525">
        <v>0</v>
      </c>
      <c r="M661" s="525">
        <v>28790000</v>
      </c>
      <c r="N661" s="525">
        <v>0</v>
      </c>
      <c r="O661" s="526" t="s">
        <v>381</v>
      </c>
    </row>
    <row r="662" spans="1:15" x14ac:dyDescent="0.25">
      <c r="A662" s="70" t="s">
        <v>1181</v>
      </c>
      <c r="B662" s="70" t="s">
        <v>1182</v>
      </c>
      <c r="C662" s="531" t="s">
        <v>1228</v>
      </c>
      <c r="D662" s="524" t="s">
        <v>753</v>
      </c>
      <c r="E662" s="524" t="s">
        <v>1233</v>
      </c>
      <c r="F662" s="554" t="s">
        <v>1234</v>
      </c>
      <c r="G662" s="524" t="s">
        <v>744</v>
      </c>
      <c r="H662" s="524" t="s">
        <v>745</v>
      </c>
      <c r="I662" s="525">
        <v>0</v>
      </c>
      <c r="J662" s="525">
        <v>0</v>
      </c>
      <c r="K662" s="525">
        <v>41559000</v>
      </c>
      <c r="L662" s="525">
        <v>0</v>
      </c>
      <c r="M662" s="525">
        <v>41559000</v>
      </c>
      <c r="N662" s="525">
        <v>0</v>
      </c>
      <c r="O662" s="526" t="s">
        <v>381</v>
      </c>
    </row>
    <row r="663" spans="1:15" x14ac:dyDescent="0.25">
      <c r="A663" s="70" t="s">
        <v>1181</v>
      </c>
      <c r="B663" s="70" t="s">
        <v>1182</v>
      </c>
      <c r="C663" s="531" t="s">
        <v>1228</v>
      </c>
      <c r="D663" s="524" t="s">
        <v>753</v>
      </c>
      <c r="E663" s="524" t="s">
        <v>1233</v>
      </c>
      <c r="F663" s="554" t="s">
        <v>1234</v>
      </c>
      <c r="G663" s="524" t="s">
        <v>748</v>
      </c>
      <c r="H663" s="524" t="s">
        <v>749</v>
      </c>
      <c r="I663" s="525">
        <v>0</v>
      </c>
      <c r="J663" s="525">
        <v>0</v>
      </c>
      <c r="K663" s="525">
        <v>1450000</v>
      </c>
      <c r="L663" s="525">
        <v>0</v>
      </c>
      <c r="M663" s="525">
        <v>1450000</v>
      </c>
      <c r="N663" s="525">
        <v>0</v>
      </c>
      <c r="O663" s="526" t="s">
        <v>381</v>
      </c>
    </row>
    <row r="664" spans="1:15" x14ac:dyDescent="0.25">
      <c r="A664" s="70" t="s">
        <v>1181</v>
      </c>
      <c r="B664" s="70" t="s">
        <v>1182</v>
      </c>
      <c r="C664" s="531" t="s">
        <v>1228</v>
      </c>
      <c r="D664" s="524" t="s">
        <v>753</v>
      </c>
      <c r="E664" s="524" t="s">
        <v>1233</v>
      </c>
      <c r="F664" s="554" t="s">
        <v>1234</v>
      </c>
      <c r="G664" s="524" t="s">
        <v>750</v>
      </c>
      <c r="H664" s="524" t="s">
        <v>751</v>
      </c>
      <c r="I664" s="525">
        <v>0</v>
      </c>
      <c r="J664" s="525">
        <v>0</v>
      </c>
      <c r="K664" s="525">
        <v>750000</v>
      </c>
      <c r="L664" s="525">
        <v>0</v>
      </c>
      <c r="M664" s="525">
        <v>750000</v>
      </c>
      <c r="N664" s="525">
        <v>0</v>
      </c>
      <c r="O664" s="526" t="s">
        <v>381</v>
      </c>
    </row>
    <row r="665" spans="1:15" x14ac:dyDescent="0.25">
      <c r="A665" s="70" t="s">
        <v>1181</v>
      </c>
      <c r="B665" s="70" t="s">
        <v>1182</v>
      </c>
      <c r="C665" s="531" t="s">
        <v>1228</v>
      </c>
      <c r="D665" s="524" t="s">
        <v>753</v>
      </c>
      <c r="E665" s="524" t="s">
        <v>1235</v>
      </c>
      <c r="F665" s="554" t="s">
        <v>1236</v>
      </c>
      <c r="G665" s="524" t="s">
        <v>740</v>
      </c>
      <c r="H665" s="524" t="s">
        <v>741</v>
      </c>
      <c r="I665" s="525">
        <v>0</v>
      </c>
      <c r="J665" s="525">
        <v>0</v>
      </c>
      <c r="K665" s="525">
        <v>2046200366</v>
      </c>
      <c r="L665" s="525">
        <v>3530216</v>
      </c>
      <c r="M665" s="525">
        <v>2042670150</v>
      </c>
      <c r="N665" s="525">
        <v>0</v>
      </c>
      <c r="O665" s="526" t="s">
        <v>381</v>
      </c>
    </row>
    <row r="666" spans="1:15" x14ac:dyDescent="0.25">
      <c r="A666" s="70" t="s">
        <v>1181</v>
      </c>
      <c r="B666" s="70" t="s">
        <v>1182</v>
      </c>
      <c r="C666" s="531" t="s">
        <v>1228</v>
      </c>
      <c r="D666" s="524" t="s">
        <v>753</v>
      </c>
      <c r="E666" s="524" t="s">
        <v>1237</v>
      </c>
      <c r="F666" s="554" t="s">
        <v>1238</v>
      </c>
      <c r="G666" s="524" t="s">
        <v>738</v>
      </c>
      <c r="H666" s="524" t="s">
        <v>739</v>
      </c>
      <c r="I666" s="525">
        <v>0</v>
      </c>
      <c r="J666" s="525">
        <v>0</v>
      </c>
      <c r="K666" s="525">
        <v>397736150</v>
      </c>
      <c r="L666" s="525">
        <v>0</v>
      </c>
      <c r="M666" s="525">
        <v>397736150</v>
      </c>
      <c r="N666" s="525">
        <v>0</v>
      </c>
      <c r="O666" s="526" t="s">
        <v>381</v>
      </c>
    </row>
    <row r="667" spans="1:15" x14ac:dyDescent="0.25">
      <c r="A667" s="70" t="s">
        <v>1181</v>
      </c>
      <c r="B667" s="70" t="s">
        <v>1182</v>
      </c>
      <c r="C667" s="531" t="s">
        <v>1228</v>
      </c>
      <c r="D667" s="524" t="s">
        <v>753</v>
      </c>
      <c r="E667" s="524" t="s">
        <v>1237</v>
      </c>
      <c r="F667" s="554" t="s">
        <v>1238</v>
      </c>
      <c r="G667" s="524" t="s">
        <v>740</v>
      </c>
      <c r="H667" s="524" t="s">
        <v>741</v>
      </c>
      <c r="I667" s="525">
        <v>0</v>
      </c>
      <c r="J667" s="525">
        <v>0</v>
      </c>
      <c r="K667" s="525">
        <v>30000000</v>
      </c>
      <c r="L667" s="525">
        <v>0</v>
      </c>
      <c r="M667" s="525">
        <v>30000000</v>
      </c>
      <c r="N667" s="525">
        <v>0</v>
      </c>
      <c r="O667" s="526" t="s">
        <v>381</v>
      </c>
    </row>
    <row r="668" spans="1:15" x14ac:dyDescent="0.25">
      <c r="A668" s="70" t="s">
        <v>1181</v>
      </c>
      <c r="B668" s="70" t="s">
        <v>1182</v>
      </c>
      <c r="C668" s="531" t="s">
        <v>1228</v>
      </c>
      <c r="D668" s="524" t="s">
        <v>753</v>
      </c>
      <c r="E668" s="524" t="s">
        <v>1237</v>
      </c>
      <c r="F668" s="554" t="s">
        <v>1238</v>
      </c>
      <c r="G668" s="524" t="s">
        <v>744</v>
      </c>
      <c r="H668" s="524" t="s">
        <v>745</v>
      </c>
      <c r="I668" s="525">
        <v>0</v>
      </c>
      <c r="J668" s="525">
        <v>0</v>
      </c>
      <c r="K668" s="525">
        <v>20182000</v>
      </c>
      <c r="L668" s="525">
        <v>0</v>
      </c>
      <c r="M668" s="525">
        <v>20182000</v>
      </c>
      <c r="N668" s="525">
        <v>0</v>
      </c>
      <c r="O668" s="526" t="s">
        <v>381</v>
      </c>
    </row>
    <row r="669" spans="1:15" x14ac:dyDescent="0.25">
      <c r="A669" s="70" t="s">
        <v>1181</v>
      </c>
      <c r="B669" s="70" t="s">
        <v>1182</v>
      </c>
      <c r="C669" s="531" t="s">
        <v>1228</v>
      </c>
      <c r="D669" s="524" t="s">
        <v>753</v>
      </c>
      <c r="E669" s="524" t="s">
        <v>1243</v>
      </c>
      <c r="F669" s="554" t="s">
        <v>1244</v>
      </c>
      <c r="G669" s="524" t="s">
        <v>738</v>
      </c>
      <c r="H669" s="524" t="s">
        <v>739</v>
      </c>
      <c r="I669" s="525">
        <v>0</v>
      </c>
      <c r="J669" s="525">
        <v>0</v>
      </c>
      <c r="K669" s="525">
        <v>141105050</v>
      </c>
      <c r="L669" s="525">
        <v>0</v>
      </c>
      <c r="M669" s="525">
        <v>141105050</v>
      </c>
      <c r="N669" s="525">
        <v>0</v>
      </c>
      <c r="O669" s="526" t="s">
        <v>381</v>
      </c>
    </row>
    <row r="670" spans="1:15" x14ac:dyDescent="0.25">
      <c r="A670" s="70" t="s">
        <v>1181</v>
      </c>
      <c r="B670" s="70" t="s">
        <v>1182</v>
      </c>
      <c r="C670" s="531" t="s">
        <v>1228</v>
      </c>
      <c r="D670" s="524" t="s">
        <v>753</v>
      </c>
      <c r="E670" s="524" t="s">
        <v>1243</v>
      </c>
      <c r="F670" s="554" t="s">
        <v>1244</v>
      </c>
      <c r="G670" s="524" t="s">
        <v>740</v>
      </c>
      <c r="H670" s="524" t="s">
        <v>741</v>
      </c>
      <c r="I670" s="525">
        <v>0</v>
      </c>
      <c r="J670" s="525">
        <v>0</v>
      </c>
      <c r="K670" s="525">
        <v>589754935</v>
      </c>
      <c r="L670" s="525">
        <v>0</v>
      </c>
      <c r="M670" s="525">
        <v>589754935</v>
      </c>
      <c r="N670" s="525">
        <v>0</v>
      </c>
      <c r="O670" s="526" t="s">
        <v>381</v>
      </c>
    </row>
    <row r="671" spans="1:15" x14ac:dyDescent="0.25">
      <c r="A671" s="70" t="s">
        <v>1181</v>
      </c>
      <c r="B671" s="70" t="s">
        <v>1182</v>
      </c>
      <c r="C671" s="531" t="s">
        <v>1228</v>
      </c>
      <c r="D671" s="524" t="s">
        <v>753</v>
      </c>
      <c r="E671" s="524" t="s">
        <v>1243</v>
      </c>
      <c r="F671" s="554" t="s">
        <v>1244</v>
      </c>
      <c r="G671" s="524" t="s">
        <v>744</v>
      </c>
      <c r="H671" s="524" t="s">
        <v>745</v>
      </c>
      <c r="I671" s="525">
        <v>0</v>
      </c>
      <c r="J671" s="525">
        <v>0</v>
      </c>
      <c r="K671" s="525">
        <v>6170000</v>
      </c>
      <c r="L671" s="525">
        <v>0</v>
      </c>
      <c r="M671" s="525">
        <v>6170000</v>
      </c>
      <c r="N671" s="525">
        <v>0</v>
      </c>
      <c r="O671" s="526" t="s">
        <v>381</v>
      </c>
    </row>
    <row r="672" spans="1:15" x14ac:dyDescent="0.25">
      <c r="A672" s="70" t="s">
        <v>1181</v>
      </c>
      <c r="B672" s="70" t="s">
        <v>1182</v>
      </c>
      <c r="C672" s="531" t="s">
        <v>1228</v>
      </c>
      <c r="D672" s="524" t="s">
        <v>753</v>
      </c>
      <c r="E672" s="524" t="s">
        <v>1243</v>
      </c>
      <c r="F672" s="554" t="s">
        <v>1244</v>
      </c>
      <c r="G672" s="524" t="s">
        <v>1241</v>
      </c>
      <c r="H672" s="524" t="s">
        <v>1242</v>
      </c>
      <c r="I672" s="525">
        <v>0</v>
      </c>
      <c r="J672" s="525">
        <v>0</v>
      </c>
      <c r="K672" s="525">
        <v>46800050</v>
      </c>
      <c r="L672" s="525">
        <v>0</v>
      </c>
      <c r="M672" s="525">
        <v>46800050</v>
      </c>
      <c r="N672" s="525">
        <v>0</v>
      </c>
      <c r="O672" s="526" t="s">
        <v>381</v>
      </c>
    </row>
    <row r="673" spans="1:15" x14ac:dyDescent="0.25">
      <c r="A673" s="70" t="s">
        <v>1181</v>
      </c>
      <c r="B673" s="70" t="s">
        <v>1182</v>
      </c>
      <c r="C673" s="531" t="s">
        <v>1228</v>
      </c>
      <c r="D673" s="524" t="s">
        <v>753</v>
      </c>
      <c r="E673" s="524" t="s">
        <v>1245</v>
      </c>
      <c r="F673" s="554" t="s">
        <v>1246</v>
      </c>
      <c r="G673" s="524" t="s">
        <v>738</v>
      </c>
      <c r="H673" s="524" t="s">
        <v>739</v>
      </c>
      <c r="I673" s="525">
        <v>0</v>
      </c>
      <c r="J673" s="525">
        <v>0</v>
      </c>
      <c r="K673" s="525">
        <v>59723350</v>
      </c>
      <c r="L673" s="525">
        <v>0</v>
      </c>
      <c r="M673" s="525">
        <v>59723350</v>
      </c>
      <c r="N673" s="525">
        <v>0</v>
      </c>
      <c r="O673" s="526" t="s">
        <v>381</v>
      </c>
    </row>
    <row r="674" spans="1:15" x14ac:dyDescent="0.25">
      <c r="A674" s="70" t="s">
        <v>1181</v>
      </c>
      <c r="B674" s="70" t="s">
        <v>1182</v>
      </c>
      <c r="C674" s="531" t="s">
        <v>1228</v>
      </c>
      <c r="D674" s="524" t="s">
        <v>753</v>
      </c>
      <c r="E674" s="524" t="s">
        <v>1245</v>
      </c>
      <c r="F674" s="554" t="s">
        <v>1246</v>
      </c>
      <c r="G674" s="524" t="s">
        <v>740</v>
      </c>
      <c r="H674" s="524" t="s">
        <v>741</v>
      </c>
      <c r="I674" s="525">
        <v>0</v>
      </c>
      <c r="J674" s="525">
        <v>0</v>
      </c>
      <c r="K674" s="525">
        <v>226553447</v>
      </c>
      <c r="L674" s="525">
        <v>0</v>
      </c>
      <c r="M674" s="525">
        <v>226553447</v>
      </c>
      <c r="N674" s="525">
        <v>0</v>
      </c>
      <c r="O674" s="526" t="s">
        <v>381</v>
      </c>
    </row>
    <row r="675" spans="1:15" x14ac:dyDescent="0.25">
      <c r="A675" s="70" t="s">
        <v>1181</v>
      </c>
      <c r="B675" s="70" t="s">
        <v>1182</v>
      </c>
      <c r="C675" s="531" t="s">
        <v>1228</v>
      </c>
      <c r="D675" s="524" t="s">
        <v>753</v>
      </c>
      <c r="E675" s="524" t="s">
        <v>1245</v>
      </c>
      <c r="F675" s="554" t="s">
        <v>1246</v>
      </c>
      <c r="G675" s="524" t="s">
        <v>742</v>
      </c>
      <c r="H675" s="524" t="s">
        <v>743</v>
      </c>
      <c r="I675" s="525">
        <v>0</v>
      </c>
      <c r="J675" s="525">
        <v>0</v>
      </c>
      <c r="K675" s="525">
        <v>3100000</v>
      </c>
      <c r="L675" s="525">
        <v>0</v>
      </c>
      <c r="M675" s="525">
        <v>3100000</v>
      </c>
      <c r="N675" s="525">
        <v>0</v>
      </c>
      <c r="O675" s="526" t="s">
        <v>381</v>
      </c>
    </row>
    <row r="676" spans="1:15" x14ac:dyDescent="0.25">
      <c r="A676" s="70" t="s">
        <v>1181</v>
      </c>
      <c r="B676" s="70" t="s">
        <v>1182</v>
      </c>
      <c r="C676" s="531" t="s">
        <v>1228</v>
      </c>
      <c r="D676" s="524" t="s">
        <v>753</v>
      </c>
      <c r="E676" s="524" t="s">
        <v>1245</v>
      </c>
      <c r="F676" s="554" t="s">
        <v>1246</v>
      </c>
      <c r="G676" s="524" t="s">
        <v>746</v>
      </c>
      <c r="H676" s="524" t="s">
        <v>747</v>
      </c>
      <c r="I676" s="525">
        <v>0</v>
      </c>
      <c r="J676" s="525">
        <v>0</v>
      </c>
      <c r="K676" s="525">
        <v>75367275</v>
      </c>
      <c r="L676" s="525">
        <v>0</v>
      </c>
      <c r="M676" s="525">
        <v>75367275</v>
      </c>
      <c r="N676" s="525">
        <v>0</v>
      </c>
      <c r="O676" s="526" t="s">
        <v>381</v>
      </c>
    </row>
    <row r="677" spans="1:15" x14ac:dyDescent="0.25">
      <c r="A677" s="70" t="s">
        <v>1181</v>
      </c>
      <c r="B677" s="70" t="s">
        <v>1182</v>
      </c>
      <c r="C677" s="531" t="s">
        <v>1228</v>
      </c>
      <c r="D677" s="524" t="s">
        <v>753</v>
      </c>
      <c r="E677" s="524" t="s">
        <v>1245</v>
      </c>
      <c r="F677" s="554" t="s">
        <v>1246</v>
      </c>
      <c r="G677" s="524" t="s">
        <v>748</v>
      </c>
      <c r="H677" s="524" t="s">
        <v>749</v>
      </c>
      <c r="I677" s="525">
        <v>0</v>
      </c>
      <c r="J677" s="525">
        <v>0</v>
      </c>
      <c r="K677" s="525">
        <v>3000000</v>
      </c>
      <c r="L677" s="525">
        <v>0</v>
      </c>
      <c r="M677" s="525">
        <v>3000000</v>
      </c>
      <c r="N677" s="525">
        <v>0</v>
      </c>
      <c r="O677" s="526" t="s">
        <v>381</v>
      </c>
    </row>
    <row r="678" spans="1:15" x14ac:dyDescent="0.25">
      <c r="A678" s="70" t="s">
        <v>1181</v>
      </c>
      <c r="B678" s="70" t="s">
        <v>1182</v>
      </c>
      <c r="C678" s="531" t="s">
        <v>1228</v>
      </c>
      <c r="D678" s="524" t="s">
        <v>753</v>
      </c>
      <c r="E678" s="524" t="s">
        <v>1245</v>
      </c>
      <c r="F678" s="554" t="s">
        <v>1246</v>
      </c>
      <c r="G678" s="524" t="s">
        <v>750</v>
      </c>
      <c r="H678" s="524" t="s">
        <v>751</v>
      </c>
      <c r="I678" s="525">
        <v>0</v>
      </c>
      <c r="J678" s="525">
        <v>0</v>
      </c>
      <c r="K678" s="525">
        <v>6872000</v>
      </c>
      <c r="L678" s="525">
        <v>0</v>
      </c>
      <c r="M678" s="525">
        <v>6872000</v>
      </c>
      <c r="N678" s="525">
        <v>0</v>
      </c>
      <c r="O678" s="526" t="s">
        <v>381</v>
      </c>
    </row>
    <row r="679" spans="1:15" x14ac:dyDescent="0.25">
      <c r="A679" s="70" t="s">
        <v>1181</v>
      </c>
      <c r="B679" s="70" t="s">
        <v>1182</v>
      </c>
      <c r="C679" s="531" t="s">
        <v>1228</v>
      </c>
      <c r="D679" s="524" t="s">
        <v>753</v>
      </c>
      <c r="E679" s="524" t="s">
        <v>1239</v>
      </c>
      <c r="F679" s="554" t="s">
        <v>1240</v>
      </c>
      <c r="G679" s="524" t="s">
        <v>738</v>
      </c>
      <c r="H679" s="524" t="s">
        <v>739</v>
      </c>
      <c r="I679" s="525">
        <v>0</v>
      </c>
      <c r="J679" s="525">
        <v>0</v>
      </c>
      <c r="K679" s="525">
        <v>256845000</v>
      </c>
      <c r="L679" s="525">
        <v>8749300</v>
      </c>
      <c r="M679" s="525">
        <v>248095700</v>
      </c>
      <c r="N679" s="525">
        <v>0</v>
      </c>
      <c r="O679" s="526" t="s">
        <v>381</v>
      </c>
    </row>
    <row r="680" spans="1:15" x14ac:dyDescent="0.25">
      <c r="A680" s="70" t="s">
        <v>1181</v>
      </c>
      <c r="B680" s="70" t="s">
        <v>1182</v>
      </c>
      <c r="C680" s="531" t="s">
        <v>1228</v>
      </c>
      <c r="D680" s="524" t="s">
        <v>753</v>
      </c>
      <c r="E680" s="524" t="s">
        <v>1239</v>
      </c>
      <c r="F680" s="554" t="s">
        <v>1240</v>
      </c>
      <c r="G680" s="524" t="s">
        <v>740</v>
      </c>
      <c r="H680" s="524" t="s">
        <v>741</v>
      </c>
      <c r="I680" s="525">
        <v>0</v>
      </c>
      <c r="J680" s="525">
        <v>0</v>
      </c>
      <c r="K680" s="525">
        <v>20779320</v>
      </c>
      <c r="L680" s="525">
        <v>0</v>
      </c>
      <c r="M680" s="525">
        <v>20779320</v>
      </c>
      <c r="N680" s="525">
        <v>0</v>
      </c>
      <c r="O680" s="526" t="s">
        <v>381</v>
      </c>
    </row>
    <row r="681" spans="1:15" x14ac:dyDescent="0.25">
      <c r="A681" s="70" t="s">
        <v>1181</v>
      </c>
      <c r="B681" s="70" t="s">
        <v>1182</v>
      </c>
      <c r="C681" s="531" t="s">
        <v>1228</v>
      </c>
      <c r="D681" s="524" t="s">
        <v>753</v>
      </c>
      <c r="E681" s="524" t="s">
        <v>1239</v>
      </c>
      <c r="F681" s="554" t="s">
        <v>1240</v>
      </c>
      <c r="G681" s="524" t="s">
        <v>744</v>
      </c>
      <c r="H681" s="524" t="s">
        <v>745</v>
      </c>
      <c r="I681" s="525">
        <v>0</v>
      </c>
      <c r="J681" s="525">
        <v>0</v>
      </c>
      <c r="K681" s="525">
        <v>880670161</v>
      </c>
      <c r="L681" s="525">
        <v>0</v>
      </c>
      <c r="M681" s="525">
        <v>880670161</v>
      </c>
      <c r="N681" s="525">
        <v>0</v>
      </c>
      <c r="O681" s="526" t="s">
        <v>381</v>
      </c>
    </row>
    <row r="682" spans="1:15" x14ac:dyDescent="0.25">
      <c r="A682" s="70" t="s">
        <v>1181</v>
      </c>
      <c r="B682" s="70" t="s">
        <v>1182</v>
      </c>
      <c r="C682" s="531" t="s">
        <v>1228</v>
      </c>
      <c r="D682" s="524" t="s">
        <v>753</v>
      </c>
      <c r="E682" s="524" t="s">
        <v>1239</v>
      </c>
      <c r="F682" s="554" t="s">
        <v>1240</v>
      </c>
      <c r="G682" s="524" t="s">
        <v>746</v>
      </c>
      <c r="H682" s="524" t="s">
        <v>747</v>
      </c>
      <c r="I682" s="525">
        <v>0</v>
      </c>
      <c r="J682" s="525">
        <v>0</v>
      </c>
      <c r="K682" s="525">
        <v>2671381967</v>
      </c>
      <c r="L682" s="525">
        <v>34394616</v>
      </c>
      <c r="M682" s="525">
        <v>2636987351</v>
      </c>
      <c r="N682" s="525">
        <v>0</v>
      </c>
      <c r="O682" s="526" t="s">
        <v>381</v>
      </c>
    </row>
    <row r="683" spans="1:15" x14ac:dyDescent="0.25">
      <c r="A683" s="70" t="s">
        <v>1181</v>
      </c>
      <c r="B683" s="70" t="s">
        <v>1182</v>
      </c>
      <c r="C683" s="531" t="s">
        <v>1228</v>
      </c>
      <c r="D683" s="524" t="s">
        <v>753</v>
      </c>
      <c r="E683" s="524" t="s">
        <v>1239</v>
      </c>
      <c r="F683" s="554" t="s">
        <v>1240</v>
      </c>
      <c r="G683" s="524" t="s">
        <v>748</v>
      </c>
      <c r="H683" s="524" t="s">
        <v>749</v>
      </c>
      <c r="I683" s="525">
        <v>0</v>
      </c>
      <c r="J683" s="525">
        <v>0</v>
      </c>
      <c r="K683" s="525">
        <v>1147012243</v>
      </c>
      <c r="L683" s="525">
        <v>0</v>
      </c>
      <c r="M683" s="525">
        <v>1147012243</v>
      </c>
      <c r="N683" s="525">
        <v>0</v>
      </c>
      <c r="O683" s="526" t="s">
        <v>381</v>
      </c>
    </row>
    <row r="684" spans="1:15" x14ac:dyDescent="0.25">
      <c r="A684" s="70" t="s">
        <v>1181</v>
      </c>
      <c r="B684" s="70" t="s">
        <v>1182</v>
      </c>
      <c r="C684" s="531" t="s">
        <v>1228</v>
      </c>
      <c r="D684" s="524" t="s">
        <v>753</v>
      </c>
      <c r="E684" s="524" t="s">
        <v>1239</v>
      </c>
      <c r="F684" s="554" t="s">
        <v>1240</v>
      </c>
      <c r="G684" s="524" t="s">
        <v>750</v>
      </c>
      <c r="H684" s="524" t="s">
        <v>751</v>
      </c>
      <c r="I684" s="525">
        <v>0</v>
      </c>
      <c r="J684" s="525">
        <v>0</v>
      </c>
      <c r="K684" s="525">
        <v>176010600</v>
      </c>
      <c r="L684" s="525">
        <v>0</v>
      </c>
      <c r="M684" s="525">
        <v>176010600</v>
      </c>
      <c r="N684" s="525">
        <v>0</v>
      </c>
      <c r="O684" s="526" t="s">
        <v>381</v>
      </c>
    </row>
    <row r="685" spans="1:15" x14ac:dyDescent="0.25">
      <c r="A685" s="70" t="s">
        <v>1181</v>
      </c>
      <c r="B685" s="70" t="s">
        <v>1182</v>
      </c>
      <c r="C685" s="531" t="s">
        <v>1228</v>
      </c>
      <c r="D685" s="524" t="s">
        <v>753</v>
      </c>
      <c r="E685" s="524" t="s">
        <v>1239</v>
      </c>
      <c r="F685" s="554" t="s">
        <v>1240</v>
      </c>
      <c r="G685" s="524" t="s">
        <v>1241</v>
      </c>
      <c r="H685" s="524" t="s">
        <v>1242</v>
      </c>
      <c r="I685" s="525">
        <v>0</v>
      </c>
      <c r="J685" s="525">
        <v>0</v>
      </c>
      <c r="K685" s="525">
        <v>222185400</v>
      </c>
      <c r="L685" s="525">
        <v>26181000</v>
      </c>
      <c r="M685" s="525">
        <v>196004400</v>
      </c>
      <c r="N685" s="525">
        <v>0</v>
      </c>
      <c r="O685" s="526" t="s">
        <v>381</v>
      </c>
    </row>
    <row r="686" spans="1:15" x14ac:dyDescent="0.25">
      <c r="A686" s="70" t="s">
        <v>1181</v>
      </c>
      <c r="B686" s="70" t="s">
        <v>1182</v>
      </c>
      <c r="C686" s="531" t="s">
        <v>1228</v>
      </c>
      <c r="D686" s="524" t="s">
        <v>753</v>
      </c>
      <c r="E686" s="524" t="s">
        <v>1239</v>
      </c>
      <c r="F686" s="554" t="s">
        <v>1240</v>
      </c>
      <c r="G686" s="524" t="s">
        <v>1936</v>
      </c>
      <c r="H686" s="524" t="s">
        <v>1937</v>
      </c>
      <c r="I686" s="525">
        <v>0</v>
      </c>
      <c r="J686" s="525">
        <v>0</v>
      </c>
      <c r="K686" s="525">
        <v>3010408072</v>
      </c>
      <c r="L686" s="525">
        <v>0</v>
      </c>
      <c r="M686" s="525">
        <v>3010408072</v>
      </c>
      <c r="N686" s="525">
        <v>0</v>
      </c>
      <c r="O686" s="526" t="s">
        <v>381</v>
      </c>
    </row>
    <row r="687" spans="1:15" x14ac:dyDescent="0.25">
      <c r="A687" s="70" t="s">
        <v>1181</v>
      </c>
      <c r="B687" s="70" t="s">
        <v>1182</v>
      </c>
      <c r="C687" s="531" t="s">
        <v>1228</v>
      </c>
      <c r="D687" s="524" t="s">
        <v>753</v>
      </c>
      <c r="E687" s="524" t="s">
        <v>1247</v>
      </c>
      <c r="F687" s="554" t="s">
        <v>1248</v>
      </c>
      <c r="G687" s="524" t="s">
        <v>738</v>
      </c>
      <c r="H687" s="524" t="s">
        <v>739</v>
      </c>
      <c r="I687" s="525">
        <v>0</v>
      </c>
      <c r="J687" s="525">
        <v>0</v>
      </c>
      <c r="K687" s="525">
        <v>41091300</v>
      </c>
      <c r="L687" s="525">
        <v>0</v>
      </c>
      <c r="M687" s="525">
        <v>41091300</v>
      </c>
      <c r="N687" s="525">
        <v>0</v>
      </c>
      <c r="O687" s="526" t="s">
        <v>381</v>
      </c>
    </row>
    <row r="688" spans="1:15" x14ac:dyDescent="0.25">
      <c r="A688" s="70" t="s">
        <v>1181</v>
      </c>
      <c r="B688" s="70" t="s">
        <v>1182</v>
      </c>
      <c r="C688" s="531" t="s">
        <v>1228</v>
      </c>
      <c r="D688" s="524" t="s">
        <v>753</v>
      </c>
      <c r="E688" s="524" t="s">
        <v>1247</v>
      </c>
      <c r="F688" s="554" t="s">
        <v>1248</v>
      </c>
      <c r="G688" s="524" t="s">
        <v>740</v>
      </c>
      <c r="H688" s="524" t="s">
        <v>741</v>
      </c>
      <c r="I688" s="525">
        <v>0</v>
      </c>
      <c r="J688" s="525">
        <v>0</v>
      </c>
      <c r="K688" s="525">
        <v>641310950</v>
      </c>
      <c r="L688" s="525">
        <v>0</v>
      </c>
      <c r="M688" s="525">
        <v>641310950</v>
      </c>
      <c r="N688" s="525">
        <v>0</v>
      </c>
      <c r="O688" s="526" t="s">
        <v>381</v>
      </c>
    </row>
    <row r="689" spans="1:15" x14ac:dyDescent="0.25">
      <c r="A689" s="70" t="s">
        <v>1181</v>
      </c>
      <c r="B689" s="70" t="s">
        <v>1182</v>
      </c>
      <c r="C689" s="531" t="s">
        <v>1228</v>
      </c>
      <c r="D689" s="524" t="s">
        <v>753</v>
      </c>
      <c r="E689" s="524" t="s">
        <v>1247</v>
      </c>
      <c r="F689" s="554" t="s">
        <v>1248</v>
      </c>
      <c r="G689" s="524" t="s">
        <v>744</v>
      </c>
      <c r="H689" s="524" t="s">
        <v>745</v>
      </c>
      <c r="I689" s="525">
        <v>0</v>
      </c>
      <c r="J689" s="525">
        <v>0</v>
      </c>
      <c r="K689" s="525">
        <v>8494000</v>
      </c>
      <c r="L689" s="525">
        <v>0</v>
      </c>
      <c r="M689" s="525">
        <v>8494000</v>
      </c>
      <c r="N689" s="525">
        <v>0</v>
      </c>
      <c r="O689" s="526" t="s">
        <v>381</v>
      </c>
    </row>
    <row r="690" spans="1:15" x14ac:dyDescent="0.25">
      <c r="A690" s="70" t="s">
        <v>1181</v>
      </c>
      <c r="B690" s="70" t="s">
        <v>1182</v>
      </c>
      <c r="C690" s="531" t="s">
        <v>1228</v>
      </c>
      <c r="D690" s="524" t="s">
        <v>753</v>
      </c>
      <c r="E690" s="524" t="s">
        <v>1247</v>
      </c>
      <c r="F690" s="554" t="s">
        <v>1248</v>
      </c>
      <c r="G690" s="524" t="s">
        <v>748</v>
      </c>
      <c r="H690" s="524" t="s">
        <v>749</v>
      </c>
      <c r="I690" s="525">
        <v>0</v>
      </c>
      <c r="J690" s="525">
        <v>0</v>
      </c>
      <c r="K690" s="525">
        <v>3800000</v>
      </c>
      <c r="L690" s="525">
        <v>0</v>
      </c>
      <c r="M690" s="525">
        <v>3800000</v>
      </c>
      <c r="N690" s="525">
        <v>0</v>
      </c>
      <c r="O690" s="526" t="s">
        <v>381</v>
      </c>
    </row>
    <row r="691" spans="1:15" x14ac:dyDescent="0.25">
      <c r="A691" s="70" t="s">
        <v>1181</v>
      </c>
      <c r="B691" s="70" t="s">
        <v>1182</v>
      </c>
      <c r="C691" s="531" t="s">
        <v>1228</v>
      </c>
      <c r="D691" s="524" t="s">
        <v>753</v>
      </c>
      <c r="E691" s="524" t="s">
        <v>1249</v>
      </c>
      <c r="F691" s="554" t="s">
        <v>1250</v>
      </c>
      <c r="G691" s="524" t="s">
        <v>738</v>
      </c>
      <c r="H691" s="524" t="s">
        <v>739</v>
      </c>
      <c r="I691" s="525">
        <v>0</v>
      </c>
      <c r="J691" s="525">
        <v>0</v>
      </c>
      <c r="K691" s="525">
        <v>60264120</v>
      </c>
      <c r="L691" s="525">
        <v>0</v>
      </c>
      <c r="M691" s="525">
        <v>60264120</v>
      </c>
      <c r="N691" s="525">
        <v>0</v>
      </c>
      <c r="O691" s="526" t="s">
        <v>381</v>
      </c>
    </row>
    <row r="692" spans="1:15" x14ac:dyDescent="0.25">
      <c r="A692" s="70" t="s">
        <v>1181</v>
      </c>
      <c r="B692" s="70" t="s">
        <v>1182</v>
      </c>
      <c r="C692" s="531" t="s">
        <v>1228</v>
      </c>
      <c r="D692" s="524" t="s">
        <v>753</v>
      </c>
      <c r="E692" s="524" t="s">
        <v>1249</v>
      </c>
      <c r="F692" s="554" t="s">
        <v>1250</v>
      </c>
      <c r="G692" s="524" t="s">
        <v>740</v>
      </c>
      <c r="H692" s="524" t="s">
        <v>741</v>
      </c>
      <c r="I692" s="525">
        <v>0</v>
      </c>
      <c r="J692" s="525">
        <v>0</v>
      </c>
      <c r="K692" s="525">
        <v>8790000</v>
      </c>
      <c r="L692" s="525">
        <v>0</v>
      </c>
      <c r="M692" s="525">
        <v>8790000</v>
      </c>
      <c r="N692" s="525">
        <v>0</v>
      </c>
      <c r="O692" s="526" t="s">
        <v>381</v>
      </c>
    </row>
    <row r="693" spans="1:15" x14ac:dyDescent="0.25">
      <c r="A693" s="70" t="s">
        <v>1181</v>
      </c>
      <c r="B693" s="70" t="s">
        <v>1182</v>
      </c>
      <c r="C693" s="531" t="s">
        <v>1228</v>
      </c>
      <c r="D693" s="524" t="s">
        <v>753</v>
      </c>
      <c r="E693" s="524" t="s">
        <v>1249</v>
      </c>
      <c r="F693" s="554" t="s">
        <v>1250</v>
      </c>
      <c r="G693" s="524" t="s">
        <v>744</v>
      </c>
      <c r="H693" s="524" t="s">
        <v>745</v>
      </c>
      <c r="I693" s="525">
        <v>0</v>
      </c>
      <c r="J693" s="525">
        <v>0</v>
      </c>
      <c r="K693" s="525">
        <v>3600000</v>
      </c>
      <c r="L693" s="525">
        <v>0</v>
      </c>
      <c r="M693" s="525">
        <v>3600000</v>
      </c>
      <c r="N693" s="525">
        <v>0</v>
      </c>
      <c r="O693" s="526" t="s">
        <v>381</v>
      </c>
    </row>
    <row r="694" spans="1:15" x14ac:dyDescent="0.25">
      <c r="A694" s="70" t="s">
        <v>1181</v>
      </c>
      <c r="B694" s="70" t="s">
        <v>1182</v>
      </c>
      <c r="C694" s="531" t="s">
        <v>1228</v>
      </c>
      <c r="D694" s="524" t="s">
        <v>753</v>
      </c>
      <c r="E694" s="524" t="s">
        <v>1249</v>
      </c>
      <c r="F694" s="554" t="s">
        <v>1250</v>
      </c>
      <c r="G694" s="524" t="s">
        <v>748</v>
      </c>
      <c r="H694" s="524" t="s">
        <v>749</v>
      </c>
      <c r="I694" s="525">
        <v>0</v>
      </c>
      <c r="J694" s="525">
        <v>0</v>
      </c>
      <c r="K694" s="525">
        <v>38160900</v>
      </c>
      <c r="L694" s="525">
        <v>0</v>
      </c>
      <c r="M694" s="525">
        <v>38160900</v>
      </c>
      <c r="N694" s="525">
        <v>0</v>
      </c>
      <c r="O694" s="526" t="s">
        <v>381</v>
      </c>
    </row>
    <row r="695" spans="1:15" x14ac:dyDescent="0.25">
      <c r="A695" s="70" t="s">
        <v>1181</v>
      </c>
      <c r="B695" s="70" t="s">
        <v>1182</v>
      </c>
      <c r="C695" s="531" t="s">
        <v>1228</v>
      </c>
      <c r="D695" s="524" t="s">
        <v>753</v>
      </c>
      <c r="E695" s="524" t="s">
        <v>2095</v>
      </c>
      <c r="F695" s="554" t="s">
        <v>2096</v>
      </c>
      <c r="G695" s="524" t="s">
        <v>740</v>
      </c>
      <c r="H695" s="524" t="s">
        <v>741</v>
      </c>
      <c r="I695" s="525">
        <v>0</v>
      </c>
      <c r="J695" s="525">
        <v>0</v>
      </c>
      <c r="K695" s="525">
        <v>1590436015</v>
      </c>
      <c r="L695" s="525">
        <v>0</v>
      </c>
      <c r="M695" s="525">
        <v>1590436015</v>
      </c>
      <c r="N695" s="525">
        <v>0</v>
      </c>
      <c r="O695" s="526" t="s">
        <v>381</v>
      </c>
    </row>
    <row r="696" spans="1:15" x14ac:dyDescent="0.25">
      <c r="A696" s="70" t="s">
        <v>1181</v>
      </c>
      <c r="B696" s="70" t="s">
        <v>1182</v>
      </c>
      <c r="C696" s="531" t="s">
        <v>1228</v>
      </c>
      <c r="D696" s="524" t="s">
        <v>753</v>
      </c>
      <c r="E696" s="524" t="s">
        <v>2095</v>
      </c>
      <c r="F696" s="554" t="s">
        <v>2096</v>
      </c>
      <c r="G696" s="524" t="s">
        <v>744</v>
      </c>
      <c r="H696" s="524" t="s">
        <v>745</v>
      </c>
      <c r="I696" s="525">
        <v>0</v>
      </c>
      <c r="J696" s="525">
        <v>0</v>
      </c>
      <c r="K696" s="525">
        <v>66076395</v>
      </c>
      <c r="L696" s="525">
        <v>0</v>
      </c>
      <c r="M696" s="525">
        <v>66076395</v>
      </c>
      <c r="N696" s="525">
        <v>0</v>
      </c>
      <c r="O696" s="526" t="s">
        <v>381</v>
      </c>
    </row>
    <row r="697" spans="1:15" x14ac:dyDescent="0.25">
      <c r="A697" s="70" t="s">
        <v>1181</v>
      </c>
      <c r="B697" s="70" t="s">
        <v>1182</v>
      </c>
      <c r="C697" s="531" t="s">
        <v>1228</v>
      </c>
      <c r="D697" s="524" t="s">
        <v>753</v>
      </c>
      <c r="E697" s="524" t="s">
        <v>2097</v>
      </c>
      <c r="F697" s="554" t="s">
        <v>2098</v>
      </c>
      <c r="G697" s="524" t="s">
        <v>740</v>
      </c>
      <c r="H697" s="524" t="s">
        <v>741</v>
      </c>
      <c r="I697" s="525">
        <v>0</v>
      </c>
      <c r="J697" s="525">
        <v>0</v>
      </c>
      <c r="K697" s="525">
        <v>5000000</v>
      </c>
      <c r="L697" s="525">
        <v>0</v>
      </c>
      <c r="M697" s="525">
        <v>5000000</v>
      </c>
      <c r="N697" s="525">
        <v>0</v>
      </c>
      <c r="O697" s="526" t="s">
        <v>381</v>
      </c>
    </row>
    <row r="698" spans="1:15" x14ac:dyDescent="0.25">
      <c r="A698" s="70" t="s">
        <v>1181</v>
      </c>
      <c r="B698" s="70" t="s">
        <v>1182</v>
      </c>
      <c r="C698" s="531" t="s">
        <v>1285</v>
      </c>
      <c r="D698" s="524" t="s">
        <v>757</v>
      </c>
      <c r="E698" s="524" t="s">
        <v>1302</v>
      </c>
      <c r="F698" s="571" t="s">
        <v>1303</v>
      </c>
      <c r="G698" s="524" t="s">
        <v>738</v>
      </c>
      <c r="H698" s="524" t="s">
        <v>739</v>
      </c>
      <c r="I698" s="525">
        <v>0</v>
      </c>
      <c r="J698" s="525">
        <v>0</v>
      </c>
      <c r="K698" s="525">
        <v>217756</v>
      </c>
      <c r="L698" s="525">
        <v>0</v>
      </c>
      <c r="M698" s="572">
        <v>217756</v>
      </c>
      <c r="N698" s="525">
        <v>0</v>
      </c>
      <c r="O698" s="526" t="s">
        <v>2368</v>
      </c>
    </row>
    <row r="699" spans="1:15" x14ac:dyDescent="0.25">
      <c r="A699" s="70" t="s">
        <v>1181</v>
      </c>
      <c r="B699" s="70" t="s">
        <v>1182</v>
      </c>
      <c r="C699" s="531" t="s">
        <v>1285</v>
      </c>
      <c r="D699" s="524" t="s">
        <v>757</v>
      </c>
      <c r="E699" s="524" t="s">
        <v>1302</v>
      </c>
      <c r="F699" s="571" t="s">
        <v>1303</v>
      </c>
      <c r="G699" s="524" t="s">
        <v>740</v>
      </c>
      <c r="H699" s="524" t="s">
        <v>741</v>
      </c>
      <c r="I699" s="525">
        <v>0</v>
      </c>
      <c r="J699" s="525">
        <v>0</v>
      </c>
      <c r="K699" s="525">
        <v>617799244</v>
      </c>
      <c r="L699" s="525">
        <v>0</v>
      </c>
      <c r="M699" s="572">
        <v>617799244</v>
      </c>
      <c r="N699" s="525">
        <v>0</v>
      </c>
      <c r="O699" s="526" t="s">
        <v>2368</v>
      </c>
    </row>
    <row r="700" spans="1:15" x14ac:dyDescent="0.25">
      <c r="A700" s="70" t="s">
        <v>1181</v>
      </c>
      <c r="B700" s="70" t="s">
        <v>1182</v>
      </c>
      <c r="C700" s="531" t="s">
        <v>1285</v>
      </c>
      <c r="D700" s="524" t="s">
        <v>757</v>
      </c>
      <c r="E700" s="524" t="s">
        <v>1304</v>
      </c>
      <c r="F700" s="571" t="s">
        <v>1305</v>
      </c>
      <c r="G700" s="524" t="s">
        <v>740</v>
      </c>
      <c r="H700" s="524" t="s">
        <v>741</v>
      </c>
      <c r="I700" s="525">
        <v>0</v>
      </c>
      <c r="J700" s="525">
        <v>0</v>
      </c>
      <c r="K700" s="525">
        <v>79409979</v>
      </c>
      <c r="L700" s="525">
        <v>0</v>
      </c>
      <c r="M700" s="572">
        <v>79409979</v>
      </c>
      <c r="N700" s="525">
        <v>0</v>
      </c>
      <c r="O700" s="526" t="s">
        <v>2368</v>
      </c>
    </row>
    <row r="701" spans="1:15" x14ac:dyDescent="0.25">
      <c r="A701" s="70" t="s">
        <v>1181</v>
      </c>
      <c r="B701" s="70" t="s">
        <v>1182</v>
      </c>
      <c r="C701" s="531" t="s">
        <v>1285</v>
      </c>
      <c r="D701" s="524" t="s">
        <v>757</v>
      </c>
      <c r="E701" s="524" t="s">
        <v>1306</v>
      </c>
      <c r="F701" s="571" t="s">
        <v>1307</v>
      </c>
      <c r="G701" s="524" t="s">
        <v>740</v>
      </c>
      <c r="H701" s="524" t="s">
        <v>741</v>
      </c>
      <c r="I701" s="525">
        <v>0</v>
      </c>
      <c r="J701" s="525">
        <v>0</v>
      </c>
      <c r="K701" s="525">
        <v>17091000</v>
      </c>
      <c r="L701" s="525">
        <v>0</v>
      </c>
      <c r="M701" s="572">
        <v>17091000</v>
      </c>
      <c r="N701" s="525">
        <v>0</v>
      </c>
      <c r="O701" s="526" t="s">
        <v>2368</v>
      </c>
    </row>
    <row r="702" spans="1:15" x14ac:dyDescent="0.25">
      <c r="A702" s="70" t="s">
        <v>1181</v>
      </c>
      <c r="B702" s="70" t="s">
        <v>1182</v>
      </c>
      <c r="C702" s="531" t="s">
        <v>1285</v>
      </c>
      <c r="D702" s="524" t="s">
        <v>757</v>
      </c>
      <c r="E702" s="524" t="s">
        <v>1286</v>
      </c>
      <c r="F702" s="554" t="s">
        <v>1287</v>
      </c>
      <c r="G702" s="524" t="s">
        <v>738</v>
      </c>
      <c r="H702" s="524" t="s">
        <v>739</v>
      </c>
      <c r="I702" s="525">
        <v>0</v>
      </c>
      <c r="J702" s="525">
        <v>0</v>
      </c>
      <c r="K702" s="525">
        <v>459714000</v>
      </c>
      <c r="L702" s="525">
        <v>0</v>
      </c>
      <c r="M702" s="525">
        <v>459714000</v>
      </c>
      <c r="N702" s="525">
        <v>0</v>
      </c>
      <c r="O702" s="526" t="s">
        <v>2369</v>
      </c>
    </row>
    <row r="703" spans="1:15" x14ac:dyDescent="0.25">
      <c r="A703" s="70" t="s">
        <v>1181</v>
      </c>
      <c r="B703" s="70" t="s">
        <v>1182</v>
      </c>
      <c r="C703" s="531" t="s">
        <v>1285</v>
      </c>
      <c r="D703" s="524" t="s">
        <v>757</v>
      </c>
      <c r="E703" s="524" t="s">
        <v>1286</v>
      </c>
      <c r="F703" s="554" t="s">
        <v>1287</v>
      </c>
      <c r="G703" s="524" t="s">
        <v>746</v>
      </c>
      <c r="H703" s="524" t="s">
        <v>747</v>
      </c>
      <c r="I703" s="525">
        <v>0</v>
      </c>
      <c r="J703" s="525">
        <v>0</v>
      </c>
      <c r="K703" s="525">
        <v>250534459324</v>
      </c>
      <c r="L703" s="525">
        <v>4344719549</v>
      </c>
      <c r="M703" s="525">
        <v>246189739775</v>
      </c>
      <c r="N703" s="525">
        <v>0</v>
      </c>
      <c r="O703" s="526" t="s">
        <v>2369</v>
      </c>
    </row>
    <row r="704" spans="1:15" x14ac:dyDescent="0.25">
      <c r="A704" s="70" t="s">
        <v>1181</v>
      </c>
      <c r="B704" s="70" t="s">
        <v>1182</v>
      </c>
      <c r="C704" s="531" t="s">
        <v>1285</v>
      </c>
      <c r="D704" s="524" t="s">
        <v>757</v>
      </c>
      <c r="E704" s="524" t="s">
        <v>1286</v>
      </c>
      <c r="F704" s="554" t="s">
        <v>1287</v>
      </c>
      <c r="G704" s="524" t="s">
        <v>1255</v>
      </c>
      <c r="H704" s="524" t="s">
        <v>1256</v>
      </c>
      <c r="I704" s="525">
        <v>0</v>
      </c>
      <c r="J704" s="525">
        <v>0</v>
      </c>
      <c r="K704" s="525">
        <v>603214360486</v>
      </c>
      <c r="L704" s="525">
        <v>0</v>
      </c>
      <c r="M704" s="525">
        <v>603214360486</v>
      </c>
      <c r="N704" s="525">
        <v>0</v>
      </c>
      <c r="O704" s="526" t="s">
        <v>2369</v>
      </c>
    </row>
    <row r="705" spans="1:15" x14ac:dyDescent="0.25">
      <c r="A705" s="70" t="s">
        <v>1181</v>
      </c>
      <c r="B705" s="70" t="s">
        <v>1182</v>
      </c>
      <c r="C705" s="531" t="s">
        <v>1285</v>
      </c>
      <c r="D705" s="524" t="s">
        <v>757</v>
      </c>
      <c r="E705" s="524" t="s">
        <v>1286</v>
      </c>
      <c r="F705" s="554" t="s">
        <v>1287</v>
      </c>
      <c r="G705" s="524" t="s">
        <v>1257</v>
      </c>
      <c r="H705" s="524" t="s">
        <v>1258</v>
      </c>
      <c r="I705" s="525">
        <v>0</v>
      </c>
      <c r="J705" s="525">
        <v>0</v>
      </c>
      <c r="K705" s="525">
        <v>155394186741</v>
      </c>
      <c r="L705" s="525">
        <v>0</v>
      </c>
      <c r="M705" s="525">
        <v>155394186741</v>
      </c>
      <c r="N705" s="525">
        <v>0</v>
      </c>
      <c r="O705" s="526" t="s">
        <v>2369</v>
      </c>
    </row>
    <row r="706" spans="1:15" x14ac:dyDescent="0.25">
      <c r="A706" s="70" t="s">
        <v>1181</v>
      </c>
      <c r="B706" s="70" t="s">
        <v>1182</v>
      </c>
      <c r="C706" s="531" t="s">
        <v>1285</v>
      </c>
      <c r="D706" s="524" t="s">
        <v>757</v>
      </c>
      <c r="E706" s="524" t="s">
        <v>1286</v>
      </c>
      <c r="F706" s="554" t="s">
        <v>1287</v>
      </c>
      <c r="G706" s="524" t="s">
        <v>1934</v>
      </c>
      <c r="H706" s="524" t="s">
        <v>1935</v>
      </c>
      <c r="I706" s="525">
        <v>0</v>
      </c>
      <c r="J706" s="525">
        <v>0</v>
      </c>
      <c r="K706" s="525">
        <v>3591845180</v>
      </c>
      <c r="L706" s="525">
        <v>1725226250</v>
      </c>
      <c r="M706" s="525">
        <v>1866618930</v>
      </c>
      <c r="N706" s="525">
        <v>0</v>
      </c>
      <c r="O706" s="526" t="s">
        <v>2369</v>
      </c>
    </row>
    <row r="707" spans="1:15" x14ac:dyDescent="0.25">
      <c r="A707" s="70" t="s">
        <v>1181</v>
      </c>
      <c r="B707" s="70" t="s">
        <v>1182</v>
      </c>
      <c r="C707" s="531" t="s">
        <v>1285</v>
      </c>
      <c r="D707" s="524" t="s">
        <v>757</v>
      </c>
      <c r="E707" s="524" t="s">
        <v>1286</v>
      </c>
      <c r="F707" s="554" t="s">
        <v>1287</v>
      </c>
      <c r="G707" s="524" t="s">
        <v>1936</v>
      </c>
      <c r="H707" s="524" t="s">
        <v>1937</v>
      </c>
      <c r="I707" s="525">
        <v>0</v>
      </c>
      <c r="J707" s="525">
        <v>0</v>
      </c>
      <c r="K707" s="525">
        <v>1085628000</v>
      </c>
      <c r="L707" s="525">
        <v>0</v>
      </c>
      <c r="M707" s="525">
        <v>1085628000</v>
      </c>
      <c r="N707" s="525">
        <v>0</v>
      </c>
      <c r="O707" s="526" t="s">
        <v>2369</v>
      </c>
    </row>
    <row r="708" spans="1:15" x14ac:dyDescent="0.25">
      <c r="A708" s="70" t="s">
        <v>1181</v>
      </c>
      <c r="B708" s="70" t="s">
        <v>1182</v>
      </c>
      <c r="C708" s="531" t="s">
        <v>1285</v>
      </c>
      <c r="D708" s="524" t="s">
        <v>757</v>
      </c>
      <c r="E708" s="524" t="s">
        <v>1286</v>
      </c>
      <c r="F708" s="554" t="s">
        <v>1287</v>
      </c>
      <c r="G708" s="524" t="s">
        <v>1259</v>
      </c>
      <c r="H708" s="524" t="s">
        <v>1260</v>
      </c>
      <c r="I708" s="525">
        <v>0</v>
      </c>
      <c r="J708" s="525">
        <v>0</v>
      </c>
      <c r="K708" s="525">
        <v>731072385723</v>
      </c>
      <c r="L708" s="525">
        <v>0</v>
      </c>
      <c r="M708" s="525">
        <v>731072385723</v>
      </c>
      <c r="N708" s="525">
        <v>0</v>
      </c>
      <c r="O708" s="526" t="s">
        <v>2369</v>
      </c>
    </row>
    <row r="709" spans="1:15" x14ac:dyDescent="0.25">
      <c r="A709" s="70" t="s">
        <v>1181</v>
      </c>
      <c r="B709" s="70" t="s">
        <v>1182</v>
      </c>
      <c r="C709" s="531" t="s">
        <v>1285</v>
      </c>
      <c r="D709" s="524" t="s">
        <v>757</v>
      </c>
      <c r="E709" s="524" t="s">
        <v>1286</v>
      </c>
      <c r="F709" s="554" t="s">
        <v>1287</v>
      </c>
      <c r="G709" s="524" t="s">
        <v>1261</v>
      </c>
      <c r="H709" s="524" t="s">
        <v>1262</v>
      </c>
      <c r="I709" s="525">
        <v>0</v>
      </c>
      <c r="J709" s="525">
        <v>0</v>
      </c>
      <c r="K709" s="525">
        <v>58359995197</v>
      </c>
      <c r="L709" s="525">
        <v>74769407</v>
      </c>
      <c r="M709" s="525">
        <v>58285225790</v>
      </c>
      <c r="N709" s="525">
        <v>0</v>
      </c>
      <c r="O709" s="526" t="s">
        <v>2369</v>
      </c>
    </row>
    <row r="710" spans="1:15" x14ac:dyDescent="0.25">
      <c r="A710" s="70" t="s">
        <v>1181</v>
      </c>
      <c r="B710" s="70" t="s">
        <v>1182</v>
      </c>
      <c r="C710" s="531" t="s">
        <v>1285</v>
      </c>
      <c r="D710" s="524" t="s">
        <v>757</v>
      </c>
      <c r="E710" s="524" t="s">
        <v>1286</v>
      </c>
      <c r="F710" s="554" t="s">
        <v>1287</v>
      </c>
      <c r="G710" s="524" t="s">
        <v>1263</v>
      </c>
      <c r="H710" s="524" t="s">
        <v>1264</v>
      </c>
      <c r="I710" s="525">
        <v>0</v>
      </c>
      <c r="J710" s="525">
        <v>0</v>
      </c>
      <c r="K710" s="525">
        <v>20778289452</v>
      </c>
      <c r="L710" s="525">
        <v>69957130</v>
      </c>
      <c r="M710" s="525">
        <v>20708332322</v>
      </c>
      <c r="N710" s="525">
        <v>0</v>
      </c>
      <c r="O710" s="526" t="s">
        <v>2369</v>
      </c>
    </row>
    <row r="711" spans="1:15" x14ac:dyDescent="0.25">
      <c r="A711" s="70" t="s">
        <v>1181</v>
      </c>
      <c r="B711" s="70" t="s">
        <v>1182</v>
      </c>
      <c r="C711" s="531" t="s">
        <v>1285</v>
      </c>
      <c r="D711" s="524" t="s">
        <v>757</v>
      </c>
      <c r="E711" s="524" t="s">
        <v>1286</v>
      </c>
      <c r="F711" s="554" t="s">
        <v>1287</v>
      </c>
      <c r="G711" s="524" t="s">
        <v>1938</v>
      </c>
      <c r="H711" s="524" t="s">
        <v>1939</v>
      </c>
      <c r="I711" s="525">
        <v>0</v>
      </c>
      <c r="J711" s="525">
        <v>0</v>
      </c>
      <c r="K711" s="525">
        <v>18560579935</v>
      </c>
      <c r="L711" s="525">
        <v>0</v>
      </c>
      <c r="M711" s="525">
        <v>18560579935</v>
      </c>
      <c r="N711" s="525">
        <v>0</v>
      </c>
      <c r="O711" s="526" t="s">
        <v>2369</v>
      </c>
    </row>
    <row r="712" spans="1:15" x14ac:dyDescent="0.25">
      <c r="A712" s="70" t="s">
        <v>1181</v>
      </c>
      <c r="B712" s="70" t="s">
        <v>1182</v>
      </c>
      <c r="C712" s="531" t="s">
        <v>1285</v>
      </c>
      <c r="D712" s="524" t="s">
        <v>757</v>
      </c>
      <c r="E712" s="524" t="s">
        <v>1286</v>
      </c>
      <c r="F712" s="554" t="s">
        <v>1287</v>
      </c>
      <c r="G712" s="524" t="s">
        <v>1265</v>
      </c>
      <c r="H712" s="524" t="s">
        <v>1266</v>
      </c>
      <c r="I712" s="525">
        <v>0</v>
      </c>
      <c r="J712" s="525">
        <v>0</v>
      </c>
      <c r="K712" s="525">
        <v>183930744980</v>
      </c>
      <c r="L712" s="525">
        <v>1735460686</v>
      </c>
      <c r="M712" s="525">
        <v>182195284294</v>
      </c>
      <c r="N712" s="525">
        <v>0</v>
      </c>
      <c r="O712" s="526" t="s">
        <v>2369</v>
      </c>
    </row>
    <row r="713" spans="1:15" x14ac:dyDescent="0.25">
      <c r="A713" s="70" t="s">
        <v>1181</v>
      </c>
      <c r="B713" s="70" t="s">
        <v>1182</v>
      </c>
      <c r="C713" s="531" t="s">
        <v>1285</v>
      </c>
      <c r="D713" s="524" t="s">
        <v>757</v>
      </c>
      <c r="E713" s="524" t="s">
        <v>1286</v>
      </c>
      <c r="F713" s="554" t="s">
        <v>1287</v>
      </c>
      <c r="G713" s="524" t="s">
        <v>1267</v>
      </c>
      <c r="H713" s="524" t="s">
        <v>1268</v>
      </c>
      <c r="I713" s="525">
        <v>0</v>
      </c>
      <c r="J713" s="525">
        <v>0</v>
      </c>
      <c r="K713" s="525">
        <v>2718624968</v>
      </c>
      <c r="L713" s="525">
        <v>71023205</v>
      </c>
      <c r="M713" s="525">
        <v>2647601763</v>
      </c>
      <c r="N713" s="525">
        <v>0</v>
      </c>
      <c r="O713" s="526" t="s">
        <v>2369</v>
      </c>
    </row>
    <row r="714" spans="1:15" x14ac:dyDescent="0.25">
      <c r="A714" s="70" t="s">
        <v>1181</v>
      </c>
      <c r="B714" s="70" t="s">
        <v>1182</v>
      </c>
      <c r="C714" s="531" t="s">
        <v>1285</v>
      </c>
      <c r="D714" s="524" t="s">
        <v>757</v>
      </c>
      <c r="E714" s="524" t="s">
        <v>1286</v>
      </c>
      <c r="F714" s="554" t="s">
        <v>1287</v>
      </c>
      <c r="G714" s="524" t="s">
        <v>1269</v>
      </c>
      <c r="H714" s="524" t="s">
        <v>1270</v>
      </c>
      <c r="I714" s="525">
        <v>0</v>
      </c>
      <c r="J714" s="525">
        <v>0</v>
      </c>
      <c r="K714" s="525">
        <v>35381660871</v>
      </c>
      <c r="L714" s="525">
        <v>0</v>
      </c>
      <c r="M714" s="525">
        <v>35381660871</v>
      </c>
      <c r="N714" s="525">
        <v>0</v>
      </c>
      <c r="O714" s="526" t="s">
        <v>2369</v>
      </c>
    </row>
    <row r="715" spans="1:15" x14ac:dyDescent="0.25">
      <c r="A715" s="70" t="s">
        <v>1181</v>
      </c>
      <c r="B715" s="70" t="s">
        <v>1182</v>
      </c>
      <c r="C715" s="531" t="s">
        <v>1285</v>
      </c>
      <c r="D715" s="524" t="s">
        <v>757</v>
      </c>
      <c r="E715" s="524" t="s">
        <v>1286</v>
      </c>
      <c r="F715" s="554" t="s">
        <v>1287</v>
      </c>
      <c r="G715" s="524" t="s">
        <v>1271</v>
      </c>
      <c r="H715" s="524" t="s">
        <v>1272</v>
      </c>
      <c r="I715" s="525">
        <v>0</v>
      </c>
      <c r="J715" s="525">
        <v>0</v>
      </c>
      <c r="K715" s="525">
        <v>9891615951</v>
      </c>
      <c r="L715" s="525">
        <v>0</v>
      </c>
      <c r="M715" s="525">
        <v>9891615951</v>
      </c>
      <c r="N715" s="525">
        <v>0</v>
      </c>
      <c r="O715" s="526" t="s">
        <v>2369</v>
      </c>
    </row>
    <row r="716" spans="1:15" x14ac:dyDescent="0.25">
      <c r="A716" s="70" t="s">
        <v>1181</v>
      </c>
      <c r="B716" s="70" t="s">
        <v>1182</v>
      </c>
      <c r="C716" s="531" t="s">
        <v>1285</v>
      </c>
      <c r="D716" s="524" t="s">
        <v>757</v>
      </c>
      <c r="E716" s="524" t="s">
        <v>1286</v>
      </c>
      <c r="F716" s="554" t="s">
        <v>1287</v>
      </c>
      <c r="G716" s="524" t="s">
        <v>1283</v>
      </c>
      <c r="H716" s="524" t="s">
        <v>1284</v>
      </c>
      <c r="I716" s="525">
        <v>0</v>
      </c>
      <c r="J716" s="525">
        <v>0</v>
      </c>
      <c r="K716" s="525">
        <v>71652450844</v>
      </c>
      <c r="L716" s="525">
        <v>0</v>
      </c>
      <c r="M716" s="525">
        <v>71652450844</v>
      </c>
      <c r="N716" s="525">
        <v>0</v>
      </c>
      <c r="O716" s="526" t="s">
        <v>2369</v>
      </c>
    </row>
    <row r="717" spans="1:15" x14ac:dyDescent="0.25">
      <c r="A717" s="70" t="s">
        <v>1181</v>
      </c>
      <c r="B717" s="70" t="s">
        <v>1182</v>
      </c>
      <c r="C717" s="531" t="s">
        <v>1285</v>
      </c>
      <c r="D717" s="524" t="s">
        <v>757</v>
      </c>
      <c r="E717" s="524" t="s">
        <v>1286</v>
      </c>
      <c r="F717" s="554" t="s">
        <v>1287</v>
      </c>
      <c r="G717" s="524" t="s">
        <v>1944</v>
      </c>
      <c r="H717" s="524" t="s">
        <v>1945</v>
      </c>
      <c r="I717" s="525">
        <v>0</v>
      </c>
      <c r="J717" s="525">
        <v>0</v>
      </c>
      <c r="K717" s="525">
        <v>47482218794</v>
      </c>
      <c r="L717" s="525">
        <v>0</v>
      </c>
      <c r="M717" s="525">
        <v>47482218794</v>
      </c>
      <c r="N717" s="525">
        <v>0</v>
      </c>
      <c r="O717" s="526" t="s">
        <v>2369</v>
      </c>
    </row>
    <row r="718" spans="1:15" x14ac:dyDescent="0.25">
      <c r="A718" s="70" t="s">
        <v>1181</v>
      </c>
      <c r="B718" s="70" t="s">
        <v>1182</v>
      </c>
      <c r="C718" s="531" t="s">
        <v>1285</v>
      </c>
      <c r="D718" s="524" t="s">
        <v>757</v>
      </c>
      <c r="E718" s="524" t="s">
        <v>1286</v>
      </c>
      <c r="F718" s="554" t="s">
        <v>1287</v>
      </c>
      <c r="G718" s="524" t="s">
        <v>758</v>
      </c>
      <c r="H718" s="524" t="s">
        <v>759</v>
      </c>
      <c r="I718" s="525">
        <v>0</v>
      </c>
      <c r="J718" s="525">
        <v>0</v>
      </c>
      <c r="K718" s="525">
        <v>92340976578</v>
      </c>
      <c r="L718" s="525">
        <v>0</v>
      </c>
      <c r="M718" s="525">
        <v>92340976578</v>
      </c>
      <c r="N718" s="525">
        <v>0</v>
      </c>
      <c r="O718" s="526" t="s">
        <v>2369</v>
      </c>
    </row>
    <row r="719" spans="1:15" x14ac:dyDescent="0.25">
      <c r="A719" s="70" t="s">
        <v>1181</v>
      </c>
      <c r="B719" s="70" t="s">
        <v>1182</v>
      </c>
      <c r="C719" s="531" t="s">
        <v>1285</v>
      </c>
      <c r="D719" s="524" t="s">
        <v>757</v>
      </c>
      <c r="E719" s="524" t="s">
        <v>1286</v>
      </c>
      <c r="F719" s="554" t="s">
        <v>1287</v>
      </c>
      <c r="G719" s="524" t="s">
        <v>1273</v>
      </c>
      <c r="H719" s="524" t="s">
        <v>1274</v>
      </c>
      <c r="I719" s="525">
        <v>0</v>
      </c>
      <c r="J719" s="525">
        <v>0</v>
      </c>
      <c r="K719" s="525">
        <v>5332384553</v>
      </c>
      <c r="L719" s="525">
        <v>0</v>
      </c>
      <c r="M719" s="525">
        <v>5332384553</v>
      </c>
      <c r="N719" s="525">
        <v>0</v>
      </c>
      <c r="O719" s="526" t="s">
        <v>2369</v>
      </c>
    </row>
    <row r="720" spans="1:15" x14ac:dyDescent="0.25">
      <c r="A720" s="70" t="s">
        <v>1181</v>
      </c>
      <c r="B720" s="70" t="s">
        <v>1182</v>
      </c>
      <c r="C720" s="531" t="s">
        <v>1285</v>
      </c>
      <c r="D720" s="524" t="s">
        <v>757</v>
      </c>
      <c r="E720" s="524" t="s">
        <v>1286</v>
      </c>
      <c r="F720" s="554" t="s">
        <v>1287</v>
      </c>
      <c r="G720" s="524" t="s">
        <v>1948</v>
      </c>
      <c r="H720" s="524" t="s">
        <v>1949</v>
      </c>
      <c r="I720" s="525">
        <v>0</v>
      </c>
      <c r="J720" s="525">
        <v>0</v>
      </c>
      <c r="K720" s="525">
        <v>918681500</v>
      </c>
      <c r="L720" s="525">
        <v>13145000</v>
      </c>
      <c r="M720" s="525">
        <v>905536500</v>
      </c>
      <c r="N720" s="525">
        <v>0</v>
      </c>
      <c r="O720" s="526" t="s">
        <v>2369</v>
      </c>
    </row>
    <row r="721" spans="1:15" x14ac:dyDescent="0.25">
      <c r="A721" s="70" t="s">
        <v>1181</v>
      </c>
      <c r="B721" s="70" t="s">
        <v>1182</v>
      </c>
      <c r="C721" s="531" t="s">
        <v>1285</v>
      </c>
      <c r="D721" s="524" t="s">
        <v>757</v>
      </c>
      <c r="E721" s="524" t="s">
        <v>1286</v>
      </c>
      <c r="F721" s="554" t="s">
        <v>1287</v>
      </c>
      <c r="G721" s="524" t="s">
        <v>1950</v>
      </c>
      <c r="H721" s="524" t="s">
        <v>1951</v>
      </c>
      <c r="I721" s="525">
        <v>0</v>
      </c>
      <c r="J721" s="525">
        <v>0</v>
      </c>
      <c r="K721" s="525">
        <v>1717067500</v>
      </c>
      <c r="L721" s="525">
        <v>0</v>
      </c>
      <c r="M721" s="525">
        <v>1717067500</v>
      </c>
      <c r="N721" s="525">
        <v>0</v>
      </c>
      <c r="O721" s="526" t="s">
        <v>2369</v>
      </c>
    </row>
    <row r="722" spans="1:15" x14ac:dyDescent="0.25">
      <c r="A722" s="70" t="s">
        <v>1181</v>
      </c>
      <c r="B722" s="70" t="s">
        <v>1182</v>
      </c>
      <c r="C722" s="531" t="s">
        <v>1285</v>
      </c>
      <c r="D722" s="524" t="s">
        <v>757</v>
      </c>
      <c r="E722" s="524" t="s">
        <v>1286</v>
      </c>
      <c r="F722" s="554" t="s">
        <v>1287</v>
      </c>
      <c r="G722" s="524" t="s">
        <v>1954</v>
      </c>
      <c r="H722" s="524" t="s">
        <v>1955</v>
      </c>
      <c r="I722" s="525">
        <v>0</v>
      </c>
      <c r="J722" s="525">
        <v>0</v>
      </c>
      <c r="K722" s="525">
        <v>701587702</v>
      </c>
      <c r="L722" s="525">
        <v>0</v>
      </c>
      <c r="M722" s="525">
        <v>701587702</v>
      </c>
      <c r="N722" s="525">
        <v>0</v>
      </c>
      <c r="O722" s="526" t="s">
        <v>2369</v>
      </c>
    </row>
    <row r="723" spans="1:15" x14ac:dyDescent="0.25">
      <c r="A723" s="70" t="s">
        <v>1181</v>
      </c>
      <c r="B723" s="70" t="s">
        <v>1182</v>
      </c>
      <c r="C723" s="531" t="s">
        <v>1285</v>
      </c>
      <c r="D723" s="524" t="s">
        <v>757</v>
      </c>
      <c r="E723" s="524" t="s">
        <v>1288</v>
      </c>
      <c r="F723" s="571" t="s">
        <v>1289</v>
      </c>
      <c r="G723" s="524">
        <v>300005</v>
      </c>
      <c r="H723" s="524" t="s">
        <v>747</v>
      </c>
      <c r="I723" s="525">
        <v>0</v>
      </c>
      <c r="J723" s="525">
        <v>0</v>
      </c>
      <c r="K723" s="525">
        <f>18112384080+3226776+313540915+28218683</f>
        <v>18457370454</v>
      </c>
      <c r="L723" s="525">
        <v>0</v>
      </c>
      <c r="M723" s="572">
        <f>18112384080+3226776+313540915+28218683</f>
        <v>18457370454</v>
      </c>
      <c r="N723" s="525">
        <v>0</v>
      </c>
      <c r="O723" s="526" t="s">
        <v>2368</v>
      </c>
    </row>
    <row r="724" spans="1:15" x14ac:dyDescent="0.25">
      <c r="A724" s="70" t="s">
        <v>1181</v>
      </c>
      <c r="B724" s="70" t="s">
        <v>1182</v>
      </c>
      <c r="C724" s="531" t="s">
        <v>1285</v>
      </c>
      <c r="D724" s="524" t="s">
        <v>757</v>
      </c>
      <c r="E724" s="524" t="s">
        <v>1290</v>
      </c>
      <c r="F724" s="571" t="s">
        <v>1291</v>
      </c>
      <c r="G724" s="524" t="s">
        <v>740</v>
      </c>
      <c r="H724" s="524" t="s">
        <v>741</v>
      </c>
      <c r="I724" s="525">
        <v>0</v>
      </c>
      <c r="J724" s="525">
        <v>0</v>
      </c>
      <c r="K724" s="525">
        <v>67490000</v>
      </c>
      <c r="L724" s="525">
        <v>0</v>
      </c>
      <c r="M724" s="572">
        <v>67490000</v>
      </c>
      <c r="N724" s="525">
        <v>0</v>
      </c>
      <c r="O724" s="526" t="s">
        <v>2368</v>
      </c>
    </row>
    <row r="725" spans="1:15" x14ac:dyDescent="0.25">
      <c r="A725" s="70" t="s">
        <v>1181</v>
      </c>
      <c r="B725" s="70" t="s">
        <v>1182</v>
      </c>
      <c r="C725" s="531" t="s">
        <v>1285</v>
      </c>
      <c r="D725" s="524" t="s">
        <v>757</v>
      </c>
      <c r="E725" s="524" t="s">
        <v>1312</v>
      </c>
      <c r="F725" s="554" t="s">
        <v>1313</v>
      </c>
      <c r="G725" s="524" t="s">
        <v>746</v>
      </c>
      <c r="H725" s="524" t="s">
        <v>747</v>
      </c>
      <c r="I725" s="525">
        <v>0</v>
      </c>
      <c r="J725" s="525">
        <v>0</v>
      </c>
      <c r="K725" s="525">
        <v>722868245</v>
      </c>
      <c r="L725" s="525">
        <v>0</v>
      </c>
      <c r="M725" s="525">
        <v>722868245</v>
      </c>
      <c r="N725" s="525">
        <v>0</v>
      </c>
      <c r="O725" s="526" t="s">
        <v>2369</v>
      </c>
    </row>
    <row r="726" spans="1:15" x14ac:dyDescent="0.25">
      <c r="A726" s="70" t="s">
        <v>1181</v>
      </c>
      <c r="B726" s="70" t="s">
        <v>1182</v>
      </c>
      <c r="C726" s="531" t="s">
        <v>1285</v>
      </c>
      <c r="D726" s="524" t="s">
        <v>757</v>
      </c>
      <c r="E726" s="524" t="s">
        <v>1312</v>
      </c>
      <c r="F726" s="554" t="s">
        <v>1313</v>
      </c>
      <c r="G726" s="524" t="s">
        <v>748</v>
      </c>
      <c r="H726" s="524" t="s">
        <v>749</v>
      </c>
      <c r="I726" s="525">
        <v>0</v>
      </c>
      <c r="J726" s="525">
        <v>0</v>
      </c>
      <c r="K726" s="525">
        <v>1214676900</v>
      </c>
      <c r="L726" s="525">
        <v>0</v>
      </c>
      <c r="M726" s="525">
        <v>1214676900</v>
      </c>
      <c r="N726" s="525">
        <v>0</v>
      </c>
      <c r="O726" s="526" t="s">
        <v>2369</v>
      </c>
    </row>
    <row r="727" spans="1:15" x14ac:dyDescent="0.25">
      <c r="A727" s="70" t="s">
        <v>1181</v>
      </c>
      <c r="B727" s="70" t="s">
        <v>1182</v>
      </c>
      <c r="C727" s="531" t="s">
        <v>1285</v>
      </c>
      <c r="D727" s="524" t="s">
        <v>757</v>
      </c>
      <c r="E727" s="524" t="s">
        <v>1312</v>
      </c>
      <c r="F727" s="554" t="s">
        <v>1313</v>
      </c>
      <c r="G727" s="524" t="s">
        <v>1259</v>
      </c>
      <c r="H727" s="524" t="s">
        <v>1260</v>
      </c>
      <c r="I727" s="525">
        <v>0</v>
      </c>
      <c r="J727" s="525">
        <v>0</v>
      </c>
      <c r="K727" s="525">
        <v>110000000</v>
      </c>
      <c r="L727" s="525">
        <v>0</v>
      </c>
      <c r="M727" s="525">
        <v>110000000</v>
      </c>
      <c r="N727" s="525">
        <v>0</v>
      </c>
      <c r="O727" s="526" t="s">
        <v>2369</v>
      </c>
    </row>
    <row r="728" spans="1:15" x14ac:dyDescent="0.25">
      <c r="A728" s="70" t="s">
        <v>1181</v>
      </c>
      <c r="B728" s="70" t="s">
        <v>1182</v>
      </c>
      <c r="C728" s="531" t="s">
        <v>1285</v>
      </c>
      <c r="D728" s="524" t="s">
        <v>757</v>
      </c>
      <c r="E728" s="524" t="s">
        <v>1310</v>
      </c>
      <c r="F728" s="571" t="s">
        <v>1311</v>
      </c>
      <c r="G728" s="524" t="s">
        <v>746</v>
      </c>
      <c r="H728" s="524" t="s">
        <v>747</v>
      </c>
      <c r="I728" s="525">
        <v>0</v>
      </c>
      <c r="J728" s="525">
        <v>0</v>
      </c>
      <c r="K728" s="525">
        <v>7492075408</v>
      </c>
      <c r="L728" s="525">
        <v>0</v>
      </c>
      <c r="M728" s="572">
        <v>7492075408</v>
      </c>
      <c r="N728" s="525">
        <v>0</v>
      </c>
      <c r="O728" s="526" t="s">
        <v>2368</v>
      </c>
    </row>
    <row r="729" spans="1:15" x14ac:dyDescent="0.25">
      <c r="A729" s="70" t="s">
        <v>1181</v>
      </c>
      <c r="B729" s="70" t="s">
        <v>1182</v>
      </c>
      <c r="C729" s="531" t="s">
        <v>1285</v>
      </c>
      <c r="D729" s="524" t="s">
        <v>757</v>
      </c>
      <c r="E729" s="524" t="s">
        <v>1294</v>
      </c>
      <c r="F729" s="571" t="s">
        <v>1295</v>
      </c>
      <c r="G729" s="524" t="s">
        <v>740</v>
      </c>
      <c r="H729" s="524" t="s">
        <v>741</v>
      </c>
      <c r="I729" s="525">
        <v>0</v>
      </c>
      <c r="J729" s="525">
        <v>0</v>
      </c>
      <c r="K729" s="525">
        <v>20400000000</v>
      </c>
      <c r="L729" s="525">
        <v>0</v>
      </c>
      <c r="M729" s="572">
        <v>20400000000</v>
      </c>
      <c r="N729" s="525">
        <v>0</v>
      </c>
      <c r="O729" s="526" t="s">
        <v>2368</v>
      </c>
    </row>
    <row r="730" spans="1:15" x14ac:dyDescent="0.25">
      <c r="A730" s="70" t="s">
        <v>1181</v>
      </c>
      <c r="B730" s="70" t="s">
        <v>1182</v>
      </c>
      <c r="C730" s="531" t="s">
        <v>1285</v>
      </c>
      <c r="D730" s="524" t="s">
        <v>757</v>
      </c>
      <c r="E730" s="524" t="s">
        <v>1296</v>
      </c>
      <c r="F730" s="571" t="s">
        <v>1297</v>
      </c>
      <c r="G730" s="524" t="s">
        <v>738</v>
      </c>
      <c r="H730" s="524" t="s">
        <v>739</v>
      </c>
      <c r="I730" s="525">
        <v>0</v>
      </c>
      <c r="J730" s="525">
        <v>0</v>
      </c>
      <c r="K730" s="525">
        <v>165630000</v>
      </c>
      <c r="L730" s="525">
        <v>0</v>
      </c>
      <c r="M730" s="572">
        <v>165630000</v>
      </c>
      <c r="N730" s="525">
        <v>0</v>
      </c>
      <c r="O730" s="526" t="s">
        <v>2368</v>
      </c>
    </row>
    <row r="731" spans="1:15" x14ac:dyDescent="0.25">
      <c r="A731" s="70" t="s">
        <v>1181</v>
      </c>
      <c r="B731" s="70" t="s">
        <v>1182</v>
      </c>
      <c r="C731" s="531" t="s">
        <v>1285</v>
      </c>
      <c r="D731" s="524" t="s">
        <v>757</v>
      </c>
      <c r="E731" s="524" t="s">
        <v>1296</v>
      </c>
      <c r="F731" s="571" t="s">
        <v>1297</v>
      </c>
      <c r="G731" s="524" t="s">
        <v>740</v>
      </c>
      <c r="H731" s="524" t="s">
        <v>741</v>
      </c>
      <c r="I731" s="525">
        <v>0</v>
      </c>
      <c r="J731" s="525">
        <v>0</v>
      </c>
      <c r="K731" s="525">
        <v>4850679040</v>
      </c>
      <c r="L731" s="525">
        <v>0</v>
      </c>
      <c r="M731" s="572">
        <v>4850679040</v>
      </c>
      <c r="N731" s="525">
        <v>0</v>
      </c>
      <c r="O731" s="526" t="s">
        <v>2368</v>
      </c>
    </row>
    <row r="732" spans="1:15" x14ac:dyDescent="0.25">
      <c r="A732" s="70" t="s">
        <v>1181</v>
      </c>
      <c r="B732" s="70" t="s">
        <v>1182</v>
      </c>
      <c r="C732" s="531" t="s">
        <v>1285</v>
      </c>
      <c r="D732" s="524" t="s">
        <v>757</v>
      </c>
      <c r="E732" s="524" t="s">
        <v>1296</v>
      </c>
      <c r="F732" s="571" t="s">
        <v>1297</v>
      </c>
      <c r="G732" s="524" t="s">
        <v>742</v>
      </c>
      <c r="H732" s="524" t="s">
        <v>743</v>
      </c>
      <c r="I732" s="525">
        <v>0</v>
      </c>
      <c r="J732" s="525">
        <v>0</v>
      </c>
      <c r="K732" s="525">
        <v>22890000</v>
      </c>
      <c r="L732" s="525">
        <v>0</v>
      </c>
      <c r="M732" s="572">
        <v>22890000</v>
      </c>
      <c r="N732" s="525">
        <v>0</v>
      </c>
      <c r="O732" s="526" t="s">
        <v>2368</v>
      </c>
    </row>
    <row r="733" spans="1:15" x14ac:dyDescent="0.25">
      <c r="A733" s="70" t="s">
        <v>1181</v>
      </c>
      <c r="B733" s="70" t="s">
        <v>1182</v>
      </c>
      <c r="C733" s="531" t="s">
        <v>1285</v>
      </c>
      <c r="D733" s="524" t="s">
        <v>757</v>
      </c>
      <c r="E733" s="524" t="s">
        <v>1296</v>
      </c>
      <c r="F733" s="571" t="s">
        <v>1297</v>
      </c>
      <c r="G733" s="524" t="s">
        <v>744</v>
      </c>
      <c r="H733" s="524" t="s">
        <v>745</v>
      </c>
      <c r="I733" s="525">
        <v>0</v>
      </c>
      <c r="J733" s="525">
        <v>0</v>
      </c>
      <c r="K733" s="525">
        <v>473575000</v>
      </c>
      <c r="L733" s="525">
        <v>0</v>
      </c>
      <c r="M733" s="572">
        <v>473575000</v>
      </c>
      <c r="N733" s="525">
        <v>0</v>
      </c>
      <c r="O733" s="526" t="s">
        <v>2368</v>
      </c>
    </row>
    <row r="734" spans="1:15" x14ac:dyDescent="0.25">
      <c r="A734" s="70" t="s">
        <v>1181</v>
      </c>
      <c r="B734" s="70" t="s">
        <v>1182</v>
      </c>
      <c r="C734" s="531" t="s">
        <v>1285</v>
      </c>
      <c r="D734" s="524" t="s">
        <v>757</v>
      </c>
      <c r="E734" s="524" t="s">
        <v>1296</v>
      </c>
      <c r="F734" s="571" t="s">
        <v>1297</v>
      </c>
      <c r="G734" s="524" t="s">
        <v>746</v>
      </c>
      <c r="H734" s="524" t="s">
        <v>747</v>
      </c>
      <c r="I734" s="525">
        <v>0</v>
      </c>
      <c r="J734" s="525">
        <v>0</v>
      </c>
      <c r="K734" s="525">
        <v>156785000</v>
      </c>
      <c r="L734" s="525">
        <v>0</v>
      </c>
      <c r="M734" s="572">
        <v>156785000</v>
      </c>
      <c r="N734" s="525">
        <v>0</v>
      </c>
      <c r="O734" s="526" t="s">
        <v>2368</v>
      </c>
    </row>
    <row r="735" spans="1:15" x14ac:dyDescent="0.25">
      <c r="A735" s="70" t="s">
        <v>1181</v>
      </c>
      <c r="B735" s="70" t="s">
        <v>1182</v>
      </c>
      <c r="C735" s="531" t="s">
        <v>1285</v>
      </c>
      <c r="D735" s="524" t="s">
        <v>757</v>
      </c>
      <c r="E735" s="524" t="s">
        <v>1296</v>
      </c>
      <c r="F735" s="571" t="s">
        <v>1297</v>
      </c>
      <c r="G735" s="524" t="s">
        <v>748</v>
      </c>
      <c r="H735" s="524" t="s">
        <v>749</v>
      </c>
      <c r="I735" s="525">
        <v>0</v>
      </c>
      <c r="J735" s="525">
        <v>0</v>
      </c>
      <c r="K735" s="525">
        <v>4600000</v>
      </c>
      <c r="L735" s="525">
        <v>0</v>
      </c>
      <c r="M735" s="572">
        <v>4600000</v>
      </c>
      <c r="N735" s="525">
        <v>0</v>
      </c>
      <c r="O735" s="526" t="s">
        <v>2368</v>
      </c>
    </row>
    <row r="736" spans="1:15" x14ac:dyDescent="0.25">
      <c r="A736" s="70" t="s">
        <v>1181</v>
      </c>
      <c r="B736" s="70" t="s">
        <v>1182</v>
      </c>
      <c r="C736" s="531" t="s">
        <v>1285</v>
      </c>
      <c r="D736" s="524" t="s">
        <v>757</v>
      </c>
      <c r="E736" s="524" t="s">
        <v>1296</v>
      </c>
      <c r="F736" s="571" t="s">
        <v>1297</v>
      </c>
      <c r="G736" s="524" t="s">
        <v>1259</v>
      </c>
      <c r="H736" s="524" t="s">
        <v>1260</v>
      </c>
      <c r="I736" s="525">
        <v>0</v>
      </c>
      <c r="J736" s="525">
        <v>0</v>
      </c>
      <c r="K736" s="525">
        <v>289550000</v>
      </c>
      <c r="L736" s="525">
        <v>0</v>
      </c>
      <c r="M736" s="572">
        <v>289550000</v>
      </c>
      <c r="N736" s="525">
        <v>0</v>
      </c>
      <c r="O736" s="526" t="s">
        <v>2368</v>
      </c>
    </row>
    <row r="737" spans="1:15" x14ac:dyDescent="0.25">
      <c r="A737" s="70" t="s">
        <v>1181</v>
      </c>
      <c r="B737" s="70" t="s">
        <v>1182</v>
      </c>
      <c r="C737" s="531" t="s">
        <v>1285</v>
      </c>
      <c r="D737" s="524" t="s">
        <v>757</v>
      </c>
      <c r="E737" s="524" t="s">
        <v>1296</v>
      </c>
      <c r="F737" s="571" t="s">
        <v>1297</v>
      </c>
      <c r="G737" s="524" t="s">
        <v>2099</v>
      </c>
      <c r="H737" s="524" t="s">
        <v>2100</v>
      </c>
      <c r="I737" s="525">
        <v>0</v>
      </c>
      <c r="J737" s="525">
        <v>0</v>
      </c>
      <c r="K737" s="525">
        <v>434000000</v>
      </c>
      <c r="L737" s="525">
        <v>0</v>
      </c>
      <c r="M737" s="572">
        <v>434000000</v>
      </c>
      <c r="N737" s="525">
        <v>0</v>
      </c>
      <c r="O737" s="526" t="s">
        <v>2368</v>
      </c>
    </row>
    <row r="738" spans="1:15" x14ac:dyDescent="0.25">
      <c r="A738" s="70" t="s">
        <v>1181</v>
      </c>
      <c r="B738" s="70" t="s">
        <v>1182</v>
      </c>
      <c r="C738" s="531" t="s">
        <v>1285</v>
      </c>
      <c r="D738" s="524" t="s">
        <v>757</v>
      </c>
      <c r="E738" s="524" t="s">
        <v>1316</v>
      </c>
      <c r="F738" s="554" t="s">
        <v>1317</v>
      </c>
      <c r="G738" s="524" t="s">
        <v>748</v>
      </c>
      <c r="H738" s="524" t="s">
        <v>749</v>
      </c>
      <c r="I738" s="525">
        <v>0</v>
      </c>
      <c r="J738" s="525">
        <v>0</v>
      </c>
      <c r="K738" s="525">
        <v>27558103120</v>
      </c>
      <c r="L738" s="525">
        <v>0</v>
      </c>
      <c r="M738" s="525">
        <v>27558103120</v>
      </c>
      <c r="N738" s="525">
        <v>0</v>
      </c>
      <c r="O738" s="526" t="s">
        <v>2369</v>
      </c>
    </row>
    <row r="739" spans="1:15" x14ac:dyDescent="0.25">
      <c r="A739" s="70" t="s">
        <v>1181</v>
      </c>
      <c r="B739" s="70" t="s">
        <v>1182</v>
      </c>
      <c r="C739" s="531" t="s">
        <v>1285</v>
      </c>
      <c r="D739" s="524" t="s">
        <v>757</v>
      </c>
      <c r="E739" s="524" t="s">
        <v>2101</v>
      </c>
      <c r="F739" s="571" t="s">
        <v>2102</v>
      </c>
      <c r="G739" s="524" t="s">
        <v>2099</v>
      </c>
      <c r="H739" s="524" t="s">
        <v>2100</v>
      </c>
      <c r="I739" s="525">
        <v>0</v>
      </c>
      <c r="J739" s="525">
        <v>0</v>
      </c>
      <c r="K739" s="525">
        <v>216910000</v>
      </c>
      <c r="L739" s="525">
        <v>0</v>
      </c>
      <c r="M739" s="572">
        <v>216910000</v>
      </c>
      <c r="N739" s="525">
        <v>0</v>
      </c>
      <c r="O739" s="526" t="s">
        <v>2368</v>
      </c>
    </row>
    <row r="740" spans="1:15" x14ac:dyDescent="0.25">
      <c r="A740" s="70" t="s">
        <v>1181</v>
      </c>
      <c r="B740" s="70" t="s">
        <v>1182</v>
      </c>
      <c r="C740" s="531" t="s">
        <v>1285</v>
      </c>
      <c r="D740" s="524" t="s">
        <v>757</v>
      </c>
      <c r="E740" s="524" t="s">
        <v>1292</v>
      </c>
      <c r="F740" s="571" t="s">
        <v>1293</v>
      </c>
      <c r="G740" s="524" t="s">
        <v>738</v>
      </c>
      <c r="H740" s="524" t="s">
        <v>739</v>
      </c>
      <c r="I740" s="525">
        <v>0</v>
      </c>
      <c r="J740" s="525">
        <v>0</v>
      </c>
      <c r="K740" s="525">
        <v>89704000</v>
      </c>
      <c r="L740" s="525">
        <v>0</v>
      </c>
      <c r="M740" s="572">
        <v>89704000</v>
      </c>
      <c r="N740" s="525">
        <v>0</v>
      </c>
      <c r="O740" s="526" t="s">
        <v>2368</v>
      </c>
    </row>
    <row r="741" spans="1:15" x14ac:dyDescent="0.25">
      <c r="A741" s="70" t="s">
        <v>1181</v>
      </c>
      <c r="B741" s="70" t="s">
        <v>1182</v>
      </c>
      <c r="C741" s="531" t="s">
        <v>1285</v>
      </c>
      <c r="D741" s="524" t="s">
        <v>757</v>
      </c>
      <c r="E741" s="524" t="s">
        <v>1292</v>
      </c>
      <c r="F741" s="571" t="s">
        <v>1293</v>
      </c>
      <c r="G741" s="524" t="s">
        <v>740</v>
      </c>
      <c r="H741" s="524" t="s">
        <v>741</v>
      </c>
      <c r="I741" s="525">
        <v>0</v>
      </c>
      <c r="J741" s="525">
        <v>0</v>
      </c>
      <c r="K741" s="525">
        <v>9864500</v>
      </c>
      <c r="L741" s="525">
        <v>0</v>
      </c>
      <c r="M741" s="572">
        <v>9864500</v>
      </c>
      <c r="N741" s="525">
        <v>0</v>
      </c>
      <c r="O741" s="526" t="s">
        <v>2368</v>
      </c>
    </row>
    <row r="742" spans="1:15" x14ac:dyDescent="0.25">
      <c r="A742" s="70" t="s">
        <v>1181</v>
      </c>
      <c r="B742" s="70" t="s">
        <v>1182</v>
      </c>
      <c r="C742" s="531" t="s">
        <v>1285</v>
      </c>
      <c r="D742" s="524" t="s">
        <v>757</v>
      </c>
      <c r="E742" s="524" t="s">
        <v>1292</v>
      </c>
      <c r="F742" s="571" t="s">
        <v>1293</v>
      </c>
      <c r="G742" s="524" t="s">
        <v>744</v>
      </c>
      <c r="H742" s="524" t="s">
        <v>745</v>
      </c>
      <c r="I742" s="525">
        <v>0</v>
      </c>
      <c r="J742" s="525">
        <v>0</v>
      </c>
      <c r="K742" s="525">
        <v>17658000</v>
      </c>
      <c r="L742" s="525">
        <v>0</v>
      </c>
      <c r="M742" s="572">
        <v>17658000</v>
      </c>
      <c r="N742" s="525">
        <v>0</v>
      </c>
      <c r="O742" s="526" t="s">
        <v>2368</v>
      </c>
    </row>
    <row r="743" spans="1:15" x14ac:dyDescent="0.25">
      <c r="A743" s="70" t="s">
        <v>1181</v>
      </c>
      <c r="B743" s="70" t="s">
        <v>1182</v>
      </c>
      <c r="C743" s="531" t="s">
        <v>1285</v>
      </c>
      <c r="D743" s="524" t="s">
        <v>757</v>
      </c>
      <c r="E743" s="524" t="s">
        <v>1292</v>
      </c>
      <c r="F743" s="571" t="s">
        <v>1293</v>
      </c>
      <c r="G743" s="524" t="s">
        <v>746</v>
      </c>
      <c r="H743" s="524" t="s">
        <v>747</v>
      </c>
      <c r="I743" s="525">
        <v>0</v>
      </c>
      <c r="J743" s="525">
        <v>0</v>
      </c>
      <c r="K743" s="525">
        <v>30531000</v>
      </c>
      <c r="L743" s="525">
        <v>0</v>
      </c>
      <c r="M743" s="572">
        <v>30531000</v>
      </c>
      <c r="N743" s="525">
        <v>0</v>
      </c>
      <c r="O743" s="526" t="s">
        <v>2368</v>
      </c>
    </row>
    <row r="744" spans="1:15" x14ac:dyDescent="0.25">
      <c r="A744" s="70" t="s">
        <v>1181</v>
      </c>
      <c r="B744" s="70" t="s">
        <v>1182</v>
      </c>
      <c r="C744" s="531" t="s">
        <v>1285</v>
      </c>
      <c r="D744" s="524" t="s">
        <v>757</v>
      </c>
      <c r="E744" s="524" t="s">
        <v>1292</v>
      </c>
      <c r="F744" s="571" t="s">
        <v>1293</v>
      </c>
      <c r="G744" s="524" t="s">
        <v>750</v>
      </c>
      <c r="H744" s="524" t="s">
        <v>751</v>
      </c>
      <c r="I744" s="525">
        <v>0</v>
      </c>
      <c r="J744" s="525">
        <v>0</v>
      </c>
      <c r="K744" s="525">
        <v>981000</v>
      </c>
      <c r="L744" s="525">
        <v>0</v>
      </c>
      <c r="M744" s="572">
        <v>981000</v>
      </c>
      <c r="N744" s="525">
        <v>0</v>
      </c>
      <c r="O744" s="526" t="s">
        <v>2368</v>
      </c>
    </row>
    <row r="745" spans="1:15" x14ac:dyDescent="0.25">
      <c r="A745" s="70" t="s">
        <v>1181</v>
      </c>
      <c r="B745" s="70" t="s">
        <v>1182</v>
      </c>
      <c r="C745" s="531" t="s">
        <v>1285</v>
      </c>
      <c r="D745" s="524" t="s">
        <v>757</v>
      </c>
      <c r="E745" s="524" t="s">
        <v>1314</v>
      </c>
      <c r="F745" s="571" t="s">
        <v>1315</v>
      </c>
      <c r="G745" s="524" t="s">
        <v>744</v>
      </c>
      <c r="H745" s="524" t="s">
        <v>745</v>
      </c>
      <c r="I745" s="591">
        <v>0</v>
      </c>
      <c r="J745" s="591">
        <v>0</v>
      </c>
      <c r="K745" s="591">
        <v>280027082401</v>
      </c>
      <c r="L745" s="591">
        <v>0</v>
      </c>
      <c r="M745" s="591">
        <v>280027082401</v>
      </c>
      <c r="N745" s="591">
        <v>0</v>
      </c>
      <c r="O745" s="526" t="s">
        <v>2368</v>
      </c>
    </row>
    <row r="746" spans="1:15" x14ac:dyDescent="0.25">
      <c r="A746" s="70" t="s">
        <v>1181</v>
      </c>
      <c r="B746" s="70" t="s">
        <v>1182</v>
      </c>
      <c r="C746" s="531" t="s">
        <v>1285</v>
      </c>
      <c r="D746" s="524" t="s">
        <v>757</v>
      </c>
      <c r="E746" s="524" t="s">
        <v>1314</v>
      </c>
      <c r="F746" s="571" t="s">
        <v>1315</v>
      </c>
      <c r="G746" s="524" t="s">
        <v>1936</v>
      </c>
      <c r="H746" s="524" t="s">
        <v>1937</v>
      </c>
      <c r="I746" s="525">
        <v>0</v>
      </c>
      <c r="J746" s="525">
        <v>0</v>
      </c>
      <c r="K746" s="525">
        <v>30672648325</v>
      </c>
      <c r="L746" s="525">
        <v>0</v>
      </c>
      <c r="M746" s="572">
        <v>30672648325</v>
      </c>
      <c r="N746" s="525">
        <v>0</v>
      </c>
      <c r="O746" s="526" t="s">
        <v>2368</v>
      </c>
    </row>
    <row r="747" spans="1:15" x14ac:dyDescent="0.25">
      <c r="A747" s="70" t="s">
        <v>1181</v>
      </c>
      <c r="B747" s="70" t="s">
        <v>1182</v>
      </c>
      <c r="C747" s="531" t="s">
        <v>1285</v>
      </c>
      <c r="D747" s="524" t="s">
        <v>757</v>
      </c>
      <c r="E747" s="524" t="s">
        <v>1298</v>
      </c>
      <c r="F747" s="554" t="s">
        <v>1299</v>
      </c>
      <c r="G747" s="524" t="s">
        <v>744</v>
      </c>
      <c r="H747" s="524" t="s">
        <v>745</v>
      </c>
      <c r="I747" s="525">
        <v>0</v>
      </c>
      <c r="J747" s="525">
        <v>0</v>
      </c>
      <c r="K747" s="525">
        <v>235326406</v>
      </c>
      <c r="L747" s="525">
        <v>0</v>
      </c>
      <c r="M747" s="525">
        <v>235326406</v>
      </c>
      <c r="N747" s="525">
        <v>0</v>
      </c>
      <c r="O747" s="526" t="s">
        <v>2369</v>
      </c>
    </row>
    <row r="748" spans="1:15" x14ac:dyDescent="0.25">
      <c r="A748" s="70" t="s">
        <v>1181</v>
      </c>
      <c r="B748" s="70" t="s">
        <v>1182</v>
      </c>
      <c r="C748" s="531" t="s">
        <v>1285</v>
      </c>
      <c r="D748" s="524" t="s">
        <v>757</v>
      </c>
      <c r="E748" s="524" t="s">
        <v>1298</v>
      </c>
      <c r="F748" s="554" t="s">
        <v>1299</v>
      </c>
      <c r="G748" s="524" t="s">
        <v>746</v>
      </c>
      <c r="H748" s="524" t="s">
        <v>747</v>
      </c>
      <c r="I748" s="525">
        <v>0</v>
      </c>
      <c r="J748" s="525">
        <v>0</v>
      </c>
      <c r="K748" s="525">
        <v>5557269704</v>
      </c>
      <c r="L748" s="525">
        <v>0</v>
      </c>
      <c r="M748" s="525">
        <v>5557269704</v>
      </c>
      <c r="N748" s="525">
        <v>0</v>
      </c>
      <c r="O748" s="526" t="s">
        <v>2369</v>
      </c>
    </row>
    <row r="749" spans="1:15" x14ac:dyDescent="0.25">
      <c r="A749" s="70" t="s">
        <v>1181</v>
      </c>
      <c r="B749" s="70" t="s">
        <v>1182</v>
      </c>
      <c r="C749" s="531" t="s">
        <v>1285</v>
      </c>
      <c r="D749" s="524" t="s">
        <v>757</v>
      </c>
      <c r="E749" s="524" t="s">
        <v>1298</v>
      </c>
      <c r="F749" s="554" t="s">
        <v>1299</v>
      </c>
      <c r="G749" s="524" t="s">
        <v>748</v>
      </c>
      <c r="H749" s="524" t="s">
        <v>749</v>
      </c>
      <c r="I749" s="525">
        <v>0</v>
      </c>
      <c r="J749" s="525">
        <v>0</v>
      </c>
      <c r="K749" s="525">
        <v>125750000</v>
      </c>
      <c r="L749" s="525">
        <v>0</v>
      </c>
      <c r="M749" s="525">
        <v>125750000</v>
      </c>
      <c r="N749" s="525">
        <v>0</v>
      </c>
      <c r="O749" s="526" t="s">
        <v>2369</v>
      </c>
    </row>
    <row r="750" spans="1:15" x14ac:dyDescent="0.25">
      <c r="A750" s="70" t="s">
        <v>1181</v>
      </c>
      <c r="B750" s="70" t="s">
        <v>1182</v>
      </c>
      <c r="C750" s="531" t="s">
        <v>1285</v>
      </c>
      <c r="D750" s="524" t="s">
        <v>757</v>
      </c>
      <c r="E750" s="524" t="s">
        <v>1318</v>
      </c>
      <c r="F750" s="571" t="s">
        <v>1319</v>
      </c>
      <c r="G750" s="524" t="s">
        <v>744</v>
      </c>
      <c r="H750" s="524" t="s">
        <v>745</v>
      </c>
      <c r="I750" s="525">
        <v>0</v>
      </c>
      <c r="J750" s="525">
        <v>0</v>
      </c>
      <c r="K750" s="525">
        <v>43213563150</v>
      </c>
      <c r="L750" s="525">
        <v>0</v>
      </c>
      <c r="M750" s="572">
        <v>43213563150</v>
      </c>
      <c r="N750" s="525">
        <v>0</v>
      </c>
      <c r="O750" s="526" t="s">
        <v>2368</v>
      </c>
    </row>
    <row r="751" spans="1:15" x14ac:dyDescent="0.25">
      <c r="A751" s="70" t="s">
        <v>1181</v>
      </c>
      <c r="B751" s="70" t="s">
        <v>1182</v>
      </c>
      <c r="C751" s="531" t="s">
        <v>1322</v>
      </c>
      <c r="D751" s="524" t="s">
        <v>305</v>
      </c>
      <c r="E751" s="524" t="s">
        <v>2103</v>
      </c>
      <c r="F751" s="554" t="s">
        <v>2104</v>
      </c>
      <c r="G751" s="524" t="s">
        <v>738</v>
      </c>
      <c r="H751" s="524" t="s">
        <v>739</v>
      </c>
      <c r="I751" s="525">
        <v>0</v>
      </c>
      <c r="J751" s="525">
        <v>0</v>
      </c>
      <c r="K751" s="525">
        <v>1937888325556</v>
      </c>
      <c r="L751" s="525">
        <v>0</v>
      </c>
      <c r="M751" s="525">
        <v>1937888325556</v>
      </c>
      <c r="N751" s="525">
        <v>0</v>
      </c>
      <c r="O751" s="526" t="s">
        <v>2370</v>
      </c>
    </row>
    <row r="752" spans="1:15" x14ac:dyDescent="0.25">
      <c r="A752" s="70" t="s">
        <v>1181</v>
      </c>
      <c r="B752" s="70" t="s">
        <v>1182</v>
      </c>
      <c r="C752" s="531" t="s">
        <v>1322</v>
      </c>
      <c r="D752" s="524" t="s">
        <v>305</v>
      </c>
      <c r="E752" s="524" t="s">
        <v>1323</v>
      </c>
      <c r="F752" s="554" t="s">
        <v>1324</v>
      </c>
      <c r="G752" s="524" t="s">
        <v>738</v>
      </c>
      <c r="H752" s="524" t="s">
        <v>739</v>
      </c>
      <c r="I752" s="525">
        <v>0</v>
      </c>
      <c r="J752" s="525">
        <v>0</v>
      </c>
      <c r="K752" s="525">
        <v>1649980000</v>
      </c>
      <c r="L752" s="525">
        <v>0</v>
      </c>
      <c r="M752" s="525">
        <v>1649980000</v>
      </c>
      <c r="N752" s="525">
        <v>0</v>
      </c>
      <c r="O752" s="526" t="s">
        <v>2370</v>
      </c>
    </row>
    <row r="753" spans="1:15" x14ac:dyDescent="0.25">
      <c r="A753" s="70" t="s">
        <v>1181</v>
      </c>
      <c r="B753" s="70" t="s">
        <v>1182</v>
      </c>
      <c r="C753" s="531" t="s">
        <v>1322</v>
      </c>
      <c r="D753" s="524" t="s">
        <v>305</v>
      </c>
      <c r="E753" s="524" t="s">
        <v>1325</v>
      </c>
      <c r="F753" s="554" t="s">
        <v>1326</v>
      </c>
      <c r="G753" s="524" t="s">
        <v>738</v>
      </c>
      <c r="H753" s="524" t="s">
        <v>739</v>
      </c>
      <c r="I753" s="525">
        <v>0</v>
      </c>
      <c r="J753" s="525">
        <v>0</v>
      </c>
      <c r="K753" s="525">
        <v>86690485</v>
      </c>
      <c r="L753" s="525">
        <v>1261837</v>
      </c>
      <c r="M753" s="525">
        <v>85428648</v>
      </c>
      <c r="N753" s="525">
        <v>0</v>
      </c>
      <c r="O753" s="526" t="s">
        <v>2370</v>
      </c>
    </row>
    <row r="754" spans="1:15" x14ac:dyDescent="0.25">
      <c r="A754" s="70" t="s">
        <v>1181</v>
      </c>
      <c r="B754" s="70" t="s">
        <v>1182</v>
      </c>
      <c r="C754" s="531" t="s">
        <v>1322</v>
      </c>
      <c r="D754" s="524" t="s">
        <v>305</v>
      </c>
      <c r="E754" s="524" t="s">
        <v>1327</v>
      </c>
      <c r="F754" s="554" t="s">
        <v>1328</v>
      </c>
      <c r="G754" s="524" t="s">
        <v>738</v>
      </c>
      <c r="H754" s="524" t="s">
        <v>739</v>
      </c>
      <c r="I754" s="525">
        <v>0</v>
      </c>
      <c r="J754" s="525">
        <v>0</v>
      </c>
      <c r="K754" s="525">
        <v>451386651798</v>
      </c>
      <c r="L754" s="525">
        <v>37186943836</v>
      </c>
      <c r="M754" s="525">
        <v>414199707962</v>
      </c>
      <c r="N754" s="525">
        <v>0</v>
      </c>
      <c r="O754" s="526" t="s">
        <v>2370</v>
      </c>
    </row>
    <row r="755" spans="1:15" x14ac:dyDescent="0.25">
      <c r="A755" s="70" t="s">
        <v>1181</v>
      </c>
      <c r="B755" s="70" t="s">
        <v>1182</v>
      </c>
      <c r="C755" s="531" t="s">
        <v>1322</v>
      </c>
      <c r="D755" s="524" t="s">
        <v>305</v>
      </c>
      <c r="E755" s="524" t="s">
        <v>1333</v>
      </c>
      <c r="F755" s="554" t="s">
        <v>1334</v>
      </c>
      <c r="G755" s="524" t="s">
        <v>738</v>
      </c>
      <c r="H755" s="524" t="s">
        <v>739</v>
      </c>
      <c r="I755" s="525">
        <v>0</v>
      </c>
      <c r="J755" s="525">
        <v>0</v>
      </c>
      <c r="K755" s="525">
        <v>17567105947</v>
      </c>
      <c r="L755" s="525">
        <v>0</v>
      </c>
      <c r="M755" s="525">
        <v>17567105947</v>
      </c>
      <c r="N755" s="525">
        <v>0</v>
      </c>
      <c r="O755" s="526" t="s">
        <v>2370</v>
      </c>
    </row>
    <row r="756" spans="1:15" x14ac:dyDescent="0.25">
      <c r="A756" s="70" t="s">
        <v>1181</v>
      </c>
      <c r="B756" s="70" t="s">
        <v>1182</v>
      </c>
      <c r="C756" s="531" t="s">
        <v>1335</v>
      </c>
      <c r="D756" s="524" t="s">
        <v>1336</v>
      </c>
      <c r="E756" s="524" t="s">
        <v>1337</v>
      </c>
      <c r="F756" s="554" t="s">
        <v>1338</v>
      </c>
      <c r="G756" s="524" t="s">
        <v>738</v>
      </c>
      <c r="H756" s="524" t="s">
        <v>739</v>
      </c>
      <c r="I756" s="525">
        <v>0</v>
      </c>
      <c r="J756" s="525">
        <v>0</v>
      </c>
      <c r="K756" s="525">
        <v>1162000000</v>
      </c>
      <c r="L756" s="525">
        <v>0</v>
      </c>
      <c r="M756" s="525">
        <v>1162000000</v>
      </c>
      <c r="N756" s="525">
        <v>0</v>
      </c>
      <c r="O756" s="526" t="s">
        <v>2371</v>
      </c>
    </row>
    <row r="757" spans="1:15" x14ac:dyDescent="0.25">
      <c r="A757" s="70" t="s">
        <v>1181</v>
      </c>
      <c r="B757" s="70" t="s">
        <v>1182</v>
      </c>
      <c r="C757" s="531" t="s">
        <v>1335</v>
      </c>
      <c r="D757" s="524" t="s">
        <v>1336</v>
      </c>
      <c r="E757" s="524" t="s">
        <v>1339</v>
      </c>
      <c r="F757" s="554" t="s">
        <v>1340</v>
      </c>
      <c r="G757" s="524" t="s">
        <v>738</v>
      </c>
      <c r="H757" s="524" t="s">
        <v>739</v>
      </c>
      <c r="I757" s="525">
        <v>0</v>
      </c>
      <c r="J757" s="525">
        <v>0</v>
      </c>
      <c r="K757" s="525">
        <v>32236750</v>
      </c>
      <c r="L757" s="525">
        <v>0</v>
      </c>
      <c r="M757" s="525">
        <v>32236750</v>
      </c>
      <c r="N757" s="525">
        <v>0</v>
      </c>
      <c r="O757" s="526" t="s">
        <v>2371</v>
      </c>
    </row>
    <row r="758" spans="1:15" x14ac:dyDescent="0.25">
      <c r="A758" s="70" t="s">
        <v>1181</v>
      </c>
      <c r="B758" s="70" t="s">
        <v>1182</v>
      </c>
      <c r="C758" s="531" t="s">
        <v>1335</v>
      </c>
      <c r="D758" s="524" t="s">
        <v>1336</v>
      </c>
      <c r="E758" s="524" t="s">
        <v>1339</v>
      </c>
      <c r="F758" s="554" t="s">
        <v>1340</v>
      </c>
      <c r="G758" s="524" t="s">
        <v>2099</v>
      </c>
      <c r="H758" s="524" t="s">
        <v>2100</v>
      </c>
      <c r="I758" s="525">
        <v>0</v>
      </c>
      <c r="J758" s="525">
        <v>0</v>
      </c>
      <c r="K758" s="525">
        <v>41636000</v>
      </c>
      <c r="L758" s="525">
        <v>0</v>
      </c>
      <c r="M758" s="525">
        <v>41636000</v>
      </c>
      <c r="N758" s="525">
        <v>0</v>
      </c>
      <c r="O758" s="526" t="s">
        <v>2371</v>
      </c>
    </row>
    <row r="759" spans="1:15" x14ac:dyDescent="0.25">
      <c r="A759" s="70" t="s">
        <v>1181</v>
      </c>
      <c r="B759" s="70" t="s">
        <v>1182</v>
      </c>
      <c r="C759" s="531" t="s">
        <v>1335</v>
      </c>
      <c r="D759" s="524" t="s">
        <v>1336</v>
      </c>
      <c r="E759" s="524" t="s">
        <v>2105</v>
      </c>
      <c r="F759" s="554" t="s">
        <v>2106</v>
      </c>
      <c r="G759" s="524" t="s">
        <v>740</v>
      </c>
      <c r="H759" s="524" t="s">
        <v>741</v>
      </c>
      <c r="I759" s="525">
        <v>0</v>
      </c>
      <c r="J759" s="525">
        <v>0</v>
      </c>
      <c r="K759" s="525">
        <v>15282700000</v>
      </c>
      <c r="L759" s="525">
        <v>0</v>
      </c>
      <c r="M759" s="525">
        <v>15282700000</v>
      </c>
      <c r="N759" s="525">
        <v>0</v>
      </c>
      <c r="O759" s="526" t="s">
        <v>2371</v>
      </c>
    </row>
    <row r="760" spans="1:15" x14ac:dyDescent="0.25">
      <c r="A760" s="70" t="s">
        <v>1341</v>
      </c>
      <c r="B760" s="70" t="s">
        <v>1342</v>
      </c>
      <c r="C760" s="70" t="s">
        <v>1343</v>
      </c>
      <c r="D760" s="70" t="s">
        <v>1344</v>
      </c>
      <c r="E760" s="70" t="s">
        <v>1345</v>
      </c>
      <c r="F760" s="70" t="s">
        <v>1346</v>
      </c>
      <c r="G760" s="70" t="s">
        <v>521</v>
      </c>
      <c r="H760" s="70" t="s">
        <v>522</v>
      </c>
      <c r="I760" s="200">
        <v>0</v>
      </c>
      <c r="J760" s="200">
        <v>0</v>
      </c>
      <c r="K760" s="200">
        <v>200000000</v>
      </c>
      <c r="L760" s="200">
        <v>0</v>
      </c>
      <c r="M760" s="200">
        <v>200000000</v>
      </c>
      <c r="N760" s="200">
        <v>0</v>
      </c>
    </row>
    <row r="761" spans="1:15" x14ac:dyDescent="0.25">
      <c r="A761" s="70" t="s">
        <v>1341</v>
      </c>
      <c r="B761" s="70" t="s">
        <v>1342</v>
      </c>
      <c r="C761" s="70" t="s">
        <v>1343</v>
      </c>
      <c r="D761" s="70" t="s">
        <v>1344</v>
      </c>
      <c r="E761" s="70" t="s">
        <v>1345</v>
      </c>
      <c r="F761" s="70" t="s">
        <v>1346</v>
      </c>
      <c r="G761" s="70" t="s">
        <v>535</v>
      </c>
      <c r="H761" s="70" t="s">
        <v>536</v>
      </c>
      <c r="I761" s="200">
        <v>0</v>
      </c>
      <c r="J761" s="200">
        <v>0</v>
      </c>
      <c r="K761" s="200">
        <v>500000000</v>
      </c>
      <c r="L761" s="200">
        <v>0</v>
      </c>
      <c r="M761" s="200">
        <v>500000000</v>
      </c>
      <c r="N761" s="200">
        <v>0</v>
      </c>
    </row>
    <row r="762" spans="1:15" x14ac:dyDescent="0.25">
      <c r="A762" s="70" t="s">
        <v>1341</v>
      </c>
      <c r="B762" s="70" t="s">
        <v>1342</v>
      </c>
      <c r="C762" s="70" t="s">
        <v>1343</v>
      </c>
      <c r="D762" s="70" t="s">
        <v>1344</v>
      </c>
      <c r="E762" s="70" t="s">
        <v>1345</v>
      </c>
      <c r="F762" s="70" t="s">
        <v>1346</v>
      </c>
      <c r="G762" s="70" t="s">
        <v>951</v>
      </c>
      <c r="H762" s="70" t="s">
        <v>952</v>
      </c>
      <c r="I762" s="200">
        <v>0</v>
      </c>
      <c r="J762" s="200">
        <v>0</v>
      </c>
      <c r="K762" s="200">
        <v>150000000</v>
      </c>
      <c r="L762" s="200">
        <v>0</v>
      </c>
      <c r="M762" s="200">
        <v>150000000</v>
      </c>
      <c r="N762" s="200">
        <v>0</v>
      </c>
    </row>
    <row r="763" spans="1:15" x14ac:dyDescent="0.25">
      <c r="A763" s="70" t="s">
        <v>1341</v>
      </c>
      <c r="B763" s="70" t="s">
        <v>1342</v>
      </c>
      <c r="C763" s="70" t="s">
        <v>1343</v>
      </c>
      <c r="D763" s="70" t="s">
        <v>1344</v>
      </c>
      <c r="E763" s="70" t="s">
        <v>1345</v>
      </c>
      <c r="F763" s="70" t="s">
        <v>1346</v>
      </c>
      <c r="G763" s="70" t="s">
        <v>1816</v>
      </c>
      <c r="H763" s="70" t="s">
        <v>1817</v>
      </c>
      <c r="I763" s="200">
        <v>0</v>
      </c>
      <c r="J763" s="200">
        <v>0</v>
      </c>
      <c r="K763" s="200">
        <v>500000000</v>
      </c>
      <c r="L763" s="200">
        <v>0</v>
      </c>
      <c r="M763" s="200">
        <v>500000000</v>
      </c>
      <c r="N763" s="200">
        <v>0</v>
      </c>
    </row>
    <row r="764" spans="1:15" x14ac:dyDescent="0.25">
      <c r="A764" s="70" t="s">
        <v>1341</v>
      </c>
      <c r="B764" s="70" t="s">
        <v>1342</v>
      </c>
      <c r="C764" s="70" t="s">
        <v>1343</v>
      </c>
      <c r="D764" s="70" t="s">
        <v>1344</v>
      </c>
      <c r="E764" s="70" t="s">
        <v>1345</v>
      </c>
      <c r="F764" s="70" t="s">
        <v>1346</v>
      </c>
      <c r="G764" s="70" t="s">
        <v>1807</v>
      </c>
      <c r="H764" s="70" t="s">
        <v>1808</v>
      </c>
      <c r="I764" s="200">
        <v>0</v>
      </c>
      <c r="J764" s="200">
        <v>0</v>
      </c>
      <c r="K764" s="200">
        <v>1000000000</v>
      </c>
      <c r="L764" s="200">
        <v>0</v>
      </c>
      <c r="M764" s="200">
        <v>1000000000</v>
      </c>
      <c r="N764" s="200">
        <v>0</v>
      </c>
    </row>
    <row r="765" spans="1:15" x14ac:dyDescent="0.25">
      <c r="A765" s="70" t="s">
        <v>1341</v>
      </c>
      <c r="B765" s="70" t="s">
        <v>1342</v>
      </c>
      <c r="C765" s="70" t="s">
        <v>1343</v>
      </c>
      <c r="D765" s="70" t="s">
        <v>1344</v>
      </c>
      <c r="E765" s="70" t="s">
        <v>1345</v>
      </c>
      <c r="F765" s="70" t="s">
        <v>1346</v>
      </c>
      <c r="G765" s="70" t="s">
        <v>1818</v>
      </c>
      <c r="H765" s="70" t="s">
        <v>1819</v>
      </c>
      <c r="I765" s="200">
        <v>0</v>
      </c>
      <c r="J765" s="200">
        <v>0</v>
      </c>
      <c r="K765" s="200">
        <v>500000000</v>
      </c>
      <c r="L765" s="200">
        <v>0</v>
      </c>
      <c r="M765" s="200">
        <v>500000000</v>
      </c>
      <c r="N765" s="200">
        <v>0</v>
      </c>
    </row>
    <row r="766" spans="1:15" x14ac:dyDescent="0.25">
      <c r="A766" s="70" t="s">
        <v>1341</v>
      </c>
      <c r="B766" s="70" t="s">
        <v>1342</v>
      </c>
      <c r="C766" s="70" t="s">
        <v>1343</v>
      </c>
      <c r="D766" s="70" t="s">
        <v>1344</v>
      </c>
      <c r="E766" s="70" t="s">
        <v>1359</v>
      </c>
      <c r="F766" s="70" t="s">
        <v>1360</v>
      </c>
      <c r="G766" s="70" t="s">
        <v>788</v>
      </c>
      <c r="H766" s="70" t="s">
        <v>789</v>
      </c>
      <c r="I766" s="200">
        <v>0</v>
      </c>
      <c r="J766" s="200">
        <v>0</v>
      </c>
      <c r="K766" s="200">
        <v>11150000000</v>
      </c>
      <c r="L766" s="200">
        <v>11150000000</v>
      </c>
      <c r="M766" s="200">
        <v>0</v>
      </c>
      <c r="N766" s="200">
        <v>0</v>
      </c>
    </row>
    <row r="767" spans="1:15" x14ac:dyDescent="0.25">
      <c r="A767" s="70" t="s">
        <v>1341</v>
      </c>
      <c r="B767" s="70" t="s">
        <v>1342</v>
      </c>
      <c r="C767" s="70" t="s">
        <v>1343</v>
      </c>
      <c r="D767" s="70" t="s">
        <v>1344</v>
      </c>
      <c r="E767" s="70" t="s">
        <v>1359</v>
      </c>
      <c r="F767" s="70" t="s">
        <v>1360</v>
      </c>
      <c r="G767" s="70" t="s">
        <v>648</v>
      </c>
      <c r="H767" s="70" t="s">
        <v>649</v>
      </c>
      <c r="I767" s="200">
        <v>652500000</v>
      </c>
      <c r="J767" s="200">
        <v>0</v>
      </c>
      <c r="K767" s="200">
        <v>0</v>
      </c>
      <c r="L767" s="200">
        <v>0</v>
      </c>
      <c r="M767" s="200">
        <v>652500000</v>
      </c>
      <c r="N767" s="200">
        <v>0</v>
      </c>
    </row>
    <row r="768" spans="1:15" x14ac:dyDescent="0.25">
      <c r="A768" s="70" t="s">
        <v>1341</v>
      </c>
      <c r="B768" s="70" t="s">
        <v>1342</v>
      </c>
      <c r="C768" s="70" t="s">
        <v>1343</v>
      </c>
      <c r="D768" s="70" t="s">
        <v>1344</v>
      </c>
      <c r="E768" s="70" t="s">
        <v>1359</v>
      </c>
      <c r="F768" s="70" t="s">
        <v>1360</v>
      </c>
      <c r="G768" s="70" t="s">
        <v>506</v>
      </c>
      <c r="H768" s="70" t="s">
        <v>246</v>
      </c>
      <c r="I768" s="200">
        <v>2050761502</v>
      </c>
      <c r="J768" s="200">
        <v>0</v>
      </c>
      <c r="K768" s="200">
        <v>540000000</v>
      </c>
      <c r="L768" s="200">
        <v>0</v>
      </c>
      <c r="M768" s="200">
        <v>2590761502</v>
      </c>
      <c r="N768" s="200">
        <v>0</v>
      </c>
    </row>
    <row r="769" spans="1:14" x14ac:dyDescent="0.25">
      <c r="A769" s="70" t="s">
        <v>1341</v>
      </c>
      <c r="B769" s="70" t="s">
        <v>1342</v>
      </c>
      <c r="C769" s="70" t="s">
        <v>1343</v>
      </c>
      <c r="D769" s="70" t="s">
        <v>1344</v>
      </c>
      <c r="E769" s="70" t="s">
        <v>1359</v>
      </c>
      <c r="F769" s="70" t="s">
        <v>1360</v>
      </c>
      <c r="G769" s="70" t="s">
        <v>1365</v>
      </c>
      <c r="H769" s="70" t="s">
        <v>1366</v>
      </c>
      <c r="I769" s="200">
        <v>300475000</v>
      </c>
      <c r="J769" s="200">
        <v>0</v>
      </c>
      <c r="K769" s="200">
        <v>0</v>
      </c>
      <c r="L769" s="200">
        <v>0</v>
      </c>
      <c r="M769" s="200">
        <v>300475000</v>
      </c>
      <c r="N769" s="200">
        <v>0</v>
      </c>
    </row>
    <row r="770" spans="1:14" x14ac:dyDescent="0.25">
      <c r="A770" s="70" t="s">
        <v>1341</v>
      </c>
      <c r="B770" s="70" t="s">
        <v>1342</v>
      </c>
      <c r="C770" s="70" t="s">
        <v>1343</v>
      </c>
      <c r="D770" s="70" t="s">
        <v>1344</v>
      </c>
      <c r="E770" s="70" t="s">
        <v>1359</v>
      </c>
      <c r="F770" s="70" t="s">
        <v>1360</v>
      </c>
      <c r="G770" s="70" t="s">
        <v>568</v>
      </c>
      <c r="H770" s="70" t="s">
        <v>166</v>
      </c>
      <c r="I770" s="200">
        <v>539351727015</v>
      </c>
      <c r="J770" s="200">
        <v>0</v>
      </c>
      <c r="K770" s="200">
        <v>524023719900</v>
      </c>
      <c r="L770" s="200">
        <v>0</v>
      </c>
      <c r="M770" s="200">
        <v>1063375446915</v>
      </c>
      <c r="N770" s="200">
        <v>0</v>
      </c>
    </row>
    <row r="771" spans="1:14" x14ac:dyDescent="0.25">
      <c r="A771" s="70" t="s">
        <v>1341</v>
      </c>
      <c r="B771" s="70" t="s">
        <v>1342</v>
      </c>
      <c r="C771" s="70" t="s">
        <v>1343</v>
      </c>
      <c r="D771" s="70" t="s">
        <v>1344</v>
      </c>
      <c r="E771" s="70" t="s">
        <v>1359</v>
      </c>
      <c r="F771" s="70" t="s">
        <v>1360</v>
      </c>
      <c r="G771" s="70" t="s">
        <v>803</v>
      </c>
      <c r="H771" s="70" t="s">
        <v>804</v>
      </c>
      <c r="I771" s="200">
        <v>51000000</v>
      </c>
      <c r="J771" s="200">
        <v>0</v>
      </c>
      <c r="K771" s="200">
        <v>0</v>
      </c>
      <c r="L771" s="200">
        <v>0</v>
      </c>
      <c r="M771" s="200">
        <v>51000000</v>
      </c>
      <c r="N771" s="200">
        <v>0</v>
      </c>
    </row>
    <row r="772" spans="1:14" x14ac:dyDescent="0.25">
      <c r="A772" s="70" t="s">
        <v>1341</v>
      </c>
      <c r="B772" s="70" t="s">
        <v>1342</v>
      </c>
      <c r="C772" s="70" t="s">
        <v>1343</v>
      </c>
      <c r="D772" s="70" t="s">
        <v>1344</v>
      </c>
      <c r="E772" s="70" t="s">
        <v>1359</v>
      </c>
      <c r="F772" s="70" t="s">
        <v>1360</v>
      </c>
      <c r="G772" s="70" t="s">
        <v>615</v>
      </c>
      <c r="H772" s="70" t="s">
        <v>616</v>
      </c>
      <c r="I772" s="200">
        <v>94812500000</v>
      </c>
      <c r="J772" s="200">
        <v>0</v>
      </c>
      <c r="K772" s="200">
        <v>175214257600</v>
      </c>
      <c r="L772" s="200">
        <v>0</v>
      </c>
      <c r="M772" s="200">
        <v>270026757600</v>
      </c>
      <c r="N772" s="200">
        <v>0</v>
      </c>
    </row>
    <row r="773" spans="1:14" x14ac:dyDescent="0.25">
      <c r="A773" s="70" t="s">
        <v>1341</v>
      </c>
      <c r="B773" s="70" t="s">
        <v>1342</v>
      </c>
      <c r="C773" s="70" t="s">
        <v>1343</v>
      </c>
      <c r="D773" s="70" t="s">
        <v>1344</v>
      </c>
      <c r="E773" s="70" t="s">
        <v>1359</v>
      </c>
      <c r="F773" s="70" t="s">
        <v>1360</v>
      </c>
      <c r="G773" s="70" t="s">
        <v>1129</v>
      </c>
      <c r="H773" s="70" t="s">
        <v>1130</v>
      </c>
      <c r="I773" s="200">
        <v>110000000</v>
      </c>
      <c r="J773" s="200">
        <v>0</v>
      </c>
      <c r="K773" s="200">
        <v>0</v>
      </c>
      <c r="L773" s="200">
        <v>0</v>
      </c>
      <c r="M773" s="200">
        <v>110000000</v>
      </c>
      <c r="N773" s="200">
        <v>0</v>
      </c>
    </row>
    <row r="774" spans="1:14" x14ac:dyDescent="0.25">
      <c r="A774" s="70" t="s">
        <v>1341</v>
      </c>
      <c r="B774" s="70" t="s">
        <v>1342</v>
      </c>
      <c r="C774" s="70" t="s">
        <v>1343</v>
      </c>
      <c r="D774" s="70" t="s">
        <v>1344</v>
      </c>
      <c r="E774" s="70" t="s">
        <v>1359</v>
      </c>
      <c r="F774" s="70" t="s">
        <v>1360</v>
      </c>
      <c r="G774" s="70" t="s">
        <v>583</v>
      </c>
      <c r="H774" s="70" t="s">
        <v>584</v>
      </c>
      <c r="I774" s="200">
        <v>28848846300</v>
      </c>
      <c r="J774" s="200">
        <v>0</v>
      </c>
      <c r="K774" s="200">
        <v>0</v>
      </c>
      <c r="L774" s="200">
        <v>0</v>
      </c>
      <c r="M774" s="200">
        <v>28848846300</v>
      </c>
      <c r="N774" s="200">
        <v>0</v>
      </c>
    </row>
    <row r="775" spans="1:14" x14ac:dyDescent="0.25">
      <c r="A775" s="70" t="s">
        <v>1341</v>
      </c>
      <c r="B775" s="70" t="s">
        <v>1342</v>
      </c>
      <c r="C775" s="70" t="s">
        <v>1343</v>
      </c>
      <c r="D775" s="70" t="s">
        <v>1344</v>
      </c>
      <c r="E775" s="70" t="s">
        <v>1359</v>
      </c>
      <c r="F775" s="70" t="s">
        <v>1360</v>
      </c>
      <c r="G775" s="70" t="s">
        <v>585</v>
      </c>
      <c r="H775" s="70" t="s">
        <v>586</v>
      </c>
      <c r="I775" s="200">
        <v>600000000</v>
      </c>
      <c r="J775" s="200">
        <v>0</v>
      </c>
      <c r="K775" s="200">
        <v>0</v>
      </c>
      <c r="L775" s="200">
        <v>0</v>
      </c>
      <c r="M775" s="200">
        <v>600000000</v>
      </c>
      <c r="N775" s="200">
        <v>0</v>
      </c>
    </row>
    <row r="776" spans="1:14" x14ac:dyDescent="0.25">
      <c r="A776" s="70" t="s">
        <v>1341</v>
      </c>
      <c r="B776" s="70" t="s">
        <v>1342</v>
      </c>
      <c r="C776" s="70" t="s">
        <v>1343</v>
      </c>
      <c r="D776" s="70" t="s">
        <v>1344</v>
      </c>
      <c r="E776" s="70" t="s">
        <v>1359</v>
      </c>
      <c r="F776" s="70" t="s">
        <v>1360</v>
      </c>
      <c r="G776" s="70" t="s">
        <v>587</v>
      </c>
      <c r="H776" s="70" t="s">
        <v>588</v>
      </c>
      <c r="I776" s="200">
        <v>4200000000</v>
      </c>
      <c r="J776" s="200">
        <v>0</v>
      </c>
      <c r="K776" s="200">
        <v>0</v>
      </c>
      <c r="L776" s="200">
        <v>0</v>
      </c>
      <c r="M776" s="200">
        <v>4200000000</v>
      </c>
      <c r="N776" s="200">
        <v>0</v>
      </c>
    </row>
    <row r="777" spans="1:14" x14ac:dyDescent="0.25">
      <c r="A777" s="70" t="s">
        <v>1341</v>
      </c>
      <c r="B777" s="70" t="s">
        <v>1342</v>
      </c>
      <c r="C777" s="70" t="s">
        <v>1343</v>
      </c>
      <c r="D777" s="70" t="s">
        <v>1344</v>
      </c>
      <c r="E777" s="70" t="s">
        <v>1359</v>
      </c>
      <c r="F777" s="70" t="s">
        <v>1360</v>
      </c>
      <c r="G777" s="70" t="s">
        <v>813</v>
      </c>
      <c r="H777" s="70" t="s">
        <v>814</v>
      </c>
      <c r="I777" s="200">
        <v>10120893800</v>
      </c>
      <c r="J777" s="200">
        <v>0</v>
      </c>
      <c r="K777" s="200">
        <v>85000000000</v>
      </c>
      <c r="L777" s="200">
        <v>0</v>
      </c>
      <c r="M777" s="200">
        <v>95120893800</v>
      </c>
      <c r="N777" s="200">
        <v>0</v>
      </c>
    </row>
    <row r="778" spans="1:14" x14ac:dyDescent="0.25">
      <c r="A778" s="70" t="s">
        <v>1341</v>
      </c>
      <c r="B778" s="70" t="s">
        <v>1342</v>
      </c>
      <c r="C778" s="70" t="s">
        <v>1343</v>
      </c>
      <c r="D778" s="70" t="s">
        <v>1344</v>
      </c>
      <c r="E778" s="70" t="s">
        <v>1359</v>
      </c>
      <c r="F778" s="70" t="s">
        <v>1360</v>
      </c>
      <c r="G778" s="70" t="s">
        <v>589</v>
      </c>
      <c r="H778" s="70" t="s">
        <v>590</v>
      </c>
      <c r="I778" s="200">
        <v>9800000000</v>
      </c>
      <c r="J778" s="200">
        <v>0</v>
      </c>
      <c r="K778" s="200">
        <v>0</v>
      </c>
      <c r="L778" s="200">
        <v>0</v>
      </c>
      <c r="M778" s="200">
        <v>9800000000</v>
      </c>
      <c r="N778" s="200">
        <v>0</v>
      </c>
    </row>
    <row r="779" spans="1:14" x14ac:dyDescent="0.25">
      <c r="A779" s="70" t="s">
        <v>1341</v>
      </c>
      <c r="B779" s="70" t="s">
        <v>1342</v>
      </c>
      <c r="C779" s="70" t="s">
        <v>1343</v>
      </c>
      <c r="D779" s="70" t="s">
        <v>1344</v>
      </c>
      <c r="E779" s="70" t="s">
        <v>1359</v>
      </c>
      <c r="F779" s="70" t="s">
        <v>1360</v>
      </c>
      <c r="G779" s="70" t="s">
        <v>593</v>
      </c>
      <c r="H779" s="70" t="s">
        <v>594</v>
      </c>
      <c r="I779" s="200">
        <v>7841844631</v>
      </c>
      <c r="J779" s="200">
        <v>0</v>
      </c>
      <c r="K779" s="200">
        <v>27979285500</v>
      </c>
      <c r="L779" s="200">
        <v>0</v>
      </c>
      <c r="M779" s="200">
        <v>35821130131</v>
      </c>
      <c r="N779" s="200">
        <v>0</v>
      </c>
    </row>
    <row r="780" spans="1:14" x14ac:dyDescent="0.25">
      <c r="A780" s="70" t="s">
        <v>1341</v>
      </c>
      <c r="B780" s="70" t="s">
        <v>1342</v>
      </c>
      <c r="C780" s="70" t="s">
        <v>1343</v>
      </c>
      <c r="D780" s="70" t="s">
        <v>1344</v>
      </c>
      <c r="E780" s="70" t="s">
        <v>1359</v>
      </c>
      <c r="F780" s="70" t="s">
        <v>1360</v>
      </c>
      <c r="G780" s="70" t="s">
        <v>603</v>
      </c>
      <c r="H780" s="70" t="s">
        <v>604</v>
      </c>
      <c r="I780" s="200">
        <v>0</v>
      </c>
      <c r="J780" s="200">
        <v>0</v>
      </c>
      <c r="K780" s="200">
        <v>29321027935</v>
      </c>
      <c r="L780" s="200">
        <v>0</v>
      </c>
      <c r="M780" s="200">
        <v>29321027935</v>
      </c>
      <c r="N780" s="200">
        <v>0</v>
      </c>
    </row>
    <row r="781" spans="1:14" x14ac:dyDescent="0.25">
      <c r="A781" s="70" t="s">
        <v>1341</v>
      </c>
      <c r="B781" s="70" t="s">
        <v>1342</v>
      </c>
      <c r="C781" s="70" t="s">
        <v>1343</v>
      </c>
      <c r="D781" s="70" t="s">
        <v>1344</v>
      </c>
      <c r="E781" s="70" t="s">
        <v>1359</v>
      </c>
      <c r="F781" s="70" t="s">
        <v>1360</v>
      </c>
      <c r="G781" s="70" t="s">
        <v>1363</v>
      </c>
      <c r="H781" s="70" t="s">
        <v>1364</v>
      </c>
      <c r="I781" s="200">
        <v>1020239390</v>
      </c>
      <c r="J781" s="200">
        <v>0</v>
      </c>
      <c r="K781" s="200">
        <v>0</v>
      </c>
      <c r="L781" s="200">
        <v>0</v>
      </c>
      <c r="M781" s="200">
        <v>1020239390</v>
      </c>
      <c r="N781" s="200">
        <v>0</v>
      </c>
    </row>
    <row r="782" spans="1:14" x14ac:dyDescent="0.25">
      <c r="A782" s="70" t="s">
        <v>1341</v>
      </c>
      <c r="B782" s="70" t="s">
        <v>1342</v>
      </c>
      <c r="C782" s="70" t="s">
        <v>1343</v>
      </c>
      <c r="D782" s="70" t="s">
        <v>1344</v>
      </c>
      <c r="E782" s="70" t="s">
        <v>1359</v>
      </c>
      <c r="F782" s="70" t="s">
        <v>1360</v>
      </c>
      <c r="G782" s="70" t="s">
        <v>1361</v>
      </c>
      <c r="H782" s="70" t="s">
        <v>1362</v>
      </c>
      <c r="I782" s="200">
        <v>2172996280</v>
      </c>
      <c r="J782" s="200">
        <v>0</v>
      </c>
      <c r="K782" s="200">
        <v>0</v>
      </c>
      <c r="L782" s="200">
        <v>0</v>
      </c>
      <c r="M782" s="200">
        <v>2172996280</v>
      </c>
      <c r="N782" s="200">
        <v>0</v>
      </c>
    </row>
    <row r="783" spans="1:14" x14ac:dyDescent="0.25">
      <c r="A783" s="70" t="s">
        <v>1341</v>
      </c>
      <c r="B783" s="70" t="s">
        <v>1342</v>
      </c>
      <c r="C783" s="70" t="s">
        <v>1343</v>
      </c>
      <c r="D783" s="70" t="s">
        <v>1344</v>
      </c>
      <c r="E783" s="70" t="s">
        <v>1359</v>
      </c>
      <c r="F783" s="70" t="s">
        <v>1360</v>
      </c>
      <c r="G783" s="70" t="s">
        <v>825</v>
      </c>
      <c r="H783" s="70" t="s">
        <v>1967</v>
      </c>
      <c r="I783" s="200">
        <v>32400000000</v>
      </c>
      <c r="J783" s="200">
        <v>0</v>
      </c>
      <c r="K783" s="200">
        <v>0</v>
      </c>
      <c r="L783" s="200">
        <v>0</v>
      </c>
      <c r="M783" s="200">
        <v>32400000000</v>
      </c>
      <c r="N783" s="200">
        <v>0</v>
      </c>
    </row>
    <row r="784" spans="1:14" x14ac:dyDescent="0.25">
      <c r="A784" s="70" t="s">
        <v>1341</v>
      </c>
      <c r="B784" s="70" t="s">
        <v>1342</v>
      </c>
      <c r="C784" s="70" t="s">
        <v>1343</v>
      </c>
      <c r="D784" s="70" t="s">
        <v>1344</v>
      </c>
      <c r="E784" s="70" t="s">
        <v>1359</v>
      </c>
      <c r="F784" s="70" t="s">
        <v>1360</v>
      </c>
      <c r="G784" s="70" t="s">
        <v>591</v>
      </c>
      <c r="H784" s="70" t="s">
        <v>592</v>
      </c>
      <c r="I784" s="200">
        <v>3896713800</v>
      </c>
      <c r="J784" s="200">
        <v>0</v>
      </c>
      <c r="K784" s="200">
        <v>8522304000</v>
      </c>
      <c r="L784" s="200">
        <v>3896713800</v>
      </c>
      <c r="M784" s="200">
        <v>8522304000</v>
      </c>
      <c r="N784" s="200">
        <v>0</v>
      </c>
    </row>
    <row r="785" spans="1:14" x14ac:dyDescent="0.25">
      <c r="A785" s="70" t="s">
        <v>1341</v>
      </c>
      <c r="B785" s="70" t="s">
        <v>1342</v>
      </c>
      <c r="C785" s="70" t="s">
        <v>1343</v>
      </c>
      <c r="D785" s="70" t="s">
        <v>1344</v>
      </c>
      <c r="E785" s="70" t="s">
        <v>1359</v>
      </c>
      <c r="F785" s="70" t="s">
        <v>1360</v>
      </c>
      <c r="G785" s="70" t="s">
        <v>827</v>
      </c>
      <c r="H785" s="70" t="s">
        <v>828</v>
      </c>
      <c r="I785" s="200">
        <v>15000000000</v>
      </c>
      <c r="J785" s="200">
        <v>0</v>
      </c>
      <c r="K785" s="200">
        <v>93060000000</v>
      </c>
      <c r="L785" s="200">
        <v>15000000000</v>
      </c>
      <c r="M785" s="200">
        <v>93060000000</v>
      </c>
      <c r="N785" s="200">
        <v>0</v>
      </c>
    </row>
    <row r="786" spans="1:14" x14ac:dyDescent="0.25">
      <c r="A786" s="70" t="s">
        <v>1341</v>
      </c>
      <c r="B786" s="70" t="s">
        <v>1342</v>
      </c>
      <c r="C786" s="70" t="s">
        <v>1343</v>
      </c>
      <c r="D786" s="70" t="s">
        <v>1344</v>
      </c>
      <c r="E786" s="70" t="s">
        <v>1359</v>
      </c>
      <c r="F786" s="70" t="s">
        <v>1360</v>
      </c>
      <c r="G786" s="70" t="s">
        <v>595</v>
      </c>
      <c r="H786" s="70" t="s">
        <v>596</v>
      </c>
      <c r="I786" s="200">
        <v>61634866240</v>
      </c>
      <c r="J786" s="200">
        <v>0</v>
      </c>
      <c r="K786" s="200">
        <v>86868966400</v>
      </c>
      <c r="L786" s="200">
        <v>148503832640</v>
      </c>
      <c r="M786" s="200">
        <v>0</v>
      </c>
      <c r="N786" s="200">
        <v>0</v>
      </c>
    </row>
    <row r="787" spans="1:14" x14ac:dyDescent="0.25">
      <c r="A787" s="70" t="s">
        <v>1341</v>
      </c>
      <c r="B787" s="70" t="s">
        <v>1342</v>
      </c>
      <c r="C787" s="70" t="s">
        <v>1343</v>
      </c>
      <c r="D787" s="70" t="s">
        <v>1344</v>
      </c>
      <c r="E787" s="70" t="s">
        <v>1359</v>
      </c>
      <c r="F787" s="70" t="s">
        <v>1360</v>
      </c>
      <c r="G787" s="70" t="s">
        <v>597</v>
      </c>
      <c r="H787" s="70" t="s">
        <v>598</v>
      </c>
      <c r="I787" s="200">
        <v>10208881800</v>
      </c>
      <c r="J787" s="200">
        <v>0</v>
      </c>
      <c r="K787" s="200">
        <v>16232000022</v>
      </c>
      <c r="L787" s="200">
        <v>7980831332</v>
      </c>
      <c r="M787" s="200">
        <v>18460050490</v>
      </c>
      <c r="N787" s="200">
        <v>0</v>
      </c>
    </row>
    <row r="788" spans="1:14" x14ac:dyDescent="0.25">
      <c r="A788" s="70" t="s">
        <v>1341</v>
      </c>
      <c r="B788" s="70" t="s">
        <v>1342</v>
      </c>
      <c r="C788" s="70" t="s">
        <v>1343</v>
      </c>
      <c r="D788" s="70" t="s">
        <v>1344</v>
      </c>
      <c r="E788" s="70" t="s">
        <v>1359</v>
      </c>
      <c r="F788" s="70" t="s">
        <v>1360</v>
      </c>
      <c r="G788" s="70" t="s">
        <v>617</v>
      </c>
      <c r="H788" s="70" t="s">
        <v>618</v>
      </c>
      <c r="I788" s="200">
        <v>61566000000</v>
      </c>
      <c r="J788" s="200">
        <v>0</v>
      </c>
      <c r="K788" s="200">
        <v>0</v>
      </c>
      <c r="L788" s="200">
        <v>0</v>
      </c>
      <c r="M788" s="200">
        <v>61566000000</v>
      </c>
      <c r="N788" s="200">
        <v>0</v>
      </c>
    </row>
    <row r="789" spans="1:14" x14ac:dyDescent="0.25">
      <c r="A789" s="70" t="s">
        <v>1341</v>
      </c>
      <c r="B789" s="70" t="s">
        <v>1342</v>
      </c>
      <c r="C789" s="70" t="s">
        <v>1343</v>
      </c>
      <c r="D789" s="70" t="s">
        <v>1344</v>
      </c>
      <c r="E789" s="70" t="s">
        <v>1359</v>
      </c>
      <c r="F789" s="70" t="s">
        <v>1360</v>
      </c>
      <c r="G789" s="70" t="s">
        <v>621</v>
      </c>
      <c r="H789" s="70" t="s">
        <v>622</v>
      </c>
      <c r="I789" s="200">
        <v>34835695648</v>
      </c>
      <c r="J789" s="200">
        <v>0</v>
      </c>
      <c r="K789" s="200">
        <v>38367716800</v>
      </c>
      <c r="L789" s="200">
        <v>0</v>
      </c>
      <c r="M789" s="200">
        <v>73203412448</v>
      </c>
      <c r="N789" s="200">
        <v>0</v>
      </c>
    </row>
    <row r="790" spans="1:14" x14ac:dyDescent="0.25">
      <c r="A790" s="70" t="s">
        <v>1341</v>
      </c>
      <c r="B790" s="70" t="s">
        <v>1342</v>
      </c>
      <c r="C790" s="70" t="s">
        <v>1343</v>
      </c>
      <c r="D790" s="70" t="s">
        <v>1344</v>
      </c>
      <c r="E790" s="70" t="s">
        <v>1359</v>
      </c>
      <c r="F790" s="70" t="s">
        <v>1360</v>
      </c>
      <c r="G790" s="70" t="s">
        <v>623</v>
      </c>
      <c r="H790" s="70" t="s">
        <v>624</v>
      </c>
      <c r="I790" s="200">
        <v>443387500000</v>
      </c>
      <c r="J790" s="200">
        <v>0</v>
      </c>
      <c r="K790" s="200">
        <v>0</v>
      </c>
      <c r="L790" s="200">
        <v>0</v>
      </c>
      <c r="M790" s="200">
        <v>443387500000</v>
      </c>
      <c r="N790" s="200">
        <v>0</v>
      </c>
    </row>
    <row r="791" spans="1:14" x14ac:dyDescent="0.25">
      <c r="A791" s="70" t="s">
        <v>1341</v>
      </c>
      <c r="B791" s="70" t="s">
        <v>1342</v>
      </c>
      <c r="C791" s="70" t="s">
        <v>1343</v>
      </c>
      <c r="D791" s="70" t="s">
        <v>1344</v>
      </c>
      <c r="E791" s="70" t="s">
        <v>1359</v>
      </c>
      <c r="F791" s="70" t="s">
        <v>1360</v>
      </c>
      <c r="G791" s="70" t="s">
        <v>676</v>
      </c>
      <c r="H791" s="70" t="s">
        <v>677</v>
      </c>
      <c r="I791" s="200">
        <v>1093596000</v>
      </c>
      <c r="J791" s="200">
        <v>0</v>
      </c>
      <c r="K791" s="200">
        <v>7627276258</v>
      </c>
      <c r="L791" s="200">
        <v>0</v>
      </c>
      <c r="M791" s="200">
        <v>8720872258</v>
      </c>
      <c r="N791" s="200">
        <v>0</v>
      </c>
    </row>
    <row r="792" spans="1:14" x14ac:dyDescent="0.25">
      <c r="A792" s="70" t="s">
        <v>1341</v>
      </c>
      <c r="B792" s="70" t="s">
        <v>1342</v>
      </c>
      <c r="C792" s="70" t="s">
        <v>1343</v>
      </c>
      <c r="D792" s="70" t="s">
        <v>1344</v>
      </c>
      <c r="E792" s="70" t="s">
        <v>1359</v>
      </c>
      <c r="F792" s="70" t="s">
        <v>1360</v>
      </c>
      <c r="G792" s="70" t="s">
        <v>511</v>
      </c>
      <c r="H792" s="70" t="s">
        <v>512</v>
      </c>
      <c r="I792" s="200">
        <v>243943452600</v>
      </c>
      <c r="J792" s="200">
        <v>0</v>
      </c>
      <c r="K792" s="200">
        <v>0</v>
      </c>
      <c r="L792" s="200">
        <v>0</v>
      </c>
      <c r="M792" s="200">
        <v>243943452600</v>
      </c>
      <c r="N792" s="200">
        <v>0</v>
      </c>
    </row>
    <row r="793" spans="1:14" x14ac:dyDescent="0.25">
      <c r="A793" s="70" t="s">
        <v>1341</v>
      </c>
      <c r="B793" s="70" t="s">
        <v>1342</v>
      </c>
      <c r="C793" s="70" t="s">
        <v>1343</v>
      </c>
      <c r="D793" s="70" t="s">
        <v>1344</v>
      </c>
      <c r="E793" s="70" t="s">
        <v>1359</v>
      </c>
      <c r="F793" s="70" t="s">
        <v>1360</v>
      </c>
      <c r="G793" s="70" t="s">
        <v>702</v>
      </c>
      <c r="H793" s="70" t="s">
        <v>703</v>
      </c>
      <c r="I793" s="200">
        <v>77640800</v>
      </c>
      <c r="J793" s="200">
        <v>0</v>
      </c>
      <c r="K793" s="200">
        <v>0</v>
      </c>
      <c r="L793" s="200">
        <v>0</v>
      </c>
      <c r="M793" s="200">
        <v>77640800</v>
      </c>
      <c r="N793" s="200">
        <v>0</v>
      </c>
    </row>
    <row r="794" spans="1:14" x14ac:dyDescent="0.25">
      <c r="A794" s="70" t="s">
        <v>1341</v>
      </c>
      <c r="B794" s="70" t="s">
        <v>1342</v>
      </c>
      <c r="C794" s="70" t="s">
        <v>1343</v>
      </c>
      <c r="D794" s="70" t="s">
        <v>1344</v>
      </c>
      <c r="E794" s="70" t="s">
        <v>1359</v>
      </c>
      <c r="F794" s="70" t="s">
        <v>1360</v>
      </c>
      <c r="G794" s="70" t="s">
        <v>658</v>
      </c>
      <c r="H794" s="70" t="s">
        <v>659</v>
      </c>
      <c r="I794" s="200">
        <v>1253779507</v>
      </c>
      <c r="J794" s="200">
        <v>460000000</v>
      </c>
      <c r="K794" s="200">
        <v>0</v>
      </c>
      <c r="L794" s="200">
        <v>0</v>
      </c>
      <c r="M794" s="200">
        <v>793779507</v>
      </c>
      <c r="N794" s="200">
        <v>0</v>
      </c>
    </row>
    <row r="795" spans="1:14" x14ac:dyDescent="0.25">
      <c r="A795" s="70" t="s">
        <v>1341</v>
      </c>
      <c r="B795" s="70" t="s">
        <v>1342</v>
      </c>
      <c r="C795" s="70" t="s">
        <v>1343</v>
      </c>
      <c r="D795" s="70" t="s">
        <v>1344</v>
      </c>
      <c r="E795" s="70" t="s">
        <v>1359</v>
      </c>
      <c r="F795" s="70" t="s">
        <v>1360</v>
      </c>
      <c r="G795" s="70" t="s">
        <v>680</v>
      </c>
      <c r="H795" s="70" t="s">
        <v>681</v>
      </c>
      <c r="I795" s="200">
        <v>300000000</v>
      </c>
      <c r="J795" s="200">
        <v>0</v>
      </c>
      <c r="K795" s="200">
        <v>0</v>
      </c>
      <c r="L795" s="200">
        <v>0</v>
      </c>
      <c r="M795" s="200">
        <v>300000000</v>
      </c>
      <c r="N795" s="200">
        <v>0</v>
      </c>
    </row>
    <row r="796" spans="1:14" x14ac:dyDescent="0.25">
      <c r="A796" s="70" t="s">
        <v>1341</v>
      </c>
      <c r="B796" s="70" t="s">
        <v>1342</v>
      </c>
      <c r="C796" s="70" t="s">
        <v>1343</v>
      </c>
      <c r="D796" s="70" t="s">
        <v>1344</v>
      </c>
      <c r="E796" s="70" t="s">
        <v>1359</v>
      </c>
      <c r="F796" s="70" t="s">
        <v>1360</v>
      </c>
      <c r="G796" s="70" t="s">
        <v>605</v>
      </c>
      <c r="H796" s="70" t="s">
        <v>606</v>
      </c>
      <c r="I796" s="200">
        <v>368011250</v>
      </c>
      <c r="J796" s="200">
        <v>0</v>
      </c>
      <c r="K796" s="200">
        <v>0</v>
      </c>
      <c r="L796" s="200">
        <v>0</v>
      </c>
      <c r="M796" s="200">
        <v>368011250</v>
      </c>
      <c r="N796" s="200">
        <v>0</v>
      </c>
    </row>
    <row r="797" spans="1:14" x14ac:dyDescent="0.25">
      <c r="A797" s="70" t="s">
        <v>1341</v>
      </c>
      <c r="B797" s="70" t="s">
        <v>1342</v>
      </c>
      <c r="C797" s="70" t="s">
        <v>1343</v>
      </c>
      <c r="D797" s="70" t="s">
        <v>1344</v>
      </c>
      <c r="E797" s="70" t="s">
        <v>1359</v>
      </c>
      <c r="F797" s="70" t="s">
        <v>1360</v>
      </c>
      <c r="G797" s="70" t="s">
        <v>513</v>
      </c>
      <c r="H797" s="70" t="s">
        <v>514</v>
      </c>
      <c r="I797" s="200">
        <v>420000000</v>
      </c>
      <c r="J797" s="200">
        <v>0</v>
      </c>
      <c r="K797" s="200">
        <v>0</v>
      </c>
      <c r="L797" s="200">
        <v>0</v>
      </c>
      <c r="M797" s="200">
        <v>420000000</v>
      </c>
      <c r="N797" s="200">
        <v>0</v>
      </c>
    </row>
    <row r="798" spans="1:14" x14ac:dyDescent="0.25">
      <c r="A798" s="70" t="s">
        <v>1341</v>
      </c>
      <c r="B798" s="70" t="s">
        <v>1342</v>
      </c>
      <c r="C798" s="70" t="s">
        <v>1343</v>
      </c>
      <c r="D798" s="70" t="s">
        <v>1344</v>
      </c>
      <c r="E798" s="70" t="s">
        <v>1359</v>
      </c>
      <c r="F798" s="70" t="s">
        <v>1360</v>
      </c>
      <c r="G798" s="70" t="s">
        <v>660</v>
      </c>
      <c r="H798" s="70" t="s">
        <v>661</v>
      </c>
      <c r="I798" s="200">
        <v>90000000</v>
      </c>
      <c r="J798" s="200">
        <v>0</v>
      </c>
      <c r="K798" s="200">
        <v>0</v>
      </c>
      <c r="L798" s="200">
        <v>0</v>
      </c>
      <c r="M798" s="200">
        <v>90000000</v>
      </c>
      <c r="N798" s="200">
        <v>0</v>
      </c>
    </row>
    <row r="799" spans="1:14" x14ac:dyDescent="0.25">
      <c r="A799" s="70" t="s">
        <v>1341</v>
      </c>
      <c r="B799" s="70" t="s">
        <v>1342</v>
      </c>
      <c r="C799" s="70" t="s">
        <v>1343</v>
      </c>
      <c r="D799" s="70" t="s">
        <v>1344</v>
      </c>
      <c r="E799" s="70" t="s">
        <v>1359</v>
      </c>
      <c r="F799" s="70" t="s">
        <v>1360</v>
      </c>
      <c r="G799" s="70" t="s">
        <v>633</v>
      </c>
      <c r="H799" s="70" t="s">
        <v>634</v>
      </c>
      <c r="I799" s="200">
        <v>34375000000</v>
      </c>
      <c r="J799" s="200">
        <v>0</v>
      </c>
      <c r="K799" s="200">
        <v>0</v>
      </c>
      <c r="L799" s="200">
        <v>34375000000</v>
      </c>
      <c r="M799" s="200">
        <v>0</v>
      </c>
      <c r="N799" s="200">
        <v>0</v>
      </c>
    </row>
    <row r="800" spans="1:14" x14ac:dyDescent="0.25">
      <c r="A800" s="70" t="s">
        <v>1341</v>
      </c>
      <c r="B800" s="70" t="s">
        <v>1342</v>
      </c>
      <c r="C800" s="70" t="s">
        <v>1343</v>
      </c>
      <c r="D800" s="70" t="s">
        <v>1344</v>
      </c>
      <c r="E800" s="70" t="s">
        <v>1359</v>
      </c>
      <c r="F800" s="70" t="s">
        <v>1360</v>
      </c>
      <c r="G800" s="70" t="s">
        <v>635</v>
      </c>
      <c r="H800" s="70" t="s">
        <v>636</v>
      </c>
      <c r="I800" s="200">
        <v>67490798000</v>
      </c>
      <c r="J800" s="200">
        <v>0</v>
      </c>
      <c r="K800" s="200">
        <v>8420860312</v>
      </c>
      <c r="L800" s="200">
        <v>0</v>
      </c>
      <c r="M800" s="200">
        <v>75911658312</v>
      </c>
      <c r="N800" s="200">
        <v>0</v>
      </c>
    </row>
    <row r="801" spans="1:14" x14ac:dyDescent="0.25">
      <c r="A801" s="70" t="s">
        <v>1341</v>
      </c>
      <c r="B801" s="70" t="s">
        <v>1342</v>
      </c>
      <c r="C801" s="70" t="s">
        <v>1343</v>
      </c>
      <c r="D801" s="70" t="s">
        <v>1344</v>
      </c>
      <c r="E801" s="70" t="s">
        <v>1359</v>
      </c>
      <c r="F801" s="70" t="s">
        <v>1360</v>
      </c>
      <c r="G801" s="70" t="s">
        <v>637</v>
      </c>
      <c r="H801" s="70" t="s">
        <v>638</v>
      </c>
      <c r="I801" s="200">
        <v>49606200000</v>
      </c>
      <c r="J801" s="200">
        <v>0</v>
      </c>
      <c r="K801" s="200">
        <v>41013000000</v>
      </c>
      <c r="L801" s="200">
        <v>0</v>
      </c>
      <c r="M801" s="200">
        <v>90619200000</v>
      </c>
      <c r="N801" s="200">
        <v>0</v>
      </c>
    </row>
    <row r="802" spans="1:14" x14ac:dyDescent="0.25">
      <c r="A802" s="70" t="s">
        <v>1341</v>
      </c>
      <c r="B802" s="70" t="s">
        <v>1342</v>
      </c>
      <c r="C802" s="70" t="s">
        <v>1343</v>
      </c>
      <c r="D802" s="70" t="s">
        <v>1344</v>
      </c>
      <c r="E802" s="70" t="s">
        <v>1359</v>
      </c>
      <c r="F802" s="70" t="s">
        <v>1360</v>
      </c>
      <c r="G802" s="70" t="s">
        <v>895</v>
      </c>
      <c r="H802" s="70" t="s">
        <v>896</v>
      </c>
      <c r="I802" s="200">
        <v>0</v>
      </c>
      <c r="J802" s="200">
        <v>0</v>
      </c>
      <c r="K802" s="200">
        <v>10000000000</v>
      </c>
      <c r="L802" s="200">
        <v>10000000000</v>
      </c>
      <c r="M802" s="200">
        <v>0</v>
      </c>
      <c r="N802" s="200">
        <v>0</v>
      </c>
    </row>
    <row r="803" spans="1:14" x14ac:dyDescent="0.25">
      <c r="A803" s="70" t="s">
        <v>1341</v>
      </c>
      <c r="B803" s="70" t="s">
        <v>1342</v>
      </c>
      <c r="C803" s="70" t="s">
        <v>1343</v>
      </c>
      <c r="D803" s="70" t="s">
        <v>1344</v>
      </c>
      <c r="E803" s="70" t="s">
        <v>1359</v>
      </c>
      <c r="F803" s="70" t="s">
        <v>1360</v>
      </c>
      <c r="G803" s="70" t="s">
        <v>1367</v>
      </c>
      <c r="H803" s="70" t="s">
        <v>1368</v>
      </c>
      <c r="I803" s="200">
        <v>420000000</v>
      </c>
      <c r="J803" s="200">
        <v>0</v>
      </c>
      <c r="K803" s="200">
        <v>0</v>
      </c>
      <c r="L803" s="200">
        <v>0</v>
      </c>
      <c r="M803" s="200">
        <v>420000000</v>
      </c>
      <c r="N803" s="200">
        <v>0</v>
      </c>
    </row>
    <row r="804" spans="1:14" x14ac:dyDescent="0.25">
      <c r="A804" s="70" t="s">
        <v>1341</v>
      </c>
      <c r="B804" s="70" t="s">
        <v>1342</v>
      </c>
      <c r="C804" s="70" t="s">
        <v>1343</v>
      </c>
      <c r="D804" s="70" t="s">
        <v>1344</v>
      </c>
      <c r="E804" s="70" t="s">
        <v>1359</v>
      </c>
      <c r="F804" s="70" t="s">
        <v>1360</v>
      </c>
      <c r="G804" s="70" t="s">
        <v>645</v>
      </c>
      <c r="H804" s="70" t="s">
        <v>646</v>
      </c>
      <c r="I804" s="200">
        <v>109439936156</v>
      </c>
      <c r="J804" s="200">
        <v>0</v>
      </c>
      <c r="K804" s="200">
        <v>0</v>
      </c>
      <c r="L804" s="200">
        <v>0</v>
      </c>
      <c r="M804" s="200">
        <v>109439936156</v>
      </c>
      <c r="N804" s="200">
        <v>0</v>
      </c>
    </row>
    <row r="805" spans="1:14" x14ac:dyDescent="0.25">
      <c r="A805" s="70" t="s">
        <v>1341</v>
      </c>
      <c r="B805" s="70" t="s">
        <v>1342</v>
      </c>
      <c r="C805" s="70" t="s">
        <v>1343</v>
      </c>
      <c r="D805" s="70" t="s">
        <v>1344</v>
      </c>
      <c r="E805" s="70" t="s">
        <v>1359</v>
      </c>
      <c r="F805" s="70" t="s">
        <v>1360</v>
      </c>
      <c r="G805" s="70" t="s">
        <v>1369</v>
      </c>
      <c r="H805" s="70" t="s">
        <v>1370</v>
      </c>
      <c r="I805" s="200">
        <v>36957800000</v>
      </c>
      <c r="J805" s="200">
        <v>0</v>
      </c>
      <c r="K805" s="200">
        <v>0</v>
      </c>
      <c r="L805" s="200">
        <v>0</v>
      </c>
      <c r="M805" s="200">
        <v>36957800000</v>
      </c>
      <c r="N805" s="200">
        <v>0</v>
      </c>
    </row>
    <row r="806" spans="1:14" x14ac:dyDescent="0.25">
      <c r="A806" s="70" t="s">
        <v>1341</v>
      </c>
      <c r="B806" s="70" t="s">
        <v>1342</v>
      </c>
      <c r="C806" s="70" t="s">
        <v>1343</v>
      </c>
      <c r="D806" s="70" t="s">
        <v>1344</v>
      </c>
      <c r="E806" s="70" t="s">
        <v>1359</v>
      </c>
      <c r="F806" s="70" t="s">
        <v>1360</v>
      </c>
      <c r="G806" s="70" t="s">
        <v>1371</v>
      </c>
      <c r="H806" s="70" t="s">
        <v>1372</v>
      </c>
      <c r="I806" s="200">
        <v>134000000000</v>
      </c>
      <c r="J806" s="200">
        <v>0</v>
      </c>
      <c r="K806" s="200">
        <v>0</v>
      </c>
      <c r="L806" s="200">
        <v>0</v>
      </c>
      <c r="M806" s="200">
        <v>134000000000</v>
      </c>
      <c r="N806" s="200">
        <v>0</v>
      </c>
    </row>
    <row r="807" spans="1:14" x14ac:dyDescent="0.25">
      <c r="A807" s="70" t="s">
        <v>1341</v>
      </c>
      <c r="B807" s="70" t="s">
        <v>1342</v>
      </c>
      <c r="C807" s="70" t="s">
        <v>1343</v>
      </c>
      <c r="D807" s="70" t="s">
        <v>1344</v>
      </c>
      <c r="E807" s="70" t="s">
        <v>1359</v>
      </c>
      <c r="F807" s="70" t="s">
        <v>1360</v>
      </c>
      <c r="G807" s="70" t="s">
        <v>1373</v>
      </c>
      <c r="H807" s="70" t="s">
        <v>1374</v>
      </c>
      <c r="I807" s="200">
        <v>170700000000</v>
      </c>
      <c r="J807" s="200">
        <v>0</v>
      </c>
      <c r="K807" s="200">
        <v>0</v>
      </c>
      <c r="L807" s="200">
        <v>170700000000</v>
      </c>
      <c r="M807" s="200">
        <v>0</v>
      </c>
      <c r="N807" s="200">
        <v>0</v>
      </c>
    </row>
    <row r="808" spans="1:14" x14ac:dyDescent="0.25">
      <c r="A808" s="70" t="s">
        <v>1341</v>
      </c>
      <c r="B808" s="70" t="s">
        <v>1342</v>
      </c>
      <c r="C808" s="70" t="s">
        <v>1343</v>
      </c>
      <c r="D808" s="70" t="s">
        <v>1344</v>
      </c>
      <c r="E808" s="70" t="s">
        <v>1359</v>
      </c>
      <c r="F808" s="70" t="s">
        <v>1360</v>
      </c>
      <c r="G808" s="70" t="s">
        <v>704</v>
      </c>
      <c r="H808" s="70" t="s">
        <v>705</v>
      </c>
      <c r="I808" s="200">
        <v>2700000000</v>
      </c>
      <c r="J808" s="200">
        <v>0</v>
      </c>
      <c r="K808" s="200">
        <v>0</v>
      </c>
      <c r="L808" s="200">
        <v>0</v>
      </c>
      <c r="M808" s="200">
        <v>2700000000</v>
      </c>
      <c r="N808" s="200">
        <v>0</v>
      </c>
    </row>
    <row r="809" spans="1:14" x14ac:dyDescent="0.25">
      <c r="A809" s="70" t="s">
        <v>1341</v>
      </c>
      <c r="B809" s="70" t="s">
        <v>1342</v>
      </c>
      <c r="C809" s="70" t="s">
        <v>1343</v>
      </c>
      <c r="D809" s="70" t="s">
        <v>1344</v>
      </c>
      <c r="E809" s="70" t="s">
        <v>1359</v>
      </c>
      <c r="F809" s="70" t="s">
        <v>1360</v>
      </c>
      <c r="G809" s="70" t="s">
        <v>1844</v>
      </c>
      <c r="H809" s="70" t="s">
        <v>1845</v>
      </c>
      <c r="I809" s="200">
        <v>0</v>
      </c>
      <c r="J809" s="200">
        <v>0</v>
      </c>
      <c r="K809" s="200">
        <v>18091266018</v>
      </c>
      <c r="L809" s="200">
        <v>0</v>
      </c>
      <c r="M809" s="200">
        <v>18091266018</v>
      </c>
      <c r="N809" s="200">
        <v>0</v>
      </c>
    </row>
    <row r="810" spans="1:14" x14ac:dyDescent="0.25">
      <c r="A810" s="70" t="s">
        <v>1341</v>
      </c>
      <c r="B810" s="70" t="s">
        <v>1342</v>
      </c>
      <c r="C810" s="70" t="s">
        <v>1343</v>
      </c>
      <c r="D810" s="70" t="s">
        <v>1344</v>
      </c>
      <c r="E810" s="70" t="s">
        <v>1359</v>
      </c>
      <c r="F810" s="70" t="s">
        <v>1360</v>
      </c>
      <c r="G810" s="70" t="s">
        <v>1846</v>
      </c>
      <c r="H810" s="70" t="s">
        <v>1847</v>
      </c>
      <c r="I810" s="200">
        <v>0</v>
      </c>
      <c r="J810" s="200">
        <v>0</v>
      </c>
      <c r="K810" s="200">
        <v>25553976380</v>
      </c>
      <c r="L810" s="200">
        <v>3849866600</v>
      </c>
      <c r="M810" s="200">
        <v>21704109780</v>
      </c>
      <c r="N810" s="200">
        <v>0</v>
      </c>
    </row>
    <row r="811" spans="1:14" x14ac:dyDescent="0.25">
      <c r="A811" s="70" t="s">
        <v>1341</v>
      </c>
      <c r="B811" s="70" t="s">
        <v>1342</v>
      </c>
      <c r="C811" s="70" t="s">
        <v>1343</v>
      </c>
      <c r="D811" s="70" t="s">
        <v>1344</v>
      </c>
      <c r="E811" s="70" t="s">
        <v>1359</v>
      </c>
      <c r="F811" s="70" t="s">
        <v>1360</v>
      </c>
      <c r="G811" s="70" t="s">
        <v>1848</v>
      </c>
      <c r="H811" s="70" t="s">
        <v>1849</v>
      </c>
      <c r="I811" s="200">
        <v>0</v>
      </c>
      <c r="J811" s="200">
        <v>0</v>
      </c>
      <c r="K811" s="200">
        <v>18511472133</v>
      </c>
      <c r="L811" s="200">
        <v>6170490711</v>
      </c>
      <c r="M811" s="200">
        <v>12340981422</v>
      </c>
      <c r="N811" s="200">
        <v>0</v>
      </c>
    </row>
    <row r="812" spans="1:14" x14ac:dyDescent="0.25">
      <c r="A812" s="70" t="s">
        <v>1341</v>
      </c>
      <c r="B812" s="70" t="s">
        <v>1342</v>
      </c>
      <c r="C812" s="70" t="s">
        <v>1343</v>
      </c>
      <c r="D812" s="70" t="s">
        <v>1344</v>
      </c>
      <c r="E812" s="70" t="s">
        <v>1359</v>
      </c>
      <c r="F812" s="70" t="s">
        <v>1360</v>
      </c>
      <c r="G812" s="70" t="s">
        <v>2107</v>
      </c>
      <c r="H812" s="70" t="s">
        <v>2108</v>
      </c>
      <c r="I812" s="200">
        <v>0</v>
      </c>
      <c r="J812" s="200">
        <v>0</v>
      </c>
      <c r="K812" s="200">
        <v>37728689006</v>
      </c>
      <c r="L812" s="200">
        <v>0</v>
      </c>
      <c r="M812" s="200">
        <v>37728689006</v>
      </c>
      <c r="N812" s="200">
        <v>0</v>
      </c>
    </row>
    <row r="813" spans="1:14" x14ac:dyDescent="0.25">
      <c r="A813" s="70" t="s">
        <v>1341</v>
      </c>
      <c r="B813" s="70" t="s">
        <v>1342</v>
      </c>
      <c r="C813" s="70" t="s">
        <v>1343</v>
      </c>
      <c r="D813" s="70" t="s">
        <v>1344</v>
      </c>
      <c r="E813" s="70" t="s">
        <v>1359</v>
      </c>
      <c r="F813" s="70" t="s">
        <v>1360</v>
      </c>
      <c r="G813" s="70" t="s">
        <v>1850</v>
      </c>
      <c r="H813" s="70" t="s">
        <v>1851</v>
      </c>
      <c r="I813" s="200">
        <v>0</v>
      </c>
      <c r="J813" s="200">
        <v>0</v>
      </c>
      <c r="K813" s="200">
        <v>37500000000</v>
      </c>
      <c r="L813" s="200">
        <v>0</v>
      </c>
      <c r="M813" s="200">
        <v>37500000000</v>
      </c>
      <c r="N813" s="200">
        <v>0</v>
      </c>
    </row>
    <row r="814" spans="1:14" x14ac:dyDescent="0.25">
      <c r="A814" s="70" t="s">
        <v>1341</v>
      </c>
      <c r="B814" s="70" t="s">
        <v>1342</v>
      </c>
      <c r="C814" s="70" t="s">
        <v>1343</v>
      </c>
      <c r="D814" s="70" t="s">
        <v>1344</v>
      </c>
      <c r="E814" s="70" t="s">
        <v>1359</v>
      </c>
      <c r="F814" s="70" t="s">
        <v>1360</v>
      </c>
      <c r="G814" s="70" t="s">
        <v>1852</v>
      </c>
      <c r="H814" s="70" t="s">
        <v>1853</v>
      </c>
      <c r="I814" s="200">
        <v>0</v>
      </c>
      <c r="J814" s="200">
        <v>0</v>
      </c>
      <c r="K814" s="200">
        <v>3120000000</v>
      </c>
      <c r="L814" s="200">
        <v>3120000000</v>
      </c>
      <c r="M814" s="200">
        <v>0</v>
      </c>
      <c r="N814" s="200">
        <v>0</v>
      </c>
    </row>
    <row r="815" spans="1:14" x14ac:dyDescent="0.25">
      <c r="A815" s="70" t="s">
        <v>1341</v>
      </c>
      <c r="B815" s="70" t="s">
        <v>1342</v>
      </c>
      <c r="C815" s="70" t="s">
        <v>1343</v>
      </c>
      <c r="D815" s="70" t="s">
        <v>1344</v>
      </c>
      <c r="E815" s="70" t="s">
        <v>1359</v>
      </c>
      <c r="F815" s="70" t="s">
        <v>1360</v>
      </c>
      <c r="G815" s="70" t="s">
        <v>1854</v>
      </c>
      <c r="H815" s="70" t="s">
        <v>1855</v>
      </c>
      <c r="I815" s="200">
        <v>0</v>
      </c>
      <c r="J815" s="200">
        <v>0</v>
      </c>
      <c r="K815" s="200">
        <v>1847071084</v>
      </c>
      <c r="L815" s="200">
        <v>0</v>
      </c>
      <c r="M815" s="200">
        <v>1847071084</v>
      </c>
      <c r="N815" s="200">
        <v>0</v>
      </c>
    </row>
    <row r="816" spans="1:14" x14ac:dyDescent="0.25">
      <c r="A816" s="70" t="s">
        <v>1341</v>
      </c>
      <c r="B816" s="70" t="s">
        <v>1342</v>
      </c>
      <c r="C816" s="70" t="s">
        <v>1343</v>
      </c>
      <c r="D816" s="70" t="s">
        <v>1344</v>
      </c>
      <c r="E816" s="70" t="s">
        <v>1359</v>
      </c>
      <c r="F816" s="70" t="s">
        <v>1360</v>
      </c>
      <c r="G816" s="70" t="s">
        <v>1858</v>
      </c>
      <c r="H816" s="70" t="s">
        <v>1859</v>
      </c>
      <c r="I816" s="200">
        <v>0</v>
      </c>
      <c r="J816" s="200">
        <v>0</v>
      </c>
      <c r="K816" s="200">
        <v>66329924400</v>
      </c>
      <c r="L816" s="200">
        <v>0</v>
      </c>
      <c r="M816" s="200">
        <v>66329924400</v>
      </c>
      <c r="N816" s="200">
        <v>0</v>
      </c>
    </row>
    <row r="817" spans="1:14" x14ac:dyDescent="0.25">
      <c r="A817" s="70" t="s">
        <v>1341</v>
      </c>
      <c r="B817" s="70" t="s">
        <v>1342</v>
      </c>
      <c r="C817" s="70" t="s">
        <v>1343</v>
      </c>
      <c r="D817" s="70" t="s">
        <v>1344</v>
      </c>
      <c r="E817" s="70" t="s">
        <v>1359</v>
      </c>
      <c r="F817" s="70" t="s">
        <v>1360</v>
      </c>
      <c r="G817" s="70" t="s">
        <v>1860</v>
      </c>
      <c r="H817" s="70" t="s">
        <v>1861</v>
      </c>
      <c r="I817" s="200">
        <v>0</v>
      </c>
      <c r="J817" s="200">
        <v>0</v>
      </c>
      <c r="K817" s="200">
        <v>6860109375</v>
      </c>
      <c r="L817" s="200">
        <v>0</v>
      </c>
      <c r="M817" s="200">
        <v>6860109375</v>
      </c>
      <c r="N817" s="200">
        <v>0</v>
      </c>
    </row>
    <row r="818" spans="1:14" x14ac:dyDescent="0.25">
      <c r="A818" s="70" t="s">
        <v>1341</v>
      </c>
      <c r="B818" s="70" t="s">
        <v>1342</v>
      </c>
      <c r="C818" s="70" t="s">
        <v>1343</v>
      </c>
      <c r="D818" s="70" t="s">
        <v>1344</v>
      </c>
      <c r="E818" s="70" t="s">
        <v>1359</v>
      </c>
      <c r="F818" s="70" t="s">
        <v>1360</v>
      </c>
      <c r="G818" s="70" t="s">
        <v>1862</v>
      </c>
      <c r="H818" s="70" t="s">
        <v>1863</v>
      </c>
      <c r="I818" s="200">
        <v>0</v>
      </c>
      <c r="J818" s="200">
        <v>0</v>
      </c>
      <c r="K818" s="200">
        <v>5858000000</v>
      </c>
      <c r="L818" s="200">
        <v>0</v>
      </c>
      <c r="M818" s="200">
        <v>5858000000</v>
      </c>
      <c r="N818" s="200">
        <v>0</v>
      </c>
    </row>
    <row r="819" spans="1:14" x14ac:dyDescent="0.25">
      <c r="A819" s="70" t="s">
        <v>1341</v>
      </c>
      <c r="B819" s="70" t="s">
        <v>1342</v>
      </c>
      <c r="C819" s="70" t="s">
        <v>1343</v>
      </c>
      <c r="D819" s="70" t="s">
        <v>1344</v>
      </c>
      <c r="E819" s="70" t="s">
        <v>1359</v>
      </c>
      <c r="F819" s="70" t="s">
        <v>1360</v>
      </c>
      <c r="G819" s="70" t="s">
        <v>1866</v>
      </c>
      <c r="H819" s="70" t="s">
        <v>1867</v>
      </c>
      <c r="I819" s="200">
        <v>0</v>
      </c>
      <c r="J819" s="200">
        <v>0</v>
      </c>
      <c r="K819" s="200">
        <v>5847850000</v>
      </c>
      <c r="L819" s="200">
        <v>0</v>
      </c>
      <c r="M819" s="200">
        <v>5847850000</v>
      </c>
      <c r="N819" s="200">
        <v>0</v>
      </c>
    </row>
    <row r="820" spans="1:14" x14ac:dyDescent="0.25">
      <c r="A820" s="70" t="s">
        <v>1341</v>
      </c>
      <c r="B820" s="70" t="s">
        <v>1342</v>
      </c>
      <c r="C820" s="70" t="s">
        <v>1343</v>
      </c>
      <c r="D820" s="70" t="s">
        <v>1344</v>
      </c>
      <c r="E820" s="70" t="s">
        <v>1359</v>
      </c>
      <c r="F820" s="70" t="s">
        <v>1360</v>
      </c>
      <c r="G820" s="70" t="s">
        <v>1907</v>
      </c>
      <c r="H820" s="70" t="s">
        <v>1908</v>
      </c>
      <c r="I820" s="200">
        <v>0</v>
      </c>
      <c r="J820" s="200">
        <v>0</v>
      </c>
      <c r="K820" s="200">
        <v>250000000</v>
      </c>
      <c r="L820" s="200">
        <v>0</v>
      </c>
      <c r="M820" s="200">
        <v>250000000</v>
      </c>
      <c r="N820" s="200">
        <v>0</v>
      </c>
    </row>
    <row r="821" spans="1:14" x14ac:dyDescent="0.25">
      <c r="A821" s="70" t="s">
        <v>1341</v>
      </c>
      <c r="B821" s="70" t="s">
        <v>1342</v>
      </c>
      <c r="C821" s="70" t="s">
        <v>1343</v>
      </c>
      <c r="D821" s="70" t="s">
        <v>1344</v>
      </c>
      <c r="E821" s="70" t="s">
        <v>1359</v>
      </c>
      <c r="F821" s="70" t="s">
        <v>1360</v>
      </c>
      <c r="G821" s="70" t="s">
        <v>1870</v>
      </c>
      <c r="H821" s="70" t="s">
        <v>1871</v>
      </c>
      <c r="I821" s="200">
        <v>0</v>
      </c>
      <c r="J821" s="200">
        <v>0</v>
      </c>
      <c r="K821" s="200">
        <v>36900000000</v>
      </c>
      <c r="L821" s="200">
        <v>0</v>
      </c>
      <c r="M821" s="200">
        <v>36900000000</v>
      </c>
      <c r="N821" s="200">
        <v>0</v>
      </c>
    </row>
    <row r="822" spans="1:14" x14ac:dyDescent="0.25">
      <c r="A822" s="70" t="s">
        <v>1341</v>
      </c>
      <c r="B822" s="70" t="s">
        <v>1342</v>
      </c>
      <c r="C822" s="70" t="s">
        <v>1343</v>
      </c>
      <c r="D822" s="70" t="s">
        <v>1344</v>
      </c>
      <c r="E822" s="70" t="s">
        <v>1359</v>
      </c>
      <c r="F822" s="70" t="s">
        <v>1360</v>
      </c>
      <c r="G822" s="70" t="s">
        <v>1872</v>
      </c>
      <c r="H822" s="70" t="s">
        <v>1873</v>
      </c>
      <c r="I822" s="200">
        <v>0</v>
      </c>
      <c r="J822" s="200">
        <v>0</v>
      </c>
      <c r="K822" s="200">
        <v>31189200000</v>
      </c>
      <c r="L822" s="200">
        <v>0</v>
      </c>
      <c r="M822" s="200">
        <v>31189200000</v>
      </c>
      <c r="N822" s="200">
        <v>0</v>
      </c>
    </row>
    <row r="823" spans="1:14" x14ac:dyDescent="0.25">
      <c r="A823" s="70" t="s">
        <v>1341</v>
      </c>
      <c r="B823" s="70" t="s">
        <v>1342</v>
      </c>
      <c r="C823" s="70" t="s">
        <v>1343</v>
      </c>
      <c r="D823" s="70" t="s">
        <v>1344</v>
      </c>
      <c r="E823" s="70" t="s">
        <v>1359</v>
      </c>
      <c r="F823" s="70" t="s">
        <v>1360</v>
      </c>
      <c r="G823" s="70" t="s">
        <v>2109</v>
      </c>
      <c r="H823" s="70" t="s">
        <v>2110</v>
      </c>
      <c r="I823" s="200">
        <v>0</v>
      </c>
      <c r="J823" s="200">
        <v>0</v>
      </c>
      <c r="K823" s="200">
        <v>78028567676</v>
      </c>
      <c r="L823" s="200">
        <v>0</v>
      </c>
      <c r="M823" s="200">
        <v>78028567676</v>
      </c>
      <c r="N823" s="200">
        <v>0</v>
      </c>
    </row>
    <row r="824" spans="1:14" x14ac:dyDescent="0.25">
      <c r="A824" s="70" t="s">
        <v>1341</v>
      </c>
      <c r="B824" s="70" t="s">
        <v>1342</v>
      </c>
      <c r="C824" s="70" t="s">
        <v>1343</v>
      </c>
      <c r="D824" s="70" t="s">
        <v>1344</v>
      </c>
      <c r="E824" s="70" t="s">
        <v>1359</v>
      </c>
      <c r="F824" s="70" t="s">
        <v>1360</v>
      </c>
      <c r="G824" s="70" t="s">
        <v>2111</v>
      </c>
      <c r="H824" s="70" t="s">
        <v>2112</v>
      </c>
      <c r="I824" s="200">
        <v>0</v>
      </c>
      <c r="J824" s="200">
        <v>0</v>
      </c>
      <c r="K824" s="200">
        <v>9450000000</v>
      </c>
      <c r="L824" s="200">
        <v>0</v>
      </c>
      <c r="M824" s="200">
        <v>9450000000</v>
      </c>
      <c r="N824" s="200">
        <v>0</v>
      </c>
    </row>
    <row r="825" spans="1:14" x14ac:dyDescent="0.25">
      <c r="A825" s="70" t="s">
        <v>1341</v>
      </c>
      <c r="B825" s="70" t="s">
        <v>1342</v>
      </c>
      <c r="C825" s="70" t="s">
        <v>1343</v>
      </c>
      <c r="D825" s="70" t="s">
        <v>1344</v>
      </c>
      <c r="E825" s="70" t="s">
        <v>1359</v>
      </c>
      <c r="F825" s="70" t="s">
        <v>1360</v>
      </c>
      <c r="G825" s="70" t="s">
        <v>1874</v>
      </c>
      <c r="H825" s="70" t="s">
        <v>1875</v>
      </c>
      <c r="I825" s="200">
        <v>0</v>
      </c>
      <c r="J825" s="200">
        <v>0</v>
      </c>
      <c r="K825" s="200">
        <v>13997050000</v>
      </c>
      <c r="L825" s="200">
        <v>0</v>
      </c>
      <c r="M825" s="200">
        <v>13997050000</v>
      </c>
      <c r="N825" s="200">
        <v>0</v>
      </c>
    </row>
    <row r="826" spans="1:14" x14ac:dyDescent="0.25">
      <c r="A826" s="70" t="s">
        <v>1341</v>
      </c>
      <c r="B826" s="70" t="s">
        <v>1342</v>
      </c>
      <c r="C826" s="70" t="s">
        <v>1343</v>
      </c>
      <c r="D826" s="70" t="s">
        <v>1344</v>
      </c>
      <c r="E826" s="70" t="s">
        <v>1359</v>
      </c>
      <c r="F826" s="70" t="s">
        <v>1360</v>
      </c>
      <c r="G826" s="70" t="s">
        <v>1876</v>
      </c>
      <c r="H826" s="70" t="s">
        <v>1877</v>
      </c>
      <c r="I826" s="200">
        <v>0</v>
      </c>
      <c r="J826" s="200">
        <v>0</v>
      </c>
      <c r="K826" s="200">
        <v>4171075776</v>
      </c>
      <c r="L826" s="200">
        <v>0</v>
      </c>
      <c r="M826" s="200">
        <v>4171075776</v>
      </c>
      <c r="N826" s="200">
        <v>0</v>
      </c>
    </row>
    <row r="827" spans="1:14" x14ac:dyDescent="0.25">
      <c r="A827" s="70" t="s">
        <v>1341</v>
      </c>
      <c r="B827" s="70" t="s">
        <v>1342</v>
      </c>
      <c r="C827" s="70" t="s">
        <v>1343</v>
      </c>
      <c r="D827" s="70" t="s">
        <v>1344</v>
      </c>
      <c r="E827" s="70" t="s">
        <v>1359</v>
      </c>
      <c r="F827" s="70" t="s">
        <v>1360</v>
      </c>
      <c r="G827" s="70" t="s">
        <v>2113</v>
      </c>
      <c r="H827" s="70" t="s">
        <v>2114</v>
      </c>
      <c r="I827" s="200">
        <v>0</v>
      </c>
      <c r="J827" s="200">
        <v>0</v>
      </c>
      <c r="K827" s="200">
        <v>10698400000</v>
      </c>
      <c r="L827" s="200">
        <v>0</v>
      </c>
      <c r="M827" s="200">
        <v>10698400000</v>
      </c>
      <c r="N827" s="200">
        <v>0</v>
      </c>
    </row>
    <row r="828" spans="1:14" x14ac:dyDescent="0.25">
      <c r="A828" s="70" t="s">
        <v>1341</v>
      </c>
      <c r="B828" s="70" t="s">
        <v>1342</v>
      </c>
      <c r="C828" s="70" t="s">
        <v>1343</v>
      </c>
      <c r="D828" s="70" t="s">
        <v>1344</v>
      </c>
      <c r="E828" s="70" t="s">
        <v>1359</v>
      </c>
      <c r="F828" s="70" t="s">
        <v>1360</v>
      </c>
      <c r="G828" s="70" t="s">
        <v>662</v>
      </c>
      <c r="H828" s="70" t="s">
        <v>663</v>
      </c>
      <c r="I828" s="200">
        <v>40000000</v>
      </c>
      <c r="J828" s="200">
        <v>0</v>
      </c>
      <c r="K828" s="200">
        <v>0</v>
      </c>
      <c r="L828" s="200">
        <v>0</v>
      </c>
      <c r="M828" s="200">
        <v>40000000</v>
      </c>
      <c r="N828" s="200">
        <v>0</v>
      </c>
    </row>
    <row r="829" spans="1:14" x14ac:dyDescent="0.25">
      <c r="A829" s="70" t="s">
        <v>1341</v>
      </c>
      <c r="B829" s="70" t="s">
        <v>1342</v>
      </c>
      <c r="C829" s="70" t="s">
        <v>1343</v>
      </c>
      <c r="D829" s="70" t="s">
        <v>1344</v>
      </c>
      <c r="E829" s="70" t="s">
        <v>1359</v>
      </c>
      <c r="F829" s="70" t="s">
        <v>1360</v>
      </c>
      <c r="G829" s="70" t="s">
        <v>1882</v>
      </c>
      <c r="H829" s="70" t="s">
        <v>1883</v>
      </c>
      <c r="I829" s="200">
        <v>0</v>
      </c>
      <c r="J829" s="200">
        <v>0</v>
      </c>
      <c r="K829" s="200">
        <v>1000000000</v>
      </c>
      <c r="L829" s="200">
        <v>1000000000</v>
      </c>
      <c r="M829" s="200">
        <v>0</v>
      </c>
      <c r="N829" s="200">
        <v>0</v>
      </c>
    </row>
    <row r="830" spans="1:14" x14ac:dyDescent="0.25">
      <c r="A830" s="70" t="s">
        <v>1341</v>
      </c>
      <c r="B830" s="70" t="s">
        <v>1342</v>
      </c>
      <c r="C830" s="70" t="s">
        <v>1343</v>
      </c>
      <c r="D830" s="70" t="s">
        <v>1344</v>
      </c>
      <c r="E830" s="70" t="s">
        <v>1359</v>
      </c>
      <c r="F830" s="70" t="s">
        <v>1360</v>
      </c>
      <c r="G830" s="70" t="s">
        <v>1884</v>
      </c>
      <c r="H830" s="70" t="s">
        <v>1885</v>
      </c>
      <c r="I830" s="200">
        <v>0</v>
      </c>
      <c r="J830" s="200">
        <v>0</v>
      </c>
      <c r="K830" s="200">
        <v>5500000000</v>
      </c>
      <c r="L830" s="200">
        <v>5500000000</v>
      </c>
      <c r="M830" s="200">
        <v>0</v>
      </c>
      <c r="N830" s="200">
        <v>0</v>
      </c>
    </row>
    <row r="831" spans="1:14" x14ac:dyDescent="0.25">
      <c r="A831" s="70" t="s">
        <v>1341</v>
      </c>
      <c r="B831" s="70" t="s">
        <v>1342</v>
      </c>
      <c r="C831" s="70" t="s">
        <v>1343</v>
      </c>
      <c r="D831" s="70" t="s">
        <v>1344</v>
      </c>
      <c r="E831" s="70" t="s">
        <v>1359</v>
      </c>
      <c r="F831" s="70" t="s">
        <v>1360</v>
      </c>
      <c r="G831" s="70" t="s">
        <v>1914</v>
      </c>
      <c r="H831" s="70" t="s">
        <v>1915</v>
      </c>
      <c r="I831" s="200">
        <v>0</v>
      </c>
      <c r="J831" s="200">
        <v>0</v>
      </c>
      <c r="K831" s="200">
        <v>6201400000</v>
      </c>
      <c r="L831" s="200">
        <v>0</v>
      </c>
      <c r="M831" s="200">
        <v>6201400000</v>
      </c>
      <c r="N831" s="200">
        <v>0</v>
      </c>
    </row>
    <row r="832" spans="1:14" x14ac:dyDescent="0.25">
      <c r="A832" s="70" t="s">
        <v>1341</v>
      </c>
      <c r="B832" s="70" t="s">
        <v>1342</v>
      </c>
      <c r="C832" s="70" t="s">
        <v>1343</v>
      </c>
      <c r="D832" s="70" t="s">
        <v>1344</v>
      </c>
      <c r="E832" s="70" t="s">
        <v>1375</v>
      </c>
      <c r="F832" s="70" t="s">
        <v>1376</v>
      </c>
      <c r="G832" s="70" t="s">
        <v>566</v>
      </c>
      <c r="H832" s="70" t="s">
        <v>567</v>
      </c>
      <c r="I832" s="200">
        <v>2058605942555</v>
      </c>
      <c r="J832" s="200">
        <v>0</v>
      </c>
      <c r="K832" s="200">
        <v>2896686136592</v>
      </c>
      <c r="L832" s="200">
        <v>3992707508252</v>
      </c>
      <c r="M832" s="200">
        <v>962584570895</v>
      </c>
      <c r="N832" s="200">
        <v>0</v>
      </c>
    </row>
    <row r="833" spans="1:14" x14ac:dyDescent="0.25">
      <c r="A833" s="70" t="s">
        <v>1341</v>
      </c>
      <c r="B833" s="70" t="s">
        <v>1342</v>
      </c>
      <c r="C833" s="70" t="s">
        <v>1343</v>
      </c>
      <c r="D833" s="70" t="s">
        <v>1344</v>
      </c>
      <c r="E833" s="70" t="s">
        <v>1375</v>
      </c>
      <c r="F833" s="70" t="s">
        <v>1376</v>
      </c>
      <c r="G833" s="70" t="s">
        <v>568</v>
      </c>
      <c r="H833" s="70" t="s">
        <v>166</v>
      </c>
      <c r="I833" s="200">
        <v>1578194932513</v>
      </c>
      <c r="J833" s="200">
        <v>0</v>
      </c>
      <c r="K833" s="200">
        <v>2530700107798</v>
      </c>
      <c r="L833" s="200">
        <v>3085616998144</v>
      </c>
      <c r="M833" s="200">
        <v>1023278042167</v>
      </c>
      <c r="N833" s="200">
        <v>0</v>
      </c>
    </row>
    <row r="834" spans="1:14" x14ac:dyDescent="0.25">
      <c r="A834" s="70" t="s">
        <v>1341</v>
      </c>
      <c r="B834" s="70" t="s">
        <v>1342</v>
      </c>
      <c r="C834" s="70" t="s">
        <v>1343</v>
      </c>
      <c r="D834" s="70" t="s">
        <v>1344</v>
      </c>
      <c r="E834" s="70" t="s">
        <v>1375</v>
      </c>
      <c r="F834" s="70" t="s">
        <v>1376</v>
      </c>
      <c r="G834" s="70" t="s">
        <v>615</v>
      </c>
      <c r="H834" s="70" t="s">
        <v>616</v>
      </c>
      <c r="I834" s="200">
        <v>37796484000</v>
      </c>
      <c r="J834" s="200">
        <v>0</v>
      </c>
      <c r="K834" s="200">
        <v>848202208518</v>
      </c>
      <c r="L834" s="200">
        <v>732496620790</v>
      </c>
      <c r="M834" s="200">
        <v>153502071728</v>
      </c>
      <c r="N834" s="200">
        <v>0</v>
      </c>
    </row>
    <row r="835" spans="1:14" x14ac:dyDescent="0.25">
      <c r="A835" s="70" t="s">
        <v>1341</v>
      </c>
      <c r="B835" s="70" t="s">
        <v>1342</v>
      </c>
      <c r="C835" s="70" t="s">
        <v>1343</v>
      </c>
      <c r="D835" s="70" t="s">
        <v>1344</v>
      </c>
      <c r="E835" s="70" t="s">
        <v>1375</v>
      </c>
      <c r="F835" s="70" t="s">
        <v>1376</v>
      </c>
      <c r="G835" s="70" t="s">
        <v>589</v>
      </c>
      <c r="H835" s="70" t="s">
        <v>590</v>
      </c>
      <c r="I835" s="200">
        <v>17250000000</v>
      </c>
      <c r="J835" s="200">
        <v>0</v>
      </c>
      <c r="K835" s="200">
        <v>51750000000</v>
      </c>
      <c r="L835" s="200">
        <v>51750000000</v>
      </c>
      <c r="M835" s="200">
        <v>17250000000</v>
      </c>
      <c r="N835" s="200">
        <v>0</v>
      </c>
    </row>
    <row r="836" spans="1:14" x14ac:dyDescent="0.25">
      <c r="A836" s="70" t="s">
        <v>1341</v>
      </c>
      <c r="B836" s="70" t="s">
        <v>1342</v>
      </c>
      <c r="C836" s="70" t="s">
        <v>1343</v>
      </c>
      <c r="D836" s="70" t="s">
        <v>1344</v>
      </c>
      <c r="E836" s="70" t="s">
        <v>1375</v>
      </c>
      <c r="F836" s="70" t="s">
        <v>1376</v>
      </c>
      <c r="G836" s="70" t="s">
        <v>595</v>
      </c>
      <c r="H836" s="70" t="s">
        <v>596</v>
      </c>
      <c r="I836" s="200">
        <v>77565311800</v>
      </c>
      <c r="J836" s="200">
        <v>0</v>
      </c>
      <c r="K836" s="200">
        <v>260606893200</v>
      </c>
      <c r="L836" s="200">
        <v>338172205000</v>
      </c>
      <c r="M836" s="200">
        <v>0</v>
      </c>
      <c r="N836" s="200">
        <v>0</v>
      </c>
    </row>
    <row r="837" spans="1:14" x14ac:dyDescent="0.25">
      <c r="A837" s="70" t="s">
        <v>1341</v>
      </c>
      <c r="B837" s="70" t="s">
        <v>1342</v>
      </c>
      <c r="C837" s="70" t="s">
        <v>1343</v>
      </c>
      <c r="D837" s="70" t="s">
        <v>1344</v>
      </c>
      <c r="E837" s="70" t="s">
        <v>1375</v>
      </c>
      <c r="F837" s="70" t="s">
        <v>1376</v>
      </c>
      <c r="G837" s="70" t="s">
        <v>617</v>
      </c>
      <c r="H837" s="70" t="s">
        <v>618</v>
      </c>
      <c r="I837" s="200">
        <v>76414150000</v>
      </c>
      <c r="J837" s="200">
        <v>0</v>
      </c>
      <c r="K837" s="200">
        <v>568307199712</v>
      </c>
      <c r="L837" s="200">
        <v>493782305815</v>
      </c>
      <c r="M837" s="200">
        <v>150939043897</v>
      </c>
      <c r="N837" s="200">
        <v>0</v>
      </c>
    </row>
    <row r="838" spans="1:14" x14ac:dyDescent="0.25">
      <c r="A838" s="70" t="s">
        <v>1341</v>
      </c>
      <c r="B838" s="70" t="s">
        <v>1342</v>
      </c>
      <c r="C838" s="70" t="s">
        <v>1343</v>
      </c>
      <c r="D838" s="70" t="s">
        <v>1344</v>
      </c>
      <c r="E838" s="70" t="s">
        <v>1375</v>
      </c>
      <c r="F838" s="70" t="s">
        <v>1376</v>
      </c>
      <c r="G838" s="70" t="s">
        <v>619</v>
      </c>
      <c r="H838" s="70" t="s">
        <v>620</v>
      </c>
      <c r="I838" s="200">
        <v>137750465000</v>
      </c>
      <c r="J838" s="200">
        <v>0</v>
      </c>
      <c r="K838" s="200">
        <v>703772145910</v>
      </c>
      <c r="L838" s="200">
        <v>596984271960</v>
      </c>
      <c r="M838" s="200">
        <v>244538338950</v>
      </c>
      <c r="N838" s="200">
        <v>0</v>
      </c>
    </row>
    <row r="839" spans="1:14" x14ac:dyDescent="0.25">
      <c r="A839" s="70" t="s">
        <v>1341</v>
      </c>
      <c r="B839" s="70" t="s">
        <v>1342</v>
      </c>
      <c r="C839" s="70" t="s">
        <v>1343</v>
      </c>
      <c r="D839" s="70" t="s">
        <v>1344</v>
      </c>
      <c r="E839" s="70" t="s">
        <v>1375</v>
      </c>
      <c r="F839" s="70" t="s">
        <v>1376</v>
      </c>
      <c r="G839" s="70" t="s">
        <v>621</v>
      </c>
      <c r="H839" s="70" t="s">
        <v>622</v>
      </c>
      <c r="I839" s="200">
        <v>0</v>
      </c>
      <c r="J839" s="200">
        <v>0</v>
      </c>
      <c r="K839" s="200">
        <v>50951572000</v>
      </c>
      <c r="L839" s="200">
        <v>0</v>
      </c>
      <c r="M839" s="200">
        <v>50951572000</v>
      </c>
      <c r="N839" s="200">
        <v>0</v>
      </c>
    </row>
    <row r="840" spans="1:14" x14ac:dyDescent="0.25">
      <c r="A840" s="70" t="s">
        <v>1341</v>
      </c>
      <c r="B840" s="70" t="s">
        <v>1342</v>
      </c>
      <c r="C840" s="70" t="s">
        <v>1343</v>
      </c>
      <c r="D840" s="70" t="s">
        <v>1344</v>
      </c>
      <c r="E840" s="70" t="s">
        <v>1375</v>
      </c>
      <c r="F840" s="70" t="s">
        <v>1376</v>
      </c>
      <c r="G840" s="70" t="s">
        <v>623</v>
      </c>
      <c r="H840" s="70" t="s">
        <v>624</v>
      </c>
      <c r="I840" s="200">
        <v>432180000000</v>
      </c>
      <c r="J840" s="200">
        <v>0</v>
      </c>
      <c r="K840" s="200">
        <v>1309743540000</v>
      </c>
      <c r="L840" s="200">
        <v>1291915380000</v>
      </c>
      <c r="M840" s="200">
        <v>450008160000</v>
      </c>
      <c r="N840" s="200">
        <v>0</v>
      </c>
    </row>
    <row r="841" spans="1:14" x14ac:dyDescent="0.25">
      <c r="A841" s="70" t="s">
        <v>1341</v>
      </c>
      <c r="B841" s="70" t="s">
        <v>1342</v>
      </c>
      <c r="C841" s="70" t="s">
        <v>1343</v>
      </c>
      <c r="D841" s="70" t="s">
        <v>1344</v>
      </c>
      <c r="E841" s="70" t="s">
        <v>1375</v>
      </c>
      <c r="F841" s="70" t="s">
        <v>1376</v>
      </c>
      <c r="G841" s="70" t="s">
        <v>625</v>
      </c>
      <c r="H841" s="70" t="s">
        <v>626</v>
      </c>
      <c r="I841" s="200">
        <v>59709720350</v>
      </c>
      <c r="J841" s="200">
        <v>0</v>
      </c>
      <c r="K841" s="200">
        <v>187764081575</v>
      </c>
      <c r="L841" s="200">
        <v>247473801925</v>
      </c>
      <c r="M841" s="200">
        <v>0</v>
      </c>
      <c r="N841" s="200">
        <v>0</v>
      </c>
    </row>
    <row r="842" spans="1:14" x14ac:dyDescent="0.25">
      <c r="A842" s="70" t="s">
        <v>1341</v>
      </c>
      <c r="B842" s="70" t="s">
        <v>1342</v>
      </c>
      <c r="C842" s="70" t="s">
        <v>1343</v>
      </c>
      <c r="D842" s="70" t="s">
        <v>1344</v>
      </c>
      <c r="E842" s="70" t="s">
        <v>1375</v>
      </c>
      <c r="F842" s="70" t="s">
        <v>1376</v>
      </c>
      <c r="G842" s="70" t="s">
        <v>627</v>
      </c>
      <c r="H842" s="70" t="s">
        <v>628</v>
      </c>
      <c r="I842" s="200">
        <v>123546468750</v>
      </c>
      <c r="J842" s="200">
        <v>0</v>
      </c>
      <c r="K842" s="200">
        <v>0</v>
      </c>
      <c r="L842" s="200">
        <v>0</v>
      </c>
      <c r="M842" s="200">
        <v>123546468750</v>
      </c>
      <c r="N842" s="200">
        <v>0</v>
      </c>
    </row>
    <row r="843" spans="1:14" x14ac:dyDescent="0.25">
      <c r="A843" s="70" t="s">
        <v>1341</v>
      </c>
      <c r="B843" s="70" t="s">
        <v>1342</v>
      </c>
      <c r="C843" s="70" t="s">
        <v>1343</v>
      </c>
      <c r="D843" s="70" t="s">
        <v>1344</v>
      </c>
      <c r="E843" s="70" t="s">
        <v>1375</v>
      </c>
      <c r="F843" s="70" t="s">
        <v>1376</v>
      </c>
      <c r="G843" s="70" t="s">
        <v>676</v>
      </c>
      <c r="H843" s="70" t="s">
        <v>677</v>
      </c>
      <c r="I843" s="200">
        <v>0</v>
      </c>
      <c r="J843" s="200">
        <v>0</v>
      </c>
      <c r="K843" s="200">
        <v>16787578994</v>
      </c>
      <c r="L843" s="200">
        <v>8393789497</v>
      </c>
      <c r="M843" s="200">
        <v>8393789497</v>
      </c>
      <c r="N843" s="200">
        <v>0</v>
      </c>
    </row>
    <row r="844" spans="1:14" x14ac:dyDescent="0.25">
      <c r="A844" s="70" t="s">
        <v>1341</v>
      </c>
      <c r="B844" s="70" t="s">
        <v>1342</v>
      </c>
      <c r="C844" s="70" t="s">
        <v>1343</v>
      </c>
      <c r="D844" s="70" t="s">
        <v>1344</v>
      </c>
      <c r="E844" s="70" t="s">
        <v>1375</v>
      </c>
      <c r="F844" s="70" t="s">
        <v>1376</v>
      </c>
      <c r="G844" s="70" t="s">
        <v>629</v>
      </c>
      <c r="H844" s="70" t="s">
        <v>630</v>
      </c>
      <c r="I844" s="200">
        <v>62721048000</v>
      </c>
      <c r="J844" s="200">
        <v>0</v>
      </c>
      <c r="K844" s="200">
        <v>177824624588</v>
      </c>
      <c r="L844" s="200">
        <v>179079648635</v>
      </c>
      <c r="M844" s="200">
        <v>61466023953</v>
      </c>
      <c r="N844" s="200">
        <v>0</v>
      </c>
    </row>
    <row r="845" spans="1:14" x14ac:dyDescent="0.25">
      <c r="A845" s="70" t="s">
        <v>1341</v>
      </c>
      <c r="B845" s="70" t="s">
        <v>1342</v>
      </c>
      <c r="C845" s="70" t="s">
        <v>1343</v>
      </c>
      <c r="D845" s="70" t="s">
        <v>1344</v>
      </c>
      <c r="E845" s="70" t="s">
        <v>1375</v>
      </c>
      <c r="F845" s="70" t="s">
        <v>1376</v>
      </c>
      <c r="G845" s="70" t="s">
        <v>631</v>
      </c>
      <c r="H845" s="70" t="s">
        <v>632</v>
      </c>
      <c r="I845" s="200">
        <v>33666654000</v>
      </c>
      <c r="J845" s="200">
        <v>0</v>
      </c>
      <c r="K845" s="200">
        <v>145200592572</v>
      </c>
      <c r="L845" s="200">
        <v>144130754775</v>
      </c>
      <c r="M845" s="200">
        <v>34736491797</v>
      </c>
      <c r="N845" s="200">
        <v>0</v>
      </c>
    </row>
    <row r="846" spans="1:14" x14ac:dyDescent="0.25">
      <c r="A846" s="70" t="s">
        <v>1341</v>
      </c>
      <c r="B846" s="70" t="s">
        <v>1342</v>
      </c>
      <c r="C846" s="70" t="s">
        <v>1343</v>
      </c>
      <c r="D846" s="70" t="s">
        <v>1344</v>
      </c>
      <c r="E846" s="70" t="s">
        <v>1375</v>
      </c>
      <c r="F846" s="70" t="s">
        <v>1376</v>
      </c>
      <c r="G846" s="70" t="s">
        <v>633</v>
      </c>
      <c r="H846" s="70" t="s">
        <v>634</v>
      </c>
      <c r="I846" s="200">
        <v>54400500000</v>
      </c>
      <c r="J846" s="200">
        <v>0</v>
      </c>
      <c r="K846" s="200">
        <v>108801000000</v>
      </c>
      <c r="L846" s="200">
        <v>163201500000</v>
      </c>
      <c r="M846" s="200">
        <v>0</v>
      </c>
      <c r="N846" s="200">
        <v>0</v>
      </c>
    </row>
    <row r="847" spans="1:14" x14ac:dyDescent="0.25">
      <c r="A847" s="70" t="s">
        <v>1341</v>
      </c>
      <c r="B847" s="70" t="s">
        <v>1342</v>
      </c>
      <c r="C847" s="70" t="s">
        <v>1343</v>
      </c>
      <c r="D847" s="70" t="s">
        <v>1344</v>
      </c>
      <c r="E847" s="70" t="s">
        <v>1375</v>
      </c>
      <c r="F847" s="70" t="s">
        <v>1376</v>
      </c>
      <c r="G847" s="70" t="s">
        <v>635</v>
      </c>
      <c r="H847" s="70" t="s">
        <v>636</v>
      </c>
      <c r="I847" s="200">
        <v>75251758500</v>
      </c>
      <c r="J847" s="200">
        <v>0</v>
      </c>
      <c r="K847" s="200">
        <v>297869781047</v>
      </c>
      <c r="L847" s="200">
        <v>272683724036</v>
      </c>
      <c r="M847" s="200">
        <v>100437815511</v>
      </c>
      <c r="N847" s="200">
        <v>0</v>
      </c>
    </row>
    <row r="848" spans="1:14" x14ac:dyDescent="0.25">
      <c r="A848" s="70" t="s">
        <v>1341</v>
      </c>
      <c r="B848" s="70" t="s">
        <v>1342</v>
      </c>
      <c r="C848" s="70" t="s">
        <v>1343</v>
      </c>
      <c r="D848" s="70" t="s">
        <v>1344</v>
      </c>
      <c r="E848" s="70" t="s">
        <v>1375</v>
      </c>
      <c r="F848" s="70" t="s">
        <v>1376</v>
      </c>
      <c r="G848" s="70" t="s">
        <v>637</v>
      </c>
      <c r="H848" s="70" t="s">
        <v>638</v>
      </c>
      <c r="I848" s="200">
        <v>62579250000</v>
      </c>
      <c r="J848" s="200">
        <v>0</v>
      </c>
      <c r="K848" s="200">
        <v>329595654250</v>
      </c>
      <c r="L848" s="200">
        <v>281641140375</v>
      </c>
      <c r="M848" s="200">
        <v>110533763875</v>
      </c>
      <c r="N848" s="200">
        <v>0</v>
      </c>
    </row>
    <row r="849" spans="1:14" x14ac:dyDescent="0.25">
      <c r="A849" s="70" t="s">
        <v>1341</v>
      </c>
      <c r="B849" s="70" t="s">
        <v>1342</v>
      </c>
      <c r="C849" s="70" t="s">
        <v>1343</v>
      </c>
      <c r="D849" s="70" t="s">
        <v>1344</v>
      </c>
      <c r="E849" s="70" t="s">
        <v>1375</v>
      </c>
      <c r="F849" s="70" t="s">
        <v>1376</v>
      </c>
      <c r="G849" s="70" t="s">
        <v>641</v>
      </c>
      <c r="H849" s="70" t="s">
        <v>642</v>
      </c>
      <c r="I849" s="200">
        <v>259240612750</v>
      </c>
      <c r="J849" s="200">
        <v>0</v>
      </c>
      <c r="K849" s="200">
        <v>0</v>
      </c>
      <c r="L849" s="200">
        <v>0</v>
      </c>
      <c r="M849" s="200">
        <v>259240612750</v>
      </c>
      <c r="N849" s="200">
        <v>0</v>
      </c>
    </row>
    <row r="850" spans="1:14" x14ac:dyDescent="0.25">
      <c r="A850" s="70" t="s">
        <v>1341</v>
      </c>
      <c r="B850" s="70" t="s">
        <v>1342</v>
      </c>
      <c r="C850" s="70" t="s">
        <v>1343</v>
      </c>
      <c r="D850" s="70" t="s">
        <v>1344</v>
      </c>
      <c r="E850" s="70" t="s">
        <v>1375</v>
      </c>
      <c r="F850" s="70" t="s">
        <v>1376</v>
      </c>
      <c r="G850" s="70" t="s">
        <v>645</v>
      </c>
      <c r="H850" s="70" t="s">
        <v>646</v>
      </c>
      <c r="I850" s="200">
        <v>121847685000</v>
      </c>
      <c r="J850" s="200">
        <v>0</v>
      </c>
      <c r="K850" s="200">
        <v>439830724950</v>
      </c>
      <c r="L850" s="200">
        <v>454973381750</v>
      </c>
      <c r="M850" s="200">
        <v>106705028200</v>
      </c>
      <c r="N850" s="200">
        <v>0</v>
      </c>
    </row>
    <row r="851" spans="1:14" x14ac:dyDescent="0.25">
      <c r="A851" s="70" t="s">
        <v>1341</v>
      </c>
      <c r="B851" s="70" t="s">
        <v>1342</v>
      </c>
      <c r="C851" s="70" t="s">
        <v>1343</v>
      </c>
      <c r="D851" s="70" t="s">
        <v>1344</v>
      </c>
      <c r="E851" s="70" t="s">
        <v>1375</v>
      </c>
      <c r="F851" s="70" t="s">
        <v>1376</v>
      </c>
      <c r="G851" s="70" t="s">
        <v>1369</v>
      </c>
      <c r="H851" s="70" t="s">
        <v>1370</v>
      </c>
      <c r="I851" s="200">
        <v>0</v>
      </c>
      <c r="J851" s="200">
        <v>0</v>
      </c>
      <c r="K851" s="200">
        <v>89083451875</v>
      </c>
      <c r="L851" s="200">
        <v>42349931250</v>
      </c>
      <c r="M851" s="200">
        <v>46733520625</v>
      </c>
      <c r="N851" s="200">
        <v>0</v>
      </c>
    </row>
    <row r="852" spans="1:14" x14ac:dyDescent="0.25">
      <c r="A852" s="70" t="s">
        <v>1341</v>
      </c>
      <c r="B852" s="70" t="s">
        <v>1342</v>
      </c>
      <c r="C852" s="70" t="s">
        <v>1343</v>
      </c>
      <c r="D852" s="70" t="s">
        <v>1344</v>
      </c>
      <c r="E852" s="70" t="s">
        <v>1375</v>
      </c>
      <c r="F852" s="70" t="s">
        <v>1376</v>
      </c>
      <c r="G852" s="70" t="s">
        <v>1371</v>
      </c>
      <c r="H852" s="70" t="s">
        <v>1372</v>
      </c>
      <c r="I852" s="200">
        <v>0</v>
      </c>
      <c r="J852" s="200">
        <v>0</v>
      </c>
      <c r="K852" s="200">
        <v>290634222560</v>
      </c>
      <c r="L852" s="200">
        <v>137852191180</v>
      </c>
      <c r="M852" s="200">
        <v>152782031380</v>
      </c>
      <c r="N852" s="200">
        <v>0</v>
      </c>
    </row>
    <row r="853" spans="1:14" x14ac:dyDescent="0.25">
      <c r="A853" s="70" t="s">
        <v>1341</v>
      </c>
      <c r="B853" s="70" t="s">
        <v>1342</v>
      </c>
      <c r="C853" s="70" t="s">
        <v>1343</v>
      </c>
      <c r="D853" s="70" t="s">
        <v>1344</v>
      </c>
      <c r="E853" s="70" t="s">
        <v>1375</v>
      </c>
      <c r="F853" s="70" t="s">
        <v>1376</v>
      </c>
      <c r="G853" s="70" t="s">
        <v>1844</v>
      </c>
      <c r="H853" s="70" t="s">
        <v>1845</v>
      </c>
      <c r="I853" s="200">
        <v>0</v>
      </c>
      <c r="J853" s="200">
        <v>0</v>
      </c>
      <c r="K853" s="200">
        <v>47423297517</v>
      </c>
      <c r="L853" s="200">
        <v>47423297517</v>
      </c>
      <c r="M853" s="200">
        <v>0</v>
      </c>
      <c r="N853" s="200">
        <v>0</v>
      </c>
    </row>
    <row r="854" spans="1:14" x14ac:dyDescent="0.25">
      <c r="A854" s="70" t="s">
        <v>1341</v>
      </c>
      <c r="B854" s="70" t="s">
        <v>1342</v>
      </c>
      <c r="C854" s="70" t="s">
        <v>1343</v>
      </c>
      <c r="D854" s="70" t="s">
        <v>1344</v>
      </c>
      <c r="E854" s="70" t="s">
        <v>1375</v>
      </c>
      <c r="F854" s="70" t="s">
        <v>1376</v>
      </c>
      <c r="G854" s="70" t="s">
        <v>1848</v>
      </c>
      <c r="H854" s="70" t="s">
        <v>1849</v>
      </c>
      <c r="I854" s="200">
        <v>0</v>
      </c>
      <c r="J854" s="200">
        <v>0</v>
      </c>
      <c r="K854" s="200">
        <v>2019086404</v>
      </c>
      <c r="L854" s="200">
        <v>0</v>
      </c>
      <c r="M854" s="200">
        <v>2019086404</v>
      </c>
      <c r="N854" s="200">
        <v>0</v>
      </c>
    </row>
    <row r="855" spans="1:14" x14ac:dyDescent="0.25">
      <c r="A855" s="70" t="s">
        <v>1341</v>
      </c>
      <c r="B855" s="70" t="s">
        <v>1342</v>
      </c>
      <c r="C855" s="70" t="s">
        <v>1343</v>
      </c>
      <c r="D855" s="70" t="s">
        <v>1344</v>
      </c>
      <c r="E855" s="70" t="s">
        <v>1375</v>
      </c>
      <c r="F855" s="70" t="s">
        <v>1376</v>
      </c>
      <c r="G855" s="70" t="s">
        <v>2107</v>
      </c>
      <c r="H855" s="70" t="s">
        <v>2108</v>
      </c>
      <c r="I855" s="200">
        <v>0</v>
      </c>
      <c r="J855" s="200">
        <v>0</v>
      </c>
      <c r="K855" s="200">
        <v>43020304085</v>
      </c>
      <c r="L855" s="200">
        <v>0</v>
      </c>
      <c r="M855" s="200">
        <v>43020304085</v>
      </c>
      <c r="N855" s="200">
        <v>0</v>
      </c>
    </row>
    <row r="856" spans="1:14" x14ac:dyDescent="0.25">
      <c r="A856" s="70" t="s">
        <v>1341</v>
      </c>
      <c r="B856" s="70" t="s">
        <v>1342</v>
      </c>
      <c r="C856" s="70" t="s">
        <v>1343</v>
      </c>
      <c r="D856" s="70" t="s">
        <v>1344</v>
      </c>
      <c r="E856" s="70" t="s">
        <v>1375</v>
      </c>
      <c r="F856" s="70" t="s">
        <v>1376</v>
      </c>
      <c r="G856" s="70" t="s">
        <v>1854</v>
      </c>
      <c r="H856" s="70" t="s">
        <v>1855</v>
      </c>
      <c r="I856" s="200">
        <v>0</v>
      </c>
      <c r="J856" s="200">
        <v>0</v>
      </c>
      <c r="K856" s="200">
        <v>6926516565</v>
      </c>
      <c r="L856" s="200">
        <v>4617677710</v>
      </c>
      <c r="M856" s="200">
        <v>2308838855</v>
      </c>
      <c r="N856" s="200">
        <v>0</v>
      </c>
    </row>
    <row r="857" spans="1:14" x14ac:dyDescent="0.25">
      <c r="A857" s="70" t="s">
        <v>1341</v>
      </c>
      <c r="B857" s="70" t="s">
        <v>1342</v>
      </c>
      <c r="C857" s="70" t="s">
        <v>1343</v>
      </c>
      <c r="D857" s="70" t="s">
        <v>1344</v>
      </c>
      <c r="E857" s="70" t="s">
        <v>1375</v>
      </c>
      <c r="F857" s="70" t="s">
        <v>1376</v>
      </c>
      <c r="G857" s="70" t="s">
        <v>2115</v>
      </c>
      <c r="H857" s="70" t="s">
        <v>2116</v>
      </c>
      <c r="I857" s="200">
        <v>0</v>
      </c>
      <c r="J857" s="200">
        <v>0</v>
      </c>
      <c r="K857" s="200">
        <v>19798907992</v>
      </c>
      <c r="L857" s="200">
        <v>0</v>
      </c>
      <c r="M857" s="200">
        <v>19798907992</v>
      </c>
      <c r="N857" s="200">
        <v>0</v>
      </c>
    </row>
    <row r="858" spans="1:14" x14ac:dyDescent="0.25">
      <c r="A858" s="70" t="s">
        <v>1341</v>
      </c>
      <c r="B858" s="70" t="s">
        <v>1342</v>
      </c>
      <c r="C858" s="70" t="s">
        <v>1343</v>
      </c>
      <c r="D858" s="70" t="s">
        <v>1344</v>
      </c>
      <c r="E858" s="70" t="s">
        <v>1375</v>
      </c>
      <c r="F858" s="70" t="s">
        <v>1376</v>
      </c>
      <c r="G858" s="70" t="s">
        <v>1858</v>
      </c>
      <c r="H858" s="70" t="s">
        <v>1859</v>
      </c>
      <c r="I858" s="200">
        <v>0</v>
      </c>
      <c r="J858" s="200">
        <v>0</v>
      </c>
      <c r="K858" s="200">
        <v>220242863700</v>
      </c>
      <c r="L858" s="200">
        <v>82912405500</v>
      </c>
      <c r="M858" s="200">
        <v>137330458200</v>
      </c>
      <c r="N858" s="200">
        <v>0</v>
      </c>
    </row>
    <row r="859" spans="1:14" x14ac:dyDescent="0.25">
      <c r="A859" s="70" t="s">
        <v>1341</v>
      </c>
      <c r="B859" s="70" t="s">
        <v>1342</v>
      </c>
      <c r="C859" s="70" t="s">
        <v>1343</v>
      </c>
      <c r="D859" s="70" t="s">
        <v>1344</v>
      </c>
      <c r="E859" s="70" t="s">
        <v>1375</v>
      </c>
      <c r="F859" s="70" t="s">
        <v>1376</v>
      </c>
      <c r="G859" s="70" t="s">
        <v>2109</v>
      </c>
      <c r="H859" s="70" t="s">
        <v>2110</v>
      </c>
      <c r="I859" s="200">
        <v>0</v>
      </c>
      <c r="J859" s="200">
        <v>0</v>
      </c>
      <c r="K859" s="200">
        <v>89563249807</v>
      </c>
      <c r="L859" s="200">
        <v>0</v>
      </c>
      <c r="M859" s="200">
        <v>89563249807</v>
      </c>
      <c r="N859" s="200">
        <v>0</v>
      </c>
    </row>
    <row r="860" spans="1:14" x14ac:dyDescent="0.25">
      <c r="A860" s="70" t="s">
        <v>1341</v>
      </c>
      <c r="B860" s="70" t="s">
        <v>1342</v>
      </c>
      <c r="C860" s="70" t="s">
        <v>1343</v>
      </c>
      <c r="D860" s="70" t="s">
        <v>1344</v>
      </c>
      <c r="E860" s="70" t="s">
        <v>1375</v>
      </c>
      <c r="F860" s="70" t="s">
        <v>1376</v>
      </c>
      <c r="G860" s="70" t="s">
        <v>2117</v>
      </c>
      <c r="H860" s="70" t="s">
        <v>2118</v>
      </c>
      <c r="I860" s="200">
        <v>0</v>
      </c>
      <c r="J860" s="200">
        <v>0</v>
      </c>
      <c r="K860" s="200">
        <v>139716850000</v>
      </c>
      <c r="L860" s="200">
        <v>0</v>
      </c>
      <c r="M860" s="200">
        <v>139716850000</v>
      </c>
      <c r="N860" s="200">
        <v>0</v>
      </c>
    </row>
    <row r="861" spans="1:14" x14ac:dyDescent="0.25">
      <c r="A861" s="70" t="s">
        <v>1341</v>
      </c>
      <c r="B861" s="70" t="s">
        <v>1342</v>
      </c>
      <c r="C861" s="70" t="s">
        <v>1343</v>
      </c>
      <c r="D861" s="70" t="s">
        <v>1344</v>
      </c>
      <c r="E861" s="70" t="s">
        <v>1377</v>
      </c>
      <c r="F861" s="70" t="s">
        <v>1378</v>
      </c>
      <c r="G861" s="70" t="s">
        <v>788</v>
      </c>
      <c r="H861" s="70" t="s">
        <v>789</v>
      </c>
      <c r="I861" s="200">
        <v>0</v>
      </c>
      <c r="J861" s="200">
        <v>0</v>
      </c>
      <c r="K861" s="200">
        <v>11150000000</v>
      </c>
      <c r="L861" s="200">
        <v>11150000000</v>
      </c>
      <c r="M861" s="200">
        <v>0</v>
      </c>
      <c r="N861" s="200">
        <v>0</v>
      </c>
    </row>
    <row r="862" spans="1:14" x14ac:dyDescent="0.25">
      <c r="A862" s="70" t="s">
        <v>1341</v>
      </c>
      <c r="B862" s="70" t="s">
        <v>1342</v>
      </c>
      <c r="C862" s="70" t="s">
        <v>1343</v>
      </c>
      <c r="D862" s="70" t="s">
        <v>1344</v>
      </c>
      <c r="E862" s="70" t="s">
        <v>1377</v>
      </c>
      <c r="F862" s="70" t="s">
        <v>1378</v>
      </c>
      <c r="G862" s="70" t="s">
        <v>648</v>
      </c>
      <c r="H862" s="70" t="s">
        <v>649</v>
      </c>
      <c r="I862" s="200">
        <v>0</v>
      </c>
      <c r="J862" s="200">
        <v>772690000</v>
      </c>
      <c r="K862" s="200">
        <v>120190000</v>
      </c>
      <c r="L862" s="200">
        <v>0</v>
      </c>
      <c r="M862" s="200">
        <v>0</v>
      </c>
      <c r="N862" s="200">
        <v>652500000</v>
      </c>
    </row>
    <row r="863" spans="1:14" x14ac:dyDescent="0.25">
      <c r="A863" s="70" t="s">
        <v>1341</v>
      </c>
      <c r="B863" s="70" t="s">
        <v>1342</v>
      </c>
      <c r="C863" s="70" t="s">
        <v>1343</v>
      </c>
      <c r="D863" s="70" t="s">
        <v>1344</v>
      </c>
      <c r="E863" s="70" t="s">
        <v>1377</v>
      </c>
      <c r="F863" s="70" t="s">
        <v>1378</v>
      </c>
      <c r="G863" s="70" t="s">
        <v>506</v>
      </c>
      <c r="H863" s="70" t="s">
        <v>246</v>
      </c>
      <c r="I863" s="200">
        <v>0</v>
      </c>
      <c r="J863" s="200">
        <v>2050761502</v>
      </c>
      <c r="K863" s="200">
        <v>0</v>
      </c>
      <c r="L863" s="200">
        <v>540000000</v>
      </c>
      <c r="M863" s="200">
        <v>0</v>
      </c>
      <c r="N863" s="200">
        <v>2590761502</v>
      </c>
    </row>
    <row r="864" spans="1:14" x14ac:dyDescent="0.25">
      <c r="A864" s="70" t="s">
        <v>1341</v>
      </c>
      <c r="B864" s="70" t="s">
        <v>1342</v>
      </c>
      <c r="C864" s="70" t="s">
        <v>1343</v>
      </c>
      <c r="D864" s="70" t="s">
        <v>1344</v>
      </c>
      <c r="E864" s="70" t="s">
        <v>1377</v>
      </c>
      <c r="F864" s="70" t="s">
        <v>1378</v>
      </c>
      <c r="G864" s="70" t="s">
        <v>566</v>
      </c>
      <c r="H864" s="70" t="s">
        <v>567</v>
      </c>
      <c r="I864" s="200">
        <v>0</v>
      </c>
      <c r="J864" s="200">
        <v>2058605942555</v>
      </c>
      <c r="K864" s="200">
        <v>3992707508252</v>
      </c>
      <c r="L864" s="200">
        <v>2896686136592</v>
      </c>
      <c r="M864" s="200">
        <v>0</v>
      </c>
      <c r="N864" s="200">
        <v>962584570895</v>
      </c>
    </row>
    <row r="865" spans="1:14" x14ac:dyDescent="0.25">
      <c r="A865" s="70" t="s">
        <v>1341</v>
      </c>
      <c r="B865" s="70" t="s">
        <v>1342</v>
      </c>
      <c r="C865" s="70" t="s">
        <v>1343</v>
      </c>
      <c r="D865" s="70" t="s">
        <v>1344</v>
      </c>
      <c r="E865" s="70" t="s">
        <v>1377</v>
      </c>
      <c r="F865" s="70" t="s">
        <v>1378</v>
      </c>
      <c r="G865" s="70" t="s">
        <v>1365</v>
      </c>
      <c r="H865" s="70" t="s">
        <v>1366</v>
      </c>
      <c r="I865" s="200">
        <v>0</v>
      </c>
      <c r="J865" s="200">
        <v>180285000</v>
      </c>
      <c r="K865" s="200">
        <v>0</v>
      </c>
      <c r="L865" s="200">
        <v>120190000</v>
      </c>
      <c r="M865" s="200">
        <v>0</v>
      </c>
      <c r="N865" s="200">
        <v>300475000</v>
      </c>
    </row>
    <row r="866" spans="1:14" x14ac:dyDescent="0.25">
      <c r="A866" s="70" t="s">
        <v>1341</v>
      </c>
      <c r="B866" s="70" t="s">
        <v>1342</v>
      </c>
      <c r="C866" s="70" t="s">
        <v>1343</v>
      </c>
      <c r="D866" s="70" t="s">
        <v>1344</v>
      </c>
      <c r="E866" s="70" t="s">
        <v>1377</v>
      </c>
      <c r="F866" s="70" t="s">
        <v>1378</v>
      </c>
      <c r="G866" s="70" t="s">
        <v>568</v>
      </c>
      <c r="H866" s="70" t="s">
        <v>166</v>
      </c>
      <c r="I866" s="200">
        <v>0</v>
      </c>
      <c r="J866" s="200">
        <v>2117546659528</v>
      </c>
      <c r="K866" s="200">
        <v>3085616998144</v>
      </c>
      <c r="L866" s="200">
        <v>3105675399698</v>
      </c>
      <c r="M866" s="200">
        <v>0</v>
      </c>
      <c r="N866" s="200">
        <v>2137605061082</v>
      </c>
    </row>
    <row r="867" spans="1:14" x14ac:dyDescent="0.25">
      <c r="A867" s="70" t="s">
        <v>1341</v>
      </c>
      <c r="B867" s="70" t="s">
        <v>1342</v>
      </c>
      <c r="C867" s="70" t="s">
        <v>1343</v>
      </c>
      <c r="D867" s="70" t="s">
        <v>1344</v>
      </c>
      <c r="E867" s="70" t="s">
        <v>1377</v>
      </c>
      <c r="F867" s="70" t="s">
        <v>1378</v>
      </c>
      <c r="G867" s="70" t="s">
        <v>803</v>
      </c>
      <c r="H867" s="70" t="s">
        <v>804</v>
      </c>
      <c r="I867" s="200">
        <v>0</v>
      </c>
      <c r="J867" s="200">
        <v>51000000</v>
      </c>
      <c r="K867" s="200">
        <v>0</v>
      </c>
      <c r="L867" s="200">
        <v>0</v>
      </c>
      <c r="M867" s="200">
        <v>0</v>
      </c>
      <c r="N867" s="200">
        <v>51000000</v>
      </c>
    </row>
    <row r="868" spans="1:14" x14ac:dyDescent="0.25">
      <c r="A868" s="70" t="s">
        <v>1341</v>
      </c>
      <c r="B868" s="70" t="s">
        <v>1342</v>
      </c>
      <c r="C868" s="70" t="s">
        <v>1343</v>
      </c>
      <c r="D868" s="70" t="s">
        <v>1344</v>
      </c>
      <c r="E868" s="70" t="s">
        <v>1377</v>
      </c>
      <c r="F868" s="70" t="s">
        <v>1378</v>
      </c>
      <c r="G868" s="70" t="s">
        <v>615</v>
      </c>
      <c r="H868" s="70" t="s">
        <v>616</v>
      </c>
      <c r="I868" s="200">
        <v>0</v>
      </c>
      <c r="J868" s="200">
        <v>132608984000</v>
      </c>
      <c r="K868" s="200">
        <v>732496620790</v>
      </c>
      <c r="L868" s="200">
        <v>1023416466118</v>
      </c>
      <c r="M868" s="200">
        <v>0</v>
      </c>
      <c r="N868" s="200">
        <v>423528829328</v>
      </c>
    </row>
    <row r="869" spans="1:14" x14ac:dyDescent="0.25">
      <c r="A869" s="70" t="s">
        <v>1341</v>
      </c>
      <c r="B869" s="70" t="s">
        <v>1342</v>
      </c>
      <c r="C869" s="70" t="s">
        <v>1343</v>
      </c>
      <c r="D869" s="70" t="s">
        <v>1344</v>
      </c>
      <c r="E869" s="70" t="s">
        <v>1377</v>
      </c>
      <c r="F869" s="70" t="s">
        <v>1378</v>
      </c>
      <c r="G869" s="70" t="s">
        <v>1129</v>
      </c>
      <c r="H869" s="70" t="s">
        <v>1130</v>
      </c>
      <c r="I869" s="200">
        <v>0</v>
      </c>
      <c r="J869" s="200">
        <v>110000000</v>
      </c>
      <c r="K869" s="200">
        <v>0</v>
      </c>
      <c r="L869" s="200">
        <v>0</v>
      </c>
      <c r="M869" s="200">
        <v>0</v>
      </c>
      <c r="N869" s="200">
        <v>110000000</v>
      </c>
    </row>
    <row r="870" spans="1:14" x14ac:dyDescent="0.25">
      <c r="A870" s="70" t="s">
        <v>1341</v>
      </c>
      <c r="B870" s="70" t="s">
        <v>1342</v>
      </c>
      <c r="C870" s="70" t="s">
        <v>1343</v>
      </c>
      <c r="D870" s="70" t="s">
        <v>1344</v>
      </c>
      <c r="E870" s="70" t="s">
        <v>1377</v>
      </c>
      <c r="F870" s="70" t="s">
        <v>1378</v>
      </c>
      <c r="G870" s="70" t="s">
        <v>583</v>
      </c>
      <c r="H870" s="70" t="s">
        <v>584</v>
      </c>
      <c r="I870" s="200">
        <v>0</v>
      </c>
      <c r="J870" s="200">
        <v>28848846300</v>
      </c>
      <c r="K870" s="200">
        <v>0</v>
      </c>
      <c r="L870" s="200">
        <v>0</v>
      </c>
      <c r="M870" s="200">
        <v>0</v>
      </c>
      <c r="N870" s="200">
        <v>28848846300</v>
      </c>
    </row>
    <row r="871" spans="1:14" x14ac:dyDescent="0.25">
      <c r="A871" s="70" t="s">
        <v>1341</v>
      </c>
      <c r="B871" s="70" t="s">
        <v>1342</v>
      </c>
      <c r="C871" s="70" t="s">
        <v>1343</v>
      </c>
      <c r="D871" s="70" t="s">
        <v>1344</v>
      </c>
      <c r="E871" s="70" t="s">
        <v>1377</v>
      </c>
      <c r="F871" s="70" t="s">
        <v>1378</v>
      </c>
      <c r="G871" s="70" t="s">
        <v>585</v>
      </c>
      <c r="H871" s="70" t="s">
        <v>586</v>
      </c>
      <c r="I871" s="200">
        <v>0</v>
      </c>
      <c r="J871" s="200">
        <v>600000000</v>
      </c>
      <c r="K871" s="200">
        <v>0</v>
      </c>
      <c r="L871" s="200">
        <v>0</v>
      </c>
      <c r="M871" s="200">
        <v>0</v>
      </c>
      <c r="N871" s="200">
        <v>600000000</v>
      </c>
    </row>
    <row r="872" spans="1:14" x14ac:dyDescent="0.25">
      <c r="A872" s="70" t="s">
        <v>1341</v>
      </c>
      <c r="B872" s="70" t="s">
        <v>1342</v>
      </c>
      <c r="C872" s="70" t="s">
        <v>1343</v>
      </c>
      <c r="D872" s="70" t="s">
        <v>1344</v>
      </c>
      <c r="E872" s="70" t="s">
        <v>1377</v>
      </c>
      <c r="F872" s="70" t="s">
        <v>1378</v>
      </c>
      <c r="G872" s="70" t="s">
        <v>587</v>
      </c>
      <c r="H872" s="70" t="s">
        <v>588</v>
      </c>
      <c r="I872" s="200">
        <v>0</v>
      </c>
      <c r="J872" s="200">
        <v>4200000000</v>
      </c>
      <c r="K872" s="200">
        <v>0</v>
      </c>
      <c r="L872" s="200">
        <v>0</v>
      </c>
      <c r="M872" s="200">
        <v>0</v>
      </c>
      <c r="N872" s="200">
        <v>4200000000</v>
      </c>
    </row>
    <row r="873" spans="1:14" x14ac:dyDescent="0.25">
      <c r="A873" s="70" t="s">
        <v>1341</v>
      </c>
      <c r="B873" s="70" t="s">
        <v>1342</v>
      </c>
      <c r="C873" s="70" t="s">
        <v>1343</v>
      </c>
      <c r="D873" s="70" t="s">
        <v>1344</v>
      </c>
      <c r="E873" s="70" t="s">
        <v>1377</v>
      </c>
      <c r="F873" s="70" t="s">
        <v>1378</v>
      </c>
      <c r="G873" s="70" t="s">
        <v>813</v>
      </c>
      <c r="H873" s="70" t="s">
        <v>814</v>
      </c>
      <c r="I873" s="200">
        <v>0</v>
      </c>
      <c r="J873" s="200">
        <v>10120893800</v>
      </c>
      <c r="K873" s="200">
        <v>0</v>
      </c>
      <c r="L873" s="200">
        <v>85000000000</v>
      </c>
      <c r="M873" s="200">
        <v>0</v>
      </c>
      <c r="N873" s="200">
        <v>95120893800</v>
      </c>
    </row>
    <row r="874" spans="1:14" x14ac:dyDescent="0.25">
      <c r="A874" s="70" t="s">
        <v>1341</v>
      </c>
      <c r="B874" s="70" t="s">
        <v>1342</v>
      </c>
      <c r="C874" s="70" t="s">
        <v>1343</v>
      </c>
      <c r="D874" s="70" t="s">
        <v>1344</v>
      </c>
      <c r="E874" s="70" t="s">
        <v>1377</v>
      </c>
      <c r="F874" s="70" t="s">
        <v>1378</v>
      </c>
      <c r="G874" s="70" t="s">
        <v>589</v>
      </c>
      <c r="H874" s="70" t="s">
        <v>590</v>
      </c>
      <c r="I874" s="200">
        <v>0</v>
      </c>
      <c r="J874" s="200">
        <v>27050000000</v>
      </c>
      <c r="K874" s="200">
        <v>51750000000</v>
      </c>
      <c r="L874" s="200">
        <v>51750000000</v>
      </c>
      <c r="M874" s="200">
        <v>0</v>
      </c>
      <c r="N874" s="200">
        <v>27050000000</v>
      </c>
    </row>
    <row r="875" spans="1:14" x14ac:dyDescent="0.25">
      <c r="A875" s="70" t="s">
        <v>1341</v>
      </c>
      <c r="B875" s="70" t="s">
        <v>1342</v>
      </c>
      <c r="C875" s="70" t="s">
        <v>1343</v>
      </c>
      <c r="D875" s="70" t="s">
        <v>1344</v>
      </c>
      <c r="E875" s="70" t="s">
        <v>1377</v>
      </c>
      <c r="F875" s="70" t="s">
        <v>1378</v>
      </c>
      <c r="G875" s="70" t="s">
        <v>593</v>
      </c>
      <c r="H875" s="70" t="s">
        <v>594</v>
      </c>
      <c r="I875" s="200">
        <v>0</v>
      </c>
      <c r="J875" s="200">
        <v>7841844631</v>
      </c>
      <c r="K875" s="200">
        <v>0</v>
      </c>
      <c r="L875" s="200">
        <v>27979285500</v>
      </c>
      <c r="M875" s="200">
        <v>0</v>
      </c>
      <c r="N875" s="200">
        <v>35821130131</v>
      </c>
    </row>
    <row r="876" spans="1:14" x14ac:dyDescent="0.25">
      <c r="A876" s="70" t="s">
        <v>1341</v>
      </c>
      <c r="B876" s="70" t="s">
        <v>1342</v>
      </c>
      <c r="C876" s="70" t="s">
        <v>1343</v>
      </c>
      <c r="D876" s="70" t="s">
        <v>1344</v>
      </c>
      <c r="E876" s="70" t="s">
        <v>1377</v>
      </c>
      <c r="F876" s="70" t="s">
        <v>1378</v>
      </c>
      <c r="G876" s="70" t="s">
        <v>603</v>
      </c>
      <c r="H876" s="70" t="s">
        <v>604</v>
      </c>
      <c r="I876" s="200">
        <v>0</v>
      </c>
      <c r="J876" s="200">
        <v>0</v>
      </c>
      <c r="K876" s="200">
        <v>0</v>
      </c>
      <c r="L876" s="200">
        <v>29321027935</v>
      </c>
      <c r="M876" s="200">
        <v>0</v>
      </c>
      <c r="N876" s="200">
        <v>29321027935</v>
      </c>
    </row>
    <row r="877" spans="1:14" x14ac:dyDescent="0.25">
      <c r="A877" s="70" t="s">
        <v>1341</v>
      </c>
      <c r="B877" s="70" t="s">
        <v>1342</v>
      </c>
      <c r="C877" s="70" t="s">
        <v>1343</v>
      </c>
      <c r="D877" s="70" t="s">
        <v>1344</v>
      </c>
      <c r="E877" s="70" t="s">
        <v>1377</v>
      </c>
      <c r="F877" s="70" t="s">
        <v>1378</v>
      </c>
      <c r="G877" s="70" t="s">
        <v>1363</v>
      </c>
      <c r="H877" s="70" t="s">
        <v>1364</v>
      </c>
      <c r="I877" s="200">
        <v>0</v>
      </c>
      <c r="J877" s="200">
        <v>1020239390</v>
      </c>
      <c r="K877" s="200">
        <v>0</v>
      </c>
      <c r="L877" s="200">
        <v>0</v>
      </c>
      <c r="M877" s="200">
        <v>0</v>
      </c>
      <c r="N877" s="200">
        <v>1020239390</v>
      </c>
    </row>
    <row r="878" spans="1:14" x14ac:dyDescent="0.25">
      <c r="A878" s="70" t="s">
        <v>1341</v>
      </c>
      <c r="B878" s="70" t="s">
        <v>1342</v>
      </c>
      <c r="C878" s="70" t="s">
        <v>1343</v>
      </c>
      <c r="D878" s="70" t="s">
        <v>1344</v>
      </c>
      <c r="E878" s="70" t="s">
        <v>1377</v>
      </c>
      <c r="F878" s="70" t="s">
        <v>1378</v>
      </c>
      <c r="G878" s="70" t="s">
        <v>1361</v>
      </c>
      <c r="H878" s="70" t="s">
        <v>1362</v>
      </c>
      <c r="I878" s="200">
        <v>0</v>
      </c>
      <c r="J878" s="200">
        <v>2172996280</v>
      </c>
      <c r="K878" s="200">
        <v>0</v>
      </c>
      <c r="L878" s="200">
        <v>0</v>
      </c>
      <c r="M878" s="200">
        <v>0</v>
      </c>
      <c r="N878" s="200">
        <v>2172996280</v>
      </c>
    </row>
    <row r="879" spans="1:14" x14ac:dyDescent="0.25">
      <c r="A879" s="70" t="s">
        <v>1341</v>
      </c>
      <c r="B879" s="70" t="s">
        <v>1342</v>
      </c>
      <c r="C879" s="70" t="s">
        <v>1343</v>
      </c>
      <c r="D879" s="70" t="s">
        <v>1344</v>
      </c>
      <c r="E879" s="70" t="s">
        <v>1377</v>
      </c>
      <c r="F879" s="70" t="s">
        <v>1378</v>
      </c>
      <c r="G879" s="70" t="s">
        <v>825</v>
      </c>
      <c r="H879" s="70" t="s">
        <v>1967</v>
      </c>
      <c r="I879" s="200">
        <v>0</v>
      </c>
      <c r="J879" s="200">
        <v>32400000000</v>
      </c>
      <c r="K879" s="200">
        <v>0</v>
      </c>
      <c r="L879" s="200">
        <v>0</v>
      </c>
      <c r="M879" s="200">
        <v>0</v>
      </c>
      <c r="N879" s="200">
        <v>32400000000</v>
      </c>
    </row>
    <row r="880" spans="1:14" x14ac:dyDescent="0.25">
      <c r="A880" s="70" t="s">
        <v>1341</v>
      </c>
      <c r="B880" s="70" t="s">
        <v>1342</v>
      </c>
      <c r="C880" s="70" t="s">
        <v>1343</v>
      </c>
      <c r="D880" s="70" t="s">
        <v>1344</v>
      </c>
      <c r="E880" s="70" t="s">
        <v>1377</v>
      </c>
      <c r="F880" s="70" t="s">
        <v>1378</v>
      </c>
      <c r="G880" s="70" t="s">
        <v>591</v>
      </c>
      <c r="H880" s="70" t="s">
        <v>592</v>
      </c>
      <c r="I880" s="200">
        <v>0</v>
      </c>
      <c r="J880" s="200">
        <v>3896713800</v>
      </c>
      <c r="K880" s="200">
        <v>3896713800</v>
      </c>
      <c r="L880" s="200">
        <v>8522304000</v>
      </c>
      <c r="M880" s="200">
        <v>0</v>
      </c>
      <c r="N880" s="200">
        <v>8522304000</v>
      </c>
    </row>
    <row r="881" spans="1:14" x14ac:dyDescent="0.25">
      <c r="A881" s="70" t="s">
        <v>1341</v>
      </c>
      <c r="B881" s="70" t="s">
        <v>1342</v>
      </c>
      <c r="C881" s="70" t="s">
        <v>1343</v>
      </c>
      <c r="D881" s="70" t="s">
        <v>1344</v>
      </c>
      <c r="E881" s="70" t="s">
        <v>1377</v>
      </c>
      <c r="F881" s="70" t="s">
        <v>1378</v>
      </c>
      <c r="G881" s="70" t="s">
        <v>827</v>
      </c>
      <c r="H881" s="70" t="s">
        <v>828</v>
      </c>
      <c r="I881" s="200">
        <v>0</v>
      </c>
      <c r="J881" s="200">
        <v>15000000000</v>
      </c>
      <c r="K881" s="200">
        <v>15000000000</v>
      </c>
      <c r="L881" s="200">
        <v>93060000000</v>
      </c>
      <c r="M881" s="200">
        <v>0</v>
      </c>
      <c r="N881" s="200">
        <v>93060000000</v>
      </c>
    </row>
    <row r="882" spans="1:14" x14ac:dyDescent="0.25">
      <c r="A882" s="70" t="s">
        <v>1341</v>
      </c>
      <c r="B882" s="70" t="s">
        <v>1342</v>
      </c>
      <c r="C882" s="70" t="s">
        <v>1343</v>
      </c>
      <c r="D882" s="70" t="s">
        <v>1344</v>
      </c>
      <c r="E882" s="70" t="s">
        <v>1377</v>
      </c>
      <c r="F882" s="70" t="s">
        <v>1378</v>
      </c>
      <c r="G882" s="70" t="s">
        <v>595</v>
      </c>
      <c r="H882" s="70" t="s">
        <v>596</v>
      </c>
      <c r="I882" s="200">
        <v>0</v>
      </c>
      <c r="J882" s="200">
        <v>139200178040</v>
      </c>
      <c r="K882" s="200">
        <v>486676037640</v>
      </c>
      <c r="L882" s="200">
        <v>347475859600</v>
      </c>
      <c r="M882" s="200">
        <v>0</v>
      </c>
      <c r="N882" s="200">
        <v>0</v>
      </c>
    </row>
    <row r="883" spans="1:14" x14ac:dyDescent="0.25">
      <c r="A883" s="70" t="s">
        <v>1341</v>
      </c>
      <c r="B883" s="70" t="s">
        <v>1342</v>
      </c>
      <c r="C883" s="70" t="s">
        <v>1343</v>
      </c>
      <c r="D883" s="70" t="s">
        <v>1344</v>
      </c>
      <c r="E883" s="70" t="s">
        <v>1377</v>
      </c>
      <c r="F883" s="70" t="s">
        <v>1378</v>
      </c>
      <c r="G883" s="70" t="s">
        <v>597</v>
      </c>
      <c r="H883" s="70" t="s">
        <v>598</v>
      </c>
      <c r="I883" s="200">
        <v>0</v>
      </c>
      <c r="J883" s="200">
        <v>10208881800</v>
      </c>
      <c r="K883" s="200">
        <v>7980831332</v>
      </c>
      <c r="L883" s="200">
        <v>16232000022</v>
      </c>
      <c r="M883" s="200">
        <v>0</v>
      </c>
      <c r="N883" s="200">
        <v>18460050490</v>
      </c>
    </row>
    <row r="884" spans="1:14" x14ac:dyDescent="0.25">
      <c r="A884" s="70" t="s">
        <v>1341</v>
      </c>
      <c r="B884" s="70" t="s">
        <v>1342</v>
      </c>
      <c r="C884" s="70" t="s">
        <v>1343</v>
      </c>
      <c r="D884" s="70" t="s">
        <v>1344</v>
      </c>
      <c r="E884" s="70" t="s">
        <v>1377</v>
      </c>
      <c r="F884" s="70" t="s">
        <v>1378</v>
      </c>
      <c r="G884" s="70" t="s">
        <v>617</v>
      </c>
      <c r="H884" s="70" t="s">
        <v>618</v>
      </c>
      <c r="I884" s="200">
        <v>0</v>
      </c>
      <c r="J884" s="200">
        <v>137980150000</v>
      </c>
      <c r="K884" s="200">
        <v>493782305815</v>
      </c>
      <c r="L884" s="200">
        <v>568307199712</v>
      </c>
      <c r="M884" s="200">
        <v>0</v>
      </c>
      <c r="N884" s="200">
        <v>212505043897</v>
      </c>
    </row>
    <row r="885" spans="1:14" x14ac:dyDescent="0.25">
      <c r="A885" s="70" t="s">
        <v>1341</v>
      </c>
      <c r="B885" s="70" t="s">
        <v>1342</v>
      </c>
      <c r="C885" s="70" t="s">
        <v>1343</v>
      </c>
      <c r="D885" s="70" t="s">
        <v>1344</v>
      </c>
      <c r="E885" s="70" t="s">
        <v>1377</v>
      </c>
      <c r="F885" s="70" t="s">
        <v>1378</v>
      </c>
      <c r="G885" s="70" t="s">
        <v>619</v>
      </c>
      <c r="H885" s="70" t="s">
        <v>620</v>
      </c>
      <c r="I885" s="200">
        <v>0</v>
      </c>
      <c r="J885" s="200">
        <v>137750465000</v>
      </c>
      <c r="K885" s="200">
        <v>596984271960</v>
      </c>
      <c r="L885" s="200">
        <v>703772145910</v>
      </c>
      <c r="M885" s="200">
        <v>0</v>
      </c>
      <c r="N885" s="200">
        <v>244538338950</v>
      </c>
    </row>
    <row r="886" spans="1:14" x14ac:dyDescent="0.25">
      <c r="A886" s="70" t="s">
        <v>1341</v>
      </c>
      <c r="B886" s="70" t="s">
        <v>1342</v>
      </c>
      <c r="C886" s="70" t="s">
        <v>1343</v>
      </c>
      <c r="D886" s="70" t="s">
        <v>1344</v>
      </c>
      <c r="E886" s="70" t="s">
        <v>1377</v>
      </c>
      <c r="F886" s="70" t="s">
        <v>1378</v>
      </c>
      <c r="G886" s="70" t="s">
        <v>621</v>
      </c>
      <c r="H886" s="70" t="s">
        <v>622</v>
      </c>
      <c r="I886" s="200">
        <v>0</v>
      </c>
      <c r="J886" s="200">
        <v>34835695648</v>
      </c>
      <c r="K886" s="200">
        <v>0</v>
      </c>
      <c r="L886" s="200">
        <v>38367716800</v>
      </c>
      <c r="M886" s="200">
        <v>0</v>
      </c>
      <c r="N886" s="200">
        <v>73203412448</v>
      </c>
    </row>
    <row r="887" spans="1:14" x14ac:dyDescent="0.25">
      <c r="A887" s="70" t="s">
        <v>1341</v>
      </c>
      <c r="B887" s="70" t="s">
        <v>1342</v>
      </c>
      <c r="C887" s="70" t="s">
        <v>1343</v>
      </c>
      <c r="D887" s="70" t="s">
        <v>1344</v>
      </c>
      <c r="E887" s="70" t="s">
        <v>1377</v>
      </c>
      <c r="F887" s="70" t="s">
        <v>1378</v>
      </c>
      <c r="G887" s="70" t="s">
        <v>623</v>
      </c>
      <c r="H887" s="70" t="s">
        <v>624</v>
      </c>
      <c r="I887" s="200">
        <v>0</v>
      </c>
      <c r="J887" s="200">
        <v>875567500000</v>
      </c>
      <c r="K887" s="200">
        <v>1291915380000</v>
      </c>
      <c r="L887" s="200">
        <v>1309743540000</v>
      </c>
      <c r="M887" s="200">
        <v>0</v>
      </c>
      <c r="N887" s="200">
        <v>893395660000</v>
      </c>
    </row>
    <row r="888" spans="1:14" x14ac:dyDescent="0.25">
      <c r="A888" s="70" t="s">
        <v>1341</v>
      </c>
      <c r="B888" s="70" t="s">
        <v>1342</v>
      </c>
      <c r="C888" s="70" t="s">
        <v>1343</v>
      </c>
      <c r="D888" s="70" t="s">
        <v>1344</v>
      </c>
      <c r="E888" s="70" t="s">
        <v>1377</v>
      </c>
      <c r="F888" s="70" t="s">
        <v>1378</v>
      </c>
      <c r="G888" s="70" t="s">
        <v>625</v>
      </c>
      <c r="H888" s="70" t="s">
        <v>626</v>
      </c>
      <c r="I888" s="200">
        <v>0</v>
      </c>
      <c r="J888" s="200">
        <v>59709720350</v>
      </c>
      <c r="K888" s="200">
        <v>247473801925</v>
      </c>
      <c r="L888" s="200">
        <v>187764081575</v>
      </c>
      <c r="M888" s="200">
        <v>0</v>
      </c>
      <c r="N888" s="200">
        <v>0</v>
      </c>
    </row>
    <row r="889" spans="1:14" x14ac:dyDescent="0.25">
      <c r="A889" s="70" t="s">
        <v>1341</v>
      </c>
      <c r="B889" s="70" t="s">
        <v>1342</v>
      </c>
      <c r="C889" s="70" t="s">
        <v>1343</v>
      </c>
      <c r="D889" s="70" t="s">
        <v>1344</v>
      </c>
      <c r="E889" s="70" t="s">
        <v>1377</v>
      </c>
      <c r="F889" s="70" t="s">
        <v>1378</v>
      </c>
      <c r="G889" s="70" t="s">
        <v>627</v>
      </c>
      <c r="H889" s="70" t="s">
        <v>628</v>
      </c>
      <c r="I889" s="200">
        <v>0</v>
      </c>
      <c r="J889" s="200">
        <v>123546468750</v>
      </c>
      <c r="K889" s="200">
        <v>0</v>
      </c>
      <c r="L889" s="200">
        <v>0</v>
      </c>
      <c r="M889" s="200">
        <v>0</v>
      </c>
      <c r="N889" s="200">
        <v>123546468750</v>
      </c>
    </row>
    <row r="890" spans="1:14" x14ac:dyDescent="0.25">
      <c r="A890" s="70" t="s">
        <v>1341</v>
      </c>
      <c r="B890" s="70" t="s">
        <v>1342</v>
      </c>
      <c r="C890" s="70" t="s">
        <v>1343</v>
      </c>
      <c r="D890" s="70" t="s">
        <v>1344</v>
      </c>
      <c r="E890" s="70" t="s">
        <v>1377</v>
      </c>
      <c r="F890" s="70" t="s">
        <v>1378</v>
      </c>
      <c r="G890" s="70" t="s">
        <v>676</v>
      </c>
      <c r="H890" s="70" t="s">
        <v>677</v>
      </c>
      <c r="I890" s="200">
        <v>0</v>
      </c>
      <c r="J890" s="200">
        <v>1093596000</v>
      </c>
      <c r="K890" s="200">
        <v>8393789497</v>
      </c>
      <c r="L890" s="200">
        <v>24414855252</v>
      </c>
      <c r="M890" s="200">
        <v>0</v>
      </c>
      <c r="N890" s="200">
        <v>17114661755</v>
      </c>
    </row>
    <row r="891" spans="1:14" x14ac:dyDescent="0.25">
      <c r="A891" s="70" t="s">
        <v>1341</v>
      </c>
      <c r="B891" s="70" t="s">
        <v>1342</v>
      </c>
      <c r="C891" s="70" t="s">
        <v>1343</v>
      </c>
      <c r="D891" s="70" t="s">
        <v>1344</v>
      </c>
      <c r="E891" s="70" t="s">
        <v>1377</v>
      </c>
      <c r="F891" s="70" t="s">
        <v>1378</v>
      </c>
      <c r="G891" s="70" t="s">
        <v>629</v>
      </c>
      <c r="H891" s="70" t="s">
        <v>630</v>
      </c>
      <c r="I891" s="200">
        <v>0</v>
      </c>
      <c r="J891" s="200">
        <v>62721048000</v>
      </c>
      <c r="K891" s="200">
        <v>179079648635</v>
      </c>
      <c r="L891" s="200">
        <v>177824624588</v>
      </c>
      <c r="M891" s="200">
        <v>0</v>
      </c>
      <c r="N891" s="200">
        <v>61466023953</v>
      </c>
    </row>
    <row r="892" spans="1:14" x14ac:dyDescent="0.25">
      <c r="A892" s="70" t="s">
        <v>1341</v>
      </c>
      <c r="B892" s="70" t="s">
        <v>1342</v>
      </c>
      <c r="C892" s="70" t="s">
        <v>1343</v>
      </c>
      <c r="D892" s="70" t="s">
        <v>1344</v>
      </c>
      <c r="E892" s="70" t="s">
        <v>1377</v>
      </c>
      <c r="F892" s="70" t="s">
        <v>1378</v>
      </c>
      <c r="G892" s="70" t="s">
        <v>511</v>
      </c>
      <c r="H892" s="70" t="s">
        <v>512</v>
      </c>
      <c r="I892" s="200">
        <v>0</v>
      </c>
      <c r="J892" s="200">
        <v>243943452600</v>
      </c>
      <c r="K892" s="200">
        <v>0</v>
      </c>
      <c r="L892" s="200">
        <v>0</v>
      </c>
      <c r="M892" s="200">
        <v>0</v>
      </c>
      <c r="N892" s="200">
        <v>243943452600</v>
      </c>
    </row>
    <row r="893" spans="1:14" x14ac:dyDescent="0.25">
      <c r="A893" s="70" t="s">
        <v>1341</v>
      </c>
      <c r="B893" s="70" t="s">
        <v>1342</v>
      </c>
      <c r="C893" s="70" t="s">
        <v>1343</v>
      </c>
      <c r="D893" s="70" t="s">
        <v>1344</v>
      </c>
      <c r="E893" s="70" t="s">
        <v>1377</v>
      </c>
      <c r="F893" s="70" t="s">
        <v>1378</v>
      </c>
      <c r="G893" s="70" t="s">
        <v>702</v>
      </c>
      <c r="H893" s="70" t="s">
        <v>703</v>
      </c>
      <c r="I893" s="200">
        <v>0</v>
      </c>
      <c r="J893" s="200">
        <v>77640800</v>
      </c>
      <c r="K893" s="200">
        <v>0</v>
      </c>
      <c r="L893" s="200">
        <v>0</v>
      </c>
      <c r="M893" s="200">
        <v>0</v>
      </c>
      <c r="N893" s="200">
        <v>77640800</v>
      </c>
    </row>
    <row r="894" spans="1:14" x14ac:dyDescent="0.25">
      <c r="A894" s="70" t="s">
        <v>1341</v>
      </c>
      <c r="B894" s="70" t="s">
        <v>1342</v>
      </c>
      <c r="C894" s="70" t="s">
        <v>1343</v>
      </c>
      <c r="D894" s="70" t="s">
        <v>1344</v>
      </c>
      <c r="E894" s="70" t="s">
        <v>1377</v>
      </c>
      <c r="F894" s="70" t="s">
        <v>1378</v>
      </c>
      <c r="G894" s="70" t="s">
        <v>658</v>
      </c>
      <c r="H894" s="70" t="s">
        <v>659</v>
      </c>
      <c r="I894" s="200">
        <v>0</v>
      </c>
      <c r="J894" s="200">
        <v>793779507</v>
      </c>
      <c r="K894" s="200">
        <v>0</v>
      </c>
      <c r="L894" s="200">
        <v>0</v>
      </c>
      <c r="M894" s="200">
        <v>0</v>
      </c>
      <c r="N894" s="200">
        <v>793779507</v>
      </c>
    </row>
    <row r="895" spans="1:14" x14ac:dyDescent="0.25">
      <c r="A895" s="70" t="s">
        <v>1341</v>
      </c>
      <c r="B895" s="70" t="s">
        <v>1342</v>
      </c>
      <c r="C895" s="70" t="s">
        <v>1343</v>
      </c>
      <c r="D895" s="70" t="s">
        <v>1344</v>
      </c>
      <c r="E895" s="70" t="s">
        <v>1377</v>
      </c>
      <c r="F895" s="70" t="s">
        <v>1378</v>
      </c>
      <c r="G895" s="70" t="s">
        <v>680</v>
      </c>
      <c r="H895" s="70" t="s">
        <v>681</v>
      </c>
      <c r="I895" s="200">
        <v>0</v>
      </c>
      <c r="J895" s="200">
        <v>300000000</v>
      </c>
      <c r="K895" s="200">
        <v>0</v>
      </c>
      <c r="L895" s="200">
        <v>0</v>
      </c>
      <c r="M895" s="200">
        <v>0</v>
      </c>
      <c r="N895" s="200">
        <v>300000000</v>
      </c>
    </row>
    <row r="896" spans="1:14" x14ac:dyDescent="0.25">
      <c r="A896" s="70" t="s">
        <v>1341</v>
      </c>
      <c r="B896" s="70" t="s">
        <v>1342</v>
      </c>
      <c r="C896" s="70" t="s">
        <v>1343</v>
      </c>
      <c r="D896" s="70" t="s">
        <v>1344</v>
      </c>
      <c r="E896" s="70" t="s">
        <v>1377</v>
      </c>
      <c r="F896" s="70" t="s">
        <v>1378</v>
      </c>
      <c r="G896" s="70" t="s">
        <v>605</v>
      </c>
      <c r="H896" s="70" t="s">
        <v>606</v>
      </c>
      <c r="I896" s="200">
        <v>0</v>
      </c>
      <c r="J896" s="200">
        <v>368011250</v>
      </c>
      <c r="K896" s="200">
        <v>0</v>
      </c>
      <c r="L896" s="200">
        <v>0</v>
      </c>
      <c r="M896" s="200">
        <v>0</v>
      </c>
      <c r="N896" s="200">
        <v>368011250</v>
      </c>
    </row>
    <row r="897" spans="1:14" x14ac:dyDescent="0.25">
      <c r="A897" s="70" t="s">
        <v>1341</v>
      </c>
      <c r="B897" s="70" t="s">
        <v>1342</v>
      </c>
      <c r="C897" s="70" t="s">
        <v>1343</v>
      </c>
      <c r="D897" s="70" t="s">
        <v>1344</v>
      </c>
      <c r="E897" s="70" t="s">
        <v>1377</v>
      </c>
      <c r="F897" s="70" t="s">
        <v>1378</v>
      </c>
      <c r="G897" s="70" t="s">
        <v>513</v>
      </c>
      <c r="H897" s="70" t="s">
        <v>514</v>
      </c>
      <c r="I897" s="200">
        <v>0</v>
      </c>
      <c r="J897" s="200">
        <v>420000000</v>
      </c>
      <c r="K897" s="200">
        <v>0</v>
      </c>
      <c r="L897" s="200">
        <v>0</v>
      </c>
      <c r="M897" s="200">
        <v>0</v>
      </c>
      <c r="N897" s="200">
        <v>420000000</v>
      </c>
    </row>
    <row r="898" spans="1:14" x14ac:dyDescent="0.25">
      <c r="A898" s="70" t="s">
        <v>1341</v>
      </c>
      <c r="B898" s="70" t="s">
        <v>1342</v>
      </c>
      <c r="C898" s="70" t="s">
        <v>1343</v>
      </c>
      <c r="D898" s="70" t="s">
        <v>1344</v>
      </c>
      <c r="E898" s="70" t="s">
        <v>1377</v>
      </c>
      <c r="F898" s="70" t="s">
        <v>1378</v>
      </c>
      <c r="G898" s="70" t="s">
        <v>660</v>
      </c>
      <c r="H898" s="70" t="s">
        <v>661</v>
      </c>
      <c r="I898" s="200">
        <v>0</v>
      </c>
      <c r="J898" s="200">
        <v>90000000</v>
      </c>
      <c r="K898" s="200">
        <v>0</v>
      </c>
      <c r="L898" s="200">
        <v>0</v>
      </c>
      <c r="M898" s="200">
        <v>0</v>
      </c>
      <c r="N898" s="200">
        <v>90000000</v>
      </c>
    </row>
    <row r="899" spans="1:14" x14ac:dyDescent="0.25">
      <c r="A899" s="70" t="s">
        <v>1341</v>
      </c>
      <c r="B899" s="70" t="s">
        <v>1342</v>
      </c>
      <c r="C899" s="70" t="s">
        <v>1343</v>
      </c>
      <c r="D899" s="70" t="s">
        <v>1344</v>
      </c>
      <c r="E899" s="70" t="s">
        <v>1377</v>
      </c>
      <c r="F899" s="70" t="s">
        <v>1378</v>
      </c>
      <c r="G899" s="70" t="s">
        <v>631</v>
      </c>
      <c r="H899" s="70" t="s">
        <v>632</v>
      </c>
      <c r="I899" s="200">
        <v>0</v>
      </c>
      <c r="J899" s="200">
        <v>33666654000</v>
      </c>
      <c r="K899" s="200">
        <v>144130754775</v>
      </c>
      <c r="L899" s="200">
        <v>145200592572</v>
      </c>
      <c r="M899" s="200">
        <v>0</v>
      </c>
      <c r="N899" s="200">
        <v>34736491797</v>
      </c>
    </row>
    <row r="900" spans="1:14" x14ac:dyDescent="0.25">
      <c r="A900" s="70" t="s">
        <v>1341</v>
      </c>
      <c r="B900" s="70" t="s">
        <v>1342</v>
      </c>
      <c r="C900" s="70" t="s">
        <v>1343</v>
      </c>
      <c r="D900" s="70" t="s">
        <v>1344</v>
      </c>
      <c r="E900" s="70" t="s">
        <v>1377</v>
      </c>
      <c r="F900" s="70" t="s">
        <v>1378</v>
      </c>
      <c r="G900" s="70" t="s">
        <v>633</v>
      </c>
      <c r="H900" s="70" t="s">
        <v>634</v>
      </c>
      <c r="I900" s="200">
        <v>0</v>
      </c>
      <c r="J900" s="200">
        <v>88775500000</v>
      </c>
      <c r="K900" s="200">
        <v>197576500000</v>
      </c>
      <c r="L900" s="200">
        <v>108801000000</v>
      </c>
      <c r="M900" s="200">
        <v>0</v>
      </c>
      <c r="N900" s="200">
        <v>0</v>
      </c>
    </row>
    <row r="901" spans="1:14" x14ac:dyDescent="0.25">
      <c r="A901" s="70" t="s">
        <v>1341</v>
      </c>
      <c r="B901" s="70" t="s">
        <v>1342</v>
      </c>
      <c r="C901" s="70" t="s">
        <v>1343</v>
      </c>
      <c r="D901" s="70" t="s">
        <v>1344</v>
      </c>
      <c r="E901" s="70" t="s">
        <v>1377</v>
      </c>
      <c r="F901" s="70" t="s">
        <v>1378</v>
      </c>
      <c r="G901" s="70" t="s">
        <v>635</v>
      </c>
      <c r="H901" s="70" t="s">
        <v>636</v>
      </c>
      <c r="I901" s="200">
        <v>0</v>
      </c>
      <c r="J901" s="200">
        <v>142742556500</v>
      </c>
      <c r="K901" s="200">
        <v>272683724036</v>
      </c>
      <c r="L901" s="200">
        <v>306290641359</v>
      </c>
      <c r="M901" s="200">
        <v>0</v>
      </c>
      <c r="N901" s="200">
        <v>176349473823</v>
      </c>
    </row>
    <row r="902" spans="1:14" x14ac:dyDescent="0.25">
      <c r="A902" s="70" t="s">
        <v>1341</v>
      </c>
      <c r="B902" s="70" t="s">
        <v>1342</v>
      </c>
      <c r="C902" s="70" t="s">
        <v>1343</v>
      </c>
      <c r="D902" s="70" t="s">
        <v>1344</v>
      </c>
      <c r="E902" s="70" t="s">
        <v>1377</v>
      </c>
      <c r="F902" s="70" t="s">
        <v>1378</v>
      </c>
      <c r="G902" s="70" t="s">
        <v>637</v>
      </c>
      <c r="H902" s="70" t="s">
        <v>638</v>
      </c>
      <c r="I902" s="200">
        <v>0</v>
      </c>
      <c r="J902" s="200">
        <v>112185450000</v>
      </c>
      <c r="K902" s="200">
        <v>281641140375</v>
      </c>
      <c r="L902" s="200">
        <v>370608654250</v>
      </c>
      <c r="M902" s="200">
        <v>0</v>
      </c>
      <c r="N902" s="200">
        <v>201152963875</v>
      </c>
    </row>
    <row r="903" spans="1:14" x14ac:dyDescent="0.25">
      <c r="A903" s="70" t="s">
        <v>1341</v>
      </c>
      <c r="B903" s="70" t="s">
        <v>1342</v>
      </c>
      <c r="C903" s="70" t="s">
        <v>1343</v>
      </c>
      <c r="D903" s="70" t="s">
        <v>1344</v>
      </c>
      <c r="E903" s="70" t="s">
        <v>1377</v>
      </c>
      <c r="F903" s="70" t="s">
        <v>1378</v>
      </c>
      <c r="G903" s="70" t="s">
        <v>895</v>
      </c>
      <c r="H903" s="70" t="s">
        <v>896</v>
      </c>
      <c r="I903" s="200">
        <v>0</v>
      </c>
      <c r="J903" s="200">
        <v>0</v>
      </c>
      <c r="K903" s="200">
        <v>10000000000</v>
      </c>
      <c r="L903" s="200">
        <v>10000000000</v>
      </c>
      <c r="M903" s="200">
        <v>0</v>
      </c>
      <c r="N903" s="200">
        <v>0</v>
      </c>
    </row>
    <row r="904" spans="1:14" x14ac:dyDescent="0.25">
      <c r="A904" s="70" t="s">
        <v>1341</v>
      </c>
      <c r="B904" s="70" t="s">
        <v>1342</v>
      </c>
      <c r="C904" s="70" t="s">
        <v>1343</v>
      </c>
      <c r="D904" s="70" t="s">
        <v>1344</v>
      </c>
      <c r="E904" s="70" t="s">
        <v>1377</v>
      </c>
      <c r="F904" s="70" t="s">
        <v>1378</v>
      </c>
      <c r="G904" s="70" t="s">
        <v>1367</v>
      </c>
      <c r="H904" s="70" t="s">
        <v>1368</v>
      </c>
      <c r="I904" s="200">
        <v>0</v>
      </c>
      <c r="J904" s="200">
        <v>420000000</v>
      </c>
      <c r="K904" s="200">
        <v>0</v>
      </c>
      <c r="L904" s="200">
        <v>0</v>
      </c>
      <c r="M904" s="200">
        <v>0</v>
      </c>
      <c r="N904" s="200">
        <v>420000000</v>
      </c>
    </row>
    <row r="905" spans="1:14" x14ac:dyDescent="0.25">
      <c r="A905" s="70" t="s">
        <v>1341</v>
      </c>
      <c r="B905" s="70" t="s">
        <v>1342</v>
      </c>
      <c r="C905" s="70" t="s">
        <v>1343</v>
      </c>
      <c r="D905" s="70" t="s">
        <v>1344</v>
      </c>
      <c r="E905" s="70" t="s">
        <v>1377</v>
      </c>
      <c r="F905" s="70" t="s">
        <v>1378</v>
      </c>
      <c r="G905" s="70" t="s">
        <v>641</v>
      </c>
      <c r="H905" s="70" t="s">
        <v>642</v>
      </c>
      <c r="I905" s="200">
        <v>0</v>
      </c>
      <c r="J905" s="200">
        <v>259240612750</v>
      </c>
      <c r="K905" s="200">
        <v>0</v>
      </c>
      <c r="L905" s="200">
        <v>0</v>
      </c>
      <c r="M905" s="200">
        <v>0</v>
      </c>
      <c r="N905" s="200">
        <v>259240612750</v>
      </c>
    </row>
    <row r="906" spans="1:14" x14ac:dyDescent="0.25">
      <c r="A906" s="70" t="s">
        <v>1341</v>
      </c>
      <c r="B906" s="70" t="s">
        <v>1342</v>
      </c>
      <c r="C906" s="70" t="s">
        <v>1343</v>
      </c>
      <c r="D906" s="70" t="s">
        <v>1344</v>
      </c>
      <c r="E906" s="70" t="s">
        <v>1377</v>
      </c>
      <c r="F906" s="70" t="s">
        <v>1378</v>
      </c>
      <c r="G906" s="70" t="s">
        <v>645</v>
      </c>
      <c r="H906" s="70" t="s">
        <v>646</v>
      </c>
      <c r="I906" s="200">
        <v>0</v>
      </c>
      <c r="J906" s="200">
        <v>231287621156</v>
      </c>
      <c r="K906" s="200">
        <v>454973381750</v>
      </c>
      <c r="L906" s="200">
        <v>439830724950</v>
      </c>
      <c r="M906" s="200">
        <v>0</v>
      </c>
      <c r="N906" s="200">
        <v>216144964356</v>
      </c>
    </row>
    <row r="907" spans="1:14" x14ac:dyDescent="0.25">
      <c r="A907" s="70" t="s">
        <v>1341</v>
      </c>
      <c r="B907" s="70" t="s">
        <v>1342</v>
      </c>
      <c r="C907" s="70" t="s">
        <v>1343</v>
      </c>
      <c r="D907" s="70" t="s">
        <v>1344</v>
      </c>
      <c r="E907" s="70" t="s">
        <v>1377</v>
      </c>
      <c r="F907" s="70" t="s">
        <v>1378</v>
      </c>
      <c r="G907" s="70" t="s">
        <v>1369</v>
      </c>
      <c r="H907" s="70" t="s">
        <v>1370</v>
      </c>
      <c r="I907" s="200">
        <v>0</v>
      </c>
      <c r="J907" s="200">
        <v>36957800000</v>
      </c>
      <c r="K907" s="200">
        <v>42349931250</v>
      </c>
      <c r="L907" s="200">
        <v>89083451875</v>
      </c>
      <c r="M907" s="200">
        <v>0</v>
      </c>
      <c r="N907" s="200">
        <v>83691320625</v>
      </c>
    </row>
    <row r="908" spans="1:14" x14ac:dyDescent="0.25">
      <c r="A908" s="70" t="s">
        <v>1341</v>
      </c>
      <c r="B908" s="70" t="s">
        <v>1342</v>
      </c>
      <c r="C908" s="70" t="s">
        <v>1343</v>
      </c>
      <c r="D908" s="70" t="s">
        <v>1344</v>
      </c>
      <c r="E908" s="70" t="s">
        <v>1377</v>
      </c>
      <c r="F908" s="70" t="s">
        <v>1378</v>
      </c>
      <c r="G908" s="70" t="s">
        <v>1371</v>
      </c>
      <c r="H908" s="70" t="s">
        <v>1372</v>
      </c>
      <c r="I908" s="200">
        <v>0</v>
      </c>
      <c r="J908" s="200">
        <v>134000000000</v>
      </c>
      <c r="K908" s="200">
        <v>137852191180</v>
      </c>
      <c r="L908" s="200">
        <v>290634222560</v>
      </c>
      <c r="M908" s="200">
        <v>0</v>
      </c>
      <c r="N908" s="200">
        <v>286782031380</v>
      </c>
    </row>
    <row r="909" spans="1:14" x14ac:dyDescent="0.25">
      <c r="A909" s="70" t="s">
        <v>1341</v>
      </c>
      <c r="B909" s="70" t="s">
        <v>1342</v>
      </c>
      <c r="C909" s="70" t="s">
        <v>1343</v>
      </c>
      <c r="D909" s="70" t="s">
        <v>1344</v>
      </c>
      <c r="E909" s="70" t="s">
        <v>1377</v>
      </c>
      <c r="F909" s="70" t="s">
        <v>1378</v>
      </c>
      <c r="G909" s="70" t="s">
        <v>1373</v>
      </c>
      <c r="H909" s="70" t="s">
        <v>1374</v>
      </c>
      <c r="I909" s="200">
        <v>0</v>
      </c>
      <c r="J909" s="200">
        <v>170700000000</v>
      </c>
      <c r="K909" s="200">
        <v>170700000000</v>
      </c>
      <c r="L909" s="200">
        <v>0</v>
      </c>
      <c r="M909" s="200">
        <v>0</v>
      </c>
      <c r="N909" s="200">
        <v>0</v>
      </c>
    </row>
    <row r="910" spans="1:14" x14ac:dyDescent="0.25">
      <c r="A910" s="70" t="s">
        <v>1341</v>
      </c>
      <c r="B910" s="70" t="s">
        <v>1342</v>
      </c>
      <c r="C910" s="70" t="s">
        <v>1343</v>
      </c>
      <c r="D910" s="70" t="s">
        <v>1344</v>
      </c>
      <c r="E910" s="70" t="s">
        <v>1377</v>
      </c>
      <c r="F910" s="70" t="s">
        <v>1378</v>
      </c>
      <c r="G910" s="70" t="s">
        <v>704</v>
      </c>
      <c r="H910" s="70" t="s">
        <v>705</v>
      </c>
      <c r="I910" s="200">
        <v>0</v>
      </c>
      <c r="J910" s="200">
        <v>2700000000</v>
      </c>
      <c r="K910" s="200">
        <v>0</v>
      </c>
      <c r="L910" s="200">
        <v>0</v>
      </c>
      <c r="M910" s="200">
        <v>0</v>
      </c>
      <c r="N910" s="200">
        <v>2700000000</v>
      </c>
    </row>
    <row r="911" spans="1:14" x14ac:dyDescent="0.25">
      <c r="A911" s="70" t="s">
        <v>1341</v>
      </c>
      <c r="B911" s="70" t="s">
        <v>1342</v>
      </c>
      <c r="C911" s="70" t="s">
        <v>1343</v>
      </c>
      <c r="D911" s="70" t="s">
        <v>1344</v>
      </c>
      <c r="E911" s="70" t="s">
        <v>1377</v>
      </c>
      <c r="F911" s="70" t="s">
        <v>1378</v>
      </c>
      <c r="G911" s="70" t="s">
        <v>1844</v>
      </c>
      <c r="H911" s="70" t="s">
        <v>1845</v>
      </c>
      <c r="I911" s="200">
        <v>0</v>
      </c>
      <c r="J911" s="200">
        <v>0</v>
      </c>
      <c r="K911" s="200">
        <v>47423297517</v>
      </c>
      <c r="L911" s="200">
        <v>65514563535</v>
      </c>
      <c r="M911" s="200">
        <v>0</v>
      </c>
      <c r="N911" s="200">
        <v>18091266018</v>
      </c>
    </row>
    <row r="912" spans="1:14" x14ac:dyDescent="0.25">
      <c r="A912" s="70" t="s">
        <v>1341</v>
      </c>
      <c r="B912" s="70" t="s">
        <v>1342</v>
      </c>
      <c r="C912" s="70" t="s">
        <v>1343</v>
      </c>
      <c r="D912" s="70" t="s">
        <v>1344</v>
      </c>
      <c r="E912" s="70" t="s">
        <v>1377</v>
      </c>
      <c r="F912" s="70" t="s">
        <v>1378</v>
      </c>
      <c r="G912" s="70" t="s">
        <v>1846</v>
      </c>
      <c r="H912" s="70" t="s">
        <v>1847</v>
      </c>
      <c r="I912" s="200">
        <v>0</v>
      </c>
      <c r="J912" s="200">
        <v>0</v>
      </c>
      <c r="K912" s="200">
        <v>3849866600</v>
      </c>
      <c r="L912" s="200">
        <v>25553976380</v>
      </c>
      <c r="M912" s="200">
        <v>0</v>
      </c>
      <c r="N912" s="200">
        <v>21704109780</v>
      </c>
    </row>
    <row r="913" spans="1:14" x14ac:dyDescent="0.25">
      <c r="A913" s="70" t="s">
        <v>1341</v>
      </c>
      <c r="B913" s="70" t="s">
        <v>1342</v>
      </c>
      <c r="C913" s="70" t="s">
        <v>1343</v>
      </c>
      <c r="D913" s="70" t="s">
        <v>1344</v>
      </c>
      <c r="E913" s="70" t="s">
        <v>1377</v>
      </c>
      <c r="F913" s="70" t="s">
        <v>1378</v>
      </c>
      <c r="G913" s="70" t="s">
        <v>1848</v>
      </c>
      <c r="H913" s="70" t="s">
        <v>1849</v>
      </c>
      <c r="I913" s="200">
        <v>0</v>
      </c>
      <c r="J913" s="200">
        <v>0</v>
      </c>
      <c r="K913" s="200">
        <v>6170490711</v>
      </c>
      <c r="L913" s="200">
        <v>20530558537</v>
      </c>
      <c r="M913" s="200">
        <v>0</v>
      </c>
      <c r="N913" s="200">
        <v>14360067826</v>
      </c>
    </row>
    <row r="914" spans="1:14" x14ac:dyDescent="0.25">
      <c r="A914" s="70" t="s">
        <v>1341</v>
      </c>
      <c r="B914" s="70" t="s">
        <v>1342</v>
      </c>
      <c r="C914" s="70" t="s">
        <v>1343</v>
      </c>
      <c r="D914" s="70" t="s">
        <v>1344</v>
      </c>
      <c r="E914" s="70" t="s">
        <v>1377</v>
      </c>
      <c r="F914" s="70" t="s">
        <v>1378</v>
      </c>
      <c r="G914" s="70" t="s">
        <v>2107</v>
      </c>
      <c r="H914" s="70" t="s">
        <v>2108</v>
      </c>
      <c r="I914" s="200">
        <v>0</v>
      </c>
      <c r="J914" s="200">
        <v>0</v>
      </c>
      <c r="K914" s="200">
        <v>0</v>
      </c>
      <c r="L914" s="200">
        <v>80748993091</v>
      </c>
      <c r="M914" s="200">
        <v>0</v>
      </c>
      <c r="N914" s="200">
        <v>80748993091</v>
      </c>
    </row>
    <row r="915" spans="1:14" x14ac:dyDescent="0.25">
      <c r="A915" s="70" t="s">
        <v>1341</v>
      </c>
      <c r="B915" s="70" t="s">
        <v>1342</v>
      </c>
      <c r="C915" s="70" t="s">
        <v>1343</v>
      </c>
      <c r="D915" s="70" t="s">
        <v>1344</v>
      </c>
      <c r="E915" s="70" t="s">
        <v>1377</v>
      </c>
      <c r="F915" s="70" t="s">
        <v>1378</v>
      </c>
      <c r="G915" s="70" t="s">
        <v>1850</v>
      </c>
      <c r="H915" s="70" t="s">
        <v>1851</v>
      </c>
      <c r="I915" s="200">
        <v>0</v>
      </c>
      <c r="J915" s="200">
        <v>0</v>
      </c>
      <c r="K915" s="200">
        <v>0</v>
      </c>
      <c r="L915" s="200">
        <v>37500000000</v>
      </c>
      <c r="M915" s="200">
        <v>0</v>
      </c>
      <c r="N915" s="200">
        <v>37500000000</v>
      </c>
    </row>
    <row r="916" spans="1:14" x14ac:dyDescent="0.25">
      <c r="A916" s="70" t="s">
        <v>1341</v>
      </c>
      <c r="B916" s="70" t="s">
        <v>1342</v>
      </c>
      <c r="C916" s="70" t="s">
        <v>1343</v>
      </c>
      <c r="D916" s="70" t="s">
        <v>1344</v>
      </c>
      <c r="E916" s="70" t="s">
        <v>1377</v>
      </c>
      <c r="F916" s="70" t="s">
        <v>1378</v>
      </c>
      <c r="G916" s="70" t="s">
        <v>1852</v>
      </c>
      <c r="H916" s="70" t="s">
        <v>1853</v>
      </c>
      <c r="I916" s="200">
        <v>0</v>
      </c>
      <c r="J916" s="200">
        <v>0</v>
      </c>
      <c r="K916" s="200">
        <v>3120000000</v>
      </c>
      <c r="L916" s="200">
        <v>3120000000</v>
      </c>
      <c r="M916" s="200">
        <v>0</v>
      </c>
      <c r="N916" s="200">
        <v>0</v>
      </c>
    </row>
    <row r="917" spans="1:14" x14ac:dyDescent="0.25">
      <c r="A917" s="70" t="s">
        <v>1341</v>
      </c>
      <c r="B917" s="70" t="s">
        <v>1342</v>
      </c>
      <c r="C917" s="70" t="s">
        <v>1343</v>
      </c>
      <c r="D917" s="70" t="s">
        <v>1344</v>
      </c>
      <c r="E917" s="70" t="s">
        <v>1377</v>
      </c>
      <c r="F917" s="70" t="s">
        <v>1378</v>
      </c>
      <c r="G917" s="70" t="s">
        <v>1854</v>
      </c>
      <c r="H917" s="70" t="s">
        <v>1855</v>
      </c>
      <c r="I917" s="200">
        <v>0</v>
      </c>
      <c r="J917" s="200">
        <v>0</v>
      </c>
      <c r="K917" s="200">
        <v>4617677710</v>
      </c>
      <c r="L917" s="200">
        <v>8773587649</v>
      </c>
      <c r="M917" s="200">
        <v>0</v>
      </c>
      <c r="N917" s="200">
        <v>4155909939</v>
      </c>
    </row>
    <row r="918" spans="1:14" x14ac:dyDescent="0.25">
      <c r="A918" s="70" t="s">
        <v>1341</v>
      </c>
      <c r="B918" s="70" t="s">
        <v>1342</v>
      </c>
      <c r="C918" s="70" t="s">
        <v>1343</v>
      </c>
      <c r="D918" s="70" t="s">
        <v>1344</v>
      </c>
      <c r="E918" s="70" t="s">
        <v>1377</v>
      </c>
      <c r="F918" s="70" t="s">
        <v>1378</v>
      </c>
      <c r="G918" s="70" t="s">
        <v>2115</v>
      </c>
      <c r="H918" s="70" t="s">
        <v>2116</v>
      </c>
      <c r="I918" s="200">
        <v>0</v>
      </c>
      <c r="J918" s="200">
        <v>0</v>
      </c>
      <c r="K918" s="200">
        <v>0</v>
      </c>
      <c r="L918" s="200">
        <v>19798907992</v>
      </c>
      <c r="M918" s="200">
        <v>0</v>
      </c>
      <c r="N918" s="200">
        <v>19798907992</v>
      </c>
    </row>
    <row r="919" spans="1:14" x14ac:dyDescent="0.25">
      <c r="A919" s="70" t="s">
        <v>1341</v>
      </c>
      <c r="B919" s="70" t="s">
        <v>1342</v>
      </c>
      <c r="C919" s="70" t="s">
        <v>1343</v>
      </c>
      <c r="D919" s="70" t="s">
        <v>1344</v>
      </c>
      <c r="E919" s="70" t="s">
        <v>1377</v>
      </c>
      <c r="F919" s="70" t="s">
        <v>1378</v>
      </c>
      <c r="G919" s="70" t="s">
        <v>1858</v>
      </c>
      <c r="H919" s="70" t="s">
        <v>1859</v>
      </c>
      <c r="I919" s="200">
        <v>0</v>
      </c>
      <c r="J919" s="200">
        <v>0</v>
      </c>
      <c r="K919" s="200">
        <v>82912405500</v>
      </c>
      <c r="L919" s="200">
        <v>286572788100</v>
      </c>
      <c r="M919" s="200">
        <v>0</v>
      </c>
      <c r="N919" s="200">
        <v>203660382600</v>
      </c>
    </row>
    <row r="920" spans="1:14" x14ac:dyDescent="0.25">
      <c r="A920" s="70" t="s">
        <v>1341</v>
      </c>
      <c r="B920" s="70" t="s">
        <v>1342</v>
      </c>
      <c r="C920" s="70" t="s">
        <v>1343</v>
      </c>
      <c r="D920" s="70" t="s">
        <v>1344</v>
      </c>
      <c r="E920" s="70" t="s">
        <v>1377</v>
      </c>
      <c r="F920" s="70" t="s">
        <v>1378</v>
      </c>
      <c r="G920" s="70" t="s">
        <v>1860</v>
      </c>
      <c r="H920" s="70" t="s">
        <v>1861</v>
      </c>
      <c r="I920" s="200">
        <v>0</v>
      </c>
      <c r="J920" s="200">
        <v>0</v>
      </c>
      <c r="K920" s="200">
        <v>0</v>
      </c>
      <c r="L920" s="200">
        <v>6860109375</v>
      </c>
      <c r="M920" s="200">
        <v>0</v>
      </c>
      <c r="N920" s="200">
        <v>6860109375</v>
      </c>
    </row>
    <row r="921" spans="1:14" x14ac:dyDescent="0.25">
      <c r="A921" s="70" t="s">
        <v>1341</v>
      </c>
      <c r="B921" s="70" t="s">
        <v>1342</v>
      </c>
      <c r="C921" s="70" t="s">
        <v>1343</v>
      </c>
      <c r="D921" s="70" t="s">
        <v>1344</v>
      </c>
      <c r="E921" s="70" t="s">
        <v>1377</v>
      </c>
      <c r="F921" s="70" t="s">
        <v>1378</v>
      </c>
      <c r="G921" s="70" t="s">
        <v>1862</v>
      </c>
      <c r="H921" s="70" t="s">
        <v>1863</v>
      </c>
      <c r="I921" s="200">
        <v>0</v>
      </c>
      <c r="J921" s="200">
        <v>0</v>
      </c>
      <c r="K921" s="200">
        <v>0</v>
      </c>
      <c r="L921" s="200">
        <v>5858000000</v>
      </c>
      <c r="M921" s="200">
        <v>0</v>
      </c>
      <c r="N921" s="200">
        <v>5858000000</v>
      </c>
    </row>
    <row r="922" spans="1:14" x14ac:dyDescent="0.25">
      <c r="A922" s="70" t="s">
        <v>1341</v>
      </c>
      <c r="B922" s="70" t="s">
        <v>1342</v>
      </c>
      <c r="C922" s="70" t="s">
        <v>1343</v>
      </c>
      <c r="D922" s="70" t="s">
        <v>1344</v>
      </c>
      <c r="E922" s="70" t="s">
        <v>1377</v>
      </c>
      <c r="F922" s="70" t="s">
        <v>1378</v>
      </c>
      <c r="G922" s="70" t="s">
        <v>1866</v>
      </c>
      <c r="H922" s="70" t="s">
        <v>1867</v>
      </c>
      <c r="I922" s="200">
        <v>0</v>
      </c>
      <c r="J922" s="200">
        <v>0</v>
      </c>
      <c r="K922" s="200">
        <v>0</v>
      </c>
      <c r="L922" s="200">
        <v>5847850000</v>
      </c>
      <c r="M922" s="200">
        <v>0</v>
      </c>
      <c r="N922" s="200">
        <v>5847850000</v>
      </c>
    </row>
    <row r="923" spans="1:14" x14ac:dyDescent="0.25">
      <c r="A923" s="70" t="s">
        <v>1341</v>
      </c>
      <c r="B923" s="70" t="s">
        <v>1342</v>
      </c>
      <c r="C923" s="70" t="s">
        <v>1343</v>
      </c>
      <c r="D923" s="70" t="s">
        <v>1344</v>
      </c>
      <c r="E923" s="70" t="s">
        <v>1377</v>
      </c>
      <c r="F923" s="70" t="s">
        <v>1378</v>
      </c>
      <c r="G923" s="70" t="s">
        <v>1907</v>
      </c>
      <c r="H923" s="70" t="s">
        <v>1908</v>
      </c>
      <c r="I923" s="200">
        <v>0</v>
      </c>
      <c r="J923" s="200">
        <v>0</v>
      </c>
      <c r="K923" s="200">
        <v>0</v>
      </c>
      <c r="L923" s="200">
        <v>250000000</v>
      </c>
      <c r="M923" s="200">
        <v>0</v>
      </c>
      <c r="N923" s="200">
        <v>250000000</v>
      </c>
    </row>
    <row r="924" spans="1:14" x14ac:dyDescent="0.25">
      <c r="A924" s="70" t="s">
        <v>1341</v>
      </c>
      <c r="B924" s="70" t="s">
        <v>1342</v>
      </c>
      <c r="C924" s="70" t="s">
        <v>1343</v>
      </c>
      <c r="D924" s="70" t="s">
        <v>1344</v>
      </c>
      <c r="E924" s="70" t="s">
        <v>1377</v>
      </c>
      <c r="F924" s="70" t="s">
        <v>1378</v>
      </c>
      <c r="G924" s="70" t="s">
        <v>1870</v>
      </c>
      <c r="H924" s="70" t="s">
        <v>1871</v>
      </c>
      <c r="I924" s="200">
        <v>0</v>
      </c>
      <c r="J924" s="200">
        <v>0</v>
      </c>
      <c r="K924" s="200">
        <v>0</v>
      </c>
      <c r="L924" s="200">
        <v>36900000000</v>
      </c>
      <c r="M924" s="200">
        <v>0</v>
      </c>
      <c r="N924" s="200">
        <v>36900000000</v>
      </c>
    </row>
    <row r="925" spans="1:14" x14ac:dyDescent="0.25">
      <c r="A925" s="70" t="s">
        <v>1341</v>
      </c>
      <c r="B925" s="70" t="s">
        <v>1342</v>
      </c>
      <c r="C925" s="70" t="s">
        <v>1343</v>
      </c>
      <c r="D925" s="70" t="s">
        <v>1344</v>
      </c>
      <c r="E925" s="70" t="s">
        <v>1377</v>
      </c>
      <c r="F925" s="70" t="s">
        <v>1378</v>
      </c>
      <c r="G925" s="70" t="s">
        <v>1872</v>
      </c>
      <c r="H925" s="70" t="s">
        <v>1873</v>
      </c>
      <c r="I925" s="200">
        <v>0</v>
      </c>
      <c r="J925" s="200">
        <v>0</v>
      </c>
      <c r="K925" s="200">
        <v>0</v>
      </c>
      <c r="L925" s="200">
        <v>31189200000</v>
      </c>
      <c r="M925" s="200">
        <v>0</v>
      </c>
      <c r="N925" s="200">
        <v>31189200000</v>
      </c>
    </row>
    <row r="926" spans="1:14" x14ac:dyDescent="0.25">
      <c r="A926" s="70" t="s">
        <v>1341</v>
      </c>
      <c r="B926" s="70" t="s">
        <v>1342</v>
      </c>
      <c r="C926" s="70" t="s">
        <v>1343</v>
      </c>
      <c r="D926" s="70" t="s">
        <v>1344</v>
      </c>
      <c r="E926" s="70" t="s">
        <v>1377</v>
      </c>
      <c r="F926" s="70" t="s">
        <v>1378</v>
      </c>
      <c r="G926" s="70" t="s">
        <v>2109</v>
      </c>
      <c r="H926" s="70" t="s">
        <v>2110</v>
      </c>
      <c r="I926" s="200">
        <v>0</v>
      </c>
      <c r="J926" s="200">
        <v>0</v>
      </c>
      <c r="K926" s="200">
        <v>0</v>
      </c>
      <c r="L926" s="200">
        <v>167591817483</v>
      </c>
      <c r="M926" s="200">
        <v>0</v>
      </c>
      <c r="N926" s="200">
        <v>167591817483</v>
      </c>
    </row>
    <row r="927" spans="1:14" x14ac:dyDescent="0.25">
      <c r="A927" s="70" t="s">
        <v>1341</v>
      </c>
      <c r="B927" s="70" t="s">
        <v>1342</v>
      </c>
      <c r="C927" s="70" t="s">
        <v>1343</v>
      </c>
      <c r="D927" s="70" t="s">
        <v>1344</v>
      </c>
      <c r="E927" s="70" t="s">
        <v>1377</v>
      </c>
      <c r="F927" s="70" t="s">
        <v>1378</v>
      </c>
      <c r="G927" s="70" t="s">
        <v>2111</v>
      </c>
      <c r="H927" s="70" t="s">
        <v>2112</v>
      </c>
      <c r="I927" s="200">
        <v>0</v>
      </c>
      <c r="J927" s="200">
        <v>0</v>
      </c>
      <c r="K927" s="200">
        <v>0</v>
      </c>
      <c r="L927" s="200">
        <v>9450000000</v>
      </c>
      <c r="M927" s="200">
        <v>0</v>
      </c>
      <c r="N927" s="200">
        <v>9450000000</v>
      </c>
    </row>
    <row r="928" spans="1:14" x14ac:dyDescent="0.25">
      <c r="A928" s="70" t="s">
        <v>1341</v>
      </c>
      <c r="B928" s="70" t="s">
        <v>1342</v>
      </c>
      <c r="C928" s="70" t="s">
        <v>1343</v>
      </c>
      <c r="D928" s="70" t="s">
        <v>1344</v>
      </c>
      <c r="E928" s="70" t="s">
        <v>1377</v>
      </c>
      <c r="F928" s="70" t="s">
        <v>1378</v>
      </c>
      <c r="G928" s="70" t="s">
        <v>1874</v>
      </c>
      <c r="H928" s="70" t="s">
        <v>1875</v>
      </c>
      <c r="I928" s="200">
        <v>0</v>
      </c>
      <c r="J928" s="200">
        <v>0</v>
      </c>
      <c r="K928" s="200">
        <v>0</v>
      </c>
      <c r="L928" s="200">
        <v>13997050000</v>
      </c>
      <c r="M928" s="200">
        <v>0</v>
      </c>
      <c r="N928" s="200">
        <v>13997050000</v>
      </c>
    </row>
    <row r="929" spans="1:14" x14ac:dyDescent="0.25">
      <c r="A929" s="70" t="s">
        <v>1341</v>
      </c>
      <c r="B929" s="70" t="s">
        <v>1342</v>
      </c>
      <c r="C929" s="70" t="s">
        <v>1343</v>
      </c>
      <c r="D929" s="70" t="s">
        <v>1344</v>
      </c>
      <c r="E929" s="70" t="s">
        <v>1377</v>
      </c>
      <c r="F929" s="70" t="s">
        <v>1378</v>
      </c>
      <c r="G929" s="70" t="s">
        <v>1876</v>
      </c>
      <c r="H929" s="70" t="s">
        <v>1877</v>
      </c>
      <c r="I929" s="200">
        <v>0</v>
      </c>
      <c r="J929" s="200">
        <v>0</v>
      </c>
      <c r="K929" s="200">
        <v>0</v>
      </c>
      <c r="L929" s="200">
        <v>4171075776</v>
      </c>
      <c r="M929" s="200">
        <v>0</v>
      </c>
      <c r="N929" s="200">
        <v>4171075776</v>
      </c>
    </row>
    <row r="930" spans="1:14" x14ac:dyDescent="0.25">
      <c r="A930" s="70" t="s">
        <v>1341</v>
      </c>
      <c r="B930" s="70" t="s">
        <v>1342</v>
      </c>
      <c r="C930" s="70" t="s">
        <v>1343</v>
      </c>
      <c r="D930" s="70" t="s">
        <v>1344</v>
      </c>
      <c r="E930" s="70" t="s">
        <v>1377</v>
      </c>
      <c r="F930" s="70" t="s">
        <v>1378</v>
      </c>
      <c r="G930" s="70" t="s">
        <v>2113</v>
      </c>
      <c r="H930" s="70" t="s">
        <v>2114</v>
      </c>
      <c r="I930" s="200">
        <v>0</v>
      </c>
      <c r="J930" s="200">
        <v>0</v>
      </c>
      <c r="K930" s="200">
        <v>0</v>
      </c>
      <c r="L930" s="200">
        <v>10698400000</v>
      </c>
      <c r="M930" s="200">
        <v>0</v>
      </c>
      <c r="N930" s="200">
        <v>10698400000</v>
      </c>
    </row>
    <row r="931" spans="1:14" x14ac:dyDescent="0.25">
      <c r="A931" s="70" t="s">
        <v>1341</v>
      </c>
      <c r="B931" s="70" t="s">
        <v>1342</v>
      </c>
      <c r="C931" s="70" t="s">
        <v>1343</v>
      </c>
      <c r="D931" s="70" t="s">
        <v>1344</v>
      </c>
      <c r="E931" s="70" t="s">
        <v>1377</v>
      </c>
      <c r="F931" s="70" t="s">
        <v>1378</v>
      </c>
      <c r="G931" s="70" t="s">
        <v>2117</v>
      </c>
      <c r="H931" s="70" t="s">
        <v>2118</v>
      </c>
      <c r="I931" s="200">
        <v>0</v>
      </c>
      <c r="J931" s="200">
        <v>0</v>
      </c>
      <c r="K931" s="200">
        <v>0</v>
      </c>
      <c r="L931" s="200">
        <v>139716850000</v>
      </c>
      <c r="M931" s="200">
        <v>0</v>
      </c>
      <c r="N931" s="200">
        <v>139716850000</v>
      </c>
    </row>
    <row r="932" spans="1:14" x14ac:dyDescent="0.25">
      <c r="A932" s="70" t="s">
        <v>1341</v>
      </c>
      <c r="B932" s="70" t="s">
        <v>1342</v>
      </c>
      <c r="C932" s="70" t="s">
        <v>1343</v>
      </c>
      <c r="D932" s="70" t="s">
        <v>1344</v>
      </c>
      <c r="E932" s="70" t="s">
        <v>1377</v>
      </c>
      <c r="F932" s="70" t="s">
        <v>1378</v>
      </c>
      <c r="G932" s="70" t="s">
        <v>521</v>
      </c>
      <c r="H932" s="70" t="s">
        <v>522</v>
      </c>
      <c r="I932" s="200">
        <v>0</v>
      </c>
      <c r="J932" s="200">
        <v>0</v>
      </c>
      <c r="K932" s="200">
        <v>0</v>
      </c>
      <c r="L932" s="200">
        <v>200000000</v>
      </c>
      <c r="M932" s="200">
        <v>0</v>
      </c>
      <c r="N932" s="200">
        <v>200000000</v>
      </c>
    </row>
    <row r="933" spans="1:14" x14ac:dyDescent="0.25">
      <c r="A933" s="70" t="s">
        <v>1341</v>
      </c>
      <c r="B933" s="70" t="s">
        <v>1342</v>
      </c>
      <c r="C933" s="70" t="s">
        <v>1343</v>
      </c>
      <c r="D933" s="70" t="s">
        <v>1344</v>
      </c>
      <c r="E933" s="70" t="s">
        <v>1377</v>
      </c>
      <c r="F933" s="70" t="s">
        <v>1378</v>
      </c>
      <c r="G933" s="70" t="s">
        <v>535</v>
      </c>
      <c r="H933" s="70" t="s">
        <v>536</v>
      </c>
      <c r="I933" s="200">
        <v>0</v>
      </c>
      <c r="J933" s="200">
        <v>0</v>
      </c>
      <c r="K933" s="200">
        <v>0</v>
      </c>
      <c r="L933" s="200">
        <v>500000000</v>
      </c>
      <c r="M933" s="200">
        <v>0</v>
      </c>
      <c r="N933" s="200">
        <v>500000000</v>
      </c>
    </row>
    <row r="934" spans="1:14" x14ac:dyDescent="0.25">
      <c r="A934" s="70" t="s">
        <v>1341</v>
      </c>
      <c r="B934" s="70" t="s">
        <v>1342</v>
      </c>
      <c r="C934" s="70" t="s">
        <v>1343</v>
      </c>
      <c r="D934" s="70" t="s">
        <v>1344</v>
      </c>
      <c r="E934" s="70" t="s">
        <v>1377</v>
      </c>
      <c r="F934" s="70" t="s">
        <v>1378</v>
      </c>
      <c r="G934" s="70" t="s">
        <v>951</v>
      </c>
      <c r="H934" s="70" t="s">
        <v>952</v>
      </c>
      <c r="I934" s="200">
        <v>0</v>
      </c>
      <c r="J934" s="200">
        <v>0</v>
      </c>
      <c r="K934" s="200">
        <v>0</v>
      </c>
      <c r="L934" s="200">
        <v>150000000</v>
      </c>
      <c r="M934" s="200">
        <v>0</v>
      </c>
      <c r="N934" s="200">
        <v>150000000</v>
      </c>
    </row>
    <row r="935" spans="1:14" x14ac:dyDescent="0.25">
      <c r="A935" s="70" t="s">
        <v>1341</v>
      </c>
      <c r="B935" s="70" t="s">
        <v>1342</v>
      </c>
      <c r="C935" s="70" t="s">
        <v>1343</v>
      </c>
      <c r="D935" s="70" t="s">
        <v>1344</v>
      </c>
      <c r="E935" s="70" t="s">
        <v>1377</v>
      </c>
      <c r="F935" s="70" t="s">
        <v>1378</v>
      </c>
      <c r="G935" s="70" t="s">
        <v>662</v>
      </c>
      <c r="H935" s="70" t="s">
        <v>663</v>
      </c>
      <c r="I935" s="200">
        <v>0</v>
      </c>
      <c r="J935" s="200">
        <v>40000000</v>
      </c>
      <c r="K935" s="200">
        <v>0</v>
      </c>
      <c r="L935" s="200">
        <v>0</v>
      </c>
      <c r="M935" s="200">
        <v>0</v>
      </c>
      <c r="N935" s="200">
        <v>40000000</v>
      </c>
    </row>
    <row r="936" spans="1:14" x14ac:dyDescent="0.25">
      <c r="A936" s="70" t="s">
        <v>1341</v>
      </c>
      <c r="B936" s="70" t="s">
        <v>1342</v>
      </c>
      <c r="C936" s="70" t="s">
        <v>1343</v>
      </c>
      <c r="D936" s="70" t="s">
        <v>1344</v>
      </c>
      <c r="E936" s="70" t="s">
        <v>1377</v>
      </c>
      <c r="F936" s="70" t="s">
        <v>1378</v>
      </c>
      <c r="G936" s="70" t="s">
        <v>1882</v>
      </c>
      <c r="H936" s="70" t="s">
        <v>1883</v>
      </c>
      <c r="I936" s="200">
        <v>0</v>
      </c>
      <c r="J936" s="200">
        <v>0</v>
      </c>
      <c r="K936" s="200">
        <v>1000000000</v>
      </c>
      <c r="L936" s="200">
        <v>1000000000</v>
      </c>
      <c r="M936" s="200">
        <v>0</v>
      </c>
      <c r="N936" s="200">
        <v>0</v>
      </c>
    </row>
    <row r="937" spans="1:14" x14ac:dyDescent="0.25">
      <c r="A937" s="70" t="s">
        <v>1341</v>
      </c>
      <c r="B937" s="70" t="s">
        <v>1342</v>
      </c>
      <c r="C937" s="70" t="s">
        <v>1343</v>
      </c>
      <c r="D937" s="70" t="s">
        <v>1344</v>
      </c>
      <c r="E937" s="70" t="s">
        <v>1377</v>
      </c>
      <c r="F937" s="70" t="s">
        <v>1378</v>
      </c>
      <c r="G937" s="70" t="s">
        <v>1884</v>
      </c>
      <c r="H937" s="70" t="s">
        <v>1885</v>
      </c>
      <c r="I937" s="200">
        <v>0</v>
      </c>
      <c r="J937" s="200">
        <v>0</v>
      </c>
      <c r="K937" s="200">
        <v>5500000000</v>
      </c>
      <c r="L937" s="200">
        <v>5500000000</v>
      </c>
      <c r="M937" s="200">
        <v>0</v>
      </c>
      <c r="N937" s="200">
        <v>0</v>
      </c>
    </row>
    <row r="938" spans="1:14" x14ac:dyDescent="0.25">
      <c r="A938" s="70" t="s">
        <v>1341</v>
      </c>
      <c r="B938" s="70" t="s">
        <v>1342</v>
      </c>
      <c r="C938" s="70" t="s">
        <v>1343</v>
      </c>
      <c r="D938" s="70" t="s">
        <v>1344</v>
      </c>
      <c r="E938" s="70" t="s">
        <v>1377</v>
      </c>
      <c r="F938" s="70" t="s">
        <v>1378</v>
      </c>
      <c r="G938" s="70" t="s">
        <v>1816</v>
      </c>
      <c r="H938" s="70" t="s">
        <v>1817</v>
      </c>
      <c r="I938" s="200">
        <v>0</v>
      </c>
      <c r="J938" s="200">
        <v>0</v>
      </c>
      <c r="K938" s="200">
        <v>0</v>
      </c>
      <c r="L938" s="200">
        <v>500000000</v>
      </c>
      <c r="M938" s="200">
        <v>0</v>
      </c>
      <c r="N938" s="200">
        <v>500000000</v>
      </c>
    </row>
    <row r="939" spans="1:14" x14ac:dyDescent="0.25">
      <c r="A939" s="70" t="s">
        <v>1341</v>
      </c>
      <c r="B939" s="70" t="s">
        <v>1342</v>
      </c>
      <c r="C939" s="70" t="s">
        <v>1343</v>
      </c>
      <c r="D939" s="70" t="s">
        <v>1344</v>
      </c>
      <c r="E939" s="70" t="s">
        <v>1377</v>
      </c>
      <c r="F939" s="70" t="s">
        <v>1378</v>
      </c>
      <c r="G939" s="70" t="s">
        <v>1807</v>
      </c>
      <c r="H939" s="70" t="s">
        <v>1808</v>
      </c>
      <c r="I939" s="200">
        <v>0</v>
      </c>
      <c r="J939" s="200">
        <v>0</v>
      </c>
      <c r="K939" s="200">
        <v>0</v>
      </c>
      <c r="L939" s="200">
        <v>1000000000</v>
      </c>
      <c r="M939" s="200">
        <v>0</v>
      </c>
      <c r="N939" s="200">
        <v>1000000000</v>
      </c>
    </row>
    <row r="940" spans="1:14" x14ac:dyDescent="0.25">
      <c r="A940" s="70" t="s">
        <v>1341</v>
      </c>
      <c r="B940" s="70" t="s">
        <v>1342</v>
      </c>
      <c r="C940" s="70" t="s">
        <v>1343</v>
      </c>
      <c r="D940" s="70" t="s">
        <v>1344</v>
      </c>
      <c r="E940" s="70" t="s">
        <v>1377</v>
      </c>
      <c r="F940" s="70" t="s">
        <v>1378</v>
      </c>
      <c r="G940" s="70" t="s">
        <v>1818</v>
      </c>
      <c r="H940" s="70" t="s">
        <v>1819</v>
      </c>
      <c r="I940" s="200">
        <v>0</v>
      </c>
      <c r="J940" s="200">
        <v>0</v>
      </c>
      <c r="K940" s="200">
        <v>0</v>
      </c>
      <c r="L940" s="200">
        <v>500000000</v>
      </c>
      <c r="M940" s="200">
        <v>0</v>
      </c>
      <c r="N940" s="200">
        <v>500000000</v>
      </c>
    </row>
    <row r="941" spans="1:14" x14ac:dyDescent="0.25">
      <c r="A941" s="70" t="s">
        <v>1341</v>
      </c>
      <c r="B941" s="70" t="s">
        <v>1342</v>
      </c>
      <c r="C941" s="70" t="s">
        <v>1343</v>
      </c>
      <c r="D941" s="70" t="s">
        <v>1344</v>
      </c>
      <c r="E941" s="70" t="s">
        <v>1377</v>
      </c>
      <c r="F941" s="70" t="s">
        <v>1378</v>
      </c>
      <c r="G941" s="70" t="s">
        <v>1914</v>
      </c>
      <c r="H941" s="70" t="s">
        <v>1915</v>
      </c>
      <c r="I941" s="200">
        <v>0</v>
      </c>
      <c r="J941" s="200">
        <v>0</v>
      </c>
      <c r="K941" s="200">
        <v>0</v>
      </c>
      <c r="L941" s="200">
        <v>6201400000</v>
      </c>
      <c r="M941" s="200">
        <v>0</v>
      </c>
      <c r="N941" s="200">
        <v>6201400000</v>
      </c>
    </row>
    <row r="942" spans="1:14" x14ac:dyDescent="0.25">
      <c r="A942" s="70" t="s">
        <v>1341</v>
      </c>
      <c r="B942" s="70" t="s">
        <v>1342</v>
      </c>
      <c r="C942" s="70" t="s">
        <v>1379</v>
      </c>
      <c r="D942" s="70" t="s">
        <v>1380</v>
      </c>
      <c r="E942" s="70" t="s">
        <v>1381</v>
      </c>
      <c r="F942" s="70" t="s">
        <v>1382</v>
      </c>
      <c r="G942" s="70" t="s">
        <v>566</v>
      </c>
      <c r="H942" s="70" t="s">
        <v>567</v>
      </c>
      <c r="I942" s="200">
        <v>0</v>
      </c>
      <c r="J942" s="200">
        <v>0</v>
      </c>
      <c r="K942" s="200">
        <v>225000000000</v>
      </c>
      <c r="L942" s="200">
        <v>225000000000</v>
      </c>
      <c r="M942" s="200">
        <v>0</v>
      </c>
      <c r="N942" s="200">
        <v>0</v>
      </c>
    </row>
    <row r="943" spans="1:14" x14ac:dyDescent="0.25">
      <c r="A943" s="70" t="s">
        <v>1341</v>
      </c>
      <c r="B943" s="70" t="s">
        <v>1342</v>
      </c>
      <c r="C943" s="70" t="s">
        <v>1379</v>
      </c>
      <c r="D943" s="70" t="s">
        <v>1380</v>
      </c>
      <c r="E943" s="70" t="s">
        <v>1381</v>
      </c>
      <c r="F943" s="70" t="s">
        <v>1382</v>
      </c>
      <c r="G943" s="70" t="s">
        <v>546</v>
      </c>
      <c r="H943" s="70" t="s">
        <v>547</v>
      </c>
      <c r="I943" s="200">
        <v>0</v>
      </c>
      <c r="J943" s="200">
        <v>0</v>
      </c>
      <c r="K943" s="200">
        <v>3250000000</v>
      </c>
      <c r="L943" s="200">
        <v>3250000000</v>
      </c>
      <c r="M943" s="200">
        <v>0</v>
      </c>
      <c r="N943" s="200">
        <v>0</v>
      </c>
    </row>
    <row r="944" spans="1:14" x14ac:dyDescent="0.25">
      <c r="A944" s="70" t="s">
        <v>1341</v>
      </c>
      <c r="B944" s="70" t="s">
        <v>1342</v>
      </c>
      <c r="C944" s="70" t="s">
        <v>1379</v>
      </c>
      <c r="D944" s="70" t="s">
        <v>1380</v>
      </c>
      <c r="E944" s="70" t="s">
        <v>1381</v>
      </c>
      <c r="F944" s="70" t="s">
        <v>1382</v>
      </c>
      <c r="G944" s="70" t="s">
        <v>554</v>
      </c>
      <c r="H944" s="70" t="s">
        <v>555</v>
      </c>
      <c r="I944" s="200">
        <v>0</v>
      </c>
      <c r="J944" s="200">
        <v>0</v>
      </c>
      <c r="K944" s="200">
        <v>10051816000</v>
      </c>
      <c r="L944" s="200">
        <v>0</v>
      </c>
      <c r="M944" s="200">
        <v>10051816000</v>
      </c>
      <c r="N944" s="200">
        <v>0</v>
      </c>
    </row>
    <row r="945" spans="1:14" x14ac:dyDescent="0.25">
      <c r="A945" s="70" t="s">
        <v>1341</v>
      </c>
      <c r="B945" s="70" t="s">
        <v>1342</v>
      </c>
      <c r="C945" s="70" t="s">
        <v>1379</v>
      </c>
      <c r="D945" s="70" t="s">
        <v>1380</v>
      </c>
      <c r="E945" s="70" t="s">
        <v>1381</v>
      </c>
      <c r="F945" s="70" t="s">
        <v>1382</v>
      </c>
      <c r="G945" s="70" t="s">
        <v>558</v>
      </c>
      <c r="H945" s="70" t="s">
        <v>559</v>
      </c>
      <c r="I945" s="200">
        <v>0</v>
      </c>
      <c r="J945" s="200">
        <v>0</v>
      </c>
      <c r="K945" s="200">
        <v>1500000000</v>
      </c>
      <c r="L945" s="200">
        <v>1500000000</v>
      </c>
      <c r="M945" s="200">
        <v>0</v>
      </c>
      <c r="N945" s="200">
        <v>0</v>
      </c>
    </row>
    <row r="946" spans="1:14" x14ac:dyDescent="0.25">
      <c r="A946" s="70" t="s">
        <v>1341</v>
      </c>
      <c r="B946" s="70" t="s">
        <v>1342</v>
      </c>
      <c r="C946" s="70" t="s">
        <v>1379</v>
      </c>
      <c r="D946" s="70" t="s">
        <v>1380</v>
      </c>
      <c r="E946" s="70" t="s">
        <v>1381</v>
      </c>
      <c r="F946" s="70" t="s">
        <v>1382</v>
      </c>
      <c r="G946" s="70" t="s">
        <v>1862</v>
      </c>
      <c r="H946" s="70" t="s">
        <v>1863</v>
      </c>
      <c r="I946" s="200">
        <v>0</v>
      </c>
      <c r="J946" s="200">
        <v>0</v>
      </c>
      <c r="K946" s="200">
        <v>6781200000</v>
      </c>
      <c r="L946" s="200">
        <v>0</v>
      </c>
      <c r="M946" s="200">
        <v>6781200000</v>
      </c>
      <c r="N946" s="200">
        <v>0</v>
      </c>
    </row>
    <row r="947" spans="1:14" x14ac:dyDescent="0.25">
      <c r="A947" s="70" t="s">
        <v>1341</v>
      </c>
      <c r="B947" s="70" t="s">
        <v>1342</v>
      </c>
      <c r="C947" s="70" t="s">
        <v>1379</v>
      </c>
      <c r="D947" s="70" t="s">
        <v>1380</v>
      </c>
      <c r="E947" s="70" t="s">
        <v>1381</v>
      </c>
      <c r="F947" s="70" t="s">
        <v>1382</v>
      </c>
      <c r="G947" s="70" t="s">
        <v>1822</v>
      </c>
      <c r="H947" s="70" t="s">
        <v>1823</v>
      </c>
      <c r="I947" s="200">
        <v>0</v>
      </c>
      <c r="J947" s="200">
        <v>0</v>
      </c>
      <c r="K947" s="200">
        <v>500000000</v>
      </c>
      <c r="L947" s="200">
        <v>500000000</v>
      </c>
      <c r="M947" s="200">
        <v>0</v>
      </c>
      <c r="N947" s="200">
        <v>0</v>
      </c>
    </row>
    <row r="948" spans="1:14" x14ac:dyDescent="0.25">
      <c r="A948" s="70" t="s">
        <v>1341</v>
      </c>
      <c r="B948" s="70" t="s">
        <v>1342</v>
      </c>
      <c r="C948" s="70" t="s">
        <v>1379</v>
      </c>
      <c r="D948" s="70" t="s">
        <v>1380</v>
      </c>
      <c r="E948" s="70" t="s">
        <v>1381</v>
      </c>
      <c r="F948" s="70" t="s">
        <v>1382</v>
      </c>
      <c r="G948" s="70" t="s">
        <v>1824</v>
      </c>
      <c r="H948" s="70" t="s">
        <v>1825</v>
      </c>
      <c r="I948" s="200">
        <v>0</v>
      </c>
      <c r="J948" s="200">
        <v>0</v>
      </c>
      <c r="K948" s="200">
        <v>1000000000</v>
      </c>
      <c r="L948" s="200">
        <v>1000000000</v>
      </c>
      <c r="M948" s="200">
        <v>0</v>
      </c>
      <c r="N948" s="200">
        <v>0</v>
      </c>
    </row>
    <row r="949" spans="1:14" x14ac:dyDescent="0.25">
      <c r="A949" s="70" t="s">
        <v>1341</v>
      </c>
      <c r="B949" s="70" t="s">
        <v>1342</v>
      </c>
      <c r="C949" s="70" t="s">
        <v>1379</v>
      </c>
      <c r="D949" s="70" t="s">
        <v>1380</v>
      </c>
      <c r="E949" s="70" t="s">
        <v>1381</v>
      </c>
      <c r="F949" s="70" t="s">
        <v>1382</v>
      </c>
      <c r="G949" s="70" t="s">
        <v>515</v>
      </c>
      <c r="H949" s="70" t="s">
        <v>516</v>
      </c>
      <c r="I949" s="200">
        <v>5000000000</v>
      </c>
      <c r="J949" s="200">
        <v>0</v>
      </c>
      <c r="K949" s="200">
        <v>0</v>
      </c>
      <c r="L949" s="200">
        <v>0</v>
      </c>
      <c r="M949" s="200">
        <v>5000000000</v>
      </c>
      <c r="N949" s="200">
        <v>0</v>
      </c>
    </row>
    <row r="950" spans="1:14" x14ac:dyDescent="0.25">
      <c r="A950" s="70" t="s">
        <v>1341</v>
      </c>
      <c r="B950" s="70" t="s">
        <v>1342</v>
      </c>
      <c r="C950" s="70" t="s">
        <v>1379</v>
      </c>
      <c r="D950" s="70" t="s">
        <v>1380</v>
      </c>
      <c r="E950" s="70" t="s">
        <v>1383</v>
      </c>
      <c r="F950" s="70" t="s">
        <v>1384</v>
      </c>
      <c r="G950" s="70" t="s">
        <v>465</v>
      </c>
      <c r="H950" s="70" t="s">
        <v>466</v>
      </c>
      <c r="I950" s="200">
        <v>8500000000000</v>
      </c>
      <c r="J950" s="200">
        <v>0</v>
      </c>
      <c r="K950" s="200">
        <v>0</v>
      </c>
      <c r="L950" s="200">
        <v>0</v>
      </c>
      <c r="M950" s="200">
        <v>8500000000000</v>
      </c>
      <c r="N950" s="200">
        <v>0</v>
      </c>
    </row>
    <row r="951" spans="1:14" x14ac:dyDescent="0.25">
      <c r="A951" s="70" t="s">
        <v>1341</v>
      </c>
      <c r="B951" s="70" t="s">
        <v>1342</v>
      </c>
      <c r="C951" s="70" t="s">
        <v>1379</v>
      </c>
      <c r="D951" s="70" t="s">
        <v>1380</v>
      </c>
      <c r="E951" s="70" t="s">
        <v>2119</v>
      </c>
      <c r="F951" s="70" t="s">
        <v>2120</v>
      </c>
      <c r="G951" s="70" t="s">
        <v>556</v>
      </c>
      <c r="H951" s="70" t="s">
        <v>557</v>
      </c>
      <c r="I951" s="200">
        <v>0</v>
      </c>
      <c r="J951" s="200">
        <v>0</v>
      </c>
      <c r="K951" s="200">
        <v>4000000000</v>
      </c>
      <c r="L951" s="200">
        <v>4000000000</v>
      </c>
      <c r="M951" s="200">
        <v>0</v>
      </c>
      <c r="N951" s="200">
        <v>0</v>
      </c>
    </row>
    <row r="952" spans="1:14" x14ac:dyDescent="0.25">
      <c r="A952" s="70" t="s">
        <v>1341</v>
      </c>
      <c r="B952" s="70" t="s">
        <v>1342</v>
      </c>
      <c r="C952" s="70" t="s">
        <v>1379</v>
      </c>
      <c r="D952" s="70" t="s">
        <v>1380</v>
      </c>
      <c r="E952" s="70" t="s">
        <v>1385</v>
      </c>
      <c r="F952" s="70" t="s">
        <v>1386</v>
      </c>
      <c r="G952" s="70" t="s">
        <v>465</v>
      </c>
      <c r="H952" s="70" t="s">
        <v>466</v>
      </c>
      <c r="I952" s="200">
        <v>0</v>
      </c>
      <c r="J952" s="200">
        <v>8500000000000</v>
      </c>
      <c r="K952" s="200">
        <v>0</v>
      </c>
      <c r="L952" s="200">
        <v>0</v>
      </c>
      <c r="M952" s="200">
        <v>0</v>
      </c>
      <c r="N952" s="200">
        <v>8500000000000</v>
      </c>
    </row>
    <row r="953" spans="1:14" x14ac:dyDescent="0.25">
      <c r="A953" s="70" t="s">
        <v>1341</v>
      </c>
      <c r="B953" s="70" t="s">
        <v>1342</v>
      </c>
      <c r="C953" s="70" t="s">
        <v>1379</v>
      </c>
      <c r="D953" s="70" t="s">
        <v>1380</v>
      </c>
      <c r="E953" s="70" t="s">
        <v>1385</v>
      </c>
      <c r="F953" s="70" t="s">
        <v>1386</v>
      </c>
      <c r="G953" s="70" t="s">
        <v>566</v>
      </c>
      <c r="H953" s="70" t="s">
        <v>567</v>
      </c>
      <c r="I953" s="200">
        <v>0</v>
      </c>
      <c r="J953" s="200">
        <v>0</v>
      </c>
      <c r="K953" s="200">
        <v>225000000000</v>
      </c>
      <c r="L953" s="200">
        <v>225000000000</v>
      </c>
      <c r="M953" s="200">
        <v>0</v>
      </c>
      <c r="N953" s="200">
        <v>0</v>
      </c>
    </row>
    <row r="954" spans="1:14" x14ac:dyDescent="0.25">
      <c r="A954" s="70" t="s">
        <v>1341</v>
      </c>
      <c r="B954" s="70" t="s">
        <v>1342</v>
      </c>
      <c r="C954" s="70" t="s">
        <v>1379</v>
      </c>
      <c r="D954" s="70" t="s">
        <v>1380</v>
      </c>
      <c r="E954" s="70" t="s">
        <v>1385</v>
      </c>
      <c r="F954" s="70" t="s">
        <v>1386</v>
      </c>
      <c r="G954" s="70" t="s">
        <v>546</v>
      </c>
      <c r="H954" s="70" t="s">
        <v>547</v>
      </c>
      <c r="I954" s="200">
        <v>0</v>
      </c>
      <c r="J954" s="200">
        <v>0</v>
      </c>
      <c r="K954" s="200">
        <v>3250000000</v>
      </c>
      <c r="L954" s="200">
        <v>3250000000</v>
      </c>
      <c r="M954" s="200">
        <v>0</v>
      </c>
      <c r="N954" s="200">
        <v>0</v>
      </c>
    </row>
    <row r="955" spans="1:14" x14ac:dyDescent="0.25">
      <c r="A955" s="70" t="s">
        <v>1341</v>
      </c>
      <c r="B955" s="70" t="s">
        <v>1342</v>
      </c>
      <c r="C955" s="70" t="s">
        <v>1379</v>
      </c>
      <c r="D955" s="70" t="s">
        <v>1380</v>
      </c>
      <c r="E955" s="70" t="s">
        <v>1385</v>
      </c>
      <c r="F955" s="70" t="s">
        <v>1386</v>
      </c>
      <c r="G955" s="70" t="s">
        <v>554</v>
      </c>
      <c r="H955" s="70" t="s">
        <v>555</v>
      </c>
      <c r="I955" s="200">
        <v>0</v>
      </c>
      <c r="J955" s="200">
        <v>0</v>
      </c>
      <c r="K955" s="200">
        <v>0</v>
      </c>
      <c r="L955" s="200">
        <v>10051816000</v>
      </c>
      <c r="M955" s="200">
        <v>0</v>
      </c>
      <c r="N955" s="200">
        <v>10051816000</v>
      </c>
    </row>
    <row r="956" spans="1:14" x14ac:dyDescent="0.25">
      <c r="A956" s="70" t="s">
        <v>1341</v>
      </c>
      <c r="B956" s="70" t="s">
        <v>1342</v>
      </c>
      <c r="C956" s="70" t="s">
        <v>1379</v>
      </c>
      <c r="D956" s="70" t="s">
        <v>1380</v>
      </c>
      <c r="E956" s="70" t="s">
        <v>1385</v>
      </c>
      <c r="F956" s="70" t="s">
        <v>1386</v>
      </c>
      <c r="G956" s="70" t="s">
        <v>556</v>
      </c>
      <c r="H956" s="70" t="s">
        <v>557</v>
      </c>
      <c r="I956" s="200">
        <v>0</v>
      </c>
      <c r="J956" s="200">
        <v>0</v>
      </c>
      <c r="K956" s="200">
        <v>4000000000</v>
      </c>
      <c r="L956" s="200">
        <v>4000000000</v>
      </c>
      <c r="M956" s="200">
        <v>0</v>
      </c>
      <c r="N956" s="200">
        <v>0</v>
      </c>
    </row>
    <row r="957" spans="1:14" x14ac:dyDescent="0.25">
      <c r="A957" s="70" t="s">
        <v>1341</v>
      </c>
      <c r="B957" s="70" t="s">
        <v>1342</v>
      </c>
      <c r="C957" s="70" t="s">
        <v>1379</v>
      </c>
      <c r="D957" s="70" t="s">
        <v>1380</v>
      </c>
      <c r="E957" s="70" t="s">
        <v>1385</v>
      </c>
      <c r="F957" s="70" t="s">
        <v>1386</v>
      </c>
      <c r="G957" s="70" t="s">
        <v>558</v>
      </c>
      <c r="H957" s="70" t="s">
        <v>559</v>
      </c>
      <c r="I957" s="200">
        <v>0</v>
      </c>
      <c r="J957" s="200">
        <v>0</v>
      </c>
      <c r="K957" s="200">
        <v>1500000000</v>
      </c>
      <c r="L957" s="200">
        <v>1500000000</v>
      </c>
      <c r="M957" s="200">
        <v>0</v>
      </c>
      <c r="N957" s="200">
        <v>0</v>
      </c>
    </row>
    <row r="958" spans="1:14" x14ac:dyDescent="0.25">
      <c r="A958" s="70" t="s">
        <v>1341</v>
      </c>
      <c r="B958" s="70" t="s">
        <v>1342</v>
      </c>
      <c r="C958" s="70" t="s">
        <v>1379</v>
      </c>
      <c r="D958" s="70" t="s">
        <v>1380</v>
      </c>
      <c r="E958" s="70" t="s">
        <v>1385</v>
      </c>
      <c r="F958" s="70" t="s">
        <v>1386</v>
      </c>
      <c r="G958" s="70" t="s">
        <v>1862</v>
      </c>
      <c r="H958" s="70" t="s">
        <v>1863</v>
      </c>
      <c r="I958" s="200">
        <v>0</v>
      </c>
      <c r="J958" s="200">
        <v>0</v>
      </c>
      <c r="K958" s="200">
        <v>0</v>
      </c>
      <c r="L958" s="200">
        <v>6781200000</v>
      </c>
      <c r="M958" s="200">
        <v>0</v>
      </c>
      <c r="N958" s="200">
        <v>6781200000</v>
      </c>
    </row>
    <row r="959" spans="1:14" x14ac:dyDescent="0.25">
      <c r="A959" s="70" t="s">
        <v>1341</v>
      </c>
      <c r="B959" s="70" t="s">
        <v>1342</v>
      </c>
      <c r="C959" s="70" t="s">
        <v>1379</v>
      </c>
      <c r="D959" s="70" t="s">
        <v>1380</v>
      </c>
      <c r="E959" s="70" t="s">
        <v>1385</v>
      </c>
      <c r="F959" s="70" t="s">
        <v>1386</v>
      </c>
      <c r="G959" s="70" t="s">
        <v>1822</v>
      </c>
      <c r="H959" s="70" t="s">
        <v>1823</v>
      </c>
      <c r="I959" s="200">
        <v>0</v>
      </c>
      <c r="J959" s="200">
        <v>0</v>
      </c>
      <c r="K959" s="200">
        <v>500000000</v>
      </c>
      <c r="L959" s="200">
        <v>500000000</v>
      </c>
      <c r="M959" s="200">
        <v>0</v>
      </c>
      <c r="N959" s="200">
        <v>0</v>
      </c>
    </row>
    <row r="960" spans="1:14" x14ac:dyDescent="0.25">
      <c r="A960" s="70" t="s">
        <v>1341</v>
      </c>
      <c r="B960" s="70" t="s">
        <v>1342</v>
      </c>
      <c r="C960" s="70" t="s">
        <v>1379</v>
      </c>
      <c r="D960" s="70" t="s">
        <v>1380</v>
      </c>
      <c r="E960" s="70" t="s">
        <v>1385</v>
      </c>
      <c r="F960" s="70" t="s">
        <v>1386</v>
      </c>
      <c r="G960" s="70" t="s">
        <v>1824</v>
      </c>
      <c r="H960" s="70" t="s">
        <v>1825</v>
      </c>
      <c r="I960" s="200">
        <v>0</v>
      </c>
      <c r="J960" s="200">
        <v>0</v>
      </c>
      <c r="K960" s="200">
        <v>1000000000</v>
      </c>
      <c r="L960" s="200">
        <v>1000000000</v>
      </c>
      <c r="M960" s="200">
        <v>0</v>
      </c>
      <c r="N960" s="200">
        <v>0</v>
      </c>
    </row>
    <row r="961" spans="1:14" x14ac:dyDescent="0.25">
      <c r="A961" s="70" t="s">
        <v>1341</v>
      </c>
      <c r="B961" s="70" t="s">
        <v>1342</v>
      </c>
      <c r="C961" s="70" t="s">
        <v>1379</v>
      </c>
      <c r="D961" s="70" t="s">
        <v>1380</v>
      </c>
      <c r="E961" s="70" t="s">
        <v>1385</v>
      </c>
      <c r="F961" s="70" t="s">
        <v>1386</v>
      </c>
      <c r="G961" s="70" t="s">
        <v>515</v>
      </c>
      <c r="H961" s="70" t="s">
        <v>516</v>
      </c>
      <c r="I961" s="200">
        <v>0</v>
      </c>
      <c r="J961" s="200">
        <v>5000000000</v>
      </c>
      <c r="K961" s="200">
        <v>0</v>
      </c>
      <c r="L961" s="200">
        <v>0</v>
      </c>
      <c r="M961" s="200">
        <v>0</v>
      </c>
      <c r="N961" s="200">
        <v>5000000000</v>
      </c>
    </row>
    <row r="962" spans="1:14" x14ac:dyDescent="0.25">
      <c r="A962" s="70" t="s">
        <v>1341</v>
      </c>
      <c r="B962" s="70" t="s">
        <v>1342</v>
      </c>
      <c r="C962" s="70" t="s">
        <v>2121</v>
      </c>
      <c r="D962" s="70" t="s">
        <v>2122</v>
      </c>
      <c r="E962" s="70" t="s">
        <v>2123</v>
      </c>
      <c r="F962" s="70" t="s">
        <v>2124</v>
      </c>
      <c r="G962" s="70" t="s">
        <v>1963</v>
      </c>
      <c r="H962" s="70" t="s">
        <v>1964</v>
      </c>
      <c r="I962" s="200">
        <v>0</v>
      </c>
      <c r="J962" s="200">
        <v>0</v>
      </c>
      <c r="K962" s="200">
        <v>9261000</v>
      </c>
      <c r="L962" s="200">
        <v>9261000</v>
      </c>
      <c r="M962" s="200">
        <v>0</v>
      </c>
      <c r="N962" s="200">
        <v>0</v>
      </c>
    </row>
    <row r="963" spans="1:14" x14ac:dyDescent="0.25">
      <c r="A963" s="70" t="s">
        <v>1341</v>
      </c>
      <c r="B963" s="70" t="s">
        <v>1342</v>
      </c>
      <c r="C963" s="70" t="s">
        <v>2121</v>
      </c>
      <c r="D963" s="70" t="s">
        <v>2122</v>
      </c>
      <c r="E963" s="70" t="s">
        <v>2123</v>
      </c>
      <c r="F963" s="70" t="s">
        <v>2124</v>
      </c>
      <c r="G963" s="70" t="s">
        <v>794</v>
      </c>
      <c r="H963" s="70" t="s">
        <v>795</v>
      </c>
      <c r="I963" s="200">
        <v>0</v>
      </c>
      <c r="J963" s="200">
        <v>0</v>
      </c>
      <c r="K963" s="200">
        <v>91926000</v>
      </c>
      <c r="L963" s="200">
        <v>91926000</v>
      </c>
      <c r="M963" s="200">
        <v>0</v>
      </c>
      <c r="N963" s="200">
        <v>0</v>
      </c>
    </row>
    <row r="964" spans="1:14" x14ac:dyDescent="0.25">
      <c r="A964" s="70" t="s">
        <v>1341</v>
      </c>
      <c r="B964" s="70" t="s">
        <v>1342</v>
      </c>
      <c r="C964" s="70" t="s">
        <v>2121</v>
      </c>
      <c r="D964" s="70" t="s">
        <v>2122</v>
      </c>
      <c r="E964" s="70" t="s">
        <v>2123</v>
      </c>
      <c r="F964" s="70" t="s">
        <v>2124</v>
      </c>
      <c r="G964" s="70" t="s">
        <v>796</v>
      </c>
      <c r="H964" s="70" t="s">
        <v>797</v>
      </c>
      <c r="I964" s="200">
        <v>0</v>
      </c>
      <c r="J964" s="200">
        <v>0</v>
      </c>
      <c r="K964" s="200">
        <v>10440000</v>
      </c>
      <c r="L964" s="200">
        <v>10440000</v>
      </c>
      <c r="M964" s="200">
        <v>0</v>
      </c>
      <c r="N964" s="200">
        <v>0</v>
      </c>
    </row>
    <row r="965" spans="1:14" x14ac:dyDescent="0.25">
      <c r="A965" s="70" t="s">
        <v>1341</v>
      </c>
      <c r="B965" s="70" t="s">
        <v>1342</v>
      </c>
      <c r="C965" s="70" t="s">
        <v>2121</v>
      </c>
      <c r="D965" s="70" t="s">
        <v>2122</v>
      </c>
      <c r="E965" s="70" t="s">
        <v>2123</v>
      </c>
      <c r="F965" s="70" t="s">
        <v>2124</v>
      </c>
      <c r="G965" s="70" t="s">
        <v>581</v>
      </c>
      <c r="H965" s="70" t="s">
        <v>582</v>
      </c>
      <c r="I965" s="200">
        <v>0</v>
      </c>
      <c r="J965" s="200">
        <v>0</v>
      </c>
      <c r="K965" s="200">
        <v>79761480</v>
      </c>
      <c r="L965" s="200">
        <v>79761480</v>
      </c>
      <c r="M965" s="200">
        <v>0</v>
      </c>
      <c r="N965" s="200">
        <v>0</v>
      </c>
    </row>
    <row r="966" spans="1:14" x14ac:dyDescent="0.25">
      <c r="A966" s="70" t="s">
        <v>1341</v>
      </c>
      <c r="B966" s="70" t="s">
        <v>1342</v>
      </c>
      <c r="C966" s="70" t="s">
        <v>2121</v>
      </c>
      <c r="D966" s="70" t="s">
        <v>2122</v>
      </c>
      <c r="E966" s="70" t="s">
        <v>2123</v>
      </c>
      <c r="F966" s="70" t="s">
        <v>2124</v>
      </c>
      <c r="G966" s="70" t="s">
        <v>813</v>
      </c>
      <c r="H966" s="70" t="s">
        <v>814</v>
      </c>
      <c r="I966" s="200">
        <v>0</v>
      </c>
      <c r="J966" s="200">
        <v>0</v>
      </c>
      <c r="K966" s="200">
        <v>746623800</v>
      </c>
      <c r="L966" s="200">
        <v>746623800</v>
      </c>
      <c r="M966" s="200">
        <v>0</v>
      </c>
      <c r="N966" s="200">
        <v>0</v>
      </c>
    </row>
    <row r="967" spans="1:14" x14ac:dyDescent="0.25">
      <c r="A967" s="70" t="s">
        <v>1341</v>
      </c>
      <c r="B967" s="70" t="s">
        <v>1342</v>
      </c>
      <c r="C967" s="70" t="s">
        <v>2121</v>
      </c>
      <c r="D967" s="70" t="s">
        <v>2122</v>
      </c>
      <c r="E967" s="70" t="s">
        <v>2123</v>
      </c>
      <c r="F967" s="70" t="s">
        <v>2124</v>
      </c>
      <c r="G967" s="70" t="s">
        <v>601</v>
      </c>
      <c r="H967" s="70" t="s">
        <v>602</v>
      </c>
      <c r="I967" s="200">
        <v>0</v>
      </c>
      <c r="J967" s="200">
        <v>0</v>
      </c>
      <c r="K967" s="200">
        <v>145892024</v>
      </c>
      <c r="L967" s="200">
        <v>145892024</v>
      </c>
      <c r="M967" s="200">
        <v>0</v>
      </c>
      <c r="N967" s="200">
        <v>0</v>
      </c>
    </row>
    <row r="968" spans="1:14" x14ac:dyDescent="0.25">
      <c r="A968" s="70" t="s">
        <v>1341</v>
      </c>
      <c r="B968" s="70" t="s">
        <v>1342</v>
      </c>
      <c r="C968" s="70" t="s">
        <v>2121</v>
      </c>
      <c r="D968" s="70" t="s">
        <v>2122</v>
      </c>
      <c r="E968" s="70" t="s">
        <v>2123</v>
      </c>
      <c r="F968" s="70" t="s">
        <v>2124</v>
      </c>
      <c r="G968" s="70" t="s">
        <v>819</v>
      </c>
      <c r="H968" s="70" t="s">
        <v>820</v>
      </c>
      <c r="I968" s="200">
        <v>0</v>
      </c>
      <c r="J968" s="200">
        <v>0</v>
      </c>
      <c r="K968" s="200">
        <v>162122400</v>
      </c>
      <c r="L968" s="200">
        <v>162122400</v>
      </c>
      <c r="M968" s="200">
        <v>0</v>
      </c>
      <c r="N968" s="200">
        <v>0</v>
      </c>
    </row>
    <row r="969" spans="1:14" x14ac:dyDescent="0.25">
      <c r="A969" s="70" t="s">
        <v>1341</v>
      </c>
      <c r="B969" s="70" t="s">
        <v>1342</v>
      </c>
      <c r="C969" s="70" t="s">
        <v>2121</v>
      </c>
      <c r="D969" s="70" t="s">
        <v>2122</v>
      </c>
      <c r="E969" s="70" t="s">
        <v>2123</v>
      </c>
      <c r="F969" s="70" t="s">
        <v>2124</v>
      </c>
      <c r="G969" s="70" t="s">
        <v>833</v>
      </c>
      <c r="H969" s="70" t="s">
        <v>834</v>
      </c>
      <c r="I969" s="200">
        <v>0</v>
      </c>
      <c r="J969" s="200">
        <v>0</v>
      </c>
      <c r="K969" s="200">
        <v>446221800</v>
      </c>
      <c r="L969" s="200">
        <v>446221800</v>
      </c>
      <c r="M969" s="200">
        <v>0</v>
      </c>
      <c r="N969" s="200">
        <v>0</v>
      </c>
    </row>
    <row r="970" spans="1:14" x14ac:dyDescent="0.25">
      <c r="A970" s="70" t="s">
        <v>1341</v>
      </c>
      <c r="B970" s="70" t="s">
        <v>1342</v>
      </c>
      <c r="C970" s="70" t="s">
        <v>2121</v>
      </c>
      <c r="D970" s="70" t="s">
        <v>2122</v>
      </c>
      <c r="E970" s="70" t="s">
        <v>2123</v>
      </c>
      <c r="F970" s="70" t="s">
        <v>2124</v>
      </c>
      <c r="G970" s="70" t="s">
        <v>861</v>
      </c>
      <c r="H970" s="70" t="s">
        <v>1970</v>
      </c>
      <c r="I970" s="200">
        <v>0</v>
      </c>
      <c r="J970" s="200">
        <v>0</v>
      </c>
      <c r="K970" s="200">
        <v>660773583</v>
      </c>
      <c r="L970" s="200">
        <v>660773583</v>
      </c>
      <c r="M970" s="200">
        <v>0</v>
      </c>
      <c r="N970" s="200">
        <v>0</v>
      </c>
    </row>
    <row r="971" spans="1:14" x14ac:dyDescent="0.25">
      <c r="A971" s="70" t="s">
        <v>1341</v>
      </c>
      <c r="B971" s="70" t="s">
        <v>1342</v>
      </c>
      <c r="C971" s="70" t="s">
        <v>2121</v>
      </c>
      <c r="D971" s="70" t="s">
        <v>2122</v>
      </c>
      <c r="E971" s="70" t="s">
        <v>2123</v>
      </c>
      <c r="F971" s="70" t="s">
        <v>2124</v>
      </c>
      <c r="G971" s="70" t="s">
        <v>867</v>
      </c>
      <c r="H971" s="70" t="s">
        <v>868</v>
      </c>
      <c r="I971" s="200">
        <v>0</v>
      </c>
      <c r="J971" s="200">
        <v>0</v>
      </c>
      <c r="K971" s="200">
        <v>494100900</v>
      </c>
      <c r="L971" s="200">
        <v>494100900</v>
      </c>
      <c r="M971" s="200">
        <v>0</v>
      </c>
      <c r="N971" s="200">
        <v>0</v>
      </c>
    </row>
    <row r="972" spans="1:14" x14ac:dyDescent="0.25">
      <c r="A972" s="70" t="s">
        <v>1341</v>
      </c>
      <c r="B972" s="70" t="s">
        <v>1342</v>
      </c>
      <c r="C972" s="70" t="s">
        <v>2121</v>
      </c>
      <c r="D972" s="70" t="s">
        <v>2122</v>
      </c>
      <c r="E972" s="70" t="s">
        <v>2123</v>
      </c>
      <c r="F972" s="70" t="s">
        <v>2124</v>
      </c>
      <c r="G972" s="70" t="s">
        <v>889</v>
      </c>
      <c r="H972" s="70" t="s">
        <v>890</v>
      </c>
      <c r="I972" s="200">
        <v>0</v>
      </c>
      <c r="J972" s="200">
        <v>0</v>
      </c>
      <c r="K972" s="200">
        <v>2138861979</v>
      </c>
      <c r="L972" s="200">
        <v>2138861979</v>
      </c>
      <c r="M972" s="200">
        <v>0</v>
      </c>
      <c r="N972" s="200">
        <v>0</v>
      </c>
    </row>
    <row r="973" spans="1:14" x14ac:dyDescent="0.25">
      <c r="A973" s="70" t="s">
        <v>1341</v>
      </c>
      <c r="B973" s="70" t="s">
        <v>1342</v>
      </c>
      <c r="C973" s="70" t="s">
        <v>2121</v>
      </c>
      <c r="D973" s="70" t="s">
        <v>2122</v>
      </c>
      <c r="E973" s="70" t="s">
        <v>2123</v>
      </c>
      <c r="F973" s="70" t="s">
        <v>2124</v>
      </c>
      <c r="G973" s="70" t="s">
        <v>611</v>
      </c>
      <c r="H973" s="70" t="s">
        <v>612</v>
      </c>
      <c r="I973" s="200">
        <v>0</v>
      </c>
      <c r="J973" s="200">
        <v>0</v>
      </c>
      <c r="K973" s="200">
        <v>23165604</v>
      </c>
      <c r="L973" s="200">
        <v>23165604</v>
      </c>
      <c r="M973" s="200">
        <v>0</v>
      </c>
      <c r="N973" s="200">
        <v>0</v>
      </c>
    </row>
    <row r="974" spans="1:14" x14ac:dyDescent="0.25">
      <c r="A974" s="70" t="s">
        <v>1341</v>
      </c>
      <c r="B974" s="70" t="s">
        <v>1342</v>
      </c>
      <c r="C974" s="70" t="s">
        <v>2121</v>
      </c>
      <c r="D974" s="70" t="s">
        <v>2122</v>
      </c>
      <c r="E974" s="70" t="s">
        <v>2123</v>
      </c>
      <c r="F974" s="70" t="s">
        <v>2124</v>
      </c>
      <c r="G974" s="70" t="s">
        <v>1974</v>
      </c>
      <c r="H974" s="70" t="s">
        <v>1975</v>
      </c>
      <c r="I974" s="200">
        <v>0</v>
      </c>
      <c r="J974" s="200">
        <v>0</v>
      </c>
      <c r="K974" s="200">
        <v>5850000</v>
      </c>
      <c r="L974" s="200">
        <v>5850000</v>
      </c>
      <c r="M974" s="200">
        <v>0</v>
      </c>
      <c r="N974" s="200">
        <v>0</v>
      </c>
    </row>
    <row r="975" spans="1:14" x14ac:dyDescent="0.25">
      <c r="F975" s="76"/>
      <c r="I975" s="431">
        <f t="shared" ref="I975:N975" si="3">SUM(I2:I974)</f>
        <v>39045734276605</v>
      </c>
      <c r="J975" s="431">
        <f t="shared" si="3"/>
        <v>39045734276605</v>
      </c>
      <c r="K975" s="431">
        <f t="shared" si="3"/>
        <v>157624603939120</v>
      </c>
      <c r="L975" s="431">
        <f t="shared" si="3"/>
        <v>157624603939120</v>
      </c>
      <c r="M975" s="431">
        <f t="shared" si="3"/>
        <v>79299491708676</v>
      </c>
      <c r="N975" s="431">
        <f t="shared" si="3"/>
        <v>79299491708676</v>
      </c>
    </row>
    <row r="976" spans="1:14" x14ac:dyDescent="0.25">
      <c r="F976" s="76"/>
      <c r="I976" s="431">
        <v>39045734276605</v>
      </c>
      <c r="J976" s="431">
        <v>39045734276605</v>
      </c>
      <c r="K976" s="431">
        <v>158582084490494</v>
      </c>
      <c r="L976" s="431">
        <v>158582084490494</v>
      </c>
      <c r="M976" s="431">
        <v>79388987849676</v>
      </c>
      <c r="N976" s="431">
        <v>79388987849676</v>
      </c>
    </row>
    <row r="977" spans="9:16" s="76" customFormat="1" x14ac:dyDescent="0.25">
      <c r="I977" s="431"/>
      <c r="J977" s="431"/>
      <c r="K977" s="431"/>
      <c r="L977" s="431"/>
      <c r="M977" s="431"/>
      <c r="N977" s="431"/>
      <c r="O977" s="437"/>
      <c r="P977" s="503"/>
    </row>
    <row r="978" spans="9:16" s="76" customFormat="1" x14ac:dyDescent="0.25">
      <c r="I978" s="431">
        <f t="shared" ref="I978:N978" si="4">I975-I976</f>
        <v>0</v>
      </c>
      <c r="J978" s="431">
        <f t="shared" si="4"/>
        <v>0</v>
      </c>
      <c r="K978" s="431">
        <f t="shared" si="4"/>
        <v>-957480551374</v>
      </c>
      <c r="L978" s="431">
        <f t="shared" si="4"/>
        <v>-957480551374</v>
      </c>
      <c r="M978" s="431">
        <f t="shared" si="4"/>
        <v>-89496141000</v>
      </c>
      <c r="N978" s="431">
        <f t="shared" si="4"/>
        <v>-89496141000</v>
      </c>
      <c r="O978" s="437"/>
      <c r="P978" s="503"/>
    </row>
    <row r="981" spans="9:16" x14ac:dyDescent="0.25">
      <c r="I981" s="431">
        <v>39045734276605</v>
      </c>
      <c r="J981" s="431">
        <v>39045734276605</v>
      </c>
      <c r="K981" s="431">
        <v>157803506221120</v>
      </c>
      <c r="L981" s="431">
        <v>157803506221120</v>
      </c>
      <c r="M981" s="431">
        <v>79388987849676</v>
      </c>
      <c r="N981" s="431">
        <v>79388987849676</v>
      </c>
    </row>
    <row r="984" spans="9:16" x14ac:dyDescent="0.25">
      <c r="I984" s="431">
        <f t="shared" ref="I984:N984" si="5">I975-I981</f>
        <v>0</v>
      </c>
      <c r="J984" s="431">
        <f t="shared" si="5"/>
        <v>0</v>
      </c>
      <c r="K984" s="431">
        <f t="shared" si="5"/>
        <v>-178902282000</v>
      </c>
      <c r="L984" s="431">
        <f t="shared" si="5"/>
        <v>-178902282000</v>
      </c>
      <c r="M984" s="431">
        <f t="shared" si="5"/>
        <v>-89496141000</v>
      </c>
      <c r="N984" s="431">
        <f t="shared" si="5"/>
        <v>-89496141000</v>
      </c>
    </row>
    <row r="989" spans="9:16" x14ac:dyDescent="0.25">
      <c r="I989" s="431">
        <v>39045734276605</v>
      </c>
      <c r="J989" s="431">
        <v>39045734276605</v>
      </c>
      <c r="K989" s="431">
        <v>157624513939120</v>
      </c>
      <c r="L989" s="431">
        <v>157624513939120</v>
      </c>
      <c r="M989" s="431">
        <v>79299491708676</v>
      </c>
      <c r="N989" s="431">
        <v>79299491708676</v>
      </c>
    </row>
    <row r="991" spans="9:16" x14ac:dyDescent="0.25">
      <c r="I991" s="431">
        <f t="shared" ref="I991:N991" si="6">I975-I989</f>
        <v>0</v>
      </c>
      <c r="J991" s="431">
        <f t="shared" si="6"/>
        <v>0</v>
      </c>
      <c r="K991" s="431">
        <f t="shared" si="6"/>
        <v>90000000</v>
      </c>
      <c r="L991" s="431">
        <f t="shared" si="6"/>
        <v>90000000</v>
      </c>
      <c r="M991" s="431">
        <f t="shared" si="6"/>
        <v>0</v>
      </c>
      <c r="N991" s="431">
        <f t="shared" si="6"/>
        <v>0</v>
      </c>
    </row>
  </sheetData>
  <autoFilter ref="A1:Q978" xr:uid="{81C6A4FB-5BED-4F22-A823-0E98FCE28091}"/>
  <phoneticPr fontId="59" type="noConversion"/>
  <printOptions horizontalCentered="1"/>
  <pageMargins left="0.51181102362204722" right="0.70866141732283472" top="0.74803149606299213" bottom="0.55118110236220474" header="0.31496062992125984" footer="0.31496062992125984"/>
  <pageSetup scale="1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7">
    <tabColor rgb="FFFFFF00"/>
    <pageSetUpPr fitToPage="1"/>
  </sheetPr>
  <dimension ref="A1:AA29"/>
  <sheetViews>
    <sheetView rightToLeft="1" tabSelected="1" view="pageBreakPreview" zoomScale="98" zoomScaleNormal="70" zoomScaleSheetLayoutView="98" workbookViewId="0">
      <selection activeCell="J22" sqref="J22"/>
    </sheetView>
  </sheetViews>
  <sheetFormatPr defaultColWidth="8.7109375" defaultRowHeight="150" customHeight="1" x14ac:dyDescent="0.25"/>
  <cols>
    <col min="1" max="1" width="27.7109375" style="235" customWidth="1"/>
    <col min="2" max="2" width="0.42578125" style="235" customWidth="1"/>
    <col min="3" max="3" width="14.5703125" style="292" bestFit="1" customWidth="1"/>
    <col min="4" max="4" width="0.42578125" style="292" customWidth="1"/>
    <col min="5" max="5" width="11" style="292" customWidth="1"/>
    <col min="6" max="6" width="0.42578125" style="292" customWidth="1"/>
    <col min="7" max="7" width="19" style="292" bestFit="1" customWidth="1"/>
    <col min="8" max="8" width="0.5703125" style="292" customWidth="1"/>
    <col min="9" max="9" width="14.5703125" style="292" bestFit="1" customWidth="1"/>
    <col min="10" max="10" width="0.42578125" style="292" customWidth="1"/>
    <col min="11" max="11" width="11.42578125" style="292" customWidth="1"/>
    <col min="12" max="12" width="0.42578125" style="292" customWidth="1"/>
    <col min="13" max="13" width="19" style="292" bestFit="1" customWidth="1"/>
    <col min="14" max="14" width="0.85546875" style="235" customWidth="1"/>
    <col min="15" max="15" width="3.42578125" style="235" customWidth="1"/>
    <col min="16" max="16" width="15.85546875" style="235" customWidth="1"/>
    <col min="17" max="17" width="29.7109375" style="216" bestFit="1" customWidth="1"/>
    <col min="18" max="18" width="17.28515625" style="216" bestFit="1" customWidth="1"/>
    <col min="19" max="19" width="17.28515625" style="216" customWidth="1"/>
    <col min="20" max="20" width="15.5703125" style="216" bestFit="1" customWidth="1"/>
    <col min="21" max="21" width="11.140625" style="216" bestFit="1" customWidth="1"/>
    <col min="22" max="22" width="8.7109375" style="216"/>
    <col min="23" max="23" width="9.28515625" style="216" bestFit="1" customWidth="1"/>
    <col min="24" max="24" width="11.140625" style="216" bestFit="1" customWidth="1"/>
    <col min="25" max="26" width="8.7109375" style="216"/>
    <col min="27" max="27" width="15.85546875" style="613" customWidth="1"/>
    <col min="28" max="16384" width="8.7109375" style="216"/>
  </cols>
  <sheetData>
    <row r="1" spans="1:27" s="206" customFormat="1" ht="19.5" customHeight="1" x14ac:dyDescent="0.25">
      <c r="A1" s="1240" t="str">
        <f>'1'!A1:H1</f>
        <v>شرکت پالایش میعانات گازی آدیش جنوبی (سهامي خاص) - در مرحله قبل از بهره برداری</v>
      </c>
      <c r="B1" s="1240"/>
      <c r="C1" s="1240"/>
      <c r="D1" s="1240"/>
      <c r="E1" s="1240"/>
      <c r="F1" s="1240"/>
      <c r="G1" s="1240"/>
      <c r="H1" s="1240"/>
      <c r="I1" s="1240"/>
      <c r="J1" s="1240"/>
      <c r="K1" s="1240"/>
      <c r="L1" s="1240"/>
      <c r="M1" s="1240"/>
      <c r="N1" s="243"/>
      <c r="O1" s="243"/>
      <c r="P1" s="243"/>
      <c r="AA1" s="612"/>
    </row>
    <row r="2" spans="1:27" s="206" customFormat="1" ht="19.5" customHeight="1" x14ac:dyDescent="0.25">
      <c r="A2" s="1240" t="str">
        <f>'5'!A2:H2</f>
        <v xml:space="preserve">یادداشت های توضیحی صورت های مالی </v>
      </c>
      <c r="B2" s="1240"/>
      <c r="C2" s="1240"/>
      <c r="D2" s="1240"/>
      <c r="E2" s="1240"/>
      <c r="F2" s="1240"/>
      <c r="G2" s="1240"/>
      <c r="H2" s="1240"/>
      <c r="I2" s="1240"/>
      <c r="J2" s="1240"/>
      <c r="K2" s="1240"/>
      <c r="L2" s="1240"/>
      <c r="M2" s="1240"/>
      <c r="N2" s="243"/>
      <c r="O2" s="243"/>
      <c r="P2" s="243"/>
      <c r="AA2" s="612"/>
    </row>
    <row r="3" spans="1:27" s="206" customFormat="1" ht="19.5" customHeight="1" thickBot="1" x14ac:dyDescent="0.3">
      <c r="A3" s="1240" t="str">
        <f>'5'!A3:H3</f>
        <v>سال مالی منتهی به 29 اسفندماه 1400</v>
      </c>
      <c r="B3" s="1240"/>
      <c r="C3" s="1240"/>
      <c r="D3" s="1240"/>
      <c r="E3" s="1240"/>
      <c r="F3" s="1240"/>
      <c r="G3" s="1240"/>
      <c r="H3" s="1240"/>
      <c r="I3" s="1240"/>
      <c r="J3" s="1240"/>
      <c r="K3" s="1240"/>
      <c r="L3" s="1240"/>
      <c r="M3" s="1240"/>
      <c r="N3" s="243"/>
      <c r="O3" s="243"/>
      <c r="P3" s="243"/>
      <c r="AA3" s="612"/>
    </row>
    <row r="4" spans="1:27" ht="21.75" customHeight="1" thickBot="1" x14ac:dyDescent="0.65">
      <c r="A4" s="234"/>
      <c r="B4" s="234"/>
      <c r="C4" s="348"/>
      <c r="D4" s="348"/>
      <c r="E4" s="348"/>
      <c r="F4" s="348"/>
      <c r="G4" s="348"/>
      <c r="H4" s="348"/>
      <c r="I4" s="348"/>
      <c r="J4" s="348"/>
      <c r="K4" s="348"/>
      <c r="L4" s="348"/>
      <c r="M4" s="348"/>
      <c r="N4" s="234"/>
      <c r="O4" s="234"/>
      <c r="P4" s="234"/>
      <c r="T4" s="608">
        <v>10101118373</v>
      </c>
      <c r="U4" s="604">
        <v>199650000</v>
      </c>
      <c r="V4" s="609">
        <v>10</v>
      </c>
      <c r="W4" s="605">
        <v>0.36299999999999999</v>
      </c>
      <c r="X4" s="604">
        <v>290400000</v>
      </c>
      <c r="Y4" s="604">
        <v>10000</v>
      </c>
      <c r="Z4" s="605">
        <v>0.36299999999999999</v>
      </c>
      <c r="AA4" s="613">
        <f>U4-X4</f>
        <v>-90750000</v>
      </c>
    </row>
    <row r="5" spans="1:27" ht="25.5" customHeight="1" thickBot="1" x14ac:dyDescent="0.65">
      <c r="A5" s="1331" t="s">
        <v>1674</v>
      </c>
      <c r="B5" s="1331"/>
      <c r="C5" s="1331"/>
      <c r="D5" s="1331"/>
      <c r="E5" s="1331"/>
      <c r="F5" s="1331"/>
      <c r="G5" s="1331"/>
      <c r="H5" s="1331"/>
      <c r="I5" s="1331"/>
      <c r="J5" s="1331"/>
      <c r="K5" s="1331"/>
      <c r="L5" s="247"/>
      <c r="M5" s="247"/>
      <c r="N5" s="234"/>
      <c r="O5" s="234"/>
      <c r="P5" s="234"/>
      <c r="T5" s="610">
        <v>10861736690</v>
      </c>
      <c r="U5" s="611">
        <v>247554159</v>
      </c>
      <c r="V5" s="606">
        <v>10</v>
      </c>
      <c r="W5" s="607">
        <v>0.4501</v>
      </c>
      <c r="X5" s="611">
        <v>360078777</v>
      </c>
      <c r="Y5" s="606">
        <v>10</v>
      </c>
      <c r="Z5" s="607">
        <v>0.4501</v>
      </c>
      <c r="AA5" s="613">
        <f>U5-X5</f>
        <v>-112524618</v>
      </c>
    </row>
    <row r="6" spans="1:27" ht="48" customHeight="1" thickBot="1" x14ac:dyDescent="0.3">
      <c r="A6" s="1322" t="s">
        <v>2402</v>
      </c>
      <c r="B6" s="1322"/>
      <c r="C6" s="1322"/>
      <c r="D6" s="1322"/>
      <c r="E6" s="1322"/>
      <c r="F6" s="1322"/>
      <c r="G6" s="1322"/>
      <c r="H6" s="1322"/>
      <c r="I6" s="1242"/>
      <c r="J6" s="1242"/>
      <c r="K6" s="1242"/>
      <c r="L6" s="1242"/>
      <c r="M6" s="1242"/>
      <c r="N6" s="349"/>
      <c r="O6" s="349"/>
      <c r="P6" s="349"/>
      <c r="Q6" s="248">
        <f>470000000*10000</f>
        <v>4700000000000</v>
      </c>
      <c r="T6" s="610">
        <v>3255664373</v>
      </c>
      <c r="U6" s="611">
        <v>54954103</v>
      </c>
      <c r="V6" s="606">
        <v>10</v>
      </c>
      <c r="W6" s="607">
        <v>9.9900000000000003E-2</v>
      </c>
      <c r="X6" s="606">
        <v>80169604</v>
      </c>
      <c r="Y6" s="606">
        <v>10</v>
      </c>
      <c r="Z6" s="607">
        <v>0.1002</v>
      </c>
      <c r="AA6" s="613">
        <f>U6-X6</f>
        <v>-25215501</v>
      </c>
    </row>
    <row r="7" spans="1:27" s="236" customFormat="1" ht="22.5" customHeight="1" thickBot="1" x14ac:dyDescent="0.75">
      <c r="A7" s="259"/>
      <c r="B7" s="350"/>
      <c r="C7" s="1332" t="s">
        <v>2128</v>
      </c>
      <c r="D7" s="1332"/>
      <c r="E7" s="1332"/>
      <c r="F7" s="1332"/>
      <c r="G7" s="1332"/>
      <c r="H7" s="350"/>
      <c r="I7" s="1332" t="s">
        <v>1391</v>
      </c>
      <c r="J7" s="1332"/>
      <c r="K7" s="1332"/>
      <c r="L7" s="1332"/>
      <c r="M7" s="1332"/>
      <c r="N7" s="259"/>
      <c r="O7" s="259"/>
      <c r="P7" s="259"/>
      <c r="T7" s="610">
        <v>2470658871</v>
      </c>
      <c r="U7" s="611">
        <v>47321738</v>
      </c>
      <c r="V7" s="606">
        <v>10</v>
      </c>
      <c r="W7" s="607">
        <v>8.5999999999999993E-2</v>
      </c>
      <c r="X7" s="606">
        <v>68831619</v>
      </c>
      <c r="Y7" s="606">
        <v>10</v>
      </c>
      <c r="Z7" s="607">
        <v>8.5999999999999993E-2</v>
      </c>
      <c r="AA7" s="613">
        <f>U7-X7</f>
        <v>-21509881</v>
      </c>
    </row>
    <row r="8" spans="1:27" s="236" customFormat="1" ht="25.5" customHeight="1" thickBot="1" x14ac:dyDescent="0.75">
      <c r="A8" s="259"/>
      <c r="B8" s="350"/>
      <c r="C8" s="351" t="s">
        <v>57</v>
      </c>
      <c r="D8" s="352"/>
      <c r="E8" s="351" t="s">
        <v>99</v>
      </c>
      <c r="F8" s="352"/>
      <c r="G8" s="351" t="s">
        <v>234</v>
      </c>
      <c r="H8" s="350"/>
      <c r="I8" s="351" t="s">
        <v>57</v>
      </c>
      <c r="J8" s="352"/>
      <c r="K8" s="351" t="s">
        <v>99</v>
      </c>
      <c r="L8" s="352"/>
      <c r="M8" s="351" t="s">
        <v>234</v>
      </c>
      <c r="N8" s="259"/>
      <c r="O8" s="259"/>
      <c r="P8" s="259"/>
      <c r="T8" s="610">
        <v>43158463</v>
      </c>
      <c r="U8" s="606">
        <v>520000</v>
      </c>
      <c r="V8" s="606">
        <v>10</v>
      </c>
      <c r="W8" s="607">
        <v>8.9999999999999998E-4</v>
      </c>
      <c r="X8" s="611">
        <v>520000</v>
      </c>
      <c r="Y8" s="606">
        <v>10</v>
      </c>
      <c r="Z8" s="607">
        <v>6.9999999999999999E-4</v>
      </c>
      <c r="AA8" s="613">
        <f>U8-X8</f>
        <v>0</v>
      </c>
    </row>
    <row r="9" spans="1:27" s="236" customFormat="1" ht="25.5" customHeight="1" thickBot="1" x14ac:dyDescent="0.75">
      <c r="A9" s="259"/>
      <c r="B9" s="350"/>
      <c r="C9" s="352"/>
      <c r="D9" s="352"/>
      <c r="E9" s="352"/>
      <c r="F9" s="352"/>
      <c r="G9" s="211" t="s">
        <v>52</v>
      </c>
      <c r="H9" s="350"/>
      <c r="I9" s="211"/>
      <c r="J9" s="352"/>
      <c r="K9" s="352"/>
      <c r="L9" s="352"/>
      <c r="M9" s="211" t="s">
        <v>52</v>
      </c>
      <c r="N9" s="259"/>
      <c r="O9" s="259"/>
      <c r="P9" s="259"/>
      <c r="T9" s="603"/>
      <c r="U9" s="604"/>
      <c r="V9" s="605"/>
      <c r="AA9" s="614"/>
    </row>
    <row r="10" spans="1:27" s="237" customFormat="1" ht="27.75" customHeight="1" thickBot="1" x14ac:dyDescent="0.7">
      <c r="A10" s="353" t="s">
        <v>235</v>
      </c>
      <c r="B10" s="350"/>
      <c r="C10" s="354">
        <v>290400000</v>
      </c>
      <c r="D10" s="355"/>
      <c r="E10" s="926">
        <f>C10/$C$15</f>
        <v>0.36299999999999999</v>
      </c>
      <c r="F10" s="300"/>
      <c r="G10" s="59">
        <f>'تراز 1400'!$N$577</f>
        <v>2904000000000</v>
      </c>
      <c r="H10" s="350"/>
      <c r="I10" s="354">
        <v>188000000</v>
      </c>
      <c r="J10" s="355"/>
      <c r="K10" s="926">
        <v>0.4</v>
      </c>
      <c r="L10" s="300"/>
      <c r="M10" s="59">
        <v>1880000000000</v>
      </c>
      <c r="N10" s="213"/>
      <c r="O10" s="213"/>
      <c r="P10" s="213"/>
      <c r="Q10" s="616">
        <v>0.24299999999999999</v>
      </c>
      <c r="R10" s="236">
        <f>'تراز 1400'!N577</f>
        <v>2904000000000</v>
      </c>
      <c r="S10" s="927">
        <f>R10/$G$15</f>
        <v>0.36299999999999999</v>
      </c>
      <c r="T10" s="928">
        <f>E10-S10</f>
        <v>0</v>
      </c>
      <c r="U10" s="604"/>
      <c r="V10" s="607"/>
      <c r="AA10" s="615"/>
    </row>
    <row r="11" spans="1:27" s="237" customFormat="1" ht="27.75" customHeight="1" thickBot="1" x14ac:dyDescent="0.7">
      <c r="A11" s="353" t="s">
        <v>236</v>
      </c>
      <c r="B11" s="350"/>
      <c r="C11" s="354">
        <v>360078777</v>
      </c>
      <c r="D11" s="355"/>
      <c r="E11" s="926">
        <f t="shared" ref="E11:E14" si="0">C11/$C$15</f>
        <v>0.450098</v>
      </c>
      <c r="F11" s="300"/>
      <c r="G11" s="59">
        <f>SUM('تراز 1400'!$N$578)</f>
        <v>3600788000000</v>
      </c>
      <c r="H11" s="350"/>
      <c r="I11" s="300">
        <v>183300000</v>
      </c>
      <c r="J11" s="355"/>
      <c r="K11" s="926">
        <v>0.39</v>
      </c>
      <c r="L11" s="300"/>
      <c r="M11" s="59">
        <v>1833000000000</v>
      </c>
      <c r="N11" s="213"/>
      <c r="O11" s="213"/>
      <c r="P11" s="213"/>
      <c r="Q11" s="616">
        <v>0.12</v>
      </c>
      <c r="R11" s="236">
        <f>'تراز 1400'!N578</f>
        <v>3600787770000</v>
      </c>
      <c r="S11" s="927">
        <f>R11/$G$15</f>
        <v>0.45009850000000001</v>
      </c>
      <c r="T11" s="929">
        <f>E11-S11</f>
        <v>-4.9999999999999998E-7</v>
      </c>
      <c r="U11" s="604"/>
      <c r="V11" s="607"/>
      <c r="AA11" s="615"/>
    </row>
    <row r="12" spans="1:27" s="237" customFormat="1" ht="27.75" customHeight="1" thickBot="1" x14ac:dyDescent="0.7">
      <c r="A12" s="353" t="s">
        <v>237</v>
      </c>
      <c r="B12" s="350"/>
      <c r="C12" s="354">
        <v>80169604</v>
      </c>
      <c r="D12" s="355"/>
      <c r="E12" s="926">
        <f t="shared" si="0"/>
        <v>0.100212</v>
      </c>
      <c r="F12" s="300"/>
      <c r="G12" s="59">
        <f>SUM('تراز 1400'!$N$579)</f>
        <v>801696000000</v>
      </c>
      <c r="H12" s="350"/>
      <c r="I12" s="300">
        <v>51180000</v>
      </c>
      <c r="J12" s="355"/>
      <c r="K12" s="926">
        <v>0.108894</v>
      </c>
      <c r="L12" s="300"/>
      <c r="M12" s="59">
        <v>511800000000</v>
      </c>
      <c r="N12" s="213"/>
      <c r="O12" s="213"/>
      <c r="P12" s="213"/>
      <c r="Q12" s="616">
        <v>4.9567E-2</v>
      </c>
      <c r="R12" s="236">
        <f>'تراز 1400'!N579</f>
        <v>801696040000</v>
      </c>
      <c r="S12" s="927">
        <f>R12/$G$15</f>
        <v>0.100212</v>
      </c>
      <c r="T12" s="928">
        <f>E12-S12</f>
        <v>0</v>
      </c>
      <c r="U12" s="604"/>
      <c r="V12" s="607"/>
      <c r="AA12" s="615"/>
    </row>
    <row r="13" spans="1:27" s="237" customFormat="1" ht="27.75" customHeight="1" thickBot="1" x14ac:dyDescent="0.7">
      <c r="A13" s="353" t="s">
        <v>146</v>
      </c>
      <c r="B13" s="350"/>
      <c r="C13" s="354">
        <v>68831619</v>
      </c>
      <c r="D13" s="355"/>
      <c r="E13" s="926">
        <f t="shared" si="0"/>
        <v>8.6040000000000005E-2</v>
      </c>
      <c r="F13" s="300"/>
      <c r="G13" s="59">
        <f>SUM('تراز 1400'!$N$581)</f>
        <v>688316000000</v>
      </c>
      <c r="H13" s="350"/>
      <c r="I13" s="300">
        <v>47000000</v>
      </c>
      <c r="J13" s="355"/>
      <c r="K13" s="926">
        <v>0.1</v>
      </c>
      <c r="L13" s="300"/>
      <c r="M13" s="59">
        <v>470000000000</v>
      </c>
      <c r="N13" s="213"/>
      <c r="O13" s="213"/>
      <c r="P13" s="213"/>
      <c r="Q13" s="616">
        <v>5.0861999999999997E-2</v>
      </c>
      <c r="R13" s="236">
        <f>'تراز 1400'!N581</f>
        <v>688316190000</v>
      </c>
      <c r="S13" s="927">
        <f>R13/$G$15</f>
        <v>8.6039500000000005E-2</v>
      </c>
      <c r="T13" s="929">
        <f>E13-S13</f>
        <v>4.9999999999999998E-7</v>
      </c>
      <c r="U13" s="604"/>
      <c r="V13" s="607"/>
      <c r="AA13" s="615"/>
    </row>
    <row r="14" spans="1:27" s="237" customFormat="1" ht="27.75" customHeight="1" x14ac:dyDescent="0.65">
      <c r="A14" s="353" t="s">
        <v>238</v>
      </c>
      <c r="B14" s="350"/>
      <c r="C14" s="354">
        <v>520000</v>
      </c>
      <c r="D14" s="355"/>
      <c r="E14" s="926">
        <f t="shared" si="0"/>
        <v>6.4999999999999997E-4</v>
      </c>
      <c r="F14" s="300"/>
      <c r="G14" s="59">
        <f>SUM('تراز 1400'!$N$580)</f>
        <v>5200000000</v>
      </c>
      <c r="H14" s="350"/>
      <c r="I14" s="300">
        <v>520000</v>
      </c>
      <c r="J14" s="355"/>
      <c r="K14" s="926">
        <v>1.106E-3</v>
      </c>
      <c r="L14" s="300"/>
      <c r="M14" s="59">
        <v>5200000000</v>
      </c>
      <c r="N14" s="213"/>
      <c r="O14" s="213"/>
      <c r="P14" s="213"/>
      <c r="Q14" s="616">
        <v>0.450098</v>
      </c>
      <c r="R14" s="237">
        <f>'تراز 1400'!N580</f>
        <v>5200000000</v>
      </c>
      <c r="S14" s="927">
        <f>R14/$G$15</f>
        <v>6.4999999999999997E-4</v>
      </c>
      <c r="T14" s="928">
        <f>E14-S14</f>
        <v>0</v>
      </c>
      <c r="AA14" s="615"/>
    </row>
    <row r="15" spans="1:27" s="236" customFormat="1" ht="27.75" customHeight="1" thickBot="1" x14ac:dyDescent="0.75">
      <c r="A15" s="266"/>
      <c r="B15" s="350"/>
      <c r="C15" s="343">
        <f>SUM(C10:C14)</f>
        <v>800000000</v>
      </c>
      <c r="D15" s="238"/>
      <c r="E15" s="434">
        <f>SUM(E10:E14)</f>
        <v>1</v>
      </c>
      <c r="F15" s="238"/>
      <c r="G15" s="1075">
        <f>SUM(G10:G14)</f>
        <v>8000000000000</v>
      </c>
      <c r="H15" s="350"/>
      <c r="I15" s="343">
        <v>470000000</v>
      </c>
      <c r="J15" s="238"/>
      <c r="K15" s="434">
        <f>SUM(K10:K14)</f>
        <v>1</v>
      </c>
      <c r="L15" s="238"/>
      <c r="M15" s="1075">
        <f>SUM(M10:M14)</f>
        <v>4700000000000</v>
      </c>
      <c r="N15" s="266"/>
      <c r="O15" s="266"/>
      <c r="P15" s="266"/>
      <c r="Q15" s="617">
        <v>8.6040000000000005E-2</v>
      </c>
      <c r="AA15" s="614"/>
    </row>
    <row r="16" spans="1:27" ht="21.75" thickTop="1" x14ac:dyDescent="0.6">
      <c r="A16" s="253"/>
      <c r="B16" s="253"/>
      <c r="C16" s="324"/>
      <c r="D16" s="324"/>
      <c r="E16" s="324"/>
      <c r="F16" s="324"/>
      <c r="G16" s="324"/>
      <c r="H16" s="324"/>
      <c r="I16" s="324"/>
      <c r="J16" s="324"/>
      <c r="K16" s="324"/>
      <c r="L16" s="324"/>
      <c r="M16" s="324"/>
      <c r="N16" s="253"/>
      <c r="O16" s="253"/>
      <c r="P16" s="253"/>
      <c r="Q16" s="618">
        <v>4.3300000000000001E-4</v>
      </c>
    </row>
    <row r="17" spans="1:27" ht="69.75" customHeight="1" x14ac:dyDescent="0.6">
      <c r="A17" s="1317" t="s">
        <v>2472</v>
      </c>
      <c r="B17" s="1317"/>
      <c r="C17" s="1317"/>
      <c r="D17" s="1317"/>
      <c r="E17" s="1317"/>
      <c r="F17" s="1317"/>
      <c r="G17" s="1317"/>
      <c r="H17" s="1317"/>
      <c r="I17" s="1317"/>
      <c r="J17" s="1317"/>
      <c r="K17" s="1317"/>
      <c r="L17" s="1317"/>
      <c r="M17" s="1317"/>
      <c r="N17" s="253"/>
      <c r="O17" s="253"/>
      <c r="P17" s="253"/>
    </row>
    <row r="18" spans="1:27" ht="21" x14ac:dyDescent="0.6">
      <c r="A18" s="253"/>
      <c r="B18" s="253"/>
      <c r="C18" s="324"/>
      <c r="D18" s="324"/>
      <c r="E18" s="324"/>
      <c r="F18" s="324"/>
      <c r="G18" s="324"/>
      <c r="H18" s="324"/>
      <c r="I18" s="324"/>
      <c r="J18" s="324"/>
      <c r="K18" s="324"/>
      <c r="L18" s="324"/>
      <c r="M18" s="324"/>
      <c r="N18" s="253"/>
      <c r="O18" s="253"/>
      <c r="P18" s="253"/>
    </row>
    <row r="19" spans="1:27" s="302" customFormat="1" ht="26.25" customHeight="1" x14ac:dyDescent="0.55000000000000004">
      <c r="A19" s="1330"/>
      <c r="B19" s="1330"/>
      <c r="C19" s="1330"/>
      <c r="D19" s="1330"/>
      <c r="E19" s="1330"/>
      <c r="F19" s="1330"/>
      <c r="G19" s="1330"/>
      <c r="H19" s="1330"/>
      <c r="I19" s="1330"/>
      <c r="J19" s="1330"/>
      <c r="K19" s="1330"/>
      <c r="L19" s="1329"/>
      <c r="M19" s="1329"/>
      <c r="N19" s="356"/>
      <c r="O19" s="356"/>
      <c r="P19" s="356"/>
      <c r="Q19" s="854">
        <f>247554159/550000000</f>
        <v>0.45</v>
      </c>
      <c r="AA19" s="613"/>
    </row>
    <row r="20" spans="1:27" s="302" customFormat="1" ht="65.25" customHeight="1" x14ac:dyDescent="0.25">
      <c r="A20" s="1328"/>
      <c r="B20" s="1328"/>
      <c r="C20" s="1328"/>
      <c r="D20" s="1328"/>
      <c r="E20" s="1328"/>
      <c r="F20" s="1328"/>
      <c r="G20" s="1328"/>
      <c r="H20" s="1328"/>
      <c r="I20" s="1328"/>
      <c r="J20" s="1328"/>
      <c r="K20" s="1328"/>
      <c r="L20" s="1328"/>
      <c r="M20" s="1328"/>
      <c r="N20" s="357"/>
      <c r="O20" s="357"/>
      <c r="P20" s="357"/>
      <c r="Q20" s="302">
        <f>Q19*250000000</f>
        <v>112500000</v>
      </c>
      <c r="AA20" s="613"/>
    </row>
    <row r="21" spans="1:27" ht="15" x14ac:dyDescent="0.25">
      <c r="Q21" s="216">
        <v>247554159</v>
      </c>
    </row>
    <row r="22" spans="1:27" ht="58.5" customHeight="1" x14ac:dyDescent="0.25">
      <c r="Q22" s="216">
        <f>SUM(Q20:Q21)</f>
        <v>360054159</v>
      </c>
    </row>
    <row r="25" spans="1:27" ht="150" customHeight="1" x14ac:dyDescent="0.25">
      <c r="A25" s="235" t="s">
        <v>154</v>
      </c>
    </row>
    <row r="29" spans="1:27" ht="150" customHeight="1" x14ac:dyDescent="0.25">
      <c r="G29" s="292">
        <f>C29+D29+E29</f>
        <v>0</v>
      </c>
    </row>
  </sheetData>
  <sortState xmlns:xlrd2="http://schemas.microsoft.com/office/spreadsheetml/2017/richdata2" ref="A9:I12">
    <sortCondition descending="1" ref="C9:C12"/>
  </sortState>
  <mergeCells count="11">
    <mergeCell ref="A20:M20"/>
    <mergeCell ref="L19:M19"/>
    <mergeCell ref="A3:M3"/>
    <mergeCell ref="A2:M2"/>
    <mergeCell ref="A1:M1"/>
    <mergeCell ref="A19:K19"/>
    <mergeCell ref="A5:K5"/>
    <mergeCell ref="C7:G7"/>
    <mergeCell ref="I7:M7"/>
    <mergeCell ref="A6:M6"/>
    <mergeCell ref="A17:M17"/>
  </mergeCells>
  <printOptions horizontalCentered="1"/>
  <pageMargins left="0.51181102362204722" right="0.70866141732283472" top="0.74803149606299213" bottom="0.55118110236220474" header="0.31496062992125984" footer="0.31496062992125984"/>
  <pageSetup paperSize="9" orientation="landscape" r:id="rId1"/>
  <headerFooter>
    <oddFooter>&amp;C&amp;"B Nazanin,Regular"&amp;A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tabColor rgb="FFFFFF00"/>
    <pageSetUpPr fitToPage="1"/>
  </sheetPr>
  <dimension ref="A1:Q59"/>
  <sheetViews>
    <sheetView rightToLeft="1" tabSelected="1" view="pageBreakPreview" topLeftCell="A10" zoomScale="106" zoomScaleNormal="70" zoomScaleSheetLayoutView="106" workbookViewId="0">
      <selection activeCell="J22" sqref="J22"/>
    </sheetView>
  </sheetViews>
  <sheetFormatPr defaultColWidth="8.7109375" defaultRowHeight="150" customHeight="1" x14ac:dyDescent="0.25"/>
  <cols>
    <col min="1" max="1" width="30" style="235" customWidth="1"/>
    <col min="2" max="2" width="10.140625" style="235" customWidth="1"/>
    <col min="3" max="3" width="1" style="235" customWidth="1"/>
    <col min="4" max="4" width="22" style="235" customWidth="1"/>
    <col min="5" max="5" width="0.85546875" style="235" customWidth="1"/>
    <col min="6" max="6" width="22" style="235" customWidth="1"/>
    <col min="7" max="7" width="0.5703125" style="235" customWidth="1"/>
    <col min="8" max="8" width="15.28515625" style="235" customWidth="1"/>
    <col min="9" max="9" width="1" style="216" customWidth="1"/>
    <col min="10" max="10" width="20" style="216" bestFit="1" customWidth="1"/>
    <col min="11" max="11" width="9" style="216" bestFit="1" customWidth="1"/>
    <col min="12" max="12" width="23" style="216" bestFit="1" customWidth="1"/>
    <col min="13" max="16" width="8.7109375" style="216"/>
    <col min="17" max="17" width="11.42578125" style="216" bestFit="1" customWidth="1"/>
    <col min="18" max="16384" width="8.7109375" style="216"/>
  </cols>
  <sheetData>
    <row r="1" spans="1:10" s="206" customFormat="1" ht="19.5" customHeight="1" x14ac:dyDescent="0.25">
      <c r="A1" s="1240" t="str">
        <f>'1'!A1:H1</f>
        <v>شرکت پالایش میعانات گازی آدیش جنوبی (سهامي خاص) - در مرحله قبل از بهره برداری</v>
      </c>
      <c r="B1" s="1240"/>
      <c r="C1" s="1240"/>
      <c r="D1" s="1240"/>
      <c r="E1" s="1240"/>
      <c r="F1" s="1240"/>
      <c r="G1" s="243"/>
      <c r="H1" s="243"/>
      <c r="I1" s="243"/>
      <c r="J1" s="243"/>
    </row>
    <row r="2" spans="1:10" s="206" customFormat="1" ht="19.5" customHeight="1" x14ac:dyDescent="0.25">
      <c r="A2" s="1240" t="str">
        <f>'5'!A2:H2</f>
        <v xml:space="preserve">یادداشت های توضیحی صورت های مالی </v>
      </c>
      <c r="B2" s="1240"/>
      <c r="C2" s="1240"/>
      <c r="D2" s="1240"/>
      <c r="E2" s="1240"/>
      <c r="F2" s="1240"/>
      <c r="G2" s="243"/>
      <c r="H2" s="243"/>
      <c r="I2" s="243"/>
      <c r="J2" s="243"/>
    </row>
    <row r="3" spans="1:10" s="206" customFormat="1" ht="19.5" customHeight="1" x14ac:dyDescent="0.25">
      <c r="A3" s="1240" t="str">
        <f>'5'!A3:H3</f>
        <v>سال مالی منتهی به 29 اسفندماه 1400</v>
      </c>
      <c r="B3" s="1240"/>
      <c r="C3" s="1240"/>
      <c r="D3" s="1240"/>
      <c r="E3" s="1240"/>
      <c r="F3" s="1240"/>
      <c r="G3" s="243"/>
      <c r="H3" s="243"/>
      <c r="I3" s="243"/>
      <c r="J3" s="243"/>
    </row>
    <row r="4" spans="1:10" s="206" customFormat="1" ht="19.5" customHeight="1" x14ac:dyDescent="0.25">
      <c r="A4" s="344"/>
      <c r="B4" s="344"/>
      <c r="C4" s="344"/>
      <c r="D4" s="344"/>
      <c r="E4" s="344"/>
      <c r="F4" s="344"/>
      <c r="G4" s="344"/>
      <c r="H4" s="344"/>
      <c r="I4" s="344"/>
    </row>
    <row r="5" spans="1:10" ht="23.25" x14ac:dyDescent="0.6">
      <c r="A5" s="310" t="s">
        <v>1675</v>
      </c>
      <c r="G5" s="211"/>
      <c r="H5" s="213"/>
      <c r="I5" s="213"/>
    </row>
    <row r="6" spans="1:10" s="237" customFormat="1" ht="33" customHeight="1" x14ac:dyDescent="0.6">
      <c r="A6" s="219"/>
      <c r="B6" s="345" t="s">
        <v>113</v>
      </c>
      <c r="C6" s="346"/>
      <c r="D6" s="293" t="s">
        <v>2128</v>
      </c>
      <c r="E6" s="543"/>
      <c r="F6" s="293" t="s">
        <v>1391</v>
      </c>
      <c r="G6" s="217"/>
      <c r="H6" s="219"/>
      <c r="I6" s="213"/>
    </row>
    <row r="7" spans="1:10" s="237" customFormat="1" ht="33" customHeight="1" x14ac:dyDescent="0.7">
      <c r="A7" s="213"/>
      <c r="B7" s="259"/>
      <c r="C7" s="211"/>
      <c r="D7" s="211" t="s">
        <v>7</v>
      </c>
      <c r="E7" s="259"/>
      <c r="F7" s="211" t="s">
        <v>7</v>
      </c>
      <c r="G7" s="209"/>
      <c r="H7" s="213"/>
      <c r="I7" s="213"/>
    </row>
    <row r="8" spans="1:10" s="237" customFormat="1" ht="33" customHeight="1" x14ac:dyDescent="0.6">
      <c r="A8" s="223" t="s">
        <v>1803</v>
      </c>
      <c r="B8" s="209" t="s">
        <v>1676</v>
      </c>
      <c r="C8" s="211"/>
      <c r="D8" s="59">
        <f>D20</f>
        <v>6462434000000</v>
      </c>
      <c r="E8" s="1177"/>
      <c r="F8" s="59">
        <f>F20</f>
        <v>1990483000000</v>
      </c>
      <c r="G8" s="211"/>
      <c r="H8" s="213"/>
      <c r="I8" s="213"/>
    </row>
    <row r="9" spans="1:10" s="237" customFormat="1" ht="33" customHeight="1" thickBot="1" x14ac:dyDescent="0.65">
      <c r="A9" s="241"/>
      <c r="B9" s="221"/>
      <c r="C9" s="211"/>
      <c r="D9" s="1075">
        <f>SUM(D8:D8)</f>
        <v>6462434000000</v>
      </c>
      <c r="E9" s="1178"/>
      <c r="F9" s="1075">
        <f>SUM(F8:F8)</f>
        <v>1990483000000</v>
      </c>
      <c r="G9" s="211"/>
      <c r="H9" s="213"/>
      <c r="I9" s="213"/>
    </row>
    <row r="10" spans="1:10" ht="24" thickTop="1" x14ac:dyDescent="0.6">
      <c r="A10" s="241"/>
      <c r="B10" s="221"/>
      <c r="C10" s="221"/>
      <c r="D10" s="300"/>
      <c r="E10" s="209"/>
      <c r="F10" s="300"/>
      <c r="G10" s="211"/>
      <c r="H10" s="213"/>
      <c r="I10" s="213"/>
    </row>
    <row r="11" spans="1:10" ht="63" customHeight="1" x14ac:dyDescent="0.25">
      <c r="A11" s="1289" t="s">
        <v>2416</v>
      </c>
      <c r="B11" s="1289"/>
      <c r="C11" s="1289"/>
      <c r="D11" s="1289"/>
      <c r="E11" s="1289"/>
      <c r="F11" s="1289"/>
      <c r="G11" s="335"/>
      <c r="H11" s="335"/>
      <c r="I11" s="335"/>
      <c r="J11" s="335"/>
    </row>
    <row r="12" spans="1:10" ht="24.75" customHeight="1" x14ac:dyDescent="0.25">
      <c r="A12" s="340"/>
      <c r="B12" s="340"/>
      <c r="C12" s="340"/>
      <c r="D12" s="340"/>
      <c r="E12" s="340"/>
      <c r="F12" s="340"/>
      <c r="G12" s="335"/>
      <c r="H12" s="335"/>
      <c r="I12" s="335"/>
      <c r="J12" s="335"/>
    </row>
    <row r="13" spans="1:10" s="213" customFormat="1" ht="30" customHeight="1" x14ac:dyDescent="0.6">
      <c r="A13" s="347"/>
      <c r="B13" s="347"/>
      <c r="C13" s="238"/>
      <c r="D13" s="293" t="s">
        <v>2128</v>
      </c>
      <c r="E13" s="347"/>
      <c r="F13" s="293" t="s">
        <v>1391</v>
      </c>
      <c r="G13" s="300"/>
      <c r="H13" s="300"/>
    </row>
    <row r="14" spans="1:10" s="213" customFormat="1" ht="30" customHeight="1" x14ac:dyDescent="0.6">
      <c r="A14" s="347"/>
      <c r="B14" s="347"/>
      <c r="C14" s="238"/>
      <c r="D14" s="211" t="s">
        <v>7</v>
      </c>
      <c r="E14" s="347"/>
      <c r="F14" s="211" t="s">
        <v>7</v>
      </c>
      <c r="G14" s="300"/>
      <c r="H14" s="300"/>
    </row>
    <row r="15" spans="1:10" s="213" customFormat="1" ht="30" customHeight="1" x14ac:dyDescent="0.6">
      <c r="A15" s="223" t="s">
        <v>236</v>
      </c>
      <c r="B15" s="241"/>
      <c r="C15" s="300"/>
      <c r="D15" s="1179">
        <f>SUM('تراز 1400'!$N$558)</f>
        <v>4217626000000</v>
      </c>
      <c r="E15" s="1180"/>
      <c r="F15" s="1179">
        <v>1125242000000</v>
      </c>
      <c r="G15" s="300"/>
      <c r="H15" s="300"/>
    </row>
    <row r="16" spans="1:10" s="213" customFormat="1" ht="30" customHeight="1" x14ac:dyDescent="0.6">
      <c r="A16" s="223" t="s">
        <v>297</v>
      </c>
      <c r="B16" s="241"/>
      <c r="C16" s="300"/>
      <c r="D16" s="1179">
        <f>SUM('تراز 1400'!$N$557)</f>
        <v>705419000000</v>
      </c>
      <c r="E16" s="1180"/>
      <c r="F16" s="1179">
        <v>207012000000</v>
      </c>
      <c r="G16" s="300"/>
      <c r="H16" s="300"/>
    </row>
    <row r="17" spans="1:17" s="213" customFormat="1" ht="30" customHeight="1" x14ac:dyDescent="0.6">
      <c r="A17" s="223" t="s">
        <v>2585</v>
      </c>
      <c r="B17" s="209"/>
      <c r="C17" s="300"/>
      <c r="D17" s="1179">
        <f>SUM('تراز 1400'!$N$395)</f>
        <v>1147367000000</v>
      </c>
      <c r="E17" s="1180"/>
      <c r="F17" s="1179">
        <v>537460000000</v>
      </c>
      <c r="G17" s="300"/>
      <c r="H17" s="300"/>
    </row>
    <row r="18" spans="1:17" s="213" customFormat="1" ht="30" customHeight="1" x14ac:dyDescent="0.6">
      <c r="A18" s="223" t="s">
        <v>237</v>
      </c>
      <c r="B18" s="241"/>
      <c r="C18" s="300"/>
      <c r="D18" s="1179">
        <f>SUM('تراز 1400'!$N$559)</f>
        <v>153234000000</v>
      </c>
      <c r="E18" s="1180"/>
      <c r="F18" s="1179">
        <v>51115000000</v>
      </c>
      <c r="G18" s="300"/>
      <c r="H18" s="300"/>
    </row>
    <row r="19" spans="1:17" s="213" customFormat="1" ht="30" customHeight="1" x14ac:dyDescent="0.6">
      <c r="A19" s="223" t="s">
        <v>146</v>
      </c>
      <c r="B19" s="241"/>
      <c r="C19" s="300"/>
      <c r="D19" s="1179">
        <f>SUM('تراز 1400'!$N$560)</f>
        <v>238788000000</v>
      </c>
      <c r="E19" s="1180"/>
      <c r="F19" s="1179">
        <v>69654000000</v>
      </c>
      <c r="G19" s="300"/>
      <c r="H19" s="300"/>
    </row>
    <row r="20" spans="1:17" s="213" customFormat="1" ht="30" customHeight="1" thickBot="1" x14ac:dyDescent="0.75">
      <c r="A20" s="253"/>
      <c r="B20" s="253"/>
      <c r="C20" s="266"/>
      <c r="D20" s="1075">
        <f>SUM(D15:D19)</f>
        <v>6462434000000</v>
      </c>
      <c r="E20" s="1181"/>
      <c r="F20" s="1075">
        <f>SUM(F15:F19)</f>
        <v>1990483000000</v>
      </c>
      <c r="G20" s="253"/>
      <c r="H20" s="253"/>
    </row>
    <row r="21" spans="1:17" ht="27" customHeight="1" thickTop="1" x14ac:dyDescent="0.25"/>
    <row r="22" spans="1:17" ht="27" customHeight="1" x14ac:dyDescent="0.25">
      <c r="A22" s="1243"/>
      <c r="B22" s="1243"/>
      <c r="C22" s="1243"/>
      <c r="D22" s="1243"/>
      <c r="E22" s="1243"/>
      <c r="F22" s="1243"/>
    </row>
    <row r="25" spans="1:17" ht="150" customHeight="1" x14ac:dyDescent="0.25">
      <c r="A25" s="235" t="s">
        <v>154</v>
      </c>
    </row>
    <row r="26" spans="1:17" ht="150" customHeight="1" x14ac:dyDescent="0.25">
      <c r="G26" s="235" t="e">
        <v>#DIV/0!</v>
      </c>
      <c r="O26" s="216" t="e">
        <f>N26/G26</f>
        <v>#DIV/0!</v>
      </c>
    </row>
    <row r="28" spans="1:17" ht="150" customHeight="1" x14ac:dyDescent="0.25">
      <c r="Q28" s="216" t="e">
        <f>N26/O27</f>
        <v>#DIV/0!</v>
      </c>
    </row>
    <row r="59" spans="7:7" ht="150" customHeight="1" x14ac:dyDescent="0.25">
      <c r="G59" s="235" t="e">
        <f>SUM(G21:G58)</f>
        <v>#DIV/0!</v>
      </c>
    </row>
  </sheetData>
  <mergeCells count="5">
    <mergeCell ref="A11:F11"/>
    <mergeCell ref="A1:F1"/>
    <mergeCell ref="A2:F2"/>
    <mergeCell ref="A3:F3"/>
    <mergeCell ref="A22:F22"/>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3F433-4A4B-44B8-8F68-39D3C0885385}">
  <sheetPr codeName="Sheet29">
    <tabColor rgb="FFFFFF00"/>
    <pageSetUpPr fitToPage="1"/>
  </sheetPr>
  <dimension ref="A1:S26"/>
  <sheetViews>
    <sheetView rightToLeft="1" tabSelected="1" view="pageBreakPreview" zoomScale="106" zoomScaleNormal="70" zoomScaleSheetLayoutView="106" workbookViewId="0">
      <selection activeCell="J22" sqref="J22"/>
    </sheetView>
  </sheetViews>
  <sheetFormatPr defaultColWidth="8.7109375" defaultRowHeight="150" customHeight="1" x14ac:dyDescent="0.25"/>
  <cols>
    <col min="1" max="1" width="24.42578125" style="235" customWidth="1"/>
    <col min="2" max="2" width="1" style="235" customWidth="1"/>
    <col min="3" max="3" width="8.85546875" style="661" customWidth="1"/>
    <col min="4" max="4" width="0.5703125" style="235" customWidth="1"/>
    <col min="5" max="5" width="8.85546875" style="661" customWidth="1"/>
    <col min="6" max="6" width="0.85546875" style="235" customWidth="1"/>
    <col min="7" max="7" width="17.7109375" style="661" customWidth="1"/>
    <col min="8" max="8" width="0.85546875" style="235" customWidth="1"/>
    <col min="9" max="9" width="17.7109375" style="661" customWidth="1"/>
    <col min="10" max="10" width="0.85546875" style="235" customWidth="1"/>
    <col min="11" max="11" width="19.7109375" style="235" bestFit="1" customWidth="1"/>
    <col min="12" max="12" width="11.140625" style="216" bestFit="1" customWidth="1"/>
    <col min="13" max="13" width="23" style="331" bestFit="1" customWidth="1"/>
    <col min="14" max="14" width="11.42578125" style="403" bestFit="1" customWidth="1"/>
    <col min="15" max="15" width="19.5703125" style="403" bestFit="1" customWidth="1"/>
    <col min="16" max="16" width="8.7109375" style="403"/>
    <col min="17" max="17" width="19.28515625" style="403" bestFit="1" customWidth="1"/>
    <col min="18" max="18" width="8.7109375" style="403"/>
    <col min="19" max="19" width="19.28515625" style="403" bestFit="1" customWidth="1"/>
    <col min="20" max="16384" width="8.7109375" style="216"/>
  </cols>
  <sheetData>
    <row r="1" spans="1:19" s="206" customFormat="1" ht="24" customHeight="1" x14ac:dyDescent="0.25">
      <c r="A1" s="1240" t="str">
        <f>'1'!A1:H1</f>
        <v>شرکت پالایش میعانات گازی آدیش جنوبی (سهامي خاص) - در مرحله قبل از بهره برداری</v>
      </c>
      <c r="B1" s="1240"/>
      <c r="C1" s="1240"/>
      <c r="D1" s="1240"/>
      <c r="E1" s="1240"/>
      <c r="F1" s="1240"/>
      <c r="G1" s="1240"/>
      <c r="H1" s="1240"/>
      <c r="I1" s="1240"/>
      <c r="J1" s="243"/>
      <c r="K1" s="243"/>
      <c r="M1" s="330"/>
      <c r="N1" s="403"/>
      <c r="O1" s="403"/>
      <c r="P1" s="403"/>
      <c r="Q1" s="403"/>
      <c r="R1" s="403"/>
      <c r="S1" s="403"/>
    </row>
    <row r="2" spans="1:19" s="206" customFormat="1" ht="24" customHeight="1" x14ac:dyDescent="0.25">
      <c r="A2" s="1240" t="str">
        <f>'[12]6'!A2:H2</f>
        <v xml:space="preserve">یادداشت های توضیحی صورت های مالی </v>
      </c>
      <c r="B2" s="1240"/>
      <c r="C2" s="1240"/>
      <c r="D2" s="1240"/>
      <c r="E2" s="1240"/>
      <c r="F2" s="1240"/>
      <c r="G2" s="1240"/>
      <c r="H2" s="1240"/>
      <c r="I2" s="1240"/>
      <c r="J2" s="243"/>
      <c r="K2" s="243"/>
      <c r="M2" s="330"/>
      <c r="N2" s="403"/>
      <c r="O2" s="403"/>
      <c r="P2" s="403"/>
      <c r="Q2" s="403"/>
      <c r="R2" s="403"/>
      <c r="S2" s="403"/>
    </row>
    <row r="3" spans="1:19" s="206" customFormat="1" ht="24" customHeight="1" x14ac:dyDescent="0.25">
      <c r="A3" s="1240" t="str">
        <f>'5'!A3:H3</f>
        <v>سال مالی منتهی به 29 اسفندماه 1400</v>
      </c>
      <c r="B3" s="1240"/>
      <c r="C3" s="1240"/>
      <c r="D3" s="1240"/>
      <c r="E3" s="1240"/>
      <c r="F3" s="1240"/>
      <c r="G3" s="1240"/>
      <c r="H3" s="1240"/>
      <c r="I3" s="1240"/>
      <c r="J3" s="243"/>
      <c r="K3" s="243"/>
      <c r="M3" s="330"/>
      <c r="N3" s="403"/>
      <c r="O3" s="403"/>
      <c r="P3" s="403"/>
      <c r="Q3" s="403"/>
      <c r="R3" s="403"/>
      <c r="S3" s="403"/>
    </row>
    <row r="4" spans="1:19" s="206" customFormat="1" ht="19.5" customHeight="1" x14ac:dyDescent="0.25">
      <c r="A4" s="320"/>
      <c r="B4" s="320"/>
      <c r="C4" s="700"/>
      <c r="D4" s="320"/>
      <c r="E4" s="700"/>
      <c r="F4" s="320"/>
      <c r="G4" s="700"/>
      <c r="H4" s="320"/>
      <c r="I4" s="700"/>
      <c r="J4" s="320"/>
      <c r="K4" s="320"/>
      <c r="M4" s="330"/>
      <c r="N4" s="403"/>
      <c r="O4" s="403"/>
      <c r="P4" s="403"/>
      <c r="Q4" s="403"/>
      <c r="R4" s="403"/>
      <c r="S4" s="403"/>
    </row>
    <row r="5" spans="1:19" s="206" customFormat="1" ht="19.5" customHeight="1" x14ac:dyDescent="0.25">
      <c r="A5" s="310" t="s">
        <v>1677</v>
      </c>
      <c r="B5" s="320"/>
      <c r="C5" s="700"/>
      <c r="D5" s="320"/>
      <c r="E5" s="700"/>
      <c r="F5" s="320"/>
      <c r="G5" s="700"/>
      <c r="H5" s="320"/>
      <c r="I5" s="700"/>
      <c r="J5" s="320"/>
      <c r="K5" s="320"/>
      <c r="M5" s="330"/>
      <c r="N5" s="403"/>
      <c r="O5" s="403"/>
      <c r="P5" s="403"/>
      <c r="Q5" s="403"/>
      <c r="R5" s="403"/>
      <c r="S5" s="403"/>
    </row>
    <row r="6" spans="1:19" ht="25.5" customHeight="1" x14ac:dyDescent="0.7">
      <c r="A6" s="216"/>
      <c r="B6" s="310"/>
      <c r="C6" s="803" t="s">
        <v>113</v>
      </c>
      <c r="D6" s="266"/>
      <c r="F6" s="211"/>
      <c r="G6" s="654" t="s">
        <v>2128</v>
      </c>
      <c r="H6" s="211"/>
      <c r="I6" s="654" t="s">
        <v>1391</v>
      </c>
      <c r="J6" s="237"/>
      <c r="K6" s="237"/>
    </row>
    <row r="7" spans="1:19" ht="21.75" customHeight="1" x14ac:dyDescent="0.7">
      <c r="A7" s="218"/>
      <c r="B7" s="218"/>
      <c r="C7" s="804"/>
      <c r="D7" s="332"/>
      <c r="F7" s="217"/>
      <c r="G7" s="655" t="s">
        <v>7</v>
      </c>
      <c r="H7" s="217"/>
      <c r="I7" s="655" t="s">
        <v>7</v>
      </c>
      <c r="J7" s="237"/>
      <c r="K7" s="237"/>
      <c r="M7" s="331">
        <v>14093448547041</v>
      </c>
    </row>
    <row r="8" spans="1:19" s="213" customFormat="1" ht="24.75" customHeight="1" x14ac:dyDescent="0.6">
      <c r="A8" s="333" t="s">
        <v>273</v>
      </c>
      <c r="B8" s="333"/>
      <c r="C8" s="792" t="s">
        <v>1533</v>
      </c>
      <c r="D8" s="253"/>
      <c r="E8" s="800"/>
      <c r="F8" s="300"/>
      <c r="G8" s="1082">
        <f>G21</f>
        <v>39224387000000</v>
      </c>
      <c r="H8" s="59"/>
      <c r="I8" s="1082">
        <f>I21</f>
        <v>14093449000000</v>
      </c>
      <c r="M8" s="256">
        <v>656413208630</v>
      </c>
      <c r="N8" s="261"/>
      <c r="O8" s="261"/>
      <c r="P8" s="261"/>
      <c r="Q8" s="261"/>
      <c r="R8" s="261"/>
      <c r="S8" s="261"/>
    </row>
    <row r="9" spans="1:19" s="213" customFormat="1" ht="24.75" customHeight="1" x14ac:dyDescent="0.6">
      <c r="A9" s="333" t="s">
        <v>386</v>
      </c>
      <c r="B9" s="333"/>
      <c r="C9" s="792" t="s">
        <v>1678</v>
      </c>
      <c r="D9" s="253"/>
      <c r="E9" s="800"/>
      <c r="F9" s="300"/>
      <c r="G9" s="1082">
        <f>'37'!E23</f>
        <v>2353463000000</v>
      </c>
      <c r="H9" s="59"/>
      <c r="I9" s="1082">
        <f>'37'!G23</f>
        <v>656413000000</v>
      </c>
      <c r="M9" s="256">
        <v>14749861755671</v>
      </c>
      <c r="N9" s="261"/>
      <c r="O9" s="261"/>
      <c r="P9" s="261"/>
      <c r="Q9" s="261"/>
      <c r="R9" s="261"/>
      <c r="S9" s="261"/>
    </row>
    <row r="10" spans="1:19" s="213" customFormat="1" ht="24.75" customHeight="1" thickBot="1" x14ac:dyDescent="0.65">
      <c r="A10" s="211"/>
      <c r="B10" s="211"/>
      <c r="C10" s="792"/>
      <c r="D10" s="253"/>
      <c r="E10" s="800"/>
      <c r="F10" s="211"/>
      <c r="G10" s="1149">
        <f>SUM(G8:G9)</f>
        <v>41577850000000</v>
      </c>
      <c r="H10" s="60"/>
      <c r="I10" s="1149">
        <f>SUM(I8:I9)</f>
        <v>14749862000000</v>
      </c>
      <c r="M10" s="256"/>
      <c r="N10" s="261"/>
      <c r="O10" s="261"/>
      <c r="P10" s="261"/>
      <c r="Q10" s="261"/>
      <c r="R10" s="261"/>
      <c r="S10" s="261"/>
    </row>
    <row r="11" spans="1:19" ht="21.75" customHeight="1" thickTop="1" x14ac:dyDescent="0.6">
      <c r="A11" s="334"/>
      <c r="B11" s="334"/>
      <c r="C11" s="800"/>
      <c r="D11" s="213"/>
      <c r="F11" s="237"/>
      <c r="G11" s="800"/>
      <c r="H11" s="237"/>
      <c r="I11" s="800"/>
      <c r="J11" s="237"/>
      <c r="K11" s="237"/>
    </row>
    <row r="12" spans="1:19" ht="21.75" customHeight="1" x14ac:dyDescent="0.6">
      <c r="A12" s="334"/>
      <c r="B12" s="334"/>
      <c r="C12" s="800"/>
      <c r="D12" s="213"/>
      <c r="F12" s="237"/>
      <c r="G12" s="800"/>
      <c r="H12" s="237"/>
      <c r="I12" s="800"/>
      <c r="J12" s="237"/>
      <c r="K12" s="237"/>
    </row>
    <row r="13" spans="1:19" s="213" customFormat="1" ht="21.75" customHeight="1" x14ac:dyDescent="0.6">
      <c r="A13" s="321" t="s">
        <v>1679</v>
      </c>
      <c r="B13" s="321"/>
      <c r="C13" s="644"/>
      <c r="D13" s="321"/>
      <c r="E13" s="800"/>
      <c r="F13" s="321"/>
      <c r="G13" s="644"/>
      <c r="H13" s="321"/>
      <c r="I13" s="644"/>
      <c r="M13" s="256"/>
      <c r="N13" s="261"/>
      <c r="O13" s="261"/>
      <c r="P13" s="261"/>
      <c r="Q13" s="261"/>
      <c r="R13" s="261"/>
      <c r="S13" s="261"/>
    </row>
    <row r="14" spans="1:19" s="213" customFormat="1" ht="21.75" customHeight="1" x14ac:dyDescent="0.6">
      <c r="A14" s="321"/>
      <c r="B14" s="321"/>
      <c r="C14" s="644"/>
      <c r="D14" s="321"/>
      <c r="E14" s="800"/>
      <c r="F14" s="321"/>
      <c r="G14" s="644"/>
      <c r="H14" s="321"/>
      <c r="I14" s="644"/>
      <c r="M14" s="256"/>
      <c r="N14" s="261"/>
      <c r="O14" s="261"/>
      <c r="P14" s="261"/>
      <c r="Q14" s="261"/>
      <c r="R14" s="261"/>
      <c r="S14" s="261"/>
    </row>
    <row r="15" spans="1:19" s="213" customFormat="1" ht="21.75" customHeight="1" x14ac:dyDescent="0.6">
      <c r="A15" s="321" t="s">
        <v>1764</v>
      </c>
      <c r="B15" s="321"/>
      <c r="C15" s="644"/>
      <c r="D15" s="321"/>
      <c r="E15" s="800"/>
      <c r="F15" s="321"/>
      <c r="G15" s="644"/>
      <c r="H15" s="321"/>
      <c r="I15" s="644"/>
      <c r="M15" s="256"/>
      <c r="N15" s="261"/>
      <c r="O15" s="261"/>
      <c r="P15" s="261"/>
      <c r="Q15" s="261"/>
      <c r="R15" s="261"/>
      <c r="S15" s="261"/>
    </row>
    <row r="16" spans="1:19" s="213" customFormat="1" ht="21.75" customHeight="1" x14ac:dyDescent="0.7">
      <c r="A16" s="325"/>
      <c r="B16" s="325"/>
      <c r="C16" s="803" t="s">
        <v>113</v>
      </c>
      <c r="D16" s="266"/>
      <c r="E16" s="800"/>
      <c r="G16" s="654" t="s">
        <v>2128</v>
      </c>
      <c r="I16" s="654" t="s">
        <v>1391</v>
      </c>
      <c r="M16" s="256"/>
      <c r="N16" s="261"/>
      <c r="O16" s="261"/>
      <c r="P16" s="261"/>
      <c r="Q16" s="261"/>
      <c r="R16" s="261"/>
      <c r="S16" s="261"/>
    </row>
    <row r="17" spans="1:19" s="213" customFormat="1" ht="24.75" customHeight="1" x14ac:dyDescent="0.6">
      <c r="A17" s="333" t="s">
        <v>572</v>
      </c>
      <c r="B17" s="325"/>
      <c r="C17" s="792" t="s">
        <v>1680</v>
      </c>
      <c r="E17" s="800"/>
      <c r="G17" s="1182">
        <f>SUM('تراز 1400'!$N$561)</f>
        <v>39224387000000</v>
      </c>
      <c r="H17" s="1077"/>
      <c r="I17" s="1182">
        <v>10021867000000</v>
      </c>
      <c r="K17" s="213">
        <v>39224386900101</v>
      </c>
      <c r="L17" s="213">
        <v>238326</v>
      </c>
      <c r="M17" s="462">
        <f>K17/L17</f>
        <v>164582911.22299999</v>
      </c>
      <c r="N17" s="261"/>
      <c r="O17" s="261"/>
      <c r="P17" s="261"/>
      <c r="Q17" s="261"/>
      <c r="R17" s="261"/>
      <c r="S17" s="261"/>
    </row>
    <row r="18" spans="1:19" s="213" customFormat="1" ht="24.75" customHeight="1" x14ac:dyDescent="0.6">
      <c r="A18" s="333" t="s">
        <v>576</v>
      </c>
      <c r="B18" s="325"/>
      <c r="C18" s="792" t="s">
        <v>1681</v>
      </c>
      <c r="E18" s="800"/>
      <c r="G18" s="1082">
        <f>SUM('تراز 1400'!$N$562)</f>
        <v>0</v>
      </c>
      <c r="H18" s="1077"/>
      <c r="I18" s="1082">
        <v>4523980000000</v>
      </c>
      <c r="M18" s="256"/>
      <c r="N18" s="261"/>
      <c r="O18" s="261"/>
      <c r="P18" s="261"/>
      <c r="Q18" s="261"/>
      <c r="R18" s="261"/>
      <c r="S18" s="261"/>
    </row>
    <row r="19" spans="1:19" s="213" customFormat="1" ht="65.25" customHeight="1" x14ac:dyDescent="0.6">
      <c r="A19" s="327" t="s">
        <v>1767</v>
      </c>
      <c r="B19" s="325"/>
      <c r="C19" s="792"/>
      <c r="E19" s="800"/>
      <c r="G19" s="1183">
        <f>-SUM('تراز 1400'!$M$70)</f>
        <v>0</v>
      </c>
      <c r="H19" s="1077"/>
      <c r="I19" s="1183">
        <v>-452398000000</v>
      </c>
      <c r="M19" s="256"/>
      <c r="N19" s="261"/>
      <c r="O19" s="261"/>
      <c r="P19" s="261"/>
      <c r="Q19" s="261"/>
      <c r="R19" s="261"/>
      <c r="S19" s="261"/>
    </row>
    <row r="20" spans="1:19" s="213" customFormat="1" ht="24.75" customHeight="1" x14ac:dyDescent="0.6">
      <c r="A20" s="327"/>
      <c r="B20" s="325"/>
      <c r="C20" s="792"/>
      <c r="E20" s="800"/>
      <c r="G20" s="1082">
        <f>SUM(G18:G19)</f>
        <v>0</v>
      </c>
      <c r="H20" s="1077"/>
      <c r="I20" s="1082">
        <v>4071582000000</v>
      </c>
      <c r="M20" s="256"/>
      <c r="N20" s="261"/>
      <c r="O20" s="261"/>
      <c r="P20" s="261"/>
      <c r="Q20" s="261"/>
      <c r="R20" s="261"/>
      <c r="S20" s="261"/>
    </row>
    <row r="21" spans="1:19" s="213" customFormat="1" ht="24.75" customHeight="1" thickBot="1" x14ac:dyDescent="0.65">
      <c r="A21" s="211"/>
      <c r="B21" s="211"/>
      <c r="C21" s="792"/>
      <c r="D21" s="253"/>
      <c r="E21" s="800"/>
      <c r="F21" s="211"/>
      <c r="G21" s="1149">
        <f>G20+G17</f>
        <v>39224387000000</v>
      </c>
      <c r="H21" s="60"/>
      <c r="I21" s="1149">
        <f>I17+I20</f>
        <v>14093449000000</v>
      </c>
      <c r="M21" s="256"/>
      <c r="N21" s="261"/>
      <c r="O21" s="261"/>
      <c r="P21" s="261"/>
      <c r="Q21" s="261"/>
      <c r="R21" s="261"/>
      <c r="S21" s="261"/>
    </row>
    <row r="22" spans="1:19" s="213" customFormat="1" ht="37.5" customHeight="1" thickTop="1" x14ac:dyDescent="0.6">
      <c r="A22" s="325"/>
      <c r="B22" s="325"/>
      <c r="C22" s="800"/>
      <c r="E22" s="800"/>
      <c r="G22" s="800"/>
      <c r="I22" s="800"/>
      <c r="M22" s="256"/>
      <c r="N22" s="261"/>
      <c r="O22" s="261"/>
      <c r="P22" s="261"/>
      <c r="Q22" s="261"/>
      <c r="R22" s="261"/>
      <c r="S22" s="261"/>
    </row>
    <row r="24" spans="1:19" ht="24.75" customHeight="1" x14ac:dyDescent="0.25">
      <c r="G24" s="992">
        <v>141373037.72999999</v>
      </c>
      <c r="H24" s="461"/>
      <c r="I24" s="992">
        <v>164582910.83000001</v>
      </c>
      <c r="K24" s="235">
        <v>39224386806889</v>
      </c>
    </row>
    <row r="25" spans="1:19" ht="21.75" customHeight="1" x14ac:dyDescent="0.25"/>
    <row r="26" spans="1:19" ht="23.25" customHeight="1" x14ac:dyDescent="0.25"/>
  </sheetData>
  <mergeCells count="3">
    <mergeCell ref="A1:I1"/>
    <mergeCell ref="A3:I3"/>
    <mergeCell ref="A2:I2"/>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tabColor rgb="FFFF0000"/>
    <pageSetUpPr fitToPage="1"/>
  </sheetPr>
  <dimension ref="A1:I36"/>
  <sheetViews>
    <sheetView rightToLeft="1" view="pageBreakPreview" zoomScaleNormal="70" zoomScaleSheetLayoutView="100" workbookViewId="0">
      <selection activeCell="C13" sqref="C13"/>
    </sheetView>
  </sheetViews>
  <sheetFormatPr defaultColWidth="8.7109375" defaultRowHeight="150" customHeight="1" x14ac:dyDescent="0.25"/>
  <cols>
    <col min="1" max="1" width="45.42578125" style="13" customWidth="1"/>
    <col min="2" max="2" width="1" style="13" customWidth="1"/>
    <col min="3" max="3" width="15.7109375" style="13" customWidth="1"/>
    <col min="4" max="4" width="1" style="13" customWidth="1"/>
    <col min="5" max="5" width="15.7109375" style="13" customWidth="1"/>
    <col min="6" max="6" width="1" style="13" customWidth="1"/>
    <col min="7" max="7" width="10.7109375" style="13" customWidth="1"/>
    <col min="8" max="8" width="29.5703125" bestFit="1" customWidth="1"/>
  </cols>
  <sheetData>
    <row r="1" spans="1:7" s="6" customFormat="1" ht="19.5" customHeight="1" x14ac:dyDescent="0.25">
      <c r="A1" s="1226" t="str">
        <f>'2'!A1:I1</f>
        <v>شرکت پالایش میعانات گازی آدیش جنوبی (سهامي خاص) - در مرحله قبل از بهره برداری</v>
      </c>
      <c r="B1" s="1226"/>
      <c r="C1" s="1226"/>
      <c r="D1" s="1226"/>
      <c r="E1" s="1226"/>
      <c r="F1" s="1226"/>
      <c r="G1" s="11"/>
    </row>
    <row r="2" spans="1:7" s="6" customFormat="1" ht="19.5" customHeight="1" x14ac:dyDescent="0.25">
      <c r="A2" s="1226" t="str">
        <f>'5'!A2:H2</f>
        <v xml:space="preserve">یادداشت های توضیحی صورت های مالی </v>
      </c>
      <c r="B2" s="1226"/>
      <c r="C2" s="1226"/>
      <c r="D2" s="1226"/>
      <c r="E2" s="1226"/>
      <c r="F2" s="1226"/>
      <c r="G2" s="11"/>
    </row>
    <row r="3" spans="1:7" s="6" customFormat="1" ht="19.5" customHeight="1" x14ac:dyDescent="0.25">
      <c r="A3" s="1226" t="str">
        <f>'5'!A3:H3</f>
        <v>سال مالی منتهی به 29 اسفندماه 1400</v>
      </c>
      <c r="B3" s="1226"/>
      <c r="C3" s="1226"/>
      <c r="D3" s="1226"/>
      <c r="E3" s="1226"/>
      <c r="F3" s="1226"/>
      <c r="G3" s="11"/>
    </row>
    <row r="4" spans="1:7" ht="15.75" x14ac:dyDescent="0.25">
      <c r="A4" s="17"/>
      <c r="B4" s="17"/>
      <c r="C4" s="17"/>
      <c r="D4" s="17"/>
      <c r="E4" s="17"/>
      <c r="F4" s="17"/>
      <c r="G4" s="17"/>
    </row>
    <row r="5" spans="1:7" ht="23.25" x14ac:dyDescent="0.55000000000000004">
      <c r="A5" s="45" t="s">
        <v>328</v>
      </c>
      <c r="B5" s="42"/>
      <c r="C5" s="48" t="s">
        <v>118</v>
      </c>
      <c r="D5" s="27"/>
      <c r="E5" s="48" t="s">
        <v>105</v>
      </c>
      <c r="F5" s="22"/>
      <c r="G5" s="22"/>
    </row>
    <row r="6" spans="1:7" ht="23.25" x14ac:dyDescent="0.55000000000000004">
      <c r="A6" s="42"/>
      <c r="B6" s="42"/>
      <c r="C6" s="28" t="s">
        <v>7</v>
      </c>
      <c r="D6" s="28"/>
      <c r="E6" s="28" t="s">
        <v>7</v>
      </c>
      <c r="F6" s="22"/>
      <c r="G6" s="22"/>
    </row>
    <row r="7" spans="1:7" ht="24" customHeight="1" x14ac:dyDescent="0.55000000000000004">
      <c r="A7" s="42" t="s">
        <v>9</v>
      </c>
      <c r="B7" s="42"/>
      <c r="C7" s="63">
        <v>0</v>
      </c>
      <c r="D7" s="60"/>
      <c r="E7" s="63">
        <v>0</v>
      </c>
      <c r="F7" s="22"/>
      <c r="G7" s="22"/>
    </row>
    <row r="8" spans="1:7" ht="24" customHeight="1" x14ac:dyDescent="0.55000000000000004">
      <c r="A8" s="42" t="s">
        <v>60</v>
      </c>
      <c r="B8" s="42"/>
      <c r="C8" s="60"/>
      <c r="D8" s="60"/>
      <c r="E8" s="60"/>
      <c r="F8" s="22"/>
      <c r="G8" s="22"/>
    </row>
    <row r="9" spans="1:7" ht="24" customHeight="1" x14ac:dyDescent="0.55000000000000004">
      <c r="A9" s="26" t="s">
        <v>61</v>
      </c>
      <c r="B9" s="26"/>
      <c r="C9" s="59">
        <v>0</v>
      </c>
      <c r="D9" s="59"/>
      <c r="E9" s="59">
        <v>0</v>
      </c>
      <c r="F9" s="22"/>
      <c r="G9" s="22"/>
    </row>
    <row r="10" spans="1:7" ht="24" customHeight="1" x14ac:dyDescent="0.55000000000000004">
      <c r="A10" s="26" t="s">
        <v>305</v>
      </c>
      <c r="B10" s="26"/>
      <c r="C10" s="59">
        <f>'12'!Z19</f>
        <v>105640000000</v>
      </c>
      <c r="D10" s="59"/>
      <c r="E10" s="59">
        <v>0</v>
      </c>
      <c r="F10" s="22"/>
      <c r="G10" s="22"/>
    </row>
    <row r="11" spans="1:7" ht="24" customHeight="1" x14ac:dyDescent="0.55000000000000004">
      <c r="A11" s="26" t="s">
        <v>307</v>
      </c>
      <c r="B11" s="26"/>
      <c r="C11" s="59">
        <v>0</v>
      </c>
      <c r="D11" s="59"/>
      <c r="E11" s="59">
        <v>0</v>
      </c>
      <c r="F11" s="22"/>
      <c r="G11" s="22"/>
    </row>
    <row r="12" spans="1:7" ht="24" customHeight="1" x14ac:dyDescent="0.55000000000000004">
      <c r="A12" s="26" t="s">
        <v>62</v>
      </c>
      <c r="B12" s="26"/>
      <c r="C12" s="68" t="e">
        <f>#REF!-#REF!+1000000</f>
        <v>#REF!</v>
      </c>
      <c r="D12" s="59"/>
      <c r="E12" s="59">
        <v>0</v>
      </c>
      <c r="F12" s="22"/>
      <c r="G12" s="22"/>
    </row>
    <row r="13" spans="1:7" ht="24" customHeight="1" x14ac:dyDescent="0.55000000000000004">
      <c r="A13" s="26" t="s">
        <v>63</v>
      </c>
      <c r="B13" s="26"/>
      <c r="C13" s="68">
        <f>'10'!W18</f>
        <v>10457000000</v>
      </c>
      <c r="D13" s="59"/>
      <c r="E13" s="59">
        <v>0</v>
      </c>
      <c r="F13" s="22"/>
      <c r="G13" s="22"/>
    </row>
    <row r="14" spans="1:7" ht="24" customHeight="1" x14ac:dyDescent="0.55000000000000004">
      <c r="A14" s="26" t="s">
        <v>102</v>
      </c>
      <c r="B14" s="26"/>
      <c r="C14" s="68">
        <f>'12'!W23</f>
        <v>-14788000000</v>
      </c>
      <c r="D14" s="59"/>
      <c r="E14" s="59">
        <v>0</v>
      </c>
      <c r="F14" s="22"/>
      <c r="G14" s="22"/>
    </row>
    <row r="15" spans="1:7" ht="24" customHeight="1" x14ac:dyDescent="0.55000000000000004">
      <c r="A15" s="26" t="s">
        <v>306</v>
      </c>
      <c r="B15" s="26"/>
      <c r="C15" s="68">
        <f>'12'!Z24</f>
        <v>-19541000000</v>
      </c>
      <c r="D15" s="59"/>
      <c r="E15" s="59">
        <v>0</v>
      </c>
      <c r="F15" s="22"/>
      <c r="G15" s="22"/>
    </row>
    <row r="16" spans="1:7" ht="24" customHeight="1" x14ac:dyDescent="0.55000000000000004">
      <c r="A16" s="42" t="s">
        <v>59</v>
      </c>
      <c r="B16" s="42"/>
      <c r="C16" s="61" t="e">
        <f>SUM(C9:C15)</f>
        <v>#REF!</v>
      </c>
      <c r="D16" s="59"/>
      <c r="E16" s="61">
        <f>SUM(E9:E15)</f>
        <v>0</v>
      </c>
      <c r="F16" s="22"/>
      <c r="G16" s="22"/>
    </row>
    <row r="17" spans="1:9" ht="24" customHeight="1" x14ac:dyDescent="0.55000000000000004">
      <c r="A17" s="42" t="s">
        <v>64</v>
      </c>
      <c r="B17" s="42"/>
      <c r="C17" s="59"/>
      <c r="D17" s="59"/>
      <c r="E17" s="59"/>
      <c r="F17" s="22"/>
      <c r="G17" s="22"/>
    </row>
    <row r="18" spans="1:9" ht="24" customHeight="1" x14ac:dyDescent="0.55000000000000004">
      <c r="A18" s="50" t="s">
        <v>103</v>
      </c>
      <c r="B18" s="51"/>
      <c r="C18" s="59"/>
      <c r="D18" s="59"/>
      <c r="E18" s="59"/>
      <c r="F18" s="22"/>
      <c r="G18" s="22"/>
    </row>
    <row r="19" spans="1:9" ht="24" customHeight="1" x14ac:dyDescent="0.55000000000000004">
      <c r="A19" s="49" t="s">
        <v>139</v>
      </c>
      <c r="B19" s="26"/>
      <c r="C19" s="68">
        <f>'2'!G14-'2'!E14</f>
        <v>18585000000</v>
      </c>
      <c r="D19" s="59"/>
      <c r="E19" s="59">
        <v>0</v>
      </c>
      <c r="F19" s="22"/>
      <c r="G19" s="35">
        <f>'2'!E14-'2'!G14</f>
        <v>-18585000000</v>
      </c>
    </row>
    <row r="20" spans="1:9" ht="24" customHeight="1" x14ac:dyDescent="0.55000000000000004">
      <c r="A20" s="49" t="s">
        <v>304</v>
      </c>
      <c r="B20" s="26"/>
      <c r="C20" s="68">
        <f>'2'!G15-'2'!E15</f>
        <v>3884049000000</v>
      </c>
      <c r="D20" s="59"/>
      <c r="E20" s="59">
        <v>0</v>
      </c>
      <c r="F20" s="22"/>
      <c r="G20" s="35" t="e">
        <f>'2'!E15-'2'!G15-'2'!#REF!+'2'!#REF!</f>
        <v>#REF!</v>
      </c>
      <c r="H20" s="39" t="e">
        <f>G20+C20</f>
        <v>#REF!</v>
      </c>
      <c r="I20">
        <v>1256896</v>
      </c>
    </row>
    <row r="21" spans="1:9" ht="58.5" customHeight="1" x14ac:dyDescent="0.55000000000000004">
      <c r="A21" s="49" t="s">
        <v>308</v>
      </c>
      <c r="B21" s="26"/>
      <c r="C21" s="68">
        <f>'2'!E29-'2'!G29</f>
        <v>5323880000000</v>
      </c>
      <c r="D21" s="59"/>
      <c r="E21" s="59">
        <v>0</v>
      </c>
      <c r="F21" s="22"/>
      <c r="G21" s="35">
        <f>'2'!E29-'2'!G29</f>
        <v>5323880000000</v>
      </c>
    </row>
    <row r="22" spans="1:9" ht="24" customHeight="1" x14ac:dyDescent="0.55000000000000004">
      <c r="A22" s="42" t="s">
        <v>65</v>
      </c>
      <c r="B22" s="42"/>
      <c r="C22" s="61">
        <f>SUM(C18:C21)</f>
        <v>9226514000000</v>
      </c>
      <c r="D22" s="59"/>
      <c r="E22" s="61">
        <f>SUM(E18:E21)</f>
        <v>0</v>
      </c>
      <c r="F22" s="22"/>
      <c r="G22" s="22"/>
    </row>
    <row r="23" spans="1:9" ht="24" customHeight="1" thickBot="1" x14ac:dyDescent="0.6">
      <c r="A23" s="26" t="s">
        <v>41</v>
      </c>
      <c r="B23" s="26"/>
      <c r="C23" s="64" t="e">
        <f>C7+C16+C22</f>
        <v>#REF!</v>
      </c>
      <c r="D23" s="62"/>
      <c r="E23" s="64">
        <f>E7+E16+E22</f>
        <v>0</v>
      </c>
      <c r="F23" s="22"/>
      <c r="G23" s="22"/>
    </row>
    <row r="24" spans="1:9" ht="21.75" thickTop="1" x14ac:dyDescent="0.55000000000000004">
      <c r="A24" s="36"/>
      <c r="B24" s="36"/>
      <c r="C24" s="14"/>
      <c r="D24" s="14"/>
      <c r="E24" s="14"/>
      <c r="F24" s="22"/>
      <c r="G24" s="22"/>
    </row>
    <row r="25" spans="1:9" ht="23.25" hidden="1" x14ac:dyDescent="0.25">
      <c r="A25" s="1333" t="s">
        <v>98</v>
      </c>
      <c r="B25" s="1333"/>
      <c r="C25" s="1333"/>
      <c r="D25" s="1333"/>
      <c r="E25" s="1333"/>
      <c r="F25" s="1333"/>
      <c r="G25" s="1333"/>
    </row>
    <row r="26" spans="1:9" ht="21.75" hidden="1" x14ac:dyDescent="0.55000000000000004">
      <c r="A26" s="46" t="s">
        <v>66</v>
      </c>
      <c r="B26" s="46"/>
      <c r="C26" s="22"/>
      <c r="D26" s="22"/>
      <c r="E26" s="22"/>
      <c r="F26" s="22"/>
      <c r="G26" s="22"/>
    </row>
    <row r="27" spans="1:9" ht="23.25" hidden="1" x14ac:dyDescent="0.55000000000000004">
      <c r="A27" s="42"/>
      <c r="B27" s="42"/>
      <c r="C27" s="41" t="s">
        <v>94</v>
      </c>
      <c r="D27" s="25"/>
      <c r="E27" s="41" t="s">
        <v>82</v>
      </c>
      <c r="F27" s="22"/>
      <c r="G27" s="22"/>
    </row>
    <row r="28" spans="1:9" ht="23.25" hidden="1" x14ac:dyDescent="0.55000000000000004">
      <c r="A28" s="42"/>
      <c r="B28" s="42"/>
      <c r="C28" s="29" t="s">
        <v>52</v>
      </c>
      <c r="D28" s="29"/>
      <c r="E28" s="29" t="s">
        <v>52</v>
      </c>
      <c r="F28" s="22"/>
      <c r="G28" s="22"/>
    </row>
    <row r="29" spans="1:9" ht="21" hidden="1" x14ac:dyDescent="0.55000000000000004">
      <c r="A29" s="26" t="s">
        <v>67</v>
      </c>
      <c r="B29" s="26"/>
      <c r="C29" s="29" t="s">
        <v>5</v>
      </c>
      <c r="D29" s="29"/>
      <c r="E29" s="28" t="s">
        <v>5</v>
      </c>
      <c r="F29" s="22"/>
      <c r="G29" s="22"/>
    </row>
    <row r="30" spans="1:9" ht="42" hidden="1" x14ac:dyDescent="0.55000000000000004">
      <c r="A30" s="26" t="s">
        <v>68</v>
      </c>
      <c r="B30" s="26"/>
      <c r="C30" s="29" t="s">
        <v>5</v>
      </c>
      <c r="D30" s="29"/>
      <c r="E30" s="28" t="s">
        <v>5</v>
      </c>
      <c r="F30" s="22"/>
      <c r="G30" s="22"/>
    </row>
    <row r="31" spans="1:9" ht="21" hidden="1" x14ac:dyDescent="0.55000000000000004">
      <c r="A31" s="26" t="s">
        <v>69</v>
      </c>
      <c r="B31" s="26"/>
      <c r="C31" s="29" t="s">
        <v>5</v>
      </c>
      <c r="D31" s="29"/>
      <c r="E31" s="28" t="s">
        <v>8</v>
      </c>
      <c r="F31" s="22"/>
      <c r="G31" s="22"/>
    </row>
    <row r="32" spans="1:9" ht="21" hidden="1" x14ac:dyDescent="0.55000000000000004">
      <c r="A32" s="26" t="s">
        <v>70</v>
      </c>
      <c r="B32" s="26"/>
      <c r="C32" s="29" t="s">
        <v>5</v>
      </c>
      <c r="D32" s="29"/>
      <c r="E32" s="28" t="s">
        <v>8</v>
      </c>
      <c r="F32" s="22"/>
      <c r="G32" s="22"/>
    </row>
    <row r="33" spans="1:7" ht="21" hidden="1" x14ac:dyDescent="0.55000000000000004">
      <c r="A33" s="26" t="s">
        <v>71</v>
      </c>
      <c r="B33" s="26"/>
      <c r="C33" s="29" t="s">
        <v>5</v>
      </c>
      <c r="D33" s="29"/>
      <c r="E33" s="28" t="s">
        <v>8</v>
      </c>
      <c r="F33" s="22"/>
      <c r="G33" s="22"/>
    </row>
    <row r="34" spans="1:7" ht="24" hidden="1" thickBot="1" x14ac:dyDescent="0.6">
      <c r="A34" s="42"/>
      <c r="B34" s="42"/>
      <c r="C34" s="47">
        <f>SUM(C29:C33)</f>
        <v>0</v>
      </c>
      <c r="D34" s="29"/>
      <c r="E34" s="38">
        <f>SUM(E29:E33)</f>
        <v>0</v>
      </c>
      <c r="F34" s="22"/>
      <c r="G34" s="22"/>
    </row>
    <row r="35" spans="1:7" ht="19.5" x14ac:dyDescent="0.55000000000000004">
      <c r="A35" s="37"/>
      <c r="B35" s="37"/>
      <c r="C35" s="37"/>
      <c r="D35" s="37"/>
      <c r="E35" s="37"/>
      <c r="F35" s="37"/>
      <c r="G35" s="37"/>
    </row>
    <row r="36" spans="1:7" ht="19.5" x14ac:dyDescent="0.55000000000000004">
      <c r="A36" s="37"/>
      <c r="B36" s="37"/>
      <c r="C36" s="37"/>
      <c r="D36" s="37"/>
      <c r="E36" s="37"/>
      <c r="F36" s="37"/>
      <c r="G36" s="37"/>
    </row>
  </sheetData>
  <mergeCells count="4">
    <mergeCell ref="A25:G25"/>
    <mergeCell ref="A1:F1"/>
    <mergeCell ref="A2:F2"/>
    <mergeCell ref="A3:F3"/>
  </mergeCells>
  <printOptions horizontalCentered="1"/>
  <pageMargins left="0.5" right="1" top="0.5" bottom="0.5" header="0" footer="0"/>
  <pageSetup paperSize="9" orientation="portrait" r:id="rId1"/>
  <headerFooter>
    <oddFooter>&amp;C&amp;"B Nazanin,Regular"&amp;12&amp;A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9AC9-1DD9-4436-BD97-9DF11E7517A8}">
  <sheetPr>
    <tabColor rgb="FFFFFF00"/>
    <pageSetUpPr fitToPage="1"/>
  </sheetPr>
  <dimension ref="A1:XEX31"/>
  <sheetViews>
    <sheetView rightToLeft="1" tabSelected="1" view="pageBreakPreview" zoomScale="106" zoomScaleNormal="70" zoomScaleSheetLayoutView="106" workbookViewId="0">
      <selection activeCell="J22" sqref="J22"/>
    </sheetView>
  </sheetViews>
  <sheetFormatPr defaultColWidth="8.7109375" defaultRowHeight="150" customHeight="1" x14ac:dyDescent="0.25"/>
  <cols>
    <col min="1" max="1" width="36.5703125" style="235" customWidth="1"/>
    <col min="2" max="2" width="0.85546875" style="235" customWidth="1"/>
    <col min="3" max="3" width="15.42578125" style="661" hidden="1" customWidth="1"/>
    <col min="4" max="4" width="0.85546875" style="235" customWidth="1"/>
    <col min="5" max="5" width="24.28515625" style="661" customWidth="1"/>
    <col min="6" max="6" width="0.85546875" style="235" customWidth="1"/>
    <col min="7" max="7" width="24.28515625" style="661" customWidth="1"/>
    <col min="8" max="8" width="0.85546875" style="235" customWidth="1"/>
    <col min="9" max="9" width="18.28515625" style="235" bestFit="1" customWidth="1"/>
    <col min="10" max="10" width="11.140625" style="216" bestFit="1" customWidth="1"/>
    <col min="11" max="11" width="23" style="331" bestFit="1" customWidth="1"/>
    <col min="12" max="12" width="11.42578125" style="403" bestFit="1" customWidth="1"/>
    <col min="13" max="13" width="19.5703125" style="403" bestFit="1" customWidth="1"/>
    <col min="14" max="14" width="8.7109375" style="403"/>
    <col min="15" max="15" width="20.42578125" style="403" bestFit="1" customWidth="1"/>
    <col min="16" max="16" width="8.7109375" style="403"/>
    <col min="17" max="17" width="20.42578125" style="403" bestFit="1" customWidth="1"/>
    <col min="18" max="16384" width="8.7109375" style="216"/>
  </cols>
  <sheetData>
    <row r="1" spans="1:16378" s="206" customFormat="1" ht="18.75" customHeight="1" x14ac:dyDescent="0.25">
      <c r="A1" s="1240" t="str">
        <f>'1'!A1:H1</f>
        <v>شرکت پالایش میعانات گازی آدیش جنوبی (سهامي خاص) - در مرحله قبل از بهره برداری</v>
      </c>
      <c r="B1" s="1240"/>
      <c r="C1" s="1240"/>
      <c r="D1" s="1240"/>
      <c r="E1" s="1240"/>
      <c r="F1" s="1240"/>
      <c r="G1" s="1240"/>
      <c r="H1" s="243"/>
      <c r="I1" s="243"/>
      <c r="K1" s="330"/>
      <c r="L1" s="403"/>
      <c r="M1" s="403"/>
      <c r="N1" s="403"/>
      <c r="O1" s="403"/>
      <c r="P1" s="403"/>
      <c r="Q1" s="403"/>
    </row>
    <row r="2" spans="1:16378" s="206" customFormat="1" ht="18.75" customHeight="1" x14ac:dyDescent="0.25">
      <c r="A2" s="1240" t="str">
        <f>'[12]6'!A2:H2</f>
        <v xml:space="preserve">یادداشت های توضیحی صورت های مالی </v>
      </c>
      <c r="B2" s="1240"/>
      <c r="C2" s="1240"/>
      <c r="D2" s="1240"/>
      <c r="E2" s="1240"/>
      <c r="F2" s="1240"/>
      <c r="G2" s="1240"/>
      <c r="H2" s="243"/>
      <c r="I2" s="243"/>
      <c r="K2" s="330"/>
      <c r="L2" s="403"/>
      <c r="M2" s="403"/>
      <c r="N2" s="403"/>
      <c r="O2" s="403"/>
      <c r="P2" s="403"/>
      <c r="Q2" s="403"/>
    </row>
    <row r="3" spans="1:16378" s="206" customFormat="1" ht="18.75" customHeight="1" x14ac:dyDescent="0.25">
      <c r="A3" s="1240" t="str">
        <f>'5'!A3:H3</f>
        <v>سال مالی منتهی به 29 اسفندماه 1400</v>
      </c>
      <c r="B3" s="1240"/>
      <c r="C3" s="1240"/>
      <c r="D3" s="1240"/>
      <c r="E3" s="1240"/>
      <c r="F3" s="1240"/>
      <c r="G3" s="1240"/>
      <c r="H3" s="243"/>
      <c r="I3" s="243"/>
      <c r="K3" s="330"/>
      <c r="L3" s="403"/>
      <c r="M3" s="403"/>
      <c r="N3" s="403"/>
      <c r="O3" s="403"/>
      <c r="P3" s="403"/>
      <c r="Q3" s="403"/>
    </row>
    <row r="4" spans="1:16378" s="206" customFormat="1" ht="15" customHeight="1" x14ac:dyDescent="0.25">
      <c r="A4" s="320"/>
      <c r="B4" s="320"/>
      <c r="C4" s="700"/>
      <c r="D4" s="320"/>
      <c r="E4" s="700"/>
      <c r="F4" s="320"/>
      <c r="G4" s="700"/>
      <c r="H4" s="320"/>
      <c r="I4" s="320"/>
      <c r="K4" s="330"/>
      <c r="L4" s="403"/>
      <c r="M4" s="403"/>
      <c r="N4" s="403"/>
      <c r="O4" s="403"/>
      <c r="P4" s="403"/>
      <c r="Q4" s="403"/>
    </row>
    <row r="5" spans="1:16378" s="386" customFormat="1" ht="100.5" customHeight="1" x14ac:dyDescent="0.65">
      <c r="A5" s="1255" t="s">
        <v>2630</v>
      </c>
      <c r="B5" s="1255"/>
      <c r="C5" s="1255"/>
      <c r="D5" s="1255"/>
      <c r="E5" s="1255"/>
      <c r="F5" s="1255"/>
      <c r="G5" s="1255"/>
      <c r="H5" s="685"/>
      <c r="I5" s="685"/>
      <c r="J5" s="685"/>
      <c r="K5" s="685"/>
      <c r="L5" s="385"/>
      <c r="M5" s="846"/>
      <c r="N5" s="808"/>
      <c r="O5" s="808"/>
      <c r="P5" s="682"/>
      <c r="Q5" s="682"/>
      <c r="R5" s="682"/>
      <c r="S5" s="682"/>
    </row>
    <row r="6" spans="1:16378" s="337" customFormat="1" ht="21.75" customHeight="1" x14ac:dyDescent="0.7">
      <c r="A6" s="597" t="s">
        <v>281</v>
      </c>
      <c r="B6" s="338"/>
      <c r="C6" s="1334" t="s">
        <v>284</v>
      </c>
      <c r="D6" s="1334"/>
      <c r="E6" s="1334"/>
      <c r="F6" s="1334"/>
      <c r="G6" s="1334"/>
      <c r="J6" s="300" t="s">
        <v>2145</v>
      </c>
      <c r="K6" s="339" t="s">
        <v>2146</v>
      </c>
      <c r="L6" s="300" t="s">
        <v>2143</v>
      </c>
      <c r="M6" s="300" t="s">
        <v>2144</v>
      </c>
      <c r="N6" s="238" t="s">
        <v>2139</v>
      </c>
      <c r="O6" s="238" t="s">
        <v>2140</v>
      </c>
      <c r="P6" s="238" t="s">
        <v>2141</v>
      </c>
      <c r="Q6" s="238" t="s">
        <v>2142</v>
      </c>
    </row>
    <row r="7" spans="1:16378" s="337" customFormat="1" ht="21.75" customHeight="1" x14ac:dyDescent="0.7">
      <c r="A7" s="338"/>
      <c r="B7" s="338"/>
      <c r="C7" s="268" t="s">
        <v>283</v>
      </c>
      <c r="D7" s="338"/>
      <c r="E7" s="268" t="s">
        <v>1696</v>
      </c>
      <c r="F7" s="338"/>
      <c r="G7" s="268" t="s">
        <v>7</v>
      </c>
      <c r="H7" s="340"/>
      <c r="J7" s="336"/>
      <c r="K7" s="341"/>
      <c r="L7" s="300"/>
      <c r="M7" s="300"/>
      <c r="N7" s="238"/>
      <c r="O7" s="238"/>
      <c r="P7" s="238"/>
      <c r="Q7" s="238"/>
    </row>
    <row r="8" spans="1:16378" s="385" customFormat="1" ht="21.75" customHeight="1" x14ac:dyDescent="0.55000000000000004">
      <c r="A8" s="806" t="s">
        <v>242</v>
      </c>
      <c r="B8" s="815"/>
      <c r="C8" s="1025">
        <f>'ریز تسهیلات'!G8+'ریز تسهیلات'!G9+'ریز تسهیلات'!G14+'ریز تسهیلات'!G16+'ریز تسهیلات'!G17+'ریز تسهیلات'!G18+'ریز تسهیلات'!G21+'ریز تسهیلات'!G23+'ریز تسهیلات'!G26+'ریز تسهیلات'!G29+'ریز تسهیلات'!G30+'ریز تسهیلات'!G34+'ریز تسهیلات'!G35+'ریز تسهیلات'!G37+'ریز تسهیلات'!G39+'ریز تسهیلات'!G40+'ریز تسهیلات'!G42+'ریز تسهیلات'!G43+'ریز تسهیلات'!G61+'ریز تسهیلات'!G63+'ریز تسهیلات'!G64+'ریز تسهیلات'!G65+'ریز تسهیلات'!G66+'ریز تسهیلات'!G67+'ریز تسهیلات'!G68+'ریز تسهیلات'!G69+'ریز تسهیلات'!G71+'ریز تسهیلات'!G78+'ریز تسهیلات'!G79+'ریز تسهیلات'!G80+'ریز تسهیلات'!G81+'ریز تسهیلات'!G82+'ریز تسهیلات'!G83+'ریز تسهیلات'!G84+'ریز تسهیلات'!G85+'ریز تسهیلات'!G89+'ریز تسهیلات'!G90+'ریز تسهیلات'!G91+'ریز تسهیلات'!G92+'ریز تسهیلات'!G93+'ریز تسهیلات'!G98+'ریز تسهیلات'!G99+'ریز تسهیلات'!G100+'ریز تسهیلات'!G101+'ریز تسهیلات'!G103+'ریز تسهیلات'!G105+'ریز تسهیلات'!G106+'ریز تسهیلات'!G109+'ریز تسهیلات'!G110+'ریز تسهیلات'!G112+'ریز تسهیلات'!G113+'ریز تسهیلات'!G114+'ریز تسهیلات'!G118+'ریز تسهیلات'!G125+'ریز تسهیلات'!G130+'ریز تسهیلات'!G131+'ریز تسهیلات'!G132+'ریز تسهیلات'!G133+'ریز تسهیلات'!G134+'ریز تسهیلات'!G135+'ریز تسهیلات'!G136+'ریز تسهیلات'!G137+'ریز تسهیلات'!G138+'ریز تسهیلات'!G139+'ریز تسهیلات'!G140+'ریز تسهیلات'!G141+'ریز تسهیلات'!G147+'ریز تسهیلات'!G149</f>
        <v>89675171</v>
      </c>
      <c r="D8" s="815"/>
      <c r="E8" s="1025">
        <f>'ریز تسهیلات'!I8+'ریز تسهیلات'!I9+'ریز تسهیلات'!I14+'ریز تسهیلات'!I16+'ریز تسهیلات'!I17+'ریز تسهیلات'!I18+'ریز تسهیلات'!I21+'ریز تسهیلات'!I23+'ریز تسهیلات'!I26+'ریز تسهیلات'!I29+'ریز تسهیلات'!I30+'ریز تسهیلات'!I34+'ریز تسهیلات'!I35+'ریز تسهیلات'!I37+'ریز تسهیلات'!I39+'ریز تسهیلات'!I40+'ریز تسهیلات'!I42+'ریز تسهیلات'!I43+'ریز تسهیلات'!I61+'ریز تسهیلات'!I63+'ریز تسهیلات'!I64+'ریز تسهیلات'!I65+'ریز تسهیلات'!I66+'ریز تسهیلات'!I67+'ریز تسهیلات'!I68+'ریز تسهیلات'!I69+'ریز تسهیلات'!I71+'ریز تسهیلات'!I78+'ریز تسهیلات'!I79+'ریز تسهیلات'!I80+'ریز تسهیلات'!I81+'ریز تسهیلات'!I82+'ریز تسهیلات'!I83+'ریز تسهیلات'!I84+'ریز تسهیلات'!I85+'ریز تسهیلات'!I89+'ریز تسهیلات'!I90+'ریز تسهیلات'!I91+'ریز تسهیلات'!I92+'ریز تسهیلات'!I93+'ریز تسهیلات'!I98+'ریز تسهیلات'!I99+'ریز تسهیلات'!I100+'ریز تسهیلات'!I101+'ریز تسهیلات'!I103+'ریز تسهیلات'!I105+'ریز تسهیلات'!I106+'ریز تسهیلات'!I109+'ریز تسهیلات'!I110+'ریز تسهیلات'!I112+'ریز تسهیلات'!I113+'ریز تسهیلات'!I114+'ریز تسهیلات'!I118+'ریز تسهیلات'!I125+'ریز تسهیلات'!I130+'ریز تسهیلات'!I131+'ریز تسهیلات'!I132+'ریز تسهیلات'!I133+'ریز تسهیلات'!I134+'ریز تسهیلات'!I135+'ریز تسهیلات'!I136+'ریز تسهیلات'!I137+'ریز تسهیلات'!I138+'ریز تسهیلات'!I139+'ریز تسهیلات'!I140+'ریز تسهیلات'!I141+'ریز تسهیلات'!I147+'ریز تسهیلات'!I149</f>
        <v>104076800</v>
      </c>
      <c r="F8" s="815"/>
      <c r="G8" s="1117">
        <f>'ریز تسهیلات'!K8+'ریز تسهیلات'!K9+'ریز تسهیلات'!K14+'ریز تسهیلات'!K16+'ریز تسهیلات'!K17+'ریز تسهیلات'!K18+'ریز تسهیلات'!K21+'ریز تسهیلات'!K23+'ریز تسهیلات'!K26+'ریز تسهیلات'!K29+'ریز تسهیلات'!K30+'ریز تسهیلات'!K34+'ریز تسهیلات'!K35+'ریز تسهیلات'!K37+'ریز تسهیلات'!K39+'ریز تسهیلات'!K40+'ریز تسهیلات'!K42+'ریز تسهیلات'!K43+'ریز تسهیلات'!K61+'ریز تسهیلات'!K63+'ریز تسهیلات'!K64+'ریز تسهیلات'!K65+'ریز تسهیلات'!K66+'ریز تسهیلات'!K67+'ریز تسهیلات'!K68+'ریز تسهیلات'!K69+'ریز تسهیلات'!K71+'ریز تسهیلات'!K78+'ریز تسهیلات'!K79+'ریز تسهیلات'!K80+'ریز تسهیلات'!K81+'ریز تسهیلات'!K82+'ریز تسهیلات'!K83+'ریز تسهیلات'!K84+'ریز تسهیلات'!K85+'ریز تسهیلات'!K89+'ریز تسهیلات'!K90+'ریز تسهیلات'!K91+'ریز تسهیلات'!K92+'ریز تسهیلات'!K93+'ریز تسهیلات'!K98+'ریز تسهیلات'!K99+'ریز تسهیلات'!K100+'ریز تسهیلات'!K101+'ریز تسهیلات'!K103+'ریز تسهیلات'!K105+'ریز تسهیلات'!K106+'ریز تسهیلات'!K109+'ریز تسهیلات'!K110+'ریز تسهیلات'!K112+'ریز تسهیلات'!K113+'ریز تسهیلات'!K114+'ریز تسهیلات'!K118+'ریز تسهیلات'!K125+'ریز تسهیلات'!K130+'ریز تسهیلات'!K131+'ریز تسهیلات'!K132+'ریز تسهیلات'!K133+'ریز تسهیلات'!K134+'ریز تسهیلات'!K135+'ریز تسهیلات'!K136+'ریز تسهیلات'!K137+'ریز تسهیلات'!K138+'ریز تسهیلات'!K139+'ریز تسهیلات'!K140+'ریز تسهیلات'!K141+'ریز تسهیلات'!K147+'ریز تسهیلات'!K149</f>
        <v>24804208000000</v>
      </c>
      <c r="I8" s="808"/>
      <c r="J8" s="595">
        <f>K8/C8</f>
        <v>477</v>
      </c>
      <c r="K8" s="816">
        <v>42743455394</v>
      </c>
      <c r="L8" s="808">
        <v>226199</v>
      </c>
      <c r="M8" s="810">
        <v>38750931077</v>
      </c>
      <c r="N8" s="682">
        <v>238326</v>
      </c>
      <c r="O8" s="682">
        <f>E8*N8</f>
        <v>24804207436800</v>
      </c>
      <c r="P8" s="682">
        <v>263222</v>
      </c>
      <c r="Q8" s="682">
        <f t="shared" ref="Q8:Q13" si="0">P8*C8</f>
        <v>23604477860962</v>
      </c>
    </row>
    <row r="9" spans="1:16378" s="386" customFormat="1" ht="21.75" customHeight="1" x14ac:dyDescent="0.65">
      <c r="A9" s="806" t="s">
        <v>2588</v>
      </c>
      <c r="B9" s="595"/>
      <c r="C9" s="1025">
        <f>'ریز تسهیلات'!G6+'ریز تسهیلات'!G22+'ریز تسهیلات'!G27+'ریز تسهیلات'!G28+'ریز تسهیلات'!G38+'ریز تسهیلات'!G51+'ریز تسهیلات'!G52+'ریز تسهیلات'!G53+'ریز تسهیلات'!G76+'ریز تسهیلات'!G77+'ریز تسهیلات'!G86+'ریز تسهیلات'!G102+'ریز تسهیلات'!G104+'ریز تسهیلات'!G129+'ریز تسهیلات'!G144</f>
        <v>14909985</v>
      </c>
      <c r="D9" s="812"/>
      <c r="E9" s="1025">
        <f>'ریز تسهیلات'!I6+'ریز تسهیلات'!I22+'ریز تسهیلات'!I27+'ریز تسهیلات'!I28+'ریز تسهیلات'!I38+'ریز تسهیلات'!I51+'ریز تسهیلات'!I52+'ریز تسهیلات'!I53+'ریز تسهیلات'!I76+'ریز تسهیلات'!I77+'ریز تسهیلات'!I86+'ریز تسهیلات'!I102+'ریز تسهیلات'!I104+'ریز تسهیلات'!I129+'ریز تسهیلات'!I144</f>
        <v>17316737</v>
      </c>
      <c r="F9" s="812"/>
      <c r="G9" s="1117">
        <f>'ریز تسهیلات'!K6+'ریز تسهیلات'!K22+'ریز تسهیلات'!K27+'ریز تسهیلات'!K28+'ریز تسهیلات'!K38+'ریز تسهیلات'!K51+'ریز تسهیلات'!K52+'ریز تسهیلات'!K53+'ریز تسهیلات'!K76+'ریز تسهیلات'!K77+'ریز تسهیلات'!K86+'ریز تسهیلات'!K102+'ریز تسهیلات'!K104+'ریز تسهیلات'!K129+'ریز تسهیلات'!K144</f>
        <v>4127028000000</v>
      </c>
      <c r="I9" s="808"/>
      <c r="J9" s="595">
        <f>K9/C9</f>
        <v>81799</v>
      </c>
      <c r="K9" s="809">
        <v>1219617163016</v>
      </c>
      <c r="L9" s="808">
        <v>226199</v>
      </c>
      <c r="M9" s="810">
        <v>1124961854202</v>
      </c>
      <c r="N9" s="682">
        <v>238326</v>
      </c>
      <c r="O9" s="682">
        <f>E9*N9</f>
        <v>4127028662262</v>
      </c>
      <c r="P9" s="682">
        <v>263222</v>
      </c>
      <c r="Q9" s="682">
        <f t="shared" si="0"/>
        <v>3924636071670</v>
      </c>
      <c r="R9" s="812"/>
      <c r="S9" s="812"/>
      <c r="T9" s="812"/>
      <c r="U9" s="595"/>
      <c r="V9" s="595"/>
      <c r="W9" s="685"/>
      <c r="X9" s="813"/>
      <c r="Y9" s="811"/>
      <c r="Z9" s="812"/>
      <c r="AA9" s="812"/>
      <c r="AB9" s="812"/>
      <c r="AC9" s="595"/>
      <c r="AD9" s="595"/>
      <c r="AE9" s="685"/>
      <c r="AF9" s="813"/>
      <c r="AG9" s="811"/>
      <c r="AH9" s="812"/>
      <c r="AI9" s="812"/>
      <c r="AJ9" s="812"/>
      <c r="AK9" s="595"/>
      <c r="AL9" s="595"/>
      <c r="AM9" s="685"/>
      <c r="AN9" s="813"/>
      <c r="AO9" s="811"/>
      <c r="AP9" s="812"/>
      <c r="AQ9" s="812"/>
      <c r="AR9" s="812"/>
      <c r="AS9" s="595"/>
      <c r="AT9" s="595"/>
      <c r="AU9" s="685"/>
      <c r="AV9" s="813"/>
      <c r="AW9" s="811"/>
      <c r="AX9" s="812"/>
      <c r="AY9" s="812"/>
      <c r="AZ9" s="812"/>
      <c r="BA9" s="595"/>
      <c r="BB9" s="595"/>
      <c r="BC9" s="685"/>
      <c r="BD9" s="813"/>
      <c r="BE9" s="811"/>
      <c r="BF9" s="812"/>
      <c r="BG9" s="812"/>
      <c r="BH9" s="812"/>
      <c r="BI9" s="595"/>
      <c r="BJ9" s="595"/>
      <c r="BK9" s="685"/>
      <c r="BL9" s="813"/>
      <c r="BM9" s="811"/>
      <c r="BN9" s="812"/>
      <c r="BO9" s="812"/>
      <c r="BP9" s="812"/>
      <c r="BQ9" s="595"/>
      <c r="BR9" s="595"/>
      <c r="BS9" s="685"/>
      <c r="BT9" s="813"/>
      <c r="BU9" s="811"/>
      <c r="BV9" s="812"/>
      <c r="BW9" s="812"/>
      <c r="BX9" s="812"/>
      <c r="BY9" s="595"/>
      <c r="BZ9" s="595"/>
      <c r="CA9" s="685"/>
      <c r="CB9" s="813"/>
      <c r="CC9" s="811"/>
      <c r="CD9" s="812"/>
      <c r="CE9" s="812"/>
      <c r="CF9" s="812"/>
      <c r="CG9" s="595"/>
      <c r="CH9" s="595"/>
      <c r="CI9" s="685"/>
      <c r="CJ9" s="813"/>
      <c r="CK9" s="811"/>
      <c r="CL9" s="812"/>
      <c r="CM9" s="812"/>
      <c r="CN9" s="812"/>
      <c r="CO9" s="595"/>
      <c r="CP9" s="595"/>
      <c r="CQ9" s="685"/>
      <c r="CR9" s="813"/>
      <c r="CS9" s="811"/>
      <c r="CT9" s="812"/>
      <c r="CU9" s="812"/>
      <c r="CV9" s="812"/>
      <c r="CW9" s="595"/>
      <c r="CX9" s="595"/>
      <c r="CY9" s="685"/>
      <c r="CZ9" s="813"/>
      <c r="DA9" s="811"/>
      <c r="DB9" s="812"/>
      <c r="DC9" s="812"/>
      <c r="DD9" s="812"/>
      <c r="DE9" s="595"/>
      <c r="DF9" s="595"/>
      <c r="DG9" s="685"/>
      <c r="DH9" s="813"/>
      <c r="DI9" s="811"/>
      <c r="DJ9" s="812"/>
      <c r="DK9" s="812"/>
      <c r="DL9" s="812"/>
      <c r="DM9" s="595"/>
      <c r="DN9" s="595"/>
      <c r="DO9" s="685"/>
      <c r="DP9" s="813"/>
      <c r="DQ9" s="811"/>
      <c r="DR9" s="812"/>
      <c r="DS9" s="812"/>
      <c r="DT9" s="812"/>
      <c r="DU9" s="595"/>
      <c r="DV9" s="595"/>
      <c r="DW9" s="685"/>
      <c r="DX9" s="813"/>
      <c r="DY9" s="811"/>
      <c r="DZ9" s="812"/>
      <c r="EA9" s="812"/>
      <c r="EB9" s="812"/>
      <c r="EC9" s="595"/>
      <c r="ED9" s="595"/>
      <c r="EE9" s="685"/>
      <c r="EF9" s="813"/>
      <c r="EG9" s="811"/>
      <c r="EH9" s="812"/>
      <c r="EI9" s="812"/>
      <c r="EJ9" s="812"/>
      <c r="EK9" s="595"/>
      <c r="EL9" s="595"/>
      <c r="EM9" s="685"/>
      <c r="EN9" s="813"/>
      <c r="EO9" s="811"/>
      <c r="EP9" s="812"/>
      <c r="EQ9" s="812"/>
      <c r="ER9" s="812"/>
      <c r="ES9" s="595"/>
      <c r="ET9" s="595"/>
      <c r="EU9" s="685"/>
      <c r="EV9" s="813"/>
      <c r="EW9" s="811"/>
      <c r="EX9" s="812"/>
      <c r="EY9" s="812"/>
      <c r="EZ9" s="812"/>
      <c r="FA9" s="595"/>
      <c r="FB9" s="595"/>
      <c r="FC9" s="685"/>
      <c r="FD9" s="813"/>
      <c r="FE9" s="811"/>
      <c r="FF9" s="812"/>
      <c r="FG9" s="812"/>
      <c r="FH9" s="812"/>
      <c r="FI9" s="595"/>
      <c r="FJ9" s="595"/>
      <c r="FK9" s="685"/>
      <c r="FL9" s="813"/>
      <c r="FM9" s="811"/>
      <c r="FN9" s="812"/>
      <c r="FO9" s="812"/>
      <c r="FP9" s="812"/>
      <c r="FQ9" s="595"/>
      <c r="FR9" s="595"/>
      <c r="FS9" s="685"/>
      <c r="FT9" s="813"/>
      <c r="FU9" s="811"/>
      <c r="FV9" s="812"/>
      <c r="FW9" s="812"/>
      <c r="FX9" s="812"/>
      <c r="FY9" s="595"/>
      <c r="FZ9" s="595"/>
      <c r="GA9" s="685"/>
      <c r="GB9" s="813"/>
      <c r="GC9" s="811"/>
      <c r="GD9" s="812"/>
      <c r="GE9" s="812"/>
      <c r="GF9" s="812"/>
      <c r="GG9" s="595"/>
      <c r="GH9" s="595"/>
      <c r="GI9" s="685"/>
      <c r="GJ9" s="813"/>
      <c r="GK9" s="811"/>
      <c r="GL9" s="812"/>
      <c r="GM9" s="812"/>
      <c r="GN9" s="812"/>
      <c r="GO9" s="595"/>
      <c r="GP9" s="595"/>
      <c r="GQ9" s="685"/>
      <c r="GR9" s="813"/>
      <c r="GS9" s="811"/>
      <c r="GT9" s="812"/>
      <c r="GU9" s="812"/>
      <c r="GV9" s="812"/>
      <c r="GW9" s="595"/>
      <c r="GX9" s="595"/>
      <c r="GY9" s="685"/>
      <c r="GZ9" s="813"/>
      <c r="HA9" s="811"/>
      <c r="HB9" s="812"/>
      <c r="HC9" s="812"/>
      <c r="HD9" s="812"/>
      <c r="HE9" s="595"/>
      <c r="HF9" s="595"/>
      <c r="HG9" s="685"/>
      <c r="HH9" s="813"/>
      <c r="HI9" s="811"/>
      <c r="HJ9" s="812"/>
      <c r="HK9" s="812"/>
      <c r="HL9" s="812"/>
      <c r="HM9" s="595"/>
      <c r="HN9" s="595"/>
      <c r="HO9" s="685"/>
      <c r="HP9" s="813"/>
      <c r="HQ9" s="811"/>
      <c r="HR9" s="812"/>
      <c r="HS9" s="812"/>
      <c r="HT9" s="812"/>
      <c r="HU9" s="595"/>
      <c r="HV9" s="595"/>
      <c r="HW9" s="685"/>
      <c r="HX9" s="813"/>
      <c r="HY9" s="811"/>
      <c r="HZ9" s="812"/>
      <c r="IA9" s="812"/>
      <c r="IB9" s="812"/>
      <c r="IC9" s="595"/>
      <c r="ID9" s="595"/>
      <c r="IE9" s="685"/>
      <c r="IF9" s="813"/>
      <c r="IG9" s="811"/>
      <c r="IH9" s="812"/>
      <c r="II9" s="812"/>
      <c r="IJ9" s="812"/>
      <c r="IK9" s="595"/>
      <c r="IL9" s="595"/>
      <c r="IM9" s="685"/>
      <c r="IN9" s="813"/>
      <c r="IO9" s="811"/>
      <c r="IP9" s="812"/>
      <c r="IQ9" s="812"/>
      <c r="IR9" s="812"/>
      <c r="IS9" s="595"/>
      <c r="IT9" s="595"/>
      <c r="IU9" s="685"/>
      <c r="IV9" s="813"/>
      <c r="IW9" s="811"/>
      <c r="IX9" s="812"/>
      <c r="IY9" s="812"/>
      <c r="IZ9" s="812"/>
      <c r="JA9" s="595"/>
      <c r="JB9" s="595"/>
      <c r="JC9" s="685"/>
      <c r="JD9" s="813"/>
      <c r="JE9" s="811"/>
      <c r="JF9" s="812"/>
      <c r="JG9" s="812"/>
      <c r="JH9" s="812"/>
      <c r="JI9" s="595"/>
      <c r="JJ9" s="595"/>
      <c r="JK9" s="685"/>
      <c r="JL9" s="813"/>
      <c r="JM9" s="811"/>
      <c r="JN9" s="812"/>
      <c r="JO9" s="812"/>
      <c r="JP9" s="812"/>
      <c r="JQ9" s="595"/>
      <c r="JR9" s="595"/>
      <c r="JS9" s="685"/>
      <c r="JT9" s="813"/>
      <c r="JU9" s="811"/>
      <c r="JV9" s="812"/>
      <c r="JW9" s="812"/>
      <c r="JX9" s="812"/>
      <c r="JY9" s="595"/>
      <c r="JZ9" s="595"/>
      <c r="KA9" s="685"/>
      <c r="KB9" s="813"/>
      <c r="KC9" s="811"/>
      <c r="KD9" s="812"/>
      <c r="KE9" s="812"/>
      <c r="KF9" s="812"/>
      <c r="KG9" s="595"/>
      <c r="KH9" s="595"/>
      <c r="KI9" s="685"/>
      <c r="KJ9" s="813"/>
      <c r="KK9" s="811"/>
      <c r="KL9" s="812"/>
      <c r="KM9" s="812"/>
      <c r="KN9" s="812"/>
      <c r="KO9" s="595"/>
      <c r="KP9" s="595"/>
      <c r="KQ9" s="685"/>
      <c r="KR9" s="813"/>
      <c r="KS9" s="811"/>
      <c r="KT9" s="812"/>
      <c r="KU9" s="812"/>
      <c r="KV9" s="812"/>
      <c r="KW9" s="595"/>
      <c r="KX9" s="595"/>
      <c r="KY9" s="685"/>
      <c r="KZ9" s="813"/>
      <c r="LA9" s="811"/>
      <c r="LB9" s="812"/>
      <c r="LC9" s="812"/>
      <c r="LD9" s="812"/>
      <c r="LE9" s="595"/>
      <c r="LF9" s="595"/>
      <c r="LG9" s="685"/>
      <c r="LH9" s="813"/>
      <c r="LI9" s="811"/>
      <c r="LJ9" s="812"/>
      <c r="LK9" s="812"/>
      <c r="LL9" s="812"/>
      <c r="LM9" s="595"/>
      <c r="LN9" s="595"/>
      <c r="LO9" s="685"/>
      <c r="LP9" s="813"/>
      <c r="LQ9" s="811"/>
      <c r="LR9" s="812"/>
      <c r="LS9" s="812"/>
      <c r="LT9" s="812"/>
      <c r="LU9" s="595"/>
      <c r="LV9" s="595"/>
      <c r="LW9" s="685"/>
      <c r="LX9" s="813"/>
      <c r="LY9" s="811"/>
      <c r="LZ9" s="812"/>
      <c r="MA9" s="812"/>
      <c r="MB9" s="812"/>
      <c r="MC9" s="595"/>
      <c r="MD9" s="595"/>
      <c r="ME9" s="685"/>
      <c r="MF9" s="813"/>
      <c r="MG9" s="811"/>
      <c r="MH9" s="812"/>
      <c r="MI9" s="812"/>
      <c r="MJ9" s="812"/>
      <c r="MK9" s="595"/>
      <c r="ML9" s="595"/>
      <c r="MM9" s="685"/>
      <c r="MN9" s="813"/>
      <c r="MO9" s="811"/>
      <c r="MP9" s="812"/>
      <c r="MQ9" s="812"/>
      <c r="MR9" s="812"/>
      <c r="MS9" s="595"/>
      <c r="MT9" s="595"/>
      <c r="MU9" s="685"/>
      <c r="MV9" s="813"/>
      <c r="MW9" s="811"/>
      <c r="MX9" s="812"/>
      <c r="MY9" s="812"/>
      <c r="MZ9" s="812"/>
      <c r="NA9" s="595"/>
      <c r="NB9" s="595"/>
      <c r="NC9" s="685"/>
      <c r="ND9" s="813"/>
      <c r="NE9" s="811"/>
      <c r="NF9" s="812"/>
      <c r="NG9" s="812"/>
      <c r="NH9" s="812"/>
      <c r="NI9" s="595"/>
      <c r="NJ9" s="595"/>
      <c r="NK9" s="685"/>
      <c r="NL9" s="813"/>
      <c r="NM9" s="811"/>
      <c r="NN9" s="812"/>
      <c r="NO9" s="812"/>
      <c r="NP9" s="812"/>
      <c r="NQ9" s="595"/>
      <c r="NR9" s="595"/>
      <c r="NS9" s="685"/>
      <c r="NT9" s="813"/>
      <c r="NU9" s="811"/>
      <c r="NV9" s="812"/>
      <c r="NW9" s="812"/>
      <c r="NX9" s="812"/>
      <c r="NY9" s="595"/>
      <c r="NZ9" s="595"/>
      <c r="OA9" s="685"/>
      <c r="OB9" s="813"/>
      <c r="OC9" s="811"/>
      <c r="OD9" s="812"/>
      <c r="OE9" s="812"/>
      <c r="OF9" s="812"/>
      <c r="OG9" s="595"/>
      <c r="OH9" s="595"/>
      <c r="OI9" s="685"/>
      <c r="OJ9" s="813"/>
      <c r="OK9" s="811"/>
      <c r="OL9" s="812"/>
      <c r="OM9" s="812"/>
      <c r="ON9" s="812"/>
      <c r="OO9" s="595"/>
      <c r="OP9" s="595"/>
      <c r="OQ9" s="685"/>
      <c r="OR9" s="813"/>
      <c r="OS9" s="811"/>
      <c r="OT9" s="812"/>
      <c r="OU9" s="812"/>
      <c r="OV9" s="812"/>
      <c r="OW9" s="595"/>
      <c r="OX9" s="595"/>
      <c r="OY9" s="685"/>
      <c r="OZ9" s="813"/>
      <c r="PA9" s="811"/>
      <c r="PB9" s="812"/>
      <c r="PC9" s="812"/>
      <c r="PD9" s="812"/>
      <c r="PE9" s="595"/>
      <c r="PF9" s="595"/>
      <c r="PG9" s="685"/>
      <c r="PH9" s="813"/>
      <c r="PI9" s="811"/>
      <c r="PJ9" s="812"/>
      <c r="PK9" s="812"/>
      <c r="PL9" s="812"/>
      <c r="PM9" s="595"/>
      <c r="PN9" s="595"/>
      <c r="PO9" s="685"/>
      <c r="PP9" s="813"/>
      <c r="PQ9" s="811"/>
      <c r="PR9" s="812"/>
      <c r="PS9" s="812"/>
      <c r="PT9" s="812"/>
      <c r="PU9" s="595"/>
      <c r="PV9" s="595"/>
      <c r="PW9" s="685"/>
      <c r="PX9" s="813"/>
      <c r="PY9" s="811"/>
      <c r="PZ9" s="812"/>
      <c r="QA9" s="812"/>
      <c r="QB9" s="812"/>
      <c r="QC9" s="595"/>
      <c r="QD9" s="595"/>
      <c r="QE9" s="685"/>
      <c r="QF9" s="813"/>
      <c r="QG9" s="811"/>
      <c r="QH9" s="812"/>
      <c r="QI9" s="812"/>
      <c r="QJ9" s="812"/>
      <c r="QK9" s="595"/>
      <c r="QL9" s="595"/>
      <c r="QM9" s="685"/>
      <c r="QN9" s="813"/>
      <c r="QO9" s="811"/>
      <c r="QP9" s="812"/>
      <c r="QQ9" s="812"/>
      <c r="QR9" s="812"/>
      <c r="QS9" s="595"/>
      <c r="QT9" s="595"/>
      <c r="QU9" s="685"/>
      <c r="QV9" s="813"/>
      <c r="QW9" s="811"/>
      <c r="QX9" s="812"/>
      <c r="QY9" s="812"/>
      <c r="QZ9" s="812"/>
      <c r="RA9" s="595"/>
      <c r="RB9" s="595"/>
      <c r="RC9" s="685"/>
      <c r="RD9" s="813"/>
      <c r="RE9" s="811"/>
      <c r="RF9" s="812"/>
      <c r="RG9" s="812"/>
      <c r="RH9" s="812"/>
      <c r="RI9" s="595"/>
      <c r="RJ9" s="595"/>
      <c r="RK9" s="685"/>
      <c r="RL9" s="813"/>
      <c r="RM9" s="811"/>
      <c r="RN9" s="812"/>
      <c r="RO9" s="812"/>
      <c r="RP9" s="812"/>
      <c r="RQ9" s="595"/>
      <c r="RR9" s="595"/>
      <c r="RS9" s="685"/>
      <c r="RT9" s="813"/>
      <c r="RU9" s="811"/>
      <c r="RV9" s="812"/>
      <c r="RW9" s="812"/>
      <c r="RX9" s="812"/>
      <c r="RY9" s="595"/>
      <c r="RZ9" s="595"/>
      <c r="SA9" s="685"/>
      <c r="SB9" s="813"/>
      <c r="SC9" s="811"/>
      <c r="SD9" s="812"/>
      <c r="SE9" s="812"/>
      <c r="SF9" s="812"/>
      <c r="SG9" s="595"/>
      <c r="SH9" s="595"/>
      <c r="SI9" s="685"/>
      <c r="SJ9" s="813"/>
      <c r="SK9" s="811"/>
      <c r="SL9" s="812"/>
      <c r="SM9" s="812"/>
      <c r="SN9" s="812"/>
      <c r="SO9" s="595"/>
      <c r="SP9" s="595"/>
      <c r="SQ9" s="685"/>
      <c r="SR9" s="813"/>
      <c r="SS9" s="811"/>
      <c r="ST9" s="812"/>
      <c r="SU9" s="812"/>
      <c r="SV9" s="812"/>
      <c r="SW9" s="595"/>
      <c r="SX9" s="595"/>
      <c r="SY9" s="685"/>
      <c r="SZ9" s="813"/>
      <c r="TA9" s="811"/>
      <c r="TB9" s="812"/>
      <c r="TC9" s="812"/>
      <c r="TD9" s="812"/>
      <c r="TE9" s="595"/>
      <c r="TF9" s="595"/>
      <c r="TG9" s="685"/>
      <c r="TH9" s="813"/>
      <c r="TI9" s="811"/>
      <c r="TJ9" s="812"/>
      <c r="TK9" s="812"/>
      <c r="TL9" s="812"/>
      <c r="TM9" s="595"/>
      <c r="TN9" s="595"/>
      <c r="TO9" s="685"/>
      <c r="TP9" s="813"/>
      <c r="TQ9" s="811"/>
      <c r="TR9" s="812"/>
      <c r="TS9" s="812"/>
      <c r="TT9" s="812"/>
      <c r="TU9" s="595"/>
      <c r="TV9" s="595"/>
      <c r="TW9" s="685"/>
      <c r="TX9" s="813"/>
      <c r="TY9" s="811"/>
      <c r="TZ9" s="812"/>
      <c r="UA9" s="812"/>
      <c r="UB9" s="812"/>
      <c r="UC9" s="595"/>
      <c r="UD9" s="595"/>
      <c r="UE9" s="685"/>
      <c r="UF9" s="813"/>
      <c r="UG9" s="811"/>
      <c r="UH9" s="812"/>
      <c r="UI9" s="812"/>
      <c r="UJ9" s="812"/>
      <c r="UK9" s="595"/>
      <c r="UL9" s="595"/>
      <c r="UM9" s="685"/>
      <c r="UN9" s="813"/>
      <c r="UO9" s="811"/>
      <c r="UP9" s="812"/>
      <c r="UQ9" s="812"/>
      <c r="UR9" s="812"/>
      <c r="US9" s="595"/>
      <c r="UT9" s="595"/>
      <c r="UU9" s="685"/>
      <c r="UV9" s="813"/>
      <c r="UW9" s="811"/>
      <c r="UX9" s="812"/>
      <c r="UY9" s="812"/>
      <c r="UZ9" s="812"/>
      <c r="VA9" s="595"/>
      <c r="VB9" s="595"/>
      <c r="VC9" s="685"/>
      <c r="VD9" s="813"/>
      <c r="VE9" s="811"/>
      <c r="VF9" s="812"/>
      <c r="VG9" s="812"/>
      <c r="VH9" s="812"/>
      <c r="VI9" s="595"/>
      <c r="VJ9" s="595"/>
      <c r="VK9" s="685"/>
      <c r="VL9" s="813"/>
      <c r="VM9" s="811"/>
      <c r="VN9" s="812"/>
      <c r="VO9" s="812"/>
      <c r="VP9" s="812"/>
      <c r="VQ9" s="595"/>
      <c r="VR9" s="595"/>
      <c r="VS9" s="685"/>
      <c r="VT9" s="813"/>
      <c r="VU9" s="811"/>
      <c r="VV9" s="812"/>
      <c r="VW9" s="812"/>
      <c r="VX9" s="812"/>
      <c r="VY9" s="595"/>
      <c r="VZ9" s="595"/>
      <c r="WA9" s="685"/>
      <c r="WB9" s="813"/>
      <c r="WC9" s="811"/>
      <c r="WD9" s="812"/>
      <c r="WE9" s="812"/>
      <c r="WF9" s="812"/>
      <c r="WG9" s="595"/>
      <c r="WH9" s="595"/>
      <c r="WI9" s="685"/>
      <c r="WJ9" s="813"/>
      <c r="WK9" s="811"/>
      <c r="WL9" s="812"/>
      <c r="WM9" s="812"/>
      <c r="WN9" s="812"/>
      <c r="WO9" s="595"/>
      <c r="WP9" s="595"/>
      <c r="WQ9" s="685"/>
      <c r="WR9" s="813"/>
      <c r="WS9" s="811"/>
      <c r="WT9" s="812"/>
      <c r="WU9" s="812"/>
      <c r="WV9" s="812"/>
      <c r="WW9" s="595"/>
      <c r="WX9" s="595"/>
      <c r="WY9" s="685"/>
      <c r="WZ9" s="813"/>
      <c r="XA9" s="811"/>
      <c r="XB9" s="812"/>
      <c r="XC9" s="812"/>
      <c r="XD9" s="812"/>
      <c r="XE9" s="595"/>
      <c r="XF9" s="595"/>
      <c r="XG9" s="685"/>
      <c r="XH9" s="813"/>
      <c r="XI9" s="811"/>
      <c r="XJ9" s="812"/>
      <c r="XK9" s="812"/>
      <c r="XL9" s="812"/>
      <c r="XM9" s="595"/>
      <c r="XN9" s="595"/>
      <c r="XO9" s="685"/>
      <c r="XP9" s="813"/>
      <c r="XQ9" s="811"/>
      <c r="XR9" s="812"/>
      <c r="XS9" s="812"/>
      <c r="XT9" s="812"/>
      <c r="XU9" s="595"/>
      <c r="XV9" s="595"/>
      <c r="XW9" s="685"/>
      <c r="XX9" s="813"/>
      <c r="XY9" s="811"/>
      <c r="XZ9" s="812"/>
      <c r="YA9" s="812"/>
      <c r="YB9" s="812"/>
      <c r="YC9" s="595"/>
      <c r="YD9" s="595"/>
      <c r="YE9" s="685"/>
      <c r="YF9" s="813"/>
      <c r="YG9" s="811"/>
      <c r="YH9" s="812"/>
      <c r="YI9" s="812"/>
      <c r="YJ9" s="812"/>
      <c r="YK9" s="595"/>
      <c r="YL9" s="595"/>
      <c r="YM9" s="685"/>
      <c r="YN9" s="813"/>
      <c r="YO9" s="811"/>
      <c r="YP9" s="812"/>
      <c r="YQ9" s="812"/>
      <c r="YR9" s="812"/>
      <c r="YS9" s="595"/>
      <c r="YT9" s="595"/>
      <c r="YU9" s="685"/>
      <c r="YV9" s="813"/>
      <c r="YW9" s="811"/>
      <c r="YX9" s="812"/>
      <c r="YY9" s="812"/>
      <c r="YZ9" s="812"/>
      <c r="ZA9" s="595"/>
      <c r="ZB9" s="595"/>
      <c r="ZC9" s="685"/>
      <c r="ZD9" s="813"/>
      <c r="ZE9" s="811"/>
      <c r="ZF9" s="812"/>
      <c r="ZG9" s="812"/>
      <c r="ZH9" s="812"/>
      <c r="ZI9" s="595"/>
      <c r="ZJ9" s="595"/>
      <c r="ZK9" s="685"/>
      <c r="ZL9" s="813"/>
      <c r="ZM9" s="811"/>
      <c r="ZN9" s="812"/>
      <c r="ZO9" s="812"/>
      <c r="ZP9" s="812"/>
      <c r="ZQ9" s="595"/>
      <c r="ZR9" s="595"/>
      <c r="ZS9" s="685"/>
      <c r="ZT9" s="813"/>
      <c r="ZU9" s="811"/>
      <c r="ZV9" s="812"/>
      <c r="ZW9" s="812"/>
      <c r="ZX9" s="812"/>
      <c r="ZY9" s="595"/>
      <c r="ZZ9" s="595"/>
      <c r="AAA9" s="685"/>
      <c r="AAB9" s="813"/>
      <c r="AAC9" s="811"/>
      <c r="AAD9" s="812"/>
      <c r="AAE9" s="812"/>
      <c r="AAF9" s="812"/>
      <c r="AAG9" s="595"/>
      <c r="AAH9" s="595"/>
      <c r="AAI9" s="685"/>
      <c r="AAJ9" s="813"/>
      <c r="AAK9" s="811"/>
      <c r="AAL9" s="812"/>
      <c r="AAM9" s="812"/>
      <c r="AAN9" s="812"/>
      <c r="AAO9" s="595"/>
      <c r="AAP9" s="595"/>
      <c r="AAQ9" s="685"/>
      <c r="AAR9" s="813"/>
      <c r="AAS9" s="811"/>
      <c r="AAT9" s="812"/>
      <c r="AAU9" s="812"/>
      <c r="AAV9" s="812"/>
      <c r="AAW9" s="595"/>
      <c r="AAX9" s="595"/>
      <c r="AAY9" s="685"/>
      <c r="AAZ9" s="813"/>
      <c r="ABA9" s="811"/>
      <c r="ABB9" s="812"/>
      <c r="ABC9" s="812"/>
      <c r="ABD9" s="812"/>
      <c r="ABE9" s="595"/>
      <c r="ABF9" s="595"/>
      <c r="ABG9" s="685"/>
      <c r="ABH9" s="813"/>
      <c r="ABI9" s="811"/>
      <c r="ABJ9" s="812"/>
      <c r="ABK9" s="812"/>
      <c r="ABL9" s="812"/>
      <c r="ABM9" s="595"/>
      <c r="ABN9" s="595"/>
      <c r="ABO9" s="685"/>
      <c r="ABP9" s="813"/>
      <c r="ABQ9" s="811"/>
      <c r="ABR9" s="812"/>
      <c r="ABS9" s="812"/>
      <c r="ABT9" s="812"/>
      <c r="ABU9" s="595"/>
      <c r="ABV9" s="595"/>
      <c r="ABW9" s="685"/>
      <c r="ABX9" s="813"/>
      <c r="ABY9" s="811"/>
      <c r="ABZ9" s="812"/>
      <c r="ACA9" s="812"/>
      <c r="ACB9" s="812"/>
      <c r="ACC9" s="595"/>
      <c r="ACD9" s="595"/>
      <c r="ACE9" s="685"/>
      <c r="ACF9" s="813"/>
      <c r="ACG9" s="811"/>
      <c r="ACH9" s="812"/>
      <c r="ACI9" s="812"/>
      <c r="ACJ9" s="812"/>
      <c r="ACK9" s="595"/>
      <c r="ACL9" s="595"/>
      <c r="ACM9" s="685"/>
      <c r="ACN9" s="813"/>
      <c r="ACO9" s="811"/>
      <c r="ACP9" s="812"/>
      <c r="ACQ9" s="812"/>
      <c r="ACR9" s="812"/>
      <c r="ACS9" s="595"/>
      <c r="ACT9" s="595"/>
      <c r="ACU9" s="685"/>
      <c r="ACV9" s="813"/>
      <c r="ACW9" s="811"/>
      <c r="ACX9" s="812"/>
      <c r="ACY9" s="812"/>
      <c r="ACZ9" s="812"/>
      <c r="ADA9" s="595"/>
      <c r="ADB9" s="595"/>
      <c r="ADC9" s="685"/>
      <c r="ADD9" s="813"/>
      <c r="ADE9" s="811"/>
      <c r="ADF9" s="812"/>
      <c r="ADG9" s="812"/>
      <c r="ADH9" s="812"/>
      <c r="ADI9" s="595"/>
      <c r="ADJ9" s="595"/>
      <c r="ADK9" s="685"/>
      <c r="ADL9" s="813"/>
      <c r="ADM9" s="811"/>
      <c r="ADN9" s="812"/>
      <c r="ADO9" s="812"/>
      <c r="ADP9" s="812"/>
      <c r="ADQ9" s="595"/>
      <c r="ADR9" s="595"/>
      <c r="ADS9" s="685"/>
      <c r="ADT9" s="813"/>
      <c r="ADU9" s="811"/>
      <c r="ADV9" s="812"/>
      <c r="ADW9" s="812"/>
      <c r="ADX9" s="812"/>
      <c r="ADY9" s="595"/>
      <c r="ADZ9" s="595"/>
      <c r="AEA9" s="685"/>
      <c r="AEB9" s="813"/>
      <c r="AEC9" s="811"/>
      <c r="AED9" s="812"/>
      <c r="AEE9" s="812"/>
      <c r="AEF9" s="812"/>
      <c r="AEG9" s="595"/>
      <c r="AEH9" s="595"/>
      <c r="AEI9" s="685"/>
      <c r="AEJ9" s="813"/>
      <c r="AEK9" s="811"/>
      <c r="AEL9" s="812"/>
      <c r="AEM9" s="812"/>
      <c r="AEN9" s="812"/>
      <c r="AEO9" s="595"/>
      <c r="AEP9" s="595"/>
      <c r="AEQ9" s="685"/>
      <c r="AER9" s="813"/>
      <c r="AES9" s="811"/>
      <c r="AET9" s="812"/>
      <c r="AEU9" s="812"/>
      <c r="AEV9" s="812"/>
      <c r="AEW9" s="595"/>
      <c r="AEX9" s="595"/>
      <c r="AEY9" s="685"/>
      <c r="AEZ9" s="813"/>
      <c r="AFA9" s="811"/>
      <c r="AFB9" s="812"/>
      <c r="AFC9" s="812"/>
      <c r="AFD9" s="812"/>
      <c r="AFE9" s="595"/>
      <c r="AFF9" s="595"/>
      <c r="AFG9" s="685"/>
      <c r="AFH9" s="813"/>
      <c r="AFI9" s="811"/>
      <c r="AFJ9" s="812"/>
      <c r="AFK9" s="812"/>
      <c r="AFL9" s="812"/>
      <c r="AFM9" s="595"/>
      <c r="AFN9" s="595"/>
      <c r="AFO9" s="685"/>
      <c r="AFP9" s="813"/>
      <c r="AFQ9" s="811"/>
      <c r="AFR9" s="812"/>
      <c r="AFS9" s="812"/>
      <c r="AFT9" s="812"/>
      <c r="AFU9" s="595"/>
      <c r="AFV9" s="595"/>
      <c r="AFW9" s="685"/>
      <c r="AFX9" s="813"/>
      <c r="AFY9" s="811"/>
      <c r="AFZ9" s="812"/>
      <c r="AGA9" s="812"/>
      <c r="AGB9" s="812"/>
      <c r="AGC9" s="595"/>
      <c r="AGD9" s="595"/>
      <c r="AGE9" s="685"/>
      <c r="AGF9" s="813"/>
      <c r="AGG9" s="811"/>
      <c r="AGH9" s="812"/>
      <c r="AGI9" s="812"/>
      <c r="AGJ9" s="812"/>
      <c r="AGK9" s="595"/>
      <c r="AGL9" s="595"/>
      <c r="AGM9" s="685"/>
      <c r="AGN9" s="813"/>
      <c r="AGO9" s="811"/>
      <c r="AGP9" s="812"/>
      <c r="AGQ9" s="812"/>
      <c r="AGR9" s="812"/>
      <c r="AGS9" s="595"/>
      <c r="AGT9" s="595"/>
      <c r="AGU9" s="685"/>
      <c r="AGV9" s="813"/>
      <c r="AGW9" s="811"/>
      <c r="AGX9" s="812"/>
      <c r="AGY9" s="812"/>
      <c r="AGZ9" s="812"/>
      <c r="AHA9" s="595"/>
      <c r="AHB9" s="595"/>
      <c r="AHC9" s="685"/>
      <c r="AHD9" s="813"/>
      <c r="AHE9" s="811"/>
      <c r="AHF9" s="812"/>
      <c r="AHG9" s="812"/>
      <c r="AHH9" s="812"/>
      <c r="AHI9" s="595"/>
      <c r="AHJ9" s="595"/>
      <c r="AHK9" s="685"/>
      <c r="AHL9" s="813"/>
      <c r="AHM9" s="811"/>
      <c r="AHN9" s="812"/>
      <c r="AHO9" s="812"/>
      <c r="AHP9" s="812"/>
      <c r="AHQ9" s="595"/>
      <c r="AHR9" s="595"/>
      <c r="AHS9" s="685"/>
      <c r="AHT9" s="813"/>
      <c r="AHU9" s="811"/>
      <c r="AHV9" s="812"/>
      <c r="AHW9" s="812"/>
      <c r="AHX9" s="812"/>
      <c r="AHY9" s="595"/>
      <c r="AHZ9" s="595"/>
      <c r="AIA9" s="685"/>
      <c r="AIB9" s="813"/>
      <c r="AIC9" s="811"/>
      <c r="AID9" s="812"/>
      <c r="AIE9" s="812"/>
      <c r="AIF9" s="812"/>
      <c r="AIG9" s="595"/>
      <c r="AIH9" s="595"/>
      <c r="AII9" s="685"/>
      <c r="AIJ9" s="813"/>
      <c r="AIK9" s="811"/>
      <c r="AIL9" s="812"/>
      <c r="AIM9" s="812"/>
      <c r="AIN9" s="812"/>
      <c r="AIO9" s="595"/>
      <c r="AIP9" s="595"/>
      <c r="AIQ9" s="685"/>
      <c r="AIR9" s="813"/>
      <c r="AIS9" s="811"/>
      <c r="AIT9" s="812"/>
      <c r="AIU9" s="812"/>
      <c r="AIV9" s="812"/>
      <c r="AIW9" s="595"/>
      <c r="AIX9" s="595"/>
      <c r="AIY9" s="685"/>
      <c r="AIZ9" s="813"/>
      <c r="AJA9" s="811"/>
      <c r="AJB9" s="812"/>
      <c r="AJC9" s="812"/>
      <c r="AJD9" s="812"/>
      <c r="AJE9" s="595"/>
      <c r="AJF9" s="595"/>
      <c r="AJG9" s="685"/>
      <c r="AJH9" s="813"/>
      <c r="AJI9" s="811"/>
      <c r="AJJ9" s="812"/>
      <c r="AJK9" s="812"/>
      <c r="AJL9" s="812"/>
      <c r="AJM9" s="595"/>
      <c r="AJN9" s="595"/>
      <c r="AJO9" s="685"/>
      <c r="AJP9" s="813"/>
      <c r="AJQ9" s="811"/>
      <c r="AJR9" s="812"/>
      <c r="AJS9" s="812"/>
      <c r="AJT9" s="812"/>
      <c r="AJU9" s="595"/>
      <c r="AJV9" s="595"/>
      <c r="AJW9" s="685"/>
      <c r="AJX9" s="813"/>
      <c r="AJY9" s="811"/>
      <c r="AJZ9" s="812"/>
      <c r="AKA9" s="812"/>
      <c r="AKB9" s="812"/>
      <c r="AKC9" s="595"/>
      <c r="AKD9" s="595"/>
      <c r="AKE9" s="685"/>
      <c r="AKF9" s="813"/>
      <c r="AKG9" s="811"/>
      <c r="AKH9" s="812"/>
      <c r="AKI9" s="812"/>
      <c r="AKJ9" s="812"/>
      <c r="AKK9" s="595"/>
      <c r="AKL9" s="595"/>
      <c r="AKM9" s="685"/>
      <c r="AKN9" s="813"/>
      <c r="AKO9" s="811"/>
      <c r="AKP9" s="812"/>
      <c r="AKQ9" s="812"/>
      <c r="AKR9" s="812"/>
      <c r="AKS9" s="595"/>
      <c r="AKT9" s="595"/>
      <c r="AKU9" s="685"/>
      <c r="AKV9" s="813"/>
      <c r="AKW9" s="811"/>
      <c r="AKX9" s="812"/>
      <c r="AKY9" s="812"/>
      <c r="AKZ9" s="812"/>
      <c r="ALA9" s="595"/>
      <c r="ALB9" s="595"/>
      <c r="ALC9" s="685"/>
      <c r="ALD9" s="813"/>
      <c r="ALE9" s="811"/>
      <c r="ALF9" s="812"/>
      <c r="ALG9" s="812"/>
      <c r="ALH9" s="812"/>
      <c r="ALI9" s="595"/>
      <c r="ALJ9" s="595"/>
      <c r="ALK9" s="685"/>
      <c r="ALL9" s="813"/>
      <c r="ALM9" s="811"/>
      <c r="ALN9" s="812"/>
      <c r="ALO9" s="812"/>
      <c r="ALP9" s="812"/>
      <c r="ALQ9" s="595"/>
      <c r="ALR9" s="595"/>
      <c r="ALS9" s="685"/>
      <c r="ALT9" s="813"/>
      <c r="ALU9" s="811"/>
      <c r="ALV9" s="812"/>
      <c r="ALW9" s="812"/>
      <c r="ALX9" s="812"/>
      <c r="ALY9" s="595"/>
      <c r="ALZ9" s="595"/>
      <c r="AMA9" s="685"/>
      <c r="AMB9" s="813"/>
      <c r="AMC9" s="811"/>
      <c r="AMD9" s="812"/>
      <c r="AME9" s="812"/>
      <c r="AMF9" s="812"/>
      <c r="AMG9" s="595"/>
      <c r="AMH9" s="595"/>
      <c r="AMI9" s="685"/>
      <c r="AMJ9" s="813"/>
      <c r="AMK9" s="811"/>
      <c r="AML9" s="812"/>
      <c r="AMM9" s="812"/>
      <c r="AMN9" s="812"/>
      <c r="AMO9" s="595"/>
      <c r="AMP9" s="595"/>
      <c r="AMQ9" s="685"/>
      <c r="AMR9" s="813"/>
      <c r="AMS9" s="811"/>
      <c r="AMT9" s="812"/>
      <c r="AMU9" s="812"/>
      <c r="AMV9" s="812"/>
      <c r="AMW9" s="595"/>
      <c r="AMX9" s="595"/>
      <c r="AMY9" s="685"/>
      <c r="AMZ9" s="813"/>
      <c r="ANA9" s="811"/>
      <c r="ANB9" s="812"/>
      <c r="ANC9" s="812"/>
      <c r="AND9" s="812"/>
      <c r="ANE9" s="595"/>
      <c r="ANF9" s="595"/>
      <c r="ANG9" s="685"/>
      <c r="ANH9" s="813"/>
      <c r="ANI9" s="811"/>
      <c r="ANJ9" s="812"/>
      <c r="ANK9" s="812"/>
      <c r="ANL9" s="812"/>
      <c r="ANM9" s="595"/>
      <c r="ANN9" s="595"/>
      <c r="ANO9" s="685"/>
      <c r="ANP9" s="813"/>
      <c r="ANQ9" s="811"/>
      <c r="ANR9" s="812"/>
      <c r="ANS9" s="812"/>
      <c r="ANT9" s="812"/>
      <c r="ANU9" s="595"/>
      <c r="ANV9" s="595"/>
      <c r="ANW9" s="685"/>
      <c r="ANX9" s="813"/>
      <c r="ANY9" s="811"/>
      <c r="ANZ9" s="812"/>
      <c r="AOA9" s="812"/>
      <c r="AOB9" s="812"/>
      <c r="AOC9" s="595"/>
      <c r="AOD9" s="595"/>
      <c r="AOE9" s="685"/>
      <c r="AOF9" s="813"/>
      <c r="AOG9" s="811"/>
      <c r="AOH9" s="812"/>
      <c r="AOI9" s="812"/>
      <c r="AOJ9" s="812"/>
      <c r="AOK9" s="595"/>
      <c r="AOL9" s="595"/>
      <c r="AOM9" s="685"/>
      <c r="AON9" s="813"/>
      <c r="AOO9" s="811"/>
      <c r="AOP9" s="812"/>
      <c r="AOQ9" s="812"/>
      <c r="AOR9" s="812"/>
      <c r="AOS9" s="595"/>
      <c r="AOT9" s="595"/>
      <c r="AOU9" s="685"/>
      <c r="AOV9" s="813"/>
      <c r="AOW9" s="811"/>
      <c r="AOX9" s="812"/>
      <c r="AOY9" s="812"/>
      <c r="AOZ9" s="812"/>
      <c r="APA9" s="595"/>
      <c r="APB9" s="595"/>
      <c r="APC9" s="685"/>
      <c r="APD9" s="813"/>
      <c r="APE9" s="811"/>
      <c r="APF9" s="812"/>
      <c r="APG9" s="812"/>
      <c r="APH9" s="812"/>
      <c r="API9" s="595"/>
      <c r="APJ9" s="595"/>
      <c r="APK9" s="685"/>
      <c r="APL9" s="813"/>
      <c r="APM9" s="811"/>
      <c r="APN9" s="812"/>
      <c r="APO9" s="812"/>
      <c r="APP9" s="812"/>
      <c r="APQ9" s="595"/>
      <c r="APR9" s="595"/>
      <c r="APS9" s="685"/>
      <c r="APT9" s="813"/>
      <c r="APU9" s="811"/>
      <c r="APV9" s="812"/>
      <c r="APW9" s="812"/>
      <c r="APX9" s="812"/>
      <c r="APY9" s="595"/>
      <c r="APZ9" s="595"/>
      <c r="AQA9" s="685"/>
      <c r="AQB9" s="813"/>
      <c r="AQC9" s="811"/>
      <c r="AQD9" s="812"/>
      <c r="AQE9" s="812"/>
      <c r="AQF9" s="812"/>
      <c r="AQG9" s="595"/>
      <c r="AQH9" s="595"/>
      <c r="AQI9" s="685"/>
      <c r="AQJ9" s="813"/>
      <c r="AQK9" s="811"/>
      <c r="AQL9" s="812"/>
      <c r="AQM9" s="812"/>
      <c r="AQN9" s="812"/>
      <c r="AQO9" s="595"/>
      <c r="AQP9" s="595"/>
      <c r="AQQ9" s="685"/>
      <c r="AQR9" s="813"/>
      <c r="AQS9" s="811"/>
      <c r="AQT9" s="812"/>
      <c r="AQU9" s="812"/>
      <c r="AQV9" s="812"/>
      <c r="AQW9" s="595"/>
      <c r="AQX9" s="595"/>
      <c r="AQY9" s="685"/>
      <c r="AQZ9" s="813"/>
      <c r="ARA9" s="811"/>
      <c r="ARB9" s="812"/>
      <c r="ARC9" s="812"/>
      <c r="ARD9" s="812"/>
      <c r="ARE9" s="595"/>
      <c r="ARF9" s="595"/>
      <c r="ARG9" s="685"/>
      <c r="ARH9" s="813"/>
      <c r="ARI9" s="811"/>
      <c r="ARJ9" s="812"/>
      <c r="ARK9" s="812"/>
      <c r="ARL9" s="812"/>
      <c r="ARM9" s="595"/>
      <c r="ARN9" s="595"/>
      <c r="ARO9" s="685"/>
      <c r="ARP9" s="813"/>
      <c r="ARQ9" s="811"/>
      <c r="ARR9" s="812"/>
      <c r="ARS9" s="812"/>
      <c r="ART9" s="812"/>
      <c r="ARU9" s="595"/>
      <c r="ARV9" s="595"/>
      <c r="ARW9" s="685"/>
      <c r="ARX9" s="813"/>
      <c r="ARY9" s="811"/>
      <c r="ARZ9" s="812"/>
      <c r="ASA9" s="812"/>
      <c r="ASB9" s="812"/>
      <c r="ASC9" s="595"/>
      <c r="ASD9" s="595"/>
      <c r="ASE9" s="685"/>
      <c r="ASF9" s="813"/>
      <c r="ASG9" s="811"/>
      <c r="ASH9" s="812"/>
      <c r="ASI9" s="812"/>
      <c r="ASJ9" s="812"/>
      <c r="ASK9" s="595"/>
      <c r="ASL9" s="595"/>
      <c r="ASM9" s="685"/>
      <c r="ASN9" s="813"/>
      <c r="ASO9" s="811"/>
      <c r="ASP9" s="812"/>
      <c r="ASQ9" s="812"/>
      <c r="ASR9" s="812"/>
      <c r="ASS9" s="595"/>
      <c r="AST9" s="595"/>
      <c r="ASU9" s="685"/>
      <c r="ASV9" s="813"/>
      <c r="ASW9" s="811"/>
      <c r="ASX9" s="812"/>
      <c r="ASY9" s="812"/>
      <c r="ASZ9" s="812"/>
      <c r="ATA9" s="595"/>
      <c r="ATB9" s="595"/>
      <c r="ATC9" s="685"/>
      <c r="ATD9" s="813"/>
      <c r="ATE9" s="811"/>
      <c r="ATF9" s="812"/>
      <c r="ATG9" s="812"/>
      <c r="ATH9" s="812"/>
      <c r="ATI9" s="595"/>
      <c r="ATJ9" s="595"/>
      <c r="ATK9" s="685"/>
      <c r="ATL9" s="813"/>
      <c r="ATM9" s="811"/>
      <c r="ATN9" s="812"/>
      <c r="ATO9" s="812"/>
      <c r="ATP9" s="812"/>
      <c r="ATQ9" s="595"/>
      <c r="ATR9" s="595"/>
      <c r="ATS9" s="685"/>
      <c r="ATT9" s="813"/>
      <c r="ATU9" s="811"/>
      <c r="ATV9" s="812"/>
      <c r="ATW9" s="812"/>
      <c r="ATX9" s="812"/>
      <c r="ATY9" s="595"/>
      <c r="ATZ9" s="595"/>
      <c r="AUA9" s="685"/>
      <c r="AUB9" s="813"/>
      <c r="AUC9" s="811"/>
      <c r="AUD9" s="812"/>
      <c r="AUE9" s="812"/>
      <c r="AUF9" s="812"/>
      <c r="AUG9" s="595"/>
      <c r="AUH9" s="595"/>
      <c r="AUI9" s="685"/>
      <c r="AUJ9" s="813"/>
      <c r="AUK9" s="811"/>
      <c r="AUL9" s="812"/>
      <c r="AUM9" s="812"/>
      <c r="AUN9" s="812"/>
      <c r="AUO9" s="595"/>
      <c r="AUP9" s="595"/>
      <c r="AUQ9" s="685"/>
      <c r="AUR9" s="813"/>
      <c r="AUS9" s="811"/>
      <c r="AUT9" s="812"/>
      <c r="AUU9" s="812"/>
      <c r="AUV9" s="812"/>
      <c r="AUW9" s="595"/>
      <c r="AUX9" s="595"/>
      <c r="AUY9" s="685"/>
      <c r="AUZ9" s="813"/>
      <c r="AVA9" s="811"/>
      <c r="AVB9" s="812"/>
      <c r="AVC9" s="812"/>
      <c r="AVD9" s="812"/>
      <c r="AVE9" s="595"/>
      <c r="AVF9" s="595"/>
      <c r="AVG9" s="685"/>
      <c r="AVH9" s="813"/>
      <c r="AVI9" s="811"/>
      <c r="AVJ9" s="812"/>
      <c r="AVK9" s="812"/>
      <c r="AVL9" s="812"/>
      <c r="AVM9" s="595"/>
      <c r="AVN9" s="595"/>
      <c r="AVO9" s="685"/>
      <c r="AVP9" s="813"/>
      <c r="AVQ9" s="811"/>
      <c r="AVR9" s="812"/>
      <c r="AVS9" s="812"/>
      <c r="AVT9" s="812"/>
      <c r="AVU9" s="595"/>
      <c r="AVV9" s="595"/>
      <c r="AVW9" s="685"/>
      <c r="AVX9" s="813"/>
      <c r="AVY9" s="811"/>
      <c r="AVZ9" s="812"/>
      <c r="AWA9" s="812"/>
      <c r="AWB9" s="812"/>
      <c r="AWC9" s="595"/>
      <c r="AWD9" s="595"/>
      <c r="AWE9" s="685"/>
      <c r="AWF9" s="813"/>
      <c r="AWG9" s="811"/>
      <c r="AWH9" s="812"/>
      <c r="AWI9" s="812"/>
      <c r="AWJ9" s="812"/>
      <c r="AWK9" s="595"/>
      <c r="AWL9" s="595"/>
      <c r="AWM9" s="685"/>
      <c r="AWN9" s="813"/>
      <c r="AWO9" s="811"/>
      <c r="AWP9" s="812"/>
      <c r="AWQ9" s="812"/>
      <c r="AWR9" s="812"/>
      <c r="AWS9" s="595"/>
      <c r="AWT9" s="595"/>
      <c r="AWU9" s="685"/>
      <c r="AWV9" s="813"/>
      <c r="AWW9" s="811"/>
      <c r="AWX9" s="812"/>
      <c r="AWY9" s="812"/>
      <c r="AWZ9" s="812"/>
      <c r="AXA9" s="595"/>
      <c r="AXB9" s="595"/>
      <c r="AXC9" s="685"/>
      <c r="AXD9" s="813"/>
      <c r="AXE9" s="811"/>
      <c r="AXF9" s="812"/>
      <c r="AXG9" s="812"/>
      <c r="AXH9" s="812"/>
      <c r="AXI9" s="595"/>
      <c r="AXJ9" s="595"/>
      <c r="AXK9" s="685"/>
      <c r="AXL9" s="813"/>
      <c r="AXM9" s="811"/>
      <c r="AXN9" s="812"/>
      <c r="AXO9" s="812"/>
      <c r="AXP9" s="812"/>
      <c r="AXQ9" s="595"/>
      <c r="AXR9" s="595"/>
      <c r="AXS9" s="685"/>
      <c r="AXT9" s="813"/>
      <c r="AXU9" s="811"/>
      <c r="AXV9" s="812"/>
      <c r="AXW9" s="812"/>
      <c r="AXX9" s="812"/>
      <c r="AXY9" s="595"/>
      <c r="AXZ9" s="595"/>
      <c r="AYA9" s="685"/>
      <c r="AYB9" s="813"/>
      <c r="AYC9" s="811"/>
      <c r="AYD9" s="812"/>
      <c r="AYE9" s="812"/>
      <c r="AYF9" s="812"/>
      <c r="AYG9" s="595"/>
      <c r="AYH9" s="595"/>
      <c r="AYI9" s="685"/>
      <c r="AYJ9" s="813"/>
      <c r="AYK9" s="811"/>
      <c r="AYL9" s="812"/>
      <c r="AYM9" s="812"/>
      <c r="AYN9" s="812"/>
      <c r="AYO9" s="595"/>
      <c r="AYP9" s="595"/>
      <c r="AYQ9" s="685"/>
      <c r="AYR9" s="813"/>
      <c r="AYS9" s="811"/>
      <c r="AYT9" s="812"/>
      <c r="AYU9" s="812"/>
      <c r="AYV9" s="812"/>
      <c r="AYW9" s="595"/>
      <c r="AYX9" s="595"/>
      <c r="AYY9" s="685"/>
      <c r="AYZ9" s="813"/>
      <c r="AZA9" s="811"/>
      <c r="AZB9" s="812"/>
      <c r="AZC9" s="812"/>
      <c r="AZD9" s="812"/>
      <c r="AZE9" s="595"/>
      <c r="AZF9" s="595"/>
      <c r="AZG9" s="685"/>
      <c r="AZH9" s="813"/>
      <c r="AZI9" s="811"/>
      <c r="AZJ9" s="812"/>
      <c r="AZK9" s="812"/>
      <c r="AZL9" s="812"/>
      <c r="AZM9" s="595"/>
      <c r="AZN9" s="595"/>
      <c r="AZO9" s="685"/>
      <c r="AZP9" s="813"/>
      <c r="AZQ9" s="811"/>
      <c r="AZR9" s="812"/>
      <c r="AZS9" s="812"/>
      <c r="AZT9" s="812"/>
      <c r="AZU9" s="595"/>
      <c r="AZV9" s="595"/>
      <c r="AZW9" s="685"/>
      <c r="AZX9" s="813"/>
      <c r="AZY9" s="811"/>
      <c r="AZZ9" s="812"/>
      <c r="BAA9" s="812"/>
      <c r="BAB9" s="812"/>
      <c r="BAC9" s="595"/>
      <c r="BAD9" s="595"/>
      <c r="BAE9" s="685"/>
      <c r="BAF9" s="813"/>
      <c r="BAG9" s="811"/>
      <c r="BAH9" s="812"/>
      <c r="BAI9" s="812"/>
      <c r="BAJ9" s="812"/>
      <c r="BAK9" s="595"/>
      <c r="BAL9" s="595"/>
      <c r="BAM9" s="685"/>
      <c r="BAN9" s="813"/>
      <c r="BAO9" s="811"/>
      <c r="BAP9" s="812"/>
      <c r="BAQ9" s="812"/>
      <c r="BAR9" s="812"/>
      <c r="BAS9" s="595"/>
      <c r="BAT9" s="595"/>
      <c r="BAU9" s="685"/>
      <c r="BAV9" s="813"/>
      <c r="BAW9" s="811"/>
      <c r="BAX9" s="812"/>
      <c r="BAY9" s="812"/>
      <c r="BAZ9" s="812"/>
      <c r="BBA9" s="595"/>
      <c r="BBB9" s="595"/>
      <c r="BBC9" s="685"/>
      <c r="BBD9" s="813"/>
      <c r="BBE9" s="811"/>
      <c r="BBF9" s="812"/>
      <c r="BBG9" s="812"/>
      <c r="BBH9" s="812"/>
      <c r="BBI9" s="595"/>
      <c r="BBJ9" s="595"/>
      <c r="BBK9" s="685"/>
      <c r="BBL9" s="813"/>
      <c r="BBM9" s="811"/>
      <c r="BBN9" s="812"/>
      <c r="BBO9" s="812"/>
      <c r="BBP9" s="812"/>
      <c r="BBQ9" s="595"/>
      <c r="BBR9" s="595"/>
      <c r="BBS9" s="685"/>
      <c r="BBT9" s="813"/>
      <c r="BBU9" s="811"/>
      <c r="BBV9" s="812"/>
      <c r="BBW9" s="812"/>
      <c r="BBX9" s="812"/>
      <c r="BBY9" s="595"/>
      <c r="BBZ9" s="595"/>
      <c r="BCA9" s="685"/>
      <c r="BCB9" s="813"/>
      <c r="BCC9" s="811"/>
      <c r="BCD9" s="812"/>
      <c r="BCE9" s="812"/>
      <c r="BCF9" s="812"/>
      <c r="BCG9" s="595"/>
      <c r="BCH9" s="595"/>
      <c r="BCI9" s="685"/>
      <c r="BCJ9" s="813"/>
      <c r="BCK9" s="811"/>
      <c r="BCL9" s="812"/>
      <c r="BCM9" s="812"/>
      <c r="BCN9" s="812"/>
      <c r="BCO9" s="595"/>
      <c r="BCP9" s="595"/>
      <c r="BCQ9" s="685"/>
      <c r="BCR9" s="813"/>
      <c r="BCS9" s="811"/>
      <c r="BCT9" s="812"/>
      <c r="BCU9" s="812"/>
      <c r="BCV9" s="812"/>
      <c r="BCW9" s="595"/>
      <c r="BCX9" s="595"/>
      <c r="BCY9" s="685"/>
      <c r="BCZ9" s="813"/>
      <c r="BDA9" s="811"/>
      <c r="BDB9" s="812"/>
      <c r="BDC9" s="812"/>
      <c r="BDD9" s="812"/>
      <c r="BDE9" s="595"/>
      <c r="BDF9" s="595"/>
      <c r="BDG9" s="685"/>
      <c r="BDH9" s="813"/>
      <c r="BDI9" s="811"/>
      <c r="BDJ9" s="812"/>
      <c r="BDK9" s="812"/>
      <c r="BDL9" s="812"/>
      <c r="BDM9" s="595"/>
      <c r="BDN9" s="595"/>
      <c r="BDO9" s="685"/>
      <c r="BDP9" s="813"/>
      <c r="BDQ9" s="811"/>
      <c r="BDR9" s="812"/>
      <c r="BDS9" s="812"/>
      <c r="BDT9" s="812"/>
      <c r="BDU9" s="595"/>
      <c r="BDV9" s="595"/>
      <c r="BDW9" s="685"/>
      <c r="BDX9" s="813"/>
      <c r="BDY9" s="811"/>
      <c r="BDZ9" s="812"/>
      <c r="BEA9" s="812"/>
      <c r="BEB9" s="812"/>
      <c r="BEC9" s="595"/>
      <c r="BED9" s="595"/>
      <c r="BEE9" s="685"/>
      <c r="BEF9" s="813"/>
      <c r="BEG9" s="811"/>
      <c r="BEH9" s="812"/>
      <c r="BEI9" s="812"/>
      <c r="BEJ9" s="812"/>
      <c r="BEK9" s="595"/>
      <c r="BEL9" s="595"/>
      <c r="BEM9" s="685"/>
      <c r="BEN9" s="813"/>
      <c r="BEO9" s="811"/>
      <c r="BEP9" s="812"/>
      <c r="BEQ9" s="812"/>
      <c r="BER9" s="812"/>
      <c r="BES9" s="595"/>
      <c r="BET9" s="595"/>
      <c r="BEU9" s="685"/>
      <c r="BEV9" s="813"/>
      <c r="BEW9" s="811"/>
      <c r="BEX9" s="812"/>
      <c r="BEY9" s="812"/>
      <c r="BEZ9" s="812"/>
      <c r="BFA9" s="595"/>
      <c r="BFB9" s="595"/>
      <c r="BFC9" s="685"/>
      <c r="BFD9" s="813"/>
      <c r="BFE9" s="811"/>
      <c r="BFF9" s="812"/>
      <c r="BFG9" s="812"/>
      <c r="BFH9" s="812"/>
      <c r="BFI9" s="595"/>
      <c r="BFJ9" s="595"/>
      <c r="BFK9" s="685"/>
      <c r="BFL9" s="813"/>
      <c r="BFM9" s="811"/>
      <c r="BFN9" s="812"/>
      <c r="BFO9" s="812"/>
      <c r="BFP9" s="812"/>
      <c r="BFQ9" s="595"/>
      <c r="BFR9" s="595"/>
      <c r="BFS9" s="685"/>
      <c r="BFT9" s="813"/>
      <c r="BFU9" s="811"/>
      <c r="BFV9" s="812"/>
      <c r="BFW9" s="812"/>
      <c r="BFX9" s="812"/>
      <c r="BFY9" s="595"/>
      <c r="BFZ9" s="595"/>
      <c r="BGA9" s="685"/>
      <c r="BGB9" s="813"/>
      <c r="BGC9" s="811"/>
      <c r="BGD9" s="812"/>
      <c r="BGE9" s="812"/>
      <c r="BGF9" s="812"/>
      <c r="BGG9" s="595"/>
      <c r="BGH9" s="595"/>
      <c r="BGI9" s="685"/>
      <c r="BGJ9" s="813"/>
      <c r="BGK9" s="811"/>
      <c r="BGL9" s="812"/>
      <c r="BGM9" s="812"/>
      <c r="BGN9" s="812"/>
      <c r="BGO9" s="595"/>
      <c r="BGP9" s="595"/>
      <c r="BGQ9" s="685"/>
      <c r="BGR9" s="813"/>
      <c r="BGS9" s="811"/>
      <c r="BGT9" s="812"/>
      <c r="BGU9" s="812"/>
      <c r="BGV9" s="812"/>
      <c r="BGW9" s="595"/>
      <c r="BGX9" s="595"/>
      <c r="BGY9" s="685"/>
      <c r="BGZ9" s="813"/>
      <c r="BHA9" s="811"/>
      <c r="BHB9" s="812"/>
      <c r="BHC9" s="812"/>
      <c r="BHD9" s="812"/>
      <c r="BHE9" s="595"/>
      <c r="BHF9" s="595"/>
      <c r="BHG9" s="685"/>
      <c r="BHH9" s="813"/>
      <c r="BHI9" s="811"/>
      <c r="BHJ9" s="812"/>
      <c r="BHK9" s="812"/>
      <c r="BHL9" s="812"/>
      <c r="BHM9" s="595"/>
      <c r="BHN9" s="595"/>
      <c r="BHO9" s="685"/>
      <c r="BHP9" s="813"/>
      <c r="BHQ9" s="811"/>
      <c r="BHR9" s="812"/>
      <c r="BHS9" s="812"/>
      <c r="BHT9" s="812"/>
      <c r="BHU9" s="595"/>
      <c r="BHV9" s="595"/>
      <c r="BHW9" s="685"/>
      <c r="BHX9" s="813"/>
      <c r="BHY9" s="811"/>
      <c r="BHZ9" s="812"/>
      <c r="BIA9" s="812"/>
      <c r="BIB9" s="812"/>
      <c r="BIC9" s="595"/>
      <c r="BID9" s="595"/>
      <c r="BIE9" s="685"/>
      <c r="BIF9" s="813"/>
      <c r="BIG9" s="811"/>
      <c r="BIH9" s="812"/>
      <c r="BII9" s="812"/>
      <c r="BIJ9" s="812"/>
      <c r="BIK9" s="595"/>
      <c r="BIL9" s="595"/>
      <c r="BIM9" s="685"/>
      <c r="BIN9" s="813"/>
      <c r="BIO9" s="811"/>
      <c r="BIP9" s="812"/>
      <c r="BIQ9" s="812"/>
      <c r="BIR9" s="812"/>
      <c r="BIS9" s="595"/>
      <c r="BIT9" s="595"/>
      <c r="BIU9" s="685"/>
      <c r="BIV9" s="813"/>
      <c r="BIW9" s="811"/>
      <c r="BIX9" s="812"/>
      <c r="BIY9" s="812"/>
      <c r="BIZ9" s="812"/>
      <c r="BJA9" s="595"/>
      <c r="BJB9" s="595"/>
      <c r="BJC9" s="685"/>
      <c r="BJD9" s="813"/>
      <c r="BJE9" s="811"/>
      <c r="BJF9" s="812"/>
      <c r="BJG9" s="812"/>
      <c r="BJH9" s="812"/>
      <c r="BJI9" s="595"/>
      <c r="BJJ9" s="595"/>
      <c r="BJK9" s="685"/>
      <c r="BJL9" s="813"/>
      <c r="BJM9" s="811"/>
      <c r="BJN9" s="812"/>
      <c r="BJO9" s="812"/>
      <c r="BJP9" s="812"/>
      <c r="BJQ9" s="595"/>
      <c r="BJR9" s="595"/>
      <c r="BJS9" s="685"/>
      <c r="BJT9" s="813"/>
      <c r="BJU9" s="811"/>
      <c r="BJV9" s="812"/>
      <c r="BJW9" s="812"/>
      <c r="BJX9" s="812"/>
      <c r="BJY9" s="595"/>
      <c r="BJZ9" s="595"/>
      <c r="BKA9" s="685"/>
      <c r="BKB9" s="813"/>
      <c r="BKC9" s="811"/>
      <c r="BKD9" s="812"/>
      <c r="BKE9" s="812"/>
      <c r="BKF9" s="812"/>
      <c r="BKG9" s="595"/>
      <c r="BKH9" s="595"/>
      <c r="BKI9" s="685"/>
      <c r="BKJ9" s="813"/>
      <c r="BKK9" s="811"/>
      <c r="BKL9" s="812"/>
      <c r="BKM9" s="812"/>
      <c r="BKN9" s="812"/>
      <c r="BKO9" s="595"/>
      <c r="BKP9" s="595"/>
      <c r="BKQ9" s="685"/>
      <c r="BKR9" s="813"/>
      <c r="BKS9" s="811"/>
      <c r="BKT9" s="812"/>
      <c r="BKU9" s="812"/>
      <c r="BKV9" s="812"/>
      <c r="BKW9" s="595"/>
      <c r="BKX9" s="595"/>
      <c r="BKY9" s="685"/>
      <c r="BKZ9" s="813"/>
      <c r="BLA9" s="811"/>
      <c r="BLB9" s="812"/>
      <c r="BLC9" s="812"/>
      <c r="BLD9" s="812"/>
      <c r="BLE9" s="595"/>
      <c r="BLF9" s="595"/>
      <c r="BLG9" s="685"/>
      <c r="BLH9" s="813"/>
      <c r="BLI9" s="811"/>
      <c r="BLJ9" s="812"/>
      <c r="BLK9" s="812"/>
      <c r="BLL9" s="812"/>
      <c r="BLM9" s="595"/>
      <c r="BLN9" s="595"/>
      <c r="BLO9" s="685"/>
      <c r="BLP9" s="813"/>
      <c r="BLQ9" s="811"/>
      <c r="BLR9" s="812"/>
      <c r="BLS9" s="812"/>
      <c r="BLT9" s="812"/>
      <c r="BLU9" s="595"/>
      <c r="BLV9" s="595"/>
      <c r="BLW9" s="685"/>
      <c r="BLX9" s="813"/>
      <c r="BLY9" s="811"/>
      <c r="BLZ9" s="812"/>
      <c r="BMA9" s="812"/>
      <c r="BMB9" s="812"/>
      <c r="BMC9" s="595"/>
      <c r="BMD9" s="595"/>
      <c r="BME9" s="685"/>
      <c r="BMF9" s="813"/>
      <c r="BMG9" s="811"/>
      <c r="BMH9" s="812"/>
      <c r="BMI9" s="812"/>
      <c r="BMJ9" s="812"/>
      <c r="BMK9" s="595"/>
      <c r="BML9" s="595"/>
      <c r="BMM9" s="685"/>
      <c r="BMN9" s="813"/>
      <c r="BMO9" s="811"/>
      <c r="BMP9" s="812"/>
      <c r="BMQ9" s="812"/>
      <c r="BMR9" s="812"/>
      <c r="BMS9" s="595"/>
      <c r="BMT9" s="595"/>
      <c r="BMU9" s="685"/>
      <c r="BMV9" s="813"/>
      <c r="BMW9" s="811"/>
      <c r="BMX9" s="812"/>
      <c r="BMY9" s="812"/>
      <c r="BMZ9" s="812"/>
      <c r="BNA9" s="595"/>
      <c r="BNB9" s="595"/>
      <c r="BNC9" s="685"/>
      <c r="BND9" s="813"/>
      <c r="BNE9" s="811"/>
      <c r="BNF9" s="812"/>
      <c r="BNG9" s="812"/>
      <c r="BNH9" s="812"/>
      <c r="BNI9" s="595"/>
      <c r="BNJ9" s="595"/>
      <c r="BNK9" s="685"/>
      <c r="BNL9" s="813"/>
      <c r="BNM9" s="811"/>
      <c r="BNN9" s="812"/>
      <c r="BNO9" s="812"/>
      <c r="BNP9" s="812"/>
      <c r="BNQ9" s="595"/>
      <c r="BNR9" s="595"/>
      <c r="BNS9" s="685"/>
      <c r="BNT9" s="813"/>
      <c r="BNU9" s="811"/>
      <c r="BNV9" s="812"/>
      <c r="BNW9" s="812"/>
      <c r="BNX9" s="812"/>
      <c r="BNY9" s="595"/>
      <c r="BNZ9" s="595"/>
      <c r="BOA9" s="685"/>
      <c r="BOB9" s="813"/>
      <c r="BOC9" s="811"/>
      <c r="BOD9" s="812"/>
      <c r="BOE9" s="812"/>
      <c r="BOF9" s="812"/>
      <c r="BOG9" s="595"/>
      <c r="BOH9" s="595"/>
      <c r="BOI9" s="685"/>
      <c r="BOJ9" s="813"/>
      <c r="BOK9" s="811"/>
      <c r="BOL9" s="812"/>
      <c r="BOM9" s="812"/>
      <c r="BON9" s="812"/>
      <c r="BOO9" s="595"/>
      <c r="BOP9" s="595"/>
      <c r="BOQ9" s="685"/>
      <c r="BOR9" s="813"/>
      <c r="BOS9" s="811"/>
      <c r="BOT9" s="812"/>
      <c r="BOU9" s="812"/>
      <c r="BOV9" s="812"/>
      <c r="BOW9" s="595"/>
      <c r="BOX9" s="595"/>
      <c r="BOY9" s="685"/>
      <c r="BOZ9" s="813"/>
      <c r="BPA9" s="811"/>
      <c r="BPB9" s="812"/>
      <c r="BPC9" s="812"/>
      <c r="BPD9" s="812"/>
      <c r="BPE9" s="595"/>
      <c r="BPF9" s="595"/>
      <c r="BPG9" s="685"/>
      <c r="BPH9" s="813"/>
      <c r="BPI9" s="811"/>
      <c r="BPJ9" s="812"/>
      <c r="BPK9" s="812"/>
      <c r="BPL9" s="812"/>
      <c r="BPM9" s="595"/>
      <c r="BPN9" s="595"/>
      <c r="BPO9" s="685"/>
      <c r="BPP9" s="813"/>
      <c r="BPQ9" s="811"/>
      <c r="BPR9" s="812"/>
      <c r="BPS9" s="812"/>
      <c r="BPT9" s="812"/>
      <c r="BPU9" s="595"/>
      <c r="BPV9" s="595"/>
      <c r="BPW9" s="685"/>
      <c r="BPX9" s="813"/>
      <c r="BPY9" s="811"/>
      <c r="BPZ9" s="812"/>
      <c r="BQA9" s="812"/>
      <c r="BQB9" s="812"/>
      <c r="BQC9" s="595"/>
      <c r="BQD9" s="595"/>
      <c r="BQE9" s="685"/>
      <c r="BQF9" s="813"/>
      <c r="BQG9" s="811"/>
      <c r="BQH9" s="812"/>
      <c r="BQI9" s="812"/>
      <c r="BQJ9" s="812"/>
      <c r="BQK9" s="595"/>
      <c r="BQL9" s="595"/>
      <c r="BQM9" s="685"/>
      <c r="BQN9" s="813"/>
      <c r="BQO9" s="811"/>
      <c r="BQP9" s="812"/>
      <c r="BQQ9" s="812"/>
      <c r="BQR9" s="812"/>
      <c r="BQS9" s="595"/>
      <c r="BQT9" s="595"/>
      <c r="BQU9" s="685"/>
      <c r="BQV9" s="813"/>
      <c r="BQW9" s="811"/>
      <c r="BQX9" s="812"/>
      <c r="BQY9" s="812"/>
      <c r="BQZ9" s="812"/>
      <c r="BRA9" s="595"/>
      <c r="BRB9" s="595"/>
      <c r="BRC9" s="685"/>
      <c r="BRD9" s="813"/>
      <c r="BRE9" s="811"/>
      <c r="BRF9" s="812"/>
      <c r="BRG9" s="812"/>
      <c r="BRH9" s="812"/>
      <c r="BRI9" s="595"/>
      <c r="BRJ9" s="595"/>
      <c r="BRK9" s="685"/>
      <c r="BRL9" s="813"/>
      <c r="BRM9" s="811"/>
      <c r="BRN9" s="812"/>
      <c r="BRO9" s="812"/>
      <c r="BRP9" s="812"/>
      <c r="BRQ9" s="595"/>
      <c r="BRR9" s="595"/>
      <c r="BRS9" s="685"/>
      <c r="BRT9" s="813"/>
      <c r="BRU9" s="811"/>
      <c r="BRV9" s="812"/>
      <c r="BRW9" s="812"/>
      <c r="BRX9" s="812"/>
      <c r="BRY9" s="595"/>
      <c r="BRZ9" s="595"/>
      <c r="BSA9" s="685"/>
      <c r="BSB9" s="813"/>
      <c r="BSC9" s="811"/>
      <c r="BSD9" s="812"/>
      <c r="BSE9" s="812"/>
      <c r="BSF9" s="812"/>
      <c r="BSG9" s="595"/>
      <c r="BSH9" s="595"/>
      <c r="BSI9" s="685"/>
      <c r="BSJ9" s="813"/>
      <c r="BSK9" s="811"/>
      <c r="BSL9" s="812"/>
      <c r="BSM9" s="812"/>
      <c r="BSN9" s="812"/>
      <c r="BSO9" s="595"/>
      <c r="BSP9" s="595"/>
      <c r="BSQ9" s="685"/>
      <c r="BSR9" s="813"/>
      <c r="BSS9" s="811"/>
      <c r="BST9" s="812"/>
      <c r="BSU9" s="812"/>
      <c r="BSV9" s="812"/>
      <c r="BSW9" s="595"/>
      <c r="BSX9" s="595"/>
      <c r="BSY9" s="685"/>
      <c r="BSZ9" s="813"/>
      <c r="BTA9" s="811"/>
      <c r="BTB9" s="812"/>
      <c r="BTC9" s="812"/>
      <c r="BTD9" s="812"/>
      <c r="BTE9" s="595"/>
      <c r="BTF9" s="595"/>
      <c r="BTG9" s="685"/>
      <c r="BTH9" s="813"/>
      <c r="BTI9" s="811"/>
      <c r="BTJ9" s="812"/>
      <c r="BTK9" s="812"/>
      <c r="BTL9" s="812"/>
      <c r="BTM9" s="595"/>
      <c r="BTN9" s="595"/>
      <c r="BTO9" s="685"/>
      <c r="BTP9" s="813"/>
      <c r="BTQ9" s="811"/>
      <c r="BTR9" s="812"/>
      <c r="BTS9" s="812"/>
      <c r="BTT9" s="812"/>
      <c r="BTU9" s="595"/>
      <c r="BTV9" s="595"/>
      <c r="BTW9" s="685"/>
      <c r="BTX9" s="813"/>
      <c r="BTY9" s="811"/>
      <c r="BTZ9" s="812"/>
      <c r="BUA9" s="812"/>
      <c r="BUB9" s="812"/>
      <c r="BUC9" s="595"/>
      <c r="BUD9" s="595"/>
      <c r="BUE9" s="685"/>
      <c r="BUF9" s="813"/>
      <c r="BUG9" s="811"/>
      <c r="BUH9" s="812"/>
      <c r="BUI9" s="812"/>
      <c r="BUJ9" s="812"/>
      <c r="BUK9" s="595"/>
      <c r="BUL9" s="595"/>
      <c r="BUM9" s="685"/>
      <c r="BUN9" s="813"/>
      <c r="BUO9" s="811"/>
      <c r="BUP9" s="812"/>
      <c r="BUQ9" s="812"/>
      <c r="BUR9" s="812"/>
      <c r="BUS9" s="595"/>
      <c r="BUT9" s="595"/>
      <c r="BUU9" s="685"/>
      <c r="BUV9" s="813"/>
      <c r="BUW9" s="811"/>
      <c r="BUX9" s="812"/>
      <c r="BUY9" s="812"/>
      <c r="BUZ9" s="812"/>
      <c r="BVA9" s="595"/>
      <c r="BVB9" s="595"/>
      <c r="BVC9" s="685"/>
      <c r="BVD9" s="813"/>
      <c r="BVE9" s="811"/>
      <c r="BVF9" s="812"/>
      <c r="BVG9" s="812"/>
      <c r="BVH9" s="812"/>
      <c r="BVI9" s="595"/>
      <c r="BVJ9" s="595"/>
      <c r="BVK9" s="685"/>
      <c r="BVL9" s="813"/>
      <c r="BVM9" s="811"/>
      <c r="BVN9" s="812"/>
      <c r="BVO9" s="812"/>
      <c r="BVP9" s="812"/>
      <c r="BVQ9" s="595"/>
      <c r="BVR9" s="595"/>
      <c r="BVS9" s="685"/>
      <c r="BVT9" s="813"/>
      <c r="BVU9" s="811"/>
      <c r="BVV9" s="812"/>
      <c r="BVW9" s="812"/>
      <c r="BVX9" s="812"/>
      <c r="BVY9" s="595"/>
      <c r="BVZ9" s="595"/>
      <c r="BWA9" s="685"/>
      <c r="BWB9" s="813"/>
      <c r="BWC9" s="811"/>
      <c r="BWD9" s="812"/>
      <c r="BWE9" s="812"/>
      <c r="BWF9" s="812"/>
      <c r="BWG9" s="595"/>
      <c r="BWH9" s="595"/>
      <c r="BWI9" s="685"/>
      <c r="BWJ9" s="813"/>
      <c r="BWK9" s="811"/>
      <c r="BWL9" s="812"/>
      <c r="BWM9" s="812"/>
      <c r="BWN9" s="812"/>
      <c r="BWO9" s="595"/>
      <c r="BWP9" s="595"/>
      <c r="BWQ9" s="685"/>
      <c r="BWR9" s="813"/>
      <c r="BWS9" s="811"/>
      <c r="BWT9" s="812"/>
      <c r="BWU9" s="812"/>
      <c r="BWV9" s="812"/>
      <c r="BWW9" s="595"/>
      <c r="BWX9" s="595"/>
      <c r="BWY9" s="685"/>
      <c r="BWZ9" s="813"/>
      <c r="BXA9" s="811"/>
      <c r="BXB9" s="812"/>
      <c r="BXC9" s="812"/>
      <c r="BXD9" s="812"/>
      <c r="BXE9" s="595"/>
      <c r="BXF9" s="595"/>
      <c r="BXG9" s="685"/>
      <c r="BXH9" s="813"/>
      <c r="BXI9" s="811"/>
      <c r="BXJ9" s="812"/>
      <c r="BXK9" s="812"/>
      <c r="BXL9" s="812"/>
      <c r="BXM9" s="595"/>
      <c r="BXN9" s="595"/>
      <c r="BXO9" s="685"/>
      <c r="BXP9" s="813"/>
      <c r="BXQ9" s="811"/>
      <c r="BXR9" s="812"/>
      <c r="BXS9" s="812"/>
      <c r="BXT9" s="812"/>
      <c r="BXU9" s="595"/>
      <c r="BXV9" s="595"/>
      <c r="BXW9" s="685"/>
      <c r="BXX9" s="813"/>
      <c r="BXY9" s="811"/>
      <c r="BXZ9" s="812"/>
      <c r="BYA9" s="812"/>
      <c r="BYB9" s="812"/>
      <c r="BYC9" s="595"/>
      <c r="BYD9" s="595"/>
      <c r="BYE9" s="685"/>
      <c r="BYF9" s="813"/>
      <c r="BYG9" s="811"/>
      <c r="BYH9" s="812"/>
      <c r="BYI9" s="812"/>
      <c r="BYJ9" s="812"/>
      <c r="BYK9" s="595"/>
      <c r="BYL9" s="595"/>
      <c r="BYM9" s="685"/>
      <c r="BYN9" s="813"/>
      <c r="BYO9" s="811"/>
      <c r="BYP9" s="812"/>
      <c r="BYQ9" s="812"/>
      <c r="BYR9" s="812"/>
      <c r="BYS9" s="595"/>
      <c r="BYT9" s="595"/>
      <c r="BYU9" s="685"/>
      <c r="BYV9" s="813"/>
      <c r="BYW9" s="811"/>
      <c r="BYX9" s="812"/>
      <c r="BYY9" s="812"/>
      <c r="BYZ9" s="812"/>
      <c r="BZA9" s="595"/>
      <c r="BZB9" s="595"/>
      <c r="BZC9" s="685"/>
      <c r="BZD9" s="813"/>
      <c r="BZE9" s="811"/>
      <c r="BZF9" s="812"/>
      <c r="BZG9" s="812"/>
      <c r="BZH9" s="812"/>
      <c r="BZI9" s="595"/>
      <c r="BZJ9" s="595"/>
      <c r="BZK9" s="685"/>
      <c r="BZL9" s="813"/>
      <c r="BZM9" s="811"/>
      <c r="BZN9" s="812"/>
      <c r="BZO9" s="812"/>
      <c r="BZP9" s="812"/>
      <c r="BZQ9" s="595"/>
      <c r="BZR9" s="595"/>
      <c r="BZS9" s="685"/>
      <c r="BZT9" s="813"/>
      <c r="BZU9" s="811"/>
      <c r="BZV9" s="812"/>
      <c r="BZW9" s="812"/>
      <c r="BZX9" s="812"/>
      <c r="BZY9" s="595"/>
      <c r="BZZ9" s="595"/>
      <c r="CAA9" s="685"/>
      <c r="CAB9" s="813"/>
      <c r="CAC9" s="811"/>
      <c r="CAD9" s="812"/>
      <c r="CAE9" s="812"/>
      <c r="CAF9" s="812"/>
      <c r="CAG9" s="595"/>
      <c r="CAH9" s="595"/>
      <c r="CAI9" s="685"/>
      <c r="CAJ9" s="813"/>
      <c r="CAK9" s="811"/>
      <c r="CAL9" s="812"/>
      <c r="CAM9" s="812"/>
      <c r="CAN9" s="812"/>
      <c r="CAO9" s="595"/>
      <c r="CAP9" s="595"/>
      <c r="CAQ9" s="685"/>
      <c r="CAR9" s="813"/>
      <c r="CAS9" s="811"/>
      <c r="CAT9" s="812"/>
      <c r="CAU9" s="812"/>
      <c r="CAV9" s="812"/>
      <c r="CAW9" s="595"/>
      <c r="CAX9" s="595"/>
      <c r="CAY9" s="685"/>
      <c r="CAZ9" s="813"/>
      <c r="CBA9" s="811"/>
      <c r="CBB9" s="812"/>
      <c r="CBC9" s="812"/>
      <c r="CBD9" s="812"/>
      <c r="CBE9" s="595"/>
      <c r="CBF9" s="595"/>
      <c r="CBG9" s="685"/>
      <c r="CBH9" s="813"/>
      <c r="CBI9" s="811"/>
      <c r="CBJ9" s="812"/>
      <c r="CBK9" s="812"/>
      <c r="CBL9" s="812"/>
      <c r="CBM9" s="595"/>
      <c r="CBN9" s="595"/>
      <c r="CBO9" s="685"/>
      <c r="CBP9" s="813"/>
      <c r="CBQ9" s="811"/>
      <c r="CBR9" s="812"/>
      <c r="CBS9" s="812"/>
      <c r="CBT9" s="812"/>
      <c r="CBU9" s="595"/>
      <c r="CBV9" s="595"/>
      <c r="CBW9" s="685"/>
      <c r="CBX9" s="813"/>
      <c r="CBY9" s="811"/>
      <c r="CBZ9" s="812"/>
      <c r="CCA9" s="812"/>
      <c r="CCB9" s="812"/>
      <c r="CCC9" s="595"/>
      <c r="CCD9" s="595"/>
      <c r="CCE9" s="685"/>
      <c r="CCF9" s="813"/>
      <c r="CCG9" s="811"/>
      <c r="CCH9" s="812"/>
      <c r="CCI9" s="812"/>
      <c r="CCJ9" s="812"/>
      <c r="CCK9" s="595"/>
      <c r="CCL9" s="595"/>
      <c r="CCM9" s="685"/>
      <c r="CCN9" s="813"/>
      <c r="CCO9" s="811"/>
      <c r="CCP9" s="812"/>
      <c r="CCQ9" s="812"/>
      <c r="CCR9" s="812"/>
      <c r="CCS9" s="595"/>
      <c r="CCT9" s="595"/>
      <c r="CCU9" s="685"/>
      <c r="CCV9" s="813"/>
      <c r="CCW9" s="811"/>
      <c r="CCX9" s="812"/>
      <c r="CCY9" s="812"/>
      <c r="CCZ9" s="812"/>
      <c r="CDA9" s="595"/>
      <c r="CDB9" s="595"/>
      <c r="CDC9" s="685"/>
      <c r="CDD9" s="813"/>
      <c r="CDE9" s="811"/>
      <c r="CDF9" s="812"/>
      <c r="CDG9" s="812"/>
      <c r="CDH9" s="812"/>
      <c r="CDI9" s="595"/>
      <c r="CDJ9" s="595"/>
      <c r="CDK9" s="685"/>
      <c r="CDL9" s="813"/>
      <c r="CDM9" s="811"/>
      <c r="CDN9" s="812"/>
      <c r="CDO9" s="812"/>
      <c r="CDP9" s="812"/>
      <c r="CDQ9" s="595"/>
      <c r="CDR9" s="595"/>
      <c r="CDS9" s="685"/>
      <c r="CDT9" s="813"/>
      <c r="CDU9" s="811"/>
      <c r="CDV9" s="812"/>
      <c r="CDW9" s="812"/>
      <c r="CDX9" s="812"/>
      <c r="CDY9" s="595"/>
      <c r="CDZ9" s="595"/>
      <c r="CEA9" s="685"/>
      <c r="CEB9" s="813"/>
      <c r="CEC9" s="811"/>
      <c r="CED9" s="812"/>
      <c r="CEE9" s="812"/>
      <c r="CEF9" s="812"/>
      <c r="CEG9" s="595"/>
      <c r="CEH9" s="595"/>
      <c r="CEI9" s="685"/>
      <c r="CEJ9" s="813"/>
      <c r="CEK9" s="811"/>
      <c r="CEL9" s="812"/>
      <c r="CEM9" s="812"/>
      <c r="CEN9" s="812"/>
      <c r="CEO9" s="595"/>
      <c r="CEP9" s="595"/>
      <c r="CEQ9" s="685"/>
      <c r="CER9" s="813"/>
      <c r="CES9" s="811"/>
      <c r="CET9" s="812"/>
      <c r="CEU9" s="812"/>
      <c r="CEV9" s="812"/>
      <c r="CEW9" s="595"/>
      <c r="CEX9" s="595"/>
      <c r="CEY9" s="685"/>
      <c r="CEZ9" s="813"/>
      <c r="CFA9" s="811"/>
      <c r="CFB9" s="812"/>
      <c r="CFC9" s="812"/>
      <c r="CFD9" s="812"/>
      <c r="CFE9" s="595"/>
      <c r="CFF9" s="595"/>
      <c r="CFG9" s="685"/>
      <c r="CFH9" s="813"/>
      <c r="CFI9" s="811"/>
      <c r="CFJ9" s="812"/>
      <c r="CFK9" s="812"/>
      <c r="CFL9" s="812"/>
      <c r="CFM9" s="595"/>
      <c r="CFN9" s="595"/>
      <c r="CFO9" s="685"/>
      <c r="CFP9" s="813"/>
      <c r="CFQ9" s="811"/>
      <c r="CFR9" s="812"/>
      <c r="CFS9" s="812"/>
      <c r="CFT9" s="812"/>
      <c r="CFU9" s="595"/>
      <c r="CFV9" s="595"/>
      <c r="CFW9" s="685"/>
      <c r="CFX9" s="813"/>
      <c r="CFY9" s="811"/>
      <c r="CFZ9" s="812"/>
      <c r="CGA9" s="812"/>
      <c r="CGB9" s="812"/>
      <c r="CGC9" s="595"/>
      <c r="CGD9" s="595"/>
      <c r="CGE9" s="685"/>
      <c r="CGF9" s="813"/>
      <c r="CGG9" s="811"/>
      <c r="CGH9" s="812"/>
      <c r="CGI9" s="812"/>
      <c r="CGJ9" s="812"/>
      <c r="CGK9" s="595"/>
      <c r="CGL9" s="595"/>
      <c r="CGM9" s="685"/>
      <c r="CGN9" s="813"/>
      <c r="CGO9" s="811"/>
      <c r="CGP9" s="812"/>
      <c r="CGQ9" s="812"/>
      <c r="CGR9" s="812"/>
      <c r="CGS9" s="595"/>
      <c r="CGT9" s="595"/>
      <c r="CGU9" s="685"/>
      <c r="CGV9" s="813"/>
      <c r="CGW9" s="811"/>
      <c r="CGX9" s="812"/>
      <c r="CGY9" s="812"/>
      <c r="CGZ9" s="812"/>
      <c r="CHA9" s="595"/>
      <c r="CHB9" s="595"/>
      <c r="CHC9" s="685"/>
      <c r="CHD9" s="813"/>
      <c r="CHE9" s="811"/>
      <c r="CHF9" s="812"/>
      <c r="CHG9" s="812"/>
      <c r="CHH9" s="812"/>
      <c r="CHI9" s="595"/>
      <c r="CHJ9" s="595"/>
      <c r="CHK9" s="685"/>
      <c r="CHL9" s="813"/>
      <c r="CHM9" s="811"/>
      <c r="CHN9" s="812"/>
      <c r="CHO9" s="812"/>
      <c r="CHP9" s="812"/>
      <c r="CHQ9" s="595"/>
      <c r="CHR9" s="595"/>
      <c r="CHS9" s="685"/>
      <c r="CHT9" s="813"/>
      <c r="CHU9" s="811"/>
      <c r="CHV9" s="812"/>
      <c r="CHW9" s="812"/>
      <c r="CHX9" s="812"/>
      <c r="CHY9" s="595"/>
      <c r="CHZ9" s="595"/>
      <c r="CIA9" s="685"/>
      <c r="CIB9" s="813"/>
      <c r="CIC9" s="811"/>
      <c r="CID9" s="812"/>
      <c r="CIE9" s="812"/>
      <c r="CIF9" s="812"/>
      <c r="CIG9" s="595"/>
      <c r="CIH9" s="595"/>
      <c r="CII9" s="685"/>
      <c r="CIJ9" s="813"/>
      <c r="CIK9" s="811"/>
      <c r="CIL9" s="812"/>
      <c r="CIM9" s="812"/>
      <c r="CIN9" s="812"/>
      <c r="CIO9" s="595"/>
      <c r="CIP9" s="595"/>
      <c r="CIQ9" s="685"/>
      <c r="CIR9" s="813"/>
      <c r="CIS9" s="811"/>
      <c r="CIT9" s="812"/>
      <c r="CIU9" s="812"/>
      <c r="CIV9" s="812"/>
      <c r="CIW9" s="595"/>
      <c r="CIX9" s="595"/>
      <c r="CIY9" s="685"/>
      <c r="CIZ9" s="813"/>
      <c r="CJA9" s="811"/>
      <c r="CJB9" s="812"/>
      <c r="CJC9" s="812"/>
      <c r="CJD9" s="812"/>
      <c r="CJE9" s="595"/>
      <c r="CJF9" s="595"/>
      <c r="CJG9" s="685"/>
      <c r="CJH9" s="813"/>
      <c r="CJI9" s="811"/>
      <c r="CJJ9" s="812"/>
      <c r="CJK9" s="812"/>
      <c r="CJL9" s="812"/>
      <c r="CJM9" s="595"/>
      <c r="CJN9" s="595"/>
      <c r="CJO9" s="685"/>
      <c r="CJP9" s="813"/>
      <c r="CJQ9" s="811"/>
      <c r="CJR9" s="812"/>
      <c r="CJS9" s="812"/>
      <c r="CJT9" s="812"/>
      <c r="CJU9" s="595"/>
      <c r="CJV9" s="595"/>
      <c r="CJW9" s="685"/>
      <c r="CJX9" s="813"/>
      <c r="CJY9" s="811"/>
      <c r="CJZ9" s="812"/>
      <c r="CKA9" s="812"/>
      <c r="CKB9" s="812"/>
      <c r="CKC9" s="595"/>
      <c r="CKD9" s="595"/>
      <c r="CKE9" s="685"/>
      <c r="CKF9" s="813"/>
      <c r="CKG9" s="811"/>
      <c r="CKH9" s="812"/>
      <c r="CKI9" s="812"/>
      <c r="CKJ9" s="812"/>
      <c r="CKK9" s="595"/>
      <c r="CKL9" s="595"/>
      <c r="CKM9" s="685"/>
      <c r="CKN9" s="813"/>
      <c r="CKO9" s="811"/>
      <c r="CKP9" s="812"/>
      <c r="CKQ9" s="812"/>
      <c r="CKR9" s="812"/>
      <c r="CKS9" s="595"/>
      <c r="CKT9" s="595"/>
      <c r="CKU9" s="685"/>
      <c r="CKV9" s="813"/>
      <c r="CKW9" s="811"/>
      <c r="CKX9" s="812"/>
      <c r="CKY9" s="812"/>
      <c r="CKZ9" s="812"/>
      <c r="CLA9" s="595"/>
      <c r="CLB9" s="595"/>
      <c r="CLC9" s="685"/>
      <c r="CLD9" s="813"/>
      <c r="CLE9" s="811"/>
      <c r="CLF9" s="812"/>
      <c r="CLG9" s="812"/>
      <c r="CLH9" s="812"/>
      <c r="CLI9" s="595"/>
      <c r="CLJ9" s="595"/>
      <c r="CLK9" s="685"/>
      <c r="CLL9" s="813"/>
      <c r="CLM9" s="811"/>
      <c r="CLN9" s="812"/>
      <c r="CLO9" s="812"/>
      <c r="CLP9" s="812"/>
      <c r="CLQ9" s="595"/>
      <c r="CLR9" s="595"/>
      <c r="CLS9" s="685"/>
      <c r="CLT9" s="813"/>
      <c r="CLU9" s="811"/>
      <c r="CLV9" s="812"/>
      <c r="CLW9" s="812"/>
      <c r="CLX9" s="812"/>
      <c r="CLY9" s="595"/>
      <c r="CLZ9" s="595"/>
      <c r="CMA9" s="685"/>
      <c r="CMB9" s="813"/>
      <c r="CMC9" s="811"/>
      <c r="CMD9" s="812"/>
      <c r="CME9" s="812"/>
      <c r="CMF9" s="812"/>
      <c r="CMG9" s="595"/>
      <c r="CMH9" s="595"/>
      <c r="CMI9" s="685"/>
      <c r="CMJ9" s="813"/>
      <c r="CMK9" s="811"/>
      <c r="CML9" s="812"/>
      <c r="CMM9" s="812"/>
      <c r="CMN9" s="812"/>
      <c r="CMO9" s="595"/>
      <c r="CMP9" s="595"/>
      <c r="CMQ9" s="685"/>
      <c r="CMR9" s="813"/>
      <c r="CMS9" s="811"/>
      <c r="CMT9" s="812"/>
      <c r="CMU9" s="812"/>
      <c r="CMV9" s="812"/>
      <c r="CMW9" s="595"/>
      <c r="CMX9" s="595"/>
      <c r="CMY9" s="685"/>
      <c r="CMZ9" s="813"/>
      <c r="CNA9" s="811"/>
      <c r="CNB9" s="812"/>
      <c r="CNC9" s="812"/>
      <c r="CND9" s="812"/>
      <c r="CNE9" s="595"/>
      <c r="CNF9" s="595"/>
      <c r="CNG9" s="685"/>
      <c r="CNH9" s="813"/>
      <c r="CNI9" s="811"/>
      <c r="CNJ9" s="812"/>
      <c r="CNK9" s="812"/>
      <c r="CNL9" s="812"/>
      <c r="CNM9" s="595"/>
      <c r="CNN9" s="595"/>
      <c r="CNO9" s="685"/>
      <c r="CNP9" s="813"/>
      <c r="CNQ9" s="811"/>
      <c r="CNR9" s="812"/>
      <c r="CNS9" s="812"/>
      <c r="CNT9" s="812"/>
      <c r="CNU9" s="595"/>
      <c r="CNV9" s="595"/>
      <c r="CNW9" s="685"/>
      <c r="CNX9" s="813"/>
      <c r="CNY9" s="811"/>
      <c r="CNZ9" s="812"/>
      <c r="COA9" s="812"/>
      <c r="COB9" s="812"/>
      <c r="COC9" s="595"/>
      <c r="COD9" s="595"/>
      <c r="COE9" s="685"/>
      <c r="COF9" s="813"/>
      <c r="COG9" s="811"/>
      <c r="COH9" s="812"/>
      <c r="COI9" s="812"/>
      <c r="COJ9" s="812"/>
      <c r="COK9" s="595"/>
      <c r="COL9" s="595"/>
      <c r="COM9" s="685"/>
      <c r="CON9" s="813"/>
      <c r="COO9" s="811"/>
      <c r="COP9" s="812"/>
      <c r="COQ9" s="812"/>
      <c r="COR9" s="812"/>
      <c r="COS9" s="595"/>
      <c r="COT9" s="595"/>
      <c r="COU9" s="685"/>
      <c r="COV9" s="813"/>
      <c r="COW9" s="811"/>
      <c r="COX9" s="812"/>
      <c r="COY9" s="812"/>
      <c r="COZ9" s="812"/>
      <c r="CPA9" s="595"/>
      <c r="CPB9" s="595"/>
      <c r="CPC9" s="685"/>
      <c r="CPD9" s="813"/>
      <c r="CPE9" s="811"/>
      <c r="CPF9" s="812"/>
      <c r="CPG9" s="812"/>
      <c r="CPH9" s="812"/>
      <c r="CPI9" s="595"/>
      <c r="CPJ9" s="595"/>
      <c r="CPK9" s="685"/>
      <c r="CPL9" s="813"/>
      <c r="CPM9" s="811"/>
      <c r="CPN9" s="812"/>
      <c r="CPO9" s="812"/>
      <c r="CPP9" s="812"/>
      <c r="CPQ9" s="595"/>
      <c r="CPR9" s="595"/>
      <c r="CPS9" s="685"/>
      <c r="CPT9" s="813"/>
      <c r="CPU9" s="811"/>
      <c r="CPV9" s="812"/>
      <c r="CPW9" s="812"/>
      <c r="CPX9" s="812"/>
      <c r="CPY9" s="595"/>
      <c r="CPZ9" s="595"/>
      <c r="CQA9" s="685"/>
      <c r="CQB9" s="813"/>
      <c r="CQC9" s="811"/>
      <c r="CQD9" s="812"/>
      <c r="CQE9" s="812"/>
      <c r="CQF9" s="812"/>
      <c r="CQG9" s="595"/>
      <c r="CQH9" s="595"/>
      <c r="CQI9" s="685"/>
      <c r="CQJ9" s="813"/>
      <c r="CQK9" s="811"/>
      <c r="CQL9" s="812"/>
      <c r="CQM9" s="812"/>
      <c r="CQN9" s="812"/>
      <c r="CQO9" s="595"/>
      <c r="CQP9" s="595"/>
      <c r="CQQ9" s="685"/>
      <c r="CQR9" s="813"/>
      <c r="CQS9" s="811"/>
      <c r="CQT9" s="812"/>
      <c r="CQU9" s="812"/>
      <c r="CQV9" s="812"/>
      <c r="CQW9" s="595"/>
      <c r="CQX9" s="595"/>
      <c r="CQY9" s="685"/>
      <c r="CQZ9" s="813"/>
      <c r="CRA9" s="811"/>
      <c r="CRB9" s="812"/>
      <c r="CRC9" s="812"/>
      <c r="CRD9" s="812"/>
      <c r="CRE9" s="595"/>
      <c r="CRF9" s="595"/>
      <c r="CRG9" s="685"/>
      <c r="CRH9" s="813"/>
      <c r="CRI9" s="811"/>
      <c r="CRJ9" s="812"/>
      <c r="CRK9" s="812"/>
      <c r="CRL9" s="812"/>
      <c r="CRM9" s="595"/>
      <c r="CRN9" s="595"/>
      <c r="CRO9" s="685"/>
      <c r="CRP9" s="813"/>
      <c r="CRQ9" s="811"/>
      <c r="CRR9" s="812"/>
      <c r="CRS9" s="812"/>
      <c r="CRT9" s="812"/>
      <c r="CRU9" s="595"/>
      <c r="CRV9" s="595"/>
      <c r="CRW9" s="685"/>
      <c r="CRX9" s="813"/>
      <c r="CRY9" s="811"/>
      <c r="CRZ9" s="812"/>
      <c r="CSA9" s="812"/>
      <c r="CSB9" s="812"/>
      <c r="CSC9" s="595"/>
      <c r="CSD9" s="595"/>
      <c r="CSE9" s="685"/>
      <c r="CSF9" s="813"/>
      <c r="CSG9" s="811"/>
      <c r="CSH9" s="812"/>
      <c r="CSI9" s="812"/>
      <c r="CSJ9" s="812"/>
      <c r="CSK9" s="595"/>
      <c r="CSL9" s="595"/>
      <c r="CSM9" s="685"/>
      <c r="CSN9" s="813"/>
      <c r="CSO9" s="811"/>
      <c r="CSP9" s="812"/>
      <c r="CSQ9" s="812"/>
      <c r="CSR9" s="812"/>
      <c r="CSS9" s="595"/>
      <c r="CST9" s="595"/>
      <c r="CSU9" s="685"/>
      <c r="CSV9" s="813"/>
      <c r="CSW9" s="811"/>
      <c r="CSX9" s="812"/>
      <c r="CSY9" s="812"/>
      <c r="CSZ9" s="812"/>
      <c r="CTA9" s="595"/>
      <c r="CTB9" s="595"/>
      <c r="CTC9" s="685"/>
      <c r="CTD9" s="813"/>
      <c r="CTE9" s="811"/>
      <c r="CTF9" s="812"/>
      <c r="CTG9" s="812"/>
      <c r="CTH9" s="812"/>
      <c r="CTI9" s="595"/>
      <c r="CTJ9" s="595"/>
      <c r="CTK9" s="685"/>
      <c r="CTL9" s="813"/>
      <c r="CTM9" s="811"/>
      <c r="CTN9" s="812"/>
      <c r="CTO9" s="812"/>
      <c r="CTP9" s="812"/>
      <c r="CTQ9" s="595"/>
      <c r="CTR9" s="595"/>
      <c r="CTS9" s="685"/>
      <c r="CTT9" s="813"/>
      <c r="CTU9" s="811"/>
      <c r="CTV9" s="812"/>
      <c r="CTW9" s="812"/>
      <c r="CTX9" s="812"/>
      <c r="CTY9" s="595"/>
      <c r="CTZ9" s="595"/>
      <c r="CUA9" s="685"/>
      <c r="CUB9" s="813"/>
      <c r="CUC9" s="811"/>
      <c r="CUD9" s="812"/>
      <c r="CUE9" s="812"/>
      <c r="CUF9" s="812"/>
      <c r="CUG9" s="595"/>
      <c r="CUH9" s="595"/>
      <c r="CUI9" s="685"/>
      <c r="CUJ9" s="813"/>
      <c r="CUK9" s="811"/>
      <c r="CUL9" s="812"/>
      <c r="CUM9" s="812"/>
      <c r="CUN9" s="812"/>
      <c r="CUO9" s="595"/>
      <c r="CUP9" s="595"/>
      <c r="CUQ9" s="685"/>
      <c r="CUR9" s="813"/>
      <c r="CUS9" s="811"/>
      <c r="CUT9" s="812"/>
      <c r="CUU9" s="812"/>
      <c r="CUV9" s="812"/>
      <c r="CUW9" s="595"/>
      <c r="CUX9" s="595"/>
      <c r="CUY9" s="685"/>
      <c r="CUZ9" s="813"/>
      <c r="CVA9" s="811"/>
      <c r="CVB9" s="812"/>
      <c r="CVC9" s="812"/>
      <c r="CVD9" s="812"/>
      <c r="CVE9" s="595"/>
      <c r="CVF9" s="595"/>
      <c r="CVG9" s="685"/>
      <c r="CVH9" s="813"/>
      <c r="CVI9" s="811"/>
      <c r="CVJ9" s="812"/>
      <c r="CVK9" s="812"/>
      <c r="CVL9" s="812"/>
      <c r="CVM9" s="595"/>
      <c r="CVN9" s="595"/>
      <c r="CVO9" s="685"/>
      <c r="CVP9" s="813"/>
      <c r="CVQ9" s="811"/>
      <c r="CVR9" s="812"/>
      <c r="CVS9" s="812"/>
      <c r="CVT9" s="812"/>
      <c r="CVU9" s="595"/>
      <c r="CVV9" s="595"/>
      <c r="CVW9" s="685"/>
      <c r="CVX9" s="813"/>
      <c r="CVY9" s="811"/>
      <c r="CVZ9" s="812"/>
      <c r="CWA9" s="812"/>
      <c r="CWB9" s="812"/>
      <c r="CWC9" s="595"/>
      <c r="CWD9" s="595"/>
      <c r="CWE9" s="685"/>
      <c r="CWF9" s="813"/>
      <c r="CWG9" s="811"/>
      <c r="CWH9" s="812"/>
      <c r="CWI9" s="812"/>
      <c r="CWJ9" s="812"/>
      <c r="CWK9" s="595"/>
      <c r="CWL9" s="595"/>
      <c r="CWM9" s="685"/>
      <c r="CWN9" s="813"/>
      <c r="CWO9" s="811"/>
      <c r="CWP9" s="812"/>
      <c r="CWQ9" s="812"/>
      <c r="CWR9" s="812"/>
      <c r="CWS9" s="595"/>
      <c r="CWT9" s="595"/>
      <c r="CWU9" s="685"/>
      <c r="CWV9" s="813"/>
      <c r="CWW9" s="811"/>
      <c r="CWX9" s="812"/>
      <c r="CWY9" s="812"/>
      <c r="CWZ9" s="812"/>
      <c r="CXA9" s="595"/>
      <c r="CXB9" s="595"/>
      <c r="CXC9" s="685"/>
      <c r="CXD9" s="813"/>
      <c r="CXE9" s="811"/>
      <c r="CXF9" s="812"/>
      <c r="CXG9" s="812"/>
      <c r="CXH9" s="812"/>
      <c r="CXI9" s="595"/>
      <c r="CXJ9" s="595"/>
      <c r="CXK9" s="685"/>
      <c r="CXL9" s="813"/>
      <c r="CXM9" s="811"/>
      <c r="CXN9" s="812"/>
      <c r="CXO9" s="812"/>
      <c r="CXP9" s="812"/>
      <c r="CXQ9" s="595"/>
      <c r="CXR9" s="595"/>
      <c r="CXS9" s="685"/>
      <c r="CXT9" s="813"/>
      <c r="CXU9" s="811"/>
      <c r="CXV9" s="812"/>
      <c r="CXW9" s="812"/>
      <c r="CXX9" s="812"/>
      <c r="CXY9" s="595"/>
      <c r="CXZ9" s="595"/>
      <c r="CYA9" s="685"/>
      <c r="CYB9" s="813"/>
      <c r="CYC9" s="811"/>
      <c r="CYD9" s="812"/>
      <c r="CYE9" s="812"/>
      <c r="CYF9" s="812"/>
      <c r="CYG9" s="595"/>
      <c r="CYH9" s="595"/>
      <c r="CYI9" s="685"/>
      <c r="CYJ9" s="813"/>
      <c r="CYK9" s="811"/>
      <c r="CYL9" s="812"/>
      <c r="CYM9" s="812"/>
      <c r="CYN9" s="812"/>
      <c r="CYO9" s="595"/>
      <c r="CYP9" s="595"/>
      <c r="CYQ9" s="685"/>
      <c r="CYR9" s="813"/>
      <c r="CYS9" s="811"/>
      <c r="CYT9" s="812"/>
      <c r="CYU9" s="812"/>
      <c r="CYV9" s="812"/>
      <c r="CYW9" s="595"/>
      <c r="CYX9" s="595"/>
      <c r="CYY9" s="685"/>
      <c r="CYZ9" s="813"/>
      <c r="CZA9" s="811"/>
      <c r="CZB9" s="812"/>
      <c r="CZC9" s="812"/>
      <c r="CZD9" s="812"/>
      <c r="CZE9" s="595"/>
      <c r="CZF9" s="595"/>
      <c r="CZG9" s="685"/>
      <c r="CZH9" s="813"/>
      <c r="CZI9" s="811"/>
      <c r="CZJ9" s="812"/>
      <c r="CZK9" s="812"/>
      <c r="CZL9" s="812"/>
      <c r="CZM9" s="595"/>
      <c r="CZN9" s="595"/>
      <c r="CZO9" s="685"/>
      <c r="CZP9" s="813"/>
      <c r="CZQ9" s="811"/>
      <c r="CZR9" s="812"/>
      <c r="CZS9" s="812"/>
      <c r="CZT9" s="812"/>
      <c r="CZU9" s="595"/>
      <c r="CZV9" s="595"/>
      <c r="CZW9" s="685"/>
      <c r="CZX9" s="813"/>
      <c r="CZY9" s="811"/>
      <c r="CZZ9" s="812"/>
      <c r="DAA9" s="812"/>
      <c r="DAB9" s="812"/>
      <c r="DAC9" s="595"/>
      <c r="DAD9" s="595"/>
      <c r="DAE9" s="685"/>
      <c r="DAF9" s="813"/>
      <c r="DAG9" s="811"/>
      <c r="DAH9" s="812"/>
      <c r="DAI9" s="812"/>
      <c r="DAJ9" s="812"/>
      <c r="DAK9" s="595"/>
      <c r="DAL9" s="595"/>
      <c r="DAM9" s="685"/>
      <c r="DAN9" s="813"/>
      <c r="DAO9" s="811"/>
      <c r="DAP9" s="812"/>
      <c r="DAQ9" s="812"/>
      <c r="DAR9" s="812"/>
      <c r="DAS9" s="595"/>
      <c r="DAT9" s="595"/>
      <c r="DAU9" s="685"/>
      <c r="DAV9" s="813"/>
      <c r="DAW9" s="811"/>
      <c r="DAX9" s="812"/>
      <c r="DAY9" s="812"/>
      <c r="DAZ9" s="812"/>
      <c r="DBA9" s="595"/>
      <c r="DBB9" s="595"/>
      <c r="DBC9" s="685"/>
      <c r="DBD9" s="813"/>
      <c r="DBE9" s="811"/>
      <c r="DBF9" s="812"/>
      <c r="DBG9" s="812"/>
      <c r="DBH9" s="812"/>
      <c r="DBI9" s="595"/>
      <c r="DBJ9" s="595"/>
      <c r="DBK9" s="685"/>
      <c r="DBL9" s="813"/>
      <c r="DBM9" s="811"/>
      <c r="DBN9" s="812"/>
      <c r="DBO9" s="812"/>
      <c r="DBP9" s="812"/>
      <c r="DBQ9" s="595"/>
      <c r="DBR9" s="595"/>
      <c r="DBS9" s="685"/>
      <c r="DBT9" s="813"/>
      <c r="DBU9" s="811"/>
      <c r="DBV9" s="812"/>
      <c r="DBW9" s="812"/>
      <c r="DBX9" s="812"/>
      <c r="DBY9" s="595"/>
      <c r="DBZ9" s="595"/>
      <c r="DCA9" s="685"/>
      <c r="DCB9" s="813"/>
      <c r="DCC9" s="811"/>
      <c r="DCD9" s="812"/>
      <c r="DCE9" s="812"/>
      <c r="DCF9" s="812"/>
      <c r="DCG9" s="595"/>
      <c r="DCH9" s="595"/>
      <c r="DCI9" s="685"/>
      <c r="DCJ9" s="813"/>
      <c r="DCK9" s="811"/>
      <c r="DCL9" s="812"/>
      <c r="DCM9" s="812"/>
      <c r="DCN9" s="812"/>
      <c r="DCO9" s="595"/>
      <c r="DCP9" s="595"/>
      <c r="DCQ9" s="685"/>
      <c r="DCR9" s="813"/>
      <c r="DCS9" s="811"/>
      <c r="DCT9" s="812"/>
      <c r="DCU9" s="812"/>
      <c r="DCV9" s="812"/>
      <c r="DCW9" s="595"/>
      <c r="DCX9" s="595"/>
      <c r="DCY9" s="685"/>
      <c r="DCZ9" s="813"/>
      <c r="DDA9" s="811"/>
      <c r="DDB9" s="812"/>
      <c r="DDC9" s="812"/>
      <c r="DDD9" s="812"/>
      <c r="DDE9" s="595"/>
      <c r="DDF9" s="595"/>
      <c r="DDG9" s="685"/>
      <c r="DDH9" s="813"/>
      <c r="DDI9" s="811"/>
      <c r="DDJ9" s="812"/>
      <c r="DDK9" s="812"/>
      <c r="DDL9" s="812"/>
      <c r="DDM9" s="595"/>
      <c r="DDN9" s="595"/>
      <c r="DDO9" s="685"/>
      <c r="DDP9" s="813"/>
      <c r="DDQ9" s="811"/>
      <c r="DDR9" s="812"/>
      <c r="DDS9" s="812"/>
      <c r="DDT9" s="812"/>
      <c r="DDU9" s="595"/>
      <c r="DDV9" s="595"/>
      <c r="DDW9" s="685"/>
      <c r="DDX9" s="813"/>
      <c r="DDY9" s="811"/>
      <c r="DDZ9" s="812"/>
      <c r="DEA9" s="812"/>
      <c r="DEB9" s="812"/>
      <c r="DEC9" s="595"/>
      <c r="DED9" s="595"/>
      <c r="DEE9" s="685"/>
      <c r="DEF9" s="813"/>
      <c r="DEG9" s="811"/>
      <c r="DEH9" s="812"/>
      <c r="DEI9" s="812"/>
      <c r="DEJ9" s="812"/>
      <c r="DEK9" s="595"/>
      <c r="DEL9" s="595"/>
      <c r="DEM9" s="685"/>
      <c r="DEN9" s="813"/>
      <c r="DEO9" s="811"/>
      <c r="DEP9" s="812"/>
      <c r="DEQ9" s="812"/>
      <c r="DER9" s="812"/>
      <c r="DES9" s="595"/>
      <c r="DET9" s="595"/>
      <c r="DEU9" s="685"/>
      <c r="DEV9" s="813"/>
      <c r="DEW9" s="811"/>
      <c r="DEX9" s="812"/>
      <c r="DEY9" s="812"/>
      <c r="DEZ9" s="812"/>
      <c r="DFA9" s="595"/>
      <c r="DFB9" s="595"/>
      <c r="DFC9" s="685"/>
      <c r="DFD9" s="813"/>
      <c r="DFE9" s="811"/>
      <c r="DFF9" s="812"/>
      <c r="DFG9" s="812"/>
      <c r="DFH9" s="812"/>
      <c r="DFI9" s="595"/>
      <c r="DFJ9" s="595"/>
      <c r="DFK9" s="685"/>
      <c r="DFL9" s="813"/>
      <c r="DFM9" s="811"/>
      <c r="DFN9" s="812"/>
      <c r="DFO9" s="812"/>
      <c r="DFP9" s="812"/>
      <c r="DFQ9" s="595"/>
      <c r="DFR9" s="595"/>
      <c r="DFS9" s="685"/>
      <c r="DFT9" s="813"/>
      <c r="DFU9" s="811"/>
      <c r="DFV9" s="812"/>
      <c r="DFW9" s="812"/>
      <c r="DFX9" s="812"/>
      <c r="DFY9" s="595"/>
      <c r="DFZ9" s="595"/>
      <c r="DGA9" s="685"/>
      <c r="DGB9" s="813"/>
      <c r="DGC9" s="811"/>
      <c r="DGD9" s="812"/>
      <c r="DGE9" s="812"/>
      <c r="DGF9" s="812"/>
      <c r="DGG9" s="595"/>
      <c r="DGH9" s="595"/>
      <c r="DGI9" s="685"/>
      <c r="DGJ9" s="813"/>
      <c r="DGK9" s="811"/>
      <c r="DGL9" s="812"/>
      <c r="DGM9" s="812"/>
      <c r="DGN9" s="812"/>
      <c r="DGO9" s="595"/>
      <c r="DGP9" s="595"/>
      <c r="DGQ9" s="685"/>
      <c r="DGR9" s="813"/>
      <c r="DGS9" s="811"/>
      <c r="DGT9" s="812"/>
      <c r="DGU9" s="812"/>
      <c r="DGV9" s="812"/>
      <c r="DGW9" s="595"/>
      <c r="DGX9" s="595"/>
      <c r="DGY9" s="685"/>
      <c r="DGZ9" s="813"/>
      <c r="DHA9" s="811"/>
      <c r="DHB9" s="812"/>
      <c r="DHC9" s="812"/>
      <c r="DHD9" s="812"/>
      <c r="DHE9" s="595"/>
      <c r="DHF9" s="595"/>
      <c r="DHG9" s="685"/>
      <c r="DHH9" s="813"/>
      <c r="DHI9" s="811"/>
      <c r="DHJ9" s="812"/>
      <c r="DHK9" s="812"/>
      <c r="DHL9" s="812"/>
      <c r="DHM9" s="595"/>
      <c r="DHN9" s="595"/>
      <c r="DHO9" s="685"/>
      <c r="DHP9" s="813"/>
      <c r="DHQ9" s="811"/>
      <c r="DHR9" s="812"/>
      <c r="DHS9" s="812"/>
      <c r="DHT9" s="812"/>
      <c r="DHU9" s="595"/>
      <c r="DHV9" s="595"/>
      <c r="DHW9" s="685"/>
      <c r="DHX9" s="813"/>
      <c r="DHY9" s="811"/>
      <c r="DHZ9" s="812"/>
      <c r="DIA9" s="812"/>
      <c r="DIB9" s="812"/>
      <c r="DIC9" s="595"/>
      <c r="DID9" s="595"/>
      <c r="DIE9" s="685"/>
      <c r="DIF9" s="813"/>
      <c r="DIG9" s="811"/>
      <c r="DIH9" s="812"/>
      <c r="DII9" s="812"/>
      <c r="DIJ9" s="812"/>
      <c r="DIK9" s="595"/>
      <c r="DIL9" s="595"/>
      <c r="DIM9" s="685"/>
      <c r="DIN9" s="813"/>
      <c r="DIO9" s="811"/>
      <c r="DIP9" s="812"/>
      <c r="DIQ9" s="812"/>
      <c r="DIR9" s="812"/>
      <c r="DIS9" s="595"/>
      <c r="DIT9" s="595"/>
      <c r="DIU9" s="685"/>
      <c r="DIV9" s="813"/>
      <c r="DIW9" s="811"/>
      <c r="DIX9" s="812"/>
      <c r="DIY9" s="812"/>
      <c r="DIZ9" s="812"/>
      <c r="DJA9" s="595"/>
      <c r="DJB9" s="595"/>
      <c r="DJC9" s="685"/>
      <c r="DJD9" s="813"/>
      <c r="DJE9" s="811"/>
      <c r="DJF9" s="812"/>
      <c r="DJG9" s="812"/>
      <c r="DJH9" s="812"/>
      <c r="DJI9" s="595"/>
      <c r="DJJ9" s="595"/>
      <c r="DJK9" s="685"/>
      <c r="DJL9" s="813"/>
      <c r="DJM9" s="811"/>
      <c r="DJN9" s="812"/>
      <c r="DJO9" s="812"/>
      <c r="DJP9" s="812"/>
      <c r="DJQ9" s="595"/>
      <c r="DJR9" s="595"/>
      <c r="DJS9" s="685"/>
      <c r="DJT9" s="813"/>
      <c r="DJU9" s="811"/>
      <c r="DJV9" s="812"/>
      <c r="DJW9" s="812"/>
      <c r="DJX9" s="812"/>
      <c r="DJY9" s="595"/>
      <c r="DJZ9" s="595"/>
      <c r="DKA9" s="685"/>
      <c r="DKB9" s="813"/>
      <c r="DKC9" s="811"/>
      <c r="DKD9" s="812"/>
      <c r="DKE9" s="812"/>
      <c r="DKF9" s="812"/>
      <c r="DKG9" s="595"/>
      <c r="DKH9" s="595"/>
      <c r="DKI9" s="685"/>
      <c r="DKJ9" s="813"/>
      <c r="DKK9" s="811"/>
      <c r="DKL9" s="812"/>
      <c r="DKM9" s="812"/>
      <c r="DKN9" s="812"/>
      <c r="DKO9" s="595"/>
      <c r="DKP9" s="595"/>
      <c r="DKQ9" s="685"/>
      <c r="DKR9" s="813"/>
      <c r="DKS9" s="811"/>
      <c r="DKT9" s="812"/>
      <c r="DKU9" s="812"/>
      <c r="DKV9" s="812"/>
      <c r="DKW9" s="595"/>
      <c r="DKX9" s="595"/>
      <c r="DKY9" s="685"/>
      <c r="DKZ9" s="813"/>
      <c r="DLA9" s="811"/>
      <c r="DLB9" s="812"/>
      <c r="DLC9" s="812"/>
      <c r="DLD9" s="812"/>
      <c r="DLE9" s="595"/>
      <c r="DLF9" s="595"/>
      <c r="DLG9" s="685"/>
      <c r="DLH9" s="813"/>
      <c r="DLI9" s="811"/>
      <c r="DLJ9" s="812"/>
      <c r="DLK9" s="812"/>
      <c r="DLL9" s="812"/>
      <c r="DLM9" s="595"/>
      <c r="DLN9" s="595"/>
      <c r="DLO9" s="685"/>
      <c r="DLP9" s="813"/>
      <c r="DLQ9" s="811"/>
      <c r="DLR9" s="812"/>
      <c r="DLS9" s="812"/>
      <c r="DLT9" s="812"/>
      <c r="DLU9" s="595"/>
      <c r="DLV9" s="595"/>
      <c r="DLW9" s="685"/>
      <c r="DLX9" s="813"/>
      <c r="DLY9" s="811"/>
      <c r="DLZ9" s="812"/>
      <c r="DMA9" s="812"/>
      <c r="DMB9" s="812"/>
      <c r="DMC9" s="595"/>
      <c r="DMD9" s="595"/>
      <c r="DME9" s="685"/>
      <c r="DMF9" s="813"/>
      <c r="DMG9" s="811"/>
      <c r="DMH9" s="812"/>
      <c r="DMI9" s="812"/>
      <c r="DMJ9" s="812"/>
      <c r="DMK9" s="595"/>
      <c r="DML9" s="595"/>
      <c r="DMM9" s="685"/>
      <c r="DMN9" s="813"/>
      <c r="DMO9" s="811"/>
      <c r="DMP9" s="812"/>
      <c r="DMQ9" s="812"/>
      <c r="DMR9" s="812"/>
      <c r="DMS9" s="595"/>
      <c r="DMT9" s="595"/>
      <c r="DMU9" s="685"/>
      <c r="DMV9" s="813"/>
      <c r="DMW9" s="811"/>
      <c r="DMX9" s="812"/>
      <c r="DMY9" s="812"/>
      <c r="DMZ9" s="812"/>
      <c r="DNA9" s="595"/>
      <c r="DNB9" s="595"/>
      <c r="DNC9" s="685"/>
      <c r="DND9" s="813"/>
      <c r="DNE9" s="811"/>
      <c r="DNF9" s="812"/>
      <c r="DNG9" s="812"/>
      <c r="DNH9" s="812"/>
      <c r="DNI9" s="595"/>
      <c r="DNJ9" s="595"/>
      <c r="DNK9" s="685"/>
      <c r="DNL9" s="813"/>
      <c r="DNM9" s="811"/>
      <c r="DNN9" s="812"/>
      <c r="DNO9" s="812"/>
      <c r="DNP9" s="812"/>
      <c r="DNQ9" s="595"/>
      <c r="DNR9" s="595"/>
      <c r="DNS9" s="685"/>
      <c r="DNT9" s="813"/>
      <c r="DNU9" s="811"/>
      <c r="DNV9" s="812"/>
      <c r="DNW9" s="812"/>
      <c r="DNX9" s="812"/>
      <c r="DNY9" s="595"/>
      <c r="DNZ9" s="595"/>
      <c r="DOA9" s="685"/>
      <c r="DOB9" s="813"/>
      <c r="DOC9" s="811"/>
      <c r="DOD9" s="812"/>
      <c r="DOE9" s="812"/>
      <c r="DOF9" s="812"/>
      <c r="DOG9" s="595"/>
      <c r="DOH9" s="595"/>
      <c r="DOI9" s="685"/>
      <c r="DOJ9" s="813"/>
      <c r="DOK9" s="811"/>
      <c r="DOL9" s="812"/>
      <c r="DOM9" s="812"/>
      <c r="DON9" s="812"/>
      <c r="DOO9" s="595"/>
      <c r="DOP9" s="595"/>
      <c r="DOQ9" s="685"/>
      <c r="DOR9" s="813"/>
      <c r="DOS9" s="811"/>
      <c r="DOT9" s="812"/>
      <c r="DOU9" s="812"/>
      <c r="DOV9" s="812"/>
      <c r="DOW9" s="595"/>
      <c r="DOX9" s="595"/>
      <c r="DOY9" s="685"/>
      <c r="DOZ9" s="813"/>
      <c r="DPA9" s="811"/>
      <c r="DPB9" s="812"/>
      <c r="DPC9" s="812"/>
      <c r="DPD9" s="812"/>
      <c r="DPE9" s="595"/>
      <c r="DPF9" s="595"/>
      <c r="DPG9" s="685"/>
      <c r="DPH9" s="813"/>
      <c r="DPI9" s="811"/>
      <c r="DPJ9" s="812"/>
      <c r="DPK9" s="812"/>
      <c r="DPL9" s="812"/>
      <c r="DPM9" s="595"/>
      <c r="DPN9" s="595"/>
      <c r="DPO9" s="685"/>
      <c r="DPP9" s="813"/>
      <c r="DPQ9" s="811"/>
      <c r="DPR9" s="812"/>
      <c r="DPS9" s="812"/>
      <c r="DPT9" s="812"/>
      <c r="DPU9" s="595"/>
      <c r="DPV9" s="595"/>
      <c r="DPW9" s="685"/>
      <c r="DPX9" s="813"/>
      <c r="DPY9" s="811"/>
      <c r="DPZ9" s="812"/>
      <c r="DQA9" s="812"/>
      <c r="DQB9" s="812"/>
      <c r="DQC9" s="595"/>
      <c r="DQD9" s="595"/>
      <c r="DQE9" s="685"/>
      <c r="DQF9" s="813"/>
      <c r="DQG9" s="811"/>
      <c r="DQH9" s="812"/>
      <c r="DQI9" s="812"/>
      <c r="DQJ9" s="812"/>
      <c r="DQK9" s="595"/>
      <c r="DQL9" s="595"/>
      <c r="DQM9" s="685"/>
      <c r="DQN9" s="813"/>
      <c r="DQO9" s="811"/>
      <c r="DQP9" s="812"/>
      <c r="DQQ9" s="812"/>
      <c r="DQR9" s="812"/>
      <c r="DQS9" s="595"/>
      <c r="DQT9" s="595"/>
      <c r="DQU9" s="685"/>
      <c r="DQV9" s="813"/>
      <c r="DQW9" s="811"/>
      <c r="DQX9" s="812"/>
      <c r="DQY9" s="812"/>
      <c r="DQZ9" s="812"/>
      <c r="DRA9" s="595"/>
      <c r="DRB9" s="595"/>
      <c r="DRC9" s="685"/>
      <c r="DRD9" s="813"/>
      <c r="DRE9" s="811"/>
      <c r="DRF9" s="812"/>
      <c r="DRG9" s="812"/>
      <c r="DRH9" s="812"/>
      <c r="DRI9" s="595"/>
      <c r="DRJ9" s="595"/>
      <c r="DRK9" s="685"/>
      <c r="DRL9" s="813"/>
      <c r="DRM9" s="811"/>
      <c r="DRN9" s="812"/>
      <c r="DRO9" s="812"/>
      <c r="DRP9" s="812"/>
      <c r="DRQ9" s="595"/>
      <c r="DRR9" s="595"/>
      <c r="DRS9" s="685"/>
      <c r="DRT9" s="813"/>
      <c r="DRU9" s="811"/>
      <c r="DRV9" s="812"/>
      <c r="DRW9" s="812"/>
      <c r="DRX9" s="812"/>
      <c r="DRY9" s="595"/>
      <c r="DRZ9" s="595"/>
      <c r="DSA9" s="685"/>
      <c r="DSB9" s="813"/>
      <c r="DSC9" s="811"/>
      <c r="DSD9" s="812"/>
      <c r="DSE9" s="812"/>
      <c r="DSF9" s="812"/>
      <c r="DSG9" s="595"/>
      <c r="DSH9" s="595"/>
      <c r="DSI9" s="685"/>
      <c r="DSJ9" s="813"/>
      <c r="DSK9" s="811"/>
      <c r="DSL9" s="812"/>
      <c r="DSM9" s="812"/>
      <c r="DSN9" s="812"/>
      <c r="DSO9" s="595"/>
      <c r="DSP9" s="595"/>
      <c r="DSQ9" s="685"/>
      <c r="DSR9" s="813"/>
      <c r="DSS9" s="811"/>
      <c r="DST9" s="812"/>
      <c r="DSU9" s="812"/>
      <c r="DSV9" s="812"/>
      <c r="DSW9" s="595"/>
      <c r="DSX9" s="595"/>
      <c r="DSY9" s="685"/>
      <c r="DSZ9" s="813"/>
      <c r="DTA9" s="811"/>
      <c r="DTB9" s="812"/>
      <c r="DTC9" s="812"/>
      <c r="DTD9" s="812"/>
      <c r="DTE9" s="595"/>
      <c r="DTF9" s="595"/>
      <c r="DTG9" s="685"/>
      <c r="DTH9" s="813"/>
      <c r="DTI9" s="811"/>
      <c r="DTJ9" s="812"/>
      <c r="DTK9" s="812"/>
      <c r="DTL9" s="812"/>
      <c r="DTM9" s="595"/>
      <c r="DTN9" s="595"/>
      <c r="DTO9" s="685"/>
      <c r="DTP9" s="813"/>
      <c r="DTQ9" s="811"/>
      <c r="DTR9" s="812"/>
      <c r="DTS9" s="812"/>
      <c r="DTT9" s="812"/>
      <c r="DTU9" s="595"/>
      <c r="DTV9" s="595"/>
      <c r="DTW9" s="685"/>
      <c r="DTX9" s="813"/>
      <c r="DTY9" s="811"/>
      <c r="DTZ9" s="812"/>
      <c r="DUA9" s="812"/>
      <c r="DUB9" s="812"/>
      <c r="DUC9" s="595"/>
      <c r="DUD9" s="595"/>
      <c r="DUE9" s="685"/>
      <c r="DUF9" s="813"/>
      <c r="DUG9" s="811"/>
      <c r="DUH9" s="812"/>
      <c r="DUI9" s="812"/>
      <c r="DUJ9" s="812"/>
      <c r="DUK9" s="595"/>
      <c r="DUL9" s="595"/>
      <c r="DUM9" s="685"/>
      <c r="DUN9" s="813"/>
      <c r="DUO9" s="811"/>
      <c r="DUP9" s="812"/>
      <c r="DUQ9" s="812"/>
      <c r="DUR9" s="812"/>
      <c r="DUS9" s="595"/>
      <c r="DUT9" s="595"/>
      <c r="DUU9" s="685"/>
      <c r="DUV9" s="813"/>
      <c r="DUW9" s="811"/>
      <c r="DUX9" s="812"/>
      <c r="DUY9" s="812"/>
      <c r="DUZ9" s="812"/>
      <c r="DVA9" s="595"/>
      <c r="DVB9" s="595"/>
      <c r="DVC9" s="685"/>
      <c r="DVD9" s="813"/>
      <c r="DVE9" s="811"/>
      <c r="DVF9" s="812"/>
      <c r="DVG9" s="812"/>
      <c r="DVH9" s="812"/>
      <c r="DVI9" s="595"/>
      <c r="DVJ9" s="595"/>
      <c r="DVK9" s="685"/>
      <c r="DVL9" s="813"/>
      <c r="DVM9" s="811"/>
      <c r="DVN9" s="812"/>
      <c r="DVO9" s="812"/>
      <c r="DVP9" s="812"/>
      <c r="DVQ9" s="595"/>
      <c r="DVR9" s="595"/>
      <c r="DVS9" s="685"/>
      <c r="DVT9" s="813"/>
      <c r="DVU9" s="811"/>
      <c r="DVV9" s="812"/>
      <c r="DVW9" s="812"/>
      <c r="DVX9" s="812"/>
      <c r="DVY9" s="595"/>
      <c r="DVZ9" s="595"/>
      <c r="DWA9" s="685"/>
      <c r="DWB9" s="813"/>
      <c r="DWC9" s="811"/>
      <c r="DWD9" s="812"/>
      <c r="DWE9" s="812"/>
      <c r="DWF9" s="812"/>
      <c r="DWG9" s="595"/>
      <c r="DWH9" s="595"/>
      <c r="DWI9" s="685"/>
      <c r="DWJ9" s="813"/>
      <c r="DWK9" s="811"/>
      <c r="DWL9" s="812"/>
      <c r="DWM9" s="812"/>
      <c r="DWN9" s="812"/>
      <c r="DWO9" s="595"/>
      <c r="DWP9" s="595"/>
      <c r="DWQ9" s="685"/>
      <c r="DWR9" s="813"/>
      <c r="DWS9" s="811"/>
      <c r="DWT9" s="812"/>
      <c r="DWU9" s="812"/>
      <c r="DWV9" s="812"/>
      <c r="DWW9" s="595"/>
      <c r="DWX9" s="595"/>
      <c r="DWY9" s="685"/>
      <c r="DWZ9" s="813"/>
      <c r="DXA9" s="811"/>
      <c r="DXB9" s="812"/>
      <c r="DXC9" s="812"/>
      <c r="DXD9" s="812"/>
      <c r="DXE9" s="595"/>
      <c r="DXF9" s="595"/>
      <c r="DXG9" s="685"/>
      <c r="DXH9" s="813"/>
      <c r="DXI9" s="811"/>
      <c r="DXJ9" s="812"/>
      <c r="DXK9" s="812"/>
      <c r="DXL9" s="812"/>
      <c r="DXM9" s="595"/>
      <c r="DXN9" s="595"/>
      <c r="DXO9" s="685"/>
      <c r="DXP9" s="813"/>
      <c r="DXQ9" s="811"/>
      <c r="DXR9" s="812"/>
      <c r="DXS9" s="812"/>
      <c r="DXT9" s="812"/>
      <c r="DXU9" s="595"/>
      <c r="DXV9" s="595"/>
      <c r="DXW9" s="685"/>
      <c r="DXX9" s="813"/>
      <c r="DXY9" s="811"/>
      <c r="DXZ9" s="812"/>
      <c r="DYA9" s="812"/>
      <c r="DYB9" s="812"/>
      <c r="DYC9" s="595"/>
      <c r="DYD9" s="595"/>
      <c r="DYE9" s="685"/>
      <c r="DYF9" s="813"/>
      <c r="DYG9" s="811"/>
      <c r="DYH9" s="812"/>
      <c r="DYI9" s="812"/>
      <c r="DYJ9" s="812"/>
      <c r="DYK9" s="595"/>
      <c r="DYL9" s="595"/>
      <c r="DYM9" s="685"/>
      <c r="DYN9" s="813"/>
      <c r="DYO9" s="811"/>
      <c r="DYP9" s="812"/>
      <c r="DYQ9" s="812"/>
      <c r="DYR9" s="812"/>
      <c r="DYS9" s="595"/>
      <c r="DYT9" s="595"/>
      <c r="DYU9" s="685"/>
      <c r="DYV9" s="813"/>
      <c r="DYW9" s="811"/>
      <c r="DYX9" s="812"/>
      <c r="DYY9" s="812"/>
      <c r="DYZ9" s="812"/>
      <c r="DZA9" s="595"/>
      <c r="DZB9" s="595"/>
      <c r="DZC9" s="685"/>
      <c r="DZD9" s="813"/>
      <c r="DZE9" s="811"/>
      <c r="DZF9" s="812"/>
      <c r="DZG9" s="812"/>
      <c r="DZH9" s="812"/>
      <c r="DZI9" s="595"/>
      <c r="DZJ9" s="595"/>
      <c r="DZK9" s="685"/>
      <c r="DZL9" s="813"/>
      <c r="DZM9" s="811"/>
      <c r="DZN9" s="812"/>
      <c r="DZO9" s="812"/>
      <c r="DZP9" s="812"/>
      <c r="DZQ9" s="595"/>
      <c r="DZR9" s="595"/>
      <c r="DZS9" s="685"/>
      <c r="DZT9" s="813"/>
      <c r="DZU9" s="811"/>
      <c r="DZV9" s="812"/>
      <c r="DZW9" s="812"/>
      <c r="DZX9" s="812"/>
      <c r="DZY9" s="595"/>
      <c r="DZZ9" s="595"/>
      <c r="EAA9" s="685"/>
      <c r="EAB9" s="813"/>
      <c r="EAC9" s="811"/>
      <c r="EAD9" s="812"/>
      <c r="EAE9" s="812"/>
      <c r="EAF9" s="812"/>
      <c r="EAG9" s="595"/>
      <c r="EAH9" s="595"/>
      <c r="EAI9" s="685"/>
      <c r="EAJ9" s="813"/>
      <c r="EAK9" s="811"/>
      <c r="EAL9" s="812"/>
      <c r="EAM9" s="812"/>
      <c r="EAN9" s="812"/>
      <c r="EAO9" s="595"/>
      <c r="EAP9" s="595"/>
      <c r="EAQ9" s="685"/>
      <c r="EAR9" s="813"/>
      <c r="EAS9" s="811"/>
      <c r="EAT9" s="812"/>
      <c r="EAU9" s="812"/>
      <c r="EAV9" s="812"/>
      <c r="EAW9" s="595"/>
      <c r="EAX9" s="595"/>
      <c r="EAY9" s="685"/>
      <c r="EAZ9" s="813"/>
      <c r="EBA9" s="811"/>
      <c r="EBB9" s="812"/>
      <c r="EBC9" s="812"/>
      <c r="EBD9" s="812"/>
      <c r="EBE9" s="595"/>
      <c r="EBF9" s="595"/>
      <c r="EBG9" s="685"/>
      <c r="EBH9" s="813"/>
      <c r="EBI9" s="811"/>
      <c r="EBJ9" s="812"/>
      <c r="EBK9" s="812"/>
      <c r="EBL9" s="812"/>
      <c r="EBM9" s="595"/>
      <c r="EBN9" s="595"/>
      <c r="EBO9" s="685"/>
      <c r="EBP9" s="813"/>
      <c r="EBQ9" s="811"/>
      <c r="EBR9" s="812"/>
      <c r="EBS9" s="812"/>
      <c r="EBT9" s="812"/>
      <c r="EBU9" s="595"/>
      <c r="EBV9" s="595"/>
      <c r="EBW9" s="685"/>
      <c r="EBX9" s="813"/>
      <c r="EBY9" s="811"/>
      <c r="EBZ9" s="812"/>
      <c r="ECA9" s="812"/>
      <c r="ECB9" s="812"/>
      <c r="ECC9" s="595"/>
      <c r="ECD9" s="595"/>
      <c r="ECE9" s="685"/>
      <c r="ECF9" s="813"/>
      <c r="ECG9" s="811"/>
      <c r="ECH9" s="812"/>
      <c r="ECI9" s="812"/>
      <c r="ECJ9" s="812"/>
      <c r="ECK9" s="595"/>
      <c r="ECL9" s="595"/>
      <c r="ECM9" s="685"/>
      <c r="ECN9" s="813"/>
      <c r="ECO9" s="811"/>
      <c r="ECP9" s="812"/>
      <c r="ECQ9" s="812"/>
      <c r="ECR9" s="812"/>
      <c r="ECS9" s="595"/>
      <c r="ECT9" s="595"/>
      <c r="ECU9" s="685"/>
      <c r="ECV9" s="813"/>
      <c r="ECW9" s="811"/>
      <c r="ECX9" s="812"/>
      <c r="ECY9" s="812"/>
      <c r="ECZ9" s="812"/>
      <c r="EDA9" s="595"/>
      <c r="EDB9" s="595"/>
      <c r="EDC9" s="685"/>
      <c r="EDD9" s="813"/>
      <c r="EDE9" s="811"/>
      <c r="EDF9" s="812"/>
      <c r="EDG9" s="812"/>
      <c r="EDH9" s="812"/>
      <c r="EDI9" s="595"/>
      <c r="EDJ9" s="595"/>
      <c r="EDK9" s="685"/>
      <c r="EDL9" s="813"/>
      <c r="EDM9" s="811"/>
      <c r="EDN9" s="812"/>
      <c r="EDO9" s="812"/>
      <c r="EDP9" s="812"/>
      <c r="EDQ9" s="595"/>
      <c r="EDR9" s="595"/>
      <c r="EDS9" s="685"/>
      <c r="EDT9" s="813"/>
      <c r="EDU9" s="811"/>
      <c r="EDV9" s="812"/>
      <c r="EDW9" s="812"/>
      <c r="EDX9" s="812"/>
      <c r="EDY9" s="595"/>
      <c r="EDZ9" s="595"/>
      <c r="EEA9" s="685"/>
      <c r="EEB9" s="813"/>
      <c r="EEC9" s="811"/>
      <c r="EED9" s="812"/>
      <c r="EEE9" s="812"/>
      <c r="EEF9" s="812"/>
      <c r="EEG9" s="595"/>
      <c r="EEH9" s="595"/>
      <c r="EEI9" s="685"/>
      <c r="EEJ9" s="813"/>
      <c r="EEK9" s="811"/>
      <c r="EEL9" s="812"/>
      <c r="EEM9" s="812"/>
      <c r="EEN9" s="812"/>
      <c r="EEO9" s="595"/>
      <c r="EEP9" s="595"/>
      <c r="EEQ9" s="685"/>
      <c r="EER9" s="813"/>
      <c r="EES9" s="811"/>
      <c r="EET9" s="812"/>
      <c r="EEU9" s="812"/>
      <c r="EEV9" s="812"/>
      <c r="EEW9" s="595"/>
      <c r="EEX9" s="595"/>
      <c r="EEY9" s="685"/>
      <c r="EEZ9" s="813"/>
      <c r="EFA9" s="811"/>
      <c r="EFB9" s="812"/>
      <c r="EFC9" s="812"/>
      <c r="EFD9" s="812"/>
      <c r="EFE9" s="595"/>
      <c r="EFF9" s="595"/>
      <c r="EFG9" s="685"/>
      <c r="EFH9" s="813"/>
      <c r="EFI9" s="811"/>
      <c r="EFJ9" s="812"/>
      <c r="EFK9" s="812"/>
      <c r="EFL9" s="812"/>
      <c r="EFM9" s="595"/>
      <c r="EFN9" s="595"/>
      <c r="EFO9" s="685"/>
      <c r="EFP9" s="813"/>
      <c r="EFQ9" s="811"/>
      <c r="EFR9" s="812"/>
      <c r="EFS9" s="812"/>
      <c r="EFT9" s="812"/>
      <c r="EFU9" s="595"/>
      <c r="EFV9" s="595"/>
      <c r="EFW9" s="685"/>
      <c r="EFX9" s="813"/>
      <c r="EFY9" s="811"/>
      <c r="EFZ9" s="812"/>
      <c r="EGA9" s="812"/>
      <c r="EGB9" s="812"/>
      <c r="EGC9" s="595"/>
      <c r="EGD9" s="595"/>
      <c r="EGE9" s="685"/>
      <c r="EGF9" s="813"/>
      <c r="EGG9" s="811"/>
      <c r="EGH9" s="812"/>
      <c r="EGI9" s="812"/>
      <c r="EGJ9" s="812"/>
      <c r="EGK9" s="595"/>
      <c r="EGL9" s="595"/>
      <c r="EGM9" s="685"/>
      <c r="EGN9" s="813"/>
      <c r="EGO9" s="811"/>
      <c r="EGP9" s="812"/>
      <c r="EGQ9" s="812"/>
      <c r="EGR9" s="812"/>
      <c r="EGS9" s="595"/>
      <c r="EGT9" s="595"/>
      <c r="EGU9" s="685"/>
      <c r="EGV9" s="813"/>
      <c r="EGW9" s="811"/>
      <c r="EGX9" s="812"/>
      <c r="EGY9" s="812"/>
      <c r="EGZ9" s="812"/>
      <c r="EHA9" s="595"/>
      <c r="EHB9" s="595"/>
      <c r="EHC9" s="685"/>
      <c r="EHD9" s="813"/>
      <c r="EHE9" s="811"/>
      <c r="EHF9" s="812"/>
      <c r="EHG9" s="812"/>
      <c r="EHH9" s="812"/>
      <c r="EHI9" s="595"/>
      <c r="EHJ9" s="595"/>
      <c r="EHK9" s="685"/>
      <c r="EHL9" s="813"/>
      <c r="EHM9" s="811"/>
      <c r="EHN9" s="812"/>
      <c r="EHO9" s="812"/>
      <c r="EHP9" s="812"/>
      <c r="EHQ9" s="595"/>
      <c r="EHR9" s="595"/>
      <c r="EHS9" s="685"/>
      <c r="EHT9" s="813"/>
      <c r="EHU9" s="811"/>
      <c r="EHV9" s="812"/>
      <c r="EHW9" s="812"/>
      <c r="EHX9" s="812"/>
      <c r="EHY9" s="595"/>
      <c r="EHZ9" s="595"/>
      <c r="EIA9" s="685"/>
      <c r="EIB9" s="813"/>
      <c r="EIC9" s="811"/>
      <c r="EID9" s="812"/>
      <c r="EIE9" s="812"/>
      <c r="EIF9" s="812"/>
      <c r="EIG9" s="595"/>
      <c r="EIH9" s="595"/>
      <c r="EII9" s="685"/>
      <c r="EIJ9" s="813"/>
      <c r="EIK9" s="811"/>
      <c r="EIL9" s="812"/>
      <c r="EIM9" s="812"/>
      <c r="EIN9" s="812"/>
      <c r="EIO9" s="595"/>
      <c r="EIP9" s="595"/>
      <c r="EIQ9" s="685"/>
      <c r="EIR9" s="813"/>
      <c r="EIS9" s="811"/>
      <c r="EIT9" s="812"/>
      <c r="EIU9" s="812"/>
      <c r="EIV9" s="812"/>
      <c r="EIW9" s="595"/>
      <c r="EIX9" s="595"/>
      <c r="EIY9" s="685"/>
      <c r="EIZ9" s="813"/>
      <c r="EJA9" s="811"/>
      <c r="EJB9" s="812"/>
      <c r="EJC9" s="812"/>
      <c r="EJD9" s="812"/>
      <c r="EJE9" s="595"/>
      <c r="EJF9" s="595"/>
      <c r="EJG9" s="685"/>
      <c r="EJH9" s="813"/>
      <c r="EJI9" s="811"/>
      <c r="EJJ9" s="812"/>
      <c r="EJK9" s="812"/>
      <c r="EJL9" s="812"/>
      <c r="EJM9" s="595"/>
      <c r="EJN9" s="595"/>
      <c r="EJO9" s="685"/>
      <c r="EJP9" s="813"/>
      <c r="EJQ9" s="811"/>
      <c r="EJR9" s="812"/>
      <c r="EJS9" s="812"/>
      <c r="EJT9" s="812"/>
      <c r="EJU9" s="595"/>
      <c r="EJV9" s="595"/>
      <c r="EJW9" s="685"/>
      <c r="EJX9" s="813"/>
      <c r="EJY9" s="811"/>
      <c r="EJZ9" s="812"/>
      <c r="EKA9" s="812"/>
      <c r="EKB9" s="812"/>
      <c r="EKC9" s="595"/>
      <c r="EKD9" s="595"/>
      <c r="EKE9" s="685"/>
      <c r="EKF9" s="813"/>
      <c r="EKG9" s="811"/>
      <c r="EKH9" s="812"/>
      <c r="EKI9" s="812"/>
      <c r="EKJ9" s="812"/>
      <c r="EKK9" s="595"/>
      <c r="EKL9" s="595"/>
      <c r="EKM9" s="685"/>
      <c r="EKN9" s="813"/>
      <c r="EKO9" s="811"/>
      <c r="EKP9" s="812"/>
      <c r="EKQ9" s="812"/>
      <c r="EKR9" s="812"/>
      <c r="EKS9" s="595"/>
      <c r="EKT9" s="595"/>
      <c r="EKU9" s="685"/>
      <c r="EKV9" s="813"/>
      <c r="EKW9" s="811"/>
      <c r="EKX9" s="812"/>
      <c r="EKY9" s="812"/>
      <c r="EKZ9" s="812"/>
      <c r="ELA9" s="595"/>
      <c r="ELB9" s="595"/>
      <c r="ELC9" s="685"/>
      <c r="ELD9" s="813"/>
      <c r="ELE9" s="811"/>
      <c r="ELF9" s="812"/>
      <c r="ELG9" s="812"/>
      <c r="ELH9" s="812"/>
      <c r="ELI9" s="595"/>
      <c r="ELJ9" s="595"/>
      <c r="ELK9" s="685"/>
      <c r="ELL9" s="813"/>
      <c r="ELM9" s="811"/>
      <c r="ELN9" s="812"/>
      <c r="ELO9" s="812"/>
      <c r="ELP9" s="812"/>
      <c r="ELQ9" s="595"/>
      <c r="ELR9" s="595"/>
      <c r="ELS9" s="685"/>
      <c r="ELT9" s="813"/>
      <c r="ELU9" s="811"/>
      <c r="ELV9" s="812"/>
      <c r="ELW9" s="812"/>
      <c r="ELX9" s="812"/>
      <c r="ELY9" s="595"/>
      <c r="ELZ9" s="595"/>
      <c r="EMA9" s="685"/>
      <c r="EMB9" s="813"/>
      <c r="EMC9" s="811"/>
      <c r="EMD9" s="812"/>
      <c r="EME9" s="812"/>
      <c r="EMF9" s="812"/>
      <c r="EMG9" s="595"/>
      <c r="EMH9" s="595"/>
      <c r="EMI9" s="685"/>
      <c r="EMJ9" s="813"/>
      <c r="EMK9" s="811"/>
      <c r="EML9" s="812"/>
      <c r="EMM9" s="812"/>
      <c r="EMN9" s="812"/>
      <c r="EMO9" s="595"/>
      <c r="EMP9" s="595"/>
      <c r="EMQ9" s="685"/>
      <c r="EMR9" s="813"/>
      <c r="EMS9" s="811"/>
      <c r="EMT9" s="812"/>
      <c r="EMU9" s="812"/>
      <c r="EMV9" s="812"/>
      <c r="EMW9" s="595"/>
      <c r="EMX9" s="595"/>
      <c r="EMY9" s="685"/>
      <c r="EMZ9" s="813"/>
      <c r="ENA9" s="811"/>
      <c r="ENB9" s="812"/>
      <c r="ENC9" s="812"/>
      <c r="END9" s="812"/>
      <c r="ENE9" s="595"/>
      <c r="ENF9" s="595"/>
      <c r="ENG9" s="685"/>
      <c r="ENH9" s="813"/>
      <c r="ENI9" s="811"/>
      <c r="ENJ9" s="812"/>
      <c r="ENK9" s="812"/>
      <c r="ENL9" s="812"/>
      <c r="ENM9" s="595"/>
      <c r="ENN9" s="595"/>
      <c r="ENO9" s="685"/>
      <c r="ENP9" s="813"/>
      <c r="ENQ9" s="811"/>
      <c r="ENR9" s="812"/>
      <c r="ENS9" s="812"/>
      <c r="ENT9" s="812"/>
      <c r="ENU9" s="595"/>
      <c r="ENV9" s="595"/>
      <c r="ENW9" s="685"/>
      <c r="ENX9" s="813"/>
      <c r="ENY9" s="811"/>
      <c r="ENZ9" s="812"/>
      <c r="EOA9" s="812"/>
      <c r="EOB9" s="812"/>
      <c r="EOC9" s="595"/>
      <c r="EOD9" s="595"/>
      <c r="EOE9" s="685"/>
      <c r="EOF9" s="813"/>
      <c r="EOG9" s="811"/>
      <c r="EOH9" s="812"/>
      <c r="EOI9" s="812"/>
      <c r="EOJ9" s="812"/>
      <c r="EOK9" s="595"/>
      <c r="EOL9" s="595"/>
      <c r="EOM9" s="685"/>
      <c r="EON9" s="813"/>
      <c r="EOO9" s="811"/>
      <c r="EOP9" s="812"/>
      <c r="EOQ9" s="812"/>
      <c r="EOR9" s="812"/>
      <c r="EOS9" s="595"/>
      <c r="EOT9" s="595"/>
      <c r="EOU9" s="685"/>
      <c r="EOV9" s="813"/>
      <c r="EOW9" s="811"/>
      <c r="EOX9" s="812"/>
      <c r="EOY9" s="812"/>
      <c r="EOZ9" s="812"/>
      <c r="EPA9" s="595"/>
      <c r="EPB9" s="595"/>
      <c r="EPC9" s="685"/>
      <c r="EPD9" s="813"/>
      <c r="EPE9" s="811"/>
      <c r="EPF9" s="812"/>
      <c r="EPG9" s="812"/>
      <c r="EPH9" s="812"/>
      <c r="EPI9" s="595"/>
      <c r="EPJ9" s="595"/>
      <c r="EPK9" s="685"/>
      <c r="EPL9" s="813"/>
      <c r="EPM9" s="811"/>
      <c r="EPN9" s="812"/>
      <c r="EPO9" s="812"/>
      <c r="EPP9" s="812"/>
      <c r="EPQ9" s="595"/>
      <c r="EPR9" s="595"/>
      <c r="EPS9" s="685"/>
      <c r="EPT9" s="813"/>
      <c r="EPU9" s="811"/>
      <c r="EPV9" s="812"/>
      <c r="EPW9" s="812"/>
      <c r="EPX9" s="812"/>
      <c r="EPY9" s="595"/>
      <c r="EPZ9" s="595"/>
      <c r="EQA9" s="685"/>
      <c r="EQB9" s="813"/>
      <c r="EQC9" s="811"/>
      <c r="EQD9" s="812"/>
      <c r="EQE9" s="812"/>
      <c r="EQF9" s="812"/>
      <c r="EQG9" s="595"/>
      <c r="EQH9" s="595"/>
      <c r="EQI9" s="685"/>
      <c r="EQJ9" s="813"/>
      <c r="EQK9" s="811"/>
      <c r="EQL9" s="812"/>
      <c r="EQM9" s="812"/>
      <c r="EQN9" s="812"/>
      <c r="EQO9" s="595"/>
      <c r="EQP9" s="595"/>
      <c r="EQQ9" s="685"/>
      <c r="EQR9" s="813"/>
      <c r="EQS9" s="811"/>
      <c r="EQT9" s="812"/>
      <c r="EQU9" s="812"/>
      <c r="EQV9" s="812"/>
      <c r="EQW9" s="595"/>
      <c r="EQX9" s="595"/>
      <c r="EQY9" s="685"/>
      <c r="EQZ9" s="813"/>
      <c r="ERA9" s="811"/>
      <c r="ERB9" s="812"/>
      <c r="ERC9" s="812"/>
      <c r="ERD9" s="812"/>
      <c r="ERE9" s="595"/>
      <c r="ERF9" s="595"/>
      <c r="ERG9" s="685"/>
      <c r="ERH9" s="813"/>
      <c r="ERI9" s="811"/>
      <c r="ERJ9" s="812"/>
      <c r="ERK9" s="812"/>
      <c r="ERL9" s="812"/>
      <c r="ERM9" s="595"/>
      <c r="ERN9" s="595"/>
      <c r="ERO9" s="685"/>
      <c r="ERP9" s="813"/>
      <c r="ERQ9" s="811"/>
      <c r="ERR9" s="812"/>
      <c r="ERS9" s="812"/>
      <c r="ERT9" s="812"/>
      <c r="ERU9" s="595"/>
      <c r="ERV9" s="595"/>
      <c r="ERW9" s="685"/>
      <c r="ERX9" s="813"/>
      <c r="ERY9" s="811"/>
      <c r="ERZ9" s="812"/>
      <c r="ESA9" s="812"/>
      <c r="ESB9" s="812"/>
      <c r="ESC9" s="595"/>
      <c r="ESD9" s="595"/>
      <c r="ESE9" s="685"/>
      <c r="ESF9" s="813"/>
      <c r="ESG9" s="811"/>
      <c r="ESH9" s="812"/>
      <c r="ESI9" s="812"/>
      <c r="ESJ9" s="812"/>
      <c r="ESK9" s="595"/>
      <c r="ESL9" s="595"/>
      <c r="ESM9" s="685"/>
      <c r="ESN9" s="813"/>
      <c r="ESO9" s="811"/>
      <c r="ESP9" s="812"/>
      <c r="ESQ9" s="812"/>
      <c r="ESR9" s="812"/>
      <c r="ESS9" s="595"/>
      <c r="EST9" s="595"/>
      <c r="ESU9" s="685"/>
      <c r="ESV9" s="813"/>
      <c r="ESW9" s="811"/>
      <c r="ESX9" s="812"/>
      <c r="ESY9" s="812"/>
      <c r="ESZ9" s="812"/>
      <c r="ETA9" s="595"/>
      <c r="ETB9" s="595"/>
      <c r="ETC9" s="685"/>
      <c r="ETD9" s="813"/>
      <c r="ETE9" s="811"/>
      <c r="ETF9" s="812"/>
      <c r="ETG9" s="812"/>
      <c r="ETH9" s="812"/>
      <c r="ETI9" s="595"/>
      <c r="ETJ9" s="595"/>
      <c r="ETK9" s="685"/>
      <c r="ETL9" s="813"/>
      <c r="ETM9" s="811"/>
      <c r="ETN9" s="812"/>
      <c r="ETO9" s="812"/>
      <c r="ETP9" s="812"/>
      <c r="ETQ9" s="595"/>
      <c r="ETR9" s="595"/>
      <c r="ETS9" s="685"/>
      <c r="ETT9" s="813"/>
      <c r="ETU9" s="811"/>
      <c r="ETV9" s="812"/>
      <c r="ETW9" s="812"/>
      <c r="ETX9" s="812"/>
      <c r="ETY9" s="595"/>
      <c r="ETZ9" s="595"/>
      <c r="EUA9" s="685"/>
      <c r="EUB9" s="813"/>
      <c r="EUC9" s="811"/>
      <c r="EUD9" s="812"/>
      <c r="EUE9" s="812"/>
      <c r="EUF9" s="812"/>
      <c r="EUG9" s="595"/>
      <c r="EUH9" s="595"/>
      <c r="EUI9" s="685"/>
      <c r="EUJ9" s="813"/>
      <c r="EUK9" s="811"/>
      <c r="EUL9" s="812"/>
      <c r="EUM9" s="812"/>
      <c r="EUN9" s="812"/>
      <c r="EUO9" s="595"/>
      <c r="EUP9" s="595"/>
      <c r="EUQ9" s="685"/>
      <c r="EUR9" s="813"/>
      <c r="EUS9" s="811"/>
      <c r="EUT9" s="812"/>
      <c r="EUU9" s="812"/>
      <c r="EUV9" s="812"/>
      <c r="EUW9" s="595"/>
      <c r="EUX9" s="595"/>
      <c r="EUY9" s="685"/>
      <c r="EUZ9" s="813"/>
      <c r="EVA9" s="811"/>
      <c r="EVB9" s="812"/>
      <c r="EVC9" s="812"/>
      <c r="EVD9" s="812"/>
      <c r="EVE9" s="595"/>
      <c r="EVF9" s="595"/>
      <c r="EVG9" s="685"/>
      <c r="EVH9" s="813"/>
      <c r="EVI9" s="811"/>
      <c r="EVJ9" s="812"/>
      <c r="EVK9" s="812"/>
      <c r="EVL9" s="812"/>
      <c r="EVM9" s="595"/>
      <c r="EVN9" s="595"/>
      <c r="EVO9" s="685"/>
      <c r="EVP9" s="813"/>
      <c r="EVQ9" s="811"/>
      <c r="EVR9" s="812"/>
      <c r="EVS9" s="812"/>
      <c r="EVT9" s="812"/>
      <c r="EVU9" s="595"/>
      <c r="EVV9" s="595"/>
      <c r="EVW9" s="685"/>
      <c r="EVX9" s="813"/>
      <c r="EVY9" s="811"/>
      <c r="EVZ9" s="812"/>
      <c r="EWA9" s="812"/>
      <c r="EWB9" s="812"/>
      <c r="EWC9" s="595"/>
      <c r="EWD9" s="595"/>
      <c r="EWE9" s="685"/>
      <c r="EWF9" s="813"/>
      <c r="EWG9" s="811"/>
      <c r="EWH9" s="812"/>
      <c r="EWI9" s="812"/>
      <c r="EWJ9" s="812"/>
      <c r="EWK9" s="595"/>
      <c r="EWL9" s="595"/>
      <c r="EWM9" s="685"/>
      <c r="EWN9" s="813"/>
      <c r="EWO9" s="811"/>
      <c r="EWP9" s="812"/>
      <c r="EWQ9" s="812"/>
      <c r="EWR9" s="812"/>
      <c r="EWS9" s="595"/>
      <c r="EWT9" s="595"/>
      <c r="EWU9" s="685"/>
      <c r="EWV9" s="813"/>
      <c r="EWW9" s="811"/>
      <c r="EWX9" s="812"/>
      <c r="EWY9" s="812"/>
      <c r="EWZ9" s="812"/>
      <c r="EXA9" s="595"/>
      <c r="EXB9" s="595"/>
      <c r="EXC9" s="685"/>
      <c r="EXD9" s="813"/>
      <c r="EXE9" s="811"/>
      <c r="EXF9" s="812"/>
      <c r="EXG9" s="812"/>
      <c r="EXH9" s="812"/>
      <c r="EXI9" s="595"/>
      <c r="EXJ9" s="595"/>
      <c r="EXK9" s="685"/>
      <c r="EXL9" s="813"/>
      <c r="EXM9" s="811"/>
      <c r="EXN9" s="812"/>
      <c r="EXO9" s="812"/>
      <c r="EXP9" s="812"/>
      <c r="EXQ9" s="595"/>
      <c r="EXR9" s="595"/>
      <c r="EXS9" s="685"/>
      <c r="EXT9" s="813"/>
      <c r="EXU9" s="811"/>
      <c r="EXV9" s="812"/>
      <c r="EXW9" s="812"/>
      <c r="EXX9" s="812"/>
      <c r="EXY9" s="595"/>
      <c r="EXZ9" s="595"/>
      <c r="EYA9" s="685"/>
      <c r="EYB9" s="813"/>
      <c r="EYC9" s="811"/>
      <c r="EYD9" s="812"/>
      <c r="EYE9" s="812"/>
      <c r="EYF9" s="812"/>
      <c r="EYG9" s="595"/>
      <c r="EYH9" s="595"/>
      <c r="EYI9" s="685"/>
      <c r="EYJ9" s="813"/>
      <c r="EYK9" s="811"/>
      <c r="EYL9" s="812"/>
      <c r="EYM9" s="812"/>
      <c r="EYN9" s="812"/>
      <c r="EYO9" s="595"/>
      <c r="EYP9" s="595"/>
      <c r="EYQ9" s="685"/>
      <c r="EYR9" s="813"/>
      <c r="EYS9" s="811"/>
      <c r="EYT9" s="812"/>
      <c r="EYU9" s="812"/>
      <c r="EYV9" s="812"/>
      <c r="EYW9" s="595"/>
      <c r="EYX9" s="595"/>
      <c r="EYY9" s="685"/>
      <c r="EYZ9" s="813"/>
      <c r="EZA9" s="811"/>
      <c r="EZB9" s="812"/>
      <c r="EZC9" s="812"/>
      <c r="EZD9" s="812"/>
      <c r="EZE9" s="595"/>
      <c r="EZF9" s="595"/>
      <c r="EZG9" s="685"/>
      <c r="EZH9" s="813"/>
      <c r="EZI9" s="811"/>
      <c r="EZJ9" s="812"/>
      <c r="EZK9" s="812"/>
      <c r="EZL9" s="812"/>
      <c r="EZM9" s="595"/>
      <c r="EZN9" s="595"/>
      <c r="EZO9" s="685"/>
      <c r="EZP9" s="813"/>
      <c r="EZQ9" s="811"/>
      <c r="EZR9" s="812"/>
      <c r="EZS9" s="812"/>
      <c r="EZT9" s="812"/>
      <c r="EZU9" s="595"/>
      <c r="EZV9" s="595"/>
      <c r="EZW9" s="685"/>
      <c r="EZX9" s="813"/>
      <c r="EZY9" s="811"/>
      <c r="EZZ9" s="812"/>
      <c r="FAA9" s="812"/>
      <c r="FAB9" s="812"/>
      <c r="FAC9" s="595"/>
      <c r="FAD9" s="595"/>
      <c r="FAE9" s="685"/>
      <c r="FAF9" s="813"/>
      <c r="FAG9" s="811"/>
      <c r="FAH9" s="812"/>
      <c r="FAI9" s="812"/>
      <c r="FAJ9" s="812"/>
      <c r="FAK9" s="595"/>
      <c r="FAL9" s="595"/>
      <c r="FAM9" s="685"/>
      <c r="FAN9" s="813"/>
      <c r="FAO9" s="811"/>
      <c r="FAP9" s="812"/>
      <c r="FAQ9" s="812"/>
      <c r="FAR9" s="812"/>
      <c r="FAS9" s="595"/>
      <c r="FAT9" s="595"/>
      <c r="FAU9" s="685"/>
      <c r="FAV9" s="813"/>
      <c r="FAW9" s="811"/>
      <c r="FAX9" s="812"/>
      <c r="FAY9" s="812"/>
      <c r="FAZ9" s="812"/>
      <c r="FBA9" s="595"/>
      <c r="FBB9" s="595"/>
      <c r="FBC9" s="685"/>
      <c r="FBD9" s="813"/>
      <c r="FBE9" s="811"/>
      <c r="FBF9" s="812"/>
      <c r="FBG9" s="812"/>
      <c r="FBH9" s="812"/>
      <c r="FBI9" s="595"/>
      <c r="FBJ9" s="595"/>
      <c r="FBK9" s="685"/>
      <c r="FBL9" s="813"/>
      <c r="FBM9" s="811"/>
      <c r="FBN9" s="812"/>
      <c r="FBO9" s="812"/>
      <c r="FBP9" s="812"/>
      <c r="FBQ9" s="595"/>
      <c r="FBR9" s="595"/>
      <c r="FBS9" s="685"/>
      <c r="FBT9" s="813"/>
      <c r="FBU9" s="811"/>
      <c r="FBV9" s="812"/>
      <c r="FBW9" s="812"/>
      <c r="FBX9" s="812"/>
      <c r="FBY9" s="595"/>
      <c r="FBZ9" s="595"/>
      <c r="FCA9" s="685"/>
      <c r="FCB9" s="813"/>
      <c r="FCC9" s="811"/>
      <c r="FCD9" s="812"/>
      <c r="FCE9" s="812"/>
      <c r="FCF9" s="812"/>
      <c r="FCG9" s="595"/>
      <c r="FCH9" s="595"/>
      <c r="FCI9" s="685"/>
      <c r="FCJ9" s="813"/>
      <c r="FCK9" s="811"/>
      <c r="FCL9" s="812"/>
      <c r="FCM9" s="812"/>
      <c r="FCN9" s="812"/>
      <c r="FCO9" s="595"/>
      <c r="FCP9" s="595"/>
      <c r="FCQ9" s="685"/>
      <c r="FCR9" s="813"/>
      <c r="FCS9" s="811"/>
      <c r="FCT9" s="812"/>
      <c r="FCU9" s="812"/>
      <c r="FCV9" s="812"/>
      <c r="FCW9" s="595"/>
      <c r="FCX9" s="595"/>
      <c r="FCY9" s="685"/>
      <c r="FCZ9" s="813"/>
      <c r="FDA9" s="811"/>
      <c r="FDB9" s="812"/>
      <c r="FDC9" s="812"/>
      <c r="FDD9" s="812"/>
      <c r="FDE9" s="595"/>
      <c r="FDF9" s="595"/>
      <c r="FDG9" s="685"/>
      <c r="FDH9" s="813"/>
      <c r="FDI9" s="811"/>
      <c r="FDJ9" s="812"/>
      <c r="FDK9" s="812"/>
      <c r="FDL9" s="812"/>
      <c r="FDM9" s="595"/>
      <c r="FDN9" s="595"/>
      <c r="FDO9" s="685"/>
      <c r="FDP9" s="813"/>
      <c r="FDQ9" s="811"/>
      <c r="FDR9" s="812"/>
      <c r="FDS9" s="812"/>
      <c r="FDT9" s="812"/>
      <c r="FDU9" s="595"/>
      <c r="FDV9" s="595"/>
      <c r="FDW9" s="685"/>
      <c r="FDX9" s="813"/>
      <c r="FDY9" s="811"/>
      <c r="FDZ9" s="812"/>
      <c r="FEA9" s="812"/>
      <c r="FEB9" s="812"/>
      <c r="FEC9" s="595"/>
      <c r="FED9" s="595"/>
      <c r="FEE9" s="685"/>
      <c r="FEF9" s="813"/>
      <c r="FEG9" s="811"/>
      <c r="FEH9" s="812"/>
      <c r="FEI9" s="812"/>
      <c r="FEJ9" s="812"/>
      <c r="FEK9" s="595"/>
      <c r="FEL9" s="595"/>
      <c r="FEM9" s="685"/>
      <c r="FEN9" s="813"/>
      <c r="FEO9" s="811"/>
      <c r="FEP9" s="812"/>
      <c r="FEQ9" s="812"/>
      <c r="FER9" s="812"/>
      <c r="FES9" s="595"/>
      <c r="FET9" s="595"/>
      <c r="FEU9" s="685"/>
      <c r="FEV9" s="813"/>
      <c r="FEW9" s="811"/>
      <c r="FEX9" s="812"/>
      <c r="FEY9" s="812"/>
      <c r="FEZ9" s="812"/>
      <c r="FFA9" s="595"/>
      <c r="FFB9" s="595"/>
      <c r="FFC9" s="685"/>
      <c r="FFD9" s="813"/>
      <c r="FFE9" s="811"/>
      <c r="FFF9" s="812"/>
      <c r="FFG9" s="812"/>
      <c r="FFH9" s="812"/>
      <c r="FFI9" s="595"/>
      <c r="FFJ9" s="595"/>
      <c r="FFK9" s="685"/>
      <c r="FFL9" s="813"/>
      <c r="FFM9" s="811"/>
      <c r="FFN9" s="812"/>
      <c r="FFO9" s="812"/>
      <c r="FFP9" s="812"/>
      <c r="FFQ9" s="595"/>
      <c r="FFR9" s="595"/>
      <c r="FFS9" s="685"/>
      <c r="FFT9" s="813"/>
      <c r="FFU9" s="811"/>
      <c r="FFV9" s="812"/>
      <c r="FFW9" s="812"/>
      <c r="FFX9" s="812"/>
      <c r="FFY9" s="595"/>
      <c r="FFZ9" s="595"/>
      <c r="FGA9" s="685"/>
      <c r="FGB9" s="813"/>
      <c r="FGC9" s="811"/>
      <c r="FGD9" s="812"/>
      <c r="FGE9" s="812"/>
      <c r="FGF9" s="812"/>
      <c r="FGG9" s="595"/>
      <c r="FGH9" s="595"/>
      <c r="FGI9" s="685"/>
      <c r="FGJ9" s="813"/>
      <c r="FGK9" s="811"/>
      <c r="FGL9" s="812"/>
      <c r="FGM9" s="812"/>
      <c r="FGN9" s="812"/>
      <c r="FGO9" s="595"/>
      <c r="FGP9" s="595"/>
      <c r="FGQ9" s="685"/>
      <c r="FGR9" s="813"/>
      <c r="FGS9" s="811"/>
      <c r="FGT9" s="812"/>
      <c r="FGU9" s="812"/>
      <c r="FGV9" s="812"/>
      <c r="FGW9" s="595"/>
      <c r="FGX9" s="595"/>
      <c r="FGY9" s="685"/>
      <c r="FGZ9" s="813"/>
      <c r="FHA9" s="811"/>
      <c r="FHB9" s="812"/>
      <c r="FHC9" s="812"/>
      <c r="FHD9" s="812"/>
      <c r="FHE9" s="595"/>
      <c r="FHF9" s="595"/>
      <c r="FHG9" s="685"/>
      <c r="FHH9" s="813"/>
      <c r="FHI9" s="811"/>
      <c r="FHJ9" s="812"/>
      <c r="FHK9" s="812"/>
      <c r="FHL9" s="812"/>
      <c r="FHM9" s="595"/>
      <c r="FHN9" s="595"/>
      <c r="FHO9" s="685"/>
      <c r="FHP9" s="813"/>
      <c r="FHQ9" s="811"/>
      <c r="FHR9" s="812"/>
      <c r="FHS9" s="812"/>
      <c r="FHT9" s="812"/>
      <c r="FHU9" s="595"/>
      <c r="FHV9" s="595"/>
      <c r="FHW9" s="685"/>
      <c r="FHX9" s="813"/>
      <c r="FHY9" s="811"/>
      <c r="FHZ9" s="812"/>
      <c r="FIA9" s="812"/>
      <c r="FIB9" s="812"/>
      <c r="FIC9" s="595"/>
      <c r="FID9" s="595"/>
      <c r="FIE9" s="685"/>
      <c r="FIF9" s="813"/>
      <c r="FIG9" s="811"/>
      <c r="FIH9" s="812"/>
      <c r="FII9" s="812"/>
      <c r="FIJ9" s="812"/>
      <c r="FIK9" s="595"/>
      <c r="FIL9" s="595"/>
      <c r="FIM9" s="685"/>
      <c r="FIN9" s="813"/>
      <c r="FIO9" s="811"/>
      <c r="FIP9" s="812"/>
      <c r="FIQ9" s="812"/>
      <c r="FIR9" s="812"/>
      <c r="FIS9" s="595"/>
      <c r="FIT9" s="595"/>
      <c r="FIU9" s="685"/>
      <c r="FIV9" s="813"/>
      <c r="FIW9" s="811"/>
      <c r="FIX9" s="812"/>
      <c r="FIY9" s="812"/>
      <c r="FIZ9" s="812"/>
      <c r="FJA9" s="595"/>
      <c r="FJB9" s="595"/>
      <c r="FJC9" s="685"/>
      <c r="FJD9" s="813"/>
      <c r="FJE9" s="811"/>
      <c r="FJF9" s="812"/>
      <c r="FJG9" s="812"/>
      <c r="FJH9" s="812"/>
      <c r="FJI9" s="595"/>
      <c r="FJJ9" s="595"/>
      <c r="FJK9" s="685"/>
      <c r="FJL9" s="813"/>
      <c r="FJM9" s="811"/>
      <c r="FJN9" s="812"/>
      <c r="FJO9" s="812"/>
      <c r="FJP9" s="812"/>
      <c r="FJQ9" s="595"/>
      <c r="FJR9" s="595"/>
      <c r="FJS9" s="685"/>
      <c r="FJT9" s="813"/>
      <c r="FJU9" s="811"/>
      <c r="FJV9" s="812"/>
      <c r="FJW9" s="812"/>
      <c r="FJX9" s="812"/>
      <c r="FJY9" s="595"/>
      <c r="FJZ9" s="595"/>
      <c r="FKA9" s="685"/>
      <c r="FKB9" s="813"/>
      <c r="FKC9" s="811"/>
      <c r="FKD9" s="812"/>
      <c r="FKE9" s="812"/>
      <c r="FKF9" s="812"/>
      <c r="FKG9" s="595"/>
      <c r="FKH9" s="595"/>
      <c r="FKI9" s="685"/>
      <c r="FKJ9" s="813"/>
      <c r="FKK9" s="811"/>
      <c r="FKL9" s="812"/>
      <c r="FKM9" s="812"/>
      <c r="FKN9" s="812"/>
      <c r="FKO9" s="595"/>
      <c r="FKP9" s="595"/>
      <c r="FKQ9" s="685"/>
      <c r="FKR9" s="813"/>
      <c r="FKS9" s="811"/>
      <c r="FKT9" s="812"/>
      <c r="FKU9" s="812"/>
      <c r="FKV9" s="812"/>
      <c r="FKW9" s="595"/>
      <c r="FKX9" s="595"/>
      <c r="FKY9" s="685"/>
      <c r="FKZ9" s="813"/>
      <c r="FLA9" s="811"/>
      <c r="FLB9" s="812"/>
      <c r="FLC9" s="812"/>
      <c r="FLD9" s="812"/>
      <c r="FLE9" s="595"/>
      <c r="FLF9" s="595"/>
      <c r="FLG9" s="685"/>
      <c r="FLH9" s="813"/>
      <c r="FLI9" s="811"/>
      <c r="FLJ9" s="812"/>
      <c r="FLK9" s="812"/>
      <c r="FLL9" s="812"/>
      <c r="FLM9" s="595"/>
      <c r="FLN9" s="595"/>
      <c r="FLO9" s="685"/>
      <c r="FLP9" s="813"/>
      <c r="FLQ9" s="811"/>
      <c r="FLR9" s="812"/>
      <c r="FLS9" s="812"/>
      <c r="FLT9" s="812"/>
      <c r="FLU9" s="595"/>
      <c r="FLV9" s="595"/>
      <c r="FLW9" s="685"/>
      <c r="FLX9" s="813"/>
      <c r="FLY9" s="811"/>
      <c r="FLZ9" s="812"/>
      <c r="FMA9" s="812"/>
      <c r="FMB9" s="812"/>
      <c r="FMC9" s="595"/>
      <c r="FMD9" s="595"/>
      <c r="FME9" s="685"/>
      <c r="FMF9" s="813"/>
      <c r="FMG9" s="811"/>
      <c r="FMH9" s="812"/>
      <c r="FMI9" s="812"/>
      <c r="FMJ9" s="812"/>
      <c r="FMK9" s="595"/>
      <c r="FML9" s="595"/>
      <c r="FMM9" s="685"/>
      <c r="FMN9" s="813"/>
      <c r="FMO9" s="811"/>
      <c r="FMP9" s="812"/>
      <c r="FMQ9" s="812"/>
      <c r="FMR9" s="812"/>
      <c r="FMS9" s="595"/>
      <c r="FMT9" s="595"/>
      <c r="FMU9" s="685"/>
      <c r="FMV9" s="813"/>
      <c r="FMW9" s="811"/>
      <c r="FMX9" s="812"/>
      <c r="FMY9" s="812"/>
      <c r="FMZ9" s="812"/>
      <c r="FNA9" s="595"/>
      <c r="FNB9" s="595"/>
      <c r="FNC9" s="685"/>
      <c r="FND9" s="813"/>
      <c r="FNE9" s="811"/>
      <c r="FNF9" s="812"/>
      <c r="FNG9" s="812"/>
      <c r="FNH9" s="812"/>
      <c r="FNI9" s="595"/>
      <c r="FNJ9" s="595"/>
      <c r="FNK9" s="685"/>
      <c r="FNL9" s="813"/>
      <c r="FNM9" s="811"/>
      <c r="FNN9" s="812"/>
      <c r="FNO9" s="812"/>
      <c r="FNP9" s="812"/>
      <c r="FNQ9" s="595"/>
      <c r="FNR9" s="595"/>
      <c r="FNS9" s="685"/>
      <c r="FNT9" s="813"/>
      <c r="FNU9" s="811"/>
      <c r="FNV9" s="812"/>
      <c r="FNW9" s="812"/>
      <c r="FNX9" s="812"/>
      <c r="FNY9" s="595"/>
      <c r="FNZ9" s="595"/>
      <c r="FOA9" s="685"/>
      <c r="FOB9" s="813"/>
      <c r="FOC9" s="811"/>
      <c r="FOD9" s="812"/>
      <c r="FOE9" s="812"/>
      <c r="FOF9" s="812"/>
      <c r="FOG9" s="595"/>
      <c r="FOH9" s="595"/>
      <c r="FOI9" s="685"/>
      <c r="FOJ9" s="813"/>
      <c r="FOK9" s="811"/>
      <c r="FOL9" s="812"/>
      <c r="FOM9" s="812"/>
      <c r="FON9" s="812"/>
      <c r="FOO9" s="595"/>
      <c r="FOP9" s="595"/>
      <c r="FOQ9" s="685"/>
      <c r="FOR9" s="813"/>
      <c r="FOS9" s="811"/>
      <c r="FOT9" s="812"/>
      <c r="FOU9" s="812"/>
      <c r="FOV9" s="812"/>
      <c r="FOW9" s="595"/>
      <c r="FOX9" s="595"/>
      <c r="FOY9" s="685"/>
      <c r="FOZ9" s="813"/>
      <c r="FPA9" s="811"/>
      <c r="FPB9" s="812"/>
      <c r="FPC9" s="812"/>
      <c r="FPD9" s="812"/>
      <c r="FPE9" s="595"/>
      <c r="FPF9" s="595"/>
      <c r="FPG9" s="685"/>
      <c r="FPH9" s="813"/>
      <c r="FPI9" s="811"/>
      <c r="FPJ9" s="812"/>
      <c r="FPK9" s="812"/>
      <c r="FPL9" s="812"/>
      <c r="FPM9" s="595"/>
      <c r="FPN9" s="595"/>
      <c r="FPO9" s="685"/>
      <c r="FPP9" s="813"/>
      <c r="FPQ9" s="811"/>
      <c r="FPR9" s="812"/>
      <c r="FPS9" s="812"/>
      <c r="FPT9" s="812"/>
      <c r="FPU9" s="595"/>
      <c r="FPV9" s="595"/>
      <c r="FPW9" s="685"/>
      <c r="FPX9" s="813"/>
      <c r="FPY9" s="811"/>
      <c r="FPZ9" s="812"/>
      <c r="FQA9" s="812"/>
      <c r="FQB9" s="812"/>
      <c r="FQC9" s="595"/>
      <c r="FQD9" s="595"/>
      <c r="FQE9" s="685"/>
      <c r="FQF9" s="813"/>
      <c r="FQG9" s="811"/>
      <c r="FQH9" s="812"/>
      <c r="FQI9" s="812"/>
      <c r="FQJ9" s="812"/>
      <c r="FQK9" s="595"/>
      <c r="FQL9" s="595"/>
      <c r="FQM9" s="685"/>
      <c r="FQN9" s="813"/>
      <c r="FQO9" s="811"/>
      <c r="FQP9" s="812"/>
      <c r="FQQ9" s="812"/>
      <c r="FQR9" s="812"/>
      <c r="FQS9" s="595"/>
      <c r="FQT9" s="595"/>
      <c r="FQU9" s="685"/>
      <c r="FQV9" s="813"/>
      <c r="FQW9" s="811"/>
      <c r="FQX9" s="812"/>
      <c r="FQY9" s="812"/>
      <c r="FQZ9" s="812"/>
      <c r="FRA9" s="595"/>
      <c r="FRB9" s="595"/>
      <c r="FRC9" s="685"/>
      <c r="FRD9" s="813"/>
      <c r="FRE9" s="811"/>
      <c r="FRF9" s="812"/>
      <c r="FRG9" s="812"/>
      <c r="FRH9" s="812"/>
      <c r="FRI9" s="595"/>
      <c r="FRJ9" s="595"/>
      <c r="FRK9" s="685"/>
      <c r="FRL9" s="813"/>
      <c r="FRM9" s="811"/>
      <c r="FRN9" s="812"/>
      <c r="FRO9" s="812"/>
      <c r="FRP9" s="812"/>
      <c r="FRQ9" s="595"/>
      <c r="FRR9" s="595"/>
      <c r="FRS9" s="685"/>
      <c r="FRT9" s="813"/>
      <c r="FRU9" s="811"/>
      <c r="FRV9" s="812"/>
      <c r="FRW9" s="812"/>
      <c r="FRX9" s="812"/>
      <c r="FRY9" s="595"/>
      <c r="FRZ9" s="595"/>
      <c r="FSA9" s="685"/>
      <c r="FSB9" s="813"/>
      <c r="FSC9" s="811"/>
      <c r="FSD9" s="812"/>
      <c r="FSE9" s="812"/>
      <c r="FSF9" s="812"/>
      <c r="FSG9" s="595"/>
      <c r="FSH9" s="595"/>
      <c r="FSI9" s="685"/>
      <c r="FSJ9" s="813"/>
      <c r="FSK9" s="811"/>
      <c r="FSL9" s="812"/>
      <c r="FSM9" s="812"/>
      <c r="FSN9" s="812"/>
      <c r="FSO9" s="595"/>
      <c r="FSP9" s="595"/>
      <c r="FSQ9" s="685"/>
      <c r="FSR9" s="813"/>
      <c r="FSS9" s="811"/>
      <c r="FST9" s="812"/>
      <c r="FSU9" s="812"/>
      <c r="FSV9" s="812"/>
      <c r="FSW9" s="595"/>
      <c r="FSX9" s="595"/>
      <c r="FSY9" s="685"/>
      <c r="FSZ9" s="813"/>
      <c r="FTA9" s="811"/>
      <c r="FTB9" s="812"/>
      <c r="FTC9" s="812"/>
      <c r="FTD9" s="812"/>
      <c r="FTE9" s="595"/>
      <c r="FTF9" s="595"/>
      <c r="FTG9" s="685"/>
      <c r="FTH9" s="813"/>
      <c r="FTI9" s="811"/>
      <c r="FTJ9" s="812"/>
      <c r="FTK9" s="812"/>
      <c r="FTL9" s="812"/>
      <c r="FTM9" s="595"/>
      <c r="FTN9" s="595"/>
      <c r="FTO9" s="685"/>
      <c r="FTP9" s="813"/>
      <c r="FTQ9" s="811"/>
      <c r="FTR9" s="812"/>
      <c r="FTS9" s="812"/>
      <c r="FTT9" s="812"/>
      <c r="FTU9" s="595"/>
      <c r="FTV9" s="595"/>
      <c r="FTW9" s="685"/>
      <c r="FTX9" s="813"/>
      <c r="FTY9" s="811"/>
      <c r="FTZ9" s="812"/>
      <c r="FUA9" s="812"/>
      <c r="FUB9" s="812"/>
      <c r="FUC9" s="595"/>
      <c r="FUD9" s="595"/>
      <c r="FUE9" s="685"/>
      <c r="FUF9" s="813"/>
      <c r="FUG9" s="811"/>
      <c r="FUH9" s="812"/>
      <c r="FUI9" s="812"/>
      <c r="FUJ9" s="812"/>
      <c r="FUK9" s="595"/>
      <c r="FUL9" s="595"/>
      <c r="FUM9" s="685"/>
      <c r="FUN9" s="813"/>
      <c r="FUO9" s="811"/>
      <c r="FUP9" s="812"/>
      <c r="FUQ9" s="812"/>
      <c r="FUR9" s="812"/>
      <c r="FUS9" s="595"/>
      <c r="FUT9" s="595"/>
      <c r="FUU9" s="685"/>
      <c r="FUV9" s="813"/>
      <c r="FUW9" s="811"/>
      <c r="FUX9" s="812"/>
      <c r="FUY9" s="812"/>
      <c r="FUZ9" s="812"/>
      <c r="FVA9" s="595"/>
      <c r="FVB9" s="595"/>
      <c r="FVC9" s="685"/>
      <c r="FVD9" s="813"/>
      <c r="FVE9" s="811"/>
      <c r="FVF9" s="812"/>
      <c r="FVG9" s="812"/>
      <c r="FVH9" s="812"/>
      <c r="FVI9" s="595"/>
      <c r="FVJ9" s="595"/>
      <c r="FVK9" s="685"/>
      <c r="FVL9" s="813"/>
      <c r="FVM9" s="811"/>
      <c r="FVN9" s="812"/>
      <c r="FVO9" s="812"/>
      <c r="FVP9" s="812"/>
      <c r="FVQ9" s="595"/>
      <c r="FVR9" s="595"/>
      <c r="FVS9" s="685"/>
      <c r="FVT9" s="813"/>
      <c r="FVU9" s="811"/>
      <c r="FVV9" s="812"/>
      <c r="FVW9" s="812"/>
      <c r="FVX9" s="812"/>
      <c r="FVY9" s="595"/>
      <c r="FVZ9" s="595"/>
      <c r="FWA9" s="685"/>
      <c r="FWB9" s="813"/>
      <c r="FWC9" s="811"/>
      <c r="FWD9" s="812"/>
      <c r="FWE9" s="812"/>
      <c r="FWF9" s="812"/>
      <c r="FWG9" s="595"/>
      <c r="FWH9" s="595"/>
      <c r="FWI9" s="685"/>
      <c r="FWJ9" s="813"/>
      <c r="FWK9" s="811"/>
      <c r="FWL9" s="812"/>
      <c r="FWM9" s="812"/>
      <c r="FWN9" s="812"/>
      <c r="FWO9" s="595"/>
      <c r="FWP9" s="595"/>
      <c r="FWQ9" s="685"/>
      <c r="FWR9" s="813"/>
      <c r="FWS9" s="811"/>
      <c r="FWT9" s="812"/>
      <c r="FWU9" s="812"/>
      <c r="FWV9" s="812"/>
      <c r="FWW9" s="595"/>
      <c r="FWX9" s="595"/>
      <c r="FWY9" s="685"/>
      <c r="FWZ9" s="813"/>
      <c r="FXA9" s="811"/>
      <c r="FXB9" s="812"/>
      <c r="FXC9" s="812"/>
      <c r="FXD9" s="812"/>
      <c r="FXE9" s="595"/>
      <c r="FXF9" s="595"/>
      <c r="FXG9" s="685"/>
      <c r="FXH9" s="813"/>
      <c r="FXI9" s="811"/>
      <c r="FXJ9" s="812"/>
      <c r="FXK9" s="812"/>
      <c r="FXL9" s="812"/>
      <c r="FXM9" s="595"/>
      <c r="FXN9" s="595"/>
      <c r="FXO9" s="685"/>
      <c r="FXP9" s="813"/>
      <c r="FXQ9" s="811"/>
      <c r="FXR9" s="812"/>
      <c r="FXS9" s="812"/>
      <c r="FXT9" s="812"/>
      <c r="FXU9" s="595"/>
      <c r="FXV9" s="595"/>
      <c r="FXW9" s="685"/>
      <c r="FXX9" s="813"/>
      <c r="FXY9" s="811"/>
      <c r="FXZ9" s="812"/>
      <c r="FYA9" s="812"/>
      <c r="FYB9" s="812"/>
      <c r="FYC9" s="595"/>
      <c r="FYD9" s="595"/>
      <c r="FYE9" s="685"/>
      <c r="FYF9" s="813"/>
      <c r="FYG9" s="811"/>
      <c r="FYH9" s="812"/>
      <c r="FYI9" s="812"/>
      <c r="FYJ9" s="812"/>
      <c r="FYK9" s="595"/>
      <c r="FYL9" s="595"/>
      <c r="FYM9" s="685"/>
      <c r="FYN9" s="813"/>
      <c r="FYO9" s="811"/>
      <c r="FYP9" s="812"/>
      <c r="FYQ9" s="812"/>
      <c r="FYR9" s="812"/>
      <c r="FYS9" s="595"/>
      <c r="FYT9" s="595"/>
      <c r="FYU9" s="685"/>
      <c r="FYV9" s="813"/>
      <c r="FYW9" s="811"/>
      <c r="FYX9" s="812"/>
      <c r="FYY9" s="812"/>
      <c r="FYZ9" s="812"/>
      <c r="FZA9" s="595"/>
      <c r="FZB9" s="595"/>
      <c r="FZC9" s="685"/>
      <c r="FZD9" s="813"/>
      <c r="FZE9" s="811"/>
      <c r="FZF9" s="812"/>
      <c r="FZG9" s="812"/>
      <c r="FZH9" s="812"/>
      <c r="FZI9" s="595"/>
      <c r="FZJ9" s="595"/>
      <c r="FZK9" s="685"/>
      <c r="FZL9" s="813"/>
      <c r="FZM9" s="811"/>
      <c r="FZN9" s="812"/>
      <c r="FZO9" s="812"/>
      <c r="FZP9" s="812"/>
      <c r="FZQ9" s="595"/>
      <c r="FZR9" s="595"/>
      <c r="FZS9" s="685"/>
      <c r="FZT9" s="813"/>
      <c r="FZU9" s="811"/>
      <c r="FZV9" s="812"/>
      <c r="FZW9" s="812"/>
      <c r="FZX9" s="812"/>
      <c r="FZY9" s="595"/>
      <c r="FZZ9" s="595"/>
      <c r="GAA9" s="685"/>
      <c r="GAB9" s="813"/>
      <c r="GAC9" s="811"/>
      <c r="GAD9" s="812"/>
      <c r="GAE9" s="812"/>
      <c r="GAF9" s="812"/>
      <c r="GAG9" s="595"/>
      <c r="GAH9" s="595"/>
      <c r="GAI9" s="685"/>
      <c r="GAJ9" s="813"/>
      <c r="GAK9" s="811"/>
      <c r="GAL9" s="812"/>
      <c r="GAM9" s="812"/>
      <c r="GAN9" s="812"/>
      <c r="GAO9" s="595"/>
      <c r="GAP9" s="595"/>
      <c r="GAQ9" s="685"/>
      <c r="GAR9" s="813"/>
      <c r="GAS9" s="811"/>
      <c r="GAT9" s="812"/>
      <c r="GAU9" s="812"/>
      <c r="GAV9" s="812"/>
      <c r="GAW9" s="595"/>
      <c r="GAX9" s="595"/>
      <c r="GAY9" s="685"/>
      <c r="GAZ9" s="813"/>
      <c r="GBA9" s="811"/>
      <c r="GBB9" s="812"/>
      <c r="GBC9" s="812"/>
      <c r="GBD9" s="812"/>
      <c r="GBE9" s="595"/>
      <c r="GBF9" s="595"/>
      <c r="GBG9" s="685"/>
      <c r="GBH9" s="813"/>
      <c r="GBI9" s="811"/>
      <c r="GBJ9" s="812"/>
      <c r="GBK9" s="812"/>
      <c r="GBL9" s="812"/>
      <c r="GBM9" s="595"/>
      <c r="GBN9" s="595"/>
      <c r="GBO9" s="685"/>
      <c r="GBP9" s="813"/>
      <c r="GBQ9" s="811"/>
      <c r="GBR9" s="812"/>
      <c r="GBS9" s="812"/>
      <c r="GBT9" s="812"/>
      <c r="GBU9" s="595"/>
      <c r="GBV9" s="595"/>
      <c r="GBW9" s="685"/>
      <c r="GBX9" s="813"/>
      <c r="GBY9" s="811"/>
      <c r="GBZ9" s="812"/>
      <c r="GCA9" s="812"/>
      <c r="GCB9" s="812"/>
      <c r="GCC9" s="595"/>
      <c r="GCD9" s="595"/>
      <c r="GCE9" s="685"/>
      <c r="GCF9" s="813"/>
      <c r="GCG9" s="811"/>
      <c r="GCH9" s="812"/>
      <c r="GCI9" s="812"/>
      <c r="GCJ9" s="812"/>
      <c r="GCK9" s="595"/>
      <c r="GCL9" s="595"/>
      <c r="GCM9" s="685"/>
      <c r="GCN9" s="813"/>
      <c r="GCO9" s="811"/>
      <c r="GCP9" s="812"/>
      <c r="GCQ9" s="812"/>
      <c r="GCR9" s="812"/>
      <c r="GCS9" s="595"/>
      <c r="GCT9" s="595"/>
      <c r="GCU9" s="685"/>
      <c r="GCV9" s="813"/>
      <c r="GCW9" s="811"/>
      <c r="GCX9" s="812"/>
      <c r="GCY9" s="812"/>
      <c r="GCZ9" s="812"/>
      <c r="GDA9" s="595"/>
      <c r="GDB9" s="595"/>
      <c r="GDC9" s="685"/>
      <c r="GDD9" s="813"/>
      <c r="GDE9" s="811"/>
      <c r="GDF9" s="812"/>
      <c r="GDG9" s="812"/>
      <c r="GDH9" s="812"/>
      <c r="GDI9" s="595"/>
      <c r="GDJ9" s="595"/>
      <c r="GDK9" s="685"/>
      <c r="GDL9" s="813"/>
      <c r="GDM9" s="811"/>
      <c r="GDN9" s="812"/>
      <c r="GDO9" s="812"/>
      <c r="GDP9" s="812"/>
      <c r="GDQ9" s="595"/>
      <c r="GDR9" s="595"/>
      <c r="GDS9" s="685"/>
      <c r="GDT9" s="813"/>
      <c r="GDU9" s="811"/>
      <c r="GDV9" s="812"/>
      <c r="GDW9" s="812"/>
      <c r="GDX9" s="812"/>
      <c r="GDY9" s="595"/>
      <c r="GDZ9" s="595"/>
      <c r="GEA9" s="685"/>
      <c r="GEB9" s="813"/>
      <c r="GEC9" s="811"/>
      <c r="GED9" s="812"/>
      <c r="GEE9" s="812"/>
      <c r="GEF9" s="812"/>
      <c r="GEG9" s="595"/>
      <c r="GEH9" s="595"/>
      <c r="GEI9" s="685"/>
      <c r="GEJ9" s="813"/>
      <c r="GEK9" s="811"/>
      <c r="GEL9" s="812"/>
      <c r="GEM9" s="812"/>
      <c r="GEN9" s="812"/>
      <c r="GEO9" s="595"/>
      <c r="GEP9" s="595"/>
      <c r="GEQ9" s="685"/>
      <c r="GER9" s="813"/>
      <c r="GES9" s="811"/>
      <c r="GET9" s="812"/>
      <c r="GEU9" s="812"/>
      <c r="GEV9" s="812"/>
      <c r="GEW9" s="595"/>
      <c r="GEX9" s="595"/>
      <c r="GEY9" s="685"/>
      <c r="GEZ9" s="813"/>
      <c r="GFA9" s="811"/>
      <c r="GFB9" s="812"/>
      <c r="GFC9" s="812"/>
      <c r="GFD9" s="812"/>
      <c r="GFE9" s="595"/>
      <c r="GFF9" s="595"/>
      <c r="GFG9" s="685"/>
      <c r="GFH9" s="813"/>
      <c r="GFI9" s="811"/>
      <c r="GFJ9" s="812"/>
      <c r="GFK9" s="812"/>
      <c r="GFL9" s="812"/>
      <c r="GFM9" s="595"/>
      <c r="GFN9" s="595"/>
      <c r="GFO9" s="685"/>
      <c r="GFP9" s="813"/>
      <c r="GFQ9" s="811"/>
      <c r="GFR9" s="812"/>
      <c r="GFS9" s="812"/>
      <c r="GFT9" s="812"/>
      <c r="GFU9" s="595"/>
      <c r="GFV9" s="595"/>
      <c r="GFW9" s="685"/>
      <c r="GFX9" s="813"/>
      <c r="GFY9" s="811"/>
      <c r="GFZ9" s="812"/>
      <c r="GGA9" s="812"/>
      <c r="GGB9" s="812"/>
      <c r="GGC9" s="595"/>
      <c r="GGD9" s="595"/>
      <c r="GGE9" s="685"/>
      <c r="GGF9" s="813"/>
      <c r="GGG9" s="811"/>
      <c r="GGH9" s="812"/>
      <c r="GGI9" s="812"/>
      <c r="GGJ9" s="812"/>
      <c r="GGK9" s="595"/>
      <c r="GGL9" s="595"/>
      <c r="GGM9" s="685"/>
      <c r="GGN9" s="813"/>
      <c r="GGO9" s="811"/>
      <c r="GGP9" s="812"/>
      <c r="GGQ9" s="812"/>
      <c r="GGR9" s="812"/>
      <c r="GGS9" s="595"/>
      <c r="GGT9" s="595"/>
      <c r="GGU9" s="685"/>
      <c r="GGV9" s="813"/>
      <c r="GGW9" s="811"/>
      <c r="GGX9" s="812"/>
      <c r="GGY9" s="812"/>
      <c r="GGZ9" s="812"/>
      <c r="GHA9" s="595"/>
      <c r="GHB9" s="595"/>
      <c r="GHC9" s="685"/>
      <c r="GHD9" s="813"/>
      <c r="GHE9" s="811"/>
      <c r="GHF9" s="812"/>
      <c r="GHG9" s="812"/>
      <c r="GHH9" s="812"/>
      <c r="GHI9" s="595"/>
      <c r="GHJ9" s="595"/>
      <c r="GHK9" s="685"/>
      <c r="GHL9" s="813"/>
      <c r="GHM9" s="811"/>
      <c r="GHN9" s="812"/>
      <c r="GHO9" s="812"/>
      <c r="GHP9" s="812"/>
      <c r="GHQ9" s="595"/>
      <c r="GHR9" s="595"/>
      <c r="GHS9" s="685"/>
      <c r="GHT9" s="813"/>
      <c r="GHU9" s="811"/>
      <c r="GHV9" s="812"/>
      <c r="GHW9" s="812"/>
      <c r="GHX9" s="812"/>
      <c r="GHY9" s="595"/>
      <c r="GHZ9" s="595"/>
      <c r="GIA9" s="685"/>
      <c r="GIB9" s="813"/>
      <c r="GIC9" s="811"/>
      <c r="GID9" s="812"/>
      <c r="GIE9" s="812"/>
      <c r="GIF9" s="812"/>
      <c r="GIG9" s="595"/>
      <c r="GIH9" s="595"/>
      <c r="GII9" s="685"/>
      <c r="GIJ9" s="813"/>
      <c r="GIK9" s="811"/>
      <c r="GIL9" s="812"/>
      <c r="GIM9" s="812"/>
      <c r="GIN9" s="812"/>
      <c r="GIO9" s="595"/>
      <c r="GIP9" s="595"/>
      <c r="GIQ9" s="685"/>
      <c r="GIR9" s="813"/>
      <c r="GIS9" s="811"/>
      <c r="GIT9" s="812"/>
      <c r="GIU9" s="812"/>
      <c r="GIV9" s="812"/>
      <c r="GIW9" s="595"/>
      <c r="GIX9" s="595"/>
      <c r="GIY9" s="685"/>
      <c r="GIZ9" s="813"/>
      <c r="GJA9" s="811"/>
      <c r="GJB9" s="812"/>
      <c r="GJC9" s="812"/>
      <c r="GJD9" s="812"/>
      <c r="GJE9" s="595"/>
      <c r="GJF9" s="595"/>
      <c r="GJG9" s="685"/>
      <c r="GJH9" s="813"/>
      <c r="GJI9" s="811"/>
      <c r="GJJ9" s="812"/>
      <c r="GJK9" s="812"/>
      <c r="GJL9" s="812"/>
      <c r="GJM9" s="595"/>
      <c r="GJN9" s="595"/>
      <c r="GJO9" s="685"/>
      <c r="GJP9" s="813"/>
      <c r="GJQ9" s="811"/>
      <c r="GJR9" s="812"/>
      <c r="GJS9" s="812"/>
      <c r="GJT9" s="812"/>
      <c r="GJU9" s="595"/>
      <c r="GJV9" s="595"/>
      <c r="GJW9" s="685"/>
      <c r="GJX9" s="813"/>
      <c r="GJY9" s="811"/>
      <c r="GJZ9" s="812"/>
      <c r="GKA9" s="812"/>
      <c r="GKB9" s="812"/>
      <c r="GKC9" s="595"/>
      <c r="GKD9" s="595"/>
      <c r="GKE9" s="685"/>
      <c r="GKF9" s="813"/>
      <c r="GKG9" s="811"/>
      <c r="GKH9" s="812"/>
      <c r="GKI9" s="812"/>
      <c r="GKJ9" s="812"/>
      <c r="GKK9" s="595"/>
      <c r="GKL9" s="595"/>
      <c r="GKM9" s="685"/>
      <c r="GKN9" s="813"/>
      <c r="GKO9" s="811"/>
      <c r="GKP9" s="812"/>
      <c r="GKQ9" s="812"/>
      <c r="GKR9" s="812"/>
      <c r="GKS9" s="595"/>
      <c r="GKT9" s="595"/>
      <c r="GKU9" s="685"/>
      <c r="GKV9" s="813"/>
      <c r="GKW9" s="811"/>
      <c r="GKX9" s="812"/>
      <c r="GKY9" s="812"/>
      <c r="GKZ9" s="812"/>
      <c r="GLA9" s="595"/>
      <c r="GLB9" s="595"/>
      <c r="GLC9" s="685"/>
      <c r="GLD9" s="813"/>
      <c r="GLE9" s="811"/>
      <c r="GLF9" s="812"/>
      <c r="GLG9" s="812"/>
      <c r="GLH9" s="812"/>
      <c r="GLI9" s="595"/>
      <c r="GLJ9" s="595"/>
      <c r="GLK9" s="685"/>
      <c r="GLL9" s="813"/>
      <c r="GLM9" s="811"/>
      <c r="GLN9" s="812"/>
      <c r="GLO9" s="812"/>
      <c r="GLP9" s="812"/>
      <c r="GLQ9" s="595"/>
      <c r="GLR9" s="595"/>
      <c r="GLS9" s="685"/>
      <c r="GLT9" s="813"/>
      <c r="GLU9" s="811"/>
      <c r="GLV9" s="812"/>
      <c r="GLW9" s="812"/>
      <c r="GLX9" s="812"/>
      <c r="GLY9" s="595"/>
      <c r="GLZ9" s="595"/>
      <c r="GMA9" s="685"/>
      <c r="GMB9" s="813"/>
      <c r="GMC9" s="811"/>
      <c r="GMD9" s="812"/>
      <c r="GME9" s="812"/>
      <c r="GMF9" s="812"/>
      <c r="GMG9" s="595"/>
      <c r="GMH9" s="595"/>
      <c r="GMI9" s="685"/>
      <c r="GMJ9" s="813"/>
      <c r="GMK9" s="811"/>
      <c r="GML9" s="812"/>
      <c r="GMM9" s="812"/>
      <c r="GMN9" s="812"/>
      <c r="GMO9" s="595"/>
      <c r="GMP9" s="595"/>
      <c r="GMQ9" s="685"/>
      <c r="GMR9" s="813"/>
      <c r="GMS9" s="811"/>
      <c r="GMT9" s="812"/>
      <c r="GMU9" s="812"/>
      <c r="GMV9" s="812"/>
      <c r="GMW9" s="595"/>
      <c r="GMX9" s="595"/>
      <c r="GMY9" s="685"/>
      <c r="GMZ9" s="813"/>
      <c r="GNA9" s="811"/>
      <c r="GNB9" s="812"/>
      <c r="GNC9" s="812"/>
      <c r="GND9" s="812"/>
      <c r="GNE9" s="595"/>
      <c r="GNF9" s="595"/>
      <c r="GNG9" s="685"/>
      <c r="GNH9" s="813"/>
      <c r="GNI9" s="811"/>
      <c r="GNJ9" s="812"/>
      <c r="GNK9" s="812"/>
      <c r="GNL9" s="812"/>
      <c r="GNM9" s="595"/>
      <c r="GNN9" s="595"/>
      <c r="GNO9" s="685"/>
      <c r="GNP9" s="813"/>
      <c r="GNQ9" s="811"/>
      <c r="GNR9" s="812"/>
      <c r="GNS9" s="812"/>
      <c r="GNT9" s="812"/>
      <c r="GNU9" s="595"/>
      <c r="GNV9" s="595"/>
      <c r="GNW9" s="685"/>
      <c r="GNX9" s="813"/>
      <c r="GNY9" s="811"/>
      <c r="GNZ9" s="812"/>
      <c r="GOA9" s="812"/>
      <c r="GOB9" s="812"/>
      <c r="GOC9" s="595"/>
      <c r="GOD9" s="595"/>
      <c r="GOE9" s="685"/>
      <c r="GOF9" s="813"/>
      <c r="GOG9" s="811"/>
      <c r="GOH9" s="812"/>
      <c r="GOI9" s="812"/>
      <c r="GOJ9" s="812"/>
      <c r="GOK9" s="595"/>
      <c r="GOL9" s="595"/>
      <c r="GOM9" s="685"/>
      <c r="GON9" s="813"/>
      <c r="GOO9" s="811"/>
      <c r="GOP9" s="812"/>
      <c r="GOQ9" s="812"/>
      <c r="GOR9" s="812"/>
      <c r="GOS9" s="595"/>
      <c r="GOT9" s="595"/>
      <c r="GOU9" s="685"/>
      <c r="GOV9" s="813"/>
      <c r="GOW9" s="811"/>
      <c r="GOX9" s="812"/>
      <c r="GOY9" s="812"/>
      <c r="GOZ9" s="812"/>
      <c r="GPA9" s="595"/>
      <c r="GPB9" s="595"/>
      <c r="GPC9" s="685"/>
      <c r="GPD9" s="813"/>
      <c r="GPE9" s="811"/>
      <c r="GPF9" s="812"/>
      <c r="GPG9" s="812"/>
      <c r="GPH9" s="812"/>
      <c r="GPI9" s="595"/>
      <c r="GPJ9" s="595"/>
      <c r="GPK9" s="685"/>
      <c r="GPL9" s="813"/>
      <c r="GPM9" s="811"/>
      <c r="GPN9" s="812"/>
      <c r="GPO9" s="812"/>
      <c r="GPP9" s="812"/>
      <c r="GPQ9" s="595"/>
      <c r="GPR9" s="595"/>
      <c r="GPS9" s="685"/>
      <c r="GPT9" s="813"/>
      <c r="GPU9" s="811"/>
      <c r="GPV9" s="812"/>
      <c r="GPW9" s="812"/>
      <c r="GPX9" s="812"/>
      <c r="GPY9" s="595"/>
      <c r="GPZ9" s="595"/>
      <c r="GQA9" s="685"/>
      <c r="GQB9" s="813"/>
      <c r="GQC9" s="811"/>
      <c r="GQD9" s="812"/>
      <c r="GQE9" s="812"/>
      <c r="GQF9" s="812"/>
      <c r="GQG9" s="595"/>
      <c r="GQH9" s="595"/>
      <c r="GQI9" s="685"/>
      <c r="GQJ9" s="813"/>
      <c r="GQK9" s="811"/>
      <c r="GQL9" s="812"/>
      <c r="GQM9" s="812"/>
      <c r="GQN9" s="812"/>
      <c r="GQO9" s="595"/>
      <c r="GQP9" s="595"/>
      <c r="GQQ9" s="685"/>
      <c r="GQR9" s="813"/>
      <c r="GQS9" s="811"/>
      <c r="GQT9" s="812"/>
      <c r="GQU9" s="812"/>
      <c r="GQV9" s="812"/>
      <c r="GQW9" s="595"/>
      <c r="GQX9" s="595"/>
      <c r="GQY9" s="685"/>
      <c r="GQZ9" s="813"/>
      <c r="GRA9" s="811"/>
      <c r="GRB9" s="812"/>
      <c r="GRC9" s="812"/>
      <c r="GRD9" s="812"/>
      <c r="GRE9" s="595"/>
      <c r="GRF9" s="595"/>
      <c r="GRG9" s="685"/>
      <c r="GRH9" s="813"/>
      <c r="GRI9" s="811"/>
      <c r="GRJ9" s="812"/>
      <c r="GRK9" s="812"/>
      <c r="GRL9" s="812"/>
      <c r="GRM9" s="595"/>
      <c r="GRN9" s="595"/>
      <c r="GRO9" s="685"/>
      <c r="GRP9" s="813"/>
      <c r="GRQ9" s="811"/>
      <c r="GRR9" s="812"/>
      <c r="GRS9" s="812"/>
      <c r="GRT9" s="812"/>
      <c r="GRU9" s="595"/>
      <c r="GRV9" s="595"/>
      <c r="GRW9" s="685"/>
      <c r="GRX9" s="813"/>
      <c r="GRY9" s="811"/>
      <c r="GRZ9" s="812"/>
      <c r="GSA9" s="812"/>
      <c r="GSB9" s="812"/>
      <c r="GSC9" s="595"/>
      <c r="GSD9" s="595"/>
      <c r="GSE9" s="685"/>
      <c r="GSF9" s="813"/>
      <c r="GSG9" s="811"/>
      <c r="GSH9" s="812"/>
      <c r="GSI9" s="812"/>
      <c r="GSJ9" s="812"/>
      <c r="GSK9" s="595"/>
      <c r="GSL9" s="595"/>
      <c r="GSM9" s="685"/>
      <c r="GSN9" s="813"/>
      <c r="GSO9" s="811"/>
      <c r="GSP9" s="812"/>
      <c r="GSQ9" s="812"/>
      <c r="GSR9" s="812"/>
      <c r="GSS9" s="595"/>
      <c r="GST9" s="595"/>
      <c r="GSU9" s="685"/>
      <c r="GSV9" s="813"/>
      <c r="GSW9" s="811"/>
      <c r="GSX9" s="812"/>
      <c r="GSY9" s="812"/>
      <c r="GSZ9" s="812"/>
      <c r="GTA9" s="595"/>
      <c r="GTB9" s="595"/>
      <c r="GTC9" s="685"/>
      <c r="GTD9" s="813"/>
      <c r="GTE9" s="811"/>
      <c r="GTF9" s="812"/>
      <c r="GTG9" s="812"/>
      <c r="GTH9" s="812"/>
      <c r="GTI9" s="595"/>
      <c r="GTJ9" s="595"/>
      <c r="GTK9" s="685"/>
      <c r="GTL9" s="813"/>
      <c r="GTM9" s="811"/>
      <c r="GTN9" s="812"/>
      <c r="GTO9" s="812"/>
      <c r="GTP9" s="812"/>
      <c r="GTQ9" s="595"/>
      <c r="GTR9" s="595"/>
      <c r="GTS9" s="685"/>
      <c r="GTT9" s="813"/>
      <c r="GTU9" s="811"/>
      <c r="GTV9" s="812"/>
      <c r="GTW9" s="812"/>
      <c r="GTX9" s="812"/>
      <c r="GTY9" s="595"/>
      <c r="GTZ9" s="595"/>
      <c r="GUA9" s="685"/>
      <c r="GUB9" s="813"/>
      <c r="GUC9" s="811"/>
      <c r="GUD9" s="812"/>
      <c r="GUE9" s="812"/>
      <c r="GUF9" s="812"/>
      <c r="GUG9" s="595"/>
      <c r="GUH9" s="595"/>
      <c r="GUI9" s="685"/>
      <c r="GUJ9" s="813"/>
      <c r="GUK9" s="811"/>
      <c r="GUL9" s="812"/>
      <c r="GUM9" s="812"/>
      <c r="GUN9" s="812"/>
      <c r="GUO9" s="595"/>
      <c r="GUP9" s="595"/>
      <c r="GUQ9" s="685"/>
      <c r="GUR9" s="813"/>
      <c r="GUS9" s="811"/>
      <c r="GUT9" s="812"/>
      <c r="GUU9" s="812"/>
      <c r="GUV9" s="812"/>
      <c r="GUW9" s="595"/>
      <c r="GUX9" s="595"/>
      <c r="GUY9" s="685"/>
      <c r="GUZ9" s="813"/>
      <c r="GVA9" s="811"/>
      <c r="GVB9" s="812"/>
      <c r="GVC9" s="812"/>
      <c r="GVD9" s="812"/>
      <c r="GVE9" s="595"/>
      <c r="GVF9" s="595"/>
      <c r="GVG9" s="685"/>
      <c r="GVH9" s="813"/>
      <c r="GVI9" s="811"/>
      <c r="GVJ9" s="812"/>
      <c r="GVK9" s="812"/>
      <c r="GVL9" s="812"/>
      <c r="GVM9" s="595"/>
      <c r="GVN9" s="595"/>
      <c r="GVO9" s="685"/>
      <c r="GVP9" s="813"/>
      <c r="GVQ9" s="811"/>
      <c r="GVR9" s="812"/>
      <c r="GVS9" s="812"/>
      <c r="GVT9" s="812"/>
      <c r="GVU9" s="595"/>
      <c r="GVV9" s="595"/>
      <c r="GVW9" s="685"/>
      <c r="GVX9" s="813"/>
      <c r="GVY9" s="811"/>
      <c r="GVZ9" s="812"/>
      <c r="GWA9" s="812"/>
      <c r="GWB9" s="812"/>
      <c r="GWC9" s="595"/>
      <c r="GWD9" s="595"/>
      <c r="GWE9" s="685"/>
      <c r="GWF9" s="813"/>
      <c r="GWG9" s="811"/>
      <c r="GWH9" s="812"/>
      <c r="GWI9" s="812"/>
      <c r="GWJ9" s="812"/>
      <c r="GWK9" s="595"/>
      <c r="GWL9" s="595"/>
      <c r="GWM9" s="685"/>
      <c r="GWN9" s="813"/>
      <c r="GWO9" s="811"/>
      <c r="GWP9" s="812"/>
      <c r="GWQ9" s="812"/>
      <c r="GWR9" s="812"/>
      <c r="GWS9" s="595"/>
      <c r="GWT9" s="595"/>
      <c r="GWU9" s="685"/>
      <c r="GWV9" s="813"/>
      <c r="GWW9" s="811"/>
      <c r="GWX9" s="812"/>
      <c r="GWY9" s="812"/>
      <c r="GWZ9" s="812"/>
      <c r="GXA9" s="595"/>
      <c r="GXB9" s="595"/>
      <c r="GXC9" s="685"/>
      <c r="GXD9" s="813"/>
      <c r="GXE9" s="811"/>
      <c r="GXF9" s="812"/>
      <c r="GXG9" s="812"/>
      <c r="GXH9" s="812"/>
      <c r="GXI9" s="595"/>
      <c r="GXJ9" s="595"/>
      <c r="GXK9" s="685"/>
      <c r="GXL9" s="813"/>
      <c r="GXM9" s="811"/>
      <c r="GXN9" s="812"/>
      <c r="GXO9" s="812"/>
      <c r="GXP9" s="812"/>
      <c r="GXQ9" s="595"/>
      <c r="GXR9" s="595"/>
      <c r="GXS9" s="685"/>
      <c r="GXT9" s="813"/>
      <c r="GXU9" s="811"/>
      <c r="GXV9" s="812"/>
      <c r="GXW9" s="812"/>
      <c r="GXX9" s="812"/>
      <c r="GXY9" s="595"/>
      <c r="GXZ9" s="595"/>
      <c r="GYA9" s="685"/>
      <c r="GYB9" s="813"/>
      <c r="GYC9" s="811"/>
      <c r="GYD9" s="812"/>
      <c r="GYE9" s="812"/>
      <c r="GYF9" s="812"/>
      <c r="GYG9" s="595"/>
      <c r="GYH9" s="595"/>
      <c r="GYI9" s="685"/>
      <c r="GYJ9" s="813"/>
      <c r="GYK9" s="811"/>
      <c r="GYL9" s="812"/>
      <c r="GYM9" s="812"/>
      <c r="GYN9" s="812"/>
      <c r="GYO9" s="595"/>
      <c r="GYP9" s="595"/>
      <c r="GYQ9" s="685"/>
      <c r="GYR9" s="813"/>
      <c r="GYS9" s="811"/>
      <c r="GYT9" s="812"/>
      <c r="GYU9" s="812"/>
      <c r="GYV9" s="812"/>
      <c r="GYW9" s="595"/>
      <c r="GYX9" s="595"/>
      <c r="GYY9" s="685"/>
      <c r="GYZ9" s="813"/>
      <c r="GZA9" s="811"/>
      <c r="GZB9" s="812"/>
      <c r="GZC9" s="812"/>
      <c r="GZD9" s="812"/>
      <c r="GZE9" s="595"/>
      <c r="GZF9" s="595"/>
      <c r="GZG9" s="685"/>
      <c r="GZH9" s="813"/>
      <c r="GZI9" s="811"/>
      <c r="GZJ9" s="812"/>
      <c r="GZK9" s="812"/>
      <c r="GZL9" s="812"/>
      <c r="GZM9" s="595"/>
      <c r="GZN9" s="595"/>
      <c r="GZO9" s="685"/>
      <c r="GZP9" s="813"/>
      <c r="GZQ9" s="811"/>
      <c r="GZR9" s="812"/>
      <c r="GZS9" s="812"/>
      <c r="GZT9" s="812"/>
      <c r="GZU9" s="595"/>
      <c r="GZV9" s="595"/>
      <c r="GZW9" s="685"/>
      <c r="GZX9" s="813"/>
      <c r="GZY9" s="811"/>
      <c r="GZZ9" s="812"/>
      <c r="HAA9" s="812"/>
      <c r="HAB9" s="812"/>
      <c r="HAC9" s="595"/>
      <c r="HAD9" s="595"/>
      <c r="HAE9" s="685"/>
      <c r="HAF9" s="813"/>
      <c r="HAG9" s="811"/>
      <c r="HAH9" s="812"/>
      <c r="HAI9" s="812"/>
      <c r="HAJ9" s="812"/>
      <c r="HAK9" s="595"/>
      <c r="HAL9" s="595"/>
      <c r="HAM9" s="685"/>
      <c r="HAN9" s="813"/>
      <c r="HAO9" s="811"/>
      <c r="HAP9" s="812"/>
      <c r="HAQ9" s="812"/>
      <c r="HAR9" s="812"/>
      <c r="HAS9" s="595"/>
      <c r="HAT9" s="595"/>
      <c r="HAU9" s="685"/>
      <c r="HAV9" s="813"/>
      <c r="HAW9" s="811"/>
      <c r="HAX9" s="812"/>
      <c r="HAY9" s="812"/>
      <c r="HAZ9" s="812"/>
      <c r="HBA9" s="595"/>
      <c r="HBB9" s="595"/>
      <c r="HBC9" s="685"/>
      <c r="HBD9" s="813"/>
      <c r="HBE9" s="811"/>
      <c r="HBF9" s="812"/>
      <c r="HBG9" s="812"/>
      <c r="HBH9" s="812"/>
      <c r="HBI9" s="595"/>
      <c r="HBJ9" s="595"/>
      <c r="HBK9" s="685"/>
      <c r="HBL9" s="813"/>
      <c r="HBM9" s="811"/>
      <c r="HBN9" s="812"/>
      <c r="HBO9" s="812"/>
      <c r="HBP9" s="812"/>
      <c r="HBQ9" s="595"/>
      <c r="HBR9" s="595"/>
      <c r="HBS9" s="685"/>
      <c r="HBT9" s="813"/>
      <c r="HBU9" s="811"/>
      <c r="HBV9" s="812"/>
      <c r="HBW9" s="812"/>
      <c r="HBX9" s="812"/>
      <c r="HBY9" s="595"/>
      <c r="HBZ9" s="595"/>
      <c r="HCA9" s="685"/>
      <c r="HCB9" s="813"/>
      <c r="HCC9" s="811"/>
      <c r="HCD9" s="812"/>
      <c r="HCE9" s="812"/>
      <c r="HCF9" s="812"/>
      <c r="HCG9" s="595"/>
      <c r="HCH9" s="595"/>
      <c r="HCI9" s="685"/>
      <c r="HCJ9" s="813"/>
      <c r="HCK9" s="811"/>
      <c r="HCL9" s="812"/>
      <c r="HCM9" s="812"/>
      <c r="HCN9" s="812"/>
      <c r="HCO9" s="595"/>
      <c r="HCP9" s="595"/>
      <c r="HCQ9" s="685"/>
      <c r="HCR9" s="813"/>
      <c r="HCS9" s="811"/>
      <c r="HCT9" s="812"/>
      <c r="HCU9" s="812"/>
      <c r="HCV9" s="812"/>
      <c r="HCW9" s="595"/>
      <c r="HCX9" s="595"/>
      <c r="HCY9" s="685"/>
      <c r="HCZ9" s="813"/>
      <c r="HDA9" s="811"/>
      <c r="HDB9" s="812"/>
      <c r="HDC9" s="812"/>
      <c r="HDD9" s="812"/>
      <c r="HDE9" s="595"/>
      <c r="HDF9" s="595"/>
      <c r="HDG9" s="685"/>
      <c r="HDH9" s="813"/>
      <c r="HDI9" s="811"/>
      <c r="HDJ9" s="812"/>
      <c r="HDK9" s="812"/>
      <c r="HDL9" s="812"/>
      <c r="HDM9" s="595"/>
      <c r="HDN9" s="595"/>
      <c r="HDO9" s="685"/>
      <c r="HDP9" s="813"/>
      <c r="HDQ9" s="811"/>
      <c r="HDR9" s="812"/>
      <c r="HDS9" s="812"/>
      <c r="HDT9" s="812"/>
      <c r="HDU9" s="595"/>
      <c r="HDV9" s="595"/>
      <c r="HDW9" s="685"/>
      <c r="HDX9" s="813"/>
      <c r="HDY9" s="811"/>
      <c r="HDZ9" s="812"/>
      <c r="HEA9" s="812"/>
      <c r="HEB9" s="812"/>
      <c r="HEC9" s="595"/>
      <c r="HED9" s="595"/>
      <c r="HEE9" s="685"/>
      <c r="HEF9" s="813"/>
      <c r="HEG9" s="811"/>
      <c r="HEH9" s="812"/>
      <c r="HEI9" s="812"/>
      <c r="HEJ9" s="812"/>
      <c r="HEK9" s="595"/>
      <c r="HEL9" s="595"/>
      <c r="HEM9" s="685"/>
      <c r="HEN9" s="813"/>
      <c r="HEO9" s="811"/>
      <c r="HEP9" s="812"/>
      <c r="HEQ9" s="812"/>
      <c r="HER9" s="812"/>
      <c r="HES9" s="595"/>
      <c r="HET9" s="595"/>
      <c r="HEU9" s="685"/>
      <c r="HEV9" s="813"/>
      <c r="HEW9" s="811"/>
      <c r="HEX9" s="812"/>
      <c r="HEY9" s="812"/>
      <c r="HEZ9" s="812"/>
      <c r="HFA9" s="595"/>
      <c r="HFB9" s="595"/>
      <c r="HFC9" s="685"/>
      <c r="HFD9" s="813"/>
      <c r="HFE9" s="811"/>
      <c r="HFF9" s="812"/>
      <c r="HFG9" s="812"/>
      <c r="HFH9" s="812"/>
      <c r="HFI9" s="595"/>
      <c r="HFJ9" s="595"/>
      <c r="HFK9" s="685"/>
      <c r="HFL9" s="813"/>
      <c r="HFM9" s="811"/>
      <c r="HFN9" s="812"/>
      <c r="HFO9" s="812"/>
      <c r="HFP9" s="812"/>
      <c r="HFQ9" s="595"/>
      <c r="HFR9" s="595"/>
      <c r="HFS9" s="685"/>
      <c r="HFT9" s="813"/>
      <c r="HFU9" s="811"/>
      <c r="HFV9" s="812"/>
      <c r="HFW9" s="812"/>
      <c r="HFX9" s="812"/>
      <c r="HFY9" s="595"/>
      <c r="HFZ9" s="595"/>
      <c r="HGA9" s="685"/>
      <c r="HGB9" s="813"/>
      <c r="HGC9" s="811"/>
      <c r="HGD9" s="812"/>
      <c r="HGE9" s="812"/>
      <c r="HGF9" s="812"/>
      <c r="HGG9" s="595"/>
      <c r="HGH9" s="595"/>
      <c r="HGI9" s="685"/>
      <c r="HGJ9" s="813"/>
      <c r="HGK9" s="811"/>
      <c r="HGL9" s="812"/>
      <c r="HGM9" s="812"/>
      <c r="HGN9" s="812"/>
      <c r="HGO9" s="595"/>
      <c r="HGP9" s="595"/>
      <c r="HGQ9" s="685"/>
      <c r="HGR9" s="813"/>
      <c r="HGS9" s="811"/>
      <c r="HGT9" s="812"/>
      <c r="HGU9" s="812"/>
      <c r="HGV9" s="812"/>
      <c r="HGW9" s="595"/>
      <c r="HGX9" s="595"/>
      <c r="HGY9" s="685"/>
      <c r="HGZ9" s="813"/>
      <c r="HHA9" s="811"/>
      <c r="HHB9" s="812"/>
      <c r="HHC9" s="812"/>
      <c r="HHD9" s="812"/>
      <c r="HHE9" s="595"/>
      <c r="HHF9" s="595"/>
      <c r="HHG9" s="685"/>
      <c r="HHH9" s="813"/>
      <c r="HHI9" s="811"/>
      <c r="HHJ9" s="812"/>
      <c r="HHK9" s="812"/>
      <c r="HHL9" s="812"/>
      <c r="HHM9" s="595"/>
      <c r="HHN9" s="595"/>
      <c r="HHO9" s="685"/>
      <c r="HHP9" s="813"/>
      <c r="HHQ9" s="811"/>
      <c r="HHR9" s="812"/>
      <c r="HHS9" s="812"/>
      <c r="HHT9" s="812"/>
      <c r="HHU9" s="595"/>
      <c r="HHV9" s="595"/>
      <c r="HHW9" s="685"/>
      <c r="HHX9" s="813"/>
      <c r="HHY9" s="811"/>
      <c r="HHZ9" s="812"/>
      <c r="HIA9" s="812"/>
      <c r="HIB9" s="812"/>
      <c r="HIC9" s="595"/>
      <c r="HID9" s="595"/>
      <c r="HIE9" s="685"/>
      <c r="HIF9" s="813"/>
      <c r="HIG9" s="811"/>
      <c r="HIH9" s="812"/>
      <c r="HII9" s="812"/>
      <c r="HIJ9" s="812"/>
      <c r="HIK9" s="595"/>
      <c r="HIL9" s="595"/>
      <c r="HIM9" s="685"/>
      <c r="HIN9" s="813"/>
      <c r="HIO9" s="811"/>
      <c r="HIP9" s="812"/>
      <c r="HIQ9" s="812"/>
      <c r="HIR9" s="812"/>
      <c r="HIS9" s="595"/>
      <c r="HIT9" s="595"/>
      <c r="HIU9" s="685"/>
      <c r="HIV9" s="813"/>
      <c r="HIW9" s="811"/>
      <c r="HIX9" s="812"/>
      <c r="HIY9" s="812"/>
      <c r="HIZ9" s="812"/>
      <c r="HJA9" s="595"/>
      <c r="HJB9" s="595"/>
      <c r="HJC9" s="685"/>
      <c r="HJD9" s="813"/>
      <c r="HJE9" s="811"/>
      <c r="HJF9" s="812"/>
      <c r="HJG9" s="812"/>
      <c r="HJH9" s="812"/>
      <c r="HJI9" s="595"/>
      <c r="HJJ9" s="595"/>
      <c r="HJK9" s="685"/>
      <c r="HJL9" s="813"/>
      <c r="HJM9" s="811"/>
      <c r="HJN9" s="812"/>
      <c r="HJO9" s="812"/>
      <c r="HJP9" s="812"/>
      <c r="HJQ9" s="595"/>
      <c r="HJR9" s="595"/>
      <c r="HJS9" s="685"/>
      <c r="HJT9" s="813"/>
      <c r="HJU9" s="811"/>
      <c r="HJV9" s="812"/>
      <c r="HJW9" s="812"/>
      <c r="HJX9" s="812"/>
      <c r="HJY9" s="595"/>
      <c r="HJZ9" s="595"/>
      <c r="HKA9" s="685"/>
      <c r="HKB9" s="813"/>
      <c r="HKC9" s="811"/>
      <c r="HKD9" s="812"/>
      <c r="HKE9" s="812"/>
      <c r="HKF9" s="812"/>
      <c r="HKG9" s="595"/>
      <c r="HKH9" s="595"/>
      <c r="HKI9" s="685"/>
      <c r="HKJ9" s="813"/>
      <c r="HKK9" s="811"/>
      <c r="HKL9" s="812"/>
      <c r="HKM9" s="812"/>
      <c r="HKN9" s="812"/>
      <c r="HKO9" s="595"/>
      <c r="HKP9" s="595"/>
      <c r="HKQ9" s="685"/>
      <c r="HKR9" s="813"/>
      <c r="HKS9" s="811"/>
      <c r="HKT9" s="812"/>
      <c r="HKU9" s="812"/>
      <c r="HKV9" s="812"/>
      <c r="HKW9" s="595"/>
      <c r="HKX9" s="595"/>
      <c r="HKY9" s="685"/>
      <c r="HKZ9" s="813"/>
      <c r="HLA9" s="811"/>
      <c r="HLB9" s="812"/>
      <c r="HLC9" s="812"/>
      <c r="HLD9" s="812"/>
      <c r="HLE9" s="595"/>
      <c r="HLF9" s="595"/>
      <c r="HLG9" s="685"/>
      <c r="HLH9" s="813"/>
      <c r="HLI9" s="811"/>
      <c r="HLJ9" s="812"/>
      <c r="HLK9" s="812"/>
      <c r="HLL9" s="812"/>
      <c r="HLM9" s="595"/>
      <c r="HLN9" s="595"/>
      <c r="HLO9" s="685"/>
      <c r="HLP9" s="813"/>
      <c r="HLQ9" s="811"/>
      <c r="HLR9" s="812"/>
      <c r="HLS9" s="812"/>
      <c r="HLT9" s="812"/>
      <c r="HLU9" s="595"/>
      <c r="HLV9" s="595"/>
      <c r="HLW9" s="685"/>
      <c r="HLX9" s="813"/>
      <c r="HLY9" s="811"/>
      <c r="HLZ9" s="812"/>
      <c r="HMA9" s="812"/>
      <c r="HMB9" s="812"/>
      <c r="HMC9" s="595"/>
      <c r="HMD9" s="595"/>
      <c r="HME9" s="685"/>
      <c r="HMF9" s="813"/>
      <c r="HMG9" s="811"/>
      <c r="HMH9" s="812"/>
      <c r="HMI9" s="812"/>
      <c r="HMJ9" s="812"/>
      <c r="HMK9" s="595"/>
      <c r="HML9" s="595"/>
      <c r="HMM9" s="685"/>
      <c r="HMN9" s="813"/>
      <c r="HMO9" s="811"/>
      <c r="HMP9" s="812"/>
      <c r="HMQ9" s="812"/>
      <c r="HMR9" s="812"/>
      <c r="HMS9" s="595"/>
      <c r="HMT9" s="595"/>
      <c r="HMU9" s="685"/>
      <c r="HMV9" s="813"/>
      <c r="HMW9" s="811"/>
      <c r="HMX9" s="812"/>
      <c r="HMY9" s="812"/>
      <c r="HMZ9" s="812"/>
      <c r="HNA9" s="595"/>
      <c r="HNB9" s="595"/>
      <c r="HNC9" s="685"/>
      <c r="HND9" s="813"/>
      <c r="HNE9" s="811"/>
      <c r="HNF9" s="812"/>
      <c r="HNG9" s="812"/>
      <c r="HNH9" s="812"/>
      <c r="HNI9" s="595"/>
      <c r="HNJ9" s="595"/>
      <c r="HNK9" s="685"/>
      <c r="HNL9" s="813"/>
      <c r="HNM9" s="811"/>
      <c r="HNN9" s="812"/>
      <c r="HNO9" s="812"/>
      <c r="HNP9" s="812"/>
      <c r="HNQ9" s="595"/>
      <c r="HNR9" s="595"/>
      <c r="HNS9" s="685"/>
      <c r="HNT9" s="813"/>
      <c r="HNU9" s="811"/>
      <c r="HNV9" s="812"/>
      <c r="HNW9" s="812"/>
      <c r="HNX9" s="812"/>
      <c r="HNY9" s="595"/>
      <c r="HNZ9" s="595"/>
      <c r="HOA9" s="685"/>
      <c r="HOB9" s="813"/>
      <c r="HOC9" s="811"/>
      <c r="HOD9" s="812"/>
      <c r="HOE9" s="812"/>
      <c r="HOF9" s="812"/>
      <c r="HOG9" s="595"/>
      <c r="HOH9" s="595"/>
      <c r="HOI9" s="685"/>
      <c r="HOJ9" s="813"/>
      <c r="HOK9" s="811"/>
      <c r="HOL9" s="812"/>
      <c r="HOM9" s="812"/>
      <c r="HON9" s="812"/>
      <c r="HOO9" s="595"/>
      <c r="HOP9" s="595"/>
      <c r="HOQ9" s="685"/>
      <c r="HOR9" s="813"/>
      <c r="HOS9" s="811"/>
      <c r="HOT9" s="812"/>
      <c r="HOU9" s="812"/>
      <c r="HOV9" s="812"/>
      <c r="HOW9" s="595"/>
      <c r="HOX9" s="595"/>
      <c r="HOY9" s="685"/>
      <c r="HOZ9" s="813"/>
      <c r="HPA9" s="811"/>
      <c r="HPB9" s="812"/>
      <c r="HPC9" s="812"/>
      <c r="HPD9" s="812"/>
      <c r="HPE9" s="595"/>
      <c r="HPF9" s="595"/>
      <c r="HPG9" s="685"/>
      <c r="HPH9" s="813"/>
      <c r="HPI9" s="811"/>
      <c r="HPJ9" s="812"/>
      <c r="HPK9" s="812"/>
      <c r="HPL9" s="812"/>
      <c r="HPM9" s="595"/>
      <c r="HPN9" s="595"/>
      <c r="HPO9" s="685"/>
      <c r="HPP9" s="813"/>
      <c r="HPQ9" s="811"/>
      <c r="HPR9" s="812"/>
      <c r="HPS9" s="812"/>
      <c r="HPT9" s="812"/>
      <c r="HPU9" s="595"/>
      <c r="HPV9" s="595"/>
      <c r="HPW9" s="685"/>
      <c r="HPX9" s="813"/>
      <c r="HPY9" s="811"/>
      <c r="HPZ9" s="812"/>
      <c r="HQA9" s="812"/>
      <c r="HQB9" s="812"/>
      <c r="HQC9" s="595"/>
      <c r="HQD9" s="595"/>
      <c r="HQE9" s="685"/>
      <c r="HQF9" s="813"/>
      <c r="HQG9" s="811"/>
      <c r="HQH9" s="812"/>
      <c r="HQI9" s="812"/>
      <c r="HQJ9" s="812"/>
      <c r="HQK9" s="595"/>
      <c r="HQL9" s="595"/>
      <c r="HQM9" s="685"/>
      <c r="HQN9" s="813"/>
      <c r="HQO9" s="811"/>
      <c r="HQP9" s="812"/>
      <c r="HQQ9" s="812"/>
      <c r="HQR9" s="812"/>
      <c r="HQS9" s="595"/>
      <c r="HQT9" s="595"/>
      <c r="HQU9" s="685"/>
      <c r="HQV9" s="813"/>
      <c r="HQW9" s="811"/>
      <c r="HQX9" s="812"/>
      <c r="HQY9" s="812"/>
      <c r="HQZ9" s="812"/>
      <c r="HRA9" s="595"/>
      <c r="HRB9" s="595"/>
      <c r="HRC9" s="685"/>
      <c r="HRD9" s="813"/>
      <c r="HRE9" s="811"/>
      <c r="HRF9" s="812"/>
      <c r="HRG9" s="812"/>
      <c r="HRH9" s="812"/>
      <c r="HRI9" s="595"/>
      <c r="HRJ9" s="595"/>
      <c r="HRK9" s="685"/>
      <c r="HRL9" s="813"/>
      <c r="HRM9" s="811"/>
      <c r="HRN9" s="812"/>
      <c r="HRO9" s="812"/>
      <c r="HRP9" s="812"/>
      <c r="HRQ9" s="595"/>
      <c r="HRR9" s="595"/>
      <c r="HRS9" s="685"/>
      <c r="HRT9" s="813"/>
      <c r="HRU9" s="811"/>
      <c r="HRV9" s="812"/>
      <c r="HRW9" s="812"/>
      <c r="HRX9" s="812"/>
      <c r="HRY9" s="595"/>
      <c r="HRZ9" s="595"/>
      <c r="HSA9" s="685"/>
      <c r="HSB9" s="813"/>
      <c r="HSC9" s="811"/>
      <c r="HSD9" s="812"/>
      <c r="HSE9" s="812"/>
      <c r="HSF9" s="812"/>
      <c r="HSG9" s="595"/>
      <c r="HSH9" s="595"/>
      <c r="HSI9" s="685"/>
      <c r="HSJ9" s="813"/>
      <c r="HSK9" s="811"/>
      <c r="HSL9" s="812"/>
      <c r="HSM9" s="812"/>
      <c r="HSN9" s="812"/>
      <c r="HSO9" s="595"/>
      <c r="HSP9" s="595"/>
      <c r="HSQ9" s="685"/>
      <c r="HSR9" s="813"/>
      <c r="HSS9" s="811"/>
      <c r="HST9" s="812"/>
      <c r="HSU9" s="812"/>
      <c r="HSV9" s="812"/>
      <c r="HSW9" s="595"/>
      <c r="HSX9" s="595"/>
      <c r="HSY9" s="685"/>
      <c r="HSZ9" s="813"/>
      <c r="HTA9" s="811"/>
      <c r="HTB9" s="812"/>
      <c r="HTC9" s="812"/>
      <c r="HTD9" s="812"/>
      <c r="HTE9" s="595"/>
      <c r="HTF9" s="595"/>
      <c r="HTG9" s="685"/>
      <c r="HTH9" s="813"/>
      <c r="HTI9" s="811"/>
      <c r="HTJ9" s="812"/>
      <c r="HTK9" s="812"/>
      <c r="HTL9" s="812"/>
      <c r="HTM9" s="595"/>
      <c r="HTN9" s="595"/>
      <c r="HTO9" s="685"/>
      <c r="HTP9" s="813"/>
      <c r="HTQ9" s="811"/>
      <c r="HTR9" s="812"/>
      <c r="HTS9" s="812"/>
      <c r="HTT9" s="812"/>
      <c r="HTU9" s="595"/>
      <c r="HTV9" s="595"/>
      <c r="HTW9" s="685"/>
      <c r="HTX9" s="813"/>
      <c r="HTY9" s="811"/>
      <c r="HTZ9" s="812"/>
      <c r="HUA9" s="812"/>
      <c r="HUB9" s="812"/>
      <c r="HUC9" s="595"/>
      <c r="HUD9" s="595"/>
      <c r="HUE9" s="685"/>
      <c r="HUF9" s="813"/>
      <c r="HUG9" s="811"/>
      <c r="HUH9" s="812"/>
      <c r="HUI9" s="812"/>
      <c r="HUJ9" s="812"/>
      <c r="HUK9" s="595"/>
      <c r="HUL9" s="595"/>
      <c r="HUM9" s="685"/>
      <c r="HUN9" s="813"/>
      <c r="HUO9" s="811"/>
      <c r="HUP9" s="812"/>
      <c r="HUQ9" s="812"/>
      <c r="HUR9" s="812"/>
      <c r="HUS9" s="595"/>
      <c r="HUT9" s="595"/>
      <c r="HUU9" s="685"/>
      <c r="HUV9" s="813"/>
      <c r="HUW9" s="811"/>
      <c r="HUX9" s="812"/>
      <c r="HUY9" s="812"/>
      <c r="HUZ9" s="812"/>
      <c r="HVA9" s="595"/>
      <c r="HVB9" s="595"/>
      <c r="HVC9" s="685"/>
      <c r="HVD9" s="813"/>
      <c r="HVE9" s="811"/>
      <c r="HVF9" s="812"/>
      <c r="HVG9" s="812"/>
      <c r="HVH9" s="812"/>
      <c r="HVI9" s="595"/>
      <c r="HVJ9" s="595"/>
      <c r="HVK9" s="685"/>
      <c r="HVL9" s="813"/>
      <c r="HVM9" s="811"/>
      <c r="HVN9" s="812"/>
      <c r="HVO9" s="812"/>
      <c r="HVP9" s="812"/>
      <c r="HVQ9" s="595"/>
      <c r="HVR9" s="595"/>
      <c r="HVS9" s="685"/>
      <c r="HVT9" s="813"/>
      <c r="HVU9" s="811"/>
      <c r="HVV9" s="812"/>
      <c r="HVW9" s="812"/>
      <c r="HVX9" s="812"/>
      <c r="HVY9" s="595"/>
      <c r="HVZ9" s="595"/>
      <c r="HWA9" s="685"/>
      <c r="HWB9" s="813"/>
      <c r="HWC9" s="811"/>
      <c r="HWD9" s="812"/>
      <c r="HWE9" s="812"/>
      <c r="HWF9" s="812"/>
      <c r="HWG9" s="595"/>
      <c r="HWH9" s="595"/>
      <c r="HWI9" s="685"/>
      <c r="HWJ9" s="813"/>
      <c r="HWK9" s="811"/>
      <c r="HWL9" s="812"/>
      <c r="HWM9" s="812"/>
      <c r="HWN9" s="812"/>
      <c r="HWO9" s="595"/>
      <c r="HWP9" s="595"/>
      <c r="HWQ9" s="685"/>
      <c r="HWR9" s="813"/>
      <c r="HWS9" s="811"/>
      <c r="HWT9" s="812"/>
      <c r="HWU9" s="812"/>
      <c r="HWV9" s="812"/>
      <c r="HWW9" s="595"/>
      <c r="HWX9" s="595"/>
      <c r="HWY9" s="685"/>
      <c r="HWZ9" s="813"/>
      <c r="HXA9" s="811"/>
      <c r="HXB9" s="812"/>
      <c r="HXC9" s="812"/>
      <c r="HXD9" s="812"/>
      <c r="HXE9" s="595"/>
      <c r="HXF9" s="595"/>
      <c r="HXG9" s="685"/>
      <c r="HXH9" s="813"/>
      <c r="HXI9" s="811"/>
      <c r="HXJ9" s="812"/>
      <c r="HXK9" s="812"/>
      <c r="HXL9" s="812"/>
      <c r="HXM9" s="595"/>
      <c r="HXN9" s="595"/>
      <c r="HXO9" s="685"/>
      <c r="HXP9" s="813"/>
      <c r="HXQ9" s="811"/>
      <c r="HXR9" s="812"/>
      <c r="HXS9" s="812"/>
      <c r="HXT9" s="812"/>
      <c r="HXU9" s="595"/>
      <c r="HXV9" s="595"/>
      <c r="HXW9" s="685"/>
      <c r="HXX9" s="813"/>
      <c r="HXY9" s="811"/>
      <c r="HXZ9" s="812"/>
      <c r="HYA9" s="812"/>
      <c r="HYB9" s="812"/>
      <c r="HYC9" s="595"/>
      <c r="HYD9" s="595"/>
      <c r="HYE9" s="685"/>
      <c r="HYF9" s="813"/>
      <c r="HYG9" s="811"/>
      <c r="HYH9" s="812"/>
      <c r="HYI9" s="812"/>
      <c r="HYJ9" s="812"/>
      <c r="HYK9" s="595"/>
      <c r="HYL9" s="595"/>
      <c r="HYM9" s="685"/>
      <c r="HYN9" s="813"/>
      <c r="HYO9" s="811"/>
      <c r="HYP9" s="812"/>
      <c r="HYQ9" s="812"/>
      <c r="HYR9" s="812"/>
      <c r="HYS9" s="595"/>
      <c r="HYT9" s="595"/>
      <c r="HYU9" s="685"/>
      <c r="HYV9" s="813"/>
      <c r="HYW9" s="811"/>
      <c r="HYX9" s="812"/>
      <c r="HYY9" s="812"/>
      <c r="HYZ9" s="812"/>
      <c r="HZA9" s="595"/>
      <c r="HZB9" s="595"/>
      <c r="HZC9" s="685"/>
      <c r="HZD9" s="813"/>
      <c r="HZE9" s="811"/>
      <c r="HZF9" s="812"/>
      <c r="HZG9" s="812"/>
      <c r="HZH9" s="812"/>
      <c r="HZI9" s="595"/>
      <c r="HZJ9" s="595"/>
      <c r="HZK9" s="685"/>
      <c r="HZL9" s="813"/>
      <c r="HZM9" s="811"/>
      <c r="HZN9" s="812"/>
      <c r="HZO9" s="812"/>
      <c r="HZP9" s="812"/>
      <c r="HZQ9" s="595"/>
      <c r="HZR9" s="595"/>
      <c r="HZS9" s="685"/>
      <c r="HZT9" s="813"/>
      <c r="HZU9" s="811"/>
      <c r="HZV9" s="812"/>
      <c r="HZW9" s="812"/>
      <c r="HZX9" s="812"/>
      <c r="HZY9" s="595"/>
      <c r="HZZ9" s="595"/>
      <c r="IAA9" s="685"/>
      <c r="IAB9" s="813"/>
      <c r="IAC9" s="811"/>
      <c r="IAD9" s="812"/>
      <c r="IAE9" s="812"/>
      <c r="IAF9" s="812"/>
      <c r="IAG9" s="595"/>
      <c r="IAH9" s="595"/>
      <c r="IAI9" s="685"/>
      <c r="IAJ9" s="813"/>
      <c r="IAK9" s="811"/>
      <c r="IAL9" s="812"/>
      <c r="IAM9" s="812"/>
      <c r="IAN9" s="812"/>
      <c r="IAO9" s="595"/>
      <c r="IAP9" s="595"/>
      <c r="IAQ9" s="685"/>
      <c r="IAR9" s="813"/>
      <c r="IAS9" s="811"/>
      <c r="IAT9" s="812"/>
      <c r="IAU9" s="812"/>
      <c r="IAV9" s="812"/>
      <c r="IAW9" s="595"/>
      <c r="IAX9" s="595"/>
      <c r="IAY9" s="685"/>
      <c r="IAZ9" s="813"/>
      <c r="IBA9" s="811"/>
      <c r="IBB9" s="812"/>
      <c r="IBC9" s="812"/>
      <c r="IBD9" s="812"/>
      <c r="IBE9" s="595"/>
      <c r="IBF9" s="595"/>
      <c r="IBG9" s="685"/>
      <c r="IBH9" s="813"/>
      <c r="IBI9" s="811"/>
      <c r="IBJ9" s="812"/>
      <c r="IBK9" s="812"/>
      <c r="IBL9" s="812"/>
      <c r="IBM9" s="595"/>
      <c r="IBN9" s="595"/>
      <c r="IBO9" s="685"/>
      <c r="IBP9" s="813"/>
      <c r="IBQ9" s="811"/>
      <c r="IBR9" s="812"/>
      <c r="IBS9" s="812"/>
      <c r="IBT9" s="812"/>
      <c r="IBU9" s="595"/>
      <c r="IBV9" s="595"/>
      <c r="IBW9" s="685"/>
      <c r="IBX9" s="813"/>
      <c r="IBY9" s="811"/>
      <c r="IBZ9" s="812"/>
      <c r="ICA9" s="812"/>
      <c r="ICB9" s="812"/>
      <c r="ICC9" s="595"/>
      <c r="ICD9" s="595"/>
      <c r="ICE9" s="685"/>
      <c r="ICF9" s="813"/>
      <c r="ICG9" s="811"/>
      <c r="ICH9" s="812"/>
      <c r="ICI9" s="812"/>
      <c r="ICJ9" s="812"/>
      <c r="ICK9" s="595"/>
      <c r="ICL9" s="595"/>
      <c r="ICM9" s="685"/>
      <c r="ICN9" s="813"/>
      <c r="ICO9" s="811"/>
      <c r="ICP9" s="812"/>
      <c r="ICQ9" s="812"/>
      <c r="ICR9" s="812"/>
      <c r="ICS9" s="595"/>
      <c r="ICT9" s="595"/>
      <c r="ICU9" s="685"/>
      <c r="ICV9" s="813"/>
      <c r="ICW9" s="811"/>
      <c r="ICX9" s="812"/>
      <c r="ICY9" s="812"/>
      <c r="ICZ9" s="812"/>
      <c r="IDA9" s="595"/>
      <c r="IDB9" s="595"/>
      <c r="IDC9" s="685"/>
      <c r="IDD9" s="813"/>
      <c r="IDE9" s="811"/>
      <c r="IDF9" s="812"/>
      <c r="IDG9" s="812"/>
      <c r="IDH9" s="812"/>
      <c r="IDI9" s="595"/>
      <c r="IDJ9" s="595"/>
      <c r="IDK9" s="685"/>
      <c r="IDL9" s="813"/>
      <c r="IDM9" s="811"/>
      <c r="IDN9" s="812"/>
      <c r="IDO9" s="812"/>
      <c r="IDP9" s="812"/>
      <c r="IDQ9" s="595"/>
      <c r="IDR9" s="595"/>
      <c r="IDS9" s="685"/>
      <c r="IDT9" s="813"/>
      <c r="IDU9" s="811"/>
      <c r="IDV9" s="812"/>
      <c r="IDW9" s="812"/>
      <c r="IDX9" s="812"/>
      <c r="IDY9" s="595"/>
      <c r="IDZ9" s="595"/>
      <c r="IEA9" s="685"/>
      <c r="IEB9" s="813"/>
      <c r="IEC9" s="811"/>
      <c r="IED9" s="812"/>
      <c r="IEE9" s="812"/>
      <c r="IEF9" s="812"/>
      <c r="IEG9" s="595"/>
      <c r="IEH9" s="595"/>
      <c r="IEI9" s="685"/>
      <c r="IEJ9" s="813"/>
      <c r="IEK9" s="811"/>
      <c r="IEL9" s="812"/>
      <c r="IEM9" s="812"/>
      <c r="IEN9" s="812"/>
      <c r="IEO9" s="595"/>
      <c r="IEP9" s="595"/>
      <c r="IEQ9" s="685"/>
      <c r="IER9" s="813"/>
      <c r="IES9" s="811"/>
      <c r="IET9" s="812"/>
      <c r="IEU9" s="812"/>
      <c r="IEV9" s="812"/>
      <c r="IEW9" s="595"/>
      <c r="IEX9" s="595"/>
      <c r="IEY9" s="685"/>
      <c r="IEZ9" s="813"/>
      <c r="IFA9" s="811"/>
      <c r="IFB9" s="812"/>
      <c r="IFC9" s="812"/>
      <c r="IFD9" s="812"/>
      <c r="IFE9" s="595"/>
      <c r="IFF9" s="595"/>
      <c r="IFG9" s="685"/>
      <c r="IFH9" s="813"/>
      <c r="IFI9" s="811"/>
      <c r="IFJ9" s="812"/>
      <c r="IFK9" s="812"/>
      <c r="IFL9" s="812"/>
      <c r="IFM9" s="595"/>
      <c r="IFN9" s="595"/>
      <c r="IFO9" s="685"/>
      <c r="IFP9" s="813"/>
      <c r="IFQ9" s="811"/>
      <c r="IFR9" s="812"/>
      <c r="IFS9" s="812"/>
      <c r="IFT9" s="812"/>
      <c r="IFU9" s="595"/>
      <c r="IFV9" s="595"/>
      <c r="IFW9" s="685"/>
      <c r="IFX9" s="813"/>
      <c r="IFY9" s="811"/>
      <c r="IFZ9" s="812"/>
      <c r="IGA9" s="812"/>
      <c r="IGB9" s="812"/>
      <c r="IGC9" s="595"/>
      <c r="IGD9" s="595"/>
      <c r="IGE9" s="685"/>
      <c r="IGF9" s="813"/>
      <c r="IGG9" s="811"/>
      <c r="IGH9" s="812"/>
      <c r="IGI9" s="812"/>
      <c r="IGJ9" s="812"/>
      <c r="IGK9" s="595"/>
      <c r="IGL9" s="595"/>
      <c r="IGM9" s="685"/>
      <c r="IGN9" s="813"/>
      <c r="IGO9" s="811"/>
      <c r="IGP9" s="812"/>
      <c r="IGQ9" s="812"/>
      <c r="IGR9" s="812"/>
      <c r="IGS9" s="595"/>
      <c r="IGT9" s="595"/>
      <c r="IGU9" s="685"/>
      <c r="IGV9" s="813"/>
      <c r="IGW9" s="811"/>
      <c r="IGX9" s="812"/>
      <c r="IGY9" s="812"/>
      <c r="IGZ9" s="812"/>
      <c r="IHA9" s="595"/>
      <c r="IHB9" s="595"/>
      <c r="IHC9" s="685"/>
      <c r="IHD9" s="813"/>
      <c r="IHE9" s="811"/>
      <c r="IHF9" s="812"/>
      <c r="IHG9" s="812"/>
      <c r="IHH9" s="812"/>
      <c r="IHI9" s="595"/>
      <c r="IHJ9" s="595"/>
      <c r="IHK9" s="685"/>
      <c r="IHL9" s="813"/>
      <c r="IHM9" s="811"/>
      <c r="IHN9" s="812"/>
      <c r="IHO9" s="812"/>
      <c r="IHP9" s="812"/>
      <c r="IHQ9" s="595"/>
      <c r="IHR9" s="595"/>
      <c r="IHS9" s="685"/>
      <c r="IHT9" s="813"/>
      <c r="IHU9" s="811"/>
      <c r="IHV9" s="812"/>
      <c r="IHW9" s="812"/>
      <c r="IHX9" s="812"/>
      <c r="IHY9" s="595"/>
      <c r="IHZ9" s="595"/>
      <c r="IIA9" s="685"/>
      <c r="IIB9" s="813"/>
      <c r="IIC9" s="811"/>
      <c r="IID9" s="812"/>
      <c r="IIE9" s="812"/>
      <c r="IIF9" s="812"/>
      <c r="IIG9" s="595"/>
      <c r="IIH9" s="595"/>
      <c r="III9" s="685"/>
      <c r="IIJ9" s="813"/>
      <c r="IIK9" s="811"/>
      <c r="IIL9" s="812"/>
      <c r="IIM9" s="812"/>
      <c r="IIN9" s="812"/>
      <c r="IIO9" s="595"/>
      <c r="IIP9" s="595"/>
      <c r="IIQ9" s="685"/>
      <c r="IIR9" s="813"/>
      <c r="IIS9" s="811"/>
      <c r="IIT9" s="812"/>
      <c r="IIU9" s="812"/>
      <c r="IIV9" s="812"/>
      <c r="IIW9" s="595"/>
      <c r="IIX9" s="595"/>
      <c r="IIY9" s="685"/>
      <c r="IIZ9" s="813"/>
      <c r="IJA9" s="811"/>
      <c r="IJB9" s="812"/>
      <c r="IJC9" s="812"/>
      <c r="IJD9" s="812"/>
      <c r="IJE9" s="595"/>
      <c r="IJF9" s="595"/>
      <c r="IJG9" s="685"/>
      <c r="IJH9" s="813"/>
      <c r="IJI9" s="811"/>
      <c r="IJJ9" s="812"/>
      <c r="IJK9" s="812"/>
      <c r="IJL9" s="812"/>
      <c r="IJM9" s="595"/>
      <c r="IJN9" s="595"/>
      <c r="IJO9" s="685"/>
      <c r="IJP9" s="813"/>
      <c r="IJQ9" s="811"/>
      <c r="IJR9" s="812"/>
      <c r="IJS9" s="812"/>
      <c r="IJT9" s="812"/>
      <c r="IJU9" s="595"/>
      <c r="IJV9" s="595"/>
      <c r="IJW9" s="685"/>
      <c r="IJX9" s="813"/>
      <c r="IJY9" s="811"/>
      <c r="IJZ9" s="812"/>
      <c r="IKA9" s="812"/>
      <c r="IKB9" s="812"/>
      <c r="IKC9" s="595"/>
      <c r="IKD9" s="595"/>
      <c r="IKE9" s="685"/>
      <c r="IKF9" s="813"/>
      <c r="IKG9" s="811"/>
      <c r="IKH9" s="812"/>
      <c r="IKI9" s="812"/>
      <c r="IKJ9" s="812"/>
      <c r="IKK9" s="595"/>
      <c r="IKL9" s="595"/>
      <c r="IKM9" s="685"/>
      <c r="IKN9" s="813"/>
      <c r="IKO9" s="811"/>
      <c r="IKP9" s="812"/>
      <c r="IKQ9" s="812"/>
      <c r="IKR9" s="812"/>
      <c r="IKS9" s="595"/>
      <c r="IKT9" s="595"/>
      <c r="IKU9" s="685"/>
      <c r="IKV9" s="813"/>
      <c r="IKW9" s="811"/>
      <c r="IKX9" s="812"/>
      <c r="IKY9" s="812"/>
      <c r="IKZ9" s="812"/>
      <c r="ILA9" s="595"/>
      <c r="ILB9" s="595"/>
      <c r="ILC9" s="685"/>
      <c r="ILD9" s="813"/>
      <c r="ILE9" s="811"/>
      <c r="ILF9" s="812"/>
      <c r="ILG9" s="812"/>
      <c r="ILH9" s="812"/>
      <c r="ILI9" s="595"/>
      <c r="ILJ9" s="595"/>
      <c r="ILK9" s="685"/>
      <c r="ILL9" s="813"/>
      <c r="ILM9" s="811"/>
      <c r="ILN9" s="812"/>
      <c r="ILO9" s="812"/>
      <c r="ILP9" s="812"/>
      <c r="ILQ9" s="595"/>
      <c r="ILR9" s="595"/>
      <c r="ILS9" s="685"/>
      <c r="ILT9" s="813"/>
      <c r="ILU9" s="811"/>
      <c r="ILV9" s="812"/>
      <c r="ILW9" s="812"/>
      <c r="ILX9" s="812"/>
      <c r="ILY9" s="595"/>
      <c r="ILZ9" s="595"/>
      <c r="IMA9" s="685"/>
      <c r="IMB9" s="813"/>
      <c r="IMC9" s="811"/>
      <c r="IMD9" s="812"/>
      <c r="IME9" s="812"/>
      <c r="IMF9" s="812"/>
      <c r="IMG9" s="595"/>
      <c r="IMH9" s="595"/>
      <c r="IMI9" s="685"/>
      <c r="IMJ9" s="813"/>
      <c r="IMK9" s="811"/>
      <c r="IML9" s="812"/>
      <c r="IMM9" s="812"/>
      <c r="IMN9" s="812"/>
      <c r="IMO9" s="595"/>
      <c r="IMP9" s="595"/>
      <c r="IMQ9" s="685"/>
      <c r="IMR9" s="813"/>
      <c r="IMS9" s="811"/>
      <c r="IMT9" s="812"/>
      <c r="IMU9" s="812"/>
      <c r="IMV9" s="812"/>
      <c r="IMW9" s="595"/>
      <c r="IMX9" s="595"/>
      <c r="IMY9" s="685"/>
      <c r="IMZ9" s="813"/>
      <c r="INA9" s="811"/>
      <c r="INB9" s="812"/>
      <c r="INC9" s="812"/>
      <c r="IND9" s="812"/>
      <c r="INE9" s="595"/>
      <c r="INF9" s="595"/>
      <c r="ING9" s="685"/>
      <c r="INH9" s="813"/>
      <c r="INI9" s="811"/>
      <c r="INJ9" s="812"/>
      <c r="INK9" s="812"/>
      <c r="INL9" s="812"/>
      <c r="INM9" s="595"/>
      <c r="INN9" s="595"/>
      <c r="INO9" s="685"/>
      <c r="INP9" s="813"/>
      <c r="INQ9" s="811"/>
      <c r="INR9" s="812"/>
      <c r="INS9" s="812"/>
      <c r="INT9" s="812"/>
      <c r="INU9" s="595"/>
      <c r="INV9" s="595"/>
      <c r="INW9" s="685"/>
      <c r="INX9" s="813"/>
      <c r="INY9" s="811"/>
      <c r="INZ9" s="812"/>
      <c r="IOA9" s="812"/>
      <c r="IOB9" s="812"/>
      <c r="IOC9" s="595"/>
      <c r="IOD9" s="595"/>
      <c r="IOE9" s="685"/>
      <c r="IOF9" s="813"/>
      <c r="IOG9" s="811"/>
      <c r="IOH9" s="812"/>
      <c r="IOI9" s="812"/>
      <c r="IOJ9" s="812"/>
      <c r="IOK9" s="595"/>
      <c r="IOL9" s="595"/>
      <c r="IOM9" s="685"/>
      <c r="ION9" s="813"/>
      <c r="IOO9" s="811"/>
      <c r="IOP9" s="812"/>
      <c r="IOQ9" s="812"/>
      <c r="IOR9" s="812"/>
      <c r="IOS9" s="595"/>
      <c r="IOT9" s="595"/>
      <c r="IOU9" s="685"/>
      <c r="IOV9" s="813"/>
      <c r="IOW9" s="811"/>
      <c r="IOX9" s="812"/>
      <c r="IOY9" s="812"/>
      <c r="IOZ9" s="812"/>
      <c r="IPA9" s="595"/>
      <c r="IPB9" s="595"/>
      <c r="IPC9" s="685"/>
      <c r="IPD9" s="813"/>
      <c r="IPE9" s="811"/>
      <c r="IPF9" s="812"/>
      <c r="IPG9" s="812"/>
      <c r="IPH9" s="812"/>
      <c r="IPI9" s="595"/>
      <c r="IPJ9" s="595"/>
      <c r="IPK9" s="685"/>
      <c r="IPL9" s="813"/>
      <c r="IPM9" s="811"/>
      <c r="IPN9" s="812"/>
      <c r="IPO9" s="812"/>
      <c r="IPP9" s="812"/>
      <c r="IPQ9" s="595"/>
      <c r="IPR9" s="595"/>
      <c r="IPS9" s="685"/>
      <c r="IPT9" s="813"/>
      <c r="IPU9" s="811"/>
      <c r="IPV9" s="812"/>
      <c r="IPW9" s="812"/>
      <c r="IPX9" s="812"/>
      <c r="IPY9" s="595"/>
      <c r="IPZ9" s="595"/>
      <c r="IQA9" s="685"/>
      <c r="IQB9" s="813"/>
      <c r="IQC9" s="811"/>
      <c r="IQD9" s="812"/>
      <c r="IQE9" s="812"/>
      <c r="IQF9" s="812"/>
      <c r="IQG9" s="595"/>
      <c r="IQH9" s="595"/>
      <c r="IQI9" s="685"/>
      <c r="IQJ9" s="813"/>
      <c r="IQK9" s="811"/>
      <c r="IQL9" s="812"/>
      <c r="IQM9" s="812"/>
      <c r="IQN9" s="812"/>
      <c r="IQO9" s="595"/>
      <c r="IQP9" s="595"/>
      <c r="IQQ9" s="685"/>
      <c r="IQR9" s="813"/>
      <c r="IQS9" s="811"/>
      <c r="IQT9" s="812"/>
      <c r="IQU9" s="812"/>
      <c r="IQV9" s="812"/>
      <c r="IQW9" s="595"/>
      <c r="IQX9" s="595"/>
      <c r="IQY9" s="685"/>
      <c r="IQZ9" s="813"/>
      <c r="IRA9" s="811"/>
      <c r="IRB9" s="812"/>
      <c r="IRC9" s="812"/>
      <c r="IRD9" s="812"/>
      <c r="IRE9" s="595"/>
      <c r="IRF9" s="595"/>
      <c r="IRG9" s="685"/>
      <c r="IRH9" s="813"/>
      <c r="IRI9" s="811"/>
      <c r="IRJ9" s="812"/>
      <c r="IRK9" s="812"/>
      <c r="IRL9" s="812"/>
      <c r="IRM9" s="595"/>
      <c r="IRN9" s="595"/>
      <c r="IRO9" s="685"/>
      <c r="IRP9" s="813"/>
      <c r="IRQ9" s="811"/>
      <c r="IRR9" s="812"/>
      <c r="IRS9" s="812"/>
      <c r="IRT9" s="812"/>
      <c r="IRU9" s="595"/>
      <c r="IRV9" s="595"/>
      <c r="IRW9" s="685"/>
      <c r="IRX9" s="813"/>
      <c r="IRY9" s="811"/>
      <c r="IRZ9" s="812"/>
      <c r="ISA9" s="812"/>
      <c r="ISB9" s="812"/>
      <c r="ISC9" s="595"/>
      <c r="ISD9" s="595"/>
      <c r="ISE9" s="685"/>
      <c r="ISF9" s="813"/>
      <c r="ISG9" s="811"/>
      <c r="ISH9" s="812"/>
      <c r="ISI9" s="812"/>
      <c r="ISJ9" s="812"/>
      <c r="ISK9" s="595"/>
      <c r="ISL9" s="595"/>
      <c r="ISM9" s="685"/>
      <c r="ISN9" s="813"/>
      <c r="ISO9" s="811"/>
      <c r="ISP9" s="812"/>
      <c r="ISQ9" s="812"/>
      <c r="ISR9" s="812"/>
      <c r="ISS9" s="595"/>
      <c r="IST9" s="595"/>
      <c r="ISU9" s="685"/>
      <c r="ISV9" s="813"/>
      <c r="ISW9" s="811"/>
      <c r="ISX9" s="812"/>
      <c r="ISY9" s="812"/>
      <c r="ISZ9" s="812"/>
      <c r="ITA9" s="595"/>
      <c r="ITB9" s="595"/>
      <c r="ITC9" s="685"/>
      <c r="ITD9" s="813"/>
      <c r="ITE9" s="811"/>
      <c r="ITF9" s="812"/>
      <c r="ITG9" s="812"/>
      <c r="ITH9" s="812"/>
      <c r="ITI9" s="595"/>
      <c r="ITJ9" s="595"/>
      <c r="ITK9" s="685"/>
      <c r="ITL9" s="813"/>
      <c r="ITM9" s="811"/>
      <c r="ITN9" s="812"/>
      <c r="ITO9" s="812"/>
      <c r="ITP9" s="812"/>
      <c r="ITQ9" s="595"/>
      <c r="ITR9" s="595"/>
      <c r="ITS9" s="685"/>
      <c r="ITT9" s="813"/>
      <c r="ITU9" s="811"/>
      <c r="ITV9" s="812"/>
      <c r="ITW9" s="812"/>
      <c r="ITX9" s="812"/>
      <c r="ITY9" s="595"/>
      <c r="ITZ9" s="595"/>
      <c r="IUA9" s="685"/>
      <c r="IUB9" s="813"/>
      <c r="IUC9" s="811"/>
      <c r="IUD9" s="812"/>
      <c r="IUE9" s="812"/>
      <c r="IUF9" s="812"/>
      <c r="IUG9" s="595"/>
      <c r="IUH9" s="595"/>
      <c r="IUI9" s="685"/>
      <c r="IUJ9" s="813"/>
      <c r="IUK9" s="811"/>
      <c r="IUL9" s="812"/>
      <c r="IUM9" s="812"/>
      <c r="IUN9" s="812"/>
      <c r="IUO9" s="595"/>
      <c r="IUP9" s="595"/>
      <c r="IUQ9" s="685"/>
      <c r="IUR9" s="813"/>
      <c r="IUS9" s="811"/>
      <c r="IUT9" s="812"/>
      <c r="IUU9" s="812"/>
      <c r="IUV9" s="812"/>
      <c r="IUW9" s="595"/>
      <c r="IUX9" s="595"/>
      <c r="IUY9" s="685"/>
      <c r="IUZ9" s="813"/>
      <c r="IVA9" s="811"/>
      <c r="IVB9" s="812"/>
      <c r="IVC9" s="812"/>
      <c r="IVD9" s="812"/>
      <c r="IVE9" s="595"/>
      <c r="IVF9" s="595"/>
      <c r="IVG9" s="685"/>
      <c r="IVH9" s="813"/>
      <c r="IVI9" s="811"/>
      <c r="IVJ9" s="812"/>
      <c r="IVK9" s="812"/>
      <c r="IVL9" s="812"/>
      <c r="IVM9" s="595"/>
      <c r="IVN9" s="595"/>
      <c r="IVO9" s="685"/>
      <c r="IVP9" s="813"/>
      <c r="IVQ9" s="811"/>
      <c r="IVR9" s="812"/>
      <c r="IVS9" s="812"/>
      <c r="IVT9" s="812"/>
      <c r="IVU9" s="595"/>
      <c r="IVV9" s="595"/>
      <c r="IVW9" s="685"/>
      <c r="IVX9" s="813"/>
      <c r="IVY9" s="811"/>
      <c r="IVZ9" s="812"/>
      <c r="IWA9" s="812"/>
      <c r="IWB9" s="812"/>
      <c r="IWC9" s="595"/>
      <c r="IWD9" s="595"/>
      <c r="IWE9" s="685"/>
      <c r="IWF9" s="813"/>
      <c r="IWG9" s="811"/>
      <c r="IWH9" s="812"/>
      <c r="IWI9" s="812"/>
      <c r="IWJ9" s="812"/>
      <c r="IWK9" s="595"/>
      <c r="IWL9" s="595"/>
      <c r="IWM9" s="685"/>
      <c r="IWN9" s="813"/>
      <c r="IWO9" s="811"/>
      <c r="IWP9" s="812"/>
      <c r="IWQ9" s="812"/>
      <c r="IWR9" s="812"/>
      <c r="IWS9" s="595"/>
      <c r="IWT9" s="595"/>
      <c r="IWU9" s="685"/>
      <c r="IWV9" s="813"/>
      <c r="IWW9" s="811"/>
      <c r="IWX9" s="812"/>
      <c r="IWY9" s="812"/>
      <c r="IWZ9" s="812"/>
      <c r="IXA9" s="595"/>
      <c r="IXB9" s="595"/>
      <c r="IXC9" s="685"/>
      <c r="IXD9" s="813"/>
      <c r="IXE9" s="811"/>
      <c r="IXF9" s="812"/>
      <c r="IXG9" s="812"/>
      <c r="IXH9" s="812"/>
      <c r="IXI9" s="595"/>
      <c r="IXJ9" s="595"/>
      <c r="IXK9" s="685"/>
      <c r="IXL9" s="813"/>
      <c r="IXM9" s="811"/>
      <c r="IXN9" s="812"/>
      <c r="IXO9" s="812"/>
      <c r="IXP9" s="812"/>
      <c r="IXQ9" s="595"/>
      <c r="IXR9" s="595"/>
      <c r="IXS9" s="685"/>
      <c r="IXT9" s="813"/>
      <c r="IXU9" s="811"/>
      <c r="IXV9" s="812"/>
      <c r="IXW9" s="812"/>
      <c r="IXX9" s="812"/>
      <c r="IXY9" s="595"/>
      <c r="IXZ9" s="595"/>
      <c r="IYA9" s="685"/>
      <c r="IYB9" s="813"/>
      <c r="IYC9" s="811"/>
      <c r="IYD9" s="812"/>
      <c r="IYE9" s="812"/>
      <c r="IYF9" s="812"/>
      <c r="IYG9" s="595"/>
      <c r="IYH9" s="595"/>
      <c r="IYI9" s="685"/>
      <c r="IYJ9" s="813"/>
      <c r="IYK9" s="811"/>
      <c r="IYL9" s="812"/>
      <c r="IYM9" s="812"/>
      <c r="IYN9" s="812"/>
      <c r="IYO9" s="595"/>
      <c r="IYP9" s="595"/>
      <c r="IYQ9" s="685"/>
      <c r="IYR9" s="813"/>
      <c r="IYS9" s="811"/>
      <c r="IYT9" s="812"/>
      <c r="IYU9" s="812"/>
      <c r="IYV9" s="812"/>
      <c r="IYW9" s="595"/>
      <c r="IYX9" s="595"/>
      <c r="IYY9" s="685"/>
      <c r="IYZ9" s="813"/>
      <c r="IZA9" s="811"/>
      <c r="IZB9" s="812"/>
      <c r="IZC9" s="812"/>
      <c r="IZD9" s="812"/>
      <c r="IZE9" s="595"/>
      <c r="IZF9" s="595"/>
      <c r="IZG9" s="685"/>
      <c r="IZH9" s="813"/>
      <c r="IZI9" s="811"/>
      <c r="IZJ9" s="812"/>
      <c r="IZK9" s="812"/>
      <c r="IZL9" s="812"/>
      <c r="IZM9" s="595"/>
      <c r="IZN9" s="595"/>
      <c r="IZO9" s="685"/>
      <c r="IZP9" s="813"/>
      <c r="IZQ9" s="811"/>
      <c r="IZR9" s="812"/>
      <c r="IZS9" s="812"/>
      <c r="IZT9" s="812"/>
      <c r="IZU9" s="595"/>
      <c r="IZV9" s="595"/>
      <c r="IZW9" s="685"/>
      <c r="IZX9" s="813"/>
      <c r="IZY9" s="811"/>
      <c r="IZZ9" s="812"/>
      <c r="JAA9" s="812"/>
      <c r="JAB9" s="812"/>
      <c r="JAC9" s="595"/>
      <c r="JAD9" s="595"/>
      <c r="JAE9" s="685"/>
      <c r="JAF9" s="813"/>
      <c r="JAG9" s="811"/>
      <c r="JAH9" s="812"/>
      <c r="JAI9" s="812"/>
      <c r="JAJ9" s="812"/>
      <c r="JAK9" s="595"/>
      <c r="JAL9" s="595"/>
      <c r="JAM9" s="685"/>
      <c r="JAN9" s="813"/>
      <c r="JAO9" s="811"/>
      <c r="JAP9" s="812"/>
      <c r="JAQ9" s="812"/>
      <c r="JAR9" s="812"/>
      <c r="JAS9" s="595"/>
      <c r="JAT9" s="595"/>
      <c r="JAU9" s="685"/>
      <c r="JAV9" s="813"/>
      <c r="JAW9" s="811"/>
      <c r="JAX9" s="812"/>
      <c r="JAY9" s="812"/>
      <c r="JAZ9" s="812"/>
      <c r="JBA9" s="595"/>
      <c r="JBB9" s="595"/>
      <c r="JBC9" s="685"/>
      <c r="JBD9" s="813"/>
      <c r="JBE9" s="811"/>
      <c r="JBF9" s="812"/>
      <c r="JBG9" s="812"/>
      <c r="JBH9" s="812"/>
      <c r="JBI9" s="595"/>
      <c r="JBJ9" s="595"/>
      <c r="JBK9" s="685"/>
      <c r="JBL9" s="813"/>
      <c r="JBM9" s="811"/>
      <c r="JBN9" s="812"/>
      <c r="JBO9" s="812"/>
      <c r="JBP9" s="812"/>
      <c r="JBQ9" s="595"/>
      <c r="JBR9" s="595"/>
      <c r="JBS9" s="685"/>
      <c r="JBT9" s="813"/>
      <c r="JBU9" s="811"/>
      <c r="JBV9" s="812"/>
      <c r="JBW9" s="812"/>
      <c r="JBX9" s="812"/>
      <c r="JBY9" s="595"/>
      <c r="JBZ9" s="595"/>
      <c r="JCA9" s="685"/>
      <c r="JCB9" s="813"/>
      <c r="JCC9" s="811"/>
      <c r="JCD9" s="812"/>
      <c r="JCE9" s="812"/>
      <c r="JCF9" s="812"/>
      <c r="JCG9" s="595"/>
      <c r="JCH9" s="595"/>
      <c r="JCI9" s="685"/>
      <c r="JCJ9" s="813"/>
      <c r="JCK9" s="811"/>
      <c r="JCL9" s="812"/>
      <c r="JCM9" s="812"/>
      <c r="JCN9" s="812"/>
      <c r="JCO9" s="595"/>
      <c r="JCP9" s="595"/>
      <c r="JCQ9" s="685"/>
      <c r="JCR9" s="813"/>
      <c r="JCS9" s="811"/>
      <c r="JCT9" s="812"/>
      <c r="JCU9" s="812"/>
      <c r="JCV9" s="812"/>
      <c r="JCW9" s="595"/>
      <c r="JCX9" s="595"/>
      <c r="JCY9" s="685"/>
      <c r="JCZ9" s="813"/>
      <c r="JDA9" s="811"/>
      <c r="JDB9" s="812"/>
      <c r="JDC9" s="812"/>
      <c r="JDD9" s="812"/>
      <c r="JDE9" s="595"/>
      <c r="JDF9" s="595"/>
      <c r="JDG9" s="685"/>
      <c r="JDH9" s="813"/>
      <c r="JDI9" s="811"/>
      <c r="JDJ9" s="812"/>
      <c r="JDK9" s="812"/>
      <c r="JDL9" s="812"/>
      <c r="JDM9" s="595"/>
      <c r="JDN9" s="595"/>
      <c r="JDO9" s="685"/>
      <c r="JDP9" s="813"/>
      <c r="JDQ9" s="811"/>
      <c r="JDR9" s="812"/>
      <c r="JDS9" s="812"/>
      <c r="JDT9" s="812"/>
      <c r="JDU9" s="595"/>
      <c r="JDV9" s="595"/>
      <c r="JDW9" s="685"/>
      <c r="JDX9" s="813"/>
      <c r="JDY9" s="811"/>
      <c r="JDZ9" s="812"/>
      <c r="JEA9" s="812"/>
      <c r="JEB9" s="812"/>
      <c r="JEC9" s="595"/>
      <c r="JED9" s="595"/>
      <c r="JEE9" s="685"/>
      <c r="JEF9" s="813"/>
      <c r="JEG9" s="811"/>
      <c r="JEH9" s="812"/>
      <c r="JEI9" s="812"/>
      <c r="JEJ9" s="812"/>
      <c r="JEK9" s="595"/>
      <c r="JEL9" s="595"/>
      <c r="JEM9" s="685"/>
      <c r="JEN9" s="813"/>
      <c r="JEO9" s="811"/>
      <c r="JEP9" s="812"/>
      <c r="JEQ9" s="812"/>
      <c r="JER9" s="812"/>
      <c r="JES9" s="595"/>
      <c r="JET9" s="595"/>
      <c r="JEU9" s="685"/>
      <c r="JEV9" s="813"/>
      <c r="JEW9" s="811"/>
      <c r="JEX9" s="812"/>
      <c r="JEY9" s="812"/>
      <c r="JEZ9" s="812"/>
      <c r="JFA9" s="595"/>
      <c r="JFB9" s="595"/>
      <c r="JFC9" s="685"/>
      <c r="JFD9" s="813"/>
      <c r="JFE9" s="811"/>
      <c r="JFF9" s="812"/>
      <c r="JFG9" s="812"/>
      <c r="JFH9" s="812"/>
      <c r="JFI9" s="595"/>
      <c r="JFJ9" s="595"/>
      <c r="JFK9" s="685"/>
      <c r="JFL9" s="813"/>
      <c r="JFM9" s="811"/>
      <c r="JFN9" s="812"/>
      <c r="JFO9" s="812"/>
      <c r="JFP9" s="812"/>
      <c r="JFQ9" s="595"/>
      <c r="JFR9" s="595"/>
      <c r="JFS9" s="685"/>
      <c r="JFT9" s="813"/>
      <c r="JFU9" s="811"/>
      <c r="JFV9" s="812"/>
      <c r="JFW9" s="812"/>
      <c r="JFX9" s="812"/>
      <c r="JFY9" s="595"/>
      <c r="JFZ9" s="595"/>
      <c r="JGA9" s="685"/>
      <c r="JGB9" s="813"/>
      <c r="JGC9" s="811"/>
      <c r="JGD9" s="812"/>
      <c r="JGE9" s="812"/>
      <c r="JGF9" s="812"/>
      <c r="JGG9" s="595"/>
      <c r="JGH9" s="595"/>
      <c r="JGI9" s="685"/>
      <c r="JGJ9" s="813"/>
      <c r="JGK9" s="811"/>
      <c r="JGL9" s="812"/>
      <c r="JGM9" s="812"/>
      <c r="JGN9" s="812"/>
      <c r="JGO9" s="595"/>
      <c r="JGP9" s="595"/>
      <c r="JGQ9" s="685"/>
      <c r="JGR9" s="813"/>
      <c r="JGS9" s="811"/>
      <c r="JGT9" s="812"/>
      <c r="JGU9" s="812"/>
      <c r="JGV9" s="812"/>
      <c r="JGW9" s="595"/>
      <c r="JGX9" s="595"/>
      <c r="JGY9" s="685"/>
      <c r="JGZ9" s="813"/>
      <c r="JHA9" s="811"/>
      <c r="JHB9" s="812"/>
      <c r="JHC9" s="812"/>
      <c r="JHD9" s="812"/>
      <c r="JHE9" s="595"/>
      <c r="JHF9" s="595"/>
      <c r="JHG9" s="685"/>
      <c r="JHH9" s="813"/>
      <c r="JHI9" s="811"/>
      <c r="JHJ9" s="812"/>
      <c r="JHK9" s="812"/>
      <c r="JHL9" s="812"/>
      <c r="JHM9" s="595"/>
      <c r="JHN9" s="595"/>
      <c r="JHO9" s="685"/>
      <c r="JHP9" s="813"/>
      <c r="JHQ9" s="811"/>
      <c r="JHR9" s="812"/>
      <c r="JHS9" s="812"/>
      <c r="JHT9" s="812"/>
      <c r="JHU9" s="595"/>
      <c r="JHV9" s="595"/>
      <c r="JHW9" s="685"/>
      <c r="JHX9" s="813"/>
      <c r="JHY9" s="811"/>
      <c r="JHZ9" s="812"/>
      <c r="JIA9" s="812"/>
      <c r="JIB9" s="812"/>
      <c r="JIC9" s="595"/>
      <c r="JID9" s="595"/>
      <c r="JIE9" s="685"/>
      <c r="JIF9" s="813"/>
      <c r="JIG9" s="811"/>
      <c r="JIH9" s="812"/>
      <c r="JII9" s="812"/>
      <c r="JIJ9" s="812"/>
      <c r="JIK9" s="595"/>
      <c r="JIL9" s="595"/>
      <c r="JIM9" s="685"/>
      <c r="JIN9" s="813"/>
      <c r="JIO9" s="811"/>
      <c r="JIP9" s="812"/>
      <c r="JIQ9" s="812"/>
      <c r="JIR9" s="812"/>
      <c r="JIS9" s="595"/>
      <c r="JIT9" s="595"/>
      <c r="JIU9" s="685"/>
      <c r="JIV9" s="813"/>
      <c r="JIW9" s="811"/>
      <c r="JIX9" s="812"/>
      <c r="JIY9" s="812"/>
      <c r="JIZ9" s="812"/>
      <c r="JJA9" s="595"/>
      <c r="JJB9" s="595"/>
      <c r="JJC9" s="685"/>
      <c r="JJD9" s="813"/>
      <c r="JJE9" s="811"/>
      <c r="JJF9" s="812"/>
      <c r="JJG9" s="812"/>
      <c r="JJH9" s="812"/>
      <c r="JJI9" s="595"/>
      <c r="JJJ9" s="595"/>
      <c r="JJK9" s="685"/>
      <c r="JJL9" s="813"/>
      <c r="JJM9" s="811"/>
      <c r="JJN9" s="812"/>
      <c r="JJO9" s="812"/>
      <c r="JJP9" s="812"/>
      <c r="JJQ9" s="595"/>
      <c r="JJR9" s="595"/>
      <c r="JJS9" s="685"/>
      <c r="JJT9" s="813"/>
      <c r="JJU9" s="811"/>
      <c r="JJV9" s="812"/>
      <c r="JJW9" s="812"/>
      <c r="JJX9" s="812"/>
      <c r="JJY9" s="595"/>
      <c r="JJZ9" s="595"/>
      <c r="JKA9" s="685"/>
      <c r="JKB9" s="813"/>
      <c r="JKC9" s="811"/>
      <c r="JKD9" s="812"/>
      <c r="JKE9" s="812"/>
      <c r="JKF9" s="812"/>
      <c r="JKG9" s="595"/>
      <c r="JKH9" s="595"/>
      <c r="JKI9" s="685"/>
      <c r="JKJ9" s="813"/>
      <c r="JKK9" s="811"/>
      <c r="JKL9" s="812"/>
      <c r="JKM9" s="812"/>
      <c r="JKN9" s="812"/>
      <c r="JKO9" s="595"/>
      <c r="JKP9" s="595"/>
      <c r="JKQ9" s="685"/>
      <c r="JKR9" s="813"/>
      <c r="JKS9" s="811"/>
      <c r="JKT9" s="812"/>
      <c r="JKU9" s="812"/>
      <c r="JKV9" s="812"/>
      <c r="JKW9" s="595"/>
      <c r="JKX9" s="595"/>
      <c r="JKY9" s="685"/>
      <c r="JKZ9" s="813"/>
      <c r="JLA9" s="811"/>
      <c r="JLB9" s="812"/>
      <c r="JLC9" s="812"/>
      <c r="JLD9" s="812"/>
      <c r="JLE9" s="595"/>
      <c r="JLF9" s="595"/>
      <c r="JLG9" s="685"/>
      <c r="JLH9" s="813"/>
      <c r="JLI9" s="811"/>
      <c r="JLJ9" s="812"/>
      <c r="JLK9" s="812"/>
      <c r="JLL9" s="812"/>
      <c r="JLM9" s="595"/>
      <c r="JLN9" s="595"/>
      <c r="JLO9" s="685"/>
      <c r="JLP9" s="813"/>
      <c r="JLQ9" s="811"/>
      <c r="JLR9" s="812"/>
      <c r="JLS9" s="812"/>
      <c r="JLT9" s="812"/>
      <c r="JLU9" s="595"/>
      <c r="JLV9" s="595"/>
      <c r="JLW9" s="685"/>
      <c r="JLX9" s="813"/>
      <c r="JLY9" s="811"/>
      <c r="JLZ9" s="812"/>
      <c r="JMA9" s="812"/>
      <c r="JMB9" s="812"/>
      <c r="JMC9" s="595"/>
      <c r="JMD9" s="595"/>
      <c r="JME9" s="685"/>
      <c r="JMF9" s="813"/>
      <c r="JMG9" s="811"/>
      <c r="JMH9" s="812"/>
      <c r="JMI9" s="812"/>
      <c r="JMJ9" s="812"/>
      <c r="JMK9" s="595"/>
      <c r="JML9" s="595"/>
      <c r="JMM9" s="685"/>
      <c r="JMN9" s="813"/>
      <c r="JMO9" s="811"/>
      <c r="JMP9" s="812"/>
      <c r="JMQ9" s="812"/>
      <c r="JMR9" s="812"/>
      <c r="JMS9" s="595"/>
      <c r="JMT9" s="595"/>
      <c r="JMU9" s="685"/>
      <c r="JMV9" s="813"/>
      <c r="JMW9" s="811"/>
      <c r="JMX9" s="812"/>
      <c r="JMY9" s="812"/>
      <c r="JMZ9" s="812"/>
      <c r="JNA9" s="595"/>
      <c r="JNB9" s="595"/>
      <c r="JNC9" s="685"/>
      <c r="JND9" s="813"/>
      <c r="JNE9" s="811"/>
      <c r="JNF9" s="812"/>
      <c r="JNG9" s="812"/>
      <c r="JNH9" s="812"/>
      <c r="JNI9" s="595"/>
      <c r="JNJ9" s="595"/>
      <c r="JNK9" s="685"/>
      <c r="JNL9" s="813"/>
      <c r="JNM9" s="811"/>
      <c r="JNN9" s="812"/>
      <c r="JNO9" s="812"/>
      <c r="JNP9" s="812"/>
      <c r="JNQ9" s="595"/>
      <c r="JNR9" s="595"/>
      <c r="JNS9" s="685"/>
      <c r="JNT9" s="813"/>
      <c r="JNU9" s="811"/>
      <c r="JNV9" s="812"/>
      <c r="JNW9" s="812"/>
      <c r="JNX9" s="812"/>
      <c r="JNY9" s="595"/>
      <c r="JNZ9" s="595"/>
      <c r="JOA9" s="685"/>
      <c r="JOB9" s="813"/>
      <c r="JOC9" s="811"/>
      <c r="JOD9" s="812"/>
      <c r="JOE9" s="812"/>
      <c r="JOF9" s="812"/>
      <c r="JOG9" s="595"/>
      <c r="JOH9" s="595"/>
      <c r="JOI9" s="685"/>
      <c r="JOJ9" s="813"/>
      <c r="JOK9" s="811"/>
      <c r="JOL9" s="812"/>
      <c r="JOM9" s="812"/>
      <c r="JON9" s="812"/>
      <c r="JOO9" s="595"/>
      <c r="JOP9" s="595"/>
      <c r="JOQ9" s="685"/>
      <c r="JOR9" s="813"/>
      <c r="JOS9" s="811"/>
      <c r="JOT9" s="812"/>
      <c r="JOU9" s="812"/>
      <c r="JOV9" s="812"/>
      <c r="JOW9" s="595"/>
      <c r="JOX9" s="595"/>
      <c r="JOY9" s="685"/>
      <c r="JOZ9" s="813"/>
      <c r="JPA9" s="811"/>
      <c r="JPB9" s="812"/>
      <c r="JPC9" s="812"/>
      <c r="JPD9" s="812"/>
      <c r="JPE9" s="595"/>
      <c r="JPF9" s="595"/>
      <c r="JPG9" s="685"/>
      <c r="JPH9" s="813"/>
      <c r="JPI9" s="811"/>
      <c r="JPJ9" s="812"/>
      <c r="JPK9" s="812"/>
      <c r="JPL9" s="812"/>
      <c r="JPM9" s="595"/>
      <c r="JPN9" s="595"/>
      <c r="JPO9" s="685"/>
      <c r="JPP9" s="813"/>
      <c r="JPQ9" s="811"/>
      <c r="JPR9" s="812"/>
      <c r="JPS9" s="812"/>
      <c r="JPT9" s="812"/>
      <c r="JPU9" s="595"/>
      <c r="JPV9" s="595"/>
      <c r="JPW9" s="685"/>
      <c r="JPX9" s="813"/>
      <c r="JPY9" s="811"/>
      <c r="JPZ9" s="812"/>
      <c r="JQA9" s="812"/>
      <c r="JQB9" s="812"/>
      <c r="JQC9" s="595"/>
      <c r="JQD9" s="595"/>
      <c r="JQE9" s="685"/>
      <c r="JQF9" s="813"/>
      <c r="JQG9" s="811"/>
      <c r="JQH9" s="812"/>
      <c r="JQI9" s="812"/>
      <c r="JQJ9" s="812"/>
      <c r="JQK9" s="595"/>
      <c r="JQL9" s="595"/>
      <c r="JQM9" s="685"/>
      <c r="JQN9" s="813"/>
      <c r="JQO9" s="811"/>
      <c r="JQP9" s="812"/>
      <c r="JQQ9" s="812"/>
      <c r="JQR9" s="812"/>
      <c r="JQS9" s="595"/>
      <c r="JQT9" s="595"/>
      <c r="JQU9" s="685"/>
      <c r="JQV9" s="813"/>
      <c r="JQW9" s="811"/>
      <c r="JQX9" s="812"/>
      <c r="JQY9" s="812"/>
      <c r="JQZ9" s="812"/>
      <c r="JRA9" s="595"/>
      <c r="JRB9" s="595"/>
      <c r="JRC9" s="685"/>
      <c r="JRD9" s="813"/>
      <c r="JRE9" s="811"/>
      <c r="JRF9" s="812"/>
      <c r="JRG9" s="812"/>
      <c r="JRH9" s="812"/>
      <c r="JRI9" s="595"/>
      <c r="JRJ9" s="595"/>
      <c r="JRK9" s="685"/>
      <c r="JRL9" s="813"/>
      <c r="JRM9" s="811"/>
      <c r="JRN9" s="812"/>
      <c r="JRO9" s="812"/>
      <c r="JRP9" s="812"/>
      <c r="JRQ9" s="595"/>
      <c r="JRR9" s="595"/>
      <c r="JRS9" s="685"/>
      <c r="JRT9" s="813"/>
      <c r="JRU9" s="811"/>
      <c r="JRV9" s="812"/>
      <c r="JRW9" s="812"/>
      <c r="JRX9" s="812"/>
      <c r="JRY9" s="595"/>
      <c r="JRZ9" s="595"/>
      <c r="JSA9" s="685"/>
      <c r="JSB9" s="813"/>
      <c r="JSC9" s="811"/>
      <c r="JSD9" s="812"/>
      <c r="JSE9" s="812"/>
      <c r="JSF9" s="812"/>
      <c r="JSG9" s="595"/>
      <c r="JSH9" s="595"/>
      <c r="JSI9" s="685"/>
      <c r="JSJ9" s="813"/>
      <c r="JSK9" s="811"/>
      <c r="JSL9" s="812"/>
      <c r="JSM9" s="812"/>
      <c r="JSN9" s="812"/>
      <c r="JSO9" s="595"/>
      <c r="JSP9" s="595"/>
      <c r="JSQ9" s="685"/>
      <c r="JSR9" s="813"/>
      <c r="JSS9" s="811"/>
      <c r="JST9" s="812"/>
      <c r="JSU9" s="812"/>
      <c r="JSV9" s="812"/>
      <c r="JSW9" s="595"/>
      <c r="JSX9" s="595"/>
      <c r="JSY9" s="685"/>
      <c r="JSZ9" s="813"/>
      <c r="JTA9" s="811"/>
      <c r="JTB9" s="812"/>
      <c r="JTC9" s="812"/>
      <c r="JTD9" s="812"/>
      <c r="JTE9" s="595"/>
      <c r="JTF9" s="595"/>
      <c r="JTG9" s="685"/>
      <c r="JTH9" s="813"/>
      <c r="JTI9" s="811"/>
      <c r="JTJ9" s="812"/>
      <c r="JTK9" s="812"/>
      <c r="JTL9" s="812"/>
      <c r="JTM9" s="595"/>
      <c r="JTN9" s="595"/>
      <c r="JTO9" s="685"/>
      <c r="JTP9" s="813"/>
      <c r="JTQ9" s="811"/>
      <c r="JTR9" s="812"/>
      <c r="JTS9" s="812"/>
      <c r="JTT9" s="812"/>
      <c r="JTU9" s="595"/>
      <c r="JTV9" s="595"/>
      <c r="JTW9" s="685"/>
      <c r="JTX9" s="813"/>
      <c r="JTY9" s="811"/>
      <c r="JTZ9" s="812"/>
      <c r="JUA9" s="812"/>
      <c r="JUB9" s="812"/>
      <c r="JUC9" s="595"/>
      <c r="JUD9" s="595"/>
      <c r="JUE9" s="685"/>
      <c r="JUF9" s="813"/>
      <c r="JUG9" s="811"/>
      <c r="JUH9" s="812"/>
      <c r="JUI9" s="812"/>
      <c r="JUJ9" s="812"/>
      <c r="JUK9" s="595"/>
      <c r="JUL9" s="595"/>
      <c r="JUM9" s="685"/>
      <c r="JUN9" s="813"/>
      <c r="JUO9" s="811"/>
      <c r="JUP9" s="812"/>
      <c r="JUQ9" s="812"/>
      <c r="JUR9" s="812"/>
      <c r="JUS9" s="595"/>
      <c r="JUT9" s="595"/>
      <c r="JUU9" s="685"/>
      <c r="JUV9" s="813"/>
      <c r="JUW9" s="811"/>
      <c r="JUX9" s="812"/>
      <c r="JUY9" s="812"/>
      <c r="JUZ9" s="812"/>
      <c r="JVA9" s="595"/>
      <c r="JVB9" s="595"/>
      <c r="JVC9" s="685"/>
      <c r="JVD9" s="813"/>
      <c r="JVE9" s="811"/>
      <c r="JVF9" s="812"/>
      <c r="JVG9" s="812"/>
      <c r="JVH9" s="812"/>
      <c r="JVI9" s="595"/>
      <c r="JVJ9" s="595"/>
      <c r="JVK9" s="685"/>
      <c r="JVL9" s="813"/>
      <c r="JVM9" s="811"/>
      <c r="JVN9" s="812"/>
      <c r="JVO9" s="812"/>
      <c r="JVP9" s="812"/>
      <c r="JVQ9" s="595"/>
      <c r="JVR9" s="595"/>
      <c r="JVS9" s="685"/>
      <c r="JVT9" s="813"/>
      <c r="JVU9" s="811"/>
      <c r="JVV9" s="812"/>
      <c r="JVW9" s="812"/>
      <c r="JVX9" s="812"/>
      <c r="JVY9" s="595"/>
      <c r="JVZ9" s="595"/>
      <c r="JWA9" s="685"/>
      <c r="JWB9" s="813"/>
      <c r="JWC9" s="811"/>
      <c r="JWD9" s="812"/>
      <c r="JWE9" s="812"/>
      <c r="JWF9" s="812"/>
      <c r="JWG9" s="595"/>
      <c r="JWH9" s="595"/>
      <c r="JWI9" s="685"/>
      <c r="JWJ9" s="813"/>
      <c r="JWK9" s="811"/>
      <c r="JWL9" s="812"/>
      <c r="JWM9" s="812"/>
      <c r="JWN9" s="812"/>
      <c r="JWO9" s="595"/>
      <c r="JWP9" s="595"/>
      <c r="JWQ9" s="685"/>
      <c r="JWR9" s="813"/>
      <c r="JWS9" s="811"/>
      <c r="JWT9" s="812"/>
      <c r="JWU9" s="812"/>
      <c r="JWV9" s="812"/>
      <c r="JWW9" s="595"/>
      <c r="JWX9" s="595"/>
      <c r="JWY9" s="685"/>
      <c r="JWZ9" s="813"/>
      <c r="JXA9" s="811"/>
      <c r="JXB9" s="812"/>
      <c r="JXC9" s="812"/>
      <c r="JXD9" s="812"/>
      <c r="JXE9" s="595"/>
      <c r="JXF9" s="595"/>
      <c r="JXG9" s="685"/>
      <c r="JXH9" s="813"/>
      <c r="JXI9" s="811"/>
      <c r="JXJ9" s="812"/>
      <c r="JXK9" s="812"/>
      <c r="JXL9" s="812"/>
      <c r="JXM9" s="595"/>
      <c r="JXN9" s="595"/>
      <c r="JXO9" s="685"/>
      <c r="JXP9" s="813"/>
      <c r="JXQ9" s="811"/>
      <c r="JXR9" s="812"/>
      <c r="JXS9" s="812"/>
      <c r="JXT9" s="812"/>
      <c r="JXU9" s="595"/>
      <c r="JXV9" s="595"/>
      <c r="JXW9" s="685"/>
      <c r="JXX9" s="813"/>
      <c r="JXY9" s="811"/>
      <c r="JXZ9" s="812"/>
      <c r="JYA9" s="812"/>
      <c r="JYB9" s="812"/>
      <c r="JYC9" s="595"/>
      <c r="JYD9" s="595"/>
      <c r="JYE9" s="685"/>
      <c r="JYF9" s="813"/>
      <c r="JYG9" s="811"/>
      <c r="JYH9" s="812"/>
      <c r="JYI9" s="812"/>
      <c r="JYJ9" s="812"/>
      <c r="JYK9" s="595"/>
      <c r="JYL9" s="595"/>
      <c r="JYM9" s="685"/>
      <c r="JYN9" s="813"/>
      <c r="JYO9" s="811"/>
      <c r="JYP9" s="812"/>
      <c r="JYQ9" s="812"/>
      <c r="JYR9" s="812"/>
      <c r="JYS9" s="595"/>
      <c r="JYT9" s="595"/>
      <c r="JYU9" s="685"/>
      <c r="JYV9" s="813"/>
      <c r="JYW9" s="811"/>
      <c r="JYX9" s="812"/>
      <c r="JYY9" s="812"/>
      <c r="JYZ9" s="812"/>
      <c r="JZA9" s="595"/>
      <c r="JZB9" s="595"/>
      <c r="JZC9" s="685"/>
      <c r="JZD9" s="813"/>
      <c r="JZE9" s="811"/>
      <c r="JZF9" s="812"/>
      <c r="JZG9" s="812"/>
      <c r="JZH9" s="812"/>
      <c r="JZI9" s="595"/>
      <c r="JZJ9" s="595"/>
      <c r="JZK9" s="685"/>
      <c r="JZL9" s="813"/>
      <c r="JZM9" s="811"/>
      <c r="JZN9" s="812"/>
      <c r="JZO9" s="812"/>
      <c r="JZP9" s="812"/>
      <c r="JZQ9" s="595"/>
      <c r="JZR9" s="595"/>
      <c r="JZS9" s="685"/>
      <c r="JZT9" s="813"/>
      <c r="JZU9" s="811"/>
      <c r="JZV9" s="812"/>
      <c r="JZW9" s="812"/>
      <c r="JZX9" s="812"/>
      <c r="JZY9" s="595"/>
      <c r="JZZ9" s="595"/>
      <c r="KAA9" s="685"/>
      <c r="KAB9" s="813"/>
      <c r="KAC9" s="811"/>
      <c r="KAD9" s="812"/>
      <c r="KAE9" s="812"/>
      <c r="KAF9" s="812"/>
      <c r="KAG9" s="595"/>
      <c r="KAH9" s="595"/>
      <c r="KAI9" s="685"/>
      <c r="KAJ9" s="813"/>
      <c r="KAK9" s="811"/>
      <c r="KAL9" s="812"/>
      <c r="KAM9" s="812"/>
      <c r="KAN9" s="812"/>
      <c r="KAO9" s="595"/>
      <c r="KAP9" s="595"/>
      <c r="KAQ9" s="685"/>
      <c r="KAR9" s="813"/>
      <c r="KAS9" s="811"/>
      <c r="KAT9" s="812"/>
      <c r="KAU9" s="812"/>
      <c r="KAV9" s="812"/>
      <c r="KAW9" s="595"/>
      <c r="KAX9" s="595"/>
      <c r="KAY9" s="685"/>
      <c r="KAZ9" s="813"/>
      <c r="KBA9" s="811"/>
      <c r="KBB9" s="812"/>
      <c r="KBC9" s="812"/>
      <c r="KBD9" s="812"/>
      <c r="KBE9" s="595"/>
      <c r="KBF9" s="595"/>
      <c r="KBG9" s="685"/>
      <c r="KBH9" s="813"/>
      <c r="KBI9" s="811"/>
      <c r="KBJ9" s="812"/>
      <c r="KBK9" s="812"/>
      <c r="KBL9" s="812"/>
      <c r="KBM9" s="595"/>
      <c r="KBN9" s="595"/>
      <c r="KBO9" s="685"/>
      <c r="KBP9" s="813"/>
      <c r="KBQ9" s="811"/>
      <c r="KBR9" s="812"/>
      <c r="KBS9" s="812"/>
      <c r="KBT9" s="812"/>
      <c r="KBU9" s="595"/>
      <c r="KBV9" s="595"/>
      <c r="KBW9" s="685"/>
      <c r="KBX9" s="813"/>
      <c r="KBY9" s="811"/>
      <c r="KBZ9" s="812"/>
      <c r="KCA9" s="812"/>
      <c r="KCB9" s="812"/>
      <c r="KCC9" s="595"/>
      <c r="KCD9" s="595"/>
      <c r="KCE9" s="685"/>
      <c r="KCF9" s="813"/>
      <c r="KCG9" s="811"/>
      <c r="KCH9" s="812"/>
      <c r="KCI9" s="812"/>
      <c r="KCJ9" s="812"/>
      <c r="KCK9" s="595"/>
      <c r="KCL9" s="595"/>
      <c r="KCM9" s="685"/>
      <c r="KCN9" s="813"/>
      <c r="KCO9" s="811"/>
      <c r="KCP9" s="812"/>
      <c r="KCQ9" s="812"/>
      <c r="KCR9" s="812"/>
      <c r="KCS9" s="595"/>
      <c r="KCT9" s="595"/>
      <c r="KCU9" s="685"/>
      <c r="KCV9" s="813"/>
      <c r="KCW9" s="811"/>
      <c r="KCX9" s="812"/>
      <c r="KCY9" s="812"/>
      <c r="KCZ9" s="812"/>
      <c r="KDA9" s="595"/>
      <c r="KDB9" s="595"/>
      <c r="KDC9" s="685"/>
      <c r="KDD9" s="813"/>
      <c r="KDE9" s="811"/>
      <c r="KDF9" s="812"/>
      <c r="KDG9" s="812"/>
      <c r="KDH9" s="812"/>
      <c r="KDI9" s="595"/>
      <c r="KDJ9" s="595"/>
      <c r="KDK9" s="685"/>
      <c r="KDL9" s="813"/>
      <c r="KDM9" s="811"/>
      <c r="KDN9" s="812"/>
      <c r="KDO9" s="812"/>
      <c r="KDP9" s="812"/>
      <c r="KDQ9" s="595"/>
      <c r="KDR9" s="595"/>
      <c r="KDS9" s="685"/>
      <c r="KDT9" s="813"/>
      <c r="KDU9" s="811"/>
      <c r="KDV9" s="812"/>
      <c r="KDW9" s="812"/>
      <c r="KDX9" s="812"/>
      <c r="KDY9" s="595"/>
      <c r="KDZ9" s="595"/>
      <c r="KEA9" s="685"/>
      <c r="KEB9" s="813"/>
      <c r="KEC9" s="811"/>
      <c r="KED9" s="812"/>
      <c r="KEE9" s="812"/>
      <c r="KEF9" s="812"/>
      <c r="KEG9" s="595"/>
      <c r="KEH9" s="595"/>
      <c r="KEI9" s="685"/>
      <c r="KEJ9" s="813"/>
      <c r="KEK9" s="811"/>
      <c r="KEL9" s="812"/>
      <c r="KEM9" s="812"/>
      <c r="KEN9" s="812"/>
      <c r="KEO9" s="595"/>
      <c r="KEP9" s="595"/>
      <c r="KEQ9" s="685"/>
      <c r="KER9" s="813"/>
      <c r="KES9" s="811"/>
      <c r="KET9" s="812"/>
      <c r="KEU9" s="812"/>
      <c r="KEV9" s="812"/>
      <c r="KEW9" s="595"/>
      <c r="KEX9" s="595"/>
      <c r="KEY9" s="685"/>
      <c r="KEZ9" s="813"/>
      <c r="KFA9" s="811"/>
      <c r="KFB9" s="812"/>
      <c r="KFC9" s="812"/>
      <c r="KFD9" s="812"/>
      <c r="KFE9" s="595"/>
      <c r="KFF9" s="595"/>
      <c r="KFG9" s="685"/>
      <c r="KFH9" s="813"/>
      <c r="KFI9" s="811"/>
      <c r="KFJ9" s="812"/>
      <c r="KFK9" s="812"/>
      <c r="KFL9" s="812"/>
      <c r="KFM9" s="595"/>
      <c r="KFN9" s="595"/>
      <c r="KFO9" s="685"/>
      <c r="KFP9" s="813"/>
      <c r="KFQ9" s="811"/>
      <c r="KFR9" s="812"/>
      <c r="KFS9" s="812"/>
      <c r="KFT9" s="812"/>
      <c r="KFU9" s="595"/>
      <c r="KFV9" s="595"/>
      <c r="KFW9" s="685"/>
      <c r="KFX9" s="813"/>
      <c r="KFY9" s="811"/>
      <c r="KFZ9" s="812"/>
      <c r="KGA9" s="812"/>
      <c r="KGB9" s="812"/>
      <c r="KGC9" s="595"/>
      <c r="KGD9" s="595"/>
      <c r="KGE9" s="685"/>
      <c r="KGF9" s="813"/>
      <c r="KGG9" s="811"/>
      <c r="KGH9" s="812"/>
      <c r="KGI9" s="812"/>
      <c r="KGJ9" s="812"/>
      <c r="KGK9" s="595"/>
      <c r="KGL9" s="595"/>
      <c r="KGM9" s="685"/>
      <c r="KGN9" s="813"/>
      <c r="KGO9" s="811"/>
      <c r="KGP9" s="812"/>
      <c r="KGQ9" s="812"/>
      <c r="KGR9" s="812"/>
      <c r="KGS9" s="595"/>
      <c r="KGT9" s="595"/>
      <c r="KGU9" s="685"/>
      <c r="KGV9" s="813"/>
      <c r="KGW9" s="811"/>
      <c r="KGX9" s="812"/>
      <c r="KGY9" s="812"/>
      <c r="KGZ9" s="812"/>
      <c r="KHA9" s="595"/>
      <c r="KHB9" s="595"/>
      <c r="KHC9" s="685"/>
      <c r="KHD9" s="813"/>
      <c r="KHE9" s="811"/>
      <c r="KHF9" s="812"/>
      <c r="KHG9" s="812"/>
      <c r="KHH9" s="812"/>
      <c r="KHI9" s="595"/>
      <c r="KHJ9" s="595"/>
      <c r="KHK9" s="685"/>
      <c r="KHL9" s="813"/>
      <c r="KHM9" s="811"/>
      <c r="KHN9" s="812"/>
      <c r="KHO9" s="812"/>
      <c r="KHP9" s="812"/>
      <c r="KHQ9" s="595"/>
      <c r="KHR9" s="595"/>
      <c r="KHS9" s="685"/>
      <c r="KHT9" s="813"/>
      <c r="KHU9" s="811"/>
      <c r="KHV9" s="812"/>
      <c r="KHW9" s="812"/>
      <c r="KHX9" s="812"/>
      <c r="KHY9" s="595"/>
      <c r="KHZ9" s="595"/>
      <c r="KIA9" s="685"/>
      <c r="KIB9" s="813"/>
      <c r="KIC9" s="811"/>
      <c r="KID9" s="812"/>
      <c r="KIE9" s="812"/>
      <c r="KIF9" s="812"/>
      <c r="KIG9" s="595"/>
      <c r="KIH9" s="595"/>
      <c r="KII9" s="685"/>
      <c r="KIJ9" s="813"/>
      <c r="KIK9" s="811"/>
      <c r="KIL9" s="812"/>
      <c r="KIM9" s="812"/>
      <c r="KIN9" s="812"/>
      <c r="KIO9" s="595"/>
      <c r="KIP9" s="595"/>
      <c r="KIQ9" s="685"/>
      <c r="KIR9" s="813"/>
      <c r="KIS9" s="811"/>
      <c r="KIT9" s="812"/>
      <c r="KIU9" s="812"/>
      <c r="KIV9" s="812"/>
      <c r="KIW9" s="595"/>
      <c r="KIX9" s="595"/>
      <c r="KIY9" s="685"/>
      <c r="KIZ9" s="813"/>
      <c r="KJA9" s="811"/>
      <c r="KJB9" s="812"/>
      <c r="KJC9" s="812"/>
      <c r="KJD9" s="812"/>
      <c r="KJE9" s="595"/>
      <c r="KJF9" s="595"/>
      <c r="KJG9" s="685"/>
      <c r="KJH9" s="813"/>
      <c r="KJI9" s="811"/>
      <c r="KJJ9" s="812"/>
      <c r="KJK9" s="812"/>
      <c r="KJL9" s="812"/>
      <c r="KJM9" s="595"/>
      <c r="KJN9" s="595"/>
      <c r="KJO9" s="685"/>
      <c r="KJP9" s="813"/>
      <c r="KJQ9" s="811"/>
      <c r="KJR9" s="812"/>
      <c r="KJS9" s="812"/>
      <c r="KJT9" s="812"/>
      <c r="KJU9" s="595"/>
      <c r="KJV9" s="595"/>
      <c r="KJW9" s="685"/>
      <c r="KJX9" s="813"/>
      <c r="KJY9" s="811"/>
      <c r="KJZ9" s="812"/>
      <c r="KKA9" s="812"/>
      <c r="KKB9" s="812"/>
      <c r="KKC9" s="595"/>
      <c r="KKD9" s="595"/>
      <c r="KKE9" s="685"/>
      <c r="KKF9" s="813"/>
      <c r="KKG9" s="811"/>
      <c r="KKH9" s="812"/>
      <c r="KKI9" s="812"/>
      <c r="KKJ9" s="812"/>
      <c r="KKK9" s="595"/>
      <c r="KKL9" s="595"/>
      <c r="KKM9" s="685"/>
      <c r="KKN9" s="813"/>
      <c r="KKO9" s="811"/>
      <c r="KKP9" s="812"/>
      <c r="KKQ9" s="812"/>
      <c r="KKR9" s="812"/>
      <c r="KKS9" s="595"/>
      <c r="KKT9" s="595"/>
      <c r="KKU9" s="685"/>
      <c r="KKV9" s="813"/>
      <c r="KKW9" s="811"/>
      <c r="KKX9" s="812"/>
      <c r="KKY9" s="812"/>
      <c r="KKZ9" s="812"/>
      <c r="KLA9" s="595"/>
      <c r="KLB9" s="595"/>
      <c r="KLC9" s="685"/>
      <c r="KLD9" s="813"/>
      <c r="KLE9" s="811"/>
      <c r="KLF9" s="812"/>
      <c r="KLG9" s="812"/>
      <c r="KLH9" s="812"/>
      <c r="KLI9" s="595"/>
      <c r="KLJ9" s="595"/>
      <c r="KLK9" s="685"/>
      <c r="KLL9" s="813"/>
      <c r="KLM9" s="811"/>
      <c r="KLN9" s="812"/>
      <c r="KLO9" s="812"/>
      <c r="KLP9" s="812"/>
      <c r="KLQ9" s="595"/>
      <c r="KLR9" s="595"/>
      <c r="KLS9" s="685"/>
      <c r="KLT9" s="813"/>
      <c r="KLU9" s="811"/>
      <c r="KLV9" s="812"/>
      <c r="KLW9" s="812"/>
      <c r="KLX9" s="812"/>
      <c r="KLY9" s="595"/>
      <c r="KLZ9" s="595"/>
      <c r="KMA9" s="685"/>
      <c r="KMB9" s="813"/>
      <c r="KMC9" s="811"/>
      <c r="KMD9" s="812"/>
      <c r="KME9" s="812"/>
      <c r="KMF9" s="812"/>
      <c r="KMG9" s="595"/>
      <c r="KMH9" s="595"/>
      <c r="KMI9" s="685"/>
      <c r="KMJ9" s="813"/>
      <c r="KMK9" s="811"/>
      <c r="KML9" s="812"/>
      <c r="KMM9" s="812"/>
      <c r="KMN9" s="812"/>
      <c r="KMO9" s="595"/>
      <c r="KMP9" s="595"/>
      <c r="KMQ9" s="685"/>
      <c r="KMR9" s="813"/>
      <c r="KMS9" s="811"/>
      <c r="KMT9" s="812"/>
      <c r="KMU9" s="812"/>
      <c r="KMV9" s="812"/>
      <c r="KMW9" s="595"/>
      <c r="KMX9" s="595"/>
      <c r="KMY9" s="685"/>
      <c r="KMZ9" s="813"/>
      <c r="KNA9" s="811"/>
      <c r="KNB9" s="812"/>
      <c r="KNC9" s="812"/>
      <c r="KND9" s="812"/>
      <c r="KNE9" s="595"/>
      <c r="KNF9" s="595"/>
      <c r="KNG9" s="685"/>
      <c r="KNH9" s="813"/>
      <c r="KNI9" s="811"/>
      <c r="KNJ9" s="812"/>
      <c r="KNK9" s="812"/>
      <c r="KNL9" s="812"/>
      <c r="KNM9" s="595"/>
      <c r="KNN9" s="595"/>
      <c r="KNO9" s="685"/>
      <c r="KNP9" s="813"/>
      <c r="KNQ9" s="811"/>
      <c r="KNR9" s="812"/>
      <c r="KNS9" s="812"/>
      <c r="KNT9" s="812"/>
      <c r="KNU9" s="595"/>
      <c r="KNV9" s="595"/>
      <c r="KNW9" s="685"/>
      <c r="KNX9" s="813"/>
      <c r="KNY9" s="811"/>
      <c r="KNZ9" s="812"/>
      <c r="KOA9" s="812"/>
      <c r="KOB9" s="812"/>
      <c r="KOC9" s="595"/>
      <c r="KOD9" s="595"/>
      <c r="KOE9" s="685"/>
      <c r="KOF9" s="813"/>
      <c r="KOG9" s="811"/>
      <c r="KOH9" s="812"/>
      <c r="KOI9" s="812"/>
      <c r="KOJ9" s="812"/>
      <c r="KOK9" s="595"/>
      <c r="KOL9" s="595"/>
      <c r="KOM9" s="685"/>
      <c r="KON9" s="813"/>
      <c r="KOO9" s="811"/>
      <c r="KOP9" s="812"/>
      <c r="KOQ9" s="812"/>
      <c r="KOR9" s="812"/>
      <c r="KOS9" s="595"/>
      <c r="KOT9" s="595"/>
      <c r="KOU9" s="685"/>
      <c r="KOV9" s="813"/>
      <c r="KOW9" s="811"/>
      <c r="KOX9" s="812"/>
      <c r="KOY9" s="812"/>
      <c r="KOZ9" s="812"/>
      <c r="KPA9" s="595"/>
      <c r="KPB9" s="595"/>
      <c r="KPC9" s="685"/>
      <c r="KPD9" s="813"/>
      <c r="KPE9" s="811"/>
      <c r="KPF9" s="812"/>
      <c r="KPG9" s="812"/>
      <c r="KPH9" s="812"/>
      <c r="KPI9" s="595"/>
      <c r="KPJ9" s="595"/>
      <c r="KPK9" s="685"/>
      <c r="KPL9" s="813"/>
      <c r="KPM9" s="811"/>
      <c r="KPN9" s="812"/>
      <c r="KPO9" s="812"/>
      <c r="KPP9" s="812"/>
      <c r="KPQ9" s="595"/>
      <c r="KPR9" s="595"/>
      <c r="KPS9" s="685"/>
      <c r="KPT9" s="813"/>
      <c r="KPU9" s="811"/>
      <c r="KPV9" s="812"/>
      <c r="KPW9" s="812"/>
      <c r="KPX9" s="812"/>
      <c r="KPY9" s="595"/>
      <c r="KPZ9" s="595"/>
      <c r="KQA9" s="685"/>
      <c r="KQB9" s="813"/>
      <c r="KQC9" s="811"/>
      <c r="KQD9" s="812"/>
      <c r="KQE9" s="812"/>
      <c r="KQF9" s="812"/>
      <c r="KQG9" s="595"/>
      <c r="KQH9" s="595"/>
      <c r="KQI9" s="685"/>
      <c r="KQJ9" s="813"/>
      <c r="KQK9" s="811"/>
      <c r="KQL9" s="812"/>
      <c r="KQM9" s="812"/>
      <c r="KQN9" s="812"/>
      <c r="KQO9" s="595"/>
      <c r="KQP9" s="595"/>
      <c r="KQQ9" s="685"/>
      <c r="KQR9" s="813"/>
      <c r="KQS9" s="811"/>
      <c r="KQT9" s="812"/>
      <c r="KQU9" s="812"/>
      <c r="KQV9" s="812"/>
      <c r="KQW9" s="595"/>
      <c r="KQX9" s="595"/>
      <c r="KQY9" s="685"/>
      <c r="KQZ9" s="813"/>
      <c r="KRA9" s="811"/>
      <c r="KRB9" s="812"/>
      <c r="KRC9" s="812"/>
      <c r="KRD9" s="812"/>
      <c r="KRE9" s="595"/>
      <c r="KRF9" s="595"/>
      <c r="KRG9" s="685"/>
      <c r="KRH9" s="813"/>
      <c r="KRI9" s="811"/>
      <c r="KRJ9" s="812"/>
      <c r="KRK9" s="812"/>
      <c r="KRL9" s="812"/>
      <c r="KRM9" s="595"/>
      <c r="KRN9" s="595"/>
      <c r="KRO9" s="685"/>
      <c r="KRP9" s="813"/>
      <c r="KRQ9" s="811"/>
      <c r="KRR9" s="812"/>
      <c r="KRS9" s="812"/>
      <c r="KRT9" s="812"/>
      <c r="KRU9" s="595"/>
      <c r="KRV9" s="595"/>
      <c r="KRW9" s="685"/>
      <c r="KRX9" s="813"/>
      <c r="KRY9" s="811"/>
      <c r="KRZ9" s="812"/>
      <c r="KSA9" s="812"/>
      <c r="KSB9" s="812"/>
      <c r="KSC9" s="595"/>
      <c r="KSD9" s="595"/>
      <c r="KSE9" s="685"/>
      <c r="KSF9" s="813"/>
      <c r="KSG9" s="811"/>
      <c r="KSH9" s="812"/>
      <c r="KSI9" s="812"/>
      <c r="KSJ9" s="812"/>
      <c r="KSK9" s="595"/>
      <c r="KSL9" s="595"/>
      <c r="KSM9" s="685"/>
      <c r="KSN9" s="813"/>
      <c r="KSO9" s="811"/>
      <c r="KSP9" s="812"/>
      <c r="KSQ9" s="812"/>
      <c r="KSR9" s="812"/>
      <c r="KSS9" s="595"/>
      <c r="KST9" s="595"/>
      <c r="KSU9" s="685"/>
      <c r="KSV9" s="813"/>
      <c r="KSW9" s="811"/>
      <c r="KSX9" s="812"/>
      <c r="KSY9" s="812"/>
      <c r="KSZ9" s="812"/>
      <c r="KTA9" s="595"/>
      <c r="KTB9" s="595"/>
      <c r="KTC9" s="685"/>
      <c r="KTD9" s="813"/>
      <c r="KTE9" s="811"/>
      <c r="KTF9" s="812"/>
      <c r="KTG9" s="812"/>
      <c r="KTH9" s="812"/>
      <c r="KTI9" s="595"/>
      <c r="KTJ9" s="595"/>
      <c r="KTK9" s="685"/>
      <c r="KTL9" s="813"/>
      <c r="KTM9" s="811"/>
      <c r="KTN9" s="812"/>
      <c r="KTO9" s="812"/>
      <c r="KTP9" s="812"/>
      <c r="KTQ9" s="595"/>
      <c r="KTR9" s="595"/>
      <c r="KTS9" s="685"/>
      <c r="KTT9" s="813"/>
      <c r="KTU9" s="811"/>
      <c r="KTV9" s="812"/>
      <c r="KTW9" s="812"/>
      <c r="KTX9" s="812"/>
      <c r="KTY9" s="595"/>
      <c r="KTZ9" s="595"/>
      <c r="KUA9" s="685"/>
      <c r="KUB9" s="813"/>
      <c r="KUC9" s="811"/>
      <c r="KUD9" s="812"/>
      <c r="KUE9" s="812"/>
      <c r="KUF9" s="812"/>
      <c r="KUG9" s="595"/>
      <c r="KUH9" s="595"/>
      <c r="KUI9" s="685"/>
      <c r="KUJ9" s="813"/>
      <c r="KUK9" s="811"/>
      <c r="KUL9" s="812"/>
      <c r="KUM9" s="812"/>
      <c r="KUN9" s="812"/>
      <c r="KUO9" s="595"/>
      <c r="KUP9" s="595"/>
      <c r="KUQ9" s="685"/>
      <c r="KUR9" s="813"/>
      <c r="KUS9" s="811"/>
      <c r="KUT9" s="812"/>
      <c r="KUU9" s="812"/>
      <c r="KUV9" s="812"/>
      <c r="KUW9" s="595"/>
      <c r="KUX9" s="595"/>
      <c r="KUY9" s="685"/>
      <c r="KUZ9" s="813"/>
      <c r="KVA9" s="811"/>
      <c r="KVB9" s="812"/>
      <c r="KVC9" s="812"/>
      <c r="KVD9" s="812"/>
      <c r="KVE9" s="595"/>
      <c r="KVF9" s="595"/>
      <c r="KVG9" s="685"/>
      <c r="KVH9" s="813"/>
      <c r="KVI9" s="811"/>
      <c r="KVJ9" s="812"/>
      <c r="KVK9" s="812"/>
      <c r="KVL9" s="812"/>
      <c r="KVM9" s="595"/>
      <c r="KVN9" s="595"/>
      <c r="KVO9" s="685"/>
      <c r="KVP9" s="813"/>
      <c r="KVQ9" s="811"/>
      <c r="KVR9" s="812"/>
      <c r="KVS9" s="812"/>
      <c r="KVT9" s="812"/>
      <c r="KVU9" s="595"/>
      <c r="KVV9" s="595"/>
      <c r="KVW9" s="685"/>
      <c r="KVX9" s="813"/>
      <c r="KVY9" s="811"/>
      <c r="KVZ9" s="812"/>
      <c r="KWA9" s="812"/>
      <c r="KWB9" s="812"/>
      <c r="KWC9" s="595"/>
      <c r="KWD9" s="595"/>
      <c r="KWE9" s="685"/>
      <c r="KWF9" s="813"/>
      <c r="KWG9" s="811"/>
      <c r="KWH9" s="812"/>
      <c r="KWI9" s="812"/>
      <c r="KWJ9" s="812"/>
      <c r="KWK9" s="595"/>
      <c r="KWL9" s="595"/>
      <c r="KWM9" s="685"/>
      <c r="KWN9" s="813"/>
      <c r="KWO9" s="811"/>
      <c r="KWP9" s="812"/>
      <c r="KWQ9" s="812"/>
      <c r="KWR9" s="812"/>
      <c r="KWS9" s="595"/>
      <c r="KWT9" s="595"/>
      <c r="KWU9" s="685"/>
      <c r="KWV9" s="813"/>
      <c r="KWW9" s="811"/>
      <c r="KWX9" s="812"/>
      <c r="KWY9" s="812"/>
      <c r="KWZ9" s="812"/>
      <c r="KXA9" s="595"/>
      <c r="KXB9" s="595"/>
      <c r="KXC9" s="685"/>
      <c r="KXD9" s="813"/>
      <c r="KXE9" s="811"/>
      <c r="KXF9" s="812"/>
      <c r="KXG9" s="812"/>
      <c r="KXH9" s="812"/>
      <c r="KXI9" s="595"/>
      <c r="KXJ9" s="595"/>
      <c r="KXK9" s="685"/>
      <c r="KXL9" s="813"/>
      <c r="KXM9" s="811"/>
      <c r="KXN9" s="812"/>
      <c r="KXO9" s="812"/>
      <c r="KXP9" s="812"/>
      <c r="KXQ9" s="595"/>
      <c r="KXR9" s="595"/>
      <c r="KXS9" s="685"/>
      <c r="KXT9" s="813"/>
      <c r="KXU9" s="811"/>
      <c r="KXV9" s="812"/>
      <c r="KXW9" s="812"/>
      <c r="KXX9" s="812"/>
      <c r="KXY9" s="595"/>
      <c r="KXZ9" s="595"/>
      <c r="KYA9" s="685"/>
      <c r="KYB9" s="813"/>
      <c r="KYC9" s="811"/>
      <c r="KYD9" s="812"/>
      <c r="KYE9" s="812"/>
      <c r="KYF9" s="812"/>
      <c r="KYG9" s="595"/>
      <c r="KYH9" s="595"/>
      <c r="KYI9" s="685"/>
      <c r="KYJ9" s="813"/>
      <c r="KYK9" s="811"/>
      <c r="KYL9" s="812"/>
      <c r="KYM9" s="812"/>
      <c r="KYN9" s="812"/>
      <c r="KYO9" s="595"/>
      <c r="KYP9" s="595"/>
      <c r="KYQ9" s="685"/>
      <c r="KYR9" s="813"/>
      <c r="KYS9" s="811"/>
      <c r="KYT9" s="812"/>
      <c r="KYU9" s="812"/>
      <c r="KYV9" s="812"/>
      <c r="KYW9" s="595"/>
      <c r="KYX9" s="595"/>
      <c r="KYY9" s="685"/>
      <c r="KYZ9" s="813"/>
      <c r="KZA9" s="811"/>
      <c r="KZB9" s="812"/>
      <c r="KZC9" s="812"/>
      <c r="KZD9" s="812"/>
      <c r="KZE9" s="595"/>
      <c r="KZF9" s="595"/>
      <c r="KZG9" s="685"/>
      <c r="KZH9" s="813"/>
      <c r="KZI9" s="811"/>
      <c r="KZJ9" s="812"/>
      <c r="KZK9" s="812"/>
      <c r="KZL9" s="812"/>
      <c r="KZM9" s="595"/>
      <c r="KZN9" s="595"/>
      <c r="KZO9" s="685"/>
      <c r="KZP9" s="813"/>
      <c r="KZQ9" s="811"/>
      <c r="KZR9" s="812"/>
      <c r="KZS9" s="812"/>
      <c r="KZT9" s="812"/>
      <c r="KZU9" s="595"/>
      <c r="KZV9" s="595"/>
      <c r="KZW9" s="685"/>
      <c r="KZX9" s="813"/>
      <c r="KZY9" s="811"/>
      <c r="KZZ9" s="812"/>
      <c r="LAA9" s="812"/>
      <c r="LAB9" s="812"/>
      <c r="LAC9" s="595"/>
      <c r="LAD9" s="595"/>
      <c r="LAE9" s="685"/>
      <c r="LAF9" s="813"/>
      <c r="LAG9" s="811"/>
      <c r="LAH9" s="812"/>
      <c r="LAI9" s="812"/>
      <c r="LAJ9" s="812"/>
      <c r="LAK9" s="595"/>
      <c r="LAL9" s="595"/>
      <c r="LAM9" s="685"/>
      <c r="LAN9" s="813"/>
      <c r="LAO9" s="811"/>
      <c r="LAP9" s="812"/>
      <c r="LAQ9" s="812"/>
      <c r="LAR9" s="812"/>
      <c r="LAS9" s="595"/>
      <c r="LAT9" s="595"/>
      <c r="LAU9" s="685"/>
      <c r="LAV9" s="813"/>
      <c r="LAW9" s="811"/>
      <c r="LAX9" s="812"/>
      <c r="LAY9" s="812"/>
      <c r="LAZ9" s="812"/>
      <c r="LBA9" s="595"/>
      <c r="LBB9" s="595"/>
      <c r="LBC9" s="685"/>
      <c r="LBD9" s="813"/>
      <c r="LBE9" s="811"/>
      <c r="LBF9" s="812"/>
      <c r="LBG9" s="812"/>
      <c r="LBH9" s="812"/>
      <c r="LBI9" s="595"/>
      <c r="LBJ9" s="595"/>
      <c r="LBK9" s="685"/>
      <c r="LBL9" s="813"/>
      <c r="LBM9" s="811"/>
      <c r="LBN9" s="812"/>
      <c r="LBO9" s="812"/>
      <c r="LBP9" s="812"/>
      <c r="LBQ9" s="595"/>
      <c r="LBR9" s="595"/>
      <c r="LBS9" s="685"/>
      <c r="LBT9" s="813"/>
      <c r="LBU9" s="811"/>
      <c r="LBV9" s="812"/>
      <c r="LBW9" s="812"/>
      <c r="LBX9" s="812"/>
      <c r="LBY9" s="595"/>
      <c r="LBZ9" s="595"/>
      <c r="LCA9" s="685"/>
      <c r="LCB9" s="813"/>
      <c r="LCC9" s="811"/>
      <c r="LCD9" s="812"/>
      <c r="LCE9" s="812"/>
      <c r="LCF9" s="812"/>
      <c r="LCG9" s="595"/>
      <c r="LCH9" s="595"/>
      <c r="LCI9" s="685"/>
      <c r="LCJ9" s="813"/>
      <c r="LCK9" s="811"/>
      <c r="LCL9" s="812"/>
      <c r="LCM9" s="812"/>
      <c r="LCN9" s="812"/>
      <c r="LCO9" s="595"/>
      <c r="LCP9" s="595"/>
      <c r="LCQ9" s="685"/>
      <c r="LCR9" s="813"/>
      <c r="LCS9" s="811"/>
      <c r="LCT9" s="812"/>
      <c r="LCU9" s="812"/>
      <c r="LCV9" s="812"/>
      <c r="LCW9" s="595"/>
      <c r="LCX9" s="595"/>
      <c r="LCY9" s="685"/>
      <c r="LCZ9" s="813"/>
      <c r="LDA9" s="811"/>
      <c r="LDB9" s="812"/>
      <c r="LDC9" s="812"/>
      <c r="LDD9" s="812"/>
      <c r="LDE9" s="595"/>
      <c r="LDF9" s="595"/>
      <c r="LDG9" s="685"/>
      <c r="LDH9" s="813"/>
      <c r="LDI9" s="811"/>
      <c r="LDJ9" s="812"/>
      <c r="LDK9" s="812"/>
      <c r="LDL9" s="812"/>
      <c r="LDM9" s="595"/>
      <c r="LDN9" s="595"/>
      <c r="LDO9" s="685"/>
      <c r="LDP9" s="813"/>
      <c r="LDQ9" s="811"/>
      <c r="LDR9" s="812"/>
      <c r="LDS9" s="812"/>
      <c r="LDT9" s="812"/>
      <c r="LDU9" s="595"/>
      <c r="LDV9" s="595"/>
      <c r="LDW9" s="685"/>
      <c r="LDX9" s="813"/>
      <c r="LDY9" s="811"/>
      <c r="LDZ9" s="812"/>
      <c r="LEA9" s="812"/>
      <c r="LEB9" s="812"/>
      <c r="LEC9" s="595"/>
      <c r="LED9" s="595"/>
      <c r="LEE9" s="685"/>
      <c r="LEF9" s="813"/>
      <c r="LEG9" s="811"/>
      <c r="LEH9" s="812"/>
      <c r="LEI9" s="812"/>
      <c r="LEJ9" s="812"/>
      <c r="LEK9" s="595"/>
      <c r="LEL9" s="595"/>
      <c r="LEM9" s="685"/>
      <c r="LEN9" s="813"/>
      <c r="LEO9" s="811"/>
      <c r="LEP9" s="812"/>
      <c r="LEQ9" s="812"/>
      <c r="LER9" s="812"/>
      <c r="LES9" s="595"/>
      <c r="LET9" s="595"/>
      <c r="LEU9" s="685"/>
      <c r="LEV9" s="813"/>
      <c r="LEW9" s="811"/>
      <c r="LEX9" s="812"/>
      <c r="LEY9" s="812"/>
      <c r="LEZ9" s="812"/>
      <c r="LFA9" s="595"/>
      <c r="LFB9" s="595"/>
      <c r="LFC9" s="685"/>
      <c r="LFD9" s="813"/>
      <c r="LFE9" s="811"/>
      <c r="LFF9" s="812"/>
      <c r="LFG9" s="812"/>
      <c r="LFH9" s="812"/>
      <c r="LFI9" s="595"/>
      <c r="LFJ9" s="595"/>
      <c r="LFK9" s="685"/>
      <c r="LFL9" s="813"/>
      <c r="LFM9" s="811"/>
      <c r="LFN9" s="812"/>
      <c r="LFO9" s="812"/>
      <c r="LFP9" s="812"/>
      <c r="LFQ9" s="595"/>
      <c r="LFR9" s="595"/>
      <c r="LFS9" s="685"/>
      <c r="LFT9" s="813"/>
      <c r="LFU9" s="811"/>
      <c r="LFV9" s="812"/>
      <c r="LFW9" s="812"/>
      <c r="LFX9" s="812"/>
      <c r="LFY9" s="595"/>
      <c r="LFZ9" s="595"/>
      <c r="LGA9" s="685"/>
      <c r="LGB9" s="813"/>
      <c r="LGC9" s="811"/>
      <c r="LGD9" s="812"/>
      <c r="LGE9" s="812"/>
      <c r="LGF9" s="812"/>
      <c r="LGG9" s="595"/>
      <c r="LGH9" s="595"/>
      <c r="LGI9" s="685"/>
      <c r="LGJ9" s="813"/>
      <c r="LGK9" s="811"/>
      <c r="LGL9" s="812"/>
      <c r="LGM9" s="812"/>
      <c r="LGN9" s="812"/>
      <c r="LGO9" s="595"/>
      <c r="LGP9" s="595"/>
      <c r="LGQ9" s="685"/>
      <c r="LGR9" s="813"/>
      <c r="LGS9" s="811"/>
      <c r="LGT9" s="812"/>
      <c r="LGU9" s="812"/>
      <c r="LGV9" s="812"/>
      <c r="LGW9" s="595"/>
      <c r="LGX9" s="595"/>
      <c r="LGY9" s="685"/>
      <c r="LGZ9" s="813"/>
      <c r="LHA9" s="811"/>
      <c r="LHB9" s="812"/>
      <c r="LHC9" s="812"/>
      <c r="LHD9" s="812"/>
      <c r="LHE9" s="595"/>
      <c r="LHF9" s="595"/>
      <c r="LHG9" s="685"/>
      <c r="LHH9" s="813"/>
      <c r="LHI9" s="811"/>
      <c r="LHJ9" s="812"/>
      <c r="LHK9" s="812"/>
      <c r="LHL9" s="812"/>
      <c r="LHM9" s="595"/>
      <c r="LHN9" s="595"/>
      <c r="LHO9" s="685"/>
      <c r="LHP9" s="813"/>
      <c r="LHQ9" s="811"/>
      <c r="LHR9" s="812"/>
      <c r="LHS9" s="812"/>
      <c r="LHT9" s="812"/>
      <c r="LHU9" s="595"/>
      <c r="LHV9" s="595"/>
      <c r="LHW9" s="685"/>
      <c r="LHX9" s="813"/>
      <c r="LHY9" s="811"/>
      <c r="LHZ9" s="812"/>
      <c r="LIA9" s="812"/>
      <c r="LIB9" s="812"/>
      <c r="LIC9" s="595"/>
      <c r="LID9" s="595"/>
      <c r="LIE9" s="685"/>
      <c r="LIF9" s="813"/>
      <c r="LIG9" s="811"/>
      <c r="LIH9" s="812"/>
      <c r="LII9" s="812"/>
      <c r="LIJ9" s="812"/>
      <c r="LIK9" s="595"/>
      <c r="LIL9" s="595"/>
      <c r="LIM9" s="685"/>
      <c r="LIN9" s="813"/>
      <c r="LIO9" s="811"/>
      <c r="LIP9" s="812"/>
      <c r="LIQ9" s="812"/>
      <c r="LIR9" s="812"/>
      <c r="LIS9" s="595"/>
      <c r="LIT9" s="595"/>
      <c r="LIU9" s="685"/>
      <c r="LIV9" s="813"/>
      <c r="LIW9" s="811"/>
      <c r="LIX9" s="812"/>
      <c r="LIY9" s="812"/>
      <c r="LIZ9" s="812"/>
      <c r="LJA9" s="595"/>
      <c r="LJB9" s="595"/>
      <c r="LJC9" s="685"/>
      <c r="LJD9" s="813"/>
      <c r="LJE9" s="811"/>
      <c r="LJF9" s="812"/>
      <c r="LJG9" s="812"/>
      <c r="LJH9" s="812"/>
      <c r="LJI9" s="595"/>
      <c r="LJJ9" s="595"/>
      <c r="LJK9" s="685"/>
      <c r="LJL9" s="813"/>
      <c r="LJM9" s="811"/>
      <c r="LJN9" s="812"/>
      <c r="LJO9" s="812"/>
      <c r="LJP9" s="812"/>
      <c r="LJQ9" s="595"/>
      <c r="LJR9" s="595"/>
      <c r="LJS9" s="685"/>
      <c r="LJT9" s="813"/>
      <c r="LJU9" s="811"/>
      <c r="LJV9" s="812"/>
      <c r="LJW9" s="812"/>
      <c r="LJX9" s="812"/>
      <c r="LJY9" s="595"/>
      <c r="LJZ9" s="595"/>
      <c r="LKA9" s="685"/>
      <c r="LKB9" s="813"/>
      <c r="LKC9" s="811"/>
      <c r="LKD9" s="812"/>
      <c r="LKE9" s="812"/>
      <c r="LKF9" s="812"/>
      <c r="LKG9" s="595"/>
      <c r="LKH9" s="595"/>
      <c r="LKI9" s="685"/>
      <c r="LKJ9" s="813"/>
      <c r="LKK9" s="811"/>
      <c r="LKL9" s="812"/>
      <c r="LKM9" s="812"/>
      <c r="LKN9" s="812"/>
      <c r="LKO9" s="595"/>
      <c r="LKP9" s="595"/>
      <c r="LKQ9" s="685"/>
      <c r="LKR9" s="813"/>
      <c r="LKS9" s="811"/>
      <c r="LKT9" s="812"/>
      <c r="LKU9" s="812"/>
      <c r="LKV9" s="812"/>
      <c r="LKW9" s="595"/>
      <c r="LKX9" s="595"/>
      <c r="LKY9" s="685"/>
      <c r="LKZ9" s="813"/>
      <c r="LLA9" s="811"/>
      <c r="LLB9" s="812"/>
      <c r="LLC9" s="812"/>
      <c r="LLD9" s="812"/>
      <c r="LLE9" s="595"/>
      <c r="LLF9" s="595"/>
      <c r="LLG9" s="685"/>
      <c r="LLH9" s="813"/>
      <c r="LLI9" s="811"/>
      <c r="LLJ9" s="812"/>
      <c r="LLK9" s="812"/>
      <c r="LLL9" s="812"/>
      <c r="LLM9" s="595"/>
      <c r="LLN9" s="595"/>
      <c r="LLO9" s="685"/>
      <c r="LLP9" s="813"/>
      <c r="LLQ9" s="811"/>
      <c r="LLR9" s="812"/>
      <c r="LLS9" s="812"/>
      <c r="LLT9" s="812"/>
      <c r="LLU9" s="595"/>
      <c r="LLV9" s="595"/>
      <c r="LLW9" s="685"/>
      <c r="LLX9" s="813"/>
      <c r="LLY9" s="811"/>
      <c r="LLZ9" s="812"/>
      <c r="LMA9" s="812"/>
      <c r="LMB9" s="812"/>
      <c r="LMC9" s="595"/>
      <c r="LMD9" s="595"/>
      <c r="LME9" s="685"/>
      <c r="LMF9" s="813"/>
      <c r="LMG9" s="811"/>
      <c r="LMH9" s="812"/>
      <c r="LMI9" s="812"/>
      <c r="LMJ9" s="812"/>
      <c r="LMK9" s="595"/>
      <c r="LML9" s="595"/>
      <c r="LMM9" s="685"/>
      <c r="LMN9" s="813"/>
      <c r="LMO9" s="811"/>
      <c r="LMP9" s="812"/>
      <c r="LMQ9" s="812"/>
      <c r="LMR9" s="812"/>
      <c r="LMS9" s="595"/>
      <c r="LMT9" s="595"/>
      <c r="LMU9" s="685"/>
      <c r="LMV9" s="813"/>
      <c r="LMW9" s="811"/>
      <c r="LMX9" s="812"/>
      <c r="LMY9" s="812"/>
      <c r="LMZ9" s="812"/>
      <c r="LNA9" s="595"/>
      <c r="LNB9" s="595"/>
      <c r="LNC9" s="685"/>
      <c r="LND9" s="813"/>
      <c r="LNE9" s="811"/>
      <c r="LNF9" s="812"/>
      <c r="LNG9" s="812"/>
      <c r="LNH9" s="812"/>
      <c r="LNI9" s="595"/>
      <c r="LNJ9" s="595"/>
      <c r="LNK9" s="685"/>
      <c r="LNL9" s="813"/>
      <c r="LNM9" s="811"/>
      <c r="LNN9" s="812"/>
      <c r="LNO9" s="812"/>
      <c r="LNP9" s="812"/>
      <c r="LNQ9" s="595"/>
      <c r="LNR9" s="595"/>
      <c r="LNS9" s="685"/>
      <c r="LNT9" s="813"/>
      <c r="LNU9" s="811"/>
      <c r="LNV9" s="812"/>
      <c r="LNW9" s="812"/>
      <c r="LNX9" s="812"/>
      <c r="LNY9" s="595"/>
      <c r="LNZ9" s="595"/>
      <c r="LOA9" s="685"/>
      <c r="LOB9" s="813"/>
      <c r="LOC9" s="811"/>
      <c r="LOD9" s="812"/>
      <c r="LOE9" s="812"/>
      <c r="LOF9" s="812"/>
      <c r="LOG9" s="595"/>
      <c r="LOH9" s="595"/>
      <c r="LOI9" s="685"/>
      <c r="LOJ9" s="813"/>
      <c r="LOK9" s="811"/>
      <c r="LOL9" s="812"/>
      <c r="LOM9" s="812"/>
      <c r="LON9" s="812"/>
      <c r="LOO9" s="595"/>
      <c r="LOP9" s="595"/>
      <c r="LOQ9" s="685"/>
      <c r="LOR9" s="813"/>
      <c r="LOS9" s="811"/>
      <c r="LOT9" s="812"/>
      <c r="LOU9" s="812"/>
      <c r="LOV9" s="812"/>
      <c r="LOW9" s="595"/>
      <c r="LOX9" s="595"/>
      <c r="LOY9" s="685"/>
      <c r="LOZ9" s="813"/>
      <c r="LPA9" s="811"/>
      <c r="LPB9" s="812"/>
      <c r="LPC9" s="812"/>
      <c r="LPD9" s="812"/>
      <c r="LPE9" s="595"/>
      <c r="LPF9" s="595"/>
      <c r="LPG9" s="685"/>
      <c r="LPH9" s="813"/>
      <c r="LPI9" s="811"/>
      <c r="LPJ9" s="812"/>
      <c r="LPK9" s="812"/>
      <c r="LPL9" s="812"/>
      <c r="LPM9" s="595"/>
      <c r="LPN9" s="595"/>
      <c r="LPO9" s="685"/>
      <c r="LPP9" s="813"/>
      <c r="LPQ9" s="811"/>
      <c r="LPR9" s="812"/>
      <c r="LPS9" s="812"/>
      <c r="LPT9" s="812"/>
      <c r="LPU9" s="595"/>
      <c r="LPV9" s="595"/>
      <c r="LPW9" s="685"/>
      <c r="LPX9" s="813"/>
      <c r="LPY9" s="811"/>
      <c r="LPZ9" s="812"/>
      <c r="LQA9" s="812"/>
      <c r="LQB9" s="812"/>
      <c r="LQC9" s="595"/>
      <c r="LQD9" s="595"/>
      <c r="LQE9" s="685"/>
      <c r="LQF9" s="813"/>
      <c r="LQG9" s="811"/>
      <c r="LQH9" s="812"/>
      <c r="LQI9" s="812"/>
      <c r="LQJ9" s="812"/>
      <c r="LQK9" s="595"/>
      <c r="LQL9" s="595"/>
      <c r="LQM9" s="685"/>
      <c r="LQN9" s="813"/>
      <c r="LQO9" s="811"/>
      <c r="LQP9" s="812"/>
      <c r="LQQ9" s="812"/>
      <c r="LQR9" s="812"/>
      <c r="LQS9" s="595"/>
      <c r="LQT9" s="595"/>
      <c r="LQU9" s="685"/>
      <c r="LQV9" s="813"/>
      <c r="LQW9" s="811"/>
      <c r="LQX9" s="812"/>
      <c r="LQY9" s="812"/>
      <c r="LQZ9" s="812"/>
      <c r="LRA9" s="595"/>
      <c r="LRB9" s="595"/>
      <c r="LRC9" s="685"/>
      <c r="LRD9" s="813"/>
      <c r="LRE9" s="811"/>
      <c r="LRF9" s="812"/>
      <c r="LRG9" s="812"/>
      <c r="LRH9" s="812"/>
      <c r="LRI9" s="595"/>
      <c r="LRJ9" s="595"/>
      <c r="LRK9" s="685"/>
      <c r="LRL9" s="813"/>
      <c r="LRM9" s="811"/>
      <c r="LRN9" s="812"/>
      <c r="LRO9" s="812"/>
      <c r="LRP9" s="812"/>
      <c r="LRQ9" s="595"/>
      <c r="LRR9" s="595"/>
      <c r="LRS9" s="685"/>
      <c r="LRT9" s="813"/>
      <c r="LRU9" s="811"/>
      <c r="LRV9" s="812"/>
      <c r="LRW9" s="812"/>
      <c r="LRX9" s="812"/>
      <c r="LRY9" s="595"/>
      <c r="LRZ9" s="595"/>
      <c r="LSA9" s="685"/>
      <c r="LSB9" s="813"/>
      <c r="LSC9" s="811"/>
      <c r="LSD9" s="812"/>
      <c r="LSE9" s="812"/>
      <c r="LSF9" s="812"/>
      <c r="LSG9" s="595"/>
      <c r="LSH9" s="595"/>
      <c r="LSI9" s="685"/>
      <c r="LSJ9" s="813"/>
      <c r="LSK9" s="811"/>
      <c r="LSL9" s="812"/>
      <c r="LSM9" s="812"/>
      <c r="LSN9" s="812"/>
      <c r="LSO9" s="595"/>
      <c r="LSP9" s="595"/>
      <c r="LSQ9" s="685"/>
      <c r="LSR9" s="813"/>
      <c r="LSS9" s="811"/>
      <c r="LST9" s="812"/>
      <c r="LSU9" s="812"/>
      <c r="LSV9" s="812"/>
      <c r="LSW9" s="595"/>
      <c r="LSX9" s="595"/>
      <c r="LSY9" s="685"/>
      <c r="LSZ9" s="813"/>
      <c r="LTA9" s="811"/>
      <c r="LTB9" s="812"/>
      <c r="LTC9" s="812"/>
      <c r="LTD9" s="812"/>
      <c r="LTE9" s="595"/>
      <c r="LTF9" s="595"/>
      <c r="LTG9" s="685"/>
      <c r="LTH9" s="813"/>
      <c r="LTI9" s="811"/>
      <c r="LTJ9" s="812"/>
      <c r="LTK9" s="812"/>
      <c r="LTL9" s="812"/>
      <c r="LTM9" s="595"/>
      <c r="LTN9" s="595"/>
      <c r="LTO9" s="685"/>
      <c r="LTP9" s="813"/>
      <c r="LTQ9" s="811"/>
      <c r="LTR9" s="812"/>
      <c r="LTS9" s="812"/>
      <c r="LTT9" s="812"/>
      <c r="LTU9" s="595"/>
      <c r="LTV9" s="595"/>
      <c r="LTW9" s="685"/>
      <c r="LTX9" s="813"/>
      <c r="LTY9" s="811"/>
      <c r="LTZ9" s="812"/>
      <c r="LUA9" s="812"/>
      <c r="LUB9" s="812"/>
      <c r="LUC9" s="595"/>
      <c r="LUD9" s="595"/>
      <c r="LUE9" s="685"/>
      <c r="LUF9" s="813"/>
      <c r="LUG9" s="811"/>
      <c r="LUH9" s="812"/>
      <c r="LUI9" s="812"/>
      <c r="LUJ9" s="812"/>
      <c r="LUK9" s="595"/>
      <c r="LUL9" s="595"/>
      <c r="LUM9" s="685"/>
      <c r="LUN9" s="813"/>
      <c r="LUO9" s="811"/>
      <c r="LUP9" s="812"/>
      <c r="LUQ9" s="812"/>
      <c r="LUR9" s="812"/>
      <c r="LUS9" s="595"/>
      <c r="LUT9" s="595"/>
      <c r="LUU9" s="685"/>
      <c r="LUV9" s="813"/>
      <c r="LUW9" s="811"/>
      <c r="LUX9" s="812"/>
      <c r="LUY9" s="812"/>
      <c r="LUZ9" s="812"/>
      <c r="LVA9" s="595"/>
      <c r="LVB9" s="595"/>
      <c r="LVC9" s="685"/>
      <c r="LVD9" s="813"/>
      <c r="LVE9" s="811"/>
      <c r="LVF9" s="812"/>
      <c r="LVG9" s="812"/>
      <c r="LVH9" s="812"/>
      <c r="LVI9" s="595"/>
      <c r="LVJ9" s="595"/>
      <c r="LVK9" s="685"/>
      <c r="LVL9" s="813"/>
      <c r="LVM9" s="811"/>
      <c r="LVN9" s="812"/>
      <c r="LVO9" s="812"/>
      <c r="LVP9" s="812"/>
      <c r="LVQ9" s="595"/>
      <c r="LVR9" s="595"/>
      <c r="LVS9" s="685"/>
      <c r="LVT9" s="813"/>
      <c r="LVU9" s="811"/>
      <c r="LVV9" s="812"/>
      <c r="LVW9" s="812"/>
      <c r="LVX9" s="812"/>
      <c r="LVY9" s="595"/>
      <c r="LVZ9" s="595"/>
      <c r="LWA9" s="685"/>
      <c r="LWB9" s="813"/>
      <c r="LWC9" s="811"/>
      <c r="LWD9" s="812"/>
      <c r="LWE9" s="812"/>
      <c r="LWF9" s="812"/>
      <c r="LWG9" s="595"/>
      <c r="LWH9" s="595"/>
      <c r="LWI9" s="685"/>
      <c r="LWJ9" s="813"/>
      <c r="LWK9" s="811"/>
      <c r="LWL9" s="812"/>
      <c r="LWM9" s="812"/>
      <c r="LWN9" s="812"/>
      <c r="LWO9" s="595"/>
      <c r="LWP9" s="595"/>
      <c r="LWQ9" s="685"/>
      <c r="LWR9" s="813"/>
      <c r="LWS9" s="811"/>
      <c r="LWT9" s="812"/>
      <c r="LWU9" s="812"/>
      <c r="LWV9" s="812"/>
      <c r="LWW9" s="595"/>
      <c r="LWX9" s="595"/>
      <c r="LWY9" s="685"/>
      <c r="LWZ9" s="813"/>
      <c r="LXA9" s="811"/>
      <c r="LXB9" s="812"/>
      <c r="LXC9" s="812"/>
      <c r="LXD9" s="812"/>
      <c r="LXE9" s="595"/>
      <c r="LXF9" s="595"/>
      <c r="LXG9" s="685"/>
      <c r="LXH9" s="813"/>
      <c r="LXI9" s="811"/>
      <c r="LXJ9" s="812"/>
      <c r="LXK9" s="812"/>
      <c r="LXL9" s="812"/>
      <c r="LXM9" s="595"/>
      <c r="LXN9" s="595"/>
      <c r="LXO9" s="685"/>
      <c r="LXP9" s="813"/>
      <c r="LXQ9" s="811"/>
      <c r="LXR9" s="812"/>
      <c r="LXS9" s="812"/>
      <c r="LXT9" s="812"/>
      <c r="LXU9" s="595"/>
      <c r="LXV9" s="595"/>
      <c r="LXW9" s="685"/>
      <c r="LXX9" s="813"/>
      <c r="LXY9" s="811"/>
      <c r="LXZ9" s="812"/>
      <c r="LYA9" s="812"/>
      <c r="LYB9" s="812"/>
      <c r="LYC9" s="595"/>
      <c r="LYD9" s="595"/>
      <c r="LYE9" s="685"/>
      <c r="LYF9" s="813"/>
      <c r="LYG9" s="811"/>
      <c r="LYH9" s="812"/>
      <c r="LYI9" s="812"/>
      <c r="LYJ9" s="812"/>
      <c r="LYK9" s="595"/>
      <c r="LYL9" s="595"/>
      <c r="LYM9" s="685"/>
      <c r="LYN9" s="813"/>
      <c r="LYO9" s="811"/>
      <c r="LYP9" s="812"/>
      <c r="LYQ9" s="812"/>
      <c r="LYR9" s="812"/>
      <c r="LYS9" s="595"/>
      <c r="LYT9" s="595"/>
      <c r="LYU9" s="685"/>
      <c r="LYV9" s="813"/>
      <c r="LYW9" s="811"/>
      <c r="LYX9" s="812"/>
      <c r="LYY9" s="812"/>
      <c r="LYZ9" s="812"/>
      <c r="LZA9" s="595"/>
      <c r="LZB9" s="595"/>
      <c r="LZC9" s="685"/>
      <c r="LZD9" s="813"/>
      <c r="LZE9" s="811"/>
      <c r="LZF9" s="812"/>
      <c r="LZG9" s="812"/>
      <c r="LZH9" s="812"/>
      <c r="LZI9" s="595"/>
      <c r="LZJ9" s="595"/>
      <c r="LZK9" s="685"/>
      <c r="LZL9" s="813"/>
      <c r="LZM9" s="811"/>
      <c r="LZN9" s="812"/>
      <c r="LZO9" s="812"/>
      <c r="LZP9" s="812"/>
      <c r="LZQ9" s="595"/>
      <c r="LZR9" s="595"/>
      <c r="LZS9" s="685"/>
      <c r="LZT9" s="813"/>
      <c r="LZU9" s="811"/>
      <c r="LZV9" s="812"/>
      <c r="LZW9" s="812"/>
      <c r="LZX9" s="812"/>
      <c r="LZY9" s="595"/>
      <c r="LZZ9" s="595"/>
      <c r="MAA9" s="685"/>
      <c r="MAB9" s="813"/>
      <c r="MAC9" s="811"/>
      <c r="MAD9" s="812"/>
      <c r="MAE9" s="812"/>
      <c r="MAF9" s="812"/>
      <c r="MAG9" s="595"/>
      <c r="MAH9" s="595"/>
      <c r="MAI9" s="685"/>
      <c r="MAJ9" s="813"/>
      <c r="MAK9" s="811"/>
      <c r="MAL9" s="812"/>
      <c r="MAM9" s="812"/>
      <c r="MAN9" s="812"/>
      <c r="MAO9" s="595"/>
      <c r="MAP9" s="595"/>
      <c r="MAQ9" s="685"/>
      <c r="MAR9" s="813"/>
      <c r="MAS9" s="811"/>
      <c r="MAT9" s="812"/>
      <c r="MAU9" s="812"/>
      <c r="MAV9" s="812"/>
      <c r="MAW9" s="595"/>
      <c r="MAX9" s="595"/>
      <c r="MAY9" s="685"/>
      <c r="MAZ9" s="813"/>
      <c r="MBA9" s="811"/>
      <c r="MBB9" s="812"/>
      <c r="MBC9" s="812"/>
      <c r="MBD9" s="812"/>
      <c r="MBE9" s="595"/>
      <c r="MBF9" s="595"/>
      <c r="MBG9" s="685"/>
      <c r="MBH9" s="813"/>
      <c r="MBI9" s="811"/>
      <c r="MBJ9" s="812"/>
      <c r="MBK9" s="812"/>
      <c r="MBL9" s="812"/>
      <c r="MBM9" s="595"/>
      <c r="MBN9" s="595"/>
      <c r="MBO9" s="685"/>
      <c r="MBP9" s="813"/>
      <c r="MBQ9" s="811"/>
      <c r="MBR9" s="812"/>
      <c r="MBS9" s="812"/>
      <c r="MBT9" s="812"/>
      <c r="MBU9" s="595"/>
      <c r="MBV9" s="595"/>
      <c r="MBW9" s="685"/>
      <c r="MBX9" s="813"/>
      <c r="MBY9" s="811"/>
      <c r="MBZ9" s="812"/>
      <c r="MCA9" s="812"/>
      <c r="MCB9" s="812"/>
      <c r="MCC9" s="595"/>
      <c r="MCD9" s="595"/>
      <c r="MCE9" s="685"/>
      <c r="MCF9" s="813"/>
      <c r="MCG9" s="811"/>
      <c r="MCH9" s="812"/>
      <c r="MCI9" s="812"/>
      <c r="MCJ9" s="812"/>
      <c r="MCK9" s="595"/>
      <c r="MCL9" s="595"/>
      <c r="MCM9" s="685"/>
      <c r="MCN9" s="813"/>
      <c r="MCO9" s="811"/>
      <c r="MCP9" s="812"/>
      <c r="MCQ9" s="812"/>
      <c r="MCR9" s="812"/>
      <c r="MCS9" s="595"/>
      <c r="MCT9" s="595"/>
      <c r="MCU9" s="685"/>
      <c r="MCV9" s="813"/>
      <c r="MCW9" s="811"/>
      <c r="MCX9" s="812"/>
      <c r="MCY9" s="812"/>
      <c r="MCZ9" s="812"/>
      <c r="MDA9" s="595"/>
      <c r="MDB9" s="595"/>
      <c r="MDC9" s="685"/>
      <c r="MDD9" s="813"/>
      <c r="MDE9" s="811"/>
      <c r="MDF9" s="812"/>
      <c r="MDG9" s="812"/>
      <c r="MDH9" s="812"/>
      <c r="MDI9" s="595"/>
      <c r="MDJ9" s="595"/>
      <c r="MDK9" s="685"/>
      <c r="MDL9" s="813"/>
      <c r="MDM9" s="811"/>
      <c r="MDN9" s="812"/>
      <c r="MDO9" s="812"/>
      <c r="MDP9" s="812"/>
      <c r="MDQ9" s="595"/>
      <c r="MDR9" s="595"/>
      <c r="MDS9" s="685"/>
      <c r="MDT9" s="813"/>
      <c r="MDU9" s="811"/>
      <c r="MDV9" s="812"/>
      <c r="MDW9" s="812"/>
      <c r="MDX9" s="812"/>
      <c r="MDY9" s="595"/>
      <c r="MDZ9" s="595"/>
      <c r="MEA9" s="685"/>
      <c r="MEB9" s="813"/>
      <c r="MEC9" s="811"/>
      <c r="MED9" s="812"/>
      <c r="MEE9" s="812"/>
      <c r="MEF9" s="812"/>
      <c r="MEG9" s="595"/>
      <c r="MEH9" s="595"/>
      <c r="MEI9" s="685"/>
      <c r="MEJ9" s="813"/>
      <c r="MEK9" s="811"/>
      <c r="MEL9" s="812"/>
      <c r="MEM9" s="812"/>
      <c r="MEN9" s="812"/>
      <c r="MEO9" s="595"/>
      <c r="MEP9" s="595"/>
      <c r="MEQ9" s="685"/>
      <c r="MER9" s="813"/>
      <c r="MES9" s="811"/>
      <c r="MET9" s="812"/>
      <c r="MEU9" s="812"/>
      <c r="MEV9" s="812"/>
      <c r="MEW9" s="595"/>
      <c r="MEX9" s="595"/>
      <c r="MEY9" s="685"/>
      <c r="MEZ9" s="813"/>
      <c r="MFA9" s="811"/>
      <c r="MFB9" s="812"/>
      <c r="MFC9" s="812"/>
      <c r="MFD9" s="812"/>
      <c r="MFE9" s="595"/>
      <c r="MFF9" s="595"/>
      <c r="MFG9" s="685"/>
      <c r="MFH9" s="813"/>
      <c r="MFI9" s="811"/>
      <c r="MFJ9" s="812"/>
      <c r="MFK9" s="812"/>
      <c r="MFL9" s="812"/>
      <c r="MFM9" s="595"/>
      <c r="MFN9" s="595"/>
      <c r="MFO9" s="685"/>
      <c r="MFP9" s="813"/>
      <c r="MFQ9" s="811"/>
      <c r="MFR9" s="812"/>
      <c r="MFS9" s="812"/>
      <c r="MFT9" s="812"/>
      <c r="MFU9" s="595"/>
      <c r="MFV9" s="595"/>
      <c r="MFW9" s="685"/>
      <c r="MFX9" s="813"/>
      <c r="MFY9" s="811"/>
      <c r="MFZ9" s="812"/>
      <c r="MGA9" s="812"/>
      <c r="MGB9" s="812"/>
      <c r="MGC9" s="595"/>
      <c r="MGD9" s="595"/>
      <c r="MGE9" s="685"/>
      <c r="MGF9" s="813"/>
      <c r="MGG9" s="811"/>
      <c r="MGH9" s="812"/>
      <c r="MGI9" s="812"/>
      <c r="MGJ9" s="812"/>
      <c r="MGK9" s="595"/>
      <c r="MGL9" s="595"/>
      <c r="MGM9" s="685"/>
      <c r="MGN9" s="813"/>
      <c r="MGO9" s="811"/>
      <c r="MGP9" s="812"/>
      <c r="MGQ9" s="812"/>
      <c r="MGR9" s="812"/>
      <c r="MGS9" s="595"/>
      <c r="MGT9" s="595"/>
      <c r="MGU9" s="685"/>
      <c r="MGV9" s="813"/>
      <c r="MGW9" s="811"/>
      <c r="MGX9" s="812"/>
      <c r="MGY9" s="812"/>
      <c r="MGZ9" s="812"/>
      <c r="MHA9" s="595"/>
      <c r="MHB9" s="595"/>
      <c r="MHC9" s="685"/>
      <c r="MHD9" s="813"/>
      <c r="MHE9" s="811"/>
      <c r="MHF9" s="812"/>
      <c r="MHG9" s="812"/>
      <c r="MHH9" s="812"/>
      <c r="MHI9" s="595"/>
      <c r="MHJ9" s="595"/>
      <c r="MHK9" s="685"/>
      <c r="MHL9" s="813"/>
      <c r="MHM9" s="811"/>
      <c r="MHN9" s="812"/>
      <c r="MHO9" s="812"/>
      <c r="MHP9" s="812"/>
      <c r="MHQ9" s="595"/>
      <c r="MHR9" s="595"/>
      <c r="MHS9" s="685"/>
      <c r="MHT9" s="813"/>
      <c r="MHU9" s="811"/>
      <c r="MHV9" s="812"/>
      <c r="MHW9" s="812"/>
      <c r="MHX9" s="812"/>
      <c r="MHY9" s="595"/>
      <c r="MHZ9" s="595"/>
      <c r="MIA9" s="685"/>
      <c r="MIB9" s="813"/>
      <c r="MIC9" s="811"/>
      <c r="MID9" s="812"/>
      <c r="MIE9" s="812"/>
      <c r="MIF9" s="812"/>
      <c r="MIG9" s="595"/>
      <c r="MIH9" s="595"/>
      <c r="MII9" s="685"/>
      <c r="MIJ9" s="813"/>
      <c r="MIK9" s="811"/>
      <c r="MIL9" s="812"/>
      <c r="MIM9" s="812"/>
      <c r="MIN9" s="812"/>
      <c r="MIO9" s="595"/>
      <c r="MIP9" s="595"/>
      <c r="MIQ9" s="685"/>
      <c r="MIR9" s="813"/>
      <c r="MIS9" s="811"/>
      <c r="MIT9" s="812"/>
      <c r="MIU9" s="812"/>
      <c r="MIV9" s="812"/>
      <c r="MIW9" s="595"/>
      <c r="MIX9" s="595"/>
      <c r="MIY9" s="685"/>
      <c r="MIZ9" s="813"/>
      <c r="MJA9" s="811"/>
      <c r="MJB9" s="812"/>
      <c r="MJC9" s="812"/>
      <c r="MJD9" s="812"/>
      <c r="MJE9" s="595"/>
      <c r="MJF9" s="595"/>
      <c r="MJG9" s="685"/>
      <c r="MJH9" s="813"/>
      <c r="MJI9" s="811"/>
      <c r="MJJ9" s="812"/>
      <c r="MJK9" s="812"/>
      <c r="MJL9" s="812"/>
      <c r="MJM9" s="595"/>
      <c r="MJN9" s="595"/>
      <c r="MJO9" s="685"/>
      <c r="MJP9" s="813"/>
      <c r="MJQ9" s="811"/>
      <c r="MJR9" s="812"/>
      <c r="MJS9" s="812"/>
      <c r="MJT9" s="812"/>
      <c r="MJU9" s="595"/>
      <c r="MJV9" s="595"/>
      <c r="MJW9" s="685"/>
      <c r="MJX9" s="813"/>
      <c r="MJY9" s="811"/>
      <c r="MJZ9" s="812"/>
      <c r="MKA9" s="812"/>
      <c r="MKB9" s="812"/>
      <c r="MKC9" s="595"/>
      <c r="MKD9" s="595"/>
      <c r="MKE9" s="685"/>
      <c r="MKF9" s="813"/>
      <c r="MKG9" s="811"/>
      <c r="MKH9" s="812"/>
      <c r="MKI9" s="812"/>
      <c r="MKJ9" s="812"/>
      <c r="MKK9" s="595"/>
      <c r="MKL9" s="595"/>
      <c r="MKM9" s="685"/>
      <c r="MKN9" s="813"/>
      <c r="MKO9" s="811"/>
      <c r="MKP9" s="812"/>
      <c r="MKQ9" s="812"/>
      <c r="MKR9" s="812"/>
      <c r="MKS9" s="595"/>
      <c r="MKT9" s="595"/>
      <c r="MKU9" s="685"/>
      <c r="MKV9" s="813"/>
      <c r="MKW9" s="811"/>
      <c r="MKX9" s="812"/>
      <c r="MKY9" s="812"/>
      <c r="MKZ9" s="812"/>
      <c r="MLA9" s="595"/>
      <c r="MLB9" s="595"/>
      <c r="MLC9" s="685"/>
      <c r="MLD9" s="813"/>
      <c r="MLE9" s="811"/>
      <c r="MLF9" s="812"/>
      <c r="MLG9" s="812"/>
      <c r="MLH9" s="812"/>
      <c r="MLI9" s="595"/>
      <c r="MLJ9" s="595"/>
      <c r="MLK9" s="685"/>
      <c r="MLL9" s="813"/>
      <c r="MLM9" s="811"/>
      <c r="MLN9" s="812"/>
      <c r="MLO9" s="812"/>
      <c r="MLP9" s="812"/>
      <c r="MLQ9" s="595"/>
      <c r="MLR9" s="595"/>
      <c r="MLS9" s="685"/>
      <c r="MLT9" s="813"/>
      <c r="MLU9" s="811"/>
      <c r="MLV9" s="812"/>
      <c r="MLW9" s="812"/>
      <c r="MLX9" s="812"/>
      <c r="MLY9" s="595"/>
      <c r="MLZ9" s="595"/>
      <c r="MMA9" s="685"/>
      <c r="MMB9" s="813"/>
      <c r="MMC9" s="811"/>
      <c r="MMD9" s="812"/>
      <c r="MME9" s="812"/>
      <c r="MMF9" s="812"/>
      <c r="MMG9" s="595"/>
      <c r="MMH9" s="595"/>
      <c r="MMI9" s="685"/>
      <c r="MMJ9" s="813"/>
      <c r="MMK9" s="811"/>
      <c r="MML9" s="812"/>
      <c r="MMM9" s="812"/>
      <c r="MMN9" s="812"/>
      <c r="MMO9" s="595"/>
      <c r="MMP9" s="595"/>
      <c r="MMQ9" s="685"/>
      <c r="MMR9" s="813"/>
      <c r="MMS9" s="811"/>
      <c r="MMT9" s="812"/>
      <c r="MMU9" s="812"/>
      <c r="MMV9" s="812"/>
      <c r="MMW9" s="595"/>
      <c r="MMX9" s="595"/>
      <c r="MMY9" s="685"/>
      <c r="MMZ9" s="813"/>
      <c r="MNA9" s="811"/>
      <c r="MNB9" s="812"/>
      <c r="MNC9" s="812"/>
      <c r="MND9" s="812"/>
      <c r="MNE9" s="595"/>
      <c r="MNF9" s="595"/>
      <c r="MNG9" s="685"/>
      <c r="MNH9" s="813"/>
      <c r="MNI9" s="811"/>
      <c r="MNJ9" s="812"/>
      <c r="MNK9" s="812"/>
      <c r="MNL9" s="812"/>
      <c r="MNM9" s="595"/>
      <c r="MNN9" s="595"/>
      <c r="MNO9" s="685"/>
      <c r="MNP9" s="813"/>
      <c r="MNQ9" s="811"/>
      <c r="MNR9" s="812"/>
      <c r="MNS9" s="812"/>
      <c r="MNT9" s="812"/>
      <c r="MNU9" s="595"/>
      <c r="MNV9" s="595"/>
      <c r="MNW9" s="685"/>
      <c r="MNX9" s="813"/>
      <c r="MNY9" s="811"/>
      <c r="MNZ9" s="812"/>
      <c r="MOA9" s="812"/>
      <c r="MOB9" s="812"/>
      <c r="MOC9" s="595"/>
      <c r="MOD9" s="595"/>
      <c r="MOE9" s="685"/>
      <c r="MOF9" s="813"/>
      <c r="MOG9" s="811"/>
      <c r="MOH9" s="812"/>
      <c r="MOI9" s="812"/>
      <c r="MOJ9" s="812"/>
      <c r="MOK9" s="595"/>
      <c r="MOL9" s="595"/>
      <c r="MOM9" s="685"/>
      <c r="MON9" s="813"/>
      <c r="MOO9" s="811"/>
      <c r="MOP9" s="812"/>
      <c r="MOQ9" s="812"/>
      <c r="MOR9" s="812"/>
      <c r="MOS9" s="595"/>
      <c r="MOT9" s="595"/>
      <c r="MOU9" s="685"/>
      <c r="MOV9" s="813"/>
      <c r="MOW9" s="811"/>
      <c r="MOX9" s="812"/>
      <c r="MOY9" s="812"/>
      <c r="MOZ9" s="812"/>
      <c r="MPA9" s="595"/>
      <c r="MPB9" s="595"/>
      <c r="MPC9" s="685"/>
      <c r="MPD9" s="813"/>
      <c r="MPE9" s="811"/>
      <c r="MPF9" s="812"/>
      <c r="MPG9" s="812"/>
      <c r="MPH9" s="812"/>
      <c r="MPI9" s="595"/>
      <c r="MPJ9" s="595"/>
      <c r="MPK9" s="685"/>
      <c r="MPL9" s="813"/>
      <c r="MPM9" s="811"/>
      <c r="MPN9" s="812"/>
      <c r="MPO9" s="812"/>
      <c r="MPP9" s="812"/>
      <c r="MPQ9" s="595"/>
      <c r="MPR9" s="595"/>
      <c r="MPS9" s="685"/>
      <c r="MPT9" s="813"/>
      <c r="MPU9" s="811"/>
      <c r="MPV9" s="812"/>
      <c r="MPW9" s="812"/>
      <c r="MPX9" s="812"/>
      <c r="MPY9" s="595"/>
      <c r="MPZ9" s="595"/>
      <c r="MQA9" s="685"/>
      <c r="MQB9" s="813"/>
      <c r="MQC9" s="811"/>
      <c r="MQD9" s="812"/>
      <c r="MQE9" s="812"/>
      <c r="MQF9" s="812"/>
      <c r="MQG9" s="595"/>
      <c r="MQH9" s="595"/>
      <c r="MQI9" s="685"/>
      <c r="MQJ9" s="813"/>
      <c r="MQK9" s="811"/>
      <c r="MQL9" s="812"/>
      <c r="MQM9" s="812"/>
      <c r="MQN9" s="812"/>
      <c r="MQO9" s="595"/>
      <c r="MQP9" s="595"/>
      <c r="MQQ9" s="685"/>
      <c r="MQR9" s="813"/>
      <c r="MQS9" s="811"/>
      <c r="MQT9" s="812"/>
      <c r="MQU9" s="812"/>
      <c r="MQV9" s="812"/>
      <c r="MQW9" s="595"/>
      <c r="MQX9" s="595"/>
      <c r="MQY9" s="685"/>
      <c r="MQZ9" s="813"/>
      <c r="MRA9" s="811"/>
      <c r="MRB9" s="812"/>
      <c r="MRC9" s="812"/>
      <c r="MRD9" s="812"/>
      <c r="MRE9" s="595"/>
      <c r="MRF9" s="595"/>
      <c r="MRG9" s="685"/>
      <c r="MRH9" s="813"/>
      <c r="MRI9" s="811"/>
      <c r="MRJ9" s="812"/>
      <c r="MRK9" s="812"/>
      <c r="MRL9" s="812"/>
      <c r="MRM9" s="595"/>
      <c r="MRN9" s="595"/>
      <c r="MRO9" s="685"/>
      <c r="MRP9" s="813"/>
      <c r="MRQ9" s="811"/>
      <c r="MRR9" s="812"/>
      <c r="MRS9" s="812"/>
      <c r="MRT9" s="812"/>
      <c r="MRU9" s="595"/>
      <c r="MRV9" s="595"/>
      <c r="MRW9" s="685"/>
      <c r="MRX9" s="813"/>
      <c r="MRY9" s="811"/>
      <c r="MRZ9" s="812"/>
      <c r="MSA9" s="812"/>
      <c r="MSB9" s="812"/>
      <c r="MSC9" s="595"/>
      <c r="MSD9" s="595"/>
      <c r="MSE9" s="685"/>
      <c r="MSF9" s="813"/>
      <c r="MSG9" s="811"/>
      <c r="MSH9" s="812"/>
      <c r="MSI9" s="812"/>
      <c r="MSJ9" s="812"/>
      <c r="MSK9" s="595"/>
      <c r="MSL9" s="595"/>
      <c r="MSM9" s="685"/>
      <c r="MSN9" s="813"/>
      <c r="MSO9" s="811"/>
      <c r="MSP9" s="812"/>
      <c r="MSQ9" s="812"/>
      <c r="MSR9" s="812"/>
      <c r="MSS9" s="595"/>
      <c r="MST9" s="595"/>
      <c r="MSU9" s="685"/>
      <c r="MSV9" s="813"/>
      <c r="MSW9" s="811"/>
      <c r="MSX9" s="812"/>
      <c r="MSY9" s="812"/>
      <c r="MSZ9" s="812"/>
      <c r="MTA9" s="595"/>
      <c r="MTB9" s="595"/>
      <c r="MTC9" s="685"/>
      <c r="MTD9" s="813"/>
      <c r="MTE9" s="811"/>
      <c r="MTF9" s="812"/>
      <c r="MTG9" s="812"/>
      <c r="MTH9" s="812"/>
      <c r="MTI9" s="595"/>
      <c r="MTJ9" s="595"/>
      <c r="MTK9" s="685"/>
      <c r="MTL9" s="813"/>
      <c r="MTM9" s="811"/>
      <c r="MTN9" s="812"/>
      <c r="MTO9" s="812"/>
      <c r="MTP9" s="812"/>
      <c r="MTQ9" s="595"/>
      <c r="MTR9" s="595"/>
      <c r="MTS9" s="685"/>
      <c r="MTT9" s="813"/>
      <c r="MTU9" s="811"/>
      <c r="MTV9" s="812"/>
      <c r="MTW9" s="812"/>
      <c r="MTX9" s="812"/>
      <c r="MTY9" s="595"/>
      <c r="MTZ9" s="595"/>
      <c r="MUA9" s="685"/>
      <c r="MUB9" s="813"/>
      <c r="MUC9" s="811"/>
      <c r="MUD9" s="812"/>
      <c r="MUE9" s="812"/>
      <c r="MUF9" s="812"/>
      <c r="MUG9" s="595"/>
      <c r="MUH9" s="595"/>
      <c r="MUI9" s="685"/>
      <c r="MUJ9" s="813"/>
      <c r="MUK9" s="811"/>
      <c r="MUL9" s="812"/>
      <c r="MUM9" s="812"/>
      <c r="MUN9" s="812"/>
      <c r="MUO9" s="595"/>
      <c r="MUP9" s="595"/>
      <c r="MUQ9" s="685"/>
      <c r="MUR9" s="813"/>
      <c r="MUS9" s="811"/>
      <c r="MUT9" s="812"/>
      <c r="MUU9" s="812"/>
      <c r="MUV9" s="812"/>
      <c r="MUW9" s="595"/>
      <c r="MUX9" s="595"/>
      <c r="MUY9" s="685"/>
      <c r="MUZ9" s="813"/>
      <c r="MVA9" s="811"/>
      <c r="MVB9" s="812"/>
      <c r="MVC9" s="812"/>
      <c r="MVD9" s="812"/>
      <c r="MVE9" s="595"/>
      <c r="MVF9" s="595"/>
      <c r="MVG9" s="685"/>
      <c r="MVH9" s="813"/>
      <c r="MVI9" s="811"/>
      <c r="MVJ9" s="812"/>
      <c r="MVK9" s="812"/>
      <c r="MVL9" s="812"/>
      <c r="MVM9" s="595"/>
      <c r="MVN9" s="595"/>
      <c r="MVO9" s="685"/>
      <c r="MVP9" s="813"/>
      <c r="MVQ9" s="811"/>
      <c r="MVR9" s="812"/>
      <c r="MVS9" s="812"/>
      <c r="MVT9" s="812"/>
      <c r="MVU9" s="595"/>
      <c r="MVV9" s="595"/>
      <c r="MVW9" s="685"/>
      <c r="MVX9" s="813"/>
      <c r="MVY9" s="811"/>
      <c r="MVZ9" s="812"/>
      <c r="MWA9" s="812"/>
      <c r="MWB9" s="812"/>
      <c r="MWC9" s="595"/>
      <c r="MWD9" s="595"/>
      <c r="MWE9" s="685"/>
      <c r="MWF9" s="813"/>
      <c r="MWG9" s="811"/>
      <c r="MWH9" s="812"/>
      <c r="MWI9" s="812"/>
      <c r="MWJ9" s="812"/>
      <c r="MWK9" s="595"/>
      <c r="MWL9" s="595"/>
      <c r="MWM9" s="685"/>
      <c r="MWN9" s="813"/>
      <c r="MWO9" s="811"/>
      <c r="MWP9" s="812"/>
      <c r="MWQ9" s="812"/>
      <c r="MWR9" s="812"/>
      <c r="MWS9" s="595"/>
      <c r="MWT9" s="595"/>
      <c r="MWU9" s="685"/>
      <c r="MWV9" s="813"/>
      <c r="MWW9" s="811"/>
      <c r="MWX9" s="812"/>
      <c r="MWY9" s="812"/>
      <c r="MWZ9" s="812"/>
      <c r="MXA9" s="595"/>
      <c r="MXB9" s="595"/>
      <c r="MXC9" s="685"/>
      <c r="MXD9" s="813"/>
      <c r="MXE9" s="811"/>
      <c r="MXF9" s="812"/>
      <c r="MXG9" s="812"/>
      <c r="MXH9" s="812"/>
      <c r="MXI9" s="595"/>
      <c r="MXJ9" s="595"/>
      <c r="MXK9" s="685"/>
      <c r="MXL9" s="813"/>
      <c r="MXM9" s="811"/>
      <c r="MXN9" s="812"/>
      <c r="MXO9" s="812"/>
      <c r="MXP9" s="812"/>
      <c r="MXQ9" s="595"/>
      <c r="MXR9" s="595"/>
      <c r="MXS9" s="685"/>
      <c r="MXT9" s="813"/>
      <c r="MXU9" s="811"/>
      <c r="MXV9" s="812"/>
      <c r="MXW9" s="812"/>
      <c r="MXX9" s="812"/>
      <c r="MXY9" s="595"/>
      <c r="MXZ9" s="595"/>
      <c r="MYA9" s="685"/>
      <c r="MYB9" s="813"/>
      <c r="MYC9" s="811"/>
      <c r="MYD9" s="812"/>
      <c r="MYE9" s="812"/>
      <c r="MYF9" s="812"/>
      <c r="MYG9" s="595"/>
      <c r="MYH9" s="595"/>
      <c r="MYI9" s="685"/>
      <c r="MYJ9" s="813"/>
      <c r="MYK9" s="811"/>
      <c r="MYL9" s="812"/>
      <c r="MYM9" s="812"/>
      <c r="MYN9" s="812"/>
      <c r="MYO9" s="595"/>
      <c r="MYP9" s="595"/>
      <c r="MYQ9" s="685"/>
      <c r="MYR9" s="813"/>
      <c r="MYS9" s="811"/>
      <c r="MYT9" s="812"/>
      <c r="MYU9" s="812"/>
      <c r="MYV9" s="812"/>
      <c r="MYW9" s="595"/>
      <c r="MYX9" s="595"/>
      <c r="MYY9" s="685"/>
      <c r="MYZ9" s="813"/>
      <c r="MZA9" s="811"/>
      <c r="MZB9" s="812"/>
      <c r="MZC9" s="812"/>
      <c r="MZD9" s="812"/>
      <c r="MZE9" s="595"/>
      <c r="MZF9" s="595"/>
      <c r="MZG9" s="685"/>
      <c r="MZH9" s="813"/>
      <c r="MZI9" s="811"/>
      <c r="MZJ9" s="812"/>
      <c r="MZK9" s="812"/>
      <c r="MZL9" s="812"/>
      <c r="MZM9" s="595"/>
      <c r="MZN9" s="595"/>
      <c r="MZO9" s="685"/>
      <c r="MZP9" s="813"/>
      <c r="MZQ9" s="811"/>
      <c r="MZR9" s="812"/>
      <c r="MZS9" s="812"/>
      <c r="MZT9" s="812"/>
      <c r="MZU9" s="595"/>
      <c r="MZV9" s="595"/>
      <c r="MZW9" s="685"/>
      <c r="MZX9" s="813"/>
      <c r="MZY9" s="811"/>
      <c r="MZZ9" s="812"/>
      <c r="NAA9" s="812"/>
      <c r="NAB9" s="812"/>
      <c r="NAC9" s="595"/>
      <c r="NAD9" s="595"/>
      <c r="NAE9" s="685"/>
      <c r="NAF9" s="813"/>
      <c r="NAG9" s="811"/>
      <c r="NAH9" s="812"/>
      <c r="NAI9" s="812"/>
      <c r="NAJ9" s="812"/>
      <c r="NAK9" s="595"/>
      <c r="NAL9" s="595"/>
      <c r="NAM9" s="685"/>
      <c r="NAN9" s="813"/>
      <c r="NAO9" s="811"/>
      <c r="NAP9" s="812"/>
      <c r="NAQ9" s="812"/>
      <c r="NAR9" s="812"/>
      <c r="NAS9" s="595"/>
      <c r="NAT9" s="595"/>
      <c r="NAU9" s="685"/>
      <c r="NAV9" s="813"/>
      <c r="NAW9" s="811"/>
      <c r="NAX9" s="812"/>
      <c r="NAY9" s="812"/>
      <c r="NAZ9" s="812"/>
      <c r="NBA9" s="595"/>
      <c r="NBB9" s="595"/>
      <c r="NBC9" s="685"/>
      <c r="NBD9" s="813"/>
      <c r="NBE9" s="811"/>
      <c r="NBF9" s="812"/>
      <c r="NBG9" s="812"/>
      <c r="NBH9" s="812"/>
      <c r="NBI9" s="595"/>
      <c r="NBJ9" s="595"/>
      <c r="NBK9" s="685"/>
      <c r="NBL9" s="813"/>
      <c r="NBM9" s="811"/>
      <c r="NBN9" s="812"/>
      <c r="NBO9" s="812"/>
      <c r="NBP9" s="812"/>
      <c r="NBQ9" s="595"/>
      <c r="NBR9" s="595"/>
      <c r="NBS9" s="685"/>
      <c r="NBT9" s="813"/>
      <c r="NBU9" s="811"/>
      <c r="NBV9" s="812"/>
      <c r="NBW9" s="812"/>
      <c r="NBX9" s="812"/>
      <c r="NBY9" s="595"/>
      <c r="NBZ9" s="595"/>
      <c r="NCA9" s="685"/>
      <c r="NCB9" s="813"/>
      <c r="NCC9" s="811"/>
      <c r="NCD9" s="812"/>
      <c r="NCE9" s="812"/>
      <c r="NCF9" s="812"/>
      <c r="NCG9" s="595"/>
      <c r="NCH9" s="595"/>
      <c r="NCI9" s="685"/>
      <c r="NCJ9" s="813"/>
      <c r="NCK9" s="811"/>
      <c r="NCL9" s="812"/>
      <c r="NCM9" s="812"/>
      <c r="NCN9" s="812"/>
      <c r="NCO9" s="595"/>
      <c r="NCP9" s="595"/>
      <c r="NCQ9" s="685"/>
      <c r="NCR9" s="813"/>
      <c r="NCS9" s="811"/>
      <c r="NCT9" s="812"/>
      <c r="NCU9" s="812"/>
      <c r="NCV9" s="812"/>
      <c r="NCW9" s="595"/>
      <c r="NCX9" s="595"/>
      <c r="NCY9" s="685"/>
      <c r="NCZ9" s="813"/>
      <c r="NDA9" s="811"/>
      <c r="NDB9" s="812"/>
      <c r="NDC9" s="812"/>
      <c r="NDD9" s="812"/>
      <c r="NDE9" s="595"/>
      <c r="NDF9" s="595"/>
      <c r="NDG9" s="685"/>
      <c r="NDH9" s="813"/>
      <c r="NDI9" s="811"/>
      <c r="NDJ9" s="812"/>
      <c r="NDK9" s="812"/>
      <c r="NDL9" s="812"/>
      <c r="NDM9" s="595"/>
      <c r="NDN9" s="595"/>
      <c r="NDO9" s="685"/>
      <c r="NDP9" s="813"/>
      <c r="NDQ9" s="811"/>
      <c r="NDR9" s="812"/>
      <c r="NDS9" s="812"/>
      <c r="NDT9" s="812"/>
      <c r="NDU9" s="595"/>
      <c r="NDV9" s="595"/>
      <c r="NDW9" s="685"/>
      <c r="NDX9" s="813"/>
      <c r="NDY9" s="811"/>
      <c r="NDZ9" s="812"/>
      <c r="NEA9" s="812"/>
      <c r="NEB9" s="812"/>
      <c r="NEC9" s="595"/>
      <c r="NED9" s="595"/>
      <c r="NEE9" s="685"/>
      <c r="NEF9" s="813"/>
      <c r="NEG9" s="811"/>
      <c r="NEH9" s="812"/>
      <c r="NEI9" s="812"/>
      <c r="NEJ9" s="812"/>
      <c r="NEK9" s="595"/>
      <c r="NEL9" s="595"/>
      <c r="NEM9" s="685"/>
      <c r="NEN9" s="813"/>
      <c r="NEO9" s="811"/>
      <c r="NEP9" s="812"/>
      <c r="NEQ9" s="812"/>
      <c r="NER9" s="812"/>
      <c r="NES9" s="595"/>
      <c r="NET9" s="595"/>
      <c r="NEU9" s="685"/>
      <c r="NEV9" s="813"/>
      <c r="NEW9" s="811"/>
      <c r="NEX9" s="812"/>
      <c r="NEY9" s="812"/>
      <c r="NEZ9" s="812"/>
      <c r="NFA9" s="595"/>
      <c r="NFB9" s="595"/>
      <c r="NFC9" s="685"/>
      <c r="NFD9" s="813"/>
      <c r="NFE9" s="811"/>
      <c r="NFF9" s="812"/>
      <c r="NFG9" s="812"/>
      <c r="NFH9" s="812"/>
      <c r="NFI9" s="595"/>
      <c r="NFJ9" s="595"/>
      <c r="NFK9" s="685"/>
      <c r="NFL9" s="813"/>
      <c r="NFM9" s="811"/>
      <c r="NFN9" s="812"/>
      <c r="NFO9" s="812"/>
      <c r="NFP9" s="812"/>
      <c r="NFQ9" s="595"/>
      <c r="NFR9" s="595"/>
      <c r="NFS9" s="685"/>
      <c r="NFT9" s="813"/>
      <c r="NFU9" s="811"/>
      <c r="NFV9" s="812"/>
      <c r="NFW9" s="812"/>
      <c r="NFX9" s="812"/>
      <c r="NFY9" s="595"/>
      <c r="NFZ9" s="595"/>
      <c r="NGA9" s="685"/>
      <c r="NGB9" s="813"/>
      <c r="NGC9" s="811"/>
      <c r="NGD9" s="812"/>
      <c r="NGE9" s="812"/>
      <c r="NGF9" s="812"/>
      <c r="NGG9" s="595"/>
      <c r="NGH9" s="595"/>
      <c r="NGI9" s="685"/>
      <c r="NGJ9" s="813"/>
      <c r="NGK9" s="811"/>
      <c r="NGL9" s="812"/>
      <c r="NGM9" s="812"/>
      <c r="NGN9" s="812"/>
      <c r="NGO9" s="595"/>
      <c r="NGP9" s="595"/>
      <c r="NGQ9" s="685"/>
      <c r="NGR9" s="813"/>
      <c r="NGS9" s="811"/>
      <c r="NGT9" s="812"/>
      <c r="NGU9" s="812"/>
      <c r="NGV9" s="812"/>
      <c r="NGW9" s="595"/>
      <c r="NGX9" s="595"/>
      <c r="NGY9" s="685"/>
      <c r="NGZ9" s="813"/>
      <c r="NHA9" s="811"/>
      <c r="NHB9" s="812"/>
      <c r="NHC9" s="812"/>
      <c r="NHD9" s="812"/>
      <c r="NHE9" s="595"/>
      <c r="NHF9" s="595"/>
      <c r="NHG9" s="685"/>
      <c r="NHH9" s="813"/>
      <c r="NHI9" s="811"/>
      <c r="NHJ9" s="812"/>
      <c r="NHK9" s="812"/>
      <c r="NHL9" s="812"/>
      <c r="NHM9" s="595"/>
      <c r="NHN9" s="595"/>
      <c r="NHO9" s="685"/>
      <c r="NHP9" s="813"/>
      <c r="NHQ9" s="811"/>
      <c r="NHR9" s="812"/>
      <c r="NHS9" s="812"/>
      <c r="NHT9" s="812"/>
      <c r="NHU9" s="595"/>
      <c r="NHV9" s="595"/>
      <c r="NHW9" s="685"/>
      <c r="NHX9" s="813"/>
      <c r="NHY9" s="811"/>
      <c r="NHZ9" s="812"/>
      <c r="NIA9" s="812"/>
      <c r="NIB9" s="812"/>
      <c r="NIC9" s="595"/>
      <c r="NID9" s="595"/>
      <c r="NIE9" s="685"/>
      <c r="NIF9" s="813"/>
      <c r="NIG9" s="811"/>
      <c r="NIH9" s="812"/>
      <c r="NII9" s="812"/>
      <c r="NIJ9" s="812"/>
      <c r="NIK9" s="595"/>
      <c r="NIL9" s="595"/>
      <c r="NIM9" s="685"/>
      <c r="NIN9" s="813"/>
      <c r="NIO9" s="811"/>
      <c r="NIP9" s="812"/>
      <c r="NIQ9" s="812"/>
      <c r="NIR9" s="812"/>
      <c r="NIS9" s="595"/>
      <c r="NIT9" s="595"/>
      <c r="NIU9" s="685"/>
      <c r="NIV9" s="813"/>
      <c r="NIW9" s="811"/>
      <c r="NIX9" s="812"/>
      <c r="NIY9" s="812"/>
      <c r="NIZ9" s="812"/>
      <c r="NJA9" s="595"/>
      <c r="NJB9" s="595"/>
      <c r="NJC9" s="685"/>
      <c r="NJD9" s="813"/>
      <c r="NJE9" s="811"/>
      <c r="NJF9" s="812"/>
      <c r="NJG9" s="812"/>
      <c r="NJH9" s="812"/>
      <c r="NJI9" s="595"/>
      <c r="NJJ9" s="595"/>
      <c r="NJK9" s="685"/>
      <c r="NJL9" s="813"/>
      <c r="NJM9" s="811"/>
      <c r="NJN9" s="812"/>
      <c r="NJO9" s="812"/>
      <c r="NJP9" s="812"/>
      <c r="NJQ9" s="595"/>
      <c r="NJR9" s="595"/>
      <c r="NJS9" s="685"/>
      <c r="NJT9" s="813"/>
      <c r="NJU9" s="811"/>
      <c r="NJV9" s="812"/>
      <c r="NJW9" s="812"/>
      <c r="NJX9" s="812"/>
      <c r="NJY9" s="595"/>
      <c r="NJZ9" s="595"/>
      <c r="NKA9" s="685"/>
      <c r="NKB9" s="813"/>
      <c r="NKC9" s="811"/>
      <c r="NKD9" s="812"/>
      <c r="NKE9" s="812"/>
      <c r="NKF9" s="812"/>
      <c r="NKG9" s="595"/>
      <c r="NKH9" s="595"/>
      <c r="NKI9" s="685"/>
      <c r="NKJ9" s="813"/>
      <c r="NKK9" s="811"/>
      <c r="NKL9" s="812"/>
      <c r="NKM9" s="812"/>
      <c r="NKN9" s="812"/>
      <c r="NKO9" s="595"/>
      <c r="NKP9" s="595"/>
      <c r="NKQ9" s="685"/>
      <c r="NKR9" s="813"/>
      <c r="NKS9" s="811"/>
      <c r="NKT9" s="812"/>
      <c r="NKU9" s="812"/>
      <c r="NKV9" s="812"/>
      <c r="NKW9" s="595"/>
      <c r="NKX9" s="595"/>
      <c r="NKY9" s="685"/>
      <c r="NKZ9" s="813"/>
      <c r="NLA9" s="811"/>
      <c r="NLB9" s="812"/>
      <c r="NLC9" s="812"/>
      <c r="NLD9" s="812"/>
      <c r="NLE9" s="595"/>
      <c r="NLF9" s="595"/>
      <c r="NLG9" s="685"/>
      <c r="NLH9" s="813"/>
      <c r="NLI9" s="811"/>
      <c r="NLJ9" s="812"/>
      <c r="NLK9" s="812"/>
      <c r="NLL9" s="812"/>
      <c r="NLM9" s="595"/>
      <c r="NLN9" s="595"/>
      <c r="NLO9" s="685"/>
      <c r="NLP9" s="813"/>
      <c r="NLQ9" s="811"/>
      <c r="NLR9" s="812"/>
      <c r="NLS9" s="812"/>
      <c r="NLT9" s="812"/>
      <c r="NLU9" s="595"/>
      <c r="NLV9" s="595"/>
      <c r="NLW9" s="685"/>
      <c r="NLX9" s="813"/>
      <c r="NLY9" s="811"/>
      <c r="NLZ9" s="812"/>
      <c r="NMA9" s="812"/>
      <c r="NMB9" s="812"/>
      <c r="NMC9" s="595"/>
      <c r="NMD9" s="595"/>
      <c r="NME9" s="685"/>
      <c r="NMF9" s="813"/>
      <c r="NMG9" s="811"/>
      <c r="NMH9" s="812"/>
      <c r="NMI9" s="812"/>
      <c r="NMJ9" s="812"/>
      <c r="NMK9" s="595"/>
      <c r="NML9" s="595"/>
      <c r="NMM9" s="685"/>
      <c r="NMN9" s="813"/>
      <c r="NMO9" s="811"/>
      <c r="NMP9" s="812"/>
      <c r="NMQ9" s="812"/>
      <c r="NMR9" s="812"/>
      <c r="NMS9" s="595"/>
      <c r="NMT9" s="595"/>
      <c r="NMU9" s="685"/>
      <c r="NMV9" s="813"/>
      <c r="NMW9" s="811"/>
      <c r="NMX9" s="812"/>
      <c r="NMY9" s="812"/>
      <c r="NMZ9" s="812"/>
      <c r="NNA9" s="595"/>
      <c r="NNB9" s="595"/>
      <c r="NNC9" s="685"/>
      <c r="NND9" s="813"/>
      <c r="NNE9" s="811"/>
      <c r="NNF9" s="812"/>
      <c r="NNG9" s="812"/>
      <c r="NNH9" s="812"/>
      <c r="NNI9" s="595"/>
      <c r="NNJ9" s="595"/>
      <c r="NNK9" s="685"/>
      <c r="NNL9" s="813"/>
      <c r="NNM9" s="811"/>
      <c r="NNN9" s="812"/>
      <c r="NNO9" s="812"/>
      <c r="NNP9" s="812"/>
      <c r="NNQ9" s="595"/>
      <c r="NNR9" s="595"/>
      <c r="NNS9" s="685"/>
      <c r="NNT9" s="813"/>
      <c r="NNU9" s="811"/>
      <c r="NNV9" s="812"/>
      <c r="NNW9" s="812"/>
      <c r="NNX9" s="812"/>
      <c r="NNY9" s="595"/>
      <c r="NNZ9" s="595"/>
      <c r="NOA9" s="685"/>
      <c r="NOB9" s="813"/>
      <c r="NOC9" s="811"/>
      <c r="NOD9" s="812"/>
      <c r="NOE9" s="812"/>
      <c r="NOF9" s="812"/>
      <c r="NOG9" s="595"/>
      <c r="NOH9" s="595"/>
      <c r="NOI9" s="685"/>
      <c r="NOJ9" s="813"/>
      <c r="NOK9" s="811"/>
      <c r="NOL9" s="812"/>
      <c r="NOM9" s="812"/>
      <c r="NON9" s="812"/>
      <c r="NOO9" s="595"/>
      <c r="NOP9" s="595"/>
      <c r="NOQ9" s="685"/>
      <c r="NOR9" s="813"/>
      <c r="NOS9" s="811"/>
      <c r="NOT9" s="812"/>
      <c r="NOU9" s="812"/>
      <c r="NOV9" s="812"/>
      <c r="NOW9" s="595"/>
      <c r="NOX9" s="595"/>
      <c r="NOY9" s="685"/>
      <c r="NOZ9" s="813"/>
      <c r="NPA9" s="811"/>
      <c r="NPB9" s="812"/>
      <c r="NPC9" s="812"/>
      <c r="NPD9" s="812"/>
      <c r="NPE9" s="595"/>
      <c r="NPF9" s="595"/>
      <c r="NPG9" s="685"/>
      <c r="NPH9" s="813"/>
      <c r="NPI9" s="811"/>
      <c r="NPJ9" s="812"/>
      <c r="NPK9" s="812"/>
      <c r="NPL9" s="812"/>
      <c r="NPM9" s="595"/>
      <c r="NPN9" s="595"/>
      <c r="NPO9" s="685"/>
      <c r="NPP9" s="813"/>
      <c r="NPQ9" s="811"/>
      <c r="NPR9" s="812"/>
      <c r="NPS9" s="812"/>
      <c r="NPT9" s="812"/>
      <c r="NPU9" s="595"/>
      <c r="NPV9" s="595"/>
      <c r="NPW9" s="685"/>
      <c r="NPX9" s="813"/>
      <c r="NPY9" s="811"/>
      <c r="NPZ9" s="812"/>
      <c r="NQA9" s="812"/>
      <c r="NQB9" s="812"/>
      <c r="NQC9" s="595"/>
      <c r="NQD9" s="595"/>
      <c r="NQE9" s="685"/>
      <c r="NQF9" s="813"/>
      <c r="NQG9" s="811"/>
      <c r="NQH9" s="812"/>
      <c r="NQI9" s="812"/>
      <c r="NQJ9" s="812"/>
      <c r="NQK9" s="595"/>
      <c r="NQL9" s="595"/>
      <c r="NQM9" s="685"/>
      <c r="NQN9" s="813"/>
      <c r="NQO9" s="811"/>
      <c r="NQP9" s="812"/>
      <c r="NQQ9" s="812"/>
      <c r="NQR9" s="812"/>
      <c r="NQS9" s="595"/>
      <c r="NQT9" s="595"/>
      <c r="NQU9" s="685"/>
      <c r="NQV9" s="813"/>
      <c r="NQW9" s="811"/>
      <c r="NQX9" s="812"/>
      <c r="NQY9" s="812"/>
      <c r="NQZ9" s="812"/>
      <c r="NRA9" s="595"/>
      <c r="NRB9" s="595"/>
      <c r="NRC9" s="685"/>
      <c r="NRD9" s="813"/>
      <c r="NRE9" s="811"/>
      <c r="NRF9" s="812"/>
      <c r="NRG9" s="812"/>
      <c r="NRH9" s="812"/>
      <c r="NRI9" s="595"/>
      <c r="NRJ9" s="595"/>
      <c r="NRK9" s="685"/>
      <c r="NRL9" s="813"/>
      <c r="NRM9" s="811"/>
      <c r="NRN9" s="812"/>
      <c r="NRO9" s="812"/>
      <c r="NRP9" s="812"/>
      <c r="NRQ9" s="595"/>
      <c r="NRR9" s="595"/>
      <c r="NRS9" s="685"/>
      <c r="NRT9" s="813"/>
      <c r="NRU9" s="811"/>
      <c r="NRV9" s="812"/>
      <c r="NRW9" s="812"/>
      <c r="NRX9" s="812"/>
      <c r="NRY9" s="595"/>
      <c r="NRZ9" s="595"/>
      <c r="NSA9" s="685"/>
      <c r="NSB9" s="813"/>
      <c r="NSC9" s="811"/>
      <c r="NSD9" s="812"/>
      <c r="NSE9" s="812"/>
      <c r="NSF9" s="812"/>
      <c r="NSG9" s="595"/>
      <c r="NSH9" s="595"/>
      <c r="NSI9" s="685"/>
      <c r="NSJ9" s="813"/>
      <c r="NSK9" s="811"/>
      <c r="NSL9" s="812"/>
      <c r="NSM9" s="812"/>
      <c r="NSN9" s="812"/>
      <c r="NSO9" s="595"/>
      <c r="NSP9" s="595"/>
      <c r="NSQ9" s="685"/>
      <c r="NSR9" s="813"/>
      <c r="NSS9" s="811"/>
      <c r="NST9" s="812"/>
      <c r="NSU9" s="812"/>
      <c r="NSV9" s="812"/>
      <c r="NSW9" s="595"/>
      <c r="NSX9" s="595"/>
      <c r="NSY9" s="685"/>
      <c r="NSZ9" s="813"/>
      <c r="NTA9" s="811"/>
      <c r="NTB9" s="812"/>
      <c r="NTC9" s="812"/>
      <c r="NTD9" s="812"/>
      <c r="NTE9" s="595"/>
      <c r="NTF9" s="595"/>
      <c r="NTG9" s="685"/>
      <c r="NTH9" s="813"/>
      <c r="NTI9" s="811"/>
      <c r="NTJ9" s="812"/>
      <c r="NTK9" s="812"/>
      <c r="NTL9" s="812"/>
      <c r="NTM9" s="595"/>
      <c r="NTN9" s="595"/>
      <c r="NTO9" s="685"/>
      <c r="NTP9" s="813"/>
      <c r="NTQ9" s="811"/>
      <c r="NTR9" s="812"/>
      <c r="NTS9" s="812"/>
      <c r="NTT9" s="812"/>
      <c r="NTU9" s="595"/>
      <c r="NTV9" s="595"/>
      <c r="NTW9" s="685"/>
      <c r="NTX9" s="813"/>
      <c r="NTY9" s="811"/>
      <c r="NTZ9" s="812"/>
      <c r="NUA9" s="812"/>
      <c r="NUB9" s="812"/>
      <c r="NUC9" s="595"/>
      <c r="NUD9" s="595"/>
      <c r="NUE9" s="685"/>
      <c r="NUF9" s="813"/>
      <c r="NUG9" s="811"/>
      <c r="NUH9" s="812"/>
      <c r="NUI9" s="812"/>
      <c r="NUJ9" s="812"/>
      <c r="NUK9" s="595"/>
      <c r="NUL9" s="595"/>
      <c r="NUM9" s="685"/>
      <c r="NUN9" s="813"/>
      <c r="NUO9" s="811"/>
      <c r="NUP9" s="812"/>
      <c r="NUQ9" s="812"/>
      <c r="NUR9" s="812"/>
      <c r="NUS9" s="595"/>
      <c r="NUT9" s="595"/>
      <c r="NUU9" s="685"/>
      <c r="NUV9" s="813"/>
      <c r="NUW9" s="811"/>
      <c r="NUX9" s="812"/>
      <c r="NUY9" s="812"/>
      <c r="NUZ9" s="812"/>
      <c r="NVA9" s="595"/>
      <c r="NVB9" s="595"/>
      <c r="NVC9" s="685"/>
      <c r="NVD9" s="813"/>
      <c r="NVE9" s="811"/>
      <c r="NVF9" s="812"/>
      <c r="NVG9" s="812"/>
      <c r="NVH9" s="812"/>
      <c r="NVI9" s="595"/>
      <c r="NVJ9" s="595"/>
      <c r="NVK9" s="685"/>
      <c r="NVL9" s="813"/>
      <c r="NVM9" s="811"/>
      <c r="NVN9" s="812"/>
      <c r="NVO9" s="812"/>
      <c r="NVP9" s="812"/>
      <c r="NVQ9" s="595"/>
      <c r="NVR9" s="595"/>
      <c r="NVS9" s="685"/>
      <c r="NVT9" s="813"/>
      <c r="NVU9" s="811"/>
      <c r="NVV9" s="812"/>
      <c r="NVW9" s="812"/>
      <c r="NVX9" s="812"/>
      <c r="NVY9" s="595"/>
      <c r="NVZ9" s="595"/>
      <c r="NWA9" s="685"/>
      <c r="NWB9" s="813"/>
      <c r="NWC9" s="811"/>
      <c r="NWD9" s="812"/>
      <c r="NWE9" s="812"/>
      <c r="NWF9" s="812"/>
      <c r="NWG9" s="595"/>
      <c r="NWH9" s="595"/>
      <c r="NWI9" s="685"/>
      <c r="NWJ9" s="813"/>
      <c r="NWK9" s="811"/>
      <c r="NWL9" s="812"/>
      <c r="NWM9" s="812"/>
      <c r="NWN9" s="812"/>
      <c r="NWO9" s="595"/>
      <c r="NWP9" s="595"/>
      <c r="NWQ9" s="685"/>
      <c r="NWR9" s="813"/>
      <c r="NWS9" s="811"/>
      <c r="NWT9" s="812"/>
      <c r="NWU9" s="812"/>
      <c r="NWV9" s="812"/>
      <c r="NWW9" s="595"/>
      <c r="NWX9" s="595"/>
      <c r="NWY9" s="685"/>
      <c r="NWZ9" s="813"/>
      <c r="NXA9" s="811"/>
      <c r="NXB9" s="812"/>
      <c r="NXC9" s="812"/>
      <c r="NXD9" s="812"/>
      <c r="NXE9" s="595"/>
      <c r="NXF9" s="595"/>
      <c r="NXG9" s="685"/>
      <c r="NXH9" s="813"/>
      <c r="NXI9" s="811"/>
      <c r="NXJ9" s="812"/>
      <c r="NXK9" s="812"/>
      <c r="NXL9" s="812"/>
      <c r="NXM9" s="595"/>
      <c r="NXN9" s="595"/>
      <c r="NXO9" s="685"/>
      <c r="NXP9" s="813"/>
      <c r="NXQ9" s="811"/>
      <c r="NXR9" s="812"/>
      <c r="NXS9" s="812"/>
      <c r="NXT9" s="812"/>
      <c r="NXU9" s="595"/>
      <c r="NXV9" s="595"/>
      <c r="NXW9" s="685"/>
      <c r="NXX9" s="813"/>
      <c r="NXY9" s="811"/>
      <c r="NXZ9" s="812"/>
      <c r="NYA9" s="812"/>
      <c r="NYB9" s="812"/>
      <c r="NYC9" s="595"/>
      <c r="NYD9" s="595"/>
      <c r="NYE9" s="685"/>
      <c r="NYF9" s="813"/>
      <c r="NYG9" s="811"/>
      <c r="NYH9" s="812"/>
      <c r="NYI9" s="812"/>
      <c r="NYJ9" s="812"/>
      <c r="NYK9" s="595"/>
      <c r="NYL9" s="595"/>
      <c r="NYM9" s="685"/>
      <c r="NYN9" s="813"/>
      <c r="NYO9" s="811"/>
      <c r="NYP9" s="812"/>
      <c r="NYQ9" s="812"/>
      <c r="NYR9" s="812"/>
      <c r="NYS9" s="595"/>
      <c r="NYT9" s="595"/>
      <c r="NYU9" s="685"/>
      <c r="NYV9" s="813"/>
      <c r="NYW9" s="811"/>
      <c r="NYX9" s="812"/>
      <c r="NYY9" s="812"/>
      <c r="NYZ9" s="812"/>
      <c r="NZA9" s="595"/>
      <c r="NZB9" s="595"/>
      <c r="NZC9" s="685"/>
      <c r="NZD9" s="813"/>
      <c r="NZE9" s="811"/>
      <c r="NZF9" s="812"/>
      <c r="NZG9" s="812"/>
      <c r="NZH9" s="812"/>
      <c r="NZI9" s="595"/>
      <c r="NZJ9" s="595"/>
      <c r="NZK9" s="685"/>
      <c r="NZL9" s="813"/>
      <c r="NZM9" s="811"/>
      <c r="NZN9" s="812"/>
      <c r="NZO9" s="812"/>
      <c r="NZP9" s="812"/>
      <c r="NZQ9" s="595"/>
      <c r="NZR9" s="595"/>
      <c r="NZS9" s="685"/>
      <c r="NZT9" s="813"/>
      <c r="NZU9" s="811"/>
      <c r="NZV9" s="812"/>
      <c r="NZW9" s="812"/>
      <c r="NZX9" s="812"/>
      <c r="NZY9" s="595"/>
      <c r="NZZ9" s="595"/>
      <c r="OAA9" s="685"/>
      <c r="OAB9" s="813"/>
      <c r="OAC9" s="811"/>
      <c r="OAD9" s="812"/>
      <c r="OAE9" s="812"/>
      <c r="OAF9" s="812"/>
      <c r="OAG9" s="595"/>
      <c r="OAH9" s="595"/>
      <c r="OAI9" s="685"/>
      <c r="OAJ9" s="813"/>
      <c r="OAK9" s="811"/>
      <c r="OAL9" s="812"/>
      <c r="OAM9" s="812"/>
      <c r="OAN9" s="812"/>
      <c r="OAO9" s="595"/>
      <c r="OAP9" s="595"/>
      <c r="OAQ9" s="685"/>
      <c r="OAR9" s="813"/>
      <c r="OAS9" s="811"/>
      <c r="OAT9" s="812"/>
      <c r="OAU9" s="812"/>
      <c r="OAV9" s="812"/>
      <c r="OAW9" s="595"/>
      <c r="OAX9" s="595"/>
      <c r="OAY9" s="685"/>
      <c r="OAZ9" s="813"/>
      <c r="OBA9" s="811"/>
      <c r="OBB9" s="812"/>
      <c r="OBC9" s="812"/>
      <c r="OBD9" s="812"/>
      <c r="OBE9" s="595"/>
      <c r="OBF9" s="595"/>
      <c r="OBG9" s="685"/>
      <c r="OBH9" s="813"/>
      <c r="OBI9" s="811"/>
      <c r="OBJ9" s="812"/>
      <c r="OBK9" s="812"/>
      <c r="OBL9" s="812"/>
      <c r="OBM9" s="595"/>
      <c r="OBN9" s="595"/>
      <c r="OBO9" s="685"/>
      <c r="OBP9" s="813"/>
      <c r="OBQ9" s="811"/>
      <c r="OBR9" s="812"/>
      <c r="OBS9" s="812"/>
      <c r="OBT9" s="812"/>
      <c r="OBU9" s="595"/>
      <c r="OBV9" s="595"/>
      <c r="OBW9" s="685"/>
      <c r="OBX9" s="813"/>
      <c r="OBY9" s="811"/>
      <c r="OBZ9" s="812"/>
      <c r="OCA9" s="812"/>
      <c r="OCB9" s="812"/>
      <c r="OCC9" s="595"/>
      <c r="OCD9" s="595"/>
      <c r="OCE9" s="685"/>
      <c r="OCF9" s="813"/>
      <c r="OCG9" s="811"/>
      <c r="OCH9" s="812"/>
      <c r="OCI9" s="812"/>
      <c r="OCJ9" s="812"/>
      <c r="OCK9" s="595"/>
      <c r="OCL9" s="595"/>
      <c r="OCM9" s="685"/>
      <c r="OCN9" s="813"/>
      <c r="OCO9" s="811"/>
      <c r="OCP9" s="812"/>
      <c r="OCQ9" s="812"/>
      <c r="OCR9" s="812"/>
      <c r="OCS9" s="595"/>
      <c r="OCT9" s="595"/>
      <c r="OCU9" s="685"/>
      <c r="OCV9" s="813"/>
      <c r="OCW9" s="811"/>
      <c r="OCX9" s="812"/>
      <c r="OCY9" s="812"/>
      <c r="OCZ9" s="812"/>
      <c r="ODA9" s="595"/>
      <c r="ODB9" s="595"/>
      <c r="ODC9" s="685"/>
      <c r="ODD9" s="813"/>
      <c r="ODE9" s="811"/>
      <c r="ODF9" s="812"/>
      <c r="ODG9" s="812"/>
      <c r="ODH9" s="812"/>
      <c r="ODI9" s="595"/>
      <c r="ODJ9" s="595"/>
      <c r="ODK9" s="685"/>
      <c r="ODL9" s="813"/>
      <c r="ODM9" s="811"/>
      <c r="ODN9" s="812"/>
      <c r="ODO9" s="812"/>
      <c r="ODP9" s="812"/>
      <c r="ODQ9" s="595"/>
      <c r="ODR9" s="595"/>
      <c r="ODS9" s="685"/>
      <c r="ODT9" s="813"/>
      <c r="ODU9" s="811"/>
      <c r="ODV9" s="812"/>
      <c r="ODW9" s="812"/>
      <c r="ODX9" s="812"/>
      <c r="ODY9" s="595"/>
      <c r="ODZ9" s="595"/>
      <c r="OEA9" s="685"/>
      <c r="OEB9" s="813"/>
      <c r="OEC9" s="811"/>
      <c r="OED9" s="812"/>
      <c r="OEE9" s="812"/>
      <c r="OEF9" s="812"/>
      <c r="OEG9" s="595"/>
      <c r="OEH9" s="595"/>
      <c r="OEI9" s="685"/>
      <c r="OEJ9" s="813"/>
      <c r="OEK9" s="811"/>
      <c r="OEL9" s="812"/>
      <c r="OEM9" s="812"/>
      <c r="OEN9" s="812"/>
      <c r="OEO9" s="595"/>
      <c r="OEP9" s="595"/>
      <c r="OEQ9" s="685"/>
      <c r="OER9" s="813"/>
      <c r="OES9" s="811"/>
      <c r="OET9" s="812"/>
      <c r="OEU9" s="812"/>
      <c r="OEV9" s="812"/>
      <c r="OEW9" s="595"/>
      <c r="OEX9" s="595"/>
      <c r="OEY9" s="685"/>
      <c r="OEZ9" s="813"/>
      <c r="OFA9" s="811"/>
      <c r="OFB9" s="812"/>
      <c r="OFC9" s="812"/>
      <c r="OFD9" s="812"/>
      <c r="OFE9" s="595"/>
      <c r="OFF9" s="595"/>
      <c r="OFG9" s="685"/>
      <c r="OFH9" s="813"/>
      <c r="OFI9" s="811"/>
      <c r="OFJ9" s="812"/>
      <c r="OFK9" s="812"/>
      <c r="OFL9" s="812"/>
      <c r="OFM9" s="595"/>
      <c r="OFN9" s="595"/>
      <c r="OFO9" s="685"/>
      <c r="OFP9" s="813"/>
      <c r="OFQ9" s="811"/>
      <c r="OFR9" s="812"/>
      <c r="OFS9" s="812"/>
      <c r="OFT9" s="812"/>
      <c r="OFU9" s="595"/>
      <c r="OFV9" s="595"/>
      <c r="OFW9" s="685"/>
      <c r="OFX9" s="813"/>
      <c r="OFY9" s="811"/>
      <c r="OFZ9" s="812"/>
      <c r="OGA9" s="812"/>
      <c r="OGB9" s="812"/>
      <c r="OGC9" s="595"/>
      <c r="OGD9" s="595"/>
      <c r="OGE9" s="685"/>
      <c r="OGF9" s="813"/>
      <c r="OGG9" s="811"/>
      <c r="OGH9" s="812"/>
      <c r="OGI9" s="812"/>
      <c r="OGJ9" s="812"/>
      <c r="OGK9" s="595"/>
      <c r="OGL9" s="595"/>
      <c r="OGM9" s="685"/>
      <c r="OGN9" s="813"/>
      <c r="OGO9" s="811"/>
      <c r="OGP9" s="812"/>
      <c r="OGQ9" s="812"/>
      <c r="OGR9" s="812"/>
      <c r="OGS9" s="595"/>
      <c r="OGT9" s="595"/>
      <c r="OGU9" s="685"/>
      <c r="OGV9" s="813"/>
      <c r="OGW9" s="811"/>
      <c r="OGX9" s="812"/>
      <c r="OGY9" s="812"/>
      <c r="OGZ9" s="812"/>
      <c r="OHA9" s="595"/>
      <c r="OHB9" s="595"/>
      <c r="OHC9" s="685"/>
      <c r="OHD9" s="813"/>
      <c r="OHE9" s="811"/>
      <c r="OHF9" s="812"/>
      <c r="OHG9" s="812"/>
      <c r="OHH9" s="812"/>
      <c r="OHI9" s="595"/>
      <c r="OHJ9" s="595"/>
      <c r="OHK9" s="685"/>
      <c r="OHL9" s="813"/>
      <c r="OHM9" s="811"/>
      <c r="OHN9" s="812"/>
      <c r="OHO9" s="812"/>
      <c r="OHP9" s="812"/>
      <c r="OHQ9" s="595"/>
      <c r="OHR9" s="595"/>
      <c r="OHS9" s="685"/>
      <c r="OHT9" s="813"/>
      <c r="OHU9" s="811"/>
      <c r="OHV9" s="812"/>
      <c r="OHW9" s="812"/>
      <c r="OHX9" s="812"/>
      <c r="OHY9" s="595"/>
      <c r="OHZ9" s="595"/>
      <c r="OIA9" s="685"/>
      <c r="OIB9" s="813"/>
      <c r="OIC9" s="811"/>
      <c r="OID9" s="812"/>
      <c r="OIE9" s="812"/>
      <c r="OIF9" s="812"/>
      <c r="OIG9" s="595"/>
      <c r="OIH9" s="595"/>
      <c r="OII9" s="685"/>
      <c r="OIJ9" s="813"/>
      <c r="OIK9" s="811"/>
      <c r="OIL9" s="812"/>
      <c r="OIM9" s="812"/>
      <c r="OIN9" s="812"/>
      <c r="OIO9" s="595"/>
      <c r="OIP9" s="595"/>
      <c r="OIQ9" s="685"/>
      <c r="OIR9" s="813"/>
      <c r="OIS9" s="811"/>
      <c r="OIT9" s="812"/>
      <c r="OIU9" s="812"/>
      <c r="OIV9" s="812"/>
      <c r="OIW9" s="595"/>
      <c r="OIX9" s="595"/>
      <c r="OIY9" s="685"/>
      <c r="OIZ9" s="813"/>
      <c r="OJA9" s="811"/>
      <c r="OJB9" s="812"/>
      <c r="OJC9" s="812"/>
      <c r="OJD9" s="812"/>
      <c r="OJE9" s="595"/>
      <c r="OJF9" s="595"/>
      <c r="OJG9" s="685"/>
      <c r="OJH9" s="813"/>
      <c r="OJI9" s="811"/>
      <c r="OJJ9" s="812"/>
      <c r="OJK9" s="812"/>
      <c r="OJL9" s="812"/>
      <c r="OJM9" s="595"/>
      <c r="OJN9" s="595"/>
      <c r="OJO9" s="685"/>
      <c r="OJP9" s="813"/>
      <c r="OJQ9" s="811"/>
      <c r="OJR9" s="812"/>
      <c r="OJS9" s="812"/>
      <c r="OJT9" s="812"/>
      <c r="OJU9" s="595"/>
      <c r="OJV9" s="595"/>
      <c r="OJW9" s="685"/>
      <c r="OJX9" s="813"/>
      <c r="OJY9" s="811"/>
      <c r="OJZ9" s="812"/>
      <c r="OKA9" s="812"/>
      <c r="OKB9" s="812"/>
      <c r="OKC9" s="595"/>
      <c r="OKD9" s="595"/>
      <c r="OKE9" s="685"/>
      <c r="OKF9" s="813"/>
      <c r="OKG9" s="811"/>
      <c r="OKH9" s="812"/>
      <c r="OKI9" s="812"/>
      <c r="OKJ9" s="812"/>
      <c r="OKK9" s="595"/>
      <c r="OKL9" s="595"/>
      <c r="OKM9" s="685"/>
      <c r="OKN9" s="813"/>
      <c r="OKO9" s="811"/>
      <c r="OKP9" s="812"/>
      <c r="OKQ9" s="812"/>
      <c r="OKR9" s="812"/>
      <c r="OKS9" s="595"/>
      <c r="OKT9" s="595"/>
      <c r="OKU9" s="685"/>
      <c r="OKV9" s="813"/>
      <c r="OKW9" s="811"/>
      <c r="OKX9" s="812"/>
      <c r="OKY9" s="812"/>
      <c r="OKZ9" s="812"/>
      <c r="OLA9" s="595"/>
      <c r="OLB9" s="595"/>
      <c r="OLC9" s="685"/>
      <c r="OLD9" s="813"/>
      <c r="OLE9" s="811"/>
      <c r="OLF9" s="812"/>
      <c r="OLG9" s="812"/>
      <c r="OLH9" s="812"/>
      <c r="OLI9" s="595"/>
      <c r="OLJ9" s="595"/>
      <c r="OLK9" s="685"/>
      <c r="OLL9" s="813"/>
      <c r="OLM9" s="811"/>
      <c r="OLN9" s="812"/>
      <c r="OLO9" s="812"/>
      <c r="OLP9" s="812"/>
      <c r="OLQ9" s="595"/>
      <c r="OLR9" s="595"/>
      <c r="OLS9" s="685"/>
      <c r="OLT9" s="813"/>
      <c r="OLU9" s="811"/>
      <c r="OLV9" s="812"/>
      <c r="OLW9" s="812"/>
      <c r="OLX9" s="812"/>
      <c r="OLY9" s="595"/>
      <c r="OLZ9" s="595"/>
      <c r="OMA9" s="685"/>
      <c r="OMB9" s="813"/>
      <c r="OMC9" s="811"/>
      <c r="OMD9" s="812"/>
      <c r="OME9" s="812"/>
      <c r="OMF9" s="812"/>
      <c r="OMG9" s="595"/>
      <c r="OMH9" s="595"/>
      <c r="OMI9" s="685"/>
      <c r="OMJ9" s="813"/>
      <c r="OMK9" s="811"/>
      <c r="OML9" s="812"/>
      <c r="OMM9" s="812"/>
      <c r="OMN9" s="812"/>
      <c r="OMO9" s="595"/>
      <c r="OMP9" s="595"/>
      <c r="OMQ9" s="685"/>
      <c r="OMR9" s="813"/>
      <c r="OMS9" s="811"/>
      <c r="OMT9" s="812"/>
      <c r="OMU9" s="812"/>
      <c r="OMV9" s="812"/>
      <c r="OMW9" s="595"/>
      <c r="OMX9" s="595"/>
      <c r="OMY9" s="685"/>
      <c r="OMZ9" s="813"/>
      <c r="ONA9" s="811"/>
      <c r="ONB9" s="812"/>
      <c r="ONC9" s="812"/>
      <c r="OND9" s="812"/>
      <c r="ONE9" s="595"/>
      <c r="ONF9" s="595"/>
      <c r="ONG9" s="685"/>
      <c r="ONH9" s="813"/>
      <c r="ONI9" s="811"/>
      <c r="ONJ9" s="812"/>
      <c r="ONK9" s="812"/>
      <c r="ONL9" s="812"/>
      <c r="ONM9" s="595"/>
      <c r="ONN9" s="595"/>
      <c r="ONO9" s="685"/>
      <c r="ONP9" s="813"/>
      <c r="ONQ9" s="811"/>
      <c r="ONR9" s="812"/>
      <c r="ONS9" s="812"/>
      <c r="ONT9" s="812"/>
      <c r="ONU9" s="595"/>
      <c r="ONV9" s="595"/>
      <c r="ONW9" s="685"/>
      <c r="ONX9" s="813"/>
      <c r="ONY9" s="811"/>
      <c r="ONZ9" s="812"/>
      <c r="OOA9" s="812"/>
      <c r="OOB9" s="812"/>
      <c r="OOC9" s="595"/>
      <c r="OOD9" s="595"/>
      <c r="OOE9" s="685"/>
      <c r="OOF9" s="813"/>
      <c r="OOG9" s="811"/>
      <c r="OOH9" s="812"/>
      <c r="OOI9" s="812"/>
      <c r="OOJ9" s="812"/>
      <c r="OOK9" s="595"/>
      <c r="OOL9" s="595"/>
      <c r="OOM9" s="685"/>
      <c r="OON9" s="813"/>
      <c r="OOO9" s="811"/>
      <c r="OOP9" s="812"/>
      <c r="OOQ9" s="812"/>
      <c r="OOR9" s="812"/>
      <c r="OOS9" s="595"/>
      <c r="OOT9" s="595"/>
      <c r="OOU9" s="685"/>
      <c r="OOV9" s="813"/>
      <c r="OOW9" s="811"/>
      <c r="OOX9" s="812"/>
      <c r="OOY9" s="812"/>
      <c r="OOZ9" s="812"/>
      <c r="OPA9" s="595"/>
      <c r="OPB9" s="595"/>
      <c r="OPC9" s="685"/>
      <c r="OPD9" s="813"/>
      <c r="OPE9" s="811"/>
      <c r="OPF9" s="812"/>
      <c r="OPG9" s="812"/>
      <c r="OPH9" s="812"/>
      <c r="OPI9" s="595"/>
      <c r="OPJ9" s="595"/>
      <c r="OPK9" s="685"/>
      <c r="OPL9" s="813"/>
      <c r="OPM9" s="811"/>
      <c r="OPN9" s="812"/>
      <c r="OPO9" s="812"/>
      <c r="OPP9" s="812"/>
      <c r="OPQ9" s="595"/>
      <c r="OPR9" s="595"/>
      <c r="OPS9" s="685"/>
      <c r="OPT9" s="813"/>
      <c r="OPU9" s="811"/>
      <c r="OPV9" s="812"/>
      <c r="OPW9" s="812"/>
      <c r="OPX9" s="812"/>
      <c r="OPY9" s="595"/>
      <c r="OPZ9" s="595"/>
      <c r="OQA9" s="685"/>
      <c r="OQB9" s="813"/>
      <c r="OQC9" s="811"/>
      <c r="OQD9" s="812"/>
      <c r="OQE9" s="812"/>
      <c r="OQF9" s="812"/>
      <c r="OQG9" s="595"/>
      <c r="OQH9" s="595"/>
      <c r="OQI9" s="685"/>
      <c r="OQJ9" s="813"/>
      <c r="OQK9" s="811"/>
      <c r="OQL9" s="812"/>
      <c r="OQM9" s="812"/>
      <c r="OQN9" s="812"/>
      <c r="OQO9" s="595"/>
      <c r="OQP9" s="595"/>
      <c r="OQQ9" s="685"/>
      <c r="OQR9" s="813"/>
      <c r="OQS9" s="811"/>
      <c r="OQT9" s="812"/>
      <c r="OQU9" s="812"/>
      <c r="OQV9" s="812"/>
      <c r="OQW9" s="595"/>
      <c r="OQX9" s="595"/>
      <c r="OQY9" s="685"/>
      <c r="OQZ9" s="813"/>
      <c r="ORA9" s="811"/>
      <c r="ORB9" s="812"/>
      <c r="ORC9" s="812"/>
      <c r="ORD9" s="812"/>
      <c r="ORE9" s="595"/>
      <c r="ORF9" s="595"/>
      <c r="ORG9" s="685"/>
      <c r="ORH9" s="813"/>
      <c r="ORI9" s="811"/>
      <c r="ORJ9" s="812"/>
      <c r="ORK9" s="812"/>
      <c r="ORL9" s="812"/>
      <c r="ORM9" s="595"/>
      <c r="ORN9" s="595"/>
      <c r="ORO9" s="685"/>
      <c r="ORP9" s="813"/>
      <c r="ORQ9" s="811"/>
      <c r="ORR9" s="812"/>
      <c r="ORS9" s="812"/>
      <c r="ORT9" s="812"/>
      <c r="ORU9" s="595"/>
      <c r="ORV9" s="595"/>
      <c r="ORW9" s="685"/>
      <c r="ORX9" s="813"/>
      <c r="ORY9" s="811"/>
      <c r="ORZ9" s="812"/>
      <c r="OSA9" s="812"/>
      <c r="OSB9" s="812"/>
      <c r="OSC9" s="595"/>
      <c r="OSD9" s="595"/>
      <c r="OSE9" s="685"/>
      <c r="OSF9" s="813"/>
      <c r="OSG9" s="811"/>
      <c r="OSH9" s="812"/>
      <c r="OSI9" s="812"/>
      <c r="OSJ9" s="812"/>
      <c r="OSK9" s="595"/>
      <c r="OSL9" s="595"/>
      <c r="OSM9" s="685"/>
      <c r="OSN9" s="813"/>
      <c r="OSO9" s="811"/>
      <c r="OSP9" s="812"/>
      <c r="OSQ9" s="812"/>
      <c r="OSR9" s="812"/>
      <c r="OSS9" s="595"/>
      <c r="OST9" s="595"/>
      <c r="OSU9" s="685"/>
      <c r="OSV9" s="813"/>
      <c r="OSW9" s="811"/>
      <c r="OSX9" s="812"/>
      <c r="OSY9" s="812"/>
      <c r="OSZ9" s="812"/>
      <c r="OTA9" s="595"/>
      <c r="OTB9" s="595"/>
      <c r="OTC9" s="685"/>
      <c r="OTD9" s="813"/>
      <c r="OTE9" s="811"/>
      <c r="OTF9" s="812"/>
      <c r="OTG9" s="812"/>
      <c r="OTH9" s="812"/>
      <c r="OTI9" s="595"/>
      <c r="OTJ9" s="595"/>
      <c r="OTK9" s="685"/>
      <c r="OTL9" s="813"/>
      <c r="OTM9" s="811"/>
      <c r="OTN9" s="812"/>
      <c r="OTO9" s="812"/>
      <c r="OTP9" s="812"/>
      <c r="OTQ9" s="595"/>
      <c r="OTR9" s="595"/>
      <c r="OTS9" s="685"/>
      <c r="OTT9" s="813"/>
      <c r="OTU9" s="811"/>
      <c r="OTV9" s="812"/>
      <c r="OTW9" s="812"/>
      <c r="OTX9" s="812"/>
      <c r="OTY9" s="595"/>
      <c r="OTZ9" s="595"/>
      <c r="OUA9" s="685"/>
      <c r="OUB9" s="813"/>
      <c r="OUC9" s="811"/>
      <c r="OUD9" s="812"/>
      <c r="OUE9" s="812"/>
      <c r="OUF9" s="812"/>
      <c r="OUG9" s="595"/>
      <c r="OUH9" s="595"/>
      <c r="OUI9" s="685"/>
      <c r="OUJ9" s="813"/>
      <c r="OUK9" s="811"/>
      <c r="OUL9" s="812"/>
      <c r="OUM9" s="812"/>
      <c r="OUN9" s="812"/>
      <c r="OUO9" s="595"/>
      <c r="OUP9" s="595"/>
      <c r="OUQ9" s="685"/>
      <c r="OUR9" s="813"/>
      <c r="OUS9" s="811"/>
      <c r="OUT9" s="812"/>
      <c r="OUU9" s="812"/>
      <c r="OUV9" s="812"/>
      <c r="OUW9" s="595"/>
      <c r="OUX9" s="595"/>
      <c r="OUY9" s="685"/>
      <c r="OUZ9" s="813"/>
      <c r="OVA9" s="811"/>
      <c r="OVB9" s="812"/>
      <c r="OVC9" s="812"/>
      <c r="OVD9" s="812"/>
      <c r="OVE9" s="595"/>
      <c r="OVF9" s="595"/>
      <c r="OVG9" s="685"/>
      <c r="OVH9" s="813"/>
      <c r="OVI9" s="811"/>
      <c r="OVJ9" s="812"/>
      <c r="OVK9" s="812"/>
      <c r="OVL9" s="812"/>
      <c r="OVM9" s="595"/>
      <c r="OVN9" s="595"/>
      <c r="OVO9" s="685"/>
      <c r="OVP9" s="813"/>
      <c r="OVQ9" s="811"/>
      <c r="OVR9" s="812"/>
      <c r="OVS9" s="812"/>
      <c r="OVT9" s="812"/>
      <c r="OVU9" s="595"/>
      <c r="OVV9" s="595"/>
      <c r="OVW9" s="685"/>
      <c r="OVX9" s="813"/>
      <c r="OVY9" s="811"/>
      <c r="OVZ9" s="812"/>
      <c r="OWA9" s="812"/>
      <c r="OWB9" s="812"/>
      <c r="OWC9" s="595"/>
      <c r="OWD9" s="595"/>
      <c r="OWE9" s="685"/>
      <c r="OWF9" s="813"/>
      <c r="OWG9" s="811"/>
      <c r="OWH9" s="812"/>
      <c r="OWI9" s="812"/>
      <c r="OWJ9" s="812"/>
      <c r="OWK9" s="595"/>
      <c r="OWL9" s="595"/>
      <c r="OWM9" s="685"/>
      <c r="OWN9" s="813"/>
      <c r="OWO9" s="811"/>
      <c r="OWP9" s="812"/>
      <c r="OWQ9" s="812"/>
      <c r="OWR9" s="812"/>
      <c r="OWS9" s="595"/>
      <c r="OWT9" s="595"/>
      <c r="OWU9" s="685"/>
      <c r="OWV9" s="813"/>
      <c r="OWW9" s="811"/>
      <c r="OWX9" s="812"/>
      <c r="OWY9" s="812"/>
      <c r="OWZ9" s="812"/>
      <c r="OXA9" s="595"/>
      <c r="OXB9" s="595"/>
      <c r="OXC9" s="685"/>
      <c r="OXD9" s="813"/>
      <c r="OXE9" s="811"/>
      <c r="OXF9" s="812"/>
      <c r="OXG9" s="812"/>
      <c r="OXH9" s="812"/>
      <c r="OXI9" s="595"/>
      <c r="OXJ9" s="595"/>
      <c r="OXK9" s="685"/>
      <c r="OXL9" s="813"/>
      <c r="OXM9" s="811"/>
      <c r="OXN9" s="812"/>
      <c r="OXO9" s="812"/>
      <c r="OXP9" s="812"/>
      <c r="OXQ9" s="595"/>
      <c r="OXR9" s="595"/>
      <c r="OXS9" s="685"/>
      <c r="OXT9" s="813"/>
      <c r="OXU9" s="811"/>
      <c r="OXV9" s="812"/>
      <c r="OXW9" s="812"/>
      <c r="OXX9" s="812"/>
      <c r="OXY9" s="595"/>
      <c r="OXZ9" s="595"/>
      <c r="OYA9" s="685"/>
      <c r="OYB9" s="813"/>
      <c r="OYC9" s="811"/>
      <c r="OYD9" s="812"/>
      <c r="OYE9" s="812"/>
      <c r="OYF9" s="812"/>
      <c r="OYG9" s="595"/>
      <c r="OYH9" s="595"/>
      <c r="OYI9" s="685"/>
      <c r="OYJ9" s="813"/>
      <c r="OYK9" s="811"/>
      <c r="OYL9" s="812"/>
      <c r="OYM9" s="812"/>
      <c r="OYN9" s="812"/>
      <c r="OYO9" s="595"/>
      <c r="OYP9" s="595"/>
      <c r="OYQ9" s="685"/>
      <c r="OYR9" s="813"/>
      <c r="OYS9" s="811"/>
      <c r="OYT9" s="812"/>
      <c r="OYU9" s="812"/>
      <c r="OYV9" s="812"/>
      <c r="OYW9" s="595"/>
      <c r="OYX9" s="595"/>
      <c r="OYY9" s="685"/>
      <c r="OYZ9" s="813"/>
      <c r="OZA9" s="811"/>
      <c r="OZB9" s="812"/>
      <c r="OZC9" s="812"/>
      <c r="OZD9" s="812"/>
      <c r="OZE9" s="595"/>
      <c r="OZF9" s="595"/>
      <c r="OZG9" s="685"/>
      <c r="OZH9" s="813"/>
      <c r="OZI9" s="811"/>
      <c r="OZJ9" s="812"/>
      <c r="OZK9" s="812"/>
      <c r="OZL9" s="812"/>
      <c r="OZM9" s="595"/>
      <c r="OZN9" s="595"/>
      <c r="OZO9" s="685"/>
      <c r="OZP9" s="813"/>
      <c r="OZQ9" s="811"/>
      <c r="OZR9" s="812"/>
      <c r="OZS9" s="812"/>
      <c r="OZT9" s="812"/>
      <c r="OZU9" s="595"/>
      <c r="OZV9" s="595"/>
      <c r="OZW9" s="685"/>
      <c r="OZX9" s="813"/>
      <c r="OZY9" s="811"/>
      <c r="OZZ9" s="812"/>
      <c r="PAA9" s="812"/>
      <c r="PAB9" s="812"/>
      <c r="PAC9" s="595"/>
      <c r="PAD9" s="595"/>
      <c r="PAE9" s="685"/>
      <c r="PAF9" s="813"/>
      <c r="PAG9" s="811"/>
      <c r="PAH9" s="812"/>
      <c r="PAI9" s="812"/>
      <c r="PAJ9" s="812"/>
      <c r="PAK9" s="595"/>
      <c r="PAL9" s="595"/>
      <c r="PAM9" s="685"/>
      <c r="PAN9" s="813"/>
      <c r="PAO9" s="811"/>
      <c r="PAP9" s="812"/>
      <c r="PAQ9" s="812"/>
      <c r="PAR9" s="812"/>
      <c r="PAS9" s="595"/>
      <c r="PAT9" s="595"/>
      <c r="PAU9" s="685"/>
      <c r="PAV9" s="813"/>
      <c r="PAW9" s="811"/>
      <c r="PAX9" s="812"/>
      <c r="PAY9" s="812"/>
      <c r="PAZ9" s="812"/>
      <c r="PBA9" s="595"/>
      <c r="PBB9" s="595"/>
      <c r="PBC9" s="685"/>
      <c r="PBD9" s="813"/>
      <c r="PBE9" s="811"/>
      <c r="PBF9" s="812"/>
      <c r="PBG9" s="812"/>
      <c r="PBH9" s="812"/>
      <c r="PBI9" s="595"/>
      <c r="PBJ9" s="595"/>
      <c r="PBK9" s="685"/>
      <c r="PBL9" s="813"/>
      <c r="PBM9" s="811"/>
      <c r="PBN9" s="812"/>
      <c r="PBO9" s="812"/>
      <c r="PBP9" s="812"/>
      <c r="PBQ9" s="595"/>
      <c r="PBR9" s="595"/>
      <c r="PBS9" s="685"/>
      <c r="PBT9" s="813"/>
      <c r="PBU9" s="811"/>
      <c r="PBV9" s="812"/>
      <c r="PBW9" s="812"/>
      <c r="PBX9" s="812"/>
      <c r="PBY9" s="595"/>
      <c r="PBZ9" s="595"/>
      <c r="PCA9" s="685"/>
      <c r="PCB9" s="813"/>
      <c r="PCC9" s="811"/>
      <c r="PCD9" s="812"/>
      <c r="PCE9" s="812"/>
      <c r="PCF9" s="812"/>
      <c r="PCG9" s="595"/>
      <c r="PCH9" s="595"/>
      <c r="PCI9" s="685"/>
      <c r="PCJ9" s="813"/>
      <c r="PCK9" s="811"/>
      <c r="PCL9" s="812"/>
      <c r="PCM9" s="812"/>
      <c r="PCN9" s="812"/>
      <c r="PCO9" s="595"/>
      <c r="PCP9" s="595"/>
      <c r="PCQ9" s="685"/>
      <c r="PCR9" s="813"/>
      <c r="PCS9" s="811"/>
      <c r="PCT9" s="812"/>
      <c r="PCU9" s="812"/>
      <c r="PCV9" s="812"/>
      <c r="PCW9" s="595"/>
      <c r="PCX9" s="595"/>
      <c r="PCY9" s="685"/>
      <c r="PCZ9" s="813"/>
      <c r="PDA9" s="811"/>
      <c r="PDB9" s="812"/>
      <c r="PDC9" s="812"/>
      <c r="PDD9" s="812"/>
      <c r="PDE9" s="595"/>
      <c r="PDF9" s="595"/>
      <c r="PDG9" s="685"/>
      <c r="PDH9" s="813"/>
      <c r="PDI9" s="811"/>
      <c r="PDJ9" s="812"/>
      <c r="PDK9" s="812"/>
      <c r="PDL9" s="812"/>
      <c r="PDM9" s="595"/>
      <c r="PDN9" s="595"/>
      <c r="PDO9" s="685"/>
      <c r="PDP9" s="813"/>
      <c r="PDQ9" s="811"/>
      <c r="PDR9" s="812"/>
      <c r="PDS9" s="812"/>
      <c r="PDT9" s="812"/>
      <c r="PDU9" s="595"/>
      <c r="PDV9" s="595"/>
      <c r="PDW9" s="685"/>
      <c r="PDX9" s="813"/>
      <c r="PDY9" s="811"/>
      <c r="PDZ9" s="812"/>
      <c r="PEA9" s="812"/>
      <c r="PEB9" s="812"/>
      <c r="PEC9" s="595"/>
      <c r="PED9" s="595"/>
      <c r="PEE9" s="685"/>
      <c r="PEF9" s="813"/>
      <c r="PEG9" s="811"/>
      <c r="PEH9" s="812"/>
      <c r="PEI9" s="812"/>
      <c r="PEJ9" s="812"/>
      <c r="PEK9" s="595"/>
      <c r="PEL9" s="595"/>
      <c r="PEM9" s="685"/>
      <c r="PEN9" s="813"/>
      <c r="PEO9" s="811"/>
      <c r="PEP9" s="812"/>
      <c r="PEQ9" s="812"/>
      <c r="PER9" s="812"/>
      <c r="PES9" s="595"/>
      <c r="PET9" s="595"/>
      <c r="PEU9" s="685"/>
      <c r="PEV9" s="813"/>
      <c r="PEW9" s="811"/>
      <c r="PEX9" s="812"/>
      <c r="PEY9" s="812"/>
      <c r="PEZ9" s="812"/>
      <c r="PFA9" s="595"/>
      <c r="PFB9" s="595"/>
      <c r="PFC9" s="685"/>
      <c r="PFD9" s="813"/>
      <c r="PFE9" s="811"/>
      <c r="PFF9" s="812"/>
      <c r="PFG9" s="812"/>
      <c r="PFH9" s="812"/>
      <c r="PFI9" s="595"/>
      <c r="PFJ9" s="595"/>
      <c r="PFK9" s="685"/>
      <c r="PFL9" s="813"/>
      <c r="PFM9" s="811"/>
      <c r="PFN9" s="812"/>
      <c r="PFO9" s="812"/>
      <c r="PFP9" s="812"/>
      <c r="PFQ9" s="595"/>
      <c r="PFR9" s="595"/>
      <c r="PFS9" s="685"/>
      <c r="PFT9" s="813"/>
      <c r="PFU9" s="811"/>
      <c r="PFV9" s="812"/>
      <c r="PFW9" s="812"/>
      <c r="PFX9" s="812"/>
      <c r="PFY9" s="595"/>
      <c r="PFZ9" s="595"/>
      <c r="PGA9" s="685"/>
      <c r="PGB9" s="813"/>
      <c r="PGC9" s="811"/>
      <c r="PGD9" s="812"/>
      <c r="PGE9" s="812"/>
      <c r="PGF9" s="812"/>
      <c r="PGG9" s="595"/>
      <c r="PGH9" s="595"/>
      <c r="PGI9" s="685"/>
      <c r="PGJ9" s="813"/>
      <c r="PGK9" s="811"/>
      <c r="PGL9" s="812"/>
      <c r="PGM9" s="812"/>
      <c r="PGN9" s="812"/>
      <c r="PGO9" s="595"/>
      <c r="PGP9" s="595"/>
      <c r="PGQ9" s="685"/>
      <c r="PGR9" s="813"/>
      <c r="PGS9" s="811"/>
      <c r="PGT9" s="812"/>
      <c r="PGU9" s="812"/>
      <c r="PGV9" s="812"/>
      <c r="PGW9" s="595"/>
      <c r="PGX9" s="595"/>
      <c r="PGY9" s="685"/>
      <c r="PGZ9" s="813"/>
      <c r="PHA9" s="811"/>
      <c r="PHB9" s="812"/>
      <c r="PHC9" s="812"/>
      <c r="PHD9" s="812"/>
      <c r="PHE9" s="595"/>
      <c r="PHF9" s="595"/>
      <c r="PHG9" s="685"/>
      <c r="PHH9" s="813"/>
      <c r="PHI9" s="811"/>
      <c r="PHJ9" s="812"/>
      <c r="PHK9" s="812"/>
      <c r="PHL9" s="812"/>
      <c r="PHM9" s="595"/>
      <c r="PHN9" s="595"/>
      <c r="PHO9" s="685"/>
      <c r="PHP9" s="813"/>
      <c r="PHQ9" s="811"/>
      <c r="PHR9" s="812"/>
      <c r="PHS9" s="812"/>
      <c r="PHT9" s="812"/>
      <c r="PHU9" s="595"/>
      <c r="PHV9" s="595"/>
      <c r="PHW9" s="685"/>
      <c r="PHX9" s="813"/>
      <c r="PHY9" s="811"/>
      <c r="PHZ9" s="812"/>
      <c r="PIA9" s="812"/>
      <c r="PIB9" s="812"/>
      <c r="PIC9" s="595"/>
      <c r="PID9" s="595"/>
      <c r="PIE9" s="685"/>
      <c r="PIF9" s="813"/>
      <c r="PIG9" s="811"/>
      <c r="PIH9" s="812"/>
      <c r="PII9" s="812"/>
      <c r="PIJ9" s="812"/>
      <c r="PIK9" s="595"/>
      <c r="PIL9" s="595"/>
      <c r="PIM9" s="685"/>
      <c r="PIN9" s="813"/>
      <c r="PIO9" s="811"/>
      <c r="PIP9" s="812"/>
      <c r="PIQ9" s="812"/>
      <c r="PIR9" s="812"/>
      <c r="PIS9" s="595"/>
      <c r="PIT9" s="595"/>
      <c r="PIU9" s="685"/>
      <c r="PIV9" s="813"/>
      <c r="PIW9" s="811"/>
      <c r="PIX9" s="812"/>
      <c r="PIY9" s="812"/>
      <c r="PIZ9" s="812"/>
      <c r="PJA9" s="595"/>
      <c r="PJB9" s="595"/>
      <c r="PJC9" s="685"/>
      <c r="PJD9" s="813"/>
      <c r="PJE9" s="811"/>
      <c r="PJF9" s="812"/>
      <c r="PJG9" s="812"/>
      <c r="PJH9" s="812"/>
      <c r="PJI9" s="595"/>
      <c r="PJJ9" s="595"/>
      <c r="PJK9" s="685"/>
      <c r="PJL9" s="813"/>
      <c r="PJM9" s="811"/>
      <c r="PJN9" s="812"/>
      <c r="PJO9" s="812"/>
      <c r="PJP9" s="812"/>
      <c r="PJQ9" s="595"/>
      <c r="PJR9" s="595"/>
      <c r="PJS9" s="685"/>
      <c r="PJT9" s="813"/>
      <c r="PJU9" s="811"/>
      <c r="PJV9" s="812"/>
      <c r="PJW9" s="812"/>
      <c r="PJX9" s="812"/>
      <c r="PJY9" s="595"/>
      <c r="PJZ9" s="595"/>
      <c r="PKA9" s="685"/>
      <c r="PKB9" s="813"/>
      <c r="PKC9" s="811"/>
      <c r="PKD9" s="812"/>
      <c r="PKE9" s="812"/>
      <c r="PKF9" s="812"/>
      <c r="PKG9" s="595"/>
      <c r="PKH9" s="595"/>
      <c r="PKI9" s="685"/>
      <c r="PKJ9" s="813"/>
      <c r="PKK9" s="811"/>
      <c r="PKL9" s="812"/>
      <c r="PKM9" s="812"/>
      <c r="PKN9" s="812"/>
      <c r="PKO9" s="595"/>
      <c r="PKP9" s="595"/>
      <c r="PKQ9" s="685"/>
      <c r="PKR9" s="813"/>
      <c r="PKS9" s="811"/>
      <c r="PKT9" s="812"/>
      <c r="PKU9" s="812"/>
      <c r="PKV9" s="812"/>
      <c r="PKW9" s="595"/>
      <c r="PKX9" s="595"/>
      <c r="PKY9" s="685"/>
      <c r="PKZ9" s="813"/>
      <c r="PLA9" s="811"/>
      <c r="PLB9" s="812"/>
      <c r="PLC9" s="812"/>
      <c r="PLD9" s="812"/>
      <c r="PLE9" s="595"/>
      <c r="PLF9" s="595"/>
      <c r="PLG9" s="685"/>
      <c r="PLH9" s="813"/>
      <c r="PLI9" s="811"/>
      <c r="PLJ9" s="812"/>
      <c r="PLK9" s="812"/>
      <c r="PLL9" s="812"/>
      <c r="PLM9" s="595"/>
      <c r="PLN9" s="595"/>
      <c r="PLO9" s="685"/>
      <c r="PLP9" s="813"/>
      <c r="PLQ9" s="811"/>
      <c r="PLR9" s="812"/>
      <c r="PLS9" s="812"/>
      <c r="PLT9" s="812"/>
      <c r="PLU9" s="595"/>
      <c r="PLV9" s="595"/>
      <c r="PLW9" s="685"/>
      <c r="PLX9" s="813"/>
      <c r="PLY9" s="811"/>
      <c r="PLZ9" s="812"/>
      <c r="PMA9" s="812"/>
      <c r="PMB9" s="812"/>
      <c r="PMC9" s="595"/>
      <c r="PMD9" s="595"/>
      <c r="PME9" s="685"/>
      <c r="PMF9" s="813"/>
      <c r="PMG9" s="811"/>
      <c r="PMH9" s="812"/>
      <c r="PMI9" s="812"/>
      <c r="PMJ9" s="812"/>
      <c r="PMK9" s="595"/>
      <c r="PML9" s="595"/>
      <c r="PMM9" s="685"/>
      <c r="PMN9" s="813"/>
      <c r="PMO9" s="811"/>
      <c r="PMP9" s="812"/>
      <c r="PMQ9" s="812"/>
      <c r="PMR9" s="812"/>
      <c r="PMS9" s="595"/>
      <c r="PMT9" s="595"/>
      <c r="PMU9" s="685"/>
      <c r="PMV9" s="813"/>
      <c r="PMW9" s="811"/>
      <c r="PMX9" s="812"/>
      <c r="PMY9" s="812"/>
      <c r="PMZ9" s="812"/>
      <c r="PNA9" s="595"/>
      <c r="PNB9" s="595"/>
      <c r="PNC9" s="685"/>
      <c r="PND9" s="813"/>
      <c r="PNE9" s="811"/>
      <c r="PNF9" s="812"/>
      <c r="PNG9" s="812"/>
      <c r="PNH9" s="812"/>
      <c r="PNI9" s="595"/>
      <c r="PNJ9" s="595"/>
      <c r="PNK9" s="685"/>
      <c r="PNL9" s="813"/>
      <c r="PNM9" s="811"/>
      <c r="PNN9" s="812"/>
      <c r="PNO9" s="812"/>
      <c r="PNP9" s="812"/>
      <c r="PNQ9" s="595"/>
      <c r="PNR9" s="595"/>
      <c r="PNS9" s="685"/>
      <c r="PNT9" s="813"/>
      <c r="PNU9" s="811"/>
      <c r="PNV9" s="812"/>
      <c r="PNW9" s="812"/>
      <c r="PNX9" s="812"/>
      <c r="PNY9" s="595"/>
      <c r="PNZ9" s="595"/>
      <c r="POA9" s="685"/>
      <c r="POB9" s="813"/>
      <c r="POC9" s="811"/>
      <c r="POD9" s="812"/>
      <c r="POE9" s="812"/>
      <c r="POF9" s="812"/>
      <c r="POG9" s="595"/>
      <c r="POH9" s="595"/>
      <c r="POI9" s="685"/>
      <c r="POJ9" s="813"/>
      <c r="POK9" s="811"/>
      <c r="POL9" s="812"/>
      <c r="POM9" s="812"/>
      <c r="PON9" s="812"/>
      <c r="POO9" s="595"/>
      <c r="POP9" s="595"/>
      <c r="POQ9" s="685"/>
      <c r="POR9" s="813"/>
      <c r="POS9" s="811"/>
      <c r="POT9" s="812"/>
      <c r="POU9" s="812"/>
      <c r="POV9" s="812"/>
      <c r="POW9" s="595"/>
      <c r="POX9" s="595"/>
      <c r="POY9" s="685"/>
      <c r="POZ9" s="813"/>
      <c r="PPA9" s="811"/>
      <c r="PPB9" s="812"/>
      <c r="PPC9" s="812"/>
      <c r="PPD9" s="812"/>
      <c r="PPE9" s="595"/>
      <c r="PPF9" s="595"/>
      <c r="PPG9" s="685"/>
      <c r="PPH9" s="813"/>
      <c r="PPI9" s="811"/>
      <c r="PPJ9" s="812"/>
      <c r="PPK9" s="812"/>
      <c r="PPL9" s="812"/>
      <c r="PPM9" s="595"/>
      <c r="PPN9" s="595"/>
      <c r="PPO9" s="685"/>
      <c r="PPP9" s="813"/>
      <c r="PPQ9" s="811"/>
      <c r="PPR9" s="812"/>
      <c r="PPS9" s="812"/>
      <c r="PPT9" s="812"/>
      <c r="PPU9" s="595"/>
      <c r="PPV9" s="595"/>
      <c r="PPW9" s="685"/>
      <c r="PPX9" s="813"/>
      <c r="PPY9" s="811"/>
      <c r="PPZ9" s="812"/>
      <c r="PQA9" s="812"/>
      <c r="PQB9" s="812"/>
      <c r="PQC9" s="595"/>
      <c r="PQD9" s="595"/>
      <c r="PQE9" s="685"/>
      <c r="PQF9" s="813"/>
      <c r="PQG9" s="811"/>
      <c r="PQH9" s="812"/>
      <c r="PQI9" s="812"/>
      <c r="PQJ9" s="812"/>
      <c r="PQK9" s="595"/>
      <c r="PQL9" s="595"/>
      <c r="PQM9" s="685"/>
      <c r="PQN9" s="813"/>
      <c r="PQO9" s="811"/>
      <c r="PQP9" s="812"/>
      <c r="PQQ9" s="812"/>
      <c r="PQR9" s="812"/>
      <c r="PQS9" s="595"/>
      <c r="PQT9" s="595"/>
      <c r="PQU9" s="685"/>
      <c r="PQV9" s="813"/>
      <c r="PQW9" s="811"/>
      <c r="PQX9" s="812"/>
      <c r="PQY9" s="812"/>
      <c r="PQZ9" s="812"/>
      <c r="PRA9" s="595"/>
      <c r="PRB9" s="595"/>
      <c r="PRC9" s="685"/>
      <c r="PRD9" s="813"/>
      <c r="PRE9" s="811"/>
      <c r="PRF9" s="812"/>
      <c r="PRG9" s="812"/>
      <c r="PRH9" s="812"/>
      <c r="PRI9" s="595"/>
      <c r="PRJ9" s="595"/>
      <c r="PRK9" s="685"/>
      <c r="PRL9" s="813"/>
      <c r="PRM9" s="811"/>
      <c r="PRN9" s="812"/>
      <c r="PRO9" s="812"/>
      <c r="PRP9" s="812"/>
      <c r="PRQ9" s="595"/>
      <c r="PRR9" s="595"/>
      <c r="PRS9" s="685"/>
      <c r="PRT9" s="813"/>
      <c r="PRU9" s="811"/>
      <c r="PRV9" s="812"/>
      <c r="PRW9" s="812"/>
      <c r="PRX9" s="812"/>
      <c r="PRY9" s="595"/>
      <c r="PRZ9" s="595"/>
      <c r="PSA9" s="685"/>
      <c r="PSB9" s="813"/>
      <c r="PSC9" s="811"/>
      <c r="PSD9" s="812"/>
      <c r="PSE9" s="812"/>
      <c r="PSF9" s="812"/>
      <c r="PSG9" s="595"/>
      <c r="PSH9" s="595"/>
      <c r="PSI9" s="685"/>
      <c r="PSJ9" s="813"/>
      <c r="PSK9" s="811"/>
      <c r="PSL9" s="812"/>
      <c r="PSM9" s="812"/>
      <c r="PSN9" s="812"/>
      <c r="PSO9" s="595"/>
      <c r="PSP9" s="595"/>
      <c r="PSQ9" s="685"/>
      <c r="PSR9" s="813"/>
      <c r="PSS9" s="811"/>
      <c r="PST9" s="812"/>
      <c r="PSU9" s="812"/>
      <c r="PSV9" s="812"/>
      <c r="PSW9" s="595"/>
      <c r="PSX9" s="595"/>
      <c r="PSY9" s="685"/>
      <c r="PSZ9" s="813"/>
      <c r="PTA9" s="811"/>
      <c r="PTB9" s="812"/>
      <c r="PTC9" s="812"/>
      <c r="PTD9" s="812"/>
      <c r="PTE9" s="595"/>
      <c r="PTF9" s="595"/>
      <c r="PTG9" s="685"/>
      <c r="PTH9" s="813"/>
      <c r="PTI9" s="811"/>
      <c r="PTJ9" s="812"/>
      <c r="PTK9" s="812"/>
      <c r="PTL9" s="812"/>
      <c r="PTM9" s="595"/>
      <c r="PTN9" s="595"/>
      <c r="PTO9" s="685"/>
      <c r="PTP9" s="813"/>
      <c r="PTQ9" s="811"/>
      <c r="PTR9" s="812"/>
      <c r="PTS9" s="812"/>
      <c r="PTT9" s="812"/>
      <c r="PTU9" s="595"/>
      <c r="PTV9" s="595"/>
      <c r="PTW9" s="685"/>
      <c r="PTX9" s="813"/>
      <c r="PTY9" s="811"/>
      <c r="PTZ9" s="812"/>
      <c r="PUA9" s="812"/>
      <c r="PUB9" s="812"/>
      <c r="PUC9" s="595"/>
      <c r="PUD9" s="595"/>
      <c r="PUE9" s="685"/>
      <c r="PUF9" s="813"/>
      <c r="PUG9" s="811"/>
      <c r="PUH9" s="812"/>
      <c r="PUI9" s="812"/>
      <c r="PUJ9" s="812"/>
      <c r="PUK9" s="595"/>
      <c r="PUL9" s="595"/>
      <c r="PUM9" s="685"/>
      <c r="PUN9" s="813"/>
      <c r="PUO9" s="811"/>
      <c r="PUP9" s="812"/>
      <c r="PUQ9" s="812"/>
      <c r="PUR9" s="812"/>
      <c r="PUS9" s="595"/>
      <c r="PUT9" s="595"/>
      <c r="PUU9" s="685"/>
      <c r="PUV9" s="813"/>
      <c r="PUW9" s="811"/>
      <c r="PUX9" s="812"/>
      <c r="PUY9" s="812"/>
      <c r="PUZ9" s="812"/>
      <c r="PVA9" s="595"/>
      <c r="PVB9" s="595"/>
      <c r="PVC9" s="685"/>
      <c r="PVD9" s="813"/>
      <c r="PVE9" s="811"/>
      <c r="PVF9" s="812"/>
      <c r="PVG9" s="812"/>
      <c r="PVH9" s="812"/>
      <c r="PVI9" s="595"/>
      <c r="PVJ9" s="595"/>
      <c r="PVK9" s="685"/>
      <c r="PVL9" s="813"/>
      <c r="PVM9" s="811"/>
      <c r="PVN9" s="812"/>
      <c r="PVO9" s="812"/>
      <c r="PVP9" s="812"/>
      <c r="PVQ9" s="595"/>
      <c r="PVR9" s="595"/>
      <c r="PVS9" s="685"/>
      <c r="PVT9" s="813"/>
      <c r="PVU9" s="811"/>
      <c r="PVV9" s="812"/>
      <c r="PVW9" s="812"/>
      <c r="PVX9" s="812"/>
      <c r="PVY9" s="595"/>
      <c r="PVZ9" s="595"/>
      <c r="PWA9" s="685"/>
      <c r="PWB9" s="813"/>
      <c r="PWC9" s="811"/>
      <c r="PWD9" s="812"/>
      <c r="PWE9" s="812"/>
      <c r="PWF9" s="812"/>
      <c r="PWG9" s="595"/>
      <c r="PWH9" s="595"/>
      <c r="PWI9" s="685"/>
      <c r="PWJ9" s="813"/>
      <c r="PWK9" s="811"/>
      <c r="PWL9" s="812"/>
      <c r="PWM9" s="812"/>
      <c r="PWN9" s="812"/>
      <c r="PWO9" s="595"/>
      <c r="PWP9" s="595"/>
      <c r="PWQ9" s="685"/>
      <c r="PWR9" s="813"/>
      <c r="PWS9" s="811"/>
      <c r="PWT9" s="812"/>
      <c r="PWU9" s="812"/>
      <c r="PWV9" s="812"/>
      <c r="PWW9" s="595"/>
      <c r="PWX9" s="595"/>
      <c r="PWY9" s="685"/>
      <c r="PWZ9" s="813"/>
      <c r="PXA9" s="811"/>
      <c r="PXB9" s="812"/>
      <c r="PXC9" s="812"/>
      <c r="PXD9" s="812"/>
      <c r="PXE9" s="595"/>
      <c r="PXF9" s="595"/>
      <c r="PXG9" s="685"/>
      <c r="PXH9" s="813"/>
      <c r="PXI9" s="811"/>
      <c r="PXJ9" s="812"/>
      <c r="PXK9" s="812"/>
      <c r="PXL9" s="812"/>
      <c r="PXM9" s="595"/>
      <c r="PXN9" s="595"/>
      <c r="PXO9" s="685"/>
      <c r="PXP9" s="813"/>
      <c r="PXQ9" s="811"/>
      <c r="PXR9" s="812"/>
      <c r="PXS9" s="812"/>
      <c r="PXT9" s="812"/>
      <c r="PXU9" s="595"/>
      <c r="PXV9" s="595"/>
      <c r="PXW9" s="685"/>
      <c r="PXX9" s="813"/>
      <c r="PXY9" s="811"/>
      <c r="PXZ9" s="812"/>
      <c r="PYA9" s="812"/>
      <c r="PYB9" s="812"/>
      <c r="PYC9" s="595"/>
      <c r="PYD9" s="595"/>
      <c r="PYE9" s="685"/>
      <c r="PYF9" s="813"/>
      <c r="PYG9" s="811"/>
      <c r="PYH9" s="812"/>
      <c r="PYI9" s="812"/>
      <c r="PYJ9" s="812"/>
      <c r="PYK9" s="595"/>
      <c r="PYL9" s="595"/>
      <c r="PYM9" s="685"/>
      <c r="PYN9" s="813"/>
      <c r="PYO9" s="811"/>
      <c r="PYP9" s="812"/>
      <c r="PYQ9" s="812"/>
      <c r="PYR9" s="812"/>
      <c r="PYS9" s="595"/>
      <c r="PYT9" s="595"/>
      <c r="PYU9" s="685"/>
      <c r="PYV9" s="813"/>
      <c r="PYW9" s="811"/>
      <c r="PYX9" s="812"/>
      <c r="PYY9" s="812"/>
      <c r="PYZ9" s="812"/>
      <c r="PZA9" s="595"/>
      <c r="PZB9" s="595"/>
      <c r="PZC9" s="685"/>
      <c r="PZD9" s="813"/>
      <c r="PZE9" s="811"/>
      <c r="PZF9" s="812"/>
      <c r="PZG9" s="812"/>
      <c r="PZH9" s="812"/>
      <c r="PZI9" s="595"/>
      <c r="PZJ9" s="595"/>
      <c r="PZK9" s="685"/>
      <c r="PZL9" s="813"/>
      <c r="PZM9" s="811"/>
      <c r="PZN9" s="812"/>
      <c r="PZO9" s="812"/>
      <c r="PZP9" s="812"/>
      <c r="PZQ9" s="595"/>
      <c r="PZR9" s="595"/>
      <c r="PZS9" s="685"/>
      <c r="PZT9" s="813"/>
      <c r="PZU9" s="811"/>
      <c r="PZV9" s="812"/>
      <c r="PZW9" s="812"/>
      <c r="PZX9" s="812"/>
      <c r="PZY9" s="595"/>
      <c r="PZZ9" s="595"/>
      <c r="QAA9" s="685"/>
      <c r="QAB9" s="813"/>
      <c r="QAC9" s="811"/>
      <c r="QAD9" s="812"/>
      <c r="QAE9" s="812"/>
      <c r="QAF9" s="812"/>
      <c r="QAG9" s="595"/>
      <c r="QAH9" s="595"/>
      <c r="QAI9" s="685"/>
      <c r="QAJ9" s="813"/>
      <c r="QAK9" s="811"/>
      <c r="QAL9" s="812"/>
      <c r="QAM9" s="812"/>
      <c r="QAN9" s="812"/>
      <c r="QAO9" s="595"/>
      <c r="QAP9" s="595"/>
      <c r="QAQ9" s="685"/>
      <c r="QAR9" s="813"/>
      <c r="QAS9" s="811"/>
      <c r="QAT9" s="812"/>
      <c r="QAU9" s="812"/>
      <c r="QAV9" s="812"/>
      <c r="QAW9" s="595"/>
      <c r="QAX9" s="595"/>
      <c r="QAY9" s="685"/>
      <c r="QAZ9" s="813"/>
      <c r="QBA9" s="811"/>
      <c r="QBB9" s="812"/>
      <c r="QBC9" s="812"/>
      <c r="QBD9" s="812"/>
      <c r="QBE9" s="595"/>
      <c r="QBF9" s="595"/>
      <c r="QBG9" s="685"/>
      <c r="QBH9" s="813"/>
      <c r="QBI9" s="811"/>
      <c r="QBJ9" s="812"/>
      <c r="QBK9" s="812"/>
      <c r="QBL9" s="812"/>
      <c r="QBM9" s="595"/>
      <c r="QBN9" s="595"/>
      <c r="QBO9" s="685"/>
      <c r="QBP9" s="813"/>
      <c r="QBQ9" s="811"/>
      <c r="QBR9" s="812"/>
      <c r="QBS9" s="812"/>
      <c r="QBT9" s="812"/>
      <c r="QBU9" s="595"/>
      <c r="QBV9" s="595"/>
      <c r="QBW9" s="685"/>
      <c r="QBX9" s="813"/>
      <c r="QBY9" s="811"/>
      <c r="QBZ9" s="812"/>
      <c r="QCA9" s="812"/>
      <c r="QCB9" s="812"/>
      <c r="QCC9" s="595"/>
      <c r="QCD9" s="595"/>
      <c r="QCE9" s="685"/>
      <c r="QCF9" s="813"/>
      <c r="QCG9" s="811"/>
      <c r="QCH9" s="812"/>
      <c r="QCI9" s="812"/>
      <c r="QCJ9" s="812"/>
      <c r="QCK9" s="595"/>
      <c r="QCL9" s="595"/>
      <c r="QCM9" s="685"/>
      <c r="QCN9" s="813"/>
      <c r="QCO9" s="811"/>
      <c r="QCP9" s="812"/>
      <c r="QCQ9" s="812"/>
      <c r="QCR9" s="812"/>
      <c r="QCS9" s="595"/>
      <c r="QCT9" s="595"/>
      <c r="QCU9" s="685"/>
      <c r="QCV9" s="813"/>
      <c r="QCW9" s="811"/>
      <c r="QCX9" s="812"/>
      <c r="QCY9" s="812"/>
      <c r="QCZ9" s="812"/>
      <c r="QDA9" s="595"/>
      <c r="QDB9" s="595"/>
      <c r="QDC9" s="685"/>
      <c r="QDD9" s="813"/>
      <c r="QDE9" s="811"/>
      <c r="QDF9" s="812"/>
      <c r="QDG9" s="812"/>
      <c r="QDH9" s="812"/>
      <c r="QDI9" s="595"/>
      <c r="QDJ9" s="595"/>
      <c r="QDK9" s="685"/>
      <c r="QDL9" s="813"/>
      <c r="QDM9" s="811"/>
      <c r="QDN9" s="812"/>
      <c r="QDO9" s="812"/>
      <c r="QDP9" s="812"/>
      <c r="QDQ9" s="595"/>
      <c r="QDR9" s="595"/>
      <c r="QDS9" s="685"/>
      <c r="QDT9" s="813"/>
      <c r="QDU9" s="811"/>
      <c r="QDV9" s="812"/>
      <c r="QDW9" s="812"/>
      <c r="QDX9" s="812"/>
      <c r="QDY9" s="595"/>
      <c r="QDZ9" s="595"/>
      <c r="QEA9" s="685"/>
      <c r="QEB9" s="813"/>
      <c r="QEC9" s="811"/>
      <c r="QED9" s="812"/>
      <c r="QEE9" s="812"/>
      <c r="QEF9" s="812"/>
      <c r="QEG9" s="595"/>
      <c r="QEH9" s="595"/>
      <c r="QEI9" s="685"/>
      <c r="QEJ9" s="813"/>
      <c r="QEK9" s="811"/>
      <c r="QEL9" s="812"/>
      <c r="QEM9" s="812"/>
      <c r="QEN9" s="812"/>
      <c r="QEO9" s="595"/>
      <c r="QEP9" s="595"/>
      <c r="QEQ9" s="685"/>
      <c r="QER9" s="813"/>
      <c r="QES9" s="811"/>
      <c r="QET9" s="812"/>
      <c r="QEU9" s="812"/>
      <c r="QEV9" s="812"/>
      <c r="QEW9" s="595"/>
      <c r="QEX9" s="595"/>
      <c r="QEY9" s="685"/>
      <c r="QEZ9" s="813"/>
      <c r="QFA9" s="811"/>
      <c r="QFB9" s="812"/>
      <c r="QFC9" s="812"/>
      <c r="QFD9" s="812"/>
      <c r="QFE9" s="595"/>
      <c r="QFF9" s="595"/>
      <c r="QFG9" s="685"/>
      <c r="QFH9" s="813"/>
      <c r="QFI9" s="811"/>
      <c r="QFJ9" s="812"/>
      <c r="QFK9" s="812"/>
      <c r="QFL9" s="812"/>
      <c r="QFM9" s="595"/>
      <c r="QFN9" s="595"/>
      <c r="QFO9" s="685"/>
      <c r="QFP9" s="813"/>
      <c r="QFQ9" s="811"/>
      <c r="QFR9" s="812"/>
      <c r="QFS9" s="812"/>
      <c r="QFT9" s="812"/>
      <c r="QFU9" s="595"/>
      <c r="QFV9" s="595"/>
      <c r="QFW9" s="685"/>
      <c r="QFX9" s="813"/>
      <c r="QFY9" s="811"/>
      <c r="QFZ9" s="812"/>
      <c r="QGA9" s="812"/>
      <c r="QGB9" s="812"/>
      <c r="QGC9" s="595"/>
      <c r="QGD9" s="595"/>
      <c r="QGE9" s="685"/>
      <c r="QGF9" s="813"/>
      <c r="QGG9" s="811"/>
      <c r="QGH9" s="812"/>
      <c r="QGI9" s="812"/>
      <c r="QGJ9" s="812"/>
      <c r="QGK9" s="595"/>
      <c r="QGL9" s="595"/>
      <c r="QGM9" s="685"/>
      <c r="QGN9" s="813"/>
      <c r="QGO9" s="811"/>
      <c r="QGP9" s="812"/>
      <c r="QGQ9" s="812"/>
      <c r="QGR9" s="812"/>
      <c r="QGS9" s="595"/>
      <c r="QGT9" s="595"/>
      <c r="QGU9" s="685"/>
      <c r="QGV9" s="813"/>
      <c r="QGW9" s="811"/>
      <c r="QGX9" s="812"/>
      <c r="QGY9" s="812"/>
      <c r="QGZ9" s="812"/>
      <c r="QHA9" s="595"/>
      <c r="QHB9" s="595"/>
      <c r="QHC9" s="685"/>
      <c r="QHD9" s="813"/>
      <c r="QHE9" s="811"/>
      <c r="QHF9" s="812"/>
      <c r="QHG9" s="812"/>
      <c r="QHH9" s="812"/>
      <c r="QHI9" s="595"/>
      <c r="QHJ9" s="595"/>
      <c r="QHK9" s="685"/>
      <c r="QHL9" s="813"/>
      <c r="QHM9" s="811"/>
      <c r="QHN9" s="812"/>
      <c r="QHO9" s="812"/>
      <c r="QHP9" s="812"/>
      <c r="QHQ9" s="595"/>
      <c r="QHR9" s="595"/>
      <c r="QHS9" s="685"/>
      <c r="QHT9" s="813"/>
      <c r="QHU9" s="811"/>
      <c r="QHV9" s="812"/>
      <c r="QHW9" s="812"/>
      <c r="QHX9" s="812"/>
      <c r="QHY9" s="595"/>
      <c r="QHZ9" s="595"/>
      <c r="QIA9" s="685"/>
      <c r="QIB9" s="813"/>
      <c r="QIC9" s="811"/>
      <c r="QID9" s="812"/>
      <c r="QIE9" s="812"/>
      <c r="QIF9" s="812"/>
      <c r="QIG9" s="595"/>
      <c r="QIH9" s="595"/>
      <c r="QII9" s="685"/>
      <c r="QIJ9" s="813"/>
      <c r="QIK9" s="811"/>
      <c r="QIL9" s="812"/>
      <c r="QIM9" s="812"/>
      <c r="QIN9" s="812"/>
      <c r="QIO9" s="595"/>
      <c r="QIP9" s="595"/>
      <c r="QIQ9" s="685"/>
      <c r="QIR9" s="813"/>
      <c r="QIS9" s="811"/>
      <c r="QIT9" s="812"/>
      <c r="QIU9" s="812"/>
      <c r="QIV9" s="812"/>
      <c r="QIW9" s="595"/>
      <c r="QIX9" s="595"/>
      <c r="QIY9" s="685"/>
      <c r="QIZ9" s="813"/>
      <c r="QJA9" s="811"/>
      <c r="QJB9" s="812"/>
      <c r="QJC9" s="812"/>
      <c r="QJD9" s="812"/>
      <c r="QJE9" s="595"/>
      <c r="QJF9" s="595"/>
      <c r="QJG9" s="685"/>
      <c r="QJH9" s="813"/>
      <c r="QJI9" s="811"/>
      <c r="QJJ9" s="812"/>
      <c r="QJK9" s="812"/>
      <c r="QJL9" s="812"/>
      <c r="QJM9" s="595"/>
      <c r="QJN9" s="595"/>
      <c r="QJO9" s="685"/>
      <c r="QJP9" s="813"/>
      <c r="QJQ9" s="811"/>
      <c r="QJR9" s="812"/>
      <c r="QJS9" s="812"/>
      <c r="QJT9" s="812"/>
      <c r="QJU9" s="595"/>
      <c r="QJV9" s="595"/>
      <c r="QJW9" s="685"/>
      <c r="QJX9" s="813"/>
      <c r="QJY9" s="811"/>
      <c r="QJZ9" s="812"/>
      <c r="QKA9" s="812"/>
      <c r="QKB9" s="812"/>
      <c r="QKC9" s="595"/>
      <c r="QKD9" s="595"/>
      <c r="QKE9" s="685"/>
      <c r="QKF9" s="813"/>
      <c r="QKG9" s="811"/>
      <c r="QKH9" s="812"/>
      <c r="QKI9" s="812"/>
      <c r="QKJ9" s="812"/>
      <c r="QKK9" s="595"/>
      <c r="QKL9" s="595"/>
      <c r="QKM9" s="685"/>
      <c r="QKN9" s="813"/>
      <c r="QKO9" s="811"/>
      <c r="QKP9" s="812"/>
      <c r="QKQ9" s="812"/>
      <c r="QKR9" s="812"/>
      <c r="QKS9" s="595"/>
      <c r="QKT9" s="595"/>
      <c r="QKU9" s="685"/>
      <c r="QKV9" s="813"/>
      <c r="QKW9" s="811"/>
      <c r="QKX9" s="812"/>
      <c r="QKY9" s="812"/>
      <c r="QKZ9" s="812"/>
      <c r="QLA9" s="595"/>
      <c r="QLB9" s="595"/>
      <c r="QLC9" s="685"/>
      <c r="QLD9" s="813"/>
      <c r="QLE9" s="811"/>
      <c r="QLF9" s="812"/>
      <c r="QLG9" s="812"/>
      <c r="QLH9" s="812"/>
      <c r="QLI9" s="595"/>
      <c r="QLJ9" s="595"/>
      <c r="QLK9" s="685"/>
      <c r="QLL9" s="813"/>
      <c r="QLM9" s="811"/>
      <c r="QLN9" s="812"/>
      <c r="QLO9" s="812"/>
      <c r="QLP9" s="812"/>
      <c r="QLQ9" s="595"/>
      <c r="QLR9" s="595"/>
      <c r="QLS9" s="685"/>
      <c r="QLT9" s="813"/>
      <c r="QLU9" s="811"/>
      <c r="QLV9" s="812"/>
      <c r="QLW9" s="812"/>
      <c r="QLX9" s="812"/>
      <c r="QLY9" s="595"/>
      <c r="QLZ9" s="595"/>
      <c r="QMA9" s="685"/>
      <c r="QMB9" s="813"/>
      <c r="QMC9" s="811"/>
      <c r="QMD9" s="812"/>
      <c r="QME9" s="812"/>
      <c r="QMF9" s="812"/>
      <c r="QMG9" s="595"/>
      <c r="QMH9" s="595"/>
      <c r="QMI9" s="685"/>
      <c r="QMJ9" s="813"/>
      <c r="QMK9" s="811"/>
      <c r="QML9" s="812"/>
      <c r="QMM9" s="812"/>
      <c r="QMN9" s="812"/>
      <c r="QMO9" s="595"/>
      <c r="QMP9" s="595"/>
      <c r="QMQ9" s="685"/>
      <c r="QMR9" s="813"/>
      <c r="QMS9" s="811"/>
      <c r="QMT9" s="812"/>
      <c r="QMU9" s="812"/>
      <c r="QMV9" s="812"/>
      <c r="QMW9" s="595"/>
      <c r="QMX9" s="595"/>
      <c r="QMY9" s="685"/>
      <c r="QMZ9" s="813"/>
      <c r="QNA9" s="811"/>
      <c r="QNB9" s="812"/>
      <c r="QNC9" s="812"/>
      <c r="QND9" s="812"/>
      <c r="QNE9" s="595"/>
      <c r="QNF9" s="595"/>
      <c r="QNG9" s="685"/>
      <c r="QNH9" s="813"/>
      <c r="QNI9" s="811"/>
      <c r="QNJ9" s="812"/>
      <c r="QNK9" s="812"/>
      <c r="QNL9" s="812"/>
      <c r="QNM9" s="595"/>
      <c r="QNN9" s="595"/>
      <c r="QNO9" s="685"/>
      <c r="QNP9" s="813"/>
      <c r="QNQ9" s="811"/>
      <c r="QNR9" s="812"/>
      <c r="QNS9" s="812"/>
      <c r="QNT9" s="812"/>
      <c r="QNU9" s="595"/>
      <c r="QNV9" s="595"/>
      <c r="QNW9" s="685"/>
      <c r="QNX9" s="813"/>
      <c r="QNY9" s="811"/>
      <c r="QNZ9" s="812"/>
      <c r="QOA9" s="812"/>
      <c r="QOB9" s="812"/>
      <c r="QOC9" s="595"/>
      <c r="QOD9" s="595"/>
      <c r="QOE9" s="685"/>
      <c r="QOF9" s="813"/>
      <c r="QOG9" s="811"/>
      <c r="QOH9" s="812"/>
      <c r="QOI9" s="812"/>
      <c r="QOJ9" s="812"/>
      <c r="QOK9" s="595"/>
      <c r="QOL9" s="595"/>
      <c r="QOM9" s="685"/>
      <c r="QON9" s="813"/>
      <c r="QOO9" s="811"/>
      <c r="QOP9" s="812"/>
      <c r="QOQ9" s="812"/>
      <c r="QOR9" s="812"/>
      <c r="QOS9" s="595"/>
      <c r="QOT9" s="595"/>
      <c r="QOU9" s="685"/>
      <c r="QOV9" s="813"/>
      <c r="QOW9" s="811"/>
      <c r="QOX9" s="812"/>
      <c r="QOY9" s="812"/>
      <c r="QOZ9" s="812"/>
      <c r="QPA9" s="595"/>
      <c r="QPB9" s="595"/>
      <c r="QPC9" s="685"/>
      <c r="QPD9" s="813"/>
      <c r="QPE9" s="811"/>
      <c r="QPF9" s="812"/>
      <c r="QPG9" s="812"/>
      <c r="QPH9" s="812"/>
      <c r="QPI9" s="595"/>
      <c r="QPJ9" s="595"/>
      <c r="QPK9" s="685"/>
      <c r="QPL9" s="813"/>
      <c r="QPM9" s="811"/>
      <c r="QPN9" s="812"/>
      <c r="QPO9" s="812"/>
      <c r="QPP9" s="812"/>
      <c r="QPQ9" s="595"/>
      <c r="QPR9" s="595"/>
      <c r="QPS9" s="685"/>
      <c r="QPT9" s="813"/>
      <c r="QPU9" s="811"/>
      <c r="QPV9" s="812"/>
      <c r="QPW9" s="812"/>
      <c r="QPX9" s="812"/>
      <c r="QPY9" s="595"/>
      <c r="QPZ9" s="595"/>
      <c r="QQA9" s="685"/>
      <c r="QQB9" s="813"/>
      <c r="QQC9" s="811"/>
      <c r="QQD9" s="812"/>
      <c r="QQE9" s="812"/>
      <c r="QQF9" s="812"/>
      <c r="QQG9" s="595"/>
      <c r="QQH9" s="595"/>
      <c r="QQI9" s="685"/>
      <c r="QQJ9" s="813"/>
      <c r="QQK9" s="811"/>
      <c r="QQL9" s="812"/>
      <c r="QQM9" s="812"/>
      <c r="QQN9" s="812"/>
      <c r="QQO9" s="595"/>
      <c r="QQP9" s="595"/>
      <c r="QQQ9" s="685"/>
      <c r="QQR9" s="813"/>
      <c r="QQS9" s="811"/>
      <c r="QQT9" s="812"/>
      <c r="QQU9" s="812"/>
      <c r="QQV9" s="812"/>
      <c r="QQW9" s="595"/>
      <c r="QQX9" s="595"/>
      <c r="QQY9" s="685"/>
      <c r="QQZ9" s="813"/>
      <c r="QRA9" s="811"/>
      <c r="QRB9" s="812"/>
      <c r="QRC9" s="812"/>
      <c r="QRD9" s="812"/>
      <c r="QRE9" s="595"/>
      <c r="QRF9" s="595"/>
      <c r="QRG9" s="685"/>
      <c r="QRH9" s="813"/>
      <c r="QRI9" s="811"/>
      <c r="QRJ9" s="812"/>
      <c r="QRK9" s="812"/>
      <c r="QRL9" s="812"/>
      <c r="QRM9" s="595"/>
      <c r="QRN9" s="595"/>
      <c r="QRO9" s="685"/>
      <c r="QRP9" s="813"/>
      <c r="QRQ9" s="811"/>
      <c r="QRR9" s="812"/>
      <c r="QRS9" s="812"/>
      <c r="QRT9" s="812"/>
      <c r="QRU9" s="595"/>
      <c r="QRV9" s="595"/>
      <c r="QRW9" s="685"/>
      <c r="QRX9" s="813"/>
      <c r="QRY9" s="811"/>
      <c r="QRZ9" s="812"/>
      <c r="QSA9" s="812"/>
      <c r="QSB9" s="812"/>
      <c r="QSC9" s="595"/>
      <c r="QSD9" s="595"/>
      <c r="QSE9" s="685"/>
      <c r="QSF9" s="813"/>
      <c r="QSG9" s="811"/>
      <c r="QSH9" s="812"/>
      <c r="QSI9" s="812"/>
      <c r="QSJ9" s="812"/>
      <c r="QSK9" s="595"/>
      <c r="QSL9" s="595"/>
      <c r="QSM9" s="685"/>
      <c r="QSN9" s="813"/>
      <c r="QSO9" s="811"/>
      <c r="QSP9" s="812"/>
      <c r="QSQ9" s="812"/>
      <c r="QSR9" s="812"/>
      <c r="QSS9" s="595"/>
      <c r="QST9" s="595"/>
      <c r="QSU9" s="685"/>
      <c r="QSV9" s="813"/>
      <c r="QSW9" s="811"/>
      <c r="QSX9" s="812"/>
      <c r="QSY9" s="812"/>
      <c r="QSZ9" s="812"/>
      <c r="QTA9" s="595"/>
      <c r="QTB9" s="595"/>
      <c r="QTC9" s="685"/>
      <c r="QTD9" s="813"/>
      <c r="QTE9" s="811"/>
      <c r="QTF9" s="812"/>
      <c r="QTG9" s="812"/>
      <c r="QTH9" s="812"/>
      <c r="QTI9" s="595"/>
      <c r="QTJ9" s="595"/>
      <c r="QTK9" s="685"/>
      <c r="QTL9" s="813"/>
      <c r="QTM9" s="811"/>
      <c r="QTN9" s="812"/>
      <c r="QTO9" s="812"/>
      <c r="QTP9" s="812"/>
      <c r="QTQ9" s="595"/>
      <c r="QTR9" s="595"/>
      <c r="QTS9" s="685"/>
      <c r="QTT9" s="813"/>
      <c r="QTU9" s="811"/>
      <c r="QTV9" s="812"/>
      <c r="QTW9" s="812"/>
      <c r="QTX9" s="812"/>
      <c r="QTY9" s="595"/>
      <c r="QTZ9" s="595"/>
      <c r="QUA9" s="685"/>
      <c r="QUB9" s="813"/>
      <c r="QUC9" s="811"/>
      <c r="QUD9" s="812"/>
      <c r="QUE9" s="812"/>
      <c r="QUF9" s="812"/>
      <c r="QUG9" s="595"/>
      <c r="QUH9" s="595"/>
      <c r="QUI9" s="685"/>
      <c r="QUJ9" s="813"/>
      <c r="QUK9" s="811"/>
      <c r="QUL9" s="812"/>
      <c r="QUM9" s="812"/>
      <c r="QUN9" s="812"/>
      <c r="QUO9" s="595"/>
      <c r="QUP9" s="595"/>
      <c r="QUQ9" s="685"/>
      <c r="QUR9" s="813"/>
      <c r="QUS9" s="811"/>
      <c r="QUT9" s="812"/>
      <c r="QUU9" s="812"/>
      <c r="QUV9" s="812"/>
      <c r="QUW9" s="595"/>
      <c r="QUX9" s="595"/>
      <c r="QUY9" s="685"/>
      <c r="QUZ9" s="813"/>
      <c r="QVA9" s="811"/>
      <c r="QVB9" s="812"/>
      <c r="QVC9" s="812"/>
      <c r="QVD9" s="812"/>
      <c r="QVE9" s="595"/>
      <c r="QVF9" s="595"/>
      <c r="QVG9" s="685"/>
      <c r="QVH9" s="813"/>
      <c r="QVI9" s="811"/>
      <c r="QVJ9" s="812"/>
      <c r="QVK9" s="812"/>
      <c r="QVL9" s="812"/>
      <c r="QVM9" s="595"/>
      <c r="QVN9" s="595"/>
      <c r="QVO9" s="685"/>
      <c r="QVP9" s="813"/>
      <c r="QVQ9" s="811"/>
      <c r="QVR9" s="812"/>
      <c r="QVS9" s="812"/>
      <c r="QVT9" s="812"/>
      <c r="QVU9" s="595"/>
      <c r="QVV9" s="595"/>
      <c r="QVW9" s="685"/>
      <c r="QVX9" s="813"/>
      <c r="QVY9" s="811"/>
      <c r="QVZ9" s="812"/>
      <c r="QWA9" s="812"/>
      <c r="QWB9" s="812"/>
      <c r="QWC9" s="595"/>
      <c r="QWD9" s="595"/>
      <c r="QWE9" s="685"/>
      <c r="QWF9" s="813"/>
      <c r="QWG9" s="811"/>
      <c r="QWH9" s="812"/>
      <c r="QWI9" s="812"/>
      <c r="QWJ9" s="812"/>
      <c r="QWK9" s="595"/>
      <c r="QWL9" s="595"/>
      <c r="QWM9" s="685"/>
      <c r="QWN9" s="813"/>
      <c r="QWO9" s="811"/>
      <c r="QWP9" s="812"/>
      <c r="QWQ9" s="812"/>
      <c r="QWR9" s="812"/>
      <c r="QWS9" s="595"/>
      <c r="QWT9" s="595"/>
      <c r="QWU9" s="685"/>
      <c r="QWV9" s="813"/>
      <c r="QWW9" s="811"/>
      <c r="QWX9" s="812"/>
      <c r="QWY9" s="812"/>
      <c r="QWZ9" s="812"/>
      <c r="QXA9" s="595"/>
      <c r="QXB9" s="595"/>
      <c r="QXC9" s="685"/>
      <c r="QXD9" s="813"/>
      <c r="QXE9" s="811"/>
      <c r="QXF9" s="812"/>
      <c r="QXG9" s="812"/>
      <c r="QXH9" s="812"/>
      <c r="QXI9" s="595"/>
      <c r="QXJ9" s="595"/>
      <c r="QXK9" s="685"/>
      <c r="QXL9" s="813"/>
      <c r="QXM9" s="811"/>
      <c r="QXN9" s="812"/>
      <c r="QXO9" s="812"/>
      <c r="QXP9" s="812"/>
      <c r="QXQ9" s="595"/>
      <c r="QXR9" s="595"/>
      <c r="QXS9" s="685"/>
      <c r="QXT9" s="813"/>
      <c r="QXU9" s="811"/>
      <c r="QXV9" s="812"/>
      <c r="QXW9" s="812"/>
      <c r="QXX9" s="812"/>
      <c r="QXY9" s="595"/>
      <c r="QXZ9" s="595"/>
      <c r="QYA9" s="685"/>
      <c r="QYB9" s="813"/>
      <c r="QYC9" s="811"/>
      <c r="QYD9" s="812"/>
      <c r="QYE9" s="812"/>
      <c r="QYF9" s="812"/>
      <c r="QYG9" s="595"/>
      <c r="QYH9" s="595"/>
      <c r="QYI9" s="685"/>
      <c r="QYJ9" s="813"/>
      <c r="QYK9" s="811"/>
      <c r="QYL9" s="812"/>
      <c r="QYM9" s="812"/>
      <c r="QYN9" s="812"/>
      <c r="QYO9" s="595"/>
      <c r="QYP9" s="595"/>
      <c r="QYQ9" s="685"/>
      <c r="QYR9" s="813"/>
      <c r="QYS9" s="811"/>
      <c r="QYT9" s="812"/>
      <c r="QYU9" s="812"/>
      <c r="QYV9" s="812"/>
      <c r="QYW9" s="595"/>
      <c r="QYX9" s="595"/>
      <c r="QYY9" s="685"/>
      <c r="QYZ9" s="813"/>
      <c r="QZA9" s="811"/>
      <c r="QZB9" s="812"/>
      <c r="QZC9" s="812"/>
      <c r="QZD9" s="812"/>
      <c r="QZE9" s="595"/>
      <c r="QZF9" s="595"/>
      <c r="QZG9" s="685"/>
      <c r="QZH9" s="813"/>
      <c r="QZI9" s="811"/>
      <c r="QZJ9" s="812"/>
      <c r="QZK9" s="812"/>
      <c r="QZL9" s="812"/>
      <c r="QZM9" s="595"/>
      <c r="QZN9" s="595"/>
      <c r="QZO9" s="685"/>
      <c r="QZP9" s="813"/>
      <c r="QZQ9" s="811"/>
      <c r="QZR9" s="812"/>
      <c r="QZS9" s="812"/>
      <c r="QZT9" s="812"/>
      <c r="QZU9" s="595"/>
      <c r="QZV9" s="595"/>
      <c r="QZW9" s="685"/>
      <c r="QZX9" s="813"/>
      <c r="QZY9" s="811"/>
      <c r="QZZ9" s="812"/>
      <c r="RAA9" s="812"/>
      <c r="RAB9" s="812"/>
      <c r="RAC9" s="595"/>
      <c r="RAD9" s="595"/>
      <c r="RAE9" s="685"/>
      <c r="RAF9" s="813"/>
      <c r="RAG9" s="811"/>
      <c r="RAH9" s="812"/>
      <c r="RAI9" s="812"/>
      <c r="RAJ9" s="812"/>
      <c r="RAK9" s="595"/>
      <c r="RAL9" s="595"/>
      <c r="RAM9" s="685"/>
      <c r="RAN9" s="813"/>
      <c r="RAO9" s="811"/>
      <c r="RAP9" s="812"/>
      <c r="RAQ9" s="812"/>
      <c r="RAR9" s="812"/>
      <c r="RAS9" s="595"/>
      <c r="RAT9" s="595"/>
      <c r="RAU9" s="685"/>
      <c r="RAV9" s="813"/>
      <c r="RAW9" s="811"/>
      <c r="RAX9" s="812"/>
      <c r="RAY9" s="812"/>
      <c r="RAZ9" s="812"/>
      <c r="RBA9" s="595"/>
      <c r="RBB9" s="595"/>
      <c r="RBC9" s="685"/>
      <c r="RBD9" s="813"/>
      <c r="RBE9" s="811"/>
      <c r="RBF9" s="812"/>
      <c r="RBG9" s="812"/>
      <c r="RBH9" s="812"/>
      <c r="RBI9" s="595"/>
      <c r="RBJ9" s="595"/>
      <c r="RBK9" s="685"/>
      <c r="RBL9" s="813"/>
      <c r="RBM9" s="811"/>
      <c r="RBN9" s="812"/>
      <c r="RBO9" s="812"/>
      <c r="RBP9" s="812"/>
      <c r="RBQ9" s="595"/>
      <c r="RBR9" s="595"/>
      <c r="RBS9" s="685"/>
      <c r="RBT9" s="813"/>
      <c r="RBU9" s="811"/>
      <c r="RBV9" s="812"/>
      <c r="RBW9" s="812"/>
      <c r="RBX9" s="812"/>
      <c r="RBY9" s="595"/>
      <c r="RBZ9" s="595"/>
      <c r="RCA9" s="685"/>
      <c r="RCB9" s="813"/>
      <c r="RCC9" s="811"/>
      <c r="RCD9" s="812"/>
      <c r="RCE9" s="812"/>
      <c r="RCF9" s="812"/>
      <c r="RCG9" s="595"/>
      <c r="RCH9" s="595"/>
      <c r="RCI9" s="685"/>
      <c r="RCJ9" s="813"/>
      <c r="RCK9" s="811"/>
      <c r="RCL9" s="812"/>
      <c r="RCM9" s="812"/>
      <c r="RCN9" s="812"/>
      <c r="RCO9" s="595"/>
      <c r="RCP9" s="595"/>
      <c r="RCQ9" s="685"/>
      <c r="RCR9" s="813"/>
      <c r="RCS9" s="811"/>
      <c r="RCT9" s="812"/>
      <c r="RCU9" s="812"/>
      <c r="RCV9" s="812"/>
      <c r="RCW9" s="595"/>
      <c r="RCX9" s="595"/>
      <c r="RCY9" s="685"/>
      <c r="RCZ9" s="813"/>
      <c r="RDA9" s="811"/>
      <c r="RDB9" s="812"/>
      <c r="RDC9" s="812"/>
      <c r="RDD9" s="812"/>
      <c r="RDE9" s="595"/>
      <c r="RDF9" s="595"/>
      <c r="RDG9" s="685"/>
      <c r="RDH9" s="813"/>
      <c r="RDI9" s="811"/>
      <c r="RDJ9" s="812"/>
      <c r="RDK9" s="812"/>
      <c r="RDL9" s="812"/>
      <c r="RDM9" s="595"/>
      <c r="RDN9" s="595"/>
      <c r="RDO9" s="685"/>
      <c r="RDP9" s="813"/>
      <c r="RDQ9" s="811"/>
      <c r="RDR9" s="812"/>
      <c r="RDS9" s="812"/>
      <c r="RDT9" s="812"/>
      <c r="RDU9" s="595"/>
      <c r="RDV9" s="595"/>
      <c r="RDW9" s="685"/>
      <c r="RDX9" s="813"/>
      <c r="RDY9" s="811"/>
      <c r="RDZ9" s="812"/>
      <c r="REA9" s="812"/>
      <c r="REB9" s="812"/>
      <c r="REC9" s="595"/>
      <c r="RED9" s="595"/>
      <c r="REE9" s="685"/>
      <c r="REF9" s="813"/>
      <c r="REG9" s="811"/>
      <c r="REH9" s="812"/>
      <c r="REI9" s="812"/>
      <c r="REJ9" s="812"/>
      <c r="REK9" s="595"/>
      <c r="REL9" s="595"/>
      <c r="REM9" s="685"/>
      <c r="REN9" s="813"/>
      <c r="REO9" s="811"/>
      <c r="REP9" s="812"/>
      <c r="REQ9" s="812"/>
      <c r="RER9" s="812"/>
      <c r="RES9" s="595"/>
      <c r="RET9" s="595"/>
      <c r="REU9" s="685"/>
      <c r="REV9" s="813"/>
      <c r="REW9" s="811"/>
      <c r="REX9" s="812"/>
      <c r="REY9" s="812"/>
      <c r="REZ9" s="812"/>
      <c r="RFA9" s="595"/>
      <c r="RFB9" s="595"/>
      <c r="RFC9" s="685"/>
      <c r="RFD9" s="813"/>
      <c r="RFE9" s="811"/>
      <c r="RFF9" s="812"/>
      <c r="RFG9" s="812"/>
      <c r="RFH9" s="812"/>
      <c r="RFI9" s="595"/>
      <c r="RFJ9" s="595"/>
      <c r="RFK9" s="685"/>
      <c r="RFL9" s="813"/>
      <c r="RFM9" s="811"/>
      <c r="RFN9" s="812"/>
      <c r="RFO9" s="812"/>
      <c r="RFP9" s="812"/>
      <c r="RFQ9" s="595"/>
      <c r="RFR9" s="595"/>
      <c r="RFS9" s="685"/>
      <c r="RFT9" s="813"/>
      <c r="RFU9" s="811"/>
      <c r="RFV9" s="812"/>
      <c r="RFW9" s="812"/>
      <c r="RFX9" s="812"/>
      <c r="RFY9" s="595"/>
      <c r="RFZ9" s="595"/>
      <c r="RGA9" s="685"/>
      <c r="RGB9" s="813"/>
      <c r="RGC9" s="811"/>
      <c r="RGD9" s="812"/>
      <c r="RGE9" s="812"/>
      <c r="RGF9" s="812"/>
      <c r="RGG9" s="595"/>
      <c r="RGH9" s="595"/>
      <c r="RGI9" s="685"/>
      <c r="RGJ9" s="813"/>
      <c r="RGK9" s="811"/>
      <c r="RGL9" s="812"/>
      <c r="RGM9" s="812"/>
      <c r="RGN9" s="812"/>
      <c r="RGO9" s="595"/>
      <c r="RGP9" s="595"/>
      <c r="RGQ9" s="685"/>
      <c r="RGR9" s="813"/>
      <c r="RGS9" s="811"/>
      <c r="RGT9" s="812"/>
      <c r="RGU9" s="812"/>
      <c r="RGV9" s="812"/>
      <c r="RGW9" s="595"/>
      <c r="RGX9" s="595"/>
      <c r="RGY9" s="685"/>
      <c r="RGZ9" s="813"/>
      <c r="RHA9" s="811"/>
      <c r="RHB9" s="812"/>
      <c r="RHC9" s="812"/>
      <c r="RHD9" s="812"/>
      <c r="RHE9" s="595"/>
      <c r="RHF9" s="595"/>
      <c r="RHG9" s="685"/>
      <c r="RHH9" s="813"/>
      <c r="RHI9" s="811"/>
      <c r="RHJ9" s="812"/>
      <c r="RHK9" s="812"/>
      <c r="RHL9" s="812"/>
      <c r="RHM9" s="595"/>
      <c r="RHN9" s="595"/>
      <c r="RHO9" s="685"/>
      <c r="RHP9" s="813"/>
      <c r="RHQ9" s="811"/>
      <c r="RHR9" s="812"/>
      <c r="RHS9" s="812"/>
      <c r="RHT9" s="812"/>
      <c r="RHU9" s="595"/>
      <c r="RHV9" s="595"/>
      <c r="RHW9" s="685"/>
      <c r="RHX9" s="813"/>
      <c r="RHY9" s="811"/>
      <c r="RHZ9" s="812"/>
      <c r="RIA9" s="812"/>
      <c r="RIB9" s="812"/>
      <c r="RIC9" s="595"/>
      <c r="RID9" s="595"/>
      <c r="RIE9" s="685"/>
      <c r="RIF9" s="813"/>
      <c r="RIG9" s="811"/>
      <c r="RIH9" s="812"/>
      <c r="RII9" s="812"/>
      <c r="RIJ9" s="812"/>
      <c r="RIK9" s="595"/>
      <c r="RIL9" s="595"/>
      <c r="RIM9" s="685"/>
      <c r="RIN9" s="813"/>
      <c r="RIO9" s="811"/>
      <c r="RIP9" s="812"/>
      <c r="RIQ9" s="812"/>
      <c r="RIR9" s="812"/>
      <c r="RIS9" s="595"/>
      <c r="RIT9" s="595"/>
      <c r="RIU9" s="685"/>
      <c r="RIV9" s="813"/>
      <c r="RIW9" s="811"/>
      <c r="RIX9" s="812"/>
      <c r="RIY9" s="812"/>
      <c r="RIZ9" s="812"/>
      <c r="RJA9" s="595"/>
      <c r="RJB9" s="595"/>
      <c r="RJC9" s="685"/>
      <c r="RJD9" s="813"/>
      <c r="RJE9" s="811"/>
      <c r="RJF9" s="812"/>
      <c r="RJG9" s="812"/>
      <c r="RJH9" s="812"/>
      <c r="RJI9" s="595"/>
      <c r="RJJ9" s="595"/>
      <c r="RJK9" s="685"/>
      <c r="RJL9" s="813"/>
      <c r="RJM9" s="811"/>
      <c r="RJN9" s="812"/>
      <c r="RJO9" s="812"/>
      <c r="RJP9" s="812"/>
      <c r="RJQ9" s="595"/>
      <c r="RJR9" s="595"/>
      <c r="RJS9" s="685"/>
      <c r="RJT9" s="813"/>
      <c r="RJU9" s="811"/>
      <c r="RJV9" s="812"/>
      <c r="RJW9" s="812"/>
      <c r="RJX9" s="812"/>
      <c r="RJY9" s="595"/>
      <c r="RJZ9" s="595"/>
      <c r="RKA9" s="685"/>
      <c r="RKB9" s="813"/>
      <c r="RKC9" s="811"/>
      <c r="RKD9" s="812"/>
      <c r="RKE9" s="812"/>
      <c r="RKF9" s="812"/>
      <c r="RKG9" s="595"/>
      <c r="RKH9" s="595"/>
      <c r="RKI9" s="685"/>
      <c r="RKJ9" s="813"/>
      <c r="RKK9" s="811"/>
      <c r="RKL9" s="812"/>
      <c r="RKM9" s="812"/>
      <c r="RKN9" s="812"/>
      <c r="RKO9" s="595"/>
      <c r="RKP9" s="595"/>
      <c r="RKQ9" s="685"/>
      <c r="RKR9" s="813"/>
      <c r="RKS9" s="811"/>
      <c r="RKT9" s="812"/>
      <c r="RKU9" s="812"/>
      <c r="RKV9" s="812"/>
      <c r="RKW9" s="595"/>
      <c r="RKX9" s="595"/>
      <c r="RKY9" s="685"/>
      <c r="RKZ9" s="813"/>
      <c r="RLA9" s="811"/>
      <c r="RLB9" s="812"/>
      <c r="RLC9" s="812"/>
      <c r="RLD9" s="812"/>
      <c r="RLE9" s="595"/>
      <c r="RLF9" s="595"/>
      <c r="RLG9" s="685"/>
      <c r="RLH9" s="813"/>
      <c r="RLI9" s="811"/>
      <c r="RLJ9" s="812"/>
      <c r="RLK9" s="812"/>
      <c r="RLL9" s="812"/>
      <c r="RLM9" s="595"/>
      <c r="RLN9" s="595"/>
      <c r="RLO9" s="685"/>
      <c r="RLP9" s="813"/>
      <c r="RLQ9" s="811"/>
      <c r="RLR9" s="812"/>
      <c r="RLS9" s="812"/>
      <c r="RLT9" s="812"/>
      <c r="RLU9" s="595"/>
      <c r="RLV9" s="595"/>
      <c r="RLW9" s="685"/>
      <c r="RLX9" s="813"/>
      <c r="RLY9" s="811"/>
      <c r="RLZ9" s="812"/>
      <c r="RMA9" s="812"/>
      <c r="RMB9" s="812"/>
      <c r="RMC9" s="595"/>
      <c r="RMD9" s="595"/>
      <c r="RME9" s="685"/>
      <c r="RMF9" s="813"/>
      <c r="RMG9" s="811"/>
      <c r="RMH9" s="812"/>
      <c r="RMI9" s="812"/>
      <c r="RMJ9" s="812"/>
      <c r="RMK9" s="595"/>
      <c r="RML9" s="595"/>
      <c r="RMM9" s="685"/>
      <c r="RMN9" s="813"/>
      <c r="RMO9" s="811"/>
      <c r="RMP9" s="812"/>
      <c r="RMQ9" s="812"/>
      <c r="RMR9" s="812"/>
      <c r="RMS9" s="595"/>
      <c r="RMT9" s="595"/>
      <c r="RMU9" s="685"/>
      <c r="RMV9" s="813"/>
      <c r="RMW9" s="811"/>
      <c r="RMX9" s="812"/>
      <c r="RMY9" s="812"/>
      <c r="RMZ9" s="812"/>
      <c r="RNA9" s="595"/>
      <c r="RNB9" s="595"/>
      <c r="RNC9" s="685"/>
      <c r="RND9" s="813"/>
      <c r="RNE9" s="811"/>
      <c r="RNF9" s="812"/>
      <c r="RNG9" s="812"/>
      <c r="RNH9" s="812"/>
      <c r="RNI9" s="595"/>
      <c r="RNJ9" s="595"/>
      <c r="RNK9" s="685"/>
      <c r="RNL9" s="813"/>
      <c r="RNM9" s="811"/>
      <c r="RNN9" s="812"/>
      <c r="RNO9" s="812"/>
      <c r="RNP9" s="812"/>
      <c r="RNQ9" s="595"/>
      <c r="RNR9" s="595"/>
      <c r="RNS9" s="685"/>
      <c r="RNT9" s="813"/>
      <c r="RNU9" s="811"/>
      <c r="RNV9" s="812"/>
      <c r="RNW9" s="812"/>
      <c r="RNX9" s="812"/>
      <c r="RNY9" s="595"/>
      <c r="RNZ9" s="595"/>
      <c r="ROA9" s="685"/>
      <c r="ROB9" s="813"/>
      <c r="ROC9" s="811"/>
      <c r="ROD9" s="812"/>
      <c r="ROE9" s="812"/>
      <c r="ROF9" s="812"/>
      <c r="ROG9" s="595"/>
      <c r="ROH9" s="595"/>
      <c r="ROI9" s="685"/>
      <c r="ROJ9" s="813"/>
      <c r="ROK9" s="811"/>
      <c r="ROL9" s="812"/>
      <c r="ROM9" s="812"/>
      <c r="RON9" s="812"/>
      <c r="ROO9" s="595"/>
      <c r="ROP9" s="595"/>
      <c r="ROQ9" s="685"/>
      <c r="ROR9" s="813"/>
      <c r="ROS9" s="811"/>
      <c r="ROT9" s="812"/>
      <c r="ROU9" s="812"/>
      <c r="ROV9" s="812"/>
      <c r="ROW9" s="595"/>
      <c r="ROX9" s="595"/>
      <c r="ROY9" s="685"/>
      <c r="ROZ9" s="813"/>
      <c r="RPA9" s="811"/>
      <c r="RPB9" s="812"/>
      <c r="RPC9" s="812"/>
      <c r="RPD9" s="812"/>
      <c r="RPE9" s="595"/>
      <c r="RPF9" s="595"/>
      <c r="RPG9" s="685"/>
      <c r="RPH9" s="813"/>
      <c r="RPI9" s="811"/>
      <c r="RPJ9" s="812"/>
      <c r="RPK9" s="812"/>
      <c r="RPL9" s="812"/>
      <c r="RPM9" s="595"/>
      <c r="RPN9" s="595"/>
      <c r="RPO9" s="685"/>
      <c r="RPP9" s="813"/>
      <c r="RPQ9" s="811"/>
      <c r="RPR9" s="812"/>
      <c r="RPS9" s="812"/>
      <c r="RPT9" s="812"/>
      <c r="RPU9" s="595"/>
      <c r="RPV9" s="595"/>
      <c r="RPW9" s="685"/>
      <c r="RPX9" s="813"/>
      <c r="RPY9" s="811"/>
      <c r="RPZ9" s="812"/>
      <c r="RQA9" s="812"/>
      <c r="RQB9" s="812"/>
      <c r="RQC9" s="595"/>
      <c r="RQD9" s="595"/>
      <c r="RQE9" s="685"/>
      <c r="RQF9" s="813"/>
      <c r="RQG9" s="811"/>
      <c r="RQH9" s="812"/>
      <c r="RQI9" s="812"/>
      <c r="RQJ9" s="812"/>
      <c r="RQK9" s="595"/>
      <c r="RQL9" s="595"/>
      <c r="RQM9" s="685"/>
      <c r="RQN9" s="813"/>
      <c r="RQO9" s="811"/>
      <c r="RQP9" s="812"/>
      <c r="RQQ9" s="812"/>
      <c r="RQR9" s="812"/>
      <c r="RQS9" s="595"/>
      <c r="RQT9" s="595"/>
      <c r="RQU9" s="685"/>
      <c r="RQV9" s="813"/>
      <c r="RQW9" s="811"/>
      <c r="RQX9" s="812"/>
      <c r="RQY9" s="812"/>
      <c r="RQZ9" s="812"/>
      <c r="RRA9" s="595"/>
      <c r="RRB9" s="595"/>
      <c r="RRC9" s="685"/>
      <c r="RRD9" s="813"/>
      <c r="RRE9" s="811"/>
      <c r="RRF9" s="812"/>
      <c r="RRG9" s="812"/>
      <c r="RRH9" s="812"/>
      <c r="RRI9" s="595"/>
      <c r="RRJ9" s="595"/>
      <c r="RRK9" s="685"/>
      <c r="RRL9" s="813"/>
      <c r="RRM9" s="811"/>
      <c r="RRN9" s="812"/>
      <c r="RRO9" s="812"/>
      <c r="RRP9" s="812"/>
      <c r="RRQ9" s="595"/>
      <c r="RRR9" s="595"/>
      <c r="RRS9" s="685"/>
      <c r="RRT9" s="813"/>
      <c r="RRU9" s="811"/>
      <c r="RRV9" s="812"/>
      <c r="RRW9" s="812"/>
      <c r="RRX9" s="812"/>
      <c r="RRY9" s="595"/>
      <c r="RRZ9" s="595"/>
      <c r="RSA9" s="685"/>
      <c r="RSB9" s="813"/>
      <c r="RSC9" s="811"/>
      <c r="RSD9" s="812"/>
      <c r="RSE9" s="812"/>
      <c r="RSF9" s="812"/>
      <c r="RSG9" s="595"/>
      <c r="RSH9" s="595"/>
      <c r="RSI9" s="685"/>
      <c r="RSJ9" s="813"/>
      <c r="RSK9" s="811"/>
      <c r="RSL9" s="812"/>
      <c r="RSM9" s="812"/>
      <c r="RSN9" s="812"/>
      <c r="RSO9" s="595"/>
      <c r="RSP9" s="595"/>
      <c r="RSQ9" s="685"/>
      <c r="RSR9" s="813"/>
      <c r="RSS9" s="811"/>
      <c r="RST9" s="812"/>
      <c r="RSU9" s="812"/>
      <c r="RSV9" s="812"/>
      <c r="RSW9" s="595"/>
      <c r="RSX9" s="595"/>
      <c r="RSY9" s="685"/>
      <c r="RSZ9" s="813"/>
      <c r="RTA9" s="811"/>
      <c r="RTB9" s="812"/>
      <c r="RTC9" s="812"/>
      <c r="RTD9" s="812"/>
      <c r="RTE9" s="595"/>
      <c r="RTF9" s="595"/>
      <c r="RTG9" s="685"/>
      <c r="RTH9" s="813"/>
      <c r="RTI9" s="811"/>
      <c r="RTJ9" s="812"/>
      <c r="RTK9" s="812"/>
      <c r="RTL9" s="812"/>
      <c r="RTM9" s="595"/>
      <c r="RTN9" s="595"/>
      <c r="RTO9" s="685"/>
      <c r="RTP9" s="813"/>
      <c r="RTQ9" s="811"/>
      <c r="RTR9" s="812"/>
      <c r="RTS9" s="812"/>
      <c r="RTT9" s="812"/>
      <c r="RTU9" s="595"/>
      <c r="RTV9" s="595"/>
      <c r="RTW9" s="685"/>
      <c r="RTX9" s="813"/>
      <c r="RTY9" s="811"/>
      <c r="RTZ9" s="812"/>
      <c r="RUA9" s="812"/>
      <c r="RUB9" s="812"/>
      <c r="RUC9" s="595"/>
      <c r="RUD9" s="595"/>
      <c r="RUE9" s="685"/>
      <c r="RUF9" s="813"/>
      <c r="RUG9" s="811"/>
      <c r="RUH9" s="812"/>
      <c r="RUI9" s="812"/>
      <c r="RUJ9" s="812"/>
      <c r="RUK9" s="595"/>
      <c r="RUL9" s="595"/>
      <c r="RUM9" s="685"/>
      <c r="RUN9" s="813"/>
      <c r="RUO9" s="811"/>
      <c r="RUP9" s="812"/>
      <c r="RUQ9" s="812"/>
      <c r="RUR9" s="812"/>
      <c r="RUS9" s="595"/>
      <c r="RUT9" s="595"/>
      <c r="RUU9" s="685"/>
      <c r="RUV9" s="813"/>
      <c r="RUW9" s="811"/>
      <c r="RUX9" s="812"/>
      <c r="RUY9" s="812"/>
      <c r="RUZ9" s="812"/>
      <c r="RVA9" s="595"/>
      <c r="RVB9" s="595"/>
      <c r="RVC9" s="685"/>
      <c r="RVD9" s="813"/>
      <c r="RVE9" s="811"/>
      <c r="RVF9" s="812"/>
      <c r="RVG9" s="812"/>
      <c r="RVH9" s="812"/>
      <c r="RVI9" s="595"/>
      <c r="RVJ9" s="595"/>
      <c r="RVK9" s="685"/>
      <c r="RVL9" s="813"/>
      <c r="RVM9" s="811"/>
      <c r="RVN9" s="812"/>
      <c r="RVO9" s="812"/>
      <c r="RVP9" s="812"/>
      <c r="RVQ9" s="595"/>
      <c r="RVR9" s="595"/>
      <c r="RVS9" s="685"/>
      <c r="RVT9" s="813"/>
      <c r="RVU9" s="811"/>
      <c r="RVV9" s="812"/>
      <c r="RVW9" s="812"/>
      <c r="RVX9" s="812"/>
      <c r="RVY9" s="595"/>
      <c r="RVZ9" s="595"/>
      <c r="RWA9" s="685"/>
      <c r="RWB9" s="813"/>
      <c r="RWC9" s="811"/>
      <c r="RWD9" s="812"/>
      <c r="RWE9" s="812"/>
      <c r="RWF9" s="812"/>
      <c r="RWG9" s="595"/>
      <c r="RWH9" s="595"/>
      <c r="RWI9" s="685"/>
      <c r="RWJ9" s="813"/>
      <c r="RWK9" s="811"/>
      <c r="RWL9" s="812"/>
      <c r="RWM9" s="812"/>
      <c r="RWN9" s="812"/>
      <c r="RWO9" s="595"/>
      <c r="RWP9" s="595"/>
      <c r="RWQ9" s="685"/>
      <c r="RWR9" s="813"/>
      <c r="RWS9" s="811"/>
      <c r="RWT9" s="812"/>
      <c r="RWU9" s="812"/>
      <c r="RWV9" s="812"/>
      <c r="RWW9" s="595"/>
      <c r="RWX9" s="595"/>
      <c r="RWY9" s="685"/>
      <c r="RWZ9" s="813"/>
      <c r="RXA9" s="811"/>
      <c r="RXB9" s="812"/>
      <c r="RXC9" s="812"/>
      <c r="RXD9" s="812"/>
      <c r="RXE9" s="595"/>
      <c r="RXF9" s="595"/>
      <c r="RXG9" s="685"/>
      <c r="RXH9" s="813"/>
      <c r="RXI9" s="811"/>
      <c r="RXJ9" s="812"/>
      <c r="RXK9" s="812"/>
      <c r="RXL9" s="812"/>
      <c r="RXM9" s="595"/>
      <c r="RXN9" s="595"/>
      <c r="RXO9" s="685"/>
      <c r="RXP9" s="813"/>
      <c r="RXQ9" s="811"/>
      <c r="RXR9" s="812"/>
      <c r="RXS9" s="812"/>
      <c r="RXT9" s="812"/>
      <c r="RXU9" s="595"/>
      <c r="RXV9" s="595"/>
      <c r="RXW9" s="685"/>
      <c r="RXX9" s="813"/>
      <c r="RXY9" s="811"/>
      <c r="RXZ9" s="812"/>
      <c r="RYA9" s="812"/>
      <c r="RYB9" s="812"/>
      <c r="RYC9" s="595"/>
      <c r="RYD9" s="595"/>
      <c r="RYE9" s="685"/>
      <c r="RYF9" s="813"/>
      <c r="RYG9" s="811"/>
      <c r="RYH9" s="812"/>
      <c r="RYI9" s="812"/>
      <c r="RYJ9" s="812"/>
      <c r="RYK9" s="595"/>
      <c r="RYL9" s="595"/>
      <c r="RYM9" s="685"/>
      <c r="RYN9" s="813"/>
      <c r="RYO9" s="811"/>
      <c r="RYP9" s="812"/>
      <c r="RYQ9" s="812"/>
      <c r="RYR9" s="812"/>
      <c r="RYS9" s="595"/>
      <c r="RYT9" s="595"/>
      <c r="RYU9" s="685"/>
      <c r="RYV9" s="813"/>
      <c r="RYW9" s="811"/>
      <c r="RYX9" s="812"/>
      <c r="RYY9" s="812"/>
      <c r="RYZ9" s="812"/>
      <c r="RZA9" s="595"/>
      <c r="RZB9" s="595"/>
      <c r="RZC9" s="685"/>
      <c r="RZD9" s="813"/>
      <c r="RZE9" s="811"/>
      <c r="RZF9" s="812"/>
      <c r="RZG9" s="812"/>
      <c r="RZH9" s="812"/>
      <c r="RZI9" s="595"/>
      <c r="RZJ9" s="595"/>
      <c r="RZK9" s="685"/>
      <c r="RZL9" s="813"/>
      <c r="RZM9" s="811"/>
      <c r="RZN9" s="812"/>
      <c r="RZO9" s="812"/>
      <c r="RZP9" s="812"/>
      <c r="RZQ9" s="595"/>
      <c r="RZR9" s="595"/>
      <c r="RZS9" s="685"/>
      <c r="RZT9" s="813"/>
      <c r="RZU9" s="811"/>
      <c r="RZV9" s="812"/>
      <c r="RZW9" s="812"/>
      <c r="RZX9" s="812"/>
      <c r="RZY9" s="595"/>
      <c r="RZZ9" s="595"/>
      <c r="SAA9" s="685"/>
      <c r="SAB9" s="813"/>
      <c r="SAC9" s="811"/>
      <c r="SAD9" s="812"/>
      <c r="SAE9" s="812"/>
      <c r="SAF9" s="812"/>
      <c r="SAG9" s="595"/>
      <c r="SAH9" s="595"/>
      <c r="SAI9" s="685"/>
      <c r="SAJ9" s="813"/>
      <c r="SAK9" s="811"/>
      <c r="SAL9" s="812"/>
      <c r="SAM9" s="812"/>
      <c r="SAN9" s="812"/>
      <c r="SAO9" s="595"/>
      <c r="SAP9" s="595"/>
      <c r="SAQ9" s="685"/>
      <c r="SAR9" s="813"/>
      <c r="SAS9" s="811"/>
      <c r="SAT9" s="812"/>
      <c r="SAU9" s="812"/>
      <c r="SAV9" s="812"/>
      <c r="SAW9" s="595"/>
      <c r="SAX9" s="595"/>
      <c r="SAY9" s="685"/>
      <c r="SAZ9" s="813"/>
      <c r="SBA9" s="811"/>
      <c r="SBB9" s="812"/>
      <c r="SBC9" s="812"/>
      <c r="SBD9" s="812"/>
      <c r="SBE9" s="595"/>
      <c r="SBF9" s="595"/>
      <c r="SBG9" s="685"/>
      <c r="SBH9" s="813"/>
      <c r="SBI9" s="811"/>
      <c r="SBJ9" s="812"/>
      <c r="SBK9" s="812"/>
      <c r="SBL9" s="812"/>
      <c r="SBM9" s="595"/>
      <c r="SBN9" s="595"/>
      <c r="SBO9" s="685"/>
      <c r="SBP9" s="813"/>
      <c r="SBQ9" s="811"/>
      <c r="SBR9" s="812"/>
      <c r="SBS9" s="812"/>
      <c r="SBT9" s="812"/>
      <c r="SBU9" s="595"/>
      <c r="SBV9" s="595"/>
      <c r="SBW9" s="685"/>
      <c r="SBX9" s="813"/>
      <c r="SBY9" s="811"/>
      <c r="SBZ9" s="812"/>
      <c r="SCA9" s="812"/>
      <c r="SCB9" s="812"/>
      <c r="SCC9" s="595"/>
      <c r="SCD9" s="595"/>
      <c r="SCE9" s="685"/>
      <c r="SCF9" s="813"/>
      <c r="SCG9" s="811"/>
      <c r="SCH9" s="812"/>
      <c r="SCI9" s="812"/>
      <c r="SCJ9" s="812"/>
      <c r="SCK9" s="595"/>
      <c r="SCL9" s="595"/>
      <c r="SCM9" s="685"/>
      <c r="SCN9" s="813"/>
      <c r="SCO9" s="811"/>
      <c r="SCP9" s="812"/>
      <c r="SCQ9" s="812"/>
      <c r="SCR9" s="812"/>
      <c r="SCS9" s="595"/>
      <c r="SCT9" s="595"/>
      <c r="SCU9" s="685"/>
      <c r="SCV9" s="813"/>
      <c r="SCW9" s="811"/>
      <c r="SCX9" s="812"/>
      <c r="SCY9" s="812"/>
      <c r="SCZ9" s="812"/>
      <c r="SDA9" s="595"/>
      <c r="SDB9" s="595"/>
      <c r="SDC9" s="685"/>
      <c r="SDD9" s="813"/>
      <c r="SDE9" s="811"/>
      <c r="SDF9" s="812"/>
      <c r="SDG9" s="812"/>
      <c r="SDH9" s="812"/>
      <c r="SDI9" s="595"/>
      <c r="SDJ9" s="595"/>
      <c r="SDK9" s="685"/>
      <c r="SDL9" s="813"/>
      <c r="SDM9" s="811"/>
      <c r="SDN9" s="812"/>
      <c r="SDO9" s="812"/>
      <c r="SDP9" s="812"/>
      <c r="SDQ9" s="595"/>
      <c r="SDR9" s="595"/>
      <c r="SDS9" s="685"/>
      <c r="SDT9" s="813"/>
      <c r="SDU9" s="811"/>
      <c r="SDV9" s="812"/>
      <c r="SDW9" s="812"/>
      <c r="SDX9" s="812"/>
      <c r="SDY9" s="595"/>
      <c r="SDZ9" s="595"/>
      <c r="SEA9" s="685"/>
      <c r="SEB9" s="813"/>
      <c r="SEC9" s="811"/>
      <c r="SED9" s="812"/>
      <c r="SEE9" s="812"/>
      <c r="SEF9" s="812"/>
      <c r="SEG9" s="595"/>
      <c r="SEH9" s="595"/>
      <c r="SEI9" s="685"/>
      <c r="SEJ9" s="813"/>
      <c r="SEK9" s="811"/>
      <c r="SEL9" s="812"/>
      <c r="SEM9" s="812"/>
      <c r="SEN9" s="812"/>
      <c r="SEO9" s="595"/>
      <c r="SEP9" s="595"/>
      <c r="SEQ9" s="685"/>
      <c r="SER9" s="813"/>
      <c r="SES9" s="811"/>
      <c r="SET9" s="812"/>
      <c r="SEU9" s="812"/>
      <c r="SEV9" s="812"/>
      <c r="SEW9" s="595"/>
      <c r="SEX9" s="595"/>
      <c r="SEY9" s="685"/>
      <c r="SEZ9" s="813"/>
      <c r="SFA9" s="811"/>
      <c r="SFB9" s="812"/>
      <c r="SFC9" s="812"/>
      <c r="SFD9" s="812"/>
      <c r="SFE9" s="595"/>
      <c r="SFF9" s="595"/>
      <c r="SFG9" s="685"/>
      <c r="SFH9" s="813"/>
      <c r="SFI9" s="811"/>
      <c r="SFJ9" s="812"/>
      <c r="SFK9" s="812"/>
      <c r="SFL9" s="812"/>
      <c r="SFM9" s="595"/>
      <c r="SFN9" s="595"/>
      <c r="SFO9" s="685"/>
      <c r="SFP9" s="813"/>
      <c r="SFQ9" s="811"/>
      <c r="SFR9" s="812"/>
      <c r="SFS9" s="812"/>
      <c r="SFT9" s="812"/>
      <c r="SFU9" s="595"/>
      <c r="SFV9" s="595"/>
      <c r="SFW9" s="685"/>
      <c r="SFX9" s="813"/>
      <c r="SFY9" s="811"/>
      <c r="SFZ9" s="812"/>
      <c r="SGA9" s="812"/>
      <c r="SGB9" s="812"/>
      <c r="SGC9" s="595"/>
      <c r="SGD9" s="595"/>
      <c r="SGE9" s="685"/>
      <c r="SGF9" s="813"/>
      <c r="SGG9" s="811"/>
      <c r="SGH9" s="812"/>
      <c r="SGI9" s="812"/>
      <c r="SGJ9" s="812"/>
      <c r="SGK9" s="595"/>
      <c r="SGL9" s="595"/>
      <c r="SGM9" s="685"/>
      <c r="SGN9" s="813"/>
      <c r="SGO9" s="811"/>
      <c r="SGP9" s="812"/>
      <c r="SGQ9" s="812"/>
      <c r="SGR9" s="812"/>
      <c r="SGS9" s="595"/>
      <c r="SGT9" s="595"/>
      <c r="SGU9" s="685"/>
      <c r="SGV9" s="813"/>
      <c r="SGW9" s="811"/>
      <c r="SGX9" s="812"/>
      <c r="SGY9" s="812"/>
      <c r="SGZ9" s="812"/>
      <c r="SHA9" s="595"/>
      <c r="SHB9" s="595"/>
      <c r="SHC9" s="685"/>
      <c r="SHD9" s="813"/>
      <c r="SHE9" s="811"/>
      <c r="SHF9" s="812"/>
      <c r="SHG9" s="812"/>
      <c r="SHH9" s="812"/>
      <c r="SHI9" s="595"/>
      <c r="SHJ9" s="595"/>
      <c r="SHK9" s="685"/>
      <c r="SHL9" s="813"/>
      <c r="SHM9" s="811"/>
      <c r="SHN9" s="812"/>
      <c r="SHO9" s="812"/>
      <c r="SHP9" s="812"/>
      <c r="SHQ9" s="595"/>
      <c r="SHR9" s="595"/>
      <c r="SHS9" s="685"/>
      <c r="SHT9" s="813"/>
      <c r="SHU9" s="811"/>
      <c r="SHV9" s="812"/>
      <c r="SHW9" s="812"/>
      <c r="SHX9" s="812"/>
      <c r="SHY9" s="595"/>
      <c r="SHZ9" s="595"/>
      <c r="SIA9" s="685"/>
      <c r="SIB9" s="813"/>
      <c r="SIC9" s="811"/>
      <c r="SID9" s="812"/>
      <c r="SIE9" s="812"/>
      <c r="SIF9" s="812"/>
      <c r="SIG9" s="595"/>
      <c r="SIH9" s="595"/>
      <c r="SII9" s="685"/>
      <c r="SIJ9" s="813"/>
      <c r="SIK9" s="811"/>
      <c r="SIL9" s="812"/>
      <c r="SIM9" s="812"/>
      <c r="SIN9" s="812"/>
      <c r="SIO9" s="595"/>
      <c r="SIP9" s="595"/>
      <c r="SIQ9" s="685"/>
      <c r="SIR9" s="813"/>
      <c r="SIS9" s="811"/>
      <c r="SIT9" s="812"/>
      <c r="SIU9" s="812"/>
      <c r="SIV9" s="812"/>
      <c r="SIW9" s="595"/>
      <c r="SIX9" s="595"/>
      <c r="SIY9" s="685"/>
      <c r="SIZ9" s="813"/>
      <c r="SJA9" s="811"/>
      <c r="SJB9" s="812"/>
      <c r="SJC9" s="812"/>
      <c r="SJD9" s="812"/>
      <c r="SJE9" s="595"/>
      <c r="SJF9" s="595"/>
      <c r="SJG9" s="685"/>
      <c r="SJH9" s="813"/>
      <c r="SJI9" s="811"/>
      <c r="SJJ9" s="812"/>
      <c r="SJK9" s="812"/>
      <c r="SJL9" s="812"/>
      <c r="SJM9" s="595"/>
      <c r="SJN9" s="595"/>
      <c r="SJO9" s="685"/>
      <c r="SJP9" s="813"/>
      <c r="SJQ9" s="811"/>
      <c r="SJR9" s="812"/>
      <c r="SJS9" s="812"/>
      <c r="SJT9" s="812"/>
      <c r="SJU9" s="595"/>
      <c r="SJV9" s="595"/>
      <c r="SJW9" s="685"/>
      <c r="SJX9" s="813"/>
      <c r="SJY9" s="811"/>
      <c r="SJZ9" s="812"/>
      <c r="SKA9" s="812"/>
      <c r="SKB9" s="812"/>
      <c r="SKC9" s="595"/>
      <c r="SKD9" s="595"/>
      <c r="SKE9" s="685"/>
      <c r="SKF9" s="813"/>
      <c r="SKG9" s="811"/>
      <c r="SKH9" s="812"/>
      <c r="SKI9" s="812"/>
      <c r="SKJ9" s="812"/>
      <c r="SKK9" s="595"/>
      <c r="SKL9" s="595"/>
      <c r="SKM9" s="685"/>
      <c r="SKN9" s="813"/>
      <c r="SKO9" s="811"/>
      <c r="SKP9" s="812"/>
      <c r="SKQ9" s="812"/>
      <c r="SKR9" s="812"/>
      <c r="SKS9" s="595"/>
      <c r="SKT9" s="595"/>
      <c r="SKU9" s="685"/>
      <c r="SKV9" s="813"/>
      <c r="SKW9" s="811"/>
      <c r="SKX9" s="812"/>
      <c r="SKY9" s="812"/>
      <c r="SKZ9" s="812"/>
      <c r="SLA9" s="595"/>
      <c r="SLB9" s="595"/>
      <c r="SLC9" s="685"/>
      <c r="SLD9" s="813"/>
      <c r="SLE9" s="811"/>
      <c r="SLF9" s="812"/>
      <c r="SLG9" s="812"/>
      <c r="SLH9" s="812"/>
      <c r="SLI9" s="595"/>
      <c r="SLJ9" s="595"/>
      <c r="SLK9" s="685"/>
      <c r="SLL9" s="813"/>
      <c r="SLM9" s="811"/>
      <c r="SLN9" s="812"/>
      <c r="SLO9" s="812"/>
      <c r="SLP9" s="812"/>
      <c r="SLQ9" s="595"/>
      <c r="SLR9" s="595"/>
      <c r="SLS9" s="685"/>
      <c r="SLT9" s="813"/>
      <c r="SLU9" s="811"/>
      <c r="SLV9" s="812"/>
      <c r="SLW9" s="812"/>
      <c r="SLX9" s="812"/>
      <c r="SLY9" s="595"/>
      <c r="SLZ9" s="595"/>
      <c r="SMA9" s="685"/>
      <c r="SMB9" s="813"/>
      <c r="SMC9" s="811"/>
      <c r="SMD9" s="812"/>
      <c r="SME9" s="812"/>
      <c r="SMF9" s="812"/>
      <c r="SMG9" s="595"/>
      <c r="SMH9" s="595"/>
      <c r="SMI9" s="685"/>
      <c r="SMJ9" s="813"/>
      <c r="SMK9" s="811"/>
      <c r="SML9" s="812"/>
      <c r="SMM9" s="812"/>
      <c r="SMN9" s="812"/>
      <c r="SMO9" s="595"/>
      <c r="SMP9" s="595"/>
      <c r="SMQ9" s="685"/>
      <c r="SMR9" s="813"/>
      <c r="SMS9" s="811"/>
      <c r="SMT9" s="812"/>
      <c r="SMU9" s="812"/>
      <c r="SMV9" s="812"/>
      <c r="SMW9" s="595"/>
      <c r="SMX9" s="595"/>
      <c r="SMY9" s="685"/>
      <c r="SMZ9" s="813"/>
      <c r="SNA9" s="811"/>
      <c r="SNB9" s="812"/>
      <c r="SNC9" s="812"/>
      <c r="SND9" s="812"/>
      <c r="SNE9" s="595"/>
      <c r="SNF9" s="595"/>
      <c r="SNG9" s="685"/>
      <c r="SNH9" s="813"/>
      <c r="SNI9" s="811"/>
      <c r="SNJ9" s="812"/>
      <c r="SNK9" s="812"/>
      <c r="SNL9" s="812"/>
      <c r="SNM9" s="595"/>
      <c r="SNN9" s="595"/>
      <c r="SNO9" s="685"/>
      <c r="SNP9" s="813"/>
      <c r="SNQ9" s="811"/>
      <c r="SNR9" s="812"/>
      <c r="SNS9" s="812"/>
      <c r="SNT9" s="812"/>
      <c r="SNU9" s="595"/>
      <c r="SNV9" s="595"/>
      <c r="SNW9" s="685"/>
      <c r="SNX9" s="813"/>
      <c r="SNY9" s="811"/>
      <c r="SNZ9" s="812"/>
      <c r="SOA9" s="812"/>
      <c r="SOB9" s="812"/>
      <c r="SOC9" s="595"/>
      <c r="SOD9" s="595"/>
      <c r="SOE9" s="685"/>
      <c r="SOF9" s="813"/>
      <c r="SOG9" s="811"/>
      <c r="SOH9" s="812"/>
      <c r="SOI9" s="812"/>
      <c r="SOJ9" s="812"/>
      <c r="SOK9" s="595"/>
      <c r="SOL9" s="595"/>
      <c r="SOM9" s="685"/>
      <c r="SON9" s="813"/>
      <c r="SOO9" s="811"/>
      <c r="SOP9" s="812"/>
      <c r="SOQ9" s="812"/>
      <c r="SOR9" s="812"/>
      <c r="SOS9" s="595"/>
      <c r="SOT9" s="595"/>
      <c r="SOU9" s="685"/>
      <c r="SOV9" s="813"/>
      <c r="SOW9" s="811"/>
      <c r="SOX9" s="812"/>
      <c r="SOY9" s="812"/>
      <c r="SOZ9" s="812"/>
      <c r="SPA9" s="595"/>
      <c r="SPB9" s="595"/>
      <c r="SPC9" s="685"/>
      <c r="SPD9" s="813"/>
      <c r="SPE9" s="811"/>
      <c r="SPF9" s="812"/>
      <c r="SPG9" s="812"/>
      <c r="SPH9" s="812"/>
      <c r="SPI9" s="595"/>
      <c r="SPJ9" s="595"/>
      <c r="SPK9" s="685"/>
      <c r="SPL9" s="813"/>
      <c r="SPM9" s="811"/>
      <c r="SPN9" s="812"/>
      <c r="SPO9" s="812"/>
      <c r="SPP9" s="812"/>
      <c r="SPQ9" s="595"/>
      <c r="SPR9" s="595"/>
      <c r="SPS9" s="685"/>
      <c r="SPT9" s="813"/>
      <c r="SPU9" s="811"/>
      <c r="SPV9" s="812"/>
      <c r="SPW9" s="812"/>
      <c r="SPX9" s="812"/>
      <c r="SPY9" s="595"/>
      <c r="SPZ9" s="595"/>
      <c r="SQA9" s="685"/>
      <c r="SQB9" s="813"/>
      <c r="SQC9" s="811"/>
      <c r="SQD9" s="812"/>
      <c r="SQE9" s="812"/>
      <c r="SQF9" s="812"/>
      <c r="SQG9" s="595"/>
      <c r="SQH9" s="595"/>
      <c r="SQI9" s="685"/>
      <c r="SQJ9" s="813"/>
      <c r="SQK9" s="811"/>
      <c r="SQL9" s="812"/>
      <c r="SQM9" s="812"/>
      <c r="SQN9" s="812"/>
      <c r="SQO9" s="595"/>
      <c r="SQP9" s="595"/>
      <c r="SQQ9" s="685"/>
      <c r="SQR9" s="813"/>
      <c r="SQS9" s="811"/>
      <c r="SQT9" s="812"/>
      <c r="SQU9" s="812"/>
      <c r="SQV9" s="812"/>
      <c r="SQW9" s="595"/>
      <c r="SQX9" s="595"/>
      <c r="SQY9" s="685"/>
      <c r="SQZ9" s="813"/>
      <c r="SRA9" s="811"/>
      <c r="SRB9" s="812"/>
      <c r="SRC9" s="812"/>
      <c r="SRD9" s="812"/>
      <c r="SRE9" s="595"/>
      <c r="SRF9" s="595"/>
      <c r="SRG9" s="685"/>
      <c r="SRH9" s="813"/>
      <c r="SRI9" s="811"/>
      <c r="SRJ9" s="812"/>
      <c r="SRK9" s="812"/>
      <c r="SRL9" s="812"/>
      <c r="SRM9" s="595"/>
      <c r="SRN9" s="595"/>
      <c r="SRO9" s="685"/>
      <c r="SRP9" s="813"/>
      <c r="SRQ9" s="811"/>
      <c r="SRR9" s="812"/>
      <c r="SRS9" s="812"/>
      <c r="SRT9" s="812"/>
      <c r="SRU9" s="595"/>
      <c r="SRV9" s="595"/>
      <c r="SRW9" s="685"/>
      <c r="SRX9" s="813"/>
      <c r="SRY9" s="811"/>
      <c r="SRZ9" s="812"/>
      <c r="SSA9" s="812"/>
      <c r="SSB9" s="812"/>
      <c r="SSC9" s="595"/>
      <c r="SSD9" s="595"/>
      <c r="SSE9" s="685"/>
      <c r="SSF9" s="813"/>
      <c r="SSG9" s="811"/>
      <c r="SSH9" s="812"/>
      <c r="SSI9" s="812"/>
      <c r="SSJ9" s="812"/>
      <c r="SSK9" s="595"/>
      <c r="SSL9" s="595"/>
      <c r="SSM9" s="685"/>
      <c r="SSN9" s="813"/>
      <c r="SSO9" s="811"/>
      <c r="SSP9" s="812"/>
      <c r="SSQ9" s="812"/>
      <c r="SSR9" s="812"/>
      <c r="SSS9" s="595"/>
      <c r="SST9" s="595"/>
      <c r="SSU9" s="685"/>
      <c r="SSV9" s="813"/>
      <c r="SSW9" s="811"/>
      <c r="SSX9" s="812"/>
      <c r="SSY9" s="812"/>
      <c r="SSZ9" s="812"/>
      <c r="STA9" s="595"/>
      <c r="STB9" s="595"/>
      <c r="STC9" s="685"/>
      <c r="STD9" s="813"/>
      <c r="STE9" s="811"/>
      <c r="STF9" s="812"/>
      <c r="STG9" s="812"/>
      <c r="STH9" s="812"/>
      <c r="STI9" s="595"/>
      <c r="STJ9" s="595"/>
      <c r="STK9" s="685"/>
      <c r="STL9" s="813"/>
      <c r="STM9" s="811"/>
      <c r="STN9" s="812"/>
      <c r="STO9" s="812"/>
      <c r="STP9" s="812"/>
      <c r="STQ9" s="595"/>
      <c r="STR9" s="595"/>
      <c r="STS9" s="685"/>
      <c r="STT9" s="813"/>
      <c r="STU9" s="811"/>
      <c r="STV9" s="812"/>
      <c r="STW9" s="812"/>
      <c r="STX9" s="812"/>
      <c r="STY9" s="595"/>
      <c r="STZ9" s="595"/>
      <c r="SUA9" s="685"/>
      <c r="SUB9" s="813"/>
      <c r="SUC9" s="811"/>
      <c r="SUD9" s="812"/>
      <c r="SUE9" s="812"/>
      <c r="SUF9" s="812"/>
      <c r="SUG9" s="595"/>
      <c r="SUH9" s="595"/>
      <c r="SUI9" s="685"/>
      <c r="SUJ9" s="813"/>
      <c r="SUK9" s="811"/>
      <c r="SUL9" s="812"/>
      <c r="SUM9" s="812"/>
      <c r="SUN9" s="812"/>
      <c r="SUO9" s="595"/>
      <c r="SUP9" s="595"/>
      <c r="SUQ9" s="685"/>
      <c r="SUR9" s="813"/>
      <c r="SUS9" s="811"/>
      <c r="SUT9" s="812"/>
      <c r="SUU9" s="812"/>
      <c r="SUV9" s="812"/>
      <c r="SUW9" s="595"/>
      <c r="SUX9" s="595"/>
      <c r="SUY9" s="685"/>
      <c r="SUZ9" s="813"/>
      <c r="SVA9" s="811"/>
      <c r="SVB9" s="812"/>
      <c r="SVC9" s="812"/>
      <c r="SVD9" s="812"/>
      <c r="SVE9" s="595"/>
      <c r="SVF9" s="595"/>
      <c r="SVG9" s="685"/>
      <c r="SVH9" s="813"/>
      <c r="SVI9" s="811"/>
      <c r="SVJ9" s="812"/>
      <c r="SVK9" s="812"/>
      <c r="SVL9" s="812"/>
      <c r="SVM9" s="595"/>
      <c r="SVN9" s="595"/>
      <c r="SVO9" s="685"/>
      <c r="SVP9" s="813"/>
      <c r="SVQ9" s="811"/>
      <c r="SVR9" s="812"/>
      <c r="SVS9" s="812"/>
      <c r="SVT9" s="812"/>
      <c r="SVU9" s="595"/>
      <c r="SVV9" s="595"/>
      <c r="SVW9" s="685"/>
      <c r="SVX9" s="813"/>
      <c r="SVY9" s="811"/>
      <c r="SVZ9" s="812"/>
      <c r="SWA9" s="812"/>
      <c r="SWB9" s="812"/>
      <c r="SWC9" s="595"/>
      <c r="SWD9" s="595"/>
      <c r="SWE9" s="685"/>
      <c r="SWF9" s="813"/>
      <c r="SWG9" s="811"/>
      <c r="SWH9" s="812"/>
      <c r="SWI9" s="812"/>
      <c r="SWJ9" s="812"/>
      <c r="SWK9" s="595"/>
      <c r="SWL9" s="595"/>
      <c r="SWM9" s="685"/>
      <c r="SWN9" s="813"/>
      <c r="SWO9" s="811"/>
      <c r="SWP9" s="812"/>
      <c r="SWQ9" s="812"/>
      <c r="SWR9" s="812"/>
      <c r="SWS9" s="595"/>
      <c r="SWT9" s="595"/>
      <c r="SWU9" s="685"/>
      <c r="SWV9" s="813"/>
      <c r="SWW9" s="811"/>
      <c r="SWX9" s="812"/>
      <c r="SWY9" s="812"/>
      <c r="SWZ9" s="812"/>
      <c r="SXA9" s="595"/>
      <c r="SXB9" s="595"/>
      <c r="SXC9" s="685"/>
      <c r="SXD9" s="813"/>
      <c r="SXE9" s="811"/>
      <c r="SXF9" s="812"/>
      <c r="SXG9" s="812"/>
      <c r="SXH9" s="812"/>
      <c r="SXI9" s="595"/>
      <c r="SXJ9" s="595"/>
      <c r="SXK9" s="685"/>
      <c r="SXL9" s="813"/>
      <c r="SXM9" s="811"/>
      <c r="SXN9" s="812"/>
      <c r="SXO9" s="812"/>
      <c r="SXP9" s="812"/>
      <c r="SXQ9" s="595"/>
      <c r="SXR9" s="595"/>
      <c r="SXS9" s="685"/>
      <c r="SXT9" s="813"/>
      <c r="SXU9" s="811"/>
      <c r="SXV9" s="812"/>
      <c r="SXW9" s="812"/>
      <c r="SXX9" s="812"/>
      <c r="SXY9" s="595"/>
      <c r="SXZ9" s="595"/>
      <c r="SYA9" s="685"/>
      <c r="SYB9" s="813"/>
      <c r="SYC9" s="811"/>
      <c r="SYD9" s="812"/>
      <c r="SYE9" s="812"/>
      <c r="SYF9" s="812"/>
      <c r="SYG9" s="595"/>
      <c r="SYH9" s="595"/>
      <c r="SYI9" s="685"/>
      <c r="SYJ9" s="813"/>
      <c r="SYK9" s="811"/>
      <c r="SYL9" s="812"/>
      <c r="SYM9" s="812"/>
      <c r="SYN9" s="812"/>
      <c r="SYO9" s="595"/>
      <c r="SYP9" s="595"/>
      <c r="SYQ9" s="685"/>
      <c r="SYR9" s="813"/>
      <c r="SYS9" s="811"/>
      <c r="SYT9" s="812"/>
      <c r="SYU9" s="812"/>
      <c r="SYV9" s="812"/>
      <c r="SYW9" s="595"/>
      <c r="SYX9" s="595"/>
      <c r="SYY9" s="685"/>
      <c r="SYZ9" s="813"/>
      <c r="SZA9" s="811"/>
      <c r="SZB9" s="812"/>
      <c r="SZC9" s="812"/>
      <c r="SZD9" s="812"/>
      <c r="SZE9" s="595"/>
      <c r="SZF9" s="595"/>
      <c r="SZG9" s="685"/>
      <c r="SZH9" s="813"/>
      <c r="SZI9" s="811"/>
      <c r="SZJ9" s="812"/>
      <c r="SZK9" s="812"/>
      <c r="SZL9" s="812"/>
      <c r="SZM9" s="595"/>
      <c r="SZN9" s="595"/>
      <c r="SZO9" s="685"/>
      <c r="SZP9" s="813"/>
      <c r="SZQ9" s="811"/>
      <c r="SZR9" s="812"/>
      <c r="SZS9" s="812"/>
      <c r="SZT9" s="812"/>
      <c r="SZU9" s="595"/>
      <c r="SZV9" s="595"/>
      <c r="SZW9" s="685"/>
      <c r="SZX9" s="813"/>
      <c r="SZY9" s="811"/>
      <c r="SZZ9" s="812"/>
      <c r="TAA9" s="812"/>
      <c r="TAB9" s="812"/>
      <c r="TAC9" s="595"/>
      <c r="TAD9" s="595"/>
      <c r="TAE9" s="685"/>
      <c r="TAF9" s="813"/>
      <c r="TAG9" s="811"/>
      <c r="TAH9" s="812"/>
      <c r="TAI9" s="812"/>
      <c r="TAJ9" s="812"/>
      <c r="TAK9" s="595"/>
      <c r="TAL9" s="595"/>
      <c r="TAM9" s="685"/>
      <c r="TAN9" s="813"/>
      <c r="TAO9" s="811"/>
      <c r="TAP9" s="812"/>
      <c r="TAQ9" s="812"/>
      <c r="TAR9" s="812"/>
      <c r="TAS9" s="595"/>
      <c r="TAT9" s="595"/>
      <c r="TAU9" s="685"/>
      <c r="TAV9" s="813"/>
      <c r="TAW9" s="811"/>
      <c r="TAX9" s="812"/>
      <c r="TAY9" s="812"/>
      <c r="TAZ9" s="812"/>
      <c r="TBA9" s="595"/>
      <c r="TBB9" s="595"/>
      <c r="TBC9" s="685"/>
      <c r="TBD9" s="813"/>
      <c r="TBE9" s="811"/>
      <c r="TBF9" s="812"/>
      <c r="TBG9" s="812"/>
      <c r="TBH9" s="812"/>
      <c r="TBI9" s="595"/>
      <c r="TBJ9" s="595"/>
      <c r="TBK9" s="685"/>
      <c r="TBL9" s="813"/>
      <c r="TBM9" s="811"/>
      <c r="TBN9" s="812"/>
      <c r="TBO9" s="812"/>
      <c r="TBP9" s="812"/>
      <c r="TBQ9" s="595"/>
      <c r="TBR9" s="595"/>
      <c r="TBS9" s="685"/>
      <c r="TBT9" s="813"/>
      <c r="TBU9" s="811"/>
      <c r="TBV9" s="812"/>
      <c r="TBW9" s="812"/>
      <c r="TBX9" s="812"/>
      <c r="TBY9" s="595"/>
      <c r="TBZ9" s="595"/>
      <c r="TCA9" s="685"/>
      <c r="TCB9" s="813"/>
      <c r="TCC9" s="811"/>
      <c r="TCD9" s="812"/>
      <c r="TCE9" s="812"/>
      <c r="TCF9" s="812"/>
      <c r="TCG9" s="595"/>
      <c r="TCH9" s="595"/>
      <c r="TCI9" s="685"/>
      <c r="TCJ9" s="813"/>
      <c r="TCK9" s="811"/>
      <c r="TCL9" s="812"/>
      <c r="TCM9" s="812"/>
      <c r="TCN9" s="812"/>
      <c r="TCO9" s="595"/>
      <c r="TCP9" s="595"/>
      <c r="TCQ9" s="685"/>
      <c r="TCR9" s="813"/>
      <c r="TCS9" s="811"/>
      <c r="TCT9" s="812"/>
      <c r="TCU9" s="812"/>
      <c r="TCV9" s="812"/>
      <c r="TCW9" s="595"/>
      <c r="TCX9" s="595"/>
      <c r="TCY9" s="685"/>
      <c r="TCZ9" s="813"/>
      <c r="TDA9" s="811"/>
      <c r="TDB9" s="812"/>
      <c r="TDC9" s="812"/>
      <c r="TDD9" s="812"/>
      <c r="TDE9" s="595"/>
      <c r="TDF9" s="595"/>
      <c r="TDG9" s="685"/>
      <c r="TDH9" s="813"/>
      <c r="TDI9" s="811"/>
      <c r="TDJ9" s="812"/>
      <c r="TDK9" s="812"/>
      <c r="TDL9" s="812"/>
      <c r="TDM9" s="595"/>
      <c r="TDN9" s="595"/>
      <c r="TDO9" s="685"/>
      <c r="TDP9" s="813"/>
      <c r="TDQ9" s="811"/>
      <c r="TDR9" s="812"/>
      <c r="TDS9" s="812"/>
      <c r="TDT9" s="812"/>
      <c r="TDU9" s="595"/>
      <c r="TDV9" s="595"/>
      <c r="TDW9" s="685"/>
      <c r="TDX9" s="813"/>
      <c r="TDY9" s="811"/>
      <c r="TDZ9" s="812"/>
      <c r="TEA9" s="812"/>
      <c r="TEB9" s="812"/>
      <c r="TEC9" s="595"/>
      <c r="TED9" s="595"/>
      <c r="TEE9" s="685"/>
      <c r="TEF9" s="813"/>
      <c r="TEG9" s="811"/>
      <c r="TEH9" s="812"/>
      <c r="TEI9" s="812"/>
      <c r="TEJ9" s="812"/>
      <c r="TEK9" s="595"/>
      <c r="TEL9" s="595"/>
      <c r="TEM9" s="685"/>
      <c r="TEN9" s="813"/>
      <c r="TEO9" s="811"/>
      <c r="TEP9" s="812"/>
      <c r="TEQ9" s="812"/>
      <c r="TER9" s="812"/>
      <c r="TES9" s="595"/>
      <c r="TET9" s="595"/>
      <c r="TEU9" s="685"/>
      <c r="TEV9" s="813"/>
      <c r="TEW9" s="811"/>
      <c r="TEX9" s="812"/>
      <c r="TEY9" s="812"/>
      <c r="TEZ9" s="812"/>
      <c r="TFA9" s="595"/>
      <c r="TFB9" s="595"/>
      <c r="TFC9" s="685"/>
      <c r="TFD9" s="813"/>
      <c r="TFE9" s="811"/>
      <c r="TFF9" s="812"/>
      <c r="TFG9" s="812"/>
      <c r="TFH9" s="812"/>
      <c r="TFI9" s="595"/>
      <c r="TFJ9" s="595"/>
      <c r="TFK9" s="685"/>
      <c r="TFL9" s="813"/>
      <c r="TFM9" s="811"/>
      <c r="TFN9" s="812"/>
      <c r="TFO9" s="812"/>
      <c r="TFP9" s="812"/>
      <c r="TFQ9" s="595"/>
      <c r="TFR9" s="595"/>
      <c r="TFS9" s="685"/>
      <c r="TFT9" s="813"/>
      <c r="TFU9" s="811"/>
      <c r="TFV9" s="812"/>
      <c r="TFW9" s="812"/>
      <c r="TFX9" s="812"/>
      <c r="TFY9" s="595"/>
      <c r="TFZ9" s="595"/>
      <c r="TGA9" s="685"/>
      <c r="TGB9" s="813"/>
      <c r="TGC9" s="811"/>
      <c r="TGD9" s="812"/>
      <c r="TGE9" s="812"/>
      <c r="TGF9" s="812"/>
      <c r="TGG9" s="595"/>
      <c r="TGH9" s="595"/>
      <c r="TGI9" s="685"/>
      <c r="TGJ9" s="813"/>
      <c r="TGK9" s="811"/>
      <c r="TGL9" s="812"/>
      <c r="TGM9" s="812"/>
      <c r="TGN9" s="812"/>
      <c r="TGO9" s="595"/>
      <c r="TGP9" s="595"/>
      <c r="TGQ9" s="685"/>
      <c r="TGR9" s="813"/>
      <c r="TGS9" s="811"/>
      <c r="TGT9" s="812"/>
      <c r="TGU9" s="812"/>
      <c r="TGV9" s="812"/>
      <c r="TGW9" s="595"/>
      <c r="TGX9" s="595"/>
      <c r="TGY9" s="685"/>
      <c r="TGZ9" s="813"/>
      <c r="THA9" s="811"/>
      <c r="THB9" s="812"/>
      <c r="THC9" s="812"/>
      <c r="THD9" s="812"/>
      <c r="THE9" s="595"/>
      <c r="THF9" s="595"/>
      <c r="THG9" s="685"/>
      <c r="THH9" s="813"/>
      <c r="THI9" s="811"/>
      <c r="THJ9" s="812"/>
      <c r="THK9" s="812"/>
      <c r="THL9" s="812"/>
      <c r="THM9" s="595"/>
      <c r="THN9" s="595"/>
      <c r="THO9" s="685"/>
      <c r="THP9" s="813"/>
      <c r="THQ9" s="811"/>
      <c r="THR9" s="812"/>
      <c r="THS9" s="812"/>
      <c r="THT9" s="812"/>
      <c r="THU9" s="595"/>
      <c r="THV9" s="595"/>
      <c r="THW9" s="685"/>
      <c r="THX9" s="813"/>
      <c r="THY9" s="811"/>
      <c r="THZ9" s="812"/>
      <c r="TIA9" s="812"/>
      <c r="TIB9" s="812"/>
      <c r="TIC9" s="595"/>
      <c r="TID9" s="595"/>
      <c r="TIE9" s="685"/>
      <c r="TIF9" s="813"/>
      <c r="TIG9" s="811"/>
      <c r="TIH9" s="812"/>
      <c r="TII9" s="812"/>
      <c r="TIJ9" s="812"/>
      <c r="TIK9" s="595"/>
      <c r="TIL9" s="595"/>
      <c r="TIM9" s="685"/>
      <c r="TIN9" s="813"/>
      <c r="TIO9" s="811"/>
      <c r="TIP9" s="812"/>
      <c r="TIQ9" s="812"/>
      <c r="TIR9" s="812"/>
      <c r="TIS9" s="595"/>
      <c r="TIT9" s="595"/>
      <c r="TIU9" s="685"/>
      <c r="TIV9" s="813"/>
      <c r="TIW9" s="811"/>
      <c r="TIX9" s="812"/>
      <c r="TIY9" s="812"/>
      <c r="TIZ9" s="812"/>
      <c r="TJA9" s="595"/>
      <c r="TJB9" s="595"/>
      <c r="TJC9" s="685"/>
      <c r="TJD9" s="813"/>
      <c r="TJE9" s="811"/>
      <c r="TJF9" s="812"/>
      <c r="TJG9" s="812"/>
      <c r="TJH9" s="812"/>
      <c r="TJI9" s="595"/>
      <c r="TJJ9" s="595"/>
      <c r="TJK9" s="685"/>
      <c r="TJL9" s="813"/>
      <c r="TJM9" s="811"/>
      <c r="TJN9" s="812"/>
      <c r="TJO9" s="812"/>
      <c r="TJP9" s="812"/>
      <c r="TJQ9" s="595"/>
      <c r="TJR9" s="595"/>
      <c r="TJS9" s="685"/>
      <c r="TJT9" s="813"/>
      <c r="TJU9" s="811"/>
      <c r="TJV9" s="812"/>
      <c r="TJW9" s="812"/>
      <c r="TJX9" s="812"/>
      <c r="TJY9" s="595"/>
      <c r="TJZ9" s="595"/>
      <c r="TKA9" s="685"/>
      <c r="TKB9" s="813"/>
      <c r="TKC9" s="811"/>
      <c r="TKD9" s="812"/>
      <c r="TKE9" s="812"/>
      <c r="TKF9" s="812"/>
      <c r="TKG9" s="595"/>
      <c r="TKH9" s="595"/>
      <c r="TKI9" s="685"/>
      <c r="TKJ9" s="813"/>
      <c r="TKK9" s="811"/>
      <c r="TKL9" s="812"/>
      <c r="TKM9" s="812"/>
      <c r="TKN9" s="812"/>
      <c r="TKO9" s="595"/>
      <c r="TKP9" s="595"/>
      <c r="TKQ9" s="685"/>
      <c r="TKR9" s="813"/>
      <c r="TKS9" s="811"/>
      <c r="TKT9" s="812"/>
      <c r="TKU9" s="812"/>
      <c r="TKV9" s="812"/>
      <c r="TKW9" s="595"/>
      <c r="TKX9" s="595"/>
      <c r="TKY9" s="685"/>
      <c r="TKZ9" s="813"/>
      <c r="TLA9" s="811"/>
      <c r="TLB9" s="812"/>
      <c r="TLC9" s="812"/>
      <c r="TLD9" s="812"/>
      <c r="TLE9" s="595"/>
      <c r="TLF9" s="595"/>
      <c r="TLG9" s="685"/>
      <c r="TLH9" s="813"/>
      <c r="TLI9" s="811"/>
      <c r="TLJ9" s="812"/>
      <c r="TLK9" s="812"/>
      <c r="TLL9" s="812"/>
      <c r="TLM9" s="595"/>
      <c r="TLN9" s="595"/>
      <c r="TLO9" s="685"/>
      <c r="TLP9" s="813"/>
      <c r="TLQ9" s="811"/>
      <c r="TLR9" s="812"/>
      <c r="TLS9" s="812"/>
      <c r="TLT9" s="812"/>
      <c r="TLU9" s="595"/>
      <c r="TLV9" s="595"/>
      <c r="TLW9" s="685"/>
      <c r="TLX9" s="813"/>
      <c r="TLY9" s="811"/>
      <c r="TLZ9" s="812"/>
      <c r="TMA9" s="812"/>
      <c r="TMB9" s="812"/>
      <c r="TMC9" s="595"/>
      <c r="TMD9" s="595"/>
      <c r="TME9" s="685"/>
      <c r="TMF9" s="813"/>
      <c r="TMG9" s="811"/>
      <c r="TMH9" s="812"/>
      <c r="TMI9" s="812"/>
      <c r="TMJ9" s="812"/>
      <c r="TMK9" s="595"/>
      <c r="TML9" s="595"/>
      <c r="TMM9" s="685"/>
      <c r="TMN9" s="813"/>
      <c r="TMO9" s="811"/>
      <c r="TMP9" s="812"/>
      <c r="TMQ9" s="812"/>
      <c r="TMR9" s="812"/>
      <c r="TMS9" s="595"/>
      <c r="TMT9" s="595"/>
      <c r="TMU9" s="685"/>
      <c r="TMV9" s="813"/>
      <c r="TMW9" s="811"/>
      <c r="TMX9" s="812"/>
      <c r="TMY9" s="812"/>
      <c r="TMZ9" s="812"/>
      <c r="TNA9" s="595"/>
      <c r="TNB9" s="595"/>
      <c r="TNC9" s="685"/>
      <c r="TND9" s="813"/>
      <c r="TNE9" s="811"/>
      <c r="TNF9" s="812"/>
      <c r="TNG9" s="812"/>
      <c r="TNH9" s="812"/>
      <c r="TNI9" s="595"/>
      <c r="TNJ9" s="595"/>
      <c r="TNK9" s="685"/>
      <c r="TNL9" s="813"/>
      <c r="TNM9" s="811"/>
      <c r="TNN9" s="812"/>
      <c r="TNO9" s="812"/>
      <c r="TNP9" s="812"/>
      <c r="TNQ9" s="595"/>
      <c r="TNR9" s="595"/>
      <c r="TNS9" s="685"/>
      <c r="TNT9" s="813"/>
      <c r="TNU9" s="811"/>
      <c r="TNV9" s="812"/>
      <c r="TNW9" s="812"/>
      <c r="TNX9" s="812"/>
      <c r="TNY9" s="595"/>
      <c r="TNZ9" s="595"/>
      <c r="TOA9" s="685"/>
      <c r="TOB9" s="813"/>
      <c r="TOC9" s="811"/>
      <c r="TOD9" s="812"/>
      <c r="TOE9" s="812"/>
      <c r="TOF9" s="812"/>
      <c r="TOG9" s="595"/>
      <c r="TOH9" s="595"/>
      <c r="TOI9" s="685"/>
      <c r="TOJ9" s="813"/>
      <c r="TOK9" s="811"/>
      <c r="TOL9" s="812"/>
      <c r="TOM9" s="812"/>
      <c r="TON9" s="812"/>
      <c r="TOO9" s="595"/>
      <c r="TOP9" s="595"/>
      <c r="TOQ9" s="685"/>
      <c r="TOR9" s="813"/>
      <c r="TOS9" s="811"/>
      <c r="TOT9" s="812"/>
      <c r="TOU9" s="812"/>
      <c r="TOV9" s="812"/>
      <c r="TOW9" s="595"/>
      <c r="TOX9" s="595"/>
      <c r="TOY9" s="685"/>
      <c r="TOZ9" s="813"/>
      <c r="TPA9" s="811"/>
      <c r="TPB9" s="812"/>
      <c r="TPC9" s="812"/>
      <c r="TPD9" s="812"/>
      <c r="TPE9" s="595"/>
      <c r="TPF9" s="595"/>
      <c r="TPG9" s="685"/>
      <c r="TPH9" s="813"/>
      <c r="TPI9" s="811"/>
      <c r="TPJ9" s="812"/>
      <c r="TPK9" s="812"/>
      <c r="TPL9" s="812"/>
      <c r="TPM9" s="595"/>
      <c r="TPN9" s="595"/>
      <c r="TPO9" s="685"/>
      <c r="TPP9" s="813"/>
      <c r="TPQ9" s="811"/>
      <c r="TPR9" s="812"/>
      <c r="TPS9" s="812"/>
      <c r="TPT9" s="812"/>
      <c r="TPU9" s="595"/>
      <c r="TPV9" s="595"/>
      <c r="TPW9" s="685"/>
      <c r="TPX9" s="813"/>
      <c r="TPY9" s="811"/>
      <c r="TPZ9" s="812"/>
      <c r="TQA9" s="812"/>
      <c r="TQB9" s="812"/>
      <c r="TQC9" s="595"/>
      <c r="TQD9" s="595"/>
      <c r="TQE9" s="685"/>
      <c r="TQF9" s="813"/>
      <c r="TQG9" s="811"/>
      <c r="TQH9" s="812"/>
      <c r="TQI9" s="812"/>
      <c r="TQJ9" s="812"/>
      <c r="TQK9" s="595"/>
      <c r="TQL9" s="595"/>
      <c r="TQM9" s="685"/>
      <c r="TQN9" s="813"/>
      <c r="TQO9" s="811"/>
      <c r="TQP9" s="812"/>
      <c r="TQQ9" s="812"/>
      <c r="TQR9" s="812"/>
      <c r="TQS9" s="595"/>
      <c r="TQT9" s="595"/>
      <c r="TQU9" s="685"/>
      <c r="TQV9" s="813"/>
      <c r="TQW9" s="811"/>
      <c r="TQX9" s="812"/>
      <c r="TQY9" s="812"/>
      <c r="TQZ9" s="812"/>
      <c r="TRA9" s="595"/>
      <c r="TRB9" s="595"/>
      <c r="TRC9" s="685"/>
      <c r="TRD9" s="813"/>
      <c r="TRE9" s="811"/>
      <c r="TRF9" s="812"/>
      <c r="TRG9" s="812"/>
      <c r="TRH9" s="812"/>
      <c r="TRI9" s="595"/>
      <c r="TRJ9" s="595"/>
      <c r="TRK9" s="685"/>
      <c r="TRL9" s="813"/>
      <c r="TRM9" s="811"/>
      <c r="TRN9" s="812"/>
      <c r="TRO9" s="812"/>
      <c r="TRP9" s="812"/>
      <c r="TRQ9" s="595"/>
      <c r="TRR9" s="595"/>
      <c r="TRS9" s="685"/>
      <c r="TRT9" s="813"/>
      <c r="TRU9" s="811"/>
      <c r="TRV9" s="812"/>
      <c r="TRW9" s="812"/>
      <c r="TRX9" s="812"/>
      <c r="TRY9" s="595"/>
      <c r="TRZ9" s="595"/>
      <c r="TSA9" s="685"/>
      <c r="TSB9" s="813"/>
      <c r="TSC9" s="811"/>
      <c r="TSD9" s="812"/>
      <c r="TSE9" s="812"/>
      <c r="TSF9" s="812"/>
      <c r="TSG9" s="595"/>
      <c r="TSH9" s="595"/>
      <c r="TSI9" s="685"/>
      <c r="TSJ9" s="813"/>
      <c r="TSK9" s="811"/>
      <c r="TSL9" s="812"/>
      <c r="TSM9" s="812"/>
      <c r="TSN9" s="812"/>
      <c r="TSO9" s="595"/>
      <c r="TSP9" s="595"/>
      <c r="TSQ9" s="685"/>
      <c r="TSR9" s="813"/>
      <c r="TSS9" s="811"/>
      <c r="TST9" s="812"/>
      <c r="TSU9" s="812"/>
      <c r="TSV9" s="812"/>
      <c r="TSW9" s="595"/>
      <c r="TSX9" s="595"/>
      <c r="TSY9" s="685"/>
      <c r="TSZ9" s="813"/>
      <c r="TTA9" s="811"/>
      <c r="TTB9" s="812"/>
      <c r="TTC9" s="812"/>
      <c r="TTD9" s="812"/>
      <c r="TTE9" s="595"/>
      <c r="TTF9" s="595"/>
      <c r="TTG9" s="685"/>
      <c r="TTH9" s="813"/>
      <c r="TTI9" s="811"/>
      <c r="TTJ9" s="812"/>
      <c r="TTK9" s="812"/>
      <c r="TTL9" s="812"/>
      <c r="TTM9" s="595"/>
      <c r="TTN9" s="595"/>
      <c r="TTO9" s="685"/>
      <c r="TTP9" s="813"/>
      <c r="TTQ9" s="811"/>
      <c r="TTR9" s="812"/>
      <c r="TTS9" s="812"/>
      <c r="TTT9" s="812"/>
      <c r="TTU9" s="595"/>
      <c r="TTV9" s="595"/>
      <c r="TTW9" s="685"/>
      <c r="TTX9" s="813"/>
      <c r="TTY9" s="811"/>
      <c r="TTZ9" s="812"/>
      <c r="TUA9" s="812"/>
      <c r="TUB9" s="812"/>
      <c r="TUC9" s="595"/>
      <c r="TUD9" s="595"/>
      <c r="TUE9" s="685"/>
      <c r="TUF9" s="813"/>
      <c r="TUG9" s="811"/>
      <c r="TUH9" s="812"/>
      <c r="TUI9" s="812"/>
      <c r="TUJ9" s="812"/>
      <c r="TUK9" s="595"/>
      <c r="TUL9" s="595"/>
      <c r="TUM9" s="685"/>
      <c r="TUN9" s="813"/>
      <c r="TUO9" s="811"/>
      <c r="TUP9" s="812"/>
      <c r="TUQ9" s="812"/>
      <c r="TUR9" s="812"/>
      <c r="TUS9" s="595"/>
      <c r="TUT9" s="595"/>
      <c r="TUU9" s="685"/>
      <c r="TUV9" s="813"/>
      <c r="TUW9" s="811"/>
      <c r="TUX9" s="812"/>
      <c r="TUY9" s="812"/>
      <c r="TUZ9" s="812"/>
      <c r="TVA9" s="595"/>
      <c r="TVB9" s="595"/>
      <c r="TVC9" s="685"/>
      <c r="TVD9" s="813"/>
      <c r="TVE9" s="811"/>
      <c r="TVF9" s="812"/>
      <c r="TVG9" s="812"/>
      <c r="TVH9" s="812"/>
      <c r="TVI9" s="595"/>
      <c r="TVJ9" s="595"/>
      <c r="TVK9" s="685"/>
      <c r="TVL9" s="813"/>
      <c r="TVM9" s="811"/>
      <c r="TVN9" s="812"/>
      <c r="TVO9" s="812"/>
      <c r="TVP9" s="812"/>
      <c r="TVQ9" s="595"/>
      <c r="TVR9" s="595"/>
      <c r="TVS9" s="685"/>
      <c r="TVT9" s="813"/>
      <c r="TVU9" s="811"/>
      <c r="TVV9" s="812"/>
      <c r="TVW9" s="812"/>
      <c r="TVX9" s="812"/>
      <c r="TVY9" s="595"/>
      <c r="TVZ9" s="595"/>
      <c r="TWA9" s="685"/>
      <c r="TWB9" s="813"/>
      <c r="TWC9" s="811"/>
      <c r="TWD9" s="812"/>
      <c r="TWE9" s="812"/>
      <c r="TWF9" s="812"/>
      <c r="TWG9" s="595"/>
      <c r="TWH9" s="595"/>
      <c r="TWI9" s="685"/>
      <c r="TWJ9" s="813"/>
      <c r="TWK9" s="811"/>
      <c r="TWL9" s="812"/>
      <c r="TWM9" s="812"/>
      <c r="TWN9" s="812"/>
      <c r="TWO9" s="595"/>
      <c r="TWP9" s="595"/>
      <c r="TWQ9" s="685"/>
      <c r="TWR9" s="813"/>
      <c r="TWS9" s="811"/>
      <c r="TWT9" s="812"/>
      <c r="TWU9" s="812"/>
      <c r="TWV9" s="812"/>
      <c r="TWW9" s="595"/>
      <c r="TWX9" s="595"/>
      <c r="TWY9" s="685"/>
      <c r="TWZ9" s="813"/>
      <c r="TXA9" s="811"/>
      <c r="TXB9" s="812"/>
      <c r="TXC9" s="812"/>
      <c r="TXD9" s="812"/>
      <c r="TXE9" s="595"/>
      <c r="TXF9" s="595"/>
      <c r="TXG9" s="685"/>
      <c r="TXH9" s="813"/>
      <c r="TXI9" s="811"/>
      <c r="TXJ9" s="812"/>
      <c r="TXK9" s="812"/>
      <c r="TXL9" s="812"/>
      <c r="TXM9" s="595"/>
      <c r="TXN9" s="595"/>
      <c r="TXO9" s="685"/>
      <c r="TXP9" s="813"/>
      <c r="TXQ9" s="811"/>
      <c r="TXR9" s="812"/>
      <c r="TXS9" s="812"/>
      <c r="TXT9" s="812"/>
      <c r="TXU9" s="595"/>
      <c r="TXV9" s="595"/>
      <c r="TXW9" s="685"/>
      <c r="TXX9" s="813"/>
      <c r="TXY9" s="811"/>
      <c r="TXZ9" s="812"/>
      <c r="TYA9" s="812"/>
      <c r="TYB9" s="812"/>
      <c r="TYC9" s="595"/>
      <c r="TYD9" s="595"/>
      <c r="TYE9" s="685"/>
      <c r="TYF9" s="813"/>
      <c r="TYG9" s="811"/>
      <c r="TYH9" s="812"/>
      <c r="TYI9" s="812"/>
      <c r="TYJ9" s="812"/>
      <c r="TYK9" s="595"/>
      <c r="TYL9" s="595"/>
      <c r="TYM9" s="685"/>
      <c r="TYN9" s="813"/>
      <c r="TYO9" s="811"/>
      <c r="TYP9" s="812"/>
      <c r="TYQ9" s="812"/>
      <c r="TYR9" s="812"/>
      <c r="TYS9" s="595"/>
      <c r="TYT9" s="595"/>
      <c r="TYU9" s="685"/>
      <c r="TYV9" s="813"/>
      <c r="TYW9" s="811"/>
      <c r="TYX9" s="812"/>
      <c r="TYY9" s="812"/>
      <c r="TYZ9" s="812"/>
      <c r="TZA9" s="595"/>
      <c r="TZB9" s="595"/>
      <c r="TZC9" s="685"/>
      <c r="TZD9" s="813"/>
      <c r="TZE9" s="811"/>
      <c r="TZF9" s="812"/>
      <c r="TZG9" s="812"/>
      <c r="TZH9" s="812"/>
      <c r="TZI9" s="595"/>
      <c r="TZJ9" s="595"/>
      <c r="TZK9" s="685"/>
      <c r="TZL9" s="813"/>
      <c r="TZM9" s="811"/>
      <c r="TZN9" s="812"/>
      <c r="TZO9" s="812"/>
      <c r="TZP9" s="812"/>
      <c r="TZQ9" s="595"/>
      <c r="TZR9" s="595"/>
      <c r="TZS9" s="685"/>
      <c r="TZT9" s="813"/>
      <c r="TZU9" s="811"/>
      <c r="TZV9" s="812"/>
      <c r="TZW9" s="812"/>
      <c r="TZX9" s="812"/>
      <c r="TZY9" s="595"/>
      <c r="TZZ9" s="595"/>
      <c r="UAA9" s="685"/>
      <c r="UAB9" s="813"/>
      <c r="UAC9" s="811"/>
      <c r="UAD9" s="812"/>
      <c r="UAE9" s="812"/>
      <c r="UAF9" s="812"/>
      <c r="UAG9" s="595"/>
      <c r="UAH9" s="595"/>
      <c r="UAI9" s="685"/>
      <c r="UAJ9" s="813"/>
      <c r="UAK9" s="811"/>
      <c r="UAL9" s="812"/>
      <c r="UAM9" s="812"/>
      <c r="UAN9" s="812"/>
      <c r="UAO9" s="595"/>
      <c r="UAP9" s="595"/>
      <c r="UAQ9" s="685"/>
      <c r="UAR9" s="813"/>
      <c r="UAS9" s="811"/>
      <c r="UAT9" s="812"/>
      <c r="UAU9" s="812"/>
      <c r="UAV9" s="812"/>
      <c r="UAW9" s="595"/>
      <c r="UAX9" s="595"/>
      <c r="UAY9" s="685"/>
      <c r="UAZ9" s="813"/>
      <c r="UBA9" s="811"/>
      <c r="UBB9" s="812"/>
      <c r="UBC9" s="812"/>
      <c r="UBD9" s="812"/>
      <c r="UBE9" s="595"/>
      <c r="UBF9" s="595"/>
      <c r="UBG9" s="685"/>
      <c r="UBH9" s="813"/>
      <c r="UBI9" s="811"/>
      <c r="UBJ9" s="812"/>
      <c r="UBK9" s="812"/>
      <c r="UBL9" s="812"/>
      <c r="UBM9" s="595"/>
      <c r="UBN9" s="595"/>
      <c r="UBO9" s="685"/>
      <c r="UBP9" s="813"/>
      <c r="UBQ9" s="811"/>
      <c r="UBR9" s="812"/>
      <c r="UBS9" s="812"/>
      <c r="UBT9" s="812"/>
      <c r="UBU9" s="595"/>
      <c r="UBV9" s="595"/>
      <c r="UBW9" s="685"/>
      <c r="UBX9" s="813"/>
      <c r="UBY9" s="811"/>
      <c r="UBZ9" s="812"/>
      <c r="UCA9" s="812"/>
      <c r="UCB9" s="812"/>
      <c r="UCC9" s="595"/>
      <c r="UCD9" s="595"/>
      <c r="UCE9" s="685"/>
      <c r="UCF9" s="813"/>
      <c r="UCG9" s="811"/>
      <c r="UCH9" s="812"/>
      <c r="UCI9" s="812"/>
      <c r="UCJ9" s="812"/>
      <c r="UCK9" s="595"/>
      <c r="UCL9" s="595"/>
      <c r="UCM9" s="685"/>
      <c r="UCN9" s="813"/>
      <c r="UCO9" s="811"/>
      <c r="UCP9" s="812"/>
      <c r="UCQ9" s="812"/>
      <c r="UCR9" s="812"/>
      <c r="UCS9" s="595"/>
      <c r="UCT9" s="595"/>
      <c r="UCU9" s="685"/>
      <c r="UCV9" s="813"/>
      <c r="UCW9" s="811"/>
      <c r="UCX9" s="812"/>
      <c r="UCY9" s="812"/>
      <c r="UCZ9" s="812"/>
      <c r="UDA9" s="595"/>
      <c r="UDB9" s="595"/>
      <c r="UDC9" s="685"/>
      <c r="UDD9" s="813"/>
      <c r="UDE9" s="811"/>
      <c r="UDF9" s="812"/>
      <c r="UDG9" s="812"/>
      <c r="UDH9" s="812"/>
      <c r="UDI9" s="595"/>
      <c r="UDJ9" s="595"/>
      <c r="UDK9" s="685"/>
      <c r="UDL9" s="813"/>
      <c r="UDM9" s="811"/>
      <c r="UDN9" s="812"/>
      <c r="UDO9" s="812"/>
      <c r="UDP9" s="812"/>
      <c r="UDQ9" s="595"/>
      <c r="UDR9" s="595"/>
      <c r="UDS9" s="685"/>
      <c r="UDT9" s="813"/>
      <c r="UDU9" s="811"/>
      <c r="UDV9" s="812"/>
      <c r="UDW9" s="812"/>
      <c r="UDX9" s="812"/>
      <c r="UDY9" s="595"/>
      <c r="UDZ9" s="595"/>
      <c r="UEA9" s="685"/>
      <c r="UEB9" s="813"/>
      <c r="UEC9" s="811"/>
      <c r="UED9" s="812"/>
      <c r="UEE9" s="812"/>
      <c r="UEF9" s="812"/>
      <c r="UEG9" s="595"/>
      <c r="UEH9" s="595"/>
      <c r="UEI9" s="685"/>
      <c r="UEJ9" s="813"/>
      <c r="UEK9" s="811"/>
      <c r="UEL9" s="812"/>
      <c r="UEM9" s="812"/>
      <c r="UEN9" s="812"/>
      <c r="UEO9" s="595"/>
      <c r="UEP9" s="595"/>
      <c r="UEQ9" s="685"/>
      <c r="UER9" s="813"/>
      <c r="UES9" s="811"/>
      <c r="UET9" s="812"/>
      <c r="UEU9" s="812"/>
      <c r="UEV9" s="812"/>
      <c r="UEW9" s="595"/>
      <c r="UEX9" s="595"/>
      <c r="UEY9" s="685"/>
      <c r="UEZ9" s="813"/>
      <c r="UFA9" s="811"/>
      <c r="UFB9" s="812"/>
      <c r="UFC9" s="812"/>
      <c r="UFD9" s="812"/>
      <c r="UFE9" s="595"/>
      <c r="UFF9" s="595"/>
      <c r="UFG9" s="685"/>
      <c r="UFH9" s="813"/>
      <c r="UFI9" s="811"/>
      <c r="UFJ9" s="812"/>
      <c r="UFK9" s="812"/>
      <c r="UFL9" s="812"/>
      <c r="UFM9" s="595"/>
      <c r="UFN9" s="595"/>
      <c r="UFO9" s="685"/>
      <c r="UFP9" s="813"/>
      <c r="UFQ9" s="811"/>
      <c r="UFR9" s="812"/>
      <c r="UFS9" s="812"/>
      <c r="UFT9" s="812"/>
      <c r="UFU9" s="595"/>
      <c r="UFV9" s="595"/>
      <c r="UFW9" s="685"/>
      <c r="UFX9" s="813"/>
      <c r="UFY9" s="811"/>
      <c r="UFZ9" s="812"/>
      <c r="UGA9" s="812"/>
      <c r="UGB9" s="812"/>
      <c r="UGC9" s="595"/>
      <c r="UGD9" s="595"/>
      <c r="UGE9" s="685"/>
      <c r="UGF9" s="813"/>
      <c r="UGG9" s="811"/>
      <c r="UGH9" s="812"/>
      <c r="UGI9" s="812"/>
      <c r="UGJ9" s="812"/>
      <c r="UGK9" s="595"/>
      <c r="UGL9" s="595"/>
      <c r="UGM9" s="685"/>
      <c r="UGN9" s="813"/>
      <c r="UGO9" s="811"/>
      <c r="UGP9" s="812"/>
      <c r="UGQ9" s="812"/>
      <c r="UGR9" s="812"/>
      <c r="UGS9" s="595"/>
      <c r="UGT9" s="595"/>
      <c r="UGU9" s="685"/>
      <c r="UGV9" s="813"/>
      <c r="UGW9" s="811"/>
      <c r="UGX9" s="812"/>
      <c r="UGY9" s="812"/>
      <c r="UGZ9" s="812"/>
      <c r="UHA9" s="595"/>
      <c r="UHB9" s="595"/>
      <c r="UHC9" s="685"/>
      <c r="UHD9" s="813"/>
      <c r="UHE9" s="811"/>
      <c r="UHF9" s="812"/>
      <c r="UHG9" s="812"/>
      <c r="UHH9" s="812"/>
      <c r="UHI9" s="595"/>
      <c r="UHJ9" s="595"/>
      <c r="UHK9" s="685"/>
      <c r="UHL9" s="813"/>
      <c r="UHM9" s="811"/>
      <c r="UHN9" s="812"/>
      <c r="UHO9" s="812"/>
      <c r="UHP9" s="812"/>
      <c r="UHQ9" s="595"/>
      <c r="UHR9" s="595"/>
      <c r="UHS9" s="685"/>
      <c r="UHT9" s="813"/>
      <c r="UHU9" s="811"/>
      <c r="UHV9" s="812"/>
      <c r="UHW9" s="812"/>
      <c r="UHX9" s="812"/>
      <c r="UHY9" s="595"/>
      <c r="UHZ9" s="595"/>
      <c r="UIA9" s="685"/>
      <c r="UIB9" s="813"/>
      <c r="UIC9" s="811"/>
      <c r="UID9" s="812"/>
      <c r="UIE9" s="812"/>
      <c r="UIF9" s="812"/>
      <c r="UIG9" s="595"/>
      <c r="UIH9" s="595"/>
      <c r="UII9" s="685"/>
      <c r="UIJ9" s="813"/>
      <c r="UIK9" s="811"/>
      <c r="UIL9" s="812"/>
      <c r="UIM9" s="812"/>
      <c r="UIN9" s="812"/>
      <c r="UIO9" s="595"/>
      <c r="UIP9" s="595"/>
      <c r="UIQ9" s="685"/>
      <c r="UIR9" s="813"/>
      <c r="UIS9" s="811"/>
      <c r="UIT9" s="812"/>
      <c r="UIU9" s="812"/>
      <c r="UIV9" s="812"/>
      <c r="UIW9" s="595"/>
      <c r="UIX9" s="595"/>
      <c r="UIY9" s="685"/>
      <c r="UIZ9" s="813"/>
      <c r="UJA9" s="811"/>
      <c r="UJB9" s="812"/>
      <c r="UJC9" s="812"/>
      <c r="UJD9" s="812"/>
      <c r="UJE9" s="595"/>
      <c r="UJF9" s="595"/>
      <c r="UJG9" s="685"/>
      <c r="UJH9" s="813"/>
      <c r="UJI9" s="811"/>
      <c r="UJJ9" s="812"/>
      <c r="UJK9" s="812"/>
      <c r="UJL9" s="812"/>
      <c r="UJM9" s="595"/>
      <c r="UJN9" s="595"/>
      <c r="UJO9" s="685"/>
      <c r="UJP9" s="813"/>
      <c r="UJQ9" s="811"/>
      <c r="UJR9" s="812"/>
      <c r="UJS9" s="812"/>
      <c r="UJT9" s="812"/>
      <c r="UJU9" s="595"/>
      <c r="UJV9" s="595"/>
      <c r="UJW9" s="685"/>
      <c r="UJX9" s="813"/>
      <c r="UJY9" s="811"/>
      <c r="UJZ9" s="812"/>
      <c r="UKA9" s="812"/>
      <c r="UKB9" s="812"/>
      <c r="UKC9" s="595"/>
      <c r="UKD9" s="595"/>
      <c r="UKE9" s="685"/>
      <c r="UKF9" s="813"/>
      <c r="UKG9" s="811"/>
      <c r="UKH9" s="812"/>
      <c r="UKI9" s="812"/>
      <c r="UKJ9" s="812"/>
      <c r="UKK9" s="595"/>
      <c r="UKL9" s="595"/>
      <c r="UKM9" s="685"/>
      <c r="UKN9" s="813"/>
      <c r="UKO9" s="811"/>
      <c r="UKP9" s="812"/>
      <c r="UKQ9" s="812"/>
      <c r="UKR9" s="812"/>
      <c r="UKS9" s="595"/>
      <c r="UKT9" s="595"/>
      <c r="UKU9" s="685"/>
      <c r="UKV9" s="813"/>
      <c r="UKW9" s="811"/>
      <c r="UKX9" s="812"/>
      <c r="UKY9" s="812"/>
      <c r="UKZ9" s="812"/>
      <c r="ULA9" s="595"/>
      <c r="ULB9" s="595"/>
      <c r="ULC9" s="685"/>
      <c r="ULD9" s="813"/>
      <c r="ULE9" s="811"/>
      <c r="ULF9" s="812"/>
      <c r="ULG9" s="812"/>
      <c r="ULH9" s="812"/>
      <c r="ULI9" s="595"/>
      <c r="ULJ9" s="595"/>
      <c r="ULK9" s="685"/>
      <c r="ULL9" s="813"/>
      <c r="ULM9" s="811"/>
      <c r="ULN9" s="812"/>
      <c r="ULO9" s="812"/>
      <c r="ULP9" s="812"/>
      <c r="ULQ9" s="595"/>
      <c r="ULR9" s="595"/>
      <c r="ULS9" s="685"/>
      <c r="ULT9" s="813"/>
      <c r="ULU9" s="811"/>
      <c r="ULV9" s="812"/>
      <c r="ULW9" s="812"/>
      <c r="ULX9" s="812"/>
      <c r="ULY9" s="595"/>
      <c r="ULZ9" s="595"/>
      <c r="UMA9" s="685"/>
      <c r="UMB9" s="813"/>
      <c r="UMC9" s="811"/>
      <c r="UMD9" s="812"/>
      <c r="UME9" s="812"/>
      <c r="UMF9" s="812"/>
      <c r="UMG9" s="595"/>
      <c r="UMH9" s="595"/>
      <c r="UMI9" s="685"/>
      <c r="UMJ9" s="813"/>
      <c r="UMK9" s="811"/>
      <c r="UML9" s="812"/>
      <c r="UMM9" s="812"/>
      <c r="UMN9" s="812"/>
      <c r="UMO9" s="595"/>
      <c r="UMP9" s="595"/>
      <c r="UMQ9" s="685"/>
      <c r="UMR9" s="813"/>
      <c r="UMS9" s="811"/>
      <c r="UMT9" s="812"/>
      <c r="UMU9" s="812"/>
      <c r="UMV9" s="812"/>
      <c r="UMW9" s="595"/>
      <c r="UMX9" s="595"/>
      <c r="UMY9" s="685"/>
      <c r="UMZ9" s="813"/>
      <c r="UNA9" s="811"/>
      <c r="UNB9" s="812"/>
      <c r="UNC9" s="812"/>
      <c r="UND9" s="812"/>
      <c r="UNE9" s="595"/>
      <c r="UNF9" s="595"/>
      <c r="UNG9" s="685"/>
      <c r="UNH9" s="813"/>
      <c r="UNI9" s="811"/>
      <c r="UNJ9" s="812"/>
      <c r="UNK9" s="812"/>
      <c r="UNL9" s="812"/>
      <c r="UNM9" s="595"/>
      <c r="UNN9" s="595"/>
      <c r="UNO9" s="685"/>
      <c r="UNP9" s="813"/>
      <c r="UNQ9" s="811"/>
      <c r="UNR9" s="812"/>
      <c r="UNS9" s="812"/>
      <c r="UNT9" s="812"/>
      <c r="UNU9" s="595"/>
      <c r="UNV9" s="595"/>
      <c r="UNW9" s="685"/>
      <c r="UNX9" s="813"/>
      <c r="UNY9" s="811"/>
      <c r="UNZ9" s="812"/>
      <c r="UOA9" s="812"/>
      <c r="UOB9" s="812"/>
      <c r="UOC9" s="595"/>
      <c r="UOD9" s="595"/>
      <c r="UOE9" s="685"/>
      <c r="UOF9" s="813"/>
      <c r="UOG9" s="811"/>
      <c r="UOH9" s="812"/>
      <c r="UOI9" s="812"/>
      <c r="UOJ9" s="812"/>
      <c r="UOK9" s="595"/>
      <c r="UOL9" s="595"/>
      <c r="UOM9" s="685"/>
      <c r="UON9" s="813"/>
      <c r="UOO9" s="811"/>
      <c r="UOP9" s="812"/>
      <c r="UOQ9" s="812"/>
      <c r="UOR9" s="812"/>
      <c r="UOS9" s="595"/>
      <c r="UOT9" s="595"/>
      <c r="UOU9" s="685"/>
      <c r="UOV9" s="813"/>
      <c r="UOW9" s="811"/>
      <c r="UOX9" s="812"/>
      <c r="UOY9" s="812"/>
      <c r="UOZ9" s="812"/>
      <c r="UPA9" s="595"/>
      <c r="UPB9" s="595"/>
      <c r="UPC9" s="685"/>
      <c r="UPD9" s="813"/>
      <c r="UPE9" s="811"/>
      <c r="UPF9" s="812"/>
      <c r="UPG9" s="812"/>
      <c r="UPH9" s="812"/>
      <c r="UPI9" s="595"/>
      <c r="UPJ9" s="595"/>
      <c r="UPK9" s="685"/>
      <c r="UPL9" s="813"/>
      <c r="UPM9" s="811"/>
      <c r="UPN9" s="812"/>
      <c r="UPO9" s="812"/>
      <c r="UPP9" s="812"/>
      <c r="UPQ9" s="595"/>
      <c r="UPR9" s="595"/>
      <c r="UPS9" s="685"/>
      <c r="UPT9" s="813"/>
      <c r="UPU9" s="811"/>
      <c r="UPV9" s="812"/>
      <c r="UPW9" s="812"/>
      <c r="UPX9" s="812"/>
      <c r="UPY9" s="595"/>
      <c r="UPZ9" s="595"/>
      <c r="UQA9" s="685"/>
      <c r="UQB9" s="813"/>
      <c r="UQC9" s="811"/>
      <c r="UQD9" s="812"/>
      <c r="UQE9" s="812"/>
      <c r="UQF9" s="812"/>
      <c r="UQG9" s="595"/>
      <c r="UQH9" s="595"/>
      <c r="UQI9" s="685"/>
      <c r="UQJ9" s="813"/>
      <c r="UQK9" s="811"/>
      <c r="UQL9" s="812"/>
      <c r="UQM9" s="812"/>
      <c r="UQN9" s="812"/>
      <c r="UQO9" s="595"/>
      <c r="UQP9" s="595"/>
      <c r="UQQ9" s="685"/>
      <c r="UQR9" s="813"/>
      <c r="UQS9" s="811"/>
      <c r="UQT9" s="812"/>
      <c r="UQU9" s="812"/>
      <c r="UQV9" s="812"/>
      <c r="UQW9" s="595"/>
      <c r="UQX9" s="595"/>
      <c r="UQY9" s="685"/>
      <c r="UQZ9" s="813"/>
      <c r="URA9" s="811"/>
      <c r="URB9" s="812"/>
      <c r="URC9" s="812"/>
      <c r="URD9" s="812"/>
      <c r="URE9" s="595"/>
      <c r="URF9" s="595"/>
      <c r="URG9" s="685"/>
      <c r="URH9" s="813"/>
      <c r="URI9" s="811"/>
      <c r="URJ9" s="812"/>
      <c r="URK9" s="812"/>
      <c r="URL9" s="812"/>
      <c r="URM9" s="595"/>
      <c r="URN9" s="595"/>
      <c r="URO9" s="685"/>
      <c r="URP9" s="813"/>
      <c r="URQ9" s="811"/>
      <c r="URR9" s="812"/>
      <c r="URS9" s="812"/>
      <c r="URT9" s="812"/>
      <c r="URU9" s="595"/>
      <c r="URV9" s="595"/>
      <c r="URW9" s="685"/>
      <c r="URX9" s="813"/>
      <c r="URY9" s="811"/>
      <c r="URZ9" s="812"/>
      <c r="USA9" s="812"/>
      <c r="USB9" s="812"/>
      <c r="USC9" s="595"/>
      <c r="USD9" s="595"/>
      <c r="USE9" s="685"/>
      <c r="USF9" s="813"/>
      <c r="USG9" s="811"/>
      <c r="USH9" s="812"/>
      <c r="USI9" s="812"/>
      <c r="USJ9" s="812"/>
      <c r="USK9" s="595"/>
      <c r="USL9" s="595"/>
      <c r="USM9" s="685"/>
      <c r="USN9" s="813"/>
      <c r="USO9" s="811"/>
      <c r="USP9" s="812"/>
      <c r="USQ9" s="812"/>
      <c r="USR9" s="812"/>
      <c r="USS9" s="595"/>
      <c r="UST9" s="595"/>
      <c r="USU9" s="685"/>
      <c r="USV9" s="813"/>
      <c r="USW9" s="811"/>
      <c r="USX9" s="812"/>
      <c r="USY9" s="812"/>
      <c r="USZ9" s="812"/>
      <c r="UTA9" s="595"/>
      <c r="UTB9" s="595"/>
      <c r="UTC9" s="685"/>
      <c r="UTD9" s="813"/>
      <c r="UTE9" s="811"/>
      <c r="UTF9" s="812"/>
      <c r="UTG9" s="812"/>
      <c r="UTH9" s="812"/>
      <c r="UTI9" s="595"/>
      <c r="UTJ9" s="595"/>
      <c r="UTK9" s="685"/>
      <c r="UTL9" s="813"/>
      <c r="UTM9" s="811"/>
      <c r="UTN9" s="812"/>
      <c r="UTO9" s="812"/>
      <c r="UTP9" s="812"/>
      <c r="UTQ9" s="595"/>
      <c r="UTR9" s="595"/>
      <c r="UTS9" s="685"/>
      <c r="UTT9" s="813"/>
      <c r="UTU9" s="811"/>
      <c r="UTV9" s="812"/>
      <c r="UTW9" s="812"/>
      <c r="UTX9" s="812"/>
      <c r="UTY9" s="595"/>
      <c r="UTZ9" s="595"/>
      <c r="UUA9" s="685"/>
      <c r="UUB9" s="813"/>
      <c r="UUC9" s="811"/>
      <c r="UUD9" s="812"/>
      <c r="UUE9" s="812"/>
      <c r="UUF9" s="812"/>
      <c r="UUG9" s="595"/>
      <c r="UUH9" s="595"/>
      <c r="UUI9" s="685"/>
      <c r="UUJ9" s="813"/>
      <c r="UUK9" s="811"/>
      <c r="UUL9" s="812"/>
      <c r="UUM9" s="812"/>
      <c r="UUN9" s="812"/>
      <c r="UUO9" s="595"/>
      <c r="UUP9" s="595"/>
      <c r="UUQ9" s="685"/>
      <c r="UUR9" s="813"/>
      <c r="UUS9" s="811"/>
      <c r="UUT9" s="812"/>
      <c r="UUU9" s="812"/>
      <c r="UUV9" s="812"/>
      <c r="UUW9" s="595"/>
      <c r="UUX9" s="595"/>
      <c r="UUY9" s="685"/>
      <c r="UUZ9" s="813"/>
      <c r="UVA9" s="811"/>
      <c r="UVB9" s="812"/>
      <c r="UVC9" s="812"/>
      <c r="UVD9" s="812"/>
      <c r="UVE9" s="595"/>
      <c r="UVF9" s="595"/>
      <c r="UVG9" s="685"/>
      <c r="UVH9" s="813"/>
      <c r="UVI9" s="811"/>
      <c r="UVJ9" s="812"/>
      <c r="UVK9" s="812"/>
      <c r="UVL9" s="812"/>
      <c r="UVM9" s="595"/>
      <c r="UVN9" s="595"/>
      <c r="UVO9" s="685"/>
      <c r="UVP9" s="813"/>
      <c r="UVQ9" s="811"/>
      <c r="UVR9" s="812"/>
      <c r="UVS9" s="812"/>
      <c r="UVT9" s="812"/>
      <c r="UVU9" s="595"/>
      <c r="UVV9" s="595"/>
      <c r="UVW9" s="685"/>
      <c r="UVX9" s="813"/>
      <c r="UVY9" s="811"/>
      <c r="UVZ9" s="812"/>
      <c r="UWA9" s="812"/>
      <c r="UWB9" s="812"/>
      <c r="UWC9" s="595"/>
      <c r="UWD9" s="595"/>
      <c r="UWE9" s="685"/>
      <c r="UWF9" s="813"/>
      <c r="UWG9" s="811"/>
      <c r="UWH9" s="812"/>
      <c r="UWI9" s="812"/>
      <c r="UWJ9" s="812"/>
      <c r="UWK9" s="595"/>
      <c r="UWL9" s="595"/>
      <c r="UWM9" s="685"/>
      <c r="UWN9" s="813"/>
      <c r="UWO9" s="811"/>
      <c r="UWP9" s="812"/>
      <c r="UWQ9" s="812"/>
      <c r="UWR9" s="812"/>
      <c r="UWS9" s="595"/>
      <c r="UWT9" s="595"/>
      <c r="UWU9" s="685"/>
      <c r="UWV9" s="813"/>
      <c r="UWW9" s="811"/>
      <c r="UWX9" s="812"/>
      <c r="UWY9" s="812"/>
      <c r="UWZ9" s="812"/>
      <c r="UXA9" s="595"/>
      <c r="UXB9" s="595"/>
      <c r="UXC9" s="685"/>
      <c r="UXD9" s="813"/>
      <c r="UXE9" s="811"/>
      <c r="UXF9" s="812"/>
      <c r="UXG9" s="812"/>
      <c r="UXH9" s="812"/>
      <c r="UXI9" s="595"/>
      <c r="UXJ9" s="595"/>
      <c r="UXK9" s="685"/>
      <c r="UXL9" s="813"/>
      <c r="UXM9" s="811"/>
      <c r="UXN9" s="812"/>
      <c r="UXO9" s="812"/>
      <c r="UXP9" s="812"/>
      <c r="UXQ9" s="595"/>
      <c r="UXR9" s="595"/>
      <c r="UXS9" s="685"/>
      <c r="UXT9" s="813"/>
      <c r="UXU9" s="811"/>
      <c r="UXV9" s="812"/>
      <c r="UXW9" s="812"/>
      <c r="UXX9" s="812"/>
      <c r="UXY9" s="595"/>
      <c r="UXZ9" s="595"/>
      <c r="UYA9" s="685"/>
      <c r="UYB9" s="813"/>
      <c r="UYC9" s="811"/>
      <c r="UYD9" s="812"/>
      <c r="UYE9" s="812"/>
      <c r="UYF9" s="812"/>
      <c r="UYG9" s="595"/>
      <c r="UYH9" s="595"/>
      <c r="UYI9" s="685"/>
      <c r="UYJ9" s="813"/>
      <c r="UYK9" s="811"/>
      <c r="UYL9" s="812"/>
      <c r="UYM9" s="812"/>
      <c r="UYN9" s="812"/>
      <c r="UYO9" s="595"/>
      <c r="UYP9" s="595"/>
      <c r="UYQ9" s="685"/>
      <c r="UYR9" s="813"/>
      <c r="UYS9" s="811"/>
      <c r="UYT9" s="812"/>
      <c r="UYU9" s="812"/>
      <c r="UYV9" s="812"/>
      <c r="UYW9" s="595"/>
      <c r="UYX9" s="595"/>
      <c r="UYY9" s="685"/>
      <c r="UYZ9" s="813"/>
      <c r="UZA9" s="811"/>
      <c r="UZB9" s="812"/>
      <c r="UZC9" s="812"/>
      <c r="UZD9" s="812"/>
      <c r="UZE9" s="595"/>
      <c r="UZF9" s="595"/>
      <c r="UZG9" s="685"/>
      <c r="UZH9" s="813"/>
      <c r="UZI9" s="811"/>
      <c r="UZJ9" s="812"/>
      <c r="UZK9" s="812"/>
      <c r="UZL9" s="812"/>
      <c r="UZM9" s="595"/>
      <c r="UZN9" s="595"/>
      <c r="UZO9" s="685"/>
      <c r="UZP9" s="813"/>
      <c r="UZQ9" s="811"/>
      <c r="UZR9" s="812"/>
      <c r="UZS9" s="812"/>
      <c r="UZT9" s="812"/>
      <c r="UZU9" s="595"/>
      <c r="UZV9" s="595"/>
      <c r="UZW9" s="685"/>
      <c r="UZX9" s="813"/>
      <c r="UZY9" s="811"/>
      <c r="UZZ9" s="812"/>
      <c r="VAA9" s="812"/>
      <c r="VAB9" s="812"/>
      <c r="VAC9" s="595"/>
      <c r="VAD9" s="595"/>
      <c r="VAE9" s="685"/>
      <c r="VAF9" s="813"/>
      <c r="VAG9" s="811"/>
      <c r="VAH9" s="812"/>
      <c r="VAI9" s="812"/>
      <c r="VAJ9" s="812"/>
      <c r="VAK9" s="595"/>
      <c r="VAL9" s="595"/>
      <c r="VAM9" s="685"/>
      <c r="VAN9" s="813"/>
      <c r="VAO9" s="811"/>
      <c r="VAP9" s="812"/>
      <c r="VAQ9" s="812"/>
      <c r="VAR9" s="812"/>
      <c r="VAS9" s="595"/>
      <c r="VAT9" s="595"/>
      <c r="VAU9" s="685"/>
      <c r="VAV9" s="813"/>
      <c r="VAW9" s="811"/>
      <c r="VAX9" s="812"/>
      <c r="VAY9" s="812"/>
      <c r="VAZ9" s="812"/>
      <c r="VBA9" s="595"/>
      <c r="VBB9" s="595"/>
      <c r="VBC9" s="685"/>
      <c r="VBD9" s="813"/>
      <c r="VBE9" s="811"/>
      <c r="VBF9" s="812"/>
      <c r="VBG9" s="812"/>
      <c r="VBH9" s="812"/>
      <c r="VBI9" s="595"/>
      <c r="VBJ9" s="595"/>
      <c r="VBK9" s="685"/>
      <c r="VBL9" s="813"/>
      <c r="VBM9" s="811"/>
      <c r="VBN9" s="812"/>
      <c r="VBO9" s="812"/>
      <c r="VBP9" s="812"/>
      <c r="VBQ9" s="595"/>
      <c r="VBR9" s="595"/>
      <c r="VBS9" s="685"/>
      <c r="VBT9" s="813"/>
      <c r="VBU9" s="811"/>
      <c r="VBV9" s="812"/>
      <c r="VBW9" s="812"/>
      <c r="VBX9" s="812"/>
      <c r="VBY9" s="595"/>
      <c r="VBZ9" s="595"/>
      <c r="VCA9" s="685"/>
      <c r="VCB9" s="813"/>
      <c r="VCC9" s="811"/>
      <c r="VCD9" s="812"/>
      <c r="VCE9" s="812"/>
      <c r="VCF9" s="812"/>
      <c r="VCG9" s="595"/>
      <c r="VCH9" s="595"/>
      <c r="VCI9" s="685"/>
      <c r="VCJ9" s="813"/>
      <c r="VCK9" s="811"/>
      <c r="VCL9" s="812"/>
      <c r="VCM9" s="812"/>
      <c r="VCN9" s="812"/>
      <c r="VCO9" s="595"/>
      <c r="VCP9" s="595"/>
      <c r="VCQ9" s="685"/>
      <c r="VCR9" s="813"/>
      <c r="VCS9" s="811"/>
      <c r="VCT9" s="812"/>
      <c r="VCU9" s="812"/>
      <c r="VCV9" s="812"/>
      <c r="VCW9" s="595"/>
      <c r="VCX9" s="595"/>
      <c r="VCY9" s="685"/>
      <c r="VCZ9" s="813"/>
      <c r="VDA9" s="811"/>
      <c r="VDB9" s="812"/>
      <c r="VDC9" s="812"/>
      <c r="VDD9" s="812"/>
      <c r="VDE9" s="595"/>
      <c r="VDF9" s="595"/>
      <c r="VDG9" s="685"/>
      <c r="VDH9" s="813"/>
      <c r="VDI9" s="811"/>
      <c r="VDJ9" s="812"/>
      <c r="VDK9" s="812"/>
      <c r="VDL9" s="812"/>
      <c r="VDM9" s="595"/>
      <c r="VDN9" s="595"/>
      <c r="VDO9" s="685"/>
      <c r="VDP9" s="813"/>
      <c r="VDQ9" s="811"/>
      <c r="VDR9" s="812"/>
      <c r="VDS9" s="812"/>
      <c r="VDT9" s="812"/>
      <c r="VDU9" s="595"/>
      <c r="VDV9" s="595"/>
      <c r="VDW9" s="685"/>
      <c r="VDX9" s="813"/>
      <c r="VDY9" s="811"/>
      <c r="VDZ9" s="812"/>
      <c r="VEA9" s="812"/>
      <c r="VEB9" s="812"/>
      <c r="VEC9" s="595"/>
      <c r="VED9" s="595"/>
      <c r="VEE9" s="685"/>
      <c r="VEF9" s="813"/>
      <c r="VEG9" s="811"/>
      <c r="VEH9" s="812"/>
      <c r="VEI9" s="812"/>
      <c r="VEJ9" s="812"/>
      <c r="VEK9" s="595"/>
      <c r="VEL9" s="595"/>
      <c r="VEM9" s="685"/>
      <c r="VEN9" s="813"/>
      <c r="VEO9" s="811"/>
      <c r="VEP9" s="812"/>
      <c r="VEQ9" s="812"/>
      <c r="VER9" s="812"/>
      <c r="VES9" s="595"/>
      <c r="VET9" s="595"/>
      <c r="VEU9" s="685"/>
      <c r="VEV9" s="813"/>
      <c r="VEW9" s="811"/>
      <c r="VEX9" s="812"/>
      <c r="VEY9" s="812"/>
      <c r="VEZ9" s="812"/>
      <c r="VFA9" s="595"/>
      <c r="VFB9" s="595"/>
      <c r="VFC9" s="685"/>
      <c r="VFD9" s="813"/>
      <c r="VFE9" s="811"/>
      <c r="VFF9" s="812"/>
      <c r="VFG9" s="812"/>
      <c r="VFH9" s="812"/>
      <c r="VFI9" s="595"/>
      <c r="VFJ9" s="595"/>
      <c r="VFK9" s="685"/>
      <c r="VFL9" s="813"/>
      <c r="VFM9" s="811"/>
      <c r="VFN9" s="812"/>
      <c r="VFO9" s="812"/>
      <c r="VFP9" s="812"/>
      <c r="VFQ9" s="595"/>
      <c r="VFR9" s="595"/>
      <c r="VFS9" s="685"/>
      <c r="VFT9" s="813"/>
      <c r="VFU9" s="811"/>
      <c r="VFV9" s="812"/>
      <c r="VFW9" s="812"/>
      <c r="VFX9" s="812"/>
      <c r="VFY9" s="595"/>
      <c r="VFZ9" s="595"/>
      <c r="VGA9" s="685"/>
      <c r="VGB9" s="813"/>
      <c r="VGC9" s="811"/>
      <c r="VGD9" s="812"/>
      <c r="VGE9" s="812"/>
      <c r="VGF9" s="812"/>
      <c r="VGG9" s="595"/>
      <c r="VGH9" s="595"/>
      <c r="VGI9" s="685"/>
      <c r="VGJ9" s="813"/>
      <c r="VGK9" s="811"/>
      <c r="VGL9" s="812"/>
      <c r="VGM9" s="812"/>
      <c r="VGN9" s="812"/>
      <c r="VGO9" s="595"/>
      <c r="VGP9" s="595"/>
      <c r="VGQ9" s="685"/>
      <c r="VGR9" s="813"/>
      <c r="VGS9" s="811"/>
      <c r="VGT9" s="812"/>
      <c r="VGU9" s="812"/>
      <c r="VGV9" s="812"/>
      <c r="VGW9" s="595"/>
      <c r="VGX9" s="595"/>
      <c r="VGY9" s="685"/>
      <c r="VGZ9" s="813"/>
      <c r="VHA9" s="811"/>
      <c r="VHB9" s="812"/>
      <c r="VHC9" s="812"/>
      <c r="VHD9" s="812"/>
      <c r="VHE9" s="595"/>
      <c r="VHF9" s="595"/>
      <c r="VHG9" s="685"/>
      <c r="VHH9" s="813"/>
      <c r="VHI9" s="811"/>
      <c r="VHJ9" s="812"/>
      <c r="VHK9" s="812"/>
      <c r="VHL9" s="812"/>
      <c r="VHM9" s="595"/>
      <c r="VHN9" s="595"/>
      <c r="VHO9" s="685"/>
      <c r="VHP9" s="813"/>
      <c r="VHQ9" s="811"/>
      <c r="VHR9" s="812"/>
      <c r="VHS9" s="812"/>
      <c r="VHT9" s="812"/>
      <c r="VHU9" s="595"/>
      <c r="VHV9" s="595"/>
      <c r="VHW9" s="685"/>
      <c r="VHX9" s="813"/>
      <c r="VHY9" s="811"/>
      <c r="VHZ9" s="812"/>
      <c r="VIA9" s="812"/>
      <c r="VIB9" s="812"/>
      <c r="VIC9" s="595"/>
      <c r="VID9" s="595"/>
      <c r="VIE9" s="685"/>
      <c r="VIF9" s="813"/>
      <c r="VIG9" s="811"/>
      <c r="VIH9" s="812"/>
      <c r="VII9" s="812"/>
      <c r="VIJ9" s="812"/>
      <c r="VIK9" s="595"/>
      <c r="VIL9" s="595"/>
      <c r="VIM9" s="685"/>
      <c r="VIN9" s="813"/>
      <c r="VIO9" s="811"/>
      <c r="VIP9" s="812"/>
      <c r="VIQ9" s="812"/>
      <c r="VIR9" s="812"/>
      <c r="VIS9" s="595"/>
      <c r="VIT9" s="595"/>
      <c r="VIU9" s="685"/>
      <c r="VIV9" s="813"/>
      <c r="VIW9" s="811"/>
      <c r="VIX9" s="812"/>
      <c r="VIY9" s="812"/>
      <c r="VIZ9" s="812"/>
      <c r="VJA9" s="595"/>
      <c r="VJB9" s="595"/>
      <c r="VJC9" s="685"/>
      <c r="VJD9" s="813"/>
      <c r="VJE9" s="811"/>
      <c r="VJF9" s="812"/>
      <c r="VJG9" s="812"/>
      <c r="VJH9" s="812"/>
      <c r="VJI9" s="595"/>
      <c r="VJJ9" s="595"/>
      <c r="VJK9" s="685"/>
      <c r="VJL9" s="813"/>
      <c r="VJM9" s="811"/>
      <c r="VJN9" s="812"/>
      <c r="VJO9" s="812"/>
      <c r="VJP9" s="812"/>
      <c r="VJQ9" s="595"/>
      <c r="VJR9" s="595"/>
      <c r="VJS9" s="685"/>
      <c r="VJT9" s="813"/>
      <c r="VJU9" s="811"/>
      <c r="VJV9" s="812"/>
      <c r="VJW9" s="812"/>
      <c r="VJX9" s="812"/>
      <c r="VJY9" s="595"/>
      <c r="VJZ9" s="595"/>
      <c r="VKA9" s="685"/>
      <c r="VKB9" s="813"/>
      <c r="VKC9" s="811"/>
      <c r="VKD9" s="812"/>
      <c r="VKE9" s="812"/>
      <c r="VKF9" s="812"/>
      <c r="VKG9" s="595"/>
      <c r="VKH9" s="595"/>
      <c r="VKI9" s="685"/>
      <c r="VKJ9" s="813"/>
      <c r="VKK9" s="811"/>
      <c r="VKL9" s="812"/>
      <c r="VKM9" s="812"/>
      <c r="VKN9" s="812"/>
      <c r="VKO9" s="595"/>
      <c r="VKP9" s="595"/>
      <c r="VKQ9" s="685"/>
      <c r="VKR9" s="813"/>
      <c r="VKS9" s="811"/>
      <c r="VKT9" s="812"/>
      <c r="VKU9" s="812"/>
      <c r="VKV9" s="812"/>
      <c r="VKW9" s="595"/>
      <c r="VKX9" s="595"/>
      <c r="VKY9" s="685"/>
      <c r="VKZ9" s="813"/>
      <c r="VLA9" s="811"/>
      <c r="VLB9" s="812"/>
      <c r="VLC9" s="812"/>
      <c r="VLD9" s="812"/>
      <c r="VLE9" s="595"/>
      <c r="VLF9" s="595"/>
      <c r="VLG9" s="685"/>
      <c r="VLH9" s="813"/>
      <c r="VLI9" s="811"/>
      <c r="VLJ9" s="812"/>
      <c r="VLK9" s="812"/>
      <c r="VLL9" s="812"/>
      <c r="VLM9" s="595"/>
      <c r="VLN9" s="595"/>
      <c r="VLO9" s="685"/>
      <c r="VLP9" s="813"/>
      <c r="VLQ9" s="811"/>
      <c r="VLR9" s="812"/>
      <c r="VLS9" s="812"/>
      <c r="VLT9" s="812"/>
      <c r="VLU9" s="595"/>
      <c r="VLV9" s="595"/>
      <c r="VLW9" s="685"/>
      <c r="VLX9" s="813"/>
      <c r="VLY9" s="811"/>
      <c r="VLZ9" s="812"/>
      <c r="VMA9" s="812"/>
      <c r="VMB9" s="812"/>
      <c r="VMC9" s="595"/>
      <c r="VMD9" s="595"/>
      <c r="VME9" s="685"/>
      <c r="VMF9" s="813"/>
      <c r="VMG9" s="811"/>
      <c r="VMH9" s="812"/>
      <c r="VMI9" s="812"/>
      <c r="VMJ9" s="812"/>
      <c r="VMK9" s="595"/>
      <c r="VML9" s="595"/>
      <c r="VMM9" s="685"/>
      <c r="VMN9" s="813"/>
      <c r="VMO9" s="811"/>
      <c r="VMP9" s="812"/>
      <c r="VMQ9" s="812"/>
      <c r="VMR9" s="812"/>
      <c r="VMS9" s="595"/>
      <c r="VMT9" s="595"/>
      <c r="VMU9" s="685"/>
      <c r="VMV9" s="813"/>
      <c r="VMW9" s="811"/>
      <c r="VMX9" s="812"/>
      <c r="VMY9" s="812"/>
      <c r="VMZ9" s="812"/>
      <c r="VNA9" s="595"/>
      <c r="VNB9" s="595"/>
      <c r="VNC9" s="685"/>
      <c r="VND9" s="813"/>
      <c r="VNE9" s="811"/>
      <c r="VNF9" s="812"/>
      <c r="VNG9" s="812"/>
      <c r="VNH9" s="812"/>
      <c r="VNI9" s="595"/>
      <c r="VNJ9" s="595"/>
      <c r="VNK9" s="685"/>
      <c r="VNL9" s="813"/>
      <c r="VNM9" s="811"/>
      <c r="VNN9" s="812"/>
      <c r="VNO9" s="812"/>
      <c r="VNP9" s="812"/>
      <c r="VNQ9" s="595"/>
      <c r="VNR9" s="595"/>
      <c r="VNS9" s="685"/>
      <c r="VNT9" s="813"/>
      <c r="VNU9" s="811"/>
      <c r="VNV9" s="812"/>
      <c r="VNW9" s="812"/>
      <c r="VNX9" s="812"/>
      <c r="VNY9" s="595"/>
      <c r="VNZ9" s="595"/>
      <c r="VOA9" s="685"/>
      <c r="VOB9" s="813"/>
      <c r="VOC9" s="811"/>
      <c r="VOD9" s="812"/>
      <c r="VOE9" s="812"/>
      <c r="VOF9" s="812"/>
      <c r="VOG9" s="595"/>
      <c r="VOH9" s="595"/>
      <c r="VOI9" s="685"/>
      <c r="VOJ9" s="813"/>
      <c r="VOK9" s="811"/>
      <c r="VOL9" s="812"/>
      <c r="VOM9" s="812"/>
      <c r="VON9" s="812"/>
      <c r="VOO9" s="595"/>
      <c r="VOP9" s="595"/>
      <c r="VOQ9" s="685"/>
      <c r="VOR9" s="813"/>
      <c r="VOS9" s="811"/>
      <c r="VOT9" s="812"/>
      <c r="VOU9" s="812"/>
      <c r="VOV9" s="812"/>
      <c r="VOW9" s="595"/>
      <c r="VOX9" s="595"/>
      <c r="VOY9" s="685"/>
      <c r="VOZ9" s="813"/>
      <c r="VPA9" s="811"/>
      <c r="VPB9" s="812"/>
      <c r="VPC9" s="812"/>
      <c r="VPD9" s="812"/>
      <c r="VPE9" s="595"/>
      <c r="VPF9" s="595"/>
      <c r="VPG9" s="685"/>
      <c r="VPH9" s="813"/>
      <c r="VPI9" s="811"/>
      <c r="VPJ9" s="812"/>
      <c r="VPK9" s="812"/>
      <c r="VPL9" s="812"/>
      <c r="VPM9" s="595"/>
      <c r="VPN9" s="595"/>
      <c r="VPO9" s="685"/>
      <c r="VPP9" s="813"/>
      <c r="VPQ9" s="811"/>
      <c r="VPR9" s="812"/>
      <c r="VPS9" s="812"/>
      <c r="VPT9" s="812"/>
      <c r="VPU9" s="595"/>
      <c r="VPV9" s="595"/>
      <c r="VPW9" s="685"/>
      <c r="VPX9" s="813"/>
      <c r="VPY9" s="811"/>
      <c r="VPZ9" s="812"/>
      <c r="VQA9" s="812"/>
      <c r="VQB9" s="812"/>
      <c r="VQC9" s="595"/>
      <c r="VQD9" s="595"/>
      <c r="VQE9" s="685"/>
      <c r="VQF9" s="813"/>
      <c r="VQG9" s="811"/>
      <c r="VQH9" s="812"/>
      <c r="VQI9" s="812"/>
      <c r="VQJ9" s="812"/>
      <c r="VQK9" s="595"/>
      <c r="VQL9" s="595"/>
      <c r="VQM9" s="685"/>
      <c r="VQN9" s="813"/>
      <c r="VQO9" s="811"/>
      <c r="VQP9" s="812"/>
      <c r="VQQ9" s="812"/>
      <c r="VQR9" s="812"/>
      <c r="VQS9" s="595"/>
      <c r="VQT9" s="595"/>
      <c r="VQU9" s="685"/>
      <c r="VQV9" s="813"/>
      <c r="VQW9" s="811"/>
      <c r="VQX9" s="812"/>
      <c r="VQY9" s="812"/>
      <c r="VQZ9" s="812"/>
      <c r="VRA9" s="595"/>
      <c r="VRB9" s="595"/>
      <c r="VRC9" s="685"/>
      <c r="VRD9" s="813"/>
      <c r="VRE9" s="811"/>
      <c r="VRF9" s="812"/>
      <c r="VRG9" s="812"/>
      <c r="VRH9" s="812"/>
      <c r="VRI9" s="595"/>
      <c r="VRJ9" s="595"/>
      <c r="VRK9" s="685"/>
      <c r="VRL9" s="813"/>
      <c r="VRM9" s="811"/>
      <c r="VRN9" s="812"/>
      <c r="VRO9" s="812"/>
      <c r="VRP9" s="812"/>
      <c r="VRQ9" s="595"/>
      <c r="VRR9" s="595"/>
      <c r="VRS9" s="685"/>
      <c r="VRT9" s="813"/>
      <c r="VRU9" s="811"/>
      <c r="VRV9" s="812"/>
      <c r="VRW9" s="812"/>
      <c r="VRX9" s="812"/>
      <c r="VRY9" s="595"/>
      <c r="VRZ9" s="595"/>
      <c r="VSA9" s="685"/>
      <c r="VSB9" s="813"/>
      <c r="VSC9" s="811"/>
      <c r="VSD9" s="812"/>
      <c r="VSE9" s="812"/>
      <c r="VSF9" s="812"/>
      <c r="VSG9" s="595"/>
      <c r="VSH9" s="595"/>
      <c r="VSI9" s="685"/>
      <c r="VSJ9" s="813"/>
      <c r="VSK9" s="811"/>
      <c r="VSL9" s="812"/>
      <c r="VSM9" s="812"/>
      <c r="VSN9" s="812"/>
      <c r="VSO9" s="595"/>
      <c r="VSP9" s="595"/>
      <c r="VSQ9" s="685"/>
      <c r="VSR9" s="813"/>
      <c r="VSS9" s="811"/>
      <c r="VST9" s="812"/>
      <c r="VSU9" s="812"/>
      <c r="VSV9" s="812"/>
      <c r="VSW9" s="595"/>
      <c r="VSX9" s="595"/>
      <c r="VSY9" s="685"/>
      <c r="VSZ9" s="813"/>
      <c r="VTA9" s="811"/>
      <c r="VTB9" s="812"/>
      <c r="VTC9" s="812"/>
      <c r="VTD9" s="812"/>
      <c r="VTE9" s="595"/>
      <c r="VTF9" s="595"/>
      <c r="VTG9" s="685"/>
      <c r="VTH9" s="813"/>
      <c r="VTI9" s="811"/>
      <c r="VTJ9" s="812"/>
      <c r="VTK9" s="812"/>
      <c r="VTL9" s="812"/>
      <c r="VTM9" s="595"/>
      <c r="VTN9" s="595"/>
      <c r="VTO9" s="685"/>
      <c r="VTP9" s="813"/>
      <c r="VTQ9" s="811"/>
      <c r="VTR9" s="812"/>
      <c r="VTS9" s="812"/>
      <c r="VTT9" s="812"/>
      <c r="VTU9" s="595"/>
      <c r="VTV9" s="595"/>
      <c r="VTW9" s="685"/>
      <c r="VTX9" s="813"/>
      <c r="VTY9" s="811"/>
      <c r="VTZ9" s="812"/>
      <c r="VUA9" s="812"/>
      <c r="VUB9" s="812"/>
      <c r="VUC9" s="595"/>
      <c r="VUD9" s="595"/>
      <c r="VUE9" s="685"/>
      <c r="VUF9" s="813"/>
      <c r="VUG9" s="811"/>
      <c r="VUH9" s="812"/>
      <c r="VUI9" s="812"/>
      <c r="VUJ9" s="812"/>
      <c r="VUK9" s="595"/>
      <c r="VUL9" s="595"/>
      <c r="VUM9" s="685"/>
      <c r="VUN9" s="813"/>
      <c r="VUO9" s="811"/>
      <c r="VUP9" s="812"/>
      <c r="VUQ9" s="812"/>
      <c r="VUR9" s="812"/>
      <c r="VUS9" s="595"/>
      <c r="VUT9" s="595"/>
      <c r="VUU9" s="685"/>
      <c r="VUV9" s="813"/>
      <c r="VUW9" s="811"/>
      <c r="VUX9" s="812"/>
      <c r="VUY9" s="812"/>
      <c r="VUZ9" s="812"/>
      <c r="VVA9" s="595"/>
      <c r="VVB9" s="595"/>
      <c r="VVC9" s="685"/>
      <c r="VVD9" s="813"/>
      <c r="VVE9" s="811"/>
      <c r="VVF9" s="812"/>
      <c r="VVG9" s="812"/>
      <c r="VVH9" s="812"/>
      <c r="VVI9" s="595"/>
      <c r="VVJ9" s="595"/>
      <c r="VVK9" s="685"/>
      <c r="VVL9" s="813"/>
      <c r="VVM9" s="811"/>
      <c r="VVN9" s="812"/>
      <c r="VVO9" s="812"/>
      <c r="VVP9" s="812"/>
      <c r="VVQ9" s="595"/>
      <c r="VVR9" s="595"/>
      <c r="VVS9" s="685"/>
      <c r="VVT9" s="813"/>
      <c r="VVU9" s="811"/>
      <c r="VVV9" s="812"/>
      <c r="VVW9" s="812"/>
      <c r="VVX9" s="812"/>
      <c r="VVY9" s="595"/>
      <c r="VVZ9" s="595"/>
      <c r="VWA9" s="685"/>
      <c r="VWB9" s="813"/>
      <c r="VWC9" s="811"/>
      <c r="VWD9" s="812"/>
      <c r="VWE9" s="812"/>
      <c r="VWF9" s="812"/>
      <c r="VWG9" s="595"/>
      <c r="VWH9" s="595"/>
      <c r="VWI9" s="685"/>
      <c r="VWJ9" s="813"/>
      <c r="VWK9" s="811"/>
      <c r="VWL9" s="812"/>
      <c r="VWM9" s="812"/>
      <c r="VWN9" s="812"/>
      <c r="VWO9" s="595"/>
      <c r="VWP9" s="595"/>
      <c r="VWQ9" s="685"/>
      <c r="VWR9" s="813"/>
      <c r="VWS9" s="811"/>
      <c r="VWT9" s="812"/>
      <c r="VWU9" s="812"/>
      <c r="VWV9" s="812"/>
      <c r="VWW9" s="595"/>
      <c r="VWX9" s="595"/>
      <c r="VWY9" s="685"/>
      <c r="VWZ9" s="813"/>
      <c r="VXA9" s="811"/>
      <c r="VXB9" s="812"/>
      <c r="VXC9" s="812"/>
      <c r="VXD9" s="812"/>
      <c r="VXE9" s="595"/>
      <c r="VXF9" s="595"/>
      <c r="VXG9" s="685"/>
      <c r="VXH9" s="813"/>
      <c r="VXI9" s="811"/>
      <c r="VXJ9" s="812"/>
      <c r="VXK9" s="812"/>
      <c r="VXL9" s="812"/>
      <c r="VXM9" s="595"/>
      <c r="VXN9" s="595"/>
      <c r="VXO9" s="685"/>
      <c r="VXP9" s="813"/>
      <c r="VXQ9" s="811"/>
      <c r="VXR9" s="812"/>
      <c r="VXS9" s="812"/>
      <c r="VXT9" s="812"/>
      <c r="VXU9" s="595"/>
      <c r="VXV9" s="595"/>
      <c r="VXW9" s="685"/>
      <c r="VXX9" s="813"/>
      <c r="VXY9" s="811"/>
      <c r="VXZ9" s="812"/>
      <c r="VYA9" s="812"/>
      <c r="VYB9" s="812"/>
      <c r="VYC9" s="595"/>
      <c r="VYD9" s="595"/>
      <c r="VYE9" s="685"/>
      <c r="VYF9" s="813"/>
      <c r="VYG9" s="811"/>
      <c r="VYH9" s="812"/>
      <c r="VYI9" s="812"/>
      <c r="VYJ9" s="812"/>
      <c r="VYK9" s="595"/>
      <c r="VYL9" s="595"/>
      <c r="VYM9" s="685"/>
      <c r="VYN9" s="813"/>
      <c r="VYO9" s="811"/>
      <c r="VYP9" s="812"/>
      <c r="VYQ9" s="812"/>
      <c r="VYR9" s="812"/>
      <c r="VYS9" s="595"/>
      <c r="VYT9" s="595"/>
      <c r="VYU9" s="685"/>
      <c r="VYV9" s="813"/>
      <c r="VYW9" s="811"/>
      <c r="VYX9" s="812"/>
      <c r="VYY9" s="812"/>
      <c r="VYZ9" s="812"/>
      <c r="VZA9" s="595"/>
      <c r="VZB9" s="595"/>
      <c r="VZC9" s="685"/>
      <c r="VZD9" s="813"/>
      <c r="VZE9" s="811"/>
      <c r="VZF9" s="812"/>
      <c r="VZG9" s="812"/>
      <c r="VZH9" s="812"/>
      <c r="VZI9" s="595"/>
      <c r="VZJ9" s="595"/>
      <c r="VZK9" s="685"/>
      <c r="VZL9" s="813"/>
      <c r="VZM9" s="811"/>
      <c r="VZN9" s="812"/>
      <c r="VZO9" s="812"/>
      <c r="VZP9" s="812"/>
      <c r="VZQ9" s="595"/>
      <c r="VZR9" s="595"/>
      <c r="VZS9" s="685"/>
      <c r="VZT9" s="813"/>
      <c r="VZU9" s="811"/>
      <c r="VZV9" s="812"/>
      <c r="VZW9" s="812"/>
      <c r="VZX9" s="812"/>
      <c r="VZY9" s="595"/>
      <c r="VZZ9" s="595"/>
      <c r="WAA9" s="685"/>
      <c r="WAB9" s="813"/>
      <c r="WAC9" s="811"/>
      <c r="WAD9" s="812"/>
      <c r="WAE9" s="812"/>
      <c r="WAF9" s="812"/>
      <c r="WAG9" s="595"/>
      <c r="WAH9" s="595"/>
      <c r="WAI9" s="685"/>
      <c r="WAJ9" s="813"/>
      <c r="WAK9" s="811"/>
      <c r="WAL9" s="812"/>
      <c r="WAM9" s="812"/>
      <c r="WAN9" s="812"/>
      <c r="WAO9" s="595"/>
      <c r="WAP9" s="595"/>
      <c r="WAQ9" s="685"/>
      <c r="WAR9" s="813"/>
      <c r="WAS9" s="811"/>
      <c r="WAT9" s="812"/>
      <c r="WAU9" s="812"/>
      <c r="WAV9" s="812"/>
      <c r="WAW9" s="595"/>
      <c r="WAX9" s="595"/>
      <c r="WAY9" s="685"/>
      <c r="WAZ9" s="813"/>
      <c r="WBA9" s="811"/>
      <c r="WBB9" s="812"/>
      <c r="WBC9" s="812"/>
      <c r="WBD9" s="812"/>
      <c r="WBE9" s="595"/>
      <c r="WBF9" s="595"/>
      <c r="WBG9" s="685"/>
      <c r="WBH9" s="813"/>
      <c r="WBI9" s="811"/>
      <c r="WBJ9" s="812"/>
      <c r="WBK9" s="812"/>
      <c r="WBL9" s="812"/>
      <c r="WBM9" s="595"/>
      <c r="WBN9" s="595"/>
      <c r="WBO9" s="685"/>
      <c r="WBP9" s="813"/>
      <c r="WBQ9" s="811"/>
      <c r="WBR9" s="812"/>
      <c r="WBS9" s="812"/>
      <c r="WBT9" s="812"/>
      <c r="WBU9" s="595"/>
      <c r="WBV9" s="595"/>
      <c r="WBW9" s="685"/>
      <c r="WBX9" s="813"/>
      <c r="WBY9" s="811"/>
      <c r="WBZ9" s="812"/>
      <c r="WCA9" s="812"/>
      <c r="WCB9" s="812"/>
      <c r="WCC9" s="595"/>
      <c r="WCD9" s="595"/>
      <c r="WCE9" s="685"/>
      <c r="WCF9" s="813"/>
      <c r="WCG9" s="811"/>
      <c r="WCH9" s="812"/>
      <c r="WCI9" s="812"/>
      <c r="WCJ9" s="812"/>
      <c r="WCK9" s="595"/>
      <c r="WCL9" s="595"/>
      <c r="WCM9" s="685"/>
      <c r="WCN9" s="813"/>
      <c r="WCO9" s="811"/>
      <c r="WCP9" s="812"/>
      <c r="WCQ9" s="812"/>
      <c r="WCR9" s="812"/>
      <c r="WCS9" s="595"/>
      <c r="WCT9" s="595"/>
      <c r="WCU9" s="685"/>
      <c r="WCV9" s="813"/>
      <c r="WCW9" s="811"/>
      <c r="WCX9" s="812"/>
      <c r="WCY9" s="812"/>
      <c r="WCZ9" s="812"/>
      <c r="WDA9" s="595"/>
      <c r="WDB9" s="595"/>
      <c r="WDC9" s="685"/>
      <c r="WDD9" s="813"/>
      <c r="WDE9" s="811"/>
      <c r="WDF9" s="812"/>
      <c r="WDG9" s="812"/>
      <c r="WDH9" s="812"/>
      <c r="WDI9" s="595"/>
      <c r="WDJ9" s="595"/>
      <c r="WDK9" s="685"/>
      <c r="WDL9" s="813"/>
      <c r="WDM9" s="811"/>
      <c r="WDN9" s="812"/>
      <c r="WDO9" s="812"/>
      <c r="WDP9" s="812"/>
      <c r="WDQ9" s="595"/>
      <c r="WDR9" s="595"/>
      <c r="WDS9" s="685"/>
      <c r="WDT9" s="813"/>
      <c r="WDU9" s="811"/>
      <c r="WDV9" s="812"/>
      <c r="WDW9" s="812"/>
      <c r="WDX9" s="812"/>
      <c r="WDY9" s="595"/>
      <c r="WDZ9" s="595"/>
      <c r="WEA9" s="685"/>
      <c r="WEB9" s="813"/>
      <c r="WEC9" s="811"/>
      <c r="WED9" s="812"/>
      <c r="WEE9" s="812"/>
      <c r="WEF9" s="812"/>
      <c r="WEG9" s="595"/>
      <c r="WEH9" s="595"/>
      <c r="WEI9" s="685"/>
      <c r="WEJ9" s="813"/>
      <c r="WEK9" s="811"/>
      <c r="WEL9" s="812"/>
      <c r="WEM9" s="812"/>
      <c r="WEN9" s="812"/>
      <c r="WEO9" s="595"/>
      <c r="WEP9" s="595"/>
      <c r="WEQ9" s="685"/>
      <c r="WER9" s="813"/>
      <c r="WES9" s="811"/>
      <c r="WET9" s="812"/>
      <c r="WEU9" s="812"/>
      <c r="WEV9" s="812"/>
      <c r="WEW9" s="595"/>
      <c r="WEX9" s="595"/>
      <c r="WEY9" s="685"/>
      <c r="WEZ9" s="813"/>
      <c r="WFA9" s="811"/>
      <c r="WFB9" s="812"/>
      <c r="WFC9" s="812"/>
      <c r="WFD9" s="812"/>
      <c r="WFE9" s="595"/>
      <c r="WFF9" s="595"/>
      <c r="WFG9" s="685"/>
      <c r="WFH9" s="813"/>
      <c r="WFI9" s="811"/>
      <c r="WFJ9" s="812"/>
      <c r="WFK9" s="812"/>
      <c r="WFL9" s="812"/>
      <c r="WFM9" s="595"/>
      <c r="WFN9" s="595"/>
      <c r="WFO9" s="685"/>
      <c r="WFP9" s="813"/>
      <c r="WFQ9" s="811"/>
      <c r="WFR9" s="812"/>
      <c r="WFS9" s="812"/>
      <c r="WFT9" s="812"/>
      <c r="WFU9" s="595"/>
      <c r="WFV9" s="595"/>
      <c r="WFW9" s="685"/>
      <c r="WFX9" s="813"/>
      <c r="WFY9" s="811"/>
      <c r="WFZ9" s="812"/>
      <c r="WGA9" s="812"/>
      <c r="WGB9" s="812"/>
      <c r="WGC9" s="595"/>
      <c r="WGD9" s="595"/>
      <c r="WGE9" s="685"/>
      <c r="WGF9" s="813"/>
      <c r="WGG9" s="811"/>
      <c r="WGH9" s="812"/>
      <c r="WGI9" s="812"/>
      <c r="WGJ9" s="812"/>
      <c r="WGK9" s="595"/>
      <c r="WGL9" s="595"/>
      <c r="WGM9" s="685"/>
      <c r="WGN9" s="813"/>
      <c r="WGO9" s="811"/>
      <c r="WGP9" s="812"/>
      <c r="WGQ9" s="812"/>
      <c r="WGR9" s="812"/>
      <c r="WGS9" s="595"/>
      <c r="WGT9" s="595"/>
      <c r="WGU9" s="685"/>
      <c r="WGV9" s="813"/>
      <c r="WGW9" s="811"/>
      <c r="WGX9" s="812"/>
      <c r="WGY9" s="812"/>
      <c r="WGZ9" s="812"/>
      <c r="WHA9" s="595"/>
      <c r="WHB9" s="595"/>
      <c r="WHC9" s="685"/>
      <c r="WHD9" s="813"/>
      <c r="WHE9" s="811"/>
      <c r="WHF9" s="812"/>
      <c r="WHG9" s="812"/>
      <c r="WHH9" s="812"/>
      <c r="WHI9" s="595"/>
      <c r="WHJ9" s="595"/>
      <c r="WHK9" s="685"/>
      <c r="WHL9" s="813"/>
      <c r="WHM9" s="811"/>
      <c r="WHN9" s="812"/>
      <c r="WHO9" s="812"/>
      <c r="WHP9" s="812"/>
      <c r="WHQ9" s="595"/>
      <c r="WHR9" s="595"/>
      <c r="WHS9" s="685"/>
      <c r="WHT9" s="813"/>
      <c r="WHU9" s="811"/>
      <c r="WHV9" s="812"/>
      <c r="WHW9" s="812"/>
      <c r="WHX9" s="812"/>
      <c r="WHY9" s="595"/>
      <c r="WHZ9" s="595"/>
      <c r="WIA9" s="685"/>
      <c r="WIB9" s="813"/>
      <c r="WIC9" s="811"/>
      <c r="WID9" s="812"/>
      <c r="WIE9" s="812"/>
      <c r="WIF9" s="812"/>
      <c r="WIG9" s="595"/>
      <c r="WIH9" s="595"/>
      <c r="WII9" s="685"/>
      <c r="WIJ9" s="813"/>
      <c r="WIK9" s="811"/>
      <c r="WIL9" s="812"/>
      <c r="WIM9" s="812"/>
      <c r="WIN9" s="812"/>
      <c r="WIO9" s="595"/>
      <c r="WIP9" s="595"/>
      <c r="WIQ9" s="685"/>
      <c r="WIR9" s="813"/>
      <c r="WIS9" s="811"/>
      <c r="WIT9" s="812"/>
      <c r="WIU9" s="812"/>
      <c r="WIV9" s="812"/>
      <c r="WIW9" s="595"/>
      <c r="WIX9" s="595"/>
      <c r="WIY9" s="685"/>
      <c r="WIZ9" s="813"/>
      <c r="WJA9" s="811"/>
      <c r="WJB9" s="812"/>
      <c r="WJC9" s="812"/>
      <c r="WJD9" s="812"/>
      <c r="WJE9" s="595"/>
      <c r="WJF9" s="595"/>
      <c r="WJG9" s="685"/>
      <c r="WJH9" s="813"/>
      <c r="WJI9" s="811"/>
      <c r="WJJ9" s="812"/>
      <c r="WJK9" s="812"/>
      <c r="WJL9" s="812"/>
      <c r="WJM9" s="595"/>
      <c r="WJN9" s="595"/>
      <c r="WJO9" s="685"/>
      <c r="WJP9" s="813"/>
      <c r="WJQ9" s="811"/>
      <c r="WJR9" s="812"/>
      <c r="WJS9" s="812"/>
      <c r="WJT9" s="812"/>
      <c r="WJU9" s="595"/>
      <c r="WJV9" s="595"/>
      <c r="WJW9" s="685"/>
      <c r="WJX9" s="813"/>
      <c r="WJY9" s="811"/>
      <c r="WJZ9" s="812"/>
      <c r="WKA9" s="812"/>
      <c r="WKB9" s="812"/>
      <c r="WKC9" s="595"/>
      <c r="WKD9" s="595"/>
      <c r="WKE9" s="685"/>
      <c r="WKF9" s="813"/>
      <c r="WKG9" s="811"/>
      <c r="WKH9" s="812"/>
      <c r="WKI9" s="812"/>
      <c r="WKJ9" s="812"/>
      <c r="WKK9" s="595"/>
      <c r="WKL9" s="595"/>
      <c r="WKM9" s="685"/>
      <c r="WKN9" s="813"/>
      <c r="WKO9" s="811"/>
      <c r="WKP9" s="812"/>
      <c r="WKQ9" s="812"/>
      <c r="WKR9" s="812"/>
      <c r="WKS9" s="595"/>
      <c r="WKT9" s="595"/>
      <c r="WKU9" s="685"/>
      <c r="WKV9" s="813"/>
      <c r="WKW9" s="811"/>
      <c r="WKX9" s="812"/>
      <c r="WKY9" s="812"/>
      <c r="WKZ9" s="812"/>
      <c r="WLA9" s="595"/>
      <c r="WLB9" s="595"/>
      <c r="WLC9" s="685"/>
      <c r="WLD9" s="813"/>
      <c r="WLE9" s="811"/>
      <c r="WLF9" s="812"/>
      <c r="WLG9" s="812"/>
      <c r="WLH9" s="812"/>
      <c r="WLI9" s="595"/>
      <c r="WLJ9" s="595"/>
      <c r="WLK9" s="685"/>
      <c r="WLL9" s="813"/>
      <c r="WLM9" s="811"/>
      <c r="WLN9" s="812"/>
      <c r="WLO9" s="812"/>
      <c r="WLP9" s="812"/>
      <c r="WLQ9" s="595"/>
      <c r="WLR9" s="595"/>
      <c r="WLS9" s="685"/>
      <c r="WLT9" s="813"/>
      <c r="WLU9" s="811"/>
      <c r="WLV9" s="812"/>
      <c r="WLW9" s="812"/>
      <c r="WLX9" s="812"/>
      <c r="WLY9" s="595"/>
      <c r="WLZ9" s="595"/>
      <c r="WMA9" s="685"/>
      <c r="WMB9" s="813"/>
      <c r="WMC9" s="811"/>
      <c r="WMD9" s="812"/>
      <c r="WME9" s="812"/>
      <c r="WMF9" s="812"/>
      <c r="WMG9" s="595"/>
      <c r="WMH9" s="595"/>
      <c r="WMI9" s="685"/>
      <c r="WMJ9" s="813"/>
      <c r="WMK9" s="811"/>
      <c r="WML9" s="812"/>
      <c r="WMM9" s="812"/>
      <c r="WMN9" s="812"/>
      <c r="WMO9" s="595"/>
      <c r="WMP9" s="595"/>
      <c r="WMQ9" s="685"/>
      <c r="WMR9" s="813"/>
      <c r="WMS9" s="811"/>
      <c r="WMT9" s="812"/>
      <c r="WMU9" s="812"/>
      <c r="WMV9" s="812"/>
      <c r="WMW9" s="595"/>
      <c r="WMX9" s="595"/>
      <c r="WMY9" s="685"/>
      <c r="WMZ9" s="813"/>
      <c r="WNA9" s="811"/>
      <c r="WNB9" s="812"/>
      <c r="WNC9" s="812"/>
      <c r="WND9" s="812"/>
      <c r="WNE9" s="595"/>
      <c r="WNF9" s="595"/>
      <c r="WNG9" s="685"/>
      <c r="WNH9" s="813"/>
      <c r="WNI9" s="811"/>
      <c r="WNJ9" s="812"/>
      <c r="WNK9" s="812"/>
      <c r="WNL9" s="812"/>
      <c r="WNM9" s="595"/>
      <c r="WNN9" s="595"/>
      <c r="WNO9" s="685"/>
      <c r="WNP9" s="813"/>
      <c r="WNQ9" s="811"/>
      <c r="WNR9" s="812"/>
      <c r="WNS9" s="812"/>
      <c r="WNT9" s="812"/>
      <c r="WNU9" s="595"/>
      <c r="WNV9" s="595"/>
      <c r="WNW9" s="685"/>
      <c r="WNX9" s="813"/>
      <c r="WNY9" s="811"/>
      <c r="WNZ9" s="812"/>
      <c r="WOA9" s="812"/>
      <c r="WOB9" s="812"/>
      <c r="WOC9" s="595"/>
      <c r="WOD9" s="595"/>
      <c r="WOE9" s="685"/>
      <c r="WOF9" s="813"/>
      <c r="WOG9" s="811"/>
      <c r="WOH9" s="812"/>
      <c r="WOI9" s="812"/>
      <c r="WOJ9" s="812"/>
      <c r="WOK9" s="595"/>
      <c r="WOL9" s="595"/>
      <c r="WOM9" s="685"/>
      <c r="WON9" s="813"/>
      <c r="WOO9" s="811"/>
      <c r="WOP9" s="812"/>
      <c r="WOQ9" s="812"/>
      <c r="WOR9" s="812"/>
      <c r="WOS9" s="595"/>
      <c r="WOT9" s="595"/>
      <c r="WOU9" s="685"/>
      <c r="WOV9" s="813"/>
      <c r="WOW9" s="811"/>
      <c r="WOX9" s="812"/>
      <c r="WOY9" s="812"/>
      <c r="WOZ9" s="812"/>
      <c r="WPA9" s="595"/>
      <c r="WPB9" s="595"/>
      <c r="WPC9" s="685"/>
      <c r="WPD9" s="813"/>
      <c r="WPE9" s="811"/>
      <c r="WPF9" s="812"/>
      <c r="WPG9" s="812"/>
      <c r="WPH9" s="812"/>
      <c r="WPI9" s="595"/>
      <c r="WPJ9" s="595"/>
      <c r="WPK9" s="685"/>
      <c r="WPL9" s="813"/>
      <c r="WPM9" s="811"/>
      <c r="WPN9" s="812"/>
      <c r="WPO9" s="812"/>
      <c r="WPP9" s="812"/>
      <c r="WPQ9" s="595"/>
      <c r="WPR9" s="595"/>
      <c r="WPS9" s="685"/>
      <c r="WPT9" s="813"/>
      <c r="WPU9" s="811"/>
      <c r="WPV9" s="812"/>
      <c r="WPW9" s="812"/>
      <c r="WPX9" s="812"/>
      <c r="WPY9" s="595"/>
      <c r="WPZ9" s="595"/>
      <c r="WQA9" s="685"/>
      <c r="WQB9" s="813"/>
      <c r="WQC9" s="811"/>
      <c r="WQD9" s="812"/>
      <c r="WQE9" s="812"/>
      <c r="WQF9" s="812"/>
      <c r="WQG9" s="595"/>
      <c r="WQH9" s="595"/>
      <c r="WQI9" s="685"/>
      <c r="WQJ9" s="813"/>
      <c r="WQK9" s="811"/>
      <c r="WQL9" s="812"/>
      <c r="WQM9" s="812"/>
      <c r="WQN9" s="812"/>
      <c r="WQO9" s="595"/>
      <c r="WQP9" s="595"/>
      <c r="WQQ9" s="685"/>
      <c r="WQR9" s="813"/>
      <c r="WQS9" s="811"/>
      <c r="WQT9" s="812"/>
      <c r="WQU9" s="812"/>
      <c r="WQV9" s="812"/>
      <c r="WQW9" s="595"/>
      <c r="WQX9" s="595"/>
      <c r="WQY9" s="685"/>
      <c r="WQZ9" s="813"/>
      <c r="WRA9" s="811"/>
      <c r="WRB9" s="812"/>
      <c r="WRC9" s="812"/>
      <c r="WRD9" s="812"/>
      <c r="WRE9" s="595"/>
      <c r="WRF9" s="595"/>
      <c r="WRG9" s="685"/>
      <c r="WRH9" s="813"/>
      <c r="WRI9" s="811"/>
      <c r="WRJ9" s="812"/>
      <c r="WRK9" s="812"/>
      <c r="WRL9" s="812"/>
      <c r="WRM9" s="595"/>
      <c r="WRN9" s="595"/>
      <c r="WRO9" s="685"/>
      <c r="WRP9" s="813"/>
      <c r="WRQ9" s="811"/>
      <c r="WRR9" s="812"/>
      <c r="WRS9" s="812"/>
      <c r="WRT9" s="812"/>
      <c r="WRU9" s="595"/>
      <c r="WRV9" s="595"/>
      <c r="WRW9" s="685"/>
      <c r="WRX9" s="813"/>
      <c r="WRY9" s="811"/>
      <c r="WRZ9" s="812"/>
      <c r="WSA9" s="812"/>
      <c r="WSB9" s="812"/>
      <c r="WSC9" s="595"/>
      <c r="WSD9" s="595"/>
      <c r="WSE9" s="685"/>
      <c r="WSF9" s="813"/>
      <c r="WSG9" s="811"/>
      <c r="WSH9" s="812"/>
      <c r="WSI9" s="812"/>
      <c r="WSJ9" s="812"/>
      <c r="WSK9" s="595"/>
      <c r="WSL9" s="595"/>
      <c r="WSM9" s="685"/>
      <c r="WSN9" s="813"/>
      <c r="WSO9" s="811"/>
      <c r="WSP9" s="812"/>
      <c r="WSQ9" s="812"/>
      <c r="WSR9" s="812"/>
      <c r="WSS9" s="595"/>
      <c r="WST9" s="595"/>
      <c r="WSU9" s="685"/>
      <c r="WSV9" s="813"/>
      <c r="WSW9" s="811"/>
      <c r="WSX9" s="812"/>
      <c r="WSY9" s="812"/>
      <c r="WSZ9" s="812"/>
      <c r="WTA9" s="595"/>
      <c r="WTB9" s="595"/>
      <c r="WTC9" s="685"/>
      <c r="WTD9" s="813"/>
      <c r="WTE9" s="811"/>
      <c r="WTF9" s="812"/>
      <c r="WTG9" s="812"/>
      <c r="WTH9" s="812"/>
      <c r="WTI9" s="595"/>
      <c r="WTJ9" s="595"/>
      <c r="WTK9" s="685"/>
      <c r="WTL9" s="813"/>
      <c r="WTM9" s="811"/>
      <c r="WTN9" s="812"/>
      <c r="WTO9" s="812"/>
      <c r="WTP9" s="812"/>
      <c r="WTQ9" s="595"/>
      <c r="WTR9" s="595"/>
      <c r="WTS9" s="685"/>
      <c r="WTT9" s="813"/>
      <c r="WTU9" s="811"/>
      <c r="WTV9" s="812"/>
      <c r="WTW9" s="812"/>
      <c r="WTX9" s="812"/>
      <c r="WTY9" s="595"/>
      <c r="WTZ9" s="595"/>
      <c r="WUA9" s="685"/>
      <c r="WUB9" s="813"/>
      <c r="WUC9" s="811"/>
      <c r="WUD9" s="812"/>
      <c r="WUE9" s="812"/>
      <c r="WUF9" s="812"/>
      <c r="WUG9" s="595"/>
      <c r="WUH9" s="595"/>
      <c r="WUI9" s="685"/>
      <c r="WUJ9" s="813"/>
      <c r="WUK9" s="811"/>
      <c r="WUL9" s="812"/>
      <c r="WUM9" s="812"/>
      <c r="WUN9" s="812"/>
      <c r="WUO9" s="595"/>
      <c r="WUP9" s="595"/>
      <c r="WUQ9" s="685"/>
      <c r="WUR9" s="813"/>
      <c r="WUS9" s="811"/>
      <c r="WUT9" s="812"/>
      <c r="WUU9" s="812"/>
      <c r="WUV9" s="812"/>
      <c r="WUW9" s="595"/>
      <c r="WUX9" s="595"/>
      <c r="WUY9" s="685"/>
      <c r="WUZ9" s="813"/>
      <c r="WVA9" s="811"/>
      <c r="WVB9" s="812"/>
      <c r="WVC9" s="812"/>
      <c r="WVD9" s="812"/>
      <c r="WVE9" s="595"/>
      <c r="WVF9" s="595"/>
      <c r="WVG9" s="685"/>
      <c r="WVH9" s="813"/>
      <c r="WVI9" s="811"/>
      <c r="WVJ9" s="812"/>
      <c r="WVK9" s="812"/>
      <c r="WVL9" s="812"/>
      <c r="WVM9" s="595"/>
      <c r="WVN9" s="595"/>
      <c r="WVO9" s="685"/>
      <c r="WVP9" s="813"/>
      <c r="WVQ9" s="811"/>
      <c r="WVR9" s="812"/>
      <c r="WVS9" s="812"/>
      <c r="WVT9" s="812"/>
      <c r="WVU9" s="595"/>
      <c r="WVV9" s="595"/>
      <c r="WVW9" s="685"/>
      <c r="WVX9" s="813"/>
      <c r="WVY9" s="811"/>
      <c r="WVZ9" s="812"/>
      <c r="WWA9" s="812"/>
      <c r="WWB9" s="812"/>
      <c r="WWC9" s="595"/>
      <c r="WWD9" s="595"/>
      <c r="WWE9" s="685"/>
      <c r="WWF9" s="813"/>
      <c r="WWG9" s="811"/>
      <c r="WWH9" s="812"/>
      <c r="WWI9" s="812"/>
      <c r="WWJ9" s="812"/>
      <c r="WWK9" s="595"/>
      <c r="WWL9" s="595"/>
      <c r="WWM9" s="685"/>
      <c r="WWN9" s="813"/>
      <c r="WWO9" s="811"/>
      <c r="WWP9" s="812"/>
      <c r="WWQ9" s="812"/>
      <c r="WWR9" s="812"/>
      <c r="WWS9" s="595"/>
      <c r="WWT9" s="595"/>
      <c r="WWU9" s="685"/>
      <c r="WWV9" s="813"/>
      <c r="WWW9" s="811"/>
      <c r="WWX9" s="812"/>
      <c r="WWY9" s="812"/>
      <c r="WWZ9" s="812"/>
      <c r="WXA9" s="595"/>
      <c r="WXB9" s="595"/>
      <c r="WXC9" s="685"/>
      <c r="WXD9" s="813"/>
      <c r="WXE9" s="811"/>
      <c r="WXF9" s="812"/>
      <c r="WXG9" s="812"/>
      <c r="WXH9" s="812"/>
      <c r="WXI9" s="595"/>
      <c r="WXJ9" s="595"/>
      <c r="WXK9" s="685"/>
      <c r="WXL9" s="813"/>
      <c r="WXM9" s="811"/>
      <c r="WXN9" s="812"/>
      <c r="WXO9" s="812"/>
      <c r="WXP9" s="812"/>
      <c r="WXQ9" s="595"/>
      <c r="WXR9" s="595"/>
      <c r="WXS9" s="685"/>
      <c r="WXT9" s="813"/>
      <c r="WXU9" s="811"/>
      <c r="WXV9" s="812"/>
      <c r="WXW9" s="812"/>
      <c r="WXX9" s="812"/>
      <c r="WXY9" s="595"/>
      <c r="WXZ9" s="595"/>
      <c r="WYA9" s="685"/>
      <c r="WYB9" s="813"/>
      <c r="WYC9" s="811"/>
      <c r="WYD9" s="812"/>
      <c r="WYE9" s="812"/>
      <c r="WYF9" s="812"/>
      <c r="WYG9" s="595"/>
      <c r="WYH9" s="595"/>
      <c r="WYI9" s="685"/>
      <c r="WYJ9" s="813"/>
      <c r="WYK9" s="811"/>
      <c r="WYL9" s="812"/>
      <c r="WYM9" s="812"/>
      <c r="WYN9" s="812"/>
      <c r="WYO9" s="595"/>
      <c r="WYP9" s="595"/>
      <c r="WYQ9" s="685"/>
      <c r="WYR9" s="813"/>
      <c r="WYS9" s="811"/>
      <c r="WYT9" s="812"/>
      <c r="WYU9" s="812"/>
      <c r="WYV9" s="812"/>
      <c r="WYW9" s="595"/>
      <c r="WYX9" s="595"/>
      <c r="WYY9" s="685"/>
      <c r="WYZ9" s="813"/>
      <c r="WZA9" s="811"/>
      <c r="WZB9" s="812"/>
      <c r="WZC9" s="812"/>
      <c r="WZD9" s="812"/>
      <c r="WZE9" s="595"/>
      <c r="WZF9" s="595"/>
      <c r="WZG9" s="685"/>
      <c r="WZH9" s="813"/>
      <c r="WZI9" s="811"/>
      <c r="WZJ9" s="812"/>
      <c r="WZK9" s="812"/>
      <c r="WZL9" s="812"/>
      <c r="WZM9" s="595"/>
      <c r="WZN9" s="595"/>
      <c r="WZO9" s="685"/>
      <c r="WZP9" s="813"/>
      <c r="WZQ9" s="811"/>
      <c r="WZR9" s="812"/>
      <c r="WZS9" s="812"/>
      <c r="WZT9" s="812"/>
      <c r="WZU9" s="595"/>
      <c r="WZV9" s="595"/>
      <c r="WZW9" s="685"/>
      <c r="WZX9" s="813"/>
      <c r="WZY9" s="811"/>
      <c r="WZZ9" s="812"/>
      <c r="XAA9" s="812"/>
      <c r="XAB9" s="812"/>
      <c r="XAC9" s="595"/>
      <c r="XAD9" s="595"/>
      <c r="XAE9" s="685"/>
      <c r="XAF9" s="813"/>
      <c r="XAG9" s="811"/>
      <c r="XAH9" s="812"/>
      <c r="XAI9" s="812"/>
      <c r="XAJ9" s="812"/>
      <c r="XAK9" s="595"/>
      <c r="XAL9" s="595"/>
      <c r="XAM9" s="685"/>
      <c r="XAN9" s="813"/>
      <c r="XAO9" s="811"/>
      <c r="XAP9" s="812"/>
      <c r="XAQ9" s="812"/>
      <c r="XAR9" s="812"/>
      <c r="XAS9" s="595"/>
      <c r="XAT9" s="595"/>
      <c r="XAU9" s="685"/>
      <c r="XAV9" s="813"/>
      <c r="XAW9" s="811"/>
      <c r="XAX9" s="812"/>
      <c r="XAY9" s="812"/>
      <c r="XAZ9" s="812"/>
      <c r="XBA9" s="595"/>
      <c r="XBB9" s="595"/>
      <c r="XBC9" s="685"/>
      <c r="XBD9" s="813"/>
      <c r="XBE9" s="811"/>
      <c r="XBF9" s="812"/>
      <c r="XBG9" s="812"/>
      <c r="XBH9" s="812"/>
      <c r="XBI9" s="595"/>
      <c r="XBJ9" s="595"/>
      <c r="XBK9" s="685"/>
      <c r="XBL9" s="813"/>
      <c r="XBM9" s="811"/>
      <c r="XBN9" s="812"/>
      <c r="XBO9" s="812"/>
      <c r="XBP9" s="812"/>
      <c r="XBQ9" s="595"/>
      <c r="XBR9" s="595"/>
      <c r="XBS9" s="685"/>
      <c r="XBT9" s="813"/>
      <c r="XBU9" s="811"/>
      <c r="XBV9" s="812"/>
      <c r="XBW9" s="812"/>
      <c r="XBX9" s="812"/>
      <c r="XBY9" s="595"/>
      <c r="XBZ9" s="595"/>
      <c r="XCA9" s="685"/>
      <c r="XCB9" s="813"/>
      <c r="XCC9" s="811"/>
      <c r="XCD9" s="812"/>
      <c r="XCE9" s="812"/>
      <c r="XCF9" s="812"/>
      <c r="XCG9" s="595"/>
      <c r="XCH9" s="595"/>
      <c r="XCI9" s="685"/>
      <c r="XCJ9" s="813"/>
      <c r="XCK9" s="811"/>
      <c r="XCL9" s="812"/>
      <c r="XCM9" s="812"/>
      <c r="XCN9" s="812"/>
      <c r="XCO9" s="595"/>
      <c r="XCP9" s="595"/>
      <c r="XCQ9" s="685"/>
      <c r="XCR9" s="813"/>
      <c r="XCS9" s="811"/>
      <c r="XCT9" s="812"/>
      <c r="XCU9" s="812"/>
      <c r="XCV9" s="812"/>
      <c r="XCW9" s="595"/>
      <c r="XCX9" s="595"/>
      <c r="XCY9" s="685"/>
      <c r="XCZ9" s="813"/>
      <c r="XDA9" s="811"/>
      <c r="XDB9" s="812"/>
      <c r="XDC9" s="812"/>
      <c r="XDD9" s="812"/>
      <c r="XDE9" s="595"/>
      <c r="XDF9" s="595"/>
      <c r="XDG9" s="685"/>
      <c r="XDH9" s="813"/>
      <c r="XDI9" s="811"/>
      <c r="XDJ9" s="812"/>
      <c r="XDK9" s="812"/>
      <c r="XDL9" s="812"/>
      <c r="XDM9" s="595"/>
      <c r="XDN9" s="595"/>
      <c r="XDO9" s="685"/>
      <c r="XDP9" s="813"/>
      <c r="XDQ9" s="811"/>
      <c r="XDR9" s="812"/>
      <c r="XDS9" s="812"/>
      <c r="XDT9" s="812"/>
      <c r="XDU9" s="595"/>
      <c r="XDV9" s="595"/>
      <c r="XDW9" s="685"/>
      <c r="XDX9" s="813"/>
      <c r="XDY9" s="811"/>
      <c r="XDZ9" s="812"/>
      <c r="XEA9" s="812"/>
      <c r="XEB9" s="812"/>
      <c r="XEC9" s="595"/>
      <c r="XED9" s="595"/>
      <c r="XEE9" s="685"/>
      <c r="XEF9" s="813"/>
      <c r="XEG9" s="811"/>
      <c r="XEH9" s="812"/>
      <c r="XEI9" s="812"/>
      <c r="XEJ9" s="812"/>
      <c r="XEK9" s="595"/>
      <c r="XEL9" s="595"/>
      <c r="XEM9" s="685"/>
      <c r="XEN9" s="813"/>
      <c r="XEO9" s="811"/>
      <c r="XEP9" s="812"/>
      <c r="XEQ9" s="812"/>
      <c r="XER9" s="812"/>
      <c r="XES9" s="595"/>
      <c r="XET9" s="595"/>
      <c r="XEU9" s="685"/>
      <c r="XEV9" s="813"/>
      <c r="XEW9" s="811"/>
      <c r="XEX9" s="812"/>
    </row>
    <row r="10" spans="1:16378" s="385" customFormat="1" ht="21.75" customHeight="1" x14ac:dyDescent="0.55000000000000004">
      <c r="A10" s="806" t="s">
        <v>1423</v>
      </c>
      <c r="B10" s="815"/>
      <c r="C10" s="1025">
        <f>'ریز تسهیلات'!G33+'ریز تسهیلات'!G45+'ریز تسهیلات'!G87+'ریز تسهیلات'!G88+'ریز تسهیلات'!G96+'ریز تسهیلات'!G97+'ریز تسهیلات'!G115</f>
        <v>8283842</v>
      </c>
      <c r="D10" s="815"/>
      <c r="E10" s="1025">
        <f>'ریز تسهیلات'!I33+'ریز تسهیلات'!I45+'ریز تسهیلات'!I87+'ریز تسهیلات'!I88+'ریز تسهیلات'!I96+'ریز تسهیلات'!I97+'ریز تسهیلات'!I115</f>
        <v>9900886</v>
      </c>
      <c r="F10" s="815"/>
      <c r="G10" s="1117">
        <f>'ریز تسهیلات'!K33+'ریز تسهیلات'!K45+'ریز تسهیلات'!K87+'ریز تسهیلات'!K88+'ریز تسهیلات'!K96+'ریز تسهیلات'!K97+'ریز تسهیلات'!K115</f>
        <v>2359639000000</v>
      </c>
      <c r="I10" s="808"/>
      <c r="J10" s="595">
        <f>K10/C10</f>
        <v>17407</v>
      </c>
      <c r="K10" s="816">
        <v>144196090880</v>
      </c>
      <c r="L10" s="808">
        <v>226199</v>
      </c>
      <c r="M10" s="810">
        <v>137784614966</v>
      </c>
      <c r="N10" s="682">
        <v>238326</v>
      </c>
      <c r="O10" s="682">
        <f>E10*N10</f>
        <v>2359638556836</v>
      </c>
      <c r="P10" s="682">
        <v>263222</v>
      </c>
      <c r="Q10" s="682">
        <f t="shared" si="0"/>
        <v>2180489458924</v>
      </c>
    </row>
    <row r="11" spans="1:16378" s="386" customFormat="1" ht="21.75" customHeight="1" x14ac:dyDescent="0.65">
      <c r="A11" s="806" t="s">
        <v>275</v>
      </c>
      <c r="B11" s="685"/>
      <c r="C11" s="1025">
        <f>'ریز تسهیلات'!G3+'ریز تسهیلات'!G47+'ریز تسهیلات'!G54</f>
        <v>5292001</v>
      </c>
      <c r="D11" s="685"/>
      <c r="E11" s="1025">
        <f>'ریز تسهیلات'!I3+'ریز تسهیلات'!I47+'ریز تسهیلات'!I54</f>
        <v>6220573</v>
      </c>
      <c r="F11" s="685"/>
      <c r="G11" s="1117">
        <f>'ریز تسهیلات'!K3+'ریز تسهیلات'!K47+'ریز تسهیلات'!K54</f>
        <v>1482524000000</v>
      </c>
      <c r="I11" s="808"/>
      <c r="J11" s="595">
        <f t="shared" ref="J11:J27" si="1">K11/C11</f>
        <v>76771</v>
      </c>
      <c r="K11" s="809">
        <v>406272720000</v>
      </c>
      <c r="L11" s="808">
        <v>226199</v>
      </c>
      <c r="M11" s="810">
        <v>366063044277</v>
      </c>
      <c r="N11" s="682">
        <v>238326</v>
      </c>
      <c r="O11" s="682">
        <f t="shared" ref="O11:O23" si="2">E11*N11</f>
        <v>1482524280798</v>
      </c>
      <c r="P11" s="682">
        <v>263222</v>
      </c>
      <c r="Q11" s="682">
        <f t="shared" si="0"/>
        <v>1392971087222</v>
      </c>
    </row>
    <row r="12" spans="1:16378" s="385" customFormat="1" ht="21.75" customHeight="1" x14ac:dyDescent="0.55000000000000004">
      <c r="A12" s="806" t="s">
        <v>269</v>
      </c>
      <c r="B12" s="815"/>
      <c r="C12" s="1025">
        <f>'ریز تسهیلات'!G11+'ریز تسهیلات'!G19+'ریز تسهیلات'!G20+'ریز تسهیلات'!G25+'ریز تسهیلات'!G31+'ریز تسهیلات'!G46+'ریز تسهیلات'!G56+'ریز تسهیلات'!G57+'ریز تسهیلات'!G58+'ریز تسهیلات'!G59+'ریز تسهیلات'!G74+'ریز تسهیلات'!G122+'ریز تسهیلات'!G123+'ریز تسهیلات'!G143</f>
        <v>4508850</v>
      </c>
      <c r="D12" s="815"/>
      <c r="E12" s="1025">
        <f>'ریز تسهیلات'!I11+'ریز تسهیلات'!I19+'ریز تسهیلات'!I20+'ریز تسهیلات'!I25+'ریز تسهیلات'!I31+'ریز تسهیلات'!I46+'ریز تسهیلات'!I56+'ریز تسهیلات'!I57+'ریز تسهیلات'!I58+'ریز تسهیلات'!I59+'ریز تسهیلات'!I74+'ریز تسهیلات'!I122+'ریز تسهیلات'!I123+'ریز تسهیلات'!I143</f>
        <v>5183512</v>
      </c>
      <c r="F12" s="815"/>
      <c r="G12" s="1117">
        <f>'ریز تسهیلات'!K11+'ریز تسهیلات'!K19+'ریز تسهیلات'!K20+'ریز تسهیلات'!K25+'ریز تسهیلات'!K31+'ریز تسهیلات'!K46+'ریز تسهیلات'!K56+'ریز تسهیلات'!K57+'ریز تسهیلات'!K58+'ریز تسهیلات'!K59+'ریز تسهیلات'!K74+'ریز تسهیلات'!K122+'ریز تسهیلات'!K123+'ریز تسهیلات'!K143</f>
        <v>1235365000000</v>
      </c>
      <c r="I12" s="808"/>
      <c r="J12" s="595">
        <f>K12/C12</f>
        <v>52808</v>
      </c>
      <c r="K12" s="816">
        <v>238104833400</v>
      </c>
      <c r="L12" s="808">
        <v>226199</v>
      </c>
      <c r="M12" s="810">
        <v>215864248177</v>
      </c>
      <c r="N12" s="682">
        <v>238326</v>
      </c>
      <c r="O12" s="682">
        <f>E12*N12</f>
        <v>1235365680912</v>
      </c>
      <c r="P12" s="682">
        <v>263222</v>
      </c>
      <c r="Q12" s="682">
        <f t="shared" si="0"/>
        <v>1186828514700</v>
      </c>
    </row>
    <row r="13" spans="1:16378" s="386" customFormat="1" ht="21.75" customHeight="1" x14ac:dyDescent="0.65">
      <c r="A13" s="806" t="s">
        <v>2587</v>
      </c>
      <c r="B13" s="595"/>
      <c r="C13" s="1025">
        <f>'ریز تسهیلات'!G5+'ریز تسهیلات'!G13+'ریز تسهیلات'!G32+'ریز تسهیلات'!G50</f>
        <v>3728809</v>
      </c>
      <c r="D13" s="812"/>
      <c r="E13" s="1025">
        <f>'ریز تسهیلات'!I5+'ریز تسهیلات'!I13+'ریز تسهیلات'!I32+'ریز تسهیلات'!I50</f>
        <v>4386176</v>
      </c>
      <c r="F13" s="812"/>
      <c r="G13" s="1117">
        <f>'ریز تسهیلات'!K5+'ریز تسهیلات'!K13+'ریز تسهیلات'!K32+'ریز تسهیلات'!K50</f>
        <v>1045340000000</v>
      </c>
      <c r="I13" s="808"/>
      <c r="J13" s="595">
        <f>K13/C13</f>
        <v>76713</v>
      </c>
      <c r="K13" s="809">
        <v>286049160000</v>
      </c>
      <c r="L13" s="808">
        <v>226199</v>
      </c>
      <c r="M13" s="810">
        <v>265651385486</v>
      </c>
      <c r="N13" s="682">
        <v>238326</v>
      </c>
      <c r="O13" s="682">
        <f>E13*N13</f>
        <v>1045339781376</v>
      </c>
      <c r="P13" s="682">
        <v>263222</v>
      </c>
      <c r="Q13" s="682">
        <f t="shared" si="0"/>
        <v>981504562598</v>
      </c>
    </row>
    <row r="14" spans="1:16378" s="386" customFormat="1" ht="21.75" customHeight="1" x14ac:dyDescent="0.65">
      <c r="A14" s="806" t="s">
        <v>277</v>
      </c>
      <c r="B14" s="685"/>
      <c r="C14" s="1025">
        <f>'ریز تسهیلات'!G4+'ریز تسهیلات'!G36+'ریز تسهیلات'!G55+'ریز تسهیلات'!G70+'ریز تسهیلات'!G75</f>
        <v>2912875</v>
      </c>
      <c r="D14" s="685"/>
      <c r="E14" s="1025">
        <f>'ریز تسهیلات'!I4+'ریز تسهیلات'!I36+'ریز تسهیلات'!I55+'ریز تسهیلات'!I70+'ریز تسهیلات'!I75</f>
        <v>3421621</v>
      </c>
      <c r="F14" s="685"/>
      <c r="G14" s="1117">
        <f>'ریز تسهیلات'!K4+'ریز تسهیلات'!K36+'ریز تسهیلات'!K55+'ریز تسهیلات'!K70+'ریز تسهیلات'!K75</f>
        <v>815461000000</v>
      </c>
      <c r="I14" s="808"/>
      <c r="J14" s="595">
        <f t="shared" si="1"/>
        <v>63570</v>
      </c>
      <c r="K14" s="809">
        <v>185171920000</v>
      </c>
      <c r="L14" s="808">
        <v>226199</v>
      </c>
      <c r="M14" s="810">
        <v>166845060997</v>
      </c>
      <c r="N14" s="682">
        <v>238326</v>
      </c>
      <c r="O14" s="682">
        <f t="shared" si="2"/>
        <v>815461246446</v>
      </c>
      <c r="P14" s="682">
        <v>263222</v>
      </c>
      <c r="Q14" s="682">
        <f t="shared" ref="Q14:Q23" si="3">P14*C14</f>
        <v>766732783250</v>
      </c>
    </row>
    <row r="15" spans="1:16378" s="385" customFormat="1" ht="21.75" customHeight="1" x14ac:dyDescent="0.55000000000000004">
      <c r="A15" s="806" t="s">
        <v>280</v>
      </c>
      <c r="B15" s="815"/>
      <c r="C15" s="1025">
        <f>'ریز تسهیلات'!G15+'ریز تسهیلات'!G48+'ریز تسهیلات'!G49</f>
        <v>2725147</v>
      </c>
      <c r="D15" s="815"/>
      <c r="E15" s="1025">
        <f>'ریز تسهیلات'!I15+'ریز تسهیلات'!I48+'ریز تسهیلات'!I49</f>
        <v>3208317</v>
      </c>
      <c r="F15" s="815"/>
      <c r="G15" s="1117">
        <f>'ریز تسهیلات'!K15+'ریز تسهیلات'!K48+'ریز تسهیلات'!K49</f>
        <v>764625000000</v>
      </c>
      <c r="I15" s="808"/>
      <c r="J15" s="595">
        <f>K15/C15</f>
        <v>76771</v>
      </c>
      <c r="K15" s="816">
        <v>209212486360</v>
      </c>
      <c r="L15" s="808">
        <v>226199</v>
      </c>
      <c r="M15" s="810">
        <v>189636394957</v>
      </c>
      <c r="N15" s="682">
        <v>238326</v>
      </c>
      <c r="O15" s="682">
        <f>E15*N15</f>
        <v>764625357342</v>
      </c>
      <c r="P15" s="682">
        <v>263222</v>
      </c>
      <c r="Q15" s="682">
        <f>P15*C15</f>
        <v>717318643634</v>
      </c>
    </row>
    <row r="16" spans="1:16378" s="385" customFormat="1" ht="21.75" customHeight="1" x14ac:dyDescent="0.55000000000000004">
      <c r="A16" s="806" t="s">
        <v>2275</v>
      </c>
      <c r="B16" s="815"/>
      <c r="C16" s="1025">
        <f>'ریز تسهیلات'!G60+'ریز تسهیلات'!G62+'ریز تسهیلات'!G126</f>
        <v>2316202</v>
      </c>
      <c r="D16" s="815"/>
      <c r="E16" s="1025">
        <f>'ریز تسهیلات'!I60+'ریز تسهیلات'!I62+'ریز تسهیلات'!I126</f>
        <v>2784626</v>
      </c>
      <c r="F16" s="815"/>
      <c r="G16" s="1117">
        <f>'ریز تسهیلات'!K60+'ریز تسهیلات'!K62+'ریز تسهیلات'!K126</f>
        <v>663649000000</v>
      </c>
      <c r="M16" s="810"/>
      <c r="N16" s="682">
        <v>238326</v>
      </c>
      <c r="O16" s="682">
        <f>E16*N16</f>
        <v>663648776076</v>
      </c>
      <c r="P16" s="682">
        <v>263222</v>
      </c>
      <c r="Q16" s="682">
        <f>P16*C16</f>
        <v>609675322844</v>
      </c>
    </row>
    <row r="17" spans="1:16378" s="385" customFormat="1" ht="21.75" customHeight="1" x14ac:dyDescent="0.55000000000000004">
      <c r="A17" s="806" t="s">
        <v>1430</v>
      </c>
      <c r="B17" s="815"/>
      <c r="C17" s="1025">
        <f>'ریز تسهیلات'!G41+'ریز تسهیلات'!G117+'ریز تسهیلات'!G121+'ریز تسهیلات'!G142+'ریز تسهیلات'!G150</f>
        <v>1639984</v>
      </c>
      <c r="D17" s="815"/>
      <c r="E17" s="1025">
        <f>'ریز تسهیلات'!I41+'ریز تسهیلات'!I117+'ریز تسهیلات'!I121+'ریز تسهیلات'!I142+'ریز تسهیلات'!I150</f>
        <v>1865380</v>
      </c>
      <c r="F17" s="815"/>
      <c r="G17" s="1117">
        <f>'ریز تسهیلات'!K41+'ریز تسهیلات'!K117+'ریز تسهیلات'!K121+'ریز تسهیلات'!K142+'ریز تسهیلات'!K150</f>
        <v>444569000000</v>
      </c>
      <c r="I17" s="808"/>
      <c r="J17" s="595">
        <f>K17/C17</f>
        <v>75751</v>
      </c>
      <c r="K17" s="816">
        <v>124229630120</v>
      </c>
      <c r="L17" s="808">
        <v>226199</v>
      </c>
      <c r="M17" s="810">
        <v>120353075359</v>
      </c>
      <c r="N17" s="682">
        <v>238326</v>
      </c>
      <c r="O17" s="682">
        <f>E17*N17</f>
        <v>444568553880</v>
      </c>
      <c r="P17" s="682">
        <v>263222</v>
      </c>
      <c r="Q17" s="682">
        <f>P17*C17</f>
        <v>431679868448</v>
      </c>
    </row>
    <row r="18" spans="1:16378" s="385" customFormat="1" ht="21.75" customHeight="1" x14ac:dyDescent="0.55000000000000004">
      <c r="A18" s="806" t="s">
        <v>2192</v>
      </c>
      <c r="B18" s="815"/>
      <c r="C18" s="1025">
        <f>'ریز تسهیلات'!G73+'ریز تسهیلات'!G111+'ریز تسهیلات'!G116+'ریز تسهیلات'!G145+'ریز تسهیلات'!G148</f>
        <v>1381723</v>
      </c>
      <c r="D18" s="815"/>
      <c r="E18" s="1025">
        <f>'ریز تسهیلات'!I73+'ریز تسهیلات'!I111+'ریز تسهیلات'!I116+'ریز تسهیلات'!I145+'ریز تسهیلات'!I148</f>
        <v>1594185</v>
      </c>
      <c r="F18" s="815"/>
      <c r="G18" s="1117">
        <f>'ریز تسهیلات'!K73+'ریز تسهیلات'!K111+'ریز تسهیلات'!K116+'ریز تسهیلات'!K145+'ریز تسهیلات'!K148</f>
        <v>379936000000</v>
      </c>
      <c r="M18" s="810"/>
      <c r="N18" s="682">
        <v>238326</v>
      </c>
      <c r="O18" s="682">
        <f>E18*N18</f>
        <v>379935734310</v>
      </c>
      <c r="P18" s="682">
        <v>263222</v>
      </c>
      <c r="Q18" s="682">
        <f>P18*C18</f>
        <v>363699891506</v>
      </c>
    </row>
    <row r="19" spans="1:16378" s="385" customFormat="1" ht="21.75" customHeight="1" x14ac:dyDescent="0.55000000000000004">
      <c r="A19" s="806" t="s">
        <v>2586</v>
      </c>
      <c r="B19" s="815"/>
      <c r="C19" s="1025">
        <f>'ریز تسهیلات'!G72+'ریز تسهیلات'!G107+'ریز تسهیلات'!G119+'ریز تسهیلات'!G120</f>
        <v>1148951</v>
      </c>
      <c r="D19" s="815"/>
      <c r="E19" s="1025">
        <f>'ریز تسهیلات'!I72+'ریز تسهیلات'!I107+'ریز تسهیلات'!I119+'ریز تسهیلات'!I120</f>
        <v>1326904</v>
      </c>
      <c r="F19" s="815"/>
      <c r="G19" s="1117">
        <f>'ریز تسهیلات'!K72+'ریز تسهیلات'!K107+'ریز تسهیلات'!K119+'ریز تسهیلات'!K120</f>
        <v>316236000000</v>
      </c>
      <c r="M19" s="810"/>
      <c r="N19" s="682">
        <v>238326</v>
      </c>
      <c r="O19" s="682">
        <f>E19*N19</f>
        <v>316235722704</v>
      </c>
      <c r="P19" s="682">
        <v>263222</v>
      </c>
      <c r="Q19" s="682">
        <f>P19*C19</f>
        <v>302429180122</v>
      </c>
    </row>
    <row r="20" spans="1:16378" s="385" customFormat="1" ht="21.75" customHeight="1" x14ac:dyDescent="0.55000000000000004">
      <c r="A20" s="806" t="s">
        <v>1414</v>
      </c>
      <c r="B20" s="815"/>
      <c r="C20" s="1025">
        <f>'ریز تسهیلات'!G24+'ریز تسهیلات'!G127</f>
        <v>824282</v>
      </c>
      <c r="D20" s="815"/>
      <c r="E20" s="1025">
        <f>'ریز تسهیلات'!I24+'ریز تسهیلات'!I127</f>
        <v>922542</v>
      </c>
      <c r="F20" s="815"/>
      <c r="G20" s="1117">
        <f>'ریز تسهیلات'!K24+'ریز تسهیلات'!K127</f>
        <v>219866000000</v>
      </c>
      <c r="I20" s="808"/>
      <c r="J20" s="595">
        <f>K20/C20</f>
        <v>69649</v>
      </c>
      <c r="K20" s="816">
        <v>57410204600</v>
      </c>
      <c r="L20" s="808">
        <v>226199</v>
      </c>
      <c r="M20" s="810">
        <v>50844834785</v>
      </c>
      <c r="N20" s="682">
        <v>238326</v>
      </c>
      <c r="O20" s="682">
        <f t="shared" si="2"/>
        <v>219865744692</v>
      </c>
      <c r="P20" s="682">
        <v>263222</v>
      </c>
      <c r="Q20" s="682">
        <f t="shared" si="3"/>
        <v>216969156604</v>
      </c>
    </row>
    <row r="21" spans="1:16378" s="385" customFormat="1" ht="21.75" customHeight="1" x14ac:dyDescent="0.55000000000000004">
      <c r="A21" s="806" t="s">
        <v>2590</v>
      </c>
      <c r="B21" s="815"/>
      <c r="C21" s="1025">
        <f>SUM('ریز تسهیلات'!$G$94)</f>
        <v>492734</v>
      </c>
      <c r="D21" s="815"/>
      <c r="E21" s="1026">
        <f>C21*18606032.59/15235496.53</f>
        <v>601741.13</v>
      </c>
      <c r="F21" s="815"/>
      <c r="G21" s="1105">
        <v>143411000000</v>
      </c>
      <c r="M21" s="810"/>
      <c r="N21" s="682">
        <v>238326</v>
      </c>
      <c r="O21" s="682">
        <f>E21*N21</f>
        <v>143410556548</v>
      </c>
      <c r="P21" s="682">
        <v>263222</v>
      </c>
      <c r="Q21" s="682">
        <f>P21*C21</f>
        <v>129698428948</v>
      </c>
    </row>
    <row r="22" spans="1:16378" s="385" customFormat="1" ht="21.75" customHeight="1" x14ac:dyDescent="0.55000000000000004">
      <c r="A22" s="806" t="s">
        <v>279</v>
      </c>
      <c r="B22" s="815"/>
      <c r="C22" s="1025">
        <f>'ریز تسهیلات'!G10+'ریز تسهیلات'!G12+'ریز تسهیلات'!G44</f>
        <v>442336</v>
      </c>
      <c r="D22" s="815"/>
      <c r="E22" s="1025">
        <f>'ریز تسهیلات'!I10+'ریز تسهیلات'!I12+'ریز تسهیلات'!I44</f>
        <v>520787</v>
      </c>
      <c r="F22" s="815"/>
      <c r="G22" s="1117">
        <f>'ریز تسهیلات'!K10+'ریز تسهیلات'!K12+'ریز تسهیلات'!K44</f>
        <v>124117000000</v>
      </c>
      <c r="I22" s="808"/>
      <c r="J22" s="595">
        <f>K22/C22</f>
        <v>37489</v>
      </c>
      <c r="K22" s="816">
        <v>16582560000</v>
      </c>
      <c r="L22" s="808">
        <v>226199</v>
      </c>
      <c r="M22" s="810">
        <v>15033637938</v>
      </c>
      <c r="N22" s="682">
        <v>238326</v>
      </c>
      <c r="O22" s="682">
        <f t="shared" si="2"/>
        <v>124117082562</v>
      </c>
      <c r="P22" s="682">
        <v>263222</v>
      </c>
      <c r="Q22" s="682">
        <f t="shared" si="3"/>
        <v>116432566592</v>
      </c>
    </row>
    <row r="23" spans="1:16378" s="385" customFormat="1" ht="21.75" customHeight="1" x14ac:dyDescent="0.55000000000000004">
      <c r="A23" s="806" t="s">
        <v>2247</v>
      </c>
      <c r="B23" s="815"/>
      <c r="C23" s="1025">
        <f>'ریز تسهیلات'!G108+'ریز تسهیلات'!G128</f>
        <v>402128</v>
      </c>
      <c r="D23" s="815"/>
      <c r="E23" s="1025">
        <f>'ریز تسهیلات'!I108+'ریز تسهیلات'!I128</f>
        <v>463819</v>
      </c>
      <c r="F23" s="815"/>
      <c r="G23" s="1117">
        <f>'ریز تسهیلات'!K108+'ریز تسهیلات'!K128</f>
        <v>110540000000</v>
      </c>
      <c r="M23" s="810"/>
      <c r="N23" s="682">
        <v>238326</v>
      </c>
      <c r="O23" s="682">
        <f t="shared" si="2"/>
        <v>110540126994</v>
      </c>
      <c r="P23" s="682">
        <v>263222</v>
      </c>
      <c r="Q23" s="682">
        <f t="shared" si="3"/>
        <v>105848936416</v>
      </c>
    </row>
    <row r="24" spans="1:16378" s="685" customFormat="1" ht="21.75" customHeight="1" x14ac:dyDescent="0.25">
      <c r="A24" s="806" t="s">
        <v>278</v>
      </c>
      <c r="C24" s="1025">
        <f>'ریز تسهیلات'!G7+'ریز تسهیلات'!G124</f>
        <v>312809</v>
      </c>
      <c r="E24" s="1025">
        <f>'ریز تسهیلات'!I7+'ریز تسهیلات'!I124</f>
        <v>351351</v>
      </c>
      <c r="G24" s="1117">
        <f>'ریز تسهیلات'!K7+'ریز تسهیلات'!K124</f>
        <v>83736000000</v>
      </c>
      <c r="I24" s="808"/>
      <c r="J24" s="595">
        <f>K24/C24</f>
        <v>177774</v>
      </c>
      <c r="K24" s="814">
        <v>55609338584</v>
      </c>
      <c r="L24" s="686">
        <v>226199</v>
      </c>
      <c r="M24" s="810">
        <v>50906530562</v>
      </c>
      <c r="N24" s="682">
        <v>238326</v>
      </c>
      <c r="O24" s="682">
        <f>E24*N24</f>
        <v>83736078426</v>
      </c>
      <c r="P24" s="682">
        <v>263222</v>
      </c>
      <c r="Q24" s="682">
        <f>P24*C24</f>
        <v>82338210598</v>
      </c>
    </row>
    <row r="25" spans="1:16378" s="385" customFormat="1" ht="21.75" customHeight="1" x14ac:dyDescent="0.55000000000000004">
      <c r="A25" s="806" t="s">
        <v>2027</v>
      </c>
      <c r="B25" s="815"/>
      <c r="C25" s="1025">
        <f>'ریز تسهیلات'!G146</f>
        <v>228085</v>
      </c>
      <c r="D25" s="815"/>
      <c r="E25" s="1025">
        <f>'ریز تسهیلات'!I146</f>
        <v>257282</v>
      </c>
      <c r="F25" s="815"/>
      <c r="G25" s="1117">
        <f>'ریز تسهیلات'!K146</f>
        <v>61317000000</v>
      </c>
      <c r="M25" s="810"/>
      <c r="N25" s="682">
        <v>238326</v>
      </c>
      <c r="O25" s="682">
        <f>E25*N25</f>
        <v>61316989932</v>
      </c>
      <c r="P25" s="682">
        <v>263222</v>
      </c>
      <c r="Q25" s="682">
        <f>P25*C25</f>
        <v>60036989870</v>
      </c>
    </row>
    <row r="26" spans="1:16378" s="385" customFormat="1" ht="21.75" customHeight="1" x14ac:dyDescent="0.55000000000000004">
      <c r="A26" s="806" t="s">
        <v>2589</v>
      </c>
      <c r="B26" s="815"/>
      <c r="C26" s="1025">
        <f>SUM('ریز تسهیلات'!$G$95)</f>
        <v>147125</v>
      </c>
      <c r="D26" s="815"/>
      <c r="E26" s="1026">
        <f>C26*18606032.59/15235496.53</f>
        <v>179673.34</v>
      </c>
      <c r="F26" s="815"/>
      <c r="G26" s="1105">
        <v>42821000000</v>
      </c>
      <c r="M26" s="810"/>
      <c r="N26" s="682">
        <v>238326</v>
      </c>
      <c r="O26" s="682">
        <f>E26*N26</f>
        <v>42820828429</v>
      </c>
      <c r="P26" s="682">
        <v>263222</v>
      </c>
      <c r="Q26" s="682">
        <f>P26*C26</f>
        <v>38726536750</v>
      </c>
    </row>
    <row r="27" spans="1:16378" s="337" customFormat="1" ht="21.75" customHeight="1" thickBot="1" x14ac:dyDescent="0.75">
      <c r="A27" s="855"/>
      <c r="B27" s="342"/>
      <c r="C27" s="805">
        <f>SUM(C8:C26)</f>
        <v>141373039</v>
      </c>
      <c r="D27" s="460"/>
      <c r="E27" s="805">
        <f>SUM(E8:E26)</f>
        <v>164582912.47</v>
      </c>
      <c r="F27" s="460"/>
      <c r="G27" s="1184">
        <f>SUM(G8:G26)</f>
        <v>39224388000000</v>
      </c>
      <c r="I27" s="238"/>
      <c r="J27" s="340">
        <f t="shared" si="1"/>
        <v>10773</v>
      </c>
      <c r="K27" s="343">
        <f>SUM(K11:K22)</f>
        <v>1523033514480</v>
      </c>
      <c r="L27" s="300"/>
      <c r="M27" s="343">
        <f>SUM(M11:M22)</f>
        <v>1390291681976</v>
      </c>
      <c r="N27" s="238"/>
      <c r="O27" s="343">
        <f>SUM(O11:O22)</f>
        <v>7635098517646</v>
      </c>
      <c r="P27" s="238"/>
      <c r="Q27" s="343">
        <f>SUM(Q11:Q22)</f>
        <v>7215940006468</v>
      </c>
      <c r="R27" s="238"/>
    </row>
    <row r="28" spans="1:16378" s="235" customFormat="1" ht="20.45" customHeight="1" thickTop="1" x14ac:dyDescent="0.25">
      <c r="C28" s="661"/>
      <c r="E28" s="661"/>
      <c r="G28" s="661"/>
      <c r="J28" s="216"/>
      <c r="K28" s="331"/>
      <c r="L28" s="403"/>
      <c r="M28" s="403"/>
      <c r="N28" s="403"/>
      <c r="O28" s="403"/>
      <c r="P28" s="403"/>
      <c r="Q28" s="403"/>
      <c r="R28" s="216"/>
      <c r="S28" s="216"/>
      <c r="T28" s="216"/>
      <c r="U28" s="216"/>
      <c r="V28" s="216"/>
      <c r="W28" s="216"/>
      <c r="X28" s="216"/>
      <c r="Y28" s="216"/>
      <c r="Z28" s="216"/>
      <c r="AA28" s="216"/>
      <c r="AB28" s="216"/>
      <c r="AC28" s="216"/>
      <c r="AD28" s="216"/>
      <c r="AE28" s="216"/>
      <c r="AF28" s="216"/>
      <c r="AG28" s="216"/>
      <c r="AH28" s="216"/>
      <c r="AI28" s="216"/>
      <c r="AJ28" s="216"/>
      <c r="AK28" s="216"/>
      <c r="AL28" s="216"/>
      <c r="AM28" s="216"/>
      <c r="AN28" s="216"/>
      <c r="AO28" s="216"/>
      <c r="AP28" s="216"/>
      <c r="AQ28" s="216"/>
      <c r="AR28" s="216"/>
      <c r="AS28" s="216"/>
      <c r="AT28" s="216"/>
      <c r="AU28" s="216"/>
      <c r="AV28" s="216"/>
      <c r="AW28" s="216"/>
      <c r="AX28" s="216"/>
      <c r="AY28" s="216"/>
      <c r="AZ28" s="216"/>
      <c r="BA28" s="216"/>
      <c r="BB28" s="216"/>
      <c r="BC28" s="216"/>
      <c r="BD28" s="216"/>
      <c r="BE28" s="216"/>
      <c r="BF28" s="216"/>
      <c r="BG28" s="216"/>
      <c r="BH28" s="216"/>
      <c r="BI28" s="216"/>
      <c r="BJ28" s="216"/>
      <c r="BK28" s="216"/>
      <c r="BL28" s="216"/>
      <c r="BM28" s="216"/>
      <c r="BN28" s="216"/>
      <c r="BO28" s="216"/>
      <c r="BP28" s="216"/>
      <c r="BQ28" s="216"/>
      <c r="BR28" s="216"/>
      <c r="BS28" s="216"/>
      <c r="BT28" s="216"/>
      <c r="BU28" s="216"/>
      <c r="BV28" s="216"/>
      <c r="BW28" s="216"/>
      <c r="BX28" s="216"/>
      <c r="BY28" s="216"/>
      <c r="BZ28" s="216"/>
      <c r="CA28" s="216"/>
      <c r="CB28" s="216"/>
      <c r="CC28" s="216"/>
      <c r="CD28" s="216"/>
      <c r="CE28" s="216"/>
      <c r="CF28" s="216"/>
      <c r="CG28" s="216"/>
      <c r="CH28" s="216"/>
      <c r="CI28" s="216"/>
      <c r="CJ28" s="216"/>
      <c r="CK28" s="216"/>
      <c r="CL28" s="216"/>
      <c r="CM28" s="216"/>
      <c r="CN28" s="216"/>
      <c r="CO28" s="216"/>
      <c r="CP28" s="216"/>
      <c r="CQ28" s="216"/>
      <c r="CR28" s="216"/>
      <c r="CS28" s="216"/>
      <c r="CT28" s="216"/>
      <c r="CU28" s="216"/>
      <c r="CV28" s="216"/>
      <c r="CW28" s="216"/>
      <c r="CX28" s="216"/>
      <c r="CY28" s="216"/>
      <c r="CZ28" s="216"/>
      <c r="DA28" s="216"/>
      <c r="DB28" s="216"/>
      <c r="DC28" s="216"/>
      <c r="DD28" s="216"/>
      <c r="DE28" s="216"/>
      <c r="DF28" s="216"/>
      <c r="DG28" s="216"/>
      <c r="DH28" s="216"/>
      <c r="DI28" s="216"/>
      <c r="DJ28" s="216"/>
      <c r="DK28" s="216"/>
      <c r="DL28" s="216"/>
      <c r="DM28" s="216"/>
      <c r="DN28" s="216"/>
      <c r="DO28" s="216"/>
      <c r="DP28" s="216"/>
      <c r="DQ28" s="216"/>
      <c r="DR28" s="216"/>
      <c r="DS28" s="216"/>
      <c r="DT28" s="216"/>
      <c r="DU28" s="216"/>
      <c r="DV28" s="216"/>
      <c r="DW28" s="216"/>
      <c r="DX28" s="216"/>
      <c r="DY28" s="216"/>
      <c r="DZ28" s="216"/>
      <c r="EA28" s="216"/>
      <c r="EB28" s="216"/>
      <c r="EC28" s="216"/>
      <c r="ED28" s="216"/>
      <c r="EE28" s="216"/>
      <c r="EF28" s="216"/>
      <c r="EG28" s="216"/>
      <c r="EH28" s="216"/>
      <c r="EI28" s="216"/>
      <c r="EJ28" s="216"/>
      <c r="EK28" s="216"/>
      <c r="EL28" s="216"/>
      <c r="EM28" s="216"/>
      <c r="EN28" s="216"/>
      <c r="EO28" s="216"/>
      <c r="EP28" s="216"/>
      <c r="EQ28" s="216"/>
      <c r="ER28" s="216"/>
      <c r="ES28" s="216"/>
      <c r="ET28" s="216"/>
      <c r="EU28" s="216"/>
      <c r="EV28" s="216"/>
      <c r="EW28" s="216"/>
      <c r="EX28" s="216"/>
      <c r="EY28" s="216"/>
      <c r="EZ28" s="216"/>
      <c r="FA28" s="216"/>
      <c r="FB28" s="216"/>
      <c r="FC28" s="216"/>
      <c r="FD28" s="216"/>
      <c r="FE28" s="216"/>
      <c r="FF28" s="216"/>
      <c r="FG28" s="216"/>
      <c r="FH28" s="216"/>
      <c r="FI28" s="216"/>
      <c r="FJ28" s="216"/>
      <c r="FK28" s="216"/>
      <c r="FL28" s="216"/>
      <c r="FM28" s="216"/>
      <c r="FN28" s="216"/>
      <c r="FO28" s="216"/>
      <c r="FP28" s="216"/>
      <c r="FQ28" s="216"/>
      <c r="FR28" s="216"/>
      <c r="FS28" s="216"/>
      <c r="FT28" s="216"/>
      <c r="FU28" s="216"/>
      <c r="FV28" s="216"/>
      <c r="FW28" s="216"/>
      <c r="FX28" s="216"/>
      <c r="FY28" s="216"/>
      <c r="FZ28" s="216"/>
      <c r="GA28" s="216"/>
      <c r="GB28" s="216"/>
      <c r="GC28" s="216"/>
      <c r="GD28" s="216"/>
      <c r="GE28" s="216"/>
      <c r="GF28" s="216"/>
      <c r="GG28" s="216"/>
      <c r="GH28" s="216"/>
      <c r="GI28" s="216"/>
      <c r="GJ28" s="216"/>
      <c r="GK28" s="216"/>
      <c r="GL28" s="216"/>
      <c r="GM28" s="216"/>
      <c r="GN28" s="216"/>
      <c r="GO28" s="216"/>
      <c r="GP28" s="216"/>
      <c r="GQ28" s="216"/>
      <c r="GR28" s="216"/>
      <c r="GS28" s="216"/>
      <c r="GT28" s="216"/>
      <c r="GU28" s="216"/>
      <c r="GV28" s="216"/>
      <c r="GW28" s="216"/>
      <c r="GX28" s="216"/>
      <c r="GY28" s="216"/>
      <c r="GZ28" s="216"/>
      <c r="HA28" s="216"/>
      <c r="HB28" s="216"/>
      <c r="HC28" s="216"/>
      <c r="HD28" s="216"/>
      <c r="HE28" s="216"/>
      <c r="HF28" s="216"/>
      <c r="HG28" s="216"/>
      <c r="HH28" s="216"/>
      <c r="HI28" s="216"/>
      <c r="HJ28" s="216"/>
      <c r="HK28" s="216"/>
      <c r="HL28" s="216"/>
      <c r="HM28" s="216"/>
      <c r="HN28" s="216"/>
      <c r="HO28" s="216"/>
      <c r="HP28" s="216"/>
      <c r="HQ28" s="216"/>
      <c r="HR28" s="216"/>
      <c r="HS28" s="216"/>
      <c r="HT28" s="216"/>
      <c r="HU28" s="216"/>
      <c r="HV28" s="216"/>
      <c r="HW28" s="216"/>
      <c r="HX28" s="216"/>
      <c r="HY28" s="216"/>
      <c r="HZ28" s="216"/>
      <c r="IA28" s="216"/>
      <c r="IB28" s="216"/>
      <c r="IC28" s="216"/>
      <c r="ID28" s="216"/>
      <c r="IE28" s="216"/>
      <c r="IF28" s="216"/>
      <c r="IG28" s="216"/>
      <c r="IH28" s="216"/>
      <c r="II28" s="216"/>
      <c r="IJ28" s="216"/>
      <c r="IK28" s="216"/>
      <c r="IL28" s="216"/>
      <c r="IM28" s="216"/>
      <c r="IN28" s="216"/>
      <c r="IO28" s="216"/>
      <c r="IP28" s="216"/>
      <c r="IQ28" s="216"/>
      <c r="IR28" s="216"/>
      <c r="IS28" s="216"/>
      <c r="IT28" s="216"/>
      <c r="IU28" s="216"/>
      <c r="IV28" s="216"/>
      <c r="IW28" s="216"/>
      <c r="IX28" s="216"/>
      <c r="IY28" s="216"/>
      <c r="IZ28" s="216"/>
      <c r="JA28" s="216"/>
      <c r="JB28" s="216"/>
      <c r="JC28" s="216"/>
      <c r="JD28" s="216"/>
      <c r="JE28" s="216"/>
      <c r="JF28" s="216"/>
      <c r="JG28" s="216"/>
      <c r="JH28" s="216"/>
      <c r="JI28" s="216"/>
      <c r="JJ28" s="216"/>
      <c r="JK28" s="216"/>
      <c r="JL28" s="216"/>
      <c r="JM28" s="216"/>
      <c r="JN28" s="216"/>
      <c r="JO28" s="216"/>
      <c r="JP28" s="216"/>
      <c r="JQ28" s="216"/>
      <c r="JR28" s="216"/>
      <c r="JS28" s="216"/>
      <c r="JT28" s="216"/>
      <c r="JU28" s="216"/>
      <c r="JV28" s="216"/>
      <c r="JW28" s="216"/>
      <c r="JX28" s="216"/>
      <c r="JY28" s="216"/>
      <c r="JZ28" s="216"/>
      <c r="KA28" s="216"/>
      <c r="KB28" s="216"/>
      <c r="KC28" s="216"/>
      <c r="KD28" s="216"/>
      <c r="KE28" s="216"/>
      <c r="KF28" s="216"/>
      <c r="KG28" s="216"/>
      <c r="KH28" s="216"/>
      <c r="KI28" s="216"/>
      <c r="KJ28" s="216"/>
      <c r="KK28" s="216"/>
      <c r="KL28" s="216"/>
      <c r="KM28" s="216"/>
      <c r="KN28" s="216"/>
      <c r="KO28" s="216"/>
      <c r="KP28" s="216"/>
      <c r="KQ28" s="216"/>
      <c r="KR28" s="216"/>
      <c r="KS28" s="216"/>
      <c r="KT28" s="216"/>
      <c r="KU28" s="216"/>
      <c r="KV28" s="216"/>
      <c r="KW28" s="216"/>
      <c r="KX28" s="216"/>
      <c r="KY28" s="216"/>
      <c r="KZ28" s="216"/>
      <c r="LA28" s="216"/>
      <c r="LB28" s="216"/>
      <c r="LC28" s="216"/>
      <c r="LD28" s="216"/>
      <c r="LE28" s="216"/>
      <c r="LF28" s="216"/>
      <c r="LG28" s="216"/>
      <c r="LH28" s="216"/>
      <c r="LI28" s="216"/>
      <c r="LJ28" s="216"/>
      <c r="LK28" s="216"/>
      <c r="LL28" s="216"/>
      <c r="LM28" s="216"/>
      <c r="LN28" s="216"/>
      <c r="LO28" s="216"/>
      <c r="LP28" s="216"/>
      <c r="LQ28" s="216"/>
      <c r="LR28" s="216"/>
      <c r="LS28" s="216"/>
      <c r="LT28" s="216"/>
      <c r="LU28" s="216"/>
      <c r="LV28" s="216"/>
      <c r="LW28" s="216"/>
      <c r="LX28" s="216"/>
      <c r="LY28" s="216"/>
      <c r="LZ28" s="216"/>
      <c r="MA28" s="216"/>
      <c r="MB28" s="216"/>
      <c r="MC28" s="216"/>
      <c r="MD28" s="216"/>
      <c r="ME28" s="216"/>
      <c r="MF28" s="216"/>
      <c r="MG28" s="216"/>
      <c r="MH28" s="216"/>
      <c r="MI28" s="216"/>
      <c r="MJ28" s="216"/>
      <c r="MK28" s="216"/>
      <c r="ML28" s="216"/>
      <c r="MM28" s="216"/>
      <c r="MN28" s="216"/>
      <c r="MO28" s="216"/>
      <c r="MP28" s="216"/>
      <c r="MQ28" s="216"/>
      <c r="MR28" s="216"/>
      <c r="MS28" s="216"/>
      <c r="MT28" s="216"/>
      <c r="MU28" s="216"/>
      <c r="MV28" s="216"/>
      <c r="MW28" s="216"/>
      <c r="MX28" s="216"/>
      <c r="MY28" s="216"/>
      <c r="MZ28" s="216"/>
      <c r="NA28" s="216"/>
      <c r="NB28" s="216"/>
      <c r="NC28" s="216"/>
      <c r="ND28" s="216"/>
      <c r="NE28" s="216"/>
      <c r="NF28" s="216"/>
      <c r="NG28" s="216"/>
      <c r="NH28" s="216"/>
      <c r="NI28" s="216"/>
      <c r="NJ28" s="216"/>
      <c r="NK28" s="216"/>
      <c r="NL28" s="216"/>
      <c r="NM28" s="216"/>
      <c r="NN28" s="216"/>
      <c r="NO28" s="216"/>
      <c r="NP28" s="216"/>
      <c r="NQ28" s="216"/>
      <c r="NR28" s="216"/>
      <c r="NS28" s="216"/>
      <c r="NT28" s="216"/>
      <c r="NU28" s="216"/>
      <c r="NV28" s="216"/>
      <c r="NW28" s="216"/>
      <c r="NX28" s="216"/>
      <c r="NY28" s="216"/>
      <c r="NZ28" s="216"/>
      <c r="OA28" s="216"/>
      <c r="OB28" s="216"/>
      <c r="OC28" s="216"/>
      <c r="OD28" s="216"/>
      <c r="OE28" s="216"/>
      <c r="OF28" s="216"/>
      <c r="OG28" s="216"/>
      <c r="OH28" s="216"/>
      <c r="OI28" s="216"/>
      <c r="OJ28" s="216"/>
      <c r="OK28" s="216"/>
      <c r="OL28" s="216"/>
      <c r="OM28" s="216"/>
      <c r="ON28" s="216"/>
      <c r="OO28" s="216"/>
      <c r="OP28" s="216"/>
      <c r="OQ28" s="216"/>
      <c r="OR28" s="216"/>
      <c r="OS28" s="216"/>
      <c r="OT28" s="216"/>
      <c r="OU28" s="216"/>
      <c r="OV28" s="216"/>
      <c r="OW28" s="216"/>
      <c r="OX28" s="216"/>
      <c r="OY28" s="216"/>
      <c r="OZ28" s="216"/>
      <c r="PA28" s="216"/>
      <c r="PB28" s="216"/>
      <c r="PC28" s="216"/>
      <c r="PD28" s="216"/>
      <c r="PE28" s="216"/>
      <c r="PF28" s="216"/>
      <c r="PG28" s="216"/>
      <c r="PH28" s="216"/>
      <c r="PI28" s="216"/>
      <c r="PJ28" s="216"/>
      <c r="PK28" s="216"/>
      <c r="PL28" s="216"/>
      <c r="PM28" s="216"/>
      <c r="PN28" s="216"/>
      <c r="PO28" s="216"/>
      <c r="PP28" s="216"/>
      <c r="PQ28" s="216"/>
      <c r="PR28" s="216"/>
      <c r="PS28" s="216"/>
      <c r="PT28" s="216"/>
      <c r="PU28" s="216"/>
      <c r="PV28" s="216"/>
      <c r="PW28" s="216"/>
      <c r="PX28" s="216"/>
      <c r="PY28" s="216"/>
      <c r="PZ28" s="216"/>
      <c r="QA28" s="216"/>
      <c r="QB28" s="216"/>
      <c r="QC28" s="216"/>
      <c r="QD28" s="216"/>
      <c r="QE28" s="216"/>
      <c r="QF28" s="216"/>
      <c r="QG28" s="216"/>
      <c r="QH28" s="216"/>
      <c r="QI28" s="216"/>
      <c r="QJ28" s="216"/>
      <c r="QK28" s="216"/>
      <c r="QL28" s="216"/>
      <c r="QM28" s="216"/>
      <c r="QN28" s="216"/>
      <c r="QO28" s="216"/>
      <c r="QP28" s="216"/>
      <c r="QQ28" s="216"/>
      <c r="QR28" s="216"/>
      <c r="QS28" s="216"/>
      <c r="QT28" s="216"/>
      <c r="QU28" s="216"/>
      <c r="QV28" s="216"/>
      <c r="QW28" s="216"/>
      <c r="QX28" s="216"/>
      <c r="QY28" s="216"/>
      <c r="QZ28" s="216"/>
      <c r="RA28" s="216"/>
      <c r="RB28" s="216"/>
      <c r="RC28" s="216"/>
      <c r="RD28" s="216"/>
      <c r="RE28" s="216"/>
      <c r="RF28" s="216"/>
      <c r="RG28" s="216"/>
      <c r="RH28" s="216"/>
      <c r="RI28" s="216"/>
      <c r="RJ28" s="216"/>
      <c r="RK28" s="216"/>
      <c r="RL28" s="216"/>
      <c r="RM28" s="216"/>
      <c r="RN28" s="216"/>
      <c r="RO28" s="216"/>
      <c r="RP28" s="216"/>
      <c r="RQ28" s="216"/>
      <c r="RR28" s="216"/>
      <c r="RS28" s="216"/>
      <c r="RT28" s="216"/>
      <c r="RU28" s="216"/>
      <c r="RV28" s="216"/>
      <c r="RW28" s="216"/>
      <c r="RX28" s="216"/>
      <c r="RY28" s="216"/>
      <c r="RZ28" s="216"/>
      <c r="SA28" s="216"/>
      <c r="SB28" s="216"/>
      <c r="SC28" s="216"/>
      <c r="SD28" s="216"/>
      <c r="SE28" s="216"/>
      <c r="SF28" s="216"/>
      <c r="SG28" s="216"/>
      <c r="SH28" s="216"/>
      <c r="SI28" s="216"/>
      <c r="SJ28" s="216"/>
      <c r="SK28" s="216"/>
      <c r="SL28" s="216"/>
      <c r="SM28" s="216"/>
      <c r="SN28" s="216"/>
      <c r="SO28" s="216"/>
      <c r="SP28" s="216"/>
      <c r="SQ28" s="216"/>
      <c r="SR28" s="216"/>
      <c r="SS28" s="216"/>
      <c r="ST28" s="216"/>
      <c r="SU28" s="216"/>
      <c r="SV28" s="216"/>
      <c r="SW28" s="216"/>
      <c r="SX28" s="216"/>
      <c r="SY28" s="216"/>
      <c r="SZ28" s="216"/>
      <c r="TA28" s="216"/>
      <c r="TB28" s="216"/>
      <c r="TC28" s="216"/>
      <c r="TD28" s="216"/>
      <c r="TE28" s="216"/>
      <c r="TF28" s="216"/>
      <c r="TG28" s="216"/>
      <c r="TH28" s="216"/>
      <c r="TI28" s="216"/>
      <c r="TJ28" s="216"/>
      <c r="TK28" s="216"/>
      <c r="TL28" s="216"/>
      <c r="TM28" s="216"/>
      <c r="TN28" s="216"/>
      <c r="TO28" s="216"/>
      <c r="TP28" s="216"/>
      <c r="TQ28" s="216"/>
      <c r="TR28" s="216"/>
      <c r="TS28" s="216"/>
      <c r="TT28" s="216"/>
      <c r="TU28" s="216"/>
      <c r="TV28" s="216"/>
      <c r="TW28" s="216"/>
      <c r="TX28" s="216"/>
      <c r="TY28" s="216"/>
      <c r="TZ28" s="216"/>
      <c r="UA28" s="216"/>
      <c r="UB28" s="216"/>
      <c r="UC28" s="216"/>
      <c r="UD28" s="216"/>
      <c r="UE28" s="216"/>
      <c r="UF28" s="216"/>
      <c r="UG28" s="216"/>
      <c r="UH28" s="216"/>
      <c r="UI28" s="216"/>
      <c r="UJ28" s="216"/>
      <c r="UK28" s="216"/>
      <c r="UL28" s="216"/>
      <c r="UM28" s="216"/>
      <c r="UN28" s="216"/>
      <c r="UO28" s="216"/>
      <c r="UP28" s="216"/>
      <c r="UQ28" s="216"/>
      <c r="UR28" s="216"/>
      <c r="US28" s="216"/>
      <c r="UT28" s="216"/>
      <c r="UU28" s="216"/>
      <c r="UV28" s="216"/>
      <c r="UW28" s="216"/>
      <c r="UX28" s="216"/>
      <c r="UY28" s="216"/>
      <c r="UZ28" s="216"/>
      <c r="VA28" s="216"/>
      <c r="VB28" s="216"/>
      <c r="VC28" s="216"/>
      <c r="VD28" s="216"/>
      <c r="VE28" s="216"/>
      <c r="VF28" s="216"/>
      <c r="VG28" s="216"/>
      <c r="VH28" s="216"/>
      <c r="VI28" s="216"/>
      <c r="VJ28" s="216"/>
      <c r="VK28" s="216"/>
      <c r="VL28" s="216"/>
      <c r="VM28" s="216"/>
      <c r="VN28" s="216"/>
      <c r="VO28" s="216"/>
      <c r="VP28" s="216"/>
      <c r="VQ28" s="216"/>
      <c r="VR28" s="216"/>
      <c r="VS28" s="216"/>
      <c r="VT28" s="216"/>
      <c r="VU28" s="216"/>
      <c r="VV28" s="216"/>
      <c r="VW28" s="216"/>
      <c r="VX28" s="216"/>
      <c r="VY28" s="216"/>
      <c r="VZ28" s="216"/>
      <c r="WA28" s="216"/>
      <c r="WB28" s="216"/>
      <c r="WC28" s="216"/>
      <c r="WD28" s="216"/>
      <c r="WE28" s="216"/>
      <c r="WF28" s="216"/>
      <c r="WG28" s="216"/>
      <c r="WH28" s="216"/>
      <c r="WI28" s="216"/>
      <c r="WJ28" s="216"/>
      <c r="WK28" s="216"/>
      <c r="WL28" s="216"/>
      <c r="WM28" s="216"/>
      <c r="WN28" s="216"/>
      <c r="WO28" s="216"/>
      <c r="WP28" s="216"/>
      <c r="WQ28" s="216"/>
      <c r="WR28" s="216"/>
      <c r="WS28" s="216"/>
      <c r="WT28" s="216"/>
      <c r="WU28" s="216"/>
      <c r="WV28" s="216"/>
      <c r="WW28" s="216"/>
      <c r="WX28" s="216"/>
      <c r="WY28" s="216"/>
      <c r="WZ28" s="216"/>
      <c r="XA28" s="216"/>
      <c r="XB28" s="216"/>
      <c r="XC28" s="216"/>
      <c r="XD28" s="216"/>
      <c r="XE28" s="216"/>
      <c r="XF28" s="216"/>
      <c r="XG28" s="216"/>
      <c r="XH28" s="216"/>
      <c r="XI28" s="216"/>
      <c r="XJ28" s="216"/>
      <c r="XK28" s="216"/>
      <c r="XL28" s="216"/>
      <c r="XM28" s="216"/>
      <c r="XN28" s="216"/>
      <c r="XO28" s="216"/>
      <c r="XP28" s="216"/>
      <c r="XQ28" s="216"/>
      <c r="XR28" s="216"/>
      <c r="XS28" s="216"/>
      <c r="XT28" s="216"/>
      <c r="XU28" s="216"/>
      <c r="XV28" s="216"/>
      <c r="XW28" s="216"/>
      <c r="XX28" s="216"/>
      <c r="XY28" s="216"/>
      <c r="XZ28" s="216"/>
      <c r="YA28" s="216"/>
      <c r="YB28" s="216"/>
      <c r="YC28" s="216"/>
      <c r="YD28" s="216"/>
      <c r="YE28" s="216"/>
      <c r="YF28" s="216"/>
      <c r="YG28" s="216"/>
      <c r="YH28" s="216"/>
      <c r="YI28" s="216"/>
      <c r="YJ28" s="216"/>
      <c r="YK28" s="216"/>
      <c r="YL28" s="216"/>
      <c r="YM28" s="216"/>
      <c r="YN28" s="216"/>
      <c r="YO28" s="216"/>
      <c r="YP28" s="216"/>
      <c r="YQ28" s="216"/>
      <c r="YR28" s="216"/>
      <c r="YS28" s="216"/>
      <c r="YT28" s="216"/>
      <c r="YU28" s="216"/>
      <c r="YV28" s="216"/>
      <c r="YW28" s="216"/>
      <c r="YX28" s="216"/>
      <c r="YY28" s="216"/>
      <c r="YZ28" s="216"/>
      <c r="ZA28" s="216"/>
      <c r="ZB28" s="216"/>
      <c r="ZC28" s="216"/>
      <c r="ZD28" s="216"/>
      <c r="ZE28" s="216"/>
      <c r="ZF28" s="216"/>
      <c r="ZG28" s="216"/>
      <c r="ZH28" s="216"/>
      <c r="ZI28" s="216"/>
      <c r="ZJ28" s="216"/>
      <c r="ZK28" s="216"/>
      <c r="ZL28" s="216"/>
      <c r="ZM28" s="216"/>
      <c r="ZN28" s="216"/>
      <c r="ZO28" s="216"/>
      <c r="ZP28" s="216"/>
      <c r="ZQ28" s="216"/>
      <c r="ZR28" s="216"/>
      <c r="ZS28" s="216"/>
      <c r="ZT28" s="216"/>
      <c r="ZU28" s="216"/>
      <c r="ZV28" s="216"/>
      <c r="ZW28" s="216"/>
      <c r="ZX28" s="216"/>
      <c r="ZY28" s="216"/>
      <c r="ZZ28" s="216"/>
      <c r="AAA28" s="216"/>
      <c r="AAB28" s="216"/>
      <c r="AAC28" s="216"/>
      <c r="AAD28" s="216"/>
      <c r="AAE28" s="216"/>
      <c r="AAF28" s="216"/>
      <c r="AAG28" s="216"/>
      <c r="AAH28" s="216"/>
      <c r="AAI28" s="216"/>
      <c r="AAJ28" s="216"/>
      <c r="AAK28" s="216"/>
      <c r="AAL28" s="216"/>
      <c r="AAM28" s="216"/>
      <c r="AAN28" s="216"/>
      <c r="AAO28" s="216"/>
      <c r="AAP28" s="216"/>
      <c r="AAQ28" s="216"/>
      <c r="AAR28" s="216"/>
      <c r="AAS28" s="216"/>
      <c r="AAT28" s="216"/>
      <c r="AAU28" s="216"/>
      <c r="AAV28" s="216"/>
      <c r="AAW28" s="216"/>
      <c r="AAX28" s="216"/>
      <c r="AAY28" s="216"/>
      <c r="AAZ28" s="216"/>
      <c r="ABA28" s="216"/>
      <c r="ABB28" s="216"/>
      <c r="ABC28" s="216"/>
      <c r="ABD28" s="216"/>
      <c r="ABE28" s="216"/>
      <c r="ABF28" s="216"/>
      <c r="ABG28" s="216"/>
      <c r="ABH28" s="216"/>
      <c r="ABI28" s="216"/>
      <c r="ABJ28" s="216"/>
      <c r="ABK28" s="216"/>
      <c r="ABL28" s="216"/>
      <c r="ABM28" s="216"/>
      <c r="ABN28" s="216"/>
      <c r="ABO28" s="216"/>
      <c r="ABP28" s="216"/>
      <c r="ABQ28" s="216"/>
      <c r="ABR28" s="216"/>
      <c r="ABS28" s="216"/>
      <c r="ABT28" s="216"/>
      <c r="ABU28" s="216"/>
      <c r="ABV28" s="216"/>
      <c r="ABW28" s="216"/>
      <c r="ABX28" s="216"/>
      <c r="ABY28" s="216"/>
      <c r="ABZ28" s="216"/>
      <c r="ACA28" s="216"/>
      <c r="ACB28" s="216"/>
      <c r="ACC28" s="216"/>
      <c r="ACD28" s="216"/>
      <c r="ACE28" s="216"/>
      <c r="ACF28" s="216"/>
      <c r="ACG28" s="216"/>
      <c r="ACH28" s="216"/>
      <c r="ACI28" s="216"/>
      <c r="ACJ28" s="216"/>
      <c r="ACK28" s="216"/>
      <c r="ACL28" s="216"/>
      <c r="ACM28" s="216"/>
      <c r="ACN28" s="216"/>
      <c r="ACO28" s="216"/>
      <c r="ACP28" s="216"/>
      <c r="ACQ28" s="216"/>
      <c r="ACR28" s="216"/>
      <c r="ACS28" s="216"/>
      <c r="ACT28" s="216"/>
      <c r="ACU28" s="216"/>
      <c r="ACV28" s="216"/>
      <c r="ACW28" s="216"/>
      <c r="ACX28" s="216"/>
      <c r="ACY28" s="216"/>
      <c r="ACZ28" s="216"/>
      <c r="ADA28" s="216"/>
      <c r="ADB28" s="216"/>
      <c r="ADC28" s="216"/>
      <c r="ADD28" s="216"/>
      <c r="ADE28" s="216"/>
      <c r="ADF28" s="216"/>
      <c r="ADG28" s="216"/>
      <c r="ADH28" s="216"/>
      <c r="ADI28" s="216"/>
      <c r="ADJ28" s="216"/>
      <c r="ADK28" s="216"/>
      <c r="ADL28" s="216"/>
      <c r="ADM28" s="216"/>
      <c r="ADN28" s="216"/>
      <c r="ADO28" s="216"/>
      <c r="ADP28" s="216"/>
      <c r="ADQ28" s="216"/>
      <c r="ADR28" s="216"/>
      <c r="ADS28" s="216"/>
      <c r="ADT28" s="216"/>
      <c r="ADU28" s="216"/>
      <c r="ADV28" s="216"/>
      <c r="ADW28" s="216"/>
      <c r="ADX28" s="216"/>
      <c r="ADY28" s="216"/>
      <c r="ADZ28" s="216"/>
      <c r="AEA28" s="216"/>
      <c r="AEB28" s="216"/>
      <c r="AEC28" s="216"/>
      <c r="AED28" s="216"/>
      <c r="AEE28" s="216"/>
      <c r="AEF28" s="216"/>
      <c r="AEG28" s="216"/>
      <c r="AEH28" s="216"/>
      <c r="AEI28" s="216"/>
      <c r="AEJ28" s="216"/>
      <c r="AEK28" s="216"/>
      <c r="AEL28" s="216"/>
      <c r="AEM28" s="216"/>
      <c r="AEN28" s="216"/>
      <c r="AEO28" s="216"/>
      <c r="AEP28" s="216"/>
      <c r="AEQ28" s="216"/>
      <c r="AER28" s="216"/>
      <c r="AES28" s="216"/>
      <c r="AET28" s="216"/>
      <c r="AEU28" s="216"/>
      <c r="AEV28" s="216"/>
      <c r="AEW28" s="216"/>
      <c r="AEX28" s="216"/>
      <c r="AEY28" s="216"/>
      <c r="AEZ28" s="216"/>
      <c r="AFA28" s="216"/>
      <c r="AFB28" s="216"/>
      <c r="AFC28" s="216"/>
      <c r="AFD28" s="216"/>
      <c r="AFE28" s="216"/>
      <c r="AFF28" s="216"/>
      <c r="AFG28" s="216"/>
      <c r="AFH28" s="216"/>
      <c r="AFI28" s="216"/>
      <c r="AFJ28" s="216"/>
      <c r="AFK28" s="216"/>
      <c r="AFL28" s="216"/>
      <c r="AFM28" s="216"/>
      <c r="AFN28" s="216"/>
      <c r="AFO28" s="216"/>
      <c r="AFP28" s="216"/>
      <c r="AFQ28" s="216"/>
      <c r="AFR28" s="216"/>
      <c r="AFS28" s="216"/>
      <c r="AFT28" s="216"/>
      <c r="AFU28" s="216"/>
      <c r="AFV28" s="216"/>
      <c r="AFW28" s="216"/>
      <c r="AFX28" s="216"/>
      <c r="AFY28" s="216"/>
      <c r="AFZ28" s="216"/>
      <c r="AGA28" s="216"/>
      <c r="AGB28" s="216"/>
      <c r="AGC28" s="216"/>
      <c r="AGD28" s="216"/>
      <c r="AGE28" s="216"/>
      <c r="AGF28" s="216"/>
      <c r="AGG28" s="216"/>
      <c r="AGH28" s="216"/>
      <c r="AGI28" s="216"/>
      <c r="AGJ28" s="216"/>
      <c r="AGK28" s="216"/>
      <c r="AGL28" s="216"/>
      <c r="AGM28" s="216"/>
      <c r="AGN28" s="216"/>
      <c r="AGO28" s="216"/>
      <c r="AGP28" s="216"/>
      <c r="AGQ28" s="216"/>
      <c r="AGR28" s="216"/>
      <c r="AGS28" s="216"/>
      <c r="AGT28" s="216"/>
      <c r="AGU28" s="216"/>
      <c r="AGV28" s="216"/>
      <c r="AGW28" s="216"/>
      <c r="AGX28" s="216"/>
      <c r="AGY28" s="216"/>
      <c r="AGZ28" s="216"/>
      <c r="AHA28" s="216"/>
      <c r="AHB28" s="216"/>
      <c r="AHC28" s="216"/>
      <c r="AHD28" s="216"/>
      <c r="AHE28" s="216"/>
      <c r="AHF28" s="216"/>
      <c r="AHG28" s="216"/>
      <c r="AHH28" s="216"/>
      <c r="AHI28" s="216"/>
      <c r="AHJ28" s="216"/>
      <c r="AHK28" s="216"/>
      <c r="AHL28" s="216"/>
      <c r="AHM28" s="216"/>
      <c r="AHN28" s="216"/>
      <c r="AHO28" s="216"/>
      <c r="AHP28" s="216"/>
      <c r="AHQ28" s="216"/>
      <c r="AHR28" s="216"/>
      <c r="AHS28" s="216"/>
      <c r="AHT28" s="216"/>
      <c r="AHU28" s="216"/>
      <c r="AHV28" s="216"/>
      <c r="AHW28" s="216"/>
      <c r="AHX28" s="216"/>
      <c r="AHY28" s="216"/>
      <c r="AHZ28" s="216"/>
      <c r="AIA28" s="216"/>
      <c r="AIB28" s="216"/>
      <c r="AIC28" s="216"/>
      <c r="AID28" s="216"/>
      <c r="AIE28" s="216"/>
      <c r="AIF28" s="216"/>
      <c r="AIG28" s="216"/>
      <c r="AIH28" s="216"/>
      <c r="AII28" s="216"/>
      <c r="AIJ28" s="216"/>
      <c r="AIK28" s="216"/>
      <c r="AIL28" s="216"/>
      <c r="AIM28" s="216"/>
      <c r="AIN28" s="216"/>
      <c r="AIO28" s="216"/>
      <c r="AIP28" s="216"/>
      <c r="AIQ28" s="216"/>
      <c r="AIR28" s="216"/>
      <c r="AIS28" s="216"/>
      <c r="AIT28" s="216"/>
      <c r="AIU28" s="216"/>
      <c r="AIV28" s="216"/>
      <c r="AIW28" s="216"/>
      <c r="AIX28" s="216"/>
      <c r="AIY28" s="216"/>
      <c r="AIZ28" s="216"/>
      <c r="AJA28" s="216"/>
      <c r="AJB28" s="216"/>
      <c r="AJC28" s="216"/>
      <c r="AJD28" s="216"/>
      <c r="AJE28" s="216"/>
      <c r="AJF28" s="216"/>
      <c r="AJG28" s="216"/>
      <c r="AJH28" s="216"/>
      <c r="AJI28" s="216"/>
      <c r="AJJ28" s="216"/>
      <c r="AJK28" s="216"/>
      <c r="AJL28" s="216"/>
      <c r="AJM28" s="216"/>
      <c r="AJN28" s="216"/>
      <c r="AJO28" s="216"/>
      <c r="AJP28" s="216"/>
      <c r="AJQ28" s="216"/>
      <c r="AJR28" s="216"/>
      <c r="AJS28" s="216"/>
      <c r="AJT28" s="216"/>
      <c r="AJU28" s="216"/>
      <c r="AJV28" s="216"/>
      <c r="AJW28" s="216"/>
      <c r="AJX28" s="216"/>
      <c r="AJY28" s="216"/>
      <c r="AJZ28" s="216"/>
      <c r="AKA28" s="216"/>
      <c r="AKB28" s="216"/>
      <c r="AKC28" s="216"/>
      <c r="AKD28" s="216"/>
      <c r="AKE28" s="216"/>
      <c r="AKF28" s="216"/>
      <c r="AKG28" s="216"/>
      <c r="AKH28" s="216"/>
      <c r="AKI28" s="216"/>
      <c r="AKJ28" s="216"/>
      <c r="AKK28" s="216"/>
      <c r="AKL28" s="216"/>
      <c r="AKM28" s="216"/>
      <c r="AKN28" s="216"/>
      <c r="AKO28" s="216"/>
      <c r="AKP28" s="216"/>
      <c r="AKQ28" s="216"/>
      <c r="AKR28" s="216"/>
      <c r="AKS28" s="216"/>
      <c r="AKT28" s="216"/>
      <c r="AKU28" s="216"/>
      <c r="AKV28" s="216"/>
      <c r="AKW28" s="216"/>
      <c r="AKX28" s="216"/>
      <c r="AKY28" s="216"/>
      <c r="AKZ28" s="216"/>
      <c r="ALA28" s="216"/>
      <c r="ALB28" s="216"/>
      <c r="ALC28" s="216"/>
      <c r="ALD28" s="216"/>
      <c r="ALE28" s="216"/>
      <c r="ALF28" s="216"/>
      <c r="ALG28" s="216"/>
      <c r="ALH28" s="216"/>
      <c r="ALI28" s="216"/>
      <c r="ALJ28" s="216"/>
      <c r="ALK28" s="216"/>
      <c r="ALL28" s="216"/>
      <c r="ALM28" s="216"/>
      <c r="ALN28" s="216"/>
      <c r="ALO28" s="216"/>
      <c r="ALP28" s="216"/>
      <c r="ALQ28" s="216"/>
      <c r="ALR28" s="216"/>
      <c r="ALS28" s="216"/>
      <c r="ALT28" s="216"/>
      <c r="ALU28" s="216"/>
      <c r="ALV28" s="216"/>
      <c r="ALW28" s="216"/>
      <c r="ALX28" s="216"/>
      <c r="ALY28" s="216"/>
      <c r="ALZ28" s="216"/>
      <c r="AMA28" s="216"/>
      <c r="AMB28" s="216"/>
      <c r="AMC28" s="216"/>
      <c r="AMD28" s="216"/>
      <c r="AME28" s="216"/>
      <c r="AMF28" s="216"/>
      <c r="AMG28" s="216"/>
      <c r="AMH28" s="216"/>
      <c r="AMI28" s="216"/>
      <c r="AMJ28" s="216"/>
      <c r="AMK28" s="216"/>
      <c r="AML28" s="216"/>
      <c r="AMM28" s="216"/>
      <c r="AMN28" s="216"/>
      <c r="AMO28" s="216"/>
      <c r="AMP28" s="216"/>
      <c r="AMQ28" s="216"/>
      <c r="AMR28" s="216"/>
      <c r="AMS28" s="216"/>
      <c r="AMT28" s="216"/>
      <c r="AMU28" s="216"/>
      <c r="AMV28" s="216"/>
      <c r="AMW28" s="216"/>
      <c r="AMX28" s="216"/>
      <c r="AMY28" s="216"/>
      <c r="AMZ28" s="216"/>
      <c r="ANA28" s="216"/>
      <c r="ANB28" s="216"/>
      <c r="ANC28" s="216"/>
      <c r="AND28" s="216"/>
      <c r="ANE28" s="216"/>
      <c r="ANF28" s="216"/>
      <c r="ANG28" s="216"/>
      <c r="ANH28" s="216"/>
      <c r="ANI28" s="216"/>
      <c r="ANJ28" s="216"/>
      <c r="ANK28" s="216"/>
      <c r="ANL28" s="216"/>
      <c r="ANM28" s="216"/>
      <c r="ANN28" s="216"/>
      <c r="ANO28" s="216"/>
      <c r="ANP28" s="216"/>
      <c r="ANQ28" s="216"/>
      <c r="ANR28" s="216"/>
      <c r="ANS28" s="216"/>
      <c r="ANT28" s="216"/>
      <c r="ANU28" s="216"/>
      <c r="ANV28" s="216"/>
      <c r="ANW28" s="216"/>
      <c r="ANX28" s="216"/>
      <c r="ANY28" s="216"/>
      <c r="ANZ28" s="216"/>
      <c r="AOA28" s="216"/>
      <c r="AOB28" s="216"/>
      <c r="AOC28" s="216"/>
      <c r="AOD28" s="216"/>
      <c r="AOE28" s="216"/>
      <c r="AOF28" s="216"/>
      <c r="AOG28" s="216"/>
      <c r="AOH28" s="216"/>
      <c r="AOI28" s="216"/>
      <c r="AOJ28" s="216"/>
      <c r="AOK28" s="216"/>
      <c r="AOL28" s="216"/>
      <c r="AOM28" s="216"/>
      <c r="AON28" s="216"/>
      <c r="AOO28" s="216"/>
      <c r="AOP28" s="216"/>
      <c r="AOQ28" s="216"/>
      <c r="AOR28" s="216"/>
      <c r="AOS28" s="216"/>
      <c r="AOT28" s="216"/>
      <c r="AOU28" s="216"/>
      <c r="AOV28" s="216"/>
      <c r="AOW28" s="216"/>
      <c r="AOX28" s="216"/>
      <c r="AOY28" s="216"/>
      <c r="AOZ28" s="216"/>
      <c r="APA28" s="216"/>
      <c r="APB28" s="216"/>
      <c r="APC28" s="216"/>
      <c r="APD28" s="216"/>
      <c r="APE28" s="216"/>
      <c r="APF28" s="216"/>
      <c r="APG28" s="216"/>
      <c r="APH28" s="216"/>
      <c r="API28" s="216"/>
      <c r="APJ28" s="216"/>
      <c r="APK28" s="216"/>
      <c r="APL28" s="216"/>
      <c r="APM28" s="216"/>
      <c r="APN28" s="216"/>
      <c r="APO28" s="216"/>
      <c r="APP28" s="216"/>
      <c r="APQ28" s="216"/>
      <c r="APR28" s="216"/>
      <c r="APS28" s="216"/>
      <c r="APT28" s="216"/>
      <c r="APU28" s="216"/>
      <c r="APV28" s="216"/>
      <c r="APW28" s="216"/>
      <c r="APX28" s="216"/>
      <c r="APY28" s="216"/>
      <c r="APZ28" s="216"/>
      <c r="AQA28" s="216"/>
      <c r="AQB28" s="216"/>
      <c r="AQC28" s="216"/>
      <c r="AQD28" s="216"/>
      <c r="AQE28" s="216"/>
      <c r="AQF28" s="216"/>
      <c r="AQG28" s="216"/>
      <c r="AQH28" s="216"/>
      <c r="AQI28" s="216"/>
      <c r="AQJ28" s="216"/>
      <c r="AQK28" s="216"/>
      <c r="AQL28" s="216"/>
      <c r="AQM28" s="216"/>
      <c r="AQN28" s="216"/>
      <c r="AQO28" s="216"/>
      <c r="AQP28" s="216"/>
      <c r="AQQ28" s="216"/>
      <c r="AQR28" s="216"/>
      <c r="AQS28" s="216"/>
      <c r="AQT28" s="216"/>
      <c r="AQU28" s="216"/>
      <c r="AQV28" s="216"/>
      <c r="AQW28" s="216"/>
      <c r="AQX28" s="216"/>
      <c r="AQY28" s="216"/>
      <c r="AQZ28" s="216"/>
      <c r="ARA28" s="216"/>
      <c r="ARB28" s="216"/>
      <c r="ARC28" s="216"/>
      <c r="ARD28" s="216"/>
      <c r="ARE28" s="216"/>
      <c r="ARF28" s="216"/>
      <c r="ARG28" s="216"/>
      <c r="ARH28" s="216"/>
      <c r="ARI28" s="216"/>
      <c r="ARJ28" s="216"/>
      <c r="ARK28" s="216"/>
      <c r="ARL28" s="216"/>
      <c r="ARM28" s="216"/>
      <c r="ARN28" s="216"/>
      <c r="ARO28" s="216"/>
      <c r="ARP28" s="216"/>
      <c r="ARQ28" s="216"/>
      <c r="ARR28" s="216"/>
      <c r="ARS28" s="216"/>
      <c r="ART28" s="216"/>
      <c r="ARU28" s="216"/>
      <c r="ARV28" s="216"/>
      <c r="ARW28" s="216"/>
      <c r="ARX28" s="216"/>
      <c r="ARY28" s="216"/>
      <c r="ARZ28" s="216"/>
      <c r="ASA28" s="216"/>
      <c r="ASB28" s="216"/>
      <c r="ASC28" s="216"/>
      <c r="ASD28" s="216"/>
      <c r="ASE28" s="216"/>
      <c r="ASF28" s="216"/>
      <c r="ASG28" s="216"/>
      <c r="ASH28" s="216"/>
      <c r="ASI28" s="216"/>
      <c r="ASJ28" s="216"/>
      <c r="ASK28" s="216"/>
      <c r="ASL28" s="216"/>
      <c r="ASM28" s="216"/>
      <c r="ASN28" s="216"/>
      <c r="ASO28" s="216"/>
      <c r="ASP28" s="216"/>
      <c r="ASQ28" s="216"/>
      <c r="ASR28" s="216"/>
      <c r="ASS28" s="216"/>
      <c r="AST28" s="216"/>
      <c r="ASU28" s="216"/>
      <c r="ASV28" s="216"/>
      <c r="ASW28" s="216"/>
      <c r="ASX28" s="216"/>
      <c r="ASY28" s="216"/>
      <c r="ASZ28" s="216"/>
      <c r="ATA28" s="216"/>
      <c r="ATB28" s="216"/>
      <c r="ATC28" s="216"/>
      <c r="ATD28" s="216"/>
      <c r="ATE28" s="216"/>
      <c r="ATF28" s="216"/>
      <c r="ATG28" s="216"/>
      <c r="ATH28" s="216"/>
      <c r="ATI28" s="216"/>
      <c r="ATJ28" s="216"/>
      <c r="ATK28" s="216"/>
      <c r="ATL28" s="216"/>
      <c r="ATM28" s="216"/>
      <c r="ATN28" s="216"/>
      <c r="ATO28" s="216"/>
      <c r="ATP28" s="216"/>
      <c r="ATQ28" s="216"/>
      <c r="ATR28" s="216"/>
      <c r="ATS28" s="216"/>
      <c r="ATT28" s="216"/>
      <c r="ATU28" s="216"/>
      <c r="ATV28" s="216"/>
      <c r="ATW28" s="216"/>
      <c r="ATX28" s="216"/>
      <c r="ATY28" s="216"/>
      <c r="ATZ28" s="216"/>
      <c r="AUA28" s="216"/>
      <c r="AUB28" s="216"/>
      <c r="AUC28" s="216"/>
      <c r="AUD28" s="216"/>
      <c r="AUE28" s="216"/>
      <c r="AUF28" s="216"/>
      <c r="AUG28" s="216"/>
      <c r="AUH28" s="216"/>
      <c r="AUI28" s="216"/>
      <c r="AUJ28" s="216"/>
      <c r="AUK28" s="216"/>
      <c r="AUL28" s="216"/>
      <c r="AUM28" s="216"/>
      <c r="AUN28" s="216"/>
      <c r="AUO28" s="216"/>
      <c r="AUP28" s="216"/>
      <c r="AUQ28" s="216"/>
      <c r="AUR28" s="216"/>
      <c r="AUS28" s="216"/>
      <c r="AUT28" s="216"/>
      <c r="AUU28" s="216"/>
      <c r="AUV28" s="216"/>
      <c r="AUW28" s="216"/>
      <c r="AUX28" s="216"/>
      <c r="AUY28" s="216"/>
      <c r="AUZ28" s="216"/>
      <c r="AVA28" s="216"/>
      <c r="AVB28" s="216"/>
      <c r="AVC28" s="216"/>
      <c r="AVD28" s="216"/>
      <c r="AVE28" s="216"/>
      <c r="AVF28" s="216"/>
      <c r="AVG28" s="216"/>
      <c r="AVH28" s="216"/>
      <c r="AVI28" s="216"/>
      <c r="AVJ28" s="216"/>
      <c r="AVK28" s="216"/>
      <c r="AVL28" s="216"/>
      <c r="AVM28" s="216"/>
      <c r="AVN28" s="216"/>
      <c r="AVO28" s="216"/>
      <c r="AVP28" s="216"/>
      <c r="AVQ28" s="216"/>
      <c r="AVR28" s="216"/>
      <c r="AVS28" s="216"/>
      <c r="AVT28" s="216"/>
      <c r="AVU28" s="216"/>
      <c r="AVV28" s="216"/>
      <c r="AVW28" s="216"/>
      <c r="AVX28" s="216"/>
      <c r="AVY28" s="216"/>
      <c r="AVZ28" s="216"/>
      <c r="AWA28" s="216"/>
      <c r="AWB28" s="216"/>
      <c r="AWC28" s="216"/>
      <c r="AWD28" s="216"/>
      <c r="AWE28" s="216"/>
      <c r="AWF28" s="216"/>
      <c r="AWG28" s="216"/>
      <c r="AWH28" s="216"/>
      <c r="AWI28" s="216"/>
      <c r="AWJ28" s="216"/>
      <c r="AWK28" s="216"/>
      <c r="AWL28" s="216"/>
      <c r="AWM28" s="216"/>
      <c r="AWN28" s="216"/>
      <c r="AWO28" s="216"/>
      <c r="AWP28" s="216"/>
      <c r="AWQ28" s="216"/>
      <c r="AWR28" s="216"/>
      <c r="AWS28" s="216"/>
      <c r="AWT28" s="216"/>
      <c r="AWU28" s="216"/>
      <c r="AWV28" s="216"/>
      <c r="AWW28" s="216"/>
      <c r="AWX28" s="216"/>
      <c r="AWY28" s="216"/>
      <c r="AWZ28" s="216"/>
      <c r="AXA28" s="216"/>
      <c r="AXB28" s="216"/>
      <c r="AXC28" s="216"/>
      <c r="AXD28" s="216"/>
      <c r="AXE28" s="216"/>
      <c r="AXF28" s="216"/>
      <c r="AXG28" s="216"/>
      <c r="AXH28" s="216"/>
      <c r="AXI28" s="216"/>
      <c r="AXJ28" s="216"/>
      <c r="AXK28" s="216"/>
      <c r="AXL28" s="216"/>
      <c r="AXM28" s="216"/>
      <c r="AXN28" s="216"/>
      <c r="AXO28" s="216"/>
      <c r="AXP28" s="216"/>
      <c r="AXQ28" s="216"/>
      <c r="AXR28" s="216"/>
      <c r="AXS28" s="216"/>
      <c r="AXT28" s="216"/>
      <c r="AXU28" s="216"/>
      <c r="AXV28" s="216"/>
      <c r="AXW28" s="216"/>
      <c r="AXX28" s="216"/>
      <c r="AXY28" s="216"/>
      <c r="AXZ28" s="216"/>
      <c r="AYA28" s="216"/>
      <c r="AYB28" s="216"/>
      <c r="AYC28" s="216"/>
      <c r="AYD28" s="216"/>
      <c r="AYE28" s="216"/>
      <c r="AYF28" s="216"/>
      <c r="AYG28" s="216"/>
      <c r="AYH28" s="216"/>
      <c r="AYI28" s="216"/>
      <c r="AYJ28" s="216"/>
      <c r="AYK28" s="216"/>
      <c r="AYL28" s="216"/>
      <c r="AYM28" s="216"/>
      <c r="AYN28" s="216"/>
      <c r="AYO28" s="216"/>
      <c r="AYP28" s="216"/>
      <c r="AYQ28" s="216"/>
      <c r="AYR28" s="216"/>
      <c r="AYS28" s="216"/>
      <c r="AYT28" s="216"/>
      <c r="AYU28" s="216"/>
      <c r="AYV28" s="216"/>
      <c r="AYW28" s="216"/>
      <c r="AYX28" s="216"/>
      <c r="AYY28" s="216"/>
      <c r="AYZ28" s="216"/>
      <c r="AZA28" s="216"/>
      <c r="AZB28" s="216"/>
      <c r="AZC28" s="216"/>
      <c r="AZD28" s="216"/>
      <c r="AZE28" s="216"/>
      <c r="AZF28" s="216"/>
      <c r="AZG28" s="216"/>
      <c r="AZH28" s="216"/>
      <c r="AZI28" s="216"/>
      <c r="AZJ28" s="216"/>
      <c r="AZK28" s="216"/>
      <c r="AZL28" s="216"/>
      <c r="AZM28" s="216"/>
      <c r="AZN28" s="216"/>
      <c r="AZO28" s="216"/>
      <c r="AZP28" s="216"/>
      <c r="AZQ28" s="216"/>
      <c r="AZR28" s="216"/>
      <c r="AZS28" s="216"/>
      <c r="AZT28" s="216"/>
      <c r="AZU28" s="216"/>
      <c r="AZV28" s="216"/>
      <c r="AZW28" s="216"/>
      <c r="AZX28" s="216"/>
      <c r="AZY28" s="216"/>
      <c r="AZZ28" s="216"/>
      <c r="BAA28" s="216"/>
      <c r="BAB28" s="216"/>
      <c r="BAC28" s="216"/>
      <c r="BAD28" s="216"/>
      <c r="BAE28" s="216"/>
      <c r="BAF28" s="216"/>
      <c r="BAG28" s="216"/>
      <c r="BAH28" s="216"/>
      <c r="BAI28" s="216"/>
      <c r="BAJ28" s="216"/>
      <c r="BAK28" s="216"/>
      <c r="BAL28" s="216"/>
      <c r="BAM28" s="216"/>
      <c r="BAN28" s="216"/>
      <c r="BAO28" s="216"/>
      <c r="BAP28" s="216"/>
      <c r="BAQ28" s="216"/>
      <c r="BAR28" s="216"/>
      <c r="BAS28" s="216"/>
      <c r="BAT28" s="216"/>
      <c r="BAU28" s="216"/>
      <c r="BAV28" s="216"/>
      <c r="BAW28" s="216"/>
      <c r="BAX28" s="216"/>
      <c r="BAY28" s="216"/>
      <c r="BAZ28" s="216"/>
      <c r="BBA28" s="216"/>
      <c r="BBB28" s="216"/>
      <c r="BBC28" s="216"/>
      <c r="BBD28" s="216"/>
      <c r="BBE28" s="216"/>
      <c r="BBF28" s="216"/>
      <c r="BBG28" s="216"/>
      <c r="BBH28" s="216"/>
      <c r="BBI28" s="216"/>
      <c r="BBJ28" s="216"/>
      <c r="BBK28" s="216"/>
      <c r="BBL28" s="216"/>
      <c r="BBM28" s="216"/>
      <c r="BBN28" s="216"/>
      <c r="BBO28" s="216"/>
      <c r="BBP28" s="216"/>
      <c r="BBQ28" s="216"/>
      <c r="BBR28" s="216"/>
      <c r="BBS28" s="216"/>
      <c r="BBT28" s="216"/>
      <c r="BBU28" s="216"/>
      <c r="BBV28" s="216"/>
      <c r="BBW28" s="216"/>
      <c r="BBX28" s="216"/>
      <c r="BBY28" s="216"/>
      <c r="BBZ28" s="216"/>
      <c r="BCA28" s="216"/>
      <c r="BCB28" s="216"/>
      <c r="BCC28" s="216"/>
      <c r="BCD28" s="216"/>
      <c r="BCE28" s="216"/>
      <c r="BCF28" s="216"/>
      <c r="BCG28" s="216"/>
      <c r="BCH28" s="216"/>
      <c r="BCI28" s="216"/>
      <c r="BCJ28" s="216"/>
      <c r="BCK28" s="216"/>
      <c r="BCL28" s="216"/>
      <c r="BCM28" s="216"/>
      <c r="BCN28" s="216"/>
      <c r="BCO28" s="216"/>
      <c r="BCP28" s="216"/>
      <c r="BCQ28" s="216"/>
      <c r="BCR28" s="216"/>
      <c r="BCS28" s="216"/>
      <c r="BCT28" s="216"/>
      <c r="BCU28" s="216"/>
      <c r="BCV28" s="216"/>
      <c r="BCW28" s="216"/>
      <c r="BCX28" s="216"/>
      <c r="BCY28" s="216"/>
      <c r="BCZ28" s="216"/>
      <c r="BDA28" s="216"/>
      <c r="BDB28" s="216"/>
      <c r="BDC28" s="216"/>
      <c r="BDD28" s="216"/>
      <c r="BDE28" s="216"/>
      <c r="BDF28" s="216"/>
      <c r="BDG28" s="216"/>
      <c r="BDH28" s="216"/>
      <c r="BDI28" s="216"/>
      <c r="BDJ28" s="216"/>
      <c r="BDK28" s="216"/>
      <c r="BDL28" s="216"/>
      <c r="BDM28" s="216"/>
      <c r="BDN28" s="216"/>
      <c r="BDO28" s="216"/>
      <c r="BDP28" s="216"/>
      <c r="BDQ28" s="216"/>
      <c r="BDR28" s="216"/>
      <c r="BDS28" s="216"/>
      <c r="BDT28" s="216"/>
      <c r="BDU28" s="216"/>
      <c r="BDV28" s="216"/>
      <c r="BDW28" s="216"/>
      <c r="BDX28" s="216"/>
      <c r="BDY28" s="216"/>
      <c r="BDZ28" s="216"/>
      <c r="BEA28" s="216"/>
      <c r="BEB28" s="216"/>
      <c r="BEC28" s="216"/>
      <c r="BED28" s="216"/>
      <c r="BEE28" s="216"/>
      <c r="BEF28" s="216"/>
      <c r="BEG28" s="216"/>
      <c r="BEH28" s="216"/>
      <c r="BEI28" s="216"/>
      <c r="BEJ28" s="216"/>
      <c r="BEK28" s="216"/>
      <c r="BEL28" s="216"/>
      <c r="BEM28" s="216"/>
      <c r="BEN28" s="216"/>
      <c r="BEO28" s="216"/>
      <c r="BEP28" s="216"/>
      <c r="BEQ28" s="216"/>
      <c r="BER28" s="216"/>
      <c r="BES28" s="216"/>
      <c r="BET28" s="216"/>
      <c r="BEU28" s="216"/>
      <c r="BEV28" s="216"/>
      <c r="BEW28" s="216"/>
      <c r="BEX28" s="216"/>
      <c r="BEY28" s="216"/>
      <c r="BEZ28" s="216"/>
      <c r="BFA28" s="216"/>
      <c r="BFB28" s="216"/>
      <c r="BFC28" s="216"/>
      <c r="BFD28" s="216"/>
      <c r="BFE28" s="216"/>
      <c r="BFF28" s="216"/>
      <c r="BFG28" s="216"/>
      <c r="BFH28" s="216"/>
      <c r="BFI28" s="216"/>
      <c r="BFJ28" s="216"/>
      <c r="BFK28" s="216"/>
      <c r="BFL28" s="216"/>
      <c r="BFM28" s="216"/>
      <c r="BFN28" s="216"/>
      <c r="BFO28" s="216"/>
      <c r="BFP28" s="216"/>
      <c r="BFQ28" s="216"/>
      <c r="BFR28" s="216"/>
      <c r="BFS28" s="216"/>
      <c r="BFT28" s="216"/>
      <c r="BFU28" s="216"/>
      <c r="BFV28" s="216"/>
      <c r="BFW28" s="216"/>
      <c r="BFX28" s="216"/>
      <c r="BFY28" s="216"/>
      <c r="BFZ28" s="216"/>
      <c r="BGA28" s="216"/>
      <c r="BGB28" s="216"/>
      <c r="BGC28" s="216"/>
      <c r="BGD28" s="216"/>
      <c r="BGE28" s="216"/>
      <c r="BGF28" s="216"/>
      <c r="BGG28" s="216"/>
      <c r="BGH28" s="216"/>
      <c r="BGI28" s="216"/>
      <c r="BGJ28" s="216"/>
      <c r="BGK28" s="216"/>
      <c r="BGL28" s="216"/>
      <c r="BGM28" s="216"/>
      <c r="BGN28" s="216"/>
      <c r="BGO28" s="216"/>
      <c r="BGP28" s="216"/>
      <c r="BGQ28" s="216"/>
      <c r="BGR28" s="216"/>
      <c r="BGS28" s="216"/>
      <c r="BGT28" s="216"/>
      <c r="BGU28" s="216"/>
      <c r="BGV28" s="216"/>
      <c r="BGW28" s="216"/>
      <c r="BGX28" s="216"/>
      <c r="BGY28" s="216"/>
      <c r="BGZ28" s="216"/>
      <c r="BHA28" s="216"/>
      <c r="BHB28" s="216"/>
      <c r="BHC28" s="216"/>
      <c r="BHD28" s="216"/>
      <c r="BHE28" s="216"/>
      <c r="BHF28" s="216"/>
      <c r="BHG28" s="216"/>
      <c r="BHH28" s="216"/>
      <c r="BHI28" s="216"/>
      <c r="BHJ28" s="216"/>
      <c r="BHK28" s="216"/>
      <c r="BHL28" s="216"/>
      <c r="BHM28" s="216"/>
      <c r="BHN28" s="216"/>
      <c r="BHO28" s="216"/>
      <c r="BHP28" s="216"/>
      <c r="BHQ28" s="216"/>
      <c r="BHR28" s="216"/>
      <c r="BHS28" s="216"/>
      <c r="BHT28" s="216"/>
      <c r="BHU28" s="216"/>
      <c r="BHV28" s="216"/>
      <c r="BHW28" s="216"/>
      <c r="BHX28" s="216"/>
      <c r="BHY28" s="216"/>
      <c r="BHZ28" s="216"/>
      <c r="BIA28" s="216"/>
      <c r="BIB28" s="216"/>
      <c r="BIC28" s="216"/>
      <c r="BID28" s="216"/>
      <c r="BIE28" s="216"/>
      <c r="BIF28" s="216"/>
      <c r="BIG28" s="216"/>
      <c r="BIH28" s="216"/>
      <c r="BII28" s="216"/>
      <c r="BIJ28" s="216"/>
      <c r="BIK28" s="216"/>
      <c r="BIL28" s="216"/>
      <c r="BIM28" s="216"/>
      <c r="BIN28" s="216"/>
      <c r="BIO28" s="216"/>
      <c r="BIP28" s="216"/>
      <c r="BIQ28" s="216"/>
      <c r="BIR28" s="216"/>
      <c r="BIS28" s="216"/>
      <c r="BIT28" s="216"/>
      <c r="BIU28" s="216"/>
      <c r="BIV28" s="216"/>
      <c r="BIW28" s="216"/>
      <c r="BIX28" s="216"/>
      <c r="BIY28" s="216"/>
      <c r="BIZ28" s="216"/>
      <c r="BJA28" s="216"/>
      <c r="BJB28" s="216"/>
      <c r="BJC28" s="216"/>
      <c r="BJD28" s="216"/>
      <c r="BJE28" s="216"/>
      <c r="BJF28" s="216"/>
      <c r="BJG28" s="216"/>
      <c r="BJH28" s="216"/>
      <c r="BJI28" s="216"/>
      <c r="BJJ28" s="216"/>
      <c r="BJK28" s="216"/>
      <c r="BJL28" s="216"/>
      <c r="BJM28" s="216"/>
      <c r="BJN28" s="216"/>
      <c r="BJO28" s="216"/>
      <c r="BJP28" s="216"/>
      <c r="BJQ28" s="216"/>
      <c r="BJR28" s="216"/>
      <c r="BJS28" s="216"/>
      <c r="BJT28" s="216"/>
      <c r="BJU28" s="216"/>
      <c r="BJV28" s="216"/>
      <c r="BJW28" s="216"/>
      <c r="BJX28" s="216"/>
      <c r="BJY28" s="216"/>
      <c r="BJZ28" s="216"/>
      <c r="BKA28" s="216"/>
      <c r="BKB28" s="216"/>
      <c r="BKC28" s="216"/>
      <c r="BKD28" s="216"/>
      <c r="BKE28" s="216"/>
      <c r="BKF28" s="216"/>
      <c r="BKG28" s="216"/>
      <c r="BKH28" s="216"/>
      <c r="BKI28" s="216"/>
      <c r="BKJ28" s="216"/>
      <c r="BKK28" s="216"/>
      <c r="BKL28" s="216"/>
      <c r="BKM28" s="216"/>
      <c r="BKN28" s="216"/>
      <c r="BKO28" s="216"/>
      <c r="BKP28" s="216"/>
      <c r="BKQ28" s="216"/>
      <c r="BKR28" s="216"/>
      <c r="BKS28" s="216"/>
      <c r="BKT28" s="216"/>
      <c r="BKU28" s="216"/>
      <c r="BKV28" s="216"/>
      <c r="BKW28" s="216"/>
      <c r="BKX28" s="216"/>
      <c r="BKY28" s="216"/>
      <c r="BKZ28" s="216"/>
      <c r="BLA28" s="216"/>
      <c r="BLB28" s="216"/>
      <c r="BLC28" s="216"/>
      <c r="BLD28" s="216"/>
      <c r="BLE28" s="216"/>
      <c r="BLF28" s="216"/>
      <c r="BLG28" s="216"/>
      <c r="BLH28" s="216"/>
      <c r="BLI28" s="216"/>
      <c r="BLJ28" s="216"/>
      <c r="BLK28" s="216"/>
      <c r="BLL28" s="216"/>
      <c r="BLM28" s="216"/>
      <c r="BLN28" s="216"/>
      <c r="BLO28" s="216"/>
      <c r="BLP28" s="216"/>
      <c r="BLQ28" s="216"/>
      <c r="BLR28" s="216"/>
      <c r="BLS28" s="216"/>
      <c r="BLT28" s="216"/>
      <c r="BLU28" s="216"/>
      <c r="BLV28" s="216"/>
      <c r="BLW28" s="216"/>
      <c r="BLX28" s="216"/>
      <c r="BLY28" s="216"/>
      <c r="BLZ28" s="216"/>
      <c r="BMA28" s="216"/>
      <c r="BMB28" s="216"/>
      <c r="BMC28" s="216"/>
      <c r="BMD28" s="216"/>
      <c r="BME28" s="216"/>
      <c r="BMF28" s="216"/>
      <c r="BMG28" s="216"/>
      <c r="BMH28" s="216"/>
      <c r="BMI28" s="216"/>
      <c r="BMJ28" s="216"/>
      <c r="BMK28" s="216"/>
      <c r="BML28" s="216"/>
      <c r="BMM28" s="216"/>
      <c r="BMN28" s="216"/>
      <c r="BMO28" s="216"/>
      <c r="BMP28" s="216"/>
      <c r="BMQ28" s="216"/>
      <c r="BMR28" s="216"/>
      <c r="BMS28" s="216"/>
      <c r="BMT28" s="216"/>
      <c r="BMU28" s="216"/>
      <c r="BMV28" s="216"/>
      <c r="BMW28" s="216"/>
      <c r="BMX28" s="216"/>
      <c r="BMY28" s="216"/>
      <c r="BMZ28" s="216"/>
      <c r="BNA28" s="216"/>
      <c r="BNB28" s="216"/>
      <c r="BNC28" s="216"/>
      <c r="BND28" s="216"/>
      <c r="BNE28" s="216"/>
      <c r="BNF28" s="216"/>
      <c r="BNG28" s="216"/>
      <c r="BNH28" s="216"/>
      <c r="BNI28" s="216"/>
      <c r="BNJ28" s="216"/>
      <c r="BNK28" s="216"/>
      <c r="BNL28" s="216"/>
      <c r="BNM28" s="216"/>
      <c r="BNN28" s="216"/>
      <c r="BNO28" s="216"/>
      <c r="BNP28" s="216"/>
      <c r="BNQ28" s="216"/>
      <c r="BNR28" s="216"/>
      <c r="BNS28" s="216"/>
      <c r="BNT28" s="216"/>
      <c r="BNU28" s="216"/>
      <c r="BNV28" s="216"/>
      <c r="BNW28" s="216"/>
      <c r="BNX28" s="216"/>
      <c r="BNY28" s="216"/>
      <c r="BNZ28" s="216"/>
      <c r="BOA28" s="216"/>
      <c r="BOB28" s="216"/>
      <c r="BOC28" s="216"/>
      <c r="BOD28" s="216"/>
      <c r="BOE28" s="216"/>
      <c r="BOF28" s="216"/>
      <c r="BOG28" s="216"/>
      <c r="BOH28" s="216"/>
      <c r="BOI28" s="216"/>
      <c r="BOJ28" s="216"/>
      <c r="BOK28" s="216"/>
      <c r="BOL28" s="216"/>
      <c r="BOM28" s="216"/>
      <c r="BON28" s="216"/>
      <c r="BOO28" s="216"/>
      <c r="BOP28" s="216"/>
      <c r="BOQ28" s="216"/>
      <c r="BOR28" s="216"/>
      <c r="BOS28" s="216"/>
      <c r="BOT28" s="216"/>
      <c r="BOU28" s="216"/>
      <c r="BOV28" s="216"/>
      <c r="BOW28" s="216"/>
      <c r="BOX28" s="216"/>
      <c r="BOY28" s="216"/>
      <c r="BOZ28" s="216"/>
      <c r="BPA28" s="216"/>
      <c r="BPB28" s="216"/>
      <c r="BPC28" s="216"/>
      <c r="BPD28" s="216"/>
      <c r="BPE28" s="216"/>
      <c r="BPF28" s="216"/>
      <c r="BPG28" s="216"/>
      <c r="BPH28" s="216"/>
      <c r="BPI28" s="216"/>
      <c r="BPJ28" s="216"/>
      <c r="BPK28" s="216"/>
      <c r="BPL28" s="216"/>
      <c r="BPM28" s="216"/>
      <c r="BPN28" s="216"/>
      <c r="BPO28" s="216"/>
      <c r="BPP28" s="216"/>
      <c r="BPQ28" s="216"/>
      <c r="BPR28" s="216"/>
      <c r="BPS28" s="216"/>
      <c r="BPT28" s="216"/>
      <c r="BPU28" s="216"/>
      <c r="BPV28" s="216"/>
      <c r="BPW28" s="216"/>
      <c r="BPX28" s="216"/>
      <c r="BPY28" s="216"/>
      <c r="BPZ28" s="216"/>
      <c r="BQA28" s="216"/>
      <c r="BQB28" s="216"/>
      <c r="BQC28" s="216"/>
      <c r="BQD28" s="216"/>
      <c r="BQE28" s="216"/>
      <c r="BQF28" s="216"/>
      <c r="BQG28" s="216"/>
      <c r="BQH28" s="216"/>
      <c r="BQI28" s="216"/>
      <c r="BQJ28" s="216"/>
      <c r="BQK28" s="216"/>
      <c r="BQL28" s="216"/>
      <c r="BQM28" s="216"/>
      <c r="BQN28" s="216"/>
      <c r="BQO28" s="216"/>
      <c r="BQP28" s="216"/>
      <c r="BQQ28" s="216"/>
      <c r="BQR28" s="216"/>
      <c r="BQS28" s="216"/>
      <c r="BQT28" s="216"/>
      <c r="BQU28" s="216"/>
      <c r="BQV28" s="216"/>
      <c r="BQW28" s="216"/>
      <c r="BQX28" s="216"/>
      <c r="BQY28" s="216"/>
      <c r="BQZ28" s="216"/>
      <c r="BRA28" s="216"/>
      <c r="BRB28" s="216"/>
      <c r="BRC28" s="216"/>
      <c r="BRD28" s="216"/>
      <c r="BRE28" s="216"/>
      <c r="BRF28" s="216"/>
      <c r="BRG28" s="216"/>
      <c r="BRH28" s="216"/>
      <c r="BRI28" s="216"/>
      <c r="BRJ28" s="216"/>
      <c r="BRK28" s="216"/>
      <c r="BRL28" s="216"/>
      <c r="BRM28" s="216"/>
      <c r="BRN28" s="216"/>
      <c r="BRO28" s="216"/>
      <c r="BRP28" s="216"/>
      <c r="BRQ28" s="216"/>
      <c r="BRR28" s="216"/>
      <c r="BRS28" s="216"/>
      <c r="BRT28" s="216"/>
      <c r="BRU28" s="216"/>
      <c r="BRV28" s="216"/>
      <c r="BRW28" s="216"/>
      <c r="BRX28" s="216"/>
      <c r="BRY28" s="216"/>
      <c r="BRZ28" s="216"/>
      <c r="BSA28" s="216"/>
      <c r="BSB28" s="216"/>
      <c r="BSC28" s="216"/>
      <c r="BSD28" s="216"/>
      <c r="BSE28" s="216"/>
      <c r="BSF28" s="216"/>
      <c r="BSG28" s="216"/>
      <c r="BSH28" s="216"/>
      <c r="BSI28" s="216"/>
      <c r="BSJ28" s="216"/>
      <c r="BSK28" s="216"/>
      <c r="BSL28" s="216"/>
      <c r="BSM28" s="216"/>
      <c r="BSN28" s="216"/>
      <c r="BSO28" s="216"/>
      <c r="BSP28" s="216"/>
      <c r="BSQ28" s="216"/>
      <c r="BSR28" s="216"/>
      <c r="BSS28" s="216"/>
      <c r="BST28" s="216"/>
      <c r="BSU28" s="216"/>
      <c r="BSV28" s="216"/>
      <c r="BSW28" s="216"/>
      <c r="BSX28" s="216"/>
      <c r="BSY28" s="216"/>
      <c r="BSZ28" s="216"/>
      <c r="BTA28" s="216"/>
      <c r="BTB28" s="216"/>
      <c r="BTC28" s="216"/>
      <c r="BTD28" s="216"/>
      <c r="BTE28" s="216"/>
      <c r="BTF28" s="216"/>
      <c r="BTG28" s="216"/>
      <c r="BTH28" s="216"/>
      <c r="BTI28" s="216"/>
      <c r="BTJ28" s="216"/>
      <c r="BTK28" s="216"/>
      <c r="BTL28" s="216"/>
      <c r="BTM28" s="216"/>
      <c r="BTN28" s="216"/>
      <c r="BTO28" s="216"/>
      <c r="BTP28" s="216"/>
      <c r="BTQ28" s="216"/>
      <c r="BTR28" s="216"/>
      <c r="BTS28" s="216"/>
      <c r="BTT28" s="216"/>
      <c r="BTU28" s="216"/>
      <c r="BTV28" s="216"/>
      <c r="BTW28" s="216"/>
      <c r="BTX28" s="216"/>
      <c r="BTY28" s="216"/>
      <c r="BTZ28" s="216"/>
      <c r="BUA28" s="216"/>
      <c r="BUB28" s="216"/>
      <c r="BUC28" s="216"/>
      <c r="BUD28" s="216"/>
      <c r="BUE28" s="216"/>
      <c r="BUF28" s="216"/>
      <c r="BUG28" s="216"/>
      <c r="BUH28" s="216"/>
      <c r="BUI28" s="216"/>
      <c r="BUJ28" s="216"/>
      <c r="BUK28" s="216"/>
      <c r="BUL28" s="216"/>
      <c r="BUM28" s="216"/>
      <c r="BUN28" s="216"/>
      <c r="BUO28" s="216"/>
      <c r="BUP28" s="216"/>
      <c r="BUQ28" s="216"/>
      <c r="BUR28" s="216"/>
      <c r="BUS28" s="216"/>
      <c r="BUT28" s="216"/>
      <c r="BUU28" s="216"/>
      <c r="BUV28" s="216"/>
      <c r="BUW28" s="216"/>
      <c r="BUX28" s="216"/>
      <c r="BUY28" s="216"/>
      <c r="BUZ28" s="216"/>
      <c r="BVA28" s="216"/>
      <c r="BVB28" s="216"/>
      <c r="BVC28" s="216"/>
      <c r="BVD28" s="216"/>
      <c r="BVE28" s="216"/>
      <c r="BVF28" s="216"/>
      <c r="BVG28" s="216"/>
      <c r="BVH28" s="216"/>
      <c r="BVI28" s="216"/>
      <c r="BVJ28" s="216"/>
      <c r="BVK28" s="216"/>
      <c r="BVL28" s="216"/>
      <c r="BVM28" s="216"/>
      <c r="BVN28" s="216"/>
      <c r="BVO28" s="216"/>
      <c r="BVP28" s="216"/>
      <c r="BVQ28" s="216"/>
      <c r="BVR28" s="216"/>
      <c r="BVS28" s="216"/>
      <c r="BVT28" s="216"/>
      <c r="BVU28" s="216"/>
      <c r="BVV28" s="216"/>
      <c r="BVW28" s="216"/>
      <c r="BVX28" s="216"/>
      <c r="BVY28" s="216"/>
      <c r="BVZ28" s="216"/>
      <c r="BWA28" s="216"/>
      <c r="BWB28" s="216"/>
      <c r="BWC28" s="216"/>
      <c r="BWD28" s="216"/>
      <c r="BWE28" s="216"/>
      <c r="BWF28" s="216"/>
      <c r="BWG28" s="216"/>
      <c r="BWH28" s="216"/>
      <c r="BWI28" s="216"/>
      <c r="BWJ28" s="216"/>
      <c r="BWK28" s="216"/>
      <c r="BWL28" s="216"/>
      <c r="BWM28" s="216"/>
      <c r="BWN28" s="216"/>
      <c r="BWO28" s="216"/>
      <c r="BWP28" s="216"/>
      <c r="BWQ28" s="216"/>
      <c r="BWR28" s="216"/>
      <c r="BWS28" s="216"/>
      <c r="BWT28" s="216"/>
      <c r="BWU28" s="216"/>
      <c r="BWV28" s="216"/>
      <c r="BWW28" s="216"/>
      <c r="BWX28" s="216"/>
      <c r="BWY28" s="216"/>
      <c r="BWZ28" s="216"/>
      <c r="BXA28" s="216"/>
      <c r="BXB28" s="216"/>
      <c r="BXC28" s="216"/>
      <c r="BXD28" s="216"/>
      <c r="BXE28" s="216"/>
      <c r="BXF28" s="216"/>
      <c r="BXG28" s="216"/>
      <c r="BXH28" s="216"/>
      <c r="BXI28" s="216"/>
      <c r="BXJ28" s="216"/>
      <c r="BXK28" s="216"/>
      <c r="BXL28" s="216"/>
      <c r="BXM28" s="216"/>
      <c r="BXN28" s="216"/>
      <c r="BXO28" s="216"/>
      <c r="BXP28" s="216"/>
      <c r="BXQ28" s="216"/>
      <c r="BXR28" s="216"/>
      <c r="BXS28" s="216"/>
      <c r="BXT28" s="216"/>
      <c r="BXU28" s="216"/>
      <c r="BXV28" s="216"/>
      <c r="BXW28" s="216"/>
      <c r="BXX28" s="216"/>
      <c r="BXY28" s="216"/>
      <c r="BXZ28" s="216"/>
      <c r="BYA28" s="216"/>
      <c r="BYB28" s="216"/>
      <c r="BYC28" s="216"/>
      <c r="BYD28" s="216"/>
      <c r="BYE28" s="216"/>
      <c r="BYF28" s="216"/>
      <c r="BYG28" s="216"/>
      <c r="BYH28" s="216"/>
      <c r="BYI28" s="216"/>
      <c r="BYJ28" s="216"/>
      <c r="BYK28" s="216"/>
      <c r="BYL28" s="216"/>
      <c r="BYM28" s="216"/>
      <c r="BYN28" s="216"/>
      <c r="BYO28" s="216"/>
      <c r="BYP28" s="216"/>
      <c r="BYQ28" s="216"/>
      <c r="BYR28" s="216"/>
      <c r="BYS28" s="216"/>
      <c r="BYT28" s="216"/>
      <c r="BYU28" s="216"/>
      <c r="BYV28" s="216"/>
      <c r="BYW28" s="216"/>
      <c r="BYX28" s="216"/>
      <c r="BYY28" s="216"/>
      <c r="BYZ28" s="216"/>
      <c r="BZA28" s="216"/>
      <c r="BZB28" s="216"/>
      <c r="BZC28" s="216"/>
      <c r="BZD28" s="216"/>
      <c r="BZE28" s="216"/>
      <c r="BZF28" s="216"/>
      <c r="BZG28" s="216"/>
      <c r="BZH28" s="216"/>
      <c r="BZI28" s="216"/>
      <c r="BZJ28" s="216"/>
      <c r="BZK28" s="216"/>
      <c r="BZL28" s="216"/>
      <c r="BZM28" s="216"/>
      <c r="BZN28" s="216"/>
      <c r="BZO28" s="216"/>
      <c r="BZP28" s="216"/>
      <c r="BZQ28" s="216"/>
      <c r="BZR28" s="216"/>
      <c r="BZS28" s="216"/>
      <c r="BZT28" s="216"/>
      <c r="BZU28" s="216"/>
      <c r="BZV28" s="216"/>
      <c r="BZW28" s="216"/>
      <c r="BZX28" s="216"/>
      <c r="BZY28" s="216"/>
      <c r="BZZ28" s="216"/>
      <c r="CAA28" s="216"/>
      <c r="CAB28" s="216"/>
      <c r="CAC28" s="216"/>
      <c r="CAD28" s="216"/>
      <c r="CAE28" s="216"/>
      <c r="CAF28" s="216"/>
      <c r="CAG28" s="216"/>
      <c r="CAH28" s="216"/>
      <c r="CAI28" s="216"/>
      <c r="CAJ28" s="216"/>
      <c r="CAK28" s="216"/>
      <c r="CAL28" s="216"/>
      <c r="CAM28" s="216"/>
      <c r="CAN28" s="216"/>
      <c r="CAO28" s="216"/>
      <c r="CAP28" s="216"/>
      <c r="CAQ28" s="216"/>
      <c r="CAR28" s="216"/>
      <c r="CAS28" s="216"/>
      <c r="CAT28" s="216"/>
      <c r="CAU28" s="216"/>
      <c r="CAV28" s="216"/>
      <c r="CAW28" s="216"/>
      <c r="CAX28" s="216"/>
      <c r="CAY28" s="216"/>
      <c r="CAZ28" s="216"/>
      <c r="CBA28" s="216"/>
      <c r="CBB28" s="216"/>
      <c r="CBC28" s="216"/>
      <c r="CBD28" s="216"/>
      <c r="CBE28" s="216"/>
      <c r="CBF28" s="216"/>
      <c r="CBG28" s="216"/>
      <c r="CBH28" s="216"/>
      <c r="CBI28" s="216"/>
      <c r="CBJ28" s="216"/>
      <c r="CBK28" s="216"/>
      <c r="CBL28" s="216"/>
      <c r="CBM28" s="216"/>
      <c r="CBN28" s="216"/>
      <c r="CBO28" s="216"/>
      <c r="CBP28" s="216"/>
      <c r="CBQ28" s="216"/>
      <c r="CBR28" s="216"/>
      <c r="CBS28" s="216"/>
      <c r="CBT28" s="216"/>
      <c r="CBU28" s="216"/>
      <c r="CBV28" s="216"/>
      <c r="CBW28" s="216"/>
      <c r="CBX28" s="216"/>
      <c r="CBY28" s="216"/>
      <c r="CBZ28" s="216"/>
      <c r="CCA28" s="216"/>
      <c r="CCB28" s="216"/>
      <c r="CCC28" s="216"/>
      <c r="CCD28" s="216"/>
      <c r="CCE28" s="216"/>
      <c r="CCF28" s="216"/>
      <c r="CCG28" s="216"/>
      <c r="CCH28" s="216"/>
      <c r="CCI28" s="216"/>
      <c r="CCJ28" s="216"/>
      <c r="CCK28" s="216"/>
      <c r="CCL28" s="216"/>
      <c r="CCM28" s="216"/>
      <c r="CCN28" s="216"/>
      <c r="CCO28" s="216"/>
      <c r="CCP28" s="216"/>
      <c r="CCQ28" s="216"/>
      <c r="CCR28" s="216"/>
      <c r="CCS28" s="216"/>
      <c r="CCT28" s="216"/>
      <c r="CCU28" s="216"/>
      <c r="CCV28" s="216"/>
      <c r="CCW28" s="216"/>
      <c r="CCX28" s="216"/>
      <c r="CCY28" s="216"/>
      <c r="CCZ28" s="216"/>
      <c r="CDA28" s="216"/>
      <c r="CDB28" s="216"/>
      <c r="CDC28" s="216"/>
      <c r="CDD28" s="216"/>
      <c r="CDE28" s="216"/>
      <c r="CDF28" s="216"/>
      <c r="CDG28" s="216"/>
      <c r="CDH28" s="216"/>
      <c r="CDI28" s="216"/>
      <c r="CDJ28" s="216"/>
      <c r="CDK28" s="216"/>
      <c r="CDL28" s="216"/>
      <c r="CDM28" s="216"/>
      <c r="CDN28" s="216"/>
      <c r="CDO28" s="216"/>
      <c r="CDP28" s="216"/>
      <c r="CDQ28" s="216"/>
      <c r="CDR28" s="216"/>
      <c r="CDS28" s="216"/>
      <c r="CDT28" s="216"/>
      <c r="CDU28" s="216"/>
      <c r="CDV28" s="216"/>
      <c r="CDW28" s="216"/>
      <c r="CDX28" s="216"/>
      <c r="CDY28" s="216"/>
      <c r="CDZ28" s="216"/>
      <c r="CEA28" s="216"/>
      <c r="CEB28" s="216"/>
      <c r="CEC28" s="216"/>
      <c r="CED28" s="216"/>
      <c r="CEE28" s="216"/>
      <c r="CEF28" s="216"/>
      <c r="CEG28" s="216"/>
      <c r="CEH28" s="216"/>
      <c r="CEI28" s="216"/>
      <c r="CEJ28" s="216"/>
      <c r="CEK28" s="216"/>
      <c r="CEL28" s="216"/>
      <c r="CEM28" s="216"/>
      <c r="CEN28" s="216"/>
      <c r="CEO28" s="216"/>
      <c r="CEP28" s="216"/>
      <c r="CEQ28" s="216"/>
      <c r="CER28" s="216"/>
      <c r="CES28" s="216"/>
      <c r="CET28" s="216"/>
      <c r="CEU28" s="216"/>
      <c r="CEV28" s="216"/>
      <c r="CEW28" s="216"/>
      <c r="CEX28" s="216"/>
      <c r="CEY28" s="216"/>
      <c r="CEZ28" s="216"/>
      <c r="CFA28" s="216"/>
      <c r="CFB28" s="216"/>
      <c r="CFC28" s="216"/>
      <c r="CFD28" s="216"/>
      <c r="CFE28" s="216"/>
      <c r="CFF28" s="216"/>
      <c r="CFG28" s="216"/>
      <c r="CFH28" s="216"/>
      <c r="CFI28" s="216"/>
      <c r="CFJ28" s="216"/>
      <c r="CFK28" s="216"/>
      <c r="CFL28" s="216"/>
      <c r="CFM28" s="216"/>
      <c r="CFN28" s="216"/>
      <c r="CFO28" s="216"/>
      <c r="CFP28" s="216"/>
      <c r="CFQ28" s="216"/>
      <c r="CFR28" s="216"/>
      <c r="CFS28" s="216"/>
      <c r="CFT28" s="216"/>
      <c r="CFU28" s="216"/>
      <c r="CFV28" s="216"/>
      <c r="CFW28" s="216"/>
      <c r="CFX28" s="216"/>
      <c r="CFY28" s="216"/>
      <c r="CFZ28" s="216"/>
      <c r="CGA28" s="216"/>
      <c r="CGB28" s="216"/>
      <c r="CGC28" s="216"/>
      <c r="CGD28" s="216"/>
      <c r="CGE28" s="216"/>
      <c r="CGF28" s="216"/>
      <c r="CGG28" s="216"/>
      <c r="CGH28" s="216"/>
      <c r="CGI28" s="216"/>
      <c r="CGJ28" s="216"/>
      <c r="CGK28" s="216"/>
      <c r="CGL28" s="216"/>
      <c r="CGM28" s="216"/>
      <c r="CGN28" s="216"/>
      <c r="CGO28" s="216"/>
      <c r="CGP28" s="216"/>
      <c r="CGQ28" s="216"/>
      <c r="CGR28" s="216"/>
      <c r="CGS28" s="216"/>
      <c r="CGT28" s="216"/>
      <c r="CGU28" s="216"/>
      <c r="CGV28" s="216"/>
      <c r="CGW28" s="216"/>
      <c r="CGX28" s="216"/>
      <c r="CGY28" s="216"/>
      <c r="CGZ28" s="216"/>
      <c r="CHA28" s="216"/>
      <c r="CHB28" s="216"/>
      <c r="CHC28" s="216"/>
      <c r="CHD28" s="216"/>
      <c r="CHE28" s="216"/>
      <c r="CHF28" s="216"/>
      <c r="CHG28" s="216"/>
      <c r="CHH28" s="216"/>
      <c r="CHI28" s="216"/>
      <c r="CHJ28" s="216"/>
      <c r="CHK28" s="216"/>
      <c r="CHL28" s="216"/>
      <c r="CHM28" s="216"/>
      <c r="CHN28" s="216"/>
      <c r="CHO28" s="216"/>
      <c r="CHP28" s="216"/>
      <c r="CHQ28" s="216"/>
      <c r="CHR28" s="216"/>
      <c r="CHS28" s="216"/>
      <c r="CHT28" s="216"/>
      <c r="CHU28" s="216"/>
      <c r="CHV28" s="216"/>
      <c r="CHW28" s="216"/>
      <c r="CHX28" s="216"/>
      <c r="CHY28" s="216"/>
      <c r="CHZ28" s="216"/>
      <c r="CIA28" s="216"/>
      <c r="CIB28" s="216"/>
      <c r="CIC28" s="216"/>
      <c r="CID28" s="216"/>
      <c r="CIE28" s="216"/>
      <c r="CIF28" s="216"/>
      <c r="CIG28" s="216"/>
      <c r="CIH28" s="216"/>
      <c r="CII28" s="216"/>
      <c r="CIJ28" s="216"/>
      <c r="CIK28" s="216"/>
      <c r="CIL28" s="216"/>
      <c r="CIM28" s="216"/>
      <c r="CIN28" s="216"/>
      <c r="CIO28" s="216"/>
      <c r="CIP28" s="216"/>
      <c r="CIQ28" s="216"/>
      <c r="CIR28" s="216"/>
      <c r="CIS28" s="216"/>
      <c r="CIT28" s="216"/>
      <c r="CIU28" s="216"/>
      <c r="CIV28" s="216"/>
      <c r="CIW28" s="216"/>
      <c r="CIX28" s="216"/>
      <c r="CIY28" s="216"/>
      <c r="CIZ28" s="216"/>
      <c r="CJA28" s="216"/>
      <c r="CJB28" s="216"/>
      <c r="CJC28" s="216"/>
      <c r="CJD28" s="216"/>
      <c r="CJE28" s="216"/>
      <c r="CJF28" s="216"/>
      <c r="CJG28" s="216"/>
      <c r="CJH28" s="216"/>
      <c r="CJI28" s="216"/>
      <c r="CJJ28" s="216"/>
      <c r="CJK28" s="216"/>
      <c r="CJL28" s="216"/>
      <c r="CJM28" s="216"/>
      <c r="CJN28" s="216"/>
      <c r="CJO28" s="216"/>
      <c r="CJP28" s="216"/>
      <c r="CJQ28" s="216"/>
      <c r="CJR28" s="216"/>
      <c r="CJS28" s="216"/>
      <c r="CJT28" s="216"/>
      <c r="CJU28" s="216"/>
      <c r="CJV28" s="216"/>
      <c r="CJW28" s="216"/>
      <c r="CJX28" s="216"/>
      <c r="CJY28" s="216"/>
      <c r="CJZ28" s="216"/>
      <c r="CKA28" s="216"/>
      <c r="CKB28" s="216"/>
      <c r="CKC28" s="216"/>
      <c r="CKD28" s="216"/>
      <c r="CKE28" s="216"/>
      <c r="CKF28" s="216"/>
      <c r="CKG28" s="216"/>
      <c r="CKH28" s="216"/>
      <c r="CKI28" s="216"/>
      <c r="CKJ28" s="216"/>
      <c r="CKK28" s="216"/>
      <c r="CKL28" s="216"/>
      <c r="CKM28" s="216"/>
      <c r="CKN28" s="216"/>
      <c r="CKO28" s="216"/>
      <c r="CKP28" s="216"/>
      <c r="CKQ28" s="216"/>
      <c r="CKR28" s="216"/>
      <c r="CKS28" s="216"/>
      <c r="CKT28" s="216"/>
      <c r="CKU28" s="216"/>
      <c r="CKV28" s="216"/>
      <c r="CKW28" s="216"/>
      <c r="CKX28" s="216"/>
      <c r="CKY28" s="216"/>
      <c r="CKZ28" s="216"/>
      <c r="CLA28" s="216"/>
      <c r="CLB28" s="216"/>
      <c r="CLC28" s="216"/>
      <c r="CLD28" s="216"/>
      <c r="CLE28" s="216"/>
      <c r="CLF28" s="216"/>
      <c r="CLG28" s="216"/>
      <c r="CLH28" s="216"/>
      <c r="CLI28" s="216"/>
      <c r="CLJ28" s="216"/>
      <c r="CLK28" s="216"/>
      <c r="CLL28" s="216"/>
      <c r="CLM28" s="216"/>
      <c r="CLN28" s="216"/>
      <c r="CLO28" s="216"/>
      <c r="CLP28" s="216"/>
      <c r="CLQ28" s="216"/>
      <c r="CLR28" s="216"/>
      <c r="CLS28" s="216"/>
      <c r="CLT28" s="216"/>
      <c r="CLU28" s="216"/>
      <c r="CLV28" s="216"/>
      <c r="CLW28" s="216"/>
      <c r="CLX28" s="216"/>
      <c r="CLY28" s="216"/>
      <c r="CLZ28" s="216"/>
      <c r="CMA28" s="216"/>
      <c r="CMB28" s="216"/>
      <c r="CMC28" s="216"/>
      <c r="CMD28" s="216"/>
      <c r="CME28" s="216"/>
      <c r="CMF28" s="216"/>
      <c r="CMG28" s="216"/>
      <c r="CMH28" s="216"/>
      <c r="CMI28" s="216"/>
      <c r="CMJ28" s="216"/>
      <c r="CMK28" s="216"/>
      <c r="CML28" s="216"/>
      <c r="CMM28" s="216"/>
      <c r="CMN28" s="216"/>
      <c r="CMO28" s="216"/>
      <c r="CMP28" s="216"/>
      <c r="CMQ28" s="216"/>
      <c r="CMR28" s="216"/>
      <c r="CMS28" s="216"/>
      <c r="CMT28" s="216"/>
      <c r="CMU28" s="216"/>
      <c r="CMV28" s="216"/>
      <c r="CMW28" s="216"/>
      <c r="CMX28" s="216"/>
      <c r="CMY28" s="216"/>
      <c r="CMZ28" s="216"/>
      <c r="CNA28" s="216"/>
      <c r="CNB28" s="216"/>
      <c r="CNC28" s="216"/>
      <c r="CND28" s="216"/>
      <c r="CNE28" s="216"/>
      <c r="CNF28" s="216"/>
      <c r="CNG28" s="216"/>
      <c r="CNH28" s="216"/>
      <c r="CNI28" s="216"/>
      <c r="CNJ28" s="216"/>
      <c r="CNK28" s="216"/>
      <c r="CNL28" s="216"/>
      <c r="CNM28" s="216"/>
      <c r="CNN28" s="216"/>
      <c r="CNO28" s="216"/>
      <c r="CNP28" s="216"/>
      <c r="CNQ28" s="216"/>
      <c r="CNR28" s="216"/>
      <c r="CNS28" s="216"/>
      <c r="CNT28" s="216"/>
      <c r="CNU28" s="216"/>
      <c r="CNV28" s="216"/>
      <c r="CNW28" s="216"/>
      <c r="CNX28" s="216"/>
      <c r="CNY28" s="216"/>
      <c r="CNZ28" s="216"/>
      <c r="COA28" s="216"/>
      <c r="COB28" s="216"/>
      <c r="COC28" s="216"/>
      <c r="COD28" s="216"/>
      <c r="COE28" s="216"/>
      <c r="COF28" s="216"/>
      <c r="COG28" s="216"/>
      <c r="COH28" s="216"/>
      <c r="COI28" s="216"/>
      <c r="COJ28" s="216"/>
      <c r="COK28" s="216"/>
      <c r="COL28" s="216"/>
      <c r="COM28" s="216"/>
      <c r="CON28" s="216"/>
      <c r="COO28" s="216"/>
      <c r="COP28" s="216"/>
      <c r="COQ28" s="216"/>
      <c r="COR28" s="216"/>
      <c r="COS28" s="216"/>
      <c r="COT28" s="216"/>
      <c r="COU28" s="216"/>
      <c r="COV28" s="216"/>
      <c r="COW28" s="216"/>
      <c r="COX28" s="216"/>
      <c r="COY28" s="216"/>
      <c r="COZ28" s="216"/>
      <c r="CPA28" s="216"/>
      <c r="CPB28" s="216"/>
      <c r="CPC28" s="216"/>
      <c r="CPD28" s="216"/>
      <c r="CPE28" s="216"/>
      <c r="CPF28" s="216"/>
      <c r="CPG28" s="216"/>
      <c r="CPH28" s="216"/>
      <c r="CPI28" s="216"/>
      <c r="CPJ28" s="216"/>
      <c r="CPK28" s="216"/>
      <c r="CPL28" s="216"/>
      <c r="CPM28" s="216"/>
      <c r="CPN28" s="216"/>
      <c r="CPO28" s="216"/>
      <c r="CPP28" s="216"/>
      <c r="CPQ28" s="216"/>
      <c r="CPR28" s="216"/>
      <c r="CPS28" s="216"/>
      <c r="CPT28" s="216"/>
      <c r="CPU28" s="216"/>
      <c r="CPV28" s="216"/>
      <c r="CPW28" s="216"/>
      <c r="CPX28" s="216"/>
      <c r="CPY28" s="216"/>
      <c r="CPZ28" s="216"/>
      <c r="CQA28" s="216"/>
      <c r="CQB28" s="216"/>
      <c r="CQC28" s="216"/>
      <c r="CQD28" s="216"/>
      <c r="CQE28" s="216"/>
      <c r="CQF28" s="216"/>
      <c r="CQG28" s="216"/>
      <c r="CQH28" s="216"/>
      <c r="CQI28" s="216"/>
      <c r="CQJ28" s="216"/>
      <c r="CQK28" s="216"/>
      <c r="CQL28" s="216"/>
      <c r="CQM28" s="216"/>
      <c r="CQN28" s="216"/>
      <c r="CQO28" s="216"/>
      <c r="CQP28" s="216"/>
      <c r="CQQ28" s="216"/>
      <c r="CQR28" s="216"/>
      <c r="CQS28" s="216"/>
      <c r="CQT28" s="216"/>
      <c r="CQU28" s="216"/>
      <c r="CQV28" s="216"/>
      <c r="CQW28" s="216"/>
      <c r="CQX28" s="216"/>
      <c r="CQY28" s="216"/>
      <c r="CQZ28" s="216"/>
      <c r="CRA28" s="216"/>
      <c r="CRB28" s="216"/>
      <c r="CRC28" s="216"/>
      <c r="CRD28" s="216"/>
      <c r="CRE28" s="216"/>
      <c r="CRF28" s="216"/>
      <c r="CRG28" s="216"/>
      <c r="CRH28" s="216"/>
      <c r="CRI28" s="216"/>
      <c r="CRJ28" s="216"/>
      <c r="CRK28" s="216"/>
      <c r="CRL28" s="216"/>
      <c r="CRM28" s="216"/>
      <c r="CRN28" s="216"/>
      <c r="CRO28" s="216"/>
      <c r="CRP28" s="216"/>
      <c r="CRQ28" s="216"/>
      <c r="CRR28" s="216"/>
      <c r="CRS28" s="216"/>
      <c r="CRT28" s="216"/>
      <c r="CRU28" s="216"/>
      <c r="CRV28" s="216"/>
      <c r="CRW28" s="216"/>
      <c r="CRX28" s="216"/>
      <c r="CRY28" s="216"/>
      <c r="CRZ28" s="216"/>
      <c r="CSA28" s="216"/>
      <c r="CSB28" s="216"/>
      <c r="CSC28" s="216"/>
      <c r="CSD28" s="216"/>
      <c r="CSE28" s="216"/>
      <c r="CSF28" s="216"/>
      <c r="CSG28" s="216"/>
      <c r="CSH28" s="216"/>
      <c r="CSI28" s="216"/>
      <c r="CSJ28" s="216"/>
      <c r="CSK28" s="216"/>
      <c r="CSL28" s="216"/>
      <c r="CSM28" s="216"/>
      <c r="CSN28" s="216"/>
      <c r="CSO28" s="216"/>
      <c r="CSP28" s="216"/>
      <c r="CSQ28" s="216"/>
      <c r="CSR28" s="216"/>
      <c r="CSS28" s="216"/>
      <c r="CST28" s="216"/>
      <c r="CSU28" s="216"/>
      <c r="CSV28" s="216"/>
      <c r="CSW28" s="216"/>
      <c r="CSX28" s="216"/>
      <c r="CSY28" s="216"/>
      <c r="CSZ28" s="216"/>
      <c r="CTA28" s="216"/>
      <c r="CTB28" s="216"/>
      <c r="CTC28" s="216"/>
      <c r="CTD28" s="216"/>
      <c r="CTE28" s="216"/>
      <c r="CTF28" s="216"/>
      <c r="CTG28" s="216"/>
      <c r="CTH28" s="216"/>
      <c r="CTI28" s="216"/>
      <c r="CTJ28" s="216"/>
      <c r="CTK28" s="216"/>
      <c r="CTL28" s="216"/>
      <c r="CTM28" s="216"/>
      <c r="CTN28" s="216"/>
      <c r="CTO28" s="216"/>
      <c r="CTP28" s="216"/>
      <c r="CTQ28" s="216"/>
      <c r="CTR28" s="216"/>
      <c r="CTS28" s="216"/>
      <c r="CTT28" s="216"/>
      <c r="CTU28" s="216"/>
      <c r="CTV28" s="216"/>
      <c r="CTW28" s="216"/>
      <c r="CTX28" s="216"/>
      <c r="CTY28" s="216"/>
      <c r="CTZ28" s="216"/>
      <c r="CUA28" s="216"/>
      <c r="CUB28" s="216"/>
      <c r="CUC28" s="216"/>
      <c r="CUD28" s="216"/>
      <c r="CUE28" s="216"/>
      <c r="CUF28" s="216"/>
      <c r="CUG28" s="216"/>
      <c r="CUH28" s="216"/>
      <c r="CUI28" s="216"/>
      <c r="CUJ28" s="216"/>
      <c r="CUK28" s="216"/>
      <c r="CUL28" s="216"/>
      <c r="CUM28" s="216"/>
      <c r="CUN28" s="216"/>
      <c r="CUO28" s="216"/>
      <c r="CUP28" s="216"/>
      <c r="CUQ28" s="216"/>
      <c r="CUR28" s="216"/>
      <c r="CUS28" s="216"/>
      <c r="CUT28" s="216"/>
      <c r="CUU28" s="216"/>
      <c r="CUV28" s="216"/>
      <c r="CUW28" s="216"/>
      <c r="CUX28" s="216"/>
      <c r="CUY28" s="216"/>
      <c r="CUZ28" s="216"/>
      <c r="CVA28" s="216"/>
      <c r="CVB28" s="216"/>
      <c r="CVC28" s="216"/>
      <c r="CVD28" s="216"/>
      <c r="CVE28" s="216"/>
      <c r="CVF28" s="216"/>
      <c r="CVG28" s="216"/>
      <c r="CVH28" s="216"/>
      <c r="CVI28" s="216"/>
      <c r="CVJ28" s="216"/>
      <c r="CVK28" s="216"/>
      <c r="CVL28" s="216"/>
      <c r="CVM28" s="216"/>
      <c r="CVN28" s="216"/>
      <c r="CVO28" s="216"/>
      <c r="CVP28" s="216"/>
      <c r="CVQ28" s="216"/>
      <c r="CVR28" s="216"/>
      <c r="CVS28" s="216"/>
      <c r="CVT28" s="216"/>
      <c r="CVU28" s="216"/>
      <c r="CVV28" s="216"/>
      <c r="CVW28" s="216"/>
      <c r="CVX28" s="216"/>
      <c r="CVY28" s="216"/>
      <c r="CVZ28" s="216"/>
      <c r="CWA28" s="216"/>
      <c r="CWB28" s="216"/>
      <c r="CWC28" s="216"/>
      <c r="CWD28" s="216"/>
      <c r="CWE28" s="216"/>
      <c r="CWF28" s="216"/>
      <c r="CWG28" s="216"/>
      <c r="CWH28" s="216"/>
      <c r="CWI28" s="216"/>
      <c r="CWJ28" s="216"/>
      <c r="CWK28" s="216"/>
      <c r="CWL28" s="216"/>
      <c r="CWM28" s="216"/>
      <c r="CWN28" s="216"/>
      <c r="CWO28" s="216"/>
      <c r="CWP28" s="216"/>
      <c r="CWQ28" s="216"/>
      <c r="CWR28" s="216"/>
      <c r="CWS28" s="216"/>
      <c r="CWT28" s="216"/>
      <c r="CWU28" s="216"/>
      <c r="CWV28" s="216"/>
      <c r="CWW28" s="216"/>
      <c r="CWX28" s="216"/>
      <c r="CWY28" s="216"/>
      <c r="CWZ28" s="216"/>
      <c r="CXA28" s="216"/>
      <c r="CXB28" s="216"/>
      <c r="CXC28" s="216"/>
      <c r="CXD28" s="216"/>
      <c r="CXE28" s="216"/>
      <c r="CXF28" s="216"/>
      <c r="CXG28" s="216"/>
      <c r="CXH28" s="216"/>
      <c r="CXI28" s="216"/>
      <c r="CXJ28" s="216"/>
      <c r="CXK28" s="216"/>
      <c r="CXL28" s="216"/>
      <c r="CXM28" s="216"/>
      <c r="CXN28" s="216"/>
      <c r="CXO28" s="216"/>
      <c r="CXP28" s="216"/>
      <c r="CXQ28" s="216"/>
      <c r="CXR28" s="216"/>
      <c r="CXS28" s="216"/>
      <c r="CXT28" s="216"/>
      <c r="CXU28" s="216"/>
      <c r="CXV28" s="216"/>
      <c r="CXW28" s="216"/>
      <c r="CXX28" s="216"/>
      <c r="CXY28" s="216"/>
      <c r="CXZ28" s="216"/>
      <c r="CYA28" s="216"/>
      <c r="CYB28" s="216"/>
      <c r="CYC28" s="216"/>
      <c r="CYD28" s="216"/>
      <c r="CYE28" s="216"/>
      <c r="CYF28" s="216"/>
      <c r="CYG28" s="216"/>
      <c r="CYH28" s="216"/>
      <c r="CYI28" s="216"/>
      <c r="CYJ28" s="216"/>
      <c r="CYK28" s="216"/>
      <c r="CYL28" s="216"/>
      <c r="CYM28" s="216"/>
      <c r="CYN28" s="216"/>
      <c r="CYO28" s="216"/>
      <c r="CYP28" s="216"/>
      <c r="CYQ28" s="216"/>
      <c r="CYR28" s="216"/>
      <c r="CYS28" s="216"/>
      <c r="CYT28" s="216"/>
      <c r="CYU28" s="216"/>
      <c r="CYV28" s="216"/>
      <c r="CYW28" s="216"/>
      <c r="CYX28" s="216"/>
      <c r="CYY28" s="216"/>
      <c r="CYZ28" s="216"/>
      <c r="CZA28" s="216"/>
      <c r="CZB28" s="216"/>
      <c r="CZC28" s="216"/>
      <c r="CZD28" s="216"/>
      <c r="CZE28" s="216"/>
      <c r="CZF28" s="216"/>
      <c r="CZG28" s="216"/>
      <c r="CZH28" s="216"/>
      <c r="CZI28" s="216"/>
      <c r="CZJ28" s="216"/>
      <c r="CZK28" s="216"/>
      <c r="CZL28" s="216"/>
      <c r="CZM28" s="216"/>
      <c r="CZN28" s="216"/>
      <c r="CZO28" s="216"/>
      <c r="CZP28" s="216"/>
      <c r="CZQ28" s="216"/>
      <c r="CZR28" s="216"/>
      <c r="CZS28" s="216"/>
      <c r="CZT28" s="216"/>
      <c r="CZU28" s="216"/>
      <c r="CZV28" s="216"/>
      <c r="CZW28" s="216"/>
      <c r="CZX28" s="216"/>
      <c r="CZY28" s="216"/>
      <c r="CZZ28" s="216"/>
      <c r="DAA28" s="216"/>
      <c r="DAB28" s="216"/>
      <c r="DAC28" s="216"/>
      <c r="DAD28" s="216"/>
      <c r="DAE28" s="216"/>
      <c r="DAF28" s="216"/>
      <c r="DAG28" s="216"/>
      <c r="DAH28" s="216"/>
      <c r="DAI28" s="216"/>
      <c r="DAJ28" s="216"/>
      <c r="DAK28" s="216"/>
      <c r="DAL28" s="216"/>
      <c r="DAM28" s="216"/>
      <c r="DAN28" s="216"/>
      <c r="DAO28" s="216"/>
      <c r="DAP28" s="216"/>
      <c r="DAQ28" s="216"/>
      <c r="DAR28" s="216"/>
      <c r="DAS28" s="216"/>
      <c r="DAT28" s="216"/>
      <c r="DAU28" s="216"/>
      <c r="DAV28" s="216"/>
      <c r="DAW28" s="216"/>
      <c r="DAX28" s="216"/>
      <c r="DAY28" s="216"/>
      <c r="DAZ28" s="216"/>
      <c r="DBA28" s="216"/>
      <c r="DBB28" s="216"/>
      <c r="DBC28" s="216"/>
      <c r="DBD28" s="216"/>
      <c r="DBE28" s="216"/>
      <c r="DBF28" s="216"/>
      <c r="DBG28" s="216"/>
      <c r="DBH28" s="216"/>
      <c r="DBI28" s="216"/>
      <c r="DBJ28" s="216"/>
      <c r="DBK28" s="216"/>
      <c r="DBL28" s="216"/>
      <c r="DBM28" s="216"/>
      <c r="DBN28" s="216"/>
      <c r="DBO28" s="216"/>
      <c r="DBP28" s="216"/>
      <c r="DBQ28" s="216"/>
      <c r="DBR28" s="216"/>
      <c r="DBS28" s="216"/>
      <c r="DBT28" s="216"/>
      <c r="DBU28" s="216"/>
      <c r="DBV28" s="216"/>
      <c r="DBW28" s="216"/>
      <c r="DBX28" s="216"/>
      <c r="DBY28" s="216"/>
      <c r="DBZ28" s="216"/>
      <c r="DCA28" s="216"/>
      <c r="DCB28" s="216"/>
      <c r="DCC28" s="216"/>
      <c r="DCD28" s="216"/>
      <c r="DCE28" s="216"/>
      <c r="DCF28" s="216"/>
      <c r="DCG28" s="216"/>
      <c r="DCH28" s="216"/>
      <c r="DCI28" s="216"/>
      <c r="DCJ28" s="216"/>
      <c r="DCK28" s="216"/>
      <c r="DCL28" s="216"/>
      <c r="DCM28" s="216"/>
      <c r="DCN28" s="216"/>
      <c r="DCO28" s="216"/>
      <c r="DCP28" s="216"/>
      <c r="DCQ28" s="216"/>
      <c r="DCR28" s="216"/>
      <c r="DCS28" s="216"/>
      <c r="DCT28" s="216"/>
      <c r="DCU28" s="216"/>
      <c r="DCV28" s="216"/>
      <c r="DCW28" s="216"/>
      <c r="DCX28" s="216"/>
      <c r="DCY28" s="216"/>
      <c r="DCZ28" s="216"/>
      <c r="DDA28" s="216"/>
      <c r="DDB28" s="216"/>
      <c r="DDC28" s="216"/>
      <c r="DDD28" s="216"/>
      <c r="DDE28" s="216"/>
      <c r="DDF28" s="216"/>
      <c r="DDG28" s="216"/>
      <c r="DDH28" s="216"/>
      <c r="DDI28" s="216"/>
      <c r="DDJ28" s="216"/>
      <c r="DDK28" s="216"/>
      <c r="DDL28" s="216"/>
      <c r="DDM28" s="216"/>
      <c r="DDN28" s="216"/>
      <c r="DDO28" s="216"/>
      <c r="DDP28" s="216"/>
      <c r="DDQ28" s="216"/>
      <c r="DDR28" s="216"/>
      <c r="DDS28" s="216"/>
      <c r="DDT28" s="216"/>
      <c r="DDU28" s="216"/>
      <c r="DDV28" s="216"/>
      <c r="DDW28" s="216"/>
      <c r="DDX28" s="216"/>
      <c r="DDY28" s="216"/>
      <c r="DDZ28" s="216"/>
      <c r="DEA28" s="216"/>
      <c r="DEB28" s="216"/>
      <c r="DEC28" s="216"/>
      <c r="DED28" s="216"/>
      <c r="DEE28" s="216"/>
      <c r="DEF28" s="216"/>
      <c r="DEG28" s="216"/>
      <c r="DEH28" s="216"/>
      <c r="DEI28" s="216"/>
      <c r="DEJ28" s="216"/>
      <c r="DEK28" s="216"/>
      <c r="DEL28" s="216"/>
      <c r="DEM28" s="216"/>
      <c r="DEN28" s="216"/>
      <c r="DEO28" s="216"/>
      <c r="DEP28" s="216"/>
      <c r="DEQ28" s="216"/>
      <c r="DER28" s="216"/>
      <c r="DES28" s="216"/>
      <c r="DET28" s="216"/>
      <c r="DEU28" s="216"/>
      <c r="DEV28" s="216"/>
      <c r="DEW28" s="216"/>
      <c r="DEX28" s="216"/>
      <c r="DEY28" s="216"/>
      <c r="DEZ28" s="216"/>
      <c r="DFA28" s="216"/>
      <c r="DFB28" s="216"/>
      <c r="DFC28" s="216"/>
      <c r="DFD28" s="216"/>
      <c r="DFE28" s="216"/>
      <c r="DFF28" s="216"/>
      <c r="DFG28" s="216"/>
      <c r="DFH28" s="216"/>
      <c r="DFI28" s="216"/>
      <c r="DFJ28" s="216"/>
      <c r="DFK28" s="216"/>
      <c r="DFL28" s="216"/>
      <c r="DFM28" s="216"/>
      <c r="DFN28" s="216"/>
      <c r="DFO28" s="216"/>
      <c r="DFP28" s="216"/>
      <c r="DFQ28" s="216"/>
      <c r="DFR28" s="216"/>
      <c r="DFS28" s="216"/>
      <c r="DFT28" s="216"/>
      <c r="DFU28" s="216"/>
      <c r="DFV28" s="216"/>
      <c r="DFW28" s="216"/>
      <c r="DFX28" s="216"/>
      <c r="DFY28" s="216"/>
      <c r="DFZ28" s="216"/>
      <c r="DGA28" s="216"/>
      <c r="DGB28" s="216"/>
      <c r="DGC28" s="216"/>
      <c r="DGD28" s="216"/>
      <c r="DGE28" s="216"/>
      <c r="DGF28" s="216"/>
      <c r="DGG28" s="216"/>
      <c r="DGH28" s="216"/>
      <c r="DGI28" s="216"/>
      <c r="DGJ28" s="216"/>
      <c r="DGK28" s="216"/>
      <c r="DGL28" s="216"/>
      <c r="DGM28" s="216"/>
      <c r="DGN28" s="216"/>
      <c r="DGO28" s="216"/>
      <c r="DGP28" s="216"/>
      <c r="DGQ28" s="216"/>
      <c r="DGR28" s="216"/>
      <c r="DGS28" s="216"/>
      <c r="DGT28" s="216"/>
      <c r="DGU28" s="216"/>
      <c r="DGV28" s="216"/>
      <c r="DGW28" s="216"/>
      <c r="DGX28" s="216"/>
      <c r="DGY28" s="216"/>
      <c r="DGZ28" s="216"/>
      <c r="DHA28" s="216"/>
      <c r="DHB28" s="216"/>
      <c r="DHC28" s="216"/>
      <c r="DHD28" s="216"/>
      <c r="DHE28" s="216"/>
      <c r="DHF28" s="216"/>
      <c r="DHG28" s="216"/>
      <c r="DHH28" s="216"/>
      <c r="DHI28" s="216"/>
      <c r="DHJ28" s="216"/>
      <c r="DHK28" s="216"/>
      <c r="DHL28" s="216"/>
      <c r="DHM28" s="216"/>
      <c r="DHN28" s="216"/>
      <c r="DHO28" s="216"/>
      <c r="DHP28" s="216"/>
      <c r="DHQ28" s="216"/>
      <c r="DHR28" s="216"/>
      <c r="DHS28" s="216"/>
      <c r="DHT28" s="216"/>
      <c r="DHU28" s="216"/>
      <c r="DHV28" s="216"/>
      <c r="DHW28" s="216"/>
      <c r="DHX28" s="216"/>
      <c r="DHY28" s="216"/>
      <c r="DHZ28" s="216"/>
      <c r="DIA28" s="216"/>
      <c r="DIB28" s="216"/>
      <c r="DIC28" s="216"/>
      <c r="DID28" s="216"/>
      <c r="DIE28" s="216"/>
      <c r="DIF28" s="216"/>
      <c r="DIG28" s="216"/>
      <c r="DIH28" s="216"/>
      <c r="DII28" s="216"/>
      <c r="DIJ28" s="216"/>
      <c r="DIK28" s="216"/>
      <c r="DIL28" s="216"/>
      <c r="DIM28" s="216"/>
      <c r="DIN28" s="216"/>
      <c r="DIO28" s="216"/>
      <c r="DIP28" s="216"/>
      <c r="DIQ28" s="216"/>
      <c r="DIR28" s="216"/>
      <c r="DIS28" s="216"/>
      <c r="DIT28" s="216"/>
      <c r="DIU28" s="216"/>
      <c r="DIV28" s="216"/>
      <c r="DIW28" s="216"/>
      <c r="DIX28" s="216"/>
      <c r="DIY28" s="216"/>
      <c r="DIZ28" s="216"/>
      <c r="DJA28" s="216"/>
      <c r="DJB28" s="216"/>
      <c r="DJC28" s="216"/>
      <c r="DJD28" s="216"/>
      <c r="DJE28" s="216"/>
      <c r="DJF28" s="216"/>
      <c r="DJG28" s="216"/>
      <c r="DJH28" s="216"/>
      <c r="DJI28" s="216"/>
      <c r="DJJ28" s="216"/>
      <c r="DJK28" s="216"/>
      <c r="DJL28" s="216"/>
      <c r="DJM28" s="216"/>
      <c r="DJN28" s="216"/>
      <c r="DJO28" s="216"/>
      <c r="DJP28" s="216"/>
      <c r="DJQ28" s="216"/>
      <c r="DJR28" s="216"/>
      <c r="DJS28" s="216"/>
      <c r="DJT28" s="216"/>
      <c r="DJU28" s="216"/>
      <c r="DJV28" s="216"/>
      <c r="DJW28" s="216"/>
      <c r="DJX28" s="216"/>
      <c r="DJY28" s="216"/>
      <c r="DJZ28" s="216"/>
      <c r="DKA28" s="216"/>
      <c r="DKB28" s="216"/>
      <c r="DKC28" s="216"/>
      <c r="DKD28" s="216"/>
      <c r="DKE28" s="216"/>
      <c r="DKF28" s="216"/>
      <c r="DKG28" s="216"/>
      <c r="DKH28" s="216"/>
      <c r="DKI28" s="216"/>
      <c r="DKJ28" s="216"/>
      <c r="DKK28" s="216"/>
      <c r="DKL28" s="216"/>
      <c r="DKM28" s="216"/>
      <c r="DKN28" s="216"/>
      <c r="DKO28" s="216"/>
      <c r="DKP28" s="216"/>
      <c r="DKQ28" s="216"/>
      <c r="DKR28" s="216"/>
      <c r="DKS28" s="216"/>
      <c r="DKT28" s="216"/>
      <c r="DKU28" s="216"/>
      <c r="DKV28" s="216"/>
      <c r="DKW28" s="216"/>
      <c r="DKX28" s="216"/>
      <c r="DKY28" s="216"/>
      <c r="DKZ28" s="216"/>
      <c r="DLA28" s="216"/>
      <c r="DLB28" s="216"/>
      <c r="DLC28" s="216"/>
      <c r="DLD28" s="216"/>
      <c r="DLE28" s="216"/>
      <c r="DLF28" s="216"/>
      <c r="DLG28" s="216"/>
      <c r="DLH28" s="216"/>
      <c r="DLI28" s="216"/>
      <c r="DLJ28" s="216"/>
      <c r="DLK28" s="216"/>
      <c r="DLL28" s="216"/>
      <c r="DLM28" s="216"/>
      <c r="DLN28" s="216"/>
      <c r="DLO28" s="216"/>
      <c r="DLP28" s="216"/>
      <c r="DLQ28" s="216"/>
      <c r="DLR28" s="216"/>
      <c r="DLS28" s="216"/>
      <c r="DLT28" s="216"/>
      <c r="DLU28" s="216"/>
      <c r="DLV28" s="216"/>
      <c r="DLW28" s="216"/>
      <c r="DLX28" s="216"/>
      <c r="DLY28" s="216"/>
      <c r="DLZ28" s="216"/>
      <c r="DMA28" s="216"/>
      <c r="DMB28" s="216"/>
      <c r="DMC28" s="216"/>
      <c r="DMD28" s="216"/>
      <c r="DME28" s="216"/>
      <c r="DMF28" s="216"/>
      <c r="DMG28" s="216"/>
      <c r="DMH28" s="216"/>
      <c r="DMI28" s="216"/>
      <c r="DMJ28" s="216"/>
      <c r="DMK28" s="216"/>
      <c r="DML28" s="216"/>
      <c r="DMM28" s="216"/>
      <c r="DMN28" s="216"/>
      <c r="DMO28" s="216"/>
      <c r="DMP28" s="216"/>
      <c r="DMQ28" s="216"/>
      <c r="DMR28" s="216"/>
      <c r="DMS28" s="216"/>
      <c r="DMT28" s="216"/>
      <c r="DMU28" s="216"/>
      <c r="DMV28" s="216"/>
      <c r="DMW28" s="216"/>
      <c r="DMX28" s="216"/>
      <c r="DMY28" s="216"/>
      <c r="DMZ28" s="216"/>
      <c r="DNA28" s="216"/>
      <c r="DNB28" s="216"/>
      <c r="DNC28" s="216"/>
      <c r="DND28" s="216"/>
      <c r="DNE28" s="216"/>
      <c r="DNF28" s="216"/>
      <c r="DNG28" s="216"/>
      <c r="DNH28" s="216"/>
      <c r="DNI28" s="216"/>
      <c r="DNJ28" s="216"/>
      <c r="DNK28" s="216"/>
      <c r="DNL28" s="216"/>
      <c r="DNM28" s="216"/>
      <c r="DNN28" s="216"/>
      <c r="DNO28" s="216"/>
      <c r="DNP28" s="216"/>
      <c r="DNQ28" s="216"/>
      <c r="DNR28" s="216"/>
      <c r="DNS28" s="216"/>
      <c r="DNT28" s="216"/>
      <c r="DNU28" s="216"/>
      <c r="DNV28" s="216"/>
      <c r="DNW28" s="216"/>
      <c r="DNX28" s="216"/>
      <c r="DNY28" s="216"/>
      <c r="DNZ28" s="216"/>
      <c r="DOA28" s="216"/>
      <c r="DOB28" s="216"/>
      <c r="DOC28" s="216"/>
      <c r="DOD28" s="216"/>
      <c r="DOE28" s="216"/>
      <c r="DOF28" s="216"/>
      <c r="DOG28" s="216"/>
      <c r="DOH28" s="216"/>
      <c r="DOI28" s="216"/>
      <c r="DOJ28" s="216"/>
      <c r="DOK28" s="216"/>
      <c r="DOL28" s="216"/>
      <c r="DOM28" s="216"/>
      <c r="DON28" s="216"/>
      <c r="DOO28" s="216"/>
      <c r="DOP28" s="216"/>
      <c r="DOQ28" s="216"/>
      <c r="DOR28" s="216"/>
      <c r="DOS28" s="216"/>
      <c r="DOT28" s="216"/>
      <c r="DOU28" s="216"/>
      <c r="DOV28" s="216"/>
      <c r="DOW28" s="216"/>
      <c r="DOX28" s="216"/>
      <c r="DOY28" s="216"/>
      <c r="DOZ28" s="216"/>
      <c r="DPA28" s="216"/>
      <c r="DPB28" s="216"/>
      <c r="DPC28" s="216"/>
      <c r="DPD28" s="216"/>
      <c r="DPE28" s="216"/>
      <c r="DPF28" s="216"/>
      <c r="DPG28" s="216"/>
      <c r="DPH28" s="216"/>
      <c r="DPI28" s="216"/>
      <c r="DPJ28" s="216"/>
      <c r="DPK28" s="216"/>
      <c r="DPL28" s="216"/>
      <c r="DPM28" s="216"/>
      <c r="DPN28" s="216"/>
      <c r="DPO28" s="216"/>
      <c r="DPP28" s="216"/>
      <c r="DPQ28" s="216"/>
      <c r="DPR28" s="216"/>
      <c r="DPS28" s="216"/>
      <c r="DPT28" s="216"/>
      <c r="DPU28" s="216"/>
      <c r="DPV28" s="216"/>
      <c r="DPW28" s="216"/>
      <c r="DPX28" s="216"/>
      <c r="DPY28" s="216"/>
      <c r="DPZ28" s="216"/>
      <c r="DQA28" s="216"/>
      <c r="DQB28" s="216"/>
      <c r="DQC28" s="216"/>
      <c r="DQD28" s="216"/>
      <c r="DQE28" s="216"/>
      <c r="DQF28" s="216"/>
      <c r="DQG28" s="216"/>
      <c r="DQH28" s="216"/>
      <c r="DQI28" s="216"/>
      <c r="DQJ28" s="216"/>
      <c r="DQK28" s="216"/>
      <c r="DQL28" s="216"/>
      <c r="DQM28" s="216"/>
      <c r="DQN28" s="216"/>
      <c r="DQO28" s="216"/>
      <c r="DQP28" s="216"/>
      <c r="DQQ28" s="216"/>
      <c r="DQR28" s="216"/>
      <c r="DQS28" s="216"/>
      <c r="DQT28" s="216"/>
      <c r="DQU28" s="216"/>
      <c r="DQV28" s="216"/>
      <c r="DQW28" s="216"/>
      <c r="DQX28" s="216"/>
      <c r="DQY28" s="216"/>
      <c r="DQZ28" s="216"/>
      <c r="DRA28" s="216"/>
      <c r="DRB28" s="216"/>
      <c r="DRC28" s="216"/>
      <c r="DRD28" s="216"/>
      <c r="DRE28" s="216"/>
      <c r="DRF28" s="216"/>
      <c r="DRG28" s="216"/>
      <c r="DRH28" s="216"/>
      <c r="DRI28" s="216"/>
      <c r="DRJ28" s="216"/>
      <c r="DRK28" s="216"/>
      <c r="DRL28" s="216"/>
      <c r="DRM28" s="216"/>
      <c r="DRN28" s="216"/>
      <c r="DRO28" s="216"/>
      <c r="DRP28" s="216"/>
      <c r="DRQ28" s="216"/>
      <c r="DRR28" s="216"/>
      <c r="DRS28" s="216"/>
      <c r="DRT28" s="216"/>
      <c r="DRU28" s="216"/>
      <c r="DRV28" s="216"/>
      <c r="DRW28" s="216"/>
      <c r="DRX28" s="216"/>
      <c r="DRY28" s="216"/>
      <c r="DRZ28" s="216"/>
      <c r="DSA28" s="216"/>
      <c r="DSB28" s="216"/>
      <c r="DSC28" s="216"/>
      <c r="DSD28" s="216"/>
      <c r="DSE28" s="216"/>
      <c r="DSF28" s="216"/>
      <c r="DSG28" s="216"/>
      <c r="DSH28" s="216"/>
      <c r="DSI28" s="216"/>
      <c r="DSJ28" s="216"/>
      <c r="DSK28" s="216"/>
      <c r="DSL28" s="216"/>
      <c r="DSM28" s="216"/>
      <c r="DSN28" s="216"/>
      <c r="DSO28" s="216"/>
      <c r="DSP28" s="216"/>
      <c r="DSQ28" s="216"/>
      <c r="DSR28" s="216"/>
      <c r="DSS28" s="216"/>
      <c r="DST28" s="216"/>
      <c r="DSU28" s="216"/>
      <c r="DSV28" s="216"/>
      <c r="DSW28" s="216"/>
      <c r="DSX28" s="216"/>
      <c r="DSY28" s="216"/>
      <c r="DSZ28" s="216"/>
      <c r="DTA28" s="216"/>
      <c r="DTB28" s="216"/>
      <c r="DTC28" s="216"/>
      <c r="DTD28" s="216"/>
      <c r="DTE28" s="216"/>
      <c r="DTF28" s="216"/>
      <c r="DTG28" s="216"/>
      <c r="DTH28" s="216"/>
      <c r="DTI28" s="216"/>
      <c r="DTJ28" s="216"/>
      <c r="DTK28" s="216"/>
      <c r="DTL28" s="216"/>
      <c r="DTM28" s="216"/>
      <c r="DTN28" s="216"/>
      <c r="DTO28" s="216"/>
      <c r="DTP28" s="216"/>
      <c r="DTQ28" s="216"/>
      <c r="DTR28" s="216"/>
      <c r="DTS28" s="216"/>
      <c r="DTT28" s="216"/>
      <c r="DTU28" s="216"/>
      <c r="DTV28" s="216"/>
      <c r="DTW28" s="216"/>
      <c r="DTX28" s="216"/>
      <c r="DTY28" s="216"/>
      <c r="DTZ28" s="216"/>
      <c r="DUA28" s="216"/>
      <c r="DUB28" s="216"/>
      <c r="DUC28" s="216"/>
      <c r="DUD28" s="216"/>
      <c r="DUE28" s="216"/>
      <c r="DUF28" s="216"/>
      <c r="DUG28" s="216"/>
      <c r="DUH28" s="216"/>
      <c r="DUI28" s="216"/>
      <c r="DUJ28" s="216"/>
      <c r="DUK28" s="216"/>
      <c r="DUL28" s="216"/>
      <c r="DUM28" s="216"/>
      <c r="DUN28" s="216"/>
      <c r="DUO28" s="216"/>
      <c r="DUP28" s="216"/>
      <c r="DUQ28" s="216"/>
      <c r="DUR28" s="216"/>
      <c r="DUS28" s="216"/>
      <c r="DUT28" s="216"/>
      <c r="DUU28" s="216"/>
      <c r="DUV28" s="216"/>
      <c r="DUW28" s="216"/>
      <c r="DUX28" s="216"/>
      <c r="DUY28" s="216"/>
      <c r="DUZ28" s="216"/>
      <c r="DVA28" s="216"/>
      <c r="DVB28" s="216"/>
      <c r="DVC28" s="216"/>
      <c r="DVD28" s="216"/>
      <c r="DVE28" s="216"/>
      <c r="DVF28" s="216"/>
      <c r="DVG28" s="216"/>
      <c r="DVH28" s="216"/>
      <c r="DVI28" s="216"/>
      <c r="DVJ28" s="216"/>
      <c r="DVK28" s="216"/>
      <c r="DVL28" s="216"/>
      <c r="DVM28" s="216"/>
      <c r="DVN28" s="216"/>
      <c r="DVO28" s="216"/>
      <c r="DVP28" s="216"/>
      <c r="DVQ28" s="216"/>
      <c r="DVR28" s="216"/>
      <c r="DVS28" s="216"/>
      <c r="DVT28" s="216"/>
      <c r="DVU28" s="216"/>
      <c r="DVV28" s="216"/>
      <c r="DVW28" s="216"/>
      <c r="DVX28" s="216"/>
      <c r="DVY28" s="216"/>
      <c r="DVZ28" s="216"/>
      <c r="DWA28" s="216"/>
      <c r="DWB28" s="216"/>
      <c r="DWC28" s="216"/>
      <c r="DWD28" s="216"/>
      <c r="DWE28" s="216"/>
      <c r="DWF28" s="216"/>
      <c r="DWG28" s="216"/>
      <c r="DWH28" s="216"/>
      <c r="DWI28" s="216"/>
      <c r="DWJ28" s="216"/>
      <c r="DWK28" s="216"/>
      <c r="DWL28" s="216"/>
      <c r="DWM28" s="216"/>
      <c r="DWN28" s="216"/>
      <c r="DWO28" s="216"/>
      <c r="DWP28" s="216"/>
      <c r="DWQ28" s="216"/>
      <c r="DWR28" s="216"/>
      <c r="DWS28" s="216"/>
      <c r="DWT28" s="216"/>
      <c r="DWU28" s="216"/>
      <c r="DWV28" s="216"/>
      <c r="DWW28" s="216"/>
      <c r="DWX28" s="216"/>
      <c r="DWY28" s="216"/>
      <c r="DWZ28" s="216"/>
      <c r="DXA28" s="216"/>
      <c r="DXB28" s="216"/>
      <c r="DXC28" s="216"/>
      <c r="DXD28" s="216"/>
      <c r="DXE28" s="216"/>
      <c r="DXF28" s="216"/>
      <c r="DXG28" s="216"/>
      <c r="DXH28" s="216"/>
      <c r="DXI28" s="216"/>
      <c r="DXJ28" s="216"/>
      <c r="DXK28" s="216"/>
      <c r="DXL28" s="216"/>
      <c r="DXM28" s="216"/>
      <c r="DXN28" s="216"/>
      <c r="DXO28" s="216"/>
      <c r="DXP28" s="216"/>
      <c r="DXQ28" s="216"/>
      <c r="DXR28" s="216"/>
      <c r="DXS28" s="216"/>
      <c r="DXT28" s="216"/>
      <c r="DXU28" s="216"/>
      <c r="DXV28" s="216"/>
      <c r="DXW28" s="216"/>
      <c r="DXX28" s="216"/>
      <c r="DXY28" s="216"/>
      <c r="DXZ28" s="216"/>
      <c r="DYA28" s="216"/>
      <c r="DYB28" s="216"/>
      <c r="DYC28" s="216"/>
      <c r="DYD28" s="216"/>
      <c r="DYE28" s="216"/>
      <c r="DYF28" s="216"/>
      <c r="DYG28" s="216"/>
      <c r="DYH28" s="216"/>
      <c r="DYI28" s="216"/>
      <c r="DYJ28" s="216"/>
      <c r="DYK28" s="216"/>
      <c r="DYL28" s="216"/>
      <c r="DYM28" s="216"/>
      <c r="DYN28" s="216"/>
      <c r="DYO28" s="216"/>
      <c r="DYP28" s="216"/>
      <c r="DYQ28" s="216"/>
      <c r="DYR28" s="216"/>
      <c r="DYS28" s="216"/>
      <c r="DYT28" s="216"/>
      <c r="DYU28" s="216"/>
      <c r="DYV28" s="216"/>
      <c r="DYW28" s="216"/>
      <c r="DYX28" s="216"/>
      <c r="DYY28" s="216"/>
      <c r="DYZ28" s="216"/>
      <c r="DZA28" s="216"/>
      <c r="DZB28" s="216"/>
      <c r="DZC28" s="216"/>
      <c r="DZD28" s="216"/>
      <c r="DZE28" s="216"/>
      <c r="DZF28" s="216"/>
      <c r="DZG28" s="216"/>
      <c r="DZH28" s="216"/>
      <c r="DZI28" s="216"/>
      <c r="DZJ28" s="216"/>
      <c r="DZK28" s="216"/>
      <c r="DZL28" s="216"/>
      <c r="DZM28" s="216"/>
      <c r="DZN28" s="216"/>
      <c r="DZO28" s="216"/>
      <c r="DZP28" s="216"/>
      <c r="DZQ28" s="216"/>
      <c r="DZR28" s="216"/>
      <c r="DZS28" s="216"/>
      <c r="DZT28" s="216"/>
      <c r="DZU28" s="216"/>
      <c r="DZV28" s="216"/>
      <c r="DZW28" s="216"/>
      <c r="DZX28" s="216"/>
      <c r="DZY28" s="216"/>
      <c r="DZZ28" s="216"/>
      <c r="EAA28" s="216"/>
      <c r="EAB28" s="216"/>
      <c r="EAC28" s="216"/>
      <c r="EAD28" s="216"/>
      <c r="EAE28" s="216"/>
      <c r="EAF28" s="216"/>
      <c r="EAG28" s="216"/>
      <c r="EAH28" s="216"/>
      <c r="EAI28" s="216"/>
      <c r="EAJ28" s="216"/>
      <c r="EAK28" s="216"/>
      <c r="EAL28" s="216"/>
      <c r="EAM28" s="216"/>
      <c r="EAN28" s="216"/>
      <c r="EAO28" s="216"/>
      <c r="EAP28" s="216"/>
      <c r="EAQ28" s="216"/>
      <c r="EAR28" s="216"/>
      <c r="EAS28" s="216"/>
      <c r="EAT28" s="216"/>
      <c r="EAU28" s="216"/>
      <c r="EAV28" s="216"/>
      <c r="EAW28" s="216"/>
      <c r="EAX28" s="216"/>
      <c r="EAY28" s="216"/>
      <c r="EAZ28" s="216"/>
      <c r="EBA28" s="216"/>
      <c r="EBB28" s="216"/>
      <c r="EBC28" s="216"/>
      <c r="EBD28" s="216"/>
      <c r="EBE28" s="216"/>
      <c r="EBF28" s="216"/>
      <c r="EBG28" s="216"/>
      <c r="EBH28" s="216"/>
      <c r="EBI28" s="216"/>
      <c r="EBJ28" s="216"/>
      <c r="EBK28" s="216"/>
      <c r="EBL28" s="216"/>
      <c r="EBM28" s="216"/>
      <c r="EBN28" s="216"/>
      <c r="EBO28" s="216"/>
      <c r="EBP28" s="216"/>
      <c r="EBQ28" s="216"/>
      <c r="EBR28" s="216"/>
      <c r="EBS28" s="216"/>
      <c r="EBT28" s="216"/>
      <c r="EBU28" s="216"/>
      <c r="EBV28" s="216"/>
      <c r="EBW28" s="216"/>
      <c r="EBX28" s="216"/>
      <c r="EBY28" s="216"/>
      <c r="EBZ28" s="216"/>
      <c r="ECA28" s="216"/>
      <c r="ECB28" s="216"/>
      <c r="ECC28" s="216"/>
      <c r="ECD28" s="216"/>
      <c r="ECE28" s="216"/>
      <c r="ECF28" s="216"/>
      <c r="ECG28" s="216"/>
      <c r="ECH28" s="216"/>
      <c r="ECI28" s="216"/>
      <c r="ECJ28" s="216"/>
      <c r="ECK28" s="216"/>
      <c r="ECL28" s="216"/>
      <c r="ECM28" s="216"/>
      <c r="ECN28" s="216"/>
      <c r="ECO28" s="216"/>
      <c r="ECP28" s="216"/>
      <c r="ECQ28" s="216"/>
      <c r="ECR28" s="216"/>
      <c r="ECS28" s="216"/>
      <c r="ECT28" s="216"/>
      <c r="ECU28" s="216"/>
      <c r="ECV28" s="216"/>
      <c r="ECW28" s="216"/>
      <c r="ECX28" s="216"/>
      <c r="ECY28" s="216"/>
      <c r="ECZ28" s="216"/>
      <c r="EDA28" s="216"/>
      <c r="EDB28" s="216"/>
      <c r="EDC28" s="216"/>
      <c r="EDD28" s="216"/>
      <c r="EDE28" s="216"/>
      <c r="EDF28" s="216"/>
      <c r="EDG28" s="216"/>
      <c r="EDH28" s="216"/>
      <c r="EDI28" s="216"/>
      <c r="EDJ28" s="216"/>
      <c r="EDK28" s="216"/>
      <c r="EDL28" s="216"/>
      <c r="EDM28" s="216"/>
      <c r="EDN28" s="216"/>
      <c r="EDO28" s="216"/>
      <c r="EDP28" s="216"/>
      <c r="EDQ28" s="216"/>
      <c r="EDR28" s="216"/>
      <c r="EDS28" s="216"/>
      <c r="EDT28" s="216"/>
      <c r="EDU28" s="216"/>
      <c r="EDV28" s="216"/>
      <c r="EDW28" s="216"/>
      <c r="EDX28" s="216"/>
      <c r="EDY28" s="216"/>
      <c r="EDZ28" s="216"/>
      <c r="EEA28" s="216"/>
      <c r="EEB28" s="216"/>
      <c r="EEC28" s="216"/>
      <c r="EED28" s="216"/>
      <c r="EEE28" s="216"/>
      <c r="EEF28" s="216"/>
      <c r="EEG28" s="216"/>
      <c r="EEH28" s="216"/>
      <c r="EEI28" s="216"/>
      <c r="EEJ28" s="216"/>
      <c r="EEK28" s="216"/>
      <c r="EEL28" s="216"/>
      <c r="EEM28" s="216"/>
      <c r="EEN28" s="216"/>
      <c r="EEO28" s="216"/>
      <c r="EEP28" s="216"/>
      <c r="EEQ28" s="216"/>
      <c r="EER28" s="216"/>
      <c r="EES28" s="216"/>
      <c r="EET28" s="216"/>
      <c r="EEU28" s="216"/>
      <c r="EEV28" s="216"/>
      <c r="EEW28" s="216"/>
      <c r="EEX28" s="216"/>
      <c r="EEY28" s="216"/>
      <c r="EEZ28" s="216"/>
      <c r="EFA28" s="216"/>
      <c r="EFB28" s="216"/>
      <c r="EFC28" s="216"/>
      <c r="EFD28" s="216"/>
      <c r="EFE28" s="216"/>
      <c r="EFF28" s="216"/>
      <c r="EFG28" s="216"/>
      <c r="EFH28" s="216"/>
      <c r="EFI28" s="216"/>
      <c r="EFJ28" s="216"/>
      <c r="EFK28" s="216"/>
      <c r="EFL28" s="216"/>
      <c r="EFM28" s="216"/>
      <c r="EFN28" s="216"/>
      <c r="EFO28" s="216"/>
      <c r="EFP28" s="216"/>
      <c r="EFQ28" s="216"/>
      <c r="EFR28" s="216"/>
      <c r="EFS28" s="216"/>
      <c r="EFT28" s="216"/>
      <c r="EFU28" s="216"/>
      <c r="EFV28" s="216"/>
      <c r="EFW28" s="216"/>
      <c r="EFX28" s="216"/>
      <c r="EFY28" s="216"/>
      <c r="EFZ28" s="216"/>
      <c r="EGA28" s="216"/>
      <c r="EGB28" s="216"/>
      <c r="EGC28" s="216"/>
      <c r="EGD28" s="216"/>
      <c r="EGE28" s="216"/>
      <c r="EGF28" s="216"/>
      <c r="EGG28" s="216"/>
      <c r="EGH28" s="216"/>
      <c r="EGI28" s="216"/>
      <c r="EGJ28" s="216"/>
      <c r="EGK28" s="216"/>
      <c r="EGL28" s="216"/>
      <c r="EGM28" s="216"/>
      <c r="EGN28" s="216"/>
      <c r="EGO28" s="216"/>
      <c r="EGP28" s="216"/>
      <c r="EGQ28" s="216"/>
      <c r="EGR28" s="216"/>
      <c r="EGS28" s="216"/>
      <c r="EGT28" s="216"/>
      <c r="EGU28" s="216"/>
      <c r="EGV28" s="216"/>
      <c r="EGW28" s="216"/>
      <c r="EGX28" s="216"/>
      <c r="EGY28" s="216"/>
      <c r="EGZ28" s="216"/>
      <c r="EHA28" s="216"/>
      <c r="EHB28" s="216"/>
      <c r="EHC28" s="216"/>
      <c r="EHD28" s="216"/>
      <c r="EHE28" s="216"/>
      <c r="EHF28" s="216"/>
      <c r="EHG28" s="216"/>
      <c r="EHH28" s="216"/>
      <c r="EHI28" s="216"/>
      <c r="EHJ28" s="216"/>
      <c r="EHK28" s="216"/>
      <c r="EHL28" s="216"/>
      <c r="EHM28" s="216"/>
      <c r="EHN28" s="216"/>
      <c r="EHO28" s="216"/>
      <c r="EHP28" s="216"/>
      <c r="EHQ28" s="216"/>
      <c r="EHR28" s="216"/>
      <c r="EHS28" s="216"/>
      <c r="EHT28" s="216"/>
      <c r="EHU28" s="216"/>
      <c r="EHV28" s="216"/>
      <c r="EHW28" s="216"/>
      <c r="EHX28" s="216"/>
      <c r="EHY28" s="216"/>
      <c r="EHZ28" s="216"/>
      <c r="EIA28" s="216"/>
      <c r="EIB28" s="216"/>
      <c r="EIC28" s="216"/>
      <c r="EID28" s="216"/>
      <c r="EIE28" s="216"/>
      <c r="EIF28" s="216"/>
      <c r="EIG28" s="216"/>
      <c r="EIH28" s="216"/>
      <c r="EII28" s="216"/>
      <c r="EIJ28" s="216"/>
      <c r="EIK28" s="216"/>
      <c r="EIL28" s="216"/>
      <c r="EIM28" s="216"/>
      <c r="EIN28" s="216"/>
      <c r="EIO28" s="216"/>
      <c r="EIP28" s="216"/>
      <c r="EIQ28" s="216"/>
      <c r="EIR28" s="216"/>
      <c r="EIS28" s="216"/>
      <c r="EIT28" s="216"/>
      <c r="EIU28" s="216"/>
      <c r="EIV28" s="216"/>
      <c r="EIW28" s="216"/>
      <c r="EIX28" s="216"/>
      <c r="EIY28" s="216"/>
      <c r="EIZ28" s="216"/>
      <c r="EJA28" s="216"/>
      <c r="EJB28" s="216"/>
      <c r="EJC28" s="216"/>
      <c r="EJD28" s="216"/>
      <c r="EJE28" s="216"/>
      <c r="EJF28" s="216"/>
      <c r="EJG28" s="216"/>
      <c r="EJH28" s="216"/>
      <c r="EJI28" s="216"/>
      <c r="EJJ28" s="216"/>
      <c r="EJK28" s="216"/>
      <c r="EJL28" s="216"/>
      <c r="EJM28" s="216"/>
      <c r="EJN28" s="216"/>
      <c r="EJO28" s="216"/>
      <c r="EJP28" s="216"/>
      <c r="EJQ28" s="216"/>
      <c r="EJR28" s="216"/>
      <c r="EJS28" s="216"/>
      <c r="EJT28" s="216"/>
      <c r="EJU28" s="216"/>
      <c r="EJV28" s="216"/>
      <c r="EJW28" s="216"/>
      <c r="EJX28" s="216"/>
      <c r="EJY28" s="216"/>
      <c r="EJZ28" s="216"/>
      <c r="EKA28" s="216"/>
      <c r="EKB28" s="216"/>
      <c r="EKC28" s="216"/>
      <c r="EKD28" s="216"/>
      <c r="EKE28" s="216"/>
      <c r="EKF28" s="216"/>
      <c r="EKG28" s="216"/>
      <c r="EKH28" s="216"/>
      <c r="EKI28" s="216"/>
      <c r="EKJ28" s="216"/>
      <c r="EKK28" s="216"/>
      <c r="EKL28" s="216"/>
      <c r="EKM28" s="216"/>
      <c r="EKN28" s="216"/>
      <c r="EKO28" s="216"/>
      <c r="EKP28" s="216"/>
      <c r="EKQ28" s="216"/>
      <c r="EKR28" s="216"/>
      <c r="EKS28" s="216"/>
      <c r="EKT28" s="216"/>
      <c r="EKU28" s="216"/>
      <c r="EKV28" s="216"/>
      <c r="EKW28" s="216"/>
      <c r="EKX28" s="216"/>
      <c r="EKY28" s="216"/>
      <c r="EKZ28" s="216"/>
      <c r="ELA28" s="216"/>
      <c r="ELB28" s="216"/>
      <c r="ELC28" s="216"/>
      <c r="ELD28" s="216"/>
      <c r="ELE28" s="216"/>
      <c r="ELF28" s="216"/>
      <c r="ELG28" s="216"/>
      <c r="ELH28" s="216"/>
      <c r="ELI28" s="216"/>
      <c r="ELJ28" s="216"/>
      <c r="ELK28" s="216"/>
      <c r="ELL28" s="216"/>
      <c r="ELM28" s="216"/>
      <c r="ELN28" s="216"/>
      <c r="ELO28" s="216"/>
      <c r="ELP28" s="216"/>
      <c r="ELQ28" s="216"/>
      <c r="ELR28" s="216"/>
      <c r="ELS28" s="216"/>
      <c r="ELT28" s="216"/>
      <c r="ELU28" s="216"/>
      <c r="ELV28" s="216"/>
      <c r="ELW28" s="216"/>
      <c r="ELX28" s="216"/>
      <c r="ELY28" s="216"/>
      <c r="ELZ28" s="216"/>
      <c r="EMA28" s="216"/>
      <c r="EMB28" s="216"/>
      <c r="EMC28" s="216"/>
      <c r="EMD28" s="216"/>
      <c r="EME28" s="216"/>
      <c r="EMF28" s="216"/>
      <c r="EMG28" s="216"/>
      <c r="EMH28" s="216"/>
      <c r="EMI28" s="216"/>
      <c r="EMJ28" s="216"/>
      <c r="EMK28" s="216"/>
      <c r="EML28" s="216"/>
      <c r="EMM28" s="216"/>
      <c r="EMN28" s="216"/>
      <c r="EMO28" s="216"/>
      <c r="EMP28" s="216"/>
      <c r="EMQ28" s="216"/>
      <c r="EMR28" s="216"/>
      <c r="EMS28" s="216"/>
      <c r="EMT28" s="216"/>
      <c r="EMU28" s="216"/>
      <c r="EMV28" s="216"/>
      <c r="EMW28" s="216"/>
      <c r="EMX28" s="216"/>
      <c r="EMY28" s="216"/>
      <c r="EMZ28" s="216"/>
      <c r="ENA28" s="216"/>
      <c r="ENB28" s="216"/>
      <c r="ENC28" s="216"/>
      <c r="END28" s="216"/>
      <c r="ENE28" s="216"/>
      <c r="ENF28" s="216"/>
      <c r="ENG28" s="216"/>
      <c r="ENH28" s="216"/>
      <c r="ENI28" s="216"/>
      <c r="ENJ28" s="216"/>
      <c r="ENK28" s="216"/>
      <c r="ENL28" s="216"/>
      <c r="ENM28" s="216"/>
      <c r="ENN28" s="216"/>
      <c r="ENO28" s="216"/>
      <c r="ENP28" s="216"/>
      <c r="ENQ28" s="216"/>
      <c r="ENR28" s="216"/>
      <c r="ENS28" s="216"/>
      <c r="ENT28" s="216"/>
      <c r="ENU28" s="216"/>
      <c r="ENV28" s="216"/>
      <c r="ENW28" s="216"/>
      <c r="ENX28" s="216"/>
      <c r="ENY28" s="216"/>
      <c r="ENZ28" s="216"/>
      <c r="EOA28" s="216"/>
      <c r="EOB28" s="216"/>
      <c r="EOC28" s="216"/>
      <c r="EOD28" s="216"/>
      <c r="EOE28" s="216"/>
      <c r="EOF28" s="216"/>
      <c r="EOG28" s="216"/>
      <c r="EOH28" s="216"/>
      <c r="EOI28" s="216"/>
      <c r="EOJ28" s="216"/>
      <c r="EOK28" s="216"/>
      <c r="EOL28" s="216"/>
      <c r="EOM28" s="216"/>
      <c r="EON28" s="216"/>
      <c r="EOO28" s="216"/>
      <c r="EOP28" s="216"/>
      <c r="EOQ28" s="216"/>
      <c r="EOR28" s="216"/>
      <c r="EOS28" s="216"/>
      <c r="EOT28" s="216"/>
      <c r="EOU28" s="216"/>
      <c r="EOV28" s="216"/>
      <c r="EOW28" s="216"/>
      <c r="EOX28" s="216"/>
      <c r="EOY28" s="216"/>
      <c r="EOZ28" s="216"/>
      <c r="EPA28" s="216"/>
      <c r="EPB28" s="216"/>
      <c r="EPC28" s="216"/>
      <c r="EPD28" s="216"/>
      <c r="EPE28" s="216"/>
      <c r="EPF28" s="216"/>
      <c r="EPG28" s="216"/>
      <c r="EPH28" s="216"/>
      <c r="EPI28" s="216"/>
      <c r="EPJ28" s="216"/>
      <c r="EPK28" s="216"/>
      <c r="EPL28" s="216"/>
      <c r="EPM28" s="216"/>
      <c r="EPN28" s="216"/>
      <c r="EPO28" s="216"/>
      <c r="EPP28" s="216"/>
      <c r="EPQ28" s="216"/>
      <c r="EPR28" s="216"/>
      <c r="EPS28" s="216"/>
      <c r="EPT28" s="216"/>
      <c r="EPU28" s="216"/>
      <c r="EPV28" s="216"/>
      <c r="EPW28" s="216"/>
      <c r="EPX28" s="216"/>
      <c r="EPY28" s="216"/>
      <c r="EPZ28" s="216"/>
      <c r="EQA28" s="216"/>
      <c r="EQB28" s="216"/>
      <c r="EQC28" s="216"/>
      <c r="EQD28" s="216"/>
      <c r="EQE28" s="216"/>
      <c r="EQF28" s="216"/>
      <c r="EQG28" s="216"/>
      <c r="EQH28" s="216"/>
      <c r="EQI28" s="216"/>
      <c r="EQJ28" s="216"/>
      <c r="EQK28" s="216"/>
      <c r="EQL28" s="216"/>
      <c r="EQM28" s="216"/>
      <c r="EQN28" s="216"/>
      <c r="EQO28" s="216"/>
      <c r="EQP28" s="216"/>
      <c r="EQQ28" s="216"/>
      <c r="EQR28" s="216"/>
      <c r="EQS28" s="216"/>
      <c r="EQT28" s="216"/>
      <c r="EQU28" s="216"/>
      <c r="EQV28" s="216"/>
      <c r="EQW28" s="216"/>
      <c r="EQX28" s="216"/>
      <c r="EQY28" s="216"/>
      <c r="EQZ28" s="216"/>
      <c r="ERA28" s="216"/>
      <c r="ERB28" s="216"/>
      <c r="ERC28" s="216"/>
      <c r="ERD28" s="216"/>
      <c r="ERE28" s="216"/>
      <c r="ERF28" s="216"/>
      <c r="ERG28" s="216"/>
      <c r="ERH28" s="216"/>
      <c r="ERI28" s="216"/>
      <c r="ERJ28" s="216"/>
      <c r="ERK28" s="216"/>
      <c r="ERL28" s="216"/>
      <c r="ERM28" s="216"/>
      <c r="ERN28" s="216"/>
      <c r="ERO28" s="216"/>
      <c r="ERP28" s="216"/>
      <c r="ERQ28" s="216"/>
      <c r="ERR28" s="216"/>
      <c r="ERS28" s="216"/>
      <c r="ERT28" s="216"/>
      <c r="ERU28" s="216"/>
      <c r="ERV28" s="216"/>
      <c r="ERW28" s="216"/>
      <c r="ERX28" s="216"/>
      <c r="ERY28" s="216"/>
      <c r="ERZ28" s="216"/>
      <c r="ESA28" s="216"/>
      <c r="ESB28" s="216"/>
      <c r="ESC28" s="216"/>
      <c r="ESD28" s="216"/>
      <c r="ESE28" s="216"/>
      <c r="ESF28" s="216"/>
      <c r="ESG28" s="216"/>
      <c r="ESH28" s="216"/>
      <c r="ESI28" s="216"/>
      <c r="ESJ28" s="216"/>
      <c r="ESK28" s="216"/>
      <c r="ESL28" s="216"/>
      <c r="ESM28" s="216"/>
      <c r="ESN28" s="216"/>
      <c r="ESO28" s="216"/>
      <c r="ESP28" s="216"/>
      <c r="ESQ28" s="216"/>
      <c r="ESR28" s="216"/>
      <c r="ESS28" s="216"/>
      <c r="EST28" s="216"/>
      <c r="ESU28" s="216"/>
      <c r="ESV28" s="216"/>
      <c r="ESW28" s="216"/>
      <c r="ESX28" s="216"/>
      <c r="ESY28" s="216"/>
      <c r="ESZ28" s="216"/>
      <c r="ETA28" s="216"/>
      <c r="ETB28" s="216"/>
      <c r="ETC28" s="216"/>
      <c r="ETD28" s="216"/>
      <c r="ETE28" s="216"/>
      <c r="ETF28" s="216"/>
      <c r="ETG28" s="216"/>
      <c r="ETH28" s="216"/>
      <c r="ETI28" s="216"/>
      <c r="ETJ28" s="216"/>
      <c r="ETK28" s="216"/>
      <c r="ETL28" s="216"/>
      <c r="ETM28" s="216"/>
      <c r="ETN28" s="216"/>
      <c r="ETO28" s="216"/>
      <c r="ETP28" s="216"/>
      <c r="ETQ28" s="216"/>
      <c r="ETR28" s="216"/>
      <c r="ETS28" s="216"/>
      <c r="ETT28" s="216"/>
      <c r="ETU28" s="216"/>
      <c r="ETV28" s="216"/>
      <c r="ETW28" s="216"/>
      <c r="ETX28" s="216"/>
      <c r="ETY28" s="216"/>
      <c r="ETZ28" s="216"/>
      <c r="EUA28" s="216"/>
      <c r="EUB28" s="216"/>
      <c r="EUC28" s="216"/>
      <c r="EUD28" s="216"/>
      <c r="EUE28" s="216"/>
      <c r="EUF28" s="216"/>
      <c r="EUG28" s="216"/>
      <c r="EUH28" s="216"/>
      <c r="EUI28" s="216"/>
      <c r="EUJ28" s="216"/>
      <c r="EUK28" s="216"/>
      <c r="EUL28" s="216"/>
      <c r="EUM28" s="216"/>
      <c r="EUN28" s="216"/>
      <c r="EUO28" s="216"/>
      <c r="EUP28" s="216"/>
      <c r="EUQ28" s="216"/>
      <c r="EUR28" s="216"/>
      <c r="EUS28" s="216"/>
      <c r="EUT28" s="216"/>
      <c r="EUU28" s="216"/>
      <c r="EUV28" s="216"/>
      <c r="EUW28" s="216"/>
      <c r="EUX28" s="216"/>
      <c r="EUY28" s="216"/>
      <c r="EUZ28" s="216"/>
      <c r="EVA28" s="216"/>
      <c r="EVB28" s="216"/>
      <c r="EVC28" s="216"/>
      <c r="EVD28" s="216"/>
      <c r="EVE28" s="216"/>
      <c r="EVF28" s="216"/>
      <c r="EVG28" s="216"/>
      <c r="EVH28" s="216"/>
      <c r="EVI28" s="216"/>
      <c r="EVJ28" s="216"/>
      <c r="EVK28" s="216"/>
      <c r="EVL28" s="216"/>
      <c r="EVM28" s="216"/>
      <c r="EVN28" s="216"/>
      <c r="EVO28" s="216"/>
      <c r="EVP28" s="216"/>
      <c r="EVQ28" s="216"/>
      <c r="EVR28" s="216"/>
      <c r="EVS28" s="216"/>
      <c r="EVT28" s="216"/>
      <c r="EVU28" s="216"/>
      <c r="EVV28" s="216"/>
      <c r="EVW28" s="216"/>
      <c r="EVX28" s="216"/>
      <c r="EVY28" s="216"/>
      <c r="EVZ28" s="216"/>
      <c r="EWA28" s="216"/>
      <c r="EWB28" s="216"/>
      <c r="EWC28" s="216"/>
      <c r="EWD28" s="216"/>
      <c r="EWE28" s="216"/>
      <c r="EWF28" s="216"/>
      <c r="EWG28" s="216"/>
      <c r="EWH28" s="216"/>
      <c r="EWI28" s="216"/>
      <c r="EWJ28" s="216"/>
      <c r="EWK28" s="216"/>
      <c r="EWL28" s="216"/>
      <c r="EWM28" s="216"/>
      <c r="EWN28" s="216"/>
      <c r="EWO28" s="216"/>
      <c r="EWP28" s="216"/>
      <c r="EWQ28" s="216"/>
      <c r="EWR28" s="216"/>
      <c r="EWS28" s="216"/>
      <c r="EWT28" s="216"/>
      <c r="EWU28" s="216"/>
      <c r="EWV28" s="216"/>
      <c r="EWW28" s="216"/>
      <c r="EWX28" s="216"/>
      <c r="EWY28" s="216"/>
      <c r="EWZ28" s="216"/>
      <c r="EXA28" s="216"/>
      <c r="EXB28" s="216"/>
      <c r="EXC28" s="216"/>
      <c r="EXD28" s="216"/>
      <c r="EXE28" s="216"/>
      <c r="EXF28" s="216"/>
      <c r="EXG28" s="216"/>
      <c r="EXH28" s="216"/>
      <c r="EXI28" s="216"/>
      <c r="EXJ28" s="216"/>
      <c r="EXK28" s="216"/>
      <c r="EXL28" s="216"/>
      <c r="EXM28" s="216"/>
      <c r="EXN28" s="216"/>
      <c r="EXO28" s="216"/>
      <c r="EXP28" s="216"/>
      <c r="EXQ28" s="216"/>
      <c r="EXR28" s="216"/>
      <c r="EXS28" s="216"/>
      <c r="EXT28" s="216"/>
      <c r="EXU28" s="216"/>
      <c r="EXV28" s="216"/>
      <c r="EXW28" s="216"/>
      <c r="EXX28" s="216"/>
      <c r="EXY28" s="216"/>
      <c r="EXZ28" s="216"/>
      <c r="EYA28" s="216"/>
      <c r="EYB28" s="216"/>
      <c r="EYC28" s="216"/>
      <c r="EYD28" s="216"/>
      <c r="EYE28" s="216"/>
      <c r="EYF28" s="216"/>
      <c r="EYG28" s="216"/>
      <c r="EYH28" s="216"/>
      <c r="EYI28" s="216"/>
      <c r="EYJ28" s="216"/>
      <c r="EYK28" s="216"/>
      <c r="EYL28" s="216"/>
      <c r="EYM28" s="216"/>
      <c r="EYN28" s="216"/>
      <c r="EYO28" s="216"/>
      <c r="EYP28" s="216"/>
      <c r="EYQ28" s="216"/>
      <c r="EYR28" s="216"/>
      <c r="EYS28" s="216"/>
      <c r="EYT28" s="216"/>
      <c r="EYU28" s="216"/>
      <c r="EYV28" s="216"/>
      <c r="EYW28" s="216"/>
      <c r="EYX28" s="216"/>
      <c r="EYY28" s="216"/>
      <c r="EYZ28" s="216"/>
      <c r="EZA28" s="216"/>
      <c r="EZB28" s="216"/>
      <c r="EZC28" s="216"/>
      <c r="EZD28" s="216"/>
      <c r="EZE28" s="216"/>
      <c r="EZF28" s="216"/>
      <c r="EZG28" s="216"/>
      <c r="EZH28" s="216"/>
      <c r="EZI28" s="216"/>
      <c r="EZJ28" s="216"/>
      <c r="EZK28" s="216"/>
      <c r="EZL28" s="216"/>
      <c r="EZM28" s="216"/>
      <c r="EZN28" s="216"/>
      <c r="EZO28" s="216"/>
      <c r="EZP28" s="216"/>
      <c r="EZQ28" s="216"/>
      <c r="EZR28" s="216"/>
      <c r="EZS28" s="216"/>
      <c r="EZT28" s="216"/>
      <c r="EZU28" s="216"/>
      <c r="EZV28" s="216"/>
      <c r="EZW28" s="216"/>
      <c r="EZX28" s="216"/>
      <c r="EZY28" s="216"/>
      <c r="EZZ28" s="216"/>
      <c r="FAA28" s="216"/>
      <c r="FAB28" s="216"/>
      <c r="FAC28" s="216"/>
      <c r="FAD28" s="216"/>
      <c r="FAE28" s="216"/>
      <c r="FAF28" s="216"/>
      <c r="FAG28" s="216"/>
      <c r="FAH28" s="216"/>
      <c r="FAI28" s="216"/>
      <c r="FAJ28" s="216"/>
      <c r="FAK28" s="216"/>
      <c r="FAL28" s="216"/>
      <c r="FAM28" s="216"/>
      <c r="FAN28" s="216"/>
      <c r="FAO28" s="216"/>
      <c r="FAP28" s="216"/>
      <c r="FAQ28" s="216"/>
      <c r="FAR28" s="216"/>
      <c r="FAS28" s="216"/>
      <c r="FAT28" s="216"/>
      <c r="FAU28" s="216"/>
      <c r="FAV28" s="216"/>
      <c r="FAW28" s="216"/>
      <c r="FAX28" s="216"/>
      <c r="FAY28" s="216"/>
      <c r="FAZ28" s="216"/>
      <c r="FBA28" s="216"/>
      <c r="FBB28" s="216"/>
      <c r="FBC28" s="216"/>
      <c r="FBD28" s="216"/>
      <c r="FBE28" s="216"/>
      <c r="FBF28" s="216"/>
      <c r="FBG28" s="216"/>
      <c r="FBH28" s="216"/>
      <c r="FBI28" s="216"/>
      <c r="FBJ28" s="216"/>
      <c r="FBK28" s="216"/>
      <c r="FBL28" s="216"/>
      <c r="FBM28" s="216"/>
      <c r="FBN28" s="216"/>
      <c r="FBO28" s="216"/>
      <c r="FBP28" s="216"/>
      <c r="FBQ28" s="216"/>
      <c r="FBR28" s="216"/>
      <c r="FBS28" s="216"/>
      <c r="FBT28" s="216"/>
      <c r="FBU28" s="216"/>
      <c r="FBV28" s="216"/>
      <c r="FBW28" s="216"/>
      <c r="FBX28" s="216"/>
      <c r="FBY28" s="216"/>
      <c r="FBZ28" s="216"/>
      <c r="FCA28" s="216"/>
      <c r="FCB28" s="216"/>
      <c r="FCC28" s="216"/>
      <c r="FCD28" s="216"/>
      <c r="FCE28" s="216"/>
      <c r="FCF28" s="216"/>
      <c r="FCG28" s="216"/>
      <c r="FCH28" s="216"/>
      <c r="FCI28" s="216"/>
      <c r="FCJ28" s="216"/>
      <c r="FCK28" s="216"/>
      <c r="FCL28" s="216"/>
      <c r="FCM28" s="216"/>
      <c r="FCN28" s="216"/>
      <c r="FCO28" s="216"/>
      <c r="FCP28" s="216"/>
      <c r="FCQ28" s="216"/>
      <c r="FCR28" s="216"/>
      <c r="FCS28" s="216"/>
      <c r="FCT28" s="216"/>
      <c r="FCU28" s="216"/>
      <c r="FCV28" s="216"/>
      <c r="FCW28" s="216"/>
      <c r="FCX28" s="216"/>
      <c r="FCY28" s="216"/>
      <c r="FCZ28" s="216"/>
      <c r="FDA28" s="216"/>
      <c r="FDB28" s="216"/>
      <c r="FDC28" s="216"/>
      <c r="FDD28" s="216"/>
      <c r="FDE28" s="216"/>
      <c r="FDF28" s="216"/>
      <c r="FDG28" s="216"/>
      <c r="FDH28" s="216"/>
      <c r="FDI28" s="216"/>
      <c r="FDJ28" s="216"/>
      <c r="FDK28" s="216"/>
      <c r="FDL28" s="216"/>
      <c r="FDM28" s="216"/>
      <c r="FDN28" s="216"/>
      <c r="FDO28" s="216"/>
      <c r="FDP28" s="216"/>
      <c r="FDQ28" s="216"/>
      <c r="FDR28" s="216"/>
      <c r="FDS28" s="216"/>
      <c r="FDT28" s="216"/>
      <c r="FDU28" s="216"/>
      <c r="FDV28" s="216"/>
      <c r="FDW28" s="216"/>
      <c r="FDX28" s="216"/>
      <c r="FDY28" s="216"/>
      <c r="FDZ28" s="216"/>
      <c r="FEA28" s="216"/>
      <c r="FEB28" s="216"/>
      <c r="FEC28" s="216"/>
      <c r="FED28" s="216"/>
      <c r="FEE28" s="216"/>
      <c r="FEF28" s="216"/>
      <c r="FEG28" s="216"/>
      <c r="FEH28" s="216"/>
      <c r="FEI28" s="216"/>
      <c r="FEJ28" s="216"/>
      <c r="FEK28" s="216"/>
      <c r="FEL28" s="216"/>
      <c r="FEM28" s="216"/>
      <c r="FEN28" s="216"/>
      <c r="FEO28" s="216"/>
      <c r="FEP28" s="216"/>
      <c r="FEQ28" s="216"/>
      <c r="FER28" s="216"/>
      <c r="FES28" s="216"/>
      <c r="FET28" s="216"/>
      <c r="FEU28" s="216"/>
      <c r="FEV28" s="216"/>
      <c r="FEW28" s="216"/>
      <c r="FEX28" s="216"/>
      <c r="FEY28" s="216"/>
      <c r="FEZ28" s="216"/>
      <c r="FFA28" s="216"/>
      <c r="FFB28" s="216"/>
      <c r="FFC28" s="216"/>
      <c r="FFD28" s="216"/>
      <c r="FFE28" s="216"/>
      <c r="FFF28" s="216"/>
      <c r="FFG28" s="216"/>
      <c r="FFH28" s="216"/>
      <c r="FFI28" s="216"/>
      <c r="FFJ28" s="216"/>
      <c r="FFK28" s="216"/>
      <c r="FFL28" s="216"/>
      <c r="FFM28" s="216"/>
      <c r="FFN28" s="216"/>
      <c r="FFO28" s="216"/>
      <c r="FFP28" s="216"/>
      <c r="FFQ28" s="216"/>
      <c r="FFR28" s="216"/>
      <c r="FFS28" s="216"/>
      <c r="FFT28" s="216"/>
      <c r="FFU28" s="216"/>
      <c r="FFV28" s="216"/>
      <c r="FFW28" s="216"/>
      <c r="FFX28" s="216"/>
      <c r="FFY28" s="216"/>
      <c r="FFZ28" s="216"/>
      <c r="FGA28" s="216"/>
      <c r="FGB28" s="216"/>
      <c r="FGC28" s="216"/>
      <c r="FGD28" s="216"/>
      <c r="FGE28" s="216"/>
      <c r="FGF28" s="216"/>
      <c r="FGG28" s="216"/>
      <c r="FGH28" s="216"/>
      <c r="FGI28" s="216"/>
      <c r="FGJ28" s="216"/>
      <c r="FGK28" s="216"/>
      <c r="FGL28" s="216"/>
      <c r="FGM28" s="216"/>
      <c r="FGN28" s="216"/>
      <c r="FGO28" s="216"/>
      <c r="FGP28" s="216"/>
      <c r="FGQ28" s="216"/>
      <c r="FGR28" s="216"/>
      <c r="FGS28" s="216"/>
      <c r="FGT28" s="216"/>
      <c r="FGU28" s="216"/>
      <c r="FGV28" s="216"/>
      <c r="FGW28" s="216"/>
      <c r="FGX28" s="216"/>
      <c r="FGY28" s="216"/>
      <c r="FGZ28" s="216"/>
      <c r="FHA28" s="216"/>
      <c r="FHB28" s="216"/>
      <c r="FHC28" s="216"/>
      <c r="FHD28" s="216"/>
      <c r="FHE28" s="216"/>
      <c r="FHF28" s="216"/>
      <c r="FHG28" s="216"/>
      <c r="FHH28" s="216"/>
      <c r="FHI28" s="216"/>
      <c r="FHJ28" s="216"/>
      <c r="FHK28" s="216"/>
      <c r="FHL28" s="216"/>
      <c r="FHM28" s="216"/>
      <c r="FHN28" s="216"/>
      <c r="FHO28" s="216"/>
      <c r="FHP28" s="216"/>
      <c r="FHQ28" s="216"/>
      <c r="FHR28" s="216"/>
      <c r="FHS28" s="216"/>
      <c r="FHT28" s="216"/>
      <c r="FHU28" s="216"/>
      <c r="FHV28" s="216"/>
      <c r="FHW28" s="216"/>
      <c r="FHX28" s="216"/>
      <c r="FHY28" s="216"/>
      <c r="FHZ28" s="216"/>
      <c r="FIA28" s="216"/>
      <c r="FIB28" s="216"/>
      <c r="FIC28" s="216"/>
      <c r="FID28" s="216"/>
      <c r="FIE28" s="216"/>
      <c r="FIF28" s="216"/>
      <c r="FIG28" s="216"/>
      <c r="FIH28" s="216"/>
      <c r="FII28" s="216"/>
      <c r="FIJ28" s="216"/>
      <c r="FIK28" s="216"/>
      <c r="FIL28" s="216"/>
      <c r="FIM28" s="216"/>
      <c r="FIN28" s="216"/>
      <c r="FIO28" s="216"/>
      <c r="FIP28" s="216"/>
      <c r="FIQ28" s="216"/>
      <c r="FIR28" s="216"/>
      <c r="FIS28" s="216"/>
      <c r="FIT28" s="216"/>
      <c r="FIU28" s="216"/>
      <c r="FIV28" s="216"/>
      <c r="FIW28" s="216"/>
      <c r="FIX28" s="216"/>
      <c r="FIY28" s="216"/>
      <c r="FIZ28" s="216"/>
      <c r="FJA28" s="216"/>
      <c r="FJB28" s="216"/>
      <c r="FJC28" s="216"/>
      <c r="FJD28" s="216"/>
      <c r="FJE28" s="216"/>
      <c r="FJF28" s="216"/>
      <c r="FJG28" s="216"/>
      <c r="FJH28" s="216"/>
      <c r="FJI28" s="216"/>
      <c r="FJJ28" s="216"/>
      <c r="FJK28" s="216"/>
      <c r="FJL28" s="216"/>
      <c r="FJM28" s="216"/>
      <c r="FJN28" s="216"/>
      <c r="FJO28" s="216"/>
      <c r="FJP28" s="216"/>
      <c r="FJQ28" s="216"/>
      <c r="FJR28" s="216"/>
      <c r="FJS28" s="216"/>
      <c r="FJT28" s="216"/>
      <c r="FJU28" s="216"/>
      <c r="FJV28" s="216"/>
      <c r="FJW28" s="216"/>
      <c r="FJX28" s="216"/>
      <c r="FJY28" s="216"/>
      <c r="FJZ28" s="216"/>
      <c r="FKA28" s="216"/>
      <c r="FKB28" s="216"/>
      <c r="FKC28" s="216"/>
      <c r="FKD28" s="216"/>
      <c r="FKE28" s="216"/>
      <c r="FKF28" s="216"/>
      <c r="FKG28" s="216"/>
      <c r="FKH28" s="216"/>
      <c r="FKI28" s="216"/>
      <c r="FKJ28" s="216"/>
      <c r="FKK28" s="216"/>
      <c r="FKL28" s="216"/>
      <c r="FKM28" s="216"/>
      <c r="FKN28" s="216"/>
      <c r="FKO28" s="216"/>
      <c r="FKP28" s="216"/>
      <c r="FKQ28" s="216"/>
      <c r="FKR28" s="216"/>
      <c r="FKS28" s="216"/>
      <c r="FKT28" s="216"/>
      <c r="FKU28" s="216"/>
      <c r="FKV28" s="216"/>
      <c r="FKW28" s="216"/>
      <c r="FKX28" s="216"/>
      <c r="FKY28" s="216"/>
      <c r="FKZ28" s="216"/>
      <c r="FLA28" s="216"/>
      <c r="FLB28" s="216"/>
      <c r="FLC28" s="216"/>
      <c r="FLD28" s="216"/>
      <c r="FLE28" s="216"/>
      <c r="FLF28" s="216"/>
      <c r="FLG28" s="216"/>
      <c r="FLH28" s="216"/>
      <c r="FLI28" s="216"/>
      <c r="FLJ28" s="216"/>
      <c r="FLK28" s="216"/>
      <c r="FLL28" s="216"/>
      <c r="FLM28" s="216"/>
      <c r="FLN28" s="216"/>
      <c r="FLO28" s="216"/>
      <c r="FLP28" s="216"/>
      <c r="FLQ28" s="216"/>
      <c r="FLR28" s="216"/>
      <c r="FLS28" s="216"/>
      <c r="FLT28" s="216"/>
      <c r="FLU28" s="216"/>
      <c r="FLV28" s="216"/>
      <c r="FLW28" s="216"/>
      <c r="FLX28" s="216"/>
      <c r="FLY28" s="216"/>
      <c r="FLZ28" s="216"/>
      <c r="FMA28" s="216"/>
      <c r="FMB28" s="216"/>
      <c r="FMC28" s="216"/>
      <c r="FMD28" s="216"/>
      <c r="FME28" s="216"/>
      <c r="FMF28" s="216"/>
      <c r="FMG28" s="216"/>
      <c r="FMH28" s="216"/>
      <c r="FMI28" s="216"/>
      <c r="FMJ28" s="216"/>
      <c r="FMK28" s="216"/>
      <c r="FML28" s="216"/>
      <c r="FMM28" s="216"/>
      <c r="FMN28" s="216"/>
      <c r="FMO28" s="216"/>
      <c r="FMP28" s="216"/>
      <c r="FMQ28" s="216"/>
      <c r="FMR28" s="216"/>
      <c r="FMS28" s="216"/>
      <c r="FMT28" s="216"/>
      <c r="FMU28" s="216"/>
      <c r="FMV28" s="216"/>
      <c r="FMW28" s="216"/>
      <c r="FMX28" s="216"/>
      <c r="FMY28" s="216"/>
      <c r="FMZ28" s="216"/>
      <c r="FNA28" s="216"/>
      <c r="FNB28" s="216"/>
      <c r="FNC28" s="216"/>
      <c r="FND28" s="216"/>
      <c r="FNE28" s="216"/>
      <c r="FNF28" s="216"/>
      <c r="FNG28" s="216"/>
      <c r="FNH28" s="216"/>
      <c r="FNI28" s="216"/>
      <c r="FNJ28" s="216"/>
      <c r="FNK28" s="216"/>
      <c r="FNL28" s="216"/>
      <c r="FNM28" s="216"/>
      <c r="FNN28" s="216"/>
      <c r="FNO28" s="216"/>
      <c r="FNP28" s="216"/>
      <c r="FNQ28" s="216"/>
      <c r="FNR28" s="216"/>
      <c r="FNS28" s="216"/>
      <c r="FNT28" s="216"/>
      <c r="FNU28" s="216"/>
      <c r="FNV28" s="216"/>
      <c r="FNW28" s="216"/>
      <c r="FNX28" s="216"/>
      <c r="FNY28" s="216"/>
      <c r="FNZ28" s="216"/>
      <c r="FOA28" s="216"/>
      <c r="FOB28" s="216"/>
      <c r="FOC28" s="216"/>
      <c r="FOD28" s="216"/>
      <c r="FOE28" s="216"/>
      <c r="FOF28" s="216"/>
      <c r="FOG28" s="216"/>
      <c r="FOH28" s="216"/>
      <c r="FOI28" s="216"/>
      <c r="FOJ28" s="216"/>
      <c r="FOK28" s="216"/>
      <c r="FOL28" s="216"/>
      <c r="FOM28" s="216"/>
      <c r="FON28" s="216"/>
      <c r="FOO28" s="216"/>
      <c r="FOP28" s="216"/>
      <c r="FOQ28" s="216"/>
      <c r="FOR28" s="216"/>
      <c r="FOS28" s="216"/>
      <c r="FOT28" s="216"/>
      <c r="FOU28" s="216"/>
      <c r="FOV28" s="216"/>
      <c r="FOW28" s="216"/>
      <c r="FOX28" s="216"/>
      <c r="FOY28" s="216"/>
      <c r="FOZ28" s="216"/>
      <c r="FPA28" s="216"/>
      <c r="FPB28" s="216"/>
      <c r="FPC28" s="216"/>
      <c r="FPD28" s="216"/>
      <c r="FPE28" s="216"/>
      <c r="FPF28" s="216"/>
      <c r="FPG28" s="216"/>
      <c r="FPH28" s="216"/>
      <c r="FPI28" s="216"/>
      <c r="FPJ28" s="216"/>
      <c r="FPK28" s="216"/>
      <c r="FPL28" s="216"/>
      <c r="FPM28" s="216"/>
      <c r="FPN28" s="216"/>
      <c r="FPO28" s="216"/>
      <c r="FPP28" s="216"/>
      <c r="FPQ28" s="216"/>
      <c r="FPR28" s="216"/>
      <c r="FPS28" s="216"/>
      <c r="FPT28" s="216"/>
      <c r="FPU28" s="216"/>
      <c r="FPV28" s="216"/>
      <c r="FPW28" s="216"/>
      <c r="FPX28" s="216"/>
      <c r="FPY28" s="216"/>
      <c r="FPZ28" s="216"/>
      <c r="FQA28" s="216"/>
      <c r="FQB28" s="216"/>
      <c r="FQC28" s="216"/>
      <c r="FQD28" s="216"/>
      <c r="FQE28" s="216"/>
      <c r="FQF28" s="216"/>
      <c r="FQG28" s="216"/>
      <c r="FQH28" s="216"/>
      <c r="FQI28" s="216"/>
      <c r="FQJ28" s="216"/>
      <c r="FQK28" s="216"/>
      <c r="FQL28" s="216"/>
      <c r="FQM28" s="216"/>
      <c r="FQN28" s="216"/>
      <c r="FQO28" s="216"/>
      <c r="FQP28" s="216"/>
      <c r="FQQ28" s="216"/>
      <c r="FQR28" s="216"/>
      <c r="FQS28" s="216"/>
      <c r="FQT28" s="216"/>
      <c r="FQU28" s="216"/>
      <c r="FQV28" s="216"/>
      <c r="FQW28" s="216"/>
      <c r="FQX28" s="216"/>
      <c r="FQY28" s="216"/>
      <c r="FQZ28" s="216"/>
      <c r="FRA28" s="216"/>
      <c r="FRB28" s="216"/>
      <c r="FRC28" s="216"/>
      <c r="FRD28" s="216"/>
      <c r="FRE28" s="216"/>
      <c r="FRF28" s="216"/>
      <c r="FRG28" s="216"/>
      <c r="FRH28" s="216"/>
      <c r="FRI28" s="216"/>
      <c r="FRJ28" s="216"/>
      <c r="FRK28" s="216"/>
      <c r="FRL28" s="216"/>
      <c r="FRM28" s="216"/>
      <c r="FRN28" s="216"/>
      <c r="FRO28" s="216"/>
      <c r="FRP28" s="216"/>
      <c r="FRQ28" s="216"/>
      <c r="FRR28" s="216"/>
      <c r="FRS28" s="216"/>
      <c r="FRT28" s="216"/>
      <c r="FRU28" s="216"/>
      <c r="FRV28" s="216"/>
      <c r="FRW28" s="216"/>
      <c r="FRX28" s="216"/>
      <c r="FRY28" s="216"/>
      <c r="FRZ28" s="216"/>
      <c r="FSA28" s="216"/>
      <c r="FSB28" s="216"/>
      <c r="FSC28" s="216"/>
      <c r="FSD28" s="216"/>
      <c r="FSE28" s="216"/>
      <c r="FSF28" s="216"/>
      <c r="FSG28" s="216"/>
      <c r="FSH28" s="216"/>
      <c r="FSI28" s="216"/>
      <c r="FSJ28" s="216"/>
      <c r="FSK28" s="216"/>
      <c r="FSL28" s="216"/>
      <c r="FSM28" s="216"/>
      <c r="FSN28" s="216"/>
      <c r="FSO28" s="216"/>
      <c r="FSP28" s="216"/>
      <c r="FSQ28" s="216"/>
      <c r="FSR28" s="216"/>
      <c r="FSS28" s="216"/>
      <c r="FST28" s="216"/>
      <c r="FSU28" s="216"/>
      <c r="FSV28" s="216"/>
      <c r="FSW28" s="216"/>
      <c r="FSX28" s="216"/>
      <c r="FSY28" s="216"/>
      <c r="FSZ28" s="216"/>
      <c r="FTA28" s="216"/>
      <c r="FTB28" s="216"/>
      <c r="FTC28" s="216"/>
      <c r="FTD28" s="216"/>
      <c r="FTE28" s="216"/>
      <c r="FTF28" s="216"/>
      <c r="FTG28" s="216"/>
      <c r="FTH28" s="216"/>
      <c r="FTI28" s="216"/>
      <c r="FTJ28" s="216"/>
      <c r="FTK28" s="216"/>
      <c r="FTL28" s="216"/>
      <c r="FTM28" s="216"/>
      <c r="FTN28" s="216"/>
      <c r="FTO28" s="216"/>
      <c r="FTP28" s="216"/>
      <c r="FTQ28" s="216"/>
      <c r="FTR28" s="216"/>
      <c r="FTS28" s="216"/>
      <c r="FTT28" s="216"/>
      <c r="FTU28" s="216"/>
      <c r="FTV28" s="216"/>
      <c r="FTW28" s="216"/>
      <c r="FTX28" s="216"/>
      <c r="FTY28" s="216"/>
      <c r="FTZ28" s="216"/>
      <c r="FUA28" s="216"/>
      <c r="FUB28" s="216"/>
      <c r="FUC28" s="216"/>
      <c r="FUD28" s="216"/>
      <c r="FUE28" s="216"/>
      <c r="FUF28" s="216"/>
      <c r="FUG28" s="216"/>
      <c r="FUH28" s="216"/>
      <c r="FUI28" s="216"/>
      <c r="FUJ28" s="216"/>
      <c r="FUK28" s="216"/>
      <c r="FUL28" s="216"/>
      <c r="FUM28" s="216"/>
      <c r="FUN28" s="216"/>
      <c r="FUO28" s="216"/>
      <c r="FUP28" s="216"/>
      <c r="FUQ28" s="216"/>
      <c r="FUR28" s="216"/>
      <c r="FUS28" s="216"/>
      <c r="FUT28" s="216"/>
      <c r="FUU28" s="216"/>
      <c r="FUV28" s="216"/>
      <c r="FUW28" s="216"/>
      <c r="FUX28" s="216"/>
      <c r="FUY28" s="216"/>
      <c r="FUZ28" s="216"/>
      <c r="FVA28" s="216"/>
      <c r="FVB28" s="216"/>
      <c r="FVC28" s="216"/>
      <c r="FVD28" s="216"/>
      <c r="FVE28" s="216"/>
      <c r="FVF28" s="216"/>
      <c r="FVG28" s="216"/>
      <c r="FVH28" s="216"/>
      <c r="FVI28" s="216"/>
      <c r="FVJ28" s="216"/>
      <c r="FVK28" s="216"/>
      <c r="FVL28" s="216"/>
      <c r="FVM28" s="216"/>
      <c r="FVN28" s="216"/>
      <c r="FVO28" s="216"/>
      <c r="FVP28" s="216"/>
      <c r="FVQ28" s="216"/>
      <c r="FVR28" s="216"/>
      <c r="FVS28" s="216"/>
      <c r="FVT28" s="216"/>
      <c r="FVU28" s="216"/>
      <c r="FVV28" s="216"/>
      <c r="FVW28" s="216"/>
      <c r="FVX28" s="216"/>
      <c r="FVY28" s="216"/>
      <c r="FVZ28" s="216"/>
      <c r="FWA28" s="216"/>
      <c r="FWB28" s="216"/>
      <c r="FWC28" s="216"/>
      <c r="FWD28" s="216"/>
      <c r="FWE28" s="216"/>
      <c r="FWF28" s="216"/>
      <c r="FWG28" s="216"/>
      <c r="FWH28" s="216"/>
      <c r="FWI28" s="216"/>
      <c r="FWJ28" s="216"/>
      <c r="FWK28" s="216"/>
      <c r="FWL28" s="216"/>
      <c r="FWM28" s="216"/>
      <c r="FWN28" s="216"/>
      <c r="FWO28" s="216"/>
      <c r="FWP28" s="216"/>
      <c r="FWQ28" s="216"/>
      <c r="FWR28" s="216"/>
      <c r="FWS28" s="216"/>
      <c r="FWT28" s="216"/>
      <c r="FWU28" s="216"/>
      <c r="FWV28" s="216"/>
      <c r="FWW28" s="216"/>
      <c r="FWX28" s="216"/>
      <c r="FWY28" s="216"/>
      <c r="FWZ28" s="216"/>
      <c r="FXA28" s="216"/>
      <c r="FXB28" s="216"/>
      <c r="FXC28" s="216"/>
      <c r="FXD28" s="216"/>
      <c r="FXE28" s="216"/>
      <c r="FXF28" s="216"/>
      <c r="FXG28" s="216"/>
      <c r="FXH28" s="216"/>
      <c r="FXI28" s="216"/>
      <c r="FXJ28" s="216"/>
      <c r="FXK28" s="216"/>
      <c r="FXL28" s="216"/>
      <c r="FXM28" s="216"/>
      <c r="FXN28" s="216"/>
      <c r="FXO28" s="216"/>
      <c r="FXP28" s="216"/>
      <c r="FXQ28" s="216"/>
      <c r="FXR28" s="216"/>
      <c r="FXS28" s="216"/>
      <c r="FXT28" s="216"/>
      <c r="FXU28" s="216"/>
      <c r="FXV28" s="216"/>
      <c r="FXW28" s="216"/>
      <c r="FXX28" s="216"/>
      <c r="FXY28" s="216"/>
      <c r="FXZ28" s="216"/>
      <c r="FYA28" s="216"/>
      <c r="FYB28" s="216"/>
      <c r="FYC28" s="216"/>
      <c r="FYD28" s="216"/>
      <c r="FYE28" s="216"/>
      <c r="FYF28" s="216"/>
      <c r="FYG28" s="216"/>
      <c r="FYH28" s="216"/>
      <c r="FYI28" s="216"/>
      <c r="FYJ28" s="216"/>
      <c r="FYK28" s="216"/>
      <c r="FYL28" s="216"/>
      <c r="FYM28" s="216"/>
      <c r="FYN28" s="216"/>
      <c r="FYO28" s="216"/>
      <c r="FYP28" s="216"/>
      <c r="FYQ28" s="216"/>
      <c r="FYR28" s="216"/>
      <c r="FYS28" s="216"/>
      <c r="FYT28" s="216"/>
      <c r="FYU28" s="216"/>
      <c r="FYV28" s="216"/>
      <c r="FYW28" s="216"/>
      <c r="FYX28" s="216"/>
      <c r="FYY28" s="216"/>
      <c r="FYZ28" s="216"/>
      <c r="FZA28" s="216"/>
      <c r="FZB28" s="216"/>
      <c r="FZC28" s="216"/>
      <c r="FZD28" s="216"/>
      <c r="FZE28" s="216"/>
      <c r="FZF28" s="216"/>
      <c r="FZG28" s="216"/>
      <c r="FZH28" s="216"/>
      <c r="FZI28" s="216"/>
      <c r="FZJ28" s="216"/>
      <c r="FZK28" s="216"/>
      <c r="FZL28" s="216"/>
      <c r="FZM28" s="216"/>
      <c r="FZN28" s="216"/>
      <c r="FZO28" s="216"/>
      <c r="FZP28" s="216"/>
      <c r="FZQ28" s="216"/>
      <c r="FZR28" s="216"/>
      <c r="FZS28" s="216"/>
      <c r="FZT28" s="216"/>
      <c r="FZU28" s="216"/>
      <c r="FZV28" s="216"/>
      <c r="FZW28" s="216"/>
      <c r="FZX28" s="216"/>
      <c r="FZY28" s="216"/>
      <c r="FZZ28" s="216"/>
      <c r="GAA28" s="216"/>
      <c r="GAB28" s="216"/>
      <c r="GAC28" s="216"/>
      <c r="GAD28" s="216"/>
      <c r="GAE28" s="216"/>
      <c r="GAF28" s="216"/>
      <c r="GAG28" s="216"/>
      <c r="GAH28" s="216"/>
      <c r="GAI28" s="216"/>
      <c r="GAJ28" s="216"/>
      <c r="GAK28" s="216"/>
      <c r="GAL28" s="216"/>
      <c r="GAM28" s="216"/>
      <c r="GAN28" s="216"/>
      <c r="GAO28" s="216"/>
      <c r="GAP28" s="216"/>
      <c r="GAQ28" s="216"/>
      <c r="GAR28" s="216"/>
      <c r="GAS28" s="216"/>
      <c r="GAT28" s="216"/>
      <c r="GAU28" s="216"/>
      <c r="GAV28" s="216"/>
      <c r="GAW28" s="216"/>
      <c r="GAX28" s="216"/>
      <c r="GAY28" s="216"/>
      <c r="GAZ28" s="216"/>
      <c r="GBA28" s="216"/>
      <c r="GBB28" s="216"/>
      <c r="GBC28" s="216"/>
      <c r="GBD28" s="216"/>
      <c r="GBE28" s="216"/>
      <c r="GBF28" s="216"/>
      <c r="GBG28" s="216"/>
      <c r="GBH28" s="216"/>
      <c r="GBI28" s="216"/>
      <c r="GBJ28" s="216"/>
      <c r="GBK28" s="216"/>
      <c r="GBL28" s="216"/>
      <c r="GBM28" s="216"/>
      <c r="GBN28" s="216"/>
      <c r="GBO28" s="216"/>
      <c r="GBP28" s="216"/>
      <c r="GBQ28" s="216"/>
      <c r="GBR28" s="216"/>
      <c r="GBS28" s="216"/>
      <c r="GBT28" s="216"/>
      <c r="GBU28" s="216"/>
      <c r="GBV28" s="216"/>
      <c r="GBW28" s="216"/>
      <c r="GBX28" s="216"/>
      <c r="GBY28" s="216"/>
      <c r="GBZ28" s="216"/>
      <c r="GCA28" s="216"/>
      <c r="GCB28" s="216"/>
      <c r="GCC28" s="216"/>
      <c r="GCD28" s="216"/>
      <c r="GCE28" s="216"/>
      <c r="GCF28" s="216"/>
      <c r="GCG28" s="216"/>
      <c r="GCH28" s="216"/>
      <c r="GCI28" s="216"/>
      <c r="GCJ28" s="216"/>
      <c r="GCK28" s="216"/>
      <c r="GCL28" s="216"/>
      <c r="GCM28" s="216"/>
      <c r="GCN28" s="216"/>
      <c r="GCO28" s="216"/>
      <c r="GCP28" s="216"/>
      <c r="GCQ28" s="216"/>
      <c r="GCR28" s="216"/>
      <c r="GCS28" s="216"/>
      <c r="GCT28" s="216"/>
      <c r="GCU28" s="216"/>
      <c r="GCV28" s="216"/>
      <c r="GCW28" s="216"/>
      <c r="GCX28" s="216"/>
      <c r="GCY28" s="216"/>
      <c r="GCZ28" s="216"/>
      <c r="GDA28" s="216"/>
      <c r="GDB28" s="216"/>
      <c r="GDC28" s="216"/>
      <c r="GDD28" s="216"/>
      <c r="GDE28" s="216"/>
      <c r="GDF28" s="216"/>
      <c r="GDG28" s="216"/>
      <c r="GDH28" s="216"/>
      <c r="GDI28" s="216"/>
      <c r="GDJ28" s="216"/>
      <c r="GDK28" s="216"/>
      <c r="GDL28" s="216"/>
      <c r="GDM28" s="216"/>
      <c r="GDN28" s="216"/>
      <c r="GDO28" s="216"/>
      <c r="GDP28" s="216"/>
      <c r="GDQ28" s="216"/>
      <c r="GDR28" s="216"/>
      <c r="GDS28" s="216"/>
      <c r="GDT28" s="216"/>
      <c r="GDU28" s="216"/>
      <c r="GDV28" s="216"/>
      <c r="GDW28" s="216"/>
      <c r="GDX28" s="216"/>
      <c r="GDY28" s="216"/>
      <c r="GDZ28" s="216"/>
      <c r="GEA28" s="216"/>
      <c r="GEB28" s="216"/>
      <c r="GEC28" s="216"/>
      <c r="GED28" s="216"/>
      <c r="GEE28" s="216"/>
      <c r="GEF28" s="216"/>
      <c r="GEG28" s="216"/>
      <c r="GEH28" s="216"/>
      <c r="GEI28" s="216"/>
      <c r="GEJ28" s="216"/>
      <c r="GEK28" s="216"/>
      <c r="GEL28" s="216"/>
      <c r="GEM28" s="216"/>
      <c r="GEN28" s="216"/>
      <c r="GEO28" s="216"/>
      <c r="GEP28" s="216"/>
      <c r="GEQ28" s="216"/>
      <c r="GER28" s="216"/>
      <c r="GES28" s="216"/>
      <c r="GET28" s="216"/>
      <c r="GEU28" s="216"/>
      <c r="GEV28" s="216"/>
      <c r="GEW28" s="216"/>
      <c r="GEX28" s="216"/>
      <c r="GEY28" s="216"/>
      <c r="GEZ28" s="216"/>
      <c r="GFA28" s="216"/>
      <c r="GFB28" s="216"/>
      <c r="GFC28" s="216"/>
      <c r="GFD28" s="216"/>
      <c r="GFE28" s="216"/>
      <c r="GFF28" s="216"/>
      <c r="GFG28" s="216"/>
      <c r="GFH28" s="216"/>
      <c r="GFI28" s="216"/>
      <c r="GFJ28" s="216"/>
      <c r="GFK28" s="216"/>
      <c r="GFL28" s="216"/>
      <c r="GFM28" s="216"/>
      <c r="GFN28" s="216"/>
      <c r="GFO28" s="216"/>
      <c r="GFP28" s="216"/>
      <c r="GFQ28" s="216"/>
      <c r="GFR28" s="216"/>
      <c r="GFS28" s="216"/>
      <c r="GFT28" s="216"/>
      <c r="GFU28" s="216"/>
      <c r="GFV28" s="216"/>
      <c r="GFW28" s="216"/>
      <c r="GFX28" s="216"/>
      <c r="GFY28" s="216"/>
      <c r="GFZ28" s="216"/>
      <c r="GGA28" s="216"/>
      <c r="GGB28" s="216"/>
      <c r="GGC28" s="216"/>
      <c r="GGD28" s="216"/>
      <c r="GGE28" s="216"/>
      <c r="GGF28" s="216"/>
      <c r="GGG28" s="216"/>
      <c r="GGH28" s="216"/>
      <c r="GGI28" s="216"/>
      <c r="GGJ28" s="216"/>
      <c r="GGK28" s="216"/>
      <c r="GGL28" s="216"/>
      <c r="GGM28" s="216"/>
      <c r="GGN28" s="216"/>
      <c r="GGO28" s="216"/>
      <c r="GGP28" s="216"/>
      <c r="GGQ28" s="216"/>
      <c r="GGR28" s="216"/>
      <c r="GGS28" s="216"/>
      <c r="GGT28" s="216"/>
      <c r="GGU28" s="216"/>
      <c r="GGV28" s="216"/>
      <c r="GGW28" s="216"/>
      <c r="GGX28" s="216"/>
      <c r="GGY28" s="216"/>
      <c r="GGZ28" s="216"/>
      <c r="GHA28" s="216"/>
      <c r="GHB28" s="216"/>
      <c r="GHC28" s="216"/>
      <c r="GHD28" s="216"/>
      <c r="GHE28" s="216"/>
      <c r="GHF28" s="216"/>
      <c r="GHG28" s="216"/>
      <c r="GHH28" s="216"/>
      <c r="GHI28" s="216"/>
      <c r="GHJ28" s="216"/>
      <c r="GHK28" s="216"/>
      <c r="GHL28" s="216"/>
      <c r="GHM28" s="216"/>
      <c r="GHN28" s="216"/>
      <c r="GHO28" s="216"/>
      <c r="GHP28" s="216"/>
      <c r="GHQ28" s="216"/>
      <c r="GHR28" s="216"/>
      <c r="GHS28" s="216"/>
      <c r="GHT28" s="216"/>
      <c r="GHU28" s="216"/>
      <c r="GHV28" s="216"/>
      <c r="GHW28" s="216"/>
      <c r="GHX28" s="216"/>
      <c r="GHY28" s="216"/>
      <c r="GHZ28" s="216"/>
      <c r="GIA28" s="216"/>
      <c r="GIB28" s="216"/>
      <c r="GIC28" s="216"/>
      <c r="GID28" s="216"/>
      <c r="GIE28" s="216"/>
      <c r="GIF28" s="216"/>
      <c r="GIG28" s="216"/>
      <c r="GIH28" s="216"/>
      <c r="GII28" s="216"/>
      <c r="GIJ28" s="216"/>
      <c r="GIK28" s="216"/>
      <c r="GIL28" s="216"/>
      <c r="GIM28" s="216"/>
      <c r="GIN28" s="216"/>
      <c r="GIO28" s="216"/>
      <c r="GIP28" s="216"/>
      <c r="GIQ28" s="216"/>
      <c r="GIR28" s="216"/>
      <c r="GIS28" s="216"/>
      <c r="GIT28" s="216"/>
      <c r="GIU28" s="216"/>
      <c r="GIV28" s="216"/>
      <c r="GIW28" s="216"/>
      <c r="GIX28" s="216"/>
      <c r="GIY28" s="216"/>
      <c r="GIZ28" s="216"/>
      <c r="GJA28" s="216"/>
      <c r="GJB28" s="216"/>
      <c r="GJC28" s="216"/>
      <c r="GJD28" s="216"/>
      <c r="GJE28" s="216"/>
      <c r="GJF28" s="216"/>
      <c r="GJG28" s="216"/>
      <c r="GJH28" s="216"/>
      <c r="GJI28" s="216"/>
      <c r="GJJ28" s="216"/>
      <c r="GJK28" s="216"/>
      <c r="GJL28" s="216"/>
      <c r="GJM28" s="216"/>
      <c r="GJN28" s="216"/>
      <c r="GJO28" s="216"/>
      <c r="GJP28" s="216"/>
      <c r="GJQ28" s="216"/>
      <c r="GJR28" s="216"/>
      <c r="GJS28" s="216"/>
      <c r="GJT28" s="216"/>
      <c r="GJU28" s="216"/>
      <c r="GJV28" s="216"/>
      <c r="GJW28" s="216"/>
      <c r="GJX28" s="216"/>
      <c r="GJY28" s="216"/>
      <c r="GJZ28" s="216"/>
      <c r="GKA28" s="216"/>
      <c r="GKB28" s="216"/>
      <c r="GKC28" s="216"/>
      <c r="GKD28" s="216"/>
      <c r="GKE28" s="216"/>
      <c r="GKF28" s="216"/>
      <c r="GKG28" s="216"/>
      <c r="GKH28" s="216"/>
      <c r="GKI28" s="216"/>
      <c r="GKJ28" s="216"/>
      <c r="GKK28" s="216"/>
      <c r="GKL28" s="216"/>
      <c r="GKM28" s="216"/>
      <c r="GKN28" s="216"/>
      <c r="GKO28" s="216"/>
      <c r="GKP28" s="216"/>
      <c r="GKQ28" s="216"/>
      <c r="GKR28" s="216"/>
      <c r="GKS28" s="216"/>
      <c r="GKT28" s="216"/>
      <c r="GKU28" s="216"/>
      <c r="GKV28" s="216"/>
      <c r="GKW28" s="216"/>
      <c r="GKX28" s="216"/>
      <c r="GKY28" s="216"/>
      <c r="GKZ28" s="216"/>
      <c r="GLA28" s="216"/>
      <c r="GLB28" s="216"/>
      <c r="GLC28" s="216"/>
      <c r="GLD28" s="216"/>
      <c r="GLE28" s="216"/>
      <c r="GLF28" s="216"/>
      <c r="GLG28" s="216"/>
      <c r="GLH28" s="216"/>
      <c r="GLI28" s="216"/>
      <c r="GLJ28" s="216"/>
      <c r="GLK28" s="216"/>
      <c r="GLL28" s="216"/>
      <c r="GLM28" s="216"/>
      <c r="GLN28" s="216"/>
      <c r="GLO28" s="216"/>
      <c r="GLP28" s="216"/>
      <c r="GLQ28" s="216"/>
      <c r="GLR28" s="216"/>
      <c r="GLS28" s="216"/>
      <c r="GLT28" s="216"/>
      <c r="GLU28" s="216"/>
      <c r="GLV28" s="216"/>
      <c r="GLW28" s="216"/>
      <c r="GLX28" s="216"/>
      <c r="GLY28" s="216"/>
      <c r="GLZ28" s="216"/>
      <c r="GMA28" s="216"/>
      <c r="GMB28" s="216"/>
      <c r="GMC28" s="216"/>
      <c r="GMD28" s="216"/>
      <c r="GME28" s="216"/>
      <c r="GMF28" s="216"/>
      <c r="GMG28" s="216"/>
      <c r="GMH28" s="216"/>
      <c r="GMI28" s="216"/>
      <c r="GMJ28" s="216"/>
      <c r="GMK28" s="216"/>
      <c r="GML28" s="216"/>
      <c r="GMM28" s="216"/>
      <c r="GMN28" s="216"/>
      <c r="GMO28" s="216"/>
      <c r="GMP28" s="216"/>
      <c r="GMQ28" s="216"/>
      <c r="GMR28" s="216"/>
      <c r="GMS28" s="216"/>
      <c r="GMT28" s="216"/>
      <c r="GMU28" s="216"/>
      <c r="GMV28" s="216"/>
      <c r="GMW28" s="216"/>
      <c r="GMX28" s="216"/>
      <c r="GMY28" s="216"/>
      <c r="GMZ28" s="216"/>
      <c r="GNA28" s="216"/>
      <c r="GNB28" s="216"/>
      <c r="GNC28" s="216"/>
      <c r="GND28" s="216"/>
      <c r="GNE28" s="216"/>
      <c r="GNF28" s="216"/>
      <c r="GNG28" s="216"/>
      <c r="GNH28" s="216"/>
      <c r="GNI28" s="216"/>
      <c r="GNJ28" s="216"/>
      <c r="GNK28" s="216"/>
      <c r="GNL28" s="216"/>
      <c r="GNM28" s="216"/>
      <c r="GNN28" s="216"/>
      <c r="GNO28" s="216"/>
      <c r="GNP28" s="216"/>
      <c r="GNQ28" s="216"/>
      <c r="GNR28" s="216"/>
      <c r="GNS28" s="216"/>
      <c r="GNT28" s="216"/>
      <c r="GNU28" s="216"/>
      <c r="GNV28" s="216"/>
      <c r="GNW28" s="216"/>
      <c r="GNX28" s="216"/>
      <c r="GNY28" s="216"/>
      <c r="GNZ28" s="216"/>
      <c r="GOA28" s="216"/>
      <c r="GOB28" s="216"/>
      <c r="GOC28" s="216"/>
      <c r="GOD28" s="216"/>
      <c r="GOE28" s="216"/>
      <c r="GOF28" s="216"/>
      <c r="GOG28" s="216"/>
      <c r="GOH28" s="216"/>
      <c r="GOI28" s="216"/>
      <c r="GOJ28" s="216"/>
      <c r="GOK28" s="216"/>
      <c r="GOL28" s="216"/>
      <c r="GOM28" s="216"/>
      <c r="GON28" s="216"/>
      <c r="GOO28" s="216"/>
      <c r="GOP28" s="216"/>
      <c r="GOQ28" s="216"/>
      <c r="GOR28" s="216"/>
      <c r="GOS28" s="216"/>
      <c r="GOT28" s="216"/>
      <c r="GOU28" s="216"/>
      <c r="GOV28" s="216"/>
      <c r="GOW28" s="216"/>
      <c r="GOX28" s="216"/>
      <c r="GOY28" s="216"/>
      <c r="GOZ28" s="216"/>
      <c r="GPA28" s="216"/>
      <c r="GPB28" s="216"/>
      <c r="GPC28" s="216"/>
      <c r="GPD28" s="216"/>
      <c r="GPE28" s="216"/>
      <c r="GPF28" s="216"/>
      <c r="GPG28" s="216"/>
      <c r="GPH28" s="216"/>
      <c r="GPI28" s="216"/>
      <c r="GPJ28" s="216"/>
      <c r="GPK28" s="216"/>
      <c r="GPL28" s="216"/>
      <c r="GPM28" s="216"/>
      <c r="GPN28" s="216"/>
      <c r="GPO28" s="216"/>
      <c r="GPP28" s="216"/>
      <c r="GPQ28" s="216"/>
      <c r="GPR28" s="216"/>
      <c r="GPS28" s="216"/>
      <c r="GPT28" s="216"/>
      <c r="GPU28" s="216"/>
      <c r="GPV28" s="216"/>
      <c r="GPW28" s="216"/>
      <c r="GPX28" s="216"/>
      <c r="GPY28" s="216"/>
      <c r="GPZ28" s="216"/>
      <c r="GQA28" s="216"/>
      <c r="GQB28" s="216"/>
      <c r="GQC28" s="216"/>
      <c r="GQD28" s="216"/>
      <c r="GQE28" s="216"/>
      <c r="GQF28" s="216"/>
      <c r="GQG28" s="216"/>
      <c r="GQH28" s="216"/>
      <c r="GQI28" s="216"/>
      <c r="GQJ28" s="216"/>
      <c r="GQK28" s="216"/>
      <c r="GQL28" s="216"/>
      <c r="GQM28" s="216"/>
      <c r="GQN28" s="216"/>
      <c r="GQO28" s="216"/>
      <c r="GQP28" s="216"/>
      <c r="GQQ28" s="216"/>
      <c r="GQR28" s="216"/>
      <c r="GQS28" s="216"/>
      <c r="GQT28" s="216"/>
      <c r="GQU28" s="216"/>
      <c r="GQV28" s="216"/>
      <c r="GQW28" s="216"/>
      <c r="GQX28" s="216"/>
      <c r="GQY28" s="216"/>
      <c r="GQZ28" s="216"/>
      <c r="GRA28" s="216"/>
      <c r="GRB28" s="216"/>
      <c r="GRC28" s="216"/>
      <c r="GRD28" s="216"/>
      <c r="GRE28" s="216"/>
      <c r="GRF28" s="216"/>
      <c r="GRG28" s="216"/>
      <c r="GRH28" s="216"/>
      <c r="GRI28" s="216"/>
      <c r="GRJ28" s="216"/>
      <c r="GRK28" s="216"/>
      <c r="GRL28" s="216"/>
      <c r="GRM28" s="216"/>
      <c r="GRN28" s="216"/>
      <c r="GRO28" s="216"/>
      <c r="GRP28" s="216"/>
      <c r="GRQ28" s="216"/>
      <c r="GRR28" s="216"/>
      <c r="GRS28" s="216"/>
      <c r="GRT28" s="216"/>
      <c r="GRU28" s="216"/>
      <c r="GRV28" s="216"/>
      <c r="GRW28" s="216"/>
      <c r="GRX28" s="216"/>
      <c r="GRY28" s="216"/>
      <c r="GRZ28" s="216"/>
      <c r="GSA28" s="216"/>
      <c r="GSB28" s="216"/>
      <c r="GSC28" s="216"/>
      <c r="GSD28" s="216"/>
      <c r="GSE28" s="216"/>
      <c r="GSF28" s="216"/>
      <c r="GSG28" s="216"/>
      <c r="GSH28" s="216"/>
      <c r="GSI28" s="216"/>
      <c r="GSJ28" s="216"/>
      <c r="GSK28" s="216"/>
      <c r="GSL28" s="216"/>
      <c r="GSM28" s="216"/>
      <c r="GSN28" s="216"/>
      <c r="GSO28" s="216"/>
      <c r="GSP28" s="216"/>
      <c r="GSQ28" s="216"/>
      <c r="GSR28" s="216"/>
      <c r="GSS28" s="216"/>
      <c r="GST28" s="216"/>
      <c r="GSU28" s="216"/>
      <c r="GSV28" s="216"/>
      <c r="GSW28" s="216"/>
      <c r="GSX28" s="216"/>
      <c r="GSY28" s="216"/>
      <c r="GSZ28" s="216"/>
      <c r="GTA28" s="216"/>
      <c r="GTB28" s="216"/>
      <c r="GTC28" s="216"/>
      <c r="GTD28" s="216"/>
      <c r="GTE28" s="216"/>
      <c r="GTF28" s="216"/>
      <c r="GTG28" s="216"/>
      <c r="GTH28" s="216"/>
      <c r="GTI28" s="216"/>
      <c r="GTJ28" s="216"/>
      <c r="GTK28" s="216"/>
      <c r="GTL28" s="216"/>
      <c r="GTM28" s="216"/>
      <c r="GTN28" s="216"/>
      <c r="GTO28" s="216"/>
      <c r="GTP28" s="216"/>
      <c r="GTQ28" s="216"/>
      <c r="GTR28" s="216"/>
      <c r="GTS28" s="216"/>
      <c r="GTT28" s="216"/>
      <c r="GTU28" s="216"/>
      <c r="GTV28" s="216"/>
      <c r="GTW28" s="216"/>
      <c r="GTX28" s="216"/>
      <c r="GTY28" s="216"/>
      <c r="GTZ28" s="216"/>
      <c r="GUA28" s="216"/>
      <c r="GUB28" s="216"/>
      <c r="GUC28" s="216"/>
      <c r="GUD28" s="216"/>
      <c r="GUE28" s="216"/>
      <c r="GUF28" s="216"/>
      <c r="GUG28" s="216"/>
      <c r="GUH28" s="216"/>
      <c r="GUI28" s="216"/>
      <c r="GUJ28" s="216"/>
      <c r="GUK28" s="216"/>
      <c r="GUL28" s="216"/>
      <c r="GUM28" s="216"/>
      <c r="GUN28" s="216"/>
      <c r="GUO28" s="216"/>
      <c r="GUP28" s="216"/>
      <c r="GUQ28" s="216"/>
      <c r="GUR28" s="216"/>
      <c r="GUS28" s="216"/>
      <c r="GUT28" s="216"/>
      <c r="GUU28" s="216"/>
      <c r="GUV28" s="216"/>
      <c r="GUW28" s="216"/>
      <c r="GUX28" s="216"/>
      <c r="GUY28" s="216"/>
      <c r="GUZ28" s="216"/>
      <c r="GVA28" s="216"/>
      <c r="GVB28" s="216"/>
      <c r="GVC28" s="216"/>
      <c r="GVD28" s="216"/>
      <c r="GVE28" s="216"/>
      <c r="GVF28" s="216"/>
      <c r="GVG28" s="216"/>
      <c r="GVH28" s="216"/>
      <c r="GVI28" s="216"/>
      <c r="GVJ28" s="216"/>
      <c r="GVK28" s="216"/>
      <c r="GVL28" s="216"/>
      <c r="GVM28" s="216"/>
      <c r="GVN28" s="216"/>
      <c r="GVO28" s="216"/>
      <c r="GVP28" s="216"/>
      <c r="GVQ28" s="216"/>
      <c r="GVR28" s="216"/>
      <c r="GVS28" s="216"/>
      <c r="GVT28" s="216"/>
      <c r="GVU28" s="216"/>
      <c r="GVV28" s="216"/>
      <c r="GVW28" s="216"/>
      <c r="GVX28" s="216"/>
      <c r="GVY28" s="216"/>
      <c r="GVZ28" s="216"/>
      <c r="GWA28" s="216"/>
      <c r="GWB28" s="216"/>
      <c r="GWC28" s="216"/>
      <c r="GWD28" s="216"/>
      <c r="GWE28" s="216"/>
      <c r="GWF28" s="216"/>
      <c r="GWG28" s="216"/>
      <c r="GWH28" s="216"/>
      <c r="GWI28" s="216"/>
      <c r="GWJ28" s="216"/>
      <c r="GWK28" s="216"/>
      <c r="GWL28" s="216"/>
      <c r="GWM28" s="216"/>
      <c r="GWN28" s="216"/>
      <c r="GWO28" s="216"/>
      <c r="GWP28" s="216"/>
      <c r="GWQ28" s="216"/>
      <c r="GWR28" s="216"/>
      <c r="GWS28" s="216"/>
      <c r="GWT28" s="216"/>
      <c r="GWU28" s="216"/>
      <c r="GWV28" s="216"/>
      <c r="GWW28" s="216"/>
      <c r="GWX28" s="216"/>
      <c r="GWY28" s="216"/>
      <c r="GWZ28" s="216"/>
      <c r="GXA28" s="216"/>
      <c r="GXB28" s="216"/>
      <c r="GXC28" s="216"/>
      <c r="GXD28" s="216"/>
      <c r="GXE28" s="216"/>
      <c r="GXF28" s="216"/>
      <c r="GXG28" s="216"/>
      <c r="GXH28" s="216"/>
      <c r="GXI28" s="216"/>
      <c r="GXJ28" s="216"/>
      <c r="GXK28" s="216"/>
      <c r="GXL28" s="216"/>
      <c r="GXM28" s="216"/>
      <c r="GXN28" s="216"/>
      <c r="GXO28" s="216"/>
      <c r="GXP28" s="216"/>
      <c r="GXQ28" s="216"/>
      <c r="GXR28" s="216"/>
      <c r="GXS28" s="216"/>
      <c r="GXT28" s="216"/>
      <c r="GXU28" s="216"/>
      <c r="GXV28" s="216"/>
      <c r="GXW28" s="216"/>
      <c r="GXX28" s="216"/>
      <c r="GXY28" s="216"/>
      <c r="GXZ28" s="216"/>
      <c r="GYA28" s="216"/>
      <c r="GYB28" s="216"/>
      <c r="GYC28" s="216"/>
      <c r="GYD28" s="216"/>
      <c r="GYE28" s="216"/>
      <c r="GYF28" s="216"/>
      <c r="GYG28" s="216"/>
      <c r="GYH28" s="216"/>
      <c r="GYI28" s="216"/>
      <c r="GYJ28" s="216"/>
      <c r="GYK28" s="216"/>
      <c r="GYL28" s="216"/>
      <c r="GYM28" s="216"/>
      <c r="GYN28" s="216"/>
      <c r="GYO28" s="216"/>
      <c r="GYP28" s="216"/>
      <c r="GYQ28" s="216"/>
      <c r="GYR28" s="216"/>
      <c r="GYS28" s="216"/>
      <c r="GYT28" s="216"/>
      <c r="GYU28" s="216"/>
      <c r="GYV28" s="216"/>
      <c r="GYW28" s="216"/>
      <c r="GYX28" s="216"/>
      <c r="GYY28" s="216"/>
      <c r="GYZ28" s="216"/>
      <c r="GZA28" s="216"/>
      <c r="GZB28" s="216"/>
      <c r="GZC28" s="216"/>
      <c r="GZD28" s="216"/>
      <c r="GZE28" s="216"/>
      <c r="GZF28" s="216"/>
      <c r="GZG28" s="216"/>
      <c r="GZH28" s="216"/>
      <c r="GZI28" s="216"/>
      <c r="GZJ28" s="216"/>
      <c r="GZK28" s="216"/>
      <c r="GZL28" s="216"/>
      <c r="GZM28" s="216"/>
      <c r="GZN28" s="216"/>
      <c r="GZO28" s="216"/>
      <c r="GZP28" s="216"/>
      <c r="GZQ28" s="216"/>
      <c r="GZR28" s="216"/>
      <c r="GZS28" s="216"/>
      <c r="GZT28" s="216"/>
      <c r="GZU28" s="216"/>
      <c r="GZV28" s="216"/>
      <c r="GZW28" s="216"/>
      <c r="GZX28" s="216"/>
      <c r="GZY28" s="216"/>
      <c r="GZZ28" s="216"/>
      <c r="HAA28" s="216"/>
      <c r="HAB28" s="216"/>
      <c r="HAC28" s="216"/>
      <c r="HAD28" s="216"/>
      <c r="HAE28" s="216"/>
      <c r="HAF28" s="216"/>
      <c r="HAG28" s="216"/>
      <c r="HAH28" s="216"/>
      <c r="HAI28" s="216"/>
      <c r="HAJ28" s="216"/>
      <c r="HAK28" s="216"/>
      <c r="HAL28" s="216"/>
      <c r="HAM28" s="216"/>
      <c r="HAN28" s="216"/>
      <c r="HAO28" s="216"/>
      <c r="HAP28" s="216"/>
      <c r="HAQ28" s="216"/>
      <c r="HAR28" s="216"/>
      <c r="HAS28" s="216"/>
      <c r="HAT28" s="216"/>
      <c r="HAU28" s="216"/>
      <c r="HAV28" s="216"/>
      <c r="HAW28" s="216"/>
      <c r="HAX28" s="216"/>
      <c r="HAY28" s="216"/>
      <c r="HAZ28" s="216"/>
      <c r="HBA28" s="216"/>
      <c r="HBB28" s="216"/>
      <c r="HBC28" s="216"/>
      <c r="HBD28" s="216"/>
      <c r="HBE28" s="216"/>
      <c r="HBF28" s="216"/>
      <c r="HBG28" s="216"/>
      <c r="HBH28" s="216"/>
      <c r="HBI28" s="216"/>
      <c r="HBJ28" s="216"/>
      <c r="HBK28" s="216"/>
      <c r="HBL28" s="216"/>
      <c r="HBM28" s="216"/>
      <c r="HBN28" s="216"/>
      <c r="HBO28" s="216"/>
      <c r="HBP28" s="216"/>
      <c r="HBQ28" s="216"/>
      <c r="HBR28" s="216"/>
      <c r="HBS28" s="216"/>
      <c r="HBT28" s="216"/>
      <c r="HBU28" s="216"/>
      <c r="HBV28" s="216"/>
      <c r="HBW28" s="216"/>
      <c r="HBX28" s="216"/>
      <c r="HBY28" s="216"/>
      <c r="HBZ28" s="216"/>
      <c r="HCA28" s="216"/>
      <c r="HCB28" s="216"/>
      <c r="HCC28" s="216"/>
      <c r="HCD28" s="216"/>
      <c r="HCE28" s="216"/>
      <c r="HCF28" s="216"/>
      <c r="HCG28" s="216"/>
      <c r="HCH28" s="216"/>
      <c r="HCI28" s="216"/>
      <c r="HCJ28" s="216"/>
      <c r="HCK28" s="216"/>
      <c r="HCL28" s="216"/>
      <c r="HCM28" s="216"/>
      <c r="HCN28" s="216"/>
      <c r="HCO28" s="216"/>
      <c r="HCP28" s="216"/>
      <c r="HCQ28" s="216"/>
      <c r="HCR28" s="216"/>
      <c r="HCS28" s="216"/>
      <c r="HCT28" s="216"/>
      <c r="HCU28" s="216"/>
      <c r="HCV28" s="216"/>
      <c r="HCW28" s="216"/>
      <c r="HCX28" s="216"/>
      <c r="HCY28" s="216"/>
      <c r="HCZ28" s="216"/>
      <c r="HDA28" s="216"/>
      <c r="HDB28" s="216"/>
      <c r="HDC28" s="216"/>
      <c r="HDD28" s="216"/>
      <c r="HDE28" s="216"/>
      <c r="HDF28" s="216"/>
      <c r="HDG28" s="216"/>
      <c r="HDH28" s="216"/>
      <c r="HDI28" s="216"/>
      <c r="HDJ28" s="216"/>
      <c r="HDK28" s="216"/>
      <c r="HDL28" s="216"/>
      <c r="HDM28" s="216"/>
      <c r="HDN28" s="216"/>
      <c r="HDO28" s="216"/>
      <c r="HDP28" s="216"/>
      <c r="HDQ28" s="216"/>
      <c r="HDR28" s="216"/>
      <c r="HDS28" s="216"/>
      <c r="HDT28" s="216"/>
      <c r="HDU28" s="216"/>
      <c r="HDV28" s="216"/>
      <c r="HDW28" s="216"/>
      <c r="HDX28" s="216"/>
      <c r="HDY28" s="216"/>
      <c r="HDZ28" s="216"/>
      <c r="HEA28" s="216"/>
      <c r="HEB28" s="216"/>
      <c r="HEC28" s="216"/>
      <c r="HED28" s="216"/>
      <c r="HEE28" s="216"/>
      <c r="HEF28" s="216"/>
      <c r="HEG28" s="216"/>
      <c r="HEH28" s="216"/>
      <c r="HEI28" s="216"/>
      <c r="HEJ28" s="216"/>
      <c r="HEK28" s="216"/>
      <c r="HEL28" s="216"/>
      <c r="HEM28" s="216"/>
      <c r="HEN28" s="216"/>
      <c r="HEO28" s="216"/>
      <c r="HEP28" s="216"/>
      <c r="HEQ28" s="216"/>
      <c r="HER28" s="216"/>
      <c r="HES28" s="216"/>
      <c r="HET28" s="216"/>
      <c r="HEU28" s="216"/>
      <c r="HEV28" s="216"/>
      <c r="HEW28" s="216"/>
      <c r="HEX28" s="216"/>
      <c r="HEY28" s="216"/>
      <c r="HEZ28" s="216"/>
      <c r="HFA28" s="216"/>
      <c r="HFB28" s="216"/>
      <c r="HFC28" s="216"/>
      <c r="HFD28" s="216"/>
      <c r="HFE28" s="216"/>
      <c r="HFF28" s="216"/>
      <c r="HFG28" s="216"/>
      <c r="HFH28" s="216"/>
      <c r="HFI28" s="216"/>
      <c r="HFJ28" s="216"/>
      <c r="HFK28" s="216"/>
      <c r="HFL28" s="216"/>
      <c r="HFM28" s="216"/>
      <c r="HFN28" s="216"/>
      <c r="HFO28" s="216"/>
      <c r="HFP28" s="216"/>
      <c r="HFQ28" s="216"/>
      <c r="HFR28" s="216"/>
      <c r="HFS28" s="216"/>
      <c r="HFT28" s="216"/>
      <c r="HFU28" s="216"/>
      <c r="HFV28" s="216"/>
      <c r="HFW28" s="216"/>
      <c r="HFX28" s="216"/>
      <c r="HFY28" s="216"/>
      <c r="HFZ28" s="216"/>
      <c r="HGA28" s="216"/>
      <c r="HGB28" s="216"/>
      <c r="HGC28" s="216"/>
      <c r="HGD28" s="216"/>
      <c r="HGE28" s="216"/>
      <c r="HGF28" s="216"/>
      <c r="HGG28" s="216"/>
      <c r="HGH28" s="216"/>
      <c r="HGI28" s="216"/>
      <c r="HGJ28" s="216"/>
      <c r="HGK28" s="216"/>
      <c r="HGL28" s="216"/>
      <c r="HGM28" s="216"/>
      <c r="HGN28" s="216"/>
      <c r="HGO28" s="216"/>
      <c r="HGP28" s="216"/>
      <c r="HGQ28" s="216"/>
      <c r="HGR28" s="216"/>
      <c r="HGS28" s="216"/>
      <c r="HGT28" s="216"/>
      <c r="HGU28" s="216"/>
      <c r="HGV28" s="216"/>
      <c r="HGW28" s="216"/>
      <c r="HGX28" s="216"/>
      <c r="HGY28" s="216"/>
      <c r="HGZ28" s="216"/>
      <c r="HHA28" s="216"/>
      <c r="HHB28" s="216"/>
      <c r="HHC28" s="216"/>
      <c r="HHD28" s="216"/>
      <c r="HHE28" s="216"/>
      <c r="HHF28" s="216"/>
      <c r="HHG28" s="216"/>
      <c r="HHH28" s="216"/>
      <c r="HHI28" s="216"/>
      <c r="HHJ28" s="216"/>
      <c r="HHK28" s="216"/>
      <c r="HHL28" s="216"/>
      <c r="HHM28" s="216"/>
      <c r="HHN28" s="216"/>
      <c r="HHO28" s="216"/>
      <c r="HHP28" s="216"/>
      <c r="HHQ28" s="216"/>
      <c r="HHR28" s="216"/>
      <c r="HHS28" s="216"/>
      <c r="HHT28" s="216"/>
      <c r="HHU28" s="216"/>
      <c r="HHV28" s="216"/>
      <c r="HHW28" s="216"/>
      <c r="HHX28" s="216"/>
      <c r="HHY28" s="216"/>
      <c r="HHZ28" s="216"/>
      <c r="HIA28" s="216"/>
      <c r="HIB28" s="216"/>
      <c r="HIC28" s="216"/>
      <c r="HID28" s="216"/>
      <c r="HIE28" s="216"/>
      <c r="HIF28" s="216"/>
      <c r="HIG28" s="216"/>
      <c r="HIH28" s="216"/>
      <c r="HII28" s="216"/>
      <c r="HIJ28" s="216"/>
      <c r="HIK28" s="216"/>
      <c r="HIL28" s="216"/>
      <c r="HIM28" s="216"/>
      <c r="HIN28" s="216"/>
      <c r="HIO28" s="216"/>
      <c r="HIP28" s="216"/>
      <c r="HIQ28" s="216"/>
      <c r="HIR28" s="216"/>
      <c r="HIS28" s="216"/>
      <c r="HIT28" s="216"/>
      <c r="HIU28" s="216"/>
      <c r="HIV28" s="216"/>
      <c r="HIW28" s="216"/>
      <c r="HIX28" s="216"/>
      <c r="HIY28" s="216"/>
      <c r="HIZ28" s="216"/>
      <c r="HJA28" s="216"/>
      <c r="HJB28" s="216"/>
      <c r="HJC28" s="216"/>
      <c r="HJD28" s="216"/>
      <c r="HJE28" s="216"/>
      <c r="HJF28" s="216"/>
      <c r="HJG28" s="216"/>
      <c r="HJH28" s="216"/>
      <c r="HJI28" s="216"/>
      <c r="HJJ28" s="216"/>
      <c r="HJK28" s="216"/>
      <c r="HJL28" s="216"/>
      <c r="HJM28" s="216"/>
      <c r="HJN28" s="216"/>
      <c r="HJO28" s="216"/>
      <c r="HJP28" s="216"/>
      <c r="HJQ28" s="216"/>
      <c r="HJR28" s="216"/>
      <c r="HJS28" s="216"/>
      <c r="HJT28" s="216"/>
      <c r="HJU28" s="216"/>
      <c r="HJV28" s="216"/>
      <c r="HJW28" s="216"/>
      <c r="HJX28" s="216"/>
      <c r="HJY28" s="216"/>
      <c r="HJZ28" s="216"/>
      <c r="HKA28" s="216"/>
      <c r="HKB28" s="216"/>
      <c r="HKC28" s="216"/>
      <c r="HKD28" s="216"/>
      <c r="HKE28" s="216"/>
      <c r="HKF28" s="216"/>
      <c r="HKG28" s="216"/>
      <c r="HKH28" s="216"/>
      <c r="HKI28" s="216"/>
      <c r="HKJ28" s="216"/>
      <c r="HKK28" s="216"/>
      <c r="HKL28" s="216"/>
      <c r="HKM28" s="216"/>
      <c r="HKN28" s="216"/>
      <c r="HKO28" s="216"/>
      <c r="HKP28" s="216"/>
      <c r="HKQ28" s="216"/>
      <c r="HKR28" s="216"/>
      <c r="HKS28" s="216"/>
      <c r="HKT28" s="216"/>
      <c r="HKU28" s="216"/>
      <c r="HKV28" s="216"/>
      <c r="HKW28" s="216"/>
      <c r="HKX28" s="216"/>
      <c r="HKY28" s="216"/>
      <c r="HKZ28" s="216"/>
      <c r="HLA28" s="216"/>
      <c r="HLB28" s="216"/>
      <c r="HLC28" s="216"/>
      <c r="HLD28" s="216"/>
      <c r="HLE28" s="216"/>
      <c r="HLF28" s="216"/>
      <c r="HLG28" s="216"/>
      <c r="HLH28" s="216"/>
      <c r="HLI28" s="216"/>
      <c r="HLJ28" s="216"/>
      <c r="HLK28" s="216"/>
      <c r="HLL28" s="216"/>
      <c r="HLM28" s="216"/>
      <c r="HLN28" s="216"/>
      <c r="HLO28" s="216"/>
      <c r="HLP28" s="216"/>
      <c r="HLQ28" s="216"/>
      <c r="HLR28" s="216"/>
      <c r="HLS28" s="216"/>
      <c r="HLT28" s="216"/>
      <c r="HLU28" s="216"/>
      <c r="HLV28" s="216"/>
      <c r="HLW28" s="216"/>
      <c r="HLX28" s="216"/>
      <c r="HLY28" s="216"/>
      <c r="HLZ28" s="216"/>
      <c r="HMA28" s="216"/>
      <c r="HMB28" s="216"/>
      <c r="HMC28" s="216"/>
      <c r="HMD28" s="216"/>
      <c r="HME28" s="216"/>
      <c r="HMF28" s="216"/>
      <c r="HMG28" s="216"/>
      <c r="HMH28" s="216"/>
      <c r="HMI28" s="216"/>
      <c r="HMJ28" s="216"/>
      <c r="HMK28" s="216"/>
      <c r="HML28" s="216"/>
      <c r="HMM28" s="216"/>
      <c r="HMN28" s="216"/>
      <c r="HMO28" s="216"/>
      <c r="HMP28" s="216"/>
      <c r="HMQ28" s="216"/>
      <c r="HMR28" s="216"/>
      <c r="HMS28" s="216"/>
      <c r="HMT28" s="216"/>
      <c r="HMU28" s="216"/>
      <c r="HMV28" s="216"/>
      <c r="HMW28" s="216"/>
      <c r="HMX28" s="216"/>
      <c r="HMY28" s="216"/>
      <c r="HMZ28" s="216"/>
      <c r="HNA28" s="216"/>
      <c r="HNB28" s="216"/>
      <c r="HNC28" s="216"/>
      <c r="HND28" s="216"/>
      <c r="HNE28" s="216"/>
      <c r="HNF28" s="216"/>
      <c r="HNG28" s="216"/>
      <c r="HNH28" s="216"/>
      <c r="HNI28" s="216"/>
      <c r="HNJ28" s="216"/>
      <c r="HNK28" s="216"/>
      <c r="HNL28" s="216"/>
      <c r="HNM28" s="216"/>
      <c r="HNN28" s="216"/>
      <c r="HNO28" s="216"/>
      <c r="HNP28" s="216"/>
      <c r="HNQ28" s="216"/>
      <c r="HNR28" s="216"/>
      <c r="HNS28" s="216"/>
      <c r="HNT28" s="216"/>
      <c r="HNU28" s="216"/>
      <c r="HNV28" s="216"/>
      <c r="HNW28" s="216"/>
      <c r="HNX28" s="216"/>
      <c r="HNY28" s="216"/>
      <c r="HNZ28" s="216"/>
      <c r="HOA28" s="216"/>
      <c r="HOB28" s="216"/>
      <c r="HOC28" s="216"/>
      <c r="HOD28" s="216"/>
      <c r="HOE28" s="216"/>
      <c r="HOF28" s="216"/>
      <c r="HOG28" s="216"/>
      <c r="HOH28" s="216"/>
      <c r="HOI28" s="216"/>
      <c r="HOJ28" s="216"/>
      <c r="HOK28" s="216"/>
      <c r="HOL28" s="216"/>
      <c r="HOM28" s="216"/>
      <c r="HON28" s="216"/>
      <c r="HOO28" s="216"/>
      <c r="HOP28" s="216"/>
      <c r="HOQ28" s="216"/>
      <c r="HOR28" s="216"/>
      <c r="HOS28" s="216"/>
      <c r="HOT28" s="216"/>
      <c r="HOU28" s="216"/>
      <c r="HOV28" s="216"/>
      <c r="HOW28" s="216"/>
      <c r="HOX28" s="216"/>
      <c r="HOY28" s="216"/>
      <c r="HOZ28" s="216"/>
      <c r="HPA28" s="216"/>
      <c r="HPB28" s="216"/>
      <c r="HPC28" s="216"/>
      <c r="HPD28" s="216"/>
      <c r="HPE28" s="216"/>
      <c r="HPF28" s="216"/>
      <c r="HPG28" s="216"/>
      <c r="HPH28" s="216"/>
      <c r="HPI28" s="216"/>
      <c r="HPJ28" s="216"/>
      <c r="HPK28" s="216"/>
      <c r="HPL28" s="216"/>
      <c r="HPM28" s="216"/>
      <c r="HPN28" s="216"/>
      <c r="HPO28" s="216"/>
      <c r="HPP28" s="216"/>
      <c r="HPQ28" s="216"/>
      <c r="HPR28" s="216"/>
      <c r="HPS28" s="216"/>
      <c r="HPT28" s="216"/>
      <c r="HPU28" s="216"/>
      <c r="HPV28" s="216"/>
      <c r="HPW28" s="216"/>
      <c r="HPX28" s="216"/>
      <c r="HPY28" s="216"/>
      <c r="HPZ28" s="216"/>
      <c r="HQA28" s="216"/>
      <c r="HQB28" s="216"/>
      <c r="HQC28" s="216"/>
      <c r="HQD28" s="216"/>
      <c r="HQE28" s="216"/>
      <c r="HQF28" s="216"/>
      <c r="HQG28" s="216"/>
      <c r="HQH28" s="216"/>
      <c r="HQI28" s="216"/>
      <c r="HQJ28" s="216"/>
      <c r="HQK28" s="216"/>
      <c r="HQL28" s="216"/>
      <c r="HQM28" s="216"/>
      <c r="HQN28" s="216"/>
      <c r="HQO28" s="216"/>
      <c r="HQP28" s="216"/>
      <c r="HQQ28" s="216"/>
      <c r="HQR28" s="216"/>
      <c r="HQS28" s="216"/>
      <c r="HQT28" s="216"/>
      <c r="HQU28" s="216"/>
      <c r="HQV28" s="216"/>
      <c r="HQW28" s="216"/>
      <c r="HQX28" s="216"/>
      <c r="HQY28" s="216"/>
      <c r="HQZ28" s="216"/>
      <c r="HRA28" s="216"/>
      <c r="HRB28" s="216"/>
      <c r="HRC28" s="216"/>
      <c r="HRD28" s="216"/>
      <c r="HRE28" s="216"/>
      <c r="HRF28" s="216"/>
      <c r="HRG28" s="216"/>
      <c r="HRH28" s="216"/>
      <c r="HRI28" s="216"/>
      <c r="HRJ28" s="216"/>
      <c r="HRK28" s="216"/>
      <c r="HRL28" s="216"/>
      <c r="HRM28" s="216"/>
      <c r="HRN28" s="216"/>
      <c r="HRO28" s="216"/>
      <c r="HRP28" s="216"/>
      <c r="HRQ28" s="216"/>
      <c r="HRR28" s="216"/>
      <c r="HRS28" s="216"/>
      <c r="HRT28" s="216"/>
      <c r="HRU28" s="216"/>
      <c r="HRV28" s="216"/>
      <c r="HRW28" s="216"/>
      <c r="HRX28" s="216"/>
      <c r="HRY28" s="216"/>
      <c r="HRZ28" s="216"/>
      <c r="HSA28" s="216"/>
      <c r="HSB28" s="216"/>
      <c r="HSC28" s="216"/>
      <c r="HSD28" s="216"/>
      <c r="HSE28" s="216"/>
      <c r="HSF28" s="216"/>
      <c r="HSG28" s="216"/>
      <c r="HSH28" s="216"/>
      <c r="HSI28" s="216"/>
      <c r="HSJ28" s="216"/>
      <c r="HSK28" s="216"/>
      <c r="HSL28" s="216"/>
      <c r="HSM28" s="216"/>
      <c r="HSN28" s="216"/>
      <c r="HSO28" s="216"/>
      <c r="HSP28" s="216"/>
      <c r="HSQ28" s="216"/>
      <c r="HSR28" s="216"/>
      <c r="HSS28" s="216"/>
      <c r="HST28" s="216"/>
      <c r="HSU28" s="216"/>
      <c r="HSV28" s="216"/>
      <c r="HSW28" s="216"/>
      <c r="HSX28" s="216"/>
      <c r="HSY28" s="216"/>
      <c r="HSZ28" s="216"/>
      <c r="HTA28" s="216"/>
      <c r="HTB28" s="216"/>
      <c r="HTC28" s="216"/>
      <c r="HTD28" s="216"/>
      <c r="HTE28" s="216"/>
      <c r="HTF28" s="216"/>
      <c r="HTG28" s="216"/>
      <c r="HTH28" s="216"/>
      <c r="HTI28" s="216"/>
      <c r="HTJ28" s="216"/>
      <c r="HTK28" s="216"/>
      <c r="HTL28" s="216"/>
      <c r="HTM28" s="216"/>
      <c r="HTN28" s="216"/>
      <c r="HTO28" s="216"/>
      <c r="HTP28" s="216"/>
      <c r="HTQ28" s="216"/>
      <c r="HTR28" s="216"/>
      <c r="HTS28" s="216"/>
      <c r="HTT28" s="216"/>
      <c r="HTU28" s="216"/>
      <c r="HTV28" s="216"/>
      <c r="HTW28" s="216"/>
      <c r="HTX28" s="216"/>
      <c r="HTY28" s="216"/>
      <c r="HTZ28" s="216"/>
      <c r="HUA28" s="216"/>
      <c r="HUB28" s="216"/>
      <c r="HUC28" s="216"/>
      <c r="HUD28" s="216"/>
      <c r="HUE28" s="216"/>
      <c r="HUF28" s="216"/>
      <c r="HUG28" s="216"/>
      <c r="HUH28" s="216"/>
      <c r="HUI28" s="216"/>
      <c r="HUJ28" s="216"/>
      <c r="HUK28" s="216"/>
      <c r="HUL28" s="216"/>
      <c r="HUM28" s="216"/>
      <c r="HUN28" s="216"/>
      <c r="HUO28" s="216"/>
      <c r="HUP28" s="216"/>
      <c r="HUQ28" s="216"/>
      <c r="HUR28" s="216"/>
      <c r="HUS28" s="216"/>
      <c r="HUT28" s="216"/>
      <c r="HUU28" s="216"/>
      <c r="HUV28" s="216"/>
      <c r="HUW28" s="216"/>
      <c r="HUX28" s="216"/>
      <c r="HUY28" s="216"/>
      <c r="HUZ28" s="216"/>
      <c r="HVA28" s="216"/>
      <c r="HVB28" s="216"/>
      <c r="HVC28" s="216"/>
      <c r="HVD28" s="216"/>
      <c r="HVE28" s="216"/>
      <c r="HVF28" s="216"/>
      <c r="HVG28" s="216"/>
      <c r="HVH28" s="216"/>
      <c r="HVI28" s="216"/>
      <c r="HVJ28" s="216"/>
      <c r="HVK28" s="216"/>
      <c r="HVL28" s="216"/>
      <c r="HVM28" s="216"/>
      <c r="HVN28" s="216"/>
      <c r="HVO28" s="216"/>
      <c r="HVP28" s="216"/>
      <c r="HVQ28" s="216"/>
      <c r="HVR28" s="216"/>
      <c r="HVS28" s="216"/>
      <c r="HVT28" s="216"/>
      <c r="HVU28" s="216"/>
      <c r="HVV28" s="216"/>
      <c r="HVW28" s="216"/>
      <c r="HVX28" s="216"/>
      <c r="HVY28" s="216"/>
      <c r="HVZ28" s="216"/>
      <c r="HWA28" s="216"/>
      <c r="HWB28" s="216"/>
      <c r="HWC28" s="216"/>
      <c r="HWD28" s="216"/>
      <c r="HWE28" s="216"/>
      <c r="HWF28" s="216"/>
      <c r="HWG28" s="216"/>
      <c r="HWH28" s="216"/>
      <c r="HWI28" s="216"/>
      <c r="HWJ28" s="216"/>
      <c r="HWK28" s="216"/>
      <c r="HWL28" s="216"/>
      <c r="HWM28" s="216"/>
      <c r="HWN28" s="216"/>
      <c r="HWO28" s="216"/>
      <c r="HWP28" s="216"/>
      <c r="HWQ28" s="216"/>
      <c r="HWR28" s="216"/>
      <c r="HWS28" s="216"/>
      <c r="HWT28" s="216"/>
      <c r="HWU28" s="216"/>
      <c r="HWV28" s="216"/>
      <c r="HWW28" s="216"/>
      <c r="HWX28" s="216"/>
      <c r="HWY28" s="216"/>
      <c r="HWZ28" s="216"/>
      <c r="HXA28" s="216"/>
      <c r="HXB28" s="216"/>
      <c r="HXC28" s="216"/>
      <c r="HXD28" s="216"/>
      <c r="HXE28" s="216"/>
      <c r="HXF28" s="216"/>
      <c r="HXG28" s="216"/>
      <c r="HXH28" s="216"/>
      <c r="HXI28" s="216"/>
      <c r="HXJ28" s="216"/>
      <c r="HXK28" s="216"/>
      <c r="HXL28" s="216"/>
      <c r="HXM28" s="216"/>
      <c r="HXN28" s="216"/>
      <c r="HXO28" s="216"/>
      <c r="HXP28" s="216"/>
      <c r="HXQ28" s="216"/>
      <c r="HXR28" s="216"/>
      <c r="HXS28" s="216"/>
      <c r="HXT28" s="216"/>
      <c r="HXU28" s="216"/>
      <c r="HXV28" s="216"/>
      <c r="HXW28" s="216"/>
      <c r="HXX28" s="216"/>
      <c r="HXY28" s="216"/>
      <c r="HXZ28" s="216"/>
      <c r="HYA28" s="216"/>
      <c r="HYB28" s="216"/>
      <c r="HYC28" s="216"/>
      <c r="HYD28" s="216"/>
      <c r="HYE28" s="216"/>
      <c r="HYF28" s="216"/>
      <c r="HYG28" s="216"/>
      <c r="HYH28" s="216"/>
      <c r="HYI28" s="216"/>
      <c r="HYJ28" s="216"/>
      <c r="HYK28" s="216"/>
      <c r="HYL28" s="216"/>
      <c r="HYM28" s="216"/>
      <c r="HYN28" s="216"/>
      <c r="HYO28" s="216"/>
      <c r="HYP28" s="216"/>
      <c r="HYQ28" s="216"/>
      <c r="HYR28" s="216"/>
      <c r="HYS28" s="216"/>
      <c r="HYT28" s="216"/>
      <c r="HYU28" s="216"/>
      <c r="HYV28" s="216"/>
      <c r="HYW28" s="216"/>
      <c r="HYX28" s="216"/>
      <c r="HYY28" s="216"/>
      <c r="HYZ28" s="216"/>
      <c r="HZA28" s="216"/>
      <c r="HZB28" s="216"/>
      <c r="HZC28" s="216"/>
      <c r="HZD28" s="216"/>
      <c r="HZE28" s="216"/>
      <c r="HZF28" s="216"/>
      <c r="HZG28" s="216"/>
      <c r="HZH28" s="216"/>
      <c r="HZI28" s="216"/>
      <c r="HZJ28" s="216"/>
      <c r="HZK28" s="216"/>
      <c r="HZL28" s="216"/>
      <c r="HZM28" s="216"/>
      <c r="HZN28" s="216"/>
      <c r="HZO28" s="216"/>
      <c r="HZP28" s="216"/>
      <c r="HZQ28" s="216"/>
      <c r="HZR28" s="216"/>
      <c r="HZS28" s="216"/>
      <c r="HZT28" s="216"/>
      <c r="HZU28" s="216"/>
      <c r="HZV28" s="216"/>
      <c r="HZW28" s="216"/>
      <c r="HZX28" s="216"/>
      <c r="HZY28" s="216"/>
      <c r="HZZ28" s="216"/>
      <c r="IAA28" s="216"/>
      <c r="IAB28" s="216"/>
      <c r="IAC28" s="216"/>
      <c r="IAD28" s="216"/>
      <c r="IAE28" s="216"/>
      <c r="IAF28" s="216"/>
      <c r="IAG28" s="216"/>
      <c r="IAH28" s="216"/>
      <c r="IAI28" s="216"/>
      <c r="IAJ28" s="216"/>
      <c r="IAK28" s="216"/>
      <c r="IAL28" s="216"/>
      <c r="IAM28" s="216"/>
      <c r="IAN28" s="216"/>
      <c r="IAO28" s="216"/>
      <c r="IAP28" s="216"/>
      <c r="IAQ28" s="216"/>
      <c r="IAR28" s="216"/>
      <c r="IAS28" s="216"/>
      <c r="IAT28" s="216"/>
      <c r="IAU28" s="216"/>
      <c r="IAV28" s="216"/>
      <c r="IAW28" s="216"/>
      <c r="IAX28" s="216"/>
      <c r="IAY28" s="216"/>
      <c r="IAZ28" s="216"/>
      <c r="IBA28" s="216"/>
      <c r="IBB28" s="216"/>
      <c r="IBC28" s="216"/>
      <c r="IBD28" s="216"/>
      <c r="IBE28" s="216"/>
      <c r="IBF28" s="216"/>
      <c r="IBG28" s="216"/>
      <c r="IBH28" s="216"/>
      <c r="IBI28" s="216"/>
      <c r="IBJ28" s="216"/>
      <c r="IBK28" s="216"/>
      <c r="IBL28" s="216"/>
      <c r="IBM28" s="216"/>
      <c r="IBN28" s="216"/>
      <c r="IBO28" s="216"/>
      <c r="IBP28" s="216"/>
      <c r="IBQ28" s="216"/>
      <c r="IBR28" s="216"/>
      <c r="IBS28" s="216"/>
      <c r="IBT28" s="216"/>
      <c r="IBU28" s="216"/>
      <c r="IBV28" s="216"/>
      <c r="IBW28" s="216"/>
      <c r="IBX28" s="216"/>
      <c r="IBY28" s="216"/>
      <c r="IBZ28" s="216"/>
      <c r="ICA28" s="216"/>
      <c r="ICB28" s="216"/>
      <c r="ICC28" s="216"/>
      <c r="ICD28" s="216"/>
      <c r="ICE28" s="216"/>
      <c r="ICF28" s="216"/>
      <c r="ICG28" s="216"/>
      <c r="ICH28" s="216"/>
      <c r="ICI28" s="216"/>
      <c r="ICJ28" s="216"/>
      <c r="ICK28" s="216"/>
      <c r="ICL28" s="216"/>
      <c r="ICM28" s="216"/>
      <c r="ICN28" s="216"/>
      <c r="ICO28" s="216"/>
      <c r="ICP28" s="216"/>
      <c r="ICQ28" s="216"/>
      <c r="ICR28" s="216"/>
      <c r="ICS28" s="216"/>
      <c r="ICT28" s="216"/>
      <c r="ICU28" s="216"/>
      <c r="ICV28" s="216"/>
      <c r="ICW28" s="216"/>
      <c r="ICX28" s="216"/>
      <c r="ICY28" s="216"/>
      <c r="ICZ28" s="216"/>
      <c r="IDA28" s="216"/>
      <c r="IDB28" s="216"/>
      <c r="IDC28" s="216"/>
      <c r="IDD28" s="216"/>
      <c r="IDE28" s="216"/>
      <c r="IDF28" s="216"/>
      <c r="IDG28" s="216"/>
      <c r="IDH28" s="216"/>
      <c r="IDI28" s="216"/>
      <c r="IDJ28" s="216"/>
      <c r="IDK28" s="216"/>
      <c r="IDL28" s="216"/>
      <c r="IDM28" s="216"/>
      <c r="IDN28" s="216"/>
      <c r="IDO28" s="216"/>
      <c r="IDP28" s="216"/>
      <c r="IDQ28" s="216"/>
      <c r="IDR28" s="216"/>
      <c r="IDS28" s="216"/>
      <c r="IDT28" s="216"/>
      <c r="IDU28" s="216"/>
      <c r="IDV28" s="216"/>
      <c r="IDW28" s="216"/>
      <c r="IDX28" s="216"/>
      <c r="IDY28" s="216"/>
      <c r="IDZ28" s="216"/>
      <c r="IEA28" s="216"/>
      <c r="IEB28" s="216"/>
      <c r="IEC28" s="216"/>
      <c r="IED28" s="216"/>
      <c r="IEE28" s="216"/>
      <c r="IEF28" s="216"/>
      <c r="IEG28" s="216"/>
      <c r="IEH28" s="216"/>
      <c r="IEI28" s="216"/>
      <c r="IEJ28" s="216"/>
      <c r="IEK28" s="216"/>
      <c r="IEL28" s="216"/>
      <c r="IEM28" s="216"/>
      <c r="IEN28" s="216"/>
      <c r="IEO28" s="216"/>
      <c r="IEP28" s="216"/>
      <c r="IEQ28" s="216"/>
      <c r="IER28" s="216"/>
      <c r="IES28" s="216"/>
      <c r="IET28" s="216"/>
      <c r="IEU28" s="216"/>
      <c r="IEV28" s="216"/>
      <c r="IEW28" s="216"/>
      <c r="IEX28" s="216"/>
      <c r="IEY28" s="216"/>
      <c r="IEZ28" s="216"/>
      <c r="IFA28" s="216"/>
      <c r="IFB28" s="216"/>
      <c r="IFC28" s="216"/>
      <c r="IFD28" s="216"/>
      <c r="IFE28" s="216"/>
      <c r="IFF28" s="216"/>
      <c r="IFG28" s="216"/>
      <c r="IFH28" s="216"/>
      <c r="IFI28" s="216"/>
      <c r="IFJ28" s="216"/>
      <c r="IFK28" s="216"/>
      <c r="IFL28" s="216"/>
      <c r="IFM28" s="216"/>
      <c r="IFN28" s="216"/>
      <c r="IFO28" s="216"/>
      <c r="IFP28" s="216"/>
      <c r="IFQ28" s="216"/>
      <c r="IFR28" s="216"/>
      <c r="IFS28" s="216"/>
      <c r="IFT28" s="216"/>
      <c r="IFU28" s="216"/>
      <c r="IFV28" s="216"/>
      <c r="IFW28" s="216"/>
      <c r="IFX28" s="216"/>
      <c r="IFY28" s="216"/>
      <c r="IFZ28" s="216"/>
      <c r="IGA28" s="216"/>
      <c r="IGB28" s="216"/>
      <c r="IGC28" s="216"/>
      <c r="IGD28" s="216"/>
      <c r="IGE28" s="216"/>
      <c r="IGF28" s="216"/>
      <c r="IGG28" s="216"/>
      <c r="IGH28" s="216"/>
      <c r="IGI28" s="216"/>
      <c r="IGJ28" s="216"/>
      <c r="IGK28" s="216"/>
      <c r="IGL28" s="216"/>
      <c r="IGM28" s="216"/>
      <c r="IGN28" s="216"/>
      <c r="IGO28" s="216"/>
      <c r="IGP28" s="216"/>
      <c r="IGQ28" s="216"/>
      <c r="IGR28" s="216"/>
      <c r="IGS28" s="216"/>
      <c r="IGT28" s="216"/>
      <c r="IGU28" s="216"/>
      <c r="IGV28" s="216"/>
      <c r="IGW28" s="216"/>
      <c r="IGX28" s="216"/>
      <c r="IGY28" s="216"/>
      <c r="IGZ28" s="216"/>
      <c r="IHA28" s="216"/>
      <c r="IHB28" s="216"/>
      <c r="IHC28" s="216"/>
      <c r="IHD28" s="216"/>
      <c r="IHE28" s="216"/>
      <c r="IHF28" s="216"/>
      <c r="IHG28" s="216"/>
      <c r="IHH28" s="216"/>
      <c r="IHI28" s="216"/>
      <c r="IHJ28" s="216"/>
      <c r="IHK28" s="216"/>
      <c r="IHL28" s="216"/>
      <c r="IHM28" s="216"/>
      <c r="IHN28" s="216"/>
      <c r="IHO28" s="216"/>
      <c r="IHP28" s="216"/>
      <c r="IHQ28" s="216"/>
      <c r="IHR28" s="216"/>
      <c r="IHS28" s="216"/>
      <c r="IHT28" s="216"/>
      <c r="IHU28" s="216"/>
      <c r="IHV28" s="216"/>
      <c r="IHW28" s="216"/>
      <c r="IHX28" s="216"/>
      <c r="IHY28" s="216"/>
      <c r="IHZ28" s="216"/>
      <c r="IIA28" s="216"/>
      <c r="IIB28" s="216"/>
      <c r="IIC28" s="216"/>
      <c r="IID28" s="216"/>
      <c r="IIE28" s="216"/>
      <c r="IIF28" s="216"/>
      <c r="IIG28" s="216"/>
      <c r="IIH28" s="216"/>
      <c r="III28" s="216"/>
      <c r="IIJ28" s="216"/>
      <c r="IIK28" s="216"/>
      <c r="IIL28" s="216"/>
      <c r="IIM28" s="216"/>
      <c r="IIN28" s="216"/>
      <c r="IIO28" s="216"/>
      <c r="IIP28" s="216"/>
      <c r="IIQ28" s="216"/>
      <c r="IIR28" s="216"/>
      <c r="IIS28" s="216"/>
      <c r="IIT28" s="216"/>
      <c r="IIU28" s="216"/>
      <c r="IIV28" s="216"/>
      <c r="IIW28" s="216"/>
      <c r="IIX28" s="216"/>
      <c r="IIY28" s="216"/>
      <c r="IIZ28" s="216"/>
      <c r="IJA28" s="216"/>
      <c r="IJB28" s="216"/>
      <c r="IJC28" s="216"/>
      <c r="IJD28" s="216"/>
      <c r="IJE28" s="216"/>
      <c r="IJF28" s="216"/>
      <c r="IJG28" s="216"/>
      <c r="IJH28" s="216"/>
      <c r="IJI28" s="216"/>
      <c r="IJJ28" s="216"/>
      <c r="IJK28" s="216"/>
      <c r="IJL28" s="216"/>
      <c r="IJM28" s="216"/>
      <c r="IJN28" s="216"/>
      <c r="IJO28" s="216"/>
      <c r="IJP28" s="216"/>
      <c r="IJQ28" s="216"/>
      <c r="IJR28" s="216"/>
      <c r="IJS28" s="216"/>
      <c r="IJT28" s="216"/>
      <c r="IJU28" s="216"/>
      <c r="IJV28" s="216"/>
      <c r="IJW28" s="216"/>
      <c r="IJX28" s="216"/>
      <c r="IJY28" s="216"/>
      <c r="IJZ28" s="216"/>
      <c r="IKA28" s="216"/>
      <c r="IKB28" s="216"/>
      <c r="IKC28" s="216"/>
      <c r="IKD28" s="216"/>
      <c r="IKE28" s="216"/>
      <c r="IKF28" s="216"/>
      <c r="IKG28" s="216"/>
      <c r="IKH28" s="216"/>
      <c r="IKI28" s="216"/>
      <c r="IKJ28" s="216"/>
      <c r="IKK28" s="216"/>
      <c r="IKL28" s="216"/>
      <c r="IKM28" s="216"/>
      <c r="IKN28" s="216"/>
      <c r="IKO28" s="216"/>
      <c r="IKP28" s="216"/>
      <c r="IKQ28" s="216"/>
      <c r="IKR28" s="216"/>
      <c r="IKS28" s="216"/>
      <c r="IKT28" s="216"/>
      <c r="IKU28" s="216"/>
      <c r="IKV28" s="216"/>
      <c r="IKW28" s="216"/>
      <c r="IKX28" s="216"/>
      <c r="IKY28" s="216"/>
      <c r="IKZ28" s="216"/>
      <c r="ILA28" s="216"/>
      <c r="ILB28" s="216"/>
      <c r="ILC28" s="216"/>
      <c r="ILD28" s="216"/>
      <c r="ILE28" s="216"/>
      <c r="ILF28" s="216"/>
      <c r="ILG28" s="216"/>
      <c r="ILH28" s="216"/>
      <c r="ILI28" s="216"/>
      <c r="ILJ28" s="216"/>
      <c r="ILK28" s="216"/>
      <c r="ILL28" s="216"/>
      <c r="ILM28" s="216"/>
      <c r="ILN28" s="216"/>
      <c r="ILO28" s="216"/>
      <c r="ILP28" s="216"/>
      <c r="ILQ28" s="216"/>
      <c r="ILR28" s="216"/>
      <c r="ILS28" s="216"/>
      <c r="ILT28" s="216"/>
      <c r="ILU28" s="216"/>
      <c r="ILV28" s="216"/>
      <c r="ILW28" s="216"/>
      <c r="ILX28" s="216"/>
      <c r="ILY28" s="216"/>
      <c r="ILZ28" s="216"/>
      <c r="IMA28" s="216"/>
      <c r="IMB28" s="216"/>
      <c r="IMC28" s="216"/>
      <c r="IMD28" s="216"/>
      <c r="IME28" s="216"/>
      <c r="IMF28" s="216"/>
      <c r="IMG28" s="216"/>
      <c r="IMH28" s="216"/>
      <c r="IMI28" s="216"/>
      <c r="IMJ28" s="216"/>
      <c r="IMK28" s="216"/>
      <c r="IML28" s="216"/>
      <c r="IMM28" s="216"/>
      <c r="IMN28" s="216"/>
      <c r="IMO28" s="216"/>
      <c r="IMP28" s="216"/>
      <c r="IMQ28" s="216"/>
      <c r="IMR28" s="216"/>
      <c r="IMS28" s="216"/>
      <c r="IMT28" s="216"/>
      <c r="IMU28" s="216"/>
      <c r="IMV28" s="216"/>
      <c r="IMW28" s="216"/>
      <c r="IMX28" s="216"/>
      <c r="IMY28" s="216"/>
      <c r="IMZ28" s="216"/>
      <c r="INA28" s="216"/>
      <c r="INB28" s="216"/>
      <c r="INC28" s="216"/>
      <c r="IND28" s="216"/>
      <c r="INE28" s="216"/>
      <c r="INF28" s="216"/>
      <c r="ING28" s="216"/>
      <c r="INH28" s="216"/>
      <c r="INI28" s="216"/>
      <c r="INJ28" s="216"/>
      <c r="INK28" s="216"/>
      <c r="INL28" s="216"/>
      <c r="INM28" s="216"/>
      <c r="INN28" s="216"/>
      <c r="INO28" s="216"/>
      <c r="INP28" s="216"/>
      <c r="INQ28" s="216"/>
      <c r="INR28" s="216"/>
      <c r="INS28" s="216"/>
      <c r="INT28" s="216"/>
      <c r="INU28" s="216"/>
      <c r="INV28" s="216"/>
      <c r="INW28" s="216"/>
      <c r="INX28" s="216"/>
      <c r="INY28" s="216"/>
      <c r="INZ28" s="216"/>
      <c r="IOA28" s="216"/>
      <c r="IOB28" s="216"/>
      <c r="IOC28" s="216"/>
      <c r="IOD28" s="216"/>
      <c r="IOE28" s="216"/>
      <c r="IOF28" s="216"/>
      <c r="IOG28" s="216"/>
      <c r="IOH28" s="216"/>
      <c r="IOI28" s="216"/>
      <c r="IOJ28" s="216"/>
      <c r="IOK28" s="216"/>
      <c r="IOL28" s="216"/>
      <c r="IOM28" s="216"/>
      <c r="ION28" s="216"/>
      <c r="IOO28" s="216"/>
      <c r="IOP28" s="216"/>
      <c r="IOQ28" s="216"/>
      <c r="IOR28" s="216"/>
      <c r="IOS28" s="216"/>
      <c r="IOT28" s="216"/>
      <c r="IOU28" s="216"/>
      <c r="IOV28" s="216"/>
      <c r="IOW28" s="216"/>
      <c r="IOX28" s="216"/>
      <c r="IOY28" s="216"/>
      <c r="IOZ28" s="216"/>
      <c r="IPA28" s="216"/>
      <c r="IPB28" s="216"/>
      <c r="IPC28" s="216"/>
      <c r="IPD28" s="216"/>
      <c r="IPE28" s="216"/>
      <c r="IPF28" s="216"/>
      <c r="IPG28" s="216"/>
      <c r="IPH28" s="216"/>
      <c r="IPI28" s="216"/>
      <c r="IPJ28" s="216"/>
      <c r="IPK28" s="216"/>
      <c r="IPL28" s="216"/>
      <c r="IPM28" s="216"/>
      <c r="IPN28" s="216"/>
      <c r="IPO28" s="216"/>
      <c r="IPP28" s="216"/>
      <c r="IPQ28" s="216"/>
      <c r="IPR28" s="216"/>
      <c r="IPS28" s="216"/>
      <c r="IPT28" s="216"/>
      <c r="IPU28" s="216"/>
      <c r="IPV28" s="216"/>
      <c r="IPW28" s="216"/>
      <c r="IPX28" s="216"/>
      <c r="IPY28" s="216"/>
      <c r="IPZ28" s="216"/>
      <c r="IQA28" s="216"/>
      <c r="IQB28" s="216"/>
      <c r="IQC28" s="216"/>
      <c r="IQD28" s="216"/>
      <c r="IQE28" s="216"/>
      <c r="IQF28" s="216"/>
      <c r="IQG28" s="216"/>
      <c r="IQH28" s="216"/>
      <c r="IQI28" s="216"/>
      <c r="IQJ28" s="216"/>
      <c r="IQK28" s="216"/>
      <c r="IQL28" s="216"/>
      <c r="IQM28" s="216"/>
      <c r="IQN28" s="216"/>
      <c r="IQO28" s="216"/>
      <c r="IQP28" s="216"/>
      <c r="IQQ28" s="216"/>
      <c r="IQR28" s="216"/>
      <c r="IQS28" s="216"/>
      <c r="IQT28" s="216"/>
      <c r="IQU28" s="216"/>
      <c r="IQV28" s="216"/>
      <c r="IQW28" s="216"/>
      <c r="IQX28" s="216"/>
      <c r="IQY28" s="216"/>
      <c r="IQZ28" s="216"/>
      <c r="IRA28" s="216"/>
      <c r="IRB28" s="216"/>
      <c r="IRC28" s="216"/>
      <c r="IRD28" s="216"/>
      <c r="IRE28" s="216"/>
      <c r="IRF28" s="216"/>
      <c r="IRG28" s="216"/>
      <c r="IRH28" s="216"/>
      <c r="IRI28" s="216"/>
      <c r="IRJ28" s="216"/>
      <c r="IRK28" s="216"/>
      <c r="IRL28" s="216"/>
      <c r="IRM28" s="216"/>
      <c r="IRN28" s="216"/>
      <c r="IRO28" s="216"/>
      <c r="IRP28" s="216"/>
      <c r="IRQ28" s="216"/>
      <c r="IRR28" s="216"/>
      <c r="IRS28" s="216"/>
      <c r="IRT28" s="216"/>
      <c r="IRU28" s="216"/>
      <c r="IRV28" s="216"/>
      <c r="IRW28" s="216"/>
      <c r="IRX28" s="216"/>
      <c r="IRY28" s="216"/>
      <c r="IRZ28" s="216"/>
      <c r="ISA28" s="216"/>
      <c r="ISB28" s="216"/>
      <c r="ISC28" s="216"/>
      <c r="ISD28" s="216"/>
      <c r="ISE28" s="216"/>
      <c r="ISF28" s="216"/>
      <c r="ISG28" s="216"/>
      <c r="ISH28" s="216"/>
      <c r="ISI28" s="216"/>
      <c r="ISJ28" s="216"/>
      <c r="ISK28" s="216"/>
      <c r="ISL28" s="216"/>
      <c r="ISM28" s="216"/>
      <c r="ISN28" s="216"/>
      <c r="ISO28" s="216"/>
      <c r="ISP28" s="216"/>
      <c r="ISQ28" s="216"/>
      <c r="ISR28" s="216"/>
      <c r="ISS28" s="216"/>
      <c r="IST28" s="216"/>
      <c r="ISU28" s="216"/>
      <c r="ISV28" s="216"/>
      <c r="ISW28" s="216"/>
      <c r="ISX28" s="216"/>
      <c r="ISY28" s="216"/>
      <c r="ISZ28" s="216"/>
      <c r="ITA28" s="216"/>
      <c r="ITB28" s="216"/>
      <c r="ITC28" s="216"/>
      <c r="ITD28" s="216"/>
      <c r="ITE28" s="216"/>
      <c r="ITF28" s="216"/>
      <c r="ITG28" s="216"/>
      <c r="ITH28" s="216"/>
      <c r="ITI28" s="216"/>
      <c r="ITJ28" s="216"/>
      <c r="ITK28" s="216"/>
      <c r="ITL28" s="216"/>
      <c r="ITM28" s="216"/>
      <c r="ITN28" s="216"/>
      <c r="ITO28" s="216"/>
      <c r="ITP28" s="216"/>
      <c r="ITQ28" s="216"/>
      <c r="ITR28" s="216"/>
      <c r="ITS28" s="216"/>
      <c r="ITT28" s="216"/>
      <c r="ITU28" s="216"/>
      <c r="ITV28" s="216"/>
      <c r="ITW28" s="216"/>
      <c r="ITX28" s="216"/>
      <c r="ITY28" s="216"/>
      <c r="ITZ28" s="216"/>
      <c r="IUA28" s="216"/>
      <c r="IUB28" s="216"/>
      <c r="IUC28" s="216"/>
      <c r="IUD28" s="216"/>
      <c r="IUE28" s="216"/>
      <c r="IUF28" s="216"/>
      <c r="IUG28" s="216"/>
      <c r="IUH28" s="216"/>
      <c r="IUI28" s="216"/>
      <c r="IUJ28" s="216"/>
      <c r="IUK28" s="216"/>
      <c r="IUL28" s="216"/>
      <c r="IUM28" s="216"/>
      <c r="IUN28" s="216"/>
      <c r="IUO28" s="216"/>
      <c r="IUP28" s="216"/>
      <c r="IUQ28" s="216"/>
      <c r="IUR28" s="216"/>
      <c r="IUS28" s="216"/>
      <c r="IUT28" s="216"/>
      <c r="IUU28" s="216"/>
      <c r="IUV28" s="216"/>
      <c r="IUW28" s="216"/>
      <c r="IUX28" s="216"/>
      <c r="IUY28" s="216"/>
      <c r="IUZ28" s="216"/>
      <c r="IVA28" s="216"/>
      <c r="IVB28" s="216"/>
      <c r="IVC28" s="216"/>
      <c r="IVD28" s="216"/>
      <c r="IVE28" s="216"/>
      <c r="IVF28" s="216"/>
      <c r="IVG28" s="216"/>
      <c r="IVH28" s="216"/>
      <c r="IVI28" s="216"/>
      <c r="IVJ28" s="216"/>
      <c r="IVK28" s="216"/>
      <c r="IVL28" s="216"/>
      <c r="IVM28" s="216"/>
      <c r="IVN28" s="216"/>
      <c r="IVO28" s="216"/>
      <c r="IVP28" s="216"/>
      <c r="IVQ28" s="216"/>
      <c r="IVR28" s="216"/>
      <c r="IVS28" s="216"/>
      <c r="IVT28" s="216"/>
      <c r="IVU28" s="216"/>
      <c r="IVV28" s="216"/>
      <c r="IVW28" s="216"/>
      <c r="IVX28" s="216"/>
      <c r="IVY28" s="216"/>
      <c r="IVZ28" s="216"/>
      <c r="IWA28" s="216"/>
      <c r="IWB28" s="216"/>
      <c r="IWC28" s="216"/>
      <c r="IWD28" s="216"/>
      <c r="IWE28" s="216"/>
      <c r="IWF28" s="216"/>
      <c r="IWG28" s="216"/>
      <c r="IWH28" s="216"/>
      <c r="IWI28" s="216"/>
      <c r="IWJ28" s="216"/>
      <c r="IWK28" s="216"/>
      <c r="IWL28" s="216"/>
      <c r="IWM28" s="216"/>
      <c r="IWN28" s="216"/>
      <c r="IWO28" s="216"/>
      <c r="IWP28" s="216"/>
      <c r="IWQ28" s="216"/>
      <c r="IWR28" s="216"/>
      <c r="IWS28" s="216"/>
      <c r="IWT28" s="216"/>
      <c r="IWU28" s="216"/>
      <c r="IWV28" s="216"/>
      <c r="IWW28" s="216"/>
      <c r="IWX28" s="216"/>
      <c r="IWY28" s="216"/>
      <c r="IWZ28" s="216"/>
      <c r="IXA28" s="216"/>
      <c r="IXB28" s="216"/>
      <c r="IXC28" s="216"/>
      <c r="IXD28" s="216"/>
      <c r="IXE28" s="216"/>
      <c r="IXF28" s="216"/>
      <c r="IXG28" s="216"/>
      <c r="IXH28" s="216"/>
      <c r="IXI28" s="216"/>
      <c r="IXJ28" s="216"/>
      <c r="IXK28" s="216"/>
      <c r="IXL28" s="216"/>
      <c r="IXM28" s="216"/>
      <c r="IXN28" s="216"/>
      <c r="IXO28" s="216"/>
      <c r="IXP28" s="216"/>
      <c r="IXQ28" s="216"/>
      <c r="IXR28" s="216"/>
      <c r="IXS28" s="216"/>
      <c r="IXT28" s="216"/>
      <c r="IXU28" s="216"/>
      <c r="IXV28" s="216"/>
      <c r="IXW28" s="216"/>
      <c r="IXX28" s="216"/>
      <c r="IXY28" s="216"/>
      <c r="IXZ28" s="216"/>
      <c r="IYA28" s="216"/>
      <c r="IYB28" s="216"/>
      <c r="IYC28" s="216"/>
      <c r="IYD28" s="216"/>
      <c r="IYE28" s="216"/>
      <c r="IYF28" s="216"/>
      <c r="IYG28" s="216"/>
      <c r="IYH28" s="216"/>
      <c r="IYI28" s="216"/>
      <c r="IYJ28" s="216"/>
      <c r="IYK28" s="216"/>
      <c r="IYL28" s="216"/>
      <c r="IYM28" s="216"/>
      <c r="IYN28" s="216"/>
      <c r="IYO28" s="216"/>
      <c r="IYP28" s="216"/>
      <c r="IYQ28" s="216"/>
      <c r="IYR28" s="216"/>
      <c r="IYS28" s="216"/>
      <c r="IYT28" s="216"/>
      <c r="IYU28" s="216"/>
      <c r="IYV28" s="216"/>
      <c r="IYW28" s="216"/>
      <c r="IYX28" s="216"/>
      <c r="IYY28" s="216"/>
      <c r="IYZ28" s="216"/>
      <c r="IZA28" s="216"/>
      <c r="IZB28" s="216"/>
      <c r="IZC28" s="216"/>
      <c r="IZD28" s="216"/>
      <c r="IZE28" s="216"/>
      <c r="IZF28" s="216"/>
      <c r="IZG28" s="216"/>
      <c r="IZH28" s="216"/>
      <c r="IZI28" s="216"/>
      <c r="IZJ28" s="216"/>
      <c r="IZK28" s="216"/>
      <c r="IZL28" s="216"/>
      <c r="IZM28" s="216"/>
      <c r="IZN28" s="216"/>
      <c r="IZO28" s="216"/>
      <c r="IZP28" s="216"/>
      <c r="IZQ28" s="216"/>
      <c r="IZR28" s="216"/>
      <c r="IZS28" s="216"/>
      <c r="IZT28" s="216"/>
      <c r="IZU28" s="216"/>
      <c r="IZV28" s="216"/>
      <c r="IZW28" s="216"/>
      <c r="IZX28" s="216"/>
      <c r="IZY28" s="216"/>
      <c r="IZZ28" s="216"/>
      <c r="JAA28" s="216"/>
      <c r="JAB28" s="216"/>
      <c r="JAC28" s="216"/>
      <c r="JAD28" s="216"/>
      <c r="JAE28" s="216"/>
      <c r="JAF28" s="216"/>
      <c r="JAG28" s="216"/>
      <c r="JAH28" s="216"/>
      <c r="JAI28" s="216"/>
      <c r="JAJ28" s="216"/>
      <c r="JAK28" s="216"/>
      <c r="JAL28" s="216"/>
      <c r="JAM28" s="216"/>
      <c r="JAN28" s="216"/>
      <c r="JAO28" s="216"/>
      <c r="JAP28" s="216"/>
      <c r="JAQ28" s="216"/>
      <c r="JAR28" s="216"/>
      <c r="JAS28" s="216"/>
      <c r="JAT28" s="216"/>
      <c r="JAU28" s="216"/>
      <c r="JAV28" s="216"/>
      <c r="JAW28" s="216"/>
      <c r="JAX28" s="216"/>
      <c r="JAY28" s="216"/>
      <c r="JAZ28" s="216"/>
      <c r="JBA28" s="216"/>
      <c r="JBB28" s="216"/>
      <c r="JBC28" s="216"/>
      <c r="JBD28" s="216"/>
      <c r="JBE28" s="216"/>
      <c r="JBF28" s="216"/>
      <c r="JBG28" s="216"/>
      <c r="JBH28" s="216"/>
      <c r="JBI28" s="216"/>
      <c r="JBJ28" s="216"/>
      <c r="JBK28" s="216"/>
      <c r="JBL28" s="216"/>
      <c r="JBM28" s="216"/>
      <c r="JBN28" s="216"/>
      <c r="JBO28" s="216"/>
      <c r="JBP28" s="216"/>
      <c r="JBQ28" s="216"/>
      <c r="JBR28" s="216"/>
      <c r="JBS28" s="216"/>
      <c r="JBT28" s="216"/>
      <c r="JBU28" s="216"/>
      <c r="JBV28" s="216"/>
      <c r="JBW28" s="216"/>
      <c r="JBX28" s="216"/>
      <c r="JBY28" s="216"/>
      <c r="JBZ28" s="216"/>
      <c r="JCA28" s="216"/>
      <c r="JCB28" s="216"/>
      <c r="JCC28" s="216"/>
      <c r="JCD28" s="216"/>
      <c r="JCE28" s="216"/>
      <c r="JCF28" s="216"/>
      <c r="JCG28" s="216"/>
      <c r="JCH28" s="216"/>
      <c r="JCI28" s="216"/>
      <c r="JCJ28" s="216"/>
      <c r="JCK28" s="216"/>
      <c r="JCL28" s="216"/>
      <c r="JCM28" s="216"/>
      <c r="JCN28" s="216"/>
      <c r="JCO28" s="216"/>
      <c r="JCP28" s="216"/>
      <c r="JCQ28" s="216"/>
      <c r="JCR28" s="216"/>
      <c r="JCS28" s="216"/>
      <c r="JCT28" s="216"/>
      <c r="JCU28" s="216"/>
      <c r="JCV28" s="216"/>
      <c r="JCW28" s="216"/>
      <c r="JCX28" s="216"/>
      <c r="JCY28" s="216"/>
      <c r="JCZ28" s="216"/>
      <c r="JDA28" s="216"/>
      <c r="JDB28" s="216"/>
      <c r="JDC28" s="216"/>
      <c r="JDD28" s="216"/>
      <c r="JDE28" s="216"/>
      <c r="JDF28" s="216"/>
      <c r="JDG28" s="216"/>
      <c r="JDH28" s="216"/>
      <c r="JDI28" s="216"/>
      <c r="JDJ28" s="216"/>
      <c r="JDK28" s="216"/>
      <c r="JDL28" s="216"/>
      <c r="JDM28" s="216"/>
      <c r="JDN28" s="216"/>
      <c r="JDO28" s="216"/>
      <c r="JDP28" s="216"/>
      <c r="JDQ28" s="216"/>
      <c r="JDR28" s="216"/>
      <c r="JDS28" s="216"/>
      <c r="JDT28" s="216"/>
      <c r="JDU28" s="216"/>
      <c r="JDV28" s="216"/>
      <c r="JDW28" s="216"/>
      <c r="JDX28" s="216"/>
      <c r="JDY28" s="216"/>
      <c r="JDZ28" s="216"/>
      <c r="JEA28" s="216"/>
      <c r="JEB28" s="216"/>
      <c r="JEC28" s="216"/>
      <c r="JED28" s="216"/>
      <c r="JEE28" s="216"/>
      <c r="JEF28" s="216"/>
      <c r="JEG28" s="216"/>
      <c r="JEH28" s="216"/>
      <c r="JEI28" s="216"/>
      <c r="JEJ28" s="216"/>
      <c r="JEK28" s="216"/>
      <c r="JEL28" s="216"/>
      <c r="JEM28" s="216"/>
      <c r="JEN28" s="216"/>
      <c r="JEO28" s="216"/>
      <c r="JEP28" s="216"/>
      <c r="JEQ28" s="216"/>
      <c r="JER28" s="216"/>
      <c r="JES28" s="216"/>
      <c r="JET28" s="216"/>
      <c r="JEU28" s="216"/>
      <c r="JEV28" s="216"/>
      <c r="JEW28" s="216"/>
      <c r="JEX28" s="216"/>
      <c r="JEY28" s="216"/>
      <c r="JEZ28" s="216"/>
      <c r="JFA28" s="216"/>
      <c r="JFB28" s="216"/>
      <c r="JFC28" s="216"/>
      <c r="JFD28" s="216"/>
      <c r="JFE28" s="216"/>
      <c r="JFF28" s="216"/>
      <c r="JFG28" s="216"/>
      <c r="JFH28" s="216"/>
      <c r="JFI28" s="216"/>
      <c r="JFJ28" s="216"/>
      <c r="JFK28" s="216"/>
      <c r="JFL28" s="216"/>
      <c r="JFM28" s="216"/>
      <c r="JFN28" s="216"/>
      <c r="JFO28" s="216"/>
      <c r="JFP28" s="216"/>
      <c r="JFQ28" s="216"/>
      <c r="JFR28" s="216"/>
      <c r="JFS28" s="216"/>
      <c r="JFT28" s="216"/>
      <c r="JFU28" s="216"/>
      <c r="JFV28" s="216"/>
      <c r="JFW28" s="216"/>
      <c r="JFX28" s="216"/>
      <c r="JFY28" s="216"/>
      <c r="JFZ28" s="216"/>
      <c r="JGA28" s="216"/>
      <c r="JGB28" s="216"/>
      <c r="JGC28" s="216"/>
      <c r="JGD28" s="216"/>
      <c r="JGE28" s="216"/>
      <c r="JGF28" s="216"/>
      <c r="JGG28" s="216"/>
      <c r="JGH28" s="216"/>
      <c r="JGI28" s="216"/>
      <c r="JGJ28" s="216"/>
      <c r="JGK28" s="216"/>
      <c r="JGL28" s="216"/>
      <c r="JGM28" s="216"/>
      <c r="JGN28" s="216"/>
      <c r="JGO28" s="216"/>
      <c r="JGP28" s="216"/>
      <c r="JGQ28" s="216"/>
      <c r="JGR28" s="216"/>
      <c r="JGS28" s="216"/>
      <c r="JGT28" s="216"/>
      <c r="JGU28" s="216"/>
      <c r="JGV28" s="216"/>
      <c r="JGW28" s="216"/>
      <c r="JGX28" s="216"/>
      <c r="JGY28" s="216"/>
      <c r="JGZ28" s="216"/>
      <c r="JHA28" s="216"/>
      <c r="JHB28" s="216"/>
      <c r="JHC28" s="216"/>
      <c r="JHD28" s="216"/>
      <c r="JHE28" s="216"/>
      <c r="JHF28" s="216"/>
      <c r="JHG28" s="216"/>
      <c r="JHH28" s="216"/>
      <c r="JHI28" s="216"/>
      <c r="JHJ28" s="216"/>
      <c r="JHK28" s="216"/>
      <c r="JHL28" s="216"/>
      <c r="JHM28" s="216"/>
      <c r="JHN28" s="216"/>
      <c r="JHO28" s="216"/>
      <c r="JHP28" s="216"/>
      <c r="JHQ28" s="216"/>
      <c r="JHR28" s="216"/>
      <c r="JHS28" s="216"/>
      <c r="JHT28" s="216"/>
      <c r="JHU28" s="216"/>
      <c r="JHV28" s="216"/>
      <c r="JHW28" s="216"/>
      <c r="JHX28" s="216"/>
      <c r="JHY28" s="216"/>
      <c r="JHZ28" s="216"/>
      <c r="JIA28" s="216"/>
      <c r="JIB28" s="216"/>
      <c r="JIC28" s="216"/>
      <c r="JID28" s="216"/>
      <c r="JIE28" s="216"/>
      <c r="JIF28" s="216"/>
      <c r="JIG28" s="216"/>
      <c r="JIH28" s="216"/>
      <c r="JII28" s="216"/>
      <c r="JIJ28" s="216"/>
      <c r="JIK28" s="216"/>
      <c r="JIL28" s="216"/>
      <c r="JIM28" s="216"/>
      <c r="JIN28" s="216"/>
      <c r="JIO28" s="216"/>
      <c r="JIP28" s="216"/>
      <c r="JIQ28" s="216"/>
      <c r="JIR28" s="216"/>
      <c r="JIS28" s="216"/>
      <c r="JIT28" s="216"/>
      <c r="JIU28" s="216"/>
      <c r="JIV28" s="216"/>
      <c r="JIW28" s="216"/>
      <c r="JIX28" s="216"/>
      <c r="JIY28" s="216"/>
      <c r="JIZ28" s="216"/>
      <c r="JJA28" s="216"/>
      <c r="JJB28" s="216"/>
      <c r="JJC28" s="216"/>
      <c r="JJD28" s="216"/>
      <c r="JJE28" s="216"/>
      <c r="JJF28" s="216"/>
      <c r="JJG28" s="216"/>
      <c r="JJH28" s="216"/>
      <c r="JJI28" s="216"/>
      <c r="JJJ28" s="216"/>
      <c r="JJK28" s="216"/>
      <c r="JJL28" s="216"/>
      <c r="JJM28" s="216"/>
      <c r="JJN28" s="216"/>
      <c r="JJO28" s="216"/>
      <c r="JJP28" s="216"/>
      <c r="JJQ28" s="216"/>
      <c r="JJR28" s="216"/>
      <c r="JJS28" s="216"/>
      <c r="JJT28" s="216"/>
      <c r="JJU28" s="216"/>
      <c r="JJV28" s="216"/>
      <c r="JJW28" s="216"/>
      <c r="JJX28" s="216"/>
      <c r="JJY28" s="216"/>
      <c r="JJZ28" s="216"/>
      <c r="JKA28" s="216"/>
      <c r="JKB28" s="216"/>
      <c r="JKC28" s="216"/>
      <c r="JKD28" s="216"/>
      <c r="JKE28" s="216"/>
      <c r="JKF28" s="216"/>
      <c r="JKG28" s="216"/>
      <c r="JKH28" s="216"/>
      <c r="JKI28" s="216"/>
      <c r="JKJ28" s="216"/>
      <c r="JKK28" s="216"/>
      <c r="JKL28" s="216"/>
      <c r="JKM28" s="216"/>
      <c r="JKN28" s="216"/>
      <c r="JKO28" s="216"/>
      <c r="JKP28" s="216"/>
      <c r="JKQ28" s="216"/>
      <c r="JKR28" s="216"/>
      <c r="JKS28" s="216"/>
      <c r="JKT28" s="216"/>
      <c r="JKU28" s="216"/>
      <c r="JKV28" s="216"/>
      <c r="JKW28" s="216"/>
      <c r="JKX28" s="216"/>
      <c r="JKY28" s="216"/>
      <c r="JKZ28" s="216"/>
      <c r="JLA28" s="216"/>
      <c r="JLB28" s="216"/>
      <c r="JLC28" s="216"/>
      <c r="JLD28" s="216"/>
      <c r="JLE28" s="216"/>
      <c r="JLF28" s="216"/>
      <c r="JLG28" s="216"/>
      <c r="JLH28" s="216"/>
      <c r="JLI28" s="216"/>
      <c r="JLJ28" s="216"/>
      <c r="JLK28" s="216"/>
      <c r="JLL28" s="216"/>
      <c r="JLM28" s="216"/>
      <c r="JLN28" s="216"/>
      <c r="JLO28" s="216"/>
      <c r="JLP28" s="216"/>
      <c r="JLQ28" s="216"/>
      <c r="JLR28" s="216"/>
      <c r="JLS28" s="216"/>
      <c r="JLT28" s="216"/>
      <c r="JLU28" s="216"/>
      <c r="JLV28" s="216"/>
      <c r="JLW28" s="216"/>
      <c r="JLX28" s="216"/>
      <c r="JLY28" s="216"/>
      <c r="JLZ28" s="216"/>
      <c r="JMA28" s="216"/>
      <c r="JMB28" s="216"/>
      <c r="JMC28" s="216"/>
      <c r="JMD28" s="216"/>
      <c r="JME28" s="216"/>
      <c r="JMF28" s="216"/>
      <c r="JMG28" s="216"/>
      <c r="JMH28" s="216"/>
      <c r="JMI28" s="216"/>
      <c r="JMJ28" s="216"/>
      <c r="JMK28" s="216"/>
      <c r="JML28" s="216"/>
      <c r="JMM28" s="216"/>
      <c r="JMN28" s="216"/>
      <c r="JMO28" s="216"/>
      <c r="JMP28" s="216"/>
      <c r="JMQ28" s="216"/>
      <c r="JMR28" s="216"/>
      <c r="JMS28" s="216"/>
      <c r="JMT28" s="216"/>
      <c r="JMU28" s="216"/>
      <c r="JMV28" s="216"/>
      <c r="JMW28" s="216"/>
      <c r="JMX28" s="216"/>
      <c r="JMY28" s="216"/>
      <c r="JMZ28" s="216"/>
      <c r="JNA28" s="216"/>
      <c r="JNB28" s="216"/>
      <c r="JNC28" s="216"/>
      <c r="JND28" s="216"/>
      <c r="JNE28" s="216"/>
      <c r="JNF28" s="216"/>
      <c r="JNG28" s="216"/>
      <c r="JNH28" s="216"/>
      <c r="JNI28" s="216"/>
      <c r="JNJ28" s="216"/>
      <c r="JNK28" s="216"/>
      <c r="JNL28" s="216"/>
      <c r="JNM28" s="216"/>
      <c r="JNN28" s="216"/>
      <c r="JNO28" s="216"/>
      <c r="JNP28" s="216"/>
      <c r="JNQ28" s="216"/>
      <c r="JNR28" s="216"/>
      <c r="JNS28" s="216"/>
      <c r="JNT28" s="216"/>
      <c r="JNU28" s="216"/>
      <c r="JNV28" s="216"/>
      <c r="JNW28" s="216"/>
      <c r="JNX28" s="216"/>
      <c r="JNY28" s="216"/>
      <c r="JNZ28" s="216"/>
      <c r="JOA28" s="216"/>
      <c r="JOB28" s="216"/>
      <c r="JOC28" s="216"/>
      <c r="JOD28" s="216"/>
      <c r="JOE28" s="216"/>
      <c r="JOF28" s="216"/>
      <c r="JOG28" s="216"/>
      <c r="JOH28" s="216"/>
      <c r="JOI28" s="216"/>
      <c r="JOJ28" s="216"/>
      <c r="JOK28" s="216"/>
      <c r="JOL28" s="216"/>
      <c r="JOM28" s="216"/>
      <c r="JON28" s="216"/>
      <c r="JOO28" s="216"/>
      <c r="JOP28" s="216"/>
      <c r="JOQ28" s="216"/>
      <c r="JOR28" s="216"/>
      <c r="JOS28" s="216"/>
      <c r="JOT28" s="216"/>
      <c r="JOU28" s="216"/>
      <c r="JOV28" s="216"/>
      <c r="JOW28" s="216"/>
      <c r="JOX28" s="216"/>
      <c r="JOY28" s="216"/>
      <c r="JOZ28" s="216"/>
      <c r="JPA28" s="216"/>
      <c r="JPB28" s="216"/>
      <c r="JPC28" s="216"/>
      <c r="JPD28" s="216"/>
      <c r="JPE28" s="216"/>
      <c r="JPF28" s="216"/>
      <c r="JPG28" s="216"/>
      <c r="JPH28" s="216"/>
      <c r="JPI28" s="216"/>
      <c r="JPJ28" s="216"/>
      <c r="JPK28" s="216"/>
      <c r="JPL28" s="216"/>
      <c r="JPM28" s="216"/>
      <c r="JPN28" s="216"/>
      <c r="JPO28" s="216"/>
      <c r="JPP28" s="216"/>
      <c r="JPQ28" s="216"/>
      <c r="JPR28" s="216"/>
      <c r="JPS28" s="216"/>
      <c r="JPT28" s="216"/>
      <c r="JPU28" s="216"/>
      <c r="JPV28" s="216"/>
      <c r="JPW28" s="216"/>
      <c r="JPX28" s="216"/>
      <c r="JPY28" s="216"/>
      <c r="JPZ28" s="216"/>
      <c r="JQA28" s="216"/>
      <c r="JQB28" s="216"/>
      <c r="JQC28" s="216"/>
      <c r="JQD28" s="216"/>
      <c r="JQE28" s="216"/>
      <c r="JQF28" s="216"/>
      <c r="JQG28" s="216"/>
      <c r="JQH28" s="216"/>
      <c r="JQI28" s="216"/>
      <c r="JQJ28" s="216"/>
      <c r="JQK28" s="216"/>
      <c r="JQL28" s="216"/>
      <c r="JQM28" s="216"/>
      <c r="JQN28" s="216"/>
      <c r="JQO28" s="216"/>
      <c r="JQP28" s="216"/>
      <c r="JQQ28" s="216"/>
      <c r="JQR28" s="216"/>
      <c r="JQS28" s="216"/>
      <c r="JQT28" s="216"/>
      <c r="JQU28" s="216"/>
      <c r="JQV28" s="216"/>
      <c r="JQW28" s="216"/>
      <c r="JQX28" s="216"/>
      <c r="JQY28" s="216"/>
      <c r="JQZ28" s="216"/>
      <c r="JRA28" s="216"/>
      <c r="JRB28" s="216"/>
      <c r="JRC28" s="216"/>
      <c r="JRD28" s="216"/>
      <c r="JRE28" s="216"/>
      <c r="JRF28" s="216"/>
      <c r="JRG28" s="216"/>
      <c r="JRH28" s="216"/>
      <c r="JRI28" s="216"/>
      <c r="JRJ28" s="216"/>
      <c r="JRK28" s="216"/>
      <c r="JRL28" s="216"/>
      <c r="JRM28" s="216"/>
      <c r="JRN28" s="216"/>
      <c r="JRO28" s="216"/>
      <c r="JRP28" s="216"/>
      <c r="JRQ28" s="216"/>
      <c r="JRR28" s="216"/>
      <c r="JRS28" s="216"/>
      <c r="JRT28" s="216"/>
      <c r="JRU28" s="216"/>
      <c r="JRV28" s="216"/>
      <c r="JRW28" s="216"/>
      <c r="JRX28" s="216"/>
      <c r="JRY28" s="216"/>
      <c r="JRZ28" s="216"/>
      <c r="JSA28" s="216"/>
      <c r="JSB28" s="216"/>
      <c r="JSC28" s="216"/>
      <c r="JSD28" s="216"/>
      <c r="JSE28" s="216"/>
      <c r="JSF28" s="216"/>
      <c r="JSG28" s="216"/>
      <c r="JSH28" s="216"/>
      <c r="JSI28" s="216"/>
      <c r="JSJ28" s="216"/>
      <c r="JSK28" s="216"/>
      <c r="JSL28" s="216"/>
      <c r="JSM28" s="216"/>
      <c r="JSN28" s="216"/>
      <c r="JSO28" s="216"/>
      <c r="JSP28" s="216"/>
      <c r="JSQ28" s="216"/>
      <c r="JSR28" s="216"/>
      <c r="JSS28" s="216"/>
      <c r="JST28" s="216"/>
      <c r="JSU28" s="216"/>
      <c r="JSV28" s="216"/>
      <c r="JSW28" s="216"/>
      <c r="JSX28" s="216"/>
      <c r="JSY28" s="216"/>
      <c r="JSZ28" s="216"/>
      <c r="JTA28" s="216"/>
      <c r="JTB28" s="216"/>
      <c r="JTC28" s="216"/>
      <c r="JTD28" s="216"/>
      <c r="JTE28" s="216"/>
      <c r="JTF28" s="216"/>
      <c r="JTG28" s="216"/>
      <c r="JTH28" s="216"/>
      <c r="JTI28" s="216"/>
      <c r="JTJ28" s="216"/>
      <c r="JTK28" s="216"/>
      <c r="JTL28" s="216"/>
      <c r="JTM28" s="216"/>
      <c r="JTN28" s="216"/>
      <c r="JTO28" s="216"/>
      <c r="JTP28" s="216"/>
      <c r="JTQ28" s="216"/>
      <c r="JTR28" s="216"/>
      <c r="JTS28" s="216"/>
      <c r="JTT28" s="216"/>
      <c r="JTU28" s="216"/>
      <c r="JTV28" s="216"/>
      <c r="JTW28" s="216"/>
      <c r="JTX28" s="216"/>
      <c r="JTY28" s="216"/>
      <c r="JTZ28" s="216"/>
      <c r="JUA28" s="216"/>
      <c r="JUB28" s="216"/>
      <c r="JUC28" s="216"/>
      <c r="JUD28" s="216"/>
      <c r="JUE28" s="216"/>
      <c r="JUF28" s="216"/>
      <c r="JUG28" s="216"/>
      <c r="JUH28" s="216"/>
      <c r="JUI28" s="216"/>
      <c r="JUJ28" s="216"/>
      <c r="JUK28" s="216"/>
      <c r="JUL28" s="216"/>
      <c r="JUM28" s="216"/>
      <c r="JUN28" s="216"/>
      <c r="JUO28" s="216"/>
      <c r="JUP28" s="216"/>
      <c r="JUQ28" s="216"/>
      <c r="JUR28" s="216"/>
      <c r="JUS28" s="216"/>
      <c r="JUT28" s="216"/>
      <c r="JUU28" s="216"/>
      <c r="JUV28" s="216"/>
      <c r="JUW28" s="216"/>
      <c r="JUX28" s="216"/>
      <c r="JUY28" s="216"/>
      <c r="JUZ28" s="216"/>
      <c r="JVA28" s="216"/>
      <c r="JVB28" s="216"/>
      <c r="JVC28" s="216"/>
      <c r="JVD28" s="216"/>
      <c r="JVE28" s="216"/>
      <c r="JVF28" s="216"/>
      <c r="JVG28" s="216"/>
      <c r="JVH28" s="216"/>
      <c r="JVI28" s="216"/>
      <c r="JVJ28" s="216"/>
      <c r="JVK28" s="216"/>
      <c r="JVL28" s="216"/>
      <c r="JVM28" s="216"/>
      <c r="JVN28" s="216"/>
      <c r="JVO28" s="216"/>
      <c r="JVP28" s="216"/>
      <c r="JVQ28" s="216"/>
      <c r="JVR28" s="216"/>
      <c r="JVS28" s="216"/>
      <c r="JVT28" s="216"/>
      <c r="JVU28" s="216"/>
      <c r="JVV28" s="216"/>
      <c r="JVW28" s="216"/>
      <c r="JVX28" s="216"/>
      <c r="JVY28" s="216"/>
      <c r="JVZ28" s="216"/>
      <c r="JWA28" s="216"/>
      <c r="JWB28" s="216"/>
      <c r="JWC28" s="216"/>
      <c r="JWD28" s="216"/>
      <c r="JWE28" s="216"/>
      <c r="JWF28" s="216"/>
      <c r="JWG28" s="216"/>
      <c r="JWH28" s="216"/>
      <c r="JWI28" s="216"/>
      <c r="JWJ28" s="216"/>
      <c r="JWK28" s="216"/>
      <c r="JWL28" s="216"/>
      <c r="JWM28" s="216"/>
      <c r="JWN28" s="216"/>
      <c r="JWO28" s="216"/>
      <c r="JWP28" s="216"/>
      <c r="JWQ28" s="216"/>
      <c r="JWR28" s="216"/>
      <c r="JWS28" s="216"/>
      <c r="JWT28" s="216"/>
      <c r="JWU28" s="216"/>
      <c r="JWV28" s="216"/>
      <c r="JWW28" s="216"/>
      <c r="JWX28" s="216"/>
      <c r="JWY28" s="216"/>
      <c r="JWZ28" s="216"/>
      <c r="JXA28" s="216"/>
      <c r="JXB28" s="216"/>
      <c r="JXC28" s="216"/>
      <c r="JXD28" s="216"/>
      <c r="JXE28" s="216"/>
      <c r="JXF28" s="216"/>
      <c r="JXG28" s="216"/>
      <c r="JXH28" s="216"/>
      <c r="JXI28" s="216"/>
      <c r="JXJ28" s="216"/>
      <c r="JXK28" s="216"/>
      <c r="JXL28" s="216"/>
      <c r="JXM28" s="216"/>
      <c r="JXN28" s="216"/>
      <c r="JXO28" s="216"/>
      <c r="JXP28" s="216"/>
      <c r="JXQ28" s="216"/>
      <c r="JXR28" s="216"/>
      <c r="JXS28" s="216"/>
      <c r="JXT28" s="216"/>
      <c r="JXU28" s="216"/>
      <c r="JXV28" s="216"/>
      <c r="JXW28" s="216"/>
      <c r="JXX28" s="216"/>
      <c r="JXY28" s="216"/>
      <c r="JXZ28" s="216"/>
      <c r="JYA28" s="216"/>
      <c r="JYB28" s="216"/>
      <c r="JYC28" s="216"/>
      <c r="JYD28" s="216"/>
      <c r="JYE28" s="216"/>
      <c r="JYF28" s="216"/>
      <c r="JYG28" s="216"/>
      <c r="JYH28" s="216"/>
      <c r="JYI28" s="216"/>
      <c r="JYJ28" s="216"/>
      <c r="JYK28" s="216"/>
      <c r="JYL28" s="216"/>
      <c r="JYM28" s="216"/>
      <c r="JYN28" s="216"/>
      <c r="JYO28" s="216"/>
      <c r="JYP28" s="216"/>
      <c r="JYQ28" s="216"/>
      <c r="JYR28" s="216"/>
      <c r="JYS28" s="216"/>
      <c r="JYT28" s="216"/>
      <c r="JYU28" s="216"/>
      <c r="JYV28" s="216"/>
      <c r="JYW28" s="216"/>
      <c r="JYX28" s="216"/>
      <c r="JYY28" s="216"/>
      <c r="JYZ28" s="216"/>
      <c r="JZA28" s="216"/>
      <c r="JZB28" s="216"/>
      <c r="JZC28" s="216"/>
      <c r="JZD28" s="216"/>
      <c r="JZE28" s="216"/>
      <c r="JZF28" s="216"/>
      <c r="JZG28" s="216"/>
      <c r="JZH28" s="216"/>
      <c r="JZI28" s="216"/>
      <c r="JZJ28" s="216"/>
      <c r="JZK28" s="216"/>
      <c r="JZL28" s="216"/>
      <c r="JZM28" s="216"/>
      <c r="JZN28" s="216"/>
      <c r="JZO28" s="216"/>
      <c r="JZP28" s="216"/>
      <c r="JZQ28" s="216"/>
      <c r="JZR28" s="216"/>
      <c r="JZS28" s="216"/>
      <c r="JZT28" s="216"/>
      <c r="JZU28" s="216"/>
      <c r="JZV28" s="216"/>
      <c r="JZW28" s="216"/>
      <c r="JZX28" s="216"/>
      <c r="JZY28" s="216"/>
      <c r="JZZ28" s="216"/>
      <c r="KAA28" s="216"/>
      <c r="KAB28" s="216"/>
      <c r="KAC28" s="216"/>
      <c r="KAD28" s="216"/>
      <c r="KAE28" s="216"/>
      <c r="KAF28" s="216"/>
      <c r="KAG28" s="216"/>
      <c r="KAH28" s="216"/>
      <c r="KAI28" s="216"/>
      <c r="KAJ28" s="216"/>
      <c r="KAK28" s="216"/>
      <c r="KAL28" s="216"/>
      <c r="KAM28" s="216"/>
      <c r="KAN28" s="216"/>
      <c r="KAO28" s="216"/>
      <c r="KAP28" s="216"/>
      <c r="KAQ28" s="216"/>
      <c r="KAR28" s="216"/>
      <c r="KAS28" s="216"/>
      <c r="KAT28" s="216"/>
      <c r="KAU28" s="216"/>
      <c r="KAV28" s="216"/>
      <c r="KAW28" s="216"/>
      <c r="KAX28" s="216"/>
      <c r="KAY28" s="216"/>
      <c r="KAZ28" s="216"/>
      <c r="KBA28" s="216"/>
      <c r="KBB28" s="216"/>
      <c r="KBC28" s="216"/>
      <c r="KBD28" s="216"/>
      <c r="KBE28" s="216"/>
      <c r="KBF28" s="216"/>
      <c r="KBG28" s="216"/>
      <c r="KBH28" s="216"/>
      <c r="KBI28" s="216"/>
      <c r="KBJ28" s="216"/>
      <c r="KBK28" s="216"/>
      <c r="KBL28" s="216"/>
      <c r="KBM28" s="216"/>
      <c r="KBN28" s="216"/>
      <c r="KBO28" s="216"/>
      <c r="KBP28" s="216"/>
      <c r="KBQ28" s="216"/>
      <c r="KBR28" s="216"/>
      <c r="KBS28" s="216"/>
      <c r="KBT28" s="216"/>
      <c r="KBU28" s="216"/>
      <c r="KBV28" s="216"/>
      <c r="KBW28" s="216"/>
      <c r="KBX28" s="216"/>
      <c r="KBY28" s="216"/>
      <c r="KBZ28" s="216"/>
      <c r="KCA28" s="216"/>
      <c r="KCB28" s="216"/>
      <c r="KCC28" s="216"/>
      <c r="KCD28" s="216"/>
      <c r="KCE28" s="216"/>
      <c r="KCF28" s="216"/>
      <c r="KCG28" s="216"/>
      <c r="KCH28" s="216"/>
      <c r="KCI28" s="216"/>
      <c r="KCJ28" s="216"/>
      <c r="KCK28" s="216"/>
      <c r="KCL28" s="216"/>
      <c r="KCM28" s="216"/>
      <c r="KCN28" s="216"/>
      <c r="KCO28" s="216"/>
      <c r="KCP28" s="216"/>
      <c r="KCQ28" s="216"/>
      <c r="KCR28" s="216"/>
      <c r="KCS28" s="216"/>
      <c r="KCT28" s="216"/>
      <c r="KCU28" s="216"/>
      <c r="KCV28" s="216"/>
      <c r="KCW28" s="216"/>
      <c r="KCX28" s="216"/>
      <c r="KCY28" s="216"/>
      <c r="KCZ28" s="216"/>
      <c r="KDA28" s="216"/>
      <c r="KDB28" s="216"/>
      <c r="KDC28" s="216"/>
      <c r="KDD28" s="216"/>
      <c r="KDE28" s="216"/>
      <c r="KDF28" s="216"/>
      <c r="KDG28" s="216"/>
      <c r="KDH28" s="216"/>
      <c r="KDI28" s="216"/>
      <c r="KDJ28" s="216"/>
      <c r="KDK28" s="216"/>
      <c r="KDL28" s="216"/>
      <c r="KDM28" s="216"/>
      <c r="KDN28" s="216"/>
      <c r="KDO28" s="216"/>
      <c r="KDP28" s="216"/>
      <c r="KDQ28" s="216"/>
      <c r="KDR28" s="216"/>
      <c r="KDS28" s="216"/>
      <c r="KDT28" s="216"/>
      <c r="KDU28" s="216"/>
      <c r="KDV28" s="216"/>
      <c r="KDW28" s="216"/>
      <c r="KDX28" s="216"/>
      <c r="KDY28" s="216"/>
      <c r="KDZ28" s="216"/>
      <c r="KEA28" s="216"/>
      <c r="KEB28" s="216"/>
      <c r="KEC28" s="216"/>
      <c r="KED28" s="216"/>
      <c r="KEE28" s="216"/>
      <c r="KEF28" s="216"/>
      <c r="KEG28" s="216"/>
      <c r="KEH28" s="216"/>
      <c r="KEI28" s="216"/>
      <c r="KEJ28" s="216"/>
      <c r="KEK28" s="216"/>
      <c r="KEL28" s="216"/>
      <c r="KEM28" s="216"/>
      <c r="KEN28" s="216"/>
      <c r="KEO28" s="216"/>
      <c r="KEP28" s="216"/>
      <c r="KEQ28" s="216"/>
      <c r="KER28" s="216"/>
      <c r="KES28" s="216"/>
      <c r="KET28" s="216"/>
      <c r="KEU28" s="216"/>
      <c r="KEV28" s="216"/>
      <c r="KEW28" s="216"/>
      <c r="KEX28" s="216"/>
      <c r="KEY28" s="216"/>
      <c r="KEZ28" s="216"/>
      <c r="KFA28" s="216"/>
      <c r="KFB28" s="216"/>
      <c r="KFC28" s="216"/>
      <c r="KFD28" s="216"/>
      <c r="KFE28" s="216"/>
      <c r="KFF28" s="216"/>
      <c r="KFG28" s="216"/>
      <c r="KFH28" s="216"/>
      <c r="KFI28" s="216"/>
      <c r="KFJ28" s="216"/>
      <c r="KFK28" s="216"/>
      <c r="KFL28" s="216"/>
      <c r="KFM28" s="216"/>
      <c r="KFN28" s="216"/>
      <c r="KFO28" s="216"/>
      <c r="KFP28" s="216"/>
      <c r="KFQ28" s="216"/>
      <c r="KFR28" s="216"/>
      <c r="KFS28" s="216"/>
      <c r="KFT28" s="216"/>
      <c r="KFU28" s="216"/>
      <c r="KFV28" s="216"/>
      <c r="KFW28" s="216"/>
      <c r="KFX28" s="216"/>
      <c r="KFY28" s="216"/>
      <c r="KFZ28" s="216"/>
      <c r="KGA28" s="216"/>
      <c r="KGB28" s="216"/>
      <c r="KGC28" s="216"/>
      <c r="KGD28" s="216"/>
      <c r="KGE28" s="216"/>
      <c r="KGF28" s="216"/>
      <c r="KGG28" s="216"/>
      <c r="KGH28" s="216"/>
      <c r="KGI28" s="216"/>
      <c r="KGJ28" s="216"/>
      <c r="KGK28" s="216"/>
      <c r="KGL28" s="216"/>
      <c r="KGM28" s="216"/>
      <c r="KGN28" s="216"/>
      <c r="KGO28" s="216"/>
      <c r="KGP28" s="216"/>
      <c r="KGQ28" s="216"/>
      <c r="KGR28" s="216"/>
      <c r="KGS28" s="216"/>
      <c r="KGT28" s="216"/>
      <c r="KGU28" s="216"/>
      <c r="KGV28" s="216"/>
      <c r="KGW28" s="216"/>
      <c r="KGX28" s="216"/>
      <c r="KGY28" s="216"/>
      <c r="KGZ28" s="216"/>
      <c r="KHA28" s="216"/>
      <c r="KHB28" s="216"/>
      <c r="KHC28" s="216"/>
      <c r="KHD28" s="216"/>
      <c r="KHE28" s="216"/>
      <c r="KHF28" s="216"/>
      <c r="KHG28" s="216"/>
      <c r="KHH28" s="216"/>
      <c r="KHI28" s="216"/>
      <c r="KHJ28" s="216"/>
      <c r="KHK28" s="216"/>
      <c r="KHL28" s="216"/>
      <c r="KHM28" s="216"/>
      <c r="KHN28" s="216"/>
      <c r="KHO28" s="216"/>
      <c r="KHP28" s="216"/>
      <c r="KHQ28" s="216"/>
      <c r="KHR28" s="216"/>
      <c r="KHS28" s="216"/>
      <c r="KHT28" s="216"/>
      <c r="KHU28" s="216"/>
      <c r="KHV28" s="216"/>
      <c r="KHW28" s="216"/>
      <c r="KHX28" s="216"/>
      <c r="KHY28" s="216"/>
      <c r="KHZ28" s="216"/>
      <c r="KIA28" s="216"/>
      <c r="KIB28" s="216"/>
      <c r="KIC28" s="216"/>
      <c r="KID28" s="216"/>
      <c r="KIE28" s="216"/>
      <c r="KIF28" s="216"/>
      <c r="KIG28" s="216"/>
      <c r="KIH28" s="216"/>
      <c r="KII28" s="216"/>
      <c r="KIJ28" s="216"/>
      <c r="KIK28" s="216"/>
      <c r="KIL28" s="216"/>
      <c r="KIM28" s="216"/>
      <c r="KIN28" s="216"/>
      <c r="KIO28" s="216"/>
      <c r="KIP28" s="216"/>
      <c r="KIQ28" s="216"/>
      <c r="KIR28" s="216"/>
      <c r="KIS28" s="216"/>
      <c r="KIT28" s="216"/>
      <c r="KIU28" s="216"/>
      <c r="KIV28" s="216"/>
      <c r="KIW28" s="216"/>
      <c r="KIX28" s="216"/>
      <c r="KIY28" s="216"/>
      <c r="KIZ28" s="216"/>
      <c r="KJA28" s="216"/>
      <c r="KJB28" s="216"/>
      <c r="KJC28" s="216"/>
      <c r="KJD28" s="216"/>
      <c r="KJE28" s="216"/>
      <c r="KJF28" s="216"/>
      <c r="KJG28" s="216"/>
      <c r="KJH28" s="216"/>
      <c r="KJI28" s="216"/>
      <c r="KJJ28" s="216"/>
      <c r="KJK28" s="216"/>
      <c r="KJL28" s="216"/>
      <c r="KJM28" s="216"/>
      <c r="KJN28" s="216"/>
      <c r="KJO28" s="216"/>
      <c r="KJP28" s="216"/>
      <c r="KJQ28" s="216"/>
      <c r="KJR28" s="216"/>
      <c r="KJS28" s="216"/>
      <c r="KJT28" s="216"/>
      <c r="KJU28" s="216"/>
      <c r="KJV28" s="216"/>
      <c r="KJW28" s="216"/>
      <c r="KJX28" s="216"/>
      <c r="KJY28" s="216"/>
      <c r="KJZ28" s="216"/>
      <c r="KKA28" s="216"/>
      <c r="KKB28" s="216"/>
      <c r="KKC28" s="216"/>
      <c r="KKD28" s="216"/>
      <c r="KKE28" s="216"/>
      <c r="KKF28" s="216"/>
      <c r="KKG28" s="216"/>
      <c r="KKH28" s="216"/>
      <c r="KKI28" s="216"/>
      <c r="KKJ28" s="216"/>
      <c r="KKK28" s="216"/>
      <c r="KKL28" s="216"/>
      <c r="KKM28" s="216"/>
      <c r="KKN28" s="216"/>
      <c r="KKO28" s="216"/>
      <c r="KKP28" s="216"/>
      <c r="KKQ28" s="216"/>
      <c r="KKR28" s="216"/>
      <c r="KKS28" s="216"/>
      <c r="KKT28" s="216"/>
      <c r="KKU28" s="216"/>
      <c r="KKV28" s="216"/>
      <c r="KKW28" s="216"/>
      <c r="KKX28" s="216"/>
      <c r="KKY28" s="216"/>
      <c r="KKZ28" s="216"/>
      <c r="KLA28" s="216"/>
      <c r="KLB28" s="216"/>
      <c r="KLC28" s="216"/>
      <c r="KLD28" s="216"/>
      <c r="KLE28" s="216"/>
      <c r="KLF28" s="216"/>
      <c r="KLG28" s="216"/>
      <c r="KLH28" s="216"/>
      <c r="KLI28" s="216"/>
      <c r="KLJ28" s="216"/>
      <c r="KLK28" s="216"/>
      <c r="KLL28" s="216"/>
      <c r="KLM28" s="216"/>
      <c r="KLN28" s="216"/>
      <c r="KLO28" s="216"/>
      <c r="KLP28" s="216"/>
      <c r="KLQ28" s="216"/>
      <c r="KLR28" s="216"/>
      <c r="KLS28" s="216"/>
      <c r="KLT28" s="216"/>
      <c r="KLU28" s="216"/>
      <c r="KLV28" s="216"/>
      <c r="KLW28" s="216"/>
      <c r="KLX28" s="216"/>
      <c r="KLY28" s="216"/>
      <c r="KLZ28" s="216"/>
      <c r="KMA28" s="216"/>
      <c r="KMB28" s="216"/>
      <c r="KMC28" s="216"/>
      <c r="KMD28" s="216"/>
      <c r="KME28" s="216"/>
      <c r="KMF28" s="216"/>
      <c r="KMG28" s="216"/>
      <c r="KMH28" s="216"/>
      <c r="KMI28" s="216"/>
      <c r="KMJ28" s="216"/>
      <c r="KMK28" s="216"/>
      <c r="KML28" s="216"/>
      <c r="KMM28" s="216"/>
      <c r="KMN28" s="216"/>
      <c r="KMO28" s="216"/>
      <c r="KMP28" s="216"/>
      <c r="KMQ28" s="216"/>
      <c r="KMR28" s="216"/>
      <c r="KMS28" s="216"/>
      <c r="KMT28" s="216"/>
      <c r="KMU28" s="216"/>
      <c r="KMV28" s="216"/>
      <c r="KMW28" s="216"/>
      <c r="KMX28" s="216"/>
      <c r="KMY28" s="216"/>
      <c r="KMZ28" s="216"/>
      <c r="KNA28" s="216"/>
      <c r="KNB28" s="216"/>
      <c r="KNC28" s="216"/>
      <c r="KND28" s="216"/>
      <c r="KNE28" s="216"/>
      <c r="KNF28" s="216"/>
      <c r="KNG28" s="216"/>
      <c r="KNH28" s="216"/>
      <c r="KNI28" s="216"/>
      <c r="KNJ28" s="216"/>
      <c r="KNK28" s="216"/>
      <c r="KNL28" s="216"/>
      <c r="KNM28" s="216"/>
      <c r="KNN28" s="216"/>
      <c r="KNO28" s="216"/>
      <c r="KNP28" s="216"/>
      <c r="KNQ28" s="216"/>
      <c r="KNR28" s="216"/>
      <c r="KNS28" s="216"/>
      <c r="KNT28" s="216"/>
      <c r="KNU28" s="216"/>
      <c r="KNV28" s="216"/>
      <c r="KNW28" s="216"/>
      <c r="KNX28" s="216"/>
      <c r="KNY28" s="216"/>
      <c r="KNZ28" s="216"/>
      <c r="KOA28" s="216"/>
      <c r="KOB28" s="216"/>
      <c r="KOC28" s="216"/>
      <c r="KOD28" s="216"/>
      <c r="KOE28" s="216"/>
      <c r="KOF28" s="216"/>
      <c r="KOG28" s="216"/>
      <c r="KOH28" s="216"/>
      <c r="KOI28" s="216"/>
      <c r="KOJ28" s="216"/>
      <c r="KOK28" s="216"/>
      <c r="KOL28" s="216"/>
      <c r="KOM28" s="216"/>
      <c r="KON28" s="216"/>
      <c r="KOO28" s="216"/>
      <c r="KOP28" s="216"/>
      <c r="KOQ28" s="216"/>
      <c r="KOR28" s="216"/>
      <c r="KOS28" s="216"/>
      <c r="KOT28" s="216"/>
      <c r="KOU28" s="216"/>
      <c r="KOV28" s="216"/>
      <c r="KOW28" s="216"/>
      <c r="KOX28" s="216"/>
      <c r="KOY28" s="216"/>
      <c r="KOZ28" s="216"/>
      <c r="KPA28" s="216"/>
      <c r="KPB28" s="216"/>
      <c r="KPC28" s="216"/>
      <c r="KPD28" s="216"/>
      <c r="KPE28" s="216"/>
      <c r="KPF28" s="216"/>
      <c r="KPG28" s="216"/>
      <c r="KPH28" s="216"/>
      <c r="KPI28" s="216"/>
      <c r="KPJ28" s="216"/>
      <c r="KPK28" s="216"/>
      <c r="KPL28" s="216"/>
      <c r="KPM28" s="216"/>
      <c r="KPN28" s="216"/>
      <c r="KPO28" s="216"/>
      <c r="KPP28" s="216"/>
      <c r="KPQ28" s="216"/>
      <c r="KPR28" s="216"/>
      <c r="KPS28" s="216"/>
      <c r="KPT28" s="216"/>
      <c r="KPU28" s="216"/>
      <c r="KPV28" s="216"/>
      <c r="KPW28" s="216"/>
      <c r="KPX28" s="216"/>
      <c r="KPY28" s="216"/>
      <c r="KPZ28" s="216"/>
      <c r="KQA28" s="216"/>
      <c r="KQB28" s="216"/>
      <c r="KQC28" s="216"/>
      <c r="KQD28" s="216"/>
      <c r="KQE28" s="216"/>
      <c r="KQF28" s="216"/>
      <c r="KQG28" s="216"/>
      <c r="KQH28" s="216"/>
      <c r="KQI28" s="216"/>
      <c r="KQJ28" s="216"/>
      <c r="KQK28" s="216"/>
      <c r="KQL28" s="216"/>
      <c r="KQM28" s="216"/>
      <c r="KQN28" s="216"/>
      <c r="KQO28" s="216"/>
      <c r="KQP28" s="216"/>
      <c r="KQQ28" s="216"/>
      <c r="KQR28" s="216"/>
      <c r="KQS28" s="216"/>
      <c r="KQT28" s="216"/>
      <c r="KQU28" s="216"/>
      <c r="KQV28" s="216"/>
      <c r="KQW28" s="216"/>
      <c r="KQX28" s="216"/>
      <c r="KQY28" s="216"/>
      <c r="KQZ28" s="216"/>
      <c r="KRA28" s="216"/>
      <c r="KRB28" s="216"/>
      <c r="KRC28" s="216"/>
      <c r="KRD28" s="216"/>
      <c r="KRE28" s="216"/>
      <c r="KRF28" s="216"/>
      <c r="KRG28" s="216"/>
      <c r="KRH28" s="216"/>
      <c r="KRI28" s="216"/>
      <c r="KRJ28" s="216"/>
      <c r="KRK28" s="216"/>
      <c r="KRL28" s="216"/>
      <c r="KRM28" s="216"/>
      <c r="KRN28" s="216"/>
      <c r="KRO28" s="216"/>
      <c r="KRP28" s="216"/>
      <c r="KRQ28" s="216"/>
      <c r="KRR28" s="216"/>
      <c r="KRS28" s="216"/>
      <c r="KRT28" s="216"/>
      <c r="KRU28" s="216"/>
      <c r="KRV28" s="216"/>
      <c r="KRW28" s="216"/>
      <c r="KRX28" s="216"/>
      <c r="KRY28" s="216"/>
      <c r="KRZ28" s="216"/>
      <c r="KSA28" s="216"/>
      <c r="KSB28" s="216"/>
      <c r="KSC28" s="216"/>
      <c r="KSD28" s="216"/>
      <c r="KSE28" s="216"/>
      <c r="KSF28" s="216"/>
      <c r="KSG28" s="216"/>
      <c r="KSH28" s="216"/>
      <c r="KSI28" s="216"/>
      <c r="KSJ28" s="216"/>
      <c r="KSK28" s="216"/>
      <c r="KSL28" s="216"/>
      <c r="KSM28" s="216"/>
      <c r="KSN28" s="216"/>
      <c r="KSO28" s="216"/>
      <c r="KSP28" s="216"/>
      <c r="KSQ28" s="216"/>
      <c r="KSR28" s="216"/>
      <c r="KSS28" s="216"/>
      <c r="KST28" s="216"/>
      <c r="KSU28" s="216"/>
      <c r="KSV28" s="216"/>
      <c r="KSW28" s="216"/>
      <c r="KSX28" s="216"/>
      <c r="KSY28" s="216"/>
      <c r="KSZ28" s="216"/>
      <c r="KTA28" s="216"/>
      <c r="KTB28" s="216"/>
      <c r="KTC28" s="216"/>
      <c r="KTD28" s="216"/>
      <c r="KTE28" s="216"/>
      <c r="KTF28" s="216"/>
      <c r="KTG28" s="216"/>
      <c r="KTH28" s="216"/>
      <c r="KTI28" s="216"/>
      <c r="KTJ28" s="216"/>
      <c r="KTK28" s="216"/>
      <c r="KTL28" s="216"/>
      <c r="KTM28" s="216"/>
      <c r="KTN28" s="216"/>
      <c r="KTO28" s="216"/>
      <c r="KTP28" s="216"/>
      <c r="KTQ28" s="216"/>
      <c r="KTR28" s="216"/>
      <c r="KTS28" s="216"/>
      <c r="KTT28" s="216"/>
      <c r="KTU28" s="216"/>
      <c r="KTV28" s="216"/>
      <c r="KTW28" s="216"/>
      <c r="KTX28" s="216"/>
      <c r="KTY28" s="216"/>
      <c r="KTZ28" s="216"/>
      <c r="KUA28" s="216"/>
      <c r="KUB28" s="216"/>
      <c r="KUC28" s="216"/>
      <c r="KUD28" s="216"/>
      <c r="KUE28" s="216"/>
      <c r="KUF28" s="216"/>
      <c r="KUG28" s="216"/>
      <c r="KUH28" s="216"/>
      <c r="KUI28" s="216"/>
      <c r="KUJ28" s="216"/>
      <c r="KUK28" s="216"/>
      <c r="KUL28" s="216"/>
      <c r="KUM28" s="216"/>
      <c r="KUN28" s="216"/>
      <c r="KUO28" s="216"/>
      <c r="KUP28" s="216"/>
      <c r="KUQ28" s="216"/>
      <c r="KUR28" s="216"/>
      <c r="KUS28" s="216"/>
      <c r="KUT28" s="216"/>
      <c r="KUU28" s="216"/>
      <c r="KUV28" s="216"/>
      <c r="KUW28" s="216"/>
      <c r="KUX28" s="216"/>
      <c r="KUY28" s="216"/>
      <c r="KUZ28" s="216"/>
      <c r="KVA28" s="216"/>
      <c r="KVB28" s="216"/>
      <c r="KVC28" s="216"/>
      <c r="KVD28" s="216"/>
      <c r="KVE28" s="216"/>
      <c r="KVF28" s="216"/>
      <c r="KVG28" s="216"/>
      <c r="KVH28" s="216"/>
      <c r="KVI28" s="216"/>
      <c r="KVJ28" s="216"/>
      <c r="KVK28" s="216"/>
      <c r="KVL28" s="216"/>
      <c r="KVM28" s="216"/>
      <c r="KVN28" s="216"/>
      <c r="KVO28" s="216"/>
      <c r="KVP28" s="216"/>
      <c r="KVQ28" s="216"/>
      <c r="KVR28" s="216"/>
      <c r="KVS28" s="216"/>
      <c r="KVT28" s="216"/>
      <c r="KVU28" s="216"/>
      <c r="KVV28" s="216"/>
      <c r="KVW28" s="216"/>
      <c r="KVX28" s="216"/>
      <c r="KVY28" s="216"/>
      <c r="KVZ28" s="216"/>
      <c r="KWA28" s="216"/>
      <c r="KWB28" s="216"/>
      <c r="KWC28" s="216"/>
      <c r="KWD28" s="216"/>
      <c r="KWE28" s="216"/>
      <c r="KWF28" s="216"/>
      <c r="KWG28" s="216"/>
      <c r="KWH28" s="216"/>
      <c r="KWI28" s="216"/>
      <c r="KWJ28" s="216"/>
      <c r="KWK28" s="216"/>
      <c r="KWL28" s="216"/>
      <c r="KWM28" s="216"/>
      <c r="KWN28" s="216"/>
      <c r="KWO28" s="216"/>
      <c r="KWP28" s="216"/>
      <c r="KWQ28" s="216"/>
      <c r="KWR28" s="216"/>
      <c r="KWS28" s="216"/>
      <c r="KWT28" s="216"/>
      <c r="KWU28" s="216"/>
      <c r="KWV28" s="216"/>
      <c r="KWW28" s="216"/>
      <c r="KWX28" s="216"/>
      <c r="KWY28" s="216"/>
      <c r="KWZ28" s="216"/>
      <c r="KXA28" s="216"/>
      <c r="KXB28" s="216"/>
      <c r="KXC28" s="216"/>
      <c r="KXD28" s="216"/>
      <c r="KXE28" s="216"/>
      <c r="KXF28" s="216"/>
      <c r="KXG28" s="216"/>
      <c r="KXH28" s="216"/>
      <c r="KXI28" s="216"/>
      <c r="KXJ28" s="216"/>
      <c r="KXK28" s="216"/>
      <c r="KXL28" s="216"/>
      <c r="KXM28" s="216"/>
      <c r="KXN28" s="216"/>
      <c r="KXO28" s="216"/>
      <c r="KXP28" s="216"/>
      <c r="KXQ28" s="216"/>
      <c r="KXR28" s="216"/>
      <c r="KXS28" s="216"/>
      <c r="KXT28" s="216"/>
      <c r="KXU28" s="216"/>
      <c r="KXV28" s="216"/>
      <c r="KXW28" s="216"/>
      <c r="KXX28" s="216"/>
      <c r="KXY28" s="216"/>
      <c r="KXZ28" s="216"/>
      <c r="KYA28" s="216"/>
      <c r="KYB28" s="216"/>
      <c r="KYC28" s="216"/>
      <c r="KYD28" s="216"/>
      <c r="KYE28" s="216"/>
      <c r="KYF28" s="216"/>
      <c r="KYG28" s="216"/>
      <c r="KYH28" s="216"/>
      <c r="KYI28" s="216"/>
      <c r="KYJ28" s="216"/>
      <c r="KYK28" s="216"/>
      <c r="KYL28" s="216"/>
      <c r="KYM28" s="216"/>
      <c r="KYN28" s="216"/>
      <c r="KYO28" s="216"/>
      <c r="KYP28" s="216"/>
      <c r="KYQ28" s="216"/>
      <c r="KYR28" s="216"/>
      <c r="KYS28" s="216"/>
      <c r="KYT28" s="216"/>
      <c r="KYU28" s="216"/>
      <c r="KYV28" s="216"/>
      <c r="KYW28" s="216"/>
      <c r="KYX28" s="216"/>
      <c r="KYY28" s="216"/>
      <c r="KYZ28" s="216"/>
      <c r="KZA28" s="216"/>
      <c r="KZB28" s="216"/>
      <c r="KZC28" s="216"/>
      <c r="KZD28" s="216"/>
      <c r="KZE28" s="216"/>
      <c r="KZF28" s="216"/>
      <c r="KZG28" s="216"/>
      <c r="KZH28" s="216"/>
      <c r="KZI28" s="216"/>
      <c r="KZJ28" s="216"/>
      <c r="KZK28" s="216"/>
      <c r="KZL28" s="216"/>
      <c r="KZM28" s="216"/>
      <c r="KZN28" s="216"/>
      <c r="KZO28" s="216"/>
      <c r="KZP28" s="216"/>
      <c r="KZQ28" s="216"/>
      <c r="KZR28" s="216"/>
      <c r="KZS28" s="216"/>
      <c r="KZT28" s="216"/>
      <c r="KZU28" s="216"/>
      <c r="KZV28" s="216"/>
      <c r="KZW28" s="216"/>
      <c r="KZX28" s="216"/>
      <c r="KZY28" s="216"/>
      <c r="KZZ28" s="216"/>
      <c r="LAA28" s="216"/>
      <c r="LAB28" s="216"/>
      <c r="LAC28" s="216"/>
      <c r="LAD28" s="216"/>
      <c r="LAE28" s="216"/>
      <c r="LAF28" s="216"/>
      <c r="LAG28" s="216"/>
      <c r="LAH28" s="216"/>
      <c r="LAI28" s="216"/>
      <c r="LAJ28" s="216"/>
      <c r="LAK28" s="216"/>
      <c r="LAL28" s="216"/>
      <c r="LAM28" s="216"/>
      <c r="LAN28" s="216"/>
      <c r="LAO28" s="216"/>
      <c r="LAP28" s="216"/>
      <c r="LAQ28" s="216"/>
      <c r="LAR28" s="216"/>
      <c r="LAS28" s="216"/>
      <c r="LAT28" s="216"/>
      <c r="LAU28" s="216"/>
      <c r="LAV28" s="216"/>
      <c r="LAW28" s="216"/>
      <c r="LAX28" s="216"/>
      <c r="LAY28" s="216"/>
      <c r="LAZ28" s="216"/>
      <c r="LBA28" s="216"/>
      <c r="LBB28" s="216"/>
      <c r="LBC28" s="216"/>
      <c r="LBD28" s="216"/>
      <c r="LBE28" s="216"/>
      <c r="LBF28" s="216"/>
      <c r="LBG28" s="216"/>
      <c r="LBH28" s="216"/>
      <c r="LBI28" s="216"/>
      <c r="LBJ28" s="216"/>
      <c r="LBK28" s="216"/>
      <c r="LBL28" s="216"/>
      <c r="LBM28" s="216"/>
      <c r="LBN28" s="216"/>
      <c r="LBO28" s="216"/>
      <c r="LBP28" s="216"/>
      <c r="LBQ28" s="216"/>
      <c r="LBR28" s="216"/>
      <c r="LBS28" s="216"/>
      <c r="LBT28" s="216"/>
      <c r="LBU28" s="216"/>
      <c r="LBV28" s="216"/>
      <c r="LBW28" s="216"/>
      <c r="LBX28" s="216"/>
      <c r="LBY28" s="216"/>
      <c r="LBZ28" s="216"/>
      <c r="LCA28" s="216"/>
      <c r="LCB28" s="216"/>
      <c r="LCC28" s="216"/>
      <c r="LCD28" s="216"/>
      <c r="LCE28" s="216"/>
      <c r="LCF28" s="216"/>
      <c r="LCG28" s="216"/>
      <c r="LCH28" s="216"/>
      <c r="LCI28" s="216"/>
      <c r="LCJ28" s="216"/>
      <c r="LCK28" s="216"/>
      <c r="LCL28" s="216"/>
      <c r="LCM28" s="216"/>
      <c r="LCN28" s="216"/>
      <c r="LCO28" s="216"/>
      <c r="LCP28" s="216"/>
      <c r="LCQ28" s="216"/>
      <c r="LCR28" s="216"/>
      <c r="LCS28" s="216"/>
      <c r="LCT28" s="216"/>
      <c r="LCU28" s="216"/>
      <c r="LCV28" s="216"/>
      <c r="LCW28" s="216"/>
      <c r="LCX28" s="216"/>
      <c r="LCY28" s="216"/>
      <c r="LCZ28" s="216"/>
      <c r="LDA28" s="216"/>
      <c r="LDB28" s="216"/>
      <c r="LDC28" s="216"/>
      <c r="LDD28" s="216"/>
      <c r="LDE28" s="216"/>
      <c r="LDF28" s="216"/>
      <c r="LDG28" s="216"/>
      <c r="LDH28" s="216"/>
      <c r="LDI28" s="216"/>
      <c r="LDJ28" s="216"/>
      <c r="LDK28" s="216"/>
      <c r="LDL28" s="216"/>
      <c r="LDM28" s="216"/>
      <c r="LDN28" s="216"/>
      <c r="LDO28" s="216"/>
      <c r="LDP28" s="216"/>
      <c r="LDQ28" s="216"/>
      <c r="LDR28" s="216"/>
      <c r="LDS28" s="216"/>
      <c r="LDT28" s="216"/>
      <c r="LDU28" s="216"/>
      <c r="LDV28" s="216"/>
      <c r="LDW28" s="216"/>
      <c r="LDX28" s="216"/>
      <c r="LDY28" s="216"/>
      <c r="LDZ28" s="216"/>
      <c r="LEA28" s="216"/>
      <c r="LEB28" s="216"/>
      <c r="LEC28" s="216"/>
      <c r="LED28" s="216"/>
      <c r="LEE28" s="216"/>
      <c r="LEF28" s="216"/>
      <c r="LEG28" s="216"/>
      <c r="LEH28" s="216"/>
      <c r="LEI28" s="216"/>
      <c r="LEJ28" s="216"/>
      <c r="LEK28" s="216"/>
      <c r="LEL28" s="216"/>
      <c r="LEM28" s="216"/>
      <c r="LEN28" s="216"/>
      <c r="LEO28" s="216"/>
      <c r="LEP28" s="216"/>
      <c r="LEQ28" s="216"/>
      <c r="LER28" s="216"/>
      <c r="LES28" s="216"/>
      <c r="LET28" s="216"/>
      <c r="LEU28" s="216"/>
      <c r="LEV28" s="216"/>
      <c r="LEW28" s="216"/>
      <c r="LEX28" s="216"/>
      <c r="LEY28" s="216"/>
      <c r="LEZ28" s="216"/>
      <c r="LFA28" s="216"/>
      <c r="LFB28" s="216"/>
      <c r="LFC28" s="216"/>
      <c r="LFD28" s="216"/>
      <c r="LFE28" s="216"/>
      <c r="LFF28" s="216"/>
      <c r="LFG28" s="216"/>
      <c r="LFH28" s="216"/>
      <c r="LFI28" s="216"/>
      <c r="LFJ28" s="216"/>
      <c r="LFK28" s="216"/>
      <c r="LFL28" s="216"/>
      <c r="LFM28" s="216"/>
      <c r="LFN28" s="216"/>
      <c r="LFO28" s="216"/>
      <c r="LFP28" s="216"/>
      <c r="LFQ28" s="216"/>
      <c r="LFR28" s="216"/>
      <c r="LFS28" s="216"/>
      <c r="LFT28" s="216"/>
      <c r="LFU28" s="216"/>
      <c r="LFV28" s="216"/>
      <c r="LFW28" s="216"/>
      <c r="LFX28" s="216"/>
      <c r="LFY28" s="216"/>
      <c r="LFZ28" s="216"/>
      <c r="LGA28" s="216"/>
      <c r="LGB28" s="216"/>
      <c r="LGC28" s="216"/>
      <c r="LGD28" s="216"/>
      <c r="LGE28" s="216"/>
      <c r="LGF28" s="216"/>
      <c r="LGG28" s="216"/>
      <c r="LGH28" s="216"/>
      <c r="LGI28" s="216"/>
      <c r="LGJ28" s="216"/>
      <c r="LGK28" s="216"/>
      <c r="LGL28" s="216"/>
      <c r="LGM28" s="216"/>
      <c r="LGN28" s="216"/>
      <c r="LGO28" s="216"/>
      <c r="LGP28" s="216"/>
      <c r="LGQ28" s="216"/>
      <c r="LGR28" s="216"/>
      <c r="LGS28" s="216"/>
      <c r="LGT28" s="216"/>
      <c r="LGU28" s="216"/>
      <c r="LGV28" s="216"/>
      <c r="LGW28" s="216"/>
      <c r="LGX28" s="216"/>
      <c r="LGY28" s="216"/>
      <c r="LGZ28" s="216"/>
      <c r="LHA28" s="216"/>
      <c r="LHB28" s="216"/>
      <c r="LHC28" s="216"/>
      <c r="LHD28" s="216"/>
      <c r="LHE28" s="216"/>
      <c r="LHF28" s="216"/>
      <c r="LHG28" s="216"/>
      <c r="LHH28" s="216"/>
      <c r="LHI28" s="216"/>
      <c r="LHJ28" s="216"/>
      <c r="LHK28" s="216"/>
      <c r="LHL28" s="216"/>
      <c r="LHM28" s="216"/>
      <c r="LHN28" s="216"/>
      <c r="LHO28" s="216"/>
      <c r="LHP28" s="216"/>
      <c r="LHQ28" s="216"/>
      <c r="LHR28" s="216"/>
      <c r="LHS28" s="216"/>
      <c r="LHT28" s="216"/>
      <c r="LHU28" s="216"/>
      <c r="LHV28" s="216"/>
      <c r="LHW28" s="216"/>
      <c r="LHX28" s="216"/>
      <c r="LHY28" s="216"/>
      <c r="LHZ28" s="216"/>
      <c r="LIA28" s="216"/>
      <c r="LIB28" s="216"/>
      <c r="LIC28" s="216"/>
      <c r="LID28" s="216"/>
      <c r="LIE28" s="216"/>
      <c r="LIF28" s="216"/>
      <c r="LIG28" s="216"/>
      <c r="LIH28" s="216"/>
      <c r="LII28" s="216"/>
      <c r="LIJ28" s="216"/>
      <c r="LIK28" s="216"/>
      <c r="LIL28" s="216"/>
      <c r="LIM28" s="216"/>
      <c r="LIN28" s="216"/>
      <c r="LIO28" s="216"/>
      <c r="LIP28" s="216"/>
      <c r="LIQ28" s="216"/>
      <c r="LIR28" s="216"/>
      <c r="LIS28" s="216"/>
      <c r="LIT28" s="216"/>
      <c r="LIU28" s="216"/>
      <c r="LIV28" s="216"/>
      <c r="LIW28" s="216"/>
      <c r="LIX28" s="216"/>
      <c r="LIY28" s="216"/>
      <c r="LIZ28" s="216"/>
      <c r="LJA28" s="216"/>
      <c r="LJB28" s="216"/>
      <c r="LJC28" s="216"/>
      <c r="LJD28" s="216"/>
      <c r="LJE28" s="216"/>
      <c r="LJF28" s="216"/>
      <c r="LJG28" s="216"/>
      <c r="LJH28" s="216"/>
      <c r="LJI28" s="216"/>
      <c r="LJJ28" s="216"/>
      <c r="LJK28" s="216"/>
      <c r="LJL28" s="216"/>
      <c r="LJM28" s="216"/>
      <c r="LJN28" s="216"/>
      <c r="LJO28" s="216"/>
      <c r="LJP28" s="216"/>
      <c r="LJQ28" s="216"/>
      <c r="LJR28" s="216"/>
      <c r="LJS28" s="216"/>
      <c r="LJT28" s="216"/>
      <c r="LJU28" s="216"/>
      <c r="LJV28" s="216"/>
      <c r="LJW28" s="216"/>
      <c r="LJX28" s="216"/>
      <c r="LJY28" s="216"/>
      <c r="LJZ28" s="216"/>
      <c r="LKA28" s="216"/>
      <c r="LKB28" s="216"/>
      <c r="LKC28" s="216"/>
      <c r="LKD28" s="216"/>
      <c r="LKE28" s="216"/>
      <c r="LKF28" s="216"/>
      <c r="LKG28" s="216"/>
      <c r="LKH28" s="216"/>
      <c r="LKI28" s="216"/>
      <c r="LKJ28" s="216"/>
      <c r="LKK28" s="216"/>
      <c r="LKL28" s="216"/>
      <c r="LKM28" s="216"/>
      <c r="LKN28" s="216"/>
      <c r="LKO28" s="216"/>
      <c r="LKP28" s="216"/>
      <c r="LKQ28" s="216"/>
      <c r="LKR28" s="216"/>
      <c r="LKS28" s="216"/>
      <c r="LKT28" s="216"/>
      <c r="LKU28" s="216"/>
      <c r="LKV28" s="216"/>
      <c r="LKW28" s="216"/>
      <c r="LKX28" s="216"/>
      <c r="LKY28" s="216"/>
      <c r="LKZ28" s="216"/>
      <c r="LLA28" s="216"/>
      <c r="LLB28" s="216"/>
      <c r="LLC28" s="216"/>
      <c r="LLD28" s="216"/>
      <c r="LLE28" s="216"/>
      <c r="LLF28" s="216"/>
      <c r="LLG28" s="216"/>
      <c r="LLH28" s="216"/>
      <c r="LLI28" s="216"/>
      <c r="LLJ28" s="216"/>
      <c r="LLK28" s="216"/>
      <c r="LLL28" s="216"/>
      <c r="LLM28" s="216"/>
      <c r="LLN28" s="216"/>
      <c r="LLO28" s="216"/>
      <c r="LLP28" s="216"/>
      <c r="LLQ28" s="216"/>
      <c r="LLR28" s="216"/>
      <c r="LLS28" s="216"/>
      <c r="LLT28" s="216"/>
      <c r="LLU28" s="216"/>
      <c r="LLV28" s="216"/>
      <c r="LLW28" s="216"/>
      <c r="LLX28" s="216"/>
      <c r="LLY28" s="216"/>
      <c r="LLZ28" s="216"/>
      <c r="LMA28" s="216"/>
      <c r="LMB28" s="216"/>
      <c r="LMC28" s="216"/>
      <c r="LMD28" s="216"/>
      <c r="LME28" s="216"/>
      <c r="LMF28" s="216"/>
      <c r="LMG28" s="216"/>
      <c r="LMH28" s="216"/>
      <c r="LMI28" s="216"/>
      <c r="LMJ28" s="216"/>
      <c r="LMK28" s="216"/>
      <c r="LML28" s="216"/>
      <c r="LMM28" s="216"/>
      <c r="LMN28" s="216"/>
      <c r="LMO28" s="216"/>
      <c r="LMP28" s="216"/>
      <c r="LMQ28" s="216"/>
      <c r="LMR28" s="216"/>
      <c r="LMS28" s="216"/>
      <c r="LMT28" s="216"/>
      <c r="LMU28" s="216"/>
      <c r="LMV28" s="216"/>
      <c r="LMW28" s="216"/>
      <c r="LMX28" s="216"/>
      <c r="LMY28" s="216"/>
      <c r="LMZ28" s="216"/>
      <c r="LNA28" s="216"/>
      <c r="LNB28" s="216"/>
      <c r="LNC28" s="216"/>
      <c r="LND28" s="216"/>
      <c r="LNE28" s="216"/>
      <c r="LNF28" s="216"/>
      <c r="LNG28" s="216"/>
      <c r="LNH28" s="216"/>
      <c r="LNI28" s="216"/>
      <c r="LNJ28" s="216"/>
      <c r="LNK28" s="216"/>
      <c r="LNL28" s="216"/>
      <c r="LNM28" s="216"/>
      <c r="LNN28" s="216"/>
      <c r="LNO28" s="216"/>
      <c r="LNP28" s="216"/>
      <c r="LNQ28" s="216"/>
      <c r="LNR28" s="216"/>
      <c r="LNS28" s="216"/>
      <c r="LNT28" s="216"/>
      <c r="LNU28" s="216"/>
      <c r="LNV28" s="216"/>
      <c r="LNW28" s="216"/>
      <c r="LNX28" s="216"/>
      <c r="LNY28" s="216"/>
      <c r="LNZ28" s="216"/>
      <c r="LOA28" s="216"/>
      <c r="LOB28" s="216"/>
      <c r="LOC28" s="216"/>
      <c r="LOD28" s="216"/>
      <c r="LOE28" s="216"/>
      <c r="LOF28" s="216"/>
      <c r="LOG28" s="216"/>
      <c r="LOH28" s="216"/>
      <c r="LOI28" s="216"/>
      <c r="LOJ28" s="216"/>
      <c r="LOK28" s="216"/>
      <c r="LOL28" s="216"/>
      <c r="LOM28" s="216"/>
      <c r="LON28" s="216"/>
      <c r="LOO28" s="216"/>
      <c r="LOP28" s="216"/>
      <c r="LOQ28" s="216"/>
      <c r="LOR28" s="216"/>
      <c r="LOS28" s="216"/>
      <c r="LOT28" s="216"/>
      <c r="LOU28" s="216"/>
      <c r="LOV28" s="216"/>
      <c r="LOW28" s="216"/>
      <c r="LOX28" s="216"/>
      <c r="LOY28" s="216"/>
      <c r="LOZ28" s="216"/>
      <c r="LPA28" s="216"/>
      <c r="LPB28" s="216"/>
      <c r="LPC28" s="216"/>
      <c r="LPD28" s="216"/>
      <c r="LPE28" s="216"/>
      <c r="LPF28" s="216"/>
      <c r="LPG28" s="216"/>
      <c r="LPH28" s="216"/>
      <c r="LPI28" s="216"/>
      <c r="LPJ28" s="216"/>
      <c r="LPK28" s="216"/>
      <c r="LPL28" s="216"/>
      <c r="LPM28" s="216"/>
      <c r="LPN28" s="216"/>
      <c r="LPO28" s="216"/>
      <c r="LPP28" s="216"/>
      <c r="LPQ28" s="216"/>
      <c r="LPR28" s="216"/>
      <c r="LPS28" s="216"/>
      <c r="LPT28" s="216"/>
      <c r="LPU28" s="216"/>
      <c r="LPV28" s="216"/>
      <c r="LPW28" s="216"/>
      <c r="LPX28" s="216"/>
      <c r="LPY28" s="216"/>
      <c r="LPZ28" s="216"/>
      <c r="LQA28" s="216"/>
      <c r="LQB28" s="216"/>
      <c r="LQC28" s="216"/>
      <c r="LQD28" s="216"/>
      <c r="LQE28" s="216"/>
      <c r="LQF28" s="216"/>
      <c r="LQG28" s="216"/>
      <c r="LQH28" s="216"/>
      <c r="LQI28" s="216"/>
      <c r="LQJ28" s="216"/>
      <c r="LQK28" s="216"/>
      <c r="LQL28" s="216"/>
      <c r="LQM28" s="216"/>
      <c r="LQN28" s="216"/>
      <c r="LQO28" s="216"/>
      <c r="LQP28" s="216"/>
      <c r="LQQ28" s="216"/>
      <c r="LQR28" s="216"/>
      <c r="LQS28" s="216"/>
      <c r="LQT28" s="216"/>
      <c r="LQU28" s="216"/>
      <c r="LQV28" s="216"/>
      <c r="LQW28" s="216"/>
      <c r="LQX28" s="216"/>
      <c r="LQY28" s="216"/>
      <c r="LQZ28" s="216"/>
      <c r="LRA28" s="216"/>
      <c r="LRB28" s="216"/>
      <c r="LRC28" s="216"/>
      <c r="LRD28" s="216"/>
      <c r="LRE28" s="216"/>
      <c r="LRF28" s="216"/>
      <c r="LRG28" s="216"/>
      <c r="LRH28" s="216"/>
      <c r="LRI28" s="216"/>
      <c r="LRJ28" s="216"/>
      <c r="LRK28" s="216"/>
      <c r="LRL28" s="216"/>
      <c r="LRM28" s="216"/>
      <c r="LRN28" s="216"/>
      <c r="LRO28" s="216"/>
      <c r="LRP28" s="216"/>
      <c r="LRQ28" s="216"/>
      <c r="LRR28" s="216"/>
      <c r="LRS28" s="216"/>
      <c r="LRT28" s="216"/>
      <c r="LRU28" s="216"/>
      <c r="LRV28" s="216"/>
      <c r="LRW28" s="216"/>
      <c r="LRX28" s="216"/>
      <c r="LRY28" s="216"/>
      <c r="LRZ28" s="216"/>
      <c r="LSA28" s="216"/>
      <c r="LSB28" s="216"/>
      <c r="LSC28" s="216"/>
      <c r="LSD28" s="216"/>
      <c r="LSE28" s="216"/>
      <c r="LSF28" s="216"/>
      <c r="LSG28" s="216"/>
      <c r="LSH28" s="216"/>
      <c r="LSI28" s="216"/>
      <c r="LSJ28" s="216"/>
      <c r="LSK28" s="216"/>
      <c r="LSL28" s="216"/>
      <c r="LSM28" s="216"/>
      <c r="LSN28" s="216"/>
      <c r="LSO28" s="216"/>
      <c r="LSP28" s="216"/>
      <c r="LSQ28" s="216"/>
      <c r="LSR28" s="216"/>
      <c r="LSS28" s="216"/>
      <c r="LST28" s="216"/>
      <c r="LSU28" s="216"/>
      <c r="LSV28" s="216"/>
      <c r="LSW28" s="216"/>
      <c r="LSX28" s="216"/>
      <c r="LSY28" s="216"/>
      <c r="LSZ28" s="216"/>
      <c r="LTA28" s="216"/>
      <c r="LTB28" s="216"/>
      <c r="LTC28" s="216"/>
      <c r="LTD28" s="216"/>
      <c r="LTE28" s="216"/>
      <c r="LTF28" s="216"/>
      <c r="LTG28" s="216"/>
      <c r="LTH28" s="216"/>
      <c r="LTI28" s="216"/>
      <c r="LTJ28" s="216"/>
      <c r="LTK28" s="216"/>
      <c r="LTL28" s="216"/>
      <c r="LTM28" s="216"/>
      <c r="LTN28" s="216"/>
      <c r="LTO28" s="216"/>
      <c r="LTP28" s="216"/>
      <c r="LTQ28" s="216"/>
      <c r="LTR28" s="216"/>
      <c r="LTS28" s="216"/>
      <c r="LTT28" s="216"/>
      <c r="LTU28" s="216"/>
      <c r="LTV28" s="216"/>
      <c r="LTW28" s="216"/>
      <c r="LTX28" s="216"/>
      <c r="LTY28" s="216"/>
      <c r="LTZ28" s="216"/>
      <c r="LUA28" s="216"/>
      <c r="LUB28" s="216"/>
      <c r="LUC28" s="216"/>
      <c r="LUD28" s="216"/>
      <c r="LUE28" s="216"/>
      <c r="LUF28" s="216"/>
      <c r="LUG28" s="216"/>
      <c r="LUH28" s="216"/>
      <c r="LUI28" s="216"/>
      <c r="LUJ28" s="216"/>
      <c r="LUK28" s="216"/>
      <c r="LUL28" s="216"/>
      <c r="LUM28" s="216"/>
      <c r="LUN28" s="216"/>
      <c r="LUO28" s="216"/>
      <c r="LUP28" s="216"/>
      <c r="LUQ28" s="216"/>
      <c r="LUR28" s="216"/>
      <c r="LUS28" s="216"/>
      <c r="LUT28" s="216"/>
      <c r="LUU28" s="216"/>
      <c r="LUV28" s="216"/>
      <c r="LUW28" s="216"/>
      <c r="LUX28" s="216"/>
      <c r="LUY28" s="216"/>
      <c r="LUZ28" s="216"/>
      <c r="LVA28" s="216"/>
      <c r="LVB28" s="216"/>
      <c r="LVC28" s="216"/>
      <c r="LVD28" s="216"/>
      <c r="LVE28" s="216"/>
      <c r="LVF28" s="216"/>
      <c r="LVG28" s="216"/>
      <c r="LVH28" s="216"/>
      <c r="LVI28" s="216"/>
      <c r="LVJ28" s="216"/>
      <c r="LVK28" s="216"/>
      <c r="LVL28" s="216"/>
      <c r="LVM28" s="216"/>
      <c r="LVN28" s="216"/>
      <c r="LVO28" s="216"/>
      <c r="LVP28" s="216"/>
      <c r="LVQ28" s="216"/>
      <c r="LVR28" s="216"/>
      <c r="LVS28" s="216"/>
      <c r="LVT28" s="216"/>
      <c r="LVU28" s="216"/>
      <c r="LVV28" s="216"/>
      <c r="LVW28" s="216"/>
      <c r="LVX28" s="216"/>
      <c r="LVY28" s="216"/>
      <c r="LVZ28" s="216"/>
      <c r="LWA28" s="216"/>
      <c r="LWB28" s="216"/>
      <c r="LWC28" s="216"/>
      <c r="LWD28" s="216"/>
      <c r="LWE28" s="216"/>
      <c r="LWF28" s="216"/>
      <c r="LWG28" s="216"/>
      <c r="LWH28" s="216"/>
      <c r="LWI28" s="216"/>
      <c r="LWJ28" s="216"/>
      <c r="LWK28" s="216"/>
      <c r="LWL28" s="216"/>
      <c r="LWM28" s="216"/>
      <c r="LWN28" s="216"/>
      <c r="LWO28" s="216"/>
      <c r="LWP28" s="216"/>
      <c r="LWQ28" s="216"/>
      <c r="LWR28" s="216"/>
      <c r="LWS28" s="216"/>
      <c r="LWT28" s="216"/>
      <c r="LWU28" s="216"/>
      <c r="LWV28" s="216"/>
      <c r="LWW28" s="216"/>
      <c r="LWX28" s="216"/>
      <c r="LWY28" s="216"/>
      <c r="LWZ28" s="216"/>
      <c r="LXA28" s="216"/>
      <c r="LXB28" s="216"/>
      <c r="LXC28" s="216"/>
      <c r="LXD28" s="216"/>
      <c r="LXE28" s="216"/>
      <c r="LXF28" s="216"/>
      <c r="LXG28" s="216"/>
      <c r="LXH28" s="216"/>
      <c r="LXI28" s="216"/>
      <c r="LXJ28" s="216"/>
      <c r="LXK28" s="216"/>
      <c r="LXL28" s="216"/>
      <c r="LXM28" s="216"/>
      <c r="LXN28" s="216"/>
      <c r="LXO28" s="216"/>
      <c r="LXP28" s="216"/>
      <c r="LXQ28" s="216"/>
      <c r="LXR28" s="216"/>
      <c r="LXS28" s="216"/>
      <c r="LXT28" s="216"/>
      <c r="LXU28" s="216"/>
      <c r="LXV28" s="216"/>
      <c r="LXW28" s="216"/>
      <c r="LXX28" s="216"/>
      <c r="LXY28" s="216"/>
      <c r="LXZ28" s="216"/>
      <c r="LYA28" s="216"/>
      <c r="LYB28" s="216"/>
      <c r="LYC28" s="216"/>
      <c r="LYD28" s="216"/>
      <c r="LYE28" s="216"/>
      <c r="LYF28" s="216"/>
      <c r="LYG28" s="216"/>
      <c r="LYH28" s="216"/>
      <c r="LYI28" s="216"/>
      <c r="LYJ28" s="216"/>
      <c r="LYK28" s="216"/>
      <c r="LYL28" s="216"/>
      <c r="LYM28" s="216"/>
      <c r="LYN28" s="216"/>
      <c r="LYO28" s="216"/>
      <c r="LYP28" s="216"/>
      <c r="LYQ28" s="216"/>
      <c r="LYR28" s="216"/>
      <c r="LYS28" s="216"/>
      <c r="LYT28" s="216"/>
      <c r="LYU28" s="216"/>
      <c r="LYV28" s="216"/>
      <c r="LYW28" s="216"/>
      <c r="LYX28" s="216"/>
      <c r="LYY28" s="216"/>
      <c r="LYZ28" s="216"/>
      <c r="LZA28" s="216"/>
      <c r="LZB28" s="216"/>
      <c r="LZC28" s="216"/>
      <c r="LZD28" s="216"/>
      <c r="LZE28" s="216"/>
      <c r="LZF28" s="216"/>
      <c r="LZG28" s="216"/>
      <c r="LZH28" s="216"/>
      <c r="LZI28" s="216"/>
      <c r="LZJ28" s="216"/>
      <c r="LZK28" s="216"/>
      <c r="LZL28" s="216"/>
      <c r="LZM28" s="216"/>
      <c r="LZN28" s="216"/>
      <c r="LZO28" s="216"/>
      <c r="LZP28" s="216"/>
      <c r="LZQ28" s="216"/>
      <c r="LZR28" s="216"/>
      <c r="LZS28" s="216"/>
      <c r="LZT28" s="216"/>
      <c r="LZU28" s="216"/>
      <c r="LZV28" s="216"/>
      <c r="LZW28" s="216"/>
      <c r="LZX28" s="216"/>
      <c r="LZY28" s="216"/>
      <c r="LZZ28" s="216"/>
      <c r="MAA28" s="216"/>
      <c r="MAB28" s="216"/>
      <c r="MAC28" s="216"/>
      <c r="MAD28" s="216"/>
      <c r="MAE28" s="216"/>
      <c r="MAF28" s="216"/>
      <c r="MAG28" s="216"/>
      <c r="MAH28" s="216"/>
      <c r="MAI28" s="216"/>
      <c r="MAJ28" s="216"/>
      <c r="MAK28" s="216"/>
      <c r="MAL28" s="216"/>
      <c r="MAM28" s="216"/>
      <c r="MAN28" s="216"/>
      <c r="MAO28" s="216"/>
      <c r="MAP28" s="216"/>
      <c r="MAQ28" s="216"/>
      <c r="MAR28" s="216"/>
      <c r="MAS28" s="216"/>
      <c r="MAT28" s="216"/>
      <c r="MAU28" s="216"/>
      <c r="MAV28" s="216"/>
      <c r="MAW28" s="216"/>
      <c r="MAX28" s="216"/>
      <c r="MAY28" s="216"/>
      <c r="MAZ28" s="216"/>
      <c r="MBA28" s="216"/>
      <c r="MBB28" s="216"/>
      <c r="MBC28" s="216"/>
      <c r="MBD28" s="216"/>
      <c r="MBE28" s="216"/>
      <c r="MBF28" s="216"/>
      <c r="MBG28" s="216"/>
      <c r="MBH28" s="216"/>
      <c r="MBI28" s="216"/>
      <c r="MBJ28" s="216"/>
      <c r="MBK28" s="216"/>
      <c r="MBL28" s="216"/>
      <c r="MBM28" s="216"/>
      <c r="MBN28" s="216"/>
      <c r="MBO28" s="216"/>
      <c r="MBP28" s="216"/>
      <c r="MBQ28" s="216"/>
      <c r="MBR28" s="216"/>
      <c r="MBS28" s="216"/>
      <c r="MBT28" s="216"/>
      <c r="MBU28" s="216"/>
      <c r="MBV28" s="216"/>
      <c r="MBW28" s="216"/>
      <c r="MBX28" s="216"/>
      <c r="MBY28" s="216"/>
      <c r="MBZ28" s="216"/>
      <c r="MCA28" s="216"/>
      <c r="MCB28" s="216"/>
      <c r="MCC28" s="216"/>
      <c r="MCD28" s="216"/>
      <c r="MCE28" s="216"/>
      <c r="MCF28" s="216"/>
      <c r="MCG28" s="216"/>
      <c r="MCH28" s="216"/>
      <c r="MCI28" s="216"/>
      <c r="MCJ28" s="216"/>
      <c r="MCK28" s="216"/>
      <c r="MCL28" s="216"/>
      <c r="MCM28" s="216"/>
      <c r="MCN28" s="216"/>
      <c r="MCO28" s="216"/>
      <c r="MCP28" s="216"/>
      <c r="MCQ28" s="216"/>
      <c r="MCR28" s="216"/>
      <c r="MCS28" s="216"/>
      <c r="MCT28" s="216"/>
      <c r="MCU28" s="216"/>
      <c r="MCV28" s="216"/>
      <c r="MCW28" s="216"/>
      <c r="MCX28" s="216"/>
      <c r="MCY28" s="216"/>
      <c r="MCZ28" s="216"/>
      <c r="MDA28" s="216"/>
      <c r="MDB28" s="216"/>
      <c r="MDC28" s="216"/>
      <c r="MDD28" s="216"/>
      <c r="MDE28" s="216"/>
      <c r="MDF28" s="216"/>
      <c r="MDG28" s="216"/>
      <c r="MDH28" s="216"/>
      <c r="MDI28" s="216"/>
      <c r="MDJ28" s="216"/>
      <c r="MDK28" s="216"/>
      <c r="MDL28" s="216"/>
      <c r="MDM28" s="216"/>
      <c r="MDN28" s="216"/>
      <c r="MDO28" s="216"/>
      <c r="MDP28" s="216"/>
      <c r="MDQ28" s="216"/>
      <c r="MDR28" s="216"/>
      <c r="MDS28" s="216"/>
      <c r="MDT28" s="216"/>
      <c r="MDU28" s="216"/>
      <c r="MDV28" s="216"/>
      <c r="MDW28" s="216"/>
      <c r="MDX28" s="216"/>
      <c r="MDY28" s="216"/>
      <c r="MDZ28" s="216"/>
      <c r="MEA28" s="216"/>
      <c r="MEB28" s="216"/>
      <c r="MEC28" s="216"/>
      <c r="MED28" s="216"/>
      <c r="MEE28" s="216"/>
      <c r="MEF28" s="216"/>
      <c r="MEG28" s="216"/>
      <c r="MEH28" s="216"/>
      <c r="MEI28" s="216"/>
      <c r="MEJ28" s="216"/>
      <c r="MEK28" s="216"/>
      <c r="MEL28" s="216"/>
      <c r="MEM28" s="216"/>
      <c r="MEN28" s="216"/>
      <c r="MEO28" s="216"/>
      <c r="MEP28" s="216"/>
      <c r="MEQ28" s="216"/>
      <c r="MER28" s="216"/>
      <c r="MES28" s="216"/>
      <c r="MET28" s="216"/>
      <c r="MEU28" s="216"/>
      <c r="MEV28" s="216"/>
      <c r="MEW28" s="216"/>
      <c r="MEX28" s="216"/>
      <c r="MEY28" s="216"/>
      <c r="MEZ28" s="216"/>
      <c r="MFA28" s="216"/>
      <c r="MFB28" s="216"/>
      <c r="MFC28" s="216"/>
      <c r="MFD28" s="216"/>
      <c r="MFE28" s="216"/>
      <c r="MFF28" s="216"/>
      <c r="MFG28" s="216"/>
      <c r="MFH28" s="216"/>
      <c r="MFI28" s="216"/>
      <c r="MFJ28" s="216"/>
      <c r="MFK28" s="216"/>
      <c r="MFL28" s="216"/>
      <c r="MFM28" s="216"/>
      <c r="MFN28" s="216"/>
      <c r="MFO28" s="216"/>
      <c r="MFP28" s="216"/>
      <c r="MFQ28" s="216"/>
      <c r="MFR28" s="216"/>
      <c r="MFS28" s="216"/>
      <c r="MFT28" s="216"/>
      <c r="MFU28" s="216"/>
      <c r="MFV28" s="216"/>
      <c r="MFW28" s="216"/>
      <c r="MFX28" s="216"/>
      <c r="MFY28" s="216"/>
      <c r="MFZ28" s="216"/>
      <c r="MGA28" s="216"/>
      <c r="MGB28" s="216"/>
      <c r="MGC28" s="216"/>
      <c r="MGD28" s="216"/>
      <c r="MGE28" s="216"/>
      <c r="MGF28" s="216"/>
      <c r="MGG28" s="216"/>
      <c r="MGH28" s="216"/>
      <c r="MGI28" s="216"/>
      <c r="MGJ28" s="216"/>
      <c r="MGK28" s="216"/>
      <c r="MGL28" s="216"/>
      <c r="MGM28" s="216"/>
      <c r="MGN28" s="216"/>
      <c r="MGO28" s="216"/>
      <c r="MGP28" s="216"/>
      <c r="MGQ28" s="216"/>
      <c r="MGR28" s="216"/>
      <c r="MGS28" s="216"/>
      <c r="MGT28" s="216"/>
      <c r="MGU28" s="216"/>
      <c r="MGV28" s="216"/>
      <c r="MGW28" s="216"/>
      <c r="MGX28" s="216"/>
      <c r="MGY28" s="216"/>
      <c r="MGZ28" s="216"/>
      <c r="MHA28" s="216"/>
      <c r="MHB28" s="216"/>
      <c r="MHC28" s="216"/>
      <c r="MHD28" s="216"/>
      <c r="MHE28" s="216"/>
      <c r="MHF28" s="216"/>
      <c r="MHG28" s="216"/>
      <c r="MHH28" s="216"/>
      <c r="MHI28" s="216"/>
      <c r="MHJ28" s="216"/>
      <c r="MHK28" s="216"/>
      <c r="MHL28" s="216"/>
      <c r="MHM28" s="216"/>
      <c r="MHN28" s="216"/>
      <c r="MHO28" s="216"/>
      <c r="MHP28" s="216"/>
      <c r="MHQ28" s="216"/>
      <c r="MHR28" s="216"/>
      <c r="MHS28" s="216"/>
      <c r="MHT28" s="216"/>
      <c r="MHU28" s="216"/>
      <c r="MHV28" s="216"/>
      <c r="MHW28" s="216"/>
      <c r="MHX28" s="216"/>
      <c r="MHY28" s="216"/>
      <c r="MHZ28" s="216"/>
      <c r="MIA28" s="216"/>
      <c r="MIB28" s="216"/>
      <c r="MIC28" s="216"/>
      <c r="MID28" s="216"/>
      <c r="MIE28" s="216"/>
      <c r="MIF28" s="216"/>
      <c r="MIG28" s="216"/>
      <c r="MIH28" s="216"/>
      <c r="MII28" s="216"/>
      <c r="MIJ28" s="216"/>
      <c r="MIK28" s="216"/>
      <c r="MIL28" s="216"/>
      <c r="MIM28" s="216"/>
      <c r="MIN28" s="216"/>
      <c r="MIO28" s="216"/>
      <c r="MIP28" s="216"/>
      <c r="MIQ28" s="216"/>
      <c r="MIR28" s="216"/>
      <c r="MIS28" s="216"/>
      <c r="MIT28" s="216"/>
      <c r="MIU28" s="216"/>
      <c r="MIV28" s="216"/>
      <c r="MIW28" s="216"/>
      <c r="MIX28" s="216"/>
      <c r="MIY28" s="216"/>
      <c r="MIZ28" s="216"/>
      <c r="MJA28" s="216"/>
      <c r="MJB28" s="216"/>
      <c r="MJC28" s="216"/>
      <c r="MJD28" s="216"/>
      <c r="MJE28" s="216"/>
      <c r="MJF28" s="216"/>
      <c r="MJG28" s="216"/>
      <c r="MJH28" s="216"/>
      <c r="MJI28" s="216"/>
      <c r="MJJ28" s="216"/>
      <c r="MJK28" s="216"/>
      <c r="MJL28" s="216"/>
      <c r="MJM28" s="216"/>
      <c r="MJN28" s="216"/>
      <c r="MJO28" s="216"/>
      <c r="MJP28" s="216"/>
      <c r="MJQ28" s="216"/>
      <c r="MJR28" s="216"/>
      <c r="MJS28" s="216"/>
      <c r="MJT28" s="216"/>
      <c r="MJU28" s="216"/>
      <c r="MJV28" s="216"/>
      <c r="MJW28" s="216"/>
      <c r="MJX28" s="216"/>
      <c r="MJY28" s="216"/>
      <c r="MJZ28" s="216"/>
      <c r="MKA28" s="216"/>
      <c r="MKB28" s="216"/>
      <c r="MKC28" s="216"/>
      <c r="MKD28" s="216"/>
      <c r="MKE28" s="216"/>
      <c r="MKF28" s="216"/>
      <c r="MKG28" s="216"/>
      <c r="MKH28" s="216"/>
      <c r="MKI28" s="216"/>
      <c r="MKJ28" s="216"/>
      <c r="MKK28" s="216"/>
      <c r="MKL28" s="216"/>
      <c r="MKM28" s="216"/>
      <c r="MKN28" s="216"/>
      <c r="MKO28" s="216"/>
      <c r="MKP28" s="216"/>
      <c r="MKQ28" s="216"/>
      <c r="MKR28" s="216"/>
      <c r="MKS28" s="216"/>
      <c r="MKT28" s="216"/>
      <c r="MKU28" s="216"/>
      <c r="MKV28" s="216"/>
      <c r="MKW28" s="216"/>
      <c r="MKX28" s="216"/>
      <c r="MKY28" s="216"/>
      <c r="MKZ28" s="216"/>
      <c r="MLA28" s="216"/>
      <c r="MLB28" s="216"/>
      <c r="MLC28" s="216"/>
      <c r="MLD28" s="216"/>
      <c r="MLE28" s="216"/>
      <c r="MLF28" s="216"/>
      <c r="MLG28" s="216"/>
      <c r="MLH28" s="216"/>
      <c r="MLI28" s="216"/>
      <c r="MLJ28" s="216"/>
      <c r="MLK28" s="216"/>
      <c r="MLL28" s="216"/>
      <c r="MLM28" s="216"/>
      <c r="MLN28" s="216"/>
      <c r="MLO28" s="216"/>
      <c r="MLP28" s="216"/>
      <c r="MLQ28" s="216"/>
      <c r="MLR28" s="216"/>
      <c r="MLS28" s="216"/>
      <c r="MLT28" s="216"/>
      <c r="MLU28" s="216"/>
      <c r="MLV28" s="216"/>
      <c r="MLW28" s="216"/>
      <c r="MLX28" s="216"/>
      <c r="MLY28" s="216"/>
      <c r="MLZ28" s="216"/>
      <c r="MMA28" s="216"/>
      <c r="MMB28" s="216"/>
      <c r="MMC28" s="216"/>
      <c r="MMD28" s="216"/>
      <c r="MME28" s="216"/>
      <c r="MMF28" s="216"/>
      <c r="MMG28" s="216"/>
      <c r="MMH28" s="216"/>
      <c r="MMI28" s="216"/>
      <c r="MMJ28" s="216"/>
      <c r="MMK28" s="216"/>
      <c r="MML28" s="216"/>
      <c r="MMM28" s="216"/>
      <c r="MMN28" s="216"/>
      <c r="MMO28" s="216"/>
      <c r="MMP28" s="216"/>
      <c r="MMQ28" s="216"/>
      <c r="MMR28" s="216"/>
      <c r="MMS28" s="216"/>
      <c r="MMT28" s="216"/>
      <c r="MMU28" s="216"/>
      <c r="MMV28" s="216"/>
      <c r="MMW28" s="216"/>
      <c r="MMX28" s="216"/>
      <c r="MMY28" s="216"/>
      <c r="MMZ28" s="216"/>
      <c r="MNA28" s="216"/>
      <c r="MNB28" s="216"/>
      <c r="MNC28" s="216"/>
      <c r="MND28" s="216"/>
      <c r="MNE28" s="216"/>
      <c r="MNF28" s="216"/>
      <c r="MNG28" s="216"/>
      <c r="MNH28" s="216"/>
      <c r="MNI28" s="216"/>
      <c r="MNJ28" s="216"/>
      <c r="MNK28" s="216"/>
      <c r="MNL28" s="216"/>
      <c r="MNM28" s="216"/>
      <c r="MNN28" s="216"/>
      <c r="MNO28" s="216"/>
      <c r="MNP28" s="216"/>
      <c r="MNQ28" s="216"/>
      <c r="MNR28" s="216"/>
      <c r="MNS28" s="216"/>
      <c r="MNT28" s="216"/>
      <c r="MNU28" s="216"/>
      <c r="MNV28" s="216"/>
      <c r="MNW28" s="216"/>
      <c r="MNX28" s="216"/>
      <c r="MNY28" s="216"/>
      <c r="MNZ28" s="216"/>
      <c r="MOA28" s="216"/>
      <c r="MOB28" s="216"/>
      <c r="MOC28" s="216"/>
      <c r="MOD28" s="216"/>
      <c r="MOE28" s="216"/>
      <c r="MOF28" s="216"/>
      <c r="MOG28" s="216"/>
      <c r="MOH28" s="216"/>
      <c r="MOI28" s="216"/>
      <c r="MOJ28" s="216"/>
      <c r="MOK28" s="216"/>
      <c r="MOL28" s="216"/>
      <c r="MOM28" s="216"/>
      <c r="MON28" s="216"/>
      <c r="MOO28" s="216"/>
      <c r="MOP28" s="216"/>
      <c r="MOQ28" s="216"/>
      <c r="MOR28" s="216"/>
      <c r="MOS28" s="216"/>
      <c r="MOT28" s="216"/>
      <c r="MOU28" s="216"/>
      <c r="MOV28" s="216"/>
      <c r="MOW28" s="216"/>
      <c r="MOX28" s="216"/>
      <c r="MOY28" s="216"/>
      <c r="MOZ28" s="216"/>
      <c r="MPA28" s="216"/>
      <c r="MPB28" s="216"/>
      <c r="MPC28" s="216"/>
      <c r="MPD28" s="216"/>
      <c r="MPE28" s="216"/>
      <c r="MPF28" s="216"/>
      <c r="MPG28" s="216"/>
      <c r="MPH28" s="216"/>
      <c r="MPI28" s="216"/>
      <c r="MPJ28" s="216"/>
      <c r="MPK28" s="216"/>
      <c r="MPL28" s="216"/>
      <c r="MPM28" s="216"/>
      <c r="MPN28" s="216"/>
      <c r="MPO28" s="216"/>
      <c r="MPP28" s="216"/>
      <c r="MPQ28" s="216"/>
      <c r="MPR28" s="216"/>
      <c r="MPS28" s="216"/>
      <c r="MPT28" s="216"/>
      <c r="MPU28" s="216"/>
      <c r="MPV28" s="216"/>
      <c r="MPW28" s="216"/>
      <c r="MPX28" s="216"/>
      <c r="MPY28" s="216"/>
      <c r="MPZ28" s="216"/>
      <c r="MQA28" s="216"/>
      <c r="MQB28" s="216"/>
      <c r="MQC28" s="216"/>
      <c r="MQD28" s="216"/>
      <c r="MQE28" s="216"/>
      <c r="MQF28" s="216"/>
      <c r="MQG28" s="216"/>
      <c r="MQH28" s="216"/>
      <c r="MQI28" s="216"/>
      <c r="MQJ28" s="216"/>
      <c r="MQK28" s="216"/>
      <c r="MQL28" s="216"/>
      <c r="MQM28" s="216"/>
      <c r="MQN28" s="216"/>
      <c r="MQO28" s="216"/>
      <c r="MQP28" s="216"/>
      <c r="MQQ28" s="216"/>
      <c r="MQR28" s="216"/>
      <c r="MQS28" s="216"/>
      <c r="MQT28" s="216"/>
      <c r="MQU28" s="216"/>
      <c r="MQV28" s="216"/>
      <c r="MQW28" s="216"/>
      <c r="MQX28" s="216"/>
      <c r="MQY28" s="216"/>
      <c r="MQZ28" s="216"/>
      <c r="MRA28" s="216"/>
      <c r="MRB28" s="216"/>
      <c r="MRC28" s="216"/>
      <c r="MRD28" s="216"/>
      <c r="MRE28" s="216"/>
      <c r="MRF28" s="216"/>
      <c r="MRG28" s="216"/>
      <c r="MRH28" s="216"/>
      <c r="MRI28" s="216"/>
      <c r="MRJ28" s="216"/>
      <c r="MRK28" s="216"/>
      <c r="MRL28" s="216"/>
      <c r="MRM28" s="216"/>
      <c r="MRN28" s="216"/>
      <c r="MRO28" s="216"/>
      <c r="MRP28" s="216"/>
      <c r="MRQ28" s="216"/>
      <c r="MRR28" s="216"/>
      <c r="MRS28" s="216"/>
      <c r="MRT28" s="216"/>
      <c r="MRU28" s="216"/>
      <c r="MRV28" s="216"/>
      <c r="MRW28" s="216"/>
      <c r="MRX28" s="216"/>
      <c r="MRY28" s="216"/>
      <c r="MRZ28" s="216"/>
      <c r="MSA28" s="216"/>
      <c r="MSB28" s="216"/>
      <c r="MSC28" s="216"/>
      <c r="MSD28" s="216"/>
      <c r="MSE28" s="216"/>
      <c r="MSF28" s="216"/>
      <c r="MSG28" s="216"/>
      <c r="MSH28" s="216"/>
      <c r="MSI28" s="216"/>
      <c r="MSJ28" s="216"/>
      <c r="MSK28" s="216"/>
      <c r="MSL28" s="216"/>
      <c r="MSM28" s="216"/>
      <c r="MSN28" s="216"/>
      <c r="MSO28" s="216"/>
      <c r="MSP28" s="216"/>
      <c r="MSQ28" s="216"/>
      <c r="MSR28" s="216"/>
      <c r="MSS28" s="216"/>
      <c r="MST28" s="216"/>
      <c r="MSU28" s="216"/>
      <c r="MSV28" s="216"/>
      <c r="MSW28" s="216"/>
      <c r="MSX28" s="216"/>
      <c r="MSY28" s="216"/>
      <c r="MSZ28" s="216"/>
      <c r="MTA28" s="216"/>
      <c r="MTB28" s="216"/>
      <c r="MTC28" s="216"/>
      <c r="MTD28" s="216"/>
      <c r="MTE28" s="216"/>
      <c r="MTF28" s="216"/>
      <c r="MTG28" s="216"/>
      <c r="MTH28" s="216"/>
      <c r="MTI28" s="216"/>
      <c r="MTJ28" s="216"/>
      <c r="MTK28" s="216"/>
      <c r="MTL28" s="216"/>
      <c r="MTM28" s="216"/>
      <c r="MTN28" s="216"/>
      <c r="MTO28" s="216"/>
      <c r="MTP28" s="216"/>
      <c r="MTQ28" s="216"/>
      <c r="MTR28" s="216"/>
      <c r="MTS28" s="216"/>
      <c r="MTT28" s="216"/>
      <c r="MTU28" s="216"/>
      <c r="MTV28" s="216"/>
      <c r="MTW28" s="216"/>
      <c r="MTX28" s="216"/>
      <c r="MTY28" s="216"/>
      <c r="MTZ28" s="216"/>
      <c r="MUA28" s="216"/>
      <c r="MUB28" s="216"/>
      <c r="MUC28" s="216"/>
      <c r="MUD28" s="216"/>
      <c r="MUE28" s="216"/>
      <c r="MUF28" s="216"/>
      <c r="MUG28" s="216"/>
      <c r="MUH28" s="216"/>
      <c r="MUI28" s="216"/>
      <c r="MUJ28" s="216"/>
      <c r="MUK28" s="216"/>
      <c r="MUL28" s="216"/>
      <c r="MUM28" s="216"/>
      <c r="MUN28" s="216"/>
      <c r="MUO28" s="216"/>
      <c r="MUP28" s="216"/>
      <c r="MUQ28" s="216"/>
      <c r="MUR28" s="216"/>
      <c r="MUS28" s="216"/>
      <c r="MUT28" s="216"/>
      <c r="MUU28" s="216"/>
      <c r="MUV28" s="216"/>
      <c r="MUW28" s="216"/>
      <c r="MUX28" s="216"/>
      <c r="MUY28" s="216"/>
      <c r="MUZ28" s="216"/>
      <c r="MVA28" s="216"/>
      <c r="MVB28" s="216"/>
      <c r="MVC28" s="216"/>
      <c r="MVD28" s="216"/>
      <c r="MVE28" s="216"/>
      <c r="MVF28" s="216"/>
      <c r="MVG28" s="216"/>
      <c r="MVH28" s="216"/>
      <c r="MVI28" s="216"/>
      <c r="MVJ28" s="216"/>
      <c r="MVK28" s="216"/>
      <c r="MVL28" s="216"/>
      <c r="MVM28" s="216"/>
      <c r="MVN28" s="216"/>
      <c r="MVO28" s="216"/>
      <c r="MVP28" s="216"/>
      <c r="MVQ28" s="216"/>
      <c r="MVR28" s="216"/>
      <c r="MVS28" s="216"/>
      <c r="MVT28" s="216"/>
      <c r="MVU28" s="216"/>
      <c r="MVV28" s="216"/>
      <c r="MVW28" s="216"/>
      <c r="MVX28" s="216"/>
      <c r="MVY28" s="216"/>
      <c r="MVZ28" s="216"/>
      <c r="MWA28" s="216"/>
      <c r="MWB28" s="216"/>
      <c r="MWC28" s="216"/>
      <c r="MWD28" s="216"/>
      <c r="MWE28" s="216"/>
      <c r="MWF28" s="216"/>
      <c r="MWG28" s="216"/>
      <c r="MWH28" s="216"/>
      <c r="MWI28" s="216"/>
      <c r="MWJ28" s="216"/>
      <c r="MWK28" s="216"/>
      <c r="MWL28" s="216"/>
      <c r="MWM28" s="216"/>
      <c r="MWN28" s="216"/>
      <c r="MWO28" s="216"/>
      <c r="MWP28" s="216"/>
      <c r="MWQ28" s="216"/>
      <c r="MWR28" s="216"/>
      <c r="MWS28" s="216"/>
      <c r="MWT28" s="216"/>
      <c r="MWU28" s="216"/>
      <c r="MWV28" s="216"/>
      <c r="MWW28" s="216"/>
      <c r="MWX28" s="216"/>
      <c r="MWY28" s="216"/>
      <c r="MWZ28" s="216"/>
      <c r="MXA28" s="216"/>
      <c r="MXB28" s="216"/>
      <c r="MXC28" s="216"/>
      <c r="MXD28" s="216"/>
      <c r="MXE28" s="216"/>
      <c r="MXF28" s="216"/>
      <c r="MXG28" s="216"/>
      <c r="MXH28" s="216"/>
      <c r="MXI28" s="216"/>
      <c r="MXJ28" s="216"/>
      <c r="MXK28" s="216"/>
      <c r="MXL28" s="216"/>
      <c r="MXM28" s="216"/>
      <c r="MXN28" s="216"/>
      <c r="MXO28" s="216"/>
      <c r="MXP28" s="216"/>
      <c r="MXQ28" s="216"/>
      <c r="MXR28" s="216"/>
      <c r="MXS28" s="216"/>
      <c r="MXT28" s="216"/>
      <c r="MXU28" s="216"/>
      <c r="MXV28" s="216"/>
      <c r="MXW28" s="216"/>
      <c r="MXX28" s="216"/>
      <c r="MXY28" s="216"/>
      <c r="MXZ28" s="216"/>
      <c r="MYA28" s="216"/>
      <c r="MYB28" s="216"/>
      <c r="MYC28" s="216"/>
      <c r="MYD28" s="216"/>
      <c r="MYE28" s="216"/>
      <c r="MYF28" s="216"/>
      <c r="MYG28" s="216"/>
      <c r="MYH28" s="216"/>
      <c r="MYI28" s="216"/>
      <c r="MYJ28" s="216"/>
      <c r="MYK28" s="216"/>
      <c r="MYL28" s="216"/>
      <c r="MYM28" s="216"/>
      <c r="MYN28" s="216"/>
      <c r="MYO28" s="216"/>
      <c r="MYP28" s="216"/>
      <c r="MYQ28" s="216"/>
      <c r="MYR28" s="216"/>
      <c r="MYS28" s="216"/>
      <c r="MYT28" s="216"/>
      <c r="MYU28" s="216"/>
      <c r="MYV28" s="216"/>
      <c r="MYW28" s="216"/>
      <c r="MYX28" s="216"/>
      <c r="MYY28" s="216"/>
      <c r="MYZ28" s="216"/>
      <c r="MZA28" s="216"/>
      <c r="MZB28" s="216"/>
      <c r="MZC28" s="216"/>
      <c r="MZD28" s="216"/>
      <c r="MZE28" s="216"/>
      <c r="MZF28" s="216"/>
      <c r="MZG28" s="216"/>
      <c r="MZH28" s="216"/>
      <c r="MZI28" s="216"/>
      <c r="MZJ28" s="216"/>
      <c r="MZK28" s="216"/>
      <c r="MZL28" s="216"/>
      <c r="MZM28" s="216"/>
      <c r="MZN28" s="216"/>
      <c r="MZO28" s="216"/>
      <c r="MZP28" s="216"/>
      <c r="MZQ28" s="216"/>
      <c r="MZR28" s="216"/>
      <c r="MZS28" s="216"/>
      <c r="MZT28" s="216"/>
      <c r="MZU28" s="216"/>
      <c r="MZV28" s="216"/>
      <c r="MZW28" s="216"/>
      <c r="MZX28" s="216"/>
      <c r="MZY28" s="216"/>
      <c r="MZZ28" s="216"/>
      <c r="NAA28" s="216"/>
      <c r="NAB28" s="216"/>
      <c r="NAC28" s="216"/>
      <c r="NAD28" s="216"/>
      <c r="NAE28" s="216"/>
      <c r="NAF28" s="216"/>
      <c r="NAG28" s="216"/>
      <c r="NAH28" s="216"/>
      <c r="NAI28" s="216"/>
      <c r="NAJ28" s="216"/>
      <c r="NAK28" s="216"/>
      <c r="NAL28" s="216"/>
      <c r="NAM28" s="216"/>
      <c r="NAN28" s="216"/>
      <c r="NAO28" s="216"/>
      <c r="NAP28" s="216"/>
      <c r="NAQ28" s="216"/>
      <c r="NAR28" s="216"/>
      <c r="NAS28" s="216"/>
      <c r="NAT28" s="216"/>
      <c r="NAU28" s="216"/>
      <c r="NAV28" s="216"/>
      <c r="NAW28" s="216"/>
      <c r="NAX28" s="216"/>
      <c r="NAY28" s="216"/>
      <c r="NAZ28" s="216"/>
      <c r="NBA28" s="216"/>
      <c r="NBB28" s="216"/>
      <c r="NBC28" s="216"/>
      <c r="NBD28" s="216"/>
      <c r="NBE28" s="216"/>
      <c r="NBF28" s="216"/>
      <c r="NBG28" s="216"/>
      <c r="NBH28" s="216"/>
      <c r="NBI28" s="216"/>
      <c r="NBJ28" s="216"/>
      <c r="NBK28" s="216"/>
      <c r="NBL28" s="216"/>
      <c r="NBM28" s="216"/>
      <c r="NBN28" s="216"/>
      <c r="NBO28" s="216"/>
      <c r="NBP28" s="216"/>
      <c r="NBQ28" s="216"/>
      <c r="NBR28" s="216"/>
      <c r="NBS28" s="216"/>
      <c r="NBT28" s="216"/>
      <c r="NBU28" s="216"/>
      <c r="NBV28" s="216"/>
      <c r="NBW28" s="216"/>
      <c r="NBX28" s="216"/>
      <c r="NBY28" s="216"/>
      <c r="NBZ28" s="216"/>
      <c r="NCA28" s="216"/>
      <c r="NCB28" s="216"/>
      <c r="NCC28" s="216"/>
      <c r="NCD28" s="216"/>
      <c r="NCE28" s="216"/>
      <c r="NCF28" s="216"/>
      <c r="NCG28" s="216"/>
      <c r="NCH28" s="216"/>
      <c r="NCI28" s="216"/>
      <c r="NCJ28" s="216"/>
      <c r="NCK28" s="216"/>
      <c r="NCL28" s="216"/>
      <c r="NCM28" s="216"/>
      <c r="NCN28" s="216"/>
      <c r="NCO28" s="216"/>
      <c r="NCP28" s="216"/>
      <c r="NCQ28" s="216"/>
      <c r="NCR28" s="216"/>
      <c r="NCS28" s="216"/>
      <c r="NCT28" s="216"/>
      <c r="NCU28" s="216"/>
      <c r="NCV28" s="216"/>
      <c r="NCW28" s="216"/>
      <c r="NCX28" s="216"/>
      <c r="NCY28" s="216"/>
      <c r="NCZ28" s="216"/>
      <c r="NDA28" s="216"/>
      <c r="NDB28" s="216"/>
      <c r="NDC28" s="216"/>
      <c r="NDD28" s="216"/>
      <c r="NDE28" s="216"/>
      <c r="NDF28" s="216"/>
      <c r="NDG28" s="216"/>
      <c r="NDH28" s="216"/>
      <c r="NDI28" s="216"/>
      <c r="NDJ28" s="216"/>
      <c r="NDK28" s="216"/>
      <c r="NDL28" s="216"/>
      <c r="NDM28" s="216"/>
      <c r="NDN28" s="216"/>
      <c r="NDO28" s="216"/>
      <c r="NDP28" s="216"/>
      <c r="NDQ28" s="216"/>
      <c r="NDR28" s="216"/>
      <c r="NDS28" s="216"/>
      <c r="NDT28" s="216"/>
      <c r="NDU28" s="216"/>
      <c r="NDV28" s="216"/>
      <c r="NDW28" s="216"/>
      <c r="NDX28" s="216"/>
      <c r="NDY28" s="216"/>
      <c r="NDZ28" s="216"/>
      <c r="NEA28" s="216"/>
      <c r="NEB28" s="216"/>
      <c r="NEC28" s="216"/>
      <c r="NED28" s="216"/>
      <c r="NEE28" s="216"/>
      <c r="NEF28" s="216"/>
      <c r="NEG28" s="216"/>
      <c r="NEH28" s="216"/>
      <c r="NEI28" s="216"/>
      <c r="NEJ28" s="216"/>
      <c r="NEK28" s="216"/>
      <c r="NEL28" s="216"/>
      <c r="NEM28" s="216"/>
      <c r="NEN28" s="216"/>
      <c r="NEO28" s="216"/>
      <c r="NEP28" s="216"/>
      <c r="NEQ28" s="216"/>
      <c r="NER28" s="216"/>
      <c r="NES28" s="216"/>
      <c r="NET28" s="216"/>
      <c r="NEU28" s="216"/>
      <c r="NEV28" s="216"/>
      <c r="NEW28" s="216"/>
      <c r="NEX28" s="216"/>
      <c r="NEY28" s="216"/>
      <c r="NEZ28" s="216"/>
      <c r="NFA28" s="216"/>
      <c r="NFB28" s="216"/>
      <c r="NFC28" s="216"/>
      <c r="NFD28" s="216"/>
      <c r="NFE28" s="216"/>
      <c r="NFF28" s="216"/>
      <c r="NFG28" s="216"/>
      <c r="NFH28" s="216"/>
      <c r="NFI28" s="216"/>
      <c r="NFJ28" s="216"/>
      <c r="NFK28" s="216"/>
      <c r="NFL28" s="216"/>
      <c r="NFM28" s="216"/>
      <c r="NFN28" s="216"/>
      <c r="NFO28" s="216"/>
      <c r="NFP28" s="216"/>
      <c r="NFQ28" s="216"/>
      <c r="NFR28" s="216"/>
      <c r="NFS28" s="216"/>
      <c r="NFT28" s="216"/>
      <c r="NFU28" s="216"/>
      <c r="NFV28" s="216"/>
      <c r="NFW28" s="216"/>
      <c r="NFX28" s="216"/>
      <c r="NFY28" s="216"/>
      <c r="NFZ28" s="216"/>
      <c r="NGA28" s="216"/>
      <c r="NGB28" s="216"/>
      <c r="NGC28" s="216"/>
      <c r="NGD28" s="216"/>
      <c r="NGE28" s="216"/>
      <c r="NGF28" s="216"/>
      <c r="NGG28" s="216"/>
      <c r="NGH28" s="216"/>
      <c r="NGI28" s="216"/>
      <c r="NGJ28" s="216"/>
      <c r="NGK28" s="216"/>
      <c r="NGL28" s="216"/>
      <c r="NGM28" s="216"/>
      <c r="NGN28" s="216"/>
      <c r="NGO28" s="216"/>
      <c r="NGP28" s="216"/>
      <c r="NGQ28" s="216"/>
      <c r="NGR28" s="216"/>
      <c r="NGS28" s="216"/>
      <c r="NGT28" s="216"/>
      <c r="NGU28" s="216"/>
      <c r="NGV28" s="216"/>
      <c r="NGW28" s="216"/>
      <c r="NGX28" s="216"/>
      <c r="NGY28" s="216"/>
      <c r="NGZ28" s="216"/>
      <c r="NHA28" s="216"/>
      <c r="NHB28" s="216"/>
      <c r="NHC28" s="216"/>
      <c r="NHD28" s="216"/>
      <c r="NHE28" s="216"/>
      <c r="NHF28" s="216"/>
      <c r="NHG28" s="216"/>
      <c r="NHH28" s="216"/>
      <c r="NHI28" s="216"/>
      <c r="NHJ28" s="216"/>
      <c r="NHK28" s="216"/>
      <c r="NHL28" s="216"/>
      <c r="NHM28" s="216"/>
      <c r="NHN28" s="216"/>
      <c r="NHO28" s="216"/>
      <c r="NHP28" s="216"/>
      <c r="NHQ28" s="216"/>
      <c r="NHR28" s="216"/>
      <c r="NHS28" s="216"/>
      <c r="NHT28" s="216"/>
      <c r="NHU28" s="216"/>
      <c r="NHV28" s="216"/>
      <c r="NHW28" s="216"/>
      <c r="NHX28" s="216"/>
      <c r="NHY28" s="216"/>
      <c r="NHZ28" s="216"/>
      <c r="NIA28" s="216"/>
      <c r="NIB28" s="216"/>
      <c r="NIC28" s="216"/>
      <c r="NID28" s="216"/>
      <c r="NIE28" s="216"/>
      <c r="NIF28" s="216"/>
      <c r="NIG28" s="216"/>
      <c r="NIH28" s="216"/>
      <c r="NII28" s="216"/>
      <c r="NIJ28" s="216"/>
      <c r="NIK28" s="216"/>
      <c r="NIL28" s="216"/>
      <c r="NIM28" s="216"/>
      <c r="NIN28" s="216"/>
      <c r="NIO28" s="216"/>
      <c r="NIP28" s="216"/>
      <c r="NIQ28" s="216"/>
      <c r="NIR28" s="216"/>
      <c r="NIS28" s="216"/>
      <c r="NIT28" s="216"/>
      <c r="NIU28" s="216"/>
      <c r="NIV28" s="216"/>
      <c r="NIW28" s="216"/>
      <c r="NIX28" s="216"/>
      <c r="NIY28" s="216"/>
      <c r="NIZ28" s="216"/>
      <c r="NJA28" s="216"/>
      <c r="NJB28" s="216"/>
      <c r="NJC28" s="216"/>
      <c r="NJD28" s="216"/>
      <c r="NJE28" s="216"/>
      <c r="NJF28" s="216"/>
      <c r="NJG28" s="216"/>
      <c r="NJH28" s="216"/>
      <c r="NJI28" s="216"/>
      <c r="NJJ28" s="216"/>
      <c r="NJK28" s="216"/>
      <c r="NJL28" s="216"/>
      <c r="NJM28" s="216"/>
      <c r="NJN28" s="216"/>
      <c r="NJO28" s="216"/>
      <c r="NJP28" s="216"/>
      <c r="NJQ28" s="216"/>
      <c r="NJR28" s="216"/>
      <c r="NJS28" s="216"/>
      <c r="NJT28" s="216"/>
      <c r="NJU28" s="216"/>
      <c r="NJV28" s="216"/>
      <c r="NJW28" s="216"/>
      <c r="NJX28" s="216"/>
      <c r="NJY28" s="216"/>
      <c r="NJZ28" s="216"/>
      <c r="NKA28" s="216"/>
      <c r="NKB28" s="216"/>
      <c r="NKC28" s="216"/>
      <c r="NKD28" s="216"/>
      <c r="NKE28" s="216"/>
      <c r="NKF28" s="216"/>
      <c r="NKG28" s="216"/>
      <c r="NKH28" s="216"/>
      <c r="NKI28" s="216"/>
      <c r="NKJ28" s="216"/>
      <c r="NKK28" s="216"/>
      <c r="NKL28" s="216"/>
      <c r="NKM28" s="216"/>
      <c r="NKN28" s="216"/>
      <c r="NKO28" s="216"/>
      <c r="NKP28" s="216"/>
      <c r="NKQ28" s="216"/>
      <c r="NKR28" s="216"/>
      <c r="NKS28" s="216"/>
      <c r="NKT28" s="216"/>
      <c r="NKU28" s="216"/>
      <c r="NKV28" s="216"/>
      <c r="NKW28" s="216"/>
      <c r="NKX28" s="216"/>
      <c r="NKY28" s="216"/>
      <c r="NKZ28" s="216"/>
      <c r="NLA28" s="216"/>
      <c r="NLB28" s="216"/>
      <c r="NLC28" s="216"/>
      <c r="NLD28" s="216"/>
      <c r="NLE28" s="216"/>
      <c r="NLF28" s="216"/>
      <c r="NLG28" s="216"/>
      <c r="NLH28" s="216"/>
      <c r="NLI28" s="216"/>
      <c r="NLJ28" s="216"/>
      <c r="NLK28" s="216"/>
      <c r="NLL28" s="216"/>
      <c r="NLM28" s="216"/>
      <c r="NLN28" s="216"/>
      <c r="NLO28" s="216"/>
      <c r="NLP28" s="216"/>
      <c r="NLQ28" s="216"/>
      <c r="NLR28" s="216"/>
      <c r="NLS28" s="216"/>
      <c r="NLT28" s="216"/>
      <c r="NLU28" s="216"/>
      <c r="NLV28" s="216"/>
      <c r="NLW28" s="216"/>
      <c r="NLX28" s="216"/>
      <c r="NLY28" s="216"/>
      <c r="NLZ28" s="216"/>
      <c r="NMA28" s="216"/>
      <c r="NMB28" s="216"/>
      <c r="NMC28" s="216"/>
      <c r="NMD28" s="216"/>
      <c r="NME28" s="216"/>
      <c r="NMF28" s="216"/>
      <c r="NMG28" s="216"/>
      <c r="NMH28" s="216"/>
      <c r="NMI28" s="216"/>
      <c r="NMJ28" s="216"/>
      <c r="NMK28" s="216"/>
      <c r="NML28" s="216"/>
      <c r="NMM28" s="216"/>
      <c r="NMN28" s="216"/>
      <c r="NMO28" s="216"/>
      <c r="NMP28" s="216"/>
      <c r="NMQ28" s="216"/>
      <c r="NMR28" s="216"/>
      <c r="NMS28" s="216"/>
      <c r="NMT28" s="216"/>
      <c r="NMU28" s="216"/>
      <c r="NMV28" s="216"/>
      <c r="NMW28" s="216"/>
      <c r="NMX28" s="216"/>
      <c r="NMY28" s="216"/>
      <c r="NMZ28" s="216"/>
      <c r="NNA28" s="216"/>
      <c r="NNB28" s="216"/>
      <c r="NNC28" s="216"/>
      <c r="NND28" s="216"/>
      <c r="NNE28" s="216"/>
      <c r="NNF28" s="216"/>
      <c r="NNG28" s="216"/>
      <c r="NNH28" s="216"/>
      <c r="NNI28" s="216"/>
      <c r="NNJ28" s="216"/>
      <c r="NNK28" s="216"/>
      <c r="NNL28" s="216"/>
      <c r="NNM28" s="216"/>
      <c r="NNN28" s="216"/>
      <c r="NNO28" s="216"/>
      <c r="NNP28" s="216"/>
      <c r="NNQ28" s="216"/>
      <c r="NNR28" s="216"/>
      <c r="NNS28" s="216"/>
      <c r="NNT28" s="216"/>
      <c r="NNU28" s="216"/>
      <c r="NNV28" s="216"/>
      <c r="NNW28" s="216"/>
      <c r="NNX28" s="216"/>
      <c r="NNY28" s="216"/>
      <c r="NNZ28" s="216"/>
      <c r="NOA28" s="216"/>
      <c r="NOB28" s="216"/>
      <c r="NOC28" s="216"/>
      <c r="NOD28" s="216"/>
      <c r="NOE28" s="216"/>
      <c r="NOF28" s="216"/>
      <c r="NOG28" s="216"/>
      <c r="NOH28" s="216"/>
      <c r="NOI28" s="216"/>
      <c r="NOJ28" s="216"/>
      <c r="NOK28" s="216"/>
      <c r="NOL28" s="216"/>
      <c r="NOM28" s="216"/>
      <c r="NON28" s="216"/>
      <c r="NOO28" s="216"/>
      <c r="NOP28" s="216"/>
      <c r="NOQ28" s="216"/>
      <c r="NOR28" s="216"/>
      <c r="NOS28" s="216"/>
      <c r="NOT28" s="216"/>
      <c r="NOU28" s="216"/>
      <c r="NOV28" s="216"/>
      <c r="NOW28" s="216"/>
      <c r="NOX28" s="216"/>
      <c r="NOY28" s="216"/>
      <c r="NOZ28" s="216"/>
      <c r="NPA28" s="216"/>
      <c r="NPB28" s="216"/>
      <c r="NPC28" s="216"/>
      <c r="NPD28" s="216"/>
      <c r="NPE28" s="216"/>
      <c r="NPF28" s="216"/>
      <c r="NPG28" s="216"/>
      <c r="NPH28" s="216"/>
      <c r="NPI28" s="216"/>
      <c r="NPJ28" s="216"/>
      <c r="NPK28" s="216"/>
      <c r="NPL28" s="216"/>
      <c r="NPM28" s="216"/>
      <c r="NPN28" s="216"/>
      <c r="NPO28" s="216"/>
      <c r="NPP28" s="216"/>
      <c r="NPQ28" s="216"/>
      <c r="NPR28" s="216"/>
      <c r="NPS28" s="216"/>
      <c r="NPT28" s="216"/>
      <c r="NPU28" s="216"/>
      <c r="NPV28" s="216"/>
      <c r="NPW28" s="216"/>
      <c r="NPX28" s="216"/>
      <c r="NPY28" s="216"/>
      <c r="NPZ28" s="216"/>
      <c r="NQA28" s="216"/>
      <c r="NQB28" s="216"/>
      <c r="NQC28" s="216"/>
      <c r="NQD28" s="216"/>
      <c r="NQE28" s="216"/>
      <c r="NQF28" s="216"/>
      <c r="NQG28" s="216"/>
      <c r="NQH28" s="216"/>
      <c r="NQI28" s="216"/>
      <c r="NQJ28" s="216"/>
      <c r="NQK28" s="216"/>
      <c r="NQL28" s="216"/>
      <c r="NQM28" s="216"/>
      <c r="NQN28" s="216"/>
      <c r="NQO28" s="216"/>
      <c r="NQP28" s="216"/>
      <c r="NQQ28" s="216"/>
      <c r="NQR28" s="216"/>
      <c r="NQS28" s="216"/>
      <c r="NQT28" s="216"/>
      <c r="NQU28" s="216"/>
      <c r="NQV28" s="216"/>
      <c r="NQW28" s="216"/>
      <c r="NQX28" s="216"/>
      <c r="NQY28" s="216"/>
      <c r="NQZ28" s="216"/>
      <c r="NRA28" s="216"/>
      <c r="NRB28" s="216"/>
      <c r="NRC28" s="216"/>
      <c r="NRD28" s="216"/>
      <c r="NRE28" s="216"/>
      <c r="NRF28" s="216"/>
      <c r="NRG28" s="216"/>
      <c r="NRH28" s="216"/>
      <c r="NRI28" s="216"/>
      <c r="NRJ28" s="216"/>
      <c r="NRK28" s="216"/>
      <c r="NRL28" s="216"/>
      <c r="NRM28" s="216"/>
      <c r="NRN28" s="216"/>
      <c r="NRO28" s="216"/>
      <c r="NRP28" s="216"/>
      <c r="NRQ28" s="216"/>
      <c r="NRR28" s="216"/>
      <c r="NRS28" s="216"/>
      <c r="NRT28" s="216"/>
      <c r="NRU28" s="216"/>
      <c r="NRV28" s="216"/>
      <c r="NRW28" s="216"/>
      <c r="NRX28" s="216"/>
      <c r="NRY28" s="216"/>
      <c r="NRZ28" s="216"/>
      <c r="NSA28" s="216"/>
      <c r="NSB28" s="216"/>
      <c r="NSC28" s="216"/>
      <c r="NSD28" s="216"/>
      <c r="NSE28" s="216"/>
      <c r="NSF28" s="216"/>
      <c r="NSG28" s="216"/>
      <c r="NSH28" s="216"/>
      <c r="NSI28" s="216"/>
      <c r="NSJ28" s="216"/>
      <c r="NSK28" s="216"/>
      <c r="NSL28" s="216"/>
      <c r="NSM28" s="216"/>
      <c r="NSN28" s="216"/>
      <c r="NSO28" s="216"/>
      <c r="NSP28" s="216"/>
      <c r="NSQ28" s="216"/>
      <c r="NSR28" s="216"/>
      <c r="NSS28" s="216"/>
      <c r="NST28" s="216"/>
      <c r="NSU28" s="216"/>
      <c r="NSV28" s="216"/>
      <c r="NSW28" s="216"/>
      <c r="NSX28" s="216"/>
      <c r="NSY28" s="216"/>
      <c r="NSZ28" s="216"/>
      <c r="NTA28" s="216"/>
      <c r="NTB28" s="216"/>
      <c r="NTC28" s="216"/>
      <c r="NTD28" s="216"/>
      <c r="NTE28" s="216"/>
      <c r="NTF28" s="216"/>
      <c r="NTG28" s="216"/>
      <c r="NTH28" s="216"/>
      <c r="NTI28" s="216"/>
      <c r="NTJ28" s="216"/>
      <c r="NTK28" s="216"/>
      <c r="NTL28" s="216"/>
      <c r="NTM28" s="216"/>
      <c r="NTN28" s="216"/>
      <c r="NTO28" s="216"/>
      <c r="NTP28" s="216"/>
      <c r="NTQ28" s="216"/>
      <c r="NTR28" s="216"/>
      <c r="NTS28" s="216"/>
      <c r="NTT28" s="216"/>
      <c r="NTU28" s="216"/>
      <c r="NTV28" s="216"/>
      <c r="NTW28" s="216"/>
      <c r="NTX28" s="216"/>
      <c r="NTY28" s="216"/>
      <c r="NTZ28" s="216"/>
      <c r="NUA28" s="216"/>
      <c r="NUB28" s="216"/>
      <c r="NUC28" s="216"/>
      <c r="NUD28" s="216"/>
      <c r="NUE28" s="216"/>
      <c r="NUF28" s="216"/>
      <c r="NUG28" s="216"/>
      <c r="NUH28" s="216"/>
      <c r="NUI28" s="216"/>
      <c r="NUJ28" s="216"/>
      <c r="NUK28" s="216"/>
      <c r="NUL28" s="216"/>
      <c r="NUM28" s="216"/>
      <c r="NUN28" s="216"/>
      <c r="NUO28" s="216"/>
      <c r="NUP28" s="216"/>
      <c r="NUQ28" s="216"/>
      <c r="NUR28" s="216"/>
      <c r="NUS28" s="216"/>
      <c r="NUT28" s="216"/>
      <c r="NUU28" s="216"/>
      <c r="NUV28" s="216"/>
      <c r="NUW28" s="216"/>
      <c r="NUX28" s="216"/>
      <c r="NUY28" s="216"/>
      <c r="NUZ28" s="216"/>
      <c r="NVA28" s="216"/>
      <c r="NVB28" s="216"/>
      <c r="NVC28" s="216"/>
      <c r="NVD28" s="216"/>
      <c r="NVE28" s="216"/>
      <c r="NVF28" s="216"/>
      <c r="NVG28" s="216"/>
      <c r="NVH28" s="216"/>
      <c r="NVI28" s="216"/>
      <c r="NVJ28" s="216"/>
      <c r="NVK28" s="216"/>
      <c r="NVL28" s="216"/>
      <c r="NVM28" s="216"/>
      <c r="NVN28" s="216"/>
      <c r="NVO28" s="216"/>
      <c r="NVP28" s="216"/>
      <c r="NVQ28" s="216"/>
      <c r="NVR28" s="216"/>
      <c r="NVS28" s="216"/>
      <c r="NVT28" s="216"/>
      <c r="NVU28" s="216"/>
      <c r="NVV28" s="216"/>
      <c r="NVW28" s="216"/>
      <c r="NVX28" s="216"/>
      <c r="NVY28" s="216"/>
      <c r="NVZ28" s="216"/>
      <c r="NWA28" s="216"/>
      <c r="NWB28" s="216"/>
      <c r="NWC28" s="216"/>
      <c r="NWD28" s="216"/>
      <c r="NWE28" s="216"/>
      <c r="NWF28" s="216"/>
      <c r="NWG28" s="216"/>
      <c r="NWH28" s="216"/>
      <c r="NWI28" s="216"/>
      <c r="NWJ28" s="216"/>
      <c r="NWK28" s="216"/>
      <c r="NWL28" s="216"/>
      <c r="NWM28" s="216"/>
      <c r="NWN28" s="216"/>
      <c r="NWO28" s="216"/>
      <c r="NWP28" s="216"/>
      <c r="NWQ28" s="216"/>
      <c r="NWR28" s="216"/>
      <c r="NWS28" s="216"/>
      <c r="NWT28" s="216"/>
      <c r="NWU28" s="216"/>
      <c r="NWV28" s="216"/>
      <c r="NWW28" s="216"/>
      <c r="NWX28" s="216"/>
      <c r="NWY28" s="216"/>
      <c r="NWZ28" s="216"/>
      <c r="NXA28" s="216"/>
      <c r="NXB28" s="216"/>
      <c r="NXC28" s="216"/>
      <c r="NXD28" s="216"/>
      <c r="NXE28" s="216"/>
      <c r="NXF28" s="216"/>
      <c r="NXG28" s="216"/>
      <c r="NXH28" s="216"/>
      <c r="NXI28" s="216"/>
      <c r="NXJ28" s="216"/>
      <c r="NXK28" s="216"/>
      <c r="NXL28" s="216"/>
      <c r="NXM28" s="216"/>
      <c r="NXN28" s="216"/>
      <c r="NXO28" s="216"/>
      <c r="NXP28" s="216"/>
      <c r="NXQ28" s="216"/>
      <c r="NXR28" s="216"/>
      <c r="NXS28" s="216"/>
      <c r="NXT28" s="216"/>
      <c r="NXU28" s="216"/>
      <c r="NXV28" s="216"/>
      <c r="NXW28" s="216"/>
      <c r="NXX28" s="216"/>
      <c r="NXY28" s="216"/>
      <c r="NXZ28" s="216"/>
      <c r="NYA28" s="216"/>
      <c r="NYB28" s="216"/>
      <c r="NYC28" s="216"/>
      <c r="NYD28" s="216"/>
      <c r="NYE28" s="216"/>
      <c r="NYF28" s="216"/>
      <c r="NYG28" s="216"/>
      <c r="NYH28" s="216"/>
      <c r="NYI28" s="216"/>
      <c r="NYJ28" s="216"/>
      <c r="NYK28" s="216"/>
      <c r="NYL28" s="216"/>
      <c r="NYM28" s="216"/>
      <c r="NYN28" s="216"/>
      <c r="NYO28" s="216"/>
      <c r="NYP28" s="216"/>
      <c r="NYQ28" s="216"/>
      <c r="NYR28" s="216"/>
      <c r="NYS28" s="216"/>
      <c r="NYT28" s="216"/>
      <c r="NYU28" s="216"/>
      <c r="NYV28" s="216"/>
      <c r="NYW28" s="216"/>
      <c r="NYX28" s="216"/>
      <c r="NYY28" s="216"/>
      <c r="NYZ28" s="216"/>
      <c r="NZA28" s="216"/>
      <c r="NZB28" s="216"/>
      <c r="NZC28" s="216"/>
      <c r="NZD28" s="216"/>
      <c r="NZE28" s="216"/>
      <c r="NZF28" s="216"/>
      <c r="NZG28" s="216"/>
      <c r="NZH28" s="216"/>
      <c r="NZI28" s="216"/>
      <c r="NZJ28" s="216"/>
      <c r="NZK28" s="216"/>
      <c r="NZL28" s="216"/>
      <c r="NZM28" s="216"/>
      <c r="NZN28" s="216"/>
      <c r="NZO28" s="216"/>
      <c r="NZP28" s="216"/>
      <c r="NZQ28" s="216"/>
      <c r="NZR28" s="216"/>
      <c r="NZS28" s="216"/>
      <c r="NZT28" s="216"/>
      <c r="NZU28" s="216"/>
      <c r="NZV28" s="216"/>
      <c r="NZW28" s="216"/>
      <c r="NZX28" s="216"/>
      <c r="NZY28" s="216"/>
      <c r="NZZ28" s="216"/>
      <c r="OAA28" s="216"/>
      <c r="OAB28" s="216"/>
      <c r="OAC28" s="216"/>
      <c r="OAD28" s="216"/>
      <c r="OAE28" s="216"/>
      <c r="OAF28" s="216"/>
      <c r="OAG28" s="216"/>
      <c r="OAH28" s="216"/>
      <c r="OAI28" s="216"/>
      <c r="OAJ28" s="216"/>
      <c r="OAK28" s="216"/>
      <c r="OAL28" s="216"/>
      <c r="OAM28" s="216"/>
      <c r="OAN28" s="216"/>
      <c r="OAO28" s="216"/>
      <c r="OAP28" s="216"/>
      <c r="OAQ28" s="216"/>
      <c r="OAR28" s="216"/>
      <c r="OAS28" s="216"/>
      <c r="OAT28" s="216"/>
      <c r="OAU28" s="216"/>
      <c r="OAV28" s="216"/>
      <c r="OAW28" s="216"/>
      <c r="OAX28" s="216"/>
      <c r="OAY28" s="216"/>
      <c r="OAZ28" s="216"/>
      <c r="OBA28" s="216"/>
      <c r="OBB28" s="216"/>
      <c r="OBC28" s="216"/>
      <c r="OBD28" s="216"/>
      <c r="OBE28" s="216"/>
      <c r="OBF28" s="216"/>
      <c r="OBG28" s="216"/>
      <c r="OBH28" s="216"/>
      <c r="OBI28" s="216"/>
      <c r="OBJ28" s="216"/>
      <c r="OBK28" s="216"/>
      <c r="OBL28" s="216"/>
      <c r="OBM28" s="216"/>
      <c r="OBN28" s="216"/>
      <c r="OBO28" s="216"/>
      <c r="OBP28" s="216"/>
      <c r="OBQ28" s="216"/>
      <c r="OBR28" s="216"/>
      <c r="OBS28" s="216"/>
      <c r="OBT28" s="216"/>
      <c r="OBU28" s="216"/>
      <c r="OBV28" s="216"/>
      <c r="OBW28" s="216"/>
      <c r="OBX28" s="216"/>
      <c r="OBY28" s="216"/>
      <c r="OBZ28" s="216"/>
      <c r="OCA28" s="216"/>
      <c r="OCB28" s="216"/>
      <c r="OCC28" s="216"/>
      <c r="OCD28" s="216"/>
      <c r="OCE28" s="216"/>
      <c r="OCF28" s="216"/>
      <c r="OCG28" s="216"/>
      <c r="OCH28" s="216"/>
      <c r="OCI28" s="216"/>
      <c r="OCJ28" s="216"/>
      <c r="OCK28" s="216"/>
      <c r="OCL28" s="216"/>
      <c r="OCM28" s="216"/>
      <c r="OCN28" s="216"/>
      <c r="OCO28" s="216"/>
      <c r="OCP28" s="216"/>
      <c r="OCQ28" s="216"/>
      <c r="OCR28" s="216"/>
      <c r="OCS28" s="216"/>
      <c r="OCT28" s="216"/>
      <c r="OCU28" s="216"/>
      <c r="OCV28" s="216"/>
      <c r="OCW28" s="216"/>
      <c r="OCX28" s="216"/>
      <c r="OCY28" s="216"/>
      <c r="OCZ28" s="216"/>
      <c r="ODA28" s="216"/>
      <c r="ODB28" s="216"/>
      <c r="ODC28" s="216"/>
      <c r="ODD28" s="216"/>
      <c r="ODE28" s="216"/>
      <c r="ODF28" s="216"/>
      <c r="ODG28" s="216"/>
      <c r="ODH28" s="216"/>
      <c r="ODI28" s="216"/>
      <c r="ODJ28" s="216"/>
      <c r="ODK28" s="216"/>
      <c r="ODL28" s="216"/>
      <c r="ODM28" s="216"/>
      <c r="ODN28" s="216"/>
      <c r="ODO28" s="216"/>
      <c r="ODP28" s="216"/>
      <c r="ODQ28" s="216"/>
      <c r="ODR28" s="216"/>
      <c r="ODS28" s="216"/>
      <c r="ODT28" s="216"/>
      <c r="ODU28" s="216"/>
      <c r="ODV28" s="216"/>
      <c r="ODW28" s="216"/>
      <c r="ODX28" s="216"/>
      <c r="ODY28" s="216"/>
      <c r="ODZ28" s="216"/>
      <c r="OEA28" s="216"/>
      <c r="OEB28" s="216"/>
      <c r="OEC28" s="216"/>
      <c r="OED28" s="216"/>
      <c r="OEE28" s="216"/>
      <c r="OEF28" s="216"/>
      <c r="OEG28" s="216"/>
      <c r="OEH28" s="216"/>
      <c r="OEI28" s="216"/>
      <c r="OEJ28" s="216"/>
      <c r="OEK28" s="216"/>
      <c r="OEL28" s="216"/>
      <c r="OEM28" s="216"/>
      <c r="OEN28" s="216"/>
      <c r="OEO28" s="216"/>
      <c r="OEP28" s="216"/>
      <c r="OEQ28" s="216"/>
      <c r="OER28" s="216"/>
      <c r="OES28" s="216"/>
      <c r="OET28" s="216"/>
      <c r="OEU28" s="216"/>
      <c r="OEV28" s="216"/>
      <c r="OEW28" s="216"/>
      <c r="OEX28" s="216"/>
      <c r="OEY28" s="216"/>
      <c r="OEZ28" s="216"/>
      <c r="OFA28" s="216"/>
      <c r="OFB28" s="216"/>
      <c r="OFC28" s="216"/>
      <c r="OFD28" s="216"/>
      <c r="OFE28" s="216"/>
      <c r="OFF28" s="216"/>
      <c r="OFG28" s="216"/>
      <c r="OFH28" s="216"/>
      <c r="OFI28" s="216"/>
      <c r="OFJ28" s="216"/>
      <c r="OFK28" s="216"/>
      <c r="OFL28" s="216"/>
      <c r="OFM28" s="216"/>
      <c r="OFN28" s="216"/>
      <c r="OFO28" s="216"/>
      <c r="OFP28" s="216"/>
      <c r="OFQ28" s="216"/>
      <c r="OFR28" s="216"/>
      <c r="OFS28" s="216"/>
      <c r="OFT28" s="216"/>
      <c r="OFU28" s="216"/>
      <c r="OFV28" s="216"/>
      <c r="OFW28" s="216"/>
      <c r="OFX28" s="216"/>
      <c r="OFY28" s="216"/>
      <c r="OFZ28" s="216"/>
      <c r="OGA28" s="216"/>
      <c r="OGB28" s="216"/>
      <c r="OGC28" s="216"/>
      <c r="OGD28" s="216"/>
      <c r="OGE28" s="216"/>
      <c r="OGF28" s="216"/>
      <c r="OGG28" s="216"/>
      <c r="OGH28" s="216"/>
      <c r="OGI28" s="216"/>
      <c r="OGJ28" s="216"/>
      <c r="OGK28" s="216"/>
      <c r="OGL28" s="216"/>
      <c r="OGM28" s="216"/>
      <c r="OGN28" s="216"/>
      <c r="OGO28" s="216"/>
      <c r="OGP28" s="216"/>
      <c r="OGQ28" s="216"/>
      <c r="OGR28" s="216"/>
      <c r="OGS28" s="216"/>
      <c r="OGT28" s="216"/>
      <c r="OGU28" s="216"/>
      <c r="OGV28" s="216"/>
      <c r="OGW28" s="216"/>
      <c r="OGX28" s="216"/>
      <c r="OGY28" s="216"/>
      <c r="OGZ28" s="216"/>
      <c r="OHA28" s="216"/>
      <c r="OHB28" s="216"/>
      <c r="OHC28" s="216"/>
      <c r="OHD28" s="216"/>
      <c r="OHE28" s="216"/>
      <c r="OHF28" s="216"/>
      <c r="OHG28" s="216"/>
      <c r="OHH28" s="216"/>
      <c r="OHI28" s="216"/>
      <c r="OHJ28" s="216"/>
      <c r="OHK28" s="216"/>
      <c r="OHL28" s="216"/>
      <c r="OHM28" s="216"/>
      <c r="OHN28" s="216"/>
      <c r="OHO28" s="216"/>
      <c r="OHP28" s="216"/>
      <c r="OHQ28" s="216"/>
      <c r="OHR28" s="216"/>
      <c r="OHS28" s="216"/>
      <c r="OHT28" s="216"/>
      <c r="OHU28" s="216"/>
      <c r="OHV28" s="216"/>
      <c r="OHW28" s="216"/>
      <c r="OHX28" s="216"/>
      <c r="OHY28" s="216"/>
      <c r="OHZ28" s="216"/>
      <c r="OIA28" s="216"/>
      <c r="OIB28" s="216"/>
      <c r="OIC28" s="216"/>
      <c r="OID28" s="216"/>
      <c r="OIE28" s="216"/>
      <c r="OIF28" s="216"/>
      <c r="OIG28" s="216"/>
      <c r="OIH28" s="216"/>
      <c r="OII28" s="216"/>
      <c r="OIJ28" s="216"/>
      <c r="OIK28" s="216"/>
      <c r="OIL28" s="216"/>
      <c r="OIM28" s="216"/>
      <c r="OIN28" s="216"/>
      <c r="OIO28" s="216"/>
      <c r="OIP28" s="216"/>
      <c r="OIQ28" s="216"/>
      <c r="OIR28" s="216"/>
      <c r="OIS28" s="216"/>
      <c r="OIT28" s="216"/>
      <c r="OIU28" s="216"/>
      <c r="OIV28" s="216"/>
      <c r="OIW28" s="216"/>
      <c r="OIX28" s="216"/>
      <c r="OIY28" s="216"/>
      <c r="OIZ28" s="216"/>
      <c r="OJA28" s="216"/>
      <c r="OJB28" s="216"/>
      <c r="OJC28" s="216"/>
      <c r="OJD28" s="216"/>
      <c r="OJE28" s="216"/>
      <c r="OJF28" s="216"/>
      <c r="OJG28" s="216"/>
      <c r="OJH28" s="216"/>
      <c r="OJI28" s="216"/>
      <c r="OJJ28" s="216"/>
      <c r="OJK28" s="216"/>
      <c r="OJL28" s="216"/>
      <c r="OJM28" s="216"/>
      <c r="OJN28" s="216"/>
      <c r="OJO28" s="216"/>
      <c r="OJP28" s="216"/>
      <c r="OJQ28" s="216"/>
      <c r="OJR28" s="216"/>
      <c r="OJS28" s="216"/>
      <c r="OJT28" s="216"/>
      <c r="OJU28" s="216"/>
      <c r="OJV28" s="216"/>
      <c r="OJW28" s="216"/>
      <c r="OJX28" s="216"/>
      <c r="OJY28" s="216"/>
      <c r="OJZ28" s="216"/>
      <c r="OKA28" s="216"/>
      <c r="OKB28" s="216"/>
      <c r="OKC28" s="216"/>
      <c r="OKD28" s="216"/>
      <c r="OKE28" s="216"/>
      <c r="OKF28" s="216"/>
      <c r="OKG28" s="216"/>
      <c r="OKH28" s="216"/>
      <c r="OKI28" s="216"/>
      <c r="OKJ28" s="216"/>
      <c r="OKK28" s="216"/>
      <c r="OKL28" s="216"/>
      <c r="OKM28" s="216"/>
      <c r="OKN28" s="216"/>
      <c r="OKO28" s="216"/>
      <c r="OKP28" s="216"/>
      <c r="OKQ28" s="216"/>
      <c r="OKR28" s="216"/>
      <c r="OKS28" s="216"/>
      <c r="OKT28" s="216"/>
      <c r="OKU28" s="216"/>
      <c r="OKV28" s="216"/>
      <c r="OKW28" s="216"/>
      <c r="OKX28" s="216"/>
      <c r="OKY28" s="216"/>
      <c r="OKZ28" s="216"/>
      <c r="OLA28" s="216"/>
      <c r="OLB28" s="216"/>
      <c r="OLC28" s="216"/>
      <c r="OLD28" s="216"/>
      <c r="OLE28" s="216"/>
      <c r="OLF28" s="216"/>
      <c r="OLG28" s="216"/>
      <c r="OLH28" s="216"/>
      <c r="OLI28" s="216"/>
      <c r="OLJ28" s="216"/>
      <c r="OLK28" s="216"/>
      <c r="OLL28" s="216"/>
      <c r="OLM28" s="216"/>
      <c r="OLN28" s="216"/>
      <c r="OLO28" s="216"/>
      <c r="OLP28" s="216"/>
      <c r="OLQ28" s="216"/>
      <c r="OLR28" s="216"/>
      <c r="OLS28" s="216"/>
      <c r="OLT28" s="216"/>
      <c r="OLU28" s="216"/>
      <c r="OLV28" s="216"/>
      <c r="OLW28" s="216"/>
      <c r="OLX28" s="216"/>
      <c r="OLY28" s="216"/>
      <c r="OLZ28" s="216"/>
      <c r="OMA28" s="216"/>
      <c r="OMB28" s="216"/>
      <c r="OMC28" s="216"/>
      <c r="OMD28" s="216"/>
      <c r="OME28" s="216"/>
      <c r="OMF28" s="216"/>
      <c r="OMG28" s="216"/>
      <c r="OMH28" s="216"/>
      <c r="OMI28" s="216"/>
      <c r="OMJ28" s="216"/>
      <c r="OMK28" s="216"/>
      <c r="OML28" s="216"/>
      <c r="OMM28" s="216"/>
      <c r="OMN28" s="216"/>
      <c r="OMO28" s="216"/>
      <c r="OMP28" s="216"/>
      <c r="OMQ28" s="216"/>
      <c r="OMR28" s="216"/>
      <c r="OMS28" s="216"/>
      <c r="OMT28" s="216"/>
      <c r="OMU28" s="216"/>
      <c r="OMV28" s="216"/>
      <c r="OMW28" s="216"/>
      <c r="OMX28" s="216"/>
      <c r="OMY28" s="216"/>
      <c r="OMZ28" s="216"/>
      <c r="ONA28" s="216"/>
      <c r="ONB28" s="216"/>
      <c r="ONC28" s="216"/>
      <c r="OND28" s="216"/>
      <c r="ONE28" s="216"/>
      <c r="ONF28" s="216"/>
      <c r="ONG28" s="216"/>
      <c r="ONH28" s="216"/>
      <c r="ONI28" s="216"/>
      <c r="ONJ28" s="216"/>
      <c r="ONK28" s="216"/>
      <c r="ONL28" s="216"/>
      <c r="ONM28" s="216"/>
      <c r="ONN28" s="216"/>
      <c r="ONO28" s="216"/>
      <c r="ONP28" s="216"/>
      <c r="ONQ28" s="216"/>
      <c r="ONR28" s="216"/>
      <c r="ONS28" s="216"/>
      <c r="ONT28" s="216"/>
      <c r="ONU28" s="216"/>
      <c r="ONV28" s="216"/>
      <c r="ONW28" s="216"/>
      <c r="ONX28" s="216"/>
      <c r="ONY28" s="216"/>
      <c r="ONZ28" s="216"/>
      <c r="OOA28" s="216"/>
      <c r="OOB28" s="216"/>
      <c r="OOC28" s="216"/>
      <c r="OOD28" s="216"/>
      <c r="OOE28" s="216"/>
      <c r="OOF28" s="216"/>
      <c r="OOG28" s="216"/>
      <c r="OOH28" s="216"/>
      <c r="OOI28" s="216"/>
      <c r="OOJ28" s="216"/>
      <c r="OOK28" s="216"/>
      <c r="OOL28" s="216"/>
      <c r="OOM28" s="216"/>
      <c r="OON28" s="216"/>
      <c r="OOO28" s="216"/>
      <c r="OOP28" s="216"/>
      <c r="OOQ28" s="216"/>
      <c r="OOR28" s="216"/>
      <c r="OOS28" s="216"/>
      <c r="OOT28" s="216"/>
      <c r="OOU28" s="216"/>
      <c r="OOV28" s="216"/>
      <c r="OOW28" s="216"/>
      <c r="OOX28" s="216"/>
      <c r="OOY28" s="216"/>
      <c r="OOZ28" s="216"/>
      <c r="OPA28" s="216"/>
      <c r="OPB28" s="216"/>
      <c r="OPC28" s="216"/>
      <c r="OPD28" s="216"/>
      <c r="OPE28" s="216"/>
      <c r="OPF28" s="216"/>
      <c r="OPG28" s="216"/>
      <c r="OPH28" s="216"/>
      <c r="OPI28" s="216"/>
      <c r="OPJ28" s="216"/>
      <c r="OPK28" s="216"/>
      <c r="OPL28" s="216"/>
      <c r="OPM28" s="216"/>
      <c r="OPN28" s="216"/>
      <c r="OPO28" s="216"/>
      <c r="OPP28" s="216"/>
      <c r="OPQ28" s="216"/>
      <c r="OPR28" s="216"/>
      <c r="OPS28" s="216"/>
      <c r="OPT28" s="216"/>
      <c r="OPU28" s="216"/>
      <c r="OPV28" s="216"/>
      <c r="OPW28" s="216"/>
      <c r="OPX28" s="216"/>
      <c r="OPY28" s="216"/>
      <c r="OPZ28" s="216"/>
      <c r="OQA28" s="216"/>
      <c r="OQB28" s="216"/>
      <c r="OQC28" s="216"/>
      <c r="OQD28" s="216"/>
      <c r="OQE28" s="216"/>
      <c r="OQF28" s="216"/>
      <c r="OQG28" s="216"/>
      <c r="OQH28" s="216"/>
      <c r="OQI28" s="216"/>
      <c r="OQJ28" s="216"/>
      <c r="OQK28" s="216"/>
      <c r="OQL28" s="216"/>
      <c r="OQM28" s="216"/>
      <c r="OQN28" s="216"/>
      <c r="OQO28" s="216"/>
      <c r="OQP28" s="216"/>
      <c r="OQQ28" s="216"/>
      <c r="OQR28" s="216"/>
      <c r="OQS28" s="216"/>
      <c r="OQT28" s="216"/>
      <c r="OQU28" s="216"/>
      <c r="OQV28" s="216"/>
      <c r="OQW28" s="216"/>
      <c r="OQX28" s="216"/>
      <c r="OQY28" s="216"/>
      <c r="OQZ28" s="216"/>
      <c r="ORA28" s="216"/>
      <c r="ORB28" s="216"/>
      <c r="ORC28" s="216"/>
      <c r="ORD28" s="216"/>
      <c r="ORE28" s="216"/>
      <c r="ORF28" s="216"/>
      <c r="ORG28" s="216"/>
      <c r="ORH28" s="216"/>
      <c r="ORI28" s="216"/>
      <c r="ORJ28" s="216"/>
      <c r="ORK28" s="216"/>
      <c r="ORL28" s="216"/>
      <c r="ORM28" s="216"/>
      <c r="ORN28" s="216"/>
      <c r="ORO28" s="216"/>
      <c r="ORP28" s="216"/>
      <c r="ORQ28" s="216"/>
      <c r="ORR28" s="216"/>
      <c r="ORS28" s="216"/>
      <c r="ORT28" s="216"/>
      <c r="ORU28" s="216"/>
      <c r="ORV28" s="216"/>
      <c r="ORW28" s="216"/>
      <c r="ORX28" s="216"/>
      <c r="ORY28" s="216"/>
      <c r="ORZ28" s="216"/>
      <c r="OSA28" s="216"/>
      <c r="OSB28" s="216"/>
      <c r="OSC28" s="216"/>
      <c r="OSD28" s="216"/>
      <c r="OSE28" s="216"/>
      <c r="OSF28" s="216"/>
      <c r="OSG28" s="216"/>
      <c r="OSH28" s="216"/>
      <c r="OSI28" s="216"/>
      <c r="OSJ28" s="216"/>
      <c r="OSK28" s="216"/>
      <c r="OSL28" s="216"/>
      <c r="OSM28" s="216"/>
      <c r="OSN28" s="216"/>
      <c r="OSO28" s="216"/>
      <c r="OSP28" s="216"/>
      <c r="OSQ28" s="216"/>
      <c r="OSR28" s="216"/>
      <c r="OSS28" s="216"/>
      <c r="OST28" s="216"/>
      <c r="OSU28" s="216"/>
      <c r="OSV28" s="216"/>
      <c r="OSW28" s="216"/>
      <c r="OSX28" s="216"/>
      <c r="OSY28" s="216"/>
      <c r="OSZ28" s="216"/>
      <c r="OTA28" s="216"/>
      <c r="OTB28" s="216"/>
      <c r="OTC28" s="216"/>
      <c r="OTD28" s="216"/>
      <c r="OTE28" s="216"/>
      <c r="OTF28" s="216"/>
      <c r="OTG28" s="216"/>
      <c r="OTH28" s="216"/>
      <c r="OTI28" s="216"/>
      <c r="OTJ28" s="216"/>
      <c r="OTK28" s="216"/>
      <c r="OTL28" s="216"/>
      <c r="OTM28" s="216"/>
      <c r="OTN28" s="216"/>
      <c r="OTO28" s="216"/>
      <c r="OTP28" s="216"/>
      <c r="OTQ28" s="216"/>
      <c r="OTR28" s="216"/>
      <c r="OTS28" s="216"/>
      <c r="OTT28" s="216"/>
      <c r="OTU28" s="216"/>
      <c r="OTV28" s="216"/>
      <c r="OTW28" s="216"/>
      <c r="OTX28" s="216"/>
      <c r="OTY28" s="216"/>
      <c r="OTZ28" s="216"/>
      <c r="OUA28" s="216"/>
      <c r="OUB28" s="216"/>
      <c r="OUC28" s="216"/>
      <c r="OUD28" s="216"/>
      <c r="OUE28" s="216"/>
      <c r="OUF28" s="216"/>
      <c r="OUG28" s="216"/>
      <c r="OUH28" s="216"/>
      <c r="OUI28" s="216"/>
      <c r="OUJ28" s="216"/>
      <c r="OUK28" s="216"/>
      <c r="OUL28" s="216"/>
      <c r="OUM28" s="216"/>
      <c r="OUN28" s="216"/>
      <c r="OUO28" s="216"/>
      <c r="OUP28" s="216"/>
      <c r="OUQ28" s="216"/>
      <c r="OUR28" s="216"/>
      <c r="OUS28" s="216"/>
      <c r="OUT28" s="216"/>
      <c r="OUU28" s="216"/>
      <c r="OUV28" s="216"/>
      <c r="OUW28" s="216"/>
      <c r="OUX28" s="216"/>
      <c r="OUY28" s="216"/>
      <c r="OUZ28" s="216"/>
      <c r="OVA28" s="216"/>
      <c r="OVB28" s="216"/>
      <c r="OVC28" s="216"/>
      <c r="OVD28" s="216"/>
      <c r="OVE28" s="216"/>
      <c r="OVF28" s="216"/>
      <c r="OVG28" s="216"/>
      <c r="OVH28" s="216"/>
      <c r="OVI28" s="216"/>
      <c r="OVJ28" s="216"/>
      <c r="OVK28" s="216"/>
      <c r="OVL28" s="216"/>
      <c r="OVM28" s="216"/>
      <c r="OVN28" s="216"/>
      <c r="OVO28" s="216"/>
      <c r="OVP28" s="216"/>
      <c r="OVQ28" s="216"/>
      <c r="OVR28" s="216"/>
      <c r="OVS28" s="216"/>
      <c r="OVT28" s="216"/>
      <c r="OVU28" s="216"/>
      <c r="OVV28" s="216"/>
      <c r="OVW28" s="216"/>
      <c r="OVX28" s="216"/>
      <c r="OVY28" s="216"/>
      <c r="OVZ28" s="216"/>
      <c r="OWA28" s="216"/>
      <c r="OWB28" s="216"/>
      <c r="OWC28" s="216"/>
      <c r="OWD28" s="216"/>
      <c r="OWE28" s="216"/>
      <c r="OWF28" s="216"/>
      <c r="OWG28" s="216"/>
      <c r="OWH28" s="216"/>
      <c r="OWI28" s="216"/>
      <c r="OWJ28" s="216"/>
      <c r="OWK28" s="216"/>
      <c r="OWL28" s="216"/>
      <c r="OWM28" s="216"/>
      <c r="OWN28" s="216"/>
      <c r="OWO28" s="216"/>
      <c r="OWP28" s="216"/>
      <c r="OWQ28" s="216"/>
      <c r="OWR28" s="216"/>
      <c r="OWS28" s="216"/>
      <c r="OWT28" s="216"/>
      <c r="OWU28" s="216"/>
      <c r="OWV28" s="216"/>
      <c r="OWW28" s="216"/>
      <c r="OWX28" s="216"/>
      <c r="OWY28" s="216"/>
      <c r="OWZ28" s="216"/>
      <c r="OXA28" s="216"/>
      <c r="OXB28" s="216"/>
      <c r="OXC28" s="216"/>
      <c r="OXD28" s="216"/>
      <c r="OXE28" s="216"/>
      <c r="OXF28" s="216"/>
      <c r="OXG28" s="216"/>
      <c r="OXH28" s="216"/>
      <c r="OXI28" s="216"/>
      <c r="OXJ28" s="216"/>
      <c r="OXK28" s="216"/>
      <c r="OXL28" s="216"/>
      <c r="OXM28" s="216"/>
      <c r="OXN28" s="216"/>
      <c r="OXO28" s="216"/>
      <c r="OXP28" s="216"/>
      <c r="OXQ28" s="216"/>
      <c r="OXR28" s="216"/>
      <c r="OXS28" s="216"/>
      <c r="OXT28" s="216"/>
      <c r="OXU28" s="216"/>
      <c r="OXV28" s="216"/>
      <c r="OXW28" s="216"/>
      <c r="OXX28" s="216"/>
      <c r="OXY28" s="216"/>
      <c r="OXZ28" s="216"/>
      <c r="OYA28" s="216"/>
      <c r="OYB28" s="216"/>
      <c r="OYC28" s="216"/>
      <c r="OYD28" s="216"/>
      <c r="OYE28" s="216"/>
      <c r="OYF28" s="216"/>
      <c r="OYG28" s="216"/>
      <c r="OYH28" s="216"/>
      <c r="OYI28" s="216"/>
      <c r="OYJ28" s="216"/>
      <c r="OYK28" s="216"/>
      <c r="OYL28" s="216"/>
      <c r="OYM28" s="216"/>
      <c r="OYN28" s="216"/>
      <c r="OYO28" s="216"/>
      <c r="OYP28" s="216"/>
      <c r="OYQ28" s="216"/>
      <c r="OYR28" s="216"/>
      <c r="OYS28" s="216"/>
      <c r="OYT28" s="216"/>
      <c r="OYU28" s="216"/>
      <c r="OYV28" s="216"/>
      <c r="OYW28" s="216"/>
      <c r="OYX28" s="216"/>
      <c r="OYY28" s="216"/>
      <c r="OYZ28" s="216"/>
      <c r="OZA28" s="216"/>
      <c r="OZB28" s="216"/>
      <c r="OZC28" s="216"/>
      <c r="OZD28" s="216"/>
      <c r="OZE28" s="216"/>
      <c r="OZF28" s="216"/>
      <c r="OZG28" s="216"/>
      <c r="OZH28" s="216"/>
      <c r="OZI28" s="216"/>
      <c r="OZJ28" s="216"/>
      <c r="OZK28" s="216"/>
      <c r="OZL28" s="216"/>
      <c r="OZM28" s="216"/>
      <c r="OZN28" s="216"/>
      <c r="OZO28" s="216"/>
      <c r="OZP28" s="216"/>
      <c r="OZQ28" s="216"/>
      <c r="OZR28" s="216"/>
      <c r="OZS28" s="216"/>
      <c r="OZT28" s="216"/>
      <c r="OZU28" s="216"/>
      <c r="OZV28" s="216"/>
      <c r="OZW28" s="216"/>
      <c r="OZX28" s="216"/>
      <c r="OZY28" s="216"/>
      <c r="OZZ28" s="216"/>
      <c r="PAA28" s="216"/>
      <c r="PAB28" s="216"/>
      <c r="PAC28" s="216"/>
      <c r="PAD28" s="216"/>
      <c r="PAE28" s="216"/>
      <c r="PAF28" s="216"/>
      <c r="PAG28" s="216"/>
      <c r="PAH28" s="216"/>
      <c r="PAI28" s="216"/>
      <c r="PAJ28" s="216"/>
      <c r="PAK28" s="216"/>
      <c r="PAL28" s="216"/>
      <c r="PAM28" s="216"/>
      <c r="PAN28" s="216"/>
      <c r="PAO28" s="216"/>
      <c r="PAP28" s="216"/>
      <c r="PAQ28" s="216"/>
      <c r="PAR28" s="216"/>
      <c r="PAS28" s="216"/>
      <c r="PAT28" s="216"/>
      <c r="PAU28" s="216"/>
      <c r="PAV28" s="216"/>
      <c r="PAW28" s="216"/>
      <c r="PAX28" s="216"/>
      <c r="PAY28" s="216"/>
      <c r="PAZ28" s="216"/>
      <c r="PBA28" s="216"/>
      <c r="PBB28" s="216"/>
      <c r="PBC28" s="216"/>
      <c r="PBD28" s="216"/>
      <c r="PBE28" s="216"/>
      <c r="PBF28" s="216"/>
      <c r="PBG28" s="216"/>
      <c r="PBH28" s="216"/>
      <c r="PBI28" s="216"/>
      <c r="PBJ28" s="216"/>
      <c r="PBK28" s="216"/>
      <c r="PBL28" s="216"/>
      <c r="PBM28" s="216"/>
      <c r="PBN28" s="216"/>
      <c r="PBO28" s="216"/>
      <c r="PBP28" s="216"/>
      <c r="PBQ28" s="216"/>
      <c r="PBR28" s="216"/>
      <c r="PBS28" s="216"/>
      <c r="PBT28" s="216"/>
      <c r="PBU28" s="216"/>
      <c r="PBV28" s="216"/>
      <c r="PBW28" s="216"/>
      <c r="PBX28" s="216"/>
      <c r="PBY28" s="216"/>
      <c r="PBZ28" s="216"/>
      <c r="PCA28" s="216"/>
      <c r="PCB28" s="216"/>
      <c r="PCC28" s="216"/>
      <c r="PCD28" s="216"/>
      <c r="PCE28" s="216"/>
      <c r="PCF28" s="216"/>
      <c r="PCG28" s="216"/>
      <c r="PCH28" s="216"/>
      <c r="PCI28" s="216"/>
      <c r="PCJ28" s="216"/>
      <c r="PCK28" s="216"/>
      <c r="PCL28" s="216"/>
      <c r="PCM28" s="216"/>
      <c r="PCN28" s="216"/>
      <c r="PCO28" s="216"/>
      <c r="PCP28" s="216"/>
      <c r="PCQ28" s="216"/>
      <c r="PCR28" s="216"/>
      <c r="PCS28" s="216"/>
      <c r="PCT28" s="216"/>
      <c r="PCU28" s="216"/>
      <c r="PCV28" s="216"/>
      <c r="PCW28" s="216"/>
      <c r="PCX28" s="216"/>
      <c r="PCY28" s="216"/>
      <c r="PCZ28" s="216"/>
      <c r="PDA28" s="216"/>
      <c r="PDB28" s="216"/>
      <c r="PDC28" s="216"/>
      <c r="PDD28" s="216"/>
      <c r="PDE28" s="216"/>
      <c r="PDF28" s="216"/>
      <c r="PDG28" s="216"/>
      <c r="PDH28" s="216"/>
      <c r="PDI28" s="216"/>
      <c r="PDJ28" s="216"/>
      <c r="PDK28" s="216"/>
      <c r="PDL28" s="216"/>
      <c r="PDM28" s="216"/>
      <c r="PDN28" s="216"/>
      <c r="PDO28" s="216"/>
      <c r="PDP28" s="216"/>
      <c r="PDQ28" s="216"/>
      <c r="PDR28" s="216"/>
      <c r="PDS28" s="216"/>
      <c r="PDT28" s="216"/>
      <c r="PDU28" s="216"/>
      <c r="PDV28" s="216"/>
      <c r="PDW28" s="216"/>
      <c r="PDX28" s="216"/>
      <c r="PDY28" s="216"/>
      <c r="PDZ28" s="216"/>
      <c r="PEA28" s="216"/>
      <c r="PEB28" s="216"/>
      <c r="PEC28" s="216"/>
      <c r="PED28" s="216"/>
      <c r="PEE28" s="216"/>
      <c r="PEF28" s="216"/>
      <c r="PEG28" s="216"/>
      <c r="PEH28" s="216"/>
      <c r="PEI28" s="216"/>
      <c r="PEJ28" s="216"/>
      <c r="PEK28" s="216"/>
      <c r="PEL28" s="216"/>
      <c r="PEM28" s="216"/>
      <c r="PEN28" s="216"/>
      <c r="PEO28" s="216"/>
      <c r="PEP28" s="216"/>
      <c r="PEQ28" s="216"/>
      <c r="PER28" s="216"/>
      <c r="PES28" s="216"/>
      <c r="PET28" s="216"/>
      <c r="PEU28" s="216"/>
      <c r="PEV28" s="216"/>
      <c r="PEW28" s="216"/>
      <c r="PEX28" s="216"/>
      <c r="PEY28" s="216"/>
      <c r="PEZ28" s="216"/>
      <c r="PFA28" s="216"/>
      <c r="PFB28" s="216"/>
      <c r="PFC28" s="216"/>
      <c r="PFD28" s="216"/>
      <c r="PFE28" s="216"/>
      <c r="PFF28" s="216"/>
      <c r="PFG28" s="216"/>
      <c r="PFH28" s="216"/>
      <c r="PFI28" s="216"/>
      <c r="PFJ28" s="216"/>
      <c r="PFK28" s="216"/>
      <c r="PFL28" s="216"/>
      <c r="PFM28" s="216"/>
      <c r="PFN28" s="216"/>
      <c r="PFO28" s="216"/>
      <c r="PFP28" s="216"/>
      <c r="PFQ28" s="216"/>
      <c r="PFR28" s="216"/>
      <c r="PFS28" s="216"/>
      <c r="PFT28" s="216"/>
      <c r="PFU28" s="216"/>
      <c r="PFV28" s="216"/>
      <c r="PFW28" s="216"/>
      <c r="PFX28" s="216"/>
      <c r="PFY28" s="216"/>
      <c r="PFZ28" s="216"/>
      <c r="PGA28" s="216"/>
      <c r="PGB28" s="216"/>
      <c r="PGC28" s="216"/>
      <c r="PGD28" s="216"/>
      <c r="PGE28" s="216"/>
      <c r="PGF28" s="216"/>
      <c r="PGG28" s="216"/>
      <c r="PGH28" s="216"/>
      <c r="PGI28" s="216"/>
      <c r="PGJ28" s="216"/>
      <c r="PGK28" s="216"/>
      <c r="PGL28" s="216"/>
      <c r="PGM28" s="216"/>
      <c r="PGN28" s="216"/>
      <c r="PGO28" s="216"/>
      <c r="PGP28" s="216"/>
      <c r="PGQ28" s="216"/>
      <c r="PGR28" s="216"/>
      <c r="PGS28" s="216"/>
      <c r="PGT28" s="216"/>
      <c r="PGU28" s="216"/>
      <c r="PGV28" s="216"/>
      <c r="PGW28" s="216"/>
      <c r="PGX28" s="216"/>
      <c r="PGY28" s="216"/>
      <c r="PGZ28" s="216"/>
      <c r="PHA28" s="216"/>
      <c r="PHB28" s="216"/>
      <c r="PHC28" s="216"/>
      <c r="PHD28" s="216"/>
      <c r="PHE28" s="216"/>
      <c r="PHF28" s="216"/>
      <c r="PHG28" s="216"/>
      <c r="PHH28" s="216"/>
      <c r="PHI28" s="216"/>
      <c r="PHJ28" s="216"/>
      <c r="PHK28" s="216"/>
      <c r="PHL28" s="216"/>
      <c r="PHM28" s="216"/>
      <c r="PHN28" s="216"/>
      <c r="PHO28" s="216"/>
      <c r="PHP28" s="216"/>
      <c r="PHQ28" s="216"/>
      <c r="PHR28" s="216"/>
      <c r="PHS28" s="216"/>
      <c r="PHT28" s="216"/>
      <c r="PHU28" s="216"/>
      <c r="PHV28" s="216"/>
      <c r="PHW28" s="216"/>
      <c r="PHX28" s="216"/>
      <c r="PHY28" s="216"/>
      <c r="PHZ28" s="216"/>
      <c r="PIA28" s="216"/>
      <c r="PIB28" s="216"/>
      <c r="PIC28" s="216"/>
      <c r="PID28" s="216"/>
      <c r="PIE28" s="216"/>
      <c r="PIF28" s="216"/>
      <c r="PIG28" s="216"/>
      <c r="PIH28" s="216"/>
      <c r="PII28" s="216"/>
      <c r="PIJ28" s="216"/>
      <c r="PIK28" s="216"/>
      <c r="PIL28" s="216"/>
      <c r="PIM28" s="216"/>
      <c r="PIN28" s="216"/>
      <c r="PIO28" s="216"/>
      <c r="PIP28" s="216"/>
      <c r="PIQ28" s="216"/>
      <c r="PIR28" s="216"/>
      <c r="PIS28" s="216"/>
      <c r="PIT28" s="216"/>
      <c r="PIU28" s="216"/>
      <c r="PIV28" s="216"/>
      <c r="PIW28" s="216"/>
      <c r="PIX28" s="216"/>
      <c r="PIY28" s="216"/>
      <c r="PIZ28" s="216"/>
      <c r="PJA28" s="216"/>
      <c r="PJB28" s="216"/>
      <c r="PJC28" s="216"/>
      <c r="PJD28" s="216"/>
      <c r="PJE28" s="216"/>
      <c r="PJF28" s="216"/>
      <c r="PJG28" s="216"/>
      <c r="PJH28" s="216"/>
      <c r="PJI28" s="216"/>
      <c r="PJJ28" s="216"/>
      <c r="PJK28" s="216"/>
      <c r="PJL28" s="216"/>
      <c r="PJM28" s="216"/>
      <c r="PJN28" s="216"/>
      <c r="PJO28" s="216"/>
      <c r="PJP28" s="216"/>
      <c r="PJQ28" s="216"/>
      <c r="PJR28" s="216"/>
      <c r="PJS28" s="216"/>
      <c r="PJT28" s="216"/>
      <c r="PJU28" s="216"/>
      <c r="PJV28" s="216"/>
      <c r="PJW28" s="216"/>
      <c r="PJX28" s="216"/>
      <c r="PJY28" s="216"/>
      <c r="PJZ28" s="216"/>
      <c r="PKA28" s="216"/>
      <c r="PKB28" s="216"/>
      <c r="PKC28" s="216"/>
      <c r="PKD28" s="216"/>
      <c r="PKE28" s="216"/>
      <c r="PKF28" s="216"/>
      <c r="PKG28" s="216"/>
      <c r="PKH28" s="216"/>
      <c r="PKI28" s="216"/>
      <c r="PKJ28" s="216"/>
      <c r="PKK28" s="216"/>
      <c r="PKL28" s="216"/>
      <c r="PKM28" s="216"/>
      <c r="PKN28" s="216"/>
      <c r="PKO28" s="216"/>
      <c r="PKP28" s="216"/>
      <c r="PKQ28" s="216"/>
      <c r="PKR28" s="216"/>
      <c r="PKS28" s="216"/>
      <c r="PKT28" s="216"/>
      <c r="PKU28" s="216"/>
      <c r="PKV28" s="216"/>
      <c r="PKW28" s="216"/>
      <c r="PKX28" s="216"/>
      <c r="PKY28" s="216"/>
      <c r="PKZ28" s="216"/>
      <c r="PLA28" s="216"/>
      <c r="PLB28" s="216"/>
      <c r="PLC28" s="216"/>
      <c r="PLD28" s="216"/>
      <c r="PLE28" s="216"/>
      <c r="PLF28" s="216"/>
      <c r="PLG28" s="216"/>
      <c r="PLH28" s="216"/>
      <c r="PLI28" s="216"/>
      <c r="PLJ28" s="216"/>
      <c r="PLK28" s="216"/>
      <c r="PLL28" s="216"/>
      <c r="PLM28" s="216"/>
      <c r="PLN28" s="216"/>
      <c r="PLO28" s="216"/>
      <c r="PLP28" s="216"/>
      <c r="PLQ28" s="216"/>
      <c r="PLR28" s="216"/>
      <c r="PLS28" s="216"/>
      <c r="PLT28" s="216"/>
      <c r="PLU28" s="216"/>
      <c r="PLV28" s="216"/>
      <c r="PLW28" s="216"/>
      <c r="PLX28" s="216"/>
      <c r="PLY28" s="216"/>
      <c r="PLZ28" s="216"/>
      <c r="PMA28" s="216"/>
      <c r="PMB28" s="216"/>
      <c r="PMC28" s="216"/>
      <c r="PMD28" s="216"/>
      <c r="PME28" s="216"/>
      <c r="PMF28" s="216"/>
      <c r="PMG28" s="216"/>
      <c r="PMH28" s="216"/>
      <c r="PMI28" s="216"/>
      <c r="PMJ28" s="216"/>
      <c r="PMK28" s="216"/>
      <c r="PML28" s="216"/>
      <c r="PMM28" s="216"/>
      <c r="PMN28" s="216"/>
      <c r="PMO28" s="216"/>
      <c r="PMP28" s="216"/>
      <c r="PMQ28" s="216"/>
      <c r="PMR28" s="216"/>
      <c r="PMS28" s="216"/>
      <c r="PMT28" s="216"/>
      <c r="PMU28" s="216"/>
      <c r="PMV28" s="216"/>
      <c r="PMW28" s="216"/>
      <c r="PMX28" s="216"/>
      <c r="PMY28" s="216"/>
      <c r="PMZ28" s="216"/>
      <c r="PNA28" s="216"/>
      <c r="PNB28" s="216"/>
      <c r="PNC28" s="216"/>
      <c r="PND28" s="216"/>
      <c r="PNE28" s="216"/>
      <c r="PNF28" s="216"/>
      <c r="PNG28" s="216"/>
      <c r="PNH28" s="216"/>
      <c r="PNI28" s="216"/>
      <c r="PNJ28" s="216"/>
      <c r="PNK28" s="216"/>
      <c r="PNL28" s="216"/>
      <c r="PNM28" s="216"/>
      <c r="PNN28" s="216"/>
      <c r="PNO28" s="216"/>
      <c r="PNP28" s="216"/>
      <c r="PNQ28" s="216"/>
      <c r="PNR28" s="216"/>
      <c r="PNS28" s="216"/>
      <c r="PNT28" s="216"/>
      <c r="PNU28" s="216"/>
      <c r="PNV28" s="216"/>
      <c r="PNW28" s="216"/>
      <c r="PNX28" s="216"/>
      <c r="PNY28" s="216"/>
      <c r="PNZ28" s="216"/>
      <c r="POA28" s="216"/>
      <c r="POB28" s="216"/>
      <c r="POC28" s="216"/>
      <c r="POD28" s="216"/>
      <c r="POE28" s="216"/>
      <c r="POF28" s="216"/>
      <c r="POG28" s="216"/>
      <c r="POH28" s="216"/>
      <c r="POI28" s="216"/>
      <c r="POJ28" s="216"/>
      <c r="POK28" s="216"/>
      <c r="POL28" s="216"/>
      <c r="POM28" s="216"/>
      <c r="PON28" s="216"/>
      <c r="POO28" s="216"/>
      <c r="POP28" s="216"/>
      <c r="POQ28" s="216"/>
      <c r="POR28" s="216"/>
      <c r="POS28" s="216"/>
      <c r="POT28" s="216"/>
      <c r="POU28" s="216"/>
      <c r="POV28" s="216"/>
      <c r="POW28" s="216"/>
      <c r="POX28" s="216"/>
      <c r="POY28" s="216"/>
      <c r="POZ28" s="216"/>
      <c r="PPA28" s="216"/>
      <c r="PPB28" s="216"/>
      <c r="PPC28" s="216"/>
      <c r="PPD28" s="216"/>
      <c r="PPE28" s="216"/>
      <c r="PPF28" s="216"/>
      <c r="PPG28" s="216"/>
      <c r="PPH28" s="216"/>
      <c r="PPI28" s="216"/>
      <c r="PPJ28" s="216"/>
      <c r="PPK28" s="216"/>
      <c r="PPL28" s="216"/>
      <c r="PPM28" s="216"/>
      <c r="PPN28" s="216"/>
      <c r="PPO28" s="216"/>
      <c r="PPP28" s="216"/>
      <c r="PPQ28" s="216"/>
      <c r="PPR28" s="216"/>
      <c r="PPS28" s="216"/>
      <c r="PPT28" s="216"/>
      <c r="PPU28" s="216"/>
      <c r="PPV28" s="216"/>
      <c r="PPW28" s="216"/>
      <c r="PPX28" s="216"/>
      <c r="PPY28" s="216"/>
      <c r="PPZ28" s="216"/>
      <c r="PQA28" s="216"/>
      <c r="PQB28" s="216"/>
      <c r="PQC28" s="216"/>
      <c r="PQD28" s="216"/>
      <c r="PQE28" s="216"/>
      <c r="PQF28" s="216"/>
      <c r="PQG28" s="216"/>
      <c r="PQH28" s="216"/>
      <c r="PQI28" s="216"/>
      <c r="PQJ28" s="216"/>
      <c r="PQK28" s="216"/>
      <c r="PQL28" s="216"/>
      <c r="PQM28" s="216"/>
      <c r="PQN28" s="216"/>
      <c r="PQO28" s="216"/>
      <c r="PQP28" s="216"/>
      <c r="PQQ28" s="216"/>
      <c r="PQR28" s="216"/>
      <c r="PQS28" s="216"/>
      <c r="PQT28" s="216"/>
      <c r="PQU28" s="216"/>
      <c r="PQV28" s="216"/>
      <c r="PQW28" s="216"/>
      <c r="PQX28" s="216"/>
      <c r="PQY28" s="216"/>
      <c r="PQZ28" s="216"/>
      <c r="PRA28" s="216"/>
      <c r="PRB28" s="216"/>
      <c r="PRC28" s="216"/>
      <c r="PRD28" s="216"/>
      <c r="PRE28" s="216"/>
      <c r="PRF28" s="216"/>
      <c r="PRG28" s="216"/>
      <c r="PRH28" s="216"/>
      <c r="PRI28" s="216"/>
      <c r="PRJ28" s="216"/>
      <c r="PRK28" s="216"/>
      <c r="PRL28" s="216"/>
      <c r="PRM28" s="216"/>
      <c r="PRN28" s="216"/>
      <c r="PRO28" s="216"/>
      <c r="PRP28" s="216"/>
      <c r="PRQ28" s="216"/>
      <c r="PRR28" s="216"/>
      <c r="PRS28" s="216"/>
      <c r="PRT28" s="216"/>
      <c r="PRU28" s="216"/>
      <c r="PRV28" s="216"/>
      <c r="PRW28" s="216"/>
      <c r="PRX28" s="216"/>
      <c r="PRY28" s="216"/>
      <c r="PRZ28" s="216"/>
      <c r="PSA28" s="216"/>
      <c r="PSB28" s="216"/>
      <c r="PSC28" s="216"/>
      <c r="PSD28" s="216"/>
      <c r="PSE28" s="216"/>
      <c r="PSF28" s="216"/>
      <c r="PSG28" s="216"/>
      <c r="PSH28" s="216"/>
      <c r="PSI28" s="216"/>
      <c r="PSJ28" s="216"/>
      <c r="PSK28" s="216"/>
      <c r="PSL28" s="216"/>
      <c r="PSM28" s="216"/>
      <c r="PSN28" s="216"/>
      <c r="PSO28" s="216"/>
      <c r="PSP28" s="216"/>
      <c r="PSQ28" s="216"/>
      <c r="PSR28" s="216"/>
      <c r="PSS28" s="216"/>
      <c r="PST28" s="216"/>
      <c r="PSU28" s="216"/>
      <c r="PSV28" s="216"/>
      <c r="PSW28" s="216"/>
      <c r="PSX28" s="216"/>
      <c r="PSY28" s="216"/>
      <c r="PSZ28" s="216"/>
      <c r="PTA28" s="216"/>
      <c r="PTB28" s="216"/>
      <c r="PTC28" s="216"/>
      <c r="PTD28" s="216"/>
      <c r="PTE28" s="216"/>
      <c r="PTF28" s="216"/>
      <c r="PTG28" s="216"/>
      <c r="PTH28" s="216"/>
      <c r="PTI28" s="216"/>
      <c r="PTJ28" s="216"/>
      <c r="PTK28" s="216"/>
      <c r="PTL28" s="216"/>
      <c r="PTM28" s="216"/>
      <c r="PTN28" s="216"/>
      <c r="PTO28" s="216"/>
      <c r="PTP28" s="216"/>
      <c r="PTQ28" s="216"/>
      <c r="PTR28" s="216"/>
      <c r="PTS28" s="216"/>
      <c r="PTT28" s="216"/>
      <c r="PTU28" s="216"/>
      <c r="PTV28" s="216"/>
      <c r="PTW28" s="216"/>
      <c r="PTX28" s="216"/>
      <c r="PTY28" s="216"/>
      <c r="PTZ28" s="216"/>
      <c r="PUA28" s="216"/>
      <c r="PUB28" s="216"/>
      <c r="PUC28" s="216"/>
      <c r="PUD28" s="216"/>
      <c r="PUE28" s="216"/>
      <c r="PUF28" s="216"/>
      <c r="PUG28" s="216"/>
      <c r="PUH28" s="216"/>
      <c r="PUI28" s="216"/>
      <c r="PUJ28" s="216"/>
      <c r="PUK28" s="216"/>
      <c r="PUL28" s="216"/>
      <c r="PUM28" s="216"/>
      <c r="PUN28" s="216"/>
      <c r="PUO28" s="216"/>
      <c r="PUP28" s="216"/>
      <c r="PUQ28" s="216"/>
      <c r="PUR28" s="216"/>
      <c r="PUS28" s="216"/>
      <c r="PUT28" s="216"/>
      <c r="PUU28" s="216"/>
      <c r="PUV28" s="216"/>
      <c r="PUW28" s="216"/>
      <c r="PUX28" s="216"/>
      <c r="PUY28" s="216"/>
      <c r="PUZ28" s="216"/>
      <c r="PVA28" s="216"/>
      <c r="PVB28" s="216"/>
      <c r="PVC28" s="216"/>
      <c r="PVD28" s="216"/>
      <c r="PVE28" s="216"/>
      <c r="PVF28" s="216"/>
      <c r="PVG28" s="216"/>
      <c r="PVH28" s="216"/>
      <c r="PVI28" s="216"/>
      <c r="PVJ28" s="216"/>
      <c r="PVK28" s="216"/>
      <c r="PVL28" s="216"/>
      <c r="PVM28" s="216"/>
      <c r="PVN28" s="216"/>
      <c r="PVO28" s="216"/>
      <c r="PVP28" s="216"/>
      <c r="PVQ28" s="216"/>
      <c r="PVR28" s="216"/>
      <c r="PVS28" s="216"/>
      <c r="PVT28" s="216"/>
      <c r="PVU28" s="216"/>
      <c r="PVV28" s="216"/>
      <c r="PVW28" s="216"/>
      <c r="PVX28" s="216"/>
      <c r="PVY28" s="216"/>
      <c r="PVZ28" s="216"/>
      <c r="PWA28" s="216"/>
      <c r="PWB28" s="216"/>
      <c r="PWC28" s="216"/>
      <c r="PWD28" s="216"/>
      <c r="PWE28" s="216"/>
      <c r="PWF28" s="216"/>
      <c r="PWG28" s="216"/>
      <c r="PWH28" s="216"/>
      <c r="PWI28" s="216"/>
      <c r="PWJ28" s="216"/>
      <c r="PWK28" s="216"/>
      <c r="PWL28" s="216"/>
      <c r="PWM28" s="216"/>
      <c r="PWN28" s="216"/>
      <c r="PWO28" s="216"/>
      <c r="PWP28" s="216"/>
      <c r="PWQ28" s="216"/>
      <c r="PWR28" s="216"/>
      <c r="PWS28" s="216"/>
      <c r="PWT28" s="216"/>
      <c r="PWU28" s="216"/>
      <c r="PWV28" s="216"/>
      <c r="PWW28" s="216"/>
      <c r="PWX28" s="216"/>
      <c r="PWY28" s="216"/>
      <c r="PWZ28" s="216"/>
      <c r="PXA28" s="216"/>
      <c r="PXB28" s="216"/>
      <c r="PXC28" s="216"/>
      <c r="PXD28" s="216"/>
      <c r="PXE28" s="216"/>
      <c r="PXF28" s="216"/>
      <c r="PXG28" s="216"/>
      <c r="PXH28" s="216"/>
      <c r="PXI28" s="216"/>
      <c r="PXJ28" s="216"/>
      <c r="PXK28" s="216"/>
      <c r="PXL28" s="216"/>
      <c r="PXM28" s="216"/>
      <c r="PXN28" s="216"/>
      <c r="PXO28" s="216"/>
      <c r="PXP28" s="216"/>
      <c r="PXQ28" s="216"/>
      <c r="PXR28" s="216"/>
      <c r="PXS28" s="216"/>
      <c r="PXT28" s="216"/>
      <c r="PXU28" s="216"/>
      <c r="PXV28" s="216"/>
      <c r="PXW28" s="216"/>
      <c r="PXX28" s="216"/>
      <c r="PXY28" s="216"/>
      <c r="PXZ28" s="216"/>
      <c r="PYA28" s="216"/>
      <c r="PYB28" s="216"/>
      <c r="PYC28" s="216"/>
      <c r="PYD28" s="216"/>
      <c r="PYE28" s="216"/>
      <c r="PYF28" s="216"/>
      <c r="PYG28" s="216"/>
      <c r="PYH28" s="216"/>
      <c r="PYI28" s="216"/>
      <c r="PYJ28" s="216"/>
      <c r="PYK28" s="216"/>
      <c r="PYL28" s="216"/>
      <c r="PYM28" s="216"/>
      <c r="PYN28" s="216"/>
      <c r="PYO28" s="216"/>
      <c r="PYP28" s="216"/>
      <c r="PYQ28" s="216"/>
      <c r="PYR28" s="216"/>
      <c r="PYS28" s="216"/>
      <c r="PYT28" s="216"/>
      <c r="PYU28" s="216"/>
      <c r="PYV28" s="216"/>
      <c r="PYW28" s="216"/>
      <c r="PYX28" s="216"/>
      <c r="PYY28" s="216"/>
      <c r="PYZ28" s="216"/>
      <c r="PZA28" s="216"/>
      <c r="PZB28" s="216"/>
      <c r="PZC28" s="216"/>
      <c r="PZD28" s="216"/>
      <c r="PZE28" s="216"/>
      <c r="PZF28" s="216"/>
      <c r="PZG28" s="216"/>
      <c r="PZH28" s="216"/>
      <c r="PZI28" s="216"/>
      <c r="PZJ28" s="216"/>
      <c r="PZK28" s="216"/>
      <c r="PZL28" s="216"/>
      <c r="PZM28" s="216"/>
      <c r="PZN28" s="216"/>
      <c r="PZO28" s="216"/>
      <c r="PZP28" s="216"/>
      <c r="PZQ28" s="216"/>
      <c r="PZR28" s="216"/>
      <c r="PZS28" s="216"/>
      <c r="PZT28" s="216"/>
      <c r="PZU28" s="216"/>
      <c r="PZV28" s="216"/>
      <c r="PZW28" s="216"/>
      <c r="PZX28" s="216"/>
      <c r="PZY28" s="216"/>
      <c r="PZZ28" s="216"/>
      <c r="QAA28" s="216"/>
      <c r="QAB28" s="216"/>
      <c r="QAC28" s="216"/>
      <c r="QAD28" s="216"/>
      <c r="QAE28" s="216"/>
      <c r="QAF28" s="216"/>
      <c r="QAG28" s="216"/>
      <c r="QAH28" s="216"/>
      <c r="QAI28" s="216"/>
      <c r="QAJ28" s="216"/>
      <c r="QAK28" s="216"/>
      <c r="QAL28" s="216"/>
      <c r="QAM28" s="216"/>
      <c r="QAN28" s="216"/>
      <c r="QAO28" s="216"/>
      <c r="QAP28" s="216"/>
      <c r="QAQ28" s="216"/>
      <c r="QAR28" s="216"/>
      <c r="QAS28" s="216"/>
      <c r="QAT28" s="216"/>
      <c r="QAU28" s="216"/>
      <c r="QAV28" s="216"/>
      <c r="QAW28" s="216"/>
      <c r="QAX28" s="216"/>
      <c r="QAY28" s="216"/>
      <c r="QAZ28" s="216"/>
      <c r="QBA28" s="216"/>
      <c r="QBB28" s="216"/>
      <c r="QBC28" s="216"/>
      <c r="QBD28" s="216"/>
      <c r="QBE28" s="216"/>
      <c r="QBF28" s="216"/>
      <c r="QBG28" s="216"/>
      <c r="QBH28" s="216"/>
      <c r="QBI28" s="216"/>
      <c r="QBJ28" s="216"/>
      <c r="QBK28" s="216"/>
      <c r="QBL28" s="216"/>
      <c r="QBM28" s="216"/>
      <c r="QBN28" s="216"/>
      <c r="QBO28" s="216"/>
      <c r="QBP28" s="216"/>
      <c r="QBQ28" s="216"/>
      <c r="QBR28" s="216"/>
      <c r="QBS28" s="216"/>
      <c r="QBT28" s="216"/>
      <c r="QBU28" s="216"/>
      <c r="QBV28" s="216"/>
      <c r="QBW28" s="216"/>
      <c r="QBX28" s="216"/>
      <c r="QBY28" s="216"/>
      <c r="QBZ28" s="216"/>
      <c r="QCA28" s="216"/>
      <c r="QCB28" s="216"/>
      <c r="QCC28" s="216"/>
      <c r="QCD28" s="216"/>
      <c r="QCE28" s="216"/>
      <c r="QCF28" s="216"/>
      <c r="QCG28" s="216"/>
      <c r="QCH28" s="216"/>
      <c r="QCI28" s="216"/>
      <c r="QCJ28" s="216"/>
      <c r="QCK28" s="216"/>
      <c r="QCL28" s="216"/>
      <c r="QCM28" s="216"/>
      <c r="QCN28" s="216"/>
      <c r="QCO28" s="216"/>
      <c r="QCP28" s="216"/>
      <c r="QCQ28" s="216"/>
      <c r="QCR28" s="216"/>
      <c r="QCS28" s="216"/>
      <c r="QCT28" s="216"/>
      <c r="QCU28" s="216"/>
      <c r="QCV28" s="216"/>
      <c r="QCW28" s="216"/>
      <c r="QCX28" s="216"/>
      <c r="QCY28" s="216"/>
      <c r="QCZ28" s="216"/>
      <c r="QDA28" s="216"/>
      <c r="QDB28" s="216"/>
      <c r="QDC28" s="216"/>
      <c r="QDD28" s="216"/>
      <c r="QDE28" s="216"/>
      <c r="QDF28" s="216"/>
      <c r="QDG28" s="216"/>
      <c r="QDH28" s="216"/>
      <c r="QDI28" s="216"/>
      <c r="QDJ28" s="216"/>
      <c r="QDK28" s="216"/>
      <c r="QDL28" s="216"/>
      <c r="QDM28" s="216"/>
      <c r="QDN28" s="216"/>
      <c r="QDO28" s="216"/>
      <c r="QDP28" s="216"/>
      <c r="QDQ28" s="216"/>
      <c r="QDR28" s="216"/>
      <c r="QDS28" s="216"/>
      <c r="QDT28" s="216"/>
      <c r="QDU28" s="216"/>
      <c r="QDV28" s="216"/>
      <c r="QDW28" s="216"/>
      <c r="QDX28" s="216"/>
      <c r="QDY28" s="216"/>
      <c r="QDZ28" s="216"/>
      <c r="QEA28" s="216"/>
      <c r="QEB28" s="216"/>
      <c r="QEC28" s="216"/>
      <c r="QED28" s="216"/>
      <c r="QEE28" s="216"/>
      <c r="QEF28" s="216"/>
      <c r="QEG28" s="216"/>
      <c r="QEH28" s="216"/>
      <c r="QEI28" s="216"/>
      <c r="QEJ28" s="216"/>
      <c r="QEK28" s="216"/>
      <c r="QEL28" s="216"/>
      <c r="QEM28" s="216"/>
      <c r="QEN28" s="216"/>
      <c r="QEO28" s="216"/>
      <c r="QEP28" s="216"/>
      <c r="QEQ28" s="216"/>
      <c r="QER28" s="216"/>
      <c r="QES28" s="216"/>
      <c r="QET28" s="216"/>
      <c r="QEU28" s="216"/>
      <c r="QEV28" s="216"/>
      <c r="QEW28" s="216"/>
      <c r="QEX28" s="216"/>
      <c r="QEY28" s="216"/>
      <c r="QEZ28" s="216"/>
      <c r="QFA28" s="216"/>
      <c r="QFB28" s="216"/>
      <c r="QFC28" s="216"/>
      <c r="QFD28" s="216"/>
      <c r="QFE28" s="216"/>
      <c r="QFF28" s="216"/>
      <c r="QFG28" s="216"/>
      <c r="QFH28" s="216"/>
      <c r="QFI28" s="216"/>
      <c r="QFJ28" s="216"/>
      <c r="QFK28" s="216"/>
      <c r="QFL28" s="216"/>
      <c r="QFM28" s="216"/>
      <c r="QFN28" s="216"/>
      <c r="QFO28" s="216"/>
      <c r="QFP28" s="216"/>
      <c r="QFQ28" s="216"/>
      <c r="QFR28" s="216"/>
      <c r="QFS28" s="216"/>
      <c r="QFT28" s="216"/>
      <c r="QFU28" s="216"/>
      <c r="QFV28" s="216"/>
      <c r="QFW28" s="216"/>
      <c r="QFX28" s="216"/>
      <c r="QFY28" s="216"/>
      <c r="QFZ28" s="216"/>
      <c r="QGA28" s="216"/>
      <c r="QGB28" s="216"/>
      <c r="QGC28" s="216"/>
      <c r="QGD28" s="216"/>
      <c r="QGE28" s="216"/>
      <c r="QGF28" s="216"/>
      <c r="QGG28" s="216"/>
      <c r="QGH28" s="216"/>
      <c r="QGI28" s="216"/>
      <c r="QGJ28" s="216"/>
      <c r="QGK28" s="216"/>
      <c r="QGL28" s="216"/>
      <c r="QGM28" s="216"/>
      <c r="QGN28" s="216"/>
      <c r="QGO28" s="216"/>
      <c r="QGP28" s="216"/>
      <c r="QGQ28" s="216"/>
      <c r="QGR28" s="216"/>
      <c r="QGS28" s="216"/>
      <c r="QGT28" s="216"/>
      <c r="QGU28" s="216"/>
      <c r="QGV28" s="216"/>
      <c r="QGW28" s="216"/>
      <c r="QGX28" s="216"/>
      <c r="QGY28" s="216"/>
      <c r="QGZ28" s="216"/>
      <c r="QHA28" s="216"/>
      <c r="QHB28" s="216"/>
      <c r="QHC28" s="216"/>
      <c r="QHD28" s="216"/>
      <c r="QHE28" s="216"/>
      <c r="QHF28" s="216"/>
      <c r="QHG28" s="216"/>
      <c r="QHH28" s="216"/>
      <c r="QHI28" s="216"/>
      <c r="QHJ28" s="216"/>
      <c r="QHK28" s="216"/>
      <c r="QHL28" s="216"/>
      <c r="QHM28" s="216"/>
      <c r="QHN28" s="216"/>
      <c r="QHO28" s="216"/>
      <c r="QHP28" s="216"/>
      <c r="QHQ28" s="216"/>
      <c r="QHR28" s="216"/>
      <c r="QHS28" s="216"/>
      <c r="QHT28" s="216"/>
      <c r="QHU28" s="216"/>
      <c r="QHV28" s="216"/>
      <c r="QHW28" s="216"/>
      <c r="QHX28" s="216"/>
      <c r="QHY28" s="216"/>
      <c r="QHZ28" s="216"/>
      <c r="QIA28" s="216"/>
      <c r="QIB28" s="216"/>
      <c r="QIC28" s="216"/>
      <c r="QID28" s="216"/>
      <c r="QIE28" s="216"/>
      <c r="QIF28" s="216"/>
      <c r="QIG28" s="216"/>
      <c r="QIH28" s="216"/>
      <c r="QII28" s="216"/>
      <c r="QIJ28" s="216"/>
      <c r="QIK28" s="216"/>
      <c r="QIL28" s="216"/>
      <c r="QIM28" s="216"/>
      <c r="QIN28" s="216"/>
      <c r="QIO28" s="216"/>
      <c r="QIP28" s="216"/>
      <c r="QIQ28" s="216"/>
      <c r="QIR28" s="216"/>
      <c r="QIS28" s="216"/>
      <c r="QIT28" s="216"/>
      <c r="QIU28" s="216"/>
      <c r="QIV28" s="216"/>
      <c r="QIW28" s="216"/>
      <c r="QIX28" s="216"/>
      <c r="QIY28" s="216"/>
      <c r="QIZ28" s="216"/>
      <c r="QJA28" s="216"/>
      <c r="QJB28" s="216"/>
      <c r="QJC28" s="216"/>
      <c r="QJD28" s="216"/>
      <c r="QJE28" s="216"/>
      <c r="QJF28" s="216"/>
      <c r="QJG28" s="216"/>
      <c r="QJH28" s="216"/>
      <c r="QJI28" s="216"/>
      <c r="QJJ28" s="216"/>
      <c r="QJK28" s="216"/>
      <c r="QJL28" s="216"/>
      <c r="QJM28" s="216"/>
      <c r="QJN28" s="216"/>
      <c r="QJO28" s="216"/>
      <c r="QJP28" s="216"/>
      <c r="QJQ28" s="216"/>
      <c r="QJR28" s="216"/>
      <c r="QJS28" s="216"/>
      <c r="QJT28" s="216"/>
      <c r="QJU28" s="216"/>
      <c r="QJV28" s="216"/>
      <c r="QJW28" s="216"/>
      <c r="QJX28" s="216"/>
      <c r="QJY28" s="216"/>
      <c r="QJZ28" s="216"/>
      <c r="QKA28" s="216"/>
      <c r="QKB28" s="216"/>
      <c r="QKC28" s="216"/>
      <c r="QKD28" s="216"/>
      <c r="QKE28" s="216"/>
      <c r="QKF28" s="216"/>
      <c r="QKG28" s="216"/>
      <c r="QKH28" s="216"/>
      <c r="QKI28" s="216"/>
      <c r="QKJ28" s="216"/>
      <c r="QKK28" s="216"/>
      <c r="QKL28" s="216"/>
      <c r="QKM28" s="216"/>
      <c r="QKN28" s="216"/>
      <c r="QKO28" s="216"/>
      <c r="QKP28" s="216"/>
      <c r="QKQ28" s="216"/>
      <c r="QKR28" s="216"/>
      <c r="QKS28" s="216"/>
      <c r="QKT28" s="216"/>
      <c r="QKU28" s="216"/>
      <c r="QKV28" s="216"/>
      <c r="QKW28" s="216"/>
      <c r="QKX28" s="216"/>
      <c r="QKY28" s="216"/>
      <c r="QKZ28" s="216"/>
      <c r="QLA28" s="216"/>
      <c r="QLB28" s="216"/>
      <c r="QLC28" s="216"/>
      <c r="QLD28" s="216"/>
      <c r="QLE28" s="216"/>
      <c r="QLF28" s="216"/>
      <c r="QLG28" s="216"/>
      <c r="QLH28" s="216"/>
      <c r="QLI28" s="216"/>
      <c r="QLJ28" s="216"/>
      <c r="QLK28" s="216"/>
      <c r="QLL28" s="216"/>
      <c r="QLM28" s="216"/>
      <c r="QLN28" s="216"/>
      <c r="QLO28" s="216"/>
      <c r="QLP28" s="216"/>
      <c r="QLQ28" s="216"/>
      <c r="QLR28" s="216"/>
      <c r="QLS28" s="216"/>
      <c r="QLT28" s="216"/>
      <c r="QLU28" s="216"/>
      <c r="QLV28" s="216"/>
      <c r="QLW28" s="216"/>
      <c r="QLX28" s="216"/>
      <c r="QLY28" s="216"/>
      <c r="QLZ28" s="216"/>
      <c r="QMA28" s="216"/>
      <c r="QMB28" s="216"/>
      <c r="QMC28" s="216"/>
      <c r="QMD28" s="216"/>
      <c r="QME28" s="216"/>
      <c r="QMF28" s="216"/>
      <c r="QMG28" s="216"/>
      <c r="QMH28" s="216"/>
      <c r="QMI28" s="216"/>
      <c r="QMJ28" s="216"/>
      <c r="QMK28" s="216"/>
      <c r="QML28" s="216"/>
      <c r="QMM28" s="216"/>
      <c r="QMN28" s="216"/>
      <c r="QMO28" s="216"/>
      <c r="QMP28" s="216"/>
      <c r="QMQ28" s="216"/>
      <c r="QMR28" s="216"/>
      <c r="QMS28" s="216"/>
      <c r="QMT28" s="216"/>
      <c r="QMU28" s="216"/>
      <c r="QMV28" s="216"/>
      <c r="QMW28" s="216"/>
      <c r="QMX28" s="216"/>
      <c r="QMY28" s="216"/>
      <c r="QMZ28" s="216"/>
      <c r="QNA28" s="216"/>
      <c r="QNB28" s="216"/>
      <c r="QNC28" s="216"/>
      <c r="QND28" s="216"/>
      <c r="QNE28" s="216"/>
      <c r="QNF28" s="216"/>
      <c r="QNG28" s="216"/>
      <c r="QNH28" s="216"/>
      <c r="QNI28" s="216"/>
      <c r="QNJ28" s="216"/>
      <c r="QNK28" s="216"/>
      <c r="QNL28" s="216"/>
      <c r="QNM28" s="216"/>
      <c r="QNN28" s="216"/>
      <c r="QNO28" s="216"/>
      <c r="QNP28" s="216"/>
      <c r="QNQ28" s="216"/>
      <c r="QNR28" s="216"/>
      <c r="QNS28" s="216"/>
      <c r="QNT28" s="216"/>
      <c r="QNU28" s="216"/>
      <c r="QNV28" s="216"/>
      <c r="QNW28" s="216"/>
      <c r="QNX28" s="216"/>
      <c r="QNY28" s="216"/>
      <c r="QNZ28" s="216"/>
      <c r="QOA28" s="216"/>
      <c r="QOB28" s="216"/>
      <c r="QOC28" s="216"/>
      <c r="QOD28" s="216"/>
      <c r="QOE28" s="216"/>
      <c r="QOF28" s="216"/>
      <c r="QOG28" s="216"/>
      <c r="QOH28" s="216"/>
      <c r="QOI28" s="216"/>
      <c r="QOJ28" s="216"/>
      <c r="QOK28" s="216"/>
      <c r="QOL28" s="216"/>
      <c r="QOM28" s="216"/>
      <c r="QON28" s="216"/>
      <c r="QOO28" s="216"/>
      <c r="QOP28" s="216"/>
      <c r="QOQ28" s="216"/>
      <c r="QOR28" s="216"/>
      <c r="QOS28" s="216"/>
      <c r="QOT28" s="216"/>
      <c r="QOU28" s="216"/>
      <c r="QOV28" s="216"/>
      <c r="QOW28" s="216"/>
      <c r="QOX28" s="216"/>
      <c r="QOY28" s="216"/>
      <c r="QOZ28" s="216"/>
      <c r="QPA28" s="216"/>
      <c r="QPB28" s="216"/>
      <c r="QPC28" s="216"/>
      <c r="QPD28" s="216"/>
      <c r="QPE28" s="216"/>
      <c r="QPF28" s="216"/>
      <c r="QPG28" s="216"/>
      <c r="QPH28" s="216"/>
      <c r="QPI28" s="216"/>
      <c r="QPJ28" s="216"/>
      <c r="QPK28" s="216"/>
      <c r="QPL28" s="216"/>
      <c r="QPM28" s="216"/>
      <c r="QPN28" s="216"/>
      <c r="QPO28" s="216"/>
      <c r="QPP28" s="216"/>
      <c r="QPQ28" s="216"/>
      <c r="QPR28" s="216"/>
      <c r="QPS28" s="216"/>
      <c r="QPT28" s="216"/>
      <c r="QPU28" s="216"/>
      <c r="QPV28" s="216"/>
      <c r="QPW28" s="216"/>
      <c r="QPX28" s="216"/>
      <c r="QPY28" s="216"/>
      <c r="QPZ28" s="216"/>
      <c r="QQA28" s="216"/>
      <c r="QQB28" s="216"/>
      <c r="QQC28" s="216"/>
      <c r="QQD28" s="216"/>
      <c r="QQE28" s="216"/>
      <c r="QQF28" s="216"/>
      <c r="QQG28" s="216"/>
      <c r="QQH28" s="216"/>
      <c r="QQI28" s="216"/>
      <c r="QQJ28" s="216"/>
      <c r="QQK28" s="216"/>
      <c r="QQL28" s="216"/>
      <c r="QQM28" s="216"/>
      <c r="QQN28" s="216"/>
      <c r="QQO28" s="216"/>
      <c r="QQP28" s="216"/>
      <c r="QQQ28" s="216"/>
      <c r="QQR28" s="216"/>
      <c r="QQS28" s="216"/>
      <c r="QQT28" s="216"/>
      <c r="QQU28" s="216"/>
      <c r="QQV28" s="216"/>
      <c r="QQW28" s="216"/>
      <c r="QQX28" s="216"/>
      <c r="QQY28" s="216"/>
      <c r="QQZ28" s="216"/>
      <c r="QRA28" s="216"/>
      <c r="QRB28" s="216"/>
      <c r="QRC28" s="216"/>
      <c r="QRD28" s="216"/>
      <c r="QRE28" s="216"/>
      <c r="QRF28" s="216"/>
      <c r="QRG28" s="216"/>
      <c r="QRH28" s="216"/>
      <c r="QRI28" s="216"/>
      <c r="QRJ28" s="216"/>
      <c r="QRK28" s="216"/>
      <c r="QRL28" s="216"/>
      <c r="QRM28" s="216"/>
      <c r="QRN28" s="216"/>
      <c r="QRO28" s="216"/>
      <c r="QRP28" s="216"/>
      <c r="QRQ28" s="216"/>
      <c r="QRR28" s="216"/>
      <c r="QRS28" s="216"/>
      <c r="QRT28" s="216"/>
      <c r="QRU28" s="216"/>
      <c r="QRV28" s="216"/>
      <c r="QRW28" s="216"/>
      <c r="QRX28" s="216"/>
      <c r="QRY28" s="216"/>
      <c r="QRZ28" s="216"/>
      <c r="QSA28" s="216"/>
      <c r="QSB28" s="216"/>
      <c r="QSC28" s="216"/>
      <c r="QSD28" s="216"/>
      <c r="QSE28" s="216"/>
      <c r="QSF28" s="216"/>
      <c r="QSG28" s="216"/>
      <c r="QSH28" s="216"/>
      <c r="QSI28" s="216"/>
      <c r="QSJ28" s="216"/>
      <c r="QSK28" s="216"/>
      <c r="QSL28" s="216"/>
      <c r="QSM28" s="216"/>
      <c r="QSN28" s="216"/>
      <c r="QSO28" s="216"/>
      <c r="QSP28" s="216"/>
      <c r="QSQ28" s="216"/>
      <c r="QSR28" s="216"/>
      <c r="QSS28" s="216"/>
      <c r="QST28" s="216"/>
      <c r="QSU28" s="216"/>
      <c r="QSV28" s="216"/>
      <c r="QSW28" s="216"/>
      <c r="QSX28" s="216"/>
      <c r="QSY28" s="216"/>
      <c r="QSZ28" s="216"/>
      <c r="QTA28" s="216"/>
      <c r="QTB28" s="216"/>
      <c r="QTC28" s="216"/>
      <c r="QTD28" s="216"/>
      <c r="QTE28" s="216"/>
      <c r="QTF28" s="216"/>
      <c r="QTG28" s="216"/>
      <c r="QTH28" s="216"/>
      <c r="QTI28" s="216"/>
      <c r="QTJ28" s="216"/>
      <c r="QTK28" s="216"/>
      <c r="QTL28" s="216"/>
      <c r="QTM28" s="216"/>
      <c r="QTN28" s="216"/>
      <c r="QTO28" s="216"/>
      <c r="QTP28" s="216"/>
      <c r="QTQ28" s="216"/>
      <c r="QTR28" s="216"/>
      <c r="QTS28" s="216"/>
      <c r="QTT28" s="216"/>
      <c r="QTU28" s="216"/>
      <c r="QTV28" s="216"/>
      <c r="QTW28" s="216"/>
      <c r="QTX28" s="216"/>
      <c r="QTY28" s="216"/>
      <c r="QTZ28" s="216"/>
      <c r="QUA28" s="216"/>
      <c r="QUB28" s="216"/>
      <c r="QUC28" s="216"/>
      <c r="QUD28" s="216"/>
      <c r="QUE28" s="216"/>
      <c r="QUF28" s="216"/>
      <c r="QUG28" s="216"/>
      <c r="QUH28" s="216"/>
      <c r="QUI28" s="216"/>
      <c r="QUJ28" s="216"/>
      <c r="QUK28" s="216"/>
      <c r="QUL28" s="216"/>
      <c r="QUM28" s="216"/>
      <c r="QUN28" s="216"/>
      <c r="QUO28" s="216"/>
      <c r="QUP28" s="216"/>
      <c r="QUQ28" s="216"/>
      <c r="QUR28" s="216"/>
      <c r="QUS28" s="216"/>
      <c r="QUT28" s="216"/>
      <c r="QUU28" s="216"/>
      <c r="QUV28" s="216"/>
      <c r="QUW28" s="216"/>
      <c r="QUX28" s="216"/>
      <c r="QUY28" s="216"/>
      <c r="QUZ28" s="216"/>
      <c r="QVA28" s="216"/>
      <c r="QVB28" s="216"/>
      <c r="QVC28" s="216"/>
      <c r="QVD28" s="216"/>
      <c r="QVE28" s="216"/>
      <c r="QVF28" s="216"/>
      <c r="QVG28" s="216"/>
      <c r="QVH28" s="216"/>
      <c r="QVI28" s="216"/>
      <c r="QVJ28" s="216"/>
      <c r="QVK28" s="216"/>
      <c r="QVL28" s="216"/>
      <c r="QVM28" s="216"/>
      <c r="QVN28" s="216"/>
      <c r="QVO28" s="216"/>
      <c r="QVP28" s="216"/>
      <c r="QVQ28" s="216"/>
      <c r="QVR28" s="216"/>
      <c r="QVS28" s="216"/>
      <c r="QVT28" s="216"/>
      <c r="QVU28" s="216"/>
      <c r="QVV28" s="216"/>
      <c r="QVW28" s="216"/>
      <c r="QVX28" s="216"/>
      <c r="QVY28" s="216"/>
      <c r="QVZ28" s="216"/>
      <c r="QWA28" s="216"/>
      <c r="QWB28" s="216"/>
      <c r="QWC28" s="216"/>
      <c r="QWD28" s="216"/>
      <c r="QWE28" s="216"/>
      <c r="QWF28" s="216"/>
      <c r="QWG28" s="216"/>
      <c r="QWH28" s="216"/>
      <c r="QWI28" s="216"/>
      <c r="QWJ28" s="216"/>
      <c r="QWK28" s="216"/>
      <c r="QWL28" s="216"/>
      <c r="QWM28" s="216"/>
      <c r="QWN28" s="216"/>
      <c r="QWO28" s="216"/>
      <c r="QWP28" s="216"/>
      <c r="QWQ28" s="216"/>
      <c r="QWR28" s="216"/>
      <c r="QWS28" s="216"/>
      <c r="QWT28" s="216"/>
      <c r="QWU28" s="216"/>
      <c r="QWV28" s="216"/>
      <c r="QWW28" s="216"/>
      <c r="QWX28" s="216"/>
      <c r="QWY28" s="216"/>
      <c r="QWZ28" s="216"/>
      <c r="QXA28" s="216"/>
      <c r="QXB28" s="216"/>
      <c r="QXC28" s="216"/>
      <c r="QXD28" s="216"/>
      <c r="QXE28" s="216"/>
      <c r="QXF28" s="216"/>
      <c r="QXG28" s="216"/>
      <c r="QXH28" s="216"/>
      <c r="QXI28" s="216"/>
      <c r="QXJ28" s="216"/>
      <c r="QXK28" s="216"/>
      <c r="QXL28" s="216"/>
      <c r="QXM28" s="216"/>
      <c r="QXN28" s="216"/>
      <c r="QXO28" s="216"/>
      <c r="QXP28" s="216"/>
      <c r="QXQ28" s="216"/>
      <c r="QXR28" s="216"/>
      <c r="QXS28" s="216"/>
      <c r="QXT28" s="216"/>
      <c r="QXU28" s="216"/>
      <c r="QXV28" s="216"/>
      <c r="QXW28" s="216"/>
      <c r="QXX28" s="216"/>
      <c r="QXY28" s="216"/>
      <c r="QXZ28" s="216"/>
      <c r="QYA28" s="216"/>
      <c r="QYB28" s="216"/>
      <c r="QYC28" s="216"/>
      <c r="QYD28" s="216"/>
      <c r="QYE28" s="216"/>
      <c r="QYF28" s="216"/>
      <c r="QYG28" s="216"/>
      <c r="QYH28" s="216"/>
      <c r="QYI28" s="216"/>
      <c r="QYJ28" s="216"/>
      <c r="QYK28" s="216"/>
      <c r="QYL28" s="216"/>
      <c r="QYM28" s="216"/>
      <c r="QYN28" s="216"/>
      <c r="QYO28" s="216"/>
      <c r="QYP28" s="216"/>
      <c r="QYQ28" s="216"/>
      <c r="QYR28" s="216"/>
      <c r="QYS28" s="216"/>
      <c r="QYT28" s="216"/>
      <c r="QYU28" s="216"/>
      <c r="QYV28" s="216"/>
      <c r="QYW28" s="216"/>
      <c r="QYX28" s="216"/>
      <c r="QYY28" s="216"/>
      <c r="QYZ28" s="216"/>
      <c r="QZA28" s="216"/>
      <c r="QZB28" s="216"/>
      <c r="QZC28" s="216"/>
      <c r="QZD28" s="216"/>
      <c r="QZE28" s="216"/>
      <c r="QZF28" s="216"/>
      <c r="QZG28" s="216"/>
      <c r="QZH28" s="216"/>
      <c r="QZI28" s="216"/>
      <c r="QZJ28" s="216"/>
      <c r="QZK28" s="216"/>
      <c r="QZL28" s="216"/>
      <c r="QZM28" s="216"/>
      <c r="QZN28" s="216"/>
      <c r="QZO28" s="216"/>
      <c r="QZP28" s="216"/>
      <c r="QZQ28" s="216"/>
      <c r="QZR28" s="216"/>
      <c r="QZS28" s="216"/>
      <c r="QZT28" s="216"/>
      <c r="QZU28" s="216"/>
      <c r="QZV28" s="216"/>
      <c r="QZW28" s="216"/>
      <c r="QZX28" s="216"/>
      <c r="QZY28" s="216"/>
      <c r="QZZ28" s="216"/>
      <c r="RAA28" s="216"/>
      <c r="RAB28" s="216"/>
      <c r="RAC28" s="216"/>
      <c r="RAD28" s="216"/>
      <c r="RAE28" s="216"/>
      <c r="RAF28" s="216"/>
      <c r="RAG28" s="216"/>
      <c r="RAH28" s="216"/>
      <c r="RAI28" s="216"/>
      <c r="RAJ28" s="216"/>
      <c r="RAK28" s="216"/>
      <c r="RAL28" s="216"/>
      <c r="RAM28" s="216"/>
      <c r="RAN28" s="216"/>
      <c r="RAO28" s="216"/>
      <c r="RAP28" s="216"/>
      <c r="RAQ28" s="216"/>
      <c r="RAR28" s="216"/>
      <c r="RAS28" s="216"/>
      <c r="RAT28" s="216"/>
      <c r="RAU28" s="216"/>
      <c r="RAV28" s="216"/>
      <c r="RAW28" s="216"/>
      <c r="RAX28" s="216"/>
      <c r="RAY28" s="216"/>
      <c r="RAZ28" s="216"/>
      <c r="RBA28" s="216"/>
      <c r="RBB28" s="216"/>
      <c r="RBC28" s="216"/>
      <c r="RBD28" s="216"/>
      <c r="RBE28" s="216"/>
      <c r="RBF28" s="216"/>
      <c r="RBG28" s="216"/>
      <c r="RBH28" s="216"/>
      <c r="RBI28" s="216"/>
      <c r="RBJ28" s="216"/>
      <c r="RBK28" s="216"/>
      <c r="RBL28" s="216"/>
      <c r="RBM28" s="216"/>
      <c r="RBN28" s="216"/>
      <c r="RBO28" s="216"/>
      <c r="RBP28" s="216"/>
      <c r="RBQ28" s="216"/>
      <c r="RBR28" s="216"/>
      <c r="RBS28" s="216"/>
      <c r="RBT28" s="216"/>
      <c r="RBU28" s="216"/>
      <c r="RBV28" s="216"/>
      <c r="RBW28" s="216"/>
      <c r="RBX28" s="216"/>
      <c r="RBY28" s="216"/>
      <c r="RBZ28" s="216"/>
      <c r="RCA28" s="216"/>
      <c r="RCB28" s="216"/>
      <c r="RCC28" s="216"/>
      <c r="RCD28" s="216"/>
      <c r="RCE28" s="216"/>
      <c r="RCF28" s="216"/>
      <c r="RCG28" s="216"/>
      <c r="RCH28" s="216"/>
      <c r="RCI28" s="216"/>
      <c r="RCJ28" s="216"/>
      <c r="RCK28" s="216"/>
      <c r="RCL28" s="216"/>
      <c r="RCM28" s="216"/>
      <c r="RCN28" s="216"/>
      <c r="RCO28" s="216"/>
      <c r="RCP28" s="216"/>
      <c r="RCQ28" s="216"/>
      <c r="RCR28" s="216"/>
      <c r="RCS28" s="216"/>
      <c r="RCT28" s="216"/>
      <c r="RCU28" s="216"/>
      <c r="RCV28" s="216"/>
      <c r="RCW28" s="216"/>
      <c r="RCX28" s="216"/>
      <c r="RCY28" s="216"/>
      <c r="RCZ28" s="216"/>
      <c r="RDA28" s="216"/>
      <c r="RDB28" s="216"/>
      <c r="RDC28" s="216"/>
      <c r="RDD28" s="216"/>
      <c r="RDE28" s="216"/>
      <c r="RDF28" s="216"/>
      <c r="RDG28" s="216"/>
      <c r="RDH28" s="216"/>
      <c r="RDI28" s="216"/>
      <c r="RDJ28" s="216"/>
      <c r="RDK28" s="216"/>
      <c r="RDL28" s="216"/>
      <c r="RDM28" s="216"/>
      <c r="RDN28" s="216"/>
      <c r="RDO28" s="216"/>
      <c r="RDP28" s="216"/>
      <c r="RDQ28" s="216"/>
      <c r="RDR28" s="216"/>
      <c r="RDS28" s="216"/>
      <c r="RDT28" s="216"/>
      <c r="RDU28" s="216"/>
      <c r="RDV28" s="216"/>
      <c r="RDW28" s="216"/>
      <c r="RDX28" s="216"/>
      <c r="RDY28" s="216"/>
      <c r="RDZ28" s="216"/>
      <c r="REA28" s="216"/>
      <c r="REB28" s="216"/>
      <c r="REC28" s="216"/>
      <c r="RED28" s="216"/>
      <c r="REE28" s="216"/>
      <c r="REF28" s="216"/>
      <c r="REG28" s="216"/>
      <c r="REH28" s="216"/>
      <c r="REI28" s="216"/>
      <c r="REJ28" s="216"/>
      <c r="REK28" s="216"/>
      <c r="REL28" s="216"/>
      <c r="REM28" s="216"/>
      <c r="REN28" s="216"/>
      <c r="REO28" s="216"/>
      <c r="REP28" s="216"/>
      <c r="REQ28" s="216"/>
      <c r="RER28" s="216"/>
      <c r="RES28" s="216"/>
      <c r="RET28" s="216"/>
      <c r="REU28" s="216"/>
      <c r="REV28" s="216"/>
      <c r="REW28" s="216"/>
      <c r="REX28" s="216"/>
      <c r="REY28" s="216"/>
      <c r="REZ28" s="216"/>
      <c r="RFA28" s="216"/>
      <c r="RFB28" s="216"/>
      <c r="RFC28" s="216"/>
      <c r="RFD28" s="216"/>
      <c r="RFE28" s="216"/>
      <c r="RFF28" s="216"/>
      <c r="RFG28" s="216"/>
      <c r="RFH28" s="216"/>
      <c r="RFI28" s="216"/>
      <c r="RFJ28" s="216"/>
      <c r="RFK28" s="216"/>
      <c r="RFL28" s="216"/>
      <c r="RFM28" s="216"/>
      <c r="RFN28" s="216"/>
      <c r="RFO28" s="216"/>
      <c r="RFP28" s="216"/>
      <c r="RFQ28" s="216"/>
      <c r="RFR28" s="216"/>
      <c r="RFS28" s="216"/>
      <c r="RFT28" s="216"/>
      <c r="RFU28" s="216"/>
      <c r="RFV28" s="216"/>
      <c r="RFW28" s="216"/>
      <c r="RFX28" s="216"/>
      <c r="RFY28" s="216"/>
      <c r="RFZ28" s="216"/>
      <c r="RGA28" s="216"/>
      <c r="RGB28" s="216"/>
      <c r="RGC28" s="216"/>
      <c r="RGD28" s="216"/>
      <c r="RGE28" s="216"/>
      <c r="RGF28" s="216"/>
      <c r="RGG28" s="216"/>
      <c r="RGH28" s="216"/>
      <c r="RGI28" s="216"/>
      <c r="RGJ28" s="216"/>
      <c r="RGK28" s="216"/>
      <c r="RGL28" s="216"/>
      <c r="RGM28" s="216"/>
      <c r="RGN28" s="216"/>
      <c r="RGO28" s="216"/>
      <c r="RGP28" s="216"/>
      <c r="RGQ28" s="216"/>
      <c r="RGR28" s="216"/>
      <c r="RGS28" s="216"/>
      <c r="RGT28" s="216"/>
      <c r="RGU28" s="216"/>
      <c r="RGV28" s="216"/>
      <c r="RGW28" s="216"/>
      <c r="RGX28" s="216"/>
      <c r="RGY28" s="216"/>
      <c r="RGZ28" s="216"/>
      <c r="RHA28" s="216"/>
      <c r="RHB28" s="216"/>
      <c r="RHC28" s="216"/>
      <c r="RHD28" s="216"/>
      <c r="RHE28" s="216"/>
      <c r="RHF28" s="216"/>
      <c r="RHG28" s="216"/>
      <c r="RHH28" s="216"/>
      <c r="RHI28" s="216"/>
      <c r="RHJ28" s="216"/>
      <c r="RHK28" s="216"/>
      <c r="RHL28" s="216"/>
      <c r="RHM28" s="216"/>
      <c r="RHN28" s="216"/>
      <c r="RHO28" s="216"/>
      <c r="RHP28" s="216"/>
      <c r="RHQ28" s="216"/>
      <c r="RHR28" s="216"/>
      <c r="RHS28" s="216"/>
      <c r="RHT28" s="216"/>
      <c r="RHU28" s="216"/>
      <c r="RHV28" s="216"/>
      <c r="RHW28" s="216"/>
      <c r="RHX28" s="216"/>
      <c r="RHY28" s="216"/>
      <c r="RHZ28" s="216"/>
      <c r="RIA28" s="216"/>
      <c r="RIB28" s="216"/>
      <c r="RIC28" s="216"/>
      <c r="RID28" s="216"/>
      <c r="RIE28" s="216"/>
      <c r="RIF28" s="216"/>
      <c r="RIG28" s="216"/>
      <c r="RIH28" s="216"/>
      <c r="RII28" s="216"/>
      <c r="RIJ28" s="216"/>
      <c r="RIK28" s="216"/>
      <c r="RIL28" s="216"/>
      <c r="RIM28" s="216"/>
      <c r="RIN28" s="216"/>
      <c r="RIO28" s="216"/>
      <c r="RIP28" s="216"/>
      <c r="RIQ28" s="216"/>
      <c r="RIR28" s="216"/>
      <c r="RIS28" s="216"/>
      <c r="RIT28" s="216"/>
      <c r="RIU28" s="216"/>
      <c r="RIV28" s="216"/>
      <c r="RIW28" s="216"/>
      <c r="RIX28" s="216"/>
      <c r="RIY28" s="216"/>
      <c r="RIZ28" s="216"/>
      <c r="RJA28" s="216"/>
      <c r="RJB28" s="216"/>
      <c r="RJC28" s="216"/>
      <c r="RJD28" s="216"/>
      <c r="RJE28" s="216"/>
      <c r="RJF28" s="216"/>
      <c r="RJG28" s="216"/>
      <c r="RJH28" s="216"/>
      <c r="RJI28" s="216"/>
      <c r="RJJ28" s="216"/>
      <c r="RJK28" s="216"/>
      <c r="RJL28" s="216"/>
      <c r="RJM28" s="216"/>
      <c r="RJN28" s="216"/>
      <c r="RJO28" s="216"/>
      <c r="RJP28" s="216"/>
      <c r="RJQ28" s="216"/>
      <c r="RJR28" s="216"/>
      <c r="RJS28" s="216"/>
      <c r="RJT28" s="216"/>
      <c r="RJU28" s="216"/>
      <c r="RJV28" s="216"/>
      <c r="RJW28" s="216"/>
      <c r="RJX28" s="216"/>
      <c r="RJY28" s="216"/>
      <c r="RJZ28" s="216"/>
      <c r="RKA28" s="216"/>
      <c r="RKB28" s="216"/>
      <c r="RKC28" s="216"/>
      <c r="RKD28" s="216"/>
      <c r="RKE28" s="216"/>
      <c r="RKF28" s="216"/>
      <c r="RKG28" s="216"/>
      <c r="RKH28" s="216"/>
      <c r="RKI28" s="216"/>
      <c r="RKJ28" s="216"/>
      <c r="RKK28" s="216"/>
      <c r="RKL28" s="216"/>
      <c r="RKM28" s="216"/>
      <c r="RKN28" s="216"/>
      <c r="RKO28" s="216"/>
      <c r="RKP28" s="216"/>
      <c r="RKQ28" s="216"/>
      <c r="RKR28" s="216"/>
      <c r="RKS28" s="216"/>
      <c r="RKT28" s="216"/>
      <c r="RKU28" s="216"/>
      <c r="RKV28" s="216"/>
      <c r="RKW28" s="216"/>
      <c r="RKX28" s="216"/>
      <c r="RKY28" s="216"/>
      <c r="RKZ28" s="216"/>
      <c r="RLA28" s="216"/>
      <c r="RLB28" s="216"/>
      <c r="RLC28" s="216"/>
      <c r="RLD28" s="216"/>
      <c r="RLE28" s="216"/>
      <c r="RLF28" s="216"/>
      <c r="RLG28" s="216"/>
      <c r="RLH28" s="216"/>
      <c r="RLI28" s="216"/>
      <c r="RLJ28" s="216"/>
      <c r="RLK28" s="216"/>
      <c r="RLL28" s="216"/>
      <c r="RLM28" s="216"/>
      <c r="RLN28" s="216"/>
      <c r="RLO28" s="216"/>
      <c r="RLP28" s="216"/>
      <c r="RLQ28" s="216"/>
      <c r="RLR28" s="216"/>
      <c r="RLS28" s="216"/>
      <c r="RLT28" s="216"/>
      <c r="RLU28" s="216"/>
      <c r="RLV28" s="216"/>
      <c r="RLW28" s="216"/>
      <c r="RLX28" s="216"/>
      <c r="RLY28" s="216"/>
      <c r="RLZ28" s="216"/>
      <c r="RMA28" s="216"/>
      <c r="RMB28" s="216"/>
      <c r="RMC28" s="216"/>
      <c r="RMD28" s="216"/>
      <c r="RME28" s="216"/>
      <c r="RMF28" s="216"/>
      <c r="RMG28" s="216"/>
      <c r="RMH28" s="216"/>
      <c r="RMI28" s="216"/>
      <c r="RMJ28" s="216"/>
      <c r="RMK28" s="216"/>
      <c r="RML28" s="216"/>
      <c r="RMM28" s="216"/>
      <c r="RMN28" s="216"/>
      <c r="RMO28" s="216"/>
      <c r="RMP28" s="216"/>
      <c r="RMQ28" s="216"/>
      <c r="RMR28" s="216"/>
      <c r="RMS28" s="216"/>
      <c r="RMT28" s="216"/>
      <c r="RMU28" s="216"/>
      <c r="RMV28" s="216"/>
      <c r="RMW28" s="216"/>
      <c r="RMX28" s="216"/>
      <c r="RMY28" s="216"/>
      <c r="RMZ28" s="216"/>
      <c r="RNA28" s="216"/>
      <c r="RNB28" s="216"/>
      <c r="RNC28" s="216"/>
      <c r="RND28" s="216"/>
      <c r="RNE28" s="216"/>
      <c r="RNF28" s="216"/>
      <c r="RNG28" s="216"/>
      <c r="RNH28" s="216"/>
      <c r="RNI28" s="216"/>
      <c r="RNJ28" s="216"/>
      <c r="RNK28" s="216"/>
      <c r="RNL28" s="216"/>
      <c r="RNM28" s="216"/>
      <c r="RNN28" s="216"/>
      <c r="RNO28" s="216"/>
      <c r="RNP28" s="216"/>
      <c r="RNQ28" s="216"/>
      <c r="RNR28" s="216"/>
      <c r="RNS28" s="216"/>
      <c r="RNT28" s="216"/>
      <c r="RNU28" s="216"/>
      <c r="RNV28" s="216"/>
      <c r="RNW28" s="216"/>
      <c r="RNX28" s="216"/>
      <c r="RNY28" s="216"/>
      <c r="RNZ28" s="216"/>
      <c r="ROA28" s="216"/>
      <c r="ROB28" s="216"/>
      <c r="ROC28" s="216"/>
      <c r="ROD28" s="216"/>
      <c r="ROE28" s="216"/>
      <c r="ROF28" s="216"/>
      <c r="ROG28" s="216"/>
      <c r="ROH28" s="216"/>
      <c r="ROI28" s="216"/>
      <c r="ROJ28" s="216"/>
      <c r="ROK28" s="216"/>
      <c r="ROL28" s="216"/>
      <c r="ROM28" s="216"/>
      <c r="RON28" s="216"/>
      <c r="ROO28" s="216"/>
      <c r="ROP28" s="216"/>
      <c r="ROQ28" s="216"/>
      <c r="ROR28" s="216"/>
      <c r="ROS28" s="216"/>
      <c r="ROT28" s="216"/>
      <c r="ROU28" s="216"/>
      <c r="ROV28" s="216"/>
      <c r="ROW28" s="216"/>
      <c r="ROX28" s="216"/>
      <c r="ROY28" s="216"/>
      <c r="ROZ28" s="216"/>
      <c r="RPA28" s="216"/>
      <c r="RPB28" s="216"/>
      <c r="RPC28" s="216"/>
      <c r="RPD28" s="216"/>
      <c r="RPE28" s="216"/>
      <c r="RPF28" s="216"/>
      <c r="RPG28" s="216"/>
      <c r="RPH28" s="216"/>
      <c r="RPI28" s="216"/>
      <c r="RPJ28" s="216"/>
      <c r="RPK28" s="216"/>
      <c r="RPL28" s="216"/>
      <c r="RPM28" s="216"/>
      <c r="RPN28" s="216"/>
      <c r="RPO28" s="216"/>
      <c r="RPP28" s="216"/>
      <c r="RPQ28" s="216"/>
      <c r="RPR28" s="216"/>
      <c r="RPS28" s="216"/>
      <c r="RPT28" s="216"/>
      <c r="RPU28" s="216"/>
      <c r="RPV28" s="216"/>
      <c r="RPW28" s="216"/>
      <c r="RPX28" s="216"/>
      <c r="RPY28" s="216"/>
      <c r="RPZ28" s="216"/>
      <c r="RQA28" s="216"/>
      <c r="RQB28" s="216"/>
      <c r="RQC28" s="216"/>
      <c r="RQD28" s="216"/>
      <c r="RQE28" s="216"/>
      <c r="RQF28" s="216"/>
      <c r="RQG28" s="216"/>
      <c r="RQH28" s="216"/>
      <c r="RQI28" s="216"/>
      <c r="RQJ28" s="216"/>
      <c r="RQK28" s="216"/>
      <c r="RQL28" s="216"/>
      <c r="RQM28" s="216"/>
      <c r="RQN28" s="216"/>
      <c r="RQO28" s="216"/>
      <c r="RQP28" s="216"/>
      <c r="RQQ28" s="216"/>
      <c r="RQR28" s="216"/>
      <c r="RQS28" s="216"/>
      <c r="RQT28" s="216"/>
      <c r="RQU28" s="216"/>
      <c r="RQV28" s="216"/>
      <c r="RQW28" s="216"/>
      <c r="RQX28" s="216"/>
      <c r="RQY28" s="216"/>
      <c r="RQZ28" s="216"/>
      <c r="RRA28" s="216"/>
      <c r="RRB28" s="216"/>
      <c r="RRC28" s="216"/>
      <c r="RRD28" s="216"/>
      <c r="RRE28" s="216"/>
      <c r="RRF28" s="216"/>
      <c r="RRG28" s="216"/>
      <c r="RRH28" s="216"/>
      <c r="RRI28" s="216"/>
      <c r="RRJ28" s="216"/>
      <c r="RRK28" s="216"/>
      <c r="RRL28" s="216"/>
      <c r="RRM28" s="216"/>
      <c r="RRN28" s="216"/>
      <c r="RRO28" s="216"/>
      <c r="RRP28" s="216"/>
      <c r="RRQ28" s="216"/>
      <c r="RRR28" s="216"/>
      <c r="RRS28" s="216"/>
      <c r="RRT28" s="216"/>
      <c r="RRU28" s="216"/>
      <c r="RRV28" s="216"/>
      <c r="RRW28" s="216"/>
      <c r="RRX28" s="216"/>
      <c r="RRY28" s="216"/>
      <c r="RRZ28" s="216"/>
      <c r="RSA28" s="216"/>
      <c r="RSB28" s="216"/>
      <c r="RSC28" s="216"/>
      <c r="RSD28" s="216"/>
      <c r="RSE28" s="216"/>
      <c r="RSF28" s="216"/>
      <c r="RSG28" s="216"/>
      <c r="RSH28" s="216"/>
      <c r="RSI28" s="216"/>
      <c r="RSJ28" s="216"/>
      <c r="RSK28" s="216"/>
      <c r="RSL28" s="216"/>
      <c r="RSM28" s="216"/>
      <c r="RSN28" s="216"/>
      <c r="RSO28" s="216"/>
      <c r="RSP28" s="216"/>
      <c r="RSQ28" s="216"/>
      <c r="RSR28" s="216"/>
      <c r="RSS28" s="216"/>
      <c r="RST28" s="216"/>
      <c r="RSU28" s="216"/>
      <c r="RSV28" s="216"/>
      <c r="RSW28" s="216"/>
      <c r="RSX28" s="216"/>
      <c r="RSY28" s="216"/>
      <c r="RSZ28" s="216"/>
      <c r="RTA28" s="216"/>
      <c r="RTB28" s="216"/>
      <c r="RTC28" s="216"/>
      <c r="RTD28" s="216"/>
      <c r="RTE28" s="216"/>
      <c r="RTF28" s="216"/>
      <c r="RTG28" s="216"/>
      <c r="RTH28" s="216"/>
      <c r="RTI28" s="216"/>
      <c r="RTJ28" s="216"/>
      <c r="RTK28" s="216"/>
      <c r="RTL28" s="216"/>
      <c r="RTM28" s="216"/>
      <c r="RTN28" s="216"/>
      <c r="RTO28" s="216"/>
      <c r="RTP28" s="216"/>
      <c r="RTQ28" s="216"/>
      <c r="RTR28" s="216"/>
      <c r="RTS28" s="216"/>
      <c r="RTT28" s="216"/>
      <c r="RTU28" s="216"/>
      <c r="RTV28" s="216"/>
      <c r="RTW28" s="216"/>
      <c r="RTX28" s="216"/>
      <c r="RTY28" s="216"/>
      <c r="RTZ28" s="216"/>
      <c r="RUA28" s="216"/>
      <c r="RUB28" s="216"/>
      <c r="RUC28" s="216"/>
      <c r="RUD28" s="216"/>
      <c r="RUE28" s="216"/>
      <c r="RUF28" s="216"/>
      <c r="RUG28" s="216"/>
      <c r="RUH28" s="216"/>
      <c r="RUI28" s="216"/>
      <c r="RUJ28" s="216"/>
      <c r="RUK28" s="216"/>
      <c r="RUL28" s="216"/>
      <c r="RUM28" s="216"/>
      <c r="RUN28" s="216"/>
      <c r="RUO28" s="216"/>
      <c r="RUP28" s="216"/>
      <c r="RUQ28" s="216"/>
      <c r="RUR28" s="216"/>
      <c r="RUS28" s="216"/>
      <c r="RUT28" s="216"/>
      <c r="RUU28" s="216"/>
      <c r="RUV28" s="216"/>
      <c r="RUW28" s="216"/>
      <c r="RUX28" s="216"/>
      <c r="RUY28" s="216"/>
      <c r="RUZ28" s="216"/>
      <c r="RVA28" s="216"/>
      <c r="RVB28" s="216"/>
      <c r="RVC28" s="216"/>
      <c r="RVD28" s="216"/>
      <c r="RVE28" s="216"/>
      <c r="RVF28" s="216"/>
      <c r="RVG28" s="216"/>
      <c r="RVH28" s="216"/>
      <c r="RVI28" s="216"/>
      <c r="RVJ28" s="216"/>
      <c r="RVK28" s="216"/>
      <c r="RVL28" s="216"/>
      <c r="RVM28" s="216"/>
      <c r="RVN28" s="216"/>
      <c r="RVO28" s="216"/>
      <c r="RVP28" s="216"/>
      <c r="RVQ28" s="216"/>
      <c r="RVR28" s="216"/>
      <c r="RVS28" s="216"/>
      <c r="RVT28" s="216"/>
      <c r="RVU28" s="216"/>
      <c r="RVV28" s="216"/>
      <c r="RVW28" s="216"/>
      <c r="RVX28" s="216"/>
      <c r="RVY28" s="216"/>
      <c r="RVZ28" s="216"/>
      <c r="RWA28" s="216"/>
      <c r="RWB28" s="216"/>
      <c r="RWC28" s="216"/>
      <c r="RWD28" s="216"/>
      <c r="RWE28" s="216"/>
      <c r="RWF28" s="216"/>
      <c r="RWG28" s="216"/>
      <c r="RWH28" s="216"/>
      <c r="RWI28" s="216"/>
      <c r="RWJ28" s="216"/>
      <c r="RWK28" s="216"/>
      <c r="RWL28" s="216"/>
      <c r="RWM28" s="216"/>
      <c r="RWN28" s="216"/>
      <c r="RWO28" s="216"/>
      <c r="RWP28" s="216"/>
      <c r="RWQ28" s="216"/>
      <c r="RWR28" s="216"/>
      <c r="RWS28" s="216"/>
      <c r="RWT28" s="216"/>
      <c r="RWU28" s="216"/>
      <c r="RWV28" s="216"/>
      <c r="RWW28" s="216"/>
      <c r="RWX28" s="216"/>
      <c r="RWY28" s="216"/>
      <c r="RWZ28" s="216"/>
      <c r="RXA28" s="216"/>
      <c r="RXB28" s="216"/>
      <c r="RXC28" s="216"/>
      <c r="RXD28" s="216"/>
      <c r="RXE28" s="216"/>
      <c r="RXF28" s="216"/>
      <c r="RXG28" s="216"/>
      <c r="RXH28" s="216"/>
      <c r="RXI28" s="216"/>
      <c r="RXJ28" s="216"/>
      <c r="RXK28" s="216"/>
      <c r="RXL28" s="216"/>
      <c r="RXM28" s="216"/>
      <c r="RXN28" s="216"/>
      <c r="RXO28" s="216"/>
      <c r="RXP28" s="216"/>
      <c r="RXQ28" s="216"/>
      <c r="RXR28" s="216"/>
      <c r="RXS28" s="216"/>
      <c r="RXT28" s="216"/>
      <c r="RXU28" s="216"/>
      <c r="RXV28" s="216"/>
      <c r="RXW28" s="216"/>
      <c r="RXX28" s="216"/>
      <c r="RXY28" s="216"/>
      <c r="RXZ28" s="216"/>
      <c r="RYA28" s="216"/>
      <c r="RYB28" s="216"/>
      <c r="RYC28" s="216"/>
      <c r="RYD28" s="216"/>
      <c r="RYE28" s="216"/>
      <c r="RYF28" s="216"/>
      <c r="RYG28" s="216"/>
      <c r="RYH28" s="216"/>
      <c r="RYI28" s="216"/>
      <c r="RYJ28" s="216"/>
      <c r="RYK28" s="216"/>
      <c r="RYL28" s="216"/>
      <c r="RYM28" s="216"/>
      <c r="RYN28" s="216"/>
      <c r="RYO28" s="216"/>
      <c r="RYP28" s="216"/>
      <c r="RYQ28" s="216"/>
      <c r="RYR28" s="216"/>
      <c r="RYS28" s="216"/>
      <c r="RYT28" s="216"/>
      <c r="RYU28" s="216"/>
      <c r="RYV28" s="216"/>
      <c r="RYW28" s="216"/>
      <c r="RYX28" s="216"/>
      <c r="RYY28" s="216"/>
      <c r="RYZ28" s="216"/>
      <c r="RZA28" s="216"/>
      <c r="RZB28" s="216"/>
      <c r="RZC28" s="216"/>
      <c r="RZD28" s="216"/>
      <c r="RZE28" s="216"/>
      <c r="RZF28" s="216"/>
      <c r="RZG28" s="216"/>
      <c r="RZH28" s="216"/>
      <c r="RZI28" s="216"/>
      <c r="RZJ28" s="216"/>
      <c r="RZK28" s="216"/>
      <c r="RZL28" s="216"/>
      <c r="RZM28" s="216"/>
      <c r="RZN28" s="216"/>
      <c r="RZO28" s="216"/>
      <c r="RZP28" s="216"/>
      <c r="RZQ28" s="216"/>
      <c r="RZR28" s="216"/>
      <c r="RZS28" s="216"/>
      <c r="RZT28" s="216"/>
      <c r="RZU28" s="216"/>
      <c r="RZV28" s="216"/>
      <c r="RZW28" s="216"/>
      <c r="RZX28" s="216"/>
      <c r="RZY28" s="216"/>
      <c r="RZZ28" s="216"/>
      <c r="SAA28" s="216"/>
      <c r="SAB28" s="216"/>
      <c r="SAC28" s="216"/>
      <c r="SAD28" s="216"/>
      <c r="SAE28" s="216"/>
      <c r="SAF28" s="216"/>
      <c r="SAG28" s="216"/>
      <c r="SAH28" s="216"/>
      <c r="SAI28" s="216"/>
      <c r="SAJ28" s="216"/>
      <c r="SAK28" s="216"/>
      <c r="SAL28" s="216"/>
      <c r="SAM28" s="216"/>
      <c r="SAN28" s="216"/>
      <c r="SAO28" s="216"/>
      <c r="SAP28" s="216"/>
      <c r="SAQ28" s="216"/>
      <c r="SAR28" s="216"/>
      <c r="SAS28" s="216"/>
      <c r="SAT28" s="216"/>
      <c r="SAU28" s="216"/>
      <c r="SAV28" s="216"/>
      <c r="SAW28" s="216"/>
      <c r="SAX28" s="216"/>
      <c r="SAY28" s="216"/>
      <c r="SAZ28" s="216"/>
      <c r="SBA28" s="216"/>
      <c r="SBB28" s="216"/>
      <c r="SBC28" s="216"/>
      <c r="SBD28" s="216"/>
      <c r="SBE28" s="216"/>
      <c r="SBF28" s="216"/>
      <c r="SBG28" s="216"/>
      <c r="SBH28" s="216"/>
      <c r="SBI28" s="216"/>
      <c r="SBJ28" s="216"/>
      <c r="SBK28" s="216"/>
      <c r="SBL28" s="216"/>
      <c r="SBM28" s="216"/>
      <c r="SBN28" s="216"/>
      <c r="SBO28" s="216"/>
      <c r="SBP28" s="216"/>
      <c r="SBQ28" s="216"/>
      <c r="SBR28" s="216"/>
      <c r="SBS28" s="216"/>
      <c r="SBT28" s="216"/>
      <c r="SBU28" s="216"/>
      <c r="SBV28" s="216"/>
      <c r="SBW28" s="216"/>
      <c r="SBX28" s="216"/>
      <c r="SBY28" s="216"/>
      <c r="SBZ28" s="216"/>
      <c r="SCA28" s="216"/>
      <c r="SCB28" s="216"/>
      <c r="SCC28" s="216"/>
      <c r="SCD28" s="216"/>
      <c r="SCE28" s="216"/>
      <c r="SCF28" s="216"/>
      <c r="SCG28" s="216"/>
      <c r="SCH28" s="216"/>
      <c r="SCI28" s="216"/>
      <c r="SCJ28" s="216"/>
      <c r="SCK28" s="216"/>
      <c r="SCL28" s="216"/>
      <c r="SCM28" s="216"/>
      <c r="SCN28" s="216"/>
      <c r="SCO28" s="216"/>
      <c r="SCP28" s="216"/>
      <c r="SCQ28" s="216"/>
      <c r="SCR28" s="216"/>
      <c r="SCS28" s="216"/>
      <c r="SCT28" s="216"/>
      <c r="SCU28" s="216"/>
      <c r="SCV28" s="216"/>
      <c r="SCW28" s="216"/>
      <c r="SCX28" s="216"/>
      <c r="SCY28" s="216"/>
      <c r="SCZ28" s="216"/>
      <c r="SDA28" s="216"/>
      <c r="SDB28" s="216"/>
      <c r="SDC28" s="216"/>
      <c r="SDD28" s="216"/>
      <c r="SDE28" s="216"/>
      <c r="SDF28" s="216"/>
      <c r="SDG28" s="216"/>
      <c r="SDH28" s="216"/>
      <c r="SDI28" s="216"/>
      <c r="SDJ28" s="216"/>
      <c r="SDK28" s="216"/>
      <c r="SDL28" s="216"/>
      <c r="SDM28" s="216"/>
      <c r="SDN28" s="216"/>
      <c r="SDO28" s="216"/>
      <c r="SDP28" s="216"/>
      <c r="SDQ28" s="216"/>
      <c r="SDR28" s="216"/>
      <c r="SDS28" s="216"/>
      <c r="SDT28" s="216"/>
      <c r="SDU28" s="216"/>
      <c r="SDV28" s="216"/>
      <c r="SDW28" s="216"/>
      <c r="SDX28" s="216"/>
      <c r="SDY28" s="216"/>
      <c r="SDZ28" s="216"/>
      <c r="SEA28" s="216"/>
      <c r="SEB28" s="216"/>
      <c r="SEC28" s="216"/>
      <c r="SED28" s="216"/>
      <c r="SEE28" s="216"/>
      <c r="SEF28" s="216"/>
      <c r="SEG28" s="216"/>
      <c r="SEH28" s="216"/>
      <c r="SEI28" s="216"/>
      <c r="SEJ28" s="216"/>
      <c r="SEK28" s="216"/>
      <c r="SEL28" s="216"/>
      <c r="SEM28" s="216"/>
      <c r="SEN28" s="216"/>
      <c r="SEO28" s="216"/>
      <c r="SEP28" s="216"/>
      <c r="SEQ28" s="216"/>
      <c r="SER28" s="216"/>
      <c r="SES28" s="216"/>
      <c r="SET28" s="216"/>
      <c r="SEU28" s="216"/>
      <c r="SEV28" s="216"/>
      <c r="SEW28" s="216"/>
      <c r="SEX28" s="216"/>
      <c r="SEY28" s="216"/>
      <c r="SEZ28" s="216"/>
      <c r="SFA28" s="216"/>
      <c r="SFB28" s="216"/>
      <c r="SFC28" s="216"/>
      <c r="SFD28" s="216"/>
      <c r="SFE28" s="216"/>
      <c r="SFF28" s="216"/>
      <c r="SFG28" s="216"/>
      <c r="SFH28" s="216"/>
      <c r="SFI28" s="216"/>
      <c r="SFJ28" s="216"/>
      <c r="SFK28" s="216"/>
      <c r="SFL28" s="216"/>
      <c r="SFM28" s="216"/>
      <c r="SFN28" s="216"/>
      <c r="SFO28" s="216"/>
      <c r="SFP28" s="216"/>
      <c r="SFQ28" s="216"/>
      <c r="SFR28" s="216"/>
      <c r="SFS28" s="216"/>
      <c r="SFT28" s="216"/>
      <c r="SFU28" s="216"/>
      <c r="SFV28" s="216"/>
      <c r="SFW28" s="216"/>
      <c r="SFX28" s="216"/>
      <c r="SFY28" s="216"/>
      <c r="SFZ28" s="216"/>
      <c r="SGA28" s="216"/>
      <c r="SGB28" s="216"/>
      <c r="SGC28" s="216"/>
      <c r="SGD28" s="216"/>
      <c r="SGE28" s="216"/>
      <c r="SGF28" s="216"/>
      <c r="SGG28" s="216"/>
      <c r="SGH28" s="216"/>
      <c r="SGI28" s="216"/>
      <c r="SGJ28" s="216"/>
      <c r="SGK28" s="216"/>
      <c r="SGL28" s="216"/>
      <c r="SGM28" s="216"/>
      <c r="SGN28" s="216"/>
      <c r="SGO28" s="216"/>
      <c r="SGP28" s="216"/>
      <c r="SGQ28" s="216"/>
      <c r="SGR28" s="216"/>
      <c r="SGS28" s="216"/>
      <c r="SGT28" s="216"/>
      <c r="SGU28" s="216"/>
      <c r="SGV28" s="216"/>
      <c r="SGW28" s="216"/>
      <c r="SGX28" s="216"/>
      <c r="SGY28" s="216"/>
      <c r="SGZ28" s="216"/>
      <c r="SHA28" s="216"/>
      <c r="SHB28" s="216"/>
      <c r="SHC28" s="216"/>
      <c r="SHD28" s="216"/>
      <c r="SHE28" s="216"/>
      <c r="SHF28" s="216"/>
      <c r="SHG28" s="216"/>
      <c r="SHH28" s="216"/>
      <c r="SHI28" s="216"/>
      <c r="SHJ28" s="216"/>
      <c r="SHK28" s="216"/>
      <c r="SHL28" s="216"/>
      <c r="SHM28" s="216"/>
      <c r="SHN28" s="216"/>
      <c r="SHO28" s="216"/>
      <c r="SHP28" s="216"/>
      <c r="SHQ28" s="216"/>
      <c r="SHR28" s="216"/>
      <c r="SHS28" s="216"/>
      <c r="SHT28" s="216"/>
      <c r="SHU28" s="216"/>
      <c r="SHV28" s="216"/>
      <c r="SHW28" s="216"/>
      <c r="SHX28" s="216"/>
      <c r="SHY28" s="216"/>
      <c r="SHZ28" s="216"/>
      <c r="SIA28" s="216"/>
      <c r="SIB28" s="216"/>
      <c r="SIC28" s="216"/>
      <c r="SID28" s="216"/>
      <c r="SIE28" s="216"/>
      <c r="SIF28" s="216"/>
      <c r="SIG28" s="216"/>
      <c r="SIH28" s="216"/>
      <c r="SII28" s="216"/>
      <c r="SIJ28" s="216"/>
      <c r="SIK28" s="216"/>
      <c r="SIL28" s="216"/>
      <c r="SIM28" s="216"/>
      <c r="SIN28" s="216"/>
      <c r="SIO28" s="216"/>
      <c r="SIP28" s="216"/>
      <c r="SIQ28" s="216"/>
      <c r="SIR28" s="216"/>
      <c r="SIS28" s="216"/>
      <c r="SIT28" s="216"/>
      <c r="SIU28" s="216"/>
      <c r="SIV28" s="216"/>
      <c r="SIW28" s="216"/>
      <c r="SIX28" s="216"/>
      <c r="SIY28" s="216"/>
      <c r="SIZ28" s="216"/>
      <c r="SJA28" s="216"/>
      <c r="SJB28" s="216"/>
      <c r="SJC28" s="216"/>
      <c r="SJD28" s="216"/>
      <c r="SJE28" s="216"/>
      <c r="SJF28" s="216"/>
      <c r="SJG28" s="216"/>
      <c r="SJH28" s="216"/>
      <c r="SJI28" s="216"/>
      <c r="SJJ28" s="216"/>
      <c r="SJK28" s="216"/>
      <c r="SJL28" s="216"/>
      <c r="SJM28" s="216"/>
      <c r="SJN28" s="216"/>
      <c r="SJO28" s="216"/>
      <c r="SJP28" s="216"/>
      <c r="SJQ28" s="216"/>
      <c r="SJR28" s="216"/>
      <c r="SJS28" s="216"/>
      <c r="SJT28" s="216"/>
      <c r="SJU28" s="216"/>
      <c r="SJV28" s="216"/>
      <c r="SJW28" s="216"/>
      <c r="SJX28" s="216"/>
      <c r="SJY28" s="216"/>
      <c r="SJZ28" s="216"/>
      <c r="SKA28" s="216"/>
      <c r="SKB28" s="216"/>
      <c r="SKC28" s="216"/>
      <c r="SKD28" s="216"/>
      <c r="SKE28" s="216"/>
      <c r="SKF28" s="216"/>
      <c r="SKG28" s="216"/>
      <c r="SKH28" s="216"/>
      <c r="SKI28" s="216"/>
      <c r="SKJ28" s="216"/>
      <c r="SKK28" s="216"/>
      <c r="SKL28" s="216"/>
      <c r="SKM28" s="216"/>
      <c r="SKN28" s="216"/>
      <c r="SKO28" s="216"/>
      <c r="SKP28" s="216"/>
      <c r="SKQ28" s="216"/>
      <c r="SKR28" s="216"/>
      <c r="SKS28" s="216"/>
      <c r="SKT28" s="216"/>
      <c r="SKU28" s="216"/>
      <c r="SKV28" s="216"/>
      <c r="SKW28" s="216"/>
      <c r="SKX28" s="216"/>
      <c r="SKY28" s="216"/>
      <c r="SKZ28" s="216"/>
      <c r="SLA28" s="216"/>
      <c r="SLB28" s="216"/>
      <c r="SLC28" s="216"/>
      <c r="SLD28" s="216"/>
      <c r="SLE28" s="216"/>
      <c r="SLF28" s="216"/>
      <c r="SLG28" s="216"/>
      <c r="SLH28" s="216"/>
      <c r="SLI28" s="216"/>
      <c r="SLJ28" s="216"/>
      <c r="SLK28" s="216"/>
      <c r="SLL28" s="216"/>
      <c r="SLM28" s="216"/>
      <c r="SLN28" s="216"/>
      <c r="SLO28" s="216"/>
      <c r="SLP28" s="216"/>
      <c r="SLQ28" s="216"/>
      <c r="SLR28" s="216"/>
      <c r="SLS28" s="216"/>
      <c r="SLT28" s="216"/>
      <c r="SLU28" s="216"/>
      <c r="SLV28" s="216"/>
      <c r="SLW28" s="216"/>
      <c r="SLX28" s="216"/>
      <c r="SLY28" s="216"/>
      <c r="SLZ28" s="216"/>
      <c r="SMA28" s="216"/>
      <c r="SMB28" s="216"/>
      <c r="SMC28" s="216"/>
      <c r="SMD28" s="216"/>
      <c r="SME28" s="216"/>
      <c r="SMF28" s="216"/>
      <c r="SMG28" s="216"/>
      <c r="SMH28" s="216"/>
      <c r="SMI28" s="216"/>
      <c r="SMJ28" s="216"/>
      <c r="SMK28" s="216"/>
      <c r="SML28" s="216"/>
      <c r="SMM28" s="216"/>
      <c r="SMN28" s="216"/>
      <c r="SMO28" s="216"/>
      <c r="SMP28" s="216"/>
      <c r="SMQ28" s="216"/>
      <c r="SMR28" s="216"/>
      <c r="SMS28" s="216"/>
      <c r="SMT28" s="216"/>
      <c r="SMU28" s="216"/>
      <c r="SMV28" s="216"/>
      <c r="SMW28" s="216"/>
      <c r="SMX28" s="216"/>
      <c r="SMY28" s="216"/>
      <c r="SMZ28" s="216"/>
      <c r="SNA28" s="216"/>
      <c r="SNB28" s="216"/>
      <c r="SNC28" s="216"/>
      <c r="SND28" s="216"/>
      <c r="SNE28" s="216"/>
      <c r="SNF28" s="216"/>
      <c r="SNG28" s="216"/>
      <c r="SNH28" s="216"/>
      <c r="SNI28" s="216"/>
      <c r="SNJ28" s="216"/>
      <c r="SNK28" s="216"/>
      <c r="SNL28" s="216"/>
      <c r="SNM28" s="216"/>
      <c r="SNN28" s="216"/>
      <c r="SNO28" s="216"/>
      <c r="SNP28" s="216"/>
      <c r="SNQ28" s="216"/>
      <c r="SNR28" s="216"/>
      <c r="SNS28" s="216"/>
      <c r="SNT28" s="216"/>
      <c r="SNU28" s="216"/>
      <c r="SNV28" s="216"/>
      <c r="SNW28" s="216"/>
      <c r="SNX28" s="216"/>
      <c r="SNY28" s="216"/>
      <c r="SNZ28" s="216"/>
      <c r="SOA28" s="216"/>
      <c r="SOB28" s="216"/>
      <c r="SOC28" s="216"/>
      <c r="SOD28" s="216"/>
      <c r="SOE28" s="216"/>
      <c r="SOF28" s="216"/>
      <c r="SOG28" s="216"/>
      <c r="SOH28" s="216"/>
      <c r="SOI28" s="216"/>
      <c r="SOJ28" s="216"/>
      <c r="SOK28" s="216"/>
      <c r="SOL28" s="216"/>
      <c r="SOM28" s="216"/>
      <c r="SON28" s="216"/>
      <c r="SOO28" s="216"/>
      <c r="SOP28" s="216"/>
      <c r="SOQ28" s="216"/>
      <c r="SOR28" s="216"/>
      <c r="SOS28" s="216"/>
      <c r="SOT28" s="216"/>
      <c r="SOU28" s="216"/>
      <c r="SOV28" s="216"/>
      <c r="SOW28" s="216"/>
      <c r="SOX28" s="216"/>
      <c r="SOY28" s="216"/>
      <c r="SOZ28" s="216"/>
      <c r="SPA28" s="216"/>
      <c r="SPB28" s="216"/>
      <c r="SPC28" s="216"/>
      <c r="SPD28" s="216"/>
      <c r="SPE28" s="216"/>
      <c r="SPF28" s="216"/>
      <c r="SPG28" s="216"/>
      <c r="SPH28" s="216"/>
      <c r="SPI28" s="216"/>
      <c r="SPJ28" s="216"/>
      <c r="SPK28" s="216"/>
      <c r="SPL28" s="216"/>
      <c r="SPM28" s="216"/>
      <c r="SPN28" s="216"/>
      <c r="SPO28" s="216"/>
      <c r="SPP28" s="216"/>
      <c r="SPQ28" s="216"/>
      <c r="SPR28" s="216"/>
      <c r="SPS28" s="216"/>
      <c r="SPT28" s="216"/>
      <c r="SPU28" s="216"/>
      <c r="SPV28" s="216"/>
      <c r="SPW28" s="216"/>
      <c r="SPX28" s="216"/>
      <c r="SPY28" s="216"/>
      <c r="SPZ28" s="216"/>
      <c r="SQA28" s="216"/>
      <c r="SQB28" s="216"/>
      <c r="SQC28" s="216"/>
      <c r="SQD28" s="216"/>
      <c r="SQE28" s="216"/>
      <c r="SQF28" s="216"/>
      <c r="SQG28" s="216"/>
      <c r="SQH28" s="216"/>
      <c r="SQI28" s="216"/>
      <c r="SQJ28" s="216"/>
      <c r="SQK28" s="216"/>
      <c r="SQL28" s="216"/>
      <c r="SQM28" s="216"/>
      <c r="SQN28" s="216"/>
      <c r="SQO28" s="216"/>
      <c r="SQP28" s="216"/>
      <c r="SQQ28" s="216"/>
      <c r="SQR28" s="216"/>
      <c r="SQS28" s="216"/>
      <c r="SQT28" s="216"/>
      <c r="SQU28" s="216"/>
      <c r="SQV28" s="216"/>
      <c r="SQW28" s="216"/>
      <c r="SQX28" s="216"/>
      <c r="SQY28" s="216"/>
      <c r="SQZ28" s="216"/>
      <c r="SRA28" s="216"/>
      <c r="SRB28" s="216"/>
      <c r="SRC28" s="216"/>
      <c r="SRD28" s="216"/>
      <c r="SRE28" s="216"/>
      <c r="SRF28" s="216"/>
      <c r="SRG28" s="216"/>
      <c r="SRH28" s="216"/>
      <c r="SRI28" s="216"/>
      <c r="SRJ28" s="216"/>
      <c r="SRK28" s="216"/>
      <c r="SRL28" s="216"/>
      <c r="SRM28" s="216"/>
      <c r="SRN28" s="216"/>
      <c r="SRO28" s="216"/>
      <c r="SRP28" s="216"/>
      <c r="SRQ28" s="216"/>
      <c r="SRR28" s="216"/>
      <c r="SRS28" s="216"/>
      <c r="SRT28" s="216"/>
      <c r="SRU28" s="216"/>
      <c r="SRV28" s="216"/>
      <c r="SRW28" s="216"/>
      <c r="SRX28" s="216"/>
      <c r="SRY28" s="216"/>
      <c r="SRZ28" s="216"/>
      <c r="SSA28" s="216"/>
      <c r="SSB28" s="216"/>
      <c r="SSC28" s="216"/>
      <c r="SSD28" s="216"/>
      <c r="SSE28" s="216"/>
      <c r="SSF28" s="216"/>
      <c r="SSG28" s="216"/>
      <c r="SSH28" s="216"/>
      <c r="SSI28" s="216"/>
      <c r="SSJ28" s="216"/>
      <c r="SSK28" s="216"/>
      <c r="SSL28" s="216"/>
      <c r="SSM28" s="216"/>
      <c r="SSN28" s="216"/>
      <c r="SSO28" s="216"/>
      <c r="SSP28" s="216"/>
      <c r="SSQ28" s="216"/>
      <c r="SSR28" s="216"/>
      <c r="SSS28" s="216"/>
      <c r="SST28" s="216"/>
      <c r="SSU28" s="216"/>
      <c r="SSV28" s="216"/>
      <c r="SSW28" s="216"/>
      <c r="SSX28" s="216"/>
      <c r="SSY28" s="216"/>
      <c r="SSZ28" s="216"/>
      <c r="STA28" s="216"/>
      <c r="STB28" s="216"/>
      <c r="STC28" s="216"/>
      <c r="STD28" s="216"/>
      <c r="STE28" s="216"/>
      <c r="STF28" s="216"/>
      <c r="STG28" s="216"/>
      <c r="STH28" s="216"/>
      <c r="STI28" s="216"/>
      <c r="STJ28" s="216"/>
      <c r="STK28" s="216"/>
      <c r="STL28" s="216"/>
      <c r="STM28" s="216"/>
      <c r="STN28" s="216"/>
      <c r="STO28" s="216"/>
      <c r="STP28" s="216"/>
      <c r="STQ28" s="216"/>
      <c r="STR28" s="216"/>
      <c r="STS28" s="216"/>
      <c r="STT28" s="216"/>
      <c r="STU28" s="216"/>
      <c r="STV28" s="216"/>
      <c r="STW28" s="216"/>
      <c r="STX28" s="216"/>
      <c r="STY28" s="216"/>
      <c r="STZ28" s="216"/>
      <c r="SUA28" s="216"/>
      <c r="SUB28" s="216"/>
      <c r="SUC28" s="216"/>
      <c r="SUD28" s="216"/>
      <c r="SUE28" s="216"/>
      <c r="SUF28" s="216"/>
      <c r="SUG28" s="216"/>
      <c r="SUH28" s="216"/>
      <c r="SUI28" s="216"/>
      <c r="SUJ28" s="216"/>
      <c r="SUK28" s="216"/>
      <c r="SUL28" s="216"/>
      <c r="SUM28" s="216"/>
      <c r="SUN28" s="216"/>
      <c r="SUO28" s="216"/>
      <c r="SUP28" s="216"/>
      <c r="SUQ28" s="216"/>
      <c r="SUR28" s="216"/>
      <c r="SUS28" s="216"/>
      <c r="SUT28" s="216"/>
      <c r="SUU28" s="216"/>
      <c r="SUV28" s="216"/>
      <c r="SUW28" s="216"/>
      <c r="SUX28" s="216"/>
      <c r="SUY28" s="216"/>
      <c r="SUZ28" s="216"/>
      <c r="SVA28" s="216"/>
      <c r="SVB28" s="216"/>
      <c r="SVC28" s="216"/>
      <c r="SVD28" s="216"/>
      <c r="SVE28" s="216"/>
      <c r="SVF28" s="216"/>
      <c r="SVG28" s="216"/>
      <c r="SVH28" s="216"/>
      <c r="SVI28" s="216"/>
      <c r="SVJ28" s="216"/>
      <c r="SVK28" s="216"/>
      <c r="SVL28" s="216"/>
      <c r="SVM28" s="216"/>
      <c r="SVN28" s="216"/>
      <c r="SVO28" s="216"/>
      <c r="SVP28" s="216"/>
      <c r="SVQ28" s="216"/>
      <c r="SVR28" s="216"/>
      <c r="SVS28" s="216"/>
      <c r="SVT28" s="216"/>
      <c r="SVU28" s="216"/>
      <c r="SVV28" s="216"/>
      <c r="SVW28" s="216"/>
      <c r="SVX28" s="216"/>
      <c r="SVY28" s="216"/>
      <c r="SVZ28" s="216"/>
      <c r="SWA28" s="216"/>
      <c r="SWB28" s="216"/>
      <c r="SWC28" s="216"/>
      <c r="SWD28" s="216"/>
      <c r="SWE28" s="216"/>
      <c r="SWF28" s="216"/>
      <c r="SWG28" s="216"/>
      <c r="SWH28" s="216"/>
      <c r="SWI28" s="216"/>
      <c r="SWJ28" s="216"/>
      <c r="SWK28" s="216"/>
      <c r="SWL28" s="216"/>
      <c r="SWM28" s="216"/>
      <c r="SWN28" s="216"/>
      <c r="SWO28" s="216"/>
      <c r="SWP28" s="216"/>
      <c r="SWQ28" s="216"/>
      <c r="SWR28" s="216"/>
      <c r="SWS28" s="216"/>
      <c r="SWT28" s="216"/>
      <c r="SWU28" s="216"/>
      <c r="SWV28" s="216"/>
      <c r="SWW28" s="216"/>
      <c r="SWX28" s="216"/>
      <c r="SWY28" s="216"/>
      <c r="SWZ28" s="216"/>
      <c r="SXA28" s="216"/>
      <c r="SXB28" s="216"/>
      <c r="SXC28" s="216"/>
      <c r="SXD28" s="216"/>
      <c r="SXE28" s="216"/>
      <c r="SXF28" s="216"/>
      <c r="SXG28" s="216"/>
      <c r="SXH28" s="216"/>
      <c r="SXI28" s="216"/>
      <c r="SXJ28" s="216"/>
      <c r="SXK28" s="216"/>
      <c r="SXL28" s="216"/>
      <c r="SXM28" s="216"/>
      <c r="SXN28" s="216"/>
      <c r="SXO28" s="216"/>
      <c r="SXP28" s="216"/>
      <c r="SXQ28" s="216"/>
      <c r="SXR28" s="216"/>
      <c r="SXS28" s="216"/>
      <c r="SXT28" s="216"/>
      <c r="SXU28" s="216"/>
      <c r="SXV28" s="216"/>
      <c r="SXW28" s="216"/>
      <c r="SXX28" s="216"/>
      <c r="SXY28" s="216"/>
      <c r="SXZ28" s="216"/>
      <c r="SYA28" s="216"/>
      <c r="SYB28" s="216"/>
      <c r="SYC28" s="216"/>
      <c r="SYD28" s="216"/>
      <c r="SYE28" s="216"/>
      <c r="SYF28" s="216"/>
      <c r="SYG28" s="216"/>
      <c r="SYH28" s="216"/>
      <c r="SYI28" s="216"/>
      <c r="SYJ28" s="216"/>
      <c r="SYK28" s="216"/>
      <c r="SYL28" s="216"/>
      <c r="SYM28" s="216"/>
      <c r="SYN28" s="216"/>
      <c r="SYO28" s="216"/>
      <c r="SYP28" s="216"/>
      <c r="SYQ28" s="216"/>
      <c r="SYR28" s="216"/>
      <c r="SYS28" s="216"/>
      <c r="SYT28" s="216"/>
      <c r="SYU28" s="216"/>
      <c r="SYV28" s="216"/>
      <c r="SYW28" s="216"/>
      <c r="SYX28" s="216"/>
      <c r="SYY28" s="216"/>
      <c r="SYZ28" s="216"/>
      <c r="SZA28" s="216"/>
      <c r="SZB28" s="216"/>
      <c r="SZC28" s="216"/>
      <c r="SZD28" s="216"/>
      <c r="SZE28" s="216"/>
      <c r="SZF28" s="216"/>
      <c r="SZG28" s="216"/>
      <c r="SZH28" s="216"/>
      <c r="SZI28" s="216"/>
      <c r="SZJ28" s="216"/>
      <c r="SZK28" s="216"/>
      <c r="SZL28" s="216"/>
      <c r="SZM28" s="216"/>
      <c r="SZN28" s="216"/>
      <c r="SZO28" s="216"/>
      <c r="SZP28" s="216"/>
      <c r="SZQ28" s="216"/>
      <c r="SZR28" s="216"/>
      <c r="SZS28" s="216"/>
      <c r="SZT28" s="216"/>
      <c r="SZU28" s="216"/>
      <c r="SZV28" s="216"/>
      <c r="SZW28" s="216"/>
      <c r="SZX28" s="216"/>
      <c r="SZY28" s="216"/>
      <c r="SZZ28" s="216"/>
      <c r="TAA28" s="216"/>
      <c r="TAB28" s="216"/>
      <c r="TAC28" s="216"/>
      <c r="TAD28" s="216"/>
      <c r="TAE28" s="216"/>
      <c r="TAF28" s="216"/>
      <c r="TAG28" s="216"/>
      <c r="TAH28" s="216"/>
      <c r="TAI28" s="216"/>
      <c r="TAJ28" s="216"/>
      <c r="TAK28" s="216"/>
      <c r="TAL28" s="216"/>
      <c r="TAM28" s="216"/>
      <c r="TAN28" s="216"/>
      <c r="TAO28" s="216"/>
      <c r="TAP28" s="216"/>
      <c r="TAQ28" s="216"/>
      <c r="TAR28" s="216"/>
      <c r="TAS28" s="216"/>
      <c r="TAT28" s="216"/>
      <c r="TAU28" s="216"/>
      <c r="TAV28" s="216"/>
      <c r="TAW28" s="216"/>
      <c r="TAX28" s="216"/>
      <c r="TAY28" s="216"/>
      <c r="TAZ28" s="216"/>
      <c r="TBA28" s="216"/>
      <c r="TBB28" s="216"/>
      <c r="TBC28" s="216"/>
      <c r="TBD28" s="216"/>
      <c r="TBE28" s="216"/>
      <c r="TBF28" s="216"/>
      <c r="TBG28" s="216"/>
      <c r="TBH28" s="216"/>
      <c r="TBI28" s="216"/>
      <c r="TBJ28" s="216"/>
      <c r="TBK28" s="216"/>
      <c r="TBL28" s="216"/>
      <c r="TBM28" s="216"/>
      <c r="TBN28" s="216"/>
      <c r="TBO28" s="216"/>
      <c r="TBP28" s="216"/>
      <c r="TBQ28" s="216"/>
      <c r="TBR28" s="216"/>
      <c r="TBS28" s="216"/>
      <c r="TBT28" s="216"/>
      <c r="TBU28" s="216"/>
      <c r="TBV28" s="216"/>
      <c r="TBW28" s="216"/>
      <c r="TBX28" s="216"/>
      <c r="TBY28" s="216"/>
      <c r="TBZ28" s="216"/>
      <c r="TCA28" s="216"/>
      <c r="TCB28" s="216"/>
      <c r="TCC28" s="216"/>
      <c r="TCD28" s="216"/>
      <c r="TCE28" s="216"/>
      <c r="TCF28" s="216"/>
      <c r="TCG28" s="216"/>
      <c r="TCH28" s="216"/>
      <c r="TCI28" s="216"/>
      <c r="TCJ28" s="216"/>
      <c r="TCK28" s="216"/>
      <c r="TCL28" s="216"/>
      <c r="TCM28" s="216"/>
      <c r="TCN28" s="216"/>
      <c r="TCO28" s="216"/>
      <c r="TCP28" s="216"/>
      <c r="TCQ28" s="216"/>
      <c r="TCR28" s="216"/>
      <c r="TCS28" s="216"/>
      <c r="TCT28" s="216"/>
      <c r="TCU28" s="216"/>
      <c r="TCV28" s="216"/>
      <c r="TCW28" s="216"/>
      <c r="TCX28" s="216"/>
      <c r="TCY28" s="216"/>
      <c r="TCZ28" s="216"/>
      <c r="TDA28" s="216"/>
      <c r="TDB28" s="216"/>
      <c r="TDC28" s="216"/>
      <c r="TDD28" s="216"/>
      <c r="TDE28" s="216"/>
      <c r="TDF28" s="216"/>
      <c r="TDG28" s="216"/>
      <c r="TDH28" s="216"/>
      <c r="TDI28" s="216"/>
      <c r="TDJ28" s="216"/>
      <c r="TDK28" s="216"/>
      <c r="TDL28" s="216"/>
      <c r="TDM28" s="216"/>
      <c r="TDN28" s="216"/>
      <c r="TDO28" s="216"/>
      <c r="TDP28" s="216"/>
      <c r="TDQ28" s="216"/>
      <c r="TDR28" s="216"/>
      <c r="TDS28" s="216"/>
      <c r="TDT28" s="216"/>
      <c r="TDU28" s="216"/>
      <c r="TDV28" s="216"/>
      <c r="TDW28" s="216"/>
      <c r="TDX28" s="216"/>
      <c r="TDY28" s="216"/>
      <c r="TDZ28" s="216"/>
      <c r="TEA28" s="216"/>
      <c r="TEB28" s="216"/>
      <c r="TEC28" s="216"/>
      <c r="TED28" s="216"/>
      <c r="TEE28" s="216"/>
      <c r="TEF28" s="216"/>
      <c r="TEG28" s="216"/>
      <c r="TEH28" s="216"/>
      <c r="TEI28" s="216"/>
      <c r="TEJ28" s="216"/>
      <c r="TEK28" s="216"/>
      <c r="TEL28" s="216"/>
      <c r="TEM28" s="216"/>
      <c r="TEN28" s="216"/>
      <c r="TEO28" s="216"/>
      <c r="TEP28" s="216"/>
      <c r="TEQ28" s="216"/>
      <c r="TER28" s="216"/>
      <c r="TES28" s="216"/>
      <c r="TET28" s="216"/>
      <c r="TEU28" s="216"/>
      <c r="TEV28" s="216"/>
      <c r="TEW28" s="216"/>
      <c r="TEX28" s="216"/>
      <c r="TEY28" s="216"/>
      <c r="TEZ28" s="216"/>
      <c r="TFA28" s="216"/>
      <c r="TFB28" s="216"/>
      <c r="TFC28" s="216"/>
      <c r="TFD28" s="216"/>
      <c r="TFE28" s="216"/>
      <c r="TFF28" s="216"/>
      <c r="TFG28" s="216"/>
      <c r="TFH28" s="216"/>
      <c r="TFI28" s="216"/>
      <c r="TFJ28" s="216"/>
      <c r="TFK28" s="216"/>
      <c r="TFL28" s="216"/>
      <c r="TFM28" s="216"/>
      <c r="TFN28" s="216"/>
      <c r="TFO28" s="216"/>
      <c r="TFP28" s="216"/>
      <c r="TFQ28" s="216"/>
      <c r="TFR28" s="216"/>
      <c r="TFS28" s="216"/>
      <c r="TFT28" s="216"/>
      <c r="TFU28" s="216"/>
      <c r="TFV28" s="216"/>
      <c r="TFW28" s="216"/>
      <c r="TFX28" s="216"/>
      <c r="TFY28" s="216"/>
      <c r="TFZ28" s="216"/>
      <c r="TGA28" s="216"/>
      <c r="TGB28" s="216"/>
      <c r="TGC28" s="216"/>
      <c r="TGD28" s="216"/>
      <c r="TGE28" s="216"/>
      <c r="TGF28" s="216"/>
      <c r="TGG28" s="216"/>
      <c r="TGH28" s="216"/>
      <c r="TGI28" s="216"/>
      <c r="TGJ28" s="216"/>
      <c r="TGK28" s="216"/>
      <c r="TGL28" s="216"/>
      <c r="TGM28" s="216"/>
      <c r="TGN28" s="216"/>
      <c r="TGO28" s="216"/>
      <c r="TGP28" s="216"/>
      <c r="TGQ28" s="216"/>
      <c r="TGR28" s="216"/>
      <c r="TGS28" s="216"/>
      <c r="TGT28" s="216"/>
      <c r="TGU28" s="216"/>
      <c r="TGV28" s="216"/>
      <c r="TGW28" s="216"/>
      <c r="TGX28" s="216"/>
      <c r="TGY28" s="216"/>
      <c r="TGZ28" s="216"/>
      <c r="THA28" s="216"/>
      <c r="THB28" s="216"/>
      <c r="THC28" s="216"/>
      <c r="THD28" s="216"/>
      <c r="THE28" s="216"/>
      <c r="THF28" s="216"/>
      <c r="THG28" s="216"/>
      <c r="THH28" s="216"/>
      <c r="THI28" s="216"/>
      <c r="THJ28" s="216"/>
      <c r="THK28" s="216"/>
      <c r="THL28" s="216"/>
      <c r="THM28" s="216"/>
      <c r="THN28" s="216"/>
      <c r="THO28" s="216"/>
      <c r="THP28" s="216"/>
      <c r="THQ28" s="216"/>
      <c r="THR28" s="216"/>
      <c r="THS28" s="216"/>
      <c r="THT28" s="216"/>
      <c r="THU28" s="216"/>
      <c r="THV28" s="216"/>
      <c r="THW28" s="216"/>
      <c r="THX28" s="216"/>
      <c r="THY28" s="216"/>
      <c r="THZ28" s="216"/>
      <c r="TIA28" s="216"/>
      <c r="TIB28" s="216"/>
      <c r="TIC28" s="216"/>
      <c r="TID28" s="216"/>
      <c r="TIE28" s="216"/>
      <c r="TIF28" s="216"/>
      <c r="TIG28" s="216"/>
      <c r="TIH28" s="216"/>
      <c r="TII28" s="216"/>
      <c r="TIJ28" s="216"/>
      <c r="TIK28" s="216"/>
      <c r="TIL28" s="216"/>
      <c r="TIM28" s="216"/>
      <c r="TIN28" s="216"/>
      <c r="TIO28" s="216"/>
      <c r="TIP28" s="216"/>
      <c r="TIQ28" s="216"/>
      <c r="TIR28" s="216"/>
      <c r="TIS28" s="216"/>
      <c r="TIT28" s="216"/>
      <c r="TIU28" s="216"/>
      <c r="TIV28" s="216"/>
      <c r="TIW28" s="216"/>
      <c r="TIX28" s="216"/>
      <c r="TIY28" s="216"/>
      <c r="TIZ28" s="216"/>
      <c r="TJA28" s="216"/>
      <c r="TJB28" s="216"/>
      <c r="TJC28" s="216"/>
      <c r="TJD28" s="216"/>
      <c r="TJE28" s="216"/>
      <c r="TJF28" s="216"/>
      <c r="TJG28" s="216"/>
      <c r="TJH28" s="216"/>
      <c r="TJI28" s="216"/>
      <c r="TJJ28" s="216"/>
      <c r="TJK28" s="216"/>
      <c r="TJL28" s="216"/>
      <c r="TJM28" s="216"/>
      <c r="TJN28" s="216"/>
      <c r="TJO28" s="216"/>
      <c r="TJP28" s="216"/>
      <c r="TJQ28" s="216"/>
      <c r="TJR28" s="216"/>
      <c r="TJS28" s="216"/>
      <c r="TJT28" s="216"/>
      <c r="TJU28" s="216"/>
      <c r="TJV28" s="216"/>
      <c r="TJW28" s="216"/>
      <c r="TJX28" s="216"/>
      <c r="TJY28" s="216"/>
      <c r="TJZ28" s="216"/>
      <c r="TKA28" s="216"/>
      <c r="TKB28" s="216"/>
      <c r="TKC28" s="216"/>
      <c r="TKD28" s="216"/>
      <c r="TKE28" s="216"/>
      <c r="TKF28" s="216"/>
      <c r="TKG28" s="216"/>
      <c r="TKH28" s="216"/>
      <c r="TKI28" s="216"/>
      <c r="TKJ28" s="216"/>
      <c r="TKK28" s="216"/>
      <c r="TKL28" s="216"/>
      <c r="TKM28" s="216"/>
      <c r="TKN28" s="216"/>
      <c r="TKO28" s="216"/>
      <c r="TKP28" s="216"/>
      <c r="TKQ28" s="216"/>
      <c r="TKR28" s="216"/>
      <c r="TKS28" s="216"/>
      <c r="TKT28" s="216"/>
      <c r="TKU28" s="216"/>
      <c r="TKV28" s="216"/>
      <c r="TKW28" s="216"/>
      <c r="TKX28" s="216"/>
      <c r="TKY28" s="216"/>
      <c r="TKZ28" s="216"/>
      <c r="TLA28" s="216"/>
      <c r="TLB28" s="216"/>
      <c r="TLC28" s="216"/>
      <c r="TLD28" s="216"/>
      <c r="TLE28" s="216"/>
      <c r="TLF28" s="216"/>
      <c r="TLG28" s="216"/>
      <c r="TLH28" s="216"/>
      <c r="TLI28" s="216"/>
      <c r="TLJ28" s="216"/>
      <c r="TLK28" s="216"/>
      <c r="TLL28" s="216"/>
      <c r="TLM28" s="216"/>
      <c r="TLN28" s="216"/>
      <c r="TLO28" s="216"/>
      <c r="TLP28" s="216"/>
      <c r="TLQ28" s="216"/>
      <c r="TLR28" s="216"/>
      <c r="TLS28" s="216"/>
      <c r="TLT28" s="216"/>
      <c r="TLU28" s="216"/>
      <c r="TLV28" s="216"/>
      <c r="TLW28" s="216"/>
      <c r="TLX28" s="216"/>
      <c r="TLY28" s="216"/>
      <c r="TLZ28" s="216"/>
      <c r="TMA28" s="216"/>
      <c r="TMB28" s="216"/>
      <c r="TMC28" s="216"/>
      <c r="TMD28" s="216"/>
      <c r="TME28" s="216"/>
      <c r="TMF28" s="216"/>
      <c r="TMG28" s="216"/>
      <c r="TMH28" s="216"/>
      <c r="TMI28" s="216"/>
      <c r="TMJ28" s="216"/>
      <c r="TMK28" s="216"/>
      <c r="TML28" s="216"/>
      <c r="TMM28" s="216"/>
      <c r="TMN28" s="216"/>
      <c r="TMO28" s="216"/>
      <c r="TMP28" s="216"/>
      <c r="TMQ28" s="216"/>
      <c r="TMR28" s="216"/>
      <c r="TMS28" s="216"/>
      <c r="TMT28" s="216"/>
      <c r="TMU28" s="216"/>
      <c r="TMV28" s="216"/>
      <c r="TMW28" s="216"/>
      <c r="TMX28" s="216"/>
      <c r="TMY28" s="216"/>
      <c r="TMZ28" s="216"/>
      <c r="TNA28" s="216"/>
      <c r="TNB28" s="216"/>
      <c r="TNC28" s="216"/>
      <c r="TND28" s="216"/>
      <c r="TNE28" s="216"/>
      <c r="TNF28" s="216"/>
      <c r="TNG28" s="216"/>
      <c r="TNH28" s="216"/>
      <c r="TNI28" s="216"/>
      <c r="TNJ28" s="216"/>
      <c r="TNK28" s="216"/>
      <c r="TNL28" s="216"/>
      <c r="TNM28" s="216"/>
      <c r="TNN28" s="216"/>
      <c r="TNO28" s="216"/>
      <c r="TNP28" s="216"/>
      <c r="TNQ28" s="216"/>
      <c r="TNR28" s="216"/>
      <c r="TNS28" s="216"/>
      <c r="TNT28" s="216"/>
      <c r="TNU28" s="216"/>
      <c r="TNV28" s="216"/>
      <c r="TNW28" s="216"/>
      <c r="TNX28" s="216"/>
      <c r="TNY28" s="216"/>
      <c r="TNZ28" s="216"/>
      <c r="TOA28" s="216"/>
      <c r="TOB28" s="216"/>
      <c r="TOC28" s="216"/>
      <c r="TOD28" s="216"/>
      <c r="TOE28" s="216"/>
      <c r="TOF28" s="216"/>
      <c r="TOG28" s="216"/>
      <c r="TOH28" s="216"/>
      <c r="TOI28" s="216"/>
      <c r="TOJ28" s="216"/>
      <c r="TOK28" s="216"/>
      <c r="TOL28" s="216"/>
      <c r="TOM28" s="216"/>
      <c r="TON28" s="216"/>
      <c r="TOO28" s="216"/>
      <c r="TOP28" s="216"/>
      <c r="TOQ28" s="216"/>
      <c r="TOR28" s="216"/>
      <c r="TOS28" s="216"/>
      <c r="TOT28" s="216"/>
      <c r="TOU28" s="216"/>
      <c r="TOV28" s="216"/>
      <c r="TOW28" s="216"/>
      <c r="TOX28" s="216"/>
      <c r="TOY28" s="216"/>
      <c r="TOZ28" s="216"/>
      <c r="TPA28" s="216"/>
      <c r="TPB28" s="216"/>
      <c r="TPC28" s="216"/>
      <c r="TPD28" s="216"/>
      <c r="TPE28" s="216"/>
      <c r="TPF28" s="216"/>
      <c r="TPG28" s="216"/>
      <c r="TPH28" s="216"/>
      <c r="TPI28" s="216"/>
      <c r="TPJ28" s="216"/>
      <c r="TPK28" s="216"/>
      <c r="TPL28" s="216"/>
      <c r="TPM28" s="216"/>
      <c r="TPN28" s="216"/>
      <c r="TPO28" s="216"/>
      <c r="TPP28" s="216"/>
      <c r="TPQ28" s="216"/>
      <c r="TPR28" s="216"/>
      <c r="TPS28" s="216"/>
      <c r="TPT28" s="216"/>
      <c r="TPU28" s="216"/>
      <c r="TPV28" s="216"/>
      <c r="TPW28" s="216"/>
      <c r="TPX28" s="216"/>
      <c r="TPY28" s="216"/>
      <c r="TPZ28" s="216"/>
      <c r="TQA28" s="216"/>
      <c r="TQB28" s="216"/>
      <c r="TQC28" s="216"/>
      <c r="TQD28" s="216"/>
      <c r="TQE28" s="216"/>
      <c r="TQF28" s="216"/>
      <c r="TQG28" s="216"/>
      <c r="TQH28" s="216"/>
      <c r="TQI28" s="216"/>
      <c r="TQJ28" s="216"/>
      <c r="TQK28" s="216"/>
      <c r="TQL28" s="216"/>
      <c r="TQM28" s="216"/>
      <c r="TQN28" s="216"/>
      <c r="TQO28" s="216"/>
      <c r="TQP28" s="216"/>
      <c r="TQQ28" s="216"/>
      <c r="TQR28" s="216"/>
      <c r="TQS28" s="216"/>
      <c r="TQT28" s="216"/>
      <c r="TQU28" s="216"/>
      <c r="TQV28" s="216"/>
      <c r="TQW28" s="216"/>
      <c r="TQX28" s="216"/>
      <c r="TQY28" s="216"/>
      <c r="TQZ28" s="216"/>
      <c r="TRA28" s="216"/>
      <c r="TRB28" s="216"/>
      <c r="TRC28" s="216"/>
      <c r="TRD28" s="216"/>
      <c r="TRE28" s="216"/>
      <c r="TRF28" s="216"/>
      <c r="TRG28" s="216"/>
      <c r="TRH28" s="216"/>
      <c r="TRI28" s="216"/>
      <c r="TRJ28" s="216"/>
      <c r="TRK28" s="216"/>
      <c r="TRL28" s="216"/>
      <c r="TRM28" s="216"/>
      <c r="TRN28" s="216"/>
      <c r="TRO28" s="216"/>
      <c r="TRP28" s="216"/>
      <c r="TRQ28" s="216"/>
      <c r="TRR28" s="216"/>
      <c r="TRS28" s="216"/>
      <c r="TRT28" s="216"/>
      <c r="TRU28" s="216"/>
      <c r="TRV28" s="216"/>
      <c r="TRW28" s="216"/>
      <c r="TRX28" s="216"/>
      <c r="TRY28" s="216"/>
      <c r="TRZ28" s="216"/>
      <c r="TSA28" s="216"/>
      <c r="TSB28" s="216"/>
      <c r="TSC28" s="216"/>
      <c r="TSD28" s="216"/>
      <c r="TSE28" s="216"/>
      <c r="TSF28" s="216"/>
      <c r="TSG28" s="216"/>
      <c r="TSH28" s="216"/>
      <c r="TSI28" s="216"/>
      <c r="TSJ28" s="216"/>
      <c r="TSK28" s="216"/>
      <c r="TSL28" s="216"/>
      <c r="TSM28" s="216"/>
      <c r="TSN28" s="216"/>
      <c r="TSO28" s="216"/>
      <c r="TSP28" s="216"/>
      <c r="TSQ28" s="216"/>
      <c r="TSR28" s="216"/>
      <c r="TSS28" s="216"/>
      <c r="TST28" s="216"/>
      <c r="TSU28" s="216"/>
      <c r="TSV28" s="216"/>
      <c r="TSW28" s="216"/>
      <c r="TSX28" s="216"/>
      <c r="TSY28" s="216"/>
      <c r="TSZ28" s="216"/>
      <c r="TTA28" s="216"/>
      <c r="TTB28" s="216"/>
      <c r="TTC28" s="216"/>
      <c r="TTD28" s="216"/>
      <c r="TTE28" s="216"/>
      <c r="TTF28" s="216"/>
      <c r="TTG28" s="216"/>
      <c r="TTH28" s="216"/>
      <c r="TTI28" s="216"/>
      <c r="TTJ28" s="216"/>
      <c r="TTK28" s="216"/>
      <c r="TTL28" s="216"/>
      <c r="TTM28" s="216"/>
      <c r="TTN28" s="216"/>
      <c r="TTO28" s="216"/>
      <c r="TTP28" s="216"/>
      <c r="TTQ28" s="216"/>
      <c r="TTR28" s="216"/>
      <c r="TTS28" s="216"/>
      <c r="TTT28" s="216"/>
      <c r="TTU28" s="216"/>
      <c r="TTV28" s="216"/>
      <c r="TTW28" s="216"/>
      <c r="TTX28" s="216"/>
      <c r="TTY28" s="216"/>
      <c r="TTZ28" s="216"/>
      <c r="TUA28" s="216"/>
      <c r="TUB28" s="216"/>
      <c r="TUC28" s="216"/>
      <c r="TUD28" s="216"/>
      <c r="TUE28" s="216"/>
      <c r="TUF28" s="216"/>
      <c r="TUG28" s="216"/>
      <c r="TUH28" s="216"/>
      <c r="TUI28" s="216"/>
      <c r="TUJ28" s="216"/>
      <c r="TUK28" s="216"/>
      <c r="TUL28" s="216"/>
      <c r="TUM28" s="216"/>
      <c r="TUN28" s="216"/>
      <c r="TUO28" s="216"/>
      <c r="TUP28" s="216"/>
      <c r="TUQ28" s="216"/>
      <c r="TUR28" s="216"/>
      <c r="TUS28" s="216"/>
      <c r="TUT28" s="216"/>
      <c r="TUU28" s="216"/>
      <c r="TUV28" s="216"/>
      <c r="TUW28" s="216"/>
      <c r="TUX28" s="216"/>
      <c r="TUY28" s="216"/>
      <c r="TUZ28" s="216"/>
      <c r="TVA28" s="216"/>
      <c r="TVB28" s="216"/>
      <c r="TVC28" s="216"/>
      <c r="TVD28" s="216"/>
      <c r="TVE28" s="216"/>
      <c r="TVF28" s="216"/>
      <c r="TVG28" s="216"/>
      <c r="TVH28" s="216"/>
      <c r="TVI28" s="216"/>
      <c r="TVJ28" s="216"/>
      <c r="TVK28" s="216"/>
      <c r="TVL28" s="216"/>
      <c r="TVM28" s="216"/>
      <c r="TVN28" s="216"/>
      <c r="TVO28" s="216"/>
      <c r="TVP28" s="216"/>
      <c r="TVQ28" s="216"/>
      <c r="TVR28" s="216"/>
      <c r="TVS28" s="216"/>
      <c r="TVT28" s="216"/>
      <c r="TVU28" s="216"/>
      <c r="TVV28" s="216"/>
      <c r="TVW28" s="216"/>
      <c r="TVX28" s="216"/>
      <c r="TVY28" s="216"/>
      <c r="TVZ28" s="216"/>
      <c r="TWA28" s="216"/>
      <c r="TWB28" s="216"/>
      <c r="TWC28" s="216"/>
      <c r="TWD28" s="216"/>
      <c r="TWE28" s="216"/>
      <c r="TWF28" s="216"/>
      <c r="TWG28" s="216"/>
      <c r="TWH28" s="216"/>
      <c r="TWI28" s="216"/>
      <c r="TWJ28" s="216"/>
      <c r="TWK28" s="216"/>
      <c r="TWL28" s="216"/>
      <c r="TWM28" s="216"/>
      <c r="TWN28" s="216"/>
      <c r="TWO28" s="216"/>
      <c r="TWP28" s="216"/>
      <c r="TWQ28" s="216"/>
      <c r="TWR28" s="216"/>
      <c r="TWS28" s="216"/>
      <c r="TWT28" s="216"/>
      <c r="TWU28" s="216"/>
      <c r="TWV28" s="216"/>
      <c r="TWW28" s="216"/>
      <c r="TWX28" s="216"/>
      <c r="TWY28" s="216"/>
      <c r="TWZ28" s="216"/>
      <c r="TXA28" s="216"/>
      <c r="TXB28" s="216"/>
      <c r="TXC28" s="216"/>
      <c r="TXD28" s="216"/>
      <c r="TXE28" s="216"/>
      <c r="TXF28" s="216"/>
      <c r="TXG28" s="216"/>
      <c r="TXH28" s="216"/>
      <c r="TXI28" s="216"/>
      <c r="TXJ28" s="216"/>
      <c r="TXK28" s="216"/>
      <c r="TXL28" s="216"/>
      <c r="TXM28" s="216"/>
      <c r="TXN28" s="216"/>
      <c r="TXO28" s="216"/>
      <c r="TXP28" s="216"/>
      <c r="TXQ28" s="216"/>
      <c r="TXR28" s="216"/>
      <c r="TXS28" s="216"/>
      <c r="TXT28" s="216"/>
      <c r="TXU28" s="216"/>
      <c r="TXV28" s="216"/>
      <c r="TXW28" s="216"/>
      <c r="TXX28" s="216"/>
      <c r="TXY28" s="216"/>
      <c r="TXZ28" s="216"/>
      <c r="TYA28" s="216"/>
      <c r="TYB28" s="216"/>
      <c r="TYC28" s="216"/>
      <c r="TYD28" s="216"/>
      <c r="TYE28" s="216"/>
      <c r="TYF28" s="216"/>
      <c r="TYG28" s="216"/>
      <c r="TYH28" s="216"/>
      <c r="TYI28" s="216"/>
      <c r="TYJ28" s="216"/>
      <c r="TYK28" s="216"/>
      <c r="TYL28" s="216"/>
      <c r="TYM28" s="216"/>
      <c r="TYN28" s="216"/>
      <c r="TYO28" s="216"/>
      <c r="TYP28" s="216"/>
      <c r="TYQ28" s="216"/>
      <c r="TYR28" s="216"/>
      <c r="TYS28" s="216"/>
      <c r="TYT28" s="216"/>
      <c r="TYU28" s="216"/>
      <c r="TYV28" s="216"/>
      <c r="TYW28" s="216"/>
      <c r="TYX28" s="216"/>
      <c r="TYY28" s="216"/>
      <c r="TYZ28" s="216"/>
      <c r="TZA28" s="216"/>
      <c r="TZB28" s="216"/>
      <c r="TZC28" s="216"/>
      <c r="TZD28" s="216"/>
      <c r="TZE28" s="216"/>
      <c r="TZF28" s="216"/>
      <c r="TZG28" s="216"/>
      <c r="TZH28" s="216"/>
      <c r="TZI28" s="216"/>
      <c r="TZJ28" s="216"/>
      <c r="TZK28" s="216"/>
      <c r="TZL28" s="216"/>
      <c r="TZM28" s="216"/>
      <c r="TZN28" s="216"/>
      <c r="TZO28" s="216"/>
      <c r="TZP28" s="216"/>
      <c r="TZQ28" s="216"/>
      <c r="TZR28" s="216"/>
      <c r="TZS28" s="216"/>
      <c r="TZT28" s="216"/>
      <c r="TZU28" s="216"/>
      <c r="TZV28" s="216"/>
      <c r="TZW28" s="216"/>
      <c r="TZX28" s="216"/>
      <c r="TZY28" s="216"/>
      <c r="TZZ28" s="216"/>
      <c r="UAA28" s="216"/>
      <c r="UAB28" s="216"/>
      <c r="UAC28" s="216"/>
      <c r="UAD28" s="216"/>
      <c r="UAE28" s="216"/>
      <c r="UAF28" s="216"/>
      <c r="UAG28" s="216"/>
      <c r="UAH28" s="216"/>
      <c r="UAI28" s="216"/>
      <c r="UAJ28" s="216"/>
      <c r="UAK28" s="216"/>
      <c r="UAL28" s="216"/>
      <c r="UAM28" s="216"/>
      <c r="UAN28" s="216"/>
      <c r="UAO28" s="216"/>
      <c r="UAP28" s="216"/>
      <c r="UAQ28" s="216"/>
      <c r="UAR28" s="216"/>
      <c r="UAS28" s="216"/>
      <c r="UAT28" s="216"/>
      <c r="UAU28" s="216"/>
      <c r="UAV28" s="216"/>
      <c r="UAW28" s="216"/>
      <c r="UAX28" s="216"/>
      <c r="UAY28" s="216"/>
      <c r="UAZ28" s="216"/>
      <c r="UBA28" s="216"/>
      <c r="UBB28" s="216"/>
      <c r="UBC28" s="216"/>
      <c r="UBD28" s="216"/>
      <c r="UBE28" s="216"/>
      <c r="UBF28" s="216"/>
      <c r="UBG28" s="216"/>
      <c r="UBH28" s="216"/>
      <c r="UBI28" s="216"/>
      <c r="UBJ28" s="216"/>
      <c r="UBK28" s="216"/>
      <c r="UBL28" s="216"/>
      <c r="UBM28" s="216"/>
      <c r="UBN28" s="216"/>
      <c r="UBO28" s="216"/>
      <c r="UBP28" s="216"/>
      <c r="UBQ28" s="216"/>
      <c r="UBR28" s="216"/>
      <c r="UBS28" s="216"/>
      <c r="UBT28" s="216"/>
      <c r="UBU28" s="216"/>
      <c r="UBV28" s="216"/>
      <c r="UBW28" s="216"/>
      <c r="UBX28" s="216"/>
      <c r="UBY28" s="216"/>
      <c r="UBZ28" s="216"/>
      <c r="UCA28" s="216"/>
      <c r="UCB28" s="216"/>
      <c r="UCC28" s="216"/>
      <c r="UCD28" s="216"/>
      <c r="UCE28" s="216"/>
      <c r="UCF28" s="216"/>
      <c r="UCG28" s="216"/>
      <c r="UCH28" s="216"/>
      <c r="UCI28" s="216"/>
      <c r="UCJ28" s="216"/>
      <c r="UCK28" s="216"/>
      <c r="UCL28" s="216"/>
      <c r="UCM28" s="216"/>
      <c r="UCN28" s="216"/>
      <c r="UCO28" s="216"/>
      <c r="UCP28" s="216"/>
      <c r="UCQ28" s="216"/>
      <c r="UCR28" s="216"/>
      <c r="UCS28" s="216"/>
      <c r="UCT28" s="216"/>
      <c r="UCU28" s="216"/>
      <c r="UCV28" s="216"/>
      <c r="UCW28" s="216"/>
      <c r="UCX28" s="216"/>
      <c r="UCY28" s="216"/>
      <c r="UCZ28" s="216"/>
      <c r="UDA28" s="216"/>
      <c r="UDB28" s="216"/>
      <c r="UDC28" s="216"/>
      <c r="UDD28" s="216"/>
      <c r="UDE28" s="216"/>
      <c r="UDF28" s="216"/>
      <c r="UDG28" s="216"/>
      <c r="UDH28" s="216"/>
      <c r="UDI28" s="216"/>
      <c r="UDJ28" s="216"/>
      <c r="UDK28" s="216"/>
      <c r="UDL28" s="216"/>
      <c r="UDM28" s="216"/>
      <c r="UDN28" s="216"/>
      <c r="UDO28" s="216"/>
      <c r="UDP28" s="216"/>
      <c r="UDQ28" s="216"/>
      <c r="UDR28" s="216"/>
      <c r="UDS28" s="216"/>
      <c r="UDT28" s="216"/>
      <c r="UDU28" s="216"/>
      <c r="UDV28" s="216"/>
      <c r="UDW28" s="216"/>
      <c r="UDX28" s="216"/>
      <c r="UDY28" s="216"/>
      <c r="UDZ28" s="216"/>
      <c r="UEA28" s="216"/>
      <c r="UEB28" s="216"/>
      <c r="UEC28" s="216"/>
      <c r="UED28" s="216"/>
      <c r="UEE28" s="216"/>
      <c r="UEF28" s="216"/>
      <c r="UEG28" s="216"/>
      <c r="UEH28" s="216"/>
      <c r="UEI28" s="216"/>
      <c r="UEJ28" s="216"/>
      <c r="UEK28" s="216"/>
      <c r="UEL28" s="216"/>
      <c r="UEM28" s="216"/>
      <c r="UEN28" s="216"/>
      <c r="UEO28" s="216"/>
      <c r="UEP28" s="216"/>
      <c r="UEQ28" s="216"/>
      <c r="UER28" s="216"/>
      <c r="UES28" s="216"/>
      <c r="UET28" s="216"/>
      <c r="UEU28" s="216"/>
      <c r="UEV28" s="216"/>
      <c r="UEW28" s="216"/>
      <c r="UEX28" s="216"/>
      <c r="UEY28" s="216"/>
      <c r="UEZ28" s="216"/>
      <c r="UFA28" s="216"/>
      <c r="UFB28" s="216"/>
      <c r="UFC28" s="216"/>
      <c r="UFD28" s="216"/>
      <c r="UFE28" s="216"/>
      <c r="UFF28" s="216"/>
      <c r="UFG28" s="216"/>
      <c r="UFH28" s="216"/>
      <c r="UFI28" s="216"/>
      <c r="UFJ28" s="216"/>
      <c r="UFK28" s="216"/>
      <c r="UFL28" s="216"/>
      <c r="UFM28" s="216"/>
      <c r="UFN28" s="216"/>
      <c r="UFO28" s="216"/>
      <c r="UFP28" s="216"/>
      <c r="UFQ28" s="216"/>
      <c r="UFR28" s="216"/>
      <c r="UFS28" s="216"/>
      <c r="UFT28" s="216"/>
      <c r="UFU28" s="216"/>
      <c r="UFV28" s="216"/>
      <c r="UFW28" s="216"/>
      <c r="UFX28" s="216"/>
      <c r="UFY28" s="216"/>
      <c r="UFZ28" s="216"/>
      <c r="UGA28" s="216"/>
      <c r="UGB28" s="216"/>
      <c r="UGC28" s="216"/>
      <c r="UGD28" s="216"/>
      <c r="UGE28" s="216"/>
      <c r="UGF28" s="216"/>
      <c r="UGG28" s="216"/>
      <c r="UGH28" s="216"/>
      <c r="UGI28" s="216"/>
      <c r="UGJ28" s="216"/>
      <c r="UGK28" s="216"/>
      <c r="UGL28" s="216"/>
      <c r="UGM28" s="216"/>
      <c r="UGN28" s="216"/>
      <c r="UGO28" s="216"/>
      <c r="UGP28" s="216"/>
      <c r="UGQ28" s="216"/>
      <c r="UGR28" s="216"/>
      <c r="UGS28" s="216"/>
      <c r="UGT28" s="216"/>
      <c r="UGU28" s="216"/>
      <c r="UGV28" s="216"/>
      <c r="UGW28" s="216"/>
      <c r="UGX28" s="216"/>
      <c r="UGY28" s="216"/>
      <c r="UGZ28" s="216"/>
      <c r="UHA28" s="216"/>
      <c r="UHB28" s="216"/>
      <c r="UHC28" s="216"/>
      <c r="UHD28" s="216"/>
      <c r="UHE28" s="216"/>
      <c r="UHF28" s="216"/>
      <c r="UHG28" s="216"/>
      <c r="UHH28" s="216"/>
      <c r="UHI28" s="216"/>
      <c r="UHJ28" s="216"/>
      <c r="UHK28" s="216"/>
      <c r="UHL28" s="216"/>
      <c r="UHM28" s="216"/>
      <c r="UHN28" s="216"/>
      <c r="UHO28" s="216"/>
      <c r="UHP28" s="216"/>
      <c r="UHQ28" s="216"/>
      <c r="UHR28" s="216"/>
      <c r="UHS28" s="216"/>
      <c r="UHT28" s="216"/>
      <c r="UHU28" s="216"/>
      <c r="UHV28" s="216"/>
      <c r="UHW28" s="216"/>
      <c r="UHX28" s="216"/>
      <c r="UHY28" s="216"/>
      <c r="UHZ28" s="216"/>
      <c r="UIA28" s="216"/>
      <c r="UIB28" s="216"/>
      <c r="UIC28" s="216"/>
      <c r="UID28" s="216"/>
      <c r="UIE28" s="216"/>
      <c r="UIF28" s="216"/>
      <c r="UIG28" s="216"/>
      <c r="UIH28" s="216"/>
      <c r="UII28" s="216"/>
      <c r="UIJ28" s="216"/>
      <c r="UIK28" s="216"/>
      <c r="UIL28" s="216"/>
      <c r="UIM28" s="216"/>
      <c r="UIN28" s="216"/>
      <c r="UIO28" s="216"/>
      <c r="UIP28" s="216"/>
      <c r="UIQ28" s="216"/>
      <c r="UIR28" s="216"/>
      <c r="UIS28" s="216"/>
      <c r="UIT28" s="216"/>
      <c r="UIU28" s="216"/>
      <c r="UIV28" s="216"/>
      <c r="UIW28" s="216"/>
      <c r="UIX28" s="216"/>
      <c r="UIY28" s="216"/>
      <c r="UIZ28" s="216"/>
      <c r="UJA28" s="216"/>
      <c r="UJB28" s="216"/>
      <c r="UJC28" s="216"/>
      <c r="UJD28" s="216"/>
      <c r="UJE28" s="216"/>
      <c r="UJF28" s="216"/>
      <c r="UJG28" s="216"/>
      <c r="UJH28" s="216"/>
      <c r="UJI28" s="216"/>
      <c r="UJJ28" s="216"/>
      <c r="UJK28" s="216"/>
      <c r="UJL28" s="216"/>
      <c r="UJM28" s="216"/>
      <c r="UJN28" s="216"/>
      <c r="UJO28" s="216"/>
      <c r="UJP28" s="216"/>
      <c r="UJQ28" s="216"/>
      <c r="UJR28" s="216"/>
      <c r="UJS28" s="216"/>
      <c r="UJT28" s="216"/>
      <c r="UJU28" s="216"/>
      <c r="UJV28" s="216"/>
      <c r="UJW28" s="216"/>
      <c r="UJX28" s="216"/>
      <c r="UJY28" s="216"/>
      <c r="UJZ28" s="216"/>
      <c r="UKA28" s="216"/>
      <c r="UKB28" s="216"/>
      <c r="UKC28" s="216"/>
      <c r="UKD28" s="216"/>
      <c r="UKE28" s="216"/>
      <c r="UKF28" s="216"/>
      <c r="UKG28" s="216"/>
      <c r="UKH28" s="216"/>
      <c r="UKI28" s="216"/>
      <c r="UKJ28" s="216"/>
      <c r="UKK28" s="216"/>
      <c r="UKL28" s="216"/>
      <c r="UKM28" s="216"/>
      <c r="UKN28" s="216"/>
      <c r="UKO28" s="216"/>
      <c r="UKP28" s="216"/>
      <c r="UKQ28" s="216"/>
      <c r="UKR28" s="216"/>
      <c r="UKS28" s="216"/>
      <c r="UKT28" s="216"/>
      <c r="UKU28" s="216"/>
      <c r="UKV28" s="216"/>
      <c r="UKW28" s="216"/>
      <c r="UKX28" s="216"/>
      <c r="UKY28" s="216"/>
      <c r="UKZ28" s="216"/>
      <c r="ULA28" s="216"/>
      <c r="ULB28" s="216"/>
      <c r="ULC28" s="216"/>
      <c r="ULD28" s="216"/>
      <c r="ULE28" s="216"/>
      <c r="ULF28" s="216"/>
      <c r="ULG28" s="216"/>
      <c r="ULH28" s="216"/>
      <c r="ULI28" s="216"/>
      <c r="ULJ28" s="216"/>
      <c r="ULK28" s="216"/>
      <c r="ULL28" s="216"/>
      <c r="ULM28" s="216"/>
      <c r="ULN28" s="216"/>
      <c r="ULO28" s="216"/>
      <c r="ULP28" s="216"/>
      <c r="ULQ28" s="216"/>
      <c r="ULR28" s="216"/>
      <c r="ULS28" s="216"/>
      <c r="ULT28" s="216"/>
      <c r="ULU28" s="216"/>
      <c r="ULV28" s="216"/>
      <c r="ULW28" s="216"/>
      <c r="ULX28" s="216"/>
      <c r="ULY28" s="216"/>
      <c r="ULZ28" s="216"/>
      <c r="UMA28" s="216"/>
      <c r="UMB28" s="216"/>
      <c r="UMC28" s="216"/>
      <c r="UMD28" s="216"/>
      <c r="UME28" s="216"/>
      <c r="UMF28" s="216"/>
      <c r="UMG28" s="216"/>
      <c r="UMH28" s="216"/>
      <c r="UMI28" s="216"/>
      <c r="UMJ28" s="216"/>
      <c r="UMK28" s="216"/>
      <c r="UML28" s="216"/>
      <c r="UMM28" s="216"/>
      <c r="UMN28" s="216"/>
      <c r="UMO28" s="216"/>
      <c r="UMP28" s="216"/>
      <c r="UMQ28" s="216"/>
      <c r="UMR28" s="216"/>
      <c r="UMS28" s="216"/>
      <c r="UMT28" s="216"/>
      <c r="UMU28" s="216"/>
      <c r="UMV28" s="216"/>
      <c r="UMW28" s="216"/>
      <c r="UMX28" s="216"/>
      <c r="UMY28" s="216"/>
      <c r="UMZ28" s="216"/>
      <c r="UNA28" s="216"/>
      <c r="UNB28" s="216"/>
      <c r="UNC28" s="216"/>
      <c r="UND28" s="216"/>
      <c r="UNE28" s="216"/>
      <c r="UNF28" s="216"/>
      <c r="UNG28" s="216"/>
      <c r="UNH28" s="216"/>
      <c r="UNI28" s="216"/>
      <c r="UNJ28" s="216"/>
      <c r="UNK28" s="216"/>
      <c r="UNL28" s="216"/>
      <c r="UNM28" s="216"/>
      <c r="UNN28" s="216"/>
      <c r="UNO28" s="216"/>
      <c r="UNP28" s="216"/>
      <c r="UNQ28" s="216"/>
      <c r="UNR28" s="216"/>
      <c r="UNS28" s="216"/>
      <c r="UNT28" s="216"/>
      <c r="UNU28" s="216"/>
      <c r="UNV28" s="216"/>
      <c r="UNW28" s="216"/>
      <c r="UNX28" s="216"/>
      <c r="UNY28" s="216"/>
      <c r="UNZ28" s="216"/>
      <c r="UOA28" s="216"/>
      <c r="UOB28" s="216"/>
      <c r="UOC28" s="216"/>
      <c r="UOD28" s="216"/>
      <c r="UOE28" s="216"/>
      <c r="UOF28" s="216"/>
      <c r="UOG28" s="216"/>
      <c r="UOH28" s="216"/>
      <c r="UOI28" s="216"/>
      <c r="UOJ28" s="216"/>
      <c r="UOK28" s="216"/>
      <c r="UOL28" s="216"/>
      <c r="UOM28" s="216"/>
      <c r="UON28" s="216"/>
      <c r="UOO28" s="216"/>
      <c r="UOP28" s="216"/>
      <c r="UOQ28" s="216"/>
      <c r="UOR28" s="216"/>
      <c r="UOS28" s="216"/>
      <c r="UOT28" s="216"/>
      <c r="UOU28" s="216"/>
      <c r="UOV28" s="216"/>
      <c r="UOW28" s="216"/>
      <c r="UOX28" s="216"/>
      <c r="UOY28" s="216"/>
      <c r="UOZ28" s="216"/>
      <c r="UPA28" s="216"/>
      <c r="UPB28" s="216"/>
      <c r="UPC28" s="216"/>
      <c r="UPD28" s="216"/>
      <c r="UPE28" s="216"/>
      <c r="UPF28" s="216"/>
      <c r="UPG28" s="216"/>
      <c r="UPH28" s="216"/>
      <c r="UPI28" s="216"/>
      <c r="UPJ28" s="216"/>
      <c r="UPK28" s="216"/>
      <c r="UPL28" s="216"/>
      <c r="UPM28" s="216"/>
      <c r="UPN28" s="216"/>
      <c r="UPO28" s="216"/>
      <c r="UPP28" s="216"/>
      <c r="UPQ28" s="216"/>
      <c r="UPR28" s="216"/>
      <c r="UPS28" s="216"/>
      <c r="UPT28" s="216"/>
      <c r="UPU28" s="216"/>
      <c r="UPV28" s="216"/>
      <c r="UPW28" s="216"/>
      <c r="UPX28" s="216"/>
      <c r="UPY28" s="216"/>
      <c r="UPZ28" s="216"/>
      <c r="UQA28" s="216"/>
      <c r="UQB28" s="216"/>
      <c r="UQC28" s="216"/>
      <c r="UQD28" s="216"/>
      <c r="UQE28" s="216"/>
      <c r="UQF28" s="216"/>
      <c r="UQG28" s="216"/>
      <c r="UQH28" s="216"/>
      <c r="UQI28" s="216"/>
      <c r="UQJ28" s="216"/>
      <c r="UQK28" s="216"/>
      <c r="UQL28" s="216"/>
      <c r="UQM28" s="216"/>
      <c r="UQN28" s="216"/>
      <c r="UQO28" s="216"/>
      <c r="UQP28" s="216"/>
      <c r="UQQ28" s="216"/>
      <c r="UQR28" s="216"/>
      <c r="UQS28" s="216"/>
      <c r="UQT28" s="216"/>
      <c r="UQU28" s="216"/>
      <c r="UQV28" s="216"/>
      <c r="UQW28" s="216"/>
      <c r="UQX28" s="216"/>
      <c r="UQY28" s="216"/>
      <c r="UQZ28" s="216"/>
      <c r="URA28" s="216"/>
      <c r="URB28" s="216"/>
      <c r="URC28" s="216"/>
      <c r="URD28" s="216"/>
      <c r="URE28" s="216"/>
      <c r="URF28" s="216"/>
      <c r="URG28" s="216"/>
      <c r="URH28" s="216"/>
      <c r="URI28" s="216"/>
      <c r="URJ28" s="216"/>
      <c r="URK28" s="216"/>
      <c r="URL28" s="216"/>
      <c r="URM28" s="216"/>
      <c r="URN28" s="216"/>
      <c r="URO28" s="216"/>
      <c r="URP28" s="216"/>
      <c r="URQ28" s="216"/>
      <c r="URR28" s="216"/>
      <c r="URS28" s="216"/>
      <c r="URT28" s="216"/>
      <c r="URU28" s="216"/>
      <c r="URV28" s="216"/>
      <c r="URW28" s="216"/>
      <c r="URX28" s="216"/>
      <c r="URY28" s="216"/>
      <c r="URZ28" s="216"/>
      <c r="USA28" s="216"/>
      <c r="USB28" s="216"/>
      <c r="USC28" s="216"/>
      <c r="USD28" s="216"/>
      <c r="USE28" s="216"/>
      <c r="USF28" s="216"/>
      <c r="USG28" s="216"/>
      <c r="USH28" s="216"/>
      <c r="USI28" s="216"/>
      <c r="USJ28" s="216"/>
      <c r="USK28" s="216"/>
      <c r="USL28" s="216"/>
      <c r="USM28" s="216"/>
      <c r="USN28" s="216"/>
      <c r="USO28" s="216"/>
      <c r="USP28" s="216"/>
      <c r="USQ28" s="216"/>
      <c r="USR28" s="216"/>
      <c r="USS28" s="216"/>
      <c r="UST28" s="216"/>
      <c r="USU28" s="216"/>
      <c r="USV28" s="216"/>
      <c r="USW28" s="216"/>
      <c r="USX28" s="216"/>
      <c r="USY28" s="216"/>
      <c r="USZ28" s="216"/>
      <c r="UTA28" s="216"/>
      <c r="UTB28" s="216"/>
      <c r="UTC28" s="216"/>
      <c r="UTD28" s="216"/>
      <c r="UTE28" s="216"/>
      <c r="UTF28" s="216"/>
      <c r="UTG28" s="216"/>
      <c r="UTH28" s="216"/>
      <c r="UTI28" s="216"/>
      <c r="UTJ28" s="216"/>
      <c r="UTK28" s="216"/>
      <c r="UTL28" s="216"/>
      <c r="UTM28" s="216"/>
      <c r="UTN28" s="216"/>
      <c r="UTO28" s="216"/>
      <c r="UTP28" s="216"/>
      <c r="UTQ28" s="216"/>
      <c r="UTR28" s="216"/>
      <c r="UTS28" s="216"/>
      <c r="UTT28" s="216"/>
      <c r="UTU28" s="216"/>
      <c r="UTV28" s="216"/>
      <c r="UTW28" s="216"/>
      <c r="UTX28" s="216"/>
      <c r="UTY28" s="216"/>
      <c r="UTZ28" s="216"/>
      <c r="UUA28" s="216"/>
      <c r="UUB28" s="216"/>
      <c r="UUC28" s="216"/>
      <c r="UUD28" s="216"/>
      <c r="UUE28" s="216"/>
      <c r="UUF28" s="216"/>
      <c r="UUG28" s="216"/>
      <c r="UUH28" s="216"/>
      <c r="UUI28" s="216"/>
      <c r="UUJ28" s="216"/>
      <c r="UUK28" s="216"/>
      <c r="UUL28" s="216"/>
      <c r="UUM28" s="216"/>
      <c r="UUN28" s="216"/>
      <c r="UUO28" s="216"/>
      <c r="UUP28" s="216"/>
      <c r="UUQ28" s="216"/>
      <c r="UUR28" s="216"/>
      <c r="UUS28" s="216"/>
      <c r="UUT28" s="216"/>
      <c r="UUU28" s="216"/>
      <c r="UUV28" s="216"/>
      <c r="UUW28" s="216"/>
      <c r="UUX28" s="216"/>
      <c r="UUY28" s="216"/>
      <c r="UUZ28" s="216"/>
      <c r="UVA28" s="216"/>
      <c r="UVB28" s="216"/>
      <c r="UVC28" s="216"/>
      <c r="UVD28" s="216"/>
      <c r="UVE28" s="216"/>
      <c r="UVF28" s="216"/>
      <c r="UVG28" s="216"/>
      <c r="UVH28" s="216"/>
      <c r="UVI28" s="216"/>
      <c r="UVJ28" s="216"/>
      <c r="UVK28" s="216"/>
      <c r="UVL28" s="216"/>
      <c r="UVM28" s="216"/>
      <c r="UVN28" s="216"/>
      <c r="UVO28" s="216"/>
      <c r="UVP28" s="216"/>
      <c r="UVQ28" s="216"/>
      <c r="UVR28" s="216"/>
      <c r="UVS28" s="216"/>
      <c r="UVT28" s="216"/>
      <c r="UVU28" s="216"/>
      <c r="UVV28" s="216"/>
      <c r="UVW28" s="216"/>
      <c r="UVX28" s="216"/>
      <c r="UVY28" s="216"/>
      <c r="UVZ28" s="216"/>
      <c r="UWA28" s="216"/>
      <c r="UWB28" s="216"/>
      <c r="UWC28" s="216"/>
      <c r="UWD28" s="216"/>
      <c r="UWE28" s="216"/>
      <c r="UWF28" s="216"/>
      <c r="UWG28" s="216"/>
      <c r="UWH28" s="216"/>
      <c r="UWI28" s="216"/>
      <c r="UWJ28" s="216"/>
      <c r="UWK28" s="216"/>
      <c r="UWL28" s="216"/>
      <c r="UWM28" s="216"/>
      <c r="UWN28" s="216"/>
      <c r="UWO28" s="216"/>
      <c r="UWP28" s="216"/>
      <c r="UWQ28" s="216"/>
      <c r="UWR28" s="216"/>
      <c r="UWS28" s="216"/>
      <c r="UWT28" s="216"/>
      <c r="UWU28" s="216"/>
      <c r="UWV28" s="216"/>
      <c r="UWW28" s="216"/>
      <c r="UWX28" s="216"/>
      <c r="UWY28" s="216"/>
      <c r="UWZ28" s="216"/>
      <c r="UXA28" s="216"/>
      <c r="UXB28" s="216"/>
      <c r="UXC28" s="216"/>
      <c r="UXD28" s="216"/>
      <c r="UXE28" s="216"/>
      <c r="UXF28" s="216"/>
      <c r="UXG28" s="216"/>
      <c r="UXH28" s="216"/>
      <c r="UXI28" s="216"/>
      <c r="UXJ28" s="216"/>
      <c r="UXK28" s="216"/>
      <c r="UXL28" s="216"/>
      <c r="UXM28" s="216"/>
      <c r="UXN28" s="216"/>
      <c r="UXO28" s="216"/>
      <c r="UXP28" s="216"/>
      <c r="UXQ28" s="216"/>
      <c r="UXR28" s="216"/>
      <c r="UXS28" s="216"/>
      <c r="UXT28" s="216"/>
      <c r="UXU28" s="216"/>
      <c r="UXV28" s="216"/>
      <c r="UXW28" s="216"/>
      <c r="UXX28" s="216"/>
      <c r="UXY28" s="216"/>
      <c r="UXZ28" s="216"/>
      <c r="UYA28" s="216"/>
      <c r="UYB28" s="216"/>
      <c r="UYC28" s="216"/>
      <c r="UYD28" s="216"/>
      <c r="UYE28" s="216"/>
      <c r="UYF28" s="216"/>
      <c r="UYG28" s="216"/>
      <c r="UYH28" s="216"/>
      <c r="UYI28" s="216"/>
      <c r="UYJ28" s="216"/>
      <c r="UYK28" s="216"/>
      <c r="UYL28" s="216"/>
      <c r="UYM28" s="216"/>
      <c r="UYN28" s="216"/>
      <c r="UYO28" s="216"/>
      <c r="UYP28" s="216"/>
      <c r="UYQ28" s="216"/>
      <c r="UYR28" s="216"/>
      <c r="UYS28" s="216"/>
      <c r="UYT28" s="216"/>
      <c r="UYU28" s="216"/>
      <c r="UYV28" s="216"/>
      <c r="UYW28" s="216"/>
      <c r="UYX28" s="216"/>
      <c r="UYY28" s="216"/>
      <c r="UYZ28" s="216"/>
      <c r="UZA28" s="216"/>
      <c r="UZB28" s="216"/>
      <c r="UZC28" s="216"/>
      <c r="UZD28" s="216"/>
      <c r="UZE28" s="216"/>
      <c r="UZF28" s="216"/>
      <c r="UZG28" s="216"/>
      <c r="UZH28" s="216"/>
      <c r="UZI28" s="216"/>
      <c r="UZJ28" s="216"/>
      <c r="UZK28" s="216"/>
      <c r="UZL28" s="216"/>
      <c r="UZM28" s="216"/>
      <c r="UZN28" s="216"/>
      <c r="UZO28" s="216"/>
      <c r="UZP28" s="216"/>
      <c r="UZQ28" s="216"/>
      <c r="UZR28" s="216"/>
      <c r="UZS28" s="216"/>
      <c r="UZT28" s="216"/>
      <c r="UZU28" s="216"/>
      <c r="UZV28" s="216"/>
      <c r="UZW28" s="216"/>
      <c r="UZX28" s="216"/>
      <c r="UZY28" s="216"/>
      <c r="UZZ28" s="216"/>
      <c r="VAA28" s="216"/>
      <c r="VAB28" s="216"/>
      <c r="VAC28" s="216"/>
      <c r="VAD28" s="216"/>
      <c r="VAE28" s="216"/>
      <c r="VAF28" s="216"/>
      <c r="VAG28" s="216"/>
      <c r="VAH28" s="216"/>
      <c r="VAI28" s="216"/>
      <c r="VAJ28" s="216"/>
      <c r="VAK28" s="216"/>
      <c r="VAL28" s="216"/>
      <c r="VAM28" s="216"/>
      <c r="VAN28" s="216"/>
      <c r="VAO28" s="216"/>
      <c r="VAP28" s="216"/>
      <c r="VAQ28" s="216"/>
      <c r="VAR28" s="216"/>
      <c r="VAS28" s="216"/>
      <c r="VAT28" s="216"/>
      <c r="VAU28" s="216"/>
      <c r="VAV28" s="216"/>
      <c r="VAW28" s="216"/>
      <c r="VAX28" s="216"/>
      <c r="VAY28" s="216"/>
      <c r="VAZ28" s="216"/>
      <c r="VBA28" s="216"/>
      <c r="VBB28" s="216"/>
      <c r="VBC28" s="216"/>
      <c r="VBD28" s="216"/>
      <c r="VBE28" s="216"/>
      <c r="VBF28" s="216"/>
      <c r="VBG28" s="216"/>
      <c r="VBH28" s="216"/>
      <c r="VBI28" s="216"/>
      <c r="VBJ28" s="216"/>
      <c r="VBK28" s="216"/>
      <c r="VBL28" s="216"/>
      <c r="VBM28" s="216"/>
      <c r="VBN28" s="216"/>
      <c r="VBO28" s="216"/>
      <c r="VBP28" s="216"/>
      <c r="VBQ28" s="216"/>
      <c r="VBR28" s="216"/>
      <c r="VBS28" s="216"/>
      <c r="VBT28" s="216"/>
      <c r="VBU28" s="216"/>
      <c r="VBV28" s="216"/>
      <c r="VBW28" s="216"/>
      <c r="VBX28" s="216"/>
      <c r="VBY28" s="216"/>
      <c r="VBZ28" s="216"/>
      <c r="VCA28" s="216"/>
      <c r="VCB28" s="216"/>
      <c r="VCC28" s="216"/>
      <c r="VCD28" s="216"/>
      <c r="VCE28" s="216"/>
      <c r="VCF28" s="216"/>
      <c r="VCG28" s="216"/>
      <c r="VCH28" s="216"/>
      <c r="VCI28" s="216"/>
      <c r="VCJ28" s="216"/>
      <c r="VCK28" s="216"/>
      <c r="VCL28" s="216"/>
      <c r="VCM28" s="216"/>
      <c r="VCN28" s="216"/>
      <c r="VCO28" s="216"/>
      <c r="VCP28" s="216"/>
      <c r="VCQ28" s="216"/>
      <c r="VCR28" s="216"/>
      <c r="VCS28" s="216"/>
      <c r="VCT28" s="216"/>
      <c r="VCU28" s="216"/>
      <c r="VCV28" s="216"/>
      <c r="VCW28" s="216"/>
      <c r="VCX28" s="216"/>
      <c r="VCY28" s="216"/>
      <c r="VCZ28" s="216"/>
      <c r="VDA28" s="216"/>
      <c r="VDB28" s="216"/>
      <c r="VDC28" s="216"/>
      <c r="VDD28" s="216"/>
      <c r="VDE28" s="216"/>
      <c r="VDF28" s="216"/>
      <c r="VDG28" s="216"/>
      <c r="VDH28" s="216"/>
      <c r="VDI28" s="216"/>
      <c r="VDJ28" s="216"/>
      <c r="VDK28" s="216"/>
      <c r="VDL28" s="216"/>
      <c r="VDM28" s="216"/>
      <c r="VDN28" s="216"/>
      <c r="VDO28" s="216"/>
      <c r="VDP28" s="216"/>
      <c r="VDQ28" s="216"/>
      <c r="VDR28" s="216"/>
      <c r="VDS28" s="216"/>
      <c r="VDT28" s="216"/>
      <c r="VDU28" s="216"/>
      <c r="VDV28" s="216"/>
      <c r="VDW28" s="216"/>
      <c r="VDX28" s="216"/>
      <c r="VDY28" s="216"/>
      <c r="VDZ28" s="216"/>
      <c r="VEA28" s="216"/>
      <c r="VEB28" s="216"/>
      <c r="VEC28" s="216"/>
      <c r="VED28" s="216"/>
      <c r="VEE28" s="216"/>
      <c r="VEF28" s="216"/>
      <c r="VEG28" s="216"/>
      <c r="VEH28" s="216"/>
      <c r="VEI28" s="216"/>
      <c r="VEJ28" s="216"/>
      <c r="VEK28" s="216"/>
      <c r="VEL28" s="216"/>
      <c r="VEM28" s="216"/>
      <c r="VEN28" s="216"/>
      <c r="VEO28" s="216"/>
      <c r="VEP28" s="216"/>
      <c r="VEQ28" s="216"/>
      <c r="VER28" s="216"/>
      <c r="VES28" s="216"/>
      <c r="VET28" s="216"/>
      <c r="VEU28" s="216"/>
      <c r="VEV28" s="216"/>
      <c r="VEW28" s="216"/>
      <c r="VEX28" s="216"/>
      <c r="VEY28" s="216"/>
      <c r="VEZ28" s="216"/>
      <c r="VFA28" s="216"/>
      <c r="VFB28" s="216"/>
      <c r="VFC28" s="216"/>
      <c r="VFD28" s="216"/>
      <c r="VFE28" s="216"/>
      <c r="VFF28" s="216"/>
      <c r="VFG28" s="216"/>
      <c r="VFH28" s="216"/>
      <c r="VFI28" s="216"/>
      <c r="VFJ28" s="216"/>
      <c r="VFK28" s="216"/>
      <c r="VFL28" s="216"/>
      <c r="VFM28" s="216"/>
      <c r="VFN28" s="216"/>
      <c r="VFO28" s="216"/>
      <c r="VFP28" s="216"/>
      <c r="VFQ28" s="216"/>
      <c r="VFR28" s="216"/>
      <c r="VFS28" s="216"/>
      <c r="VFT28" s="216"/>
      <c r="VFU28" s="216"/>
      <c r="VFV28" s="216"/>
      <c r="VFW28" s="216"/>
      <c r="VFX28" s="216"/>
      <c r="VFY28" s="216"/>
      <c r="VFZ28" s="216"/>
      <c r="VGA28" s="216"/>
      <c r="VGB28" s="216"/>
      <c r="VGC28" s="216"/>
      <c r="VGD28" s="216"/>
      <c r="VGE28" s="216"/>
      <c r="VGF28" s="216"/>
      <c r="VGG28" s="216"/>
      <c r="VGH28" s="216"/>
      <c r="VGI28" s="216"/>
      <c r="VGJ28" s="216"/>
      <c r="VGK28" s="216"/>
      <c r="VGL28" s="216"/>
      <c r="VGM28" s="216"/>
      <c r="VGN28" s="216"/>
      <c r="VGO28" s="216"/>
      <c r="VGP28" s="216"/>
      <c r="VGQ28" s="216"/>
      <c r="VGR28" s="216"/>
      <c r="VGS28" s="216"/>
      <c r="VGT28" s="216"/>
      <c r="VGU28" s="216"/>
      <c r="VGV28" s="216"/>
      <c r="VGW28" s="216"/>
      <c r="VGX28" s="216"/>
      <c r="VGY28" s="216"/>
      <c r="VGZ28" s="216"/>
      <c r="VHA28" s="216"/>
      <c r="VHB28" s="216"/>
      <c r="VHC28" s="216"/>
      <c r="VHD28" s="216"/>
      <c r="VHE28" s="216"/>
      <c r="VHF28" s="216"/>
      <c r="VHG28" s="216"/>
      <c r="VHH28" s="216"/>
      <c r="VHI28" s="216"/>
      <c r="VHJ28" s="216"/>
      <c r="VHK28" s="216"/>
      <c r="VHL28" s="216"/>
      <c r="VHM28" s="216"/>
      <c r="VHN28" s="216"/>
      <c r="VHO28" s="216"/>
      <c r="VHP28" s="216"/>
      <c r="VHQ28" s="216"/>
      <c r="VHR28" s="216"/>
      <c r="VHS28" s="216"/>
      <c r="VHT28" s="216"/>
      <c r="VHU28" s="216"/>
      <c r="VHV28" s="216"/>
      <c r="VHW28" s="216"/>
      <c r="VHX28" s="216"/>
      <c r="VHY28" s="216"/>
      <c r="VHZ28" s="216"/>
      <c r="VIA28" s="216"/>
      <c r="VIB28" s="216"/>
      <c r="VIC28" s="216"/>
      <c r="VID28" s="216"/>
      <c r="VIE28" s="216"/>
      <c r="VIF28" s="216"/>
      <c r="VIG28" s="216"/>
      <c r="VIH28" s="216"/>
      <c r="VII28" s="216"/>
      <c r="VIJ28" s="216"/>
      <c r="VIK28" s="216"/>
      <c r="VIL28" s="216"/>
      <c r="VIM28" s="216"/>
      <c r="VIN28" s="216"/>
      <c r="VIO28" s="216"/>
      <c r="VIP28" s="216"/>
      <c r="VIQ28" s="216"/>
      <c r="VIR28" s="216"/>
      <c r="VIS28" s="216"/>
      <c r="VIT28" s="216"/>
      <c r="VIU28" s="216"/>
      <c r="VIV28" s="216"/>
      <c r="VIW28" s="216"/>
      <c r="VIX28" s="216"/>
      <c r="VIY28" s="216"/>
      <c r="VIZ28" s="216"/>
      <c r="VJA28" s="216"/>
      <c r="VJB28" s="216"/>
      <c r="VJC28" s="216"/>
      <c r="VJD28" s="216"/>
      <c r="VJE28" s="216"/>
      <c r="VJF28" s="216"/>
      <c r="VJG28" s="216"/>
      <c r="VJH28" s="216"/>
      <c r="VJI28" s="216"/>
      <c r="VJJ28" s="216"/>
      <c r="VJK28" s="216"/>
      <c r="VJL28" s="216"/>
      <c r="VJM28" s="216"/>
      <c r="VJN28" s="216"/>
      <c r="VJO28" s="216"/>
      <c r="VJP28" s="216"/>
      <c r="VJQ28" s="216"/>
      <c r="VJR28" s="216"/>
      <c r="VJS28" s="216"/>
      <c r="VJT28" s="216"/>
      <c r="VJU28" s="216"/>
      <c r="VJV28" s="216"/>
      <c r="VJW28" s="216"/>
      <c r="VJX28" s="216"/>
      <c r="VJY28" s="216"/>
      <c r="VJZ28" s="216"/>
      <c r="VKA28" s="216"/>
      <c r="VKB28" s="216"/>
      <c r="VKC28" s="216"/>
      <c r="VKD28" s="216"/>
      <c r="VKE28" s="216"/>
      <c r="VKF28" s="216"/>
      <c r="VKG28" s="216"/>
      <c r="VKH28" s="216"/>
      <c r="VKI28" s="216"/>
      <c r="VKJ28" s="216"/>
      <c r="VKK28" s="216"/>
      <c r="VKL28" s="216"/>
      <c r="VKM28" s="216"/>
      <c r="VKN28" s="216"/>
      <c r="VKO28" s="216"/>
      <c r="VKP28" s="216"/>
      <c r="VKQ28" s="216"/>
      <c r="VKR28" s="216"/>
      <c r="VKS28" s="216"/>
      <c r="VKT28" s="216"/>
      <c r="VKU28" s="216"/>
      <c r="VKV28" s="216"/>
      <c r="VKW28" s="216"/>
      <c r="VKX28" s="216"/>
      <c r="VKY28" s="216"/>
      <c r="VKZ28" s="216"/>
      <c r="VLA28" s="216"/>
      <c r="VLB28" s="216"/>
      <c r="VLC28" s="216"/>
      <c r="VLD28" s="216"/>
      <c r="VLE28" s="216"/>
      <c r="VLF28" s="216"/>
      <c r="VLG28" s="216"/>
      <c r="VLH28" s="216"/>
      <c r="VLI28" s="216"/>
      <c r="VLJ28" s="216"/>
      <c r="VLK28" s="216"/>
      <c r="VLL28" s="216"/>
      <c r="VLM28" s="216"/>
      <c r="VLN28" s="216"/>
      <c r="VLO28" s="216"/>
      <c r="VLP28" s="216"/>
      <c r="VLQ28" s="216"/>
      <c r="VLR28" s="216"/>
      <c r="VLS28" s="216"/>
      <c r="VLT28" s="216"/>
      <c r="VLU28" s="216"/>
      <c r="VLV28" s="216"/>
      <c r="VLW28" s="216"/>
      <c r="VLX28" s="216"/>
      <c r="VLY28" s="216"/>
      <c r="VLZ28" s="216"/>
      <c r="VMA28" s="216"/>
      <c r="VMB28" s="216"/>
      <c r="VMC28" s="216"/>
      <c r="VMD28" s="216"/>
      <c r="VME28" s="216"/>
      <c r="VMF28" s="216"/>
      <c r="VMG28" s="216"/>
      <c r="VMH28" s="216"/>
      <c r="VMI28" s="216"/>
      <c r="VMJ28" s="216"/>
      <c r="VMK28" s="216"/>
      <c r="VML28" s="216"/>
      <c r="VMM28" s="216"/>
      <c r="VMN28" s="216"/>
      <c r="VMO28" s="216"/>
      <c r="VMP28" s="216"/>
      <c r="VMQ28" s="216"/>
      <c r="VMR28" s="216"/>
      <c r="VMS28" s="216"/>
      <c r="VMT28" s="216"/>
      <c r="VMU28" s="216"/>
      <c r="VMV28" s="216"/>
      <c r="VMW28" s="216"/>
      <c r="VMX28" s="216"/>
      <c r="VMY28" s="216"/>
      <c r="VMZ28" s="216"/>
      <c r="VNA28" s="216"/>
      <c r="VNB28" s="216"/>
      <c r="VNC28" s="216"/>
      <c r="VND28" s="216"/>
      <c r="VNE28" s="216"/>
      <c r="VNF28" s="216"/>
      <c r="VNG28" s="216"/>
      <c r="VNH28" s="216"/>
      <c r="VNI28" s="216"/>
      <c r="VNJ28" s="216"/>
      <c r="VNK28" s="216"/>
      <c r="VNL28" s="216"/>
      <c r="VNM28" s="216"/>
      <c r="VNN28" s="216"/>
      <c r="VNO28" s="216"/>
      <c r="VNP28" s="216"/>
      <c r="VNQ28" s="216"/>
      <c r="VNR28" s="216"/>
      <c r="VNS28" s="216"/>
      <c r="VNT28" s="216"/>
      <c r="VNU28" s="216"/>
      <c r="VNV28" s="216"/>
      <c r="VNW28" s="216"/>
      <c r="VNX28" s="216"/>
      <c r="VNY28" s="216"/>
      <c r="VNZ28" s="216"/>
      <c r="VOA28" s="216"/>
      <c r="VOB28" s="216"/>
      <c r="VOC28" s="216"/>
      <c r="VOD28" s="216"/>
      <c r="VOE28" s="216"/>
      <c r="VOF28" s="216"/>
      <c r="VOG28" s="216"/>
      <c r="VOH28" s="216"/>
      <c r="VOI28" s="216"/>
      <c r="VOJ28" s="216"/>
      <c r="VOK28" s="216"/>
      <c r="VOL28" s="216"/>
      <c r="VOM28" s="216"/>
      <c r="VON28" s="216"/>
      <c r="VOO28" s="216"/>
      <c r="VOP28" s="216"/>
      <c r="VOQ28" s="216"/>
      <c r="VOR28" s="216"/>
      <c r="VOS28" s="216"/>
      <c r="VOT28" s="216"/>
      <c r="VOU28" s="216"/>
      <c r="VOV28" s="216"/>
      <c r="VOW28" s="216"/>
      <c r="VOX28" s="216"/>
      <c r="VOY28" s="216"/>
      <c r="VOZ28" s="216"/>
      <c r="VPA28" s="216"/>
      <c r="VPB28" s="216"/>
      <c r="VPC28" s="216"/>
      <c r="VPD28" s="216"/>
      <c r="VPE28" s="216"/>
      <c r="VPF28" s="216"/>
      <c r="VPG28" s="216"/>
      <c r="VPH28" s="216"/>
      <c r="VPI28" s="216"/>
      <c r="VPJ28" s="216"/>
      <c r="VPK28" s="216"/>
      <c r="VPL28" s="216"/>
      <c r="VPM28" s="216"/>
      <c r="VPN28" s="216"/>
      <c r="VPO28" s="216"/>
      <c r="VPP28" s="216"/>
      <c r="VPQ28" s="216"/>
      <c r="VPR28" s="216"/>
      <c r="VPS28" s="216"/>
      <c r="VPT28" s="216"/>
      <c r="VPU28" s="216"/>
      <c r="VPV28" s="216"/>
      <c r="VPW28" s="216"/>
      <c r="VPX28" s="216"/>
      <c r="VPY28" s="216"/>
      <c r="VPZ28" s="216"/>
      <c r="VQA28" s="216"/>
      <c r="VQB28" s="216"/>
      <c r="VQC28" s="216"/>
      <c r="VQD28" s="216"/>
      <c r="VQE28" s="216"/>
      <c r="VQF28" s="216"/>
      <c r="VQG28" s="216"/>
      <c r="VQH28" s="216"/>
      <c r="VQI28" s="216"/>
      <c r="VQJ28" s="216"/>
      <c r="VQK28" s="216"/>
      <c r="VQL28" s="216"/>
      <c r="VQM28" s="216"/>
      <c r="VQN28" s="216"/>
      <c r="VQO28" s="216"/>
      <c r="VQP28" s="216"/>
      <c r="VQQ28" s="216"/>
      <c r="VQR28" s="216"/>
      <c r="VQS28" s="216"/>
      <c r="VQT28" s="216"/>
      <c r="VQU28" s="216"/>
      <c r="VQV28" s="216"/>
      <c r="VQW28" s="216"/>
      <c r="VQX28" s="216"/>
      <c r="VQY28" s="216"/>
      <c r="VQZ28" s="216"/>
      <c r="VRA28" s="216"/>
      <c r="VRB28" s="216"/>
      <c r="VRC28" s="216"/>
      <c r="VRD28" s="216"/>
      <c r="VRE28" s="216"/>
      <c r="VRF28" s="216"/>
      <c r="VRG28" s="216"/>
      <c r="VRH28" s="216"/>
      <c r="VRI28" s="216"/>
      <c r="VRJ28" s="216"/>
      <c r="VRK28" s="216"/>
      <c r="VRL28" s="216"/>
      <c r="VRM28" s="216"/>
      <c r="VRN28" s="216"/>
      <c r="VRO28" s="216"/>
      <c r="VRP28" s="216"/>
      <c r="VRQ28" s="216"/>
      <c r="VRR28" s="216"/>
      <c r="VRS28" s="216"/>
      <c r="VRT28" s="216"/>
      <c r="VRU28" s="216"/>
      <c r="VRV28" s="216"/>
      <c r="VRW28" s="216"/>
      <c r="VRX28" s="216"/>
      <c r="VRY28" s="216"/>
      <c r="VRZ28" s="216"/>
      <c r="VSA28" s="216"/>
      <c r="VSB28" s="216"/>
      <c r="VSC28" s="216"/>
      <c r="VSD28" s="216"/>
      <c r="VSE28" s="216"/>
      <c r="VSF28" s="216"/>
      <c r="VSG28" s="216"/>
      <c r="VSH28" s="216"/>
      <c r="VSI28" s="216"/>
      <c r="VSJ28" s="216"/>
      <c r="VSK28" s="216"/>
      <c r="VSL28" s="216"/>
      <c r="VSM28" s="216"/>
      <c r="VSN28" s="216"/>
      <c r="VSO28" s="216"/>
      <c r="VSP28" s="216"/>
      <c r="VSQ28" s="216"/>
      <c r="VSR28" s="216"/>
      <c r="VSS28" s="216"/>
      <c r="VST28" s="216"/>
      <c r="VSU28" s="216"/>
      <c r="VSV28" s="216"/>
      <c r="VSW28" s="216"/>
      <c r="VSX28" s="216"/>
      <c r="VSY28" s="216"/>
      <c r="VSZ28" s="216"/>
      <c r="VTA28" s="216"/>
      <c r="VTB28" s="216"/>
      <c r="VTC28" s="216"/>
      <c r="VTD28" s="216"/>
      <c r="VTE28" s="216"/>
      <c r="VTF28" s="216"/>
      <c r="VTG28" s="216"/>
      <c r="VTH28" s="216"/>
      <c r="VTI28" s="216"/>
      <c r="VTJ28" s="216"/>
      <c r="VTK28" s="216"/>
      <c r="VTL28" s="216"/>
      <c r="VTM28" s="216"/>
      <c r="VTN28" s="216"/>
      <c r="VTO28" s="216"/>
      <c r="VTP28" s="216"/>
      <c r="VTQ28" s="216"/>
      <c r="VTR28" s="216"/>
      <c r="VTS28" s="216"/>
      <c r="VTT28" s="216"/>
      <c r="VTU28" s="216"/>
      <c r="VTV28" s="216"/>
      <c r="VTW28" s="216"/>
      <c r="VTX28" s="216"/>
      <c r="VTY28" s="216"/>
      <c r="VTZ28" s="216"/>
      <c r="VUA28" s="216"/>
      <c r="VUB28" s="216"/>
      <c r="VUC28" s="216"/>
      <c r="VUD28" s="216"/>
      <c r="VUE28" s="216"/>
      <c r="VUF28" s="216"/>
      <c r="VUG28" s="216"/>
      <c r="VUH28" s="216"/>
      <c r="VUI28" s="216"/>
      <c r="VUJ28" s="216"/>
      <c r="VUK28" s="216"/>
      <c r="VUL28" s="216"/>
      <c r="VUM28" s="216"/>
      <c r="VUN28" s="216"/>
      <c r="VUO28" s="216"/>
      <c r="VUP28" s="216"/>
      <c r="VUQ28" s="216"/>
      <c r="VUR28" s="216"/>
      <c r="VUS28" s="216"/>
      <c r="VUT28" s="216"/>
      <c r="VUU28" s="216"/>
      <c r="VUV28" s="216"/>
      <c r="VUW28" s="216"/>
      <c r="VUX28" s="216"/>
      <c r="VUY28" s="216"/>
      <c r="VUZ28" s="216"/>
      <c r="VVA28" s="216"/>
      <c r="VVB28" s="216"/>
      <c r="VVC28" s="216"/>
      <c r="VVD28" s="216"/>
      <c r="VVE28" s="216"/>
      <c r="VVF28" s="216"/>
      <c r="VVG28" s="216"/>
      <c r="VVH28" s="216"/>
      <c r="VVI28" s="216"/>
      <c r="VVJ28" s="216"/>
      <c r="VVK28" s="216"/>
      <c r="VVL28" s="216"/>
      <c r="VVM28" s="216"/>
      <c r="VVN28" s="216"/>
      <c r="VVO28" s="216"/>
      <c r="VVP28" s="216"/>
      <c r="VVQ28" s="216"/>
      <c r="VVR28" s="216"/>
      <c r="VVS28" s="216"/>
      <c r="VVT28" s="216"/>
      <c r="VVU28" s="216"/>
      <c r="VVV28" s="216"/>
      <c r="VVW28" s="216"/>
      <c r="VVX28" s="216"/>
      <c r="VVY28" s="216"/>
      <c r="VVZ28" s="216"/>
      <c r="VWA28" s="216"/>
      <c r="VWB28" s="216"/>
      <c r="VWC28" s="216"/>
      <c r="VWD28" s="216"/>
      <c r="VWE28" s="216"/>
      <c r="VWF28" s="216"/>
      <c r="VWG28" s="216"/>
      <c r="VWH28" s="216"/>
      <c r="VWI28" s="216"/>
      <c r="VWJ28" s="216"/>
      <c r="VWK28" s="216"/>
      <c r="VWL28" s="216"/>
      <c r="VWM28" s="216"/>
      <c r="VWN28" s="216"/>
      <c r="VWO28" s="216"/>
      <c r="VWP28" s="216"/>
      <c r="VWQ28" s="216"/>
      <c r="VWR28" s="216"/>
      <c r="VWS28" s="216"/>
      <c r="VWT28" s="216"/>
      <c r="VWU28" s="216"/>
      <c r="VWV28" s="216"/>
      <c r="VWW28" s="216"/>
      <c r="VWX28" s="216"/>
      <c r="VWY28" s="216"/>
      <c r="VWZ28" s="216"/>
      <c r="VXA28" s="216"/>
      <c r="VXB28" s="216"/>
      <c r="VXC28" s="216"/>
      <c r="VXD28" s="216"/>
      <c r="VXE28" s="216"/>
      <c r="VXF28" s="216"/>
      <c r="VXG28" s="216"/>
      <c r="VXH28" s="216"/>
      <c r="VXI28" s="216"/>
      <c r="VXJ28" s="216"/>
      <c r="VXK28" s="216"/>
      <c r="VXL28" s="216"/>
      <c r="VXM28" s="216"/>
      <c r="VXN28" s="216"/>
      <c r="VXO28" s="216"/>
      <c r="VXP28" s="216"/>
      <c r="VXQ28" s="216"/>
      <c r="VXR28" s="216"/>
      <c r="VXS28" s="216"/>
      <c r="VXT28" s="216"/>
      <c r="VXU28" s="216"/>
      <c r="VXV28" s="216"/>
      <c r="VXW28" s="216"/>
      <c r="VXX28" s="216"/>
      <c r="VXY28" s="216"/>
      <c r="VXZ28" s="216"/>
      <c r="VYA28" s="216"/>
      <c r="VYB28" s="216"/>
      <c r="VYC28" s="216"/>
      <c r="VYD28" s="216"/>
      <c r="VYE28" s="216"/>
      <c r="VYF28" s="216"/>
      <c r="VYG28" s="216"/>
      <c r="VYH28" s="216"/>
      <c r="VYI28" s="216"/>
      <c r="VYJ28" s="216"/>
      <c r="VYK28" s="216"/>
      <c r="VYL28" s="216"/>
      <c r="VYM28" s="216"/>
      <c r="VYN28" s="216"/>
      <c r="VYO28" s="216"/>
      <c r="VYP28" s="216"/>
      <c r="VYQ28" s="216"/>
      <c r="VYR28" s="216"/>
      <c r="VYS28" s="216"/>
      <c r="VYT28" s="216"/>
      <c r="VYU28" s="216"/>
      <c r="VYV28" s="216"/>
      <c r="VYW28" s="216"/>
      <c r="VYX28" s="216"/>
      <c r="VYY28" s="216"/>
      <c r="VYZ28" s="216"/>
      <c r="VZA28" s="216"/>
      <c r="VZB28" s="216"/>
      <c r="VZC28" s="216"/>
      <c r="VZD28" s="216"/>
      <c r="VZE28" s="216"/>
      <c r="VZF28" s="216"/>
      <c r="VZG28" s="216"/>
      <c r="VZH28" s="216"/>
      <c r="VZI28" s="216"/>
      <c r="VZJ28" s="216"/>
      <c r="VZK28" s="216"/>
      <c r="VZL28" s="216"/>
      <c r="VZM28" s="216"/>
      <c r="VZN28" s="216"/>
      <c r="VZO28" s="216"/>
      <c r="VZP28" s="216"/>
      <c r="VZQ28" s="216"/>
      <c r="VZR28" s="216"/>
      <c r="VZS28" s="216"/>
      <c r="VZT28" s="216"/>
      <c r="VZU28" s="216"/>
      <c r="VZV28" s="216"/>
      <c r="VZW28" s="216"/>
      <c r="VZX28" s="216"/>
      <c r="VZY28" s="216"/>
      <c r="VZZ28" s="216"/>
      <c r="WAA28" s="216"/>
      <c r="WAB28" s="216"/>
      <c r="WAC28" s="216"/>
      <c r="WAD28" s="216"/>
      <c r="WAE28" s="216"/>
      <c r="WAF28" s="216"/>
      <c r="WAG28" s="216"/>
      <c r="WAH28" s="216"/>
      <c r="WAI28" s="216"/>
      <c r="WAJ28" s="216"/>
      <c r="WAK28" s="216"/>
      <c r="WAL28" s="216"/>
      <c r="WAM28" s="216"/>
      <c r="WAN28" s="216"/>
      <c r="WAO28" s="216"/>
      <c r="WAP28" s="216"/>
      <c r="WAQ28" s="216"/>
      <c r="WAR28" s="216"/>
      <c r="WAS28" s="216"/>
      <c r="WAT28" s="216"/>
      <c r="WAU28" s="216"/>
      <c r="WAV28" s="216"/>
      <c r="WAW28" s="216"/>
      <c r="WAX28" s="216"/>
      <c r="WAY28" s="216"/>
      <c r="WAZ28" s="216"/>
      <c r="WBA28" s="216"/>
      <c r="WBB28" s="216"/>
      <c r="WBC28" s="216"/>
      <c r="WBD28" s="216"/>
      <c r="WBE28" s="216"/>
      <c r="WBF28" s="216"/>
      <c r="WBG28" s="216"/>
      <c r="WBH28" s="216"/>
      <c r="WBI28" s="216"/>
      <c r="WBJ28" s="216"/>
      <c r="WBK28" s="216"/>
      <c r="WBL28" s="216"/>
      <c r="WBM28" s="216"/>
      <c r="WBN28" s="216"/>
      <c r="WBO28" s="216"/>
      <c r="WBP28" s="216"/>
      <c r="WBQ28" s="216"/>
      <c r="WBR28" s="216"/>
      <c r="WBS28" s="216"/>
      <c r="WBT28" s="216"/>
      <c r="WBU28" s="216"/>
      <c r="WBV28" s="216"/>
      <c r="WBW28" s="216"/>
      <c r="WBX28" s="216"/>
      <c r="WBY28" s="216"/>
      <c r="WBZ28" s="216"/>
      <c r="WCA28" s="216"/>
      <c r="WCB28" s="216"/>
      <c r="WCC28" s="216"/>
      <c r="WCD28" s="216"/>
      <c r="WCE28" s="216"/>
      <c r="WCF28" s="216"/>
      <c r="WCG28" s="216"/>
      <c r="WCH28" s="216"/>
      <c r="WCI28" s="216"/>
      <c r="WCJ28" s="216"/>
      <c r="WCK28" s="216"/>
      <c r="WCL28" s="216"/>
      <c r="WCM28" s="216"/>
      <c r="WCN28" s="216"/>
      <c r="WCO28" s="216"/>
      <c r="WCP28" s="216"/>
      <c r="WCQ28" s="216"/>
      <c r="WCR28" s="216"/>
      <c r="WCS28" s="216"/>
      <c r="WCT28" s="216"/>
      <c r="WCU28" s="216"/>
      <c r="WCV28" s="216"/>
      <c r="WCW28" s="216"/>
      <c r="WCX28" s="216"/>
      <c r="WCY28" s="216"/>
      <c r="WCZ28" s="216"/>
      <c r="WDA28" s="216"/>
      <c r="WDB28" s="216"/>
      <c r="WDC28" s="216"/>
      <c r="WDD28" s="216"/>
      <c r="WDE28" s="216"/>
      <c r="WDF28" s="216"/>
      <c r="WDG28" s="216"/>
      <c r="WDH28" s="216"/>
      <c r="WDI28" s="216"/>
      <c r="WDJ28" s="216"/>
      <c r="WDK28" s="216"/>
      <c r="WDL28" s="216"/>
      <c r="WDM28" s="216"/>
      <c r="WDN28" s="216"/>
      <c r="WDO28" s="216"/>
      <c r="WDP28" s="216"/>
      <c r="WDQ28" s="216"/>
      <c r="WDR28" s="216"/>
      <c r="WDS28" s="216"/>
      <c r="WDT28" s="216"/>
      <c r="WDU28" s="216"/>
      <c r="WDV28" s="216"/>
      <c r="WDW28" s="216"/>
      <c r="WDX28" s="216"/>
      <c r="WDY28" s="216"/>
      <c r="WDZ28" s="216"/>
      <c r="WEA28" s="216"/>
      <c r="WEB28" s="216"/>
      <c r="WEC28" s="216"/>
      <c r="WED28" s="216"/>
      <c r="WEE28" s="216"/>
      <c r="WEF28" s="216"/>
      <c r="WEG28" s="216"/>
      <c r="WEH28" s="216"/>
      <c r="WEI28" s="216"/>
      <c r="WEJ28" s="216"/>
      <c r="WEK28" s="216"/>
      <c r="WEL28" s="216"/>
      <c r="WEM28" s="216"/>
      <c r="WEN28" s="216"/>
      <c r="WEO28" s="216"/>
      <c r="WEP28" s="216"/>
      <c r="WEQ28" s="216"/>
      <c r="WER28" s="216"/>
      <c r="WES28" s="216"/>
      <c r="WET28" s="216"/>
      <c r="WEU28" s="216"/>
      <c r="WEV28" s="216"/>
      <c r="WEW28" s="216"/>
      <c r="WEX28" s="216"/>
      <c r="WEY28" s="216"/>
      <c r="WEZ28" s="216"/>
      <c r="WFA28" s="216"/>
      <c r="WFB28" s="216"/>
      <c r="WFC28" s="216"/>
      <c r="WFD28" s="216"/>
      <c r="WFE28" s="216"/>
      <c r="WFF28" s="216"/>
      <c r="WFG28" s="216"/>
      <c r="WFH28" s="216"/>
      <c r="WFI28" s="216"/>
      <c r="WFJ28" s="216"/>
      <c r="WFK28" s="216"/>
      <c r="WFL28" s="216"/>
      <c r="WFM28" s="216"/>
      <c r="WFN28" s="216"/>
      <c r="WFO28" s="216"/>
      <c r="WFP28" s="216"/>
      <c r="WFQ28" s="216"/>
      <c r="WFR28" s="216"/>
      <c r="WFS28" s="216"/>
      <c r="WFT28" s="216"/>
      <c r="WFU28" s="216"/>
      <c r="WFV28" s="216"/>
      <c r="WFW28" s="216"/>
      <c r="WFX28" s="216"/>
      <c r="WFY28" s="216"/>
      <c r="WFZ28" s="216"/>
      <c r="WGA28" s="216"/>
      <c r="WGB28" s="216"/>
      <c r="WGC28" s="216"/>
      <c r="WGD28" s="216"/>
      <c r="WGE28" s="216"/>
      <c r="WGF28" s="216"/>
      <c r="WGG28" s="216"/>
      <c r="WGH28" s="216"/>
      <c r="WGI28" s="216"/>
      <c r="WGJ28" s="216"/>
      <c r="WGK28" s="216"/>
      <c r="WGL28" s="216"/>
      <c r="WGM28" s="216"/>
      <c r="WGN28" s="216"/>
      <c r="WGO28" s="216"/>
      <c r="WGP28" s="216"/>
      <c r="WGQ28" s="216"/>
      <c r="WGR28" s="216"/>
      <c r="WGS28" s="216"/>
      <c r="WGT28" s="216"/>
      <c r="WGU28" s="216"/>
      <c r="WGV28" s="216"/>
      <c r="WGW28" s="216"/>
      <c r="WGX28" s="216"/>
      <c r="WGY28" s="216"/>
      <c r="WGZ28" s="216"/>
      <c r="WHA28" s="216"/>
      <c r="WHB28" s="216"/>
      <c r="WHC28" s="216"/>
      <c r="WHD28" s="216"/>
      <c r="WHE28" s="216"/>
      <c r="WHF28" s="216"/>
      <c r="WHG28" s="216"/>
      <c r="WHH28" s="216"/>
      <c r="WHI28" s="216"/>
      <c r="WHJ28" s="216"/>
      <c r="WHK28" s="216"/>
      <c r="WHL28" s="216"/>
      <c r="WHM28" s="216"/>
      <c r="WHN28" s="216"/>
      <c r="WHO28" s="216"/>
      <c r="WHP28" s="216"/>
      <c r="WHQ28" s="216"/>
      <c r="WHR28" s="216"/>
      <c r="WHS28" s="216"/>
      <c r="WHT28" s="216"/>
      <c r="WHU28" s="216"/>
      <c r="WHV28" s="216"/>
      <c r="WHW28" s="216"/>
      <c r="WHX28" s="216"/>
      <c r="WHY28" s="216"/>
      <c r="WHZ28" s="216"/>
      <c r="WIA28" s="216"/>
      <c r="WIB28" s="216"/>
      <c r="WIC28" s="216"/>
      <c r="WID28" s="216"/>
      <c r="WIE28" s="216"/>
      <c r="WIF28" s="216"/>
      <c r="WIG28" s="216"/>
      <c r="WIH28" s="216"/>
      <c r="WII28" s="216"/>
      <c r="WIJ28" s="216"/>
      <c r="WIK28" s="216"/>
      <c r="WIL28" s="216"/>
      <c r="WIM28" s="216"/>
      <c r="WIN28" s="216"/>
      <c r="WIO28" s="216"/>
      <c r="WIP28" s="216"/>
      <c r="WIQ28" s="216"/>
      <c r="WIR28" s="216"/>
      <c r="WIS28" s="216"/>
      <c r="WIT28" s="216"/>
      <c r="WIU28" s="216"/>
      <c r="WIV28" s="216"/>
      <c r="WIW28" s="216"/>
      <c r="WIX28" s="216"/>
      <c r="WIY28" s="216"/>
      <c r="WIZ28" s="216"/>
      <c r="WJA28" s="216"/>
      <c r="WJB28" s="216"/>
      <c r="WJC28" s="216"/>
      <c r="WJD28" s="216"/>
      <c r="WJE28" s="216"/>
      <c r="WJF28" s="216"/>
      <c r="WJG28" s="216"/>
      <c r="WJH28" s="216"/>
      <c r="WJI28" s="216"/>
      <c r="WJJ28" s="216"/>
      <c r="WJK28" s="216"/>
      <c r="WJL28" s="216"/>
      <c r="WJM28" s="216"/>
      <c r="WJN28" s="216"/>
      <c r="WJO28" s="216"/>
      <c r="WJP28" s="216"/>
      <c r="WJQ28" s="216"/>
      <c r="WJR28" s="216"/>
      <c r="WJS28" s="216"/>
      <c r="WJT28" s="216"/>
      <c r="WJU28" s="216"/>
      <c r="WJV28" s="216"/>
      <c r="WJW28" s="216"/>
      <c r="WJX28" s="216"/>
      <c r="WJY28" s="216"/>
      <c r="WJZ28" s="216"/>
      <c r="WKA28" s="216"/>
      <c r="WKB28" s="216"/>
      <c r="WKC28" s="216"/>
      <c r="WKD28" s="216"/>
      <c r="WKE28" s="216"/>
      <c r="WKF28" s="216"/>
      <c r="WKG28" s="216"/>
      <c r="WKH28" s="216"/>
      <c r="WKI28" s="216"/>
      <c r="WKJ28" s="216"/>
      <c r="WKK28" s="216"/>
      <c r="WKL28" s="216"/>
      <c r="WKM28" s="216"/>
      <c r="WKN28" s="216"/>
      <c r="WKO28" s="216"/>
      <c r="WKP28" s="216"/>
      <c r="WKQ28" s="216"/>
      <c r="WKR28" s="216"/>
      <c r="WKS28" s="216"/>
      <c r="WKT28" s="216"/>
      <c r="WKU28" s="216"/>
      <c r="WKV28" s="216"/>
      <c r="WKW28" s="216"/>
      <c r="WKX28" s="216"/>
      <c r="WKY28" s="216"/>
      <c r="WKZ28" s="216"/>
      <c r="WLA28" s="216"/>
      <c r="WLB28" s="216"/>
      <c r="WLC28" s="216"/>
      <c r="WLD28" s="216"/>
      <c r="WLE28" s="216"/>
      <c r="WLF28" s="216"/>
      <c r="WLG28" s="216"/>
      <c r="WLH28" s="216"/>
      <c r="WLI28" s="216"/>
      <c r="WLJ28" s="216"/>
      <c r="WLK28" s="216"/>
      <c r="WLL28" s="216"/>
      <c r="WLM28" s="216"/>
      <c r="WLN28" s="216"/>
      <c r="WLO28" s="216"/>
      <c r="WLP28" s="216"/>
      <c r="WLQ28" s="216"/>
      <c r="WLR28" s="216"/>
      <c r="WLS28" s="216"/>
      <c r="WLT28" s="216"/>
      <c r="WLU28" s="216"/>
      <c r="WLV28" s="216"/>
      <c r="WLW28" s="216"/>
      <c r="WLX28" s="216"/>
      <c r="WLY28" s="216"/>
      <c r="WLZ28" s="216"/>
      <c r="WMA28" s="216"/>
      <c r="WMB28" s="216"/>
      <c r="WMC28" s="216"/>
      <c r="WMD28" s="216"/>
      <c r="WME28" s="216"/>
      <c r="WMF28" s="216"/>
      <c r="WMG28" s="216"/>
      <c r="WMH28" s="216"/>
      <c r="WMI28" s="216"/>
      <c r="WMJ28" s="216"/>
      <c r="WMK28" s="216"/>
      <c r="WML28" s="216"/>
      <c r="WMM28" s="216"/>
      <c r="WMN28" s="216"/>
      <c r="WMO28" s="216"/>
      <c r="WMP28" s="216"/>
      <c r="WMQ28" s="216"/>
      <c r="WMR28" s="216"/>
      <c r="WMS28" s="216"/>
      <c r="WMT28" s="216"/>
      <c r="WMU28" s="216"/>
      <c r="WMV28" s="216"/>
      <c r="WMW28" s="216"/>
      <c r="WMX28" s="216"/>
      <c r="WMY28" s="216"/>
      <c r="WMZ28" s="216"/>
      <c r="WNA28" s="216"/>
      <c r="WNB28" s="216"/>
      <c r="WNC28" s="216"/>
      <c r="WND28" s="216"/>
      <c r="WNE28" s="216"/>
      <c r="WNF28" s="216"/>
      <c r="WNG28" s="216"/>
      <c r="WNH28" s="216"/>
      <c r="WNI28" s="216"/>
      <c r="WNJ28" s="216"/>
      <c r="WNK28" s="216"/>
      <c r="WNL28" s="216"/>
      <c r="WNM28" s="216"/>
      <c r="WNN28" s="216"/>
      <c r="WNO28" s="216"/>
      <c r="WNP28" s="216"/>
      <c r="WNQ28" s="216"/>
      <c r="WNR28" s="216"/>
      <c r="WNS28" s="216"/>
      <c r="WNT28" s="216"/>
      <c r="WNU28" s="216"/>
      <c r="WNV28" s="216"/>
      <c r="WNW28" s="216"/>
      <c r="WNX28" s="216"/>
      <c r="WNY28" s="216"/>
      <c r="WNZ28" s="216"/>
      <c r="WOA28" s="216"/>
      <c r="WOB28" s="216"/>
      <c r="WOC28" s="216"/>
      <c r="WOD28" s="216"/>
      <c r="WOE28" s="216"/>
      <c r="WOF28" s="216"/>
      <c r="WOG28" s="216"/>
      <c r="WOH28" s="216"/>
      <c r="WOI28" s="216"/>
      <c r="WOJ28" s="216"/>
      <c r="WOK28" s="216"/>
      <c r="WOL28" s="216"/>
      <c r="WOM28" s="216"/>
      <c r="WON28" s="216"/>
      <c r="WOO28" s="216"/>
      <c r="WOP28" s="216"/>
      <c r="WOQ28" s="216"/>
      <c r="WOR28" s="216"/>
      <c r="WOS28" s="216"/>
      <c r="WOT28" s="216"/>
      <c r="WOU28" s="216"/>
      <c r="WOV28" s="216"/>
      <c r="WOW28" s="216"/>
      <c r="WOX28" s="216"/>
      <c r="WOY28" s="216"/>
      <c r="WOZ28" s="216"/>
      <c r="WPA28" s="216"/>
      <c r="WPB28" s="216"/>
      <c r="WPC28" s="216"/>
      <c r="WPD28" s="216"/>
      <c r="WPE28" s="216"/>
      <c r="WPF28" s="216"/>
      <c r="WPG28" s="216"/>
      <c r="WPH28" s="216"/>
      <c r="WPI28" s="216"/>
      <c r="WPJ28" s="216"/>
      <c r="WPK28" s="216"/>
      <c r="WPL28" s="216"/>
      <c r="WPM28" s="216"/>
      <c r="WPN28" s="216"/>
      <c r="WPO28" s="216"/>
      <c r="WPP28" s="216"/>
      <c r="WPQ28" s="216"/>
      <c r="WPR28" s="216"/>
      <c r="WPS28" s="216"/>
      <c r="WPT28" s="216"/>
      <c r="WPU28" s="216"/>
      <c r="WPV28" s="216"/>
      <c r="WPW28" s="216"/>
      <c r="WPX28" s="216"/>
      <c r="WPY28" s="216"/>
      <c r="WPZ28" s="216"/>
      <c r="WQA28" s="216"/>
      <c r="WQB28" s="216"/>
      <c r="WQC28" s="216"/>
      <c r="WQD28" s="216"/>
      <c r="WQE28" s="216"/>
      <c r="WQF28" s="216"/>
      <c r="WQG28" s="216"/>
      <c r="WQH28" s="216"/>
      <c r="WQI28" s="216"/>
      <c r="WQJ28" s="216"/>
      <c r="WQK28" s="216"/>
      <c r="WQL28" s="216"/>
      <c r="WQM28" s="216"/>
      <c r="WQN28" s="216"/>
      <c r="WQO28" s="216"/>
      <c r="WQP28" s="216"/>
      <c r="WQQ28" s="216"/>
      <c r="WQR28" s="216"/>
      <c r="WQS28" s="216"/>
      <c r="WQT28" s="216"/>
      <c r="WQU28" s="216"/>
      <c r="WQV28" s="216"/>
      <c r="WQW28" s="216"/>
      <c r="WQX28" s="216"/>
      <c r="WQY28" s="216"/>
      <c r="WQZ28" s="216"/>
      <c r="WRA28" s="216"/>
      <c r="WRB28" s="216"/>
      <c r="WRC28" s="216"/>
      <c r="WRD28" s="216"/>
      <c r="WRE28" s="216"/>
      <c r="WRF28" s="216"/>
      <c r="WRG28" s="216"/>
      <c r="WRH28" s="216"/>
      <c r="WRI28" s="216"/>
      <c r="WRJ28" s="216"/>
      <c r="WRK28" s="216"/>
      <c r="WRL28" s="216"/>
      <c r="WRM28" s="216"/>
      <c r="WRN28" s="216"/>
      <c r="WRO28" s="216"/>
      <c r="WRP28" s="216"/>
      <c r="WRQ28" s="216"/>
      <c r="WRR28" s="216"/>
      <c r="WRS28" s="216"/>
      <c r="WRT28" s="216"/>
      <c r="WRU28" s="216"/>
      <c r="WRV28" s="216"/>
      <c r="WRW28" s="216"/>
      <c r="WRX28" s="216"/>
      <c r="WRY28" s="216"/>
      <c r="WRZ28" s="216"/>
      <c r="WSA28" s="216"/>
      <c r="WSB28" s="216"/>
      <c r="WSC28" s="216"/>
      <c r="WSD28" s="216"/>
      <c r="WSE28" s="216"/>
      <c r="WSF28" s="216"/>
      <c r="WSG28" s="216"/>
      <c r="WSH28" s="216"/>
      <c r="WSI28" s="216"/>
      <c r="WSJ28" s="216"/>
      <c r="WSK28" s="216"/>
      <c r="WSL28" s="216"/>
      <c r="WSM28" s="216"/>
      <c r="WSN28" s="216"/>
      <c r="WSO28" s="216"/>
      <c r="WSP28" s="216"/>
      <c r="WSQ28" s="216"/>
      <c r="WSR28" s="216"/>
      <c r="WSS28" s="216"/>
      <c r="WST28" s="216"/>
      <c r="WSU28" s="216"/>
      <c r="WSV28" s="216"/>
      <c r="WSW28" s="216"/>
      <c r="WSX28" s="216"/>
      <c r="WSY28" s="216"/>
      <c r="WSZ28" s="216"/>
      <c r="WTA28" s="216"/>
      <c r="WTB28" s="216"/>
      <c r="WTC28" s="216"/>
      <c r="WTD28" s="216"/>
      <c r="WTE28" s="216"/>
      <c r="WTF28" s="216"/>
      <c r="WTG28" s="216"/>
      <c r="WTH28" s="216"/>
      <c r="WTI28" s="216"/>
      <c r="WTJ28" s="216"/>
      <c r="WTK28" s="216"/>
      <c r="WTL28" s="216"/>
      <c r="WTM28" s="216"/>
      <c r="WTN28" s="216"/>
      <c r="WTO28" s="216"/>
      <c r="WTP28" s="216"/>
      <c r="WTQ28" s="216"/>
      <c r="WTR28" s="216"/>
      <c r="WTS28" s="216"/>
      <c r="WTT28" s="216"/>
      <c r="WTU28" s="216"/>
      <c r="WTV28" s="216"/>
      <c r="WTW28" s="216"/>
      <c r="WTX28" s="216"/>
      <c r="WTY28" s="216"/>
      <c r="WTZ28" s="216"/>
      <c r="WUA28" s="216"/>
      <c r="WUB28" s="216"/>
      <c r="WUC28" s="216"/>
      <c r="WUD28" s="216"/>
      <c r="WUE28" s="216"/>
      <c r="WUF28" s="216"/>
      <c r="WUG28" s="216"/>
      <c r="WUH28" s="216"/>
      <c r="WUI28" s="216"/>
      <c r="WUJ28" s="216"/>
      <c r="WUK28" s="216"/>
      <c r="WUL28" s="216"/>
      <c r="WUM28" s="216"/>
      <c r="WUN28" s="216"/>
      <c r="WUO28" s="216"/>
      <c r="WUP28" s="216"/>
      <c r="WUQ28" s="216"/>
      <c r="WUR28" s="216"/>
      <c r="WUS28" s="216"/>
      <c r="WUT28" s="216"/>
      <c r="WUU28" s="216"/>
      <c r="WUV28" s="216"/>
      <c r="WUW28" s="216"/>
      <c r="WUX28" s="216"/>
      <c r="WUY28" s="216"/>
      <c r="WUZ28" s="216"/>
      <c r="WVA28" s="216"/>
      <c r="WVB28" s="216"/>
      <c r="WVC28" s="216"/>
      <c r="WVD28" s="216"/>
      <c r="WVE28" s="216"/>
      <c r="WVF28" s="216"/>
      <c r="WVG28" s="216"/>
      <c r="WVH28" s="216"/>
      <c r="WVI28" s="216"/>
      <c r="WVJ28" s="216"/>
      <c r="WVK28" s="216"/>
      <c r="WVL28" s="216"/>
      <c r="WVM28" s="216"/>
      <c r="WVN28" s="216"/>
      <c r="WVO28" s="216"/>
      <c r="WVP28" s="216"/>
      <c r="WVQ28" s="216"/>
      <c r="WVR28" s="216"/>
      <c r="WVS28" s="216"/>
      <c r="WVT28" s="216"/>
      <c r="WVU28" s="216"/>
      <c r="WVV28" s="216"/>
      <c r="WVW28" s="216"/>
      <c r="WVX28" s="216"/>
      <c r="WVY28" s="216"/>
      <c r="WVZ28" s="216"/>
      <c r="WWA28" s="216"/>
      <c r="WWB28" s="216"/>
      <c r="WWC28" s="216"/>
      <c r="WWD28" s="216"/>
      <c r="WWE28" s="216"/>
      <c r="WWF28" s="216"/>
      <c r="WWG28" s="216"/>
      <c r="WWH28" s="216"/>
      <c r="WWI28" s="216"/>
      <c r="WWJ28" s="216"/>
      <c r="WWK28" s="216"/>
      <c r="WWL28" s="216"/>
      <c r="WWM28" s="216"/>
      <c r="WWN28" s="216"/>
      <c r="WWO28" s="216"/>
      <c r="WWP28" s="216"/>
      <c r="WWQ28" s="216"/>
      <c r="WWR28" s="216"/>
      <c r="WWS28" s="216"/>
      <c r="WWT28" s="216"/>
      <c r="WWU28" s="216"/>
      <c r="WWV28" s="216"/>
      <c r="WWW28" s="216"/>
      <c r="WWX28" s="216"/>
      <c r="WWY28" s="216"/>
      <c r="WWZ28" s="216"/>
      <c r="WXA28" s="216"/>
      <c r="WXB28" s="216"/>
      <c r="WXC28" s="216"/>
      <c r="WXD28" s="216"/>
      <c r="WXE28" s="216"/>
      <c r="WXF28" s="216"/>
      <c r="WXG28" s="216"/>
      <c r="WXH28" s="216"/>
      <c r="WXI28" s="216"/>
      <c r="WXJ28" s="216"/>
      <c r="WXK28" s="216"/>
      <c r="WXL28" s="216"/>
      <c r="WXM28" s="216"/>
      <c r="WXN28" s="216"/>
      <c r="WXO28" s="216"/>
      <c r="WXP28" s="216"/>
      <c r="WXQ28" s="216"/>
      <c r="WXR28" s="216"/>
      <c r="WXS28" s="216"/>
      <c r="WXT28" s="216"/>
      <c r="WXU28" s="216"/>
      <c r="WXV28" s="216"/>
      <c r="WXW28" s="216"/>
      <c r="WXX28" s="216"/>
      <c r="WXY28" s="216"/>
      <c r="WXZ28" s="216"/>
      <c r="WYA28" s="216"/>
      <c r="WYB28" s="216"/>
      <c r="WYC28" s="216"/>
      <c r="WYD28" s="216"/>
      <c r="WYE28" s="216"/>
      <c r="WYF28" s="216"/>
      <c r="WYG28" s="216"/>
      <c r="WYH28" s="216"/>
      <c r="WYI28" s="216"/>
      <c r="WYJ28" s="216"/>
      <c r="WYK28" s="216"/>
      <c r="WYL28" s="216"/>
      <c r="WYM28" s="216"/>
      <c r="WYN28" s="216"/>
      <c r="WYO28" s="216"/>
      <c r="WYP28" s="216"/>
      <c r="WYQ28" s="216"/>
      <c r="WYR28" s="216"/>
      <c r="WYS28" s="216"/>
      <c r="WYT28" s="216"/>
      <c r="WYU28" s="216"/>
      <c r="WYV28" s="216"/>
      <c r="WYW28" s="216"/>
      <c r="WYX28" s="216"/>
      <c r="WYY28" s="216"/>
      <c r="WYZ28" s="216"/>
      <c r="WZA28" s="216"/>
      <c r="WZB28" s="216"/>
      <c r="WZC28" s="216"/>
      <c r="WZD28" s="216"/>
      <c r="WZE28" s="216"/>
      <c r="WZF28" s="216"/>
      <c r="WZG28" s="216"/>
      <c r="WZH28" s="216"/>
      <c r="WZI28" s="216"/>
      <c r="WZJ28" s="216"/>
      <c r="WZK28" s="216"/>
      <c r="WZL28" s="216"/>
      <c r="WZM28" s="216"/>
      <c r="WZN28" s="216"/>
      <c r="WZO28" s="216"/>
      <c r="WZP28" s="216"/>
      <c r="WZQ28" s="216"/>
      <c r="WZR28" s="216"/>
      <c r="WZS28" s="216"/>
      <c r="WZT28" s="216"/>
      <c r="WZU28" s="216"/>
      <c r="WZV28" s="216"/>
      <c r="WZW28" s="216"/>
      <c r="WZX28" s="216"/>
      <c r="WZY28" s="216"/>
      <c r="WZZ28" s="216"/>
      <c r="XAA28" s="216"/>
      <c r="XAB28" s="216"/>
      <c r="XAC28" s="216"/>
      <c r="XAD28" s="216"/>
      <c r="XAE28" s="216"/>
      <c r="XAF28" s="216"/>
      <c r="XAG28" s="216"/>
      <c r="XAH28" s="216"/>
      <c r="XAI28" s="216"/>
      <c r="XAJ28" s="216"/>
      <c r="XAK28" s="216"/>
      <c r="XAL28" s="216"/>
      <c r="XAM28" s="216"/>
      <c r="XAN28" s="216"/>
      <c r="XAO28" s="216"/>
      <c r="XAP28" s="216"/>
      <c r="XAQ28" s="216"/>
      <c r="XAR28" s="216"/>
      <c r="XAS28" s="216"/>
      <c r="XAT28" s="216"/>
      <c r="XAU28" s="216"/>
      <c r="XAV28" s="216"/>
      <c r="XAW28" s="216"/>
      <c r="XAX28" s="216"/>
      <c r="XAY28" s="216"/>
      <c r="XAZ28" s="216"/>
      <c r="XBA28" s="216"/>
      <c r="XBB28" s="216"/>
      <c r="XBC28" s="216"/>
      <c r="XBD28" s="216"/>
      <c r="XBE28" s="216"/>
      <c r="XBF28" s="216"/>
      <c r="XBG28" s="216"/>
      <c r="XBH28" s="216"/>
      <c r="XBI28" s="216"/>
      <c r="XBJ28" s="216"/>
      <c r="XBK28" s="216"/>
      <c r="XBL28" s="216"/>
      <c r="XBM28" s="216"/>
      <c r="XBN28" s="216"/>
      <c r="XBO28" s="216"/>
      <c r="XBP28" s="216"/>
      <c r="XBQ28" s="216"/>
      <c r="XBR28" s="216"/>
      <c r="XBS28" s="216"/>
      <c r="XBT28" s="216"/>
      <c r="XBU28" s="216"/>
      <c r="XBV28" s="216"/>
      <c r="XBW28" s="216"/>
      <c r="XBX28" s="216"/>
      <c r="XBY28" s="216"/>
      <c r="XBZ28" s="216"/>
      <c r="XCA28" s="216"/>
      <c r="XCB28" s="216"/>
      <c r="XCC28" s="216"/>
      <c r="XCD28" s="216"/>
      <c r="XCE28" s="216"/>
      <c r="XCF28" s="216"/>
      <c r="XCG28" s="216"/>
      <c r="XCH28" s="216"/>
      <c r="XCI28" s="216"/>
      <c r="XCJ28" s="216"/>
      <c r="XCK28" s="216"/>
      <c r="XCL28" s="216"/>
      <c r="XCM28" s="216"/>
      <c r="XCN28" s="216"/>
      <c r="XCO28" s="216"/>
      <c r="XCP28" s="216"/>
      <c r="XCQ28" s="216"/>
      <c r="XCR28" s="216"/>
      <c r="XCS28" s="216"/>
      <c r="XCT28" s="216"/>
      <c r="XCU28" s="216"/>
      <c r="XCV28" s="216"/>
      <c r="XCW28" s="216"/>
      <c r="XCX28" s="216"/>
      <c r="XCY28" s="216"/>
      <c r="XCZ28" s="216"/>
      <c r="XDA28" s="216"/>
      <c r="XDB28" s="216"/>
      <c r="XDC28" s="216"/>
      <c r="XDD28" s="216"/>
      <c r="XDE28" s="216"/>
      <c r="XDF28" s="216"/>
      <c r="XDG28" s="216"/>
      <c r="XDH28" s="216"/>
      <c r="XDI28" s="216"/>
      <c r="XDJ28" s="216"/>
      <c r="XDK28" s="216"/>
      <c r="XDL28" s="216"/>
      <c r="XDM28" s="216"/>
      <c r="XDN28" s="216"/>
      <c r="XDO28" s="216"/>
      <c r="XDP28" s="216"/>
      <c r="XDQ28" s="216"/>
      <c r="XDR28" s="216"/>
      <c r="XDS28" s="216"/>
      <c r="XDT28" s="216"/>
      <c r="XDU28" s="216"/>
      <c r="XDV28" s="216"/>
      <c r="XDW28" s="216"/>
      <c r="XDX28" s="216"/>
      <c r="XDY28" s="216"/>
      <c r="XDZ28" s="216"/>
      <c r="XEA28" s="216"/>
      <c r="XEB28" s="216"/>
      <c r="XEC28" s="216"/>
      <c r="XED28" s="216"/>
      <c r="XEE28" s="216"/>
      <c r="XEF28" s="216"/>
      <c r="XEG28" s="216"/>
      <c r="XEH28" s="216"/>
      <c r="XEI28" s="216"/>
      <c r="XEJ28" s="216"/>
      <c r="XEK28" s="216"/>
      <c r="XEL28" s="216"/>
      <c r="XEM28" s="216"/>
      <c r="XEN28" s="216"/>
      <c r="XEO28" s="216"/>
      <c r="XEP28" s="216"/>
      <c r="XEQ28" s="216"/>
      <c r="XER28" s="216"/>
      <c r="XES28" s="216"/>
      <c r="XET28" s="216"/>
      <c r="XEU28" s="216"/>
      <c r="XEV28" s="216"/>
      <c r="XEW28" s="216"/>
      <c r="XEX28" s="216"/>
    </row>
    <row r="29" spans="1:16378" s="235" customFormat="1" ht="24.75" customHeight="1" x14ac:dyDescent="0.25">
      <c r="C29" s="661"/>
      <c r="E29" s="661"/>
      <c r="G29" s="661">
        <v>39224386900101</v>
      </c>
      <c r="J29" s="216"/>
      <c r="K29" s="331"/>
      <c r="L29" s="403"/>
      <c r="M29" s="403"/>
      <c r="N29" s="403"/>
      <c r="O29" s="403"/>
      <c r="P29" s="403"/>
      <c r="Q29" s="403"/>
      <c r="R29" s="216"/>
      <c r="S29" s="216"/>
      <c r="T29" s="216"/>
      <c r="U29" s="216"/>
      <c r="V29" s="216"/>
      <c r="W29" s="216"/>
      <c r="X29" s="216"/>
      <c r="Y29" s="216"/>
      <c r="Z29" s="216"/>
      <c r="AA29" s="216"/>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216"/>
      <c r="BE29" s="216"/>
      <c r="BF29" s="216"/>
      <c r="BG29" s="216"/>
      <c r="BH29" s="216"/>
      <c r="BI29" s="216"/>
      <c r="BJ29" s="216"/>
      <c r="BK29" s="216"/>
      <c r="BL29" s="216"/>
      <c r="BM29" s="216"/>
      <c r="BN29" s="216"/>
      <c r="BO29" s="216"/>
      <c r="BP29" s="216"/>
      <c r="BQ29" s="216"/>
      <c r="BR29" s="216"/>
      <c r="BS29" s="216"/>
      <c r="BT29" s="216"/>
      <c r="BU29" s="216"/>
      <c r="BV29" s="216"/>
      <c r="BW29" s="216"/>
      <c r="BX29" s="216"/>
      <c r="BY29" s="216"/>
      <c r="BZ29" s="216"/>
      <c r="CA29" s="216"/>
      <c r="CB29" s="216"/>
      <c r="CC29" s="216"/>
      <c r="CD29" s="216"/>
      <c r="CE29" s="216"/>
      <c r="CF29" s="216"/>
      <c r="CG29" s="216"/>
      <c r="CH29" s="216"/>
      <c r="CI29" s="216"/>
      <c r="CJ29" s="216"/>
      <c r="CK29" s="216"/>
      <c r="CL29" s="216"/>
      <c r="CM29" s="216"/>
      <c r="CN29" s="216"/>
      <c r="CO29" s="216"/>
      <c r="CP29" s="216"/>
      <c r="CQ29" s="216"/>
      <c r="CR29" s="216"/>
      <c r="CS29" s="216"/>
      <c r="CT29" s="216"/>
      <c r="CU29" s="216"/>
      <c r="CV29" s="216"/>
      <c r="CW29" s="216"/>
      <c r="CX29" s="216"/>
      <c r="CY29" s="216"/>
      <c r="CZ29" s="216"/>
      <c r="DA29" s="216"/>
      <c r="DB29" s="216"/>
      <c r="DC29" s="216"/>
      <c r="DD29" s="216"/>
      <c r="DE29" s="216"/>
      <c r="DF29" s="216"/>
      <c r="DG29" s="216"/>
      <c r="DH29" s="216"/>
      <c r="DI29" s="216"/>
      <c r="DJ29" s="216"/>
      <c r="DK29" s="216"/>
      <c r="DL29" s="216"/>
      <c r="DM29" s="216"/>
      <c r="DN29" s="216"/>
      <c r="DO29" s="216"/>
      <c r="DP29" s="216"/>
      <c r="DQ29" s="216"/>
      <c r="DR29" s="216"/>
      <c r="DS29" s="216"/>
      <c r="DT29" s="216"/>
      <c r="DU29" s="216"/>
      <c r="DV29" s="216"/>
      <c r="DW29" s="216"/>
      <c r="DX29" s="216"/>
      <c r="DY29" s="216"/>
      <c r="DZ29" s="216"/>
      <c r="EA29" s="216"/>
      <c r="EB29" s="216"/>
      <c r="EC29" s="216"/>
      <c r="ED29" s="216"/>
      <c r="EE29" s="216"/>
      <c r="EF29" s="216"/>
      <c r="EG29" s="216"/>
      <c r="EH29" s="216"/>
      <c r="EI29" s="216"/>
      <c r="EJ29" s="216"/>
      <c r="EK29" s="216"/>
      <c r="EL29" s="216"/>
      <c r="EM29" s="216"/>
      <c r="EN29" s="216"/>
      <c r="EO29" s="216"/>
      <c r="EP29" s="216"/>
      <c r="EQ29" s="216"/>
      <c r="ER29" s="216"/>
      <c r="ES29" s="216"/>
      <c r="ET29" s="216"/>
      <c r="EU29" s="216"/>
      <c r="EV29" s="216"/>
      <c r="EW29" s="216"/>
      <c r="EX29" s="216"/>
      <c r="EY29" s="216"/>
      <c r="EZ29" s="216"/>
      <c r="FA29" s="216"/>
      <c r="FB29" s="216"/>
      <c r="FC29" s="216"/>
      <c r="FD29" s="216"/>
      <c r="FE29" s="216"/>
      <c r="FF29" s="216"/>
      <c r="FG29" s="216"/>
      <c r="FH29" s="216"/>
      <c r="FI29" s="216"/>
      <c r="FJ29" s="216"/>
      <c r="FK29" s="216"/>
      <c r="FL29" s="216"/>
      <c r="FM29" s="216"/>
      <c r="FN29" s="216"/>
      <c r="FO29" s="216"/>
      <c r="FP29" s="216"/>
      <c r="FQ29" s="216"/>
      <c r="FR29" s="216"/>
      <c r="FS29" s="216"/>
      <c r="FT29" s="216"/>
      <c r="FU29" s="216"/>
      <c r="FV29" s="216"/>
      <c r="FW29" s="216"/>
      <c r="FX29" s="216"/>
      <c r="FY29" s="216"/>
      <c r="FZ29" s="216"/>
      <c r="GA29" s="216"/>
      <c r="GB29" s="216"/>
      <c r="GC29" s="216"/>
      <c r="GD29" s="216"/>
      <c r="GE29" s="216"/>
      <c r="GF29" s="216"/>
      <c r="GG29" s="216"/>
      <c r="GH29" s="216"/>
      <c r="GI29" s="216"/>
      <c r="GJ29" s="216"/>
      <c r="GK29" s="216"/>
      <c r="GL29" s="216"/>
      <c r="GM29" s="216"/>
      <c r="GN29" s="216"/>
      <c r="GO29" s="216"/>
      <c r="GP29" s="216"/>
      <c r="GQ29" s="216"/>
      <c r="GR29" s="216"/>
      <c r="GS29" s="216"/>
      <c r="GT29" s="216"/>
      <c r="GU29" s="216"/>
      <c r="GV29" s="216"/>
      <c r="GW29" s="216"/>
      <c r="GX29" s="216"/>
      <c r="GY29" s="216"/>
      <c r="GZ29" s="216"/>
      <c r="HA29" s="216"/>
      <c r="HB29" s="216"/>
      <c r="HC29" s="216"/>
      <c r="HD29" s="216"/>
      <c r="HE29" s="216"/>
      <c r="HF29" s="216"/>
      <c r="HG29" s="216"/>
      <c r="HH29" s="216"/>
      <c r="HI29" s="216"/>
      <c r="HJ29" s="216"/>
      <c r="HK29" s="216"/>
      <c r="HL29" s="216"/>
      <c r="HM29" s="216"/>
      <c r="HN29" s="216"/>
      <c r="HO29" s="216"/>
      <c r="HP29" s="216"/>
      <c r="HQ29" s="216"/>
      <c r="HR29" s="216"/>
      <c r="HS29" s="216"/>
      <c r="HT29" s="216"/>
      <c r="HU29" s="216"/>
      <c r="HV29" s="216"/>
      <c r="HW29" s="216"/>
      <c r="HX29" s="216"/>
      <c r="HY29" s="216"/>
      <c r="HZ29" s="216"/>
      <c r="IA29" s="216"/>
      <c r="IB29" s="216"/>
      <c r="IC29" s="216"/>
      <c r="ID29" s="216"/>
      <c r="IE29" s="216"/>
      <c r="IF29" s="216"/>
      <c r="IG29" s="216"/>
      <c r="IH29" s="216"/>
      <c r="II29" s="216"/>
      <c r="IJ29" s="216"/>
      <c r="IK29" s="216"/>
      <c r="IL29" s="216"/>
      <c r="IM29" s="216"/>
      <c r="IN29" s="216"/>
      <c r="IO29" s="216"/>
      <c r="IP29" s="216"/>
      <c r="IQ29" s="216"/>
      <c r="IR29" s="216"/>
      <c r="IS29" s="216"/>
      <c r="IT29" s="216"/>
      <c r="IU29" s="216"/>
      <c r="IV29" s="216"/>
      <c r="IW29" s="216"/>
      <c r="IX29" s="216"/>
      <c r="IY29" s="216"/>
      <c r="IZ29" s="216"/>
      <c r="JA29" s="216"/>
      <c r="JB29" s="216"/>
      <c r="JC29" s="216"/>
      <c r="JD29" s="216"/>
      <c r="JE29" s="216"/>
      <c r="JF29" s="216"/>
      <c r="JG29" s="216"/>
      <c r="JH29" s="216"/>
      <c r="JI29" s="216"/>
      <c r="JJ29" s="216"/>
      <c r="JK29" s="216"/>
      <c r="JL29" s="216"/>
      <c r="JM29" s="216"/>
      <c r="JN29" s="216"/>
      <c r="JO29" s="216"/>
      <c r="JP29" s="216"/>
      <c r="JQ29" s="216"/>
      <c r="JR29" s="216"/>
      <c r="JS29" s="216"/>
      <c r="JT29" s="216"/>
      <c r="JU29" s="216"/>
      <c r="JV29" s="216"/>
      <c r="JW29" s="216"/>
      <c r="JX29" s="216"/>
      <c r="JY29" s="216"/>
      <c r="JZ29" s="216"/>
      <c r="KA29" s="216"/>
      <c r="KB29" s="216"/>
      <c r="KC29" s="216"/>
      <c r="KD29" s="216"/>
      <c r="KE29" s="216"/>
      <c r="KF29" s="216"/>
      <c r="KG29" s="216"/>
      <c r="KH29" s="216"/>
      <c r="KI29" s="216"/>
      <c r="KJ29" s="216"/>
      <c r="KK29" s="216"/>
      <c r="KL29" s="216"/>
      <c r="KM29" s="216"/>
      <c r="KN29" s="216"/>
      <c r="KO29" s="216"/>
      <c r="KP29" s="216"/>
      <c r="KQ29" s="216"/>
      <c r="KR29" s="216"/>
      <c r="KS29" s="216"/>
      <c r="KT29" s="216"/>
      <c r="KU29" s="216"/>
      <c r="KV29" s="216"/>
      <c r="KW29" s="216"/>
      <c r="KX29" s="216"/>
      <c r="KY29" s="216"/>
      <c r="KZ29" s="216"/>
      <c r="LA29" s="216"/>
      <c r="LB29" s="216"/>
      <c r="LC29" s="216"/>
      <c r="LD29" s="216"/>
      <c r="LE29" s="216"/>
      <c r="LF29" s="216"/>
      <c r="LG29" s="216"/>
      <c r="LH29" s="216"/>
      <c r="LI29" s="216"/>
      <c r="LJ29" s="216"/>
      <c r="LK29" s="216"/>
      <c r="LL29" s="216"/>
      <c r="LM29" s="216"/>
      <c r="LN29" s="216"/>
      <c r="LO29" s="216"/>
      <c r="LP29" s="216"/>
      <c r="LQ29" s="216"/>
      <c r="LR29" s="216"/>
      <c r="LS29" s="216"/>
      <c r="LT29" s="216"/>
      <c r="LU29" s="216"/>
      <c r="LV29" s="216"/>
      <c r="LW29" s="216"/>
      <c r="LX29" s="216"/>
      <c r="LY29" s="216"/>
      <c r="LZ29" s="216"/>
      <c r="MA29" s="216"/>
      <c r="MB29" s="216"/>
      <c r="MC29" s="216"/>
      <c r="MD29" s="216"/>
      <c r="ME29" s="216"/>
      <c r="MF29" s="216"/>
      <c r="MG29" s="216"/>
      <c r="MH29" s="216"/>
      <c r="MI29" s="216"/>
      <c r="MJ29" s="216"/>
      <c r="MK29" s="216"/>
      <c r="ML29" s="216"/>
      <c r="MM29" s="216"/>
      <c r="MN29" s="216"/>
      <c r="MO29" s="216"/>
      <c r="MP29" s="216"/>
      <c r="MQ29" s="216"/>
      <c r="MR29" s="216"/>
      <c r="MS29" s="216"/>
      <c r="MT29" s="216"/>
      <c r="MU29" s="216"/>
      <c r="MV29" s="216"/>
      <c r="MW29" s="216"/>
      <c r="MX29" s="216"/>
      <c r="MY29" s="216"/>
      <c r="MZ29" s="216"/>
      <c r="NA29" s="216"/>
      <c r="NB29" s="216"/>
      <c r="NC29" s="216"/>
      <c r="ND29" s="216"/>
      <c r="NE29" s="216"/>
      <c r="NF29" s="216"/>
      <c r="NG29" s="216"/>
      <c r="NH29" s="216"/>
      <c r="NI29" s="216"/>
      <c r="NJ29" s="216"/>
      <c r="NK29" s="216"/>
      <c r="NL29" s="216"/>
      <c r="NM29" s="216"/>
      <c r="NN29" s="216"/>
      <c r="NO29" s="216"/>
      <c r="NP29" s="216"/>
      <c r="NQ29" s="216"/>
      <c r="NR29" s="216"/>
      <c r="NS29" s="216"/>
      <c r="NT29" s="216"/>
      <c r="NU29" s="216"/>
      <c r="NV29" s="216"/>
      <c r="NW29" s="216"/>
      <c r="NX29" s="216"/>
      <c r="NY29" s="216"/>
      <c r="NZ29" s="216"/>
      <c r="OA29" s="216"/>
      <c r="OB29" s="216"/>
      <c r="OC29" s="216"/>
      <c r="OD29" s="216"/>
      <c r="OE29" s="216"/>
      <c r="OF29" s="216"/>
      <c r="OG29" s="216"/>
      <c r="OH29" s="216"/>
      <c r="OI29" s="216"/>
      <c r="OJ29" s="216"/>
      <c r="OK29" s="216"/>
      <c r="OL29" s="216"/>
      <c r="OM29" s="216"/>
      <c r="ON29" s="216"/>
      <c r="OO29" s="216"/>
      <c r="OP29" s="216"/>
      <c r="OQ29" s="216"/>
      <c r="OR29" s="216"/>
      <c r="OS29" s="216"/>
      <c r="OT29" s="216"/>
      <c r="OU29" s="216"/>
      <c r="OV29" s="216"/>
      <c r="OW29" s="216"/>
      <c r="OX29" s="216"/>
      <c r="OY29" s="216"/>
      <c r="OZ29" s="216"/>
      <c r="PA29" s="216"/>
      <c r="PB29" s="216"/>
      <c r="PC29" s="216"/>
      <c r="PD29" s="216"/>
      <c r="PE29" s="216"/>
      <c r="PF29" s="216"/>
      <c r="PG29" s="216"/>
      <c r="PH29" s="216"/>
      <c r="PI29" s="216"/>
      <c r="PJ29" s="216"/>
      <c r="PK29" s="216"/>
      <c r="PL29" s="216"/>
      <c r="PM29" s="216"/>
      <c r="PN29" s="216"/>
      <c r="PO29" s="216"/>
      <c r="PP29" s="216"/>
      <c r="PQ29" s="216"/>
      <c r="PR29" s="216"/>
      <c r="PS29" s="216"/>
      <c r="PT29" s="216"/>
      <c r="PU29" s="216"/>
      <c r="PV29" s="216"/>
      <c r="PW29" s="216"/>
      <c r="PX29" s="216"/>
      <c r="PY29" s="216"/>
      <c r="PZ29" s="216"/>
      <c r="QA29" s="216"/>
      <c r="QB29" s="216"/>
      <c r="QC29" s="216"/>
      <c r="QD29" s="216"/>
      <c r="QE29" s="216"/>
      <c r="QF29" s="216"/>
      <c r="QG29" s="216"/>
      <c r="QH29" s="216"/>
      <c r="QI29" s="216"/>
      <c r="QJ29" s="216"/>
      <c r="QK29" s="216"/>
      <c r="QL29" s="216"/>
      <c r="QM29" s="216"/>
      <c r="QN29" s="216"/>
      <c r="QO29" s="216"/>
      <c r="QP29" s="216"/>
      <c r="QQ29" s="216"/>
      <c r="QR29" s="216"/>
      <c r="QS29" s="216"/>
      <c r="QT29" s="216"/>
      <c r="QU29" s="216"/>
      <c r="QV29" s="216"/>
      <c r="QW29" s="216"/>
      <c r="QX29" s="216"/>
      <c r="QY29" s="216"/>
      <c r="QZ29" s="216"/>
      <c r="RA29" s="216"/>
      <c r="RB29" s="216"/>
      <c r="RC29" s="216"/>
      <c r="RD29" s="216"/>
      <c r="RE29" s="216"/>
      <c r="RF29" s="216"/>
      <c r="RG29" s="216"/>
      <c r="RH29" s="216"/>
      <c r="RI29" s="216"/>
      <c r="RJ29" s="216"/>
      <c r="RK29" s="216"/>
      <c r="RL29" s="216"/>
      <c r="RM29" s="216"/>
      <c r="RN29" s="216"/>
      <c r="RO29" s="216"/>
      <c r="RP29" s="216"/>
      <c r="RQ29" s="216"/>
      <c r="RR29" s="216"/>
      <c r="RS29" s="216"/>
      <c r="RT29" s="216"/>
      <c r="RU29" s="216"/>
      <c r="RV29" s="216"/>
      <c r="RW29" s="216"/>
      <c r="RX29" s="216"/>
      <c r="RY29" s="216"/>
      <c r="RZ29" s="216"/>
      <c r="SA29" s="216"/>
      <c r="SB29" s="216"/>
      <c r="SC29" s="216"/>
      <c r="SD29" s="216"/>
      <c r="SE29" s="216"/>
      <c r="SF29" s="216"/>
      <c r="SG29" s="216"/>
      <c r="SH29" s="216"/>
      <c r="SI29" s="216"/>
      <c r="SJ29" s="216"/>
      <c r="SK29" s="216"/>
      <c r="SL29" s="216"/>
      <c r="SM29" s="216"/>
      <c r="SN29" s="216"/>
      <c r="SO29" s="216"/>
      <c r="SP29" s="216"/>
      <c r="SQ29" s="216"/>
      <c r="SR29" s="216"/>
      <c r="SS29" s="216"/>
      <c r="ST29" s="216"/>
      <c r="SU29" s="216"/>
      <c r="SV29" s="216"/>
      <c r="SW29" s="216"/>
      <c r="SX29" s="216"/>
      <c r="SY29" s="216"/>
      <c r="SZ29" s="216"/>
      <c r="TA29" s="216"/>
      <c r="TB29" s="216"/>
      <c r="TC29" s="216"/>
      <c r="TD29" s="216"/>
      <c r="TE29" s="216"/>
      <c r="TF29" s="216"/>
      <c r="TG29" s="216"/>
      <c r="TH29" s="216"/>
      <c r="TI29" s="216"/>
      <c r="TJ29" s="216"/>
      <c r="TK29" s="216"/>
      <c r="TL29" s="216"/>
      <c r="TM29" s="216"/>
      <c r="TN29" s="216"/>
      <c r="TO29" s="216"/>
      <c r="TP29" s="216"/>
      <c r="TQ29" s="216"/>
      <c r="TR29" s="216"/>
      <c r="TS29" s="216"/>
      <c r="TT29" s="216"/>
      <c r="TU29" s="216"/>
      <c r="TV29" s="216"/>
      <c r="TW29" s="216"/>
      <c r="TX29" s="216"/>
      <c r="TY29" s="216"/>
      <c r="TZ29" s="216"/>
      <c r="UA29" s="216"/>
      <c r="UB29" s="216"/>
      <c r="UC29" s="216"/>
      <c r="UD29" s="216"/>
      <c r="UE29" s="216"/>
      <c r="UF29" s="216"/>
      <c r="UG29" s="216"/>
      <c r="UH29" s="216"/>
      <c r="UI29" s="216"/>
      <c r="UJ29" s="216"/>
      <c r="UK29" s="216"/>
      <c r="UL29" s="216"/>
      <c r="UM29" s="216"/>
      <c r="UN29" s="216"/>
      <c r="UO29" s="216"/>
      <c r="UP29" s="216"/>
      <c r="UQ29" s="216"/>
      <c r="UR29" s="216"/>
      <c r="US29" s="216"/>
      <c r="UT29" s="216"/>
      <c r="UU29" s="216"/>
      <c r="UV29" s="216"/>
      <c r="UW29" s="216"/>
      <c r="UX29" s="216"/>
      <c r="UY29" s="216"/>
      <c r="UZ29" s="216"/>
      <c r="VA29" s="216"/>
      <c r="VB29" s="216"/>
      <c r="VC29" s="216"/>
      <c r="VD29" s="216"/>
      <c r="VE29" s="216"/>
      <c r="VF29" s="216"/>
      <c r="VG29" s="216"/>
      <c r="VH29" s="216"/>
      <c r="VI29" s="216"/>
      <c r="VJ29" s="216"/>
      <c r="VK29" s="216"/>
      <c r="VL29" s="216"/>
      <c r="VM29" s="216"/>
      <c r="VN29" s="216"/>
      <c r="VO29" s="216"/>
      <c r="VP29" s="216"/>
      <c r="VQ29" s="216"/>
      <c r="VR29" s="216"/>
      <c r="VS29" s="216"/>
      <c r="VT29" s="216"/>
      <c r="VU29" s="216"/>
      <c r="VV29" s="216"/>
      <c r="VW29" s="216"/>
      <c r="VX29" s="216"/>
      <c r="VY29" s="216"/>
      <c r="VZ29" s="216"/>
      <c r="WA29" s="216"/>
      <c r="WB29" s="216"/>
      <c r="WC29" s="216"/>
      <c r="WD29" s="216"/>
      <c r="WE29" s="216"/>
      <c r="WF29" s="216"/>
      <c r="WG29" s="216"/>
      <c r="WH29" s="216"/>
      <c r="WI29" s="216"/>
      <c r="WJ29" s="216"/>
      <c r="WK29" s="216"/>
      <c r="WL29" s="216"/>
      <c r="WM29" s="216"/>
      <c r="WN29" s="216"/>
      <c r="WO29" s="216"/>
      <c r="WP29" s="216"/>
      <c r="WQ29" s="216"/>
      <c r="WR29" s="216"/>
      <c r="WS29" s="216"/>
      <c r="WT29" s="216"/>
      <c r="WU29" s="216"/>
      <c r="WV29" s="216"/>
      <c r="WW29" s="216"/>
      <c r="WX29" s="216"/>
      <c r="WY29" s="216"/>
      <c r="WZ29" s="216"/>
      <c r="XA29" s="216"/>
      <c r="XB29" s="216"/>
      <c r="XC29" s="216"/>
      <c r="XD29" s="216"/>
      <c r="XE29" s="216"/>
      <c r="XF29" s="216"/>
      <c r="XG29" s="216"/>
      <c r="XH29" s="216"/>
      <c r="XI29" s="216"/>
      <c r="XJ29" s="216"/>
      <c r="XK29" s="216"/>
      <c r="XL29" s="216"/>
      <c r="XM29" s="216"/>
      <c r="XN29" s="216"/>
      <c r="XO29" s="216"/>
      <c r="XP29" s="216"/>
      <c r="XQ29" s="216"/>
      <c r="XR29" s="216"/>
      <c r="XS29" s="216"/>
      <c r="XT29" s="216"/>
      <c r="XU29" s="216"/>
      <c r="XV29" s="216"/>
      <c r="XW29" s="216"/>
      <c r="XX29" s="216"/>
      <c r="XY29" s="216"/>
      <c r="XZ29" s="216"/>
      <c r="YA29" s="216"/>
      <c r="YB29" s="216"/>
      <c r="YC29" s="216"/>
      <c r="YD29" s="216"/>
      <c r="YE29" s="216"/>
      <c r="YF29" s="216"/>
      <c r="YG29" s="216"/>
      <c r="YH29" s="216"/>
      <c r="YI29" s="216"/>
      <c r="YJ29" s="216"/>
      <c r="YK29" s="216"/>
      <c r="YL29" s="216"/>
      <c r="YM29" s="216"/>
      <c r="YN29" s="216"/>
      <c r="YO29" s="216"/>
      <c r="YP29" s="216"/>
      <c r="YQ29" s="216"/>
      <c r="YR29" s="216"/>
      <c r="YS29" s="216"/>
      <c r="YT29" s="216"/>
      <c r="YU29" s="216"/>
      <c r="YV29" s="216"/>
      <c r="YW29" s="216"/>
      <c r="YX29" s="216"/>
      <c r="YY29" s="216"/>
      <c r="YZ29" s="216"/>
      <c r="ZA29" s="216"/>
      <c r="ZB29" s="216"/>
      <c r="ZC29" s="216"/>
      <c r="ZD29" s="216"/>
      <c r="ZE29" s="216"/>
      <c r="ZF29" s="216"/>
      <c r="ZG29" s="216"/>
      <c r="ZH29" s="216"/>
      <c r="ZI29" s="216"/>
      <c r="ZJ29" s="216"/>
      <c r="ZK29" s="216"/>
      <c r="ZL29" s="216"/>
      <c r="ZM29" s="216"/>
      <c r="ZN29" s="216"/>
      <c r="ZO29" s="216"/>
      <c r="ZP29" s="216"/>
      <c r="ZQ29" s="216"/>
      <c r="ZR29" s="216"/>
      <c r="ZS29" s="216"/>
      <c r="ZT29" s="216"/>
      <c r="ZU29" s="216"/>
      <c r="ZV29" s="216"/>
      <c r="ZW29" s="216"/>
      <c r="ZX29" s="216"/>
      <c r="ZY29" s="216"/>
      <c r="ZZ29" s="216"/>
      <c r="AAA29" s="216"/>
      <c r="AAB29" s="216"/>
      <c r="AAC29" s="216"/>
      <c r="AAD29" s="216"/>
      <c r="AAE29" s="216"/>
      <c r="AAF29" s="216"/>
      <c r="AAG29" s="216"/>
      <c r="AAH29" s="216"/>
      <c r="AAI29" s="216"/>
      <c r="AAJ29" s="216"/>
      <c r="AAK29" s="216"/>
      <c r="AAL29" s="216"/>
      <c r="AAM29" s="216"/>
      <c r="AAN29" s="216"/>
      <c r="AAO29" s="216"/>
      <c r="AAP29" s="216"/>
      <c r="AAQ29" s="216"/>
      <c r="AAR29" s="216"/>
      <c r="AAS29" s="216"/>
      <c r="AAT29" s="216"/>
      <c r="AAU29" s="216"/>
      <c r="AAV29" s="216"/>
      <c r="AAW29" s="216"/>
      <c r="AAX29" s="216"/>
      <c r="AAY29" s="216"/>
      <c r="AAZ29" s="216"/>
      <c r="ABA29" s="216"/>
      <c r="ABB29" s="216"/>
      <c r="ABC29" s="216"/>
      <c r="ABD29" s="216"/>
      <c r="ABE29" s="216"/>
      <c r="ABF29" s="216"/>
      <c r="ABG29" s="216"/>
      <c r="ABH29" s="216"/>
      <c r="ABI29" s="216"/>
      <c r="ABJ29" s="216"/>
      <c r="ABK29" s="216"/>
      <c r="ABL29" s="216"/>
      <c r="ABM29" s="216"/>
      <c r="ABN29" s="216"/>
      <c r="ABO29" s="216"/>
      <c r="ABP29" s="216"/>
      <c r="ABQ29" s="216"/>
      <c r="ABR29" s="216"/>
      <c r="ABS29" s="216"/>
      <c r="ABT29" s="216"/>
      <c r="ABU29" s="216"/>
      <c r="ABV29" s="216"/>
      <c r="ABW29" s="216"/>
      <c r="ABX29" s="216"/>
      <c r="ABY29" s="216"/>
      <c r="ABZ29" s="216"/>
      <c r="ACA29" s="216"/>
      <c r="ACB29" s="216"/>
      <c r="ACC29" s="216"/>
      <c r="ACD29" s="216"/>
      <c r="ACE29" s="216"/>
      <c r="ACF29" s="216"/>
      <c r="ACG29" s="216"/>
      <c r="ACH29" s="216"/>
      <c r="ACI29" s="216"/>
      <c r="ACJ29" s="216"/>
      <c r="ACK29" s="216"/>
      <c r="ACL29" s="216"/>
      <c r="ACM29" s="216"/>
      <c r="ACN29" s="216"/>
      <c r="ACO29" s="216"/>
      <c r="ACP29" s="216"/>
      <c r="ACQ29" s="216"/>
      <c r="ACR29" s="216"/>
      <c r="ACS29" s="216"/>
      <c r="ACT29" s="216"/>
      <c r="ACU29" s="216"/>
      <c r="ACV29" s="216"/>
      <c r="ACW29" s="216"/>
      <c r="ACX29" s="216"/>
      <c r="ACY29" s="216"/>
      <c r="ACZ29" s="216"/>
      <c r="ADA29" s="216"/>
      <c r="ADB29" s="216"/>
      <c r="ADC29" s="216"/>
      <c r="ADD29" s="216"/>
      <c r="ADE29" s="216"/>
      <c r="ADF29" s="216"/>
      <c r="ADG29" s="216"/>
      <c r="ADH29" s="216"/>
      <c r="ADI29" s="216"/>
      <c r="ADJ29" s="216"/>
      <c r="ADK29" s="216"/>
      <c r="ADL29" s="216"/>
      <c r="ADM29" s="216"/>
      <c r="ADN29" s="216"/>
      <c r="ADO29" s="216"/>
      <c r="ADP29" s="216"/>
      <c r="ADQ29" s="216"/>
      <c r="ADR29" s="216"/>
      <c r="ADS29" s="216"/>
      <c r="ADT29" s="216"/>
      <c r="ADU29" s="216"/>
      <c r="ADV29" s="216"/>
      <c r="ADW29" s="216"/>
      <c r="ADX29" s="216"/>
      <c r="ADY29" s="216"/>
      <c r="ADZ29" s="216"/>
      <c r="AEA29" s="216"/>
      <c r="AEB29" s="216"/>
      <c r="AEC29" s="216"/>
      <c r="AED29" s="216"/>
      <c r="AEE29" s="216"/>
      <c r="AEF29" s="216"/>
      <c r="AEG29" s="216"/>
      <c r="AEH29" s="216"/>
      <c r="AEI29" s="216"/>
      <c r="AEJ29" s="216"/>
      <c r="AEK29" s="216"/>
      <c r="AEL29" s="216"/>
      <c r="AEM29" s="216"/>
      <c r="AEN29" s="216"/>
      <c r="AEO29" s="216"/>
      <c r="AEP29" s="216"/>
      <c r="AEQ29" s="216"/>
      <c r="AER29" s="216"/>
      <c r="AES29" s="216"/>
      <c r="AET29" s="216"/>
      <c r="AEU29" s="216"/>
      <c r="AEV29" s="216"/>
      <c r="AEW29" s="216"/>
      <c r="AEX29" s="216"/>
      <c r="AEY29" s="216"/>
      <c r="AEZ29" s="216"/>
      <c r="AFA29" s="216"/>
      <c r="AFB29" s="216"/>
      <c r="AFC29" s="216"/>
      <c r="AFD29" s="216"/>
      <c r="AFE29" s="216"/>
      <c r="AFF29" s="216"/>
      <c r="AFG29" s="216"/>
      <c r="AFH29" s="216"/>
      <c r="AFI29" s="216"/>
      <c r="AFJ29" s="216"/>
      <c r="AFK29" s="216"/>
      <c r="AFL29" s="216"/>
      <c r="AFM29" s="216"/>
      <c r="AFN29" s="216"/>
      <c r="AFO29" s="216"/>
      <c r="AFP29" s="216"/>
      <c r="AFQ29" s="216"/>
      <c r="AFR29" s="216"/>
      <c r="AFS29" s="216"/>
      <c r="AFT29" s="216"/>
      <c r="AFU29" s="216"/>
      <c r="AFV29" s="216"/>
      <c r="AFW29" s="216"/>
      <c r="AFX29" s="216"/>
      <c r="AFY29" s="216"/>
      <c r="AFZ29" s="216"/>
      <c r="AGA29" s="216"/>
      <c r="AGB29" s="216"/>
      <c r="AGC29" s="216"/>
      <c r="AGD29" s="216"/>
      <c r="AGE29" s="216"/>
      <c r="AGF29" s="216"/>
      <c r="AGG29" s="216"/>
      <c r="AGH29" s="216"/>
      <c r="AGI29" s="216"/>
      <c r="AGJ29" s="216"/>
      <c r="AGK29" s="216"/>
      <c r="AGL29" s="216"/>
      <c r="AGM29" s="216"/>
      <c r="AGN29" s="216"/>
      <c r="AGO29" s="216"/>
      <c r="AGP29" s="216"/>
      <c r="AGQ29" s="216"/>
      <c r="AGR29" s="216"/>
      <c r="AGS29" s="216"/>
      <c r="AGT29" s="216"/>
      <c r="AGU29" s="216"/>
      <c r="AGV29" s="216"/>
      <c r="AGW29" s="216"/>
      <c r="AGX29" s="216"/>
      <c r="AGY29" s="216"/>
      <c r="AGZ29" s="216"/>
      <c r="AHA29" s="216"/>
      <c r="AHB29" s="216"/>
      <c r="AHC29" s="216"/>
      <c r="AHD29" s="216"/>
      <c r="AHE29" s="216"/>
      <c r="AHF29" s="216"/>
      <c r="AHG29" s="216"/>
      <c r="AHH29" s="216"/>
      <c r="AHI29" s="216"/>
      <c r="AHJ29" s="216"/>
      <c r="AHK29" s="216"/>
      <c r="AHL29" s="216"/>
      <c r="AHM29" s="216"/>
      <c r="AHN29" s="216"/>
      <c r="AHO29" s="216"/>
      <c r="AHP29" s="216"/>
      <c r="AHQ29" s="216"/>
      <c r="AHR29" s="216"/>
      <c r="AHS29" s="216"/>
      <c r="AHT29" s="216"/>
      <c r="AHU29" s="216"/>
      <c r="AHV29" s="216"/>
      <c r="AHW29" s="216"/>
      <c r="AHX29" s="216"/>
      <c r="AHY29" s="216"/>
      <c r="AHZ29" s="216"/>
      <c r="AIA29" s="216"/>
      <c r="AIB29" s="216"/>
      <c r="AIC29" s="216"/>
      <c r="AID29" s="216"/>
      <c r="AIE29" s="216"/>
      <c r="AIF29" s="216"/>
      <c r="AIG29" s="216"/>
      <c r="AIH29" s="216"/>
      <c r="AII29" s="216"/>
      <c r="AIJ29" s="216"/>
      <c r="AIK29" s="216"/>
      <c r="AIL29" s="216"/>
      <c r="AIM29" s="216"/>
      <c r="AIN29" s="216"/>
      <c r="AIO29" s="216"/>
      <c r="AIP29" s="216"/>
      <c r="AIQ29" s="216"/>
      <c r="AIR29" s="216"/>
      <c r="AIS29" s="216"/>
      <c r="AIT29" s="216"/>
      <c r="AIU29" s="216"/>
      <c r="AIV29" s="216"/>
      <c r="AIW29" s="216"/>
      <c r="AIX29" s="216"/>
      <c r="AIY29" s="216"/>
      <c r="AIZ29" s="216"/>
      <c r="AJA29" s="216"/>
      <c r="AJB29" s="216"/>
      <c r="AJC29" s="216"/>
      <c r="AJD29" s="216"/>
      <c r="AJE29" s="216"/>
      <c r="AJF29" s="216"/>
      <c r="AJG29" s="216"/>
      <c r="AJH29" s="216"/>
      <c r="AJI29" s="216"/>
      <c r="AJJ29" s="216"/>
      <c r="AJK29" s="216"/>
      <c r="AJL29" s="216"/>
      <c r="AJM29" s="216"/>
      <c r="AJN29" s="216"/>
      <c r="AJO29" s="216"/>
      <c r="AJP29" s="216"/>
      <c r="AJQ29" s="216"/>
      <c r="AJR29" s="216"/>
      <c r="AJS29" s="216"/>
      <c r="AJT29" s="216"/>
      <c r="AJU29" s="216"/>
      <c r="AJV29" s="216"/>
      <c r="AJW29" s="216"/>
      <c r="AJX29" s="216"/>
      <c r="AJY29" s="216"/>
      <c r="AJZ29" s="216"/>
      <c r="AKA29" s="216"/>
      <c r="AKB29" s="216"/>
      <c r="AKC29" s="216"/>
      <c r="AKD29" s="216"/>
      <c r="AKE29" s="216"/>
      <c r="AKF29" s="216"/>
      <c r="AKG29" s="216"/>
      <c r="AKH29" s="216"/>
      <c r="AKI29" s="216"/>
      <c r="AKJ29" s="216"/>
      <c r="AKK29" s="216"/>
      <c r="AKL29" s="216"/>
      <c r="AKM29" s="216"/>
      <c r="AKN29" s="216"/>
      <c r="AKO29" s="216"/>
      <c r="AKP29" s="216"/>
      <c r="AKQ29" s="216"/>
      <c r="AKR29" s="216"/>
      <c r="AKS29" s="216"/>
      <c r="AKT29" s="216"/>
      <c r="AKU29" s="216"/>
      <c r="AKV29" s="216"/>
      <c r="AKW29" s="216"/>
      <c r="AKX29" s="216"/>
      <c r="AKY29" s="216"/>
      <c r="AKZ29" s="216"/>
      <c r="ALA29" s="216"/>
      <c r="ALB29" s="216"/>
      <c r="ALC29" s="216"/>
      <c r="ALD29" s="216"/>
      <c r="ALE29" s="216"/>
      <c r="ALF29" s="216"/>
      <c r="ALG29" s="216"/>
      <c r="ALH29" s="216"/>
      <c r="ALI29" s="216"/>
      <c r="ALJ29" s="216"/>
      <c r="ALK29" s="216"/>
      <c r="ALL29" s="216"/>
      <c r="ALM29" s="216"/>
      <c r="ALN29" s="216"/>
      <c r="ALO29" s="216"/>
      <c r="ALP29" s="216"/>
      <c r="ALQ29" s="216"/>
      <c r="ALR29" s="216"/>
      <c r="ALS29" s="216"/>
      <c r="ALT29" s="216"/>
      <c r="ALU29" s="216"/>
      <c r="ALV29" s="216"/>
      <c r="ALW29" s="216"/>
      <c r="ALX29" s="216"/>
      <c r="ALY29" s="216"/>
      <c r="ALZ29" s="216"/>
      <c r="AMA29" s="216"/>
      <c r="AMB29" s="216"/>
      <c r="AMC29" s="216"/>
      <c r="AMD29" s="216"/>
      <c r="AME29" s="216"/>
      <c r="AMF29" s="216"/>
      <c r="AMG29" s="216"/>
      <c r="AMH29" s="216"/>
      <c r="AMI29" s="216"/>
      <c r="AMJ29" s="216"/>
      <c r="AMK29" s="216"/>
      <c r="AML29" s="216"/>
      <c r="AMM29" s="216"/>
      <c r="AMN29" s="216"/>
      <c r="AMO29" s="216"/>
      <c r="AMP29" s="216"/>
      <c r="AMQ29" s="216"/>
      <c r="AMR29" s="216"/>
      <c r="AMS29" s="216"/>
      <c r="AMT29" s="216"/>
      <c r="AMU29" s="216"/>
      <c r="AMV29" s="216"/>
      <c r="AMW29" s="216"/>
      <c r="AMX29" s="216"/>
      <c r="AMY29" s="216"/>
      <c r="AMZ29" s="216"/>
      <c r="ANA29" s="216"/>
      <c r="ANB29" s="216"/>
      <c r="ANC29" s="216"/>
      <c r="AND29" s="216"/>
      <c r="ANE29" s="216"/>
      <c r="ANF29" s="216"/>
      <c r="ANG29" s="216"/>
      <c r="ANH29" s="216"/>
      <c r="ANI29" s="216"/>
      <c r="ANJ29" s="216"/>
      <c r="ANK29" s="216"/>
      <c r="ANL29" s="216"/>
      <c r="ANM29" s="216"/>
      <c r="ANN29" s="216"/>
      <c r="ANO29" s="216"/>
      <c r="ANP29" s="216"/>
      <c r="ANQ29" s="216"/>
      <c r="ANR29" s="216"/>
      <c r="ANS29" s="216"/>
      <c r="ANT29" s="216"/>
      <c r="ANU29" s="216"/>
      <c r="ANV29" s="216"/>
      <c r="ANW29" s="216"/>
      <c r="ANX29" s="216"/>
      <c r="ANY29" s="216"/>
      <c r="ANZ29" s="216"/>
      <c r="AOA29" s="216"/>
      <c r="AOB29" s="216"/>
      <c r="AOC29" s="216"/>
      <c r="AOD29" s="216"/>
      <c r="AOE29" s="216"/>
      <c r="AOF29" s="216"/>
      <c r="AOG29" s="216"/>
      <c r="AOH29" s="216"/>
      <c r="AOI29" s="216"/>
      <c r="AOJ29" s="216"/>
      <c r="AOK29" s="216"/>
      <c r="AOL29" s="216"/>
      <c r="AOM29" s="216"/>
      <c r="AON29" s="216"/>
      <c r="AOO29" s="216"/>
      <c r="AOP29" s="216"/>
      <c r="AOQ29" s="216"/>
      <c r="AOR29" s="216"/>
      <c r="AOS29" s="216"/>
      <c r="AOT29" s="216"/>
      <c r="AOU29" s="216"/>
      <c r="AOV29" s="216"/>
      <c r="AOW29" s="216"/>
      <c r="AOX29" s="216"/>
      <c r="AOY29" s="216"/>
      <c r="AOZ29" s="216"/>
      <c r="APA29" s="216"/>
      <c r="APB29" s="216"/>
      <c r="APC29" s="216"/>
      <c r="APD29" s="216"/>
      <c r="APE29" s="216"/>
      <c r="APF29" s="216"/>
      <c r="APG29" s="216"/>
      <c r="APH29" s="216"/>
      <c r="API29" s="216"/>
      <c r="APJ29" s="216"/>
      <c r="APK29" s="216"/>
      <c r="APL29" s="216"/>
      <c r="APM29" s="216"/>
      <c r="APN29" s="216"/>
      <c r="APO29" s="216"/>
      <c r="APP29" s="216"/>
      <c r="APQ29" s="216"/>
      <c r="APR29" s="216"/>
      <c r="APS29" s="216"/>
      <c r="APT29" s="216"/>
      <c r="APU29" s="216"/>
      <c r="APV29" s="216"/>
      <c r="APW29" s="216"/>
      <c r="APX29" s="216"/>
      <c r="APY29" s="216"/>
      <c r="APZ29" s="216"/>
      <c r="AQA29" s="216"/>
      <c r="AQB29" s="216"/>
      <c r="AQC29" s="216"/>
      <c r="AQD29" s="216"/>
      <c r="AQE29" s="216"/>
      <c r="AQF29" s="216"/>
      <c r="AQG29" s="216"/>
      <c r="AQH29" s="216"/>
      <c r="AQI29" s="216"/>
      <c r="AQJ29" s="216"/>
      <c r="AQK29" s="216"/>
      <c r="AQL29" s="216"/>
      <c r="AQM29" s="216"/>
      <c r="AQN29" s="216"/>
      <c r="AQO29" s="216"/>
      <c r="AQP29" s="216"/>
      <c r="AQQ29" s="216"/>
      <c r="AQR29" s="216"/>
      <c r="AQS29" s="216"/>
      <c r="AQT29" s="216"/>
      <c r="AQU29" s="216"/>
      <c r="AQV29" s="216"/>
      <c r="AQW29" s="216"/>
      <c r="AQX29" s="216"/>
      <c r="AQY29" s="216"/>
      <c r="AQZ29" s="216"/>
      <c r="ARA29" s="216"/>
      <c r="ARB29" s="216"/>
      <c r="ARC29" s="216"/>
      <c r="ARD29" s="216"/>
      <c r="ARE29" s="216"/>
      <c r="ARF29" s="216"/>
      <c r="ARG29" s="216"/>
      <c r="ARH29" s="216"/>
      <c r="ARI29" s="216"/>
      <c r="ARJ29" s="216"/>
      <c r="ARK29" s="216"/>
      <c r="ARL29" s="216"/>
      <c r="ARM29" s="216"/>
      <c r="ARN29" s="216"/>
      <c r="ARO29" s="216"/>
      <c r="ARP29" s="216"/>
      <c r="ARQ29" s="216"/>
      <c r="ARR29" s="216"/>
      <c r="ARS29" s="216"/>
      <c r="ART29" s="216"/>
      <c r="ARU29" s="216"/>
      <c r="ARV29" s="216"/>
      <c r="ARW29" s="216"/>
      <c r="ARX29" s="216"/>
      <c r="ARY29" s="216"/>
      <c r="ARZ29" s="216"/>
      <c r="ASA29" s="216"/>
      <c r="ASB29" s="216"/>
      <c r="ASC29" s="216"/>
      <c r="ASD29" s="216"/>
      <c r="ASE29" s="216"/>
      <c r="ASF29" s="216"/>
      <c r="ASG29" s="216"/>
      <c r="ASH29" s="216"/>
      <c r="ASI29" s="216"/>
      <c r="ASJ29" s="216"/>
      <c r="ASK29" s="216"/>
      <c r="ASL29" s="216"/>
      <c r="ASM29" s="216"/>
      <c r="ASN29" s="216"/>
      <c r="ASO29" s="216"/>
      <c r="ASP29" s="216"/>
      <c r="ASQ29" s="216"/>
      <c r="ASR29" s="216"/>
      <c r="ASS29" s="216"/>
      <c r="AST29" s="216"/>
      <c r="ASU29" s="216"/>
      <c r="ASV29" s="216"/>
      <c r="ASW29" s="216"/>
      <c r="ASX29" s="216"/>
      <c r="ASY29" s="216"/>
      <c r="ASZ29" s="216"/>
      <c r="ATA29" s="216"/>
      <c r="ATB29" s="216"/>
      <c r="ATC29" s="216"/>
      <c r="ATD29" s="216"/>
      <c r="ATE29" s="216"/>
      <c r="ATF29" s="216"/>
      <c r="ATG29" s="216"/>
      <c r="ATH29" s="216"/>
      <c r="ATI29" s="216"/>
      <c r="ATJ29" s="216"/>
      <c r="ATK29" s="216"/>
      <c r="ATL29" s="216"/>
      <c r="ATM29" s="216"/>
      <c r="ATN29" s="216"/>
      <c r="ATO29" s="216"/>
      <c r="ATP29" s="216"/>
      <c r="ATQ29" s="216"/>
      <c r="ATR29" s="216"/>
      <c r="ATS29" s="216"/>
      <c r="ATT29" s="216"/>
      <c r="ATU29" s="216"/>
      <c r="ATV29" s="216"/>
      <c r="ATW29" s="216"/>
      <c r="ATX29" s="216"/>
      <c r="ATY29" s="216"/>
      <c r="ATZ29" s="216"/>
      <c r="AUA29" s="216"/>
      <c r="AUB29" s="216"/>
      <c r="AUC29" s="216"/>
      <c r="AUD29" s="216"/>
      <c r="AUE29" s="216"/>
      <c r="AUF29" s="216"/>
      <c r="AUG29" s="216"/>
      <c r="AUH29" s="216"/>
      <c r="AUI29" s="216"/>
      <c r="AUJ29" s="216"/>
      <c r="AUK29" s="216"/>
      <c r="AUL29" s="216"/>
      <c r="AUM29" s="216"/>
      <c r="AUN29" s="216"/>
      <c r="AUO29" s="216"/>
      <c r="AUP29" s="216"/>
      <c r="AUQ29" s="216"/>
      <c r="AUR29" s="216"/>
      <c r="AUS29" s="216"/>
      <c r="AUT29" s="216"/>
      <c r="AUU29" s="216"/>
      <c r="AUV29" s="216"/>
      <c r="AUW29" s="216"/>
      <c r="AUX29" s="216"/>
      <c r="AUY29" s="216"/>
      <c r="AUZ29" s="216"/>
      <c r="AVA29" s="216"/>
      <c r="AVB29" s="216"/>
      <c r="AVC29" s="216"/>
      <c r="AVD29" s="216"/>
      <c r="AVE29" s="216"/>
      <c r="AVF29" s="216"/>
      <c r="AVG29" s="216"/>
      <c r="AVH29" s="216"/>
      <c r="AVI29" s="216"/>
      <c r="AVJ29" s="216"/>
      <c r="AVK29" s="216"/>
      <c r="AVL29" s="216"/>
      <c r="AVM29" s="216"/>
      <c r="AVN29" s="216"/>
      <c r="AVO29" s="216"/>
      <c r="AVP29" s="216"/>
      <c r="AVQ29" s="216"/>
      <c r="AVR29" s="216"/>
      <c r="AVS29" s="216"/>
      <c r="AVT29" s="216"/>
      <c r="AVU29" s="216"/>
      <c r="AVV29" s="216"/>
      <c r="AVW29" s="216"/>
      <c r="AVX29" s="216"/>
      <c r="AVY29" s="216"/>
      <c r="AVZ29" s="216"/>
      <c r="AWA29" s="216"/>
      <c r="AWB29" s="216"/>
      <c r="AWC29" s="216"/>
      <c r="AWD29" s="216"/>
      <c r="AWE29" s="216"/>
      <c r="AWF29" s="216"/>
      <c r="AWG29" s="216"/>
      <c r="AWH29" s="216"/>
      <c r="AWI29" s="216"/>
      <c r="AWJ29" s="216"/>
      <c r="AWK29" s="216"/>
      <c r="AWL29" s="216"/>
      <c r="AWM29" s="216"/>
      <c r="AWN29" s="216"/>
      <c r="AWO29" s="216"/>
      <c r="AWP29" s="216"/>
      <c r="AWQ29" s="216"/>
      <c r="AWR29" s="216"/>
      <c r="AWS29" s="216"/>
      <c r="AWT29" s="216"/>
      <c r="AWU29" s="216"/>
      <c r="AWV29" s="216"/>
      <c r="AWW29" s="216"/>
      <c r="AWX29" s="216"/>
      <c r="AWY29" s="216"/>
      <c r="AWZ29" s="216"/>
      <c r="AXA29" s="216"/>
      <c r="AXB29" s="216"/>
      <c r="AXC29" s="216"/>
      <c r="AXD29" s="216"/>
      <c r="AXE29" s="216"/>
      <c r="AXF29" s="216"/>
      <c r="AXG29" s="216"/>
      <c r="AXH29" s="216"/>
      <c r="AXI29" s="216"/>
      <c r="AXJ29" s="216"/>
      <c r="AXK29" s="216"/>
      <c r="AXL29" s="216"/>
      <c r="AXM29" s="216"/>
      <c r="AXN29" s="216"/>
      <c r="AXO29" s="216"/>
      <c r="AXP29" s="216"/>
      <c r="AXQ29" s="216"/>
      <c r="AXR29" s="216"/>
      <c r="AXS29" s="216"/>
      <c r="AXT29" s="216"/>
      <c r="AXU29" s="216"/>
      <c r="AXV29" s="216"/>
      <c r="AXW29" s="216"/>
      <c r="AXX29" s="216"/>
      <c r="AXY29" s="216"/>
      <c r="AXZ29" s="216"/>
      <c r="AYA29" s="216"/>
      <c r="AYB29" s="216"/>
      <c r="AYC29" s="216"/>
      <c r="AYD29" s="216"/>
      <c r="AYE29" s="216"/>
      <c r="AYF29" s="216"/>
      <c r="AYG29" s="216"/>
      <c r="AYH29" s="216"/>
      <c r="AYI29" s="216"/>
      <c r="AYJ29" s="216"/>
      <c r="AYK29" s="216"/>
      <c r="AYL29" s="216"/>
      <c r="AYM29" s="216"/>
      <c r="AYN29" s="216"/>
      <c r="AYO29" s="216"/>
      <c r="AYP29" s="216"/>
      <c r="AYQ29" s="216"/>
      <c r="AYR29" s="216"/>
      <c r="AYS29" s="216"/>
      <c r="AYT29" s="216"/>
      <c r="AYU29" s="216"/>
      <c r="AYV29" s="216"/>
      <c r="AYW29" s="216"/>
      <c r="AYX29" s="216"/>
      <c r="AYY29" s="216"/>
      <c r="AYZ29" s="216"/>
      <c r="AZA29" s="216"/>
      <c r="AZB29" s="216"/>
      <c r="AZC29" s="216"/>
      <c r="AZD29" s="216"/>
      <c r="AZE29" s="216"/>
      <c r="AZF29" s="216"/>
      <c r="AZG29" s="216"/>
      <c r="AZH29" s="216"/>
      <c r="AZI29" s="216"/>
      <c r="AZJ29" s="216"/>
      <c r="AZK29" s="216"/>
      <c r="AZL29" s="216"/>
      <c r="AZM29" s="216"/>
      <c r="AZN29" s="216"/>
      <c r="AZO29" s="216"/>
      <c r="AZP29" s="216"/>
      <c r="AZQ29" s="216"/>
      <c r="AZR29" s="216"/>
      <c r="AZS29" s="216"/>
      <c r="AZT29" s="216"/>
      <c r="AZU29" s="216"/>
      <c r="AZV29" s="216"/>
      <c r="AZW29" s="216"/>
      <c r="AZX29" s="216"/>
      <c r="AZY29" s="216"/>
      <c r="AZZ29" s="216"/>
      <c r="BAA29" s="216"/>
      <c r="BAB29" s="216"/>
      <c r="BAC29" s="216"/>
      <c r="BAD29" s="216"/>
      <c r="BAE29" s="216"/>
      <c r="BAF29" s="216"/>
      <c r="BAG29" s="216"/>
      <c r="BAH29" s="216"/>
      <c r="BAI29" s="216"/>
      <c r="BAJ29" s="216"/>
      <c r="BAK29" s="216"/>
      <c r="BAL29" s="216"/>
      <c r="BAM29" s="216"/>
      <c r="BAN29" s="216"/>
      <c r="BAO29" s="216"/>
      <c r="BAP29" s="216"/>
      <c r="BAQ29" s="216"/>
      <c r="BAR29" s="216"/>
      <c r="BAS29" s="216"/>
      <c r="BAT29" s="216"/>
      <c r="BAU29" s="216"/>
      <c r="BAV29" s="216"/>
      <c r="BAW29" s="216"/>
      <c r="BAX29" s="216"/>
      <c r="BAY29" s="216"/>
      <c r="BAZ29" s="216"/>
      <c r="BBA29" s="216"/>
      <c r="BBB29" s="216"/>
      <c r="BBC29" s="216"/>
      <c r="BBD29" s="216"/>
      <c r="BBE29" s="216"/>
      <c r="BBF29" s="216"/>
      <c r="BBG29" s="216"/>
      <c r="BBH29" s="216"/>
      <c r="BBI29" s="216"/>
      <c r="BBJ29" s="216"/>
      <c r="BBK29" s="216"/>
      <c r="BBL29" s="216"/>
      <c r="BBM29" s="216"/>
      <c r="BBN29" s="216"/>
      <c r="BBO29" s="216"/>
      <c r="BBP29" s="216"/>
      <c r="BBQ29" s="216"/>
      <c r="BBR29" s="216"/>
      <c r="BBS29" s="216"/>
      <c r="BBT29" s="216"/>
      <c r="BBU29" s="216"/>
      <c r="BBV29" s="216"/>
      <c r="BBW29" s="216"/>
      <c r="BBX29" s="216"/>
      <c r="BBY29" s="216"/>
      <c r="BBZ29" s="216"/>
      <c r="BCA29" s="216"/>
      <c r="BCB29" s="216"/>
      <c r="BCC29" s="216"/>
      <c r="BCD29" s="216"/>
      <c r="BCE29" s="216"/>
      <c r="BCF29" s="216"/>
      <c r="BCG29" s="216"/>
      <c r="BCH29" s="216"/>
      <c r="BCI29" s="216"/>
      <c r="BCJ29" s="216"/>
      <c r="BCK29" s="216"/>
      <c r="BCL29" s="216"/>
      <c r="BCM29" s="216"/>
      <c r="BCN29" s="216"/>
      <c r="BCO29" s="216"/>
      <c r="BCP29" s="216"/>
      <c r="BCQ29" s="216"/>
      <c r="BCR29" s="216"/>
      <c r="BCS29" s="216"/>
      <c r="BCT29" s="216"/>
      <c r="BCU29" s="216"/>
      <c r="BCV29" s="216"/>
      <c r="BCW29" s="216"/>
      <c r="BCX29" s="216"/>
      <c r="BCY29" s="216"/>
      <c r="BCZ29" s="216"/>
      <c r="BDA29" s="216"/>
      <c r="BDB29" s="216"/>
      <c r="BDC29" s="216"/>
      <c r="BDD29" s="216"/>
      <c r="BDE29" s="216"/>
      <c r="BDF29" s="216"/>
      <c r="BDG29" s="216"/>
      <c r="BDH29" s="216"/>
      <c r="BDI29" s="216"/>
      <c r="BDJ29" s="216"/>
      <c r="BDK29" s="216"/>
      <c r="BDL29" s="216"/>
      <c r="BDM29" s="216"/>
      <c r="BDN29" s="216"/>
      <c r="BDO29" s="216"/>
      <c r="BDP29" s="216"/>
      <c r="BDQ29" s="216"/>
      <c r="BDR29" s="216"/>
      <c r="BDS29" s="216"/>
      <c r="BDT29" s="216"/>
      <c r="BDU29" s="216"/>
      <c r="BDV29" s="216"/>
      <c r="BDW29" s="216"/>
      <c r="BDX29" s="216"/>
      <c r="BDY29" s="216"/>
      <c r="BDZ29" s="216"/>
      <c r="BEA29" s="216"/>
      <c r="BEB29" s="216"/>
      <c r="BEC29" s="216"/>
      <c r="BED29" s="216"/>
      <c r="BEE29" s="216"/>
      <c r="BEF29" s="216"/>
      <c r="BEG29" s="216"/>
      <c r="BEH29" s="216"/>
      <c r="BEI29" s="216"/>
      <c r="BEJ29" s="216"/>
      <c r="BEK29" s="216"/>
      <c r="BEL29" s="216"/>
      <c r="BEM29" s="216"/>
      <c r="BEN29" s="216"/>
      <c r="BEO29" s="216"/>
      <c r="BEP29" s="216"/>
      <c r="BEQ29" s="216"/>
      <c r="BER29" s="216"/>
      <c r="BES29" s="216"/>
      <c r="BET29" s="216"/>
      <c r="BEU29" s="216"/>
      <c r="BEV29" s="216"/>
      <c r="BEW29" s="216"/>
      <c r="BEX29" s="216"/>
      <c r="BEY29" s="216"/>
      <c r="BEZ29" s="216"/>
      <c r="BFA29" s="216"/>
      <c r="BFB29" s="216"/>
      <c r="BFC29" s="216"/>
      <c r="BFD29" s="216"/>
      <c r="BFE29" s="216"/>
      <c r="BFF29" s="216"/>
      <c r="BFG29" s="216"/>
      <c r="BFH29" s="216"/>
      <c r="BFI29" s="216"/>
      <c r="BFJ29" s="216"/>
      <c r="BFK29" s="216"/>
      <c r="BFL29" s="216"/>
      <c r="BFM29" s="216"/>
      <c r="BFN29" s="216"/>
      <c r="BFO29" s="216"/>
      <c r="BFP29" s="216"/>
      <c r="BFQ29" s="216"/>
      <c r="BFR29" s="216"/>
      <c r="BFS29" s="216"/>
      <c r="BFT29" s="216"/>
      <c r="BFU29" s="216"/>
      <c r="BFV29" s="216"/>
      <c r="BFW29" s="216"/>
      <c r="BFX29" s="216"/>
      <c r="BFY29" s="216"/>
      <c r="BFZ29" s="216"/>
      <c r="BGA29" s="216"/>
      <c r="BGB29" s="216"/>
      <c r="BGC29" s="216"/>
      <c r="BGD29" s="216"/>
      <c r="BGE29" s="216"/>
      <c r="BGF29" s="216"/>
      <c r="BGG29" s="216"/>
      <c r="BGH29" s="216"/>
      <c r="BGI29" s="216"/>
      <c r="BGJ29" s="216"/>
      <c r="BGK29" s="216"/>
      <c r="BGL29" s="216"/>
      <c r="BGM29" s="216"/>
      <c r="BGN29" s="216"/>
      <c r="BGO29" s="216"/>
      <c r="BGP29" s="216"/>
      <c r="BGQ29" s="216"/>
      <c r="BGR29" s="216"/>
      <c r="BGS29" s="216"/>
      <c r="BGT29" s="216"/>
      <c r="BGU29" s="216"/>
      <c r="BGV29" s="216"/>
      <c r="BGW29" s="216"/>
      <c r="BGX29" s="216"/>
      <c r="BGY29" s="216"/>
      <c r="BGZ29" s="216"/>
      <c r="BHA29" s="216"/>
      <c r="BHB29" s="216"/>
      <c r="BHC29" s="216"/>
      <c r="BHD29" s="216"/>
      <c r="BHE29" s="216"/>
      <c r="BHF29" s="216"/>
      <c r="BHG29" s="216"/>
      <c r="BHH29" s="216"/>
      <c r="BHI29" s="216"/>
      <c r="BHJ29" s="216"/>
      <c r="BHK29" s="216"/>
      <c r="BHL29" s="216"/>
      <c r="BHM29" s="216"/>
      <c r="BHN29" s="216"/>
      <c r="BHO29" s="216"/>
      <c r="BHP29" s="216"/>
      <c r="BHQ29" s="216"/>
      <c r="BHR29" s="216"/>
      <c r="BHS29" s="216"/>
      <c r="BHT29" s="216"/>
      <c r="BHU29" s="216"/>
      <c r="BHV29" s="216"/>
      <c r="BHW29" s="216"/>
      <c r="BHX29" s="216"/>
      <c r="BHY29" s="216"/>
      <c r="BHZ29" s="216"/>
      <c r="BIA29" s="216"/>
      <c r="BIB29" s="216"/>
      <c r="BIC29" s="216"/>
      <c r="BID29" s="216"/>
      <c r="BIE29" s="216"/>
      <c r="BIF29" s="216"/>
      <c r="BIG29" s="216"/>
      <c r="BIH29" s="216"/>
      <c r="BII29" s="216"/>
      <c r="BIJ29" s="216"/>
      <c r="BIK29" s="216"/>
      <c r="BIL29" s="216"/>
      <c r="BIM29" s="216"/>
      <c r="BIN29" s="216"/>
      <c r="BIO29" s="216"/>
      <c r="BIP29" s="216"/>
      <c r="BIQ29" s="216"/>
      <c r="BIR29" s="216"/>
      <c r="BIS29" s="216"/>
      <c r="BIT29" s="216"/>
      <c r="BIU29" s="216"/>
      <c r="BIV29" s="216"/>
      <c r="BIW29" s="216"/>
      <c r="BIX29" s="216"/>
      <c r="BIY29" s="216"/>
      <c r="BIZ29" s="216"/>
      <c r="BJA29" s="216"/>
      <c r="BJB29" s="216"/>
      <c r="BJC29" s="216"/>
      <c r="BJD29" s="216"/>
      <c r="BJE29" s="216"/>
      <c r="BJF29" s="216"/>
      <c r="BJG29" s="216"/>
      <c r="BJH29" s="216"/>
      <c r="BJI29" s="216"/>
      <c r="BJJ29" s="216"/>
      <c r="BJK29" s="216"/>
      <c r="BJL29" s="216"/>
      <c r="BJM29" s="216"/>
      <c r="BJN29" s="216"/>
      <c r="BJO29" s="216"/>
      <c r="BJP29" s="216"/>
      <c r="BJQ29" s="216"/>
      <c r="BJR29" s="216"/>
      <c r="BJS29" s="216"/>
      <c r="BJT29" s="216"/>
      <c r="BJU29" s="216"/>
      <c r="BJV29" s="216"/>
      <c r="BJW29" s="216"/>
      <c r="BJX29" s="216"/>
      <c r="BJY29" s="216"/>
      <c r="BJZ29" s="216"/>
      <c r="BKA29" s="216"/>
      <c r="BKB29" s="216"/>
      <c r="BKC29" s="216"/>
      <c r="BKD29" s="216"/>
      <c r="BKE29" s="216"/>
      <c r="BKF29" s="216"/>
      <c r="BKG29" s="216"/>
      <c r="BKH29" s="216"/>
      <c r="BKI29" s="216"/>
      <c r="BKJ29" s="216"/>
      <c r="BKK29" s="216"/>
      <c r="BKL29" s="216"/>
      <c r="BKM29" s="216"/>
      <c r="BKN29" s="216"/>
      <c r="BKO29" s="216"/>
      <c r="BKP29" s="216"/>
      <c r="BKQ29" s="216"/>
      <c r="BKR29" s="216"/>
      <c r="BKS29" s="216"/>
      <c r="BKT29" s="216"/>
      <c r="BKU29" s="216"/>
      <c r="BKV29" s="216"/>
      <c r="BKW29" s="216"/>
      <c r="BKX29" s="216"/>
      <c r="BKY29" s="216"/>
      <c r="BKZ29" s="216"/>
      <c r="BLA29" s="216"/>
      <c r="BLB29" s="216"/>
      <c r="BLC29" s="216"/>
      <c r="BLD29" s="216"/>
      <c r="BLE29" s="216"/>
      <c r="BLF29" s="216"/>
      <c r="BLG29" s="216"/>
      <c r="BLH29" s="216"/>
      <c r="BLI29" s="216"/>
      <c r="BLJ29" s="216"/>
      <c r="BLK29" s="216"/>
      <c r="BLL29" s="216"/>
      <c r="BLM29" s="216"/>
      <c r="BLN29" s="216"/>
      <c r="BLO29" s="216"/>
      <c r="BLP29" s="216"/>
      <c r="BLQ29" s="216"/>
      <c r="BLR29" s="216"/>
      <c r="BLS29" s="216"/>
      <c r="BLT29" s="216"/>
      <c r="BLU29" s="216"/>
      <c r="BLV29" s="216"/>
      <c r="BLW29" s="216"/>
      <c r="BLX29" s="216"/>
      <c r="BLY29" s="216"/>
      <c r="BLZ29" s="216"/>
      <c r="BMA29" s="216"/>
      <c r="BMB29" s="216"/>
      <c r="BMC29" s="216"/>
      <c r="BMD29" s="216"/>
      <c r="BME29" s="216"/>
      <c r="BMF29" s="216"/>
      <c r="BMG29" s="216"/>
      <c r="BMH29" s="216"/>
      <c r="BMI29" s="216"/>
      <c r="BMJ29" s="216"/>
      <c r="BMK29" s="216"/>
      <c r="BML29" s="216"/>
      <c r="BMM29" s="216"/>
      <c r="BMN29" s="216"/>
      <c r="BMO29" s="216"/>
      <c r="BMP29" s="216"/>
      <c r="BMQ29" s="216"/>
      <c r="BMR29" s="216"/>
      <c r="BMS29" s="216"/>
      <c r="BMT29" s="216"/>
      <c r="BMU29" s="216"/>
      <c r="BMV29" s="216"/>
      <c r="BMW29" s="216"/>
      <c r="BMX29" s="216"/>
      <c r="BMY29" s="216"/>
      <c r="BMZ29" s="216"/>
      <c r="BNA29" s="216"/>
      <c r="BNB29" s="216"/>
      <c r="BNC29" s="216"/>
      <c r="BND29" s="216"/>
      <c r="BNE29" s="216"/>
      <c r="BNF29" s="216"/>
      <c r="BNG29" s="216"/>
      <c r="BNH29" s="216"/>
      <c r="BNI29" s="216"/>
      <c r="BNJ29" s="216"/>
      <c r="BNK29" s="216"/>
      <c r="BNL29" s="216"/>
      <c r="BNM29" s="216"/>
      <c r="BNN29" s="216"/>
      <c r="BNO29" s="216"/>
      <c r="BNP29" s="216"/>
      <c r="BNQ29" s="216"/>
      <c r="BNR29" s="216"/>
      <c r="BNS29" s="216"/>
      <c r="BNT29" s="216"/>
      <c r="BNU29" s="216"/>
      <c r="BNV29" s="216"/>
      <c r="BNW29" s="216"/>
      <c r="BNX29" s="216"/>
      <c r="BNY29" s="216"/>
      <c r="BNZ29" s="216"/>
      <c r="BOA29" s="216"/>
      <c r="BOB29" s="216"/>
      <c r="BOC29" s="216"/>
      <c r="BOD29" s="216"/>
      <c r="BOE29" s="216"/>
      <c r="BOF29" s="216"/>
      <c r="BOG29" s="216"/>
      <c r="BOH29" s="216"/>
      <c r="BOI29" s="216"/>
      <c r="BOJ29" s="216"/>
      <c r="BOK29" s="216"/>
      <c r="BOL29" s="216"/>
      <c r="BOM29" s="216"/>
      <c r="BON29" s="216"/>
      <c r="BOO29" s="216"/>
      <c r="BOP29" s="216"/>
      <c r="BOQ29" s="216"/>
      <c r="BOR29" s="216"/>
      <c r="BOS29" s="216"/>
      <c r="BOT29" s="216"/>
      <c r="BOU29" s="216"/>
      <c r="BOV29" s="216"/>
      <c r="BOW29" s="216"/>
      <c r="BOX29" s="216"/>
      <c r="BOY29" s="216"/>
      <c r="BOZ29" s="216"/>
      <c r="BPA29" s="216"/>
      <c r="BPB29" s="216"/>
      <c r="BPC29" s="216"/>
      <c r="BPD29" s="216"/>
      <c r="BPE29" s="216"/>
      <c r="BPF29" s="216"/>
      <c r="BPG29" s="216"/>
      <c r="BPH29" s="216"/>
      <c r="BPI29" s="216"/>
      <c r="BPJ29" s="216"/>
      <c r="BPK29" s="216"/>
      <c r="BPL29" s="216"/>
      <c r="BPM29" s="216"/>
      <c r="BPN29" s="216"/>
      <c r="BPO29" s="216"/>
      <c r="BPP29" s="216"/>
      <c r="BPQ29" s="216"/>
      <c r="BPR29" s="216"/>
      <c r="BPS29" s="216"/>
      <c r="BPT29" s="216"/>
      <c r="BPU29" s="216"/>
      <c r="BPV29" s="216"/>
      <c r="BPW29" s="216"/>
      <c r="BPX29" s="216"/>
      <c r="BPY29" s="216"/>
      <c r="BPZ29" s="216"/>
      <c r="BQA29" s="216"/>
      <c r="BQB29" s="216"/>
      <c r="BQC29" s="216"/>
      <c r="BQD29" s="216"/>
      <c r="BQE29" s="216"/>
      <c r="BQF29" s="216"/>
      <c r="BQG29" s="216"/>
      <c r="BQH29" s="216"/>
      <c r="BQI29" s="216"/>
      <c r="BQJ29" s="216"/>
      <c r="BQK29" s="216"/>
      <c r="BQL29" s="216"/>
      <c r="BQM29" s="216"/>
      <c r="BQN29" s="216"/>
      <c r="BQO29" s="216"/>
      <c r="BQP29" s="216"/>
      <c r="BQQ29" s="216"/>
      <c r="BQR29" s="216"/>
      <c r="BQS29" s="216"/>
      <c r="BQT29" s="216"/>
      <c r="BQU29" s="216"/>
      <c r="BQV29" s="216"/>
      <c r="BQW29" s="216"/>
      <c r="BQX29" s="216"/>
      <c r="BQY29" s="216"/>
      <c r="BQZ29" s="216"/>
      <c r="BRA29" s="216"/>
      <c r="BRB29" s="216"/>
      <c r="BRC29" s="216"/>
      <c r="BRD29" s="216"/>
      <c r="BRE29" s="216"/>
      <c r="BRF29" s="216"/>
      <c r="BRG29" s="216"/>
      <c r="BRH29" s="216"/>
      <c r="BRI29" s="216"/>
      <c r="BRJ29" s="216"/>
      <c r="BRK29" s="216"/>
      <c r="BRL29" s="216"/>
      <c r="BRM29" s="216"/>
      <c r="BRN29" s="216"/>
      <c r="BRO29" s="216"/>
      <c r="BRP29" s="216"/>
      <c r="BRQ29" s="216"/>
      <c r="BRR29" s="216"/>
      <c r="BRS29" s="216"/>
      <c r="BRT29" s="216"/>
      <c r="BRU29" s="216"/>
      <c r="BRV29" s="216"/>
      <c r="BRW29" s="216"/>
      <c r="BRX29" s="216"/>
      <c r="BRY29" s="216"/>
      <c r="BRZ29" s="216"/>
      <c r="BSA29" s="216"/>
      <c r="BSB29" s="216"/>
      <c r="BSC29" s="216"/>
      <c r="BSD29" s="216"/>
      <c r="BSE29" s="216"/>
      <c r="BSF29" s="216"/>
      <c r="BSG29" s="216"/>
      <c r="BSH29" s="216"/>
      <c r="BSI29" s="216"/>
      <c r="BSJ29" s="216"/>
      <c r="BSK29" s="216"/>
      <c r="BSL29" s="216"/>
      <c r="BSM29" s="216"/>
      <c r="BSN29" s="216"/>
      <c r="BSO29" s="216"/>
      <c r="BSP29" s="216"/>
      <c r="BSQ29" s="216"/>
      <c r="BSR29" s="216"/>
      <c r="BSS29" s="216"/>
      <c r="BST29" s="216"/>
      <c r="BSU29" s="216"/>
      <c r="BSV29" s="216"/>
      <c r="BSW29" s="216"/>
      <c r="BSX29" s="216"/>
      <c r="BSY29" s="216"/>
      <c r="BSZ29" s="216"/>
      <c r="BTA29" s="216"/>
      <c r="BTB29" s="216"/>
      <c r="BTC29" s="216"/>
      <c r="BTD29" s="216"/>
      <c r="BTE29" s="216"/>
      <c r="BTF29" s="216"/>
      <c r="BTG29" s="216"/>
      <c r="BTH29" s="216"/>
      <c r="BTI29" s="216"/>
      <c r="BTJ29" s="216"/>
      <c r="BTK29" s="216"/>
      <c r="BTL29" s="216"/>
      <c r="BTM29" s="216"/>
      <c r="BTN29" s="216"/>
      <c r="BTO29" s="216"/>
      <c r="BTP29" s="216"/>
      <c r="BTQ29" s="216"/>
      <c r="BTR29" s="216"/>
      <c r="BTS29" s="216"/>
      <c r="BTT29" s="216"/>
      <c r="BTU29" s="216"/>
      <c r="BTV29" s="216"/>
      <c r="BTW29" s="216"/>
      <c r="BTX29" s="216"/>
      <c r="BTY29" s="216"/>
      <c r="BTZ29" s="216"/>
      <c r="BUA29" s="216"/>
      <c r="BUB29" s="216"/>
      <c r="BUC29" s="216"/>
      <c r="BUD29" s="216"/>
      <c r="BUE29" s="216"/>
      <c r="BUF29" s="216"/>
      <c r="BUG29" s="216"/>
      <c r="BUH29" s="216"/>
      <c r="BUI29" s="216"/>
      <c r="BUJ29" s="216"/>
      <c r="BUK29" s="216"/>
      <c r="BUL29" s="216"/>
      <c r="BUM29" s="216"/>
      <c r="BUN29" s="216"/>
      <c r="BUO29" s="216"/>
      <c r="BUP29" s="216"/>
      <c r="BUQ29" s="216"/>
      <c r="BUR29" s="216"/>
      <c r="BUS29" s="216"/>
      <c r="BUT29" s="216"/>
      <c r="BUU29" s="216"/>
      <c r="BUV29" s="216"/>
      <c r="BUW29" s="216"/>
      <c r="BUX29" s="216"/>
      <c r="BUY29" s="216"/>
      <c r="BUZ29" s="216"/>
      <c r="BVA29" s="216"/>
      <c r="BVB29" s="216"/>
      <c r="BVC29" s="216"/>
      <c r="BVD29" s="216"/>
      <c r="BVE29" s="216"/>
      <c r="BVF29" s="216"/>
      <c r="BVG29" s="216"/>
      <c r="BVH29" s="216"/>
      <c r="BVI29" s="216"/>
      <c r="BVJ29" s="216"/>
      <c r="BVK29" s="216"/>
      <c r="BVL29" s="216"/>
      <c r="BVM29" s="216"/>
      <c r="BVN29" s="216"/>
      <c r="BVO29" s="216"/>
      <c r="BVP29" s="216"/>
      <c r="BVQ29" s="216"/>
      <c r="BVR29" s="216"/>
      <c r="BVS29" s="216"/>
      <c r="BVT29" s="216"/>
      <c r="BVU29" s="216"/>
      <c r="BVV29" s="216"/>
      <c r="BVW29" s="216"/>
      <c r="BVX29" s="216"/>
      <c r="BVY29" s="216"/>
      <c r="BVZ29" s="216"/>
      <c r="BWA29" s="216"/>
      <c r="BWB29" s="216"/>
      <c r="BWC29" s="216"/>
      <c r="BWD29" s="216"/>
      <c r="BWE29" s="216"/>
      <c r="BWF29" s="216"/>
      <c r="BWG29" s="216"/>
      <c r="BWH29" s="216"/>
      <c r="BWI29" s="216"/>
      <c r="BWJ29" s="216"/>
      <c r="BWK29" s="216"/>
      <c r="BWL29" s="216"/>
      <c r="BWM29" s="216"/>
      <c r="BWN29" s="216"/>
      <c r="BWO29" s="216"/>
      <c r="BWP29" s="216"/>
      <c r="BWQ29" s="216"/>
      <c r="BWR29" s="216"/>
      <c r="BWS29" s="216"/>
      <c r="BWT29" s="216"/>
      <c r="BWU29" s="216"/>
      <c r="BWV29" s="216"/>
      <c r="BWW29" s="216"/>
      <c r="BWX29" s="216"/>
      <c r="BWY29" s="216"/>
      <c r="BWZ29" s="216"/>
      <c r="BXA29" s="216"/>
      <c r="BXB29" s="216"/>
      <c r="BXC29" s="216"/>
      <c r="BXD29" s="216"/>
      <c r="BXE29" s="216"/>
      <c r="BXF29" s="216"/>
      <c r="BXG29" s="216"/>
      <c r="BXH29" s="216"/>
      <c r="BXI29" s="216"/>
      <c r="BXJ29" s="216"/>
      <c r="BXK29" s="216"/>
      <c r="BXL29" s="216"/>
      <c r="BXM29" s="216"/>
      <c r="BXN29" s="216"/>
      <c r="BXO29" s="216"/>
      <c r="BXP29" s="216"/>
      <c r="BXQ29" s="216"/>
      <c r="BXR29" s="216"/>
      <c r="BXS29" s="216"/>
      <c r="BXT29" s="216"/>
      <c r="BXU29" s="216"/>
      <c r="BXV29" s="216"/>
      <c r="BXW29" s="216"/>
      <c r="BXX29" s="216"/>
      <c r="BXY29" s="216"/>
      <c r="BXZ29" s="216"/>
      <c r="BYA29" s="216"/>
      <c r="BYB29" s="216"/>
      <c r="BYC29" s="216"/>
      <c r="BYD29" s="216"/>
      <c r="BYE29" s="216"/>
      <c r="BYF29" s="216"/>
      <c r="BYG29" s="216"/>
      <c r="BYH29" s="216"/>
      <c r="BYI29" s="216"/>
      <c r="BYJ29" s="216"/>
      <c r="BYK29" s="216"/>
      <c r="BYL29" s="216"/>
      <c r="BYM29" s="216"/>
      <c r="BYN29" s="216"/>
      <c r="BYO29" s="216"/>
      <c r="BYP29" s="216"/>
      <c r="BYQ29" s="216"/>
      <c r="BYR29" s="216"/>
      <c r="BYS29" s="216"/>
      <c r="BYT29" s="216"/>
      <c r="BYU29" s="216"/>
      <c r="BYV29" s="216"/>
      <c r="BYW29" s="216"/>
      <c r="BYX29" s="216"/>
      <c r="BYY29" s="216"/>
      <c r="BYZ29" s="216"/>
      <c r="BZA29" s="216"/>
      <c r="BZB29" s="216"/>
      <c r="BZC29" s="216"/>
      <c r="BZD29" s="216"/>
      <c r="BZE29" s="216"/>
      <c r="BZF29" s="216"/>
      <c r="BZG29" s="216"/>
      <c r="BZH29" s="216"/>
      <c r="BZI29" s="216"/>
      <c r="BZJ29" s="216"/>
      <c r="BZK29" s="216"/>
      <c r="BZL29" s="216"/>
      <c r="BZM29" s="216"/>
      <c r="BZN29" s="216"/>
      <c r="BZO29" s="216"/>
      <c r="BZP29" s="216"/>
      <c r="BZQ29" s="216"/>
      <c r="BZR29" s="216"/>
      <c r="BZS29" s="216"/>
      <c r="BZT29" s="216"/>
      <c r="BZU29" s="216"/>
      <c r="BZV29" s="216"/>
      <c r="BZW29" s="216"/>
      <c r="BZX29" s="216"/>
      <c r="BZY29" s="216"/>
      <c r="BZZ29" s="216"/>
      <c r="CAA29" s="216"/>
      <c r="CAB29" s="216"/>
      <c r="CAC29" s="216"/>
      <c r="CAD29" s="216"/>
      <c r="CAE29" s="216"/>
      <c r="CAF29" s="216"/>
      <c r="CAG29" s="216"/>
      <c r="CAH29" s="216"/>
      <c r="CAI29" s="216"/>
      <c r="CAJ29" s="216"/>
      <c r="CAK29" s="216"/>
      <c r="CAL29" s="216"/>
      <c r="CAM29" s="216"/>
      <c r="CAN29" s="216"/>
      <c r="CAO29" s="216"/>
      <c r="CAP29" s="216"/>
      <c r="CAQ29" s="216"/>
      <c r="CAR29" s="216"/>
      <c r="CAS29" s="216"/>
      <c r="CAT29" s="216"/>
      <c r="CAU29" s="216"/>
      <c r="CAV29" s="216"/>
      <c r="CAW29" s="216"/>
      <c r="CAX29" s="216"/>
      <c r="CAY29" s="216"/>
      <c r="CAZ29" s="216"/>
      <c r="CBA29" s="216"/>
      <c r="CBB29" s="216"/>
      <c r="CBC29" s="216"/>
      <c r="CBD29" s="216"/>
      <c r="CBE29" s="216"/>
      <c r="CBF29" s="216"/>
      <c r="CBG29" s="216"/>
      <c r="CBH29" s="216"/>
      <c r="CBI29" s="216"/>
      <c r="CBJ29" s="216"/>
      <c r="CBK29" s="216"/>
      <c r="CBL29" s="216"/>
      <c r="CBM29" s="216"/>
      <c r="CBN29" s="216"/>
      <c r="CBO29" s="216"/>
      <c r="CBP29" s="216"/>
      <c r="CBQ29" s="216"/>
      <c r="CBR29" s="216"/>
      <c r="CBS29" s="216"/>
      <c r="CBT29" s="216"/>
      <c r="CBU29" s="216"/>
      <c r="CBV29" s="216"/>
      <c r="CBW29" s="216"/>
      <c r="CBX29" s="216"/>
      <c r="CBY29" s="216"/>
      <c r="CBZ29" s="216"/>
      <c r="CCA29" s="216"/>
      <c r="CCB29" s="216"/>
      <c r="CCC29" s="216"/>
      <c r="CCD29" s="216"/>
      <c r="CCE29" s="216"/>
      <c r="CCF29" s="216"/>
      <c r="CCG29" s="216"/>
      <c r="CCH29" s="216"/>
      <c r="CCI29" s="216"/>
      <c r="CCJ29" s="216"/>
      <c r="CCK29" s="216"/>
      <c r="CCL29" s="216"/>
      <c r="CCM29" s="216"/>
      <c r="CCN29" s="216"/>
      <c r="CCO29" s="216"/>
      <c r="CCP29" s="216"/>
      <c r="CCQ29" s="216"/>
      <c r="CCR29" s="216"/>
      <c r="CCS29" s="216"/>
      <c r="CCT29" s="216"/>
      <c r="CCU29" s="216"/>
      <c r="CCV29" s="216"/>
      <c r="CCW29" s="216"/>
      <c r="CCX29" s="216"/>
      <c r="CCY29" s="216"/>
      <c r="CCZ29" s="216"/>
      <c r="CDA29" s="216"/>
      <c r="CDB29" s="216"/>
      <c r="CDC29" s="216"/>
      <c r="CDD29" s="216"/>
      <c r="CDE29" s="216"/>
      <c r="CDF29" s="216"/>
      <c r="CDG29" s="216"/>
      <c r="CDH29" s="216"/>
      <c r="CDI29" s="216"/>
      <c r="CDJ29" s="216"/>
      <c r="CDK29" s="216"/>
      <c r="CDL29" s="216"/>
      <c r="CDM29" s="216"/>
      <c r="CDN29" s="216"/>
      <c r="CDO29" s="216"/>
      <c r="CDP29" s="216"/>
      <c r="CDQ29" s="216"/>
      <c r="CDR29" s="216"/>
      <c r="CDS29" s="216"/>
      <c r="CDT29" s="216"/>
      <c r="CDU29" s="216"/>
      <c r="CDV29" s="216"/>
      <c r="CDW29" s="216"/>
      <c r="CDX29" s="216"/>
      <c r="CDY29" s="216"/>
      <c r="CDZ29" s="216"/>
      <c r="CEA29" s="216"/>
      <c r="CEB29" s="216"/>
      <c r="CEC29" s="216"/>
      <c r="CED29" s="216"/>
      <c r="CEE29" s="216"/>
      <c r="CEF29" s="216"/>
      <c r="CEG29" s="216"/>
      <c r="CEH29" s="216"/>
      <c r="CEI29" s="216"/>
      <c r="CEJ29" s="216"/>
      <c r="CEK29" s="216"/>
      <c r="CEL29" s="216"/>
      <c r="CEM29" s="216"/>
      <c r="CEN29" s="216"/>
      <c r="CEO29" s="216"/>
      <c r="CEP29" s="216"/>
      <c r="CEQ29" s="216"/>
      <c r="CER29" s="216"/>
      <c r="CES29" s="216"/>
      <c r="CET29" s="216"/>
      <c r="CEU29" s="216"/>
      <c r="CEV29" s="216"/>
      <c r="CEW29" s="216"/>
      <c r="CEX29" s="216"/>
      <c r="CEY29" s="216"/>
      <c r="CEZ29" s="216"/>
      <c r="CFA29" s="216"/>
      <c r="CFB29" s="216"/>
      <c r="CFC29" s="216"/>
      <c r="CFD29" s="216"/>
      <c r="CFE29" s="216"/>
      <c r="CFF29" s="216"/>
      <c r="CFG29" s="216"/>
      <c r="CFH29" s="216"/>
      <c r="CFI29" s="216"/>
      <c r="CFJ29" s="216"/>
      <c r="CFK29" s="216"/>
      <c r="CFL29" s="216"/>
      <c r="CFM29" s="216"/>
      <c r="CFN29" s="216"/>
      <c r="CFO29" s="216"/>
      <c r="CFP29" s="216"/>
      <c r="CFQ29" s="216"/>
      <c r="CFR29" s="216"/>
      <c r="CFS29" s="216"/>
      <c r="CFT29" s="216"/>
      <c r="CFU29" s="216"/>
      <c r="CFV29" s="216"/>
      <c r="CFW29" s="216"/>
      <c r="CFX29" s="216"/>
      <c r="CFY29" s="216"/>
      <c r="CFZ29" s="216"/>
      <c r="CGA29" s="216"/>
      <c r="CGB29" s="216"/>
      <c r="CGC29" s="216"/>
      <c r="CGD29" s="216"/>
      <c r="CGE29" s="216"/>
      <c r="CGF29" s="216"/>
      <c r="CGG29" s="216"/>
      <c r="CGH29" s="216"/>
      <c r="CGI29" s="216"/>
      <c r="CGJ29" s="216"/>
      <c r="CGK29" s="216"/>
      <c r="CGL29" s="216"/>
      <c r="CGM29" s="216"/>
      <c r="CGN29" s="216"/>
      <c r="CGO29" s="216"/>
      <c r="CGP29" s="216"/>
      <c r="CGQ29" s="216"/>
      <c r="CGR29" s="216"/>
      <c r="CGS29" s="216"/>
      <c r="CGT29" s="216"/>
      <c r="CGU29" s="216"/>
      <c r="CGV29" s="216"/>
      <c r="CGW29" s="216"/>
      <c r="CGX29" s="216"/>
      <c r="CGY29" s="216"/>
      <c r="CGZ29" s="216"/>
      <c r="CHA29" s="216"/>
      <c r="CHB29" s="216"/>
      <c r="CHC29" s="216"/>
      <c r="CHD29" s="216"/>
      <c r="CHE29" s="216"/>
      <c r="CHF29" s="216"/>
      <c r="CHG29" s="216"/>
      <c r="CHH29" s="216"/>
      <c r="CHI29" s="216"/>
      <c r="CHJ29" s="216"/>
      <c r="CHK29" s="216"/>
      <c r="CHL29" s="216"/>
      <c r="CHM29" s="216"/>
      <c r="CHN29" s="216"/>
      <c r="CHO29" s="216"/>
      <c r="CHP29" s="216"/>
      <c r="CHQ29" s="216"/>
      <c r="CHR29" s="216"/>
      <c r="CHS29" s="216"/>
      <c r="CHT29" s="216"/>
      <c r="CHU29" s="216"/>
      <c r="CHV29" s="216"/>
      <c r="CHW29" s="216"/>
      <c r="CHX29" s="216"/>
      <c r="CHY29" s="216"/>
      <c r="CHZ29" s="216"/>
      <c r="CIA29" s="216"/>
      <c r="CIB29" s="216"/>
      <c r="CIC29" s="216"/>
      <c r="CID29" s="216"/>
      <c r="CIE29" s="216"/>
      <c r="CIF29" s="216"/>
      <c r="CIG29" s="216"/>
      <c r="CIH29" s="216"/>
      <c r="CII29" s="216"/>
      <c r="CIJ29" s="216"/>
      <c r="CIK29" s="216"/>
      <c r="CIL29" s="216"/>
      <c r="CIM29" s="216"/>
      <c r="CIN29" s="216"/>
      <c r="CIO29" s="216"/>
      <c r="CIP29" s="216"/>
      <c r="CIQ29" s="216"/>
      <c r="CIR29" s="216"/>
      <c r="CIS29" s="216"/>
      <c r="CIT29" s="216"/>
      <c r="CIU29" s="216"/>
      <c r="CIV29" s="216"/>
      <c r="CIW29" s="216"/>
      <c r="CIX29" s="216"/>
      <c r="CIY29" s="216"/>
      <c r="CIZ29" s="216"/>
      <c r="CJA29" s="216"/>
      <c r="CJB29" s="216"/>
      <c r="CJC29" s="216"/>
      <c r="CJD29" s="216"/>
      <c r="CJE29" s="216"/>
      <c r="CJF29" s="216"/>
      <c r="CJG29" s="216"/>
      <c r="CJH29" s="216"/>
      <c r="CJI29" s="216"/>
      <c r="CJJ29" s="216"/>
      <c r="CJK29" s="216"/>
      <c r="CJL29" s="216"/>
      <c r="CJM29" s="216"/>
      <c r="CJN29" s="216"/>
      <c r="CJO29" s="216"/>
      <c r="CJP29" s="216"/>
      <c r="CJQ29" s="216"/>
      <c r="CJR29" s="216"/>
      <c r="CJS29" s="216"/>
      <c r="CJT29" s="216"/>
      <c r="CJU29" s="216"/>
      <c r="CJV29" s="216"/>
      <c r="CJW29" s="216"/>
      <c r="CJX29" s="216"/>
      <c r="CJY29" s="216"/>
      <c r="CJZ29" s="216"/>
      <c r="CKA29" s="216"/>
      <c r="CKB29" s="216"/>
      <c r="CKC29" s="216"/>
      <c r="CKD29" s="216"/>
      <c r="CKE29" s="216"/>
      <c r="CKF29" s="216"/>
      <c r="CKG29" s="216"/>
      <c r="CKH29" s="216"/>
      <c r="CKI29" s="216"/>
      <c r="CKJ29" s="216"/>
      <c r="CKK29" s="216"/>
      <c r="CKL29" s="216"/>
      <c r="CKM29" s="216"/>
      <c r="CKN29" s="216"/>
      <c r="CKO29" s="216"/>
      <c r="CKP29" s="216"/>
      <c r="CKQ29" s="216"/>
      <c r="CKR29" s="216"/>
      <c r="CKS29" s="216"/>
      <c r="CKT29" s="216"/>
      <c r="CKU29" s="216"/>
      <c r="CKV29" s="216"/>
      <c r="CKW29" s="216"/>
      <c r="CKX29" s="216"/>
      <c r="CKY29" s="216"/>
      <c r="CKZ29" s="216"/>
      <c r="CLA29" s="216"/>
      <c r="CLB29" s="216"/>
      <c r="CLC29" s="216"/>
      <c r="CLD29" s="216"/>
      <c r="CLE29" s="216"/>
      <c r="CLF29" s="216"/>
      <c r="CLG29" s="216"/>
      <c r="CLH29" s="216"/>
      <c r="CLI29" s="216"/>
      <c r="CLJ29" s="216"/>
      <c r="CLK29" s="216"/>
      <c r="CLL29" s="216"/>
      <c r="CLM29" s="216"/>
      <c r="CLN29" s="216"/>
      <c r="CLO29" s="216"/>
      <c r="CLP29" s="216"/>
      <c r="CLQ29" s="216"/>
      <c r="CLR29" s="216"/>
      <c r="CLS29" s="216"/>
      <c r="CLT29" s="216"/>
      <c r="CLU29" s="216"/>
      <c r="CLV29" s="216"/>
      <c r="CLW29" s="216"/>
      <c r="CLX29" s="216"/>
      <c r="CLY29" s="216"/>
      <c r="CLZ29" s="216"/>
      <c r="CMA29" s="216"/>
      <c r="CMB29" s="216"/>
      <c r="CMC29" s="216"/>
      <c r="CMD29" s="216"/>
      <c r="CME29" s="216"/>
      <c r="CMF29" s="216"/>
      <c r="CMG29" s="216"/>
      <c r="CMH29" s="216"/>
      <c r="CMI29" s="216"/>
      <c r="CMJ29" s="216"/>
      <c r="CMK29" s="216"/>
      <c r="CML29" s="216"/>
      <c r="CMM29" s="216"/>
      <c r="CMN29" s="216"/>
      <c r="CMO29" s="216"/>
      <c r="CMP29" s="216"/>
      <c r="CMQ29" s="216"/>
      <c r="CMR29" s="216"/>
      <c r="CMS29" s="216"/>
      <c r="CMT29" s="216"/>
      <c r="CMU29" s="216"/>
      <c r="CMV29" s="216"/>
      <c r="CMW29" s="216"/>
      <c r="CMX29" s="216"/>
      <c r="CMY29" s="216"/>
      <c r="CMZ29" s="216"/>
      <c r="CNA29" s="216"/>
      <c r="CNB29" s="216"/>
      <c r="CNC29" s="216"/>
      <c r="CND29" s="216"/>
      <c r="CNE29" s="216"/>
      <c r="CNF29" s="216"/>
      <c r="CNG29" s="216"/>
      <c r="CNH29" s="216"/>
      <c r="CNI29" s="216"/>
      <c r="CNJ29" s="216"/>
      <c r="CNK29" s="216"/>
      <c r="CNL29" s="216"/>
      <c r="CNM29" s="216"/>
      <c r="CNN29" s="216"/>
      <c r="CNO29" s="216"/>
      <c r="CNP29" s="216"/>
      <c r="CNQ29" s="216"/>
      <c r="CNR29" s="216"/>
      <c r="CNS29" s="216"/>
      <c r="CNT29" s="216"/>
      <c r="CNU29" s="216"/>
      <c r="CNV29" s="216"/>
      <c r="CNW29" s="216"/>
      <c r="CNX29" s="216"/>
      <c r="CNY29" s="216"/>
      <c r="CNZ29" s="216"/>
      <c r="COA29" s="216"/>
      <c r="COB29" s="216"/>
      <c r="COC29" s="216"/>
      <c r="COD29" s="216"/>
      <c r="COE29" s="216"/>
      <c r="COF29" s="216"/>
      <c r="COG29" s="216"/>
      <c r="COH29" s="216"/>
      <c r="COI29" s="216"/>
      <c r="COJ29" s="216"/>
      <c r="COK29" s="216"/>
      <c r="COL29" s="216"/>
      <c r="COM29" s="216"/>
      <c r="CON29" s="216"/>
      <c r="COO29" s="216"/>
      <c r="COP29" s="216"/>
      <c r="COQ29" s="216"/>
      <c r="COR29" s="216"/>
      <c r="COS29" s="216"/>
      <c r="COT29" s="216"/>
      <c r="COU29" s="216"/>
      <c r="COV29" s="216"/>
      <c r="COW29" s="216"/>
      <c r="COX29" s="216"/>
      <c r="COY29" s="216"/>
      <c r="COZ29" s="216"/>
      <c r="CPA29" s="216"/>
      <c r="CPB29" s="216"/>
      <c r="CPC29" s="216"/>
      <c r="CPD29" s="216"/>
      <c r="CPE29" s="216"/>
      <c r="CPF29" s="216"/>
      <c r="CPG29" s="216"/>
      <c r="CPH29" s="216"/>
      <c r="CPI29" s="216"/>
      <c r="CPJ29" s="216"/>
      <c r="CPK29" s="216"/>
      <c r="CPL29" s="216"/>
      <c r="CPM29" s="216"/>
      <c r="CPN29" s="216"/>
      <c r="CPO29" s="216"/>
      <c r="CPP29" s="216"/>
      <c r="CPQ29" s="216"/>
      <c r="CPR29" s="216"/>
      <c r="CPS29" s="216"/>
      <c r="CPT29" s="216"/>
      <c r="CPU29" s="216"/>
      <c r="CPV29" s="216"/>
      <c r="CPW29" s="216"/>
      <c r="CPX29" s="216"/>
      <c r="CPY29" s="216"/>
      <c r="CPZ29" s="216"/>
      <c r="CQA29" s="216"/>
      <c r="CQB29" s="216"/>
      <c r="CQC29" s="216"/>
      <c r="CQD29" s="216"/>
      <c r="CQE29" s="216"/>
      <c r="CQF29" s="216"/>
      <c r="CQG29" s="216"/>
      <c r="CQH29" s="216"/>
      <c r="CQI29" s="216"/>
      <c r="CQJ29" s="216"/>
      <c r="CQK29" s="216"/>
      <c r="CQL29" s="216"/>
      <c r="CQM29" s="216"/>
      <c r="CQN29" s="216"/>
      <c r="CQO29" s="216"/>
      <c r="CQP29" s="216"/>
      <c r="CQQ29" s="216"/>
      <c r="CQR29" s="216"/>
      <c r="CQS29" s="216"/>
      <c r="CQT29" s="216"/>
      <c r="CQU29" s="216"/>
      <c r="CQV29" s="216"/>
      <c r="CQW29" s="216"/>
      <c r="CQX29" s="216"/>
      <c r="CQY29" s="216"/>
      <c r="CQZ29" s="216"/>
      <c r="CRA29" s="216"/>
      <c r="CRB29" s="216"/>
      <c r="CRC29" s="216"/>
      <c r="CRD29" s="216"/>
      <c r="CRE29" s="216"/>
      <c r="CRF29" s="216"/>
      <c r="CRG29" s="216"/>
      <c r="CRH29" s="216"/>
      <c r="CRI29" s="216"/>
      <c r="CRJ29" s="216"/>
      <c r="CRK29" s="216"/>
      <c r="CRL29" s="216"/>
      <c r="CRM29" s="216"/>
      <c r="CRN29" s="216"/>
      <c r="CRO29" s="216"/>
      <c r="CRP29" s="216"/>
      <c r="CRQ29" s="216"/>
      <c r="CRR29" s="216"/>
      <c r="CRS29" s="216"/>
      <c r="CRT29" s="216"/>
      <c r="CRU29" s="216"/>
      <c r="CRV29" s="216"/>
      <c r="CRW29" s="216"/>
      <c r="CRX29" s="216"/>
      <c r="CRY29" s="216"/>
      <c r="CRZ29" s="216"/>
      <c r="CSA29" s="216"/>
      <c r="CSB29" s="216"/>
      <c r="CSC29" s="216"/>
      <c r="CSD29" s="216"/>
      <c r="CSE29" s="216"/>
      <c r="CSF29" s="216"/>
      <c r="CSG29" s="216"/>
      <c r="CSH29" s="216"/>
      <c r="CSI29" s="216"/>
      <c r="CSJ29" s="216"/>
      <c r="CSK29" s="216"/>
      <c r="CSL29" s="216"/>
      <c r="CSM29" s="216"/>
      <c r="CSN29" s="216"/>
      <c r="CSO29" s="216"/>
      <c r="CSP29" s="216"/>
      <c r="CSQ29" s="216"/>
      <c r="CSR29" s="216"/>
      <c r="CSS29" s="216"/>
      <c r="CST29" s="216"/>
      <c r="CSU29" s="216"/>
      <c r="CSV29" s="216"/>
      <c r="CSW29" s="216"/>
      <c r="CSX29" s="216"/>
      <c r="CSY29" s="216"/>
      <c r="CSZ29" s="216"/>
      <c r="CTA29" s="216"/>
      <c r="CTB29" s="216"/>
      <c r="CTC29" s="216"/>
      <c r="CTD29" s="216"/>
      <c r="CTE29" s="216"/>
      <c r="CTF29" s="216"/>
      <c r="CTG29" s="216"/>
      <c r="CTH29" s="216"/>
      <c r="CTI29" s="216"/>
      <c r="CTJ29" s="216"/>
      <c r="CTK29" s="216"/>
      <c r="CTL29" s="216"/>
      <c r="CTM29" s="216"/>
      <c r="CTN29" s="216"/>
      <c r="CTO29" s="216"/>
      <c r="CTP29" s="216"/>
      <c r="CTQ29" s="216"/>
      <c r="CTR29" s="216"/>
      <c r="CTS29" s="216"/>
      <c r="CTT29" s="216"/>
      <c r="CTU29" s="216"/>
      <c r="CTV29" s="216"/>
      <c r="CTW29" s="216"/>
      <c r="CTX29" s="216"/>
      <c r="CTY29" s="216"/>
      <c r="CTZ29" s="216"/>
      <c r="CUA29" s="216"/>
      <c r="CUB29" s="216"/>
      <c r="CUC29" s="216"/>
      <c r="CUD29" s="216"/>
      <c r="CUE29" s="216"/>
      <c r="CUF29" s="216"/>
      <c r="CUG29" s="216"/>
      <c r="CUH29" s="216"/>
      <c r="CUI29" s="216"/>
      <c r="CUJ29" s="216"/>
      <c r="CUK29" s="216"/>
      <c r="CUL29" s="216"/>
      <c r="CUM29" s="216"/>
      <c r="CUN29" s="216"/>
      <c r="CUO29" s="216"/>
      <c r="CUP29" s="216"/>
      <c r="CUQ29" s="216"/>
      <c r="CUR29" s="216"/>
      <c r="CUS29" s="216"/>
      <c r="CUT29" s="216"/>
      <c r="CUU29" s="216"/>
      <c r="CUV29" s="216"/>
      <c r="CUW29" s="216"/>
      <c r="CUX29" s="216"/>
      <c r="CUY29" s="216"/>
      <c r="CUZ29" s="216"/>
      <c r="CVA29" s="216"/>
      <c r="CVB29" s="216"/>
      <c r="CVC29" s="216"/>
      <c r="CVD29" s="216"/>
      <c r="CVE29" s="216"/>
      <c r="CVF29" s="216"/>
      <c r="CVG29" s="216"/>
      <c r="CVH29" s="216"/>
      <c r="CVI29" s="216"/>
      <c r="CVJ29" s="216"/>
      <c r="CVK29" s="216"/>
      <c r="CVL29" s="216"/>
      <c r="CVM29" s="216"/>
      <c r="CVN29" s="216"/>
      <c r="CVO29" s="216"/>
      <c r="CVP29" s="216"/>
      <c r="CVQ29" s="216"/>
      <c r="CVR29" s="216"/>
      <c r="CVS29" s="216"/>
      <c r="CVT29" s="216"/>
      <c r="CVU29" s="216"/>
      <c r="CVV29" s="216"/>
      <c r="CVW29" s="216"/>
      <c r="CVX29" s="216"/>
      <c r="CVY29" s="216"/>
      <c r="CVZ29" s="216"/>
      <c r="CWA29" s="216"/>
      <c r="CWB29" s="216"/>
      <c r="CWC29" s="216"/>
      <c r="CWD29" s="216"/>
      <c r="CWE29" s="216"/>
      <c r="CWF29" s="216"/>
      <c r="CWG29" s="216"/>
      <c r="CWH29" s="216"/>
      <c r="CWI29" s="216"/>
      <c r="CWJ29" s="216"/>
      <c r="CWK29" s="216"/>
      <c r="CWL29" s="216"/>
      <c r="CWM29" s="216"/>
      <c r="CWN29" s="216"/>
      <c r="CWO29" s="216"/>
      <c r="CWP29" s="216"/>
      <c r="CWQ29" s="216"/>
      <c r="CWR29" s="216"/>
      <c r="CWS29" s="216"/>
      <c r="CWT29" s="216"/>
      <c r="CWU29" s="216"/>
      <c r="CWV29" s="216"/>
      <c r="CWW29" s="216"/>
      <c r="CWX29" s="216"/>
      <c r="CWY29" s="216"/>
      <c r="CWZ29" s="216"/>
      <c r="CXA29" s="216"/>
      <c r="CXB29" s="216"/>
      <c r="CXC29" s="216"/>
      <c r="CXD29" s="216"/>
      <c r="CXE29" s="216"/>
      <c r="CXF29" s="216"/>
      <c r="CXG29" s="216"/>
      <c r="CXH29" s="216"/>
      <c r="CXI29" s="216"/>
      <c r="CXJ29" s="216"/>
      <c r="CXK29" s="216"/>
      <c r="CXL29" s="216"/>
      <c r="CXM29" s="216"/>
      <c r="CXN29" s="216"/>
      <c r="CXO29" s="216"/>
      <c r="CXP29" s="216"/>
      <c r="CXQ29" s="216"/>
      <c r="CXR29" s="216"/>
      <c r="CXS29" s="216"/>
      <c r="CXT29" s="216"/>
      <c r="CXU29" s="216"/>
      <c r="CXV29" s="216"/>
      <c r="CXW29" s="216"/>
      <c r="CXX29" s="216"/>
      <c r="CXY29" s="216"/>
      <c r="CXZ29" s="216"/>
      <c r="CYA29" s="216"/>
      <c r="CYB29" s="216"/>
      <c r="CYC29" s="216"/>
      <c r="CYD29" s="216"/>
      <c r="CYE29" s="216"/>
      <c r="CYF29" s="216"/>
      <c r="CYG29" s="216"/>
      <c r="CYH29" s="216"/>
      <c r="CYI29" s="216"/>
      <c r="CYJ29" s="216"/>
      <c r="CYK29" s="216"/>
      <c r="CYL29" s="216"/>
      <c r="CYM29" s="216"/>
      <c r="CYN29" s="216"/>
      <c r="CYO29" s="216"/>
      <c r="CYP29" s="216"/>
      <c r="CYQ29" s="216"/>
      <c r="CYR29" s="216"/>
      <c r="CYS29" s="216"/>
      <c r="CYT29" s="216"/>
      <c r="CYU29" s="216"/>
      <c r="CYV29" s="216"/>
      <c r="CYW29" s="216"/>
      <c r="CYX29" s="216"/>
      <c r="CYY29" s="216"/>
      <c r="CYZ29" s="216"/>
      <c r="CZA29" s="216"/>
      <c r="CZB29" s="216"/>
      <c r="CZC29" s="216"/>
      <c r="CZD29" s="216"/>
      <c r="CZE29" s="216"/>
      <c r="CZF29" s="216"/>
      <c r="CZG29" s="216"/>
      <c r="CZH29" s="216"/>
      <c r="CZI29" s="216"/>
      <c r="CZJ29" s="216"/>
      <c r="CZK29" s="216"/>
      <c r="CZL29" s="216"/>
      <c r="CZM29" s="216"/>
      <c r="CZN29" s="216"/>
      <c r="CZO29" s="216"/>
      <c r="CZP29" s="216"/>
      <c r="CZQ29" s="216"/>
      <c r="CZR29" s="216"/>
      <c r="CZS29" s="216"/>
      <c r="CZT29" s="216"/>
      <c r="CZU29" s="216"/>
      <c r="CZV29" s="216"/>
      <c r="CZW29" s="216"/>
      <c r="CZX29" s="216"/>
      <c r="CZY29" s="216"/>
      <c r="CZZ29" s="216"/>
      <c r="DAA29" s="216"/>
      <c r="DAB29" s="216"/>
      <c r="DAC29" s="216"/>
      <c r="DAD29" s="216"/>
      <c r="DAE29" s="216"/>
      <c r="DAF29" s="216"/>
      <c r="DAG29" s="216"/>
      <c r="DAH29" s="216"/>
      <c r="DAI29" s="216"/>
      <c r="DAJ29" s="216"/>
      <c r="DAK29" s="216"/>
      <c r="DAL29" s="216"/>
      <c r="DAM29" s="216"/>
      <c r="DAN29" s="216"/>
      <c r="DAO29" s="216"/>
      <c r="DAP29" s="216"/>
      <c r="DAQ29" s="216"/>
      <c r="DAR29" s="216"/>
      <c r="DAS29" s="216"/>
      <c r="DAT29" s="216"/>
      <c r="DAU29" s="216"/>
      <c r="DAV29" s="216"/>
      <c r="DAW29" s="216"/>
      <c r="DAX29" s="216"/>
      <c r="DAY29" s="216"/>
      <c r="DAZ29" s="216"/>
      <c r="DBA29" s="216"/>
      <c r="DBB29" s="216"/>
      <c r="DBC29" s="216"/>
      <c r="DBD29" s="216"/>
      <c r="DBE29" s="216"/>
      <c r="DBF29" s="216"/>
      <c r="DBG29" s="216"/>
      <c r="DBH29" s="216"/>
      <c r="DBI29" s="216"/>
      <c r="DBJ29" s="216"/>
      <c r="DBK29" s="216"/>
      <c r="DBL29" s="216"/>
      <c r="DBM29" s="216"/>
      <c r="DBN29" s="216"/>
      <c r="DBO29" s="216"/>
      <c r="DBP29" s="216"/>
      <c r="DBQ29" s="216"/>
      <c r="DBR29" s="216"/>
      <c r="DBS29" s="216"/>
      <c r="DBT29" s="216"/>
      <c r="DBU29" s="216"/>
      <c r="DBV29" s="216"/>
      <c r="DBW29" s="216"/>
      <c r="DBX29" s="216"/>
      <c r="DBY29" s="216"/>
      <c r="DBZ29" s="216"/>
      <c r="DCA29" s="216"/>
      <c r="DCB29" s="216"/>
      <c r="DCC29" s="216"/>
      <c r="DCD29" s="216"/>
      <c r="DCE29" s="216"/>
      <c r="DCF29" s="216"/>
      <c r="DCG29" s="216"/>
      <c r="DCH29" s="216"/>
      <c r="DCI29" s="216"/>
      <c r="DCJ29" s="216"/>
      <c r="DCK29" s="216"/>
      <c r="DCL29" s="216"/>
      <c r="DCM29" s="216"/>
      <c r="DCN29" s="216"/>
      <c r="DCO29" s="216"/>
      <c r="DCP29" s="216"/>
      <c r="DCQ29" s="216"/>
      <c r="DCR29" s="216"/>
      <c r="DCS29" s="216"/>
      <c r="DCT29" s="216"/>
      <c r="DCU29" s="216"/>
      <c r="DCV29" s="216"/>
      <c r="DCW29" s="216"/>
      <c r="DCX29" s="216"/>
      <c r="DCY29" s="216"/>
      <c r="DCZ29" s="216"/>
      <c r="DDA29" s="216"/>
      <c r="DDB29" s="216"/>
      <c r="DDC29" s="216"/>
      <c r="DDD29" s="216"/>
      <c r="DDE29" s="216"/>
      <c r="DDF29" s="216"/>
      <c r="DDG29" s="216"/>
      <c r="DDH29" s="216"/>
      <c r="DDI29" s="216"/>
      <c r="DDJ29" s="216"/>
      <c r="DDK29" s="216"/>
      <c r="DDL29" s="216"/>
      <c r="DDM29" s="216"/>
      <c r="DDN29" s="216"/>
      <c r="DDO29" s="216"/>
      <c r="DDP29" s="216"/>
      <c r="DDQ29" s="216"/>
      <c r="DDR29" s="216"/>
      <c r="DDS29" s="216"/>
      <c r="DDT29" s="216"/>
      <c r="DDU29" s="216"/>
      <c r="DDV29" s="216"/>
      <c r="DDW29" s="216"/>
      <c r="DDX29" s="216"/>
      <c r="DDY29" s="216"/>
      <c r="DDZ29" s="216"/>
      <c r="DEA29" s="216"/>
      <c r="DEB29" s="216"/>
      <c r="DEC29" s="216"/>
      <c r="DED29" s="216"/>
      <c r="DEE29" s="216"/>
      <c r="DEF29" s="216"/>
      <c r="DEG29" s="216"/>
      <c r="DEH29" s="216"/>
      <c r="DEI29" s="216"/>
      <c r="DEJ29" s="216"/>
      <c r="DEK29" s="216"/>
      <c r="DEL29" s="216"/>
      <c r="DEM29" s="216"/>
      <c r="DEN29" s="216"/>
      <c r="DEO29" s="216"/>
      <c r="DEP29" s="216"/>
      <c r="DEQ29" s="216"/>
      <c r="DER29" s="216"/>
      <c r="DES29" s="216"/>
      <c r="DET29" s="216"/>
      <c r="DEU29" s="216"/>
      <c r="DEV29" s="216"/>
      <c r="DEW29" s="216"/>
      <c r="DEX29" s="216"/>
      <c r="DEY29" s="216"/>
      <c r="DEZ29" s="216"/>
      <c r="DFA29" s="216"/>
      <c r="DFB29" s="216"/>
      <c r="DFC29" s="216"/>
      <c r="DFD29" s="216"/>
      <c r="DFE29" s="216"/>
      <c r="DFF29" s="216"/>
      <c r="DFG29" s="216"/>
      <c r="DFH29" s="216"/>
      <c r="DFI29" s="216"/>
      <c r="DFJ29" s="216"/>
      <c r="DFK29" s="216"/>
      <c r="DFL29" s="216"/>
      <c r="DFM29" s="216"/>
      <c r="DFN29" s="216"/>
      <c r="DFO29" s="216"/>
      <c r="DFP29" s="216"/>
      <c r="DFQ29" s="216"/>
      <c r="DFR29" s="216"/>
      <c r="DFS29" s="216"/>
      <c r="DFT29" s="216"/>
      <c r="DFU29" s="216"/>
      <c r="DFV29" s="216"/>
      <c r="DFW29" s="216"/>
      <c r="DFX29" s="216"/>
      <c r="DFY29" s="216"/>
      <c r="DFZ29" s="216"/>
      <c r="DGA29" s="216"/>
      <c r="DGB29" s="216"/>
      <c r="DGC29" s="216"/>
      <c r="DGD29" s="216"/>
      <c r="DGE29" s="216"/>
      <c r="DGF29" s="216"/>
      <c r="DGG29" s="216"/>
      <c r="DGH29" s="216"/>
      <c r="DGI29" s="216"/>
      <c r="DGJ29" s="216"/>
      <c r="DGK29" s="216"/>
      <c r="DGL29" s="216"/>
      <c r="DGM29" s="216"/>
      <c r="DGN29" s="216"/>
      <c r="DGO29" s="216"/>
      <c r="DGP29" s="216"/>
      <c r="DGQ29" s="216"/>
      <c r="DGR29" s="216"/>
      <c r="DGS29" s="216"/>
      <c r="DGT29" s="216"/>
      <c r="DGU29" s="216"/>
      <c r="DGV29" s="216"/>
      <c r="DGW29" s="216"/>
      <c r="DGX29" s="216"/>
      <c r="DGY29" s="216"/>
      <c r="DGZ29" s="216"/>
      <c r="DHA29" s="216"/>
      <c r="DHB29" s="216"/>
      <c r="DHC29" s="216"/>
      <c r="DHD29" s="216"/>
      <c r="DHE29" s="216"/>
      <c r="DHF29" s="216"/>
      <c r="DHG29" s="216"/>
      <c r="DHH29" s="216"/>
      <c r="DHI29" s="216"/>
      <c r="DHJ29" s="216"/>
      <c r="DHK29" s="216"/>
      <c r="DHL29" s="216"/>
      <c r="DHM29" s="216"/>
      <c r="DHN29" s="216"/>
      <c r="DHO29" s="216"/>
      <c r="DHP29" s="216"/>
      <c r="DHQ29" s="216"/>
      <c r="DHR29" s="216"/>
      <c r="DHS29" s="216"/>
      <c r="DHT29" s="216"/>
      <c r="DHU29" s="216"/>
      <c r="DHV29" s="216"/>
      <c r="DHW29" s="216"/>
      <c r="DHX29" s="216"/>
      <c r="DHY29" s="216"/>
      <c r="DHZ29" s="216"/>
      <c r="DIA29" s="216"/>
      <c r="DIB29" s="216"/>
      <c r="DIC29" s="216"/>
      <c r="DID29" s="216"/>
      <c r="DIE29" s="216"/>
      <c r="DIF29" s="216"/>
      <c r="DIG29" s="216"/>
      <c r="DIH29" s="216"/>
      <c r="DII29" s="216"/>
      <c r="DIJ29" s="216"/>
      <c r="DIK29" s="216"/>
      <c r="DIL29" s="216"/>
      <c r="DIM29" s="216"/>
      <c r="DIN29" s="216"/>
      <c r="DIO29" s="216"/>
      <c r="DIP29" s="216"/>
      <c r="DIQ29" s="216"/>
      <c r="DIR29" s="216"/>
      <c r="DIS29" s="216"/>
      <c r="DIT29" s="216"/>
      <c r="DIU29" s="216"/>
      <c r="DIV29" s="216"/>
      <c r="DIW29" s="216"/>
      <c r="DIX29" s="216"/>
      <c r="DIY29" s="216"/>
      <c r="DIZ29" s="216"/>
      <c r="DJA29" s="216"/>
      <c r="DJB29" s="216"/>
      <c r="DJC29" s="216"/>
      <c r="DJD29" s="216"/>
      <c r="DJE29" s="216"/>
      <c r="DJF29" s="216"/>
      <c r="DJG29" s="216"/>
      <c r="DJH29" s="216"/>
      <c r="DJI29" s="216"/>
      <c r="DJJ29" s="216"/>
      <c r="DJK29" s="216"/>
      <c r="DJL29" s="216"/>
      <c r="DJM29" s="216"/>
      <c r="DJN29" s="216"/>
      <c r="DJO29" s="216"/>
      <c r="DJP29" s="216"/>
      <c r="DJQ29" s="216"/>
      <c r="DJR29" s="216"/>
      <c r="DJS29" s="216"/>
      <c r="DJT29" s="216"/>
      <c r="DJU29" s="216"/>
      <c r="DJV29" s="216"/>
      <c r="DJW29" s="216"/>
      <c r="DJX29" s="216"/>
      <c r="DJY29" s="216"/>
      <c r="DJZ29" s="216"/>
      <c r="DKA29" s="216"/>
      <c r="DKB29" s="216"/>
      <c r="DKC29" s="216"/>
      <c r="DKD29" s="216"/>
      <c r="DKE29" s="216"/>
      <c r="DKF29" s="216"/>
      <c r="DKG29" s="216"/>
      <c r="DKH29" s="216"/>
      <c r="DKI29" s="216"/>
      <c r="DKJ29" s="216"/>
      <c r="DKK29" s="216"/>
      <c r="DKL29" s="216"/>
      <c r="DKM29" s="216"/>
      <c r="DKN29" s="216"/>
      <c r="DKO29" s="216"/>
      <c r="DKP29" s="216"/>
      <c r="DKQ29" s="216"/>
      <c r="DKR29" s="216"/>
      <c r="DKS29" s="216"/>
      <c r="DKT29" s="216"/>
      <c r="DKU29" s="216"/>
      <c r="DKV29" s="216"/>
      <c r="DKW29" s="216"/>
      <c r="DKX29" s="216"/>
      <c r="DKY29" s="216"/>
      <c r="DKZ29" s="216"/>
      <c r="DLA29" s="216"/>
      <c r="DLB29" s="216"/>
      <c r="DLC29" s="216"/>
      <c r="DLD29" s="216"/>
      <c r="DLE29" s="216"/>
      <c r="DLF29" s="216"/>
      <c r="DLG29" s="216"/>
      <c r="DLH29" s="216"/>
      <c r="DLI29" s="216"/>
      <c r="DLJ29" s="216"/>
      <c r="DLK29" s="216"/>
      <c r="DLL29" s="216"/>
      <c r="DLM29" s="216"/>
      <c r="DLN29" s="216"/>
      <c r="DLO29" s="216"/>
      <c r="DLP29" s="216"/>
      <c r="DLQ29" s="216"/>
      <c r="DLR29" s="216"/>
      <c r="DLS29" s="216"/>
      <c r="DLT29" s="216"/>
      <c r="DLU29" s="216"/>
      <c r="DLV29" s="216"/>
      <c r="DLW29" s="216"/>
      <c r="DLX29" s="216"/>
      <c r="DLY29" s="216"/>
      <c r="DLZ29" s="216"/>
      <c r="DMA29" s="216"/>
      <c r="DMB29" s="216"/>
      <c r="DMC29" s="216"/>
      <c r="DMD29" s="216"/>
      <c r="DME29" s="216"/>
      <c r="DMF29" s="216"/>
      <c r="DMG29" s="216"/>
      <c r="DMH29" s="216"/>
      <c r="DMI29" s="216"/>
      <c r="DMJ29" s="216"/>
      <c r="DMK29" s="216"/>
      <c r="DML29" s="216"/>
      <c r="DMM29" s="216"/>
      <c r="DMN29" s="216"/>
      <c r="DMO29" s="216"/>
      <c r="DMP29" s="216"/>
      <c r="DMQ29" s="216"/>
      <c r="DMR29" s="216"/>
      <c r="DMS29" s="216"/>
      <c r="DMT29" s="216"/>
      <c r="DMU29" s="216"/>
      <c r="DMV29" s="216"/>
      <c r="DMW29" s="216"/>
      <c r="DMX29" s="216"/>
      <c r="DMY29" s="216"/>
      <c r="DMZ29" s="216"/>
      <c r="DNA29" s="216"/>
      <c r="DNB29" s="216"/>
      <c r="DNC29" s="216"/>
      <c r="DND29" s="216"/>
      <c r="DNE29" s="216"/>
      <c r="DNF29" s="216"/>
      <c r="DNG29" s="216"/>
      <c r="DNH29" s="216"/>
      <c r="DNI29" s="216"/>
      <c r="DNJ29" s="216"/>
      <c r="DNK29" s="216"/>
      <c r="DNL29" s="216"/>
      <c r="DNM29" s="216"/>
      <c r="DNN29" s="216"/>
      <c r="DNO29" s="216"/>
      <c r="DNP29" s="216"/>
      <c r="DNQ29" s="216"/>
      <c r="DNR29" s="216"/>
      <c r="DNS29" s="216"/>
      <c r="DNT29" s="216"/>
      <c r="DNU29" s="216"/>
      <c r="DNV29" s="216"/>
      <c r="DNW29" s="216"/>
      <c r="DNX29" s="216"/>
      <c r="DNY29" s="216"/>
      <c r="DNZ29" s="216"/>
      <c r="DOA29" s="216"/>
      <c r="DOB29" s="216"/>
      <c r="DOC29" s="216"/>
      <c r="DOD29" s="216"/>
      <c r="DOE29" s="216"/>
      <c r="DOF29" s="216"/>
      <c r="DOG29" s="216"/>
      <c r="DOH29" s="216"/>
      <c r="DOI29" s="216"/>
      <c r="DOJ29" s="216"/>
      <c r="DOK29" s="216"/>
      <c r="DOL29" s="216"/>
      <c r="DOM29" s="216"/>
      <c r="DON29" s="216"/>
      <c r="DOO29" s="216"/>
      <c r="DOP29" s="216"/>
      <c r="DOQ29" s="216"/>
      <c r="DOR29" s="216"/>
      <c r="DOS29" s="216"/>
      <c r="DOT29" s="216"/>
      <c r="DOU29" s="216"/>
      <c r="DOV29" s="216"/>
      <c r="DOW29" s="216"/>
      <c r="DOX29" s="216"/>
      <c r="DOY29" s="216"/>
      <c r="DOZ29" s="216"/>
      <c r="DPA29" s="216"/>
      <c r="DPB29" s="216"/>
      <c r="DPC29" s="216"/>
      <c r="DPD29" s="216"/>
      <c r="DPE29" s="216"/>
      <c r="DPF29" s="216"/>
      <c r="DPG29" s="216"/>
      <c r="DPH29" s="216"/>
      <c r="DPI29" s="216"/>
      <c r="DPJ29" s="216"/>
      <c r="DPK29" s="216"/>
      <c r="DPL29" s="216"/>
      <c r="DPM29" s="216"/>
      <c r="DPN29" s="216"/>
      <c r="DPO29" s="216"/>
      <c r="DPP29" s="216"/>
      <c r="DPQ29" s="216"/>
      <c r="DPR29" s="216"/>
      <c r="DPS29" s="216"/>
      <c r="DPT29" s="216"/>
      <c r="DPU29" s="216"/>
      <c r="DPV29" s="216"/>
      <c r="DPW29" s="216"/>
      <c r="DPX29" s="216"/>
      <c r="DPY29" s="216"/>
      <c r="DPZ29" s="216"/>
      <c r="DQA29" s="216"/>
      <c r="DQB29" s="216"/>
      <c r="DQC29" s="216"/>
      <c r="DQD29" s="216"/>
      <c r="DQE29" s="216"/>
      <c r="DQF29" s="216"/>
      <c r="DQG29" s="216"/>
      <c r="DQH29" s="216"/>
      <c r="DQI29" s="216"/>
      <c r="DQJ29" s="216"/>
      <c r="DQK29" s="216"/>
      <c r="DQL29" s="216"/>
      <c r="DQM29" s="216"/>
      <c r="DQN29" s="216"/>
      <c r="DQO29" s="216"/>
      <c r="DQP29" s="216"/>
      <c r="DQQ29" s="216"/>
      <c r="DQR29" s="216"/>
      <c r="DQS29" s="216"/>
      <c r="DQT29" s="216"/>
      <c r="DQU29" s="216"/>
      <c r="DQV29" s="216"/>
      <c r="DQW29" s="216"/>
      <c r="DQX29" s="216"/>
      <c r="DQY29" s="216"/>
      <c r="DQZ29" s="216"/>
      <c r="DRA29" s="216"/>
      <c r="DRB29" s="216"/>
      <c r="DRC29" s="216"/>
      <c r="DRD29" s="216"/>
      <c r="DRE29" s="216"/>
      <c r="DRF29" s="216"/>
      <c r="DRG29" s="216"/>
      <c r="DRH29" s="216"/>
      <c r="DRI29" s="216"/>
      <c r="DRJ29" s="216"/>
      <c r="DRK29" s="216"/>
      <c r="DRL29" s="216"/>
      <c r="DRM29" s="216"/>
      <c r="DRN29" s="216"/>
      <c r="DRO29" s="216"/>
      <c r="DRP29" s="216"/>
      <c r="DRQ29" s="216"/>
      <c r="DRR29" s="216"/>
      <c r="DRS29" s="216"/>
      <c r="DRT29" s="216"/>
      <c r="DRU29" s="216"/>
      <c r="DRV29" s="216"/>
      <c r="DRW29" s="216"/>
      <c r="DRX29" s="216"/>
      <c r="DRY29" s="216"/>
      <c r="DRZ29" s="216"/>
      <c r="DSA29" s="216"/>
      <c r="DSB29" s="216"/>
      <c r="DSC29" s="216"/>
      <c r="DSD29" s="216"/>
      <c r="DSE29" s="216"/>
      <c r="DSF29" s="216"/>
      <c r="DSG29" s="216"/>
      <c r="DSH29" s="216"/>
      <c r="DSI29" s="216"/>
      <c r="DSJ29" s="216"/>
      <c r="DSK29" s="216"/>
      <c r="DSL29" s="216"/>
      <c r="DSM29" s="216"/>
      <c r="DSN29" s="216"/>
      <c r="DSO29" s="216"/>
      <c r="DSP29" s="216"/>
      <c r="DSQ29" s="216"/>
      <c r="DSR29" s="216"/>
      <c r="DSS29" s="216"/>
      <c r="DST29" s="216"/>
      <c r="DSU29" s="216"/>
      <c r="DSV29" s="216"/>
      <c r="DSW29" s="216"/>
      <c r="DSX29" s="216"/>
      <c r="DSY29" s="216"/>
      <c r="DSZ29" s="216"/>
      <c r="DTA29" s="216"/>
      <c r="DTB29" s="216"/>
      <c r="DTC29" s="216"/>
      <c r="DTD29" s="216"/>
      <c r="DTE29" s="216"/>
      <c r="DTF29" s="216"/>
      <c r="DTG29" s="216"/>
      <c r="DTH29" s="216"/>
      <c r="DTI29" s="216"/>
      <c r="DTJ29" s="216"/>
      <c r="DTK29" s="216"/>
      <c r="DTL29" s="216"/>
      <c r="DTM29" s="216"/>
      <c r="DTN29" s="216"/>
      <c r="DTO29" s="216"/>
      <c r="DTP29" s="216"/>
      <c r="DTQ29" s="216"/>
      <c r="DTR29" s="216"/>
      <c r="DTS29" s="216"/>
      <c r="DTT29" s="216"/>
      <c r="DTU29" s="216"/>
      <c r="DTV29" s="216"/>
      <c r="DTW29" s="216"/>
      <c r="DTX29" s="216"/>
      <c r="DTY29" s="216"/>
      <c r="DTZ29" s="216"/>
      <c r="DUA29" s="216"/>
      <c r="DUB29" s="216"/>
      <c r="DUC29" s="216"/>
      <c r="DUD29" s="216"/>
      <c r="DUE29" s="216"/>
      <c r="DUF29" s="216"/>
      <c r="DUG29" s="216"/>
      <c r="DUH29" s="216"/>
      <c r="DUI29" s="216"/>
      <c r="DUJ29" s="216"/>
      <c r="DUK29" s="216"/>
      <c r="DUL29" s="216"/>
      <c r="DUM29" s="216"/>
      <c r="DUN29" s="216"/>
      <c r="DUO29" s="216"/>
      <c r="DUP29" s="216"/>
      <c r="DUQ29" s="216"/>
      <c r="DUR29" s="216"/>
      <c r="DUS29" s="216"/>
      <c r="DUT29" s="216"/>
      <c r="DUU29" s="216"/>
      <c r="DUV29" s="216"/>
      <c r="DUW29" s="216"/>
      <c r="DUX29" s="216"/>
      <c r="DUY29" s="216"/>
      <c r="DUZ29" s="216"/>
      <c r="DVA29" s="216"/>
      <c r="DVB29" s="216"/>
      <c r="DVC29" s="216"/>
      <c r="DVD29" s="216"/>
      <c r="DVE29" s="216"/>
      <c r="DVF29" s="216"/>
      <c r="DVG29" s="216"/>
      <c r="DVH29" s="216"/>
      <c r="DVI29" s="216"/>
      <c r="DVJ29" s="216"/>
      <c r="DVK29" s="216"/>
      <c r="DVL29" s="216"/>
      <c r="DVM29" s="216"/>
      <c r="DVN29" s="216"/>
      <c r="DVO29" s="216"/>
      <c r="DVP29" s="216"/>
      <c r="DVQ29" s="216"/>
      <c r="DVR29" s="216"/>
      <c r="DVS29" s="216"/>
      <c r="DVT29" s="216"/>
      <c r="DVU29" s="216"/>
      <c r="DVV29" s="216"/>
      <c r="DVW29" s="216"/>
      <c r="DVX29" s="216"/>
      <c r="DVY29" s="216"/>
      <c r="DVZ29" s="216"/>
      <c r="DWA29" s="216"/>
      <c r="DWB29" s="216"/>
      <c r="DWC29" s="216"/>
      <c r="DWD29" s="216"/>
      <c r="DWE29" s="216"/>
      <c r="DWF29" s="216"/>
      <c r="DWG29" s="216"/>
      <c r="DWH29" s="216"/>
      <c r="DWI29" s="216"/>
      <c r="DWJ29" s="216"/>
      <c r="DWK29" s="216"/>
      <c r="DWL29" s="216"/>
      <c r="DWM29" s="216"/>
      <c r="DWN29" s="216"/>
      <c r="DWO29" s="216"/>
      <c r="DWP29" s="216"/>
      <c r="DWQ29" s="216"/>
      <c r="DWR29" s="216"/>
      <c r="DWS29" s="216"/>
      <c r="DWT29" s="216"/>
      <c r="DWU29" s="216"/>
      <c r="DWV29" s="216"/>
      <c r="DWW29" s="216"/>
      <c r="DWX29" s="216"/>
      <c r="DWY29" s="216"/>
      <c r="DWZ29" s="216"/>
      <c r="DXA29" s="216"/>
      <c r="DXB29" s="216"/>
      <c r="DXC29" s="216"/>
      <c r="DXD29" s="216"/>
      <c r="DXE29" s="216"/>
      <c r="DXF29" s="216"/>
      <c r="DXG29" s="216"/>
      <c r="DXH29" s="216"/>
      <c r="DXI29" s="216"/>
      <c r="DXJ29" s="216"/>
      <c r="DXK29" s="216"/>
      <c r="DXL29" s="216"/>
      <c r="DXM29" s="216"/>
      <c r="DXN29" s="216"/>
      <c r="DXO29" s="216"/>
      <c r="DXP29" s="216"/>
      <c r="DXQ29" s="216"/>
      <c r="DXR29" s="216"/>
      <c r="DXS29" s="216"/>
      <c r="DXT29" s="216"/>
      <c r="DXU29" s="216"/>
      <c r="DXV29" s="216"/>
      <c r="DXW29" s="216"/>
      <c r="DXX29" s="216"/>
      <c r="DXY29" s="216"/>
      <c r="DXZ29" s="216"/>
      <c r="DYA29" s="216"/>
      <c r="DYB29" s="216"/>
      <c r="DYC29" s="216"/>
      <c r="DYD29" s="216"/>
      <c r="DYE29" s="216"/>
      <c r="DYF29" s="216"/>
      <c r="DYG29" s="216"/>
      <c r="DYH29" s="216"/>
      <c r="DYI29" s="216"/>
      <c r="DYJ29" s="216"/>
      <c r="DYK29" s="216"/>
      <c r="DYL29" s="216"/>
      <c r="DYM29" s="216"/>
      <c r="DYN29" s="216"/>
      <c r="DYO29" s="216"/>
      <c r="DYP29" s="216"/>
      <c r="DYQ29" s="216"/>
      <c r="DYR29" s="216"/>
      <c r="DYS29" s="216"/>
      <c r="DYT29" s="216"/>
      <c r="DYU29" s="216"/>
      <c r="DYV29" s="216"/>
      <c r="DYW29" s="216"/>
      <c r="DYX29" s="216"/>
      <c r="DYY29" s="216"/>
      <c r="DYZ29" s="216"/>
      <c r="DZA29" s="216"/>
      <c r="DZB29" s="216"/>
      <c r="DZC29" s="216"/>
      <c r="DZD29" s="216"/>
      <c r="DZE29" s="216"/>
      <c r="DZF29" s="216"/>
      <c r="DZG29" s="216"/>
      <c r="DZH29" s="216"/>
      <c r="DZI29" s="216"/>
      <c r="DZJ29" s="216"/>
      <c r="DZK29" s="216"/>
      <c r="DZL29" s="216"/>
      <c r="DZM29" s="216"/>
      <c r="DZN29" s="216"/>
      <c r="DZO29" s="216"/>
      <c r="DZP29" s="216"/>
      <c r="DZQ29" s="216"/>
      <c r="DZR29" s="216"/>
      <c r="DZS29" s="216"/>
      <c r="DZT29" s="216"/>
      <c r="DZU29" s="216"/>
      <c r="DZV29" s="216"/>
      <c r="DZW29" s="216"/>
      <c r="DZX29" s="216"/>
      <c r="DZY29" s="216"/>
      <c r="DZZ29" s="216"/>
      <c r="EAA29" s="216"/>
      <c r="EAB29" s="216"/>
      <c r="EAC29" s="216"/>
      <c r="EAD29" s="216"/>
      <c r="EAE29" s="216"/>
      <c r="EAF29" s="216"/>
      <c r="EAG29" s="216"/>
      <c r="EAH29" s="216"/>
      <c r="EAI29" s="216"/>
      <c r="EAJ29" s="216"/>
      <c r="EAK29" s="216"/>
      <c r="EAL29" s="216"/>
      <c r="EAM29" s="216"/>
      <c r="EAN29" s="216"/>
      <c r="EAO29" s="216"/>
      <c r="EAP29" s="216"/>
      <c r="EAQ29" s="216"/>
      <c r="EAR29" s="216"/>
      <c r="EAS29" s="216"/>
      <c r="EAT29" s="216"/>
      <c r="EAU29" s="216"/>
      <c r="EAV29" s="216"/>
      <c r="EAW29" s="216"/>
      <c r="EAX29" s="216"/>
      <c r="EAY29" s="216"/>
      <c r="EAZ29" s="216"/>
      <c r="EBA29" s="216"/>
      <c r="EBB29" s="216"/>
      <c r="EBC29" s="216"/>
      <c r="EBD29" s="216"/>
      <c r="EBE29" s="216"/>
      <c r="EBF29" s="216"/>
      <c r="EBG29" s="216"/>
      <c r="EBH29" s="216"/>
      <c r="EBI29" s="216"/>
      <c r="EBJ29" s="216"/>
      <c r="EBK29" s="216"/>
      <c r="EBL29" s="216"/>
      <c r="EBM29" s="216"/>
      <c r="EBN29" s="216"/>
      <c r="EBO29" s="216"/>
      <c r="EBP29" s="216"/>
      <c r="EBQ29" s="216"/>
      <c r="EBR29" s="216"/>
      <c r="EBS29" s="216"/>
      <c r="EBT29" s="216"/>
      <c r="EBU29" s="216"/>
      <c r="EBV29" s="216"/>
      <c r="EBW29" s="216"/>
      <c r="EBX29" s="216"/>
      <c r="EBY29" s="216"/>
      <c r="EBZ29" s="216"/>
      <c r="ECA29" s="216"/>
      <c r="ECB29" s="216"/>
      <c r="ECC29" s="216"/>
      <c r="ECD29" s="216"/>
      <c r="ECE29" s="216"/>
      <c r="ECF29" s="216"/>
      <c r="ECG29" s="216"/>
      <c r="ECH29" s="216"/>
      <c r="ECI29" s="216"/>
      <c r="ECJ29" s="216"/>
      <c r="ECK29" s="216"/>
      <c r="ECL29" s="216"/>
      <c r="ECM29" s="216"/>
      <c r="ECN29" s="216"/>
      <c r="ECO29" s="216"/>
      <c r="ECP29" s="216"/>
      <c r="ECQ29" s="216"/>
      <c r="ECR29" s="216"/>
      <c r="ECS29" s="216"/>
      <c r="ECT29" s="216"/>
      <c r="ECU29" s="216"/>
      <c r="ECV29" s="216"/>
      <c r="ECW29" s="216"/>
      <c r="ECX29" s="216"/>
      <c r="ECY29" s="216"/>
      <c r="ECZ29" s="216"/>
      <c r="EDA29" s="216"/>
      <c r="EDB29" s="216"/>
      <c r="EDC29" s="216"/>
      <c r="EDD29" s="216"/>
      <c r="EDE29" s="216"/>
      <c r="EDF29" s="216"/>
      <c r="EDG29" s="216"/>
      <c r="EDH29" s="216"/>
      <c r="EDI29" s="216"/>
      <c r="EDJ29" s="216"/>
      <c r="EDK29" s="216"/>
      <c r="EDL29" s="216"/>
      <c r="EDM29" s="216"/>
      <c r="EDN29" s="216"/>
      <c r="EDO29" s="216"/>
      <c r="EDP29" s="216"/>
      <c r="EDQ29" s="216"/>
      <c r="EDR29" s="216"/>
      <c r="EDS29" s="216"/>
      <c r="EDT29" s="216"/>
      <c r="EDU29" s="216"/>
      <c r="EDV29" s="216"/>
      <c r="EDW29" s="216"/>
      <c r="EDX29" s="216"/>
      <c r="EDY29" s="216"/>
      <c r="EDZ29" s="216"/>
      <c r="EEA29" s="216"/>
      <c r="EEB29" s="216"/>
      <c r="EEC29" s="216"/>
      <c r="EED29" s="216"/>
      <c r="EEE29" s="216"/>
      <c r="EEF29" s="216"/>
      <c r="EEG29" s="216"/>
      <c r="EEH29" s="216"/>
      <c r="EEI29" s="216"/>
      <c r="EEJ29" s="216"/>
      <c r="EEK29" s="216"/>
      <c r="EEL29" s="216"/>
      <c r="EEM29" s="216"/>
      <c r="EEN29" s="216"/>
      <c r="EEO29" s="216"/>
      <c r="EEP29" s="216"/>
      <c r="EEQ29" s="216"/>
      <c r="EER29" s="216"/>
      <c r="EES29" s="216"/>
      <c r="EET29" s="216"/>
      <c r="EEU29" s="216"/>
      <c r="EEV29" s="216"/>
      <c r="EEW29" s="216"/>
      <c r="EEX29" s="216"/>
      <c r="EEY29" s="216"/>
      <c r="EEZ29" s="216"/>
      <c r="EFA29" s="216"/>
      <c r="EFB29" s="216"/>
      <c r="EFC29" s="216"/>
      <c r="EFD29" s="216"/>
      <c r="EFE29" s="216"/>
      <c r="EFF29" s="216"/>
      <c r="EFG29" s="216"/>
      <c r="EFH29" s="216"/>
      <c r="EFI29" s="216"/>
      <c r="EFJ29" s="216"/>
      <c r="EFK29" s="216"/>
      <c r="EFL29" s="216"/>
      <c r="EFM29" s="216"/>
      <c r="EFN29" s="216"/>
      <c r="EFO29" s="216"/>
      <c r="EFP29" s="216"/>
      <c r="EFQ29" s="216"/>
      <c r="EFR29" s="216"/>
      <c r="EFS29" s="216"/>
      <c r="EFT29" s="216"/>
      <c r="EFU29" s="216"/>
      <c r="EFV29" s="216"/>
      <c r="EFW29" s="216"/>
      <c r="EFX29" s="216"/>
      <c r="EFY29" s="216"/>
      <c r="EFZ29" s="216"/>
      <c r="EGA29" s="216"/>
      <c r="EGB29" s="216"/>
      <c r="EGC29" s="216"/>
      <c r="EGD29" s="216"/>
      <c r="EGE29" s="216"/>
      <c r="EGF29" s="216"/>
      <c r="EGG29" s="216"/>
      <c r="EGH29" s="216"/>
      <c r="EGI29" s="216"/>
      <c r="EGJ29" s="216"/>
      <c r="EGK29" s="216"/>
      <c r="EGL29" s="216"/>
      <c r="EGM29" s="216"/>
      <c r="EGN29" s="216"/>
      <c r="EGO29" s="216"/>
      <c r="EGP29" s="216"/>
      <c r="EGQ29" s="216"/>
      <c r="EGR29" s="216"/>
      <c r="EGS29" s="216"/>
      <c r="EGT29" s="216"/>
      <c r="EGU29" s="216"/>
      <c r="EGV29" s="216"/>
      <c r="EGW29" s="216"/>
      <c r="EGX29" s="216"/>
      <c r="EGY29" s="216"/>
      <c r="EGZ29" s="216"/>
      <c r="EHA29" s="216"/>
      <c r="EHB29" s="216"/>
      <c r="EHC29" s="216"/>
      <c r="EHD29" s="216"/>
      <c r="EHE29" s="216"/>
      <c r="EHF29" s="216"/>
      <c r="EHG29" s="216"/>
      <c r="EHH29" s="216"/>
      <c r="EHI29" s="216"/>
      <c r="EHJ29" s="216"/>
      <c r="EHK29" s="216"/>
      <c r="EHL29" s="216"/>
      <c r="EHM29" s="216"/>
      <c r="EHN29" s="216"/>
      <c r="EHO29" s="216"/>
      <c r="EHP29" s="216"/>
      <c r="EHQ29" s="216"/>
      <c r="EHR29" s="216"/>
      <c r="EHS29" s="216"/>
      <c r="EHT29" s="216"/>
      <c r="EHU29" s="216"/>
      <c r="EHV29" s="216"/>
      <c r="EHW29" s="216"/>
      <c r="EHX29" s="216"/>
      <c r="EHY29" s="216"/>
      <c r="EHZ29" s="216"/>
      <c r="EIA29" s="216"/>
      <c r="EIB29" s="216"/>
      <c r="EIC29" s="216"/>
      <c r="EID29" s="216"/>
      <c r="EIE29" s="216"/>
      <c r="EIF29" s="216"/>
      <c r="EIG29" s="216"/>
      <c r="EIH29" s="216"/>
      <c r="EII29" s="216"/>
      <c r="EIJ29" s="216"/>
      <c r="EIK29" s="216"/>
      <c r="EIL29" s="216"/>
      <c r="EIM29" s="216"/>
      <c r="EIN29" s="216"/>
      <c r="EIO29" s="216"/>
      <c r="EIP29" s="216"/>
      <c r="EIQ29" s="216"/>
      <c r="EIR29" s="216"/>
      <c r="EIS29" s="216"/>
      <c r="EIT29" s="216"/>
      <c r="EIU29" s="216"/>
      <c r="EIV29" s="216"/>
      <c r="EIW29" s="216"/>
      <c r="EIX29" s="216"/>
      <c r="EIY29" s="216"/>
      <c r="EIZ29" s="216"/>
      <c r="EJA29" s="216"/>
      <c r="EJB29" s="216"/>
      <c r="EJC29" s="216"/>
      <c r="EJD29" s="216"/>
      <c r="EJE29" s="216"/>
      <c r="EJF29" s="216"/>
      <c r="EJG29" s="216"/>
      <c r="EJH29" s="216"/>
      <c r="EJI29" s="216"/>
      <c r="EJJ29" s="216"/>
      <c r="EJK29" s="216"/>
      <c r="EJL29" s="216"/>
      <c r="EJM29" s="216"/>
      <c r="EJN29" s="216"/>
      <c r="EJO29" s="216"/>
      <c r="EJP29" s="216"/>
      <c r="EJQ29" s="216"/>
      <c r="EJR29" s="216"/>
      <c r="EJS29" s="216"/>
      <c r="EJT29" s="216"/>
      <c r="EJU29" s="216"/>
      <c r="EJV29" s="216"/>
      <c r="EJW29" s="216"/>
      <c r="EJX29" s="216"/>
      <c r="EJY29" s="216"/>
      <c r="EJZ29" s="216"/>
      <c r="EKA29" s="216"/>
      <c r="EKB29" s="216"/>
      <c r="EKC29" s="216"/>
      <c r="EKD29" s="216"/>
      <c r="EKE29" s="216"/>
      <c r="EKF29" s="216"/>
      <c r="EKG29" s="216"/>
      <c r="EKH29" s="216"/>
      <c r="EKI29" s="216"/>
      <c r="EKJ29" s="216"/>
      <c r="EKK29" s="216"/>
      <c r="EKL29" s="216"/>
      <c r="EKM29" s="216"/>
      <c r="EKN29" s="216"/>
      <c r="EKO29" s="216"/>
      <c r="EKP29" s="216"/>
      <c r="EKQ29" s="216"/>
      <c r="EKR29" s="216"/>
      <c r="EKS29" s="216"/>
      <c r="EKT29" s="216"/>
      <c r="EKU29" s="216"/>
      <c r="EKV29" s="216"/>
      <c r="EKW29" s="216"/>
      <c r="EKX29" s="216"/>
      <c r="EKY29" s="216"/>
      <c r="EKZ29" s="216"/>
      <c r="ELA29" s="216"/>
      <c r="ELB29" s="216"/>
      <c r="ELC29" s="216"/>
      <c r="ELD29" s="216"/>
      <c r="ELE29" s="216"/>
      <c r="ELF29" s="216"/>
      <c r="ELG29" s="216"/>
      <c r="ELH29" s="216"/>
      <c r="ELI29" s="216"/>
      <c r="ELJ29" s="216"/>
      <c r="ELK29" s="216"/>
      <c r="ELL29" s="216"/>
      <c r="ELM29" s="216"/>
      <c r="ELN29" s="216"/>
      <c r="ELO29" s="216"/>
      <c r="ELP29" s="216"/>
      <c r="ELQ29" s="216"/>
      <c r="ELR29" s="216"/>
      <c r="ELS29" s="216"/>
      <c r="ELT29" s="216"/>
      <c r="ELU29" s="216"/>
      <c r="ELV29" s="216"/>
      <c r="ELW29" s="216"/>
      <c r="ELX29" s="216"/>
      <c r="ELY29" s="216"/>
      <c r="ELZ29" s="216"/>
      <c r="EMA29" s="216"/>
      <c r="EMB29" s="216"/>
      <c r="EMC29" s="216"/>
      <c r="EMD29" s="216"/>
      <c r="EME29" s="216"/>
      <c r="EMF29" s="216"/>
      <c r="EMG29" s="216"/>
      <c r="EMH29" s="216"/>
      <c r="EMI29" s="216"/>
      <c r="EMJ29" s="216"/>
      <c r="EMK29" s="216"/>
      <c r="EML29" s="216"/>
      <c r="EMM29" s="216"/>
      <c r="EMN29" s="216"/>
      <c r="EMO29" s="216"/>
      <c r="EMP29" s="216"/>
      <c r="EMQ29" s="216"/>
      <c r="EMR29" s="216"/>
      <c r="EMS29" s="216"/>
      <c r="EMT29" s="216"/>
      <c r="EMU29" s="216"/>
      <c r="EMV29" s="216"/>
      <c r="EMW29" s="216"/>
      <c r="EMX29" s="216"/>
      <c r="EMY29" s="216"/>
      <c r="EMZ29" s="216"/>
      <c r="ENA29" s="216"/>
      <c r="ENB29" s="216"/>
      <c r="ENC29" s="216"/>
      <c r="END29" s="216"/>
      <c r="ENE29" s="216"/>
      <c r="ENF29" s="216"/>
      <c r="ENG29" s="216"/>
      <c r="ENH29" s="216"/>
      <c r="ENI29" s="216"/>
      <c r="ENJ29" s="216"/>
      <c r="ENK29" s="216"/>
      <c r="ENL29" s="216"/>
      <c r="ENM29" s="216"/>
      <c r="ENN29" s="216"/>
      <c r="ENO29" s="216"/>
      <c r="ENP29" s="216"/>
      <c r="ENQ29" s="216"/>
      <c r="ENR29" s="216"/>
      <c r="ENS29" s="216"/>
      <c r="ENT29" s="216"/>
      <c r="ENU29" s="216"/>
      <c r="ENV29" s="216"/>
      <c r="ENW29" s="216"/>
      <c r="ENX29" s="216"/>
      <c r="ENY29" s="216"/>
      <c r="ENZ29" s="216"/>
      <c r="EOA29" s="216"/>
      <c r="EOB29" s="216"/>
      <c r="EOC29" s="216"/>
      <c r="EOD29" s="216"/>
      <c r="EOE29" s="216"/>
      <c r="EOF29" s="216"/>
      <c r="EOG29" s="216"/>
      <c r="EOH29" s="216"/>
      <c r="EOI29" s="216"/>
      <c r="EOJ29" s="216"/>
      <c r="EOK29" s="216"/>
      <c r="EOL29" s="216"/>
      <c r="EOM29" s="216"/>
      <c r="EON29" s="216"/>
      <c r="EOO29" s="216"/>
      <c r="EOP29" s="216"/>
      <c r="EOQ29" s="216"/>
      <c r="EOR29" s="216"/>
      <c r="EOS29" s="216"/>
      <c r="EOT29" s="216"/>
      <c r="EOU29" s="216"/>
      <c r="EOV29" s="216"/>
      <c r="EOW29" s="216"/>
      <c r="EOX29" s="216"/>
      <c r="EOY29" s="216"/>
      <c r="EOZ29" s="216"/>
      <c r="EPA29" s="216"/>
      <c r="EPB29" s="216"/>
      <c r="EPC29" s="216"/>
      <c r="EPD29" s="216"/>
      <c r="EPE29" s="216"/>
      <c r="EPF29" s="216"/>
      <c r="EPG29" s="216"/>
      <c r="EPH29" s="216"/>
      <c r="EPI29" s="216"/>
      <c r="EPJ29" s="216"/>
      <c r="EPK29" s="216"/>
      <c r="EPL29" s="216"/>
      <c r="EPM29" s="216"/>
      <c r="EPN29" s="216"/>
      <c r="EPO29" s="216"/>
      <c r="EPP29" s="216"/>
      <c r="EPQ29" s="216"/>
      <c r="EPR29" s="216"/>
      <c r="EPS29" s="216"/>
      <c r="EPT29" s="216"/>
      <c r="EPU29" s="216"/>
      <c r="EPV29" s="216"/>
      <c r="EPW29" s="216"/>
      <c r="EPX29" s="216"/>
      <c r="EPY29" s="216"/>
      <c r="EPZ29" s="216"/>
      <c r="EQA29" s="216"/>
      <c r="EQB29" s="216"/>
      <c r="EQC29" s="216"/>
      <c r="EQD29" s="216"/>
      <c r="EQE29" s="216"/>
      <c r="EQF29" s="216"/>
      <c r="EQG29" s="216"/>
      <c r="EQH29" s="216"/>
      <c r="EQI29" s="216"/>
      <c r="EQJ29" s="216"/>
      <c r="EQK29" s="216"/>
      <c r="EQL29" s="216"/>
      <c r="EQM29" s="216"/>
      <c r="EQN29" s="216"/>
      <c r="EQO29" s="216"/>
      <c r="EQP29" s="216"/>
      <c r="EQQ29" s="216"/>
      <c r="EQR29" s="216"/>
      <c r="EQS29" s="216"/>
      <c r="EQT29" s="216"/>
      <c r="EQU29" s="216"/>
      <c r="EQV29" s="216"/>
      <c r="EQW29" s="216"/>
      <c r="EQX29" s="216"/>
      <c r="EQY29" s="216"/>
      <c r="EQZ29" s="216"/>
      <c r="ERA29" s="216"/>
      <c r="ERB29" s="216"/>
      <c r="ERC29" s="216"/>
      <c r="ERD29" s="216"/>
      <c r="ERE29" s="216"/>
      <c r="ERF29" s="216"/>
      <c r="ERG29" s="216"/>
      <c r="ERH29" s="216"/>
      <c r="ERI29" s="216"/>
      <c r="ERJ29" s="216"/>
      <c r="ERK29" s="216"/>
      <c r="ERL29" s="216"/>
      <c r="ERM29" s="216"/>
      <c r="ERN29" s="216"/>
      <c r="ERO29" s="216"/>
      <c r="ERP29" s="216"/>
      <c r="ERQ29" s="216"/>
      <c r="ERR29" s="216"/>
      <c r="ERS29" s="216"/>
      <c r="ERT29" s="216"/>
      <c r="ERU29" s="216"/>
      <c r="ERV29" s="216"/>
      <c r="ERW29" s="216"/>
      <c r="ERX29" s="216"/>
      <c r="ERY29" s="216"/>
      <c r="ERZ29" s="216"/>
      <c r="ESA29" s="216"/>
      <c r="ESB29" s="216"/>
      <c r="ESC29" s="216"/>
      <c r="ESD29" s="216"/>
      <c r="ESE29" s="216"/>
      <c r="ESF29" s="216"/>
      <c r="ESG29" s="216"/>
      <c r="ESH29" s="216"/>
      <c r="ESI29" s="216"/>
      <c r="ESJ29" s="216"/>
      <c r="ESK29" s="216"/>
      <c r="ESL29" s="216"/>
      <c r="ESM29" s="216"/>
      <c r="ESN29" s="216"/>
      <c r="ESO29" s="216"/>
      <c r="ESP29" s="216"/>
      <c r="ESQ29" s="216"/>
      <c r="ESR29" s="216"/>
      <c r="ESS29" s="216"/>
      <c r="EST29" s="216"/>
      <c r="ESU29" s="216"/>
      <c r="ESV29" s="216"/>
      <c r="ESW29" s="216"/>
      <c r="ESX29" s="216"/>
      <c r="ESY29" s="216"/>
      <c r="ESZ29" s="216"/>
      <c r="ETA29" s="216"/>
      <c r="ETB29" s="216"/>
      <c r="ETC29" s="216"/>
      <c r="ETD29" s="216"/>
      <c r="ETE29" s="216"/>
      <c r="ETF29" s="216"/>
      <c r="ETG29" s="216"/>
      <c r="ETH29" s="216"/>
      <c r="ETI29" s="216"/>
      <c r="ETJ29" s="216"/>
      <c r="ETK29" s="216"/>
      <c r="ETL29" s="216"/>
      <c r="ETM29" s="216"/>
      <c r="ETN29" s="216"/>
      <c r="ETO29" s="216"/>
      <c r="ETP29" s="216"/>
      <c r="ETQ29" s="216"/>
      <c r="ETR29" s="216"/>
      <c r="ETS29" s="216"/>
      <c r="ETT29" s="216"/>
      <c r="ETU29" s="216"/>
      <c r="ETV29" s="216"/>
      <c r="ETW29" s="216"/>
      <c r="ETX29" s="216"/>
      <c r="ETY29" s="216"/>
      <c r="ETZ29" s="216"/>
      <c r="EUA29" s="216"/>
      <c r="EUB29" s="216"/>
      <c r="EUC29" s="216"/>
      <c r="EUD29" s="216"/>
      <c r="EUE29" s="216"/>
      <c r="EUF29" s="216"/>
      <c r="EUG29" s="216"/>
      <c r="EUH29" s="216"/>
      <c r="EUI29" s="216"/>
      <c r="EUJ29" s="216"/>
      <c r="EUK29" s="216"/>
      <c r="EUL29" s="216"/>
      <c r="EUM29" s="216"/>
      <c r="EUN29" s="216"/>
      <c r="EUO29" s="216"/>
      <c r="EUP29" s="216"/>
      <c r="EUQ29" s="216"/>
      <c r="EUR29" s="216"/>
      <c r="EUS29" s="216"/>
      <c r="EUT29" s="216"/>
      <c r="EUU29" s="216"/>
      <c r="EUV29" s="216"/>
      <c r="EUW29" s="216"/>
      <c r="EUX29" s="216"/>
      <c r="EUY29" s="216"/>
      <c r="EUZ29" s="216"/>
      <c r="EVA29" s="216"/>
      <c r="EVB29" s="216"/>
      <c r="EVC29" s="216"/>
      <c r="EVD29" s="216"/>
      <c r="EVE29" s="216"/>
      <c r="EVF29" s="216"/>
      <c r="EVG29" s="216"/>
      <c r="EVH29" s="216"/>
      <c r="EVI29" s="216"/>
      <c r="EVJ29" s="216"/>
      <c r="EVK29" s="216"/>
      <c r="EVL29" s="216"/>
      <c r="EVM29" s="216"/>
      <c r="EVN29" s="216"/>
      <c r="EVO29" s="216"/>
      <c r="EVP29" s="216"/>
      <c r="EVQ29" s="216"/>
      <c r="EVR29" s="216"/>
      <c r="EVS29" s="216"/>
      <c r="EVT29" s="216"/>
      <c r="EVU29" s="216"/>
      <c r="EVV29" s="216"/>
      <c r="EVW29" s="216"/>
      <c r="EVX29" s="216"/>
      <c r="EVY29" s="216"/>
      <c r="EVZ29" s="216"/>
      <c r="EWA29" s="216"/>
      <c r="EWB29" s="216"/>
      <c r="EWC29" s="216"/>
      <c r="EWD29" s="216"/>
      <c r="EWE29" s="216"/>
      <c r="EWF29" s="216"/>
      <c r="EWG29" s="216"/>
      <c r="EWH29" s="216"/>
      <c r="EWI29" s="216"/>
      <c r="EWJ29" s="216"/>
      <c r="EWK29" s="216"/>
      <c r="EWL29" s="216"/>
      <c r="EWM29" s="216"/>
      <c r="EWN29" s="216"/>
      <c r="EWO29" s="216"/>
      <c r="EWP29" s="216"/>
      <c r="EWQ29" s="216"/>
      <c r="EWR29" s="216"/>
      <c r="EWS29" s="216"/>
      <c r="EWT29" s="216"/>
      <c r="EWU29" s="216"/>
      <c r="EWV29" s="216"/>
      <c r="EWW29" s="216"/>
      <c r="EWX29" s="216"/>
      <c r="EWY29" s="216"/>
      <c r="EWZ29" s="216"/>
      <c r="EXA29" s="216"/>
      <c r="EXB29" s="216"/>
      <c r="EXC29" s="216"/>
      <c r="EXD29" s="216"/>
      <c r="EXE29" s="216"/>
      <c r="EXF29" s="216"/>
      <c r="EXG29" s="216"/>
      <c r="EXH29" s="216"/>
      <c r="EXI29" s="216"/>
      <c r="EXJ29" s="216"/>
      <c r="EXK29" s="216"/>
      <c r="EXL29" s="216"/>
      <c r="EXM29" s="216"/>
      <c r="EXN29" s="216"/>
      <c r="EXO29" s="216"/>
      <c r="EXP29" s="216"/>
      <c r="EXQ29" s="216"/>
      <c r="EXR29" s="216"/>
      <c r="EXS29" s="216"/>
      <c r="EXT29" s="216"/>
      <c r="EXU29" s="216"/>
      <c r="EXV29" s="216"/>
      <c r="EXW29" s="216"/>
      <c r="EXX29" s="216"/>
      <c r="EXY29" s="216"/>
      <c r="EXZ29" s="216"/>
      <c r="EYA29" s="216"/>
      <c r="EYB29" s="216"/>
      <c r="EYC29" s="216"/>
      <c r="EYD29" s="216"/>
      <c r="EYE29" s="216"/>
      <c r="EYF29" s="216"/>
      <c r="EYG29" s="216"/>
      <c r="EYH29" s="216"/>
      <c r="EYI29" s="216"/>
      <c r="EYJ29" s="216"/>
      <c r="EYK29" s="216"/>
      <c r="EYL29" s="216"/>
      <c r="EYM29" s="216"/>
      <c r="EYN29" s="216"/>
      <c r="EYO29" s="216"/>
      <c r="EYP29" s="216"/>
      <c r="EYQ29" s="216"/>
      <c r="EYR29" s="216"/>
      <c r="EYS29" s="216"/>
      <c r="EYT29" s="216"/>
      <c r="EYU29" s="216"/>
      <c r="EYV29" s="216"/>
      <c r="EYW29" s="216"/>
      <c r="EYX29" s="216"/>
      <c r="EYY29" s="216"/>
      <c r="EYZ29" s="216"/>
      <c r="EZA29" s="216"/>
      <c r="EZB29" s="216"/>
      <c r="EZC29" s="216"/>
      <c r="EZD29" s="216"/>
      <c r="EZE29" s="216"/>
      <c r="EZF29" s="216"/>
      <c r="EZG29" s="216"/>
      <c r="EZH29" s="216"/>
      <c r="EZI29" s="216"/>
      <c r="EZJ29" s="216"/>
      <c r="EZK29" s="216"/>
      <c r="EZL29" s="216"/>
      <c r="EZM29" s="216"/>
      <c r="EZN29" s="216"/>
      <c r="EZO29" s="216"/>
      <c r="EZP29" s="216"/>
      <c r="EZQ29" s="216"/>
      <c r="EZR29" s="216"/>
      <c r="EZS29" s="216"/>
      <c r="EZT29" s="216"/>
      <c r="EZU29" s="216"/>
      <c r="EZV29" s="216"/>
      <c r="EZW29" s="216"/>
      <c r="EZX29" s="216"/>
      <c r="EZY29" s="216"/>
      <c r="EZZ29" s="216"/>
      <c r="FAA29" s="216"/>
      <c r="FAB29" s="216"/>
      <c r="FAC29" s="216"/>
      <c r="FAD29" s="216"/>
      <c r="FAE29" s="216"/>
      <c r="FAF29" s="216"/>
      <c r="FAG29" s="216"/>
      <c r="FAH29" s="216"/>
      <c r="FAI29" s="216"/>
      <c r="FAJ29" s="216"/>
      <c r="FAK29" s="216"/>
      <c r="FAL29" s="216"/>
      <c r="FAM29" s="216"/>
      <c r="FAN29" s="216"/>
      <c r="FAO29" s="216"/>
      <c r="FAP29" s="216"/>
      <c r="FAQ29" s="216"/>
      <c r="FAR29" s="216"/>
      <c r="FAS29" s="216"/>
      <c r="FAT29" s="216"/>
      <c r="FAU29" s="216"/>
      <c r="FAV29" s="216"/>
      <c r="FAW29" s="216"/>
      <c r="FAX29" s="216"/>
      <c r="FAY29" s="216"/>
      <c r="FAZ29" s="216"/>
      <c r="FBA29" s="216"/>
      <c r="FBB29" s="216"/>
      <c r="FBC29" s="216"/>
      <c r="FBD29" s="216"/>
      <c r="FBE29" s="216"/>
      <c r="FBF29" s="216"/>
      <c r="FBG29" s="216"/>
      <c r="FBH29" s="216"/>
      <c r="FBI29" s="216"/>
      <c r="FBJ29" s="216"/>
      <c r="FBK29" s="216"/>
      <c r="FBL29" s="216"/>
      <c r="FBM29" s="216"/>
      <c r="FBN29" s="216"/>
      <c r="FBO29" s="216"/>
      <c r="FBP29" s="216"/>
      <c r="FBQ29" s="216"/>
      <c r="FBR29" s="216"/>
      <c r="FBS29" s="216"/>
      <c r="FBT29" s="216"/>
      <c r="FBU29" s="216"/>
      <c r="FBV29" s="216"/>
      <c r="FBW29" s="216"/>
      <c r="FBX29" s="216"/>
      <c r="FBY29" s="216"/>
      <c r="FBZ29" s="216"/>
      <c r="FCA29" s="216"/>
      <c r="FCB29" s="216"/>
      <c r="FCC29" s="216"/>
      <c r="FCD29" s="216"/>
      <c r="FCE29" s="216"/>
      <c r="FCF29" s="216"/>
      <c r="FCG29" s="216"/>
      <c r="FCH29" s="216"/>
      <c r="FCI29" s="216"/>
      <c r="FCJ29" s="216"/>
      <c r="FCK29" s="216"/>
      <c r="FCL29" s="216"/>
      <c r="FCM29" s="216"/>
      <c r="FCN29" s="216"/>
      <c r="FCO29" s="216"/>
      <c r="FCP29" s="216"/>
      <c r="FCQ29" s="216"/>
      <c r="FCR29" s="216"/>
      <c r="FCS29" s="216"/>
      <c r="FCT29" s="216"/>
      <c r="FCU29" s="216"/>
      <c r="FCV29" s="216"/>
      <c r="FCW29" s="216"/>
      <c r="FCX29" s="216"/>
      <c r="FCY29" s="216"/>
      <c r="FCZ29" s="216"/>
      <c r="FDA29" s="216"/>
      <c r="FDB29" s="216"/>
      <c r="FDC29" s="216"/>
      <c r="FDD29" s="216"/>
      <c r="FDE29" s="216"/>
      <c r="FDF29" s="216"/>
      <c r="FDG29" s="216"/>
      <c r="FDH29" s="216"/>
      <c r="FDI29" s="216"/>
      <c r="FDJ29" s="216"/>
      <c r="FDK29" s="216"/>
      <c r="FDL29" s="216"/>
      <c r="FDM29" s="216"/>
      <c r="FDN29" s="216"/>
      <c r="FDO29" s="216"/>
      <c r="FDP29" s="216"/>
      <c r="FDQ29" s="216"/>
      <c r="FDR29" s="216"/>
      <c r="FDS29" s="216"/>
      <c r="FDT29" s="216"/>
      <c r="FDU29" s="216"/>
      <c r="FDV29" s="216"/>
      <c r="FDW29" s="216"/>
      <c r="FDX29" s="216"/>
      <c r="FDY29" s="216"/>
      <c r="FDZ29" s="216"/>
      <c r="FEA29" s="216"/>
      <c r="FEB29" s="216"/>
      <c r="FEC29" s="216"/>
      <c r="FED29" s="216"/>
      <c r="FEE29" s="216"/>
      <c r="FEF29" s="216"/>
      <c r="FEG29" s="216"/>
      <c r="FEH29" s="216"/>
      <c r="FEI29" s="216"/>
      <c r="FEJ29" s="216"/>
      <c r="FEK29" s="216"/>
      <c r="FEL29" s="216"/>
      <c r="FEM29" s="216"/>
      <c r="FEN29" s="216"/>
      <c r="FEO29" s="216"/>
      <c r="FEP29" s="216"/>
      <c r="FEQ29" s="216"/>
      <c r="FER29" s="216"/>
      <c r="FES29" s="216"/>
      <c r="FET29" s="216"/>
      <c r="FEU29" s="216"/>
      <c r="FEV29" s="216"/>
      <c r="FEW29" s="216"/>
      <c r="FEX29" s="216"/>
      <c r="FEY29" s="216"/>
      <c r="FEZ29" s="216"/>
      <c r="FFA29" s="216"/>
      <c r="FFB29" s="216"/>
      <c r="FFC29" s="216"/>
      <c r="FFD29" s="216"/>
      <c r="FFE29" s="216"/>
      <c r="FFF29" s="216"/>
      <c r="FFG29" s="216"/>
      <c r="FFH29" s="216"/>
      <c r="FFI29" s="216"/>
      <c r="FFJ29" s="216"/>
      <c r="FFK29" s="216"/>
      <c r="FFL29" s="216"/>
      <c r="FFM29" s="216"/>
      <c r="FFN29" s="216"/>
      <c r="FFO29" s="216"/>
      <c r="FFP29" s="216"/>
      <c r="FFQ29" s="216"/>
      <c r="FFR29" s="216"/>
      <c r="FFS29" s="216"/>
      <c r="FFT29" s="216"/>
      <c r="FFU29" s="216"/>
      <c r="FFV29" s="216"/>
      <c r="FFW29" s="216"/>
      <c r="FFX29" s="216"/>
      <c r="FFY29" s="216"/>
      <c r="FFZ29" s="216"/>
      <c r="FGA29" s="216"/>
      <c r="FGB29" s="216"/>
      <c r="FGC29" s="216"/>
      <c r="FGD29" s="216"/>
      <c r="FGE29" s="216"/>
      <c r="FGF29" s="216"/>
      <c r="FGG29" s="216"/>
      <c r="FGH29" s="216"/>
      <c r="FGI29" s="216"/>
      <c r="FGJ29" s="216"/>
      <c r="FGK29" s="216"/>
      <c r="FGL29" s="216"/>
      <c r="FGM29" s="216"/>
      <c r="FGN29" s="216"/>
      <c r="FGO29" s="216"/>
      <c r="FGP29" s="216"/>
      <c r="FGQ29" s="216"/>
      <c r="FGR29" s="216"/>
      <c r="FGS29" s="216"/>
      <c r="FGT29" s="216"/>
      <c r="FGU29" s="216"/>
      <c r="FGV29" s="216"/>
      <c r="FGW29" s="216"/>
      <c r="FGX29" s="216"/>
      <c r="FGY29" s="216"/>
      <c r="FGZ29" s="216"/>
      <c r="FHA29" s="216"/>
      <c r="FHB29" s="216"/>
      <c r="FHC29" s="216"/>
      <c r="FHD29" s="216"/>
      <c r="FHE29" s="216"/>
      <c r="FHF29" s="216"/>
      <c r="FHG29" s="216"/>
      <c r="FHH29" s="216"/>
      <c r="FHI29" s="216"/>
      <c r="FHJ29" s="216"/>
      <c r="FHK29" s="216"/>
      <c r="FHL29" s="216"/>
      <c r="FHM29" s="216"/>
      <c r="FHN29" s="216"/>
      <c r="FHO29" s="216"/>
      <c r="FHP29" s="216"/>
      <c r="FHQ29" s="216"/>
      <c r="FHR29" s="216"/>
      <c r="FHS29" s="216"/>
      <c r="FHT29" s="216"/>
      <c r="FHU29" s="216"/>
      <c r="FHV29" s="216"/>
      <c r="FHW29" s="216"/>
      <c r="FHX29" s="216"/>
      <c r="FHY29" s="216"/>
      <c r="FHZ29" s="216"/>
      <c r="FIA29" s="216"/>
      <c r="FIB29" s="216"/>
      <c r="FIC29" s="216"/>
      <c r="FID29" s="216"/>
      <c r="FIE29" s="216"/>
      <c r="FIF29" s="216"/>
      <c r="FIG29" s="216"/>
      <c r="FIH29" s="216"/>
      <c r="FII29" s="216"/>
      <c r="FIJ29" s="216"/>
      <c r="FIK29" s="216"/>
      <c r="FIL29" s="216"/>
      <c r="FIM29" s="216"/>
      <c r="FIN29" s="216"/>
      <c r="FIO29" s="216"/>
      <c r="FIP29" s="216"/>
      <c r="FIQ29" s="216"/>
      <c r="FIR29" s="216"/>
      <c r="FIS29" s="216"/>
      <c r="FIT29" s="216"/>
      <c r="FIU29" s="216"/>
      <c r="FIV29" s="216"/>
      <c r="FIW29" s="216"/>
      <c r="FIX29" s="216"/>
      <c r="FIY29" s="216"/>
      <c r="FIZ29" s="216"/>
      <c r="FJA29" s="216"/>
      <c r="FJB29" s="216"/>
      <c r="FJC29" s="216"/>
      <c r="FJD29" s="216"/>
      <c r="FJE29" s="216"/>
      <c r="FJF29" s="216"/>
      <c r="FJG29" s="216"/>
      <c r="FJH29" s="216"/>
      <c r="FJI29" s="216"/>
      <c r="FJJ29" s="216"/>
      <c r="FJK29" s="216"/>
      <c r="FJL29" s="216"/>
      <c r="FJM29" s="216"/>
      <c r="FJN29" s="216"/>
      <c r="FJO29" s="216"/>
      <c r="FJP29" s="216"/>
      <c r="FJQ29" s="216"/>
      <c r="FJR29" s="216"/>
      <c r="FJS29" s="216"/>
      <c r="FJT29" s="216"/>
      <c r="FJU29" s="216"/>
      <c r="FJV29" s="216"/>
      <c r="FJW29" s="216"/>
      <c r="FJX29" s="216"/>
      <c r="FJY29" s="216"/>
      <c r="FJZ29" s="216"/>
      <c r="FKA29" s="216"/>
      <c r="FKB29" s="216"/>
      <c r="FKC29" s="216"/>
      <c r="FKD29" s="216"/>
      <c r="FKE29" s="216"/>
      <c r="FKF29" s="216"/>
      <c r="FKG29" s="216"/>
      <c r="FKH29" s="216"/>
      <c r="FKI29" s="216"/>
      <c r="FKJ29" s="216"/>
      <c r="FKK29" s="216"/>
      <c r="FKL29" s="216"/>
      <c r="FKM29" s="216"/>
      <c r="FKN29" s="216"/>
      <c r="FKO29" s="216"/>
      <c r="FKP29" s="216"/>
      <c r="FKQ29" s="216"/>
      <c r="FKR29" s="216"/>
      <c r="FKS29" s="216"/>
      <c r="FKT29" s="216"/>
      <c r="FKU29" s="216"/>
      <c r="FKV29" s="216"/>
      <c r="FKW29" s="216"/>
      <c r="FKX29" s="216"/>
      <c r="FKY29" s="216"/>
      <c r="FKZ29" s="216"/>
      <c r="FLA29" s="216"/>
      <c r="FLB29" s="216"/>
      <c r="FLC29" s="216"/>
      <c r="FLD29" s="216"/>
      <c r="FLE29" s="216"/>
      <c r="FLF29" s="216"/>
      <c r="FLG29" s="216"/>
      <c r="FLH29" s="216"/>
      <c r="FLI29" s="216"/>
      <c r="FLJ29" s="216"/>
      <c r="FLK29" s="216"/>
      <c r="FLL29" s="216"/>
      <c r="FLM29" s="216"/>
      <c r="FLN29" s="216"/>
      <c r="FLO29" s="216"/>
      <c r="FLP29" s="216"/>
      <c r="FLQ29" s="216"/>
      <c r="FLR29" s="216"/>
      <c r="FLS29" s="216"/>
      <c r="FLT29" s="216"/>
      <c r="FLU29" s="216"/>
      <c r="FLV29" s="216"/>
      <c r="FLW29" s="216"/>
      <c r="FLX29" s="216"/>
      <c r="FLY29" s="216"/>
      <c r="FLZ29" s="216"/>
      <c r="FMA29" s="216"/>
      <c r="FMB29" s="216"/>
      <c r="FMC29" s="216"/>
      <c r="FMD29" s="216"/>
      <c r="FME29" s="216"/>
      <c r="FMF29" s="216"/>
      <c r="FMG29" s="216"/>
      <c r="FMH29" s="216"/>
      <c r="FMI29" s="216"/>
      <c r="FMJ29" s="216"/>
      <c r="FMK29" s="216"/>
      <c r="FML29" s="216"/>
      <c r="FMM29" s="216"/>
      <c r="FMN29" s="216"/>
      <c r="FMO29" s="216"/>
      <c r="FMP29" s="216"/>
      <c r="FMQ29" s="216"/>
      <c r="FMR29" s="216"/>
      <c r="FMS29" s="216"/>
      <c r="FMT29" s="216"/>
      <c r="FMU29" s="216"/>
      <c r="FMV29" s="216"/>
      <c r="FMW29" s="216"/>
      <c r="FMX29" s="216"/>
      <c r="FMY29" s="216"/>
      <c r="FMZ29" s="216"/>
      <c r="FNA29" s="216"/>
      <c r="FNB29" s="216"/>
      <c r="FNC29" s="216"/>
      <c r="FND29" s="216"/>
      <c r="FNE29" s="216"/>
      <c r="FNF29" s="216"/>
      <c r="FNG29" s="216"/>
      <c r="FNH29" s="216"/>
      <c r="FNI29" s="216"/>
      <c r="FNJ29" s="216"/>
      <c r="FNK29" s="216"/>
      <c r="FNL29" s="216"/>
      <c r="FNM29" s="216"/>
      <c r="FNN29" s="216"/>
      <c r="FNO29" s="216"/>
      <c r="FNP29" s="216"/>
      <c r="FNQ29" s="216"/>
      <c r="FNR29" s="216"/>
      <c r="FNS29" s="216"/>
      <c r="FNT29" s="216"/>
      <c r="FNU29" s="216"/>
      <c r="FNV29" s="216"/>
      <c r="FNW29" s="216"/>
      <c r="FNX29" s="216"/>
      <c r="FNY29" s="216"/>
      <c r="FNZ29" s="216"/>
      <c r="FOA29" s="216"/>
      <c r="FOB29" s="216"/>
      <c r="FOC29" s="216"/>
      <c r="FOD29" s="216"/>
      <c r="FOE29" s="216"/>
      <c r="FOF29" s="216"/>
      <c r="FOG29" s="216"/>
      <c r="FOH29" s="216"/>
      <c r="FOI29" s="216"/>
      <c r="FOJ29" s="216"/>
      <c r="FOK29" s="216"/>
      <c r="FOL29" s="216"/>
      <c r="FOM29" s="216"/>
      <c r="FON29" s="216"/>
      <c r="FOO29" s="216"/>
      <c r="FOP29" s="216"/>
      <c r="FOQ29" s="216"/>
      <c r="FOR29" s="216"/>
      <c r="FOS29" s="216"/>
      <c r="FOT29" s="216"/>
      <c r="FOU29" s="216"/>
      <c r="FOV29" s="216"/>
      <c r="FOW29" s="216"/>
      <c r="FOX29" s="216"/>
      <c r="FOY29" s="216"/>
      <c r="FOZ29" s="216"/>
      <c r="FPA29" s="216"/>
      <c r="FPB29" s="216"/>
      <c r="FPC29" s="216"/>
      <c r="FPD29" s="216"/>
      <c r="FPE29" s="216"/>
      <c r="FPF29" s="216"/>
      <c r="FPG29" s="216"/>
      <c r="FPH29" s="216"/>
      <c r="FPI29" s="216"/>
      <c r="FPJ29" s="216"/>
      <c r="FPK29" s="216"/>
      <c r="FPL29" s="216"/>
      <c r="FPM29" s="216"/>
      <c r="FPN29" s="216"/>
      <c r="FPO29" s="216"/>
      <c r="FPP29" s="216"/>
      <c r="FPQ29" s="216"/>
      <c r="FPR29" s="216"/>
      <c r="FPS29" s="216"/>
      <c r="FPT29" s="216"/>
      <c r="FPU29" s="216"/>
      <c r="FPV29" s="216"/>
      <c r="FPW29" s="216"/>
      <c r="FPX29" s="216"/>
      <c r="FPY29" s="216"/>
      <c r="FPZ29" s="216"/>
      <c r="FQA29" s="216"/>
      <c r="FQB29" s="216"/>
      <c r="FQC29" s="216"/>
      <c r="FQD29" s="216"/>
      <c r="FQE29" s="216"/>
      <c r="FQF29" s="216"/>
      <c r="FQG29" s="216"/>
      <c r="FQH29" s="216"/>
      <c r="FQI29" s="216"/>
      <c r="FQJ29" s="216"/>
      <c r="FQK29" s="216"/>
      <c r="FQL29" s="216"/>
      <c r="FQM29" s="216"/>
      <c r="FQN29" s="216"/>
      <c r="FQO29" s="216"/>
      <c r="FQP29" s="216"/>
      <c r="FQQ29" s="216"/>
      <c r="FQR29" s="216"/>
      <c r="FQS29" s="216"/>
      <c r="FQT29" s="216"/>
      <c r="FQU29" s="216"/>
      <c r="FQV29" s="216"/>
      <c r="FQW29" s="216"/>
      <c r="FQX29" s="216"/>
      <c r="FQY29" s="216"/>
      <c r="FQZ29" s="216"/>
      <c r="FRA29" s="216"/>
      <c r="FRB29" s="216"/>
      <c r="FRC29" s="216"/>
      <c r="FRD29" s="216"/>
      <c r="FRE29" s="216"/>
      <c r="FRF29" s="216"/>
      <c r="FRG29" s="216"/>
      <c r="FRH29" s="216"/>
      <c r="FRI29" s="216"/>
      <c r="FRJ29" s="216"/>
      <c r="FRK29" s="216"/>
      <c r="FRL29" s="216"/>
      <c r="FRM29" s="216"/>
      <c r="FRN29" s="216"/>
      <c r="FRO29" s="216"/>
      <c r="FRP29" s="216"/>
      <c r="FRQ29" s="216"/>
      <c r="FRR29" s="216"/>
      <c r="FRS29" s="216"/>
      <c r="FRT29" s="216"/>
      <c r="FRU29" s="216"/>
      <c r="FRV29" s="216"/>
      <c r="FRW29" s="216"/>
      <c r="FRX29" s="216"/>
      <c r="FRY29" s="216"/>
      <c r="FRZ29" s="216"/>
      <c r="FSA29" s="216"/>
      <c r="FSB29" s="216"/>
      <c r="FSC29" s="216"/>
      <c r="FSD29" s="216"/>
      <c r="FSE29" s="216"/>
      <c r="FSF29" s="216"/>
      <c r="FSG29" s="216"/>
      <c r="FSH29" s="216"/>
      <c r="FSI29" s="216"/>
      <c r="FSJ29" s="216"/>
      <c r="FSK29" s="216"/>
      <c r="FSL29" s="216"/>
      <c r="FSM29" s="216"/>
      <c r="FSN29" s="216"/>
      <c r="FSO29" s="216"/>
      <c r="FSP29" s="216"/>
      <c r="FSQ29" s="216"/>
      <c r="FSR29" s="216"/>
      <c r="FSS29" s="216"/>
      <c r="FST29" s="216"/>
      <c r="FSU29" s="216"/>
      <c r="FSV29" s="216"/>
      <c r="FSW29" s="216"/>
      <c r="FSX29" s="216"/>
      <c r="FSY29" s="216"/>
      <c r="FSZ29" s="216"/>
      <c r="FTA29" s="216"/>
      <c r="FTB29" s="216"/>
      <c r="FTC29" s="216"/>
      <c r="FTD29" s="216"/>
      <c r="FTE29" s="216"/>
      <c r="FTF29" s="216"/>
      <c r="FTG29" s="216"/>
      <c r="FTH29" s="216"/>
      <c r="FTI29" s="216"/>
      <c r="FTJ29" s="216"/>
      <c r="FTK29" s="216"/>
      <c r="FTL29" s="216"/>
      <c r="FTM29" s="216"/>
      <c r="FTN29" s="216"/>
      <c r="FTO29" s="216"/>
      <c r="FTP29" s="216"/>
      <c r="FTQ29" s="216"/>
      <c r="FTR29" s="216"/>
      <c r="FTS29" s="216"/>
      <c r="FTT29" s="216"/>
      <c r="FTU29" s="216"/>
      <c r="FTV29" s="216"/>
      <c r="FTW29" s="216"/>
      <c r="FTX29" s="216"/>
      <c r="FTY29" s="216"/>
      <c r="FTZ29" s="216"/>
      <c r="FUA29" s="216"/>
      <c r="FUB29" s="216"/>
      <c r="FUC29" s="216"/>
      <c r="FUD29" s="216"/>
      <c r="FUE29" s="216"/>
      <c r="FUF29" s="216"/>
      <c r="FUG29" s="216"/>
      <c r="FUH29" s="216"/>
      <c r="FUI29" s="216"/>
      <c r="FUJ29" s="216"/>
      <c r="FUK29" s="216"/>
      <c r="FUL29" s="216"/>
      <c r="FUM29" s="216"/>
      <c r="FUN29" s="216"/>
      <c r="FUO29" s="216"/>
      <c r="FUP29" s="216"/>
      <c r="FUQ29" s="216"/>
      <c r="FUR29" s="216"/>
      <c r="FUS29" s="216"/>
      <c r="FUT29" s="216"/>
      <c r="FUU29" s="216"/>
      <c r="FUV29" s="216"/>
      <c r="FUW29" s="216"/>
      <c r="FUX29" s="216"/>
      <c r="FUY29" s="216"/>
      <c r="FUZ29" s="216"/>
      <c r="FVA29" s="216"/>
      <c r="FVB29" s="216"/>
      <c r="FVC29" s="216"/>
      <c r="FVD29" s="216"/>
      <c r="FVE29" s="216"/>
      <c r="FVF29" s="216"/>
      <c r="FVG29" s="216"/>
      <c r="FVH29" s="216"/>
      <c r="FVI29" s="216"/>
      <c r="FVJ29" s="216"/>
      <c r="FVK29" s="216"/>
      <c r="FVL29" s="216"/>
      <c r="FVM29" s="216"/>
      <c r="FVN29" s="216"/>
      <c r="FVO29" s="216"/>
      <c r="FVP29" s="216"/>
      <c r="FVQ29" s="216"/>
      <c r="FVR29" s="216"/>
      <c r="FVS29" s="216"/>
      <c r="FVT29" s="216"/>
      <c r="FVU29" s="216"/>
      <c r="FVV29" s="216"/>
      <c r="FVW29" s="216"/>
      <c r="FVX29" s="216"/>
      <c r="FVY29" s="216"/>
      <c r="FVZ29" s="216"/>
      <c r="FWA29" s="216"/>
      <c r="FWB29" s="216"/>
      <c r="FWC29" s="216"/>
      <c r="FWD29" s="216"/>
      <c r="FWE29" s="216"/>
      <c r="FWF29" s="216"/>
      <c r="FWG29" s="216"/>
      <c r="FWH29" s="216"/>
      <c r="FWI29" s="216"/>
      <c r="FWJ29" s="216"/>
      <c r="FWK29" s="216"/>
      <c r="FWL29" s="216"/>
      <c r="FWM29" s="216"/>
      <c r="FWN29" s="216"/>
      <c r="FWO29" s="216"/>
      <c r="FWP29" s="216"/>
      <c r="FWQ29" s="216"/>
      <c r="FWR29" s="216"/>
      <c r="FWS29" s="216"/>
      <c r="FWT29" s="216"/>
      <c r="FWU29" s="216"/>
      <c r="FWV29" s="216"/>
      <c r="FWW29" s="216"/>
      <c r="FWX29" s="216"/>
      <c r="FWY29" s="216"/>
      <c r="FWZ29" s="216"/>
      <c r="FXA29" s="216"/>
      <c r="FXB29" s="216"/>
      <c r="FXC29" s="216"/>
      <c r="FXD29" s="216"/>
      <c r="FXE29" s="216"/>
      <c r="FXF29" s="216"/>
      <c r="FXG29" s="216"/>
      <c r="FXH29" s="216"/>
      <c r="FXI29" s="216"/>
      <c r="FXJ29" s="216"/>
      <c r="FXK29" s="216"/>
      <c r="FXL29" s="216"/>
      <c r="FXM29" s="216"/>
      <c r="FXN29" s="216"/>
      <c r="FXO29" s="216"/>
      <c r="FXP29" s="216"/>
      <c r="FXQ29" s="216"/>
      <c r="FXR29" s="216"/>
      <c r="FXS29" s="216"/>
      <c r="FXT29" s="216"/>
      <c r="FXU29" s="216"/>
      <c r="FXV29" s="216"/>
      <c r="FXW29" s="216"/>
      <c r="FXX29" s="216"/>
      <c r="FXY29" s="216"/>
      <c r="FXZ29" s="216"/>
      <c r="FYA29" s="216"/>
      <c r="FYB29" s="216"/>
      <c r="FYC29" s="216"/>
      <c r="FYD29" s="216"/>
      <c r="FYE29" s="216"/>
      <c r="FYF29" s="216"/>
      <c r="FYG29" s="216"/>
      <c r="FYH29" s="216"/>
      <c r="FYI29" s="216"/>
      <c r="FYJ29" s="216"/>
      <c r="FYK29" s="216"/>
      <c r="FYL29" s="216"/>
      <c r="FYM29" s="216"/>
      <c r="FYN29" s="216"/>
      <c r="FYO29" s="216"/>
      <c r="FYP29" s="216"/>
      <c r="FYQ29" s="216"/>
      <c r="FYR29" s="216"/>
      <c r="FYS29" s="216"/>
      <c r="FYT29" s="216"/>
      <c r="FYU29" s="216"/>
      <c r="FYV29" s="216"/>
      <c r="FYW29" s="216"/>
      <c r="FYX29" s="216"/>
      <c r="FYY29" s="216"/>
      <c r="FYZ29" s="216"/>
      <c r="FZA29" s="216"/>
      <c r="FZB29" s="216"/>
      <c r="FZC29" s="216"/>
      <c r="FZD29" s="216"/>
      <c r="FZE29" s="216"/>
      <c r="FZF29" s="216"/>
      <c r="FZG29" s="216"/>
      <c r="FZH29" s="216"/>
      <c r="FZI29" s="216"/>
      <c r="FZJ29" s="216"/>
      <c r="FZK29" s="216"/>
      <c r="FZL29" s="216"/>
      <c r="FZM29" s="216"/>
      <c r="FZN29" s="216"/>
      <c r="FZO29" s="216"/>
      <c r="FZP29" s="216"/>
      <c r="FZQ29" s="216"/>
      <c r="FZR29" s="216"/>
      <c r="FZS29" s="216"/>
      <c r="FZT29" s="216"/>
      <c r="FZU29" s="216"/>
      <c r="FZV29" s="216"/>
      <c r="FZW29" s="216"/>
      <c r="FZX29" s="216"/>
      <c r="FZY29" s="216"/>
      <c r="FZZ29" s="216"/>
      <c r="GAA29" s="216"/>
      <c r="GAB29" s="216"/>
      <c r="GAC29" s="216"/>
      <c r="GAD29" s="216"/>
      <c r="GAE29" s="216"/>
      <c r="GAF29" s="216"/>
      <c r="GAG29" s="216"/>
      <c r="GAH29" s="216"/>
      <c r="GAI29" s="216"/>
      <c r="GAJ29" s="216"/>
      <c r="GAK29" s="216"/>
      <c r="GAL29" s="216"/>
      <c r="GAM29" s="216"/>
      <c r="GAN29" s="216"/>
      <c r="GAO29" s="216"/>
      <c r="GAP29" s="216"/>
      <c r="GAQ29" s="216"/>
      <c r="GAR29" s="216"/>
      <c r="GAS29" s="216"/>
      <c r="GAT29" s="216"/>
      <c r="GAU29" s="216"/>
      <c r="GAV29" s="216"/>
      <c r="GAW29" s="216"/>
      <c r="GAX29" s="216"/>
      <c r="GAY29" s="216"/>
      <c r="GAZ29" s="216"/>
      <c r="GBA29" s="216"/>
      <c r="GBB29" s="216"/>
      <c r="GBC29" s="216"/>
      <c r="GBD29" s="216"/>
      <c r="GBE29" s="216"/>
      <c r="GBF29" s="216"/>
      <c r="GBG29" s="216"/>
      <c r="GBH29" s="216"/>
      <c r="GBI29" s="216"/>
      <c r="GBJ29" s="216"/>
      <c r="GBK29" s="216"/>
      <c r="GBL29" s="216"/>
      <c r="GBM29" s="216"/>
      <c r="GBN29" s="216"/>
      <c r="GBO29" s="216"/>
      <c r="GBP29" s="216"/>
      <c r="GBQ29" s="216"/>
      <c r="GBR29" s="216"/>
      <c r="GBS29" s="216"/>
      <c r="GBT29" s="216"/>
      <c r="GBU29" s="216"/>
      <c r="GBV29" s="216"/>
      <c r="GBW29" s="216"/>
      <c r="GBX29" s="216"/>
      <c r="GBY29" s="216"/>
      <c r="GBZ29" s="216"/>
      <c r="GCA29" s="216"/>
      <c r="GCB29" s="216"/>
      <c r="GCC29" s="216"/>
      <c r="GCD29" s="216"/>
      <c r="GCE29" s="216"/>
      <c r="GCF29" s="216"/>
      <c r="GCG29" s="216"/>
      <c r="GCH29" s="216"/>
      <c r="GCI29" s="216"/>
      <c r="GCJ29" s="216"/>
      <c r="GCK29" s="216"/>
      <c r="GCL29" s="216"/>
      <c r="GCM29" s="216"/>
      <c r="GCN29" s="216"/>
      <c r="GCO29" s="216"/>
      <c r="GCP29" s="216"/>
      <c r="GCQ29" s="216"/>
      <c r="GCR29" s="216"/>
      <c r="GCS29" s="216"/>
      <c r="GCT29" s="216"/>
      <c r="GCU29" s="216"/>
      <c r="GCV29" s="216"/>
      <c r="GCW29" s="216"/>
      <c r="GCX29" s="216"/>
      <c r="GCY29" s="216"/>
      <c r="GCZ29" s="216"/>
      <c r="GDA29" s="216"/>
      <c r="GDB29" s="216"/>
      <c r="GDC29" s="216"/>
      <c r="GDD29" s="216"/>
      <c r="GDE29" s="216"/>
      <c r="GDF29" s="216"/>
      <c r="GDG29" s="216"/>
      <c r="GDH29" s="216"/>
      <c r="GDI29" s="216"/>
      <c r="GDJ29" s="216"/>
      <c r="GDK29" s="216"/>
      <c r="GDL29" s="216"/>
      <c r="GDM29" s="216"/>
      <c r="GDN29" s="216"/>
      <c r="GDO29" s="216"/>
      <c r="GDP29" s="216"/>
      <c r="GDQ29" s="216"/>
      <c r="GDR29" s="216"/>
      <c r="GDS29" s="216"/>
      <c r="GDT29" s="216"/>
      <c r="GDU29" s="216"/>
      <c r="GDV29" s="216"/>
      <c r="GDW29" s="216"/>
      <c r="GDX29" s="216"/>
      <c r="GDY29" s="216"/>
      <c r="GDZ29" s="216"/>
      <c r="GEA29" s="216"/>
      <c r="GEB29" s="216"/>
      <c r="GEC29" s="216"/>
      <c r="GED29" s="216"/>
      <c r="GEE29" s="216"/>
      <c r="GEF29" s="216"/>
      <c r="GEG29" s="216"/>
      <c r="GEH29" s="216"/>
      <c r="GEI29" s="216"/>
      <c r="GEJ29" s="216"/>
      <c r="GEK29" s="216"/>
      <c r="GEL29" s="216"/>
      <c r="GEM29" s="216"/>
      <c r="GEN29" s="216"/>
      <c r="GEO29" s="216"/>
      <c r="GEP29" s="216"/>
      <c r="GEQ29" s="216"/>
      <c r="GER29" s="216"/>
      <c r="GES29" s="216"/>
      <c r="GET29" s="216"/>
      <c r="GEU29" s="216"/>
      <c r="GEV29" s="216"/>
      <c r="GEW29" s="216"/>
      <c r="GEX29" s="216"/>
      <c r="GEY29" s="216"/>
      <c r="GEZ29" s="216"/>
      <c r="GFA29" s="216"/>
      <c r="GFB29" s="216"/>
      <c r="GFC29" s="216"/>
      <c r="GFD29" s="216"/>
      <c r="GFE29" s="216"/>
      <c r="GFF29" s="216"/>
      <c r="GFG29" s="216"/>
      <c r="GFH29" s="216"/>
      <c r="GFI29" s="216"/>
      <c r="GFJ29" s="216"/>
      <c r="GFK29" s="216"/>
      <c r="GFL29" s="216"/>
      <c r="GFM29" s="216"/>
      <c r="GFN29" s="216"/>
      <c r="GFO29" s="216"/>
      <c r="GFP29" s="216"/>
      <c r="GFQ29" s="216"/>
      <c r="GFR29" s="216"/>
      <c r="GFS29" s="216"/>
      <c r="GFT29" s="216"/>
      <c r="GFU29" s="216"/>
      <c r="GFV29" s="216"/>
      <c r="GFW29" s="216"/>
      <c r="GFX29" s="216"/>
      <c r="GFY29" s="216"/>
      <c r="GFZ29" s="216"/>
      <c r="GGA29" s="216"/>
      <c r="GGB29" s="216"/>
      <c r="GGC29" s="216"/>
      <c r="GGD29" s="216"/>
      <c r="GGE29" s="216"/>
      <c r="GGF29" s="216"/>
      <c r="GGG29" s="216"/>
      <c r="GGH29" s="216"/>
      <c r="GGI29" s="216"/>
      <c r="GGJ29" s="216"/>
      <c r="GGK29" s="216"/>
      <c r="GGL29" s="216"/>
      <c r="GGM29" s="216"/>
      <c r="GGN29" s="216"/>
      <c r="GGO29" s="216"/>
      <c r="GGP29" s="216"/>
      <c r="GGQ29" s="216"/>
      <c r="GGR29" s="216"/>
      <c r="GGS29" s="216"/>
      <c r="GGT29" s="216"/>
      <c r="GGU29" s="216"/>
      <c r="GGV29" s="216"/>
      <c r="GGW29" s="216"/>
      <c r="GGX29" s="216"/>
      <c r="GGY29" s="216"/>
      <c r="GGZ29" s="216"/>
      <c r="GHA29" s="216"/>
      <c r="GHB29" s="216"/>
      <c r="GHC29" s="216"/>
      <c r="GHD29" s="216"/>
      <c r="GHE29" s="216"/>
      <c r="GHF29" s="216"/>
      <c r="GHG29" s="216"/>
      <c r="GHH29" s="216"/>
      <c r="GHI29" s="216"/>
      <c r="GHJ29" s="216"/>
      <c r="GHK29" s="216"/>
      <c r="GHL29" s="216"/>
      <c r="GHM29" s="216"/>
      <c r="GHN29" s="216"/>
      <c r="GHO29" s="216"/>
      <c r="GHP29" s="216"/>
      <c r="GHQ29" s="216"/>
      <c r="GHR29" s="216"/>
      <c r="GHS29" s="216"/>
      <c r="GHT29" s="216"/>
      <c r="GHU29" s="216"/>
      <c r="GHV29" s="216"/>
      <c r="GHW29" s="216"/>
      <c r="GHX29" s="216"/>
      <c r="GHY29" s="216"/>
      <c r="GHZ29" s="216"/>
      <c r="GIA29" s="216"/>
      <c r="GIB29" s="216"/>
      <c r="GIC29" s="216"/>
      <c r="GID29" s="216"/>
      <c r="GIE29" s="216"/>
      <c r="GIF29" s="216"/>
      <c r="GIG29" s="216"/>
      <c r="GIH29" s="216"/>
      <c r="GII29" s="216"/>
      <c r="GIJ29" s="216"/>
      <c r="GIK29" s="216"/>
      <c r="GIL29" s="216"/>
      <c r="GIM29" s="216"/>
      <c r="GIN29" s="216"/>
      <c r="GIO29" s="216"/>
      <c r="GIP29" s="216"/>
      <c r="GIQ29" s="216"/>
      <c r="GIR29" s="216"/>
      <c r="GIS29" s="216"/>
      <c r="GIT29" s="216"/>
      <c r="GIU29" s="216"/>
      <c r="GIV29" s="216"/>
      <c r="GIW29" s="216"/>
      <c r="GIX29" s="216"/>
      <c r="GIY29" s="216"/>
      <c r="GIZ29" s="216"/>
      <c r="GJA29" s="216"/>
      <c r="GJB29" s="216"/>
      <c r="GJC29" s="216"/>
      <c r="GJD29" s="216"/>
      <c r="GJE29" s="216"/>
      <c r="GJF29" s="216"/>
      <c r="GJG29" s="216"/>
      <c r="GJH29" s="216"/>
      <c r="GJI29" s="216"/>
      <c r="GJJ29" s="216"/>
      <c r="GJK29" s="216"/>
      <c r="GJL29" s="216"/>
      <c r="GJM29" s="216"/>
      <c r="GJN29" s="216"/>
      <c r="GJO29" s="216"/>
      <c r="GJP29" s="216"/>
      <c r="GJQ29" s="216"/>
      <c r="GJR29" s="216"/>
      <c r="GJS29" s="216"/>
      <c r="GJT29" s="216"/>
      <c r="GJU29" s="216"/>
      <c r="GJV29" s="216"/>
      <c r="GJW29" s="216"/>
      <c r="GJX29" s="216"/>
      <c r="GJY29" s="216"/>
      <c r="GJZ29" s="216"/>
      <c r="GKA29" s="216"/>
      <c r="GKB29" s="216"/>
      <c r="GKC29" s="216"/>
      <c r="GKD29" s="216"/>
      <c r="GKE29" s="216"/>
      <c r="GKF29" s="216"/>
      <c r="GKG29" s="216"/>
      <c r="GKH29" s="216"/>
      <c r="GKI29" s="216"/>
      <c r="GKJ29" s="216"/>
      <c r="GKK29" s="216"/>
      <c r="GKL29" s="216"/>
      <c r="GKM29" s="216"/>
      <c r="GKN29" s="216"/>
      <c r="GKO29" s="216"/>
      <c r="GKP29" s="216"/>
      <c r="GKQ29" s="216"/>
      <c r="GKR29" s="216"/>
      <c r="GKS29" s="216"/>
      <c r="GKT29" s="216"/>
      <c r="GKU29" s="216"/>
      <c r="GKV29" s="216"/>
      <c r="GKW29" s="216"/>
      <c r="GKX29" s="216"/>
      <c r="GKY29" s="216"/>
      <c r="GKZ29" s="216"/>
      <c r="GLA29" s="216"/>
      <c r="GLB29" s="216"/>
      <c r="GLC29" s="216"/>
      <c r="GLD29" s="216"/>
      <c r="GLE29" s="216"/>
      <c r="GLF29" s="216"/>
      <c r="GLG29" s="216"/>
      <c r="GLH29" s="216"/>
      <c r="GLI29" s="216"/>
      <c r="GLJ29" s="216"/>
      <c r="GLK29" s="216"/>
      <c r="GLL29" s="216"/>
      <c r="GLM29" s="216"/>
      <c r="GLN29" s="216"/>
      <c r="GLO29" s="216"/>
      <c r="GLP29" s="216"/>
      <c r="GLQ29" s="216"/>
      <c r="GLR29" s="216"/>
      <c r="GLS29" s="216"/>
      <c r="GLT29" s="216"/>
      <c r="GLU29" s="216"/>
      <c r="GLV29" s="216"/>
      <c r="GLW29" s="216"/>
      <c r="GLX29" s="216"/>
      <c r="GLY29" s="216"/>
      <c r="GLZ29" s="216"/>
      <c r="GMA29" s="216"/>
      <c r="GMB29" s="216"/>
      <c r="GMC29" s="216"/>
      <c r="GMD29" s="216"/>
      <c r="GME29" s="216"/>
      <c r="GMF29" s="216"/>
      <c r="GMG29" s="216"/>
      <c r="GMH29" s="216"/>
      <c r="GMI29" s="216"/>
      <c r="GMJ29" s="216"/>
      <c r="GMK29" s="216"/>
      <c r="GML29" s="216"/>
      <c r="GMM29" s="216"/>
      <c r="GMN29" s="216"/>
      <c r="GMO29" s="216"/>
      <c r="GMP29" s="216"/>
      <c r="GMQ29" s="216"/>
      <c r="GMR29" s="216"/>
      <c r="GMS29" s="216"/>
      <c r="GMT29" s="216"/>
      <c r="GMU29" s="216"/>
      <c r="GMV29" s="216"/>
      <c r="GMW29" s="216"/>
      <c r="GMX29" s="216"/>
      <c r="GMY29" s="216"/>
      <c r="GMZ29" s="216"/>
      <c r="GNA29" s="216"/>
      <c r="GNB29" s="216"/>
      <c r="GNC29" s="216"/>
      <c r="GND29" s="216"/>
      <c r="GNE29" s="216"/>
      <c r="GNF29" s="216"/>
      <c r="GNG29" s="216"/>
      <c r="GNH29" s="216"/>
      <c r="GNI29" s="216"/>
      <c r="GNJ29" s="216"/>
      <c r="GNK29" s="216"/>
      <c r="GNL29" s="216"/>
      <c r="GNM29" s="216"/>
      <c r="GNN29" s="216"/>
      <c r="GNO29" s="216"/>
      <c r="GNP29" s="216"/>
      <c r="GNQ29" s="216"/>
      <c r="GNR29" s="216"/>
      <c r="GNS29" s="216"/>
      <c r="GNT29" s="216"/>
      <c r="GNU29" s="216"/>
      <c r="GNV29" s="216"/>
      <c r="GNW29" s="216"/>
      <c r="GNX29" s="216"/>
      <c r="GNY29" s="216"/>
      <c r="GNZ29" s="216"/>
      <c r="GOA29" s="216"/>
      <c r="GOB29" s="216"/>
      <c r="GOC29" s="216"/>
      <c r="GOD29" s="216"/>
      <c r="GOE29" s="216"/>
      <c r="GOF29" s="216"/>
      <c r="GOG29" s="216"/>
      <c r="GOH29" s="216"/>
      <c r="GOI29" s="216"/>
      <c r="GOJ29" s="216"/>
      <c r="GOK29" s="216"/>
      <c r="GOL29" s="216"/>
      <c r="GOM29" s="216"/>
      <c r="GON29" s="216"/>
      <c r="GOO29" s="216"/>
      <c r="GOP29" s="216"/>
      <c r="GOQ29" s="216"/>
      <c r="GOR29" s="216"/>
      <c r="GOS29" s="216"/>
      <c r="GOT29" s="216"/>
      <c r="GOU29" s="216"/>
      <c r="GOV29" s="216"/>
      <c r="GOW29" s="216"/>
      <c r="GOX29" s="216"/>
      <c r="GOY29" s="216"/>
      <c r="GOZ29" s="216"/>
      <c r="GPA29" s="216"/>
      <c r="GPB29" s="216"/>
      <c r="GPC29" s="216"/>
      <c r="GPD29" s="216"/>
      <c r="GPE29" s="216"/>
      <c r="GPF29" s="216"/>
      <c r="GPG29" s="216"/>
      <c r="GPH29" s="216"/>
      <c r="GPI29" s="216"/>
      <c r="GPJ29" s="216"/>
      <c r="GPK29" s="216"/>
      <c r="GPL29" s="216"/>
      <c r="GPM29" s="216"/>
      <c r="GPN29" s="216"/>
      <c r="GPO29" s="216"/>
      <c r="GPP29" s="216"/>
      <c r="GPQ29" s="216"/>
      <c r="GPR29" s="216"/>
      <c r="GPS29" s="216"/>
      <c r="GPT29" s="216"/>
      <c r="GPU29" s="216"/>
      <c r="GPV29" s="216"/>
      <c r="GPW29" s="216"/>
      <c r="GPX29" s="216"/>
      <c r="GPY29" s="216"/>
      <c r="GPZ29" s="216"/>
      <c r="GQA29" s="216"/>
      <c r="GQB29" s="216"/>
      <c r="GQC29" s="216"/>
      <c r="GQD29" s="216"/>
      <c r="GQE29" s="216"/>
      <c r="GQF29" s="216"/>
      <c r="GQG29" s="216"/>
      <c r="GQH29" s="216"/>
      <c r="GQI29" s="216"/>
      <c r="GQJ29" s="216"/>
      <c r="GQK29" s="216"/>
      <c r="GQL29" s="216"/>
      <c r="GQM29" s="216"/>
      <c r="GQN29" s="216"/>
      <c r="GQO29" s="216"/>
      <c r="GQP29" s="216"/>
      <c r="GQQ29" s="216"/>
      <c r="GQR29" s="216"/>
      <c r="GQS29" s="216"/>
      <c r="GQT29" s="216"/>
      <c r="GQU29" s="216"/>
      <c r="GQV29" s="216"/>
      <c r="GQW29" s="216"/>
      <c r="GQX29" s="216"/>
      <c r="GQY29" s="216"/>
      <c r="GQZ29" s="216"/>
      <c r="GRA29" s="216"/>
      <c r="GRB29" s="216"/>
      <c r="GRC29" s="216"/>
      <c r="GRD29" s="216"/>
      <c r="GRE29" s="216"/>
      <c r="GRF29" s="216"/>
      <c r="GRG29" s="216"/>
      <c r="GRH29" s="216"/>
      <c r="GRI29" s="216"/>
      <c r="GRJ29" s="216"/>
      <c r="GRK29" s="216"/>
      <c r="GRL29" s="216"/>
      <c r="GRM29" s="216"/>
      <c r="GRN29" s="216"/>
      <c r="GRO29" s="216"/>
      <c r="GRP29" s="216"/>
      <c r="GRQ29" s="216"/>
      <c r="GRR29" s="216"/>
      <c r="GRS29" s="216"/>
      <c r="GRT29" s="216"/>
      <c r="GRU29" s="216"/>
      <c r="GRV29" s="216"/>
      <c r="GRW29" s="216"/>
      <c r="GRX29" s="216"/>
      <c r="GRY29" s="216"/>
      <c r="GRZ29" s="216"/>
      <c r="GSA29" s="216"/>
      <c r="GSB29" s="216"/>
      <c r="GSC29" s="216"/>
      <c r="GSD29" s="216"/>
      <c r="GSE29" s="216"/>
      <c r="GSF29" s="216"/>
      <c r="GSG29" s="216"/>
      <c r="GSH29" s="216"/>
      <c r="GSI29" s="216"/>
      <c r="GSJ29" s="216"/>
      <c r="GSK29" s="216"/>
      <c r="GSL29" s="216"/>
      <c r="GSM29" s="216"/>
      <c r="GSN29" s="216"/>
      <c r="GSO29" s="216"/>
      <c r="GSP29" s="216"/>
      <c r="GSQ29" s="216"/>
      <c r="GSR29" s="216"/>
      <c r="GSS29" s="216"/>
      <c r="GST29" s="216"/>
      <c r="GSU29" s="216"/>
      <c r="GSV29" s="216"/>
      <c r="GSW29" s="216"/>
      <c r="GSX29" s="216"/>
      <c r="GSY29" s="216"/>
      <c r="GSZ29" s="216"/>
      <c r="GTA29" s="216"/>
      <c r="GTB29" s="216"/>
      <c r="GTC29" s="216"/>
      <c r="GTD29" s="216"/>
      <c r="GTE29" s="216"/>
      <c r="GTF29" s="216"/>
      <c r="GTG29" s="216"/>
      <c r="GTH29" s="216"/>
      <c r="GTI29" s="216"/>
      <c r="GTJ29" s="216"/>
      <c r="GTK29" s="216"/>
      <c r="GTL29" s="216"/>
      <c r="GTM29" s="216"/>
      <c r="GTN29" s="216"/>
      <c r="GTO29" s="216"/>
      <c r="GTP29" s="216"/>
      <c r="GTQ29" s="216"/>
      <c r="GTR29" s="216"/>
      <c r="GTS29" s="216"/>
      <c r="GTT29" s="216"/>
      <c r="GTU29" s="216"/>
      <c r="GTV29" s="216"/>
      <c r="GTW29" s="216"/>
      <c r="GTX29" s="216"/>
      <c r="GTY29" s="216"/>
      <c r="GTZ29" s="216"/>
      <c r="GUA29" s="216"/>
      <c r="GUB29" s="216"/>
      <c r="GUC29" s="216"/>
      <c r="GUD29" s="216"/>
      <c r="GUE29" s="216"/>
      <c r="GUF29" s="216"/>
      <c r="GUG29" s="216"/>
      <c r="GUH29" s="216"/>
      <c r="GUI29" s="216"/>
      <c r="GUJ29" s="216"/>
      <c r="GUK29" s="216"/>
      <c r="GUL29" s="216"/>
      <c r="GUM29" s="216"/>
      <c r="GUN29" s="216"/>
      <c r="GUO29" s="216"/>
      <c r="GUP29" s="216"/>
      <c r="GUQ29" s="216"/>
      <c r="GUR29" s="216"/>
      <c r="GUS29" s="216"/>
      <c r="GUT29" s="216"/>
      <c r="GUU29" s="216"/>
      <c r="GUV29" s="216"/>
      <c r="GUW29" s="216"/>
      <c r="GUX29" s="216"/>
      <c r="GUY29" s="216"/>
      <c r="GUZ29" s="216"/>
      <c r="GVA29" s="216"/>
      <c r="GVB29" s="216"/>
      <c r="GVC29" s="216"/>
      <c r="GVD29" s="216"/>
      <c r="GVE29" s="216"/>
      <c r="GVF29" s="216"/>
      <c r="GVG29" s="216"/>
      <c r="GVH29" s="216"/>
      <c r="GVI29" s="216"/>
      <c r="GVJ29" s="216"/>
      <c r="GVK29" s="216"/>
      <c r="GVL29" s="216"/>
      <c r="GVM29" s="216"/>
      <c r="GVN29" s="216"/>
      <c r="GVO29" s="216"/>
      <c r="GVP29" s="216"/>
      <c r="GVQ29" s="216"/>
      <c r="GVR29" s="216"/>
      <c r="GVS29" s="216"/>
      <c r="GVT29" s="216"/>
      <c r="GVU29" s="216"/>
      <c r="GVV29" s="216"/>
      <c r="GVW29" s="216"/>
      <c r="GVX29" s="216"/>
      <c r="GVY29" s="216"/>
      <c r="GVZ29" s="216"/>
      <c r="GWA29" s="216"/>
      <c r="GWB29" s="216"/>
      <c r="GWC29" s="216"/>
      <c r="GWD29" s="216"/>
      <c r="GWE29" s="216"/>
      <c r="GWF29" s="216"/>
      <c r="GWG29" s="216"/>
      <c r="GWH29" s="216"/>
      <c r="GWI29" s="216"/>
      <c r="GWJ29" s="216"/>
      <c r="GWK29" s="216"/>
      <c r="GWL29" s="216"/>
      <c r="GWM29" s="216"/>
      <c r="GWN29" s="216"/>
      <c r="GWO29" s="216"/>
      <c r="GWP29" s="216"/>
      <c r="GWQ29" s="216"/>
      <c r="GWR29" s="216"/>
      <c r="GWS29" s="216"/>
      <c r="GWT29" s="216"/>
      <c r="GWU29" s="216"/>
      <c r="GWV29" s="216"/>
      <c r="GWW29" s="216"/>
      <c r="GWX29" s="216"/>
      <c r="GWY29" s="216"/>
      <c r="GWZ29" s="216"/>
      <c r="GXA29" s="216"/>
      <c r="GXB29" s="216"/>
      <c r="GXC29" s="216"/>
      <c r="GXD29" s="216"/>
      <c r="GXE29" s="216"/>
      <c r="GXF29" s="216"/>
      <c r="GXG29" s="216"/>
      <c r="GXH29" s="216"/>
      <c r="GXI29" s="216"/>
      <c r="GXJ29" s="216"/>
      <c r="GXK29" s="216"/>
      <c r="GXL29" s="216"/>
      <c r="GXM29" s="216"/>
      <c r="GXN29" s="216"/>
      <c r="GXO29" s="216"/>
      <c r="GXP29" s="216"/>
      <c r="GXQ29" s="216"/>
      <c r="GXR29" s="216"/>
      <c r="GXS29" s="216"/>
      <c r="GXT29" s="216"/>
      <c r="GXU29" s="216"/>
      <c r="GXV29" s="216"/>
      <c r="GXW29" s="216"/>
      <c r="GXX29" s="216"/>
      <c r="GXY29" s="216"/>
      <c r="GXZ29" s="216"/>
      <c r="GYA29" s="216"/>
      <c r="GYB29" s="216"/>
      <c r="GYC29" s="216"/>
      <c r="GYD29" s="216"/>
      <c r="GYE29" s="216"/>
      <c r="GYF29" s="216"/>
      <c r="GYG29" s="216"/>
      <c r="GYH29" s="216"/>
      <c r="GYI29" s="216"/>
      <c r="GYJ29" s="216"/>
      <c r="GYK29" s="216"/>
      <c r="GYL29" s="216"/>
      <c r="GYM29" s="216"/>
      <c r="GYN29" s="216"/>
      <c r="GYO29" s="216"/>
      <c r="GYP29" s="216"/>
      <c r="GYQ29" s="216"/>
      <c r="GYR29" s="216"/>
      <c r="GYS29" s="216"/>
      <c r="GYT29" s="216"/>
      <c r="GYU29" s="216"/>
      <c r="GYV29" s="216"/>
      <c r="GYW29" s="216"/>
      <c r="GYX29" s="216"/>
      <c r="GYY29" s="216"/>
      <c r="GYZ29" s="216"/>
      <c r="GZA29" s="216"/>
      <c r="GZB29" s="216"/>
      <c r="GZC29" s="216"/>
      <c r="GZD29" s="216"/>
      <c r="GZE29" s="216"/>
      <c r="GZF29" s="216"/>
      <c r="GZG29" s="216"/>
      <c r="GZH29" s="216"/>
      <c r="GZI29" s="216"/>
      <c r="GZJ29" s="216"/>
      <c r="GZK29" s="216"/>
      <c r="GZL29" s="216"/>
      <c r="GZM29" s="216"/>
      <c r="GZN29" s="216"/>
      <c r="GZO29" s="216"/>
      <c r="GZP29" s="216"/>
      <c r="GZQ29" s="216"/>
      <c r="GZR29" s="216"/>
      <c r="GZS29" s="216"/>
      <c r="GZT29" s="216"/>
      <c r="GZU29" s="216"/>
      <c r="GZV29" s="216"/>
      <c r="GZW29" s="216"/>
      <c r="GZX29" s="216"/>
      <c r="GZY29" s="216"/>
      <c r="GZZ29" s="216"/>
      <c r="HAA29" s="216"/>
      <c r="HAB29" s="216"/>
      <c r="HAC29" s="216"/>
      <c r="HAD29" s="216"/>
      <c r="HAE29" s="216"/>
      <c r="HAF29" s="216"/>
      <c r="HAG29" s="216"/>
      <c r="HAH29" s="216"/>
      <c r="HAI29" s="216"/>
      <c r="HAJ29" s="216"/>
      <c r="HAK29" s="216"/>
      <c r="HAL29" s="216"/>
      <c r="HAM29" s="216"/>
      <c r="HAN29" s="216"/>
      <c r="HAO29" s="216"/>
      <c r="HAP29" s="216"/>
      <c r="HAQ29" s="216"/>
      <c r="HAR29" s="216"/>
      <c r="HAS29" s="216"/>
      <c r="HAT29" s="216"/>
      <c r="HAU29" s="216"/>
      <c r="HAV29" s="216"/>
      <c r="HAW29" s="216"/>
      <c r="HAX29" s="216"/>
      <c r="HAY29" s="216"/>
      <c r="HAZ29" s="216"/>
      <c r="HBA29" s="216"/>
      <c r="HBB29" s="216"/>
      <c r="HBC29" s="216"/>
      <c r="HBD29" s="216"/>
      <c r="HBE29" s="216"/>
      <c r="HBF29" s="216"/>
      <c r="HBG29" s="216"/>
      <c r="HBH29" s="216"/>
      <c r="HBI29" s="216"/>
      <c r="HBJ29" s="216"/>
      <c r="HBK29" s="216"/>
      <c r="HBL29" s="216"/>
      <c r="HBM29" s="216"/>
      <c r="HBN29" s="216"/>
      <c r="HBO29" s="216"/>
      <c r="HBP29" s="216"/>
      <c r="HBQ29" s="216"/>
      <c r="HBR29" s="216"/>
      <c r="HBS29" s="216"/>
      <c r="HBT29" s="216"/>
      <c r="HBU29" s="216"/>
      <c r="HBV29" s="216"/>
      <c r="HBW29" s="216"/>
      <c r="HBX29" s="216"/>
      <c r="HBY29" s="216"/>
      <c r="HBZ29" s="216"/>
      <c r="HCA29" s="216"/>
      <c r="HCB29" s="216"/>
      <c r="HCC29" s="216"/>
      <c r="HCD29" s="216"/>
      <c r="HCE29" s="216"/>
      <c r="HCF29" s="216"/>
      <c r="HCG29" s="216"/>
      <c r="HCH29" s="216"/>
      <c r="HCI29" s="216"/>
      <c r="HCJ29" s="216"/>
      <c r="HCK29" s="216"/>
      <c r="HCL29" s="216"/>
      <c r="HCM29" s="216"/>
      <c r="HCN29" s="216"/>
      <c r="HCO29" s="216"/>
      <c r="HCP29" s="216"/>
      <c r="HCQ29" s="216"/>
      <c r="HCR29" s="216"/>
      <c r="HCS29" s="216"/>
      <c r="HCT29" s="216"/>
      <c r="HCU29" s="216"/>
      <c r="HCV29" s="216"/>
      <c r="HCW29" s="216"/>
      <c r="HCX29" s="216"/>
      <c r="HCY29" s="216"/>
      <c r="HCZ29" s="216"/>
      <c r="HDA29" s="216"/>
      <c r="HDB29" s="216"/>
      <c r="HDC29" s="216"/>
      <c r="HDD29" s="216"/>
      <c r="HDE29" s="216"/>
      <c r="HDF29" s="216"/>
      <c r="HDG29" s="216"/>
      <c r="HDH29" s="216"/>
      <c r="HDI29" s="216"/>
      <c r="HDJ29" s="216"/>
      <c r="HDK29" s="216"/>
      <c r="HDL29" s="216"/>
      <c r="HDM29" s="216"/>
      <c r="HDN29" s="216"/>
      <c r="HDO29" s="216"/>
      <c r="HDP29" s="216"/>
      <c r="HDQ29" s="216"/>
      <c r="HDR29" s="216"/>
      <c r="HDS29" s="216"/>
      <c r="HDT29" s="216"/>
      <c r="HDU29" s="216"/>
      <c r="HDV29" s="216"/>
      <c r="HDW29" s="216"/>
      <c r="HDX29" s="216"/>
      <c r="HDY29" s="216"/>
      <c r="HDZ29" s="216"/>
      <c r="HEA29" s="216"/>
      <c r="HEB29" s="216"/>
      <c r="HEC29" s="216"/>
      <c r="HED29" s="216"/>
      <c r="HEE29" s="216"/>
      <c r="HEF29" s="216"/>
      <c r="HEG29" s="216"/>
      <c r="HEH29" s="216"/>
      <c r="HEI29" s="216"/>
      <c r="HEJ29" s="216"/>
      <c r="HEK29" s="216"/>
      <c r="HEL29" s="216"/>
      <c r="HEM29" s="216"/>
      <c r="HEN29" s="216"/>
      <c r="HEO29" s="216"/>
      <c r="HEP29" s="216"/>
      <c r="HEQ29" s="216"/>
      <c r="HER29" s="216"/>
      <c r="HES29" s="216"/>
      <c r="HET29" s="216"/>
      <c r="HEU29" s="216"/>
      <c r="HEV29" s="216"/>
      <c r="HEW29" s="216"/>
      <c r="HEX29" s="216"/>
      <c r="HEY29" s="216"/>
      <c r="HEZ29" s="216"/>
      <c r="HFA29" s="216"/>
      <c r="HFB29" s="216"/>
      <c r="HFC29" s="216"/>
      <c r="HFD29" s="216"/>
      <c r="HFE29" s="216"/>
      <c r="HFF29" s="216"/>
      <c r="HFG29" s="216"/>
      <c r="HFH29" s="216"/>
      <c r="HFI29" s="216"/>
      <c r="HFJ29" s="216"/>
      <c r="HFK29" s="216"/>
      <c r="HFL29" s="216"/>
      <c r="HFM29" s="216"/>
      <c r="HFN29" s="216"/>
      <c r="HFO29" s="216"/>
      <c r="HFP29" s="216"/>
      <c r="HFQ29" s="216"/>
      <c r="HFR29" s="216"/>
      <c r="HFS29" s="216"/>
      <c r="HFT29" s="216"/>
      <c r="HFU29" s="216"/>
      <c r="HFV29" s="216"/>
      <c r="HFW29" s="216"/>
      <c r="HFX29" s="216"/>
      <c r="HFY29" s="216"/>
      <c r="HFZ29" s="216"/>
      <c r="HGA29" s="216"/>
      <c r="HGB29" s="216"/>
      <c r="HGC29" s="216"/>
      <c r="HGD29" s="216"/>
      <c r="HGE29" s="216"/>
      <c r="HGF29" s="216"/>
      <c r="HGG29" s="216"/>
      <c r="HGH29" s="216"/>
      <c r="HGI29" s="216"/>
      <c r="HGJ29" s="216"/>
      <c r="HGK29" s="216"/>
      <c r="HGL29" s="216"/>
      <c r="HGM29" s="216"/>
      <c r="HGN29" s="216"/>
      <c r="HGO29" s="216"/>
      <c r="HGP29" s="216"/>
      <c r="HGQ29" s="216"/>
      <c r="HGR29" s="216"/>
      <c r="HGS29" s="216"/>
      <c r="HGT29" s="216"/>
      <c r="HGU29" s="216"/>
      <c r="HGV29" s="216"/>
      <c r="HGW29" s="216"/>
      <c r="HGX29" s="216"/>
      <c r="HGY29" s="216"/>
      <c r="HGZ29" s="216"/>
      <c r="HHA29" s="216"/>
      <c r="HHB29" s="216"/>
      <c r="HHC29" s="216"/>
      <c r="HHD29" s="216"/>
      <c r="HHE29" s="216"/>
      <c r="HHF29" s="216"/>
      <c r="HHG29" s="216"/>
      <c r="HHH29" s="216"/>
      <c r="HHI29" s="216"/>
      <c r="HHJ29" s="216"/>
      <c r="HHK29" s="216"/>
      <c r="HHL29" s="216"/>
      <c r="HHM29" s="216"/>
      <c r="HHN29" s="216"/>
      <c r="HHO29" s="216"/>
      <c r="HHP29" s="216"/>
      <c r="HHQ29" s="216"/>
      <c r="HHR29" s="216"/>
      <c r="HHS29" s="216"/>
      <c r="HHT29" s="216"/>
      <c r="HHU29" s="216"/>
      <c r="HHV29" s="216"/>
      <c r="HHW29" s="216"/>
      <c r="HHX29" s="216"/>
      <c r="HHY29" s="216"/>
      <c r="HHZ29" s="216"/>
      <c r="HIA29" s="216"/>
      <c r="HIB29" s="216"/>
      <c r="HIC29" s="216"/>
      <c r="HID29" s="216"/>
      <c r="HIE29" s="216"/>
      <c r="HIF29" s="216"/>
      <c r="HIG29" s="216"/>
      <c r="HIH29" s="216"/>
      <c r="HII29" s="216"/>
      <c r="HIJ29" s="216"/>
      <c r="HIK29" s="216"/>
      <c r="HIL29" s="216"/>
      <c r="HIM29" s="216"/>
      <c r="HIN29" s="216"/>
      <c r="HIO29" s="216"/>
      <c r="HIP29" s="216"/>
      <c r="HIQ29" s="216"/>
      <c r="HIR29" s="216"/>
      <c r="HIS29" s="216"/>
      <c r="HIT29" s="216"/>
      <c r="HIU29" s="216"/>
      <c r="HIV29" s="216"/>
      <c r="HIW29" s="216"/>
      <c r="HIX29" s="216"/>
      <c r="HIY29" s="216"/>
      <c r="HIZ29" s="216"/>
      <c r="HJA29" s="216"/>
      <c r="HJB29" s="216"/>
      <c r="HJC29" s="216"/>
      <c r="HJD29" s="216"/>
      <c r="HJE29" s="216"/>
      <c r="HJF29" s="216"/>
      <c r="HJG29" s="216"/>
      <c r="HJH29" s="216"/>
      <c r="HJI29" s="216"/>
      <c r="HJJ29" s="216"/>
      <c r="HJK29" s="216"/>
      <c r="HJL29" s="216"/>
      <c r="HJM29" s="216"/>
      <c r="HJN29" s="216"/>
      <c r="HJO29" s="216"/>
      <c r="HJP29" s="216"/>
      <c r="HJQ29" s="216"/>
      <c r="HJR29" s="216"/>
      <c r="HJS29" s="216"/>
      <c r="HJT29" s="216"/>
      <c r="HJU29" s="216"/>
      <c r="HJV29" s="216"/>
      <c r="HJW29" s="216"/>
      <c r="HJX29" s="216"/>
      <c r="HJY29" s="216"/>
      <c r="HJZ29" s="216"/>
      <c r="HKA29" s="216"/>
      <c r="HKB29" s="216"/>
      <c r="HKC29" s="216"/>
      <c r="HKD29" s="216"/>
      <c r="HKE29" s="216"/>
      <c r="HKF29" s="216"/>
      <c r="HKG29" s="216"/>
      <c r="HKH29" s="216"/>
      <c r="HKI29" s="216"/>
      <c r="HKJ29" s="216"/>
      <c r="HKK29" s="216"/>
      <c r="HKL29" s="216"/>
      <c r="HKM29" s="216"/>
      <c r="HKN29" s="216"/>
      <c r="HKO29" s="216"/>
      <c r="HKP29" s="216"/>
      <c r="HKQ29" s="216"/>
      <c r="HKR29" s="216"/>
      <c r="HKS29" s="216"/>
      <c r="HKT29" s="216"/>
      <c r="HKU29" s="216"/>
      <c r="HKV29" s="216"/>
      <c r="HKW29" s="216"/>
      <c r="HKX29" s="216"/>
      <c r="HKY29" s="216"/>
      <c r="HKZ29" s="216"/>
      <c r="HLA29" s="216"/>
      <c r="HLB29" s="216"/>
      <c r="HLC29" s="216"/>
      <c r="HLD29" s="216"/>
      <c r="HLE29" s="216"/>
      <c r="HLF29" s="216"/>
      <c r="HLG29" s="216"/>
      <c r="HLH29" s="216"/>
      <c r="HLI29" s="216"/>
      <c r="HLJ29" s="216"/>
      <c r="HLK29" s="216"/>
      <c r="HLL29" s="216"/>
      <c r="HLM29" s="216"/>
      <c r="HLN29" s="216"/>
      <c r="HLO29" s="216"/>
      <c r="HLP29" s="216"/>
      <c r="HLQ29" s="216"/>
      <c r="HLR29" s="216"/>
      <c r="HLS29" s="216"/>
      <c r="HLT29" s="216"/>
      <c r="HLU29" s="216"/>
      <c r="HLV29" s="216"/>
      <c r="HLW29" s="216"/>
      <c r="HLX29" s="216"/>
      <c r="HLY29" s="216"/>
      <c r="HLZ29" s="216"/>
      <c r="HMA29" s="216"/>
      <c r="HMB29" s="216"/>
      <c r="HMC29" s="216"/>
      <c r="HMD29" s="216"/>
      <c r="HME29" s="216"/>
      <c r="HMF29" s="216"/>
      <c r="HMG29" s="216"/>
      <c r="HMH29" s="216"/>
      <c r="HMI29" s="216"/>
      <c r="HMJ29" s="216"/>
      <c r="HMK29" s="216"/>
      <c r="HML29" s="216"/>
      <c r="HMM29" s="216"/>
      <c r="HMN29" s="216"/>
      <c r="HMO29" s="216"/>
      <c r="HMP29" s="216"/>
      <c r="HMQ29" s="216"/>
      <c r="HMR29" s="216"/>
      <c r="HMS29" s="216"/>
      <c r="HMT29" s="216"/>
      <c r="HMU29" s="216"/>
      <c r="HMV29" s="216"/>
      <c r="HMW29" s="216"/>
      <c r="HMX29" s="216"/>
      <c r="HMY29" s="216"/>
      <c r="HMZ29" s="216"/>
      <c r="HNA29" s="216"/>
      <c r="HNB29" s="216"/>
      <c r="HNC29" s="216"/>
      <c r="HND29" s="216"/>
      <c r="HNE29" s="216"/>
      <c r="HNF29" s="216"/>
      <c r="HNG29" s="216"/>
      <c r="HNH29" s="216"/>
      <c r="HNI29" s="216"/>
      <c r="HNJ29" s="216"/>
      <c r="HNK29" s="216"/>
      <c r="HNL29" s="216"/>
      <c r="HNM29" s="216"/>
      <c r="HNN29" s="216"/>
      <c r="HNO29" s="216"/>
      <c r="HNP29" s="216"/>
      <c r="HNQ29" s="216"/>
      <c r="HNR29" s="216"/>
      <c r="HNS29" s="216"/>
      <c r="HNT29" s="216"/>
      <c r="HNU29" s="216"/>
      <c r="HNV29" s="216"/>
      <c r="HNW29" s="216"/>
      <c r="HNX29" s="216"/>
      <c r="HNY29" s="216"/>
      <c r="HNZ29" s="216"/>
      <c r="HOA29" s="216"/>
      <c r="HOB29" s="216"/>
      <c r="HOC29" s="216"/>
      <c r="HOD29" s="216"/>
      <c r="HOE29" s="216"/>
      <c r="HOF29" s="216"/>
      <c r="HOG29" s="216"/>
      <c r="HOH29" s="216"/>
      <c r="HOI29" s="216"/>
      <c r="HOJ29" s="216"/>
      <c r="HOK29" s="216"/>
      <c r="HOL29" s="216"/>
      <c r="HOM29" s="216"/>
      <c r="HON29" s="216"/>
      <c r="HOO29" s="216"/>
      <c r="HOP29" s="216"/>
      <c r="HOQ29" s="216"/>
      <c r="HOR29" s="216"/>
      <c r="HOS29" s="216"/>
      <c r="HOT29" s="216"/>
      <c r="HOU29" s="216"/>
      <c r="HOV29" s="216"/>
      <c r="HOW29" s="216"/>
      <c r="HOX29" s="216"/>
      <c r="HOY29" s="216"/>
      <c r="HOZ29" s="216"/>
      <c r="HPA29" s="216"/>
      <c r="HPB29" s="216"/>
      <c r="HPC29" s="216"/>
      <c r="HPD29" s="216"/>
      <c r="HPE29" s="216"/>
      <c r="HPF29" s="216"/>
      <c r="HPG29" s="216"/>
      <c r="HPH29" s="216"/>
      <c r="HPI29" s="216"/>
      <c r="HPJ29" s="216"/>
      <c r="HPK29" s="216"/>
      <c r="HPL29" s="216"/>
      <c r="HPM29" s="216"/>
      <c r="HPN29" s="216"/>
      <c r="HPO29" s="216"/>
      <c r="HPP29" s="216"/>
      <c r="HPQ29" s="216"/>
      <c r="HPR29" s="216"/>
      <c r="HPS29" s="216"/>
      <c r="HPT29" s="216"/>
      <c r="HPU29" s="216"/>
      <c r="HPV29" s="216"/>
      <c r="HPW29" s="216"/>
      <c r="HPX29" s="216"/>
      <c r="HPY29" s="216"/>
      <c r="HPZ29" s="216"/>
      <c r="HQA29" s="216"/>
      <c r="HQB29" s="216"/>
      <c r="HQC29" s="216"/>
      <c r="HQD29" s="216"/>
      <c r="HQE29" s="216"/>
      <c r="HQF29" s="216"/>
      <c r="HQG29" s="216"/>
      <c r="HQH29" s="216"/>
      <c r="HQI29" s="216"/>
      <c r="HQJ29" s="216"/>
      <c r="HQK29" s="216"/>
      <c r="HQL29" s="216"/>
      <c r="HQM29" s="216"/>
      <c r="HQN29" s="216"/>
      <c r="HQO29" s="216"/>
      <c r="HQP29" s="216"/>
      <c r="HQQ29" s="216"/>
      <c r="HQR29" s="216"/>
      <c r="HQS29" s="216"/>
      <c r="HQT29" s="216"/>
      <c r="HQU29" s="216"/>
      <c r="HQV29" s="216"/>
      <c r="HQW29" s="216"/>
      <c r="HQX29" s="216"/>
      <c r="HQY29" s="216"/>
      <c r="HQZ29" s="216"/>
      <c r="HRA29" s="216"/>
      <c r="HRB29" s="216"/>
      <c r="HRC29" s="216"/>
      <c r="HRD29" s="216"/>
      <c r="HRE29" s="216"/>
      <c r="HRF29" s="216"/>
      <c r="HRG29" s="216"/>
      <c r="HRH29" s="216"/>
      <c r="HRI29" s="216"/>
      <c r="HRJ29" s="216"/>
      <c r="HRK29" s="216"/>
      <c r="HRL29" s="216"/>
      <c r="HRM29" s="216"/>
      <c r="HRN29" s="216"/>
      <c r="HRO29" s="216"/>
      <c r="HRP29" s="216"/>
      <c r="HRQ29" s="216"/>
      <c r="HRR29" s="216"/>
      <c r="HRS29" s="216"/>
      <c r="HRT29" s="216"/>
      <c r="HRU29" s="216"/>
      <c r="HRV29" s="216"/>
      <c r="HRW29" s="216"/>
      <c r="HRX29" s="216"/>
      <c r="HRY29" s="216"/>
      <c r="HRZ29" s="216"/>
      <c r="HSA29" s="216"/>
      <c r="HSB29" s="216"/>
      <c r="HSC29" s="216"/>
      <c r="HSD29" s="216"/>
      <c r="HSE29" s="216"/>
      <c r="HSF29" s="216"/>
      <c r="HSG29" s="216"/>
      <c r="HSH29" s="216"/>
      <c r="HSI29" s="216"/>
      <c r="HSJ29" s="216"/>
      <c r="HSK29" s="216"/>
      <c r="HSL29" s="216"/>
      <c r="HSM29" s="216"/>
      <c r="HSN29" s="216"/>
      <c r="HSO29" s="216"/>
      <c r="HSP29" s="216"/>
      <c r="HSQ29" s="216"/>
      <c r="HSR29" s="216"/>
      <c r="HSS29" s="216"/>
      <c r="HST29" s="216"/>
      <c r="HSU29" s="216"/>
      <c r="HSV29" s="216"/>
      <c r="HSW29" s="216"/>
      <c r="HSX29" s="216"/>
      <c r="HSY29" s="216"/>
      <c r="HSZ29" s="216"/>
      <c r="HTA29" s="216"/>
      <c r="HTB29" s="216"/>
      <c r="HTC29" s="216"/>
      <c r="HTD29" s="216"/>
      <c r="HTE29" s="216"/>
      <c r="HTF29" s="216"/>
      <c r="HTG29" s="216"/>
      <c r="HTH29" s="216"/>
      <c r="HTI29" s="216"/>
      <c r="HTJ29" s="216"/>
      <c r="HTK29" s="216"/>
      <c r="HTL29" s="216"/>
      <c r="HTM29" s="216"/>
      <c r="HTN29" s="216"/>
      <c r="HTO29" s="216"/>
      <c r="HTP29" s="216"/>
      <c r="HTQ29" s="216"/>
      <c r="HTR29" s="216"/>
      <c r="HTS29" s="216"/>
      <c r="HTT29" s="216"/>
      <c r="HTU29" s="216"/>
      <c r="HTV29" s="216"/>
      <c r="HTW29" s="216"/>
      <c r="HTX29" s="216"/>
      <c r="HTY29" s="216"/>
      <c r="HTZ29" s="216"/>
      <c r="HUA29" s="216"/>
      <c r="HUB29" s="216"/>
      <c r="HUC29" s="216"/>
      <c r="HUD29" s="216"/>
      <c r="HUE29" s="216"/>
      <c r="HUF29" s="216"/>
      <c r="HUG29" s="216"/>
      <c r="HUH29" s="216"/>
      <c r="HUI29" s="216"/>
      <c r="HUJ29" s="216"/>
      <c r="HUK29" s="216"/>
      <c r="HUL29" s="216"/>
      <c r="HUM29" s="216"/>
      <c r="HUN29" s="216"/>
      <c r="HUO29" s="216"/>
      <c r="HUP29" s="216"/>
      <c r="HUQ29" s="216"/>
      <c r="HUR29" s="216"/>
      <c r="HUS29" s="216"/>
      <c r="HUT29" s="216"/>
      <c r="HUU29" s="216"/>
      <c r="HUV29" s="216"/>
      <c r="HUW29" s="216"/>
      <c r="HUX29" s="216"/>
      <c r="HUY29" s="216"/>
      <c r="HUZ29" s="216"/>
      <c r="HVA29" s="216"/>
      <c r="HVB29" s="216"/>
      <c r="HVC29" s="216"/>
      <c r="HVD29" s="216"/>
      <c r="HVE29" s="216"/>
      <c r="HVF29" s="216"/>
      <c r="HVG29" s="216"/>
      <c r="HVH29" s="216"/>
      <c r="HVI29" s="216"/>
      <c r="HVJ29" s="216"/>
      <c r="HVK29" s="216"/>
      <c r="HVL29" s="216"/>
      <c r="HVM29" s="216"/>
      <c r="HVN29" s="216"/>
      <c r="HVO29" s="216"/>
      <c r="HVP29" s="216"/>
      <c r="HVQ29" s="216"/>
      <c r="HVR29" s="216"/>
      <c r="HVS29" s="216"/>
      <c r="HVT29" s="216"/>
      <c r="HVU29" s="216"/>
      <c r="HVV29" s="216"/>
      <c r="HVW29" s="216"/>
      <c r="HVX29" s="216"/>
      <c r="HVY29" s="216"/>
      <c r="HVZ29" s="216"/>
      <c r="HWA29" s="216"/>
      <c r="HWB29" s="216"/>
      <c r="HWC29" s="216"/>
      <c r="HWD29" s="216"/>
      <c r="HWE29" s="216"/>
      <c r="HWF29" s="216"/>
      <c r="HWG29" s="216"/>
      <c r="HWH29" s="216"/>
      <c r="HWI29" s="216"/>
      <c r="HWJ29" s="216"/>
      <c r="HWK29" s="216"/>
      <c r="HWL29" s="216"/>
      <c r="HWM29" s="216"/>
      <c r="HWN29" s="216"/>
      <c r="HWO29" s="216"/>
      <c r="HWP29" s="216"/>
      <c r="HWQ29" s="216"/>
      <c r="HWR29" s="216"/>
      <c r="HWS29" s="216"/>
      <c r="HWT29" s="216"/>
      <c r="HWU29" s="216"/>
      <c r="HWV29" s="216"/>
      <c r="HWW29" s="216"/>
      <c r="HWX29" s="216"/>
      <c r="HWY29" s="216"/>
      <c r="HWZ29" s="216"/>
      <c r="HXA29" s="216"/>
      <c r="HXB29" s="216"/>
      <c r="HXC29" s="216"/>
      <c r="HXD29" s="216"/>
      <c r="HXE29" s="216"/>
      <c r="HXF29" s="216"/>
      <c r="HXG29" s="216"/>
      <c r="HXH29" s="216"/>
      <c r="HXI29" s="216"/>
      <c r="HXJ29" s="216"/>
      <c r="HXK29" s="216"/>
      <c r="HXL29" s="216"/>
      <c r="HXM29" s="216"/>
      <c r="HXN29" s="216"/>
      <c r="HXO29" s="216"/>
      <c r="HXP29" s="216"/>
      <c r="HXQ29" s="216"/>
      <c r="HXR29" s="216"/>
      <c r="HXS29" s="216"/>
      <c r="HXT29" s="216"/>
      <c r="HXU29" s="216"/>
      <c r="HXV29" s="216"/>
      <c r="HXW29" s="216"/>
      <c r="HXX29" s="216"/>
      <c r="HXY29" s="216"/>
      <c r="HXZ29" s="216"/>
      <c r="HYA29" s="216"/>
      <c r="HYB29" s="216"/>
      <c r="HYC29" s="216"/>
      <c r="HYD29" s="216"/>
      <c r="HYE29" s="216"/>
      <c r="HYF29" s="216"/>
      <c r="HYG29" s="216"/>
      <c r="HYH29" s="216"/>
      <c r="HYI29" s="216"/>
      <c r="HYJ29" s="216"/>
      <c r="HYK29" s="216"/>
      <c r="HYL29" s="216"/>
      <c r="HYM29" s="216"/>
      <c r="HYN29" s="216"/>
      <c r="HYO29" s="216"/>
      <c r="HYP29" s="216"/>
      <c r="HYQ29" s="216"/>
      <c r="HYR29" s="216"/>
      <c r="HYS29" s="216"/>
      <c r="HYT29" s="216"/>
      <c r="HYU29" s="216"/>
      <c r="HYV29" s="216"/>
      <c r="HYW29" s="216"/>
      <c r="HYX29" s="216"/>
      <c r="HYY29" s="216"/>
      <c r="HYZ29" s="216"/>
      <c r="HZA29" s="216"/>
      <c r="HZB29" s="216"/>
      <c r="HZC29" s="216"/>
      <c r="HZD29" s="216"/>
      <c r="HZE29" s="216"/>
      <c r="HZF29" s="216"/>
      <c r="HZG29" s="216"/>
      <c r="HZH29" s="216"/>
      <c r="HZI29" s="216"/>
      <c r="HZJ29" s="216"/>
      <c r="HZK29" s="216"/>
      <c r="HZL29" s="216"/>
      <c r="HZM29" s="216"/>
      <c r="HZN29" s="216"/>
      <c r="HZO29" s="216"/>
      <c r="HZP29" s="216"/>
      <c r="HZQ29" s="216"/>
      <c r="HZR29" s="216"/>
      <c r="HZS29" s="216"/>
      <c r="HZT29" s="216"/>
      <c r="HZU29" s="216"/>
      <c r="HZV29" s="216"/>
      <c r="HZW29" s="216"/>
      <c r="HZX29" s="216"/>
      <c r="HZY29" s="216"/>
      <c r="HZZ29" s="216"/>
      <c r="IAA29" s="216"/>
      <c r="IAB29" s="216"/>
      <c r="IAC29" s="216"/>
      <c r="IAD29" s="216"/>
      <c r="IAE29" s="216"/>
      <c r="IAF29" s="216"/>
      <c r="IAG29" s="216"/>
      <c r="IAH29" s="216"/>
      <c r="IAI29" s="216"/>
      <c r="IAJ29" s="216"/>
      <c r="IAK29" s="216"/>
      <c r="IAL29" s="216"/>
      <c r="IAM29" s="216"/>
      <c r="IAN29" s="216"/>
      <c r="IAO29" s="216"/>
      <c r="IAP29" s="216"/>
      <c r="IAQ29" s="216"/>
      <c r="IAR29" s="216"/>
      <c r="IAS29" s="216"/>
      <c r="IAT29" s="216"/>
      <c r="IAU29" s="216"/>
      <c r="IAV29" s="216"/>
      <c r="IAW29" s="216"/>
      <c r="IAX29" s="216"/>
      <c r="IAY29" s="216"/>
      <c r="IAZ29" s="216"/>
      <c r="IBA29" s="216"/>
      <c r="IBB29" s="216"/>
      <c r="IBC29" s="216"/>
      <c r="IBD29" s="216"/>
      <c r="IBE29" s="216"/>
      <c r="IBF29" s="216"/>
      <c r="IBG29" s="216"/>
      <c r="IBH29" s="216"/>
      <c r="IBI29" s="216"/>
      <c r="IBJ29" s="216"/>
      <c r="IBK29" s="216"/>
      <c r="IBL29" s="216"/>
      <c r="IBM29" s="216"/>
      <c r="IBN29" s="216"/>
      <c r="IBO29" s="216"/>
      <c r="IBP29" s="216"/>
      <c r="IBQ29" s="216"/>
      <c r="IBR29" s="216"/>
      <c r="IBS29" s="216"/>
      <c r="IBT29" s="216"/>
      <c r="IBU29" s="216"/>
      <c r="IBV29" s="216"/>
      <c r="IBW29" s="216"/>
      <c r="IBX29" s="216"/>
      <c r="IBY29" s="216"/>
      <c r="IBZ29" s="216"/>
      <c r="ICA29" s="216"/>
      <c r="ICB29" s="216"/>
      <c r="ICC29" s="216"/>
      <c r="ICD29" s="216"/>
      <c r="ICE29" s="216"/>
      <c r="ICF29" s="216"/>
      <c r="ICG29" s="216"/>
      <c r="ICH29" s="216"/>
      <c r="ICI29" s="216"/>
      <c r="ICJ29" s="216"/>
      <c r="ICK29" s="216"/>
      <c r="ICL29" s="216"/>
      <c r="ICM29" s="216"/>
      <c r="ICN29" s="216"/>
      <c r="ICO29" s="216"/>
      <c r="ICP29" s="216"/>
      <c r="ICQ29" s="216"/>
      <c r="ICR29" s="216"/>
      <c r="ICS29" s="216"/>
      <c r="ICT29" s="216"/>
      <c r="ICU29" s="216"/>
      <c r="ICV29" s="216"/>
      <c r="ICW29" s="216"/>
      <c r="ICX29" s="216"/>
      <c r="ICY29" s="216"/>
      <c r="ICZ29" s="216"/>
      <c r="IDA29" s="216"/>
      <c r="IDB29" s="216"/>
      <c r="IDC29" s="216"/>
      <c r="IDD29" s="216"/>
      <c r="IDE29" s="216"/>
      <c r="IDF29" s="216"/>
      <c r="IDG29" s="216"/>
      <c r="IDH29" s="216"/>
      <c r="IDI29" s="216"/>
      <c r="IDJ29" s="216"/>
      <c r="IDK29" s="216"/>
      <c r="IDL29" s="216"/>
      <c r="IDM29" s="216"/>
      <c r="IDN29" s="216"/>
      <c r="IDO29" s="216"/>
      <c r="IDP29" s="216"/>
      <c r="IDQ29" s="216"/>
      <c r="IDR29" s="216"/>
      <c r="IDS29" s="216"/>
      <c r="IDT29" s="216"/>
      <c r="IDU29" s="216"/>
      <c r="IDV29" s="216"/>
      <c r="IDW29" s="216"/>
      <c r="IDX29" s="216"/>
      <c r="IDY29" s="216"/>
      <c r="IDZ29" s="216"/>
      <c r="IEA29" s="216"/>
      <c r="IEB29" s="216"/>
      <c r="IEC29" s="216"/>
      <c r="IED29" s="216"/>
      <c r="IEE29" s="216"/>
      <c r="IEF29" s="216"/>
      <c r="IEG29" s="216"/>
      <c r="IEH29" s="216"/>
      <c r="IEI29" s="216"/>
      <c r="IEJ29" s="216"/>
      <c r="IEK29" s="216"/>
      <c r="IEL29" s="216"/>
      <c r="IEM29" s="216"/>
      <c r="IEN29" s="216"/>
      <c r="IEO29" s="216"/>
      <c r="IEP29" s="216"/>
      <c r="IEQ29" s="216"/>
      <c r="IER29" s="216"/>
      <c r="IES29" s="216"/>
      <c r="IET29" s="216"/>
      <c r="IEU29" s="216"/>
      <c r="IEV29" s="216"/>
      <c r="IEW29" s="216"/>
      <c r="IEX29" s="216"/>
      <c r="IEY29" s="216"/>
      <c r="IEZ29" s="216"/>
      <c r="IFA29" s="216"/>
      <c r="IFB29" s="216"/>
      <c r="IFC29" s="216"/>
      <c r="IFD29" s="216"/>
      <c r="IFE29" s="216"/>
      <c r="IFF29" s="216"/>
      <c r="IFG29" s="216"/>
      <c r="IFH29" s="216"/>
      <c r="IFI29" s="216"/>
      <c r="IFJ29" s="216"/>
      <c r="IFK29" s="216"/>
      <c r="IFL29" s="216"/>
      <c r="IFM29" s="216"/>
      <c r="IFN29" s="216"/>
      <c r="IFO29" s="216"/>
      <c r="IFP29" s="216"/>
      <c r="IFQ29" s="216"/>
      <c r="IFR29" s="216"/>
      <c r="IFS29" s="216"/>
      <c r="IFT29" s="216"/>
      <c r="IFU29" s="216"/>
      <c r="IFV29" s="216"/>
      <c r="IFW29" s="216"/>
      <c r="IFX29" s="216"/>
      <c r="IFY29" s="216"/>
      <c r="IFZ29" s="216"/>
      <c r="IGA29" s="216"/>
      <c r="IGB29" s="216"/>
      <c r="IGC29" s="216"/>
      <c r="IGD29" s="216"/>
      <c r="IGE29" s="216"/>
      <c r="IGF29" s="216"/>
      <c r="IGG29" s="216"/>
      <c r="IGH29" s="216"/>
      <c r="IGI29" s="216"/>
      <c r="IGJ29" s="216"/>
      <c r="IGK29" s="216"/>
      <c r="IGL29" s="216"/>
      <c r="IGM29" s="216"/>
      <c r="IGN29" s="216"/>
      <c r="IGO29" s="216"/>
      <c r="IGP29" s="216"/>
      <c r="IGQ29" s="216"/>
      <c r="IGR29" s="216"/>
      <c r="IGS29" s="216"/>
      <c r="IGT29" s="216"/>
      <c r="IGU29" s="216"/>
      <c r="IGV29" s="216"/>
      <c r="IGW29" s="216"/>
      <c r="IGX29" s="216"/>
      <c r="IGY29" s="216"/>
      <c r="IGZ29" s="216"/>
      <c r="IHA29" s="216"/>
      <c r="IHB29" s="216"/>
      <c r="IHC29" s="216"/>
      <c r="IHD29" s="216"/>
      <c r="IHE29" s="216"/>
      <c r="IHF29" s="216"/>
      <c r="IHG29" s="216"/>
      <c r="IHH29" s="216"/>
      <c r="IHI29" s="216"/>
      <c r="IHJ29" s="216"/>
      <c r="IHK29" s="216"/>
      <c r="IHL29" s="216"/>
      <c r="IHM29" s="216"/>
      <c r="IHN29" s="216"/>
      <c r="IHO29" s="216"/>
      <c r="IHP29" s="216"/>
      <c r="IHQ29" s="216"/>
      <c r="IHR29" s="216"/>
      <c r="IHS29" s="216"/>
      <c r="IHT29" s="216"/>
      <c r="IHU29" s="216"/>
      <c r="IHV29" s="216"/>
      <c r="IHW29" s="216"/>
      <c r="IHX29" s="216"/>
      <c r="IHY29" s="216"/>
      <c r="IHZ29" s="216"/>
      <c r="IIA29" s="216"/>
      <c r="IIB29" s="216"/>
      <c r="IIC29" s="216"/>
      <c r="IID29" s="216"/>
      <c r="IIE29" s="216"/>
      <c r="IIF29" s="216"/>
      <c r="IIG29" s="216"/>
      <c r="IIH29" s="216"/>
      <c r="III29" s="216"/>
      <c r="IIJ29" s="216"/>
      <c r="IIK29" s="216"/>
      <c r="IIL29" s="216"/>
      <c r="IIM29" s="216"/>
      <c r="IIN29" s="216"/>
      <c r="IIO29" s="216"/>
      <c r="IIP29" s="216"/>
      <c r="IIQ29" s="216"/>
      <c r="IIR29" s="216"/>
      <c r="IIS29" s="216"/>
      <c r="IIT29" s="216"/>
      <c r="IIU29" s="216"/>
      <c r="IIV29" s="216"/>
      <c r="IIW29" s="216"/>
      <c r="IIX29" s="216"/>
      <c r="IIY29" s="216"/>
      <c r="IIZ29" s="216"/>
      <c r="IJA29" s="216"/>
      <c r="IJB29" s="216"/>
      <c r="IJC29" s="216"/>
      <c r="IJD29" s="216"/>
      <c r="IJE29" s="216"/>
      <c r="IJF29" s="216"/>
      <c r="IJG29" s="216"/>
      <c r="IJH29" s="216"/>
      <c r="IJI29" s="216"/>
      <c r="IJJ29" s="216"/>
      <c r="IJK29" s="216"/>
      <c r="IJL29" s="216"/>
      <c r="IJM29" s="216"/>
      <c r="IJN29" s="216"/>
      <c r="IJO29" s="216"/>
      <c r="IJP29" s="216"/>
      <c r="IJQ29" s="216"/>
      <c r="IJR29" s="216"/>
      <c r="IJS29" s="216"/>
      <c r="IJT29" s="216"/>
      <c r="IJU29" s="216"/>
      <c r="IJV29" s="216"/>
      <c r="IJW29" s="216"/>
      <c r="IJX29" s="216"/>
      <c r="IJY29" s="216"/>
      <c r="IJZ29" s="216"/>
      <c r="IKA29" s="216"/>
      <c r="IKB29" s="216"/>
      <c r="IKC29" s="216"/>
      <c r="IKD29" s="216"/>
      <c r="IKE29" s="216"/>
      <c r="IKF29" s="216"/>
      <c r="IKG29" s="216"/>
      <c r="IKH29" s="216"/>
      <c r="IKI29" s="216"/>
      <c r="IKJ29" s="216"/>
      <c r="IKK29" s="216"/>
      <c r="IKL29" s="216"/>
      <c r="IKM29" s="216"/>
      <c r="IKN29" s="216"/>
      <c r="IKO29" s="216"/>
      <c r="IKP29" s="216"/>
      <c r="IKQ29" s="216"/>
      <c r="IKR29" s="216"/>
      <c r="IKS29" s="216"/>
      <c r="IKT29" s="216"/>
      <c r="IKU29" s="216"/>
      <c r="IKV29" s="216"/>
      <c r="IKW29" s="216"/>
      <c r="IKX29" s="216"/>
      <c r="IKY29" s="216"/>
      <c r="IKZ29" s="216"/>
      <c r="ILA29" s="216"/>
      <c r="ILB29" s="216"/>
      <c r="ILC29" s="216"/>
      <c r="ILD29" s="216"/>
      <c r="ILE29" s="216"/>
      <c r="ILF29" s="216"/>
      <c r="ILG29" s="216"/>
      <c r="ILH29" s="216"/>
      <c r="ILI29" s="216"/>
      <c r="ILJ29" s="216"/>
      <c r="ILK29" s="216"/>
      <c r="ILL29" s="216"/>
      <c r="ILM29" s="216"/>
      <c r="ILN29" s="216"/>
      <c r="ILO29" s="216"/>
      <c r="ILP29" s="216"/>
      <c r="ILQ29" s="216"/>
      <c r="ILR29" s="216"/>
      <c r="ILS29" s="216"/>
      <c r="ILT29" s="216"/>
      <c r="ILU29" s="216"/>
      <c r="ILV29" s="216"/>
      <c r="ILW29" s="216"/>
      <c r="ILX29" s="216"/>
      <c r="ILY29" s="216"/>
      <c r="ILZ29" s="216"/>
      <c r="IMA29" s="216"/>
      <c r="IMB29" s="216"/>
      <c r="IMC29" s="216"/>
      <c r="IMD29" s="216"/>
      <c r="IME29" s="216"/>
      <c r="IMF29" s="216"/>
      <c r="IMG29" s="216"/>
      <c r="IMH29" s="216"/>
      <c r="IMI29" s="216"/>
      <c r="IMJ29" s="216"/>
      <c r="IMK29" s="216"/>
      <c r="IML29" s="216"/>
      <c r="IMM29" s="216"/>
      <c r="IMN29" s="216"/>
      <c r="IMO29" s="216"/>
      <c r="IMP29" s="216"/>
      <c r="IMQ29" s="216"/>
      <c r="IMR29" s="216"/>
      <c r="IMS29" s="216"/>
      <c r="IMT29" s="216"/>
      <c r="IMU29" s="216"/>
      <c r="IMV29" s="216"/>
      <c r="IMW29" s="216"/>
      <c r="IMX29" s="216"/>
      <c r="IMY29" s="216"/>
      <c r="IMZ29" s="216"/>
      <c r="INA29" s="216"/>
      <c r="INB29" s="216"/>
      <c r="INC29" s="216"/>
      <c r="IND29" s="216"/>
      <c r="INE29" s="216"/>
      <c r="INF29" s="216"/>
      <c r="ING29" s="216"/>
      <c r="INH29" s="216"/>
      <c r="INI29" s="216"/>
      <c r="INJ29" s="216"/>
      <c r="INK29" s="216"/>
      <c r="INL29" s="216"/>
      <c r="INM29" s="216"/>
      <c r="INN29" s="216"/>
      <c r="INO29" s="216"/>
      <c r="INP29" s="216"/>
      <c r="INQ29" s="216"/>
      <c r="INR29" s="216"/>
      <c r="INS29" s="216"/>
      <c r="INT29" s="216"/>
      <c r="INU29" s="216"/>
      <c r="INV29" s="216"/>
      <c r="INW29" s="216"/>
      <c r="INX29" s="216"/>
      <c r="INY29" s="216"/>
      <c r="INZ29" s="216"/>
      <c r="IOA29" s="216"/>
      <c r="IOB29" s="216"/>
      <c r="IOC29" s="216"/>
      <c r="IOD29" s="216"/>
      <c r="IOE29" s="216"/>
      <c r="IOF29" s="216"/>
      <c r="IOG29" s="216"/>
      <c r="IOH29" s="216"/>
      <c r="IOI29" s="216"/>
      <c r="IOJ29" s="216"/>
      <c r="IOK29" s="216"/>
      <c r="IOL29" s="216"/>
      <c r="IOM29" s="216"/>
      <c r="ION29" s="216"/>
      <c r="IOO29" s="216"/>
      <c r="IOP29" s="216"/>
      <c r="IOQ29" s="216"/>
      <c r="IOR29" s="216"/>
      <c r="IOS29" s="216"/>
      <c r="IOT29" s="216"/>
      <c r="IOU29" s="216"/>
      <c r="IOV29" s="216"/>
      <c r="IOW29" s="216"/>
      <c r="IOX29" s="216"/>
      <c r="IOY29" s="216"/>
      <c r="IOZ29" s="216"/>
      <c r="IPA29" s="216"/>
      <c r="IPB29" s="216"/>
      <c r="IPC29" s="216"/>
      <c r="IPD29" s="216"/>
      <c r="IPE29" s="216"/>
      <c r="IPF29" s="216"/>
      <c r="IPG29" s="216"/>
      <c r="IPH29" s="216"/>
      <c r="IPI29" s="216"/>
      <c r="IPJ29" s="216"/>
      <c r="IPK29" s="216"/>
      <c r="IPL29" s="216"/>
      <c r="IPM29" s="216"/>
      <c r="IPN29" s="216"/>
      <c r="IPO29" s="216"/>
      <c r="IPP29" s="216"/>
      <c r="IPQ29" s="216"/>
      <c r="IPR29" s="216"/>
      <c r="IPS29" s="216"/>
      <c r="IPT29" s="216"/>
      <c r="IPU29" s="216"/>
      <c r="IPV29" s="216"/>
      <c r="IPW29" s="216"/>
      <c r="IPX29" s="216"/>
      <c r="IPY29" s="216"/>
      <c r="IPZ29" s="216"/>
      <c r="IQA29" s="216"/>
      <c r="IQB29" s="216"/>
      <c r="IQC29" s="216"/>
      <c r="IQD29" s="216"/>
      <c r="IQE29" s="216"/>
      <c r="IQF29" s="216"/>
      <c r="IQG29" s="216"/>
      <c r="IQH29" s="216"/>
      <c r="IQI29" s="216"/>
      <c r="IQJ29" s="216"/>
      <c r="IQK29" s="216"/>
      <c r="IQL29" s="216"/>
      <c r="IQM29" s="216"/>
      <c r="IQN29" s="216"/>
      <c r="IQO29" s="216"/>
      <c r="IQP29" s="216"/>
      <c r="IQQ29" s="216"/>
      <c r="IQR29" s="216"/>
      <c r="IQS29" s="216"/>
      <c r="IQT29" s="216"/>
      <c r="IQU29" s="216"/>
      <c r="IQV29" s="216"/>
      <c r="IQW29" s="216"/>
      <c r="IQX29" s="216"/>
      <c r="IQY29" s="216"/>
      <c r="IQZ29" s="216"/>
      <c r="IRA29" s="216"/>
      <c r="IRB29" s="216"/>
      <c r="IRC29" s="216"/>
      <c r="IRD29" s="216"/>
      <c r="IRE29" s="216"/>
      <c r="IRF29" s="216"/>
      <c r="IRG29" s="216"/>
      <c r="IRH29" s="216"/>
      <c r="IRI29" s="216"/>
      <c r="IRJ29" s="216"/>
      <c r="IRK29" s="216"/>
      <c r="IRL29" s="216"/>
      <c r="IRM29" s="216"/>
      <c r="IRN29" s="216"/>
      <c r="IRO29" s="216"/>
      <c r="IRP29" s="216"/>
      <c r="IRQ29" s="216"/>
      <c r="IRR29" s="216"/>
      <c r="IRS29" s="216"/>
      <c r="IRT29" s="216"/>
      <c r="IRU29" s="216"/>
      <c r="IRV29" s="216"/>
      <c r="IRW29" s="216"/>
      <c r="IRX29" s="216"/>
      <c r="IRY29" s="216"/>
      <c r="IRZ29" s="216"/>
      <c r="ISA29" s="216"/>
      <c r="ISB29" s="216"/>
      <c r="ISC29" s="216"/>
      <c r="ISD29" s="216"/>
      <c r="ISE29" s="216"/>
      <c r="ISF29" s="216"/>
      <c r="ISG29" s="216"/>
      <c r="ISH29" s="216"/>
      <c r="ISI29" s="216"/>
      <c r="ISJ29" s="216"/>
      <c r="ISK29" s="216"/>
      <c r="ISL29" s="216"/>
      <c r="ISM29" s="216"/>
      <c r="ISN29" s="216"/>
      <c r="ISO29" s="216"/>
      <c r="ISP29" s="216"/>
      <c r="ISQ29" s="216"/>
      <c r="ISR29" s="216"/>
      <c r="ISS29" s="216"/>
      <c r="IST29" s="216"/>
      <c r="ISU29" s="216"/>
      <c r="ISV29" s="216"/>
      <c r="ISW29" s="216"/>
      <c r="ISX29" s="216"/>
      <c r="ISY29" s="216"/>
      <c r="ISZ29" s="216"/>
      <c r="ITA29" s="216"/>
      <c r="ITB29" s="216"/>
      <c r="ITC29" s="216"/>
      <c r="ITD29" s="216"/>
      <c r="ITE29" s="216"/>
      <c r="ITF29" s="216"/>
      <c r="ITG29" s="216"/>
      <c r="ITH29" s="216"/>
      <c r="ITI29" s="216"/>
      <c r="ITJ29" s="216"/>
      <c r="ITK29" s="216"/>
      <c r="ITL29" s="216"/>
      <c r="ITM29" s="216"/>
      <c r="ITN29" s="216"/>
      <c r="ITO29" s="216"/>
      <c r="ITP29" s="216"/>
      <c r="ITQ29" s="216"/>
      <c r="ITR29" s="216"/>
      <c r="ITS29" s="216"/>
      <c r="ITT29" s="216"/>
      <c r="ITU29" s="216"/>
      <c r="ITV29" s="216"/>
      <c r="ITW29" s="216"/>
      <c r="ITX29" s="216"/>
      <c r="ITY29" s="216"/>
      <c r="ITZ29" s="216"/>
      <c r="IUA29" s="216"/>
      <c r="IUB29" s="216"/>
      <c r="IUC29" s="216"/>
      <c r="IUD29" s="216"/>
      <c r="IUE29" s="216"/>
      <c r="IUF29" s="216"/>
      <c r="IUG29" s="216"/>
      <c r="IUH29" s="216"/>
      <c r="IUI29" s="216"/>
      <c r="IUJ29" s="216"/>
      <c r="IUK29" s="216"/>
      <c r="IUL29" s="216"/>
      <c r="IUM29" s="216"/>
      <c r="IUN29" s="216"/>
      <c r="IUO29" s="216"/>
      <c r="IUP29" s="216"/>
      <c r="IUQ29" s="216"/>
      <c r="IUR29" s="216"/>
      <c r="IUS29" s="216"/>
      <c r="IUT29" s="216"/>
      <c r="IUU29" s="216"/>
      <c r="IUV29" s="216"/>
      <c r="IUW29" s="216"/>
      <c r="IUX29" s="216"/>
      <c r="IUY29" s="216"/>
      <c r="IUZ29" s="216"/>
      <c r="IVA29" s="216"/>
      <c r="IVB29" s="216"/>
      <c r="IVC29" s="216"/>
      <c r="IVD29" s="216"/>
      <c r="IVE29" s="216"/>
      <c r="IVF29" s="216"/>
      <c r="IVG29" s="216"/>
      <c r="IVH29" s="216"/>
      <c r="IVI29" s="216"/>
      <c r="IVJ29" s="216"/>
      <c r="IVK29" s="216"/>
      <c r="IVL29" s="216"/>
      <c r="IVM29" s="216"/>
      <c r="IVN29" s="216"/>
      <c r="IVO29" s="216"/>
      <c r="IVP29" s="216"/>
      <c r="IVQ29" s="216"/>
      <c r="IVR29" s="216"/>
      <c r="IVS29" s="216"/>
      <c r="IVT29" s="216"/>
      <c r="IVU29" s="216"/>
      <c r="IVV29" s="216"/>
      <c r="IVW29" s="216"/>
      <c r="IVX29" s="216"/>
      <c r="IVY29" s="216"/>
      <c r="IVZ29" s="216"/>
      <c r="IWA29" s="216"/>
      <c r="IWB29" s="216"/>
      <c r="IWC29" s="216"/>
      <c r="IWD29" s="216"/>
      <c r="IWE29" s="216"/>
      <c r="IWF29" s="216"/>
      <c r="IWG29" s="216"/>
      <c r="IWH29" s="216"/>
      <c r="IWI29" s="216"/>
      <c r="IWJ29" s="216"/>
      <c r="IWK29" s="216"/>
      <c r="IWL29" s="216"/>
      <c r="IWM29" s="216"/>
      <c r="IWN29" s="216"/>
      <c r="IWO29" s="216"/>
      <c r="IWP29" s="216"/>
      <c r="IWQ29" s="216"/>
      <c r="IWR29" s="216"/>
      <c r="IWS29" s="216"/>
      <c r="IWT29" s="216"/>
      <c r="IWU29" s="216"/>
      <c r="IWV29" s="216"/>
      <c r="IWW29" s="216"/>
      <c r="IWX29" s="216"/>
      <c r="IWY29" s="216"/>
      <c r="IWZ29" s="216"/>
      <c r="IXA29" s="216"/>
      <c r="IXB29" s="216"/>
      <c r="IXC29" s="216"/>
      <c r="IXD29" s="216"/>
      <c r="IXE29" s="216"/>
      <c r="IXF29" s="216"/>
      <c r="IXG29" s="216"/>
      <c r="IXH29" s="216"/>
      <c r="IXI29" s="216"/>
      <c r="IXJ29" s="216"/>
      <c r="IXK29" s="216"/>
      <c r="IXL29" s="216"/>
      <c r="IXM29" s="216"/>
      <c r="IXN29" s="216"/>
      <c r="IXO29" s="216"/>
      <c r="IXP29" s="216"/>
      <c r="IXQ29" s="216"/>
      <c r="IXR29" s="216"/>
      <c r="IXS29" s="216"/>
      <c r="IXT29" s="216"/>
      <c r="IXU29" s="216"/>
      <c r="IXV29" s="216"/>
      <c r="IXW29" s="216"/>
      <c r="IXX29" s="216"/>
      <c r="IXY29" s="216"/>
      <c r="IXZ29" s="216"/>
      <c r="IYA29" s="216"/>
      <c r="IYB29" s="216"/>
      <c r="IYC29" s="216"/>
      <c r="IYD29" s="216"/>
      <c r="IYE29" s="216"/>
      <c r="IYF29" s="216"/>
      <c r="IYG29" s="216"/>
      <c r="IYH29" s="216"/>
      <c r="IYI29" s="216"/>
      <c r="IYJ29" s="216"/>
      <c r="IYK29" s="216"/>
      <c r="IYL29" s="216"/>
      <c r="IYM29" s="216"/>
      <c r="IYN29" s="216"/>
      <c r="IYO29" s="216"/>
      <c r="IYP29" s="216"/>
      <c r="IYQ29" s="216"/>
      <c r="IYR29" s="216"/>
      <c r="IYS29" s="216"/>
      <c r="IYT29" s="216"/>
      <c r="IYU29" s="216"/>
      <c r="IYV29" s="216"/>
      <c r="IYW29" s="216"/>
      <c r="IYX29" s="216"/>
      <c r="IYY29" s="216"/>
      <c r="IYZ29" s="216"/>
      <c r="IZA29" s="216"/>
      <c r="IZB29" s="216"/>
      <c r="IZC29" s="216"/>
      <c r="IZD29" s="216"/>
      <c r="IZE29" s="216"/>
      <c r="IZF29" s="216"/>
      <c r="IZG29" s="216"/>
      <c r="IZH29" s="216"/>
      <c r="IZI29" s="216"/>
      <c r="IZJ29" s="216"/>
      <c r="IZK29" s="216"/>
      <c r="IZL29" s="216"/>
      <c r="IZM29" s="216"/>
      <c r="IZN29" s="216"/>
      <c r="IZO29" s="216"/>
      <c r="IZP29" s="216"/>
      <c r="IZQ29" s="216"/>
      <c r="IZR29" s="216"/>
      <c r="IZS29" s="216"/>
      <c r="IZT29" s="216"/>
      <c r="IZU29" s="216"/>
      <c r="IZV29" s="216"/>
      <c r="IZW29" s="216"/>
      <c r="IZX29" s="216"/>
      <c r="IZY29" s="216"/>
      <c r="IZZ29" s="216"/>
      <c r="JAA29" s="216"/>
      <c r="JAB29" s="216"/>
      <c r="JAC29" s="216"/>
      <c r="JAD29" s="216"/>
      <c r="JAE29" s="216"/>
      <c r="JAF29" s="216"/>
      <c r="JAG29" s="216"/>
      <c r="JAH29" s="216"/>
      <c r="JAI29" s="216"/>
      <c r="JAJ29" s="216"/>
      <c r="JAK29" s="216"/>
      <c r="JAL29" s="216"/>
      <c r="JAM29" s="216"/>
      <c r="JAN29" s="216"/>
      <c r="JAO29" s="216"/>
      <c r="JAP29" s="216"/>
      <c r="JAQ29" s="216"/>
      <c r="JAR29" s="216"/>
      <c r="JAS29" s="216"/>
      <c r="JAT29" s="216"/>
      <c r="JAU29" s="216"/>
      <c r="JAV29" s="216"/>
      <c r="JAW29" s="216"/>
      <c r="JAX29" s="216"/>
      <c r="JAY29" s="216"/>
      <c r="JAZ29" s="216"/>
      <c r="JBA29" s="216"/>
      <c r="JBB29" s="216"/>
      <c r="JBC29" s="216"/>
      <c r="JBD29" s="216"/>
      <c r="JBE29" s="216"/>
      <c r="JBF29" s="216"/>
      <c r="JBG29" s="216"/>
      <c r="JBH29" s="216"/>
      <c r="JBI29" s="216"/>
      <c r="JBJ29" s="216"/>
      <c r="JBK29" s="216"/>
      <c r="JBL29" s="216"/>
      <c r="JBM29" s="216"/>
      <c r="JBN29" s="216"/>
      <c r="JBO29" s="216"/>
      <c r="JBP29" s="216"/>
      <c r="JBQ29" s="216"/>
      <c r="JBR29" s="216"/>
      <c r="JBS29" s="216"/>
      <c r="JBT29" s="216"/>
      <c r="JBU29" s="216"/>
      <c r="JBV29" s="216"/>
      <c r="JBW29" s="216"/>
      <c r="JBX29" s="216"/>
      <c r="JBY29" s="216"/>
      <c r="JBZ29" s="216"/>
      <c r="JCA29" s="216"/>
      <c r="JCB29" s="216"/>
      <c r="JCC29" s="216"/>
      <c r="JCD29" s="216"/>
      <c r="JCE29" s="216"/>
      <c r="JCF29" s="216"/>
      <c r="JCG29" s="216"/>
      <c r="JCH29" s="216"/>
      <c r="JCI29" s="216"/>
      <c r="JCJ29" s="216"/>
      <c r="JCK29" s="216"/>
      <c r="JCL29" s="216"/>
      <c r="JCM29" s="216"/>
      <c r="JCN29" s="216"/>
      <c r="JCO29" s="216"/>
      <c r="JCP29" s="216"/>
      <c r="JCQ29" s="216"/>
      <c r="JCR29" s="216"/>
      <c r="JCS29" s="216"/>
      <c r="JCT29" s="216"/>
      <c r="JCU29" s="216"/>
      <c r="JCV29" s="216"/>
      <c r="JCW29" s="216"/>
      <c r="JCX29" s="216"/>
      <c r="JCY29" s="216"/>
      <c r="JCZ29" s="216"/>
      <c r="JDA29" s="216"/>
      <c r="JDB29" s="216"/>
      <c r="JDC29" s="216"/>
      <c r="JDD29" s="216"/>
      <c r="JDE29" s="216"/>
      <c r="JDF29" s="216"/>
      <c r="JDG29" s="216"/>
      <c r="JDH29" s="216"/>
      <c r="JDI29" s="216"/>
      <c r="JDJ29" s="216"/>
      <c r="JDK29" s="216"/>
      <c r="JDL29" s="216"/>
      <c r="JDM29" s="216"/>
      <c r="JDN29" s="216"/>
      <c r="JDO29" s="216"/>
      <c r="JDP29" s="216"/>
      <c r="JDQ29" s="216"/>
      <c r="JDR29" s="216"/>
      <c r="JDS29" s="216"/>
      <c r="JDT29" s="216"/>
      <c r="JDU29" s="216"/>
      <c r="JDV29" s="216"/>
      <c r="JDW29" s="216"/>
      <c r="JDX29" s="216"/>
      <c r="JDY29" s="216"/>
      <c r="JDZ29" s="216"/>
      <c r="JEA29" s="216"/>
      <c r="JEB29" s="216"/>
      <c r="JEC29" s="216"/>
      <c r="JED29" s="216"/>
      <c r="JEE29" s="216"/>
      <c r="JEF29" s="216"/>
      <c r="JEG29" s="216"/>
      <c r="JEH29" s="216"/>
      <c r="JEI29" s="216"/>
      <c r="JEJ29" s="216"/>
      <c r="JEK29" s="216"/>
      <c r="JEL29" s="216"/>
      <c r="JEM29" s="216"/>
      <c r="JEN29" s="216"/>
      <c r="JEO29" s="216"/>
      <c r="JEP29" s="216"/>
      <c r="JEQ29" s="216"/>
      <c r="JER29" s="216"/>
      <c r="JES29" s="216"/>
      <c r="JET29" s="216"/>
      <c r="JEU29" s="216"/>
      <c r="JEV29" s="216"/>
      <c r="JEW29" s="216"/>
      <c r="JEX29" s="216"/>
      <c r="JEY29" s="216"/>
      <c r="JEZ29" s="216"/>
      <c r="JFA29" s="216"/>
      <c r="JFB29" s="216"/>
      <c r="JFC29" s="216"/>
      <c r="JFD29" s="216"/>
      <c r="JFE29" s="216"/>
      <c r="JFF29" s="216"/>
      <c r="JFG29" s="216"/>
      <c r="JFH29" s="216"/>
      <c r="JFI29" s="216"/>
      <c r="JFJ29" s="216"/>
      <c r="JFK29" s="216"/>
      <c r="JFL29" s="216"/>
      <c r="JFM29" s="216"/>
      <c r="JFN29" s="216"/>
      <c r="JFO29" s="216"/>
      <c r="JFP29" s="216"/>
      <c r="JFQ29" s="216"/>
      <c r="JFR29" s="216"/>
      <c r="JFS29" s="216"/>
      <c r="JFT29" s="216"/>
      <c r="JFU29" s="216"/>
      <c r="JFV29" s="216"/>
      <c r="JFW29" s="216"/>
      <c r="JFX29" s="216"/>
      <c r="JFY29" s="216"/>
      <c r="JFZ29" s="216"/>
      <c r="JGA29" s="216"/>
      <c r="JGB29" s="216"/>
      <c r="JGC29" s="216"/>
      <c r="JGD29" s="216"/>
      <c r="JGE29" s="216"/>
      <c r="JGF29" s="216"/>
      <c r="JGG29" s="216"/>
      <c r="JGH29" s="216"/>
      <c r="JGI29" s="216"/>
      <c r="JGJ29" s="216"/>
      <c r="JGK29" s="216"/>
      <c r="JGL29" s="216"/>
      <c r="JGM29" s="216"/>
      <c r="JGN29" s="216"/>
      <c r="JGO29" s="216"/>
      <c r="JGP29" s="216"/>
      <c r="JGQ29" s="216"/>
      <c r="JGR29" s="216"/>
      <c r="JGS29" s="216"/>
      <c r="JGT29" s="216"/>
      <c r="JGU29" s="216"/>
      <c r="JGV29" s="216"/>
      <c r="JGW29" s="216"/>
      <c r="JGX29" s="216"/>
      <c r="JGY29" s="216"/>
      <c r="JGZ29" s="216"/>
      <c r="JHA29" s="216"/>
      <c r="JHB29" s="216"/>
      <c r="JHC29" s="216"/>
      <c r="JHD29" s="216"/>
      <c r="JHE29" s="216"/>
      <c r="JHF29" s="216"/>
      <c r="JHG29" s="216"/>
      <c r="JHH29" s="216"/>
      <c r="JHI29" s="216"/>
      <c r="JHJ29" s="216"/>
      <c r="JHK29" s="216"/>
      <c r="JHL29" s="216"/>
      <c r="JHM29" s="216"/>
      <c r="JHN29" s="216"/>
      <c r="JHO29" s="216"/>
      <c r="JHP29" s="216"/>
      <c r="JHQ29" s="216"/>
      <c r="JHR29" s="216"/>
      <c r="JHS29" s="216"/>
      <c r="JHT29" s="216"/>
      <c r="JHU29" s="216"/>
      <c r="JHV29" s="216"/>
      <c r="JHW29" s="216"/>
      <c r="JHX29" s="216"/>
      <c r="JHY29" s="216"/>
      <c r="JHZ29" s="216"/>
      <c r="JIA29" s="216"/>
      <c r="JIB29" s="216"/>
      <c r="JIC29" s="216"/>
      <c r="JID29" s="216"/>
      <c r="JIE29" s="216"/>
      <c r="JIF29" s="216"/>
      <c r="JIG29" s="216"/>
      <c r="JIH29" s="216"/>
      <c r="JII29" s="216"/>
      <c r="JIJ29" s="216"/>
      <c r="JIK29" s="216"/>
      <c r="JIL29" s="216"/>
      <c r="JIM29" s="216"/>
      <c r="JIN29" s="216"/>
      <c r="JIO29" s="216"/>
      <c r="JIP29" s="216"/>
      <c r="JIQ29" s="216"/>
      <c r="JIR29" s="216"/>
      <c r="JIS29" s="216"/>
      <c r="JIT29" s="216"/>
      <c r="JIU29" s="216"/>
      <c r="JIV29" s="216"/>
      <c r="JIW29" s="216"/>
      <c r="JIX29" s="216"/>
      <c r="JIY29" s="216"/>
      <c r="JIZ29" s="216"/>
      <c r="JJA29" s="216"/>
      <c r="JJB29" s="216"/>
      <c r="JJC29" s="216"/>
      <c r="JJD29" s="216"/>
      <c r="JJE29" s="216"/>
      <c r="JJF29" s="216"/>
      <c r="JJG29" s="216"/>
      <c r="JJH29" s="216"/>
      <c r="JJI29" s="216"/>
      <c r="JJJ29" s="216"/>
      <c r="JJK29" s="216"/>
      <c r="JJL29" s="216"/>
      <c r="JJM29" s="216"/>
      <c r="JJN29" s="216"/>
      <c r="JJO29" s="216"/>
      <c r="JJP29" s="216"/>
      <c r="JJQ29" s="216"/>
      <c r="JJR29" s="216"/>
      <c r="JJS29" s="216"/>
      <c r="JJT29" s="216"/>
      <c r="JJU29" s="216"/>
      <c r="JJV29" s="216"/>
      <c r="JJW29" s="216"/>
      <c r="JJX29" s="216"/>
      <c r="JJY29" s="216"/>
      <c r="JJZ29" s="216"/>
      <c r="JKA29" s="216"/>
      <c r="JKB29" s="216"/>
      <c r="JKC29" s="216"/>
      <c r="JKD29" s="216"/>
      <c r="JKE29" s="216"/>
      <c r="JKF29" s="216"/>
      <c r="JKG29" s="216"/>
      <c r="JKH29" s="216"/>
      <c r="JKI29" s="216"/>
      <c r="JKJ29" s="216"/>
      <c r="JKK29" s="216"/>
      <c r="JKL29" s="216"/>
      <c r="JKM29" s="216"/>
      <c r="JKN29" s="216"/>
      <c r="JKO29" s="216"/>
      <c r="JKP29" s="216"/>
      <c r="JKQ29" s="216"/>
      <c r="JKR29" s="216"/>
      <c r="JKS29" s="216"/>
      <c r="JKT29" s="216"/>
      <c r="JKU29" s="216"/>
      <c r="JKV29" s="216"/>
      <c r="JKW29" s="216"/>
      <c r="JKX29" s="216"/>
      <c r="JKY29" s="216"/>
      <c r="JKZ29" s="216"/>
      <c r="JLA29" s="216"/>
      <c r="JLB29" s="216"/>
      <c r="JLC29" s="216"/>
      <c r="JLD29" s="216"/>
      <c r="JLE29" s="216"/>
      <c r="JLF29" s="216"/>
      <c r="JLG29" s="216"/>
      <c r="JLH29" s="216"/>
      <c r="JLI29" s="216"/>
      <c r="JLJ29" s="216"/>
      <c r="JLK29" s="216"/>
      <c r="JLL29" s="216"/>
      <c r="JLM29" s="216"/>
      <c r="JLN29" s="216"/>
      <c r="JLO29" s="216"/>
      <c r="JLP29" s="216"/>
      <c r="JLQ29" s="216"/>
      <c r="JLR29" s="216"/>
      <c r="JLS29" s="216"/>
      <c r="JLT29" s="216"/>
      <c r="JLU29" s="216"/>
      <c r="JLV29" s="216"/>
      <c r="JLW29" s="216"/>
      <c r="JLX29" s="216"/>
      <c r="JLY29" s="216"/>
      <c r="JLZ29" s="216"/>
      <c r="JMA29" s="216"/>
      <c r="JMB29" s="216"/>
      <c r="JMC29" s="216"/>
      <c r="JMD29" s="216"/>
      <c r="JME29" s="216"/>
      <c r="JMF29" s="216"/>
      <c r="JMG29" s="216"/>
      <c r="JMH29" s="216"/>
      <c r="JMI29" s="216"/>
      <c r="JMJ29" s="216"/>
      <c r="JMK29" s="216"/>
      <c r="JML29" s="216"/>
      <c r="JMM29" s="216"/>
      <c r="JMN29" s="216"/>
      <c r="JMO29" s="216"/>
      <c r="JMP29" s="216"/>
      <c r="JMQ29" s="216"/>
      <c r="JMR29" s="216"/>
      <c r="JMS29" s="216"/>
      <c r="JMT29" s="216"/>
      <c r="JMU29" s="216"/>
      <c r="JMV29" s="216"/>
      <c r="JMW29" s="216"/>
      <c r="JMX29" s="216"/>
      <c r="JMY29" s="216"/>
      <c r="JMZ29" s="216"/>
      <c r="JNA29" s="216"/>
      <c r="JNB29" s="216"/>
      <c r="JNC29" s="216"/>
      <c r="JND29" s="216"/>
      <c r="JNE29" s="216"/>
      <c r="JNF29" s="216"/>
      <c r="JNG29" s="216"/>
      <c r="JNH29" s="216"/>
      <c r="JNI29" s="216"/>
      <c r="JNJ29" s="216"/>
      <c r="JNK29" s="216"/>
      <c r="JNL29" s="216"/>
      <c r="JNM29" s="216"/>
      <c r="JNN29" s="216"/>
      <c r="JNO29" s="216"/>
      <c r="JNP29" s="216"/>
      <c r="JNQ29" s="216"/>
      <c r="JNR29" s="216"/>
      <c r="JNS29" s="216"/>
      <c r="JNT29" s="216"/>
      <c r="JNU29" s="216"/>
      <c r="JNV29" s="216"/>
      <c r="JNW29" s="216"/>
      <c r="JNX29" s="216"/>
      <c r="JNY29" s="216"/>
      <c r="JNZ29" s="216"/>
      <c r="JOA29" s="216"/>
      <c r="JOB29" s="216"/>
      <c r="JOC29" s="216"/>
      <c r="JOD29" s="216"/>
      <c r="JOE29" s="216"/>
      <c r="JOF29" s="216"/>
      <c r="JOG29" s="216"/>
      <c r="JOH29" s="216"/>
      <c r="JOI29" s="216"/>
      <c r="JOJ29" s="216"/>
      <c r="JOK29" s="216"/>
      <c r="JOL29" s="216"/>
      <c r="JOM29" s="216"/>
      <c r="JON29" s="216"/>
      <c r="JOO29" s="216"/>
      <c r="JOP29" s="216"/>
      <c r="JOQ29" s="216"/>
      <c r="JOR29" s="216"/>
      <c r="JOS29" s="216"/>
      <c r="JOT29" s="216"/>
      <c r="JOU29" s="216"/>
      <c r="JOV29" s="216"/>
      <c r="JOW29" s="216"/>
      <c r="JOX29" s="216"/>
      <c r="JOY29" s="216"/>
      <c r="JOZ29" s="216"/>
      <c r="JPA29" s="216"/>
      <c r="JPB29" s="216"/>
      <c r="JPC29" s="216"/>
      <c r="JPD29" s="216"/>
      <c r="JPE29" s="216"/>
      <c r="JPF29" s="216"/>
      <c r="JPG29" s="216"/>
      <c r="JPH29" s="216"/>
      <c r="JPI29" s="216"/>
      <c r="JPJ29" s="216"/>
      <c r="JPK29" s="216"/>
      <c r="JPL29" s="216"/>
      <c r="JPM29" s="216"/>
      <c r="JPN29" s="216"/>
      <c r="JPO29" s="216"/>
      <c r="JPP29" s="216"/>
      <c r="JPQ29" s="216"/>
      <c r="JPR29" s="216"/>
      <c r="JPS29" s="216"/>
      <c r="JPT29" s="216"/>
      <c r="JPU29" s="216"/>
      <c r="JPV29" s="216"/>
      <c r="JPW29" s="216"/>
      <c r="JPX29" s="216"/>
      <c r="JPY29" s="216"/>
      <c r="JPZ29" s="216"/>
      <c r="JQA29" s="216"/>
      <c r="JQB29" s="216"/>
      <c r="JQC29" s="216"/>
      <c r="JQD29" s="216"/>
      <c r="JQE29" s="216"/>
      <c r="JQF29" s="216"/>
      <c r="JQG29" s="216"/>
      <c r="JQH29" s="216"/>
      <c r="JQI29" s="216"/>
      <c r="JQJ29" s="216"/>
      <c r="JQK29" s="216"/>
      <c r="JQL29" s="216"/>
      <c r="JQM29" s="216"/>
      <c r="JQN29" s="216"/>
      <c r="JQO29" s="216"/>
      <c r="JQP29" s="216"/>
      <c r="JQQ29" s="216"/>
      <c r="JQR29" s="216"/>
      <c r="JQS29" s="216"/>
      <c r="JQT29" s="216"/>
      <c r="JQU29" s="216"/>
      <c r="JQV29" s="216"/>
      <c r="JQW29" s="216"/>
      <c r="JQX29" s="216"/>
      <c r="JQY29" s="216"/>
      <c r="JQZ29" s="216"/>
      <c r="JRA29" s="216"/>
      <c r="JRB29" s="216"/>
      <c r="JRC29" s="216"/>
      <c r="JRD29" s="216"/>
      <c r="JRE29" s="216"/>
      <c r="JRF29" s="216"/>
      <c r="JRG29" s="216"/>
      <c r="JRH29" s="216"/>
      <c r="JRI29" s="216"/>
      <c r="JRJ29" s="216"/>
      <c r="JRK29" s="216"/>
      <c r="JRL29" s="216"/>
      <c r="JRM29" s="216"/>
      <c r="JRN29" s="216"/>
      <c r="JRO29" s="216"/>
      <c r="JRP29" s="216"/>
      <c r="JRQ29" s="216"/>
      <c r="JRR29" s="216"/>
      <c r="JRS29" s="216"/>
      <c r="JRT29" s="216"/>
      <c r="JRU29" s="216"/>
      <c r="JRV29" s="216"/>
      <c r="JRW29" s="216"/>
      <c r="JRX29" s="216"/>
      <c r="JRY29" s="216"/>
      <c r="JRZ29" s="216"/>
      <c r="JSA29" s="216"/>
      <c r="JSB29" s="216"/>
      <c r="JSC29" s="216"/>
      <c r="JSD29" s="216"/>
      <c r="JSE29" s="216"/>
      <c r="JSF29" s="216"/>
      <c r="JSG29" s="216"/>
      <c r="JSH29" s="216"/>
      <c r="JSI29" s="216"/>
      <c r="JSJ29" s="216"/>
      <c r="JSK29" s="216"/>
      <c r="JSL29" s="216"/>
      <c r="JSM29" s="216"/>
      <c r="JSN29" s="216"/>
      <c r="JSO29" s="216"/>
      <c r="JSP29" s="216"/>
      <c r="JSQ29" s="216"/>
      <c r="JSR29" s="216"/>
      <c r="JSS29" s="216"/>
      <c r="JST29" s="216"/>
      <c r="JSU29" s="216"/>
      <c r="JSV29" s="216"/>
      <c r="JSW29" s="216"/>
      <c r="JSX29" s="216"/>
      <c r="JSY29" s="216"/>
      <c r="JSZ29" s="216"/>
      <c r="JTA29" s="216"/>
      <c r="JTB29" s="216"/>
      <c r="JTC29" s="216"/>
      <c r="JTD29" s="216"/>
      <c r="JTE29" s="216"/>
      <c r="JTF29" s="216"/>
      <c r="JTG29" s="216"/>
      <c r="JTH29" s="216"/>
      <c r="JTI29" s="216"/>
      <c r="JTJ29" s="216"/>
      <c r="JTK29" s="216"/>
      <c r="JTL29" s="216"/>
      <c r="JTM29" s="216"/>
      <c r="JTN29" s="216"/>
      <c r="JTO29" s="216"/>
      <c r="JTP29" s="216"/>
      <c r="JTQ29" s="216"/>
      <c r="JTR29" s="216"/>
      <c r="JTS29" s="216"/>
      <c r="JTT29" s="216"/>
      <c r="JTU29" s="216"/>
      <c r="JTV29" s="216"/>
      <c r="JTW29" s="216"/>
      <c r="JTX29" s="216"/>
      <c r="JTY29" s="216"/>
      <c r="JTZ29" s="216"/>
      <c r="JUA29" s="216"/>
      <c r="JUB29" s="216"/>
      <c r="JUC29" s="216"/>
      <c r="JUD29" s="216"/>
      <c r="JUE29" s="216"/>
      <c r="JUF29" s="216"/>
      <c r="JUG29" s="216"/>
      <c r="JUH29" s="216"/>
      <c r="JUI29" s="216"/>
      <c r="JUJ29" s="216"/>
      <c r="JUK29" s="216"/>
      <c r="JUL29" s="216"/>
      <c r="JUM29" s="216"/>
      <c r="JUN29" s="216"/>
      <c r="JUO29" s="216"/>
      <c r="JUP29" s="216"/>
      <c r="JUQ29" s="216"/>
      <c r="JUR29" s="216"/>
      <c r="JUS29" s="216"/>
      <c r="JUT29" s="216"/>
      <c r="JUU29" s="216"/>
      <c r="JUV29" s="216"/>
      <c r="JUW29" s="216"/>
      <c r="JUX29" s="216"/>
      <c r="JUY29" s="216"/>
      <c r="JUZ29" s="216"/>
      <c r="JVA29" s="216"/>
      <c r="JVB29" s="216"/>
      <c r="JVC29" s="216"/>
      <c r="JVD29" s="216"/>
      <c r="JVE29" s="216"/>
      <c r="JVF29" s="216"/>
      <c r="JVG29" s="216"/>
      <c r="JVH29" s="216"/>
      <c r="JVI29" s="216"/>
      <c r="JVJ29" s="216"/>
      <c r="JVK29" s="216"/>
      <c r="JVL29" s="216"/>
      <c r="JVM29" s="216"/>
      <c r="JVN29" s="216"/>
      <c r="JVO29" s="216"/>
      <c r="JVP29" s="216"/>
      <c r="JVQ29" s="216"/>
      <c r="JVR29" s="216"/>
      <c r="JVS29" s="216"/>
      <c r="JVT29" s="216"/>
      <c r="JVU29" s="216"/>
      <c r="JVV29" s="216"/>
      <c r="JVW29" s="216"/>
      <c r="JVX29" s="216"/>
      <c r="JVY29" s="216"/>
      <c r="JVZ29" s="216"/>
      <c r="JWA29" s="216"/>
      <c r="JWB29" s="216"/>
      <c r="JWC29" s="216"/>
      <c r="JWD29" s="216"/>
      <c r="JWE29" s="216"/>
      <c r="JWF29" s="216"/>
      <c r="JWG29" s="216"/>
      <c r="JWH29" s="216"/>
      <c r="JWI29" s="216"/>
      <c r="JWJ29" s="216"/>
      <c r="JWK29" s="216"/>
      <c r="JWL29" s="216"/>
      <c r="JWM29" s="216"/>
      <c r="JWN29" s="216"/>
      <c r="JWO29" s="216"/>
      <c r="JWP29" s="216"/>
      <c r="JWQ29" s="216"/>
      <c r="JWR29" s="216"/>
      <c r="JWS29" s="216"/>
      <c r="JWT29" s="216"/>
      <c r="JWU29" s="216"/>
      <c r="JWV29" s="216"/>
      <c r="JWW29" s="216"/>
      <c r="JWX29" s="216"/>
      <c r="JWY29" s="216"/>
      <c r="JWZ29" s="216"/>
      <c r="JXA29" s="216"/>
      <c r="JXB29" s="216"/>
      <c r="JXC29" s="216"/>
      <c r="JXD29" s="216"/>
      <c r="JXE29" s="216"/>
      <c r="JXF29" s="216"/>
      <c r="JXG29" s="216"/>
      <c r="JXH29" s="216"/>
      <c r="JXI29" s="216"/>
      <c r="JXJ29" s="216"/>
      <c r="JXK29" s="216"/>
      <c r="JXL29" s="216"/>
      <c r="JXM29" s="216"/>
      <c r="JXN29" s="216"/>
      <c r="JXO29" s="216"/>
      <c r="JXP29" s="216"/>
      <c r="JXQ29" s="216"/>
      <c r="JXR29" s="216"/>
      <c r="JXS29" s="216"/>
      <c r="JXT29" s="216"/>
      <c r="JXU29" s="216"/>
      <c r="JXV29" s="216"/>
      <c r="JXW29" s="216"/>
      <c r="JXX29" s="216"/>
      <c r="JXY29" s="216"/>
      <c r="JXZ29" s="216"/>
      <c r="JYA29" s="216"/>
      <c r="JYB29" s="216"/>
      <c r="JYC29" s="216"/>
      <c r="JYD29" s="216"/>
      <c r="JYE29" s="216"/>
      <c r="JYF29" s="216"/>
      <c r="JYG29" s="216"/>
      <c r="JYH29" s="216"/>
      <c r="JYI29" s="216"/>
      <c r="JYJ29" s="216"/>
      <c r="JYK29" s="216"/>
      <c r="JYL29" s="216"/>
      <c r="JYM29" s="216"/>
      <c r="JYN29" s="216"/>
      <c r="JYO29" s="216"/>
      <c r="JYP29" s="216"/>
      <c r="JYQ29" s="216"/>
      <c r="JYR29" s="216"/>
      <c r="JYS29" s="216"/>
      <c r="JYT29" s="216"/>
      <c r="JYU29" s="216"/>
      <c r="JYV29" s="216"/>
      <c r="JYW29" s="216"/>
      <c r="JYX29" s="216"/>
      <c r="JYY29" s="216"/>
      <c r="JYZ29" s="216"/>
      <c r="JZA29" s="216"/>
      <c r="JZB29" s="216"/>
      <c r="JZC29" s="216"/>
      <c r="JZD29" s="216"/>
      <c r="JZE29" s="216"/>
      <c r="JZF29" s="216"/>
      <c r="JZG29" s="216"/>
      <c r="JZH29" s="216"/>
      <c r="JZI29" s="216"/>
      <c r="JZJ29" s="216"/>
      <c r="JZK29" s="216"/>
      <c r="JZL29" s="216"/>
      <c r="JZM29" s="216"/>
      <c r="JZN29" s="216"/>
      <c r="JZO29" s="216"/>
      <c r="JZP29" s="216"/>
      <c r="JZQ29" s="216"/>
      <c r="JZR29" s="216"/>
      <c r="JZS29" s="216"/>
      <c r="JZT29" s="216"/>
      <c r="JZU29" s="216"/>
      <c r="JZV29" s="216"/>
      <c r="JZW29" s="216"/>
      <c r="JZX29" s="216"/>
      <c r="JZY29" s="216"/>
      <c r="JZZ29" s="216"/>
      <c r="KAA29" s="216"/>
      <c r="KAB29" s="216"/>
      <c r="KAC29" s="216"/>
      <c r="KAD29" s="216"/>
      <c r="KAE29" s="216"/>
      <c r="KAF29" s="216"/>
      <c r="KAG29" s="216"/>
      <c r="KAH29" s="216"/>
      <c r="KAI29" s="216"/>
      <c r="KAJ29" s="216"/>
      <c r="KAK29" s="216"/>
      <c r="KAL29" s="216"/>
      <c r="KAM29" s="216"/>
      <c r="KAN29" s="216"/>
      <c r="KAO29" s="216"/>
      <c r="KAP29" s="216"/>
      <c r="KAQ29" s="216"/>
      <c r="KAR29" s="216"/>
      <c r="KAS29" s="216"/>
      <c r="KAT29" s="216"/>
      <c r="KAU29" s="216"/>
      <c r="KAV29" s="216"/>
      <c r="KAW29" s="216"/>
      <c r="KAX29" s="216"/>
      <c r="KAY29" s="216"/>
      <c r="KAZ29" s="216"/>
      <c r="KBA29" s="216"/>
      <c r="KBB29" s="216"/>
      <c r="KBC29" s="216"/>
      <c r="KBD29" s="216"/>
      <c r="KBE29" s="216"/>
      <c r="KBF29" s="216"/>
      <c r="KBG29" s="216"/>
      <c r="KBH29" s="216"/>
      <c r="KBI29" s="216"/>
      <c r="KBJ29" s="216"/>
      <c r="KBK29" s="216"/>
      <c r="KBL29" s="216"/>
      <c r="KBM29" s="216"/>
      <c r="KBN29" s="216"/>
      <c r="KBO29" s="216"/>
      <c r="KBP29" s="216"/>
      <c r="KBQ29" s="216"/>
      <c r="KBR29" s="216"/>
      <c r="KBS29" s="216"/>
      <c r="KBT29" s="216"/>
      <c r="KBU29" s="216"/>
      <c r="KBV29" s="216"/>
      <c r="KBW29" s="216"/>
      <c r="KBX29" s="216"/>
      <c r="KBY29" s="216"/>
      <c r="KBZ29" s="216"/>
      <c r="KCA29" s="216"/>
      <c r="KCB29" s="216"/>
      <c r="KCC29" s="216"/>
      <c r="KCD29" s="216"/>
      <c r="KCE29" s="216"/>
      <c r="KCF29" s="216"/>
      <c r="KCG29" s="216"/>
      <c r="KCH29" s="216"/>
      <c r="KCI29" s="216"/>
      <c r="KCJ29" s="216"/>
      <c r="KCK29" s="216"/>
      <c r="KCL29" s="216"/>
      <c r="KCM29" s="216"/>
      <c r="KCN29" s="216"/>
      <c r="KCO29" s="216"/>
      <c r="KCP29" s="216"/>
      <c r="KCQ29" s="216"/>
      <c r="KCR29" s="216"/>
      <c r="KCS29" s="216"/>
      <c r="KCT29" s="216"/>
      <c r="KCU29" s="216"/>
      <c r="KCV29" s="216"/>
      <c r="KCW29" s="216"/>
      <c r="KCX29" s="216"/>
      <c r="KCY29" s="216"/>
      <c r="KCZ29" s="216"/>
      <c r="KDA29" s="216"/>
      <c r="KDB29" s="216"/>
      <c r="KDC29" s="216"/>
      <c r="KDD29" s="216"/>
      <c r="KDE29" s="216"/>
      <c r="KDF29" s="216"/>
      <c r="KDG29" s="216"/>
      <c r="KDH29" s="216"/>
      <c r="KDI29" s="216"/>
      <c r="KDJ29" s="216"/>
      <c r="KDK29" s="216"/>
      <c r="KDL29" s="216"/>
      <c r="KDM29" s="216"/>
      <c r="KDN29" s="216"/>
      <c r="KDO29" s="216"/>
      <c r="KDP29" s="216"/>
      <c r="KDQ29" s="216"/>
      <c r="KDR29" s="216"/>
      <c r="KDS29" s="216"/>
      <c r="KDT29" s="216"/>
      <c r="KDU29" s="216"/>
      <c r="KDV29" s="216"/>
      <c r="KDW29" s="216"/>
      <c r="KDX29" s="216"/>
      <c r="KDY29" s="216"/>
      <c r="KDZ29" s="216"/>
      <c r="KEA29" s="216"/>
      <c r="KEB29" s="216"/>
      <c r="KEC29" s="216"/>
      <c r="KED29" s="216"/>
      <c r="KEE29" s="216"/>
      <c r="KEF29" s="216"/>
      <c r="KEG29" s="216"/>
      <c r="KEH29" s="216"/>
      <c r="KEI29" s="216"/>
      <c r="KEJ29" s="216"/>
      <c r="KEK29" s="216"/>
      <c r="KEL29" s="216"/>
      <c r="KEM29" s="216"/>
      <c r="KEN29" s="216"/>
      <c r="KEO29" s="216"/>
      <c r="KEP29" s="216"/>
      <c r="KEQ29" s="216"/>
      <c r="KER29" s="216"/>
      <c r="KES29" s="216"/>
      <c r="KET29" s="216"/>
      <c r="KEU29" s="216"/>
      <c r="KEV29" s="216"/>
      <c r="KEW29" s="216"/>
      <c r="KEX29" s="216"/>
      <c r="KEY29" s="216"/>
      <c r="KEZ29" s="216"/>
      <c r="KFA29" s="216"/>
      <c r="KFB29" s="216"/>
      <c r="KFC29" s="216"/>
      <c r="KFD29" s="216"/>
      <c r="KFE29" s="216"/>
      <c r="KFF29" s="216"/>
      <c r="KFG29" s="216"/>
      <c r="KFH29" s="216"/>
      <c r="KFI29" s="216"/>
      <c r="KFJ29" s="216"/>
      <c r="KFK29" s="216"/>
      <c r="KFL29" s="216"/>
      <c r="KFM29" s="216"/>
      <c r="KFN29" s="216"/>
      <c r="KFO29" s="216"/>
      <c r="KFP29" s="216"/>
      <c r="KFQ29" s="216"/>
      <c r="KFR29" s="216"/>
      <c r="KFS29" s="216"/>
      <c r="KFT29" s="216"/>
      <c r="KFU29" s="216"/>
      <c r="KFV29" s="216"/>
      <c r="KFW29" s="216"/>
      <c r="KFX29" s="216"/>
      <c r="KFY29" s="216"/>
      <c r="KFZ29" s="216"/>
      <c r="KGA29" s="216"/>
      <c r="KGB29" s="216"/>
      <c r="KGC29" s="216"/>
      <c r="KGD29" s="216"/>
      <c r="KGE29" s="216"/>
      <c r="KGF29" s="216"/>
      <c r="KGG29" s="216"/>
      <c r="KGH29" s="216"/>
      <c r="KGI29" s="216"/>
      <c r="KGJ29" s="216"/>
      <c r="KGK29" s="216"/>
      <c r="KGL29" s="216"/>
      <c r="KGM29" s="216"/>
      <c r="KGN29" s="216"/>
      <c r="KGO29" s="216"/>
      <c r="KGP29" s="216"/>
      <c r="KGQ29" s="216"/>
      <c r="KGR29" s="216"/>
      <c r="KGS29" s="216"/>
      <c r="KGT29" s="216"/>
      <c r="KGU29" s="216"/>
      <c r="KGV29" s="216"/>
      <c r="KGW29" s="216"/>
      <c r="KGX29" s="216"/>
      <c r="KGY29" s="216"/>
      <c r="KGZ29" s="216"/>
      <c r="KHA29" s="216"/>
      <c r="KHB29" s="216"/>
      <c r="KHC29" s="216"/>
      <c r="KHD29" s="216"/>
      <c r="KHE29" s="216"/>
      <c r="KHF29" s="216"/>
      <c r="KHG29" s="216"/>
      <c r="KHH29" s="216"/>
      <c r="KHI29" s="216"/>
      <c r="KHJ29" s="216"/>
      <c r="KHK29" s="216"/>
      <c r="KHL29" s="216"/>
      <c r="KHM29" s="216"/>
      <c r="KHN29" s="216"/>
      <c r="KHO29" s="216"/>
      <c r="KHP29" s="216"/>
      <c r="KHQ29" s="216"/>
      <c r="KHR29" s="216"/>
      <c r="KHS29" s="216"/>
      <c r="KHT29" s="216"/>
      <c r="KHU29" s="216"/>
      <c r="KHV29" s="216"/>
      <c r="KHW29" s="216"/>
      <c r="KHX29" s="216"/>
      <c r="KHY29" s="216"/>
      <c r="KHZ29" s="216"/>
      <c r="KIA29" s="216"/>
      <c r="KIB29" s="216"/>
      <c r="KIC29" s="216"/>
      <c r="KID29" s="216"/>
      <c r="KIE29" s="216"/>
      <c r="KIF29" s="216"/>
      <c r="KIG29" s="216"/>
      <c r="KIH29" s="216"/>
      <c r="KII29" s="216"/>
      <c r="KIJ29" s="216"/>
      <c r="KIK29" s="216"/>
      <c r="KIL29" s="216"/>
      <c r="KIM29" s="216"/>
      <c r="KIN29" s="216"/>
      <c r="KIO29" s="216"/>
      <c r="KIP29" s="216"/>
      <c r="KIQ29" s="216"/>
      <c r="KIR29" s="216"/>
      <c r="KIS29" s="216"/>
      <c r="KIT29" s="216"/>
      <c r="KIU29" s="216"/>
      <c r="KIV29" s="216"/>
      <c r="KIW29" s="216"/>
      <c r="KIX29" s="216"/>
      <c r="KIY29" s="216"/>
      <c r="KIZ29" s="216"/>
      <c r="KJA29" s="216"/>
      <c r="KJB29" s="216"/>
      <c r="KJC29" s="216"/>
      <c r="KJD29" s="216"/>
      <c r="KJE29" s="216"/>
      <c r="KJF29" s="216"/>
      <c r="KJG29" s="216"/>
      <c r="KJH29" s="216"/>
      <c r="KJI29" s="216"/>
      <c r="KJJ29" s="216"/>
      <c r="KJK29" s="216"/>
      <c r="KJL29" s="216"/>
      <c r="KJM29" s="216"/>
      <c r="KJN29" s="216"/>
      <c r="KJO29" s="216"/>
      <c r="KJP29" s="216"/>
      <c r="KJQ29" s="216"/>
      <c r="KJR29" s="216"/>
      <c r="KJS29" s="216"/>
      <c r="KJT29" s="216"/>
      <c r="KJU29" s="216"/>
      <c r="KJV29" s="216"/>
      <c r="KJW29" s="216"/>
      <c r="KJX29" s="216"/>
      <c r="KJY29" s="216"/>
      <c r="KJZ29" s="216"/>
      <c r="KKA29" s="216"/>
      <c r="KKB29" s="216"/>
      <c r="KKC29" s="216"/>
      <c r="KKD29" s="216"/>
      <c r="KKE29" s="216"/>
      <c r="KKF29" s="216"/>
      <c r="KKG29" s="216"/>
      <c r="KKH29" s="216"/>
      <c r="KKI29" s="216"/>
      <c r="KKJ29" s="216"/>
      <c r="KKK29" s="216"/>
      <c r="KKL29" s="216"/>
      <c r="KKM29" s="216"/>
      <c r="KKN29" s="216"/>
      <c r="KKO29" s="216"/>
      <c r="KKP29" s="216"/>
      <c r="KKQ29" s="216"/>
      <c r="KKR29" s="216"/>
      <c r="KKS29" s="216"/>
      <c r="KKT29" s="216"/>
      <c r="KKU29" s="216"/>
      <c r="KKV29" s="216"/>
      <c r="KKW29" s="216"/>
      <c r="KKX29" s="216"/>
      <c r="KKY29" s="216"/>
      <c r="KKZ29" s="216"/>
      <c r="KLA29" s="216"/>
      <c r="KLB29" s="216"/>
      <c r="KLC29" s="216"/>
      <c r="KLD29" s="216"/>
      <c r="KLE29" s="216"/>
      <c r="KLF29" s="216"/>
      <c r="KLG29" s="216"/>
      <c r="KLH29" s="216"/>
      <c r="KLI29" s="216"/>
      <c r="KLJ29" s="216"/>
      <c r="KLK29" s="216"/>
      <c r="KLL29" s="216"/>
      <c r="KLM29" s="216"/>
      <c r="KLN29" s="216"/>
      <c r="KLO29" s="216"/>
      <c r="KLP29" s="216"/>
      <c r="KLQ29" s="216"/>
      <c r="KLR29" s="216"/>
      <c r="KLS29" s="216"/>
      <c r="KLT29" s="216"/>
      <c r="KLU29" s="216"/>
      <c r="KLV29" s="216"/>
      <c r="KLW29" s="216"/>
      <c r="KLX29" s="216"/>
      <c r="KLY29" s="216"/>
      <c r="KLZ29" s="216"/>
      <c r="KMA29" s="216"/>
      <c r="KMB29" s="216"/>
      <c r="KMC29" s="216"/>
      <c r="KMD29" s="216"/>
      <c r="KME29" s="216"/>
      <c r="KMF29" s="216"/>
      <c r="KMG29" s="216"/>
      <c r="KMH29" s="216"/>
      <c r="KMI29" s="216"/>
      <c r="KMJ29" s="216"/>
      <c r="KMK29" s="216"/>
      <c r="KML29" s="216"/>
      <c r="KMM29" s="216"/>
      <c r="KMN29" s="216"/>
      <c r="KMO29" s="216"/>
      <c r="KMP29" s="216"/>
      <c r="KMQ29" s="216"/>
      <c r="KMR29" s="216"/>
      <c r="KMS29" s="216"/>
      <c r="KMT29" s="216"/>
      <c r="KMU29" s="216"/>
      <c r="KMV29" s="216"/>
      <c r="KMW29" s="216"/>
      <c r="KMX29" s="216"/>
      <c r="KMY29" s="216"/>
      <c r="KMZ29" s="216"/>
      <c r="KNA29" s="216"/>
      <c r="KNB29" s="216"/>
      <c r="KNC29" s="216"/>
      <c r="KND29" s="216"/>
      <c r="KNE29" s="216"/>
      <c r="KNF29" s="216"/>
      <c r="KNG29" s="216"/>
      <c r="KNH29" s="216"/>
      <c r="KNI29" s="216"/>
      <c r="KNJ29" s="216"/>
      <c r="KNK29" s="216"/>
      <c r="KNL29" s="216"/>
      <c r="KNM29" s="216"/>
      <c r="KNN29" s="216"/>
      <c r="KNO29" s="216"/>
      <c r="KNP29" s="216"/>
      <c r="KNQ29" s="216"/>
      <c r="KNR29" s="216"/>
      <c r="KNS29" s="216"/>
      <c r="KNT29" s="216"/>
      <c r="KNU29" s="216"/>
      <c r="KNV29" s="216"/>
      <c r="KNW29" s="216"/>
      <c r="KNX29" s="216"/>
      <c r="KNY29" s="216"/>
      <c r="KNZ29" s="216"/>
      <c r="KOA29" s="216"/>
      <c r="KOB29" s="216"/>
      <c r="KOC29" s="216"/>
      <c r="KOD29" s="216"/>
      <c r="KOE29" s="216"/>
      <c r="KOF29" s="216"/>
      <c r="KOG29" s="216"/>
      <c r="KOH29" s="216"/>
      <c r="KOI29" s="216"/>
      <c r="KOJ29" s="216"/>
      <c r="KOK29" s="216"/>
      <c r="KOL29" s="216"/>
      <c r="KOM29" s="216"/>
      <c r="KON29" s="216"/>
      <c r="KOO29" s="216"/>
      <c r="KOP29" s="216"/>
      <c r="KOQ29" s="216"/>
      <c r="KOR29" s="216"/>
      <c r="KOS29" s="216"/>
      <c r="KOT29" s="216"/>
      <c r="KOU29" s="216"/>
      <c r="KOV29" s="216"/>
      <c r="KOW29" s="216"/>
      <c r="KOX29" s="216"/>
      <c r="KOY29" s="216"/>
      <c r="KOZ29" s="216"/>
      <c r="KPA29" s="216"/>
      <c r="KPB29" s="216"/>
      <c r="KPC29" s="216"/>
      <c r="KPD29" s="216"/>
      <c r="KPE29" s="216"/>
      <c r="KPF29" s="216"/>
      <c r="KPG29" s="216"/>
      <c r="KPH29" s="216"/>
      <c r="KPI29" s="216"/>
      <c r="KPJ29" s="216"/>
      <c r="KPK29" s="216"/>
      <c r="KPL29" s="216"/>
      <c r="KPM29" s="216"/>
      <c r="KPN29" s="216"/>
      <c r="KPO29" s="216"/>
      <c r="KPP29" s="216"/>
      <c r="KPQ29" s="216"/>
      <c r="KPR29" s="216"/>
      <c r="KPS29" s="216"/>
      <c r="KPT29" s="216"/>
      <c r="KPU29" s="216"/>
      <c r="KPV29" s="216"/>
      <c r="KPW29" s="216"/>
      <c r="KPX29" s="216"/>
      <c r="KPY29" s="216"/>
      <c r="KPZ29" s="216"/>
      <c r="KQA29" s="216"/>
      <c r="KQB29" s="216"/>
      <c r="KQC29" s="216"/>
      <c r="KQD29" s="216"/>
      <c r="KQE29" s="216"/>
      <c r="KQF29" s="216"/>
      <c r="KQG29" s="216"/>
      <c r="KQH29" s="216"/>
      <c r="KQI29" s="216"/>
      <c r="KQJ29" s="216"/>
      <c r="KQK29" s="216"/>
      <c r="KQL29" s="216"/>
      <c r="KQM29" s="216"/>
      <c r="KQN29" s="216"/>
      <c r="KQO29" s="216"/>
      <c r="KQP29" s="216"/>
      <c r="KQQ29" s="216"/>
      <c r="KQR29" s="216"/>
      <c r="KQS29" s="216"/>
      <c r="KQT29" s="216"/>
      <c r="KQU29" s="216"/>
      <c r="KQV29" s="216"/>
      <c r="KQW29" s="216"/>
      <c r="KQX29" s="216"/>
      <c r="KQY29" s="216"/>
      <c r="KQZ29" s="216"/>
      <c r="KRA29" s="216"/>
      <c r="KRB29" s="216"/>
      <c r="KRC29" s="216"/>
      <c r="KRD29" s="216"/>
      <c r="KRE29" s="216"/>
      <c r="KRF29" s="216"/>
      <c r="KRG29" s="216"/>
      <c r="KRH29" s="216"/>
      <c r="KRI29" s="216"/>
      <c r="KRJ29" s="216"/>
      <c r="KRK29" s="216"/>
      <c r="KRL29" s="216"/>
      <c r="KRM29" s="216"/>
      <c r="KRN29" s="216"/>
      <c r="KRO29" s="216"/>
      <c r="KRP29" s="216"/>
      <c r="KRQ29" s="216"/>
      <c r="KRR29" s="216"/>
      <c r="KRS29" s="216"/>
      <c r="KRT29" s="216"/>
      <c r="KRU29" s="216"/>
      <c r="KRV29" s="216"/>
      <c r="KRW29" s="216"/>
      <c r="KRX29" s="216"/>
      <c r="KRY29" s="216"/>
      <c r="KRZ29" s="216"/>
      <c r="KSA29" s="216"/>
      <c r="KSB29" s="216"/>
      <c r="KSC29" s="216"/>
      <c r="KSD29" s="216"/>
      <c r="KSE29" s="216"/>
      <c r="KSF29" s="216"/>
      <c r="KSG29" s="216"/>
      <c r="KSH29" s="216"/>
      <c r="KSI29" s="216"/>
      <c r="KSJ29" s="216"/>
      <c r="KSK29" s="216"/>
      <c r="KSL29" s="216"/>
      <c r="KSM29" s="216"/>
      <c r="KSN29" s="216"/>
      <c r="KSO29" s="216"/>
      <c r="KSP29" s="216"/>
      <c r="KSQ29" s="216"/>
      <c r="KSR29" s="216"/>
      <c r="KSS29" s="216"/>
      <c r="KST29" s="216"/>
      <c r="KSU29" s="216"/>
      <c r="KSV29" s="216"/>
      <c r="KSW29" s="216"/>
      <c r="KSX29" s="216"/>
      <c r="KSY29" s="216"/>
      <c r="KSZ29" s="216"/>
      <c r="KTA29" s="216"/>
      <c r="KTB29" s="216"/>
      <c r="KTC29" s="216"/>
      <c r="KTD29" s="216"/>
      <c r="KTE29" s="216"/>
      <c r="KTF29" s="216"/>
      <c r="KTG29" s="216"/>
      <c r="KTH29" s="216"/>
      <c r="KTI29" s="216"/>
      <c r="KTJ29" s="216"/>
      <c r="KTK29" s="216"/>
      <c r="KTL29" s="216"/>
      <c r="KTM29" s="216"/>
      <c r="KTN29" s="216"/>
      <c r="KTO29" s="216"/>
      <c r="KTP29" s="216"/>
      <c r="KTQ29" s="216"/>
      <c r="KTR29" s="216"/>
      <c r="KTS29" s="216"/>
      <c r="KTT29" s="216"/>
      <c r="KTU29" s="216"/>
      <c r="KTV29" s="216"/>
      <c r="KTW29" s="216"/>
      <c r="KTX29" s="216"/>
      <c r="KTY29" s="216"/>
      <c r="KTZ29" s="216"/>
      <c r="KUA29" s="216"/>
      <c r="KUB29" s="216"/>
      <c r="KUC29" s="216"/>
      <c r="KUD29" s="216"/>
      <c r="KUE29" s="216"/>
      <c r="KUF29" s="216"/>
      <c r="KUG29" s="216"/>
      <c r="KUH29" s="216"/>
      <c r="KUI29" s="216"/>
      <c r="KUJ29" s="216"/>
      <c r="KUK29" s="216"/>
      <c r="KUL29" s="216"/>
      <c r="KUM29" s="216"/>
      <c r="KUN29" s="216"/>
      <c r="KUO29" s="216"/>
      <c r="KUP29" s="216"/>
      <c r="KUQ29" s="216"/>
      <c r="KUR29" s="216"/>
      <c r="KUS29" s="216"/>
      <c r="KUT29" s="216"/>
      <c r="KUU29" s="216"/>
      <c r="KUV29" s="216"/>
      <c r="KUW29" s="216"/>
      <c r="KUX29" s="216"/>
      <c r="KUY29" s="216"/>
      <c r="KUZ29" s="216"/>
      <c r="KVA29" s="216"/>
      <c r="KVB29" s="216"/>
      <c r="KVC29" s="216"/>
      <c r="KVD29" s="216"/>
      <c r="KVE29" s="216"/>
      <c r="KVF29" s="216"/>
      <c r="KVG29" s="216"/>
      <c r="KVH29" s="216"/>
      <c r="KVI29" s="216"/>
      <c r="KVJ29" s="216"/>
      <c r="KVK29" s="216"/>
      <c r="KVL29" s="216"/>
      <c r="KVM29" s="216"/>
      <c r="KVN29" s="216"/>
      <c r="KVO29" s="216"/>
      <c r="KVP29" s="216"/>
      <c r="KVQ29" s="216"/>
      <c r="KVR29" s="216"/>
      <c r="KVS29" s="216"/>
      <c r="KVT29" s="216"/>
      <c r="KVU29" s="216"/>
      <c r="KVV29" s="216"/>
      <c r="KVW29" s="216"/>
      <c r="KVX29" s="216"/>
      <c r="KVY29" s="216"/>
      <c r="KVZ29" s="216"/>
      <c r="KWA29" s="216"/>
      <c r="KWB29" s="216"/>
      <c r="KWC29" s="216"/>
      <c r="KWD29" s="216"/>
      <c r="KWE29" s="216"/>
      <c r="KWF29" s="216"/>
      <c r="KWG29" s="216"/>
      <c r="KWH29" s="216"/>
      <c r="KWI29" s="216"/>
      <c r="KWJ29" s="216"/>
      <c r="KWK29" s="216"/>
      <c r="KWL29" s="216"/>
      <c r="KWM29" s="216"/>
      <c r="KWN29" s="216"/>
      <c r="KWO29" s="216"/>
      <c r="KWP29" s="216"/>
      <c r="KWQ29" s="216"/>
      <c r="KWR29" s="216"/>
      <c r="KWS29" s="216"/>
      <c r="KWT29" s="216"/>
      <c r="KWU29" s="216"/>
      <c r="KWV29" s="216"/>
      <c r="KWW29" s="216"/>
      <c r="KWX29" s="216"/>
      <c r="KWY29" s="216"/>
      <c r="KWZ29" s="216"/>
      <c r="KXA29" s="216"/>
      <c r="KXB29" s="216"/>
      <c r="KXC29" s="216"/>
      <c r="KXD29" s="216"/>
      <c r="KXE29" s="216"/>
      <c r="KXF29" s="216"/>
      <c r="KXG29" s="216"/>
      <c r="KXH29" s="216"/>
      <c r="KXI29" s="216"/>
      <c r="KXJ29" s="216"/>
      <c r="KXK29" s="216"/>
      <c r="KXL29" s="216"/>
      <c r="KXM29" s="216"/>
      <c r="KXN29" s="216"/>
      <c r="KXO29" s="216"/>
      <c r="KXP29" s="216"/>
      <c r="KXQ29" s="216"/>
      <c r="KXR29" s="216"/>
      <c r="KXS29" s="216"/>
      <c r="KXT29" s="216"/>
      <c r="KXU29" s="216"/>
      <c r="KXV29" s="216"/>
      <c r="KXW29" s="216"/>
      <c r="KXX29" s="216"/>
      <c r="KXY29" s="216"/>
      <c r="KXZ29" s="216"/>
      <c r="KYA29" s="216"/>
      <c r="KYB29" s="216"/>
      <c r="KYC29" s="216"/>
      <c r="KYD29" s="216"/>
      <c r="KYE29" s="216"/>
      <c r="KYF29" s="216"/>
      <c r="KYG29" s="216"/>
      <c r="KYH29" s="216"/>
      <c r="KYI29" s="216"/>
      <c r="KYJ29" s="216"/>
      <c r="KYK29" s="216"/>
      <c r="KYL29" s="216"/>
      <c r="KYM29" s="216"/>
      <c r="KYN29" s="216"/>
      <c r="KYO29" s="216"/>
      <c r="KYP29" s="216"/>
      <c r="KYQ29" s="216"/>
      <c r="KYR29" s="216"/>
      <c r="KYS29" s="216"/>
      <c r="KYT29" s="216"/>
      <c r="KYU29" s="216"/>
      <c r="KYV29" s="216"/>
      <c r="KYW29" s="216"/>
      <c r="KYX29" s="216"/>
      <c r="KYY29" s="216"/>
      <c r="KYZ29" s="216"/>
      <c r="KZA29" s="216"/>
      <c r="KZB29" s="216"/>
      <c r="KZC29" s="216"/>
      <c r="KZD29" s="216"/>
      <c r="KZE29" s="216"/>
      <c r="KZF29" s="216"/>
      <c r="KZG29" s="216"/>
      <c r="KZH29" s="216"/>
      <c r="KZI29" s="216"/>
      <c r="KZJ29" s="216"/>
      <c r="KZK29" s="216"/>
      <c r="KZL29" s="216"/>
      <c r="KZM29" s="216"/>
      <c r="KZN29" s="216"/>
      <c r="KZO29" s="216"/>
      <c r="KZP29" s="216"/>
      <c r="KZQ29" s="216"/>
      <c r="KZR29" s="216"/>
      <c r="KZS29" s="216"/>
      <c r="KZT29" s="216"/>
      <c r="KZU29" s="216"/>
      <c r="KZV29" s="216"/>
      <c r="KZW29" s="216"/>
      <c r="KZX29" s="216"/>
      <c r="KZY29" s="216"/>
      <c r="KZZ29" s="216"/>
      <c r="LAA29" s="216"/>
      <c r="LAB29" s="216"/>
      <c r="LAC29" s="216"/>
      <c r="LAD29" s="216"/>
      <c r="LAE29" s="216"/>
      <c r="LAF29" s="216"/>
      <c r="LAG29" s="216"/>
      <c r="LAH29" s="216"/>
      <c r="LAI29" s="216"/>
      <c r="LAJ29" s="216"/>
      <c r="LAK29" s="216"/>
      <c r="LAL29" s="216"/>
      <c r="LAM29" s="216"/>
      <c r="LAN29" s="216"/>
      <c r="LAO29" s="216"/>
      <c r="LAP29" s="216"/>
      <c r="LAQ29" s="216"/>
      <c r="LAR29" s="216"/>
      <c r="LAS29" s="216"/>
      <c r="LAT29" s="216"/>
      <c r="LAU29" s="216"/>
      <c r="LAV29" s="216"/>
      <c r="LAW29" s="216"/>
      <c r="LAX29" s="216"/>
      <c r="LAY29" s="216"/>
      <c r="LAZ29" s="216"/>
      <c r="LBA29" s="216"/>
      <c r="LBB29" s="216"/>
      <c r="LBC29" s="216"/>
      <c r="LBD29" s="216"/>
      <c r="LBE29" s="216"/>
      <c r="LBF29" s="216"/>
      <c r="LBG29" s="216"/>
      <c r="LBH29" s="216"/>
      <c r="LBI29" s="216"/>
      <c r="LBJ29" s="216"/>
      <c r="LBK29" s="216"/>
      <c r="LBL29" s="216"/>
      <c r="LBM29" s="216"/>
      <c r="LBN29" s="216"/>
      <c r="LBO29" s="216"/>
      <c r="LBP29" s="216"/>
      <c r="LBQ29" s="216"/>
      <c r="LBR29" s="216"/>
      <c r="LBS29" s="216"/>
      <c r="LBT29" s="216"/>
      <c r="LBU29" s="216"/>
      <c r="LBV29" s="216"/>
      <c r="LBW29" s="216"/>
      <c r="LBX29" s="216"/>
      <c r="LBY29" s="216"/>
      <c r="LBZ29" s="216"/>
      <c r="LCA29" s="216"/>
      <c r="LCB29" s="216"/>
      <c r="LCC29" s="216"/>
      <c r="LCD29" s="216"/>
      <c r="LCE29" s="216"/>
      <c r="LCF29" s="216"/>
      <c r="LCG29" s="216"/>
      <c r="LCH29" s="216"/>
      <c r="LCI29" s="216"/>
      <c r="LCJ29" s="216"/>
      <c r="LCK29" s="216"/>
      <c r="LCL29" s="216"/>
      <c r="LCM29" s="216"/>
      <c r="LCN29" s="216"/>
      <c r="LCO29" s="216"/>
      <c r="LCP29" s="216"/>
      <c r="LCQ29" s="216"/>
      <c r="LCR29" s="216"/>
      <c r="LCS29" s="216"/>
      <c r="LCT29" s="216"/>
      <c r="LCU29" s="216"/>
      <c r="LCV29" s="216"/>
      <c r="LCW29" s="216"/>
      <c r="LCX29" s="216"/>
      <c r="LCY29" s="216"/>
      <c r="LCZ29" s="216"/>
      <c r="LDA29" s="216"/>
      <c r="LDB29" s="216"/>
      <c r="LDC29" s="216"/>
      <c r="LDD29" s="216"/>
      <c r="LDE29" s="216"/>
      <c r="LDF29" s="216"/>
      <c r="LDG29" s="216"/>
      <c r="LDH29" s="216"/>
      <c r="LDI29" s="216"/>
      <c r="LDJ29" s="216"/>
      <c r="LDK29" s="216"/>
      <c r="LDL29" s="216"/>
      <c r="LDM29" s="216"/>
      <c r="LDN29" s="216"/>
      <c r="LDO29" s="216"/>
      <c r="LDP29" s="216"/>
      <c r="LDQ29" s="216"/>
      <c r="LDR29" s="216"/>
      <c r="LDS29" s="216"/>
      <c r="LDT29" s="216"/>
      <c r="LDU29" s="216"/>
      <c r="LDV29" s="216"/>
      <c r="LDW29" s="216"/>
      <c r="LDX29" s="216"/>
      <c r="LDY29" s="216"/>
      <c r="LDZ29" s="216"/>
      <c r="LEA29" s="216"/>
      <c r="LEB29" s="216"/>
      <c r="LEC29" s="216"/>
      <c r="LED29" s="216"/>
      <c r="LEE29" s="216"/>
      <c r="LEF29" s="216"/>
      <c r="LEG29" s="216"/>
      <c r="LEH29" s="216"/>
      <c r="LEI29" s="216"/>
      <c r="LEJ29" s="216"/>
      <c r="LEK29" s="216"/>
      <c r="LEL29" s="216"/>
      <c r="LEM29" s="216"/>
      <c r="LEN29" s="216"/>
      <c r="LEO29" s="216"/>
      <c r="LEP29" s="216"/>
      <c r="LEQ29" s="216"/>
      <c r="LER29" s="216"/>
      <c r="LES29" s="216"/>
      <c r="LET29" s="216"/>
      <c r="LEU29" s="216"/>
      <c r="LEV29" s="216"/>
      <c r="LEW29" s="216"/>
      <c r="LEX29" s="216"/>
      <c r="LEY29" s="216"/>
      <c r="LEZ29" s="216"/>
      <c r="LFA29" s="216"/>
      <c r="LFB29" s="216"/>
      <c r="LFC29" s="216"/>
      <c r="LFD29" s="216"/>
      <c r="LFE29" s="216"/>
      <c r="LFF29" s="216"/>
      <c r="LFG29" s="216"/>
      <c r="LFH29" s="216"/>
      <c r="LFI29" s="216"/>
      <c r="LFJ29" s="216"/>
      <c r="LFK29" s="216"/>
      <c r="LFL29" s="216"/>
      <c r="LFM29" s="216"/>
      <c r="LFN29" s="216"/>
      <c r="LFO29" s="216"/>
      <c r="LFP29" s="216"/>
      <c r="LFQ29" s="216"/>
      <c r="LFR29" s="216"/>
      <c r="LFS29" s="216"/>
      <c r="LFT29" s="216"/>
      <c r="LFU29" s="216"/>
      <c r="LFV29" s="216"/>
      <c r="LFW29" s="216"/>
      <c r="LFX29" s="216"/>
      <c r="LFY29" s="216"/>
      <c r="LFZ29" s="216"/>
      <c r="LGA29" s="216"/>
      <c r="LGB29" s="216"/>
      <c r="LGC29" s="216"/>
      <c r="LGD29" s="216"/>
      <c r="LGE29" s="216"/>
      <c r="LGF29" s="216"/>
      <c r="LGG29" s="216"/>
      <c r="LGH29" s="216"/>
      <c r="LGI29" s="216"/>
      <c r="LGJ29" s="216"/>
      <c r="LGK29" s="216"/>
      <c r="LGL29" s="216"/>
      <c r="LGM29" s="216"/>
      <c r="LGN29" s="216"/>
      <c r="LGO29" s="216"/>
      <c r="LGP29" s="216"/>
      <c r="LGQ29" s="216"/>
      <c r="LGR29" s="216"/>
      <c r="LGS29" s="216"/>
      <c r="LGT29" s="216"/>
      <c r="LGU29" s="216"/>
      <c r="LGV29" s="216"/>
      <c r="LGW29" s="216"/>
      <c r="LGX29" s="216"/>
      <c r="LGY29" s="216"/>
      <c r="LGZ29" s="216"/>
      <c r="LHA29" s="216"/>
      <c r="LHB29" s="216"/>
      <c r="LHC29" s="216"/>
      <c r="LHD29" s="216"/>
      <c r="LHE29" s="216"/>
      <c r="LHF29" s="216"/>
      <c r="LHG29" s="216"/>
      <c r="LHH29" s="216"/>
      <c r="LHI29" s="216"/>
      <c r="LHJ29" s="216"/>
      <c r="LHK29" s="216"/>
      <c r="LHL29" s="216"/>
      <c r="LHM29" s="216"/>
      <c r="LHN29" s="216"/>
      <c r="LHO29" s="216"/>
      <c r="LHP29" s="216"/>
      <c r="LHQ29" s="216"/>
      <c r="LHR29" s="216"/>
      <c r="LHS29" s="216"/>
      <c r="LHT29" s="216"/>
      <c r="LHU29" s="216"/>
      <c r="LHV29" s="216"/>
      <c r="LHW29" s="216"/>
      <c r="LHX29" s="216"/>
      <c r="LHY29" s="216"/>
      <c r="LHZ29" s="216"/>
      <c r="LIA29" s="216"/>
      <c r="LIB29" s="216"/>
      <c r="LIC29" s="216"/>
      <c r="LID29" s="216"/>
      <c r="LIE29" s="216"/>
      <c r="LIF29" s="216"/>
      <c r="LIG29" s="216"/>
      <c r="LIH29" s="216"/>
      <c r="LII29" s="216"/>
      <c r="LIJ29" s="216"/>
      <c r="LIK29" s="216"/>
      <c r="LIL29" s="216"/>
      <c r="LIM29" s="216"/>
      <c r="LIN29" s="216"/>
      <c r="LIO29" s="216"/>
      <c r="LIP29" s="216"/>
      <c r="LIQ29" s="216"/>
      <c r="LIR29" s="216"/>
      <c r="LIS29" s="216"/>
      <c r="LIT29" s="216"/>
      <c r="LIU29" s="216"/>
      <c r="LIV29" s="216"/>
      <c r="LIW29" s="216"/>
      <c r="LIX29" s="216"/>
      <c r="LIY29" s="216"/>
      <c r="LIZ29" s="216"/>
      <c r="LJA29" s="216"/>
      <c r="LJB29" s="216"/>
      <c r="LJC29" s="216"/>
      <c r="LJD29" s="216"/>
      <c r="LJE29" s="216"/>
      <c r="LJF29" s="216"/>
      <c r="LJG29" s="216"/>
      <c r="LJH29" s="216"/>
      <c r="LJI29" s="216"/>
      <c r="LJJ29" s="216"/>
      <c r="LJK29" s="216"/>
      <c r="LJL29" s="216"/>
      <c r="LJM29" s="216"/>
      <c r="LJN29" s="216"/>
      <c r="LJO29" s="216"/>
      <c r="LJP29" s="216"/>
      <c r="LJQ29" s="216"/>
      <c r="LJR29" s="216"/>
      <c r="LJS29" s="216"/>
      <c r="LJT29" s="216"/>
      <c r="LJU29" s="216"/>
      <c r="LJV29" s="216"/>
      <c r="LJW29" s="216"/>
      <c r="LJX29" s="216"/>
      <c r="LJY29" s="216"/>
      <c r="LJZ29" s="216"/>
      <c r="LKA29" s="216"/>
      <c r="LKB29" s="216"/>
      <c r="LKC29" s="216"/>
      <c r="LKD29" s="216"/>
      <c r="LKE29" s="216"/>
      <c r="LKF29" s="216"/>
      <c r="LKG29" s="216"/>
      <c r="LKH29" s="216"/>
      <c r="LKI29" s="216"/>
      <c r="LKJ29" s="216"/>
      <c r="LKK29" s="216"/>
      <c r="LKL29" s="216"/>
      <c r="LKM29" s="216"/>
      <c r="LKN29" s="216"/>
      <c r="LKO29" s="216"/>
      <c r="LKP29" s="216"/>
      <c r="LKQ29" s="216"/>
      <c r="LKR29" s="216"/>
      <c r="LKS29" s="216"/>
      <c r="LKT29" s="216"/>
      <c r="LKU29" s="216"/>
      <c r="LKV29" s="216"/>
      <c r="LKW29" s="216"/>
      <c r="LKX29" s="216"/>
      <c r="LKY29" s="216"/>
      <c r="LKZ29" s="216"/>
      <c r="LLA29" s="216"/>
      <c r="LLB29" s="216"/>
      <c r="LLC29" s="216"/>
      <c r="LLD29" s="216"/>
      <c r="LLE29" s="216"/>
      <c r="LLF29" s="216"/>
      <c r="LLG29" s="216"/>
      <c r="LLH29" s="216"/>
      <c r="LLI29" s="216"/>
      <c r="LLJ29" s="216"/>
      <c r="LLK29" s="216"/>
      <c r="LLL29" s="216"/>
      <c r="LLM29" s="216"/>
      <c r="LLN29" s="216"/>
      <c r="LLO29" s="216"/>
      <c r="LLP29" s="216"/>
      <c r="LLQ29" s="216"/>
      <c r="LLR29" s="216"/>
      <c r="LLS29" s="216"/>
      <c r="LLT29" s="216"/>
      <c r="LLU29" s="216"/>
      <c r="LLV29" s="216"/>
      <c r="LLW29" s="216"/>
      <c r="LLX29" s="216"/>
      <c r="LLY29" s="216"/>
      <c r="LLZ29" s="216"/>
      <c r="LMA29" s="216"/>
      <c r="LMB29" s="216"/>
      <c r="LMC29" s="216"/>
      <c r="LMD29" s="216"/>
      <c r="LME29" s="216"/>
      <c r="LMF29" s="216"/>
      <c r="LMG29" s="216"/>
      <c r="LMH29" s="216"/>
      <c r="LMI29" s="216"/>
      <c r="LMJ29" s="216"/>
      <c r="LMK29" s="216"/>
      <c r="LML29" s="216"/>
      <c r="LMM29" s="216"/>
      <c r="LMN29" s="216"/>
      <c r="LMO29" s="216"/>
      <c r="LMP29" s="216"/>
      <c r="LMQ29" s="216"/>
      <c r="LMR29" s="216"/>
      <c r="LMS29" s="216"/>
      <c r="LMT29" s="216"/>
      <c r="LMU29" s="216"/>
      <c r="LMV29" s="216"/>
      <c r="LMW29" s="216"/>
      <c r="LMX29" s="216"/>
      <c r="LMY29" s="216"/>
      <c r="LMZ29" s="216"/>
      <c r="LNA29" s="216"/>
      <c r="LNB29" s="216"/>
      <c r="LNC29" s="216"/>
      <c r="LND29" s="216"/>
      <c r="LNE29" s="216"/>
      <c r="LNF29" s="216"/>
      <c r="LNG29" s="216"/>
      <c r="LNH29" s="216"/>
      <c r="LNI29" s="216"/>
      <c r="LNJ29" s="216"/>
      <c r="LNK29" s="216"/>
      <c r="LNL29" s="216"/>
      <c r="LNM29" s="216"/>
      <c r="LNN29" s="216"/>
      <c r="LNO29" s="216"/>
      <c r="LNP29" s="216"/>
      <c r="LNQ29" s="216"/>
      <c r="LNR29" s="216"/>
      <c r="LNS29" s="216"/>
      <c r="LNT29" s="216"/>
      <c r="LNU29" s="216"/>
      <c r="LNV29" s="216"/>
      <c r="LNW29" s="216"/>
      <c r="LNX29" s="216"/>
      <c r="LNY29" s="216"/>
      <c r="LNZ29" s="216"/>
      <c r="LOA29" s="216"/>
      <c r="LOB29" s="216"/>
      <c r="LOC29" s="216"/>
      <c r="LOD29" s="216"/>
      <c r="LOE29" s="216"/>
      <c r="LOF29" s="216"/>
      <c r="LOG29" s="216"/>
      <c r="LOH29" s="216"/>
      <c r="LOI29" s="216"/>
      <c r="LOJ29" s="216"/>
      <c r="LOK29" s="216"/>
      <c r="LOL29" s="216"/>
      <c r="LOM29" s="216"/>
      <c r="LON29" s="216"/>
      <c r="LOO29" s="216"/>
      <c r="LOP29" s="216"/>
      <c r="LOQ29" s="216"/>
      <c r="LOR29" s="216"/>
      <c r="LOS29" s="216"/>
      <c r="LOT29" s="216"/>
      <c r="LOU29" s="216"/>
      <c r="LOV29" s="216"/>
      <c r="LOW29" s="216"/>
      <c r="LOX29" s="216"/>
      <c r="LOY29" s="216"/>
      <c r="LOZ29" s="216"/>
      <c r="LPA29" s="216"/>
      <c r="LPB29" s="216"/>
      <c r="LPC29" s="216"/>
      <c r="LPD29" s="216"/>
      <c r="LPE29" s="216"/>
      <c r="LPF29" s="216"/>
      <c r="LPG29" s="216"/>
      <c r="LPH29" s="216"/>
      <c r="LPI29" s="216"/>
      <c r="LPJ29" s="216"/>
      <c r="LPK29" s="216"/>
      <c r="LPL29" s="216"/>
      <c r="LPM29" s="216"/>
      <c r="LPN29" s="216"/>
      <c r="LPO29" s="216"/>
      <c r="LPP29" s="216"/>
      <c r="LPQ29" s="216"/>
      <c r="LPR29" s="216"/>
      <c r="LPS29" s="216"/>
      <c r="LPT29" s="216"/>
      <c r="LPU29" s="216"/>
      <c r="LPV29" s="216"/>
      <c r="LPW29" s="216"/>
      <c r="LPX29" s="216"/>
      <c r="LPY29" s="216"/>
      <c r="LPZ29" s="216"/>
      <c r="LQA29" s="216"/>
      <c r="LQB29" s="216"/>
      <c r="LQC29" s="216"/>
      <c r="LQD29" s="216"/>
      <c r="LQE29" s="216"/>
      <c r="LQF29" s="216"/>
      <c r="LQG29" s="216"/>
      <c r="LQH29" s="216"/>
      <c r="LQI29" s="216"/>
      <c r="LQJ29" s="216"/>
      <c r="LQK29" s="216"/>
      <c r="LQL29" s="216"/>
      <c r="LQM29" s="216"/>
      <c r="LQN29" s="216"/>
      <c r="LQO29" s="216"/>
      <c r="LQP29" s="216"/>
      <c r="LQQ29" s="216"/>
      <c r="LQR29" s="216"/>
      <c r="LQS29" s="216"/>
      <c r="LQT29" s="216"/>
      <c r="LQU29" s="216"/>
      <c r="LQV29" s="216"/>
      <c r="LQW29" s="216"/>
      <c r="LQX29" s="216"/>
      <c r="LQY29" s="216"/>
      <c r="LQZ29" s="216"/>
      <c r="LRA29" s="216"/>
      <c r="LRB29" s="216"/>
      <c r="LRC29" s="216"/>
      <c r="LRD29" s="216"/>
      <c r="LRE29" s="216"/>
      <c r="LRF29" s="216"/>
      <c r="LRG29" s="216"/>
      <c r="LRH29" s="216"/>
      <c r="LRI29" s="216"/>
      <c r="LRJ29" s="216"/>
      <c r="LRK29" s="216"/>
      <c r="LRL29" s="216"/>
      <c r="LRM29" s="216"/>
      <c r="LRN29" s="216"/>
      <c r="LRO29" s="216"/>
      <c r="LRP29" s="216"/>
      <c r="LRQ29" s="216"/>
      <c r="LRR29" s="216"/>
      <c r="LRS29" s="216"/>
      <c r="LRT29" s="216"/>
      <c r="LRU29" s="216"/>
      <c r="LRV29" s="216"/>
      <c r="LRW29" s="216"/>
      <c r="LRX29" s="216"/>
      <c r="LRY29" s="216"/>
      <c r="LRZ29" s="216"/>
      <c r="LSA29" s="216"/>
      <c r="LSB29" s="216"/>
      <c r="LSC29" s="216"/>
      <c r="LSD29" s="216"/>
      <c r="LSE29" s="216"/>
      <c r="LSF29" s="216"/>
      <c r="LSG29" s="216"/>
      <c r="LSH29" s="216"/>
      <c r="LSI29" s="216"/>
      <c r="LSJ29" s="216"/>
      <c r="LSK29" s="216"/>
      <c r="LSL29" s="216"/>
      <c r="LSM29" s="216"/>
      <c r="LSN29" s="216"/>
      <c r="LSO29" s="216"/>
      <c r="LSP29" s="216"/>
      <c r="LSQ29" s="216"/>
      <c r="LSR29" s="216"/>
      <c r="LSS29" s="216"/>
      <c r="LST29" s="216"/>
      <c r="LSU29" s="216"/>
      <c r="LSV29" s="216"/>
      <c r="LSW29" s="216"/>
      <c r="LSX29" s="216"/>
      <c r="LSY29" s="216"/>
      <c r="LSZ29" s="216"/>
      <c r="LTA29" s="216"/>
      <c r="LTB29" s="216"/>
      <c r="LTC29" s="216"/>
      <c r="LTD29" s="216"/>
      <c r="LTE29" s="216"/>
      <c r="LTF29" s="216"/>
      <c r="LTG29" s="216"/>
      <c r="LTH29" s="216"/>
      <c r="LTI29" s="216"/>
      <c r="LTJ29" s="216"/>
      <c r="LTK29" s="216"/>
      <c r="LTL29" s="216"/>
      <c r="LTM29" s="216"/>
      <c r="LTN29" s="216"/>
      <c r="LTO29" s="216"/>
      <c r="LTP29" s="216"/>
      <c r="LTQ29" s="216"/>
      <c r="LTR29" s="216"/>
      <c r="LTS29" s="216"/>
      <c r="LTT29" s="216"/>
      <c r="LTU29" s="216"/>
      <c r="LTV29" s="216"/>
      <c r="LTW29" s="216"/>
      <c r="LTX29" s="216"/>
      <c r="LTY29" s="216"/>
      <c r="LTZ29" s="216"/>
      <c r="LUA29" s="216"/>
      <c r="LUB29" s="216"/>
      <c r="LUC29" s="216"/>
      <c r="LUD29" s="216"/>
      <c r="LUE29" s="216"/>
      <c r="LUF29" s="216"/>
      <c r="LUG29" s="216"/>
      <c r="LUH29" s="216"/>
      <c r="LUI29" s="216"/>
      <c r="LUJ29" s="216"/>
      <c r="LUK29" s="216"/>
      <c r="LUL29" s="216"/>
      <c r="LUM29" s="216"/>
      <c r="LUN29" s="216"/>
      <c r="LUO29" s="216"/>
      <c r="LUP29" s="216"/>
      <c r="LUQ29" s="216"/>
      <c r="LUR29" s="216"/>
      <c r="LUS29" s="216"/>
      <c r="LUT29" s="216"/>
      <c r="LUU29" s="216"/>
      <c r="LUV29" s="216"/>
      <c r="LUW29" s="216"/>
      <c r="LUX29" s="216"/>
      <c r="LUY29" s="216"/>
      <c r="LUZ29" s="216"/>
      <c r="LVA29" s="216"/>
      <c r="LVB29" s="216"/>
      <c r="LVC29" s="216"/>
      <c r="LVD29" s="216"/>
      <c r="LVE29" s="216"/>
      <c r="LVF29" s="216"/>
      <c r="LVG29" s="216"/>
      <c r="LVH29" s="216"/>
      <c r="LVI29" s="216"/>
      <c r="LVJ29" s="216"/>
      <c r="LVK29" s="216"/>
      <c r="LVL29" s="216"/>
      <c r="LVM29" s="216"/>
      <c r="LVN29" s="216"/>
      <c r="LVO29" s="216"/>
      <c r="LVP29" s="216"/>
      <c r="LVQ29" s="216"/>
      <c r="LVR29" s="216"/>
      <c r="LVS29" s="216"/>
      <c r="LVT29" s="216"/>
      <c r="LVU29" s="216"/>
      <c r="LVV29" s="216"/>
      <c r="LVW29" s="216"/>
      <c r="LVX29" s="216"/>
      <c r="LVY29" s="216"/>
      <c r="LVZ29" s="216"/>
      <c r="LWA29" s="216"/>
      <c r="LWB29" s="216"/>
      <c r="LWC29" s="216"/>
      <c r="LWD29" s="216"/>
      <c r="LWE29" s="216"/>
      <c r="LWF29" s="216"/>
      <c r="LWG29" s="216"/>
      <c r="LWH29" s="216"/>
      <c r="LWI29" s="216"/>
      <c r="LWJ29" s="216"/>
      <c r="LWK29" s="216"/>
      <c r="LWL29" s="216"/>
      <c r="LWM29" s="216"/>
      <c r="LWN29" s="216"/>
      <c r="LWO29" s="216"/>
      <c r="LWP29" s="216"/>
      <c r="LWQ29" s="216"/>
      <c r="LWR29" s="216"/>
      <c r="LWS29" s="216"/>
      <c r="LWT29" s="216"/>
      <c r="LWU29" s="216"/>
      <c r="LWV29" s="216"/>
      <c r="LWW29" s="216"/>
      <c r="LWX29" s="216"/>
      <c r="LWY29" s="216"/>
      <c r="LWZ29" s="216"/>
      <c r="LXA29" s="216"/>
      <c r="LXB29" s="216"/>
      <c r="LXC29" s="216"/>
      <c r="LXD29" s="216"/>
      <c r="LXE29" s="216"/>
      <c r="LXF29" s="216"/>
      <c r="LXG29" s="216"/>
      <c r="LXH29" s="216"/>
      <c r="LXI29" s="216"/>
      <c r="LXJ29" s="216"/>
      <c r="LXK29" s="216"/>
      <c r="LXL29" s="216"/>
      <c r="LXM29" s="216"/>
      <c r="LXN29" s="216"/>
      <c r="LXO29" s="216"/>
      <c r="LXP29" s="216"/>
      <c r="LXQ29" s="216"/>
      <c r="LXR29" s="216"/>
      <c r="LXS29" s="216"/>
      <c r="LXT29" s="216"/>
      <c r="LXU29" s="216"/>
      <c r="LXV29" s="216"/>
      <c r="LXW29" s="216"/>
      <c r="LXX29" s="216"/>
      <c r="LXY29" s="216"/>
      <c r="LXZ29" s="216"/>
      <c r="LYA29" s="216"/>
      <c r="LYB29" s="216"/>
      <c r="LYC29" s="216"/>
      <c r="LYD29" s="216"/>
      <c r="LYE29" s="216"/>
      <c r="LYF29" s="216"/>
      <c r="LYG29" s="216"/>
      <c r="LYH29" s="216"/>
      <c r="LYI29" s="216"/>
      <c r="LYJ29" s="216"/>
      <c r="LYK29" s="216"/>
      <c r="LYL29" s="216"/>
      <c r="LYM29" s="216"/>
      <c r="LYN29" s="216"/>
      <c r="LYO29" s="216"/>
      <c r="LYP29" s="216"/>
      <c r="LYQ29" s="216"/>
      <c r="LYR29" s="216"/>
      <c r="LYS29" s="216"/>
      <c r="LYT29" s="216"/>
      <c r="LYU29" s="216"/>
      <c r="LYV29" s="216"/>
      <c r="LYW29" s="216"/>
      <c r="LYX29" s="216"/>
      <c r="LYY29" s="216"/>
      <c r="LYZ29" s="216"/>
      <c r="LZA29" s="216"/>
      <c r="LZB29" s="216"/>
      <c r="LZC29" s="216"/>
      <c r="LZD29" s="216"/>
      <c r="LZE29" s="216"/>
      <c r="LZF29" s="216"/>
      <c r="LZG29" s="216"/>
      <c r="LZH29" s="216"/>
      <c r="LZI29" s="216"/>
      <c r="LZJ29" s="216"/>
      <c r="LZK29" s="216"/>
      <c r="LZL29" s="216"/>
      <c r="LZM29" s="216"/>
      <c r="LZN29" s="216"/>
      <c r="LZO29" s="216"/>
      <c r="LZP29" s="216"/>
      <c r="LZQ29" s="216"/>
      <c r="LZR29" s="216"/>
      <c r="LZS29" s="216"/>
      <c r="LZT29" s="216"/>
      <c r="LZU29" s="216"/>
      <c r="LZV29" s="216"/>
      <c r="LZW29" s="216"/>
      <c r="LZX29" s="216"/>
      <c r="LZY29" s="216"/>
      <c r="LZZ29" s="216"/>
      <c r="MAA29" s="216"/>
      <c r="MAB29" s="216"/>
      <c r="MAC29" s="216"/>
      <c r="MAD29" s="216"/>
      <c r="MAE29" s="216"/>
      <c r="MAF29" s="216"/>
      <c r="MAG29" s="216"/>
      <c r="MAH29" s="216"/>
      <c r="MAI29" s="216"/>
      <c r="MAJ29" s="216"/>
      <c r="MAK29" s="216"/>
      <c r="MAL29" s="216"/>
      <c r="MAM29" s="216"/>
      <c r="MAN29" s="216"/>
      <c r="MAO29" s="216"/>
      <c r="MAP29" s="216"/>
      <c r="MAQ29" s="216"/>
      <c r="MAR29" s="216"/>
      <c r="MAS29" s="216"/>
      <c r="MAT29" s="216"/>
      <c r="MAU29" s="216"/>
      <c r="MAV29" s="216"/>
      <c r="MAW29" s="216"/>
      <c r="MAX29" s="216"/>
      <c r="MAY29" s="216"/>
      <c r="MAZ29" s="216"/>
      <c r="MBA29" s="216"/>
      <c r="MBB29" s="216"/>
      <c r="MBC29" s="216"/>
      <c r="MBD29" s="216"/>
      <c r="MBE29" s="216"/>
      <c r="MBF29" s="216"/>
      <c r="MBG29" s="216"/>
      <c r="MBH29" s="216"/>
      <c r="MBI29" s="216"/>
      <c r="MBJ29" s="216"/>
      <c r="MBK29" s="216"/>
      <c r="MBL29" s="216"/>
      <c r="MBM29" s="216"/>
      <c r="MBN29" s="216"/>
      <c r="MBO29" s="216"/>
      <c r="MBP29" s="216"/>
      <c r="MBQ29" s="216"/>
      <c r="MBR29" s="216"/>
      <c r="MBS29" s="216"/>
      <c r="MBT29" s="216"/>
      <c r="MBU29" s="216"/>
      <c r="MBV29" s="216"/>
      <c r="MBW29" s="216"/>
      <c r="MBX29" s="216"/>
      <c r="MBY29" s="216"/>
      <c r="MBZ29" s="216"/>
      <c r="MCA29" s="216"/>
      <c r="MCB29" s="216"/>
      <c r="MCC29" s="216"/>
      <c r="MCD29" s="216"/>
      <c r="MCE29" s="216"/>
      <c r="MCF29" s="216"/>
      <c r="MCG29" s="216"/>
      <c r="MCH29" s="216"/>
      <c r="MCI29" s="216"/>
      <c r="MCJ29" s="216"/>
      <c r="MCK29" s="216"/>
      <c r="MCL29" s="216"/>
      <c r="MCM29" s="216"/>
      <c r="MCN29" s="216"/>
      <c r="MCO29" s="216"/>
      <c r="MCP29" s="216"/>
      <c r="MCQ29" s="216"/>
      <c r="MCR29" s="216"/>
      <c r="MCS29" s="216"/>
      <c r="MCT29" s="216"/>
      <c r="MCU29" s="216"/>
      <c r="MCV29" s="216"/>
      <c r="MCW29" s="216"/>
      <c r="MCX29" s="216"/>
      <c r="MCY29" s="216"/>
      <c r="MCZ29" s="216"/>
      <c r="MDA29" s="216"/>
      <c r="MDB29" s="216"/>
      <c r="MDC29" s="216"/>
      <c r="MDD29" s="216"/>
      <c r="MDE29" s="216"/>
      <c r="MDF29" s="216"/>
      <c r="MDG29" s="216"/>
      <c r="MDH29" s="216"/>
      <c r="MDI29" s="216"/>
      <c r="MDJ29" s="216"/>
      <c r="MDK29" s="216"/>
      <c r="MDL29" s="216"/>
      <c r="MDM29" s="216"/>
      <c r="MDN29" s="216"/>
      <c r="MDO29" s="216"/>
      <c r="MDP29" s="216"/>
      <c r="MDQ29" s="216"/>
      <c r="MDR29" s="216"/>
      <c r="MDS29" s="216"/>
      <c r="MDT29" s="216"/>
      <c r="MDU29" s="216"/>
      <c r="MDV29" s="216"/>
      <c r="MDW29" s="216"/>
      <c r="MDX29" s="216"/>
      <c r="MDY29" s="216"/>
      <c r="MDZ29" s="216"/>
      <c r="MEA29" s="216"/>
      <c r="MEB29" s="216"/>
      <c r="MEC29" s="216"/>
      <c r="MED29" s="216"/>
      <c r="MEE29" s="216"/>
      <c r="MEF29" s="216"/>
      <c r="MEG29" s="216"/>
      <c r="MEH29" s="216"/>
      <c r="MEI29" s="216"/>
      <c r="MEJ29" s="216"/>
      <c r="MEK29" s="216"/>
      <c r="MEL29" s="216"/>
      <c r="MEM29" s="216"/>
      <c r="MEN29" s="216"/>
      <c r="MEO29" s="216"/>
      <c r="MEP29" s="216"/>
      <c r="MEQ29" s="216"/>
      <c r="MER29" s="216"/>
      <c r="MES29" s="216"/>
      <c r="MET29" s="216"/>
      <c r="MEU29" s="216"/>
      <c r="MEV29" s="216"/>
      <c r="MEW29" s="216"/>
      <c r="MEX29" s="216"/>
      <c r="MEY29" s="216"/>
      <c r="MEZ29" s="216"/>
      <c r="MFA29" s="216"/>
      <c r="MFB29" s="216"/>
      <c r="MFC29" s="216"/>
      <c r="MFD29" s="216"/>
      <c r="MFE29" s="216"/>
      <c r="MFF29" s="216"/>
      <c r="MFG29" s="216"/>
      <c r="MFH29" s="216"/>
      <c r="MFI29" s="216"/>
      <c r="MFJ29" s="216"/>
      <c r="MFK29" s="216"/>
      <c r="MFL29" s="216"/>
      <c r="MFM29" s="216"/>
      <c r="MFN29" s="216"/>
      <c r="MFO29" s="216"/>
      <c r="MFP29" s="216"/>
      <c r="MFQ29" s="216"/>
      <c r="MFR29" s="216"/>
      <c r="MFS29" s="216"/>
      <c r="MFT29" s="216"/>
      <c r="MFU29" s="216"/>
      <c r="MFV29" s="216"/>
      <c r="MFW29" s="216"/>
      <c r="MFX29" s="216"/>
      <c r="MFY29" s="216"/>
      <c r="MFZ29" s="216"/>
      <c r="MGA29" s="216"/>
      <c r="MGB29" s="216"/>
      <c r="MGC29" s="216"/>
      <c r="MGD29" s="216"/>
      <c r="MGE29" s="216"/>
      <c r="MGF29" s="216"/>
      <c r="MGG29" s="216"/>
      <c r="MGH29" s="216"/>
      <c r="MGI29" s="216"/>
      <c r="MGJ29" s="216"/>
      <c r="MGK29" s="216"/>
      <c r="MGL29" s="216"/>
      <c r="MGM29" s="216"/>
      <c r="MGN29" s="216"/>
      <c r="MGO29" s="216"/>
      <c r="MGP29" s="216"/>
      <c r="MGQ29" s="216"/>
      <c r="MGR29" s="216"/>
      <c r="MGS29" s="216"/>
      <c r="MGT29" s="216"/>
      <c r="MGU29" s="216"/>
      <c r="MGV29" s="216"/>
      <c r="MGW29" s="216"/>
      <c r="MGX29" s="216"/>
      <c r="MGY29" s="216"/>
      <c r="MGZ29" s="216"/>
      <c r="MHA29" s="216"/>
      <c r="MHB29" s="216"/>
      <c r="MHC29" s="216"/>
      <c r="MHD29" s="216"/>
      <c r="MHE29" s="216"/>
      <c r="MHF29" s="216"/>
      <c r="MHG29" s="216"/>
      <c r="MHH29" s="216"/>
      <c r="MHI29" s="216"/>
      <c r="MHJ29" s="216"/>
      <c r="MHK29" s="216"/>
      <c r="MHL29" s="216"/>
      <c r="MHM29" s="216"/>
      <c r="MHN29" s="216"/>
      <c r="MHO29" s="216"/>
      <c r="MHP29" s="216"/>
      <c r="MHQ29" s="216"/>
      <c r="MHR29" s="216"/>
      <c r="MHS29" s="216"/>
      <c r="MHT29" s="216"/>
      <c r="MHU29" s="216"/>
      <c r="MHV29" s="216"/>
      <c r="MHW29" s="216"/>
      <c r="MHX29" s="216"/>
      <c r="MHY29" s="216"/>
      <c r="MHZ29" s="216"/>
      <c r="MIA29" s="216"/>
      <c r="MIB29" s="216"/>
      <c r="MIC29" s="216"/>
      <c r="MID29" s="216"/>
      <c r="MIE29" s="216"/>
      <c r="MIF29" s="216"/>
      <c r="MIG29" s="216"/>
      <c r="MIH29" s="216"/>
      <c r="MII29" s="216"/>
      <c r="MIJ29" s="216"/>
      <c r="MIK29" s="216"/>
      <c r="MIL29" s="216"/>
      <c r="MIM29" s="216"/>
      <c r="MIN29" s="216"/>
      <c r="MIO29" s="216"/>
      <c r="MIP29" s="216"/>
      <c r="MIQ29" s="216"/>
      <c r="MIR29" s="216"/>
      <c r="MIS29" s="216"/>
      <c r="MIT29" s="216"/>
      <c r="MIU29" s="216"/>
      <c r="MIV29" s="216"/>
      <c r="MIW29" s="216"/>
      <c r="MIX29" s="216"/>
      <c r="MIY29" s="216"/>
      <c r="MIZ29" s="216"/>
      <c r="MJA29" s="216"/>
      <c r="MJB29" s="216"/>
      <c r="MJC29" s="216"/>
      <c r="MJD29" s="216"/>
      <c r="MJE29" s="216"/>
      <c r="MJF29" s="216"/>
      <c r="MJG29" s="216"/>
      <c r="MJH29" s="216"/>
      <c r="MJI29" s="216"/>
      <c r="MJJ29" s="216"/>
      <c r="MJK29" s="216"/>
      <c r="MJL29" s="216"/>
      <c r="MJM29" s="216"/>
      <c r="MJN29" s="216"/>
      <c r="MJO29" s="216"/>
      <c r="MJP29" s="216"/>
      <c r="MJQ29" s="216"/>
      <c r="MJR29" s="216"/>
      <c r="MJS29" s="216"/>
      <c r="MJT29" s="216"/>
      <c r="MJU29" s="216"/>
      <c r="MJV29" s="216"/>
      <c r="MJW29" s="216"/>
      <c r="MJX29" s="216"/>
      <c r="MJY29" s="216"/>
      <c r="MJZ29" s="216"/>
      <c r="MKA29" s="216"/>
      <c r="MKB29" s="216"/>
      <c r="MKC29" s="216"/>
      <c r="MKD29" s="216"/>
      <c r="MKE29" s="216"/>
      <c r="MKF29" s="216"/>
      <c r="MKG29" s="216"/>
      <c r="MKH29" s="216"/>
      <c r="MKI29" s="216"/>
      <c r="MKJ29" s="216"/>
      <c r="MKK29" s="216"/>
      <c r="MKL29" s="216"/>
      <c r="MKM29" s="216"/>
      <c r="MKN29" s="216"/>
      <c r="MKO29" s="216"/>
      <c r="MKP29" s="216"/>
      <c r="MKQ29" s="216"/>
      <c r="MKR29" s="216"/>
      <c r="MKS29" s="216"/>
      <c r="MKT29" s="216"/>
      <c r="MKU29" s="216"/>
      <c r="MKV29" s="216"/>
      <c r="MKW29" s="216"/>
      <c r="MKX29" s="216"/>
      <c r="MKY29" s="216"/>
      <c r="MKZ29" s="216"/>
      <c r="MLA29" s="216"/>
      <c r="MLB29" s="216"/>
      <c r="MLC29" s="216"/>
      <c r="MLD29" s="216"/>
      <c r="MLE29" s="216"/>
      <c r="MLF29" s="216"/>
      <c r="MLG29" s="216"/>
      <c r="MLH29" s="216"/>
      <c r="MLI29" s="216"/>
      <c r="MLJ29" s="216"/>
      <c r="MLK29" s="216"/>
      <c r="MLL29" s="216"/>
      <c r="MLM29" s="216"/>
      <c r="MLN29" s="216"/>
      <c r="MLO29" s="216"/>
      <c r="MLP29" s="216"/>
      <c r="MLQ29" s="216"/>
      <c r="MLR29" s="216"/>
      <c r="MLS29" s="216"/>
      <c r="MLT29" s="216"/>
      <c r="MLU29" s="216"/>
      <c r="MLV29" s="216"/>
      <c r="MLW29" s="216"/>
      <c r="MLX29" s="216"/>
      <c r="MLY29" s="216"/>
      <c r="MLZ29" s="216"/>
      <c r="MMA29" s="216"/>
      <c r="MMB29" s="216"/>
      <c r="MMC29" s="216"/>
      <c r="MMD29" s="216"/>
      <c r="MME29" s="216"/>
      <c r="MMF29" s="216"/>
      <c r="MMG29" s="216"/>
      <c r="MMH29" s="216"/>
      <c r="MMI29" s="216"/>
      <c r="MMJ29" s="216"/>
      <c r="MMK29" s="216"/>
      <c r="MML29" s="216"/>
      <c r="MMM29" s="216"/>
      <c r="MMN29" s="216"/>
      <c r="MMO29" s="216"/>
      <c r="MMP29" s="216"/>
      <c r="MMQ29" s="216"/>
      <c r="MMR29" s="216"/>
      <c r="MMS29" s="216"/>
      <c r="MMT29" s="216"/>
      <c r="MMU29" s="216"/>
      <c r="MMV29" s="216"/>
      <c r="MMW29" s="216"/>
      <c r="MMX29" s="216"/>
      <c r="MMY29" s="216"/>
      <c r="MMZ29" s="216"/>
      <c r="MNA29" s="216"/>
      <c r="MNB29" s="216"/>
      <c r="MNC29" s="216"/>
      <c r="MND29" s="216"/>
      <c r="MNE29" s="216"/>
      <c r="MNF29" s="216"/>
      <c r="MNG29" s="216"/>
      <c r="MNH29" s="216"/>
      <c r="MNI29" s="216"/>
      <c r="MNJ29" s="216"/>
      <c r="MNK29" s="216"/>
      <c r="MNL29" s="216"/>
      <c r="MNM29" s="216"/>
      <c r="MNN29" s="216"/>
      <c r="MNO29" s="216"/>
      <c r="MNP29" s="216"/>
      <c r="MNQ29" s="216"/>
      <c r="MNR29" s="216"/>
      <c r="MNS29" s="216"/>
      <c r="MNT29" s="216"/>
      <c r="MNU29" s="216"/>
      <c r="MNV29" s="216"/>
      <c r="MNW29" s="216"/>
      <c r="MNX29" s="216"/>
      <c r="MNY29" s="216"/>
      <c r="MNZ29" s="216"/>
      <c r="MOA29" s="216"/>
      <c r="MOB29" s="216"/>
      <c r="MOC29" s="216"/>
      <c r="MOD29" s="216"/>
      <c r="MOE29" s="216"/>
      <c r="MOF29" s="216"/>
      <c r="MOG29" s="216"/>
      <c r="MOH29" s="216"/>
      <c r="MOI29" s="216"/>
      <c r="MOJ29" s="216"/>
      <c r="MOK29" s="216"/>
      <c r="MOL29" s="216"/>
      <c r="MOM29" s="216"/>
      <c r="MON29" s="216"/>
      <c r="MOO29" s="216"/>
      <c r="MOP29" s="216"/>
      <c r="MOQ29" s="216"/>
      <c r="MOR29" s="216"/>
      <c r="MOS29" s="216"/>
      <c r="MOT29" s="216"/>
      <c r="MOU29" s="216"/>
      <c r="MOV29" s="216"/>
      <c r="MOW29" s="216"/>
      <c r="MOX29" s="216"/>
      <c r="MOY29" s="216"/>
      <c r="MOZ29" s="216"/>
      <c r="MPA29" s="216"/>
      <c r="MPB29" s="216"/>
      <c r="MPC29" s="216"/>
      <c r="MPD29" s="216"/>
      <c r="MPE29" s="216"/>
      <c r="MPF29" s="216"/>
      <c r="MPG29" s="216"/>
      <c r="MPH29" s="216"/>
      <c r="MPI29" s="216"/>
      <c r="MPJ29" s="216"/>
      <c r="MPK29" s="216"/>
      <c r="MPL29" s="216"/>
      <c r="MPM29" s="216"/>
      <c r="MPN29" s="216"/>
      <c r="MPO29" s="216"/>
      <c r="MPP29" s="216"/>
      <c r="MPQ29" s="216"/>
      <c r="MPR29" s="216"/>
      <c r="MPS29" s="216"/>
      <c r="MPT29" s="216"/>
      <c r="MPU29" s="216"/>
      <c r="MPV29" s="216"/>
      <c r="MPW29" s="216"/>
      <c r="MPX29" s="216"/>
      <c r="MPY29" s="216"/>
      <c r="MPZ29" s="216"/>
      <c r="MQA29" s="216"/>
      <c r="MQB29" s="216"/>
      <c r="MQC29" s="216"/>
      <c r="MQD29" s="216"/>
      <c r="MQE29" s="216"/>
      <c r="MQF29" s="216"/>
      <c r="MQG29" s="216"/>
      <c r="MQH29" s="216"/>
      <c r="MQI29" s="216"/>
      <c r="MQJ29" s="216"/>
      <c r="MQK29" s="216"/>
      <c r="MQL29" s="216"/>
      <c r="MQM29" s="216"/>
      <c r="MQN29" s="216"/>
      <c r="MQO29" s="216"/>
      <c r="MQP29" s="216"/>
      <c r="MQQ29" s="216"/>
      <c r="MQR29" s="216"/>
      <c r="MQS29" s="216"/>
      <c r="MQT29" s="216"/>
      <c r="MQU29" s="216"/>
      <c r="MQV29" s="216"/>
      <c r="MQW29" s="216"/>
      <c r="MQX29" s="216"/>
      <c r="MQY29" s="216"/>
      <c r="MQZ29" s="216"/>
      <c r="MRA29" s="216"/>
      <c r="MRB29" s="216"/>
      <c r="MRC29" s="216"/>
      <c r="MRD29" s="216"/>
      <c r="MRE29" s="216"/>
      <c r="MRF29" s="216"/>
      <c r="MRG29" s="216"/>
      <c r="MRH29" s="216"/>
      <c r="MRI29" s="216"/>
      <c r="MRJ29" s="216"/>
      <c r="MRK29" s="216"/>
      <c r="MRL29" s="216"/>
      <c r="MRM29" s="216"/>
      <c r="MRN29" s="216"/>
      <c r="MRO29" s="216"/>
      <c r="MRP29" s="216"/>
      <c r="MRQ29" s="216"/>
      <c r="MRR29" s="216"/>
      <c r="MRS29" s="216"/>
      <c r="MRT29" s="216"/>
      <c r="MRU29" s="216"/>
      <c r="MRV29" s="216"/>
      <c r="MRW29" s="216"/>
      <c r="MRX29" s="216"/>
      <c r="MRY29" s="216"/>
      <c r="MRZ29" s="216"/>
      <c r="MSA29" s="216"/>
      <c r="MSB29" s="216"/>
      <c r="MSC29" s="216"/>
      <c r="MSD29" s="216"/>
      <c r="MSE29" s="216"/>
      <c r="MSF29" s="216"/>
      <c r="MSG29" s="216"/>
      <c r="MSH29" s="216"/>
      <c r="MSI29" s="216"/>
      <c r="MSJ29" s="216"/>
      <c r="MSK29" s="216"/>
      <c r="MSL29" s="216"/>
      <c r="MSM29" s="216"/>
      <c r="MSN29" s="216"/>
      <c r="MSO29" s="216"/>
      <c r="MSP29" s="216"/>
      <c r="MSQ29" s="216"/>
      <c r="MSR29" s="216"/>
      <c r="MSS29" s="216"/>
      <c r="MST29" s="216"/>
      <c r="MSU29" s="216"/>
      <c r="MSV29" s="216"/>
      <c r="MSW29" s="216"/>
      <c r="MSX29" s="216"/>
      <c r="MSY29" s="216"/>
      <c r="MSZ29" s="216"/>
      <c r="MTA29" s="216"/>
      <c r="MTB29" s="216"/>
      <c r="MTC29" s="216"/>
      <c r="MTD29" s="216"/>
      <c r="MTE29" s="216"/>
      <c r="MTF29" s="216"/>
      <c r="MTG29" s="216"/>
      <c r="MTH29" s="216"/>
      <c r="MTI29" s="216"/>
      <c r="MTJ29" s="216"/>
      <c r="MTK29" s="216"/>
      <c r="MTL29" s="216"/>
      <c r="MTM29" s="216"/>
      <c r="MTN29" s="216"/>
      <c r="MTO29" s="216"/>
      <c r="MTP29" s="216"/>
      <c r="MTQ29" s="216"/>
      <c r="MTR29" s="216"/>
      <c r="MTS29" s="216"/>
      <c r="MTT29" s="216"/>
      <c r="MTU29" s="216"/>
      <c r="MTV29" s="216"/>
      <c r="MTW29" s="216"/>
      <c r="MTX29" s="216"/>
      <c r="MTY29" s="216"/>
      <c r="MTZ29" s="216"/>
      <c r="MUA29" s="216"/>
      <c r="MUB29" s="216"/>
      <c r="MUC29" s="216"/>
      <c r="MUD29" s="216"/>
      <c r="MUE29" s="216"/>
      <c r="MUF29" s="216"/>
      <c r="MUG29" s="216"/>
      <c r="MUH29" s="216"/>
      <c r="MUI29" s="216"/>
      <c r="MUJ29" s="216"/>
      <c r="MUK29" s="216"/>
      <c r="MUL29" s="216"/>
      <c r="MUM29" s="216"/>
      <c r="MUN29" s="216"/>
      <c r="MUO29" s="216"/>
      <c r="MUP29" s="216"/>
      <c r="MUQ29" s="216"/>
      <c r="MUR29" s="216"/>
      <c r="MUS29" s="216"/>
      <c r="MUT29" s="216"/>
      <c r="MUU29" s="216"/>
      <c r="MUV29" s="216"/>
      <c r="MUW29" s="216"/>
      <c r="MUX29" s="216"/>
      <c r="MUY29" s="216"/>
      <c r="MUZ29" s="216"/>
      <c r="MVA29" s="216"/>
      <c r="MVB29" s="216"/>
      <c r="MVC29" s="216"/>
      <c r="MVD29" s="216"/>
      <c r="MVE29" s="216"/>
      <c r="MVF29" s="216"/>
      <c r="MVG29" s="216"/>
      <c r="MVH29" s="216"/>
      <c r="MVI29" s="216"/>
      <c r="MVJ29" s="216"/>
      <c r="MVK29" s="216"/>
      <c r="MVL29" s="216"/>
      <c r="MVM29" s="216"/>
      <c r="MVN29" s="216"/>
      <c r="MVO29" s="216"/>
      <c r="MVP29" s="216"/>
      <c r="MVQ29" s="216"/>
      <c r="MVR29" s="216"/>
      <c r="MVS29" s="216"/>
      <c r="MVT29" s="216"/>
      <c r="MVU29" s="216"/>
      <c r="MVV29" s="216"/>
      <c r="MVW29" s="216"/>
      <c r="MVX29" s="216"/>
      <c r="MVY29" s="216"/>
      <c r="MVZ29" s="216"/>
      <c r="MWA29" s="216"/>
      <c r="MWB29" s="216"/>
      <c r="MWC29" s="216"/>
      <c r="MWD29" s="216"/>
      <c r="MWE29" s="216"/>
      <c r="MWF29" s="216"/>
      <c r="MWG29" s="216"/>
      <c r="MWH29" s="216"/>
      <c r="MWI29" s="216"/>
      <c r="MWJ29" s="216"/>
      <c r="MWK29" s="216"/>
      <c r="MWL29" s="216"/>
      <c r="MWM29" s="216"/>
      <c r="MWN29" s="216"/>
      <c r="MWO29" s="216"/>
      <c r="MWP29" s="216"/>
      <c r="MWQ29" s="216"/>
      <c r="MWR29" s="216"/>
      <c r="MWS29" s="216"/>
      <c r="MWT29" s="216"/>
      <c r="MWU29" s="216"/>
      <c r="MWV29" s="216"/>
      <c r="MWW29" s="216"/>
      <c r="MWX29" s="216"/>
      <c r="MWY29" s="216"/>
      <c r="MWZ29" s="216"/>
      <c r="MXA29" s="216"/>
      <c r="MXB29" s="216"/>
      <c r="MXC29" s="216"/>
      <c r="MXD29" s="216"/>
      <c r="MXE29" s="216"/>
      <c r="MXF29" s="216"/>
      <c r="MXG29" s="216"/>
      <c r="MXH29" s="216"/>
      <c r="MXI29" s="216"/>
      <c r="MXJ29" s="216"/>
      <c r="MXK29" s="216"/>
      <c r="MXL29" s="216"/>
      <c r="MXM29" s="216"/>
      <c r="MXN29" s="216"/>
      <c r="MXO29" s="216"/>
      <c r="MXP29" s="216"/>
      <c r="MXQ29" s="216"/>
      <c r="MXR29" s="216"/>
      <c r="MXS29" s="216"/>
      <c r="MXT29" s="216"/>
      <c r="MXU29" s="216"/>
      <c r="MXV29" s="216"/>
      <c r="MXW29" s="216"/>
      <c r="MXX29" s="216"/>
      <c r="MXY29" s="216"/>
      <c r="MXZ29" s="216"/>
      <c r="MYA29" s="216"/>
      <c r="MYB29" s="216"/>
      <c r="MYC29" s="216"/>
      <c r="MYD29" s="216"/>
      <c r="MYE29" s="216"/>
      <c r="MYF29" s="216"/>
      <c r="MYG29" s="216"/>
      <c r="MYH29" s="216"/>
      <c r="MYI29" s="216"/>
      <c r="MYJ29" s="216"/>
      <c r="MYK29" s="216"/>
      <c r="MYL29" s="216"/>
      <c r="MYM29" s="216"/>
      <c r="MYN29" s="216"/>
      <c r="MYO29" s="216"/>
      <c r="MYP29" s="216"/>
      <c r="MYQ29" s="216"/>
      <c r="MYR29" s="216"/>
      <c r="MYS29" s="216"/>
      <c r="MYT29" s="216"/>
      <c r="MYU29" s="216"/>
      <c r="MYV29" s="216"/>
      <c r="MYW29" s="216"/>
      <c r="MYX29" s="216"/>
      <c r="MYY29" s="216"/>
      <c r="MYZ29" s="216"/>
      <c r="MZA29" s="216"/>
      <c r="MZB29" s="216"/>
      <c r="MZC29" s="216"/>
      <c r="MZD29" s="216"/>
      <c r="MZE29" s="216"/>
      <c r="MZF29" s="216"/>
      <c r="MZG29" s="216"/>
      <c r="MZH29" s="216"/>
      <c r="MZI29" s="216"/>
      <c r="MZJ29" s="216"/>
      <c r="MZK29" s="216"/>
      <c r="MZL29" s="216"/>
      <c r="MZM29" s="216"/>
      <c r="MZN29" s="216"/>
      <c r="MZO29" s="216"/>
      <c r="MZP29" s="216"/>
      <c r="MZQ29" s="216"/>
      <c r="MZR29" s="216"/>
      <c r="MZS29" s="216"/>
      <c r="MZT29" s="216"/>
      <c r="MZU29" s="216"/>
      <c r="MZV29" s="216"/>
      <c r="MZW29" s="216"/>
      <c r="MZX29" s="216"/>
      <c r="MZY29" s="216"/>
      <c r="MZZ29" s="216"/>
      <c r="NAA29" s="216"/>
      <c r="NAB29" s="216"/>
      <c r="NAC29" s="216"/>
      <c r="NAD29" s="216"/>
      <c r="NAE29" s="216"/>
      <c r="NAF29" s="216"/>
      <c r="NAG29" s="216"/>
      <c r="NAH29" s="216"/>
      <c r="NAI29" s="216"/>
      <c r="NAJ29" s="216"/>
      <c r="NAK29" s="216"/>
      <c r="NAL29" s="216"/>
      <c r="NAM29" s="216"/>
      <c r="NAN29" s="216"/>
      <c r="NAO29" s="216"/>
      <c r="NAP29" s="216"/>
      <c r="NAQ29" s="216"/>
      <c r="NAR29" s="216"/>
      <c r="NAS29" s="216"/>
      <c r="NAT29" s="216"/>
      <c r="NAU29" s="216"/>
      <c r="NAV29" s="216"/>
      <c r="NAW29" s="216"/>
      <c r="NAX29" s="216"/>
      <c r="NAY29" s="216"/>
      <c r="NAZ29" s="216"/>
      <c r="NBA29" s="216"/>
      <c r="NBB29" s="216"/>
      <c r="NBC29" s="216"/>
      <c r="NBD29" s="216"/>
      <c r="NBE29" s="216"/>
      <c r="NBF29" s="216"/>
      <c r="NBG29" s="216"/>
      <c r="NBH29" s="216"/>
      <c r="NBI29" s="216"/>
      <c r="NBJ29" s="216"/>
      <c r="NBK29" s="216"/>
      <c r="NBL29" s="216"/>
      <c r="NBM29" s="216"/>
      <c r="NBN29" s="216"/>
      <c r="NBO29" s="216"/>
      <c r="NBP29" s="216"/>
      <c r="NBQ29" s="216"/>
      <c r="NBR29" s="216"/>
      <c r="NBS29" s="216"/>
      <c r="NBT29" s="216"/>
      <c r="NBU29" s="216"/>
      <c r="NBV29" s="216"/>
      <c r="NBW29" s="216"/>
      <c r="NBX29" s="216"/>
      <c r="NBY29" s="216"/>
      <c r="NBZ29" s="216"/>
      <c r="NCA29" s="216"/>
      <c r="NCB29" s="216"/>
      <c r="NCC29" s="216"/>
      <c r="NCD29" s="216"/>
      <c r="NCE29" s="216"/>
      <c r="NCF29" s="216"/>
      <c r="NCG29" s="216"/>
      <c r="NCH29" s="216"/>
      <c r="NCI29" s="216"/>
      <c r="NCJ29" s="216"/>
      <c r="NCK29" s="216"/>
      <c r="NCL29" s="216"/>
      <c r="NCM29" s="216"/>
      <c r="NCN29" s="216"/>
      <c r="NCO29" s="216"/>
      <c r="NCP29" s="216"/>
      <c r="NCQ29" s="216"/>
      <c r="NCR29" s="216"/>
      <c r="NCS29" s="216"/>
      <c r="NCT29" s="216"/>
      <c r="NCU29" s="216"/>
      <c r="NCV29" s="216"/>
      <c r="NCW29" s="216"/>
      <c r="NCX29" s="216"/>
      <c r="NCY29" s="216"/>
      <c r="NCZ29" s="216"/>
      <c r="NDA29" s="216"/>
      <c r="NDB29" s="216"/>
      <c r="NDC29" s="216"/>
      <c r="NDD29" s="216"/>
      <c r="NDE29" s="216"/>
      <c r="NDF29" s="216"/>
      <c r="NDG29" s="216"/>
      <c r="NDH29" s="216"/>
      <c r="NDI29" s="216"/>
      <c r="NDJ29" s="216"/>
      <c r="NDK29" s="216"/>
      <c r="NDL29" s="216"/>
      <c r="NDM29" s="216"/>
      <c r="NDN29" s="216"/>
      <c r="NDO29" s="216"/>
      <c r="NDP29" s="216"/>
      <c r="NDQ29" s="216"/>
      <c r="NDR29" s="216"/>
      <c r="NDS29" s="216"/>
      <c r="NDT29" s="216"/>
      <c r="NDU29" s="216"/>
      <c r="NDV29" s="216"/>
      <c r="NDW29" s="216"/>
      <c r="NDX29" s="216"/>
      <c r="NDY29" s="216"/>
      <c r="NDZ29" s="216"/>
      <c r="NEA29" s="216"/>
      <c r="NEB29" s="216"/>
      <c r="NEC29" s="216"/>
      <c r="NED29" s="216"/>
      <c r="NEE29" s="216"/>
      <c r="NEF29" s="216"/>
      <c r="NEG29" s="216"/>
      <c r="NEH29" s="216"/>
      <c r="NEI29" s="216"/>
      <c r="NEJ29" s="216"/>
      <c r="NEK29" s="216"/>
      <c r="NEL29" s="216"/>
      <c r="NEM29" s="216"/>
      <c r="NEN29" s="216"/>
      <c r="NEO29" s="216"/>
      <c r="NEP29" s="216"/>
      <c r="NEQ29" s="216"/>
      <c r="NER29" s="216"/>
      <c r="NES29" s="216"/>
      <c r="NET29" s="216"/>
      <c r="NEU29" s="216"/>
      <c r="NEV29" s="216"/>
      <c r="NEW29" s="216"/>
      <c r="NEX29" s="216"/>
      <c r="NEY29" s="216"/>
      <c r="NEZ29" s="216"/>
      <c r="NFA29" s="216"/>
      <c r="NFB29" s="216"/>
      <c r="NFC29" s="216"/>
      <c r="NFD29" s="216"/>
      <c r="NFE29" s="216"/>
      <c r="NFF29" s="216"/>
      <c r="NFG29" s="216"/>
      <c r="NFH29" s="216"/>
      <c r="NFI29" s="216"/>
      <c r="NFJ29" s="216"/>
      <c r="NFK29" s="216"/>
      <c r="NFL29" s="216"/>
      <c r="NFM29" s="216"/>
      <c r="NFN29" s="216"/>
      <c r="NFO29" s="216"/>
      <c r="NFP29" s="216"/>
      <c r="NFQ29" s="216"/>
      <c r="NFR29" s="216"/>
      <c r="NFS29" s="216"/>
      <c r="NFT29" s="216"/>
      <c r="NFU29" s="216"/>
      <c r="NFV29" s="216"/>
      <c r="NFW29" s="216"/>
      <c r="NFX29" s="216"/>
      <c r="NFY29" s="216"/>
      <c r="NFZ29" s="216"/>
      <c r="NGA29" s="216"/>
      <c r="NGB29" s="216"/>
      <c r="NGC29" s="216"/>
      <c r="NGD29" s="216"/>
      <c r="NGE29" s="216"/>
      <c r="NGF29" s="216"/>
      <c r="NGG29" s="216"/>
      <c r="NGH29" s="216"/>
      <c r="NGI29" s="216"/>
      <c r="NGJ29" s="216"/>
      <c r="NGK29" s="216"/>
      <c r="NGL29" s="216"/>
      <c r="NGM29" s="216"/>
      <c r="NGN29" s="216"/>
      <c r="NGO29" s="216"/>
      <c r="NGP29" s="216"/>
      <c r="NGQ29" s="216"/>
      <c r="NGR29" s="216"/>
      <c r="NGS29" s="216"/>
      <c r="NGT29" s="216"/>
      <c r="NGU29" s="216"/>
      <c r="NGV29" s="216"/>
      <c r="NGW29" s="216"/>
      <c r="NGX29" s="216"/>
      <c r="NGY29" s="216"/>
      <c r="NGZ29" s="216"/>
      <c r="NHA29" s="216"/>
      <c r="NHB29" s="216"/>
      <c r="NHC29" s="216"/>
      <c r="NHD29" s="216"/>
      <c r="NHE29" s="216"/>
      <c r="NHF29" s="216"/>
      <c r="NHG29" s="216"/>
      <c r="NHH29" s="216"/>
      <c r="NHI29" s="216"/>
      <c r="NHJ29" s="216"/>
      <c r="NHK29" s="216"/>
      <c r="NHL29" s="216"/>
      <c r="NHM29" s="216"/>
      <c r="NHN29" s="216"/>
      <c r="NHO29" s="216"/>
      <c r="NHP29" s="216"/>
      <c r="NHQ29" s="216"/>
      <c r="NHR29" s="216"/>
      <c r="NHS29" s="216"/>
      <c r="NHT29" s="216"/>
      <c r="NHU29" s="216"/>
      <c r="NHV29" s="216"/>
      <c r="NHW29" s="216"/>
      <c r="NHX29" s="216"/>
      <c r="NHY29" s="216"/>
      <c r="NHZ29" s="216"/>
      <c r="NIA29" s="216"/>
      <c r="NIB29" s="216"/>
      <c r="NIC29" s="216"/>
      <c r="NID29" s="216"/>
      <c r="NIE29" s="216"/>
      <c r="NIF29" s="216"/>
      <c r="NIG29" s="216"/>
      <c r="NIH29" s="216"/>
      <c r="NII29" s="216"/>
      <c r="NIJ29" s="216"/>
      <c r="NIK29" s="216"/>
      <c r="NIL29" s="216"/>
      <c r="NIM29" s="216"/>
      <c r="NIN29" s="216"/>
      <c r="NIO29" s="216"/>
      <c r="NIP29" s="216"/>
      <c r="NIQ29" s="216"/>
      <c r="NIR29" s="216"/>
      <c r="NIS29" s="216"/>
      <c r="NIT29" s="216"/>
      <c r="NIU29" s="216"/>
      <c r="NIV29" s="216"/>
      <c r="NIW29" s="216"/>
      <c r="NIX29" s="216"/>
      <c r="NIY29" s="216"/>
      <c r="NIZ29" s="216"/>
      <c r="NJA29" s="216"/>
      <c r="NJB29" s="216"/>
      <c r="NJC29" s="216"/>
      <c r="NJD29" s="216"/>
      <c r="NJE29" s="216"/>
      <c r="NJF29" s="216"/>
      <c r="NJG29" s="216"/>
      <c r="NJH29" s="216"/>
      <c r="NJI29" s="216"/>
      <c r="NJJ29" s="216"/>
      <c r="NJK29" s="216"/>
      <c r="NJL29" s="216"/>
      <c r="NJM29" s="216"/>
      <c r="NJN29" s="216"/>
      <c r="NJO29" s="216"/>
      <c r="NJP29" s="216"/>
      <c r="NJQ29" s="216"/>
      <c r="NJR29" s="216"/>
      <c r="NJS29" s="216"/>
      <c r="NJT29" s="216"/>
      <c r="NJU29" s="216"/>
      <c r="NJV29" s="216"/>
      <c r="NJW29" s="216"/>
      <c r="NJX29" s="216"/>
      <c r="NJY29" s="216"/>
      <c r="NJZ29" s="216"/>
      <c r="NKA29" s="216"/>
      <c r="NKB29" s="216"/>
      <c r="NKC29" s="216"/>
      <c r="NKD29" s="216"/>
      <c r="NKE29" s="216"/>
      <c r="NKF29" s="216"/>
      <c r="NKG29" s="216"/>
      <c r="NKH29" s="216"/>
      <c r="NKI29" s="216"/>
      <c r="NKJ29" s="216"/>
      <c r="NKK29" s="216"/>
      <c r="NKL29" s="216"/>
      <c r="NKM29" s="216"/>
      <c r="NKN29" s="216"/>
      <c r="NKO29" s="216"/>
      <c r="NKP29" s="216"/>
      <c r="NKQ29" s="216"/>
      <c r="NKR29" s="216"/>
      <c r="NKS29" s="216"/>
      <c r="NKT29" s="216"/>
      <c r="NKU29" s="216"/>
      <c r="NKV29" s="216"/>
      <c r="NKW29" s="216"/>
      <c r="NKX29" s="216"/>
      <c r="NKY29" s="216"/>
      <c r="NKZ29" s="216"/>
      <c r="NLA29" s="216"/>
      <c r="NLB29" s="216"/>
      <c r="NLC29" s="216"/>
      <c r="NLD29" s="216"/>
      <c r="NLE29" s="216"/>
      <c r="NLF29" s="216"/>
      <c r="NLG29" s="216"/>
      <c r="NLH29" s="216"/>
      <c r="NLI29" s="216"/>
      <c r="NLJ29" s="216"/>
      <c r="NLK29" s="216"/>
      <c r="NLL29" s="216"/>
      <c r="NLM29" s="216"/>
      <c r="NLN29" s="216"/>
      <c r="NLO29" s="216"/>
      <c r="NLP29" s="216"/>
      <c r="NLQ29" s="216"/>
      <c r="NLR29" s="216"/>
      <c r="NLS29" s="216"/>
      <c r="NLT29" s="216"/>
      <c r="NLU29" s="216"/>
      <c r="NLV29" s="216"/>
      <c r="NLW29" s="216"/>
      <c r="NLX29" s="216"/>
      <c r="NLY29" s="216"/>
      <c r="NLZ29" s="216"/>
      <c r="NMA29" s="216"/>
      <c r="NMB29" s="216"/>
      <c r="NMC29" s="216"/>
      <c r="NMD29" s="216"/>
      <c r="NME29" s="216"/>
      <c r="NMF29" s="216"/>
      <c r="NMG29" s="216"/>
      <c r="NMH29" s="216"/>
      <c r="NMI29" s="216"/>
      <c r="NMJ29" s="216"/>
      <c r="NMK29" s="216"/>
      <c r="NML29" s="216"/>
      <c r="NMM29" s="216"/>
      <c r="NMN29" s="216"/>
      <c r="NMO29" s="216"/>
      <c r="NMP29" s="216"/>
      <c r="NMQ29" s="216"/>
      <c r="NMR29" s="216"/>
      <c r="NMS29" s="216"/>
      <c r="NMT29" s="216"/>
      <c r="NMU29" s="216"/>
      <c r="NMV29" s="216"/>
      <c r="NMW29" s="216"/>
      <c r="NMX29" s="216"/>
      <c r="NMY29" s="216"/>
      <c r="NMZ29" s="216"/>
      <c r="NNA29" s="216"/>
      <c r="NNB29" s="216"/>
      <c r="NNC29" s="216"/>
      <c r="NND29" s="216"/>
      <c r="NNE29" s="216"/>
      <c r="NNF29" s="216"/>
      <c r="NNG29" s="216"/>
      <c r="NNH29" s="216"/>
      <c r="NNI29" s="216"/>
      <c r="NNJ29" s="216"/>
      <c r="NNK29" s="216"/>
      <c r="NNL29" s="216"/>
      <c r="NNM29" s="216"/>
      <c r="NNN29" s="216"/>
      <c r="NNO29" s="216"/>
      <c r="NNP29" s="216"/>
      <c r="NNQ29" s="216"/>
      <c r="NNR29" s="216"/>
      <c r="NNS29" s="216"/>
      <c r="NNT29" s="216"/>
      <c r="NNU29" s="216"/>
      <c r="NNV29" s="216"/>
      <c r="NNW29" s="216"/>
      <c r="NNX29" s="216"/>
      <c r="NNY29" s="216"/>
      <c r="NNZ29" s="216"/>
      <c r="NOA29" s="216"/>
      <c r="NOB29" s="216"/>
      <c r="NOC29" s="216"/>
      <c r="NOD29" s="216"/>
      <c r="NOE29" s="216"/>
      <c r="NOF29" s="216"/>
      <c r="NOG29" s="216"/>
      <c r="NOH29" s="216"/>
      <c r="NOI29" s="216"/>
      <c r="NOJ29" s="216"/>
      <c r="NOK29" s="216"/>
      <c r="NOL29" s="216"/>
      <c r="NOM29" s="216"/>
      <c r="NON29" s="216"/>
      <c r="NOO29" s="216"/>
      <c r="NOP29" s="216"/>
      <c r="NOQ29" s="216"/>
      <c r="NOR29" s="216"/>
      <c r="NOS29" s="216"/>
      <c r="NOT29" s="216"/>
      <c r="NOU29" s="216"/>
      <c r="NOV29" s="216"/>
      <c r="NOW29" s="216"/>
      <c r="NOX29" s="216"/>
      <c r="NOY29" s="216"/>
      <c r="NOZ29" s="216"/>
      <c r="NPA29" s="216"/>
      <c r="NPB29" s="216"/>
      <c r="NPC29" s="216"/>
      <c r="NPD29" s="216"/>
      <c r="NPE29" s="216"/>
      <c r="NPF29" s="216"/>
      <c r="NPG29" s="216"/>
      <c r="NPH29" s="216"/>
      <c r="NPI29" s="216"/>
      <c r="NPJ29" s="216"/>
      <c r="NPK29" s="216"/>
      <c r="NPL29" s="216"/>
      <c r="NPM29" s="216"/>
      <c r="NPN29" s="216"/>
      <c r="NPO29" s="216"/>
      <c r="NPP29" s="216"/>
      <c r="NPQ29" s="216"/>
      <c r="NPR29" s="216"/>
      <c r="NPS29" s="216"/>
      <c r="NPT29" s="216"/>
      <c r="NPU29" s="216"/>
      <c r="NPV29" s="216"/>
      <c r="NPW29" s="216"/>
      <c r="NPX29" s="216"/>
      <c r="NPY29" s="216"/>
      <c r="NPZ29" s="216"/>
      <c r="NQA29" s="216"/>
      <c r="NQB29" s="216"/>
      <c r="NQC29" s="216"/>
      <c r="NQD29" s="216"/>
      <c r="NQE29" s="216"/>
      <c r="NQF29" s="216"/>
      <c r="NQG29" s="216"/>
      <c r="NQH29" s="216"/>
      <c r="NQI29" s="216"/>
      <c r="NQJ29" s="216"/>
      <c r="NQK29" s="216"/>
      <c r="NQL29" s="216"/>
      <c r="NQM29" s="216"/>
      <c r="NQN29" s="216"/>
      <c r="NQO29" s="216"/>
      <c r="NQP29" s="216"/>
      <c r="NQQ29" s="216"/>
      <c r="NQR29" s="216"/>
      <c r="NQS29" s="216"/>
      <c r="NQT29" s="216"/>
      <c r="NQU29" s="216"/>
      <c r="NQV29" s="216"/>
      <c r="NQW29" s="216"/>
      <c r="NQX29" s="216"/>
      <c r="NQY29" s="216"/>
      <c r="NQZ29" s="216"/>
      <c r="NRA29" s="216"/>
      <c r="NRB29" s="216"/>
      <c r="NRC29" s="216"/>
      <c r="NRD29" s="216"/>
      <c r="NRE29" s="216"/>
      <c r="NRF29" s="216"/>
      <c r="NRG29" s="216"/>
      <c r="NRH29" s="216"/>
      <c r="NRI29" s="216"/>
      <c r="NRJ29" s="216"/>
      <c r="NRK29" s="216"/>
      <c r="NRL29" s="216"/>
      <c r="NRM29" s="216"/>
      <c r="NRN29" s="216"/>
      <c r="NRO29" s="216"/>
      <c r="NRP29" s="216"/>
      <c r="NRQ29" s="216"/>
      <c r="NRR29" s="216"/>
      <c r="NRS29" s="216"/>
      <c r="NRT29" s="216"/>
      <c r="NRU29" s="216"/>
      <c r="NRV29" s="216"/>
      <c r="NRW29" s="216"/>
      <c r="NRX29" s="216"/>
      <c r="NRY29" s="216"/>
      <c r="NRZ29" s="216"/>
      <c r="NSA29" s="216"/>
      <c r="NSB29" s="216"/>
      <c r="NSC29" s="216"/>
      <c r="NSD29" s="216"/>
      <c r="NSE29" s="216"/>
      <c r="NSF29" s="216"/>
      <c r="NSG29" s="216"/>
      <c r="NSH29" s="216"/>
      <c r="NSI29" s="216"/>
      <c r="NSJ29" s="216"/>
      <c r="NSK29" s="216"/>
      <c r="NSL29" s="216"/>
      <c r="NSM29" s="216"/>
      <c r="NSN29" s="216"/>
      <c r="NSO29" s="216"/>
      <c r="NSP29" s="216"/>
      <c r="NSQ29" s="216"/>
      <c r="NSR29" s="216"/>
      <c r="NSS29" s="216"/>
      <c r="NST29" s="216"/>
      <c r="NSU29" s="216"/>
      <c r="NSV29" s="216"/>
      <c r="NSW29" s="216"/>
      <c r="NSX29" s="216"/>
      <c r="NSY29" s="216"/>
      <c r="NSZ29" s="216"/>
      <c r="NTA29" s="216"/>
      <c r="NTB29" s="216"/>
      <c r="NTC29" s="216"/>
      <c r="NTD29" s="216"/>
      <c r="NTE29" s="216"/>
      <c r="NTF29" s="216"/>
      <c r="NTG29" s="216"/>
      <c r="NTH29" s="216"/>
      <c r="NTI29" s="216"/>
      <c r="NTJ29" s="216"/>
      <c r="NTK29" s="216"/>
      <c r="NTL29" s="216"/>
      <c r="NTM29" s="216"/>
      <c r="NTN29" s="216"/>
      <c r="NTO29" s="216"/>
      <c r="NTP29" s="216"/>
      <c r="NTQ29" s="216"/>
      <c r="NTR29" s="216"/>
      <c r="NTS29" s="216"/>
      <c r="NTT29" s="216"/>
      <c r="NTU29" s="216"/>
      <c r="NTV29" s="216"/>
      <c r="NTW29" s="216"/>
      <c r="NTX29" s="216"/>
      <c r="NTY29" s="216"/>
      <c r="NTZ29" s="216"/>
      <c r="NUA29" s="216"/>
      <c r="NUB29" s="216"/>
      <c r="NUC29" s="216"/>
      <c r="NUD29" s="216"/>
      <c r="NUE29" s="216"/>
      <c r="NUF29" s="216"/>
      <c r="NUG29" s="216"/>
      <c r="NUH29" s="216"/>
      <c r="NUI29" s="216"/>
      <c r="NUJ29" s="216"/>
      <c r="NUK29" s="216"/>
      <c r="NUL29" s="216"/>
      <c r="NUM29" s="216"/>
      <c r="NUN29" s="216"/>
      <c r="NUO29" s="216"/>
      <c r="NUP29" s="216"/>
      <c r="NUQ29" s="216"/>
      <c r="NUR29" s="216"/>
      <c r="NUS29" s="216"/>
      <c r="NUT29" s="216"/>
      <c r="NUU29" s="216"/>
      <c r="NUV29" s="216"/>
      <c r="NUW29" s="216"/>
      <c r="NUX29" s="216"/>
      <c r="NUY29" s="216"/>
      <c r="NUZ29" s="216"/>
      <c r="NVA29" s="216"/>
      <c r="NVB29" s="216"/>
      <c r="NVC29" s="216"/>
      <c r="NVD29" s="216"/>
      <c r="NVE29" s="216"/>
      <c r="NVF29" s="216"/>
      <c r="NVG29" s="216"/>
      <c r="NVH29" s="216"/>
      <c r="NVI29" s="216"/>
      <c r="NVJ29" s="216"/>
      <c r="NVK29" s="216"/>
      <c r="NVL29" s="216"/>
      <c r="NVM29" s="216"/>
      <c r="NVN29" s="216"/>
      <c r="NVO29" s="216"/>
      <c r="NVP29" s="216"/>
      <c r="NVQ29" s="216"/>
      <c r="NVR29" s="216"/>
      <c r="NVS29" s="216"/>
      <c r="NVT29" s="216"/>
      <c r="NVU29" s="216"/>
      <c r="NVV29" s="216"/>
      <c r="NVW29" s="216"/>
      <c r="NVX29" s="216"/>
      <c r="NVY29" s="216"/>
      <c r="NVZ29" s="216"/>
      <c r="NWA29" s="216"/>
      <c r="NWB29" s="216"/>
      <c r="NWC29" s="216"/>
      <c r="NWD29" s="216"/>
      <c r="NWE29" s="216"/>
      <c r="NWF29" s="216"/>
      <c r="NWG29" s="216"/>
      <c r="NWH29" s="216"/>
      <c r="NWI29" s="216"/>
      <c r="NWJ29" s="216"/>
      <c r="NWK29" s="216"/>
      <c r="NWL29" s="216"/>
      <c r="NWM29" s="216"/>
      <c r="NWN29" s="216"/>
      <c r="NWO29" s="216"/>
      <c r="NWP29" s="216"/>
      <c r="NWQ29" s="216"/>
      <c r="NWR29" s="216"/>
      <c r="NWS29" s="216"/>
      <c r="NWT29" s="216"/>
      <c r="NWU29" s="216"/>
      <c r="NWV29" s="216"/>
      <c r="NWW29" s="216"/>
      <c r="NWX29" s="216"/>
      <c r="NWY29" s="216"/>
      <c r="NWZ29" s="216"/>
      <c r="NXA29" s="216"/>
      <c r="NXB29" s="216"/>
      <c r="NXC29" s="216"/>
      <c r="NXD29" s="216"/>
      <c r="NXE29" s="216"/>
      <c r="NXF29" s="216"/>
      <c r="NXG29" s="216"/>
      <c r="NXH29" s="216"/>
      <c r="NXI29" s="216"/>
      <c r="NXJ29" s="216"/>
      <c r="NXK29" s="216"/>
      <c r="NXL29" s="216"/>
      <c r="NXM29" s="216"/>
      <c r="NXN29" s="216"/>
      <c r="NXO29" s="216"/>
      <c r="NXP29" s="216"/>
      <c r="NXQ29" s="216"/>
      <c r="NXR29" s="216"/>
      <c r="NXS29" s="216"/>
      <c r="NXT29" s="216"/>
      <c r="NXU29" s="216"/>
      <c r="NXV29" s="216"/>
      <c r="NXW29" s="216"/>
      <c r="NXX29" s="216"/>
      <c r="NXY29" s="216"/>
      <c r="NXZ29" s="216"/>
      <c r="NYA29" s="216"/>
      <c r="NYB29" s="216"/>
      <c r="NYC29" s="216"/>
      <c r="NYD29" s="216"/>
      <c r="NYE29" s="216"/>
      <c r="NYF29" s="216"/>
      <c r="NYG29" s="216"/>
      <c r="NYH29" s="216"/>
      <c r="NYI29" s="216"/>
      <c r="NYJ29" s="216"/>
      <c r="NYK29" s="216"/>
      <c r="NYL29" s="216"/>
      <c r="NYM29" s="216"/>
      <c r="NYN29" s="216"/>
      <c r="NYO29" s="216"/>
      <c r="NYP29" s="216"/>
      <c r="NYQ29" s="216"/>
      <c r="NYR29" s="216"/>
      <c r="NYS29" s="216"/>
      <c r="NYT29" s="216"/>
      <c r="NYU29" s="216"/>
      <c r="NYV29" s="216"/>
      <c r="NYW29" s="216"/>
      <c r="NYX29" s="216"/>
      <c r="NYY29" s="216"/>
      <c r="NYZ29" s="216"/>
      <c r="NZA29" s="216"/>
      <c r="NZB29" s="216"/>
      <c r="NZC29" s="216"/>
      <c r="NZD29" s="216"/>
      <c r="NZE29" s="216"/>
      <c r="NZF29" s="216"/>
      <c r="NZG29" s="216"/>
      <c r="NZH29" s="216"/>
      <c r="NZI29" s="216"/>
      <c r="NZJ29" s="216"/>
      <c r="NZK29" s="216"/>
      <c r="NZL29" s="216"/>
      <c r="NZM29" s="216"/>
      <c r="NZN29" s="216"/>
      <c r="NZO29" s="216"/>
      <c r="NZP29" s="216"/>
      <c r="NZQ29" s="216"/>
      <c r="NZR29" s="216"/>
      <c r="NZS29" s="216"/>
      <c r="NZT29" s="216"/>
      <c r="NZU29" s="216"/>
      <c r="NZV29" s="216"/>
      <c r="NZW29" s="216"/>
      <c r="NZX29" s="216"/>
      <c r="NZY29" s="216"/>
      <c r="NZZ29" s="216"/>
      <c r="OAA29" s="216"/>
      <c r="OAB29" s="216"/>
      <c r="OAC29" s="216"/>
      <c r="OAD29" s="216"/>
      <c r="OAE29" s="216"/>
      <c r="OAF29" s="216"/>
      <c r="OAG29" s="216"/>
      <c r="OAH29" s="216"/>
      <c r="OAI29" s="216"/>
      <c r="OAJ29" s="216"/>
      <c r="OAK29" s="216"/>
      <c r="OAL29" s="216"/>
      <c r="OAM29" s="216"/>
      <c r="OAN29" s="216"/>
      <c r="OAO29" s="216"/>
      <c r="OAP29" s="216"/>
      <c r="OAQ29" s="216"/>
      <c r="OAR29" s="216"/>
      <c r="OAS29" s="216"/>
      <c r="OAT29" s="216"/>
      <c r="OAU29" s="216"/>
      <c r="OAV29" s="216"/>
      <c r="OAW29" s="216"/>
      <c r="OAX29" s="216"/>
      <c r="OAY29" s="216"/>
      <c r="OAZ29" s="216"/>
      <c r="OBA29" s="216"/>
      <c r="OBB29" s="216"/>
      <c r="OBC29" s="216"/>
      <c r="OBD29" s="216"/>
      <c r="OBE29" s="216"/>
      <c r="OBF29" s="216"/>
      <c r="OBG29" s="216"/>
      <c r="OBH29" s="216"/>
      <c r="OBI29" s="216"/>
      <c r="OBJ29" s="216"/>
      <c r="OBK29" s="216"/>
      <c r="OBL29" s="216"/>
      <c r="OBM29" s="216"/>
      <c r="OBN29" s="216"/>
      <c r="OBO29" s="216"/>
      <c r="OBP29" s="216"/>
      <c r="OBQ29" s="216"/>
      <c r="OBR29" s="216"/>
      <c r="OBS29" s="216"/>
      <c r="OBT29" s="216"/>
      <c r="OBU29" s="216"/>
      <c r="OBV29" s="216"/>
      <c r="OBW29" s="216"/>
      <c r="OBX29" s="216"/>
      <c r="OBY29" s="216"/>
      <c r="OBZ29" s="216"/>
      <c r="OCA29" s="216"/>
      <c r="OCB29" s="216"/>
      <c r="OCC29" s="216"/>
      <c r="OCD29" s="216"/>
      <c r="OCE29" s="216"/>
      <c r="OCF29" s="216"/>
      <c r="OCG29" s="216"/>
      <c r="OCH29" s="216"/>
      <c r="OCI29" s="216"/>
      <c r="OCJ29" s="216"/>
      <c r="OCK29" s="216"/>
      <c r="OCL29" s="216"/>
      <c r="OCM29" s="216"/>
      <c r="OCN29" s="216"/>
      <c r="OCO29" s="216"/>
      <c r="OCP29" s="216"/>
      <c r="OCQ29" s="216"/>
      <c r="OCR29" s="216"/>
      <c r="OCS29" s="216"/>
      <c r="OCT29" s="216"/>
      <c r="OCU29" s="216"/>
      <c r="OCV29" s="216"/>
      <c r="OCW29" s="216"/>
      <c r="OCX29" s="216"/>
      <c r="OCY29" s="216"/>
      <c r="OCZ29" s="216"/>
      <c r="ODA29" s="216"/>
      <c r="ODB29" s="216"/>
      <c r="ODC29" s="216"/>
      <c r="ODD29" s="216"/>
      <c r="ODE29" s="216"/>
      <c r="ODF29" s="216"/>
      <c r="ODG29" s="216"/>
      <c r="ODH29" s="216"/>
      <c r="ODI29" s="216"/>
      <c r="ODJ29" s="216"/>
      <c r="ODK29" s="216"/>
      <c r="ODL29" s="216"/>
      <c r="ODM29" s="216"/>
      <c r="ODN29" s="216"/>
      <c r="ODO29" s="216"/>
      <c r="ODP29" s="216"/>
      <c r="ODQ29" s="216"/>
      <c r="ODR29" s="216"/>
      <c r="ODS29" s="216"/>
      <c r="ODT29" s="216"/>
      <c r="ODU29" s="216"/>
      <c r="ODV29" s="216"/>
      <c r="ODW29" s="216"/>
      <c r="ODX29" s="216"/>
      <c r="ODY29" s="216"/>
      <c r="ODZ29" s="216"/>
      <c r="OEA29" s="216"/>
      <c r="OEB29" s="216"/>
      <c r="OEC29" s="216"/>
      <c r="OED29" s="216"/>
      <c r="OEE29" s="216"/>
      <c r="OEF29" s="216"/>
      <c r="OEG29" s="216"/>
      <c r="OEH29" s="216"/>
      <c r="OEI29" s="216"/>
      <c r="OEJ29" s="216"/>
      <c r="OEK29" s="216"/>
      <c r="OEL29" s="216"/>
      <c r="OEM29" s="216"/>
      <c r="OEN29" s="216"/>
      <c r="OEO29" s="216"/>
      <c r="OEP29" s="216"/>
      <c r="OEQ29" s="216"/>
      <c r="OER29" s="216"/>
      <c r="OES29" s="216"/>
      <c r="OET29" s="216"/>
      <c r="OEU29" s="216"/>
      <c r="OEV29" s="216"/>
      <c r="OEW29" s="216"/>
      <c r="OEX29" s="216"/>
      <c r="OEY29" s="216"/>
      <c r="OEZ29" s="216"/>
      <c r="OFA29" s="216"/>
      <c r="OFB29" s="216"/>
      <c r="OFC29" s="216"/>
      <c r="OFD29" s="216"/>
      <c r="OFE29" s="216"/>
      <c r="OFF29" s="216"/>
      <c r="OFG29" s="216"/>
      <c r="OFH29" s="216"/>
      <c r="OFI29" s="216"/>
      <c r="OFJ29" s="216"/>
      <c r="OFK29" s="216"/>
      <c r="OFL29" s="216"/>
      <c r="OFM29" s="216"/>
      <c r="OFN29" s="216"/>
      <c r="OFO29" s="216"/>
      <c r="OFP29" s="216"/>
      <c r="OFQ29" s="216"/>
      <c r="OFR29" s="216"/>
      <c r="OFS29" s="216"/>
      <c r="OFT29" s="216"/>
      <c r="OFU29" s="216"/>
      <c r="OFV29" s="216"/>
      <c r="OFW29" s="216"/>
      <c r="OFX29" s="216"/>
      <c r="OFY29" s="216"/>
      <c r="OFZ29" s="216"/>
      <c r="OGA29" s="216"/>
      <c r="OGB29" s="216"/>
      <c r="OGC29" s="216"/>
      <c r="OGD29" s="216"/>
      <c r="OGE29" s="216"/>
      <c r="OGF29" s="216"/>
      <c r="OGG29" s="216"/>
      <c r="OGH29" s="216"/>
      <c r="OGI29" s="216"/>
      <c r="OGJ29" s="216"/>
      <c r="OGK29" s="216"/>
      <c r="OGL29" s="216"/>
      <c r="OGM29" s="216"/>
      <c r="OGN29" s="216"/>
      <c r="OGO29" s="216"/>
      <c r="OGP29" s="216"/>
      <c r="OGQ29" s="216"/>
      <c r="OGR29" s="216"/>
      <c r="OGS29" s="216"/>
      <c r="OGT29" s="216"/>
      <c r="OGU29" s="216"/>
      <c r="OGV29" s="216"/>
      <c r="OGW29" s="216"/>
      <c r="OGX29" s="216"/>
      <c r="OGY29" s="216"/>
      <c r="OGZ29" s="216"/>
      <c r="OHA29" s="216"/>
      <c r="OHB29" s="216"/>
      <c r="OHC29" s="216"/>
      <c r="OHD29" s="216"/>
      <c r="OHE29" s="216"/>
      <c r="OHF29" s="216"/>
      <c r="OHG29" s="216"/>
      <c r="OHH29" s="216"/>
      <c r="OHI29" s="216"/>
      <c r="OHJ29" s="216"/>
      <c r="OHK29" s="216"/>
      <c r="OHL29" s="216"/>
      <c r="OHM29" s="216"/>
      <c r="OHN29" s="216"/>
      <c r="OHO29" s="216"/>
      <c r="OHP29" s="216"/>
      <c r="OHQ29" s="216"/>
      <c r="OHR29" s="216"/>
      <c r="OHS29" s="216"/>
      <c r="OHT29" s="216"/>
      <c r="OHU29" s="216"/>
      <c r="OHV29" s="216"/>
      <c r="OHW29" s="216"/>
      <c r="OHX29" s="216"/>
      <c r="OHY29" s="216"/>
      <c r="OHZ29" s="216"/>
      <c r="OIA29" s="216"/>
      <c r="OIB29" s="216"/>
      <c r="OIC29" s="216"/>
      <c r="OID29" s="216"/>
      <c r="OIE29" s="216"/>
      <c r="OIF29" s="216"/>
      <c r="OIG29" s="216"/>
      <c r="OIH29" s="216"/>
      <c r="OII29" s="216"/>
      <c r="OIJ29" s="216"/>
      <c r="OIK29" s="216"/>
      <c r="OIL29" s="216"/>
      <c r="OIM29" s="216"/>
      <c r="OIN29" s="216"/>
      <c r="OIO29" s="216"/>
      <c r="OIP29" s="216"/>
      <c r="OIQ29" s="216"/>
      <c r="OIR29" s="216"/>
      <c r="OIS29" s="216"/>
      <c r="OIT29" s="216"/>
      <c r="OIU29" s="216"/>
      <c r="OIV29" s="216"/>
      <c r="OIW29" s="216"/>
      <c r="OIX29" s="216"/>
      <c r="OIY29" s="216"/>
      <c r="OIZ29" s="216"/>
      <c r="OJA29" s="216"/>
      <c r="OJB29" s="216"/>
      <c r="OJC29" s="216"/>
      <c r="OJD29" s="216"/>
      <c r="OJE29" s="216"/>
      <c r="OJF29" s="216"/>
      <c r="OJG29" s="216"/>
      <c r="OJH29" s="216"/>
      <c r="OJI29" s="216"/>
      <c r="OJJ29" s="216"/>
      <c r="OJK29" s="216"/>
      <c r="OJL29" s="216"/>
      <c r="OJM29" s="216"/>
      <c r="OJN29" s="216"/>
      <c r="OJO29" s="216"/>
      <c r="OJP29" s="216"/>
      <c r="OJQ29" s="216"/>
      <c r="OJR29" s="216"/>
      <c r="OJS29" s="216"/>
      <c r="OJT29" s="216"/>
      <c r="OJU29" s="216"/>
      <c r="OJV29" s="216"/>
      <c r="OJW29" s="216"/>
      <c r="OJX29" s="216"/>
      <c r="OJY29" s="216"/>
      <c r="OJZ29" s="216"/>
      <c r="OKA29" s="216"/>
      <c r="OKB29" s="216"/>
      <c r="OKC29" s="216"/>
      <c r="OKD29" s="216"/>
      <c r="OKE29" s="216"/>
      <c r="OKF29" s="216"/>
      <c r="OKG29" s="216"/>
      <c r="OKH29" s="216"/>
      <c r="OKI29" s="216"/>
      <c r="OKJ29" s="216"/>
      <c r="OKK29" s="216"/>
      <c r="OKL29" s="216"/>
      <c r="OKM29" s="216"/>
      <c r="OKN29" s="216"/>
      <c r="OKO29" s="216"/>
      <c r="OKP29" s="216"/>
      <c r="OKQ29" s="216"/>
      <c r="OKR29" s="216"/>
      <c r="OKS29" s="216"/>
      <c r="OKT29" s="216"/>
      <c r="OKU29" s="216"/>
      <c r="OKV29" s="216"/>
      <c r="OKW29" s="216"/>
      <c r="OKX29" s="216"/>
      <c r="OKY29" s="216"/>
      <c r="OKZ29" s="216"/>
      <c r="OLA29" s="216"/>
      <c r="OLB29" s="216"/>
      <c r="OLC29" s="216"/>
      <c r="OLD29" s="216"/>
      <c r="OLE29" s="216"/>
      <c r="OLF29" s="216"/>
      <c r="OLG29" s="216"/>
      <c r="OLH29" s="216"/>
      <c r="OLI29" s="216"/>
      <c r="OLJ29" s="216"/>
      <c r="OLK29" s="216"/>
      <c r="OLL29" s="216"/>
      <c r="OLM29" s="216"/>
      <c r="OLN29" s="216"/>
      <c r="OLO29" s="216"/>
      <c r="OLP29" s="216"/>
      <c r="OLQ29" s="216"/>
      <c r="OLR29" s="216"/>
      <c r="OLS29" s="216"/>
      <c r="OLT29" s="216"/>
      <c r="OLU29" s="216"/>
      <c r="OLV29" s="216"/>
      <c r="OLW29" s="216"/>
      <c r="OLX29" s="216"/>
      <c r="OLY29" s="216"/>
      <c r="OLZ29" s="216"/>
      <c r="OMA29" s="216"/>
      <c r="OMB29" s="216"/>
      <c r="OMC29" s="216"/>
      <c r="OMD29" s="216"/>
      <c r="OME29" s="216"/>
      <c r="OMF29" s="216"/>
      <c r="OMG29" s="216"/>
      <c r="OMH29" s="216"/>
      <c r="OMI29" s="216"/>
      <c r="OMJ29" s="216"/>
      <c r="OMK29" s="216"/>
      <c r="OML29" s="216"/>
      <c r="OMM29" s="216"/>
      <c r="OMN29" s="216"/>
      <c r="OMO29" s="216"/>
      <c r="OMP29" s="216"/>
      <c r="OMQ29" s="216"/>
      <c r="OMR29" s="216"/>
      <c r="OMS29" s="216"/>
      <c r="OMT29" s="216"/>
      <c r="OMU29" s="216"/>
      <c r="OMV29" s="216"/>
      <c r="OMW29" s="216"/>
      <c r="OMX29" s="216"/>
      <c r="OMY29" s="216"/>
      <c r="OMZ29" s="216"/>
      <c r="ONA29" s="216"/>
      <c r="ONB29" s="216"/>
      <c r="ONC29" s="216"/>
      <c r="OND29" s="216"/>
      <c r="ONE29" s="216"/>
      <c r="ONF29" s="216"/>
      <c r="ONG29" s="216"/>
      <c r="ONH29" s="216"/>
      <c r="ONI29" s="216"/>
      <c r="ONJ29" s="216"/>
      <c r="ONK29" s="216"/>
      <c r="ONL29" s="216"/>
      <c r="ONM29" s="216"/>
      <c r="ONN29" s="216"/>
      <c r="ONO29" s="216"/>
      <c r="ONP29" s="216"/>
      <c r="ONQ29" s="216"/>
      <c r="ONR29" s="216"/>
      <c r="ONS29" s="216"/>
      <c r="ONT29" s="216"/>
      <c r="ONU29" s="216"/>
      <c r="ONV29" s="216"/>
      <c r="ONW29" s="216"/>
      <c r="ONX29" s="216"/>
      <c r="ONY29" s="216"/>
      <c r="ONZ29" s="216"/>
      <c r="OOA29" s="216"/>
      <c r="OOB29" s="216"/>
      <c r="OOC29" s="216"/>
      <c r="OOD29" s="216"/>
      <c r="OOE29" s="216"/>
      <c r="OOF29" s="216"/>
      <c r="OOG29" s="216"/>
      <c r="OOH29" s="216"/>
      <c r="OOI29" s="216"/>
      <c r="OOJ29" s="216"/>
      <c r="OOK29" s="216"/>
      <c r="OOL29" s="216"/>
      <c r="OOM29" s="216"/>
      <c r="OON29" s="216"/>
      <c r="OOO29" s="216"/>
      <c r="OOP29" s="216"/>
      <c r="OOQ29" s="216"/>
      <c r="OOR29" s="216"/>
      <c r="OOS29" s="216"/>
      <c r="OOT29" s="216"/>
      <c r="OOU29" s="216"/>
      <c r="OOV29" s="216"/>
      <c r="OOW29" s="216"/>
      <c r="OOX29" s="216"/>
      <c r="OOY29" s="216"/>
      <c r="OOZ29" s="216"/>
      <c r="OPA29" s="216"/>
      <c r="OPB29" s="216"/>
      <c r="OPC29" s="216"/>
      <c r="OPD29" s="216"/>
      <c r="OPE29" s="216"/>
      <c r="OPF29" s="216"/>
      <c r="OPG29" s="216"/>
      <c r="OPH29" s="216"/>
      <c r="OPI29" s="216"/>
      <c r="OPJ29" s="216"/>
      <c r="OPK29" s="216"/>
      <c r="OPL29" s="216"/>
      <c r="OPM29" s="216"/>
      <c r="OPN29" s="216"/>
      <c r="OPO29" s="216"/>
      <c r="OPP29" s="216"/>
      <c r="OPQ29" s="216"/>
      <c r="OPR29" s="216"/>
      <c r="OPS29" s="216"/>
      <c r="OPT29" s="216"/>
      <c r="OPU29" s="216"/>
      <c r="OPV29" s="216"/>
      <c r="OPW29" s="216"/>
      <c r="OPX29" s="216"/>
      <c r="OPY29" s="216"/>
      <c r="OPZ29" s="216"/>
      <c r="OQA29" s="216"/>
      <c r="OQB29" s="216"/>
      <c r="OQC29" s="216"/>
      <c r="OQD29" s="216"/>
      <c r="OQE29" s="216"/>
      <c r="OQF29" s="216"/>
      <c r="OQG29" s="216"/>
      <c r="OQH29" s="216"/>
      <c r="OQI29" s="216"/>
      <c r="OQJ29" s="216"/>
      <c r="OQK29" s="216"/>
      <c r="OQL29" s="216"/>
      <c r="OQM29" s="216"/>
      <c r="OQN29" s="216"/>
      <c r="OQO29" s="216"/>
      <c r="OQP29" s="216"/>
      <c r="OQQ29" s="216"/>
      <c r="OQR29" s="216"/>
      <c r="OQS29" s="216"/>
      <c r="OQT29" s="216"/>
      <c r="OQU29" s="216"/>
      <c r="OQV29" s="216"/>
      <c r="OQW29" s="216"/>
      <c r="OQX29" s="216"/>
      <c r="OQY29" s="216"/>
      <c r="OQZ29" s="216"/>
      <c r="ORA29" s="216"/>
      <c r="ORB29" s="216"/>
      <c r="ORC29" s="216"/>
      <c r="ORD29" s="216"/>
      <c r="ORE29" s="216"/>
      <c r="ORF29" s="216"/>
      <c r="ORG29" s="216"/>
      <c r="ORH29" s="216"/>
      <c r="ORI29" s="216"/>
      <c r="ORJ29" s="216"/>
      <c r="ORK29" s="216"/>
      <c r="ORL29" s="216"/>
      <c r="ORM29" s="216"/>
      <c r="ORN29" s="216"/>
      <c r="ORO29" s="216"/>
      <c r="ORP29" s="216"/>
      <c r="ORQ29" s="216"/>
      <c r="ORR29" s="216"/>
      <c r="ORS29" s="216"/>
      <c r="ORT29" s="216"/>
      <c r="ORU29" s="216"/>
      <c r="ORV29" s="216"/>
      <c r="ORW29" s="216"/>
      <c r="ORX29" s="216"/>
      <c r="ORY29" s="216"/>
      <c r="ORZ29" s="216"/>
      <c r="OSA29" s="216"/>
      <c r="OSB29" s="216"/>
      <c r="OSC29" s="216"/>
      <c r="OSD29" s="216"/>
      <c r="OSE29" s="216"/>
      <c r="OSF29" s="216"/>
      <c r="OSG29" s="216"/>
      <c r="OSH29" s="216"/>
      <c r="OSI29" s="216"/>
      <c r="OSJ29" s="216"/>
      <c r="OSK29" s="216"/>
      <c r="OSL29" s="216"/>
      <c r="OSM29" s="216"/>
      <c r="OSN29" s="216"/>
      <c r="OSO29" s="216"/>
      <c r="OSP29" s="216"/>
      <c r="OSQ29" s="216"/>
      <c r="OSR29" s="216"/>
      <c r="OSS29" s="216"/>
      <c r="OST29" s="216"/>
      <c r="OSU29" s="216"/>
      <c r="OSV29" s="216"/>
      <c r="OSW29" s="216"/>
      <c r="OSX29" s="216"/>
      <c r="OSY29" s="216"/>
      <c r="OSZ29" s="216"/>
      <c r="OTA29" s="216"/>
      <c r="OTB29" s="216"/>
      <c r="OTC29" s="216"/>
      <c r="OTD29" s="216"/>
      <c r="OTE29" s="216"/>
      <c r="OTF29" s="216"/>
      <c r="OTG29" s="216"/>
      <c r="OTH29" s="216"/>
      <c r="OTI29" s="216"/>
      <c r="OTJ29" s="216"/>
      <c r="OTK29" s="216"/>
      <c r="OTL29" s="216"/>
      <c r="OTM29" s="216"/>
      <c r="OTN29" s="216"/>
      <c r="OTO29" s="216"/>
      <c r="OTP29" s="216"/>
      <c r="OTQ29" s="216"/>
      <c r="OTR29" s="216"/>
      <c r="OTS29" s="216"/>
      <c r="OTT29" s="216"/>
      <c r="OTU29" s="216"/>
      <c r="OTV29" s="216"/>
      <c r="OTW29" s="216"/>
      <c r="OTX29" s="216"/>
      <c r="OTY29" s="216"/>
      <c r="OTZ29" s="216"/>
      <c r="OUA29" s="216"/>
      <c r="OUB29" s="216"/>
      <c r="OUC29" s="216"/>
      <c r="OUD29" s="216"/>
      <c r="OUE29" s="216"/>
      <c r="OUF29" s="216"/>
      <c r="OUG29" s="216"/>
      <c r="OUH29" s="216"/>
      <c r="OUI29" s="216"/>
      <c r="OUJ29" s="216"/>
      <c r="OUK29" s="216"/>
      <c r="OUL29" s="216"/>
      <c r="OUM29" s="216"/>
      <c r="OUN29" s="216"/>
      <c r="OUO29" s="216"/>
      <c r="OUP29" s="216"/>
      <c r="OUQ29" s="216"/>
      <c r="OUR29" s="216"/>
      <c r="OUS29" s="216"/>
      <c r="OUT29" s="216"/>
      <c r="OUU29" s="216"/>
      <c r="OUV29" s="216"/>
      <c r="OUW29" s="216"/>
      <c r="OUX29" s="216"/>
      <c r="OUY29" s="216"/>
      <c r="OUZ29" s="216"/>
      <c r="OVA29" s="216"/>
      <c r="OVB29" s="216"/>
      <c r="OVC29" s="216"/>
      <c r="OVD29" s="216"/>
      <c r="OVE29" s="216"/>
      <c r="OVF29" s="216"/>
      <c r="OVG29" s="216"/>
      <c r="OVH29" s="216"/>
      <c r="OVI29" s="216"/>
      <c r="OVJ29" s="216"/>
      <c r="OVK29" s="216"/>
      <c r="OVL29" s="216"/>
      <c r="OVM29" s="216"/>
      <c r="OVN29" s="216"/>
      <c r="OVO29" s="216"/>
      <c r="OVP29" s="216"/>
      <c r="OVQ29" s="216"/>
      <c r="OVR29" s="216"/>
      <c r="OVS29" s="216"/>
      <c r="OVT29" s="216"/>
      <c r="OVU29" s="216"/>
      <c r="OVV29" s="216"/>
      <c r="OVW29" s="216"/>
      <c r="OVX29" s="216"/>
      <c r="OVY29" s="216"/>
      <c r="OVZ29" s="216"/>
      <c r="OWA29" s="216"/>
      <c r="OWB29" s="216"/>
      <c r="OWC29" s="216"/>
      <c r="OWD29" s="216"/>
      <c r="OWE29" s="216"/>
      <c r="OWF29" s="216"/>
      <c r="OWG29" s="216"/>
      <c r="OWH29" s="216"/>
      <c r="OWI29" s="216"/>
      <c r="OWJ29" s="216"/>
      <c r="OWK29" s="216"/>
      <c r="OWL29" s="216"/>
      <c r="OWM29" s="216"/>
      <c r="OWN29" s="216"/>
      <c r="OWO29" s="216"/>
      <c r="OWP29" s="216"/>
      <c r="OWQ29" s="216"/>
      <c r="OWR29" s="216"/>
      <c r="OWS29" s="216"/>
      <c r="OWT29" s="216"/>
      <c r="OWU29" s="216"/>
      <c r="OWV29" s="216"/>
      <c r="OWW29" s="216"/>
      <c r="OWX29" s="216"/>
      <c r="OWY29" s="216"/>
      <c r="OWZ29" s="216"/>
      <c r="OXA29" s="216"/>
      <c r="OXB29" s="216"/>
      <c r="OXC29" s="216"/>
      <c r="OXD29" s="216"/>
      <c r="OXE29" s="216"/>
      <c r="OXF29" s="216"/>
      <c r="OXG29" s="216"/>
      <c r="OXH29" s="216"/>
      <c r="OXI29" s="216"/>
      <c r="OXJ29" s="216"/>
      <c r="OXK29" s="216"/>
      <c r="OXL29" s="216"/>
      <c r="OXM29" s="216"/>
      <c r="OXN29" s="216"/>
      <c r="OXO29" s="216"/>
      <c r="OXP29" s="216"/>
      <c r="OXQ29" s="216"/>
      <c r="OXR29" s="216"/>
      <c r="OXS29" s="216"/>
      <c r="OXT29" s="216"/>
      <c r="OXU29" s="216"/>
      <c r="OXV29" s="216"/>
      <c r="OXW29" s="216"/>
      <c r="OXX29" s="216"/>
      <c r="OXY29" s="216"/>
      <c r="OXZ29" s="216"/>
      <c r="OYA29" s="216"/>
      <c r="OYB29" s="216"/>
      <c r="OYC29" s="216"/>
      <c r="OYD29" s="216"/>
      <c r="OYE29" s="216"/>
      <c r="OYF29" s="216"/>
      <c r="OYG29" s="216"/>
      <c r="OYH29" s="216"/>
      <c r="OYI29" s="216"/>
      <c r="OYJ29" s="216"/>
      <c r="OYK29" s="216"/>
      <c r="OYL29" s="216"/>
      <c r="OYM29" s="216"/>
      <c r="OYN29" s="216"/>
      <c r="OYO29" s="216"/>
      <c r="OYP29" s="216"/>
      <c r="OYQ29" s="216"/>
      <c r="OYR29" s="216"/>
      <c r="OYS29" s="216"/>
      <c r="OYT29" s="216"/>
      <c r="OYU29" s="216"/>
      <c r="OYV29" s="216"/>
      <c r="OYW29" s="216"/>
      <c r="OYX29" s="216"/>
      <c r="OYY29" s="216"/>
      <c r="OYZ29" s="216"/>
      <c r="OZA29" s="216"/>
      <c r="OZB29" s="216"/>
      <c r="OZC29" s="216"/>
      <c r="OZD29" s="216"/>
      <c r="OZE29" s="216"/>
      <c r="OZF29" s="216"/>
      <c r="OZG29" s="216"/>
      <c r="OZH29" s="216"/>
      <c r="OZI29" s="216"/>
      <c r="OZJ29" s="216"/>
      <c r="OZK29" s="216"/>
      <c r="OZL29" s="216"/>
      <c r="OZM29" s="216"/>
      <c r="OZN29" s="216"/>
      <c r="OZO29" s="216"/>
      <c r="OZP29" s="216"/>
      <c r="OZQ29" s="216"/>
      <c r="OZR29" s="216"/>
      <c r="OZS29" s="216"/>
      <c r="OZT29" s="216"/>
      <c r="OZU29" s="216"/>
      <c r="OZV29" s="216"/>
      <c r="OZW29" s="216"/>
      <c r="OZX29" s="216"/>
      <c r="OZY29" s="216"/>
      <c r="OZZ29" s="216"/>
      <c r="PAA29" s="216"/>
      <c r="PAB29" s="216"/>
      <c r="PAC29" s="216"/>
      <c r="PAD29" s="216"/>
      <c r="PAE29" s="216"/>
      <c r="PAF29" s="216"/>
      <c r="PAG29" s="216"/>
      <c r="PAH29" s="216"/>
      <c r="PAI29" s="216"/>
      <c r="PAJ29" s="216"/>
      <c r="PAK29" s="216"/>
      <c r="PAL29" s="216"/>
      <c r="PAM29" s="216"/>
      <c r="PAN29" s="216"/>
      <c r="PAO29" s="216"/>
      <c r="PAP29" s="216"/>
      <c r="PAQ29" s="216"/>
      <c r="PAR29" s="216"/>
      <c r="PAS29" s="216"/>
      <c r="PAT29" s="216"/>
      <c r="PAU29" s="216"/>
      <c r="PAV29" s="216"/>
      <c r="PAW29" s="216"/>
      <c r="PAX29" s="216"/>
      <c r="PAY29" s="216"/>
      <c r="PAZ29" s="216"/>
      <c r="PBA29" s="216"/>
      <c r="PBB29" s="216"/>
      <c r="PBC29" s="216"/>
      <c r="PBD29" s="216"/>
      <c r="PBE29" s="216"/>
      <c r="PBF29" s="216"/>
      <c r="PBG29" s="216"/>
      <c r="PBH29" s="216"/>
      <c r="PBI29" s="216"/>
      <c r="PBJ29" s="216"/>
      <c r="PBK29" s="216"/>
      <c r="PBL29" s="216"/>
      <c r="PBM29" s="216"/>
      <c r="PBN29" s="216"/>
      <c r="PBO29" s="216"/>
      <c r="PBP29" s="216"/>
      <c r="PBQ29" s="216"/>
      <c r="PBR29" s="216"/>
      <c r="PBS29" s="216"/>
      <c r="PBT29" s="216"/>
      <c r="PBU29" s="216"/>
      <c r="PBV29" s="216"/>
      <c r="PBW29" s="216"/>
      <c r="PBX29" s="216"/>
      <c r="PBY29" s="216"/>
      <c r="PBZ29" s="216"/>
      <c r="PCA29" s="216"/>
      <c r="PCB29" s="216"/>
      <c r="PCC29" s="216"/>
      <c r="PCD29" s="216"/>
      <c r="PCE29" s="216"/>
      <c r="PCF29" s="216"/>
      <c r="PCG29" s="216"/>
      <c r="PCH29" s="216"/>
      <c r="PCI29" s="216"/>
      <c r="PCJ29" s="216"/>
      <c r="PCK29" s="216"/>
      <c r="PCL29" s="216"/>
      <c r="PCM29" s="216"/>
      <c r="PCN29" s="216"/>
      <c r="PCO29" s="216"/>
      <c r="PCP29" s="216"/>
      <c r="PCQ29" s="216"/>
      <c r="PCR29" s="216"/>
      <c r="PCS29" s="216"/>
      <c r="PCT29" s="216"/>
      <c r="PCU29" s="216"/>
      <c r="PCV29" s="216"/>
      <c r="PCW29" s="216"/>
      <c r="PCX29" s="216"/>
      <c r="PCY29" s="216"/>
      <c r="PCZ29" s="216"/>
      <c r="PDA29" s="216"/>
      <c r="PDB29" s="216"/>
      <c r="PDC29" s="216"/>
      <c r="PDD29" s="216"/>
      <c r="PDE29" s="216"/>
      <c r="PDF29" s="216"/>
      <c r="PDG29" s="216"/>
      <c r="PDH29" s="216"/>
      <c r="PDI29" s="216"/>
      <c r="PDJ29" s="216"/>
      <c r="PDK29" s="216"/>
      <c r="PDL29" s="216"/>
      <c r="PDM29" s="216"/>
      <c r="PDN29" s="216"/>
      <c r="PDO29" s="216"/>
      <c r="PDP29" s="216"/>
      <c r="PDQ29" s="216"/>
      <c r="PDR29" s="216"/>
      <c r="PDS29" s="216"/>
      <c r="PDT29" s="216"/>
      <c r="PDU29" s="216"/>
      <c r="PDV29" s="216"/>
      <c r="PDW29" s="216"/>
      <c r="PDX29" s="216"/>
      <c r="PDY29" s="216"/>
      <c r="PDZ29" s="216"/>
      <c r="PEA29" s="216"/>
      <c r="PEB29" s="216"/>
      <c r="PEC29" s="216"/>
      <c r="PED29" s="216"/>
      <c r="PEE29" s="216"/>
      <c r="PEF29" s="216"/>
      <c r="PEG29" s="216"/>
      <c r="PEH29" s="216"/>
      <c r="PEI29" s="216"/>
      <c r="PEJ29" s="216"/>
      <c r="PEK29" s="216"/>
      <c r="PEL29" s="216"/>
      <c r="PEM29" s="216"/>
      <c r="PEN29" s="216"/>
      <c r="PEO29" s="216"/>
      <c r="PEP29" s="216"/>
      <c r="PEQ29" s="216"/>
      <c r="PER29" s="216"/>
      <c r="PES29" s="216"/>
      <c r="PET29" s="216"/>
      <c r="PEU29" s="216"/>
      <c r="PEV29" s="216"/>
      <c r="PEW29" s="216"/>
      <c r="PEX29" s="216"/>
      <c r="PEY29" s="216"/>
      <c r="PEZ29" s="216"/>
      <c r="PFA29" s="216"/>
      <c r="PFB29" s="216"/>
      <c r="PFC29" s="216"/>
      <c r="PFD29" s="216"/>
      <c r="PFE29" s="216"/>
      <c r="PFF29" s="216"/>
      <c r="PFG29" s="216"/>
      <c r="PFH29" s="216"/>
      <c r="PFI29" s="216"/>
      <c r="PFJ29" s="216"/>
      <c r="PFK29" s="216"/>
      <c r="PFL29" s="216"/>
      <c r="PFM29" s="216"/>
      <c r="PFN29" s="216"/>
      <c r="PFO29" s="216"/>
      <c r="PFP29" s="216"/>
      <c r="PFQ29" s="216"/>
      <c r="PFR29" s="216"/>
      <c r="PFS29" s="216"/>
      <c r="PFT29" s="216"/>
      <c r="PFU29" s="216"/>
      <c r="PFV29" s="216"/>
      <c r="PFW29" s="216"/>
      <c r="PFX29" s="216"/>
      <c r="PFY29" s="216"/>
      <c r="PFZ29" s="216"/>
      <c r="PGA29" s="216"/>
      <c r="PGB29" s="216"/>
      <c r="PGC29" s="216"/>
      <c r="PGD29" s="216"/>
      <c r="PGE29" s="216"/>
      <c r="PGF29" s="216"/>
      <c r="PGG29" s="216"/>
      <c r="PGH29" s="216"/>
      <c r="PGI29" s="216"/>
      <c r="PGJ29" s="216"/>
      <c r="PGK29" s="216"/>
      <c r="PGL29" s="216"/>
      <c r="PGM29" s="216"/>
      <c r="PGN29" s="216"/>
      <c r="PGO29" s="216"/>
      <c r="PGP29" s="216"/>
      <c r="PGQ29" s="216"/>
      <c r="PGR29" s="216"/>
      <c r="PGS29" s="216"/>
      <c r="PGT29" s="216"/>
      <c r="PGU29" s="216"/>
      <c r="PGV29" s="216"/>
      <c r="PGW29" s="216"/>
      <c r="PGX29" s="216"/>
      <c r="PGY29" s="216"/>
      <c r="PGZ29" s="216"/>
      <c r="PHA29" s="216"/>
      <c r="PHB29" s="216"/>
      <c r="PHC29" s="216"/>
      <c r="PHD29" s="216"/>
      <c r="PHE29" s="216"/>
      <c r="PHF29" s="216"/>
      <c r="PHG29" s="216"/>
      <c r="PHH29" s="216"/>
      <c r="PHI29" s="216"/>
      <c r="PHJ29" s="216"/>
      <c r="PHK29" s="216"/>
      <c r="PHL29" s="216"/>
      <c r="PHM29" s="216"/>
      <c r="PHN29" s="216"/>
      <c r="PHO29" s="216"/>
      <c r="PHP29" s="216"/>
      <c r="PHQ29" s="216"/>
      <c r="PHR29" s="216"/>
      <c r="PHS29" s="216"/>
      <c r="PHT29" s="216"/>
      <c r="PHU29" s="216"/>
      <c r="PHV29" s="216"/>
      <c r="PHW29" s="216"/>
      <c r="PHX29" s="216"/>
      <c r="PHY29" s="216"/>
      <c r="PHZ29" s="216"/>
      <c r="PIA29" s="216"/>
      <c r="PIB29" s="216"/>
      <c r="PIC29" s="216"/>
      <c r="PID29" s="216"/>
      <c r="PIE29" s="216"/>
      <c r="PIF29" s="216"/>
      <c r="PIG29" s="216"/>
      <c r="PIH29" s="216"/>
      <c r="PII29" s="216"/>
      <c r="PIJ29" s="216"/>
      <c r="PIK29" s="216"/>
      <c r="PIL29" s="216"/>
      <c r="PIM29" s="216"/>
      <c r="PIN29" s="216"/>
      <c r="PIO29" s="216"/>
      <c r="PIP29" s="216"/>
      <c r="PIQ29" s="216"/>
      <c r="PIR29" s="216"/>
      <c r="PIS29" s="216"/>
      <c r="PIT29" s="216"/>
      <c r="PIU29" s="216"/>
      <c r="PIV29" s="216"/>
      <c r="PIW29" s="216"/>
      <c r="PIX29" s="216"/>
      <c r="PIY29" s="216"/>
      <c r="PIZ29" s="216"/>
      <c r="PJA29" s="216"/>
      <c r="PJB29" s="216"/>
      <c r="PJC29" s="216"/>
      <c r="PJD29" s="216"/>
      <c r="PJE29" s="216"/>
      <c r="PJF29" s="216"/>
      <c r="PJG29" s="216"/>
      <c r="PJH29" s="216"/>
      <c r="PJI29" s="216"/>
      <c r="PJJ29" s="216"/>
      <c r="PJK29" s="216"/>
      <c r="PJL29" s="216"/>
      <c r="PJM29" s="216"/>
      <c r="PJN29" s="216"/>
      <c r="PJO29" s="216"/>
      <c r="PJP29" s="216"/>
      <c r="PJQ29" s="216"/>
      <c r="PJR29" s="216"/>
      <c r="PJS29" s="216"/>
      <c r="PJT29" s="216"/>
      <c r="PJU29" s="216"/>
      <c r="PJV29" s="216"/>
      <c r="PJW29" s="216"/>
      <c r="PJX29" s="216"/>
      <c r="PJY29" s="216"/>
      <c r="PJZ29" s="216"/>
      <c r="PKA29" s="216"/>
      <c r="PKB29" s="216"/>
      <c r="PKC29" s="216"/>
      <c r="PKD29" s="216"/>
      <c r="PKE29" s="216"/>
      <c r="PKF29" s="216"/>
      <c r="PKG29" s="216"/>
      <c r="PKH29" s="216"/>
      <c r="PKI29" s="216"/>
      <c r="PKJ29" s="216"/>
      <c r="PKK29" s="216"/>
      <c r="PKL29" s="216"/>
      <c r="PKM29" s="216"/>
      <c r="PKN29" s="216"/>
      <c r="PKO29" s="216"/>
      <c r="PKP29" s="216"/>
      <c r="PKQ29" s="216"/>
      <c r="PKR29" s="216"/>
      <c r="PKS29" s="216"/>
      <c r="PKT29" s="216"/>
      <c r="PKU29" s="216"/>
      <c r="PKV29" s="216"/>
      <c r="PKW29" s="216"/>
      <c r="PKX29" s="216"/>
      <c r="PKY29" s="216"/>
      <c r="PKZ29" s="216"/>
      <c r="PLA29" s="216"/>
      <c r="PLB29" s="216"/>
      <c r="PLC29" s="216"/>
      <c r="PLD29" s="216"/>
      <c r="PLE29" s="216"/>
      <c r="PLF29" s="216"/>
      <c r="PLG29" s="216"/>
      <c r="PLH29" s="216"/>
      <c r="PLI29" s="216"/>
      <c r="PLJ29" s="216"/>
      <c r="PLK29" s="216"/>
      <c r="PLL29" s="216"/>
      <c r="PLM29" s="216"/>
      <c r="PLN29" s="216"/>
      <c r="PLO29" s="216"/>
      <c r="PLP29" s="216"/>
      <c r="PLQ29" s="216"/>
      <c r="PLR29" s="216"/>
      <c r="PLS29" s="216"/>
      <c r="PLT29" s="216"/>
      <c r="PLU29" s="216"/>
      <c r="PLV29" s="216"/>
      <c r="PLW29" s="216"/>
      <c r="PLX29" s="216"/>
      <c r="PLY29" s="216"/>
      <c r="PLZ29" s="216"/>
      <c r="PMA29" s="216"/>
      <c r="PMB29" s="216"/>
      <c r="PMC29" s="216"/>
      <c r="PMD29" s="216"/>
      <c r="PME29" s="216"/>
      <c r="PMF29" s="216"/>
      <c r="PMG29" s="216"/>
      <c r="PMH29" s="216"/>
      <c r="PMI29" s="216"/>
      <c r="PMJ29" s="216"/>
      <c r="PMK29" s="216"/>
      <c r="PML29" s="216"/>
      <c r="PMM29" s="216"/>
      <c r="PMN29" s="216"/>
      <c r="PMO29" s="216"/>
      <c r="PMP29" s="216"/>
      <c r="PMQ29" s="216"/>
      <c r="PMR29" s="216"/>
      <c r="PMS29" s="216"/>
      <c r="PMT29" s="216"/>
      <c r="PMU29" s="216"/>
      <c r="PMV29" s="216"/>
      <c r="PMW29" s="216"/>
      <c r="PMX29" s="216"/>
      <c r="PMY29" s="216"/>
      <c r="PMZ29" s="216"/>
      <c r="PNA29" s="216"/>
      <c r="PNB29" s="216"/>
      <c r="PNC29" s="216"/>
      <c r="PND29" s="216"/>
      <c r="PNE29" s="216"/>
      <c r="PNF29" s="216"/>
      <c r="PNG29" s="216"/>
      <c r="PNH29" s="216"/>
      <c r="PNI29" s="216"/>
      <c r="PNJ29" s="216"/>
      <c r="PNK29" s="216"/>
      <c r="PNL29" s="216"/>
      <c r="PNM29" s="216"/>
      <c r="PNN29" s="216"/>
      <c r="PNO29" s="216"/>
      <c r="PNP29" s="216"/>
      <c r="PNQ29" s="216"/>
      <c r="PNR29" s="216"/>
      <c r="PNS29" s="216"/>
      <c r="PNT29" s="216"/>
      <c r="PNU29" s="216"/>
      <c r="PNV29" s="216"/>
      <c r="PNW29" s="216"/>
      <c r="PNX29" s="216"/>
      <c r="PNY29" s="216"/>
      <c r="PNZ29" s="216"/>
      <c r="POA29" s="216"/>
      <c r="POB29" s="216"/>
      <c r="POC29" s="216"/>
      <c r="POD29" s="216"/>
      <c r="POE29" s="216"/>
      <c r="POF29" s="216"/>
      <c r="POG29" s="216"/>
      <c r="POH29" s="216"/>
      <c r="POI29" s="216"/>
      <c r="POJ29" s="216"/>
      <c r="POK29" s="216"/>
      <c r="POL29" s="216"/>
      <c r="POM29" s="216"/>
      <c r="PON29" s="216"/>
      <c r="POO29" s="216"/>
      <c r="POP29" s="216"/>
      <c r="POQ29" s="216"/>
      <c r="POR29" s="216"/>
      <c r="POS29" s="216"/>
      <c r="POT29" s="216"/>
      <c r="POU29" s="216"/>
      <c r="POV29" s="216"/>
      <c r="POW29" s="216"/>
      <c r="POX29" s="216"/>
      <c r="POY29" s="216"/>
      <c r="POZ29" s="216"/>
      <c r="PPA29" s="216"/>
      <c r="PPB29" s="216"/>
      <c r="PPC29" s="216"/>
      <c r="PPD29" s="216"/>
      <c r="PPE29" s="216"/>
      <c r="PPF29" s="216"/>
      <c r="PPG29" s="216"/>
      <c r="PPH29" s="216"/>
      <c r="PPI29" s="216"/>
      <c r="PPJ29" s="216"/>
      <c r="PPK29" s="216"/>
      <c r="PPL29" s="216"/>
      <c r="PPM29" s="216"/>
      <c r="PPN29" s="216"/>
      <c r="PPO29" s="216"/>
      <c r="PPP29" s="216"/>
      <c r="PPQ29" s="216"/>
      <c r="PPR29" s="216"/>
      <c r="PPS29" s="216"/>
      <c r="PPT29" s="216"/>
      <c r="PPU29" s="216"/>
      <c r="PPV29" s="216"/>
      <c r="PPW29" s="216"/>
      <c r="PPX29" s="216"/>
      <c r="PPY29" s="216"/>
      <c r="PPZ29" s="216"/>
      <c r="PQA29" s="216"/>
      <c r="PQB29" s="216"/>
      <c r="PQC29" s="216"/>
      <c r="PQD29" s="216"/>
      <c r="PQE29" s="216"/>
      <c r="PQF29" s="216"/>
      <c r="PQG29" s="216"/>
      <c r="PQH29" s="216"/>
      <c r="PQI29" s="216"/>
      <c r="PQJ29" s="216"/>
      <c r="PQK29" s="216"/>
      <c r="PQL29" s="216"/>
      <c r="PQM29" s="216"/>
      <c r="PQN29" s="216"/>
      <c r="PQO29" s="216"/>
      <c r="PQP29" s="216"/>
      <c r="PQQ29" s="216"/>
      <c r="PQR29" s="216"/>
      <c r="PQS29" s="216"/>
      <c r="PQT29" s="216"/>
      <c r="PQU29" s="216"/>
      <c r="PQV29" s="216"/>
      <c r="PQW29" s="216"/>
      <c r="PQX29" s="216"/>
      <c r="PQY29" s="216"/>
      <c r="PQZ29" s="216"/>
      <c r="PRA29" s="216"/>
      <c r="PRB29" s="216"/>
      <c r="PRC29" s="216"/>
      <c r="PRD29" s="216"/>
      <c r="PRE29" s="216"/>
      <c r="PRF29" s="216"/>
      <c r="PRG29" s="216"/>
      <c r="PRH29" s="216"/>
      <c r="PRI29" s="216"/>
      <c r="PRJ29" s="216"/>
      <c r="PRK29" s="216"/>
      <c r="PRL29" s="216"/>
      <c r="PRM29" s="216"/>
      <c r="PRN29" s="216"/>
      <c r="PRO29" s="216"/>
      <c r="PRP29" s="216"/>
      <c r="PRQ29" s="216"/>
      <c r="PRR29" s="216"/>
      <c r="PRS29" s="216"/>
      <c r="PRT29" s="216"/>
      <c r="PRU29" s="216"/>
      <c r="PRV29" s="216"/>
      <c r="PRW29" s="216"/>
      <c r="PRX29" s="216"/>
      <c r="PRY29" s="216"/>
      <c r="PRZ29" s="216"/>
      <c r="PSA29" s="216"/>
      <c r="PSB29" s="216"/>
      <c r="PSC29" s="216"/>
      <c r="PSD29" s="216"/>
      <c r="PSE29" s="216"/>
      <c r="PSF29" s="216"/>
      <c r="PSG29" s="216"/>
      <c r="PSH29" s="216"/>
      <c r="PSI29" s="216"/>
      <c r="PSJ29" s="216"/>
      <c r="PSK29" s="216"/>
      <c r="PSL29" s="216"/>
      <c r="PSM29" s="216"/>
      <c r="PSN29" s="216"/>
      <c r="PSO29" s="216"/>
      <c r="PSP29" s="216"/>
      <c r="PSQ29" s="216"/>
      <c r="PSR29" s="216"/>
      <c r="PSS29" s="216"/>
      <c r="PST29" s="216"/>
      <c r="PSU29" s="216"/>
      <c r="PSV29" s="216"/>
      <c r="PSW29" s="216"/>
      <c r="PSX29" s="216"/>
      <c r="PSY29" s="216"/>
      <c r="PSZ29" s="216"/>
      <c r="PTA29" s="216"/>
      <c r="PTB29" s="216"/>
      <c r="PTC29" s="216"/>
      <c r="PTD29" s="216"/>
      <c r="PTE29" s="216"/>
      <c r="PTF29" s="216"/>
      <c r="PTG29" s="216"/>
      <c r="PTH29" s="216"/>
      <c r="PTI29" s="216"/>
      <c r="PTJ29" s="216"/>
      <c r="PTK29" s="216"/>
      <c r="PTL29" s="216"/>
      <c r="PTM29" s="216"/>
      <c r="PTN29" s="216"/>
      <c r="PTO29" s="216"/>
      <c r="PTP29" s="216"/>
      <c r="PTQ29" s="216"/>
      <c r="PTR29" s="216"/>
      <c r="PTS29" s="216"/>
      <c r="PTT29" s="216"/>
      <c r="PTU29" s="216"/>
      <c r="PTV29" s="216"/>
      <c r="PTW29" s="216"/>
      <c r="PTX29" s="216"/>
      <c r="PTY29" s="216"/>
      <c r="PTZ29" s="216"/>
      <c r="PUA29" s="216"/>
      <c r="PUB29" s="216"/>
      <c r="PUC29" s="216"/>
      <c r="PUD29" s="216"/>
      <c r="PUE29" s="216"/>
      <c r="PUF29" s="216"/>
      <c r="PUG29" s="216"/>
      <c r="PUH29" s="216"/>
      <c r="PUI29" s="216"/>
      <c r="PUJ29" s="216"/>
      <c r="PUK29" s="216"/>
      <c r="PUL29" s="216"/>
      <c r="PUM29" s="216"/>
      <c r="PUN29" s="216"/>
      <c r="PUO29" s="216"/>
      <c r="PUP29" s="216"/>
      <c r="PUQ29" s="216"/>
      <c r="PUR29" s="216"/>
      <c r="PUS29" s="216"/>
      <c r="PUT29" s="216"/>
      <c r="PUU29" s="216"/>
      <c r="PUV29" s="216"/>
      <c r="PUW29" s="216"/>
      <c r="PUX29" s="216"/>
      <c r="PUY29" s="216"/>
      <c r="PUZ29" s="216"/>
      <c r="PVA29" s="216"/>
      <c r="PVB29" s="216"/>
      <c r="PVC29" s="216"/>
      <c r="PVD29" s="216"/>
      <c r="PVE29" s="216"/>
      <c r="PVF29" s="216"/>
      <c r="PVG29" s="216"/>
      <c r="PVH29" s="216"/>
      <c r="PVI29" s="216"/>
      <c r="PVJ29" s="216"/>
      <c r="PVK29" s="216"/>
      <c r="PVL29" s="216"/>
      <c r="PVM29" s="216"/>
      <c r="PVN29" s="216"/>
      <c r="PVO29" s="216"/>
      <c r="PVP29" s="216"/>
      <c r="PVQ29" s="216"/>
      <c r="PVR29" s="216"/>
      <c r="PVS29" s="216"/>
      <c r="PVT29" s="216"/>
      <c r="PVU29" s="216"/>
      <c r="PVV29" s="216"/>
      <c r="PVW29" s="216"/>
      <c r="PVX29" s="216"/>
      <c r="PVY29" s="216"/>
      <c r="PVZ29" s="216"/>
      <c r="PWA29" s="216"/>
      <c r="PWB29" s="216"/>
      <c r="PWC29" s="216"/>
      <c r="PWD29" s="216"/>
      <c r="PWE29" s="216"/>
      <c r="PWF29" s="216"/>
      <c r="PWG29" s="216"/>
      <c r="PWH29" s="216"/>
      <c r="PWI29" s="216"/>
      <c r="PWJ29" s="216"/>
      <c r="PWK29" s="216"/>
      <c r="PWL29" s="216"/>
      <c r="PWM29" s="216"/>
      <c r="PWN29" s="216"/>
      <c r="PWO29" s="216"/>
      <c r="PWP29" s="216"/>
      <c r="PWQ29" s="216"/>
      <c r="PWR29" s="216"/>
      <c r="PWS29" s="216"/>
      <c r="PWT29" s="216"/>
      <c r="PWU29" s="216"/>
      <c r="PWV29" s="216"/>
      <c r="PWW29" s="216"/>
      <c r="PWX29" s="216"/>
      <c r="PWY29" s="216"/>
      <c r="PWZ29" s="216"/>
      <c r="PXA29" s="216"/>
      <c r="PXB29" s="216"/>
      <c r="PXC29" s="216"/>
      <c r="PXD29" s="216"/>
      <c r="PXE29" s="216"/>
      <c r="PXF29" s="216"/>
      <c r="PXG29" s="216"/>
      <c r="PXH29" s="216"/>
      <c r="PXI29" s="216"/>
      <c r="PXJ29" s="216"/>
      <c r="PXK29" s="216"/>
      <c r="PXL29" s="216"/>
      <c r="PXM29" s="216"/>
      <c r="PXN29" s="216"/>
      <c r="PXO29" s="216"/>
      <c r="PXP29" s="216"/>
      <c r="PXQ29" s="216"/>
      <c r="PXR29" s="216"/>
      <c r="PXS29" s="216"/>
      <c r="PXT29" s="216"/>
      <c r="PXU29" s="216"/>
      <c r="PXV29" s="216"/>
      <c r="PXW29" s="216"/>
      <c r="PXX29" s="216"/>
      <c r="PXY29" s="216"/>
      <c r="PXZ29" s="216"/>
      <c r="PYA29" s="216"/>
      <c r="PYB29" s="216"/>
      <c r="PYC29" s="216"/>
      <c r="PYD29" s="216"/>
      <c r="PYE29" s="216"/>
      <c r="PYF29" s="216"/>
      <c r="PYG29" s="216"/>
      <c r="PYH29" s="216"/>
      <c r="PYI29" s="216"/>
      <c r="PYJ29" s="216"/>
      <c r="PYK29" s="216"/>
      <c r="PYL29" s="216"/>
      <c r="PYM29" s="216"/>
      <c r="PYN29" s="216"/>
      <c r="PYO29" s="216"/>
      <c r="PYP29" s="216"/>
      <c r="PYQ29" s="216"/>
      <c r="PYR29" s="216"/>
      <c r="PYS29" s="216"/>
      <c r="PYT29" s="216"/>
      <c r="PYU29" s="216"/>
      <c r="PYV29" s="216"/>
      <c r="PYW29" s="216"/>
      <c r="PYX29" s="216"/>
      <c r="PYY29" s="216"/>
      <c r="PYZ29" s="216"/>
      <c r="PZA29" s="216"/>
      <c r="PZB29" s="216"/>
      <c r="PZC29" s="216"/>
      <c r="PZD29" s="216"/>
      <c r="PZE29" s="216"/>
      <c r="PZF29" s="216"/>
      <c r="PZG29" s="216"/>
      <c r="PZH29" s="216"/>
      <c r="PZI29" s="216"/>
      <c r="PZJ29" s="216"/>
      <c r="PZK29" s="216"/>
      <c r="PZL29" s="216"/>
      <c r="PZM29" s="216"/>
      <c r="PZN29" s="216"/>
      <c r="PZO29" s="216"/>
      <c r="PZP29" s="216"/>
      <c r="PZQ29" s="216"/>
      <c r="PZR29" s="216"/>
      <c r="PZS29" s="216"/>
      <c r="PZT29" s="216"/>
      <c r="PZU29" s="216"/>
      <c r="PZV29" s="216"/>
      <c r="PZW29" s="216"/>
      <c r="PZX29" s="216"/>
      <c r="PZY29" s="216"/>
      <c r="PZZ29" s="216"/>
      <c r="QAA29" s="216"/>
      <c r="QAB29" s="216"/>
      <c r="QAC29" s="216"/>
      <c r="QAD29" s="216"/>
      <c r="QAE29" s="216"/>
      <c r="QAF29" s="216"/>
      <c r="QAG29" s="216"/>
      <c r="QAH29" s="216"/>
      <c r="QAI29" s="216"/>
      <c r="QAJ29" s="216"/>
      <c r="QAK29" s="216"/>
      <c r="QAL29" s="216"/>
      <c r="QAM29" s="216"/>
      <c r="QAN29" s="216"/>
      <c r="QAO29" s="216"/>
      <c r="QAP29" s="216"/>
      <c r="QAQ29" s="216"/>
      <c r="QAR29" s="216"/>
      <c r="QAS29" s="216"/>
      <c r="QAT29" s="216"/>
      <c r="QAU29" s="216"/>
      <c r="QAV29" s="216"/>
      <c r="QAW29" s="216"/>
      <c r="QAX29" s="216"/>
      <c r="QAY29" s="216"/>
      <c r="QAZ29" s="216"/>
      <c r="QBA29" s="216"/>
      <c r="QBB29" s="216"/>
      <c r="QBC29" s="216"/>
      <c r="QBD29" s="216"/>
      <c r="QBE29" s="216"/>
      <c r="QBF29" s="216"/>
      <c r="QBG29" s="216"/>
      <c r="QBH29" s="216"/>
      <c r="QBI29" s="216"/>
      <c r="QBJ29" s="216"/>
      <c r="QBK29" s="216"/>
      <c r="QBL29" s="216"/>
      <c r="QBM29" s="216"/>
      <c r="QBN29" s="216"/>
      <c r="QBO29" s="216"/>
      <c r="QBP29" s="216"/>
      <c r="QBQ29" s="216"/>
      <c r="QBR29" s="216"/>
      <c r="QBS29" s="216"/>
      <c r="QBT29" s="216"/>
      <c r="QBU29" s="216"/>
      <c r="QBV29" s="216"/>
      <c r="QBW29" s="216"/>
      <c r="QBX29" s="216"/>
      <c r="QBY29" s="216"/>
      <c r="QBZ29" s="216"/>
      <c r="QCA29" s="216"/>
      <c r="QCB29" s="216"/>
      <c r="QCC29" s="216"/>
      <c r="QCD29" s="216"/>
      <c r="QCE29" s="216"/>
      <c r="QCF29" s="216"/>
      <c r="QCG29" s="216"/>
      <c r="QCH29" s="216"/>
      <c r="QCI29" s="216"/>
      <c r="QCJ29" s="216"/>
      <c r="QCK29" s="216"/>
      <c r="QCL29" s="216"/>
      <c r="QCM29" s="216"/>
      <c r="QCN29" s="216"/>
      <c r="QCO29" s="216"/>
      <c r="QCP29" s="216"/>
      <c r="QCQ29" s="216"/>
      <c r="QCR29" s="216"/>
      <c r="QCS29" s="216"/>
      <c r="QCT29" s="216"/>
      <c r="QCU29" s="216"/>
      <c r="QCV29" s="216"/>
      <c r="QCW29" s="216"/>
      <c r="QCX29" s="216"/>
      <c r="QCY29" s="216"/>
      <c r="QCZ29" s="216"/>
      <c r="QDA29" s="216"/>
      <c r="QDB29" s="216"/>
      <c r="QDC29" s="216"/>
      <c r="QDD29" s="216"/>
      <c r="QDE29" s="216"/>
      <c r="QDF29" s="216"/>
      <c r="QDG29" s="216"/>
      <c r="QDH29" s="216"/>
      <c r="QDI29" s="216"/>
      <c r="QDJ29" s="216"/>
      <c r="QDK29" s="216"/>
      <c r="QDL29" s="216"/>
      <c r="QDM29" s="216"/>
      <c r="QDN29" s="216"/>
      <c r="QDO29" s="216"/>
      <c r="QDP29" s="216"/>
      <c r="QDQ29" s="216"/>
      <c r="QDR29" s="216"/>
      <c r="QDS29" s="216"/>
      <c r="QDT29" s="216"/>
      <c r="QDU29" s="216"/>
      <c r="QDV29" s="216"/>
      <c r="QDW29" s="216"/>
      <c r="QDX29" s="216"/>
      <c r="QDY29" s="216"/>
      <c r="QDZ29" s="216"/>
      <c r="QEA29" s="216"/>
      <c r="QEB29" s="216"/>
      <c r="QEC29" s="216"/>
      <c r="QED29" s="216"/>
      <c r="QEE29" s="216"/>
      <c r="QEF29" s="216"/>
      <c r="QEG29" s="216"/>
      <c r="QEH29" s="216"/>
      <c r="QEI29" s="216"/>
      <c r="QEJ29" s="216"/>
      <c r="QEK29" s="216"/>
      <c r="QEL29" s="216"/>
      <c r="QEM29" s="216"/>
      <c r="QEN29" s="216"/>
      <c r="QEO29" s="216"/>
      <c r="QEP29" s="216"/>
      <c r="QEQ29" s="216"/>
      <c r="QER29" s="216"/>
      <c r="QES29" s="216"/>
      <c r="QET29" s="216"/>
      <c r="QEU29" s="216"/>
      <c r="QEV29" s="216"/>
      <c r="QEW29" s="216"/>
      <c r="QEX29" s="216"/>
      <c r="QEY29" s="216"/>
      <c r="QEZ29" s="216"/>
      <c r="QFA29" s="216"/>
      <c r="QFB29" s="216"/>
      <c r="QFC29" s="216"/>
      <c r="QFD29" s="216"/>
      <c r="QFE29" s="216"/>
      <c r="QFF29" s="216"/>
      <c r="QFG29" s="216"/>
      <c r="QFH29" s="216"/>
      <c r="QFI29" s="216"/>
      <c r="QFJ29" s="216"/>
      <c r="QFK29" s="216"/>
      <c r="QFL29" s="216"/>
      <c r="QFM29" s="216"/>
      <c r="QFN29" s="216"/>
      <c r="QFO29" s="216"/>
      <c r="QFP29" s="216"/>
      <c r="QFQ29" s="216"/>
      <c r="QFR29" s="216"/>
      <c r="QFS29" s="216"/>
      <c r="QFT29" s="216"/>
      <c r="QFU29" s="216"/>
      <c r="QFV29" s="216"/>
      <c r="QFW29" s="216"/>
      <c r="QFX29" s="216"/>
      <c r="QFY29" s="216"/>
      <c r="QFZ29" s="216"/>
      <c r="QGA29" s="216"/>
      <c r="QGB29" s="216"/>
      <c r="QGC29" s="216"/>
      <c r="QGD29" s="216"/>
      <c r="QGE29" s="216"/>
      <c r="QGF29" s="216"/>
      <c r="QGG29" s="216"/>
      <c r="QGH29" s="216"/>
      <c r="QGI29" s="216"/>
      <c r="QGJ29" s="216"/>
      <c r="QGK29" s="216"/>
      <c r="QGL29" s="216"/>
      <c r="QGM29" s="216"/>
      <c r="QGN29" s="216"/>
      <c r="QGO29" s="216"/>
      <c r="QGP29" s="216"/>
      <c r="QGQ29" s="216"/>
      <c r="QGR29" s="216"/>
      <c r="QGS29" s="216"/>
      <c r="QGT29" s="216"/>
      <c r="QGU29" s="216"/>
      <c r="QGV29" s="216"/>
      <c r="QGW29" s="216"/>
      <c r="QGX29" s="216"/>
      <c r="QGY29" s="216"/>
      <c r="QGZ29" s="216"/>
      <c r="QHA29" s="216"/>
      <c r="QHB29" s="216"/>
      <c r="QHC29" s="216"/>
      <c r="QHD29" s="216"/>
      <c r="QHE29" s="216"/>
      <c r="QHF29" s="216"/>
      <c r="QHG29" s="216"/>
      <c r="QHH29" s="216"/>
      <c r="QHI29" s="216"/>
      <c r="QHJ29" s="216"/>
      <c r="QHK29" s="216"/>
      <c r="QHL29" s="216"/>
      <c r="QHM29" s="216"/>
      <c r="QHN29" s="216"/>
      <c r="QHO29" s="216"/>
      <c r="QHP29" s="216"/>
      <c r="QHQ29" s="216"/>
      <c r="QHR29" s="216"/>
      <c r="QHS29" s="216"/>
      <c r="QHT29" s="216"/>
      <c r="QHU29" s="216"/>
      <c r="QHV29" s="216"/>
      <c r="QHW29" s="216"/>
      <c r="QHX29" s="216"/>
      <c r="QHY29" s="216"/>
      <c r="QHZ29" s="216"/>
      <c r="QIA29" s="216"/>
      <c r="QIB29" s="216"/>
      <c r="QIC29" s="216"/>
      <c r="QID29" s="216"/>
      <c r="QIE29" s="216"/>
      <c r="QIF29" s="216"/>
      <c r="QIG29" s="216"/>
      <c r="QIH29" s="216"/>
      <c r="QII29" s="216"/>
      <c r="QIJ29" s="216"/>
      <c r="QIK29" s="216"/>
      <c r="QIL29" s="216"/>
      <c r="QIM29" s="216"/>
      <c r="QIN29" s="216"/>
      <c r="QIO29" s="216"/>
      <c r="QIP29" s="216"/>
      <c r="QIQ29" s="216"/>
      <c r="QIR29" s="216"/>
      <c r="QIS29" s="216"/>
      <c r="QIT29" s="216"/>
      <c r="QIU29" s="216"/>
      <c r="QIV29" s="216"/>
      <c r="QIW29" s="216"/>
      <c r="QIX29" s="216"/>
      <c r="QIY29" s="216"/>
      <c r="QIZ29" s="216"/>
      <c r="QJA29" s="216"/>
      <c r="QJB29" s="216"/>
      <c r="QJC29" s="216"/>
      <c r="QJD29" s="216"/>
      <c r="QJE29" s="216"/>
      <c r="QJF29" s="216"/>
      <c r="QJG29" s="216"/>
      <c r="QJH29" s="216"/>
      <c r="QJI29" s="216"/>
      <c r="QJJ29" s="216"/>
      <c r="QJK29" s="216"/>
      <c r="QJL29" s="216"/>
      <c r="QJM29" s="216"/>
      <c r="QJN29" s="216"/>
      <c r="QJO29" s="216"/>
      <c r="QJP29" s="216"/>
      <c r="QJQ29" s="216"/>
      <c r="QJR29" s="216"/>
      <c r="QJS29" s="216"/>
      <c r="QJT29" s="216"/>
      <c r="QJU29" s="216"/>
      <c r="QJV29" s="216"/>
      <c r="QJW29" s="216"/>
      <c r="QJX29" s="216"/>
      <c r="QJY29" s="216"/>
      <c r="QJZ29" s="216"/>
      <c r="QKA29" s="216"/>
      <c r="QKB29" s="216"/>
      <c r="QKC29" s="216"/>
      <c r="QKD29" s="216"/>
      <c r="QKE29" s="216"/>
      <c r="QKF29" s="216"/>
      <c r="QKG29" s="216"/>
      <c r="QKH29" s="216"/>
      <c r="QKI29" s="216"/>
      <c r="QKJ29" s="216"/>
      <c r="QKK29" s="216"/>
      <c r="QKL29" s="216"/>
      <c r="QKM29" s="216"/>
      <c r="QKN29" s="216"/>
      <c r="QKO29" s="216"/>
      <c r="QKP29" s="216"/>
      <c r="QKQ29" s="216"/>
      <c r="QKR29" s="216"/>
      <c r="QKS29" s="216"/>
      <c r="QKT29" s="216"/>
      <c r="QKU29" s="216"/>
      <c r="QKV29" s="216"/>
      <c r="QKW29" s="216"/>
      <c r="QKX29" s="216"/>
      <c r="QKY29" s="216"/>
      <c r="QKZ29" s="216"/>
      <c r="QLA29" s="216"/>
      <c r="QLB29" s="216"/>
      <c r="QLC29" s="216"/>
      <c r="QLD29" s="216"/>
      <c r="QLE29" s="216"/>
      <c r="QLF29" s="216"/>
      <c r="QLG29" s="216"/>
      <c r="QLH29" s="216"/>
      <c r="QLI29" s="216"/>
      <c r="QLJ29" s="216"/>
      <c r="QLK29" s="216"/>
      <c r="QLL29" s="216"/>
      <c r="QLM29" s="216"/>
      <c r="QLN29" s="216"/>
      <c r="QLO29" s="216"/>
      <c r="QLP29" s="216"/>
      <c r="QLQ29" s="216"/>
      <c r="QLR29" s="216"/>
      <c r="QLS29" s="216"/>
      <c r="QLT29" s="216"/>
      <c r="QLU29" s="216"/>
      <c r="QLV29" s="216"/>
      <c r="QLW29" s="216"/>
      <c r="QLX29" s="216"/>
      <c r="QLY29" s="216"/>
      <c r="QLZ29" s="216"/>
      <c r="QMA29" s="216"/>
      <c r="QMB29" s="216"/>
      <c r="QMC29" s="216"/>
      <c r="QMD29" s="216"/>
      <c r="QME29" s="216"/>
      <c r="QMF29" s="216"/>
      <c r="QMG29" s="216"/>
      <c r="QMH29" s="216"/>
      <c r="QMI29" s="216"/>
      <c r="QMJ29" s="216"/>
      <c r="QMK29" s="216"/>
      <c r="QML29" s="216"/>
      <c r="QMM29" s="216"/>
      <c r="QMN29" s="216"/>
      <c r="QMO29" s="216"/>
      <c r="QMP29" s="216"/>
      <c r="QMQ29" s="216"/>
      <c r="QMR29" s="216"/>
      <c r="QMS29" s="216"/>
      <c r="QMT29" s="216"/>
      <c r="QMU29" s="216"/>
      <c r="QMV29" s="216"/>
      <c r="QMW29" s="216"/>
      <c r="QMX29" s="216"/>
      <c r="QMY29" s="216"/>
      <c r="QMZ29" s="216"/>
      <c r="QNA29" s="216"/>
      <c r="QNB29" s="216"/>
      <c r="QNC29" s="216"/>
      <c r="QND29" s="216"/>
      <c r="QNE29" s="216"/>
      <c r="QNF29" s="216"/>
      <c r="QNG29" s="216"/>
      <c r="QNH29" s="216"/>
      <c r="QNI29" s="216"/>
      <c r="QNJ29" s="216"/>
      <c r="QNK29" s="216"/>
      <c r="QNL29" s="216"/>
      <c r="QNM29" s="216"/>
      <c r="QNN29" s="216"/>
      <c r="QNO29" s="216"/>
      <c r="QNP29" s="216"/>
      <c r="QNQ29" s="216"/>
      <c r="QNR29" s="216"/>
      <c r="QNS29" s="216"/>
      <c r="QNT29" s="216"/>
      <c r="QNU29" s="216"/>
      <c r="QNV29" s="216"/>
      <c r="QNW29" s="216"/>
      <c r="QNX29" s="216"/>
      <c r="QNY29" s="216"/>
      <c r="QNZ29" s="216"/>
      <c r="QOA29" s="216"/>
      <c r="QOB29" s="216"/>
      <c r="QOC29" s="216"/>
      <c r="QOD29" s="216"/>
      <c r="QOE29" s="216"/>
      <c r="QOF29" s="216"/>
      <c r="QOG29" s="216"/>
      <c r="QOH29" s="216"/>
      <c r="QOI29" s="216"/>
      <c r="QOJ29" s="216"/>
      <c r="QOK29" s="216"/>
      <c r="QOL29" s="216"/>
      <c r="QOM29" s="216"/>
      <c r="QON29" s="216"/>
      <c r="QOO29" s="216"/>
      <c r="QOP29" s="216"/>
      <c r="QOQ29" s="216"/>
      <c r="QOR29" s="216"/>
      <c r="QOS29" s="216"/>
      <c r="QOT29" s="216"/>
      <c r="QOU29" s="216"/>
      <c r="QOV29" s="216"/>
      <c r="QOW29" s="216"/>
      <c r="QOX29" s="216"/>
      <c r="QOY29" s="216"/>
      <c r="QOZ29" s="216"/>
      <c r="QPA29" s="216"/>
      <c r="QPB29" s="216"/>
      <c r="QPC29" s="216"/>
      <c r="QPD29" s="216"/>
      <c r="QPE29" s="216"/>
      <c r="QPF29" s="216"/>
      <c r="QPG29" s="216"/>
      <c r="QPH29" s="216"/>
      <c r="QPI29" s="216"/>
      <c r="QPJ29" s="216"/>
      <c r="QPK29" s="216"/>
      <c r="QPL29" s="216"/>
      <c r="QPM29" s="216"/>
      <c r="QPN29" s="216"/>
      <c r="QPO29" s="216"/>
      <c r="QPP29" s="216"/>
      <c r="QPQ29" s="216"/>
      <c r="QPR29" s="216"/>
      <c r="QPS29" s="216"/>
      <c r="QPT29" s="216"/>
      <c r="QPU29" s="216"/>
      <c r="QPV29" s="216"/>
      <c r="QPW29" s="216"/>
      <c r="QPX29" s="216"/>
      <c r="QPY29" s="216"/>
      <c r="QPZ29" s="216"/>
      <c r="QQA29" s="216"/>
      <c r="QQB29" s="216"/>
      <c r="QQC29" s="216"/>
      <c r="QQD29" s="216"/>
      <c r="QQE29" s="216"/>
      <c r="QQF29" s="216"/>
      <c r="QQG29" s="216"/>
      <c r="QQH29" s="216"/>
      <c r="QQI29" s="216"/>
      <c r="QQJ29" s="216"/>
      <c r="QQK29" s="216"/>
      <c r="QQL29" s="216"/>
      <c r="QQM29" s="216"/>
      <c r="QQN29" s="216"/>
      <c r="QQO29" s="216"/>
      <c r="QQP29" s="216"/>
      <c r="QQQ29" s="216"/>
      <c r="QQR29" s="216"/>
      <c r="QQS29" s="216"/>
      <c r="QQT29" s="216"/>
      <c r="QQU29" s="216"/>
      <c r="QQV29" s="216"/>
      <c r="QQW29" s="216"/>
      <c r="QQX29" s="216"/>
      <c r="QQY29" s="216"/>
      <c r="QQZ29" s="216"/>
      <c r="QRA29" s="216"/>
      <c r="QRB29" s="216"/>
      <c r="QRC29" s="216"/>
      <c r="QRD29" s="216"/>
      <c r="QRE29" s="216"/>
      <c r="QRF29" s="216"/>
      <c r="QRG29" s="216"/>
      <c r="QRH29" s="216"/>
      <c r="QRI29" s="216"/>
      <c r="QRJ29" s="216"/>
      <c r="QRK29" s="216"/>
      <c r="QRL29" s="216"/>
      <c r="QRM29" s="216"/>
      <c r="QRN29" s="216"/>
      <c r="QRO29" s="216"/>
      <c r="QRP29" s="216"/>
      <c r="QRQ29" s="216"/>
      <c r="QRR29" s="216"/>
      <c r="QRS29" s="216"/>
      <c r="QRT29" s="216"/>
      <c r="QRU29" s="216"/>
      <c r="QRV29" s="216"/>
      <c r="QRW29" s="216"/>
      <c r="QRX29" s="216"/>
      <c r="QRY29" s="216"/>
      <c r="QRZ29" s="216"/>
      <c r="QSA29" s="216"/>
      <c r="QSB29" s="216"/>
      <c r="QSC29" s="216"/>
      <c r="QSD29" s="216"/>
      <c r="QSE29" s="216"/>
      <c r="QSF29" s="216"/>
      <c r="QSG29" s="216"/>
      <c r="QSH29" s="216"/>
      <c r="QSI29" s="216"/>
      <c r="QSJ29" s="216"/>
      <c r="QSK29" s="216"/>
      <c r="QSL29" s="216"/>
      <c r="QSM29" s="216"/>
      <c r="QSN29" s="216"/>
      <c r="QSO29" s="216"/>
      <c r="QSP29" s="216"/>
      <c r="QSQ29" s="216"/>
      <c r="QSR29" s="216"/>
      <c r="QSS29" s="216"/>
      <c r="QST29" s="216"/>
      <c r="QSU29" s="216"/>
      <c r="QSV29" s="216"/>
      <c r="QSW29" s="216"/>
      <c r="QSX29" s="216"/>
      <c r="QSY29" s="216"/>
      <c r="QSZ29" s="216"/>
      <c r="QTA29" s="216"/>
      <c r="QTB29" s="216"/>
      <c r="QTC29" s="216"/>
      <c r="QTD29" s="216"/>
      <c r="QTE29" s="216"/>
      <c r="QTF29" s="216"/>
      <c r="QTG29" s="216"/>
      <c r="QTH29" s="216"/>
      <c r="QTI29" s="216"/>
      <c r="QTJ29" s="216"/>
      <c r="QTK29" s="216"/>
      <c r="QTL29" s="216"/>
      <c r="QTM29" s="216"/>
      <c r="QTN29" s="216"/>
      <c r="QTO29" s="216"/>
      <c r="QTP29" s="216"/>
      <c r="QTQ29" s="216"/>
      <c r="QTR29" s="216"/>
      <c r="QTS29" s="216"/>
      <c r="QTT29" s="216"/>
      <c r="QTU29" s="216"/>
      <c r="QTV29" s="216"/>
      <c r="QTW29" s="216"/>
      <c r="QTX29" s="216"/>
      <c r="QTY29" s="216"/>
      <c r="QTZ29" s="216"/>
      <c r="QUA29" s="216"/>
      <c r="QUB29" s="216"/>
      <c r="QUC29" s="216"/>
      <c r="QUD29" s="216"/>
      <c r="QUE29" s="216"/>
      <c r="QUF29" s="216"/>
      <c r="QUG29" s="216"/>
      <c r="QUH29" s="216"/>
      <c r="QUI29" s="216"/>
      <c r="QUJ29" s="216"/>
      <c r="QUK29" s="216"/>
      <c r="QUL29" s="216"/>
      <c r="QUM29" s="216"/>
      <c r="QUN29" s="216"/>
      <c r="QUO29" s="216"/>
      <c r="QUP29" s="216"/>
      <c r="QUQ29" s="216"/>
      <c r="QUR29" s="216"/>
      <c r="QUS29" s="216"/>
      <c r="QUT29" s="216"/>
      <c r="QUU29" s="216"/>
      <c r="QUV29" s="216"/>
      <c r="QUW29" s="216"/>
      <c r="QUX29" s="216"/>
      <c r="QUY29" s="216"/>
      <c r="QUZ29" s="216"/>
      <c r="QVA29" s="216"/>
      <c r="QVB29" s="216"/>
      <c r="QVC29" s="216"/>
      <c r="QVD29" s="216"/>
      <c r="QVE29" s="216"/>
      <c r="QVF29" s="216"/>
      <c r="QVG29" s="216"/>
      <c r="QVH29" s="216"/>
      <c r="QVI29" s="216"/>
      <c r="QVJ29" s="216"/>
      <c r="QVK29" s="216"/>
      <c r="QVL29" s="216"/>
      <c r="QVM29" s="216"/>
      <c r="QVN29" s="216"/>
      <c r="QVO29" s="216"/>
      <c r="QVP29" s="216"/>
      <c r="QVQ29" s="216"/>
      <c r="QVR29" s="216"/>
      <c r="QVS29" s="216"/>
      <c r="QVT29" s="216"/>
      <c r="QVU29" s="216"/>
      <c r="QVV29" s="216"/>
      <c r="QVW29" s="216"/>
      <c r="QVX29" s="216"/>
      <c r="QVY29" s="216"/>
      <c r="QVZ29" s="216"/>
      <c r="QWA29" s="216"/>
      <c r="QWB29" s="216"/>
      <c r="QWC29" s="216"/>
      <c r="QWD29" s="216"/>
      <c r="QWE29" s="216"/>
      <c r="QWF29" s="216"/>
      <c r="QWG29" s="216"/>
      <c r="QWH29" s="216"/>
      <c r="QWI29" s="216"/>
      <c r="QWJ29" s="216"/>
      <c r="QWK29" s="216"/>
      <c r="QWL29" s="216"/>
      <c r="QWM29" s="216"/>
      <c r="QWN29" s="216"/>
      <c r="QWO29" s="216"/>
      <c r="QWP29" s="216"/>
      <c r="QWQ29" s="216"/>
      <c r="QWR29" s="216"/>
      <c r="QWS29" s="216"/>
      <c r="QWT29" s="216"/>
      <c r="QWU29" s="216"/>
      <c r="QWV29" s="216"/>
      <c r="QWW29" s="216"/>
      <c r="QWX29" s="216"/>
      <c r="QWY29" s="216"/>
      <c r="QWZ29" s="216"/>
      <c r="QXA29" s="216"/>
      <c r="QXB29" s="216"/>
      <c r="QXC29" s="216"/>
      <c r="QXD29" s="216"/>
      <c r="QXE29" s="216"/>
      <c r="QXF29" s="216"/>
      <c r="QXG29" s="216"/>
      <c r="QXH29" s="216"/>
      <c r="QXI29" s="216"/>
      <c r="QXJ29" s="216"/>
      <c r="QXK29" s="216"/>
      <c r="QXL29" s="216"/>
      <c r="QXM29" s="216"/>
      <c r="QXN29" s="216"/>
      <c r="QXO29" s="216"/>
      <c r="QXP29" s="216"/>
      <c r="QXQ29" s="216"/>
      <c r="QXR29" s="216"/>
      <c r="QXS29" s="216"/>
      <c r="QXT29" s="216"/>
      <c r="QXU29" s="216"/>
      <c r="QXV29" s="216"/>
      <c r="QXW29" s="216"/>
      <c r="QXX29" s="216"/>
      <c r="QXY29" s="216"/>
      <c r="QXZ29" s="216"/>
      <c r="QYA29" s="216"/>
      <c r="QYB29" s="216"/>
      <c r="QYC29" s="216"/>
      <c r="QYD29" s="216"/>
      <c r="QYE29" s="216"/>
      <c r="QYF29" s="216"/>
      <c r="QYG29" s="216"/>
      <c r="QYH29" s="216"/>
      <c r="QYI29" s="216"/>
      <c r="QYJ29" s="216"/>
      <c r="QYK29" s="216"/>
      <c r="QYL29" s="216"/>
      <c r="QYM29" s="216"/>
      <c r="QYN29" s="216"/>
      <c r="QYO29" s="216"/>
      <c r="QYP29" s="216"/>
      <c r="QYQ29" s="216"/>
      <c r="QYR29" s="216"/>
      <c r="QYS29" s="216"/>
      <c r="QYT29" s="216"/>
      <c r="QYU29" s="216"/>
      <c r="QYV29" s="216"/>
      <c r="QYW29" s="216"/>
      <c r="QYX29" s="216"/>
      <c r="QYY29" s="216"/>
      <c r="QYZ29" s="216"/>
      <c r="QZA29" s="216"/>
      <c r="QZB29" s="216"/>
      <c r="QZC29" s="216"/>
      <c r="QZD29" s="216"/>
      <c r="QZE29" s="216"/>
      <c r="QZF29" s="216"/>
      <c r="QZG29" s="216"/>
      <c r="QZH29" s="216"/>
      <c r="QZI29" s="216"/>
      <c r="QZJ29" s="216"/>
      <c r="QZK29" s="216"/>
      <c r="QZL29" s="216"/>
      <c r="QZM29" s="216"/>
      <c r="QZN29" s="216"/>
      <c r="QZO29" s="216"/>
      <c r="QZP29" s="216"/>
      <c r="QZQ29" s="216"/>
      <c r="QZR29" s="216"/>
      <c r="QZS29" s="216"/>
      <c r="QZT29" s="216"/>
      <c r="QZU29" s="216"/>
      <c r="QZV29" s="216"/>
      <c r="QZW29" s="216"/>
      <c r="QZX29" s="216"/>
      <c r="QZY29" s="216"/>
      <c r="QZZ29" s="216"/>
      <c r="RAA29" s="216"/>
      <c r="RAB29" s="216"/>
      <c r="RAC29" s="216"/>
      <c r="RAD29" s="216"/>
      <c r="RAE29" s="216"/>
      <c r="RAF29" s="216"/>
      <c r="RAG29" s="216"/>
      <c r="RAH29" s="216"/>
      <c r="RAI29" s="216"/>
      <c r="RAJ29" s="216"/>
      <c r="RAK29" s="216"/>
      <c r="RAL29" s="216"/>
      <c r="RAM29" s="216"/>
      <c r="RAN29" s="216"/>
      <c r="RAO29" s="216"/>
      <c r="RAP29" s="216"/>
      <c r="RAQ29" s="216"/>
      <c r="RAR29" s="216"/>
      <c r="RAS29" s="216"/>
      <c r="RAT29" s="216"/>
      <c r="RAU29" s="216"/>
      <c r="RAV29" s="216"/>
      <c r="RAW29" s="216"/>
      <c r="RAX29" s="216"/>
      <c r="RAY29" s="216"/>
      <c r="RAZ29" s="216"/>
      <c r="RBA29" s="216"/>
      <c r="RBB29" s="216"/>
      <c r="RBC29" s="216"/>
      <c r="RBD29" s="216"/>
      <c r="RBE29" s="216"/>
      <c r="RBF29" s="216"/>
      <c r="RBG29" s="216"/>
      <c r="RBH29" s="216"/>
      <c r="RBI29" s="216"/>
      <c r="RBJ29" s="216"/>
      <c r="RBK29" s="216"/>
      <c r="RBL29" s="216"/>
      <c r="RBM29" s="216"/>
      <c r="RBN29" s="216"/>
      <c r="RBO29" s="216"/>
      <c r="RBP29" s="216"/>
      <c r="RBQ29" s="216"/>
      <c r="RBR29" s="216"/>
      <c r="RBS29" s="216"/>
      <c r="RBT29" s="216"/>
      <c r="RBU29" s="216"/>
      <c r="RBV29" s="216"/>
      <c r="RBW29" s="216"/>
      <c r="RBX29" s="216"/>
      <c r="RBY29" s="216"/>
      <c r="RBZ29" s="216"/>
      <c r="RCA29" s="216"/>
      <c r="RCB29" s="216"/>
      <c r="RCC29" s="216"/>
      <c r="RCD29" s="216"/>
      <c r="RCE29" s="216"/>
      <c r="RCF29" s="216"/>
      <c r="RCG29" s="216"/>
      <c r="RCH29" s="216"/>
      <c r="RCI29" s="216"/>
      <c r="RCJ29" s="216"/>
      <c r="RCK29" s="216"/>
      <c r="RCL29" s="216"/>
      <c r="RCM29" s="216"/>
      <c r="RCN29" s="216"/>
      <c r="RCO29" s="216"/>
      <c r="RCP29" s="216"/>
      <c r="RCQ29" s="216"/>
      <c r="RCR29" s="216"/>
      <c r="RCS29" s="216"/>
      <c r="RCT29" s="216"/>
      <c r="RCU29" s="216"/>
      <c r="RCV29" s="216"/>
      <c r="RCW29" s="216"/>
      <c r="RCX29" s="216"/>
      <c r="RCY29" s="216"/>
      <c r="RCZ29" s="216"/>
      <c r="RDA29" s="216"/>
      <c r="RDB29" s="216"/>
      <c r="RDC29" s="216"/>
      <c r="RDD29" s="216"/>
      <c r="RDE29" s="216"/>
      <c r="RDF29" s="216"/>
      <c r="RDG29" s="216"/>
      <c r="RDH29" s="216"/>
      <c r="RDI29" s="216"/>
      <c r="RDJ29" s="216"/>
      <c r="RDK29" s="216"/>
      <c r="RDL29" s="216"/>
      <c r="RDM29" s="216"/>
      <c r="RDN29" s="216"/>
      <c r="RDO29" s="216"/>
      <c r="RDP29" s="216"/>
      <c r="RDQ29" s="216"/>
      <c r="RDR29" s="216"/>
      <c r="RDS29" s="216"/>
      <c r="RDT29" s="216"/>
      <c r="RDU29" s="216"/>
      <c r="RDV29" s="216"/>
      <c r="RDW29" s="216"/>
      <c r="RDX29" s="216"/>
      <c r="RDY29" s="216"/>
      <c r="RDZ29" s="216"/>
      <c r="REA29" s="216"/>
      <c r="REB29" s="216"/>
      <c r="REC29" s="216"/>
      <c r="RED29" s="216"/>
      <c r="REE29" s="216"/>
      <c r="REF29" s="216"/>
      <c r="REG29" s="216"/>
      <c r="REH29" s="216"/>
      <c r="REI29" s="216"/>
      <c r="REJ29" s="216"/>
      <c r="REK29" s="216"/>
      <c r="REL29" s="216"/>
      <c r="REM29" s="216"/>
      <c r="REN29" s="216"/>
      <c r="REO29" s="216"/>
      <c r="REP29" s="216"/>
      <c r="REQ29" s="216"/>
      <c r="RER29" s="216"/>
      <c r="RES29" s="216"/>
      <c r="RET29" s="216"/>
      <c r="REU29" s="216"/>
      <c r="REV29" s="216"/>
      <c r="REW29" s="216"/>
      <c r="REX29" s="216"/>
      <c r="REY29" s="216"/>
      <c r="REZ29" s="216"/>
      <c r="RFA29" s="216"/>
      <c r="RFB29" s="216"/>
      <c r="RFC29" s="216"/>
      <c r="RFD29" s="216"/>
      <c r="RFE29" s="216"/>
      <c r="RFF29" s="216"/>
      <c r="RFG29" s="216"/>
      <c r="RFH29" s="216"/>
      <c r="RFI29" s="216"/>
      <c r="RFJ29" s="216"/>
      <c r="RFK29" s="216"/>
      <c r="RFL29" s="216"/>
      <c r="RFM29" s="216"/>
      <c r="RFN29" s="216"/>
      <c r="RFO29" s="216"/>
      <c r="RFP29" s="216"/>
      <c r="RFQ29" s="216"/>
      <c r="RFR29" s="216"/>
      <c r="RFS29" s="216"/>
      <c r="RFT29" s="216"/>
      <c r="RFU29" s="216"/>
      <c r="RFV29" s="216"/>
      <c r="RFW29" s="216"/>
      <c r="RFX29" s="216"/>
      <c r="RFY29" s="216"/>
      <c r="RFZ29" s="216"/>
      <c r="RGA29" s="216"/>
      <c r="RGB29" s="216"/>
      <c r="RGC29" s="216"/>
      <c r="RGD29" s="216"/>
      <c r="RGE29" s="216"/>
      <c r="RGF29" s="216"/>
      <c r="RGG29" s="216"/>
      <c r="RGH29" s="216"/>
      <c r="RGI29" s="216"/>
      <c r="RGJ29" s="216"/>
      <c r="RGK29" s="216"/>
      <c r="RGL29" s="216"/>
      <c r="RGM29" s="216"/>
      <c r="RGN29" s="216"/>
      <c r="RGO29" s="216"/>
      <c r="RGP29" s="216"/>
      <c r="RGQ29" s="216"/>
      <c r="RGR29" s="216"/>
      <c r="RGS29" s="216"/>
      <c r="RGT29" s="216"/>
      <c r="RGU29" s="216"/>
      <c r="RGV29" s="216"/>
      <c r="RGW29" s="216"/>
      <c r="RGX29" s="216"/>
      <c r="RGY29" s="216"/>
      <c r="RGZ29" s="216"/>
      <c r="RHA29" s="216"/>
      <c r="RHB29" s="216"/>
      <c r="RHC29" s="216"/>
      <c r="RHD29" s="216"/>
      <c r="RHE29" s="216"/>
      <c r="RHF29" s="216"/>
      <c r="RHG29" s="216"/>
      <c r="RHH29" s="216"/>
      <c r="RHI29" s="216"/>
      <c r="RHJ29" s="216"/>
      <c r="RHK29" s="216"/>
      <c r="RHL29" s="216"/>
      <c r="RHM29" s="216"/>
      <c r="RHN29" s="216"/>
      <c r="RHO29" s="216"/>
      <c r="RHP29" s="216"/>
      <c r="RHQ29" s="216"/>
      <c r="RHR29" s="216"/>
      <c r="RHS29" s="216"/>
      <c r="RHT29" s="216"/>
      <c r="RHU29" s="216"/>
      <c r="RHV29" s="216"/>
      <c r="RHW29" s="216"/>
      <c r="RHX29" s="216"/>
      <c r="RHY29" s="216"/>
      <c r="RHZ29" s="216"/>
      <c r="RIA29" s="216"/>
      <c r="RIB29" s="216"/>
      <c r="RIC29" s="216"/>
      <c r="RID29" s="216"/>
      <c r="RIE29" s="216"/>
      <c r="RIF29" s="216"/>
      <c r="RIG29" s="216"/>
      <c r="RIH29" s="216"/>
      <c r="RII29" s="216"/>
      <c r="RIJ29" s="216"/>
      <c r="RIK29" s="216"/>
      <c r="RIL29" s="216"/>
      <c r="RIM29" s="216"/>
      <c r="RIN29" s="216"/>
      <c r="RIO29" s="216"/>
      <c r="RIP29" s="216"/>
      <c r="RIQ29" s="216"/>
      <c r="RIR29" s="216"/>
      <c r="RIS29" s="216"/>
      <c r="RIT29" s="216"/>
      <c r="RIU29" s="216"/>
      <c r="RIV29" s="216"/>
      <c r="RIW29" s="216"/>
      <c r="RIX29" s="216"/>
      <c r="RIY29" s="216"/>
      <c r="RIZ29" s="216"/>
      <c r="RJA29" s="216"/>
      <c r="RJB29" s="216"/>
      <c r="RJC29" s="216"/>
      <c r="RJD29" s="216"/>
      <c r="RJE29" s="216"/>
      <c r="RJF29" s="216"/>
      <c r="RJG29" s="216"/>
      <c r="RJH29" s="216"/>
      <c r="RJI29" s="216"/>
      <c r="RJJ29" s="216"/>
      <c r="RJK29" s="216"/>
      <c r="RJL29" s="216"/>
      <c r="RJM29" s="216"/>
      <c r="RJN29" s="216"/>
      <c r="RJO29" s="216"/>
      <c r="RJP29" s="216"/>
      <c r="RJQ29" s="216"/>
      <c r="RJR29" s="216"/>
      <c r="RJS29" s="216"/>
      <c r="RJT29" s="216"/>
      <c r="RJU29" s="216"/>
      <c r="RJV29" s="216"/>
      <c r="RJW29" s="216"/>
      <c r="RJX29" s="216"/>
      <c r="RJY29" s="216"/>
      <c r="RJZ29" s="216"/>
      <c r="RKA29" s="216"/>
      <c r="RKB29" s="216"/>
      <c r="RKC29" s="216"/>
      <c r="RKD29" s="216"/>
      <c r="RKE29" s="216"/>
      <c r="RKF29" s="216"/>
      <c r="RKG29" s="216"/>
      <c r="RKH29" s="216"/>
      <c r="RKI29" s="216"/>
      <c r="RKJ29" s="216"/>
      <c r="RKK29" s="216"/>
      <c r="RKL29" s="216"/>
      <c r="RKM29" s="216"/>
      <c r="RKN29" s="216"/>
      <c r="RKO29" s="216"/>
      <c r="RKP29" s="216"/>
      <c r="RKQ29" s="216"/>
      <c r="RKR29" s="216"/>
      <c r="RKS29" s="216"/>
      <c r="RKT29" s="216"/>
      <c r="RKU29" s="216"/>
      <c r="RKV29" s="216"/>
      <c r="RKW29" s="216"/>
      <c r="RKX29" s="216"/>
      <c r="RKY29" s="216"/>
      <c r="RKZ29" s="216"/>
      <c r="RLA29" s="216"/>
      <c r="RLB29" s="216"/>
      <c r="RLC29" s="216"/>
      <c r="RLD29" s="216"/>
      <c r="RLE29" s="216"/>
      <c r="RLF29" s="216"/>
      <c r="RLG29" s="216"/>
      <c r="RLH29" s="216"/>
      <c r="RLI29" s="216"/>
      <c r="RLJ29" s="216"/>
      <c r="RLK29" s="216"/>
      <c r="RLL29" s="216"/>
      <c r="RLM29" s="216"/>
      <c r="RLN29" s="216"/>
      <c r="RLO29" s="216"/>
      <c r="RLP29" s="216"/>
      <c r="RLQ29" s="216"/>
      <c r="RLR29" s="216"/>
      <c r="RLS29" s="216"/>
      <c r="RLT29" s="216"/>
      <c r="RLU29" s="216"/>
      <c r="RLV29" s="216"/>
      <c r="RLW29" s="216"/>
      <c r="RLX29" s="216"/>
      <c r="RLY29" s="216"/>
      <c r="RLZ29" s="216"/>
      <c r="RMA29" s="216"/>
      <c r="RMB29" s="216"/>
      <c r="RMC29" s="216"/>
      <c r="RMD29" s="216"/>
      <c r="RME29" s="216"/>
      <c r="RMF29" s="216"/>
      <c r="RMG29" s="216"/>
      <c r="RMH29" s="216"/>
      <c r="RMI29" s="216"/>
      <c r="RMJ29" s="216"/>
      <c r="RMK29" s="216"/>
      <c r="RML29" s="216"/>
      <c r="RMM29" s="216"/>
      <c r="RMN29" s="216"/>
      <c r="RMO29" s="216"/>
      <c r="RMP29" s="216"/>
      <c r="RMQ29" s="216"/>
      <c r="RMR29" s="216"/>
      <c r="RMS29" s="216"/>
      <c r="RMT29" s="216"/>
      <c r="RMU29" s="216"/>
      <c r="RMV29" s="216"/>
      <c r="RMW29" s="216"/>
      <c r="RMX29" s="216"/>
      <c r="RMY29" s="216"/>
      <c r="RMZ29" s="216"/>
      <c r="RNA29" s="216"/>
      <c r="RNB29" s="216"/>
      <c r="RNC29" s="216"/>
      <c r="RND29" s="216"/>
      <c r="RNE29" s="216"/>
      <c r="RNF29" s="216"/>
      <c r="RNG29" s="216"/>
      <c r="RNH29" s="216"/>
      <c r="RNI29" s="216"/>
      <c r="RNJ29" s="216"/>
      <c r="RNK29" s="216"/>
      <c r="RNL29" s="216"/>
      <c r="RNM29" s="216"/>
      <c r="RNN29" s="216"/>
      <c r="RNO29" s="216"/>
      <c r="RNP29" s="216"/>
      <c r="RNQ29" s="216"/>
      <c r="RNR29" s="216"/>
      <c r="RNS29" s="216"/>
      <c r="RNT29" s="216"/>
      <c r="RNU29" s="216"/>
      <c r="RNV29" s="216"/>
      <c r="RNW29" s="216"/>
      <c r="RNX29" s="216"/>
      <c r="RNY29" s="216"/>
      <c r="RNZ29" s="216"/>
      <c r="ROA29" s="216"/>
      <c r="ROB29" s="216"/>
      <c r="ROC29" s="216"/>
      <c r="ROD29" s="216"/>
      <c r="ROE29" s="216"/>
      <c r="ROF29" s="216"/>
      <c r="ROG29" s="216"/>
      <c r="ROH29" s="216"/>
      <c r="ROI29" s="216"/>
      <c r="ROJ29" s="216"/>
      <c r="ROK29" s="216"/>
      <c r="ROL29" s="216"/>
      <c r="ROM29" s="216"/>
      <c r="RON29" s="216"/>
      <c r="ROO29" s="216"/>
      <c r="ROP29" s="216"/>
      <c r="ROQ29" s="216"/>
      <c r="ROR29" s="216"/>
      <c r="ROS29" s="216"/>
      <c r="ROT29" s="216"/>
      <c r="ROU29" s="216"/>
      <c r="ROV29" s="216"/>
      <c r="ROW29" s="216"/>
      <c r="ROX29" s="216"/>
      <c r="ROY29" s="216"/>
      <c r="ROZ29" s="216"/>
      <c r="RPA29" s="216"/>
      <c r="RPB29" s="216"/>
      <c r="RPC29" s="216"/>
      <c r="RPD29" s="216"/>
      <c r="RPE29" s="216"/>
      <c r="RPF29" s="216"/>
      <c r="RPG29" s="216"/>
      <c r="RPH29" s="216"/>
      <c r="RPI29" s="216"/>
      <c r="RPJ29" s="216"/>
      <c r="RPK29" s="216"/>
      <c r="RPL29" s="216"/>
      <c r="RPM29" s="216"/>
      <c r="RPN29" s="216"/>
      <c r="RPO29" s="216"/>
      <c r="RPP29" s="216"/>
      <c r="RPQ29" s="216"/>
      <c r="RPR29" s="216"/>
      <c r="RPS29" s="216"/>
      <c r="RPT29" s="216"/>
      <c r="RPU29" s="216"/>
      <c r="RPV29" s="216"/>
      <c r="RPW29" s="216"/>
      <c r="RPX29" s="216"/>
      <c r="RPY29" s="216"/>
      <c r="RPZ29" s="216"/>
      <c r="RQA29" s="216"/>
      <c r="RQB29" s="216"/>
      <c r="RQC29" s="216"/>
      <c r="RQD29" s="216"/>
      <c r="RQE29" s="216"/>
      <c r="RQF29" s="216"/>
      <c r="RQG29" s="216"/>
      <c r="RQH29" s="216"/>
      <c r="RQI29" s="216"/>
      <c r="RQJ29" s="216"/>
      <c r="RQK29" s="216"/>
      <c r="RQL29" s="216"/>
      <c r="RQM29" s="216"/>
      <c r="RQN29" s="216"/>
      <c r="RQO29" s="216"/>
      <c r="RQP29" s="216"/>
      <c r="RQQ29" s="216"/>
      <c r="RQR29" s="216"/>
      <c r="RQS29" s="216"/>
      <c r="RQT29" s="216"/>
      <c r="RQU29" s="216"/>
      <c r="RQV29" s="216"/>
      <c r="RQW29" s="216"/>
      <c r="RQX29" s="216"/>
      <c r="RQY29" s="216"/>
      <c r="RQZ29" s="216"/>
      <c r="RRA29" s="216"/>
      <c r="RRB29" s="216"/>
      <c r="RRC29" s="216"/>
      <c r="RRD29" s="216"/>
      <c r="RRE29" s="216"/>
      <c r="RRF29" s="216"/>
      <c r="RRG29" s="216"/>
      <c r="RRH29" s="216"/>
      <c r="RRI29" s="216"/>
      <c r="RRJ29" s="216"/>
      <c r="RRK29" s="216"/>
      <c r="RRL29" s="216"/>
      <c r="RRM29" s="216"/>
      <c r="RRN29" s="216"/>
      <c r="RRO29" s="216"/>
      <c r="RRP29" s="216"/>
      <c r="RRQ29" s="216"/>
      <c r="RRR29" s="216"/>
      <c r="RRS29" s="216"/>
      <c r="RRT29" s="216"/>
      <c r="RRU29" s="216"/>
      <c r="RRV29" s="216"/>
      <c r="RRW29" s="216"/>
      <c r="RRX29" s="216"/>
      <c r="RRY29" s="216"/>
      <c r="RRZ29" s="216"/>
      <c r="RSA29" s="216"/>
      <c r="RSB29" s="216"/>
      <c r="RSC29" s="216"/>
      <c r="RSD29" s="216"/>
      <c r="RSE29" s="216"/>
      <c r="RSF29" s="216"/>
      <c r="RSG29" s="216"/>
      <c r="RSH29" s="216"/>
      <c r="RSI29" s="216"/>
      <c r="RSJ29" s="216"/>
      <c r="RSK29" s="216"/>
      <c r="RSL29" s="216"/>
      <c r="RSM29" s="216"/>
      <c r="RSN29" s="216"/>
      <c r="RSO29" s="216"/>
      <c r="RSP29" s="216"/>
      <c r="RSQ29" s="216"/>
      <c r="RSR29" s="216"/>
      <c r="RSS29" s="216"/>
      <c r="RST29" s="216"/>
      <c r="RSU29" s="216"/>
      <c r="RSV29" s="216"/>
      <c r="RSW29" s="216"/>
      <c r="RSX29" s="216"/>
      <c r="RSY29" s="216"/>
      <c r="RSZ29" s="216"/>
      <c r="RTA29" s="216"/>
      <c r="RTB29" s="216"/>
      <c r="RTC29" s="216"/>
      <c r="RTD29" s="216"/>
      <c r="RTE29" s="216"/>
      <c r="RTF29" s="216"/>
      <c r="RTG29" s="216"/>
      <c r="RTH29" s="216"/>
      <c r="RTI29" s="216"/>
      <c r="RTJ29" s="216"/>
      <c r="RTK29" s="216"/>
      <c r="RTL29" s="216"/>
      <c r="RTM29" s="216"/>
      <c r="RTN29" s="216"/>
      <c r="RTO29" s="216"/>
      <c r="RTP29" s="216"/>
      <c r="RTQ29" s="216"/>
      <c r="RTR29" s="216"/>
      <c r="RTS29" s="216"/>
      <c r="RTT29" s="216"/>
      <c r="RTU29" s="216"/>
      <c r="RTV29" s="216"/>
      <c r="RTW29" s="216"/>
      <c r="RTX29" s="216"/>
      <c r="RTY29" s="216"/>
      <c r="RTZ29" s="216"/>
      <c r="RUA29" s="216"/>
      <c r="RUB29" s="216"/>
      <c r="RUC29" s="216"/>
      <c r="RUD29" s="216"/>
      <c r="RUE29" s="216"/>
      <c r="RUF29" s="216"/>
      <c r="RUG29" s="216"/>
      <c r="RUH29" s="216"/>
      <c r="RUI29" s="216"/>
      <c r="RUJ29" s="216"/>
      <c r="RUK29" s="216"/>
      <c r="RUL29" s="216"/>
      <c r="RUM29" s="216"/>
      <c r="RUN29" s="216"/>
      <c r="RUO29" s="216"/>
      <c r="RUP29" s="216"/>
      <c r="RUQ29" s="216"/>
      <c r="RUR29" s="216"/>
      <c r="RUS29" s="216"/>
      <c r="RUT29" s="216"/>
      <c r="RUU29" s="216"/>
      <c r="RUV29" s="216"/>
      <c r="RUW29" s="216"/>
      <c r="RUX29" s="216"/>
      <c r="RUY29" s="216"/>
      <c r="RUZ29" s="216"/>
      <c r="RVA29" s="216"/>
      <c r="RVB29" s="216"/>
      <c r="RVC29" s="216"/>
      <c r="RVD29" s="216"/>
      <c r="RVE29" s="216"/>
      <c r="RVF29" s="216"/>
      <c r="RVG29" s="216"/>
      <c r="RVH29" s="216"/>
      <c r="RVI29" s="216"/>
      <c r="RVJ29" s="216"/>
      <c r="RVK29" s="216"/>
      <c r="RVL29" s="216"/>
      <c r="RVM29" s="216"/>
      <c r="RVN29" s="216"/>
      <c r="RVO29" s="216"/>
      <c r="RVP29" s="216"/>
      <c r="RVQ29" s="216"/>
      <c r="RVR29" s="216"/>
      <c r="RVS29" s="216"/>
      <c r="RVT29" s="216"/>
      <c r="RVU29" s="216"/>
      <c r="RVV29" s="216"/>
      <c r="RVW29" s="216"/>
      <c r="RVX29" s="216"/>
      <c r="RVY29" s="216"/>
      <c r="RVZ29" s="216"/>
      <c r="RWA29" s="216"/>
      <c r="RWB29" s="216"/>
      <c r="RWC29" s="216"/>
      <c r="RWD29" s="216"/>
      <c r="RWE29" s="216"/>
      <c r="RWF29" s="216"/>
      <c r="RWG29" s="216"/>
      <c r="RWH29" s="216"/>
      <c r="RWI29" s="216"/>
      <c r="RWJ29" s="216"/>
      <c r="RWK29" s="216"/>
      <c r="RWL29" s="216"/>
      <c r="RWM29" s="216"/>
      <c r="RWN29" s="216"/>
      <c r="RWO29" s="216"/>
      <c r="RWP29" s="216"/>
      <c r="RWQ29" s="216"/>
      <c r="RWR29" s="216"/>
      <c r="RWS29" s="216"/>
      <c r="RWT29" s="216"/>
      <c r="RWU29" s="216"/>
      <c r="RWV29" s="216"/>
      <c r="RWW29" s="216"/>
      <c r="RWX29" s="216"/>
      <c r="RWY29" s="216"/>
      <c r="RWZ29" s="216"/>
      <c r="RXA29" s="216"/>
      <c r="RXB29" s="216"/>
      <c r="RXC29" s="216"/>
      <c r="RXD29" s="216"/>
      <c r="RXE29" s="216"/>
      <c r="RXF29" s="216"/>
      <c r="RXG29" s="216"/>
      <c r="RXH29" s="216"/>
      <c r="RXI29" s="216"/>
      <c r="RXJ29" s="216"/>
      <c r="RXK29" s="216"/>
      <c r="RXL29" s="216"/>
      <c r="RXM29" s="216"/>
      <c r="RXN29" s="216"/>
      <c r="RXO29" s="216"/>
      <c r="RXP29" s="216"/>
      <c r="RXQ29" s="216"/>
      <c r="RXR29" s="216"/>
      <c r="RXS29" s="216"/>
      <c r="RXT29" s="216"/>
      <c r="RXU29" s="216"/>
      <c r="RXV29" s="216"/>
      <c r="RXW29" s="216"/>
      <c r="RXX29" s="216"/>
      <c r="RXY29" s="216"/>
      <c r="RXZ29" s="216"/>
      <c r="RYA29" s="216"/>
      <c r="RYB29" s="216"/>
      <c r="RYC29" s="216"/>
      <c r="RYD29" s="216"/>
      <c r="RYE29" s="216"/>
      <c r="RYF29" s="216"/>
      <c r="RYG29" s="216"/>
      <c r="RYH29" s="216"/>
      <c r="RYI29" s="216"/>
      <c r="RYJ29" s="216"/>
      <c r="RYK29" s="216"/>
      <c r="RYL29" s="216"/>
      <c r="RYM29" s="216"/>
      <c r="RYN29" s="216"/>
      <c r="RYO29" s="216"/>
      <c r="RYP29" s="216"/>
      <c r="RYQ29" s="216"/>
      <c r="RYR29" s="216"/>
      <c r="RYS29" s="216"/>
      <c r="RYT29" s="216"/>
      <c r="RYU29" s="216"/>
      <c r="RYV29" s="216"/>
      <c r="RYW29" s="216"/>
      <c r="RYX29" s="216"/>
      <c r="RYY29" s="216"/>
      <c r="RYZ29" s="216"/>
      <c r="RZA29" s="216"/>
      <c r="RZB29" s="216"/>
      <c r="RZC29" s="216"/>
      <c r="RZD29" s="216"/>
      <c r="RZE29" s="216"/>
      <c r="RZF29" s="216"/>
      <c r="RZG29" s="216"/>
      <c r="RZH29" s="216"/>
      <c r="RZI29" s="216"/>
      <c r="RZJ29" s="216"/>
      <c r="RZK29" s="216"/>
      <c r="RZL29" s="216"/>
      <c r="RZM29" s="216"/>
      <c r="RZN29" s="216"/>
      <c r="RZO29" s="216"/>
      <c r="RZP29" s="216"/>
      <c r="RZQ29" s="216"/>
      <c r="RZR29" s="216"/>
      <c r="RZS29" s="216"/>
      <c r="RZT29" s="216"/>
      <c r="RZU29" s="216"/>
      <c r="RZV29" s="216"/>
      <c r="RZW29" s="216"/>
      <c r="RZX29" s="216"/>
      <c r="RZY29" s="216"/>
      <c r="RZZ29" s="216"/>
      <c r="SAA29" s="216"/>
      <c r="SAB29" s="216"/>
      <c r="SAC29" s="216"/>
      <c r="SAD29" s="216"/>
      <c r="SAE29" s="216"/>
      <c r="SAF29" s="216"/>
      <c r="SAG29" s="216"/>
      <c r="SAH29" s="216"/>
      <c r="SAI29" s="216"/>
      <c r="SAJ29" s="216"/>
      <c r="SAK29" s="216"/>
      <c r="SAL29" s="216"/>
      <c r="SAM29" s="216"/>
      <c r="SAN29" s="216"/>
      <c r="SAO29" s="216"/>
      <c r="SAP29" s="216"/>
      <c r="SAQ29" s="216"/>
      <c r="SAR29" s="216"/>
      <c r="SAS29" s="216"/>
      <c r="SAT29" s="216"/>
      <c r="SAU29" s="216"/>
      <c r="SAV29" s="216"/>
      <c r="SAW29" s="216"/>
      <c r="SAX29" s="216"/>
      <c r="SAY29" s="216"/>
      <c r="SAZ29" s="216"/>
      <c r="SBA29" s="216"/>
      <c r="SBB29" s="216"/>
      <c r="SBC29" s="216"/>
      <c r="SBD29" s="216"/>
      <c r="SBE29" s="216"/>
      <c r="SBF29" s="216"/>
      <c r="SBG29" s="216"/>
      <c r="SBH29" s="216"/>
      <c r="SBI29" s="216"/>
      <c r="SBJ29" s="216"/>
      <c r="SBK29" s="216"/>
      <c r="SBL29" s="216"/>
      <c r="SBM29" s="216"/>
      <c r="SBN29" s="216"/>
      <c r="SBO29" s="216"/>
      <c r="SBP29" s="216"/>
      <c r="SBQ29" s="216"/>
      <c r="SBR29" s="216"/>
      <c r="SBS29" s="216"/>
      <c r="SBT29" s="216"/>
      <c r="SBU29" s="216"/>
      <c r="SBV29" s="216"/>
      <c r="SBW29" s="216"/>
      <c r="SBX29" s="216"/>
      <c r="SBY29" s="216"/>
      <c r="SBZ29" s="216"/>
      <c r="SCA29" s="216"/>
      <c r="SCB29" s="216"/>
      <c r="SCC29" s="216"/>
      <c r="SCD29" s="216"/>
      <c r="SCE29" s="216"/>
      <c r="SCF29" s="216"/>
      <c r="SCG29" s="216"/>
      <c r="SCH29" s="216"/>
      <c r="SCI29" s="216"/>
      <c r="SCJ29" s="216"/>
      <c r="SCK29" s="216"/>
      <c r="SCL29" s="216"/>
      <c r="SCM29" s="216"/>
      <c r="SCN29" s="216"/>
      <c r="SCO29" s="216"/>
      <c r="SCP29" s="216"/>
      <c r="SCQ29" s="216"/>
      <c r="SCR29" s="216"/>
      <c r="SCS29" s="216"/>
      <c r="SCT29" s="216"/>
      <c r="SCU29" s="216"/>
      <c r="SCV29" s="216"/>
      <c r="SCW29" s="216"/>
      <c r="SCX29" s="216"/>
      <c r="SCY29" s="216"/>
      <c r="SCZ29" s="216"/>
      <c r="SDA29" s="216"/>
      <c r="SDB29" s="216"/>
      <c r="SDC29" s="216"/>
      <c r="SDD29" s="216"/>
      <c r="SDE29" s="216"/>
      <c r="SDF29" s="216"/>
      <c r="SDG29" s="216"/>
      <c r="SDH29" s="216"/>
      <c r="SDI29" s="216"/>
      <c r="SDJ29" s="216"/>
      <c r="SDK29" s="216"/>
      <c r="SDL29" s="216"/>
      <c r="SDM29" s="216"/>
      <c r="SDN29" s="216"/>
      <c r="SDO29" s="216"/>
      <c r="SDP29" s="216"/>
      <c r="SDQ29" s="216"/>
      <c r="SDR29" s="216"/>
      <c r="SDS29" s="216"/>
      <c r="SDT29" s="216"/>
      <c r="SDU29" s="216"/>
      <c r="SDV29" s="216"/>
      <c r="SDW29" s="216"/>
      <c r="SDX29" s="216"/>
      <c r="SDY29" s="216"/>
      <c r="SDZ29" s="216"/>
      <c r="SEA29" s="216"/>
      <c r="SEB29" s="216"/>
      <c r="SEC29" s="216"/>
      <c r="SED29" s="216"/>
      <c r="SEE29" s="216"/>
      <c r="SEF29" s="216"/>
      <c r="SEG29" s="216"/>
      <c r="SEH29" s="216"/>
      <c r="SEI29" s="216"/>
      <c r="SEJ29" s="216"/>
      <c r="SEK29" s="216"/>
      <c r="SEL29" s="216"/>
      <c r="SEM29" s="216"/>
      <c r="SEN29" s="216"/>
      <c r="SEO29" s="216"/>
      <c r="SEP29" s="216"/>
      <c r="SEQ29" s="216"/>
      <c r="SER29" s="216"/>
      <c r="SES29" s="216"/>
      <c r="SET29" s="216"/>
      <c r="SEU29" s="216"/>
      <c r="SEV29" s="216"/>
      <c r="SEW29" s="216"/>
      <c r="SEX29" s="216"/>
      <c r="SEY29" s="216"/>
      <c r="SEZ29" s="216"/>
      <c r="SFA29" s="216"/>
      <c r="SFB29" s="216"/>
      <c r="SFC29" s="216"/>
      <c r="SFD29" s="216"/>
      <c r="SFE29" s="216"/>
      <c r="SFF29" s="216"/>
      <c r="SFG29" s="216"/>
      <c r="SFH29" s="216"/>
      <c r="SFI29" s="216"/>
      <c r="SFJ29" s="216"/>
      <c r="SFK29" s="216"/>
      <c r="SFL29" s="216"/>
      <c r="SFM29" s="216"/>
      <c r="SFN29" s="216"/>
      <c r="SFO29" s="216"/>
      <c r="SFP29" s="216"/>
      <c r="SFQ29" s="216"/>
      <c r="SFR29" s="216"/>
      <c r="SFS29" s="216"/>
      <c r="SFT29" s="216"/>
      <c r="SFU29" s="216"/>
      <c r="SFV29" s="216"/>
      <c r="SFW29" s="216"/>
      <c r="SFX29" s="216"/>
      <c r="SFY29" s="216"/>
      <c r="SFZ29" s="216"/>
      <c r="SGA29" s="216"/>
      <c r="SGB29" s="216"/>
      <c r="SGC29" s="216"/>
      <c r="SGD29" s="216"/>
      <c r="SGE29" s="216"/>
      <c r="SGF29" s="216"/>
      <c r="SGG29" s="216"/>
      <c r="SGH29" s="216"/>
      <c r="SGI29" s="216"/>
      <c r="SGJ29" s="216"/>
      <c r="SGK29" s="216"/>
      <c r="SGL29" s="216"/>
      <c r="SGM29" s="216"/>
      <c r="SGN29" s="216"/>
      <c r="SGO29" s="216"/>
      <c r="SGP29" s="216"/>
      <c r="SGQ29" s="216"/>
      <c r="SGR29" s="216"/>
      <c r="SGS29" s="216"/>
      <c r="SGT29" s="216"/>
      <c r="SGU29" s="216"/>
      <c r="SGV29" s="216"/>
      <c r="SGW29" s="216"/>
      <c r="SGX29" s="216"/>
      <c r="SGY29" s="216"/>
      <c r="SGZ29" s="216"/>
      <c r="SHA29" s="216"/>
      <c r="SHB29" s="216"/>
      <c r="SHC29" s="216"/>
      <c r="SHD29" s="216"/>
      <c r="SHE29" s="216"/>
      <c r="SHF29" s="216"/>
      <c r="SHG29" s="216"/>
      <c r="SHH29" s="216"/>
      <c r="SHI29" s="216"/>
      <c r="SHJ29" s="216"/>
      <c r="SHK29" s="216"/>
      <c r="SHL29" s="216"/>
      <c r="SHM29" s="216"/>
      <c r="SHN29" s="216"/>
      <c r="SHO29" s="216"/>
      <c r="SHP29" s="216"/>
      <c r="SHQ29" s="216"/>
      <c r="SHR29" s="216"/>
      <c r="SHS29" s="216"/>
      <c r="SHT29" s="216"/>
      <c r="SHU29" s="216"/>
      <c r="SHV29" s="216"/>
      <c r="SHW29" s="216"/>
      <c r="SHX29" s="216"/>
      <c r="SHY29" s="216"/>
      <c r="SHZ29" s="216"/>
      <c r="SIA29" s="216"/>
      <c r="SIB29" s="216"/>
      <c r="SIC29" s="216"/>
      <c r="SID29" s="216"/>
      <c r="SIE29" s="216"/>
      <c r="SIF29" s="216"/>
      <c r="SIG29" s="216"/>
      <c r="SIH29" s="216"/>
      <c r="SII29" s="216"/>
      <c r="SIJ29" s="216"/>
      <c r="SIK29" s="216"/>
      <c r="SIL29" s="216"/>
      <c r="SIM29" s="216"/>
      <c r="SIN29" s="216"/>
      <c r="SIO29" s="216"/>
      <c r="SIP29" s="216"/>
      <c r="SIQ29" s="216"/>
      <c r="SIR29" s="216"/>
      <c r="SIS29" s="216"/>
      <c r="SIT29" s="216"/>
      <c r="SIU29" s="216"/>
      <c r="SIV29" s="216"/>
      <c r="SIW29" s="216"/>
      <c r="SIX29" s="216"/>
      <c r="SIY29" s="216"/>
      <c r="SIZ29" s="216"/>
      <c r="SJA29" s="216"/>
      <c r="SJB29" s="216"/>
      <c r="SJC29" s="216"/>
      <c r="SJD29" s="216"/>
      <c r="SJE29" s="216"/>
      <c r="SJF29" s="216"/>
      <c r="SJG29" s="216"/>
      <c r="SJH29" s="216"/>
      <c r="SJI29" s="216"/>
      <c r="SJJ29" s="216"/>
      <c r="SJK29" s="216"/>
      <c r="SJL29" s="216"/>
      <c r="SJM29" s="216"/>
      <c r="SJN29" s="216"/>
      <c r="SJO29" s="216"/>
      <c r="SJP29" s="216"/>
      <c r="SJQ29" s="216"/>
      <c r="SJR29" s="216"/>
      <c r="SJS29" s="216"/>
      <c r="SJT29" s="216"/>
      <c r="SJU29" s="216"/>
      <c r="SJV29" s="216"/>
      <c r="SJW29" s="216"/>
      <c r="SJX29" s="216"/>
      <c r="SJY29" s="216"/>
      <c r="SJZ29" s="216"/>
      <c r="SKA29" s="216"/>
      <c r="SKB29" s="216"/>
      <c r="SKC29" s="216"/>
      <c r="SKD29" s="216"/>
      <c r="SKE29" s="216"/>
      <c r="SKF29" s="216"/>
      <c r="SKG29" s="216"/>
      <c r="SKH29" s="216"/>
      <c r="SKI29" s="216"/>
      <c r="SKJ29" s="216"/>
      <c r="SKK29" s="216"/>
      <c r="SKL29" s="216"/>
      <c r="SKM29" s="216"/>
      <c r="SKN29" s="216"/>
      <c r="SKO29" s="216"/>
      <c r="SKP29" s="216"/>
      <c r="SKQ29" s="216"/>
      <c r="SKR29" s="216"/>
      <c r="SKS29" s="216"/>
      <c r="SKT29" s="216"/>
      <c r="SKU29" s="216"/>
      <c r="SKV29" s="216"/>
      <c r="SKW29" s="216"/>
      <c r="SKX29" s="216"/>
      <c r="SKY29" s="216"/>
      <c r="SKZ29" s="216"/>
      <c r="SLA29" s="216"/>
      <c r="SLB29" s="216"/>
      <c r="SLC29" s="216"/>
      <c r="SLD29" s="216"/>
      <c r="SLE29" s="216"/>
      <c r="SLF29" s="216"/>
      <c r="SLG29" s="216"/>
      <c r="SLH29" s="216"/>
      <c r="SLI29" s="216"/>
      <c r="SLJ29" s="216"/>
      <c r="SLK29" s="216"/>
      <c r="SLL29" s="216"/>
      <c r="SLM29" s="216"/>
      <c r="SLN29" s="216"/>
      <c r="SLO29" s="216"/>
      <c r="SLP29" s="216"/>
      <c r="SLQ29" s="216"/>
      <c r="SLR29" s="216"/>
      <c r="SLS29" s="216"/>
      <c r="SLT29" s="216"/>
      <c r="SLU29" s="216"/>
      <c r="SLV29" s="216"/>
      <c r="SLW29" s="216"/>
      <c r="SLX29" s="216"/>
      <c r="SLY29" s="216"/>
      <c r="SLZ29" s="216"/>
      <c r="SMA29" s="216"/>
      <c r="SMB29" s="216"/>
      <c r="SMC29" s="216"/>
      <c r="SMD29" s="216"/>
      <c r="SME29" s="216"/>
      <c r="SMF29" s="216"/>
      <c r="SMG29" s="216"/>
      <c r="SMH29" s="216"/>
      <c r="SMI29" s="216"/>
      <c r="SMJ29" s="216"/>
      <c r="SMK29" s="216"/>
      <c r="SML29" s="216"/>
      <c r="SMM29" s="216"/>
      <c r="SMN29" s="216"/>
      <c r="SMO29" s="216"/>
      <c r="SMP29" s="216"/>
      <c r="SMQ29" s="216"/>
      <c r="SMR29" s="216"/>
      <c r="SMS29" s="216"/>
      <c r="SMT29" s="216"/>
      <c r="SMU29" s="216"/>
      <c r="SMV29" s="216"/>
      <c r="SMW29" s="216"/>
      <c r="SMX29" s="216"/>
      <c r="SMY29" s="216"/>
      <c r="SMZ29" s="216"/>
      <c r="SNA29" s="216"/>
      <c r="SNB29" s="216"/>
      <c r="SNC29" s="216"/>
      <c r="SND29" s="216"/>
      <c r="SNE29" s="216"/>
      <c r="SNF29" s="216"/>
      <c r="SNG29" s="216"/>
      <c r="SNH29" s="216"/>
      <c r="SNI29" s="216"/>
      <c r="SNJ29" s="216"/>
      <c r="SNK29" s="216"/>
      <c r="SNL29" s="216"/>
      <c r="SNM29" s="216"/>
      <c r="SNN29" s="216"/>
      <c r="SNO29" s="216"/>
      <c r="SNP29" s="216"/>
      <c r="SNQ29" s="216"/>
      <c r="SNR29" s="216"/>
      <c r="SNS29" s="216"/>
      <c r="SNT29" s="216"/>
      <c r="SNU29" s="216"/>
      <c r="SNV29" s="216"/>
      <c r="SNW29" s="216"/>
      <c r="SNX29" s="216"/>
      <c r="SNY29" s="216"/>
      <c r="SNZ29" s="216"/>
      <c r="SOA29" s="216"/>
      <c r="SOB29" s="216"/>
      <c r="SOC29" s="216"/>
      <c r="SOD29" s="216"/>
      <c r="SOE29" s="216"/>
      <c r="SOF29" s="216"/>
      <c r="SOG29" s="216"/>
      <c r="SOH29" s="216"/>
      <c r="SOI29" s="216"/>
      <c r="SOJ29" s="216"/>
      <c r="SOK29" s="216"/>
      <c r="SOL29" s="216"/>
      <c r="SOM29" s="216"/>
      <c r="SON29" s="216"/>
      <c r="SOO29" s="216"/>
      <c r="SOP29" s="216"/>
      <c r="SOQ29" s="216"/>
      <c r="SOR29" s="216"/>
      <c r="SOS29" s="216"/>
      <c r="SOT29" s="216"/>
      <c r="SOU29" s="216"/>
      <c r="SOV29" s="216"/>
      <c r="SOW29" s="216"/>
      <c r="SOX29" s="216"/>
      <c r="SOY29" s="216"/>
      <c r="SOZ29" s="216"/>
      <c r="SPA29" s="216"/>
      <c r="SPB29" s="216"/>
      <c r="SPC29" s="216"/>
      <c r="SPD29" s="216"/>
      <c r="SPE29" s="216"/>
      <c r="SPF29" s="216"/>
      <c r="SPG29" s="216"/>
      <c r="SPH29" s="216"/>
      <c r="SPI29" s="216"/>
      <c r="SPJ29" s="216"/>
      <c r="SPK29" s="216"/>
      <c r="SPL29" s="216"/>
      <c r="SPM29" s="216"/>
      <c r="SPN29" s="216"/>
      <c r="SPO29" s="216"/>
      <c r="SPP29" s="216"/>
      <c r="SPQ29" s="216"/>
      <c r="SPR29" s="216"/>
      <c r="SPS29" s="216"/>
      <c r="SPT29" s="216"/>
      <c r="SPU29" s="216"/>
      <c r="SPV29" s="216"/>
      <c r="SPW29" s="216"/>
      <c r="SPX29" s="216"/>
      <c r="SPY29" s="216"/>
      <c r="SPZ29" s="216"/>
      <c r="SQA29" s="216"/>
      <c r="SQB29" s="216"/>
      <c r="SQC29" s="216"/>
      <c r="SQD29" s="216"/>
      <c r="SQE29" s="216"/>
      <c r="SQF29" s="216"/>
      <c r="SQG29" s="216"/>
      <c r="SQH29" s="216"/>
      <c r="SQI29" s="216"/>
      <c r="SQJ29" s="216"/>
      <c r="SQK29" s="216"/>
      <c r="SQL29" s="216"/>
      <c r="SQM29" s="216"/>
      <c r="SQN29" s="216"/>
      <c r="SQO29" s="216"/>
      <c r="SQP29" s="216"/>
      <c r="SQQ29" s="216"/>
      <c r="SQR29" s="216"/>
      <c r="SQS29" s="216"/>
      <c r="SQT29" s="216"/>
      <c r="SQU29" s="216"/>
      <c r="SQV29" s="216"/>
      <c r="SQW29" s="216"/>
      <c r="SQX29" s="216"/>
      <c r="SQY29" s="216"/>
      <c r="SQZ29" s="216"/>
      <c r="SRA29" s="216"/>
      <c r="SRB29" s="216"/>
      <c r="SRC29" s="216"/>
      <c r="SRD29" s="216"/>
      <c r="SRE29" s="216"/>
      <c r="SRF29" s="216"/>
      <c r="SRG29" s="216"/>
      <c r="SRH29" s="216"/>
      <c r="SRI29" s="216"/>
      <c r="SRJ29" s="216"/>
      <c r="SRK29" s="216"/>
      <c r="SRL29" s="216"/>
      <c r="SRM29" s="216"/>
      <c r="SRN29" s="216"/>
      <c r="SRO29" s="216"/>
      <c r="SRP29" s="216"/>
      <c r="SRQ29" s="216"/>
      <c r="SRR29" s="216"/>
      <c r="SRS29" s="216"/>
      <c r="SRT29" s="216"/>
      <c r="SRU29" s="216"/>
      <c r="SRV29" s="216"/>
      <c r="SRW29" s="216"/>
      <c r="SRX29" s="216"/>
      <c r="SRY29" s="216"/>
      <c r="SRZ29" s="216"/>
      <c r="SSA29" s="216"/>
      <c r="SSB29" s="216"/>
      <c r="SSC29" s="216"/>
      <c r="SSD29" s="216"/>
      <c r="SSE29" s="216"/>
      <c r="SSF29" s="216"/>
      <c r="SSG29" s="216"/>
      <c r="SSH29" s="216"/>
      <c r="SSI29" s="216"/>
      <c r="SSJ29" s="216"/>
      <c r="SSK29" s="216"/>
      <c r="SSL29" s="216"/>
      <c r="SSM29" s="216"/>
      <c r="SSN29" s="216"/>
      <c r="SSO29" s="216"/>
      <c r="SSP29" s="216"/>
      <c r="SSQ29" s="216"/>
      <c r="SSR29" s="216"/>
      <c r="SSS29" s="216"/>
      <c r="SST29" s="216"/>
      <c r="SSU29" s="216"/>
      <c r="SSV29" s="216"/>
      <c r="SSW29" s="216"/>
      <c r="SSX29" s="216"/>
      <c r="SSY29" s="216"/>
      <c r="SSZ29" s="216"/>
      <c r="STA29" s="216"/>
      <c r="STB29" s="216"/>
      <c r="STC29" s="216"/>
      <c r="STD29" s="216"/>
      <c r="STE29" s="216"/>
      <c r="STF29" s="216"/>
      <c r="STG29" s="216"/>
      <c r="STH29" s="216"/>
      <c r="STI29" s="216"/>
      <c r="STJ29" s="216"/>
      <c r="STK29" s="216"/>
      <c r="STL29" s="216"/>
      <c r="STM29" s="216"/>
      <c r="STN29" s="216"/>
      <c r="STO29" s="216"/>
      <c r="STP29" s="216"/>
      <c r="STQ29" s="216"/>
      <c r="STR29" s="216"/>
      <c r="STS29" s="216"/>
      <c r="STT29" s="216"/>
      <c r="STU29" s="216"/>
      <c r="STV29" s="216"/>
      <c r="STW29" s="216"/>
      <c r="STX29" s="216"/>
      <c r="STY29" s="216"/>
      <c r="STZ29" s="216"/>
      <c r="SUA29" s="216"/>
      <c r="SUB29" s="216"/>
      <c r="SUC29" s="216"/>
      <c r="SUD29" s="216"/>
      <c r="SUE29" s="216"/>
      <c r="SUF29" s="216"/>
      <c r="SUG29" s="216"/>
      <c r="SUH29" s="216"/>
      <c r="SUI29" s="216"/>
      <c r="SUJ29" s="216"/>
      <c r="SUK29" s="216"/>
      <c r="SUL29" s="216"/>
      <c r="SUM29" s="216"/>
      <c r="SUN29" s="216"/>
      <c r="SUO29" s="216"/>
      <c r="SUP29" s="216"/>
      <c r="SUQ29" s="216"/>
      <c r="SUR29" s="216"/>
      <c r="SUS29" s="216"/>
      <c r="SUT29" s="216"/>
      <c r="SUU29" s="216"/>
      <c r="SUV29" s="216"/>
      <c r="SUW29" s="216"/>
      <c r="SUX29" s="216"/>
      <c r="SUY29" s="216"/>
      <c r="SUZ29" s="216"/>
      <c r="SVA29" s="216"/>
      <c r="SVB29" s="216"/>
      <c r="SVC29" s="216"/>
      <c r="SVD29" s="216"/>
      <c r="SVE29" s="216"/>
      <c r="SVF29" s="216"/>
      <c r="SVG29" s="216"/>
      <c r="SVH29" s="216"/>
      <c r="SVI29" s="216"/>
      <c r="SVJ29" s="216"/>
      <c r="SVK29" s="216"/>
      <c r="SVL29" s="216"/>
      <c r="SVM29" s="216"/>
      <c r="SVN29" s="216"/>
      <c r="SVO29" s="216"/>
      <c r="SVP29" s="216"/>
      <c r="SVQ29" s="216"/>
      <c r="SVR29" s="216"/>
      <c r="SVS29" s="216"/>
      <c r="SVT29" s="216"/>
      <c r="SVU29" s="216"/>
      <c r="SVV29" s="216"/>
      <c r="SVW29" s="216"/>
      <c r="SVX29" s="216"/>
      <c r="SVY29" s="216"/>
      <c r="SVZ29" s="216"/>
      <c r="SWA29" s="216"/>
      <c r="SWB29" s="216"/>
      <c r="SWC29" s="216"/>
      <c r="SWD29" s="216"/>
      <c r="SWE29" s="216"/>
      <c r="SWF29" s="216"/>
      <c r="SWG29" s="216"/>
      <c r="SWH29" s="216"/>
      <c r="SWI29" s="216"/>
      <c r="SWJ29" s="216"/>
      <c r="SWK29" s="216"/>
      <c r="SWL29" s="216"/>
      <c r="SWM29" s="216"/>
      <c r="SWN29" s="216"/>
      <c r="SWO29" s="216"/>
      <c r="SWP29" s="216"/>
      <c r="SWQ29" s="216"/>
      <c r="SWR29" s="216"/>
      <c r="SWS29" s="216"/>
      <c r="SWT29" s="216"/>
      <c r="SWU29" s="216"/>
      <c r="SWV29" s="216"/>
      <c r="SWW29" s="216"/>
      <c r="SWX29" s="216"/>
      <c r="SWY29" s="216"/>
      <c r="SWZ29" s="216"/>
      <c r="SXA29" s="216"/>
      <c r="SXB29" s="216"/>
      <c r="SXC29" s="216"/>
      <c r="SXD29" s="216"/>
      <c r="SXE29" s="216"/>
      <c r="SXF29" s="216"/>
      <c r="SXG29" s="216"/>
      <c r="SXH29" s="216"/>
      <c r="SXI29" s="216"/>
      <c r="SXJ29" s="216"/>
      <c r="SXK29" s="216"/>
      <c r="SXL29" s="216"/>
      <c r="SXM29" s="216"/>
      <c r="SXN29" s="216"/>
      <c r="SXO29" s="216"/>
      <c r="SXP29" s="216"/>
      <c r="SXQ29" s="216"/>
      <c r="SXR29" s="216"/>
      <c r="SXS29" s="216"/>
      <c r="SXT29" s="216"/>
      <c r="SXU29" s="216"/>
      <c r="SXV29" s="216"/>
      <c r="SXW29" s="216"/>
      <c r="SXX29" s="216"/>
      <c r="SXY29" s="216"/>
      <c r="SXZ29" s="216"/>
      <c r="SYA29" s="216"/>
      <c r="SYB29" s="216"/>
      <c r="SYC29" s="216"/>
      <c r="SYD29" s="216"/>
      <c r="SYE29" s="216"/>
      <c r="SYF29" s="216"/>
      <c r="SYG29" s="216"/>
      <c r="SYH29" s="216"/>
      <c r="SYI29" s="216"/>
      <c r="SYJ29" s="216"/>
      <c r="SYK29" s="216"/>
      <c r="SYL29" s="216"/>
      <c r="SYM29" s="216"/>
      <c r="SYN29" s="216"/>
      <c r="SYO29" s="216"/>
      <c r="SYP29" s="216"/>
      <c r="SYQ29" s="216"/>
      <c r="SYR29" s="216"/>
      <c r="SYS29" s="216"/>
      <c r="SYT29" s="216"/>
      <c r="SYU29" s="216"/>
      <c r="SYV29" s="216"/>
      <c r="SYW29" s="216"/>
      <c r="SYX29" s="216"/>
      <c r="SYY29" s="216"/>
      <c r="SYZ29" s="216"/>
      <c r="SZA29" s="216"/>
      <c r="SZB29" s="216"/>
      <c r="SZC29" s="216"/>
      <c r="SZD29" s="216"/>
      <c r="SZE29" s="216"/>
      <c r="SZF29" s="216"/>
      <c r="SZG29" s="216"/>
      <c r="SZH29" s="216"/>
      <c r="SZI29" s="216"/>
      <c r="SZJ29" s="216"/>
      <c r="SZK29" s="216"/>
      <c r="SZL29" s="216"/>
      <c r="SZM29" s="216"/>
      <c r="SZN29" s="216"/>
      <c r="SZO29" s="216"/>
      <c r="SZP29" s="216"/>
      <c r="SZQ29" s="216"/>
      <c r="SZR29" s="216"/>
      <c r="SZS29" s="216"/>
      <c r="SZT29" s="216"/>
      <c r="SZU29" s="216"/>
      <c r="SZV29" s="216"/>
      <c r="SZW29" s="216"/>
      <c r="SZX29" s="216"/>
      <c r="SZY29" s="216"/>
      <c r="SZZ29" s="216"/>
      <c r="TAA29" s="216"/>
      <c r="TAB29" s="216"/>
      <c r="TAC29" s="216"/>
      <c r="TAD29" s="216"/>
      <c r="TAE29" s="216"/>
      <c r="TAF29" s="216"/>
      <c r="TAG29" s="216"/>
      <c r="TAH29" s="216"/>
      <c r="TAI29" s="216"/>
      <c r="TAJ29" s="216"/>
      <c r="TAK29" s="216"/>
      <c r="TAL29" s="216"/>
      <c r="TAM29" s="216"/>
      <c r="TAN29" s="216"/>
      <c r="TAO29" s="216"/>
      <c r="TAP29" s="216"/>
      <c r="TAQ29" s="216"/>
      <c r="TAR29" s="216"/>
      <c r="TAS29" s="216"/>
      <c r="TAT29" s="216"/>
      <c r="TAU29" s="216"/>
      <c r="TAV29" s="216"/>
      <c r="TAW29" s="216"/>
      <c r="TAX29" s="216"/>
      <c r="TAY29" s="216"/>
      <c r="TAZ29" s="216"/>
      <c r="TBA29" s="216"/>
      <c r="TBB29" s="216"/>
      <c r="TBC29" s="216"/>
      <c r="TBD29" s="216"/>
      <c r="TBE29" s="216"/>
      <c r="TBF29" s="216"/>
      <c r="TBG29" s="216"/>
      <c r="TBH29" s="216"/>
      <c r="TBI29" s="216"/>
      <c r="TBJ29" s="216"/>
      <c r="TBK29" s="216"/>
      <c r="TBL29" s="216"/>
      <c r="TBM29" s="216"/>
      <c r="TBN29" s="216"/>
      <c r="TBO29" s="216"/>
      <c r="TBP29" s="216"/>
      <c r="TBQ29" s="216"/>
      <c r="TBR29" s="216"/>
      <c r="TBS29" s="216"/>
      <c r="TBT29" s="216"/>
      <c r="TBU29" s="216"/>
      <c r="TBV29" s="216"/>
      <c r="TBW29" s="216"/>
      <c r="TBX29" s="216"/>
      <c r="TBY29" s="216"/>
      <c r="TBZ29" s="216"/>
      <c r="TCA29" s="216"/>
      <c r="TCB29" s="216"/>
      <c r="TCC29" s="216"/>
      <c r="TCD29" s="216"/>
      <c r="TCE29" s="216"/>
      <c r="TCF29" s="216"/>
      <c r="TCG29" s="216"/>
      <c r="TCH29" s="216"/>
      <c r="TCI29" s="216"/>
      <c r="TCJ29" s="216"/>
      <c r="TCK29" s="216"/>
      <c r="TCL29" s="216"/>
      <c r="TCM29" s="216"/>
      <c r="TCN29" s="216"/>
      <c r="TCO29" s="216"/>
      <c r="TCP29" s="216"/>
      <c r="TCQ29" s="216"/>
      <c r="TCR29" s="216"/>
      <c r="TCS29" s="216"/>
      <c r="TCT29" s="216"/>
      <c r="TCU29" s="216"/>
      <c r="TCV29" s="216"/>
      <c r="TCW29" s="216"/>
      <c r="TCX29" s="216"/>
      <c r="TCY29" s="216"/>
      <c r="TCZ29" s="216"/>
      <c r="TDA29" s="216"/>
      <c r="TDB29" s="216"/>
      <c r="TDC29" s="216"/>
      <c r="TDD29" s="216"/>
      <c r="TDE29" s="216"/>
      <c r="TDF29" s="216"/>
      <c r="TDG29" s="216"/>
      <c r="TDH29" s="216"/>
      <c r="TDI29" s="216"/>
      <c r="TDJ29" s="216"/>
      <c r="TDK29" s="216"/>
      <c r="TDL29" s="216"/>
      <c r="TDM29" s="216"/>
      <c r="TDN29" s="216"/>
      <c r="TDO29" s="216"/>
      <c r="TDP29" s="216"/>
      <c r="TDQ29" s="216"/>
      <c r="TDR29" s="216"/>
      <c r="TDS29" s="216"/>
      <c r="TDT29" s="216"/>
      <c r="TDU29" s="216"/>
      <c r="TDV29" s="216"/>
      <c r="TDW29" s="216"/>
      <c r="TDX29" s="216"/>
      <c r="TDY29" s="216"/>
      <c r="TDZ29" s="216"/>
      <c r="TEA29" s="216"/>
      <c r="TEB29" s="216"/>
      <c r="TEC29" s="216"/>
      <c r="TED29" s="216"/>
      <c r="TEE29" s="216"/>
      <c r="TEF29" s="216"/>
      <c r="TEG29" s="216"/>
      <c r="TEH29" s="216"/>
      <c r="TEI29" s="216"/>
      <c r="TEJ29" s="216"/>
      <c r="TEK29" s="216"/>
      <c r="TEL29" s="216"/>
      <c r="TEM29" s="216"/>
      <c r="TEN29" s="216"/>
      <c r="TEO29" s="216"/>
      <c r="TEP29" s="216"/>
      <c r="TEQ29" s="216"/>
      <c r="TER29" s="216"/>
      <c r="TES29" s="216"/>
      <c r="TET29" s="216"/>
      <c r="TEU29" s="216"/>
      <c r="TEV29" s="216"/>
      <c r="TEW29" s="216"/>
      <c r="TEX29" s="216"/>
      <c r="TEY29" s="216"/>
      <c r="TEZ29" s="216"/>
      <c r="TFA29" s="216"/>
      <c r="TFB29" s="216"/>
      <c r="TFC29" s="216"/>
      <c r="TFD29" s="216"/>
      <c r="TFE29" s="216"/>
      <c r="TFF29" s="216"/>
      <c r="TFG29" s="216"/>
      <c r="TFH29" s="216"/>
      <c r="TFI29" s="216"/>
      <c r="TFJ29" s="216"/>
      <c r="TFK29" s="216"/>
      <c r="TFL29" s="216"/>
      <c r="TFM29" s="216"/>
      <c r="TFN29" s="216"/>
      <c r="TFO29" s="216"/>
      <c r="TFP29" s="216"/>
      <c r="TFQ29" s="216"/>
      <c r="TFR29" s="216"/>
      <c r="TFS29" s="216"/>
      <c r="TFT29" s="216"/>
      <c r="TFU29" s="216"/>
      <c r="TFV29" s="216"/>
      <c r="TFW29" s="216"/>
      <c r="TFX29" s="216"/>
      <c r="TFY29" s="216"/>
      <c r="TFZ29" s="216"/>
      <c r="TGA29" s="216"/>
      <c r="TGB29" s="216"/>
      <c r="TGC29" s="216"/>
      <c r="TGD29" s="216"/>
      <c r="TGE29" s="216"/>
      <c r="TGF29" s="216"/>
      <c r="TGG29" s="216"/>
      <c r="TGH29" s="216"/>
      <c r="TGI29" s="216"/>
      <c r="TGJ29" s="216"/>
      <c r="TGK29" s="216"/>
      <c r="TGL29" s="216"/>
      <c r="TGM29" s="216"/>
      <c r="TGN29" s="216"/>
      <c r="TGO29" s="216"/>
      <c r="TGP29" s="216"/>
      <c r="TGQ29" s="216"/>
      <c r="TGR29" s="216"/>
      <c r="TGS29" s="216"/>
      <c r="TGT29" s="216"/>
      <c r="TGU29" s="216"/>
      <c r="TGV29" s="216"/>
      <c r="TGW29" s="216"/>
      <c r="TGX29" s="216"/>
      <c r="TGY29" s="216"/>
      <c r="TGZ29" s="216"/>
      <c r="THA29" s="216"/>
      <c r="THB29" s="216"/>
      <c r="THC29" s="216"/>
      <c r="THD29" s="216"/>
      <c r="THE29" s="216"/>
      <c r="THF29" s="216"/>
      <c r="THG29" s="216"/>
      <c r="THH29" s="216"/>
      <c r="THI29" s="216"/>
      <c r="THJ29" s="216"/>
      <c r="THK29" s="216"/>
      <c r="THL29" s="216"/>
      <c r="THM29" s="216"/>
      <c r="THN29" s="216"/>
      <c r="THO29" s="216"/>
      <c r="THP29" s="216"/>
      <c r="THQ29" s="216"/>
      <c r="THR29" s="216"/>
      <c r="THS29" s="216"/>
      <c r="THT29" s="216"/>
      <c r="THU29" s="216"/>
      <c r="THV29" s="216"/>
      <c r="THW29" s="216"/>
      <c r="THX29" s="216"/>
      <c r="THY29" s="216"/>
      <c r="THZ29" s="216"/>
      <c r="TIA29" s="216"/>
      <c r="TIB29" s="216"/>
      <c r="TIC29" s="216"/>
      <c r="TID29" s="216"/>
      <c r="TIE29" s="216"/>
      <c r="TIF29" s="216"/>
      <c r="TIG29" s="216"/>
      <c r="TIH29" s="216"/>
      <c r="TII29" s="216"/>
      <c r="TIJ29" s="216"/>
      <c r="TIK29" s="216"/>
      <c r="TIL29" s="216"/>
      <c r="TIM29" s="216"/>
      <c r="TIN29" s="216"/>
      <c r="TIO29" s="216"/>
      <c r="TIP29" s="216"/>
      <c r="TIQ29" s="216"/>
      <c r="TIR29" s="216"/>
      <c r="TIS29" s="216"/>
      <c r="TIT29" s="216"/>
      <c r="TIU29" s="216"/>
      <c r="TIV29" s="216"/>
      <c r="TIW29" s="216"/>
      <c r="TIX29" s="216"/>
      <c r="TIY29" s="216"/>
      <c r="TIZ29" s="216"/>
      <c r="TJA29" s="216"/>
      <c r="TJB29" s="216"/>
      <c r="TJC29" s="216"/>
      <c r="TJD29" s="216"/>
      <c r="TJE29" s="216"/>
      <c r="TJF29" s="216"/>
      <c r="TJG29" s="216"/>
      <c r="TJH29" s="216"/>
      <c r="TJI29" s="216"/>
      <c r="TJJ29" s="216"/>
      <c r="TJK29" s="216"/>
      <c r="TJL29" s="216"/>
      <c r="TJM29" s="216"/>
      <c r="TJN29" s="216"/>
      <c r="TJO29" s="216"/>
      <c r="TJP29" s="216"/>
      <c r="TJQ29" s="216"/>
      <c r="TJR29" s="216"/>
      <c r="TJS29" s="216"/>
      <c r="TJT29" s="216"/>
      <c r="TJU29" s="216"/>
      <c r="TJV29" s="216"/>
      <c r="TJW29" s="216"/>
      <c r="TJX29" s="216"/>
      <c r="TJY29" s="216"/>
      <c r="TJZ29" s="216"/>
      <c r="TKA29" s="216"/>
      <c r="TKB29" s="216"/>
      <c r="TKC29" s="216"/>
      <c r="TKD29" s="216"/>
      <c r="TKE29" s="216"/>
      <c r="TKF29" s="216"/>
      <c r="TKG29" s="216"/>
      <c r="TKH29" s="216"/>
      <c r="TKI29" s="216"/>
      <c r="TKJ29" s="216"/>
      <c r="TKK29" s="216"/>
      <c r="TKL29" s="216"/>
      <c r="TKM29" s="216"/>
      <c r="TKN29" s="216"/>
      <c r="TKO29" s="216"/>
      <c r="TKP29" s="216"/>
      <c r="TKQ29" s="216"/>
      <c r="TKR29" s="216"/>
      <c r="TKS29" s="216"/>
      <c r="TKT29" s="216"/>
      <c r="TKU29" s="216"/>
      <c r="TKV29" s="216"/>
      <c r="TKW29" s="216"/>
      <c r="TKX29" s="216"/>
      <c r="TKY29" s="216"/>
      <c r="TKZ29" s="216"/>
      <c r="TLA29" s="216"/>
      <c r="TLB29" s="216"/>
      <c r="TLC29" s="216"/>
      <c r="TLD29" s="216"/>
      <c r="TLE29" s="216"/>
      <c r="TLF29" s="216"/>
      <c r="TLG29" s="216"/>
      <c r="TLH29" s="216"/>
      <c r="TLI29" s="216"/>
      <c r="TLJ29" s="216"/>
      <c r="TLK29" s="216"/>
      <c r="TLL29" s="216"/>
      <c r="TLM29" s="216"/>
      <c r="TLN29" s="216"/>
      <c r="TLO29" s="216"/>
      <c r="TLP29" s="216"/>
      <c r="TLQ29" s="216"/>
      <c r="TLR29" s="216"/>
      <c r="TLS29" s="216"/>
      <c r="TLT29" s="216"/>
      <c r="TLU29" s="216"/>
      <c r="TLV29" s="216"/>
      <c r="TLW29" s="216"/>
      <c r="TLX29" s="216"/>
      <c r="TLY29" s="216"/>
      <c r="TLZ29" s="216"/>
      <c r="TMA29" s="216"/>
      <c r="TMB29" s="216"/>
      <c r="TMC29" s="216"/>
      <c r="TMD29" s="216"/>
      <c r="TME29" s="216"/>
      <c r="TMF29" s="216"/>
      <c r="TMG29" s="216"/>
      <c r="TMH29" s="216"/>
      <c r="TMI29" s="216"/>
      <c r="TMJ29" s="216"/>
      <c r="TMK29" s="216"/>
      <c r="TML29" s="216"/>
      <c r="TMM29" s="216"/>
      <c r="TMN29" s="216"/>
      <c r="TMO29" s="216"/>
      <c r="TMP29" s="216"/>
      <c r="TMQ29" s="216"/>
      <c r="TMR29" s="216"/>
      <c r="TMS29" s="216"/>
      <c r="TMT29" s="216"/>
      <c r="TMU29" s="216"/>
      <c r="TMV29" s="216"/>
      <c r="TMW29" s="216"/>
      <c r="TMX29" s="216"/>
      <c r="TMY29" s="216"/>
      <c r="TMZ29" s="216"/>
      <c r="TNA29" s="216"/>
      <c r="TNB29" s="216"/>
      <c r="TNC29" s="216"/>
      <c r="TND29" s="216"/>
      <c r="TNE29" s="216"/>
      <c r="TNF29" s="216"/>
      <c r="TNG29" s="216"/>
      <c r="TNH29" s="216"/>
      <c r="TNI29" s="216"/>
      <c r="TNJ29" s="216"/>
      <c r="TNK29" s="216"/>
      <c r="TNL29" s="216"/>
      <c r="TNM29" s="216"/>
      <c r="TNN29" s="216"/>
      <c r="TNO29" s="216"/>
      <c r="TNP29" s="216"/>
      <c r="TNQ29" s="216"/>
      <c r="TNR29" s="216"/>
      <c r="TNS29" s="216"/>
      <c r="TNT29" s="216"/>
      <c r="TNU29" s="216"/>
      <c r="TNV29" s="216"/>
      <c r="TNW29" s="216"/>
      <c r="TNX29" s="216"/>
      <c r="TNY29" s="216"/>
      <c r="TNZ29" s="216"/>
      <c r="TOA29" s="216"/>
      <c r="TOB29" s="216"/>
      <c r="TOC29" s="216"/>
      <c r="TOD29" s="216"/>
      <c r="TOE29" s="216"/>
      <c r="TOF29" s="216"/>
      <c r="TOG29" s="216"/>
      <c r="TOH29" s="216"/>
      <c r="TOI29" s="216"/>
      <c r="TOJ29" s="216"/>
      <c r="TOK29" s="216"/>
      <c r="TOL29" s="216"/>
      <c r="TOM29" s="216"/>
      <c r="TON29" s="216"/>
      <c r="TOO29" s="216"/>
      <c r="TOP29" s="216"/>
      <c r="TOQ29" s="216"/>
      <c r="TOR29" s="216"/>
      <c r="TOS29" s="216"/>
      <c r="TOT29" s="216"/>
      <c r="TOU29" s="216"/>
      <c r="TOV29" s="216"/>
      <c r="TOW29" s="216"/>
      <c r="TOX29" s="216"/>
      <c r="TOY29" s="216"/>
      <c r="TOZ29" s="216"/>
      <c r="TPA29" s="216"/>
      <c r="TPB29" s="216"/>
      <c r="TPC29" s="216"/>
      <c r="TPD29" s="216"/>
      <c r="TPE29" s="216"/>
      <c r="TPF29" s="216"/>
      <c r="TPG29" s="216"/>
      <c r="TPH29" s="216"/>
      <c r="TPI29" s="216"/>
      <c r="TPJ29" s="216"/>
      <c r="TPK29" s="216"/>
      <c r="TPL29" s="216"/>
      <c r="TPM29" s="216"/>
      <c r="TPN29" s="216"/>
      <c r="TPO29" s="216"/>
      <c r="TPP29" s="216"/>
      <c r="TPQ29" s="216"/>
      <c r="TPR29" s="216"/>
      <c r="TPS29" s="216"/>
      <c r="TPT29" s="216"/>
      <c r="TPU29" s="216"/>
      <c r="TPV29" s="216"/>
      <c r="TPW29" s="216"/>
      <c r="TPX29" s="216"/>
      <c r="TPY29" s="216"/>
      <c r="TPZ29" s="216"/>
      <c r="TQA29" s="216"/>
      <c r="TQB29" s="216"/>
      <c r="TQC29" s="216"/>
      <c r="TQD29" s="216"/>
      <c r="TQE29" s="216"/>
      <c r="TQF29" s="216"/>
      <c r="TQG29" s="216"/>
      <c r="TQH29" s="216"/>
      <c r="TQI29" s="216"/>
      <c r="TQJ29" s="216"/>
      <c r="TQK29" s="216"/>
      <c r="TQL29" s="216"/>
      <c r="TQM29" s="216"/>
      <c r="TQN29" s="216"/>
      <c r="TQO29" s="216"/>
      <c r="TQP29" s="216"/>
      <c r="TQQ29" s="216"/>
      <c r="TQR29" s="216"/>
      <c r="TQS29" s="216"/>
      <c r="TQT29" s="216"/>
      <c r="TQU29" s="216"/>
      <c r="TQV29" s="216"/>
      <c r="TQW29" s="216"/>
      <c r="TQX29" s="216"/>
      <c r="TQY29" s="216"/>
      <c r="TQZ29" s="216"/>
      <c r="TRA29" s="216"/>
      <c r="TRB29" s="216"/>
      <c r="TRC29" s="216"/>
      <c r="TRD29" s="216"/>
      <c r="TRE29" s="216"/>
      <c r="TRF29" s="216"/>
      <c r="TRG29" s="216"/>
      <c r="TRH29" s="216"/>
      <c r="TRI29" s="216"/>
      <c r="TRJ29" s="216"/>
      <c r="TRK29" s="216"/>
      <c r="TRL29" s="216"/>
      <c r="TRM29" s="216"/>
      <c r="TRN29" s="216"/>
      <c r="TRO29" s="216"/>
      <c r="TRP29" s="216"/>
      <c r="TRQ29" s="216"/>
      <c r="TRR29" s="216"/>
      <c r="TRS29" s="216"/>
      <c r="TRT29" s="216"/>
      <c r="TRU29" s="216"/>
      <c r="TRV29" s="216"/>
      <c r="TRW29" s="216"/>
      <c r="TRX29" s="216"/>
      <c r="TRY29" s="216"/>
      <c r="TRZ29" s="216"/>
      <c r="TSA29" s="216"/>
      <c r="TSB29" s="216"/>
      <c r="TSC29" s="216"/>
      <c r="TSD29" s="216"/>
      <c r="TSE29" s="216"/>
      <c r="TSF29" s="216"/>
      <c r="TSG29" s="216"/>
      <c r="TSH29" s="216"/>
      <c r="TSI29" s="216"/>
      <c r="TSJ29" s="216"/>
      <c r="TSK29" s="216"/>
      <c r="TSL29" s="216"/>
      <c r="TSM29" s="216"/>
      <c r="TSN29" s="216"/>
      <c r="TSO29" s="216"/>
      <c r="TSP29" s="216"/>
      <c r="TSQ29" s="216"/>
      <c r="TSR29" s="216"/>
      <c r="TSS29" s="216"/>
      <c r="TST29" s="216"/>
      <c r="TSU29" s="216"/>
      <c r="TSV29" s="216"/>
      <c r="TSW29" s="216"/>
      <c r="TSX29" s="216"/>
      <c r="TSY29" s="216"/>
      <c r="TSZ29" s="216"/>
      <c r="TTA29" s="216"/>
      <c r="TTB29" s="216"/>
      <c r="TTC29" s="216"/>
      <c r="TTD29" s="216"/>
      <c r="TTE29" s="216"/>
      <c r="TTF29" s="216"/>
      <c r="TTG29" s="216"/>
      <c r="TTH29" s="216"/>
      <c r="TTI29" s="216"/>
      <c r="TTJ29" s="216"/>
      <c r="TTK29" s="216"/>
      <c r="TTL29" s="216"/>
      <c r="TTM29" s="216"/>
      <c r="TTN29" s="216"/>
      <c r="TTO29" s="216"/>
      <c r="TTP29" s="216"/>
      <c r="TTQ29" s="216"/>
      <c r="TTR29" s="216"/>
      <c r="TTS29" s="216"/>
      <c r="TTT29" s="216"/>
      <c r="TTU29" s="216"/>
      <c r="TTV29" s="216"/>
      <c r="TTW29" s="216"/>
      <c r="TTX29" s="216"/>
      <c r="TTY29" s="216"/>
      <c r="TTZ29" s="216"/>
      <c r="TUA29" s="216"/>
      <c r="TUB29" s="216"/>
      <c r="TUC29" s="216"/>
      <c r="TUD29" s="216"/>
      <c r="TUE29" s="216"/>
      <c r="TUF29" s="216"/>
      <c r="TUG29" s="216"/>
      <c r="TUH29" s="216"/>
      <c r="TUI29" s="216"/>
      <c r="TUJ29" s="216"/>
      <c r="TUK29" s="216"/>
      <c r="TUL29" s="216"/>
      <c r="TUM29" s="216"/>
      <c r="TUN29" s="216"/>
      <c r="TUO29" s="216"/>
      <c r="TUP29" s="216"/>
      <c r="TUQ29" s="216"/>
      <c r="TUR29" s="216"/>
      <c r="TUS29" s="216"/>
      <c r="TUT29" s="216"/>
      <c r="TUU29" s="216"/>
      <c r="TUV29" s="216"/>
      <c r="TUW29" s="216"/>
      <c r="TUX29" s="216"/>
      <c r="TUY29" s="216"/>
      <c r="TUZ29" s="216"/>
      <c r="TVA29" s="216"/>
      <c r="TVB29" s="216"/>
      <c r="TVC29" s="216"/>
      <c r="TVD29" s="216"/>
      <c r="TVE29" s="216"/>
      <c r="TVF29" s="216"/>
      <c r="TVG29" s="216"/>
      <c r="TVH29" s="216"/>
      <c r="TVI29" s="216"/>
      <c r="TVJ29" s="216"/>
      <c r="TVK29" s="216"/>
      <c r="TVL29" s="216"/>
      <c r="TVM29" s="216"/>
      <c r="TVN29" s="216"/>
      <c r="TVO29" s="216"/>
      <c r="TVP29" s="216"/>
      <c r="TVQ29" s="216"/>
      <c r="TVR29" s="216"/>
      <c r="TVS29" s="216"/>
      <c r="TVT29" s="216"/>
      <c r="TVU29" s="216"/>
      <c r="TVV29" s="216"/>
      <c r="TVW29" s="216"/>
      <c r="TVX29" s="216"/>
      <c r="TVY29" s="216"/>
      <c r="TVZ29" s="216"/>
      <c r="TWA29" s="216"/>
      <c r="TWB29" s="216"/>
      <c r="TWC29" s="216"/>
      <c r="TWD29" s="216"/>
      <c r="TWE29" s="216"/>
      <c r="TWF29" s="216"/>
      <c r="TWG29" s="216"/>
      <c r="TWH29" s="216"/>
      <c r="TWI29" s="216"/>
      <c r="TWJ29" s="216"/>
      <c r="TWK29" s="216"/>
      <c r="TWL29" s="216"/>
      <c r="TWM29" s="216"/>
      <c r="TWN29" s="216"/>
      <c r="TWO29" s="216"/>
      <c r="TWP29" s="216"/>
      <c r="TWQ29" s="216"/>
      <c r="TWR29" s="216"/>
      <c r="TWS29" s="216"/>
      <c r="TWT29" s="216"/>
      <c r="TWU29" s="216"/>
      <c r="TWV29" s="216"/>
      <c r="TWW29" s="216"/>
      <c r="TWX29" s="216"/>
      <c r="TWY29" s="216"/>
      <c r="TWZ29" s="216"/>
      <c r="TXA29" s="216"/>
      <c r="TXB29" s="216"/>
      <c r="TXC29" s="216"/>
      <c r="TXD29" s="216"/>
      <c r="TXE29" s="216"/>
      <c r="TXF29" s="216"/>
      <c r="TXG29" s="216"/>
      <c r="TXH29" s="216"/>
      <c r="TXI29" s="216"/>
      <c r="TXJ29" s="216"/>
      <c r="TXK29" s="216"/>
      <c r="TXL29" s="216"/>
      <c r="TXM29" s="216"/>
      <c r="TXN29" s="216"/>
      <c r="TXO29" s="216"/>
      <c r="TXP29" s="216"/>
      <c r="TXQ29" s="216"/>
      <c r="TXR29" s="216"/>
      <c r="TXS29" s="216"/>
      <c r="TXT29" s="216"/>
      <c r="TXU29" s="216"/>
      <c r="TXV29" s="216"/>
      <c r="TXW29" s="216"/>
      <c r="TXX29" s="216"/>
      <c r="TXY29" s="216"/>
      <c r="TXZ29" s="216"/>
      <c r="TYA29" s="216"/>
      <c r="TYB29" s="216"/>
      <c r="TYC29" s="216"/>
      <c r="TYD29" s="216"/>
      <c r="TYE29" s="216"/>
      <c r="TYF29" s="216"/>
      <c r="TYG29" s="216"/>
      <c r="TYH29" s="216"/>
      <c r="TYI29" s="216"/>
      <c r="TYJ29" s="216"/>
      <c r="TYK29" s="216"/>
      <c r="TYL29" s="216"/>
      <c r="TYM29" s="216"/>
      <c r="TYN29" s="216"/>
      <c r="TYO29" s="216"/>
      <c r="TYP29" s="216"/>
      <c r="TYQ29" s="216"/>
      <c r="TYR29" s="216"/>
      <c r="TYS29" s="216"/>
      <c r="TYT29" s="216"/>
      <c r="TYU29" s="216"/>
      <c r="TYV29" s="216"/>
      <c r="TYW29" s="216"/>
      <c r="TYX29" s="216"/>
      <c r="TYY29" s="216"/>
      <c r="TYZ29" s="216"/>
      <c r="TZA29" s="216"/>
      <c r="TZB29" s="216"/>
      <c r="TZC29" s="216"/>
      <c r="TZD29" s="216"/>
      <c r="TZE29" s="216"/>
      <c r="TZF29" s="216"/>
      <c r="TZG29" s="216"/>
      <c r="TZH29" s="216"/>
      <c r="TZI29" s="216"/>
      <c r="TZJ29" s="216"/>
      <c r="TZK29" s="216"/>
      <c r="TZL29" s="216"/>
      <c r="TZM29" s="216"/>
      <c r="TZN29" s="216"/>
      <c r="TZO29" s="216"/>
      <c r="TZP29" s="216"/>
      <c r="TZQ29" s="216"/>
      <c r="TZR29" s="216"/>
      <c r="TZS29" s="216"/>
      <c r="TZT29" s="216"/>
      <c r="TZU29" s="216"/>
      <c r="TZV29" s="216"/>
      <c r="TZW29" s="216"/>
      <c r="TZX29" s="216"/>
      <c r="TZY29" s="216"/>
      <c r="TZZ29" s="216"/>
      <c r="UAA29" s="216"/>
      <c r="UAB29" s="216"/>
      <c r="UAC29" s="216"/>
      <c r="UAD29" s="216"/>
      <c r="UAE29" s="216"/>
      <c r="UAF29" s="216"/>
      <c r="UAG29" s="216"/>
      <c r="UAH29" s="216"/>
      <c r="UAI29" s="216"/>
      <c r="UAJ29" s="216"/>
      <c r="UAK29" s="216"/>
      <c r="UAL29" s="216"/>
      <c r="UAM29" s="216"/>
      <c r="UAN29" s="216"/>
      <c r="UAO29" s="216"/>
      <c r="UAP29" s="216"/>
      <c r="UAQ29" s="216"/>
      <c r="UAR29" s="216"/>
      <c r="UAS29" s="216"/>
      <c r="UAT29" s="216"/>
      <c r="UAU29" s="216"/>
      <c r="UAV29" s="216"/>
      <c r="UAW29" s="216"/>
      <c r="UAX29" s="216"/>
      <c r="UAY29" s="216"/>
      <c r="UAZ29" s="216"/>
      <c r="UBA29" s="216"/>
      <c r="UBB29" s="216"/>
      <c r="UBC29" s="216"/>
      <c r="UBD29" s="216"/>
      <c r="UBE29" s="216"/>
      <c r="UBF29" s="216"/>
      <c r="UBG29" s="216"/>
      <c r="UBH29" s="216"/>
      <c r="UBI29" s="216"/>
      <c r="UBJ29" s="216"/>
      <c r="UBK29" s="216"/>
      <c r="UBL29" s="216"/>
      <c r="UBM29" s="216"/>
      <c r="UBN29" s="216"/>
      <c r="UBO29" s="216"/>
      <c r="UBP29" s="216"/>
      <c r="UBQ29" s="216"/>
      <c r="UBR29" s="216"/>
      <c r="UBS29" s="216"/>
      <c r="UBT29" s="216"/>
      <c r="UBU29" s="216"/>
      <c r="UBV29" s="216"/>
      <c r="UBW29" s="216"/>
      <c r="UBX29" s="216"/>
      <c r="UBY29" s="216"/>
      <c r="UBZ29" s="216"/>
      <c r="UCA29" s="216"/>
      <c r="UCB29" s="216"/>
      <c r="UCC29" s="216"/>
      <c r="UCD29" s="216"/>
      <c r="UCE29" s="216"/>
      <c r="UCF29" s="216"/>
      <c r="UCG29" s="216"/>
      <c r="UCH29" s="216"/>
      <c r="UCI29" s="216"/>
      <c r="UCJ29" s="216"/>
      <c r="UCK29" s="216"/>
      <c r="UCL29" s="216"/>
      <c r="UCM29" s="216"/>
      <c r="UCN29" s="216"/>
      <c r="UCO29" s="216"/>
      <c r="UCP29" s="216"/>
      <c r="UCQ29" s="216"/>
      <c r="UCR29" s="216"/>
      <c r="UCS29" s="216"/>
      <c r="UCT29" s="216"/>
      <c r="UCU29" s="216"/>
      <c r="UCV29" s="216"/>
      <c r="UCW29" s="216"/>
      <c r="UCX29" s="216"/>
      <c r="UCY29" s="216"/>
      <c r="UCZ29" s="216"/>
      <c r="UDA29" s="216"/>
      <c r="UDB29" s="216"/>
      <c r="UDC29" s="216"/>
      <c r="UDD29" s="216"/>
      <c r="UDE29" s="216"/>
      <c r="UDF29" s="216"/>
      <c r="UDG29" s="216"/>
      <c r="UDH29" s="216"/>
      <c r="UDI29" s="216"/>
      <c r="UDJ29" s="216"/>
      <c r="UDK29" s="216"/>
      <c r="UDL29" s="216"/>
      <c r="UDM29" s="216"/>
      <c r="UDN29" s="216"/>
      <c r="UDO29" s="216"/>
      <c r="UDP29" s="216"/>
      <c r="UDQ29" s="216"/>
      <c r="UDR29" s="216"/>
      <c r="UDS29" s="216"/>
      <c r="UDT29" s="216"/>
      <c r="UDU29" s="216"/>
      <c r="UDV29" s="216"/>
      <c r="UDW29" s="216"/>
      <c r="UDX29" s="216"/>
      <c r="UDY29" s="216"/>
      <c r="UDZ29" s="216"/>
      <c r="UEA29" s="216"/>
      <c r="UEB29" s="216"/>
      <c r="UEC29" s="216"/>
      <c r="UED29" s="216"/>
      <c r="UEE29" s="216"/>
      <c r="UEF29" s="216"/>
      <c r="UEG29" s="216"/>
      <c r="UEH29" s="216"/>
      <c r="UEI29" s="216"/>
      <c r="UEJ29" s="216"/>
      <c r="UEK29" s="216"/>
      <c r="UEL29" s="216"/>
      <c r="UEM29" s="216"/>
      <c r="UEN29" s="216"/>
      <c r="UEO29" s="216"/>
      <c r="UEP29" s="216"/>
      <c r="UEQ29" s="216"/>
      <c r="UER29" s="216"/>
      <c r="UES29" s="216"/>
      <c r="UET29" s="216"/>
      <c r="UEU29" s="216"/>
      <c r="UEV29" s="216"/>
      <c r="UEW29" s="216"/>
      <c r="UEX29" s="216"/>
      <c r="UEY29" s="216"/>
      <c r="UEZ29" s="216"/>
      <c r="UFA29" s="216"/>
      <c r="UFB29" s="216"/>
      <c r="UFC29" s="216"/>
      <c r="UFD29" s="216"/>
      <c r="UFE29" s="216"/>
      <c r="UFF29" s="216"/>
      <c r="UFG29" s="216"/>
      <c r="UFH29" s="216"/>
      <c r="UFI29" s="216"/>
      <c r="UFJ29" s="216"/>
      <c r="UFK29" s="216"/>
      <c r="UFL29" s="216"/>
      <c r="UFM29" s="216"/>
      <c r="UFN29" s="216"/>
      <c r="UFO29" s="216"/>
      <c r="UFP29" s="216"/>
      <c r="UFQ29" s="216"/>
      <c r="UFR29" s="216"/>
      <c r="UFS29" s="216"/>
      <c r="UFT29" s="216"/>
      <c r="UFU29" s="216"/>
      <c r="UFV29" s="216"/>
      <c r="UFW29" s="216"/>
      <c r="UFX29" s="216"/>
      <c r="UFY29" s="216"/>
      <c r="UFZ29" s="216"/>
      <c r="UGA29" s="216"/>
      <c r="UGB29" s="216"/>
      <c r="UGC29" s="216"/>
      <c r="UGD29" s="216"/>
      <c r="UGE29" s="216"/>
      <c r="UGF29" s="216"/>
      <c r="UGG29" s="216"/>
      <c r="UGH29" s="216"/>
      <c r="UGI29" s="216"/>
      <c r="UGJ29" s="216"/>
      <c r="UGK29" s="216"/>
      <c r="UGL29" s="216"/>
      <c r="UGM29" s="216"/>
      <c r="UGN29" s="216"/>
      <c r="UGO29" s="216"/>
      <c r="UGP29" s="216"/>
      <c r="UGQ29" s="216"/>
      <c r="UGR29" s="216"/>
      <c r="UGS29" s="216"/>
      <c r="UGT29" s="216"/>
      <c r="UGU29" s="216"/>
      <c r="UGV29" s="216"/>
      <c r="UGW29" s="216"/>
      <c r="UGX29" s="216"/>
      <c r="UGY29" s="216"/>
      <c r="UGZ29" s="216"/>
      <c r="UHA29" s="216"/>
      <c r="UHB29" s="216"/>
      <c r="UHC29" s="216"/>
      <c r="UHD29" s="216"/>
      <c r="UHE29" s="216"/>
      <c r="UHF29" s="216"/>
      <c r="UHG29" s="216"/>
      <c r="UHH29" s="216"/>
      <c r="UHI29" s="216"/>
      <c r="UHJ29" s="216"/>
      <c r="UHK29" s="216"/>
      <c r="UHL29" s="216"/>
      <c r="UHM29" s="216"/>
      <c r="UHN29" s="216"/>
      <c r="UHO29" s="216"/>
      <c r="UHP29" s="216"/>
      <c r="UHQ29" s="216"/>
      <c r="UHR29" s="216"/>
      <c r="UHS29" s="216"/>
      <c r="UHT29" s="216"/>
      <c r="UHU29" s="216"/>
      <c r="UHV29" s="216"/>
      <c r="UHW29" s="216"/>
      <c r="UHX29" s="216"/>
      <c r="UHY29" s="216"/>
      <c r="UHZ29" s="216"/>
      <c r="UIA29" s="216"/>
      <c r="UIB29" s="216"/>
      <c r="UIC29" s="216"/>
      <c r="UID29" s="216"/>
      <c r="UIE29" s="216"/>
      <c r="UIF29" s="216"/>
      <c r="UIG29" s="216"/>
      <c r="UIH29" s="216"/>
      <c r="UII29" s="216"/>
      <c r="UIJ29" s="216"/>
      <c r="UIK29" s="216"/>
      <c r="UIL29" s="216"/>
      <c r="UIM29" s="216"/>
      <c r="UIN29" s="216"/>
      <c r="UIO29" s="216"/>
      <c r="UIP29" s="216"/>
      <c r="UIQ29" s="216"/>
      <c r="UIR29" s="216"/>
      <c r="UIS29" s="216"/>
      <c r="UIT29" s="216"/>
      <c r="UIU29" s="216"/>
      <c r="UIV29" s="216"/>
      <c r="UIW29" s="216"/>
      <c r="UIX29" s="216"/>
      <c r="UIY29" s="216"/>
      <c r="UIZ29" s="216"/>
      <c r="UJA29" s="216"/>
      <c r="UJB29" s="216"/>
      <c r="UJC29" s="216"/>
      <c r="UJD29" s="216"/>
      <c r="UJE29" s="216"/>
      <c r="UJF29" s="216"/>
      <c r="UJG29" s="216"/>
      <c r="UJH29" s="216"/>
      <c r="UJI29" s="216"/>
      <c r="UJJ29" s="216"/>
      <c r="UJK29" s="216"/>
      <c r="UJL29" s="216"/>
      <c r="UJM29" s="216"/>
      <c r="UJN29" s="216"/>
      <c r="UJO29" s="216"/>
      <c r="UJP29" s="216"/>
      <c r="UJQ29" s="216"/>
      <c r="UJR29" s="216"/>
      <c r="UJS29" s="216"/>
      <c r="UJT29" s="216"/>
      <c r="UJU29" s="216"/>
      <c r="UJV29" s="216"/>
      <c r="UJW29" s="216"/>
      <c r="UJX29" s="216"/>
      <c r="UJY29" s="216"/>
      <c r="UJZ29" s="216"/>
      <c r="UKA29" s="216"/>
      <c r="UKB29" s="216"/>
      <c r="UKC29" s="216"/>
      <c r="UKD29" s="216"/>
      <c r="UKE29" s="216"/>
      <c r="UKF29" s="216"/>
      <c r="UKG29" s="216"/>
      <c r="UKH29" s="216"/>
      <c r="UKI29" s="216"/>
      <c r="UKJ29" s="216"/>
      <c r="UKK29" s="216"/>
      <c r="UKL29" s="216"/>
      <c r="UKM29" s="216"/>
      <c r="UKN29" s="216"/>
      <c r="UKO29" s="216"/>
      <c r="UKP29" s="216"/>
      <c r="UKQ29" s="216"/>
      <c r="UKR29" s="216"/>
      <c r="UKS29" s="216"/>
      <c r="UKT29" s="216"/>
      <c r="UKU29" s="216"/>
      <c r="UKV29" s="216"/>
      <c r="UKW29" s="216"/>
      <c r="UKX29" s="216"/>
      <c r="UKY29" s="216"/>
      <c r="UKZ29" s="216"/>
      <c r="ULA29" s="216"/>
      <c r="ULB29" s="216"/>
      <c r="ULC29" s="216"/>
      <c r="ULD29" s="216"/>
      <c r="ULE29" s="216"/>
      <c r="ULF29" s="216"/>
      <c r="ULG29" s="216"/>
      <c r="ULH29" s="216"/>
      <c r="ULI29" s="216"/>
      <c r="ULJ29" s="216"/>
      <c r="ULK29" s="216"/>
      <c r="ULL29" s="216"/>
      <c r="ULM29" s="216"/>
      <c r="ULN29" s="216"/>
      <c r="ULO29" s="216"/>
      <c r="ULP29" s="216"/>
      <c r="ULQ29" s="216"/>
      <c r="ULR29" s="216"/>
      <c r="ULS29" s="216"/>
      <c r="ULT29" s="216"/>
      <c r="ULU29" s="216"/>
      <c r="ULV29" s="216"/>
      <c r="ULW29" s="216"/>
      <c r="ULX29" s="216"/>
      <c r="ULY29" s="216"/>
      <c r="ULZ29" s="216"/>
      <c r="UMA29" s="216"/>
      <c r="UMB29" s="216"/>
      <c r="UMC29" s="216"/>
      <c r="UMD29" s="216"/>
      <c r="UME29" s="216"/>
      <c r="UMF29" s="216"/>
      <c r="UMG29" s="216"/>
      <c r="UMH29" s="216"/>
      <c r="UMI29" s="216"/>
      <c r="UMJ29" s="216"/>
      <c r="UMK29" s="216"/>
      <c r="UML29" s="216"/>
      <c r="UMM29" s="216"/>
      <c r="UMN29" s="216"/>
      <c r="UMO29" s="216"/>
      <c r="UMP29" s="216"/>
      <c r="UMQ29" s="216"/>
      <c r="UMR29" s="216"/>
      <c r="UMS29" s="216"/>
      <c r="UMT29" s="216"/>
      <c r="UMU29" s="216"/>
      <c r="UMV29" s="216"/>
      <c r="UMW29" s="216"/>
      <c r="UMX29" s="216"/>
      <c r="UMY29" s="216"/>
      <c r="UMZ29" s="216"/>
      <c r="UNA29" s="216"/>
      <c r="UNB29" s="216"/>
      <c r="UNC29" s="216"/>
      <c r="UND29" s="216"/>
      <c r="UNE29" s="216"/>
      <c r="UNF29" s="216"/>
      <c r="UNG29" s="216"/>
      <c r="UNH29" s="216"/>
      <c r="UNI29" s="216"/>
      <c r="UNJ29" s="216"/>
      <c r="UNK29" s="216"/>
      <c r="UNL29" s="216"/>
      <c r="UNM29" s="216"/>
      <c r="UNN29" s="216"/>
      <c r="UNO29" s="216"/>
      <c r="UNP29" s="216"/>
      <c r="UNQ29" s="216"/>
      <c r="UNR29" s="216"/>
      <c r="UNS29" s="216"/>
      <c r="UNT29" s="216"/>
      <c r="UNU29" s="216"/>
      <c r="UNV29" s="216"/>
      <c r="UNW29" s="216"/>
      <c r="UNX29" s="216"/>
      <c r="UNY29" s="216"/>
      <c r="UNZ29" s="216"/>
      <c r="UOA29" s="216"/>
      <c r="UOB29" s="216"/>
      <c r="UOC29" s="216"/>
      <c r="UOD29" s="216"/>
      <c r="UOE29" s="216"/>
      <c r="UOF29" s="216"/>
      <c r="UOG29" s="216"/>
      <c r="UOH29" s="216"/>
      <c r="UOI29" s="216"/>
      <c r="UOJ29" s="216"/>
      <c r="UOK29" s="216"/>
      <c r="UOL29" s="216"/>
      <c r="UOM29" s="216"/>
      <c r="UON29" s="216"/>
      <c r="UOO29" s="216"/>
      <c r="UOP29" s="216"/>
      <c r="UOQ29" s="216"/>
      <c r="UOR29" s="216"/>
      <c r="UOS29" s="216"/>
      <c r="UOT29" s="216"/>
      <c r="UOU29" s="216"/>
      <c r="UOV29" s="216"/>
      <c r="UOW29" s="216"/>
      <c r="UOX29" s="216"/>
      <c r="UOY29" s="216"/>
      <c r="UOZ29" s="216"/>
      <c r="UPA29" s="216"/>
      <c r="UPB29" s="216"/>
      <c r="UPC29" s="216"/>
      <c r="UPD29" s="216"/>
      <c r="UPE29" s="216"/>
      <c r="UPF29" s="216"/>
      <c r="UPG29" s="216"/>
      <c r="UPH29" s="216"/>
      <c r="UPI29" s="216"/>
      <c r="UPJ29" s="216"/>
      <c r="UPK29" s="216"/>
      <c r="UPL29" s="216"/>
      <c r="UPM29" s="216"/>
      <c r="UPN29" s="216"/>
      <c r="UPO29" s="216"/>
      <c r="UPP29" s="216"/>
      <c r="UPQ29" s="216"/>
      <c r="UPR29" s="216"/>
      <c r="UPS29" s="216"/>
      <c r="UPT29" s="216"/>
      <c r="UPU29" s="216"/>
      <c r="UPV29" s="216"/>
      <c r="UPW29" s="216"/>
      <c r="UPX29" s="216"/>
      <c r="UPY29" s="216"/>
      <c r="UPZ29" s="216"/>
      <c r="UQA29" s="216"/>
      <c r="UQB29" s="216"/>
      <c r="UQC29" s="216"/>
      <c r="UQD29" s="216"/>
      <c r="UQE29" s="216"/>
      <c r="UQF29" s="216"/>
      <c r="UQG29" s="216"/>
      <c r="UQH29" s="216"/>
      <c r="UQI29" s="216"/>
      <c r="UQJ29" s="216"/>
      <c r="UQK29" s="216"/>
      <c r="UQL29" s="216"/>
      <c r="UQM29" s="216"/>
      <c r="UQN29" s="216"/>
      <c r="UQO29" s="216"/>
      <c r="UQP29" s="216"/>
      <c r="UQQ29" s="216"/>
      <c r="UQR29" s="216"/>
      <c r="UQS29" s="216"/>
      <c r="UQT29" s="216"/>
      <c r="UQU29" s="216"/>
      <c r="UQV29" s="216"/>
      <c r="UQW29" s="216"/>
      <c r="UQX29" s="216"/>
      <c r="UQY29" s="216"/>
      <c r="UQZ29" s="216"/>
      <c r="URA29" s="216"/>
      <c r="URB29" s="216"/>
      <c r="URC29" s="216"/>
      <c r="URD29" s="216"/>
      <c r="URE29" s="216"/>
      <c r="URF29" s="216"/>
      <c r="URG29" s="216"/>
      <c r="URH29" s="216"/>
      <c r="URI29" s="216"/>
      <c r="URJ29" s="216"/>
      <c r="URK29" s="216"/>
      <c r="URL29" s="216"/>
      <c r="URM29" s="216"/>
      <c r="URN29" s="216"/>
      <c r="URO29" s="216"/>
      <c r="URP29" s="216"/>
      <c r="URQ29" s="216"/>
      <c r="URR29" s="216"/>
      <c r="URS29" s="216"/>
      <c r="URT29" s="216"/>
      <c r="URU29" s="216"/>
      <c r="URV29" s="216"/>
      <c r="URW29" s="216"/>
      <c r="URX29" s="216"/>
      <c r="URY29" s="216"/>
      <c r="URZ29" s="216"/>
      <c r="USA29" s="216"/>
      <c r="USB29" s="216"/>
      <c r="USC29" s="216"/>
      <c r="USD29" s="216"/>
      <c r="USE29" s="216"/>
      <c r="USF29" s="216"/>
      <c r="USG29" s="216"/>
      <c r="USH29" s="216"/>
      <c r="USI29" s="216"/>
      <c r="USJ29" s="216"/>
      <c r="USK29" s="216"/>
      <c r="USL29" s="216"/>
      <c r="USM29" s="216"/>
      <c r="USN29" s="216"/>
      <c r="USO29" s="216"/>
      <c r="USP29" s="216"/>
      <c r="USQ29" s="216"/>
      <c r="USR29" s="216"/>
      <c r="USS29" s="216"/>
      <c r="UST29" s="216"/>
      <c r="USU29" s="216"/>
      <c r="USV29" s="216"/>
      <c r="USW29" s="216"/>
      <c r="USX29" s="216"/>
      <c r="USY29" s="216"/>
      <c r="USZ29" s="216"/>
      <c r="UTA29" s="216"/>
      <c r="UTB29" s="216"/>
      <c r="UTC29" s="216"/>
      <c r="UTD29" s="216"/>
      <c r="UTE29" s="216"/>
      <c r="UTF29" s="216"/>
      <c r="UTG29" s="216"/>
      <c r="UTH29" s="216"/>
      <c r="UTI29" s="216"/>
      <c r="UTJ29" s="216"/>
      <c r="UTK29" s="216"/>
      <c r="UTL29" s="216"/>
      <c r="UTM29" s="216"/>
      <c r="UTN29" s="216"/>
      <c r="UTO29" s="216"/>
      <c r="UTP29" s="216"/>
      <c r="UTQ29" s="216"/>
      <c r="UTR29" s="216"/>
      <c r="UTS29" s="216"/>
      <c r="UTT29" s="216"/>
      <c r="UTU29" s="216"/>
      <c r="UTV29" s="216"/>
      <c r="UTW29" s="216"/>
      <c r="UTX29" s="216"/>
      <c r="UTY29" s="216"/>
      <c r="UTZ29" s="216"/>
      <c r="UUA29" s="216"/>
      <c r="UUB29" s="216"/>
      <c r="UUC29" s="216"/>
      <c r="UUD29" s="216"/>
      <c r="UUE29" s="216"/>
      <c r="UUF29" s="216"/>
      <c r="UUG29" s="216"/>
      <c r="UUH29" s="216"/>
      <c r="UUI29" s="216"/>
      <c r="UUJ29" s="216"/>
      <c r="UUK29" s="216"/>
      <c r="UUL29" s="216"/>
      <c r="UUM29" s="216"/>
      <c r="UUN29" s="216"/>
      <c r="UUO29" s="216"/>
      <c r="UUP29" s="216"/>
      <c r="UUQ29" s="216"/>
      <c r="UUR29" s="216"/>
      <c r="UUS29" s="216"/>
      <c r="UUT29" s="216"/>
      <c r="UUU29" s="216"/>
      <c r="UUV29" s="216"/>
      <c r="UUW29" s="216"/>
      <c r="UUX29" s="216"/>
      <c r="UUY29" s="216"/>
      <c r="UUZ29" s="216"/>
      <c r="UVA29" s="216"/>
      <c r="UVB29" s="216"/>
      <c r="UVC29" s="216"/>
      <c r="UVD29" s="216"/>
      <c r="UVE29" s="216"/>
      <c r="UVF29" s="216"/>
      <c r="UVG29" s="216"/>
      <c r="UVH29" s="216"/>
      <c r="UVI29" s="216"/>
      <c r="UVJ29" s="216"/>
      <c r="UVK29" s="216"/>
      <c r="UVL29" s="216"/>
      <c r="UVM29" s="216"/>
      <c r="UVN29" s="216"/>
      <c r="UVO29" s="216"/>
      <c r="UVP29" s="216"/>
      <c r="UVQ29" s="216"/>
      <c r="UVR29" s="216"/>
      <c r="UVS29" s="216"/>
      <c r="UVT29" s="216"/>
      <c r="UVU29" s="216"/>
      <c r="UVV29" s="216"/>
      <c r="UVW29" s="216"/>
      <c r="UVX29" s="216"/>
      <c r="UVY29" s="216"/>
      <c r="UVZ29" s="216"/>
      <c r="UWA29" s="216"/>
      <c r="UWB29" s="216"/>
      <c r="UWC29" s="216"/>
      <c r="UWD29" s="216"/>
      <c r="UWE29" s="216"/>
      <c r="UWF29" s="216"/>
      <c r="UWG29" s="216"/>
      <c r="UWH29" s="216"/>
      <c r="UWI29" s="216"/>
      <c r="UWJ29" s="216"/>
      <c r="UWK29" s="216"/>
      <c r="UWL29" s="216"/>
      <c r="UWM29" s="216"/>
      <c r="UWN29" s="216"/>
      <c r="UWO29" s="216"/>
      <c r="UWP29" s="216"/>
      <c r="UWQ29" s="216"/>
      <c r="UWR29" s="216"/>
      <c r="UWS29" s="216"/>
      <c r="UWT29" s="216"/>
      <c r="UWU29" s="216"/>
      <c r="UWV29" s="216"/>
      <c r="UWW29" s="216"/>
      <c r="UWX29" s="216"/>
      <c r="UWY29" s="216"/>
      <c r="UWZ29" s="216"/>
      <c r="UXA29" s="216"/>
      <c r="UXB29" s="216"/>
      <c r="UXC29" s="216"/>
      <c r="UXD29" s="216"/>
      <c r="UXE29" s="216"/>
      <c r="UXF29" s="216"/>
      <c r="UXG29" s="216"/>
      <c r="UXH29" s="216"/>
      <c r="UXI29" s="216"/>
      <c r="UXJ29" s="216"/>
      <c r="UXK29" s="216"/>
      <c r="UXL29" s="216"/>
      <c r="UXM29" s="216"/>
      <c r="UXN29" s="216"/>
      <c r="UXO29" s="216"/>
      <c r="UXP29" s="216"/>
      <c r="UXQ29" s="216"/>
      <c r="UXR29" s="216"/>
      <c r="UXS29" s="216"/>
      <c r="UXT29" s="216"/>
      <c r="UXU29" s="216"/>
      <c r="UXV29" s="216"/>
      <c r="UXW29" s="216"/>
      <c r="UXX29" s="216"/>
      <c r="UXY29" s="216"/>
      <c r="UXZ29" s="216"/>
      <c r="UYA29" s="216"/>
      <c r="UYB29" s="216"/>
      <c r="UYC29" s="216"/>
      <c r="UYD29" s="216"/>
      <c r="UYE29" s="216"/>
      <c r="UYF29" s="216"/>
      <c r="UYG29" s="216"/>
      <c r="UYH29" s="216"/>
      <c r="UYI29" s="216"/>
      <c r="UYJ29" s="216"/>
      <c r="UYK29" s="216"/>
      <c r="UYL29" s="216"/>
      <c r="UYM29" s="216"/>
      <c r="UYN29" s="216"/>
      <c r="UYO29" s="216"/>
      <c r="UYP29" s="216"/>
      <c r="UYQ29" s="216"/>
      <c r="UYR29" s="216"/>
      <c r="UYS29" s="216"/>
      <c r="UYT29" s="216"/>
      <c r="UYU29" s="216"/>
      <c r="UYV29" s="216"/>
      <c r="UYW29" s="216"/>
      <c r="UYX29" s="216"/>
      <c r="UYY29" s="216"/>
      <c r="UYZ29" s="216"/>
      <c r="UZA29" s="216"/>
      <c r="UZB29" s="216"/>
      <c r="UZC29" s="216"/>
      <c r="UZD29" s="216"/>
      <c r="UZE29" s="216"/>
      <c r="UZF29" s="216"/>
      <c r="UZG29" s="216"/>
      <c r="UZH29" s="216"/>
      <c r="UZI29" s="216"/>
      <c r="UZJ29" s="216"/>
      <c r="UZK29" s="216"/>
      <c r="UZL29" s="216"/>
      <c r="UZM29" s="216"/>
      <c r="UZN29" s="216"/>
      <c r="UZO29" s="216"/>
      <c r="UZP29" s="216"/>
      <c r="UZQ29" s="216"/>
      <c r="UZR29" s="216"/>
      <c r="UZS29" s="216"/>
      <c r="UZT29" s="216"/>
      <c r="UZU29" s="216"/>
      <c r="UZV29" s="216"/>
      <c r="UZW29" s="216"/>
      <c r="UZX29" s="216"/>
      <c r="UZY29" s="216"/>
      <c r="UZZ29" s="216"/>
      <c r="VAA29" s="216"/>
      <c r="VAB29" s="216"/>
      <c r="VAC29" s="216"/>
      <c r="VAD29" s="216"/>
      <c r="VAE29" s="216"/>
      <c r="VAF29" s="216"/>
      <c r="VAG29" s="216"/>
      <c r="VAH29" s="216"/>
      <c r="VAI29" s="216"/>
      <c r="VAJ29" s="216"/>
      <c r="VAK29" s="216"/>
      <c r="VAL29" s="216"/>
      <c r="VAM29" s="216"/>
      <c r="VAN29" s="216"/>
      <c r="VAO29" s="216"/>
      <c r="VAP29" s="216"/>
      <c r="VAQ29" s="216"/>
      <c r="VAR29" s="216"/>
      <c r="VAS29" s="216"/>
      <c r="VAT29" s="216"/>
      <c r="VAU29" s="216"/>
      <c r="VAV29" s="216"/>
      <c r="VAW29" s="216"/>
      <c r="VAX29" s="216"/>
      <c r="VAY29" s="216"/>
      <c r="VAZ29" s="216"/>
      <c r="VBA29" s="216"/>
      <c r="VBB29" s="216"/>
      <c r="VBC29" s="216"/>
      <c r="VBD29" s="216"/>
      <c r="VBE29" s="216"/>
      <c r="VBF29" s="216"/>
      <c r="VBG29" s="216"/>
      <c r="VBH29" s="216"/>
      <c r="VBI29" s="216"/>
      <c r="VBJ29" s="216"/>
      <c r="VBK29" s="216"/>
      <c r="VBL29" s="216"/>
      <c r="VBM29" s="216"/>
      <c r="VBN29" s="216"/>
      <c r="VBO29" s="216"/>
      <c r="VBP29" s="216"/>
      <c r="VBQ29" s="216"/>
      <c r="VBR29" s="216"/>
      <c r="VBS29" s="216"/>
      <c r="VBT29" s="216"/>
      <c r="VBU29" s="216"/>
      <c r="VBV29" s="216"/>
      <c r="VBW29" s="216"/>
      <c r="VBX29" s="216"/>
      <c r="VBY29" s="216"/>
      <c r="VBZ29" s="216"/>
      <c r="VCA29" s="216"/>
      <c r="VCB29" s="216"/>
      <c r="VCC29" s="216"/>
      <c r="VCD29" s="216"/>
      <c r="VCE29" s="216"/>
      <c r="VCF29" s="216"/>
      <c r="VCG29" s="216"/>
      <c r="VCH29" s="216"/>
      <c r="VCI29" s="216"/>
      <c r="VCJ29" s="216"/>
      <c r="VCK29" s="216"/>
      <c r="VCL29" s="216"/>
      <c r="VCM29" s="216"/>
      <c r="VCN29" s="216"/>
      <c r="VCO29" s="216"/>
      <c r="VCP29" s="216"/>
      <c r="VCQ29" s="216"/>
      <c r="VCR29" s="216"/>
      <c r="VCS29" s="216"/>
      <c r="VCT29" s="216"/>
      <c r="VCU29" s="216"/>
      <c r="VCV29" s="216"/>
      <c r="VCW29" s="216"/>
      <c r="VCX29" s="216"/>
      <c r="VCY29" s="216"/>
      <c r="VCZ29" s="216"/>
      <c r="VDA29" s="216"/>
      <c r="VDB29" s="216"/>
      <c r="VDC29" s="216"/>
      <c r="VDD29" s="216"/>
      <c r="VDE29" s="216"/>
      <c r="VDF29" s="216"/>
      <c r="VDG29" s="216"/>
      <c r="VDH29" s="216"/>
      <c r="VDI29" s="216"/>
      <c r="VDJ29" s="216"/>
      <c r="VDK29" s="216"/>
      <c r="VDL29" s="216"/>
      <c r="VDM29" s="216"/>
      <c r="VDN29" s="216"/>
      <c r="VDO29" s="216"/>
      <c r="VDP29" s="216"/>
      <c r="VDQ29" s="216"/>
      <c r="VDR29" s="216"/>
      <c r="VDS29" s="216"/>
      <c r="VDT29" s="216"/>
      <c r="VDU29" s="216"/>
      <c r="VDV29" s="216"/>
      <c r="VDW29" s="216"/>
      <c r="VDX29" s="216"/>
      <c r="VDY29" s="216"/>
      <c r="VDZ29" s="216"/>
      <c r="VEA29" s="216"/>
      <c r="VEB29" s="216"/>
      <c r="VEC29" s="216"/>
      <c r="VED29" s="216"/>
      <c r="VEE29" s="216"/>
      <c r="VEF29" s="216"/>
      <c r="VEG29" s="216"/>
      <c r="VEH29" s="216"/>
      <c r="VEI29" s="216"/>
      <c r="VEJ29" s="216"/>
      <c r="VEK29" s="216"/>
      <c r="VEL29" s="216"/>
      <c r="VEM29" s="216"/>
      <c r="VEN29" s="216"/>
      <c r="VEO29" s="216"/>
      <c r="VEP29" s="216"/>
      <c r="VEQ29" s="216"/>
      <c r="VER29" s="216"/>
      <c r="VES29" s="216"/>
      <c r="VET29" s="216"/>
      <c r="VEU29" s="216"/>
      <c r="VEV29" s="216"/>
      <c r="VEW29" s="216"/>
      <c r="VEX29" s="216"/>
      <c r="VEY29" s="216"/>
      <c r="VEZ29" s="216"/>
      <c r="VFA29" s="216"/>
      <c r="VFB29" s="216"/>
      <c r="VFC29" s="216"/>
      <c r="VFD29" s="216"/>
      <c r="VFE29" s="216"/>
      <c r="VFF29" s="216"/>
      <c r="VFG29" s="216"/>
      <c r="VFH29" s="216"/>
      <c r="VFI29" s="216"/>
      <c r="VFJ29" s="216"/>
      <c r="VFK29" s="216"/>
      <c r="VFL29" s="216"/>
      <c r="VFM29" s="216"/>
      <c r="VFN29" s="216"/>
      <c r="VFO29" s="216"/>
      <c r="VFP29" s="216"/>
      <c r="VFQ29" s="216"/>
      <c r="VFR29" s="216"/>
      <c r="VFS29" s="216"/>
      <c r="VFT29" s="216"/>
      <c r="VFU29" s="216"/>
      <c r="VFV29" s="216"/>
      <c r="VFW29" s="216"/>
      <c r="VFX29" s="216"/>
      <c r="VFY29" s="216"/>
      <c r="VFZ29" s="216"/>
      <c r="VGA29" s="216"/>
      <c r="VGB29" s="216"/>
      <c r="VGC29" s="216"/>
      <c r="VGD29" s="216"/>
      <c r="VGE29" s="216"/>
      <c r="VGF29" s="216"/>
      <c r="VGG29" s="216"/>
      <c r="VGH29" s="216"/>
      <c r="VGI29" s="216"/>
      <c r="VGJ29" s="216"/>
      <c r="VGK29" s="216"/>
      <c r="VGL29" s="216"/>
      <c r="VGM29" s="216"/>
      <c r="VGN29" s="216"/>
      <c r="VGO29" s="216"/>
      <c r="VGP29" s="216"/>
      <c r="VGQ29" s="216"/>
      <c r="VGR29" s="216"/>
      <c r="VGS29" s="216"/>
      <c r="VGT29" s="216"/>
      <c r="VGU29" s="216"/>
      <c r="VGV29" s="216"/>
      <c r="VGW29" s="216"/>
      <c r="VGX29" s="216"/>
      <c r="VGY29" s="216"/>
      <c r="VGZ29" s="216"/>
      <c r="VHA29" s="216"/>
      <c r="VHB29" s="216"/>
      <c r="VHC29" s="216"/>
      <c r="VHD29" s="216"/>
      <c r="VHE29" s="216"/>
      <c r="VHF29" s="216"/>
      <c r="VHG29" s="216"/>
      <c r="VHH29" s="216"/>
      <c r="VHI29" s="216"/>
      <c r="VHJ29" s="216"/>
      <c r="VHK29" s="216"/>
      <c r="VHL29" s="216"/>
      <c r="VHM29" s="216"/>
      <c r="VHN29" s="216"/>
      <c r="VHO29" s="216"/>
      <c r="VHP29" s="216"/>
      <c r="VHQ29" s="216"/>
      <c r="VHR29" s="216"/>
      <c r="VHS29" s="216"/>
      <c r="VHT29" s="216"/>
      <c r="VHU29" s="216"/>
      <c r="VHV29" s="216"/>
      <c r="VHW29" s="216"/>
      <c r="VHX29" s="216"/>
      <c r="VHY29" s="216"/>
      <c r="VHZ29" s="216"/>
      <c r="VIA29" s="216"/>
      <c r="VIB29" s="216"/>
      <c r="VIC29" s="216"/>
      <c r="VID29" s="216"/>
      <c r="VIE29" s="216"/>
      <c r="VIF29" s="216"/>
      <c r="VIG29" s="216"/>
      <c r="VIH29" s="216"/>
      <c r="VII29" s="216"/>
      <c r="VIJ29" s="216"/>
      <c r="VIK29" s="216"/>
      <c r="VIL29" s="216"/>
      <c r="VIM29" s="216"/>
      <c r="VIN29" s="216"/>
      <c r="VIO29" s="216"/>
      <c r="VIP29" s="216"/>
      <c r="VIQ29" s="216"/>
      <c r="VIR29" s="216"/>
      <c r="VIS29" s="216"/>
      <c r="VIT29" s="216"/>
      <c r="VIU29" s="216"/>
      <c r="VIV29" s="216"/>
      <c r="VIW29" s="216"/>
      <c r="VIX29" s="216"/>
      <c r="VIY29" s="216"/>
      <c r="VIZ29" s="216"/>
      <c r="VJA29" s="216"/>
      <c r="VJB29" s="216"/>
      <c r="VJC29" s="216"/>
      <c r="VJD29" s="216"/>
      <c r="VJE29" s="216"/>
      <c r="VJF29" s="216"/>
      <c r="VJG29" s="216"/>
      <c r="VJH29" s="216"/>
      <c r="VJI29" s="216"/>
      <c r="VJJ29" s="216"/>
      <c r="VJK29" s="216"/>
      <c r="VJL29" s="216"/>
      <c r="VJM29" s="216"/>
      <c r="VJN29" s="216"/>
      <c r="VJO29" s="216"/>
      <c r="VJP29" s="216"/>
      <c r="VJQ29" s="216"/>
      <c r="VJR29" s="216"/>
      <c r="VJS29" s="216"/>
      <c r="VJT29" s="216"/>
      <c r="VJU29" s="216"/>
      <c r="VJV29" s="216"/>
      <c r="VJW29" s="216"/>
      <c r="VJX29" s="216"/>
      <c r="VJY29" s="216"/>
      <c r="VJZ29" s="216"/>
      <c r="VKA29" s="216"/>
      <c r="VKB29" s="216"/>
      <c r="VKC29" s="216"/>
      <c r="VKD29" s="216"/>
      <c r="VKE29" s="216"/>
      <c r="VKF29" s="216"/>
      <c r="VKG29" s="216"/>
      <c r="VKH29" s="216"/>
      <c r="VKI29" s="216"/>
      <c r="VKJ29" s="216"/>
      <c r="VKK29" s="216"/>
      <c r="VKL29" s="216"/>
      <c r="VKM29" s="216"/>
      <c r="VKN29" s="216"/>
      <c r="VKO29" s="216"/>
      <c r="VKP29" s="216"/>
      <c r="VKQ29" s="216"/>
      <c r="VKR29" s="216"/>
      <c r="VKS29" s="216"/>
      <c r="VKT29" s="216"/>
      <c r="VKU29" s="216"/>
      <c r="VKV29" s="216"/>
      <c r="VKW29" s="216"/>
      <c r="VKX29" s="216"/>
      <c r="VKY29" s="216"/>
      <c r="VKZ29" s="216"/>
      <c r="VLA29" s="216"/>
      <c r="VLB29" s="216"/>
      <c r="VLC29" s="216"/>
      <c r="VLD29" s="216"/>
      <c r="VLE29" s="216"/>
      <c r="VLF29" s="216"/>
      <c r="VLG29" s="216"/>
      <c r="VLH29" s="216"/>
      <c r="VLI29" s="216"/>
      <c r="VLJ29" s="216"/>
      <c r="VLK29" s="216"/>
      <c r="VLL29" s="216"/>
      <c r="VLM29" s="216"/>
      <c r="VLN29" s="216"/>
      <c r="VLO29" s="216"/>
      <c r="VLP29" s="216"/>
      <c r="VLQ29" s="216"/>
      <c r="VLR29" s="216"/>
      <c r="VLS29" s="216"/>
      <c r="VLT29" s="216"/>
      <c r="VLU29" s="216"/>
      <c r="VLV29" s="216"/>
      <c r="VLW29" s="216"/>
      <c r="VLX29" s="216"/>
      <c r="VLY29" s="216"/>
      <c r="VLZ29" s="216"/>
      <c r="VMA29" s="216"/>
      <c r="VMB29" s="216"/>
      <c r="VMC29" s="216"/>
      <c r="VMD29" s="216"/>
      <c r="VME29" s="216"/>
      <c r="VMF29" s="216"/>
      <c r="VMG29" s="216"/>
      <c r="VMH29" s="216"/>
      <c r="VMI29" s="216"/>
      <c r="VMJ29" s="216"/>
      <c r="VMK29" s="216"/>
      <c r="VML29" s="216"/>
      <c r="VMM29" s="216"/>
      <c r="VMN29" s="216"/>
      <c r="VMO29" s="216"/>
      <c r="VMP29" s="216"/>
      <c r="VMQ29" s="216"/>
      <c r="VMR29" s="216"/>
      <c r="VMS29" s="216"/>
      <c r="VMT29" s="216"/>
      <c r="VMU29" s="216"/>
      <c r="VMV29" s="216"/>
      <c r="VMW29" s="216"/>
      <c r="VMX29" s="216"/>
      <c r="VMY29" s="216"/>
      <c r="VMZ29" s="216"/>
      <c r="VNA29" s="216"/>
      <c r="VNB29" s="216"/>
      <c r="VNC29" s="216"/>
      <c r="VND29" s="216"/>
      <c r="VNE29" s="216"/>
      <c r="VNF29" s="216"/>
      <c r="VNG29" s="216"/>
      <c r="VNH29" s="216"/>
      <c r="VNI29" s="216"/>
      <c r="VNJ29" s="216"/>
      <c r="VNK29" s="216"/>
      <c r="VNL29" s="216"/>
      <c r="VNM29" s="216"/>
      <c r="VNN29" s="216"/>
      <c r="VNO29" s="216"/>
      <c r="VNP29" s="216"/>
      <c r="VNQ29" s="216"/>
      <c r="VNR29" s="216"/>
      <c r="VNS29" s="216"/>
      <c r="VNT29" s="216"/>
      <c r="VNU29" s="216"/>
      <c r="VNV29" s="216"/>
      <c r="VNW29" s="216"/>
      <c r="VNX29" s="216"/>
      <c r="VNY29" s="216"/>
      <c r="VNZ29" s="216"/>
      <c r="VOA29" s="216"/>
      <c r="VOB29" s="216"/>
      <c r="VOC29" s="216"/>
      <c r="VOD29" s="216"/>
      <c r="VOE29" s="216"/>
      <c r="VOF29" s="216"/>
      <c r="VOG29" s="216"/>
      <c r="VOH29" s="216"/>
      <c r="VOI29" s="216"/>
      <c r="VOJ29" s="216"/>
      <c r="VOK29" s="216"/>
      <c r="VOL29" s="216"/>
      <c r="VOM29" s="216"/>
      <c r="VON29" s="216"/>
      <c r="VOO29" s="216"/>
      <c r="VOP29" s="216"/>
      <c r="VOQ29" s="216"/>
      <c r="VOR29" s="216"/>
      <c r="VOS29" s="216"/>
      <c r="VOT29" s="216"/>
      <c r="VOU29" s="216"/>
      <c r="VOV29" s="216"/>
      <c r="VOW29" s="216"/>
      <c r="VOX29" s="216"/>
      <c r="VOY29" s="216"/>
      <c r="VOZ29" s="216"/>
      <c r="VPA29" s="216"/>
      <c r="VPB29" s="216"/>
      <c r="VPC29" s="216"/>
      <c r="VPD29" s="216"/>
      <c r="VPE29" s="216"/>
      <c r="VPF29" s="216"/>
      <c r="VPG29" s="216"/>
      <c r="VPH29" s="216"/>
      <c r="VPI29" s="216"/>
      <c r="VPJ29" s="216"/>
      <c r="VPK29" s="216"/>
      <c r="VPL29" s="216"/>
      <c r="VPM29" s="216"/>
      <c r="VPN29" s="216"/>
      <c r="VPO29" s="216"/>
      <c r="VPP29" s="216"/>
      <c r="VPQ29" s="216"/>
      <c r="VPR29" s="216"/>
      <c r="VPS29" s="216"/>
      <c r="VPT29" s="216"/>
      <c r="VPU29" s="216"/>
      <c r="VPV29" s="216"/>
      <c r="VPW29" s="216"/>
      <c r="VPX29" s="216"/>
      <c r="VPY29" s="216"/>
      <c r="VPZ29" s="216"/>
      <c r="VQA29" s="216"/>
      <c r="VQB29" s="216"/>
      <c r="VQC29" s="216"/>
      <c r="VQD29" s="216"/>
      <c r="VQE29" s="216"/>
      <c r="VQF29" s="216"/>
      <c r="VQG29" s="216"/>
      <c r="VQH29" s="216"/>
      <c r="VQI29" s="216"/>
      <c r="VQJ29" s="216"/>
      <c r="VQK29" s="216"/>
      <c r="VQL29" s="216"/>
      <c r="VQM29" s="216"/>
      <c r="VQN29" s="216"/>
      <c r="VQO29" s="216"/>
      <c r="VQP29" s="216"/>
      <c r="VQQ29" s="216"/>
      <c r="VQR29" s="216"/>
      <c r="VQS29" s="216"/>
      <c r="VQT29" s="216"/>
      <c r="VQU29" s="216"/>
      <c r="VQV29" s="216"/>
      <c r="VQW29" s="216"/>
      <c r="VQX29" s="216"/>
      <c r="VQY29" s="216"/>
      <c r="VQZ29" s="216"/>
      <c r="VRA29" s="216"/>
      <c r="VRB29" s="216"/>
      <c r="VRC29" s="216"/>
      <c r="VRD29" s="216"/>
      <c r="VRE29" s="216"/>
      <c r="VRF29" s="216"/>
      <c r="VRG29" s="216"/>
      <c r="VRH29" s="216"/>
      <c r="VRI29" s="216"/>
      <c r="VRJ29" s="216"/>
      <c r="VRK29" s="216"/>
      <c r="VRL29" s="216"/>
      <c r="VRM29" s="216"/>
      <c r="VRN29" s="216"/>
      <c r="VRO29" s="216"/>
      <c r="VRP29" s="216"/>
      <c r="VRQ29" s="216"/>
      <c r="VRR29" s="216"/>
      <c r="VRS29" s="216"/>
      <c r="VRT29" s="216"/>
      <c r="VRU29" s="216"/>
      <c r="VRV29" s="216"/>
      <c r="VRW29" s="216"/>
      <c r="VRX29" s="216"/>
      <c r="VRY29" s="216"/>
      <c r="VRZ29" s="216"/>
      <c r="VSA29" s="216"/>
      <c r="VSB29" s="216"/>
      <c r="VSC29" s="216"/>
      <c r="VSD29" s="216"/>
      <c r="VSE29" s="216"/>
      <c r="VSF29" s="216"/>
      <c r="VSG29" s="216"/>
      <c r="VSH29" s="216"/>
      <c r="VSI29" s="216"/>
      <c r="VSJ29" s="216"/>
      <c r="VSK29" s="216"/>
      <c r="VSL29" s="216"/>
      <c r="VSM29" s="216"/>
      <c r="VSN29" s="216"/>
      <c r="VSO29" s="216"/>
      <c r="VSP29" s="216"/>
      <c r="VSQ29" s="216"/>
      <c r="VSR29" s="216"/>
      <c r="VSS29" s="216"/>
      <c r="VST29" s="216"/>
      <c r="VSU29" s="216"/>
      <c r="VSV29" s="216"/>
      <c r="VSW29" s="216"/>
      <c r="VSX29" s="216"/>
      <c r="VSY29" s="216"/>
      <c r="VSZ29" s="216"/>
      <c r="VTA29" s="216"/>
      <c r="VTB29" s="216"/>
      <c r="VTC29" s="216"/>
      <c r="VTD29" s="216"/>
      <c r="VTE29" s="216"/>
      <c r="VTF29" s="216"/>
      <c r="VTG29" s="216"/>
      <c r="VTH29" s="216"/>
      <c r="VTI29" s="216"/>
      <c r="VTJ29" s="216"/>
      <c r="VTK29" s="216"/>
      <c r="VTL29" s="216"/>
      <c r="VTM29" s="216"/>
      <c r="VTN29" s="216"/>
      <c r="VTO29" s="216"/>
      <c r="VTP29" s="216"/>
      <c r="VTQ29" s="216"/>
      <c r="VTR29" s="216"/>
      <c r="VTS29" s="216"/>
      <c r="VTT29" s="216"/>
      <c r="VTU29" s="216"/>
      <c r="VTV29" s="216"/>
      <c r="VTW29" s="216"/>
      <c r="VTX29" s="216"/>
      <c r="VTY29" s="216"/>
      <c r="VTZ29" s="216"/>
      <c r="VUA29" s="216"/>
      <c r="VUB29" s="216"/>
      <c r="VUC29" s="216"/>
      <c r="VUD29" s="216"/>
      <c r="VUE29" s="216"/>
      <c r="VUF29" s="216"/>
      <c r="VUG29" s="216"/>
      <c r="VUH29" s="216"/>
      <c r="VUI29" s="216"/>
      <c r="VUJ29" s="216"/>
      <c r="VUK29" s="216"/>
      <c r="VUL29" s="216"/>
      <c r="VUM29" s="216"/>
      <c r="VUN29" s="216"/>
      <c r="VUO29" s="216"/>
      <c r="VUP29" s="216"/>
      <c r="VUQ29" s="216"/>
      <c r="VUR29" s="216"/>
      <c r="VUS29" s="216"/>
      <c r="VUT29" s="216"/>
      <c r="VUU29" s="216"/>
      <c r="VUV29" s="216"/>
      <c r="VUW29" s="216"/>
      <c r="VUX29" s="216"/>
      <c r="VUY29" s="216"/>
      <c r="VUZ29" s="216"/>
      <c r="VVA29" s="216"/>
      <c r="VVB29" s="216"/>
      <c r="VVC29" s="216"/>
      <c r="VVD29" s="216"/>
      <c r="VVE29" s="216"/>
      <c r="VVF29" s="216"/>
      <c r="VVG29" s="216"/>
      <c r="VVH29" s="216"/>
      <c r="VVI29" s="216"/>
      <c r="VVJ29" s="216"/>
      <c r="VVK29" s="216"/>
      <c r="VVL29" s="216"/>
      <c r="VVM29" s="216"/>
      <c r="VVN29" s="216"/>
      <c r="VVO29" s="216"/>
      <c r="VVP29" s="216"/>
      <c r="VVQ29" s="216"/>
      <c r="VVR29" s="216"/>
      <c r="VVS29" s="216"/>
      <c r="VVT29" s="216"/>
      <c r="VVU29" s="216"/>
      <c r="VVV29" s="216"/>
      <c r="VVW29" s="216"/>
      <c r="VVX29" s="216"/>
      <c r="VVY29" s="216"/>
      <c r="VVZ29" s="216"/>
      <c r="VWA29" s="216"/>
      <c r="VWB29" s="216"/>
      <c r="VWC29" s="216"/>
      <c r="VWD29" s="216"/>
      <c r="VWE29" s="216"/>
      <c r="VWF29" s="216"/>
      <c r="VWG29" s="216"/>
      <c r="VWH29" s="216"/>
      <c r="VWI29" s="216"/>
      <c r="VWJ29" s="216"/>
      <c r="VWK29" s="216"/>
      <c r="VWL29" s="216"/>
      <c r="VWM29" s="216"/>
      <c r="VWN29" s="216"/>
      <c r="VWO29" s="216"/>
      <c r="VWP29" s="216"/>
      <c r="VWQ29" s="216"/>
      <c r="VWR29" s="216"/>
      <c r="VWS29" s="216"/>
      <c r="VWT29" s="216"/>
      <c r="VWU29" s="216"/>
      <c r="VWV29" s="216"/>
      <c r="VWW29" s="216"/>
      <c r="VWX29" s="216"/>
      <c r="VWY29" s="216"/>
      <c r="VWZ29" s="216"/>
      <c r="VXA29" s="216"/>
      <c r="VXB29" s="216"/>
      <c r="VXC29" s="216"/>
      <c r="VXD29" s="216"/>
      <c r="VXE29" s="216"/>
      <c r="VXF29" s="216"/>
      <c r="VXG29" s="216"/>
      <c r="VXH29" s="216"/>
      <c r="VXI29" s="216"/>
      <c r="VXJ29" s="216"/>
      <c r="VXK29" s="216"/>
      <c r="VXL29" s="216"/>
      <c r="VXM29" s="216"/>
      <c r="VXN29" s="216"/>
      <c r="VXO29" s="216"/>
      <c r="VXP29" s="216"/>
      <c r="VXQ29" s="216"/>
      <c r="VXR29" s="216"/>
      <c r="VXS29" s="216"/>
      <c r="VXT29" s="216"/>
      <c r="VXU29" s="216"/>
      <c r="VXV29" s="216"/>
      <c r="VXW29" s="216"/>
      <c r="VXX29" s="216"/>
      <c r="VXY29" s="216"/>
      <c r="VXZ29" s="216"/>
      <c r="VYA29" s="216"/>
      <c r="VYB29" s="216"/>
      <c r="VYC29" s="216"/>
      <c r="VYD29" s="216"/>
      <c r="VYE29" s="216"/>
      <c r="VYF29" s="216"/>
      <c r="VYG29" s="216"/>
      <c r="VYH29" s="216"/>
      <c r="VYI29" s="216"/>
      <c r="VYJ29" s="216"/>
      <c r="VYK29" s="216"/>
      <c r="VYL29" s="216"/>
      <c r="VYM29" s="216"/>
      <c r="VYN29" s="216"/>
      <c r="VYO29" s="216"/>
      <c r="VYP29" s="216"/>
      <c r="VYQ29" s="216"/>
      <c r="VYR29" s="216"/>
      <c r="VYS29" s="216"/>
      <c r="VYT29" s="216"/>
      <c r="VYU29" s="216"/>
      <c r="VYV29" s="216"/>
      <c r="VYW29" s="216"/>
      <c r="VYX29" s="216"/>
      <c r="VYY29" s="216"/>
      <c r="VYZ29" s="216"/>
      <c r="VZA29" s="216"/>
      <c r="VZB29" s="216"/>
      <c r="VZC29" s="216"/>
      <c r="VZD29" s="216"/>
      <c r="VZE29" s="216"/>
      <c r="VZF29" s="216"/>
      <c r="VZG29" s="216"/>
      <c r="VZH29" s="216"/>
      <c r="VZI29" s="216"/>
      <c r="VZJ29" s="216"/>
      <c r="VZK29" s="216"/>
      <c r="VZL29" s="216"/>
      <c r="VZM29" s="216"/>
      <c r="VZN29" s="216"/>
      <c r="VZO29" s="216"/>
      <c r="VZP29" s="216"/>
      <c r="VZQ29" s="216"/>
      <c r="VZR29" s="216"/>
      <c r="VZS29" s="216"/>
      <c r="VZT29" s="216"/>
      <c r="VZU29" s="216"/>
      <c r="VZV29" s="216"/>
      <c r="VZW29" s="216"/>
      <c r="VZX29" s="216"/>
      <c r="VZY29" s="216"/>
      <c r="VZZ29" s="216"/>
      <c r="WAA29" s="216"/>
      <c r="WAB29" s="216"/>
      <c r="WAC29" s="216"/>
      <c r="WAD29" s="216"/>
      <c r="WAE29" s="216"/>
      <c r="WAF29" s="216"/>
      <c r="WAG29" s="216"/>
      <c r="WAH29" s="216"/>
      <c r="WAI29" s="216"/>
      <c r="WAJ29" s="216"/>
      <c r="WAK29" s="216"/>
      <c r="WAL29" s="216"/>
      <c r="WAM29" s="216"/>
      <c r="WAN29" s="216"/>
      <c r="WAO29" s="216"/>
      <c r="WAP29" s="216"/>
      <c r="WAQ29" s="216"/>
      <c r="WAR29" s="216"/>
      <c r="WAS29" s="216"/>
      <c r="WAT29" s="216"/>
      <c r="WAU29" s="216"/>
      <c r="WAV29" s="216"/>
      <c r="WAW29" s="216"/>
      <c r="WAX29" s="216"/>
      <c r="WAY29" s="216"/>
      <c r="WAZ29" s="216"/>
      <c r="WBA29" s="216"/>
      <c r="WBB29" s="216"/>
      <c r="WBC29" s="216"/>
      <c r="WBD29" s="216"/>
      <c r="WBE29" s="216"/>
      <c r="WBF29" s="216"/>
      <c r="WBG29" s="216"/>
      <c r="WBH29" s="216"/>
      <c r="WBI29" s="216"/>
      <c r="WBJ29" s="216"/>
      <c r="WBK29" s="216"/>
      <c r="WBL29" s="216"/>
      <c r="WBM29" s="216"/>
      <c r="WBN29" s="216"/>
      <c r="WBO29" s="216"/>
      <c r="WBP29" s="216"/>
      <c r="WBQ29" s="216"/>
      <c r="WBR29" s="216"/>
      <c r="WBS29" s="216"/>
      <c r="WBT29" s="216"/>
      <c r="WBU29" s="216"/>
      <c r="WBV29" s="216"/>
      <c r="WBW29" s="216"/>
      <c r="WBX29" s="216"/>
      <c r="WBY29" s="216"/>
      <c r="WBZ29" s="216"/>
      <c r="WCA29" s="216"/>
      <c r="WCB29" s="216"/>
      <c r="WCC29" s="216"/>
      <c r="WCD29" s="216"/>
      <c r="WCE29" s="216"/>
      <c r="WCF29" s="216"/>
      <c r="WCG29" s="216"/>
      <c r="WCH29" s="216"/>
      <c r="WCI29" s="216"/>
      <c r="WCJ29" s="216"/>
      <c r="WCK29" s="216"/>
      <c r="WCL29" s="216"/>
      <c r="WCM29" s="216"/>
      <c r="WCN29" s="216"/>
      <c r="WCO29" s="216"/>
      <c r="WCP29" s="216"/>
      <c r="WCQ29" s="216"/>
      <c r="WCR29" s="216"/>
      <c r="WCS29" s="216"/>
      <c r="WCT29" s="216"/>
      <c r="WCU29" s="216"/>
      <c r="WCV29" s="216"/>
      <c r="WCW29" s="216"/>
      <c r="WCX29" s="216"/>
      <c r="WCY29" s="216"/>
      <c r="WCZ29" s="216"/>
      <c r="WDA29" s="216"/>
      <c r="WDB29" s="216"/>
      <c r="WDC29" s="216"/>
      <c r="WDD29" s="216"/>
      <c r="WDE29" s="216"/>
      <c r="WDF29" s="216"/>
      <c r="WDG29" s="216"/>
      <c r="WDH29" s="216"/>
      <c r="WDI29" s="216"/>
      <c r="WDJ29" s="216"/>
      <c r="WDK29" s="216"/>
      <c r="WDL29" s="216"/>
      <c r="WDM29" s="216"/>
      <c r="WDN29" s="216"/>
      <c r="WDO29" s="216"/>
      <c r="WDP29" s="216"/>
      <c r="WDQ29" s="216"/>
      <c r="WDR29" s="216"/>
      <c r="WDS29" s="216"/>
      <c r="WDT29" s="216"/>
      <c r="WDU29" s="216"/>
      <c r="WDV29" s="216"/>
      <c r="WDW29" s="216"/>
      <c r="WDX29" s="216"/>
      <c r="WDY29" s="216"/>
      <c r="WDZ29" s="216"/>
      <c r="WEA29" s="216"/>
      <c r="WEB29" s="216"/>
      <c r="WEC29" s="216"/>
      <c r="WED29" s="216"/>
      <c r="WEE29" s="216"/>
      <c r="WEF29" s="216"/>
      <c r="WEG29" s="216"/>
      <c r="WEH29" s="216"/>
      <c r="WEI29" s="216"/>
      <c r="WEJ29" s="216"/>
      <c r="WEK29" s="216"/>
      <c r="WEL29" s="216"/>
      <c r="WEM29" s="216"/>
      <c r="WEN29" s="216"/>
      <c r="WEO29" s="216"/>
      <c r="WEP29" s="216"/>
      <c r="WEQ29" s="216"/>
      <c r="WER29" s="216"/>
      <c r="WES29" s="216"/>
      <c r="WET29" s="216"/>
      <c r="WEU29" s="216"/>
      <c r="WEV29" s="216"/>
      <c r="WEW29" s="216"/>
      <c r="WEX29" s="216"/>
      <c r="WEY29" s="216"/>
      <c r="WEZ29" s="216"/>
      <c r="WFA29" s="216"/>
      <c r="WFB29" s="216"/>
      <c r="WFC29" s="216"/>
      <c r="WFD29" s="216"/>
      <c r="WFE29" s="216"/>
      <c r="WFF29" s="216"/>
      <c r="WFG29" s="216"/>
      <c r="WFH29" s="216"/>
      <c r="WFI29" s="216"/>
      <c r="WFJ29" s="216"/>
      <c r="WFK29" s="216"/>
      <c r="WFL29" s="216"/>
      <c r="WFM29" s="216"/>
      <c r="WFN29" s="216"/>
      <c r="WFO29" s="216"/>
      <c r="WFP29" s="216"/>
      <c r="WFQ29" s="216"/>
      <c r="WFR29" s="216"/>
      <c r="WFS29" s="216"/>
      <c r="WFT29" s="216"/>
      <c r="WFU29" s="216"/>
      <c r="WFV29" s="216"/>
      <c r="WFW29" s="216"/>
      <c r="WFX29" s="216"/>
      <c r="WFY29" s="216"/>
      <c r="WFZ29" s="216"/>
      <c r="WGA29" s="216"/>
      <c r="WGB29" s="216"/>
      <c r="WGC29" s="216"/>
      <c r="WGD29" s="216"/>
      <c r="WGE29" s="216"/>
      <c r="WGF29" s="216"/>
      <c r="WGG29" s="216"/>
      <c r="WGH29" s="216"/>
      <c r="WGI29" s="216"/>
      <c r="WGJ29" s="216"/>
      <c r="WGK29" s="216"/>
      <c r="WGL29" s="216"/>
      <c r="WGM29" s="216"/>
      <c r="WGN29" s="216"/>
      <c r="WGO29" s="216"/>
      <c r="WGP29" s="216"/>
      <c r="WGQ29" s="216"/>
      <c r="WGR29" s="216"/>
      <c r="WGS29" s="216"/>
      <c r="WGT29" s="216"/>
      <c r="WGU29" s="216"/>
      <c r="WGV29" s="216"/>
      <c r="WGW29" s="216"/>
      <c r="WGX29" s="216"/>
      <c r="WGY29" s="216"/>
      <c r="WGZ29" s="216"/>
      <c r="WHA29" s="216"/>
      <c r="WHB29" s="216"/>
      <c r="WHC29" s="216"/>
      <c r="WHD29" s="216"/>
      <c r="WHE29" s="216"/>
      <c r="WHF29" s="216"/>
      <c r="WHG29" s="216"/>
      <c r="WHH29" s="216"/>
      <c r="WHI29" s="216"/>
      <c r="WHJ29" s="216"/>
      <c r="WHK29" s="216"/>
      <c r="WHL29" s="216"/>
      <c r="WHM29" s="216"/>
      <c r="WHN29" s="216"/>
      <c r="WHO29" s="216"/>
      <c r="WHP29" s="216"/>
      <c r="WHQ29" s="216"/>
      <c r="WHR29" s="216"/>
      <c r="WHS29" s="216"/>
      <c r="WHT29" s="216"/>
      <c r="WHU29" s="216"/>
      <c r="WHV29" s="216"/>
      <c r="WHW29" s="216"/>
      <c r="WHX29" s="216"/>
      <c r="WHY29" s="216"/>
      <c r="WHZ29" s="216"/>
      <c r="WIA29" s="216"/>
      <c r="WIB29" s="216"/>
      <c r="WIC29" s="216"/>
      <c r="WID29" s="216"/>
      <c r="WIE29" s="216"/>
      <c r="WIF29" s="216"/>
      <c r="WIG29" s="216"/>
      <c r="WIH29" s="216"/>
      <c r="WII29" s="216"/>
      <c r="WIJ29" s="216"/>
      <c r="WIK29" s="216"/>
      <c r="WIL29" s="216"/>
      <c r="WIM29" s="216"/>
      <c r="WIN29" s="216"/>
      <c r="WIO29" s="216"/>
      <c r="WIP29" s="216"/>
      <c r="WIQ29" s="216"/>
      <c r="WIR29" s="216"/>
      <c r="WIS29" s="216"/>
      <c r="WIT29" s="216"/>
      <c r="WIU29" s="216"/>
      <c r="WIV29" s="216"/>
      <c r="WIW29" s="216"/>
      <c r="WIX29" s="216"/>
      <c r="WIY29" s="216"/>
      <c r="WIZ29" s="216"/>
      <c r="WJA29" s="216"/>
      <c r="WJB29" s="216"/>
      <c r="WJC29" s="216"/>
      <c r="WJD29" s="216"/>
      <c r="WJE29" s="216"/>
      <c r="WJF29" s="216"/>
      <c r="WJG29" s="216"/>
      <c r="WJH29" s="216"/>
      <c r="WJI29" s="216"/>
      <c r="WJJ29" s="216"/>
      <c r="WJK29" s="216"/>
      <c r="WJL29" s="216"/>
      <c r="WJM29" s="216"/>
      <c r="WJN29" s="216"/>
      <c r="WJO29" s="216"/>
      <c r="WJP29" s="216"/>
      <c r="WJQ29" s="216"/>
      <c r="WJR29" s="216"/>
      <c r="WJS29" s="216"/>
      <c r="WJT29" s="216"/>
      <c r="WJU29" s="216"/>
      <c r="WJV29" s="216"/>
      <c r="WJW29" s="216"/>
      <c r="WJX29" s="216"/>
      <c r="WJY29" s="216"/>
      <c r="WJZ29" s="216"/>
      <c r="WKA29" s="216"/>
      <c r="WKB29" s="216"/>
      <c r="WKC29" s="216"/>
      <c r="WKD29" s="216"/>
      <c r="WKE29" s="216"/>
      <c r="WKF29" s="216"/>
      <c r="WKG29" s="216"/>
      <c r="WKH29" s="216"/>
      <c r="WKI29" s="216"/>
      <c r="WKJ29" s="216"/>
      <c r="WKK29" s="216"/>
      <c r="WKL29" s="216"/>
      <c r="WKM29" s="216"/>
      <c r="WKN29" s="216"/>
      <c r="WKO29" s="216"/>
      <c r="WKP29" s="216"/>
      <c r="WKQ29" s="216"/>
      <c r="WKR29" s="216"/>
      <c r="WKS29" s="216"/>
      <c r="WKT29" s="216"/>
      <c r="WKU29" s="216"/>
      <c r="WKV29" s="216"/>
      <c r="WKW29" s="216"/>
      <c r="WKX29" s="216"/>
      <c r="WKY29" s="216"/>
      <c r="WKZ29" s="216"/>
      <c r="WLA29" s="216"/>
      <c r="WLB29" s="216"/>
      <c r="WLC29" s="216"/>
      <c r="WLD29" s="216"/>
      <c r="WLE29" s="216"/>
      <c r="WLF29" s="216"/>
      <c r="WLG29" s="216"/>
      <c r="WLH29" s="216"/>
      <c r="WLI29" s="216"/>
      <c r="WLJ29" s="216"/>
      <c r="WLK29" s="216"/>
      <c r="WLL29" s="216"/>
      <c r="WLM29" s="216"/>
      <c r="WLN29" s="216"/>
      <c r="WLO29" s="216"/>
      <c r="WLP29" s="216"/>
      <c r="WLQ29" s="216"/>
      <c r="WLR29" s="216"/>
      <c r="WLS29" s="216"/>
      <c r="WLT29" s="216"/>
      <c r="WLU29" s="216"/>
      <c r="WLV29" s="216"/>
      <c r="WLW29" s="216"/>
      <c r="WLX29" s="216"/>
      <c r="WLY29" s="216"/>
      <c r="WLZ29" s="216"/>
      <c r="WMA29" s="216"/>
      <c r="WMB29" s="216"/>
      <c r="WMC29" s="216"/>
      <c r="WMD29" s="216"/>
      <c r="WME29" s="216"/>
      <c r="WMF29" s="216"/>
      <c r="WMG29" s="216"/>
      <c r="WMH29" s="216"/>
      <c r="WMI29" s="216"/>
      <c r="WMJ29" s="216"/>
      <c r="WMK29" s="216"/>
      <c r="WML29" s="216"/>
      <c r="WMM29" s="216"/>
      <c r="WMN29" s="216"/>
      <c r="WMO29" s="216"/>
      <c r="WMP29" s="216"/>
      <c r="WMQ29" s="216"/>
      <c r="WMR29" s="216"/>
      <c r="WMS29" s="216"/>
      <c r="WMT29" s="216"/>
      <c r="WMU29" s="216"/>
      <c r="WMV29" s="216"/>
      <c r="WMW29" s="216"/>
      <c r="WMX29" s="216"/>
      <c r="WMY29" s="216"/>
      <c r="WMZ29" s="216"/>
      <c r="WNA29" s="216"/>
      <c r="WNB29" s="216"/>
      <c r="WNC29" s="216"/>
      <c r="WND29" s="216"/>
      <c r="WNE29" s="216"/>
      <c r="WNF29" s="216"/>
      <c r="WNG29" s="216"/>
      <c r="WNH29" s="216"/>
      <c r="WNI29" s="216"/>
      <c r="WNJ29" s="216"/>
      <c r="WNK29" s="216"/>
      <c r="WNL29" s="216"/>
      <c r="WNM29" s="216"/>
      <c r="WNN29" s="216"/>
      <c r="WNO29" s="216"/>
      <c r="WNP29" s="216"/>
      <c r="WNQ29" s="216"/>
      <c r="WNR29" s="216"/>
      <c r="WNS29" s="216"/>
      <c r="WNT29" s="216"/>
      <c r="WNU29" s="216"/>
      <c r="WNV29" s="216"/>
      <c r="WNW29" s="216"/>
      <c r="WNX29" s="216"/>
      <c r="WNY29" s="216"/>
      <c r="WNZ29" s="216"/>
      <c r="WOA29" s="216"/>
      <c r="WOB29" s="216"/>
      <c r="WOC29" s="216"/>
      <c r="WOD29" s="216"/>
      <c r="WOE29" s="216"/>
      <c r="WOF29" s="216"/>
      <c r="WOG29" s="216"/>
      <c r="WOH29" s="216"/>
      <c r="WOI29" s="216"/>
      <c r="WOJ29" s="216"/>
      <c r="WOK29" s="216"/>
      <c r="WOL29" s="216"/>
      <c r="WOM29" s="216"/>
      <c r="WON29" s="216"/>
      <c r="WOO29" s="216"/>
      <c r="WOP29" s="216"/>
      <c r="WOQ29" s="216"/>
      <c r="WOR29" s="216"/>
      <c r="WOS29" s="216"/>
      <c r="WOT29" s="216"/>
      <c r="WOU29" s="216"/>
      <c r="WOV29" s="216"/>
      <c r="WOW29" s="216"/>
      <c r="WOX29" s="216"/>
      <c r="WOY29" s="216"/>
      <c r="WOZ29" s="216"/>
      <c r="WPA29" s="216"/>
      <c r="WPB29" s="216"/>
      <c r="WPC29" s="216"/>
      <c r="WPD29" s="216"/>
      <c r="WPE29" s="216"/>
      <c r="WPF29" s="216"/>
      <c r="WPG29" s="216"/>
      <c r="WPH29" s="216"/>
      <c r="WPI29" s="216"/>
      <c r="WPJ29" s="216"/>
      <c r="WPK29" s="216"/>
      <c r="WPL29" s="216"/>
      <c r="WPM29" s="216"/>
      <c r="WPN29" s="216"/>
      <c r="WPO29" s="216"/>
      <c r="WPP29" s="216"/>
      <c r="WPQ29" s="216"/>
      <c r="WPR29" s="216"/>
      <c r="WPS29" s="216"/>
      <c r="WPT29" s="216"/>
      <c r="WPU29" s="216"/>
      <c r="WPV29" s="216"/>
      <c r="WPW29" s="216"/>
      <c r="WPX29" s="216"/>
      <c r="WPY29" s="216"/>
      <c r="WPZ29" s="216"/>
      <c r="WQA29" s="216"/>
      <c r="WQB29" s="216"/>
      <c r="WQC29" s="216"/>
      <c r="WQD29" s="216"/>
      <c r="WQE29" s="216"/>
      <c r="WQF29" s="216"/>
      <c r="WQG29" s="216"/>
      <c r="WQH29" s="216"/>
      <c r="WQI29" s="216"/>
      <c r="WQJ29" s="216"/>
      <c r="WQK29" s="216"/>
      <c r="WQL29" s="216"/>
      <c r="WQM29" s="216"/>
      <c r="WQN29" s="216"/>
      <c r="WQO29" s="216"/>
      <c r="WQP29" s="216"/>
      <c r="WQQ29" s="216"/>
      <c r="WQR29" s="216"/>
      <c r="WQS29" s="216"/>
      <c r="WQT29" s="216"/>
      <c r="WQU29" s="216"/>
      <c r="WQV29" s="216"/>
      <c r="WQW29" s="216"/>
      <c r="WQX29" s="216"/>
      <c r="WQY29" s="216"/>
      <c r="WQZ29" s="216"/>
      <c r="WRA29" s="216"/>
      <c r="WRB29" s="216"/>
      <c r="WRC29" s="216"/>
      <c r="WRD29" s="216"/>
      <c r="WRE29" s="216"/>
      <c r="WRF29" s="216"/>
      <c r="WRG29" s="216"/>
      <c r="WRH29" s="216"/>
      <c r="WRI29" s="216"/>
      <c r="WRJ29" s="216"/>
      <c r="WRK29" s="216"/>
      <c r="WRL29" s="216"/>
      <c r="WRM29" s="216"/>
      <c r="WRN29" s="216"/>
      <c r="WRO29" s="216"/>
      <c r="WRP29" s="216"/>
      <c r="WRQ29" s="216"/>
      <c r="WRR29" s="216"/>
      <c r="WRS29" s="216"/>
      <c r="WRT29" s="216"/>
      <c r="WRU29" s="216"/>
      <c r="WRV29" s="216"/>
      <c r="WRW29" s="216"/>
      <c r="WRX29" s="216"/>
      <c r="WRY29" s="216"/>
      <c r="WRZ29" s="216"/>
      <c r="WSA29" s="216"/>
      <c r="WSB29" s="216"/>
      <c r="WSC29" s="216"/>
      <c r="WSD29" s="216"/>
      <c r="WSE29" s="216"/>
      <c r="WSF29" s="216"/>
      <c r="WSG29" s="216"/>
      <c r="WSH29" s="216"/>
      <c r="WSI29" s="216"/>
      <c r="WSJ29" s="216"/>
      <c r="WSK29" s="216"/>
      <c r="WSL29" s="216"/>
      <c r="WSM29" s="216"/>
      <c r="WSN29" s="216"/>
      <c r="WSO29" s="216"/>
      <c r="WSP29" s="216"/>
      <c r="WSQ29" s="216"/>
      <c r="WSR29" s="216"/>
      <c r="WSS29" s="216"/>
      <c r="WST29" s="216"/>
      <c r="WSU29" s="216"/>
      <c r="WSV29" s="216"/>
      <c r="WSW29" s="216"/>
      <c r="WSX29" s="216"/>
      <c r="WSY29" s="216"/>
      <c r="WSZ29" s="216"/>
      <c r="WTA29" s="216"/>
      <c r="WTB29" s="216"/>
      <c r="WTC29" s="216"/>
      <c r="WTD29" s="216"/>
      <c r="WTE29" s="216"/>
      <c r="WTF29" s="216"/>
      <c r="WTG29" s="216"/>
      <c r="WTH29" s="216"/>
      <c r="WTI29" s="216"/>
      <c r="WTJ29" s="216"/>
      <c r="WTK29" s="216"/>
      <c r="WTL29" s="216"/>
      <c r="WTM29" s="216"/>
      <c r="WTN29" s="216"/>
      <c r="WTO29" s="216"/>
      <c r="WTP29" s="216"/>
      <c r="WTQ29" s="216"/>
      <c r="WTR29" s="216"/>
      <c r="WTS29" s="216"/>
      <c r="WTT29" s="216"/>
      <c r="WTU29" s="216"/>
      <c r="WTV29" s="216"/>
      <c r="WTW29" s="216"/>
      <c r="WTX29" s="216"/>
      <c r="WTY29" s="216"/>
      <c r="WTZ29" s="216"/>
      <c r="WUA29" s="216"/>
      <c r="WUB29" s="216"/>
      <c r="WUC29" s="216"/>
      <c r="WUD29" s="216"/>
      <c r="WUE29" s="216"/>
      <c r="WUF29" s="216"/>
      <c r="WUG29" s="216"/>
      <c r="WUH29" s="216"/>
      <c r="WUI29" s="216"/>
      <c r="WUJ29" s="216"/>
      <c r="WUK29" s="216"/>
      <c r="WUL29" s="216"/>
      <c r="WUM29" s="216"/>
      <c r="WUN29" s="216"/>
      <c r="WUO29" s="216"/>
      <c r="WUP29" s="216"/>
      <c r="WUQ29" s="216"/>
      <c r="WUR29" s="216"/>
      <c r="WUS29" s="216"/>
      <c r="WUT29" s="216"/>
      <c r="WUU29" s="216"/>
      <c r="WUV29" s="216"/>
      <c r="WUW29" s="216"/>
      <c r="WUX29" s="216"/>
      <c r="WUY29" s="216"/>
      <c r="WUZ29" s="216"/>
      <c r="WVA29" s="216"/>
      <c r="WVB29" s="216"/>
      <c r="WVC29" s="216"/>
      <c r="WVD29" s="216"/>
      <c r="WVE29" s="216"/>
      <c r="WVF29" s="216"/>
      <c r="WVG29" s="216"/>
      <c r="WVH29" s="216"/>
      <c r="WVI29" s="216"/>
      <c r="WVJ29" s="216"/>
      <c r="WVK29" s="216"/>
      <c r="WVL29" s="216"/>
      <c r="WVM29" s="216"/>
      <c r="WVN29" s="216"/>
      <c r="WVO29" s="216"/>
      <c r="WVP29" s="216"/>
      <c r="WVQ29" s="216"/>
      <c r="WVR29" s="216"/>
      <c r="WVS29" s="216"/>
      <c r="WVT29" s="216"/>
      <c r="WVU29" s="216"/>
      <c r="WVV29" s="216"/>
      <c r="WVW29" s="216"/>
      <c r="WVX29" s="216"/>
      <c r="WVY29" s="216"/>
      <c r="WVZ29" s="216"/>
      <c r="WWA29" s="216"/>
      <c r="WWB29" s="216"/>
      <c r="WWC29" s="216"/>
      <c r="WWD29" s="216"/>
      <c r="WWE29" s="216"/>
      <c r="WWF29" s="216"/>
      <c r="WWG29" s="216"/>
      <c r="WWH29" s="216"/>
      <c r="WWI29" s="216"/>
      <c r="WWJ29" s="216"/>
      <c r="WWK29" s="216"/>
      <c r="WWL29" s="216"/>
      <c r="WWM29" s="216"/>
      <c r="WWN29" s="216"/>
      <c r="WWO29" s="216"/>
      <c r="WWP29" s="216"/>
      <c r="WWQ29" s="216"/>
      <c r="WWR29" s="216"/>
      <c r="WWS29" s="216"/>
      <c r="WWT29" s="216"/>
      <c r="WWU29" s="216"/>
      <c r="WWV29" s="216"/>
      <c r="WWW29" s="216"/>
      <c r="WWX29" s="216"/>
      <c r="WWY29" s="216"/>
      <c r="WWZ29" s="216"/>
      <c r="WXA29" s="216"/>
      <c r="WXB29" s="216"/>
      <c r="WXC29" s="216"/>
      <c r="WXD29" s="216"/>
      <c r="WXE29" s="216"/>
      <c r="WXF29" s="216"/>
      <c r="WXG29" s="216"/>
      <c r="WXH29" s="216"/>
      <c r="WXI29" s="216"/>
      <c r="WXJ29" s="216"/>
      <c r="WXK29" s="216"/>
      <c r="WXL29" s="216"/>
      <c r="WXM29" s="216"/>
      <c r="WXN29" s="216"/>
      <c r="WXO29" s="216"/>
      <c r="WXP29" s="216"/>
      <c r="WXQ29" s="216"/>
      <c r="WXR29" s="216"/>
      <c r="WXS29" s="216"/>
      <c r="WXT29" s="216"/>
      <c r="WXU29" s="216"/>
      <c r="WXV29" s="216"/>
      <c r="WXW29" s="216"/>
      <c r="WXX29" s="216"/>
      <c r="WXY29" s="216"/>
      <c r="WXZ29" s="216"/>
      <c r="WYA29" s="216"/>
      <c r="WYB29" s="216"/>
      <c r="WYC29" s="216"/>
      <c r="WYD29" s="216"/>
      <c r="WYE29" s="216"/>
      <c r="WYF29" s="216"/>
      <c r="WYG29" s="216"/>
      <c r="WYH29" s="216"/>
      <c r="WYI29" s="216"/>
      <c r="WYJ29" s="216"/>
      <c r="WYK29" s="216"/>
      <c r="WYL29" s="216"/>
      <c r="WYM29" s="216"/>
      <c r="WYN29" s="216"/>
      <c r="WYO29" s="216"/>
      <c r="WYP29" s="216"/>
      <c r="WYQ29" s="216"/>
      <c r="WYR29" s="216"/>
      <c r="WYS29" s="216"/>
      <c r="WYT29" s="216"/>
      <c r="WYU29" s="216"/>
      <c r="WYV29" s="216"/>
      <c r="WYW29" s="216"/>
      <c r="WYX29" s="216"/>
      <c r="WYY29" s="216"/>
      <c r="WYZ29" s="216"/>
      <c r="WZA29" s="216"/>
      <c r="WZB29" s="216"/>
      <c r="WZC29" s="216"/>
      <c r="WZD29" s="216"/>
      <c r="WZE29" s="216"/>
      <c r="WZF29" s="216"/>
      <c r="WZG29" s="216"/>
      <c r="WZH29" s="216"/>
      <c r="WZI29" s="216"/>
      <c r="WZJ29" s="216"/>
      <c r="WZK29" s="216"/>
      <c r="WZL29" s="216"/>
      <c r="WZM29" s="216"/>
      <c r="WZN29" s="216"/>
      <c r="WZO29" s="216"/>
      <c r="WZP29" s="216"/>
      <c r="WZQ29" s="216"/>
      <c r="WZR29" s="216"/>
      <c r="WZS29" s="216"/>
      <c r="WZT29" s="216"/>
      <c r="WZU29" s="216"/>
      <c r="WZV29" s="216"/>
      <c r="WZW29" s="216"/>
      <c r="WZX29" s="216"/>
      <c r="WZY29" s="216"/>
      <c r="WZZ29" s="216"/>
      <c r="XAA29" s="216"/>
      <c r="XAB29" s="216"/>
      <c r="XAC29" s="216"/>
      <c r="XAD29" s="216"/>
      <c r="XAE29" s="216"/>
      <c r="XAF29" s="216"/>
      <c r="XAG29" s="216"/>
      <c r="XAH29" s="216"/>
      <c r="XAI29" s="216"/>
      <c r="XAJ29" s="216"/>
      <c r="XAK29" s="216"/>
      <c r="XAL29" s="216"/>
      <c r="XAM29" s="216"/>
      <c r="XAN29" s="216"/>
      <c r="XAO29" s="216"/>
      <c r="XAP29" s="216"/>
      <c r="XAQ29" s="216"/>
      <c r="XAR29" s="216"/>
      <c r="XAS29" s="216"/>
      <c r="XAT29" s="216"/>
      <c r="XAU29" s="216"/>
      <c r="XAV29" s="216"/>
      <c r="XAW29" s="216"/>
      <c r="XAX29" s="216"/>
      <c r="XAY29" s="216"/>
      <c r="XAZ29" s="216"/>
      <c r="XBA29" s="216"/>
      <c r="XBB29" s="216"/>
      <c r="XBC29" s="216"/>
      <c r="XBD29" s="216"/>
      <c r="XBE29" s="216"/>
      <c r="XBF29" s="216"/>
      <c r="XBG29" s="216"/>
      <c r="XBH29" s="216"/>
      <c r="XBI29" s="216"/>
      <c r="XBJ29" s="216"/>
      <c r="XBK29" s="216"/>
      <c r="XBL29" s="216"/>
      <c r="XBM29" s="216"/>
      <c r="XBN29" s="216"/>
      <c r="XBO29" s="216"/>
      <c r="XBP29" s="216"/>
      <c r="XBQ29" s="216"/>
      <c r="XBR29" s="216"/>
      <c r="XBS29" s="216"/>
      <c r="XBT29" s="216"/>
      <c r="XBU29" s="216"/>
      <c r="XBV29" s="216"/>
      <c r="XBW29" s="216"/>
      <c r="XBX29" s="216"/>
      <c r="XBY29" s="216"/>
      <c r="XBZ29" s="216"/>
      <c r="XCA29" s="216"/>
      <c r="XCB29" s="216"/>
      <c r="XCC29" s="216"/>
      <c r="XCD29" s="216"/>
      <c r="XCE29" s="216"/>
      <c r="XCF29" s="216"/>
      <c r="XCG29" s="216"/>
      <c r="XCH29" s="216"/>
      <c r="XCI29" s="216"/>
      <c r="XCJ29" s="216"/>
      <c r="XCK29" s="216"/>
      <c r="XCL29" s="216"/>
      <c r="XCM29" s="216"/>
      <c r="XCN29" s="216"/>
      <c r="XCO29" s="216"/>
      <c r="XCP29" s="216"/>
      <c r="XCQ29" s="216"/>
      <c r="XCR29" s="216"/>
      <c r="XCS29" s="216"/>
      <c r="XCT29" s="216"/>
      <c r="XCU29" s="216"/>
      <c r="XCV29" s="216"/>
      <c r="XCW29" s="216"/>
      <c r="XCX29" s="216"/>
      <c r="XCY29" s="216"/>
      <c r="XCZ29" s="216"/>
      <c r="XDA29" s="216"/>
      <c r="XDB29" s="216"/>
      <c r="XDC29" s="216"/>
      <c r="XDD29" s="216"/>
      <c r="XDE29" s="216"/>
      <c r="XDF29" s="216"/>
      <c r="XDG29" s="216"/>
      <c r="XDH29" s="216"/>
      <c r="XDI29" s="216"/>
      <c r="XDJ29" s="216"/>
      <c r="XDK29" s="216"/>
      <c r="XDL29" s="216"/>
      <c r="XDM29" s="216"/>
      <c r="XDN29" s="216"/>
      <c r="XDO29" s="216"/>
      <c r="XDP29" s="216"/>
      <c r="XDQ29" s="216"/>
      <c r="XDR29" s="216"/>
      <c r="XDS29" s="216"/>
      <c r="XDT29" s="216"/>
      <c r="XDU29" s="216"/>
      <c r="XDV29" s="216"/>
      <c r="XDW29" s="216"/>
      <c r="XDX29" s="216"/>
      <c r="XDY29" s="216"/>
      <c r="XDZ29" s="216"/>
      <c r="XEA29" s="216"/>
      <c r="XEB29" s="216"/>
      <c r="XEC29" s="216"/>
      <c r="XED29" s="216"/>
      <c r="XEE29" s="216"/>
      <c r="XEF29" s="216"/>
      <c r="XEG29" s="216"/>
      <c r="XEH29" s="216"/>
      <c r="XEI29" s="216"/>
      <c r="XEJ29" s="216"/>
      <c r="XEK29" s="216"/>
      <c r="XEL29" s="216"/>
      <c r="XEM29" s="216"/>
      <c r="XEN29" s="216"/>
      <c r="XEO29" s="216"/>
      <c r="XEP29" s="216"/>
      <c r="XEQ29" s="216"/>
      <c r="XER29" s="216"/>
      <c r="XES29" s="216"/>
      <c r="XET29" s="216"/>
      <c r="XEU29" s="216"/>
      <c r="XEV29" s="216"/>
      <c r="XEW29" s="216"/>
      <c r="XEX29" s="216"/>
    </row>
    <row r="30" spans="1:16378" s="235" customFormat="1" ht="21.75" customHeight="1" x14ac:dyDescent="0.25">
      <c r="C30" s="661"/>
      <c r="E30" s="661"/>
      <c r="G30" s="661">
        <f>G27-G29</f>
        <v>1099899</v>
      </c>
      <c r="J30" s="216"/>
      <c r="K30" s="331"/>
      <c r="L30" s="403"/>
      <c r="M30" s="403"/>
      <c r="N30" s="403"/>
      <c r="O30" s="403"/>
      <c r="P30" s="403"/>
      <c r="Q30" s="403"/>
      <c r="R30" s="216"/>
      <c r="S30" s="216"/>
      <c r="T30" s="216"/>
      <c r="U30" s="216"/>
      <c r="V30" s="216"/>
      <c r="W30" s="216"/>
      <c r="X30" s="216"/>
      <c r="Y30" s="216"/>
      <c r="Z30" s="216"/>
      <c r="AA30" s="216"/>
      <c r="AB30" s="216"/>
      <c r="AC30" s="216"/>
      <c r="AD30" s="216"/>
      <c r="AE30" s="216"/>
      <c r="AF30" s="216"/>
      <c r="AG30" s="216"/>
      <c r="AH30" s="216"/>
      <c r="AI30" s="216"/>
      <c r="AJ30" s="216"/>
      <c r="AK30" s="216"/>
      <c r="AL30" s="216"/>
      <c r="AM30" s="216"/>
      <c r="AN30" s="216"/>
      <c r="AO30" s="216"/>
      <c r="AP30" s="216"/>
      <c r="AQ30" s="216"/>
      <c r="AR30" s="216"/>
      <c r="AS30" s="216"/>
      <c r="AT30" s="216"/>
      <c r="AU30" s="216"/>
      <c r="AV30" s="216"/>
      <c r="AW30" s="216"/>
      <c r="AX30" s="216"/>
      <c r="AY30" s="216"/>
      <c r="AZ30" s="216"/>
      <c r="BA30" s="216"/>
      <c r="BB30" s="216"/>
      <c r="BC30" s="216"/>
      <c r="BD30" s="216"/>
      <c r="BE30" s="216"/>
      <c r="BF30" s="216"/>
      <c r="BG30" s="216"/>
      <c r="BH30" s="216"/>
      <c r="BI30" s="216"/>
      <c r="BJ30" s="216"/>
      <c r="BK30" s="216"/>
      <c r="BL30" s="216"/>
      <c r="BM30" s="216"/>
      <c r="BN30" s="216"/>
      <c r="BO30" s="216"/>
      <c r="BP30" s="216"/>
      <c r="BQ30" s="216"/>
      <c r="BR30" s="216"/>
      <c r="BS30" s="216"/>
      <c r="BT30" s="216"/>
      <c r="BU30" s="216"/>
      <c r="BV30" s="216"/>
      <c r="BW30" s="216"/>
      <c r="BX30" s="216"/>
      <c r="BY30" s="216"/>
      <c r="BZ30" s="216"/>
      <c r="CA30" s="216"/>
      <c r="CB30" s="216"/>
      <c r="CC30" s="216"/>
      <c r="CD30" s="216"/>
      <c r="CE30" s="216"/>
      <c r="CF30" s="216"/>
      <c r="CG30" s="216"/>
      <c r="CH30" s="216"/>
      <c r="CI30" s="216"/>
      <c r="CJ30" s="216"/>
      <c r="CK30" s="216"/>
      <c r="CL30" s="216"/>
      <c r="CM30" s="216"/>
      <c r="CN30" s="216"/>
      <c r="CO30" s="216"/>
      <c r="CP30" s="216"/>
      <c r="CQ30" s="216"/>
      <c r="CR30" s="216"/>
      <c r="CS30" s="216"/>
      <c r="CT30" s="216"/>
      <c r="CU30" s="216"/>
      <c r="CV30" s="216"/>
      <c r="CW30" s="216"/>
      <c r="CX30" s="216"/>
      <c r="CY30" s="216"/>
      <c r="CZ30" s="216"/>
      <c r="DA30" s="216"/>
      <c r="DB30" s="216"/>
      <c r="DC30" s="216"/>
      <c r="DD30" s="216"/>
      <c r="DE30" s="216"/>
      <c r="DF30" s="216"/>
      <c r="DG30" s="216"/>
      <c r="DH30" s="216"/>
      <c r="DI30" s="216"/>
      <c r="DJ30" s="216"/>
      <c r="DK30" s="216"/>
      <c r="DL30" s="216"/>
      <c r="DM30" s="216"/>
      <c r="DN30" s="216"/>
      <c r="DO30" s="216"/>
      <c r="DP30" s="216"/>
      <c r="DQ30" s="216"/>
      <c r="DR30" s="216"/>
      <c r="DS30" s="216"/>
      <c r="DT30" s="216"/>
      <c r="DU30" s="216"/>
      <c r="DV30" s="216"/>
      <c r="DW30" s="216"/>
      <c r="DX30" s="216"/>
      <c r="DY30" s="216"/>
      <c r="DZ30" s="216"/>
      <c r="EA30" s="216"/>
      <c r="EB30" s="216"/>
      <c r="EC30" s="216"/>
      <c r="ED30" s="216"/>
      <c r="EE30" s="216"/>
      <c r="EF30" s="216"/>
      <c r="EG30" s="216"/>
      <c r="EH30" s="216"/>
      <c r="EI30" s="216"/>
      <c r="EJ30" s="216"/>
      <c r="EK30" s="216"/>
      <c r="EL30" s="216"/>
      <c r="EM30" s="216"/>
      <c r="EN30" s="216"/>
      <c r="EO30" s="216"/>
      <c r="EP30" s="216"/>
      <c r="EQ30" s="216"/>
      <c r="ER30" s="216"/>
      <c r="ES30" s="216"/>
      <c r="ET30" s="216"/>
      <c r="EU30" s="216"/>
      <c r="EV30" s="216"/>
      <c r="EW30" s="216"/>
      <c r="EX30" s="216"/>
      <c r="EY30" s="216"/>
      <c r="EZ30" s="216"/>
      <c r="FA30" s="216"/>
      <c r="FB30" s="216"/>
      <c r="FC30" s="216"/>
      <c r="FD30" s="216"/>
      <c r="FE30" s="216"/>
      <c r="FF30" s="216"/>
      <c r="FG30" s="216"/>
      <c r="FH30" s="216"/>
      <c r="FI30" s="216"/>
      <c r="FJ30" s="216"/>
      <c r="FK30" s="216"/>
      <c r="FL30" s="216"/>
      <c r="FM30" s="216"/>
      <c r="FN30" s="216"/>
      <c r="FO30" s="216"/>
      <c r="FP30" s="216"/>
      <c r="FQ30" s="216"/>
      <c r="FR30" s="216"/>
      <c r="FS30" s="216"/>
      <c r="FT30" s="216"/>
      <c r="FU30" s="216"/>
      <c r="FV30" s="216"/>
      <c r="FW30" s="216"/>
      <c r="FX30" s="216"/>
      <c r="FY30" s="216"/>
      <c r="FZ30" s="216"/>
      <c r="GA30" s="216"/>
      <c r="GB30" s="216"/>
      <c r="GC30" s="216"/>
      <c r="GD30" s="216"/>
      <c r="GE30" s="216"/>
      <c r="GF30" s="216"/>
      <c r="GG30" s="216"/>
      <c r="GH30" s="216"/>
      <c r="GI30" s="216"/>
      <c r="GJ30" s="216"/>
      <c r="GK30" s="216"/>
      <c r="GL30" s="216"/>
      <c r="GM30" s="216"/>
      <c r="GN30" s="216"/>
      <c r="GO30" s="216"/>
      <c r="GP30" s="216"/>
      <c r="GQ30" s="216"/>
      <c r="GR30" s="216"/>
      <c r="GS30" s="216"/>
      <c r="GT30" s="216"/>
      <c r="GU30" s="216"/>
      <c r="GV30" s="216"/>
      <c r="GW30" s="216"/>
      <c r="GX30" s="216"/>
      <c r="GY30" s="216"/>
      <c r="GZ30" s="216"/>
      <c r="HA30" s="216"/>
      <c r="HB30" s="216"/>
      <c r="HC30" s="216"/>
      <c r="HD30" s="216"/>
      <c r="HE30" s="216"/>
      <c r="HF30" s="216"/>
      <c r="HG30" s="216"/>
      <c r="HH30" s="216"/>
      <c r="HI30" s="216"/>
      <c r="HJ30" s="216"/>
      <c r="HK30" s="216"/>
      <c r="HL30" s="216"/>
      <c r="HM30" s="216"/>
      <c r="HN30" s="216"/>
      <c r="HO30" s="216"/>
      <c r="HP30" s="216"/>
      <c r="HQ30" s="216"/>
      <c r="HR30" s="216"/>
      <c r="HS30" s="216"/>
      <c r="HT30" s="216"/>
      <c r="HU30" s="216"/>
      <c r="HV30" s="216"/>
      <c r="HW30" s="216"/>
      <c r="HX30" s="216"/>
      <c r="HY30" s="216"/>
      <c r="HZ30" s="216"/>
      <c r="IA30" s="216"/>
      <c r="IB30" s="216"/>
      <c r="IC30" s="216"/>
      <c r="ID30" s="216"/>
      <c r="IE30" s="216"/>
      <c r="IF30" s="216"/>
      <c r="IG30" s="216"/>
      <c r="IH30" s="216"/>
      <c r="II30" s="216"/>
      <c r="IJ30" s="216"/>
      <c r="IK30" s="216"/>
      <c r="IL30" s="216"/>
      <c r="IM30" s="216"/>
      <c r="IN30" s="216"/>
      <c r="IO30" s="216"/>
      <c r="IP30" s="216"/>
      <c r="IQ30" s="216"/>
      <c r="IR30" s="216"/>
      <c r="IS30" s="216"/>
      <c r="IT30" s="216"/>
      <c r="IU30" s="216"/>
      <c r="IV30" s="216"/>
      <c r="IW30" s="216"/>
      <c r="IX30" s="216"/>
      <c r="IY30" s="216"/>
      <c r="IZ30" s="216"/>
      <c r="JA30" s="216"/>
      <c r="JB30" s="216"/>
      <c r="JC30" s="216"/>
      <c r="JD30" s="216"/>
      <c r="JE30" s="216"/>
      <c r="JF30" s="216"/>
      <c r="JG30" s="216"/>
      <c r="JH30" s="216"/>
      <c r="JI30" s="216"/>
      <c r="JJ30" s="216"/>
      <c r="JK30" s="216"/>
      <c r="JL30" s="216"/>
      <c r="JM30" s="216"/>
      <c r="JN30" s="216"/>
      <c r="JO30" s="216"/>
      <c r="JP30" s="216"/>
      <c r="JQ30" s="216"/>
      <c r="JR30" s="216"/>
      <c r="JS30" s="216"/>
      <c r="JT30" s="216"/>
      <c r="JU30" s="216"/>
      <c r="JV30" s="216"/>
      <c r="JW30" s="216"/>
      <c r="JX30" s="216"/>
      <c r="JY30" s="216"/>
      <c r="JZ30" s="216"/>
      <c r="KA30" s="216"/>
      <c r="KB30" s="216"/>
      <c r="KC30" s="216"/>
      <c r="KD30" s="216"/>
      <c r="KE30" s="216"/>
      <c r="KF30" s="216"/>
      <c r="KG30" s="216"/>
      <c r="KH30" s="216"/>
      <c r="KI30" s="216"/>
      <c r="KJ30" s="216"/>
      <c r="KK30" s="216"/>
      <c r="KL30" s="216"/>
      <c r="KM30" s="216"/>
      <c r="KN30" s="216"/>
      <c r="KO30" s="216"/>
      <c r="KP30" s="216"/>
      <c r="KQ30" s="216"/>
      <c r="KR30" s="216"/>
      <c r="KS30" s="216"/>
      <c r="KT30" s="216"/>
      <c r="KU30" s="216"/>
      <c r="KV30" s="216"/>
      <c r="KW30" s="216"/>
      <c r="KX30" s="216"/>
      <c r="KY30" s="216"/>
      <c r="KZ30" s="216"/>
      <c r="LA30" s="216"/>
      <c r="LB30" s="216"/>
      <c r="LC30" s="216"/>
      <c r="LD30" s="216"/>
      <c r="LE30" s="216"/>
      <c r="LF30" s="216"/>
      <c r="LG30" s="216"/>
      <c r="LH30" s="216"/>
      <c r="LI30" s="216"/>
      <c r="LJ30" s="216"/>
      <c r="LK30" s="216"/>
      <c r="LL30" s="216"/>
      <c r="LM30" s="216"/>
      <c r="LN30" s="216"/>
      <c r="LO30" s="216"/>
      <c r="LP30" s="216"/>
      <c r="LQ30" s="216"/>
      <c r="LR30" s="216"/>
      <c r="LS30" s="216"/>
      <c r="LT30" s="216"/>
      <c r="LU30" s="216"/>
      <c r="LV30" s="216"/>
      <c r="LW30" s="216"/>
      <c r="LX30" s="216"/>
      <c r="LY30" s="216"/>
      <c r="LZ30" s="216"/>
      <c r="MA30" s="216"/>
      <c r="MB30" s="216"/>
      <c r="MC30" s="216"/>
      <c r="MD30" s="216"/>
      <c r="ME30" s="216"/>
      <c r="MF30" s="216"/>
      <c r="MG30" s="216"/>
      <c r="MH30" s="216"/>
      <c r="MI30" s="216"/>
      <c r="MJ30" s="216"/>
      <c r="MK30" s="216"/>
      <c r="ML30" s="216"/>
      <c r="MM30" s="216"/>
      <c r="MN30" s="216"/>
      <c r="MO30" s="216"/>
      <c r="MP30" s="216"/>
      <c r="MQ30" s="216"/>
      <c r="MR30" s="216"/>
      <c r="MS30" s="216"/>
      <c r="MT30" s="216"/>
      <c r="MU30" s="216"/>
      <c r="MV30" s="216"/>
      <c r="MW30" s="216"/>
      <c r="MX30" s="216"/>
      <c r="MY30" s="216"/>
      <c r="MZ30" s="216"/>
      <c r="NA30" s="216"/>
      <c r="NB30" s="216"/>
      <c r="NC30" s="216"/>
      <c r="ND30" s="216"/>
      <c r="NE30" s="216"/>
      <c r="NF30" s="216"/>
      <c r="NG30" s="216"/>
      <c r="NH30" s="216"/>
      <c r="NI30" s="216"/>
      <c r="NJ30" s="216"/>
      <c r="NK30" s="216"/>
      <c r="NL30" s="216"/>
      <c r="NM30" s="216"/>
      <c r="NN30" s="216"/>
      <c r="NO30" s="216"/>
      <c r="NP30" s="216"/>
      <c r="NQ30" s="216"/>
      <c r="NR30" s="216"/>
      <c r="NS30" s="216"/>
      <c r="NT30" s="216"/>
      <c r="NU30" s="216"/>
      <c r="NV30" s="216"/>
      <c r="NW30" s="216"/>
      <c r="NX30" s="216"/>
      <c r="NY30" s="216"/>
      <c r="NZ30" s="216"/>
      <c r="OA30" s="216"/>
      <c r="OB30" s="216"/>
      <c r="OC30" s="216"/>
      <c r="OD30" s="216"/>
      <c r="OE30" s="216"/>
      <c r="OF30" s="216"/>
      <c r="OG30" s="216"/>
      <c r="OH30" s="216"/>
      <c r="OI30" s="216"/>
      <c r="OJ30" s="216"/>
      <c r="OK30" s="216"/>
      <c r="OL30" s="216"/>
      <c r="OM30" s="216"/>
      <c r="ON30" s="216"/>
      <c r="OO30" s="216"/>
      <c r="OP30" s="216"/>
      <c r="OQ30" s="216"/>
      <c r="OR30" s="216"/>
      <c r="OS30" s="216"/>
      <c r="OT30" s="216"/>
      <c r="OU30" s="216"/>
      <c r="OV30" s="216"/>
      <c r="OW30" s="216"/>
      <c r="OX30" s="216"/>
      <c r="OY30" s="216"/>
      <c r="OZ30" s="216"/>
      <c r="PA30" s="216"/>
      <c r="PB30" s="216"/>
      <c r="PC30" s="216"/>
      <c r="PD30" s="216"/>
      <c r="PE30" s="216"/>
      <c r="PF30" s="216"/>
      <c r="PG30" s="216"/>
      <c r="PH30" s="216"/>
      <c r="PI30" s="216"/>
      <c r="PJ30" s="216"/>
      <c r="PK30" s="216"/>
      <c r="PL30" s="216"/>
      <c r="PM30" s="216"/>
      <c r="PN30" s="216"/>
      <c r="PO30" s="216"/>
      <c r="PP30" s="216"/>
      <c r="PQ30" s="216"/>
      <c r="PR30" s="216"/>
      <c r="PS30" s="216"/>
      <c r="PT30" s="216"/>
      <c r="PU30" s="216"/>
      <c r="PV30" s="216"/>
      <c r="PW30" s="216"/>
      <c r="PX30" s="216"/>
      <c r="PY30" s="216"/>
      <c r="PZ30" s="216"/>
      <c r="QA30" s="216"/>
      <c r="QB30" s="216"/>
      <c r="QC30" s="216"/>
      <c r="QD30" s="216"/>
      <c r="QE30" s="216"/>
      <c r="QF30" s="216"/>
      <c r="QG30" s="216"/>
      <c r="QH30" s="216"/>
      <c r="QI30" s="216"/>
      <c r="QJ30" s="216"/>
      <c r="QK30" s="216"/>
      <c r="QL30" s="216"/>
      <c r="QM30" s="216"/>
      <c r="QN30" s="216"/>
      <c r="QO30" s="216"/>
      <c r="QP30" s="216"/>
      <c r="QQ30" s="216"/>
      <c r="QR30" s="216"/>
      <c r="QS30" s="216"/>
      <c r="QT30" s="216"/>
      <c r="QU30" s="216"/>
      <c r="QV30" s="216"/>
      <c r="QW30" s="216"/>
      <c r="QX30" s="216"/>
      <c r="QY30" s="216"/>
      <c r="QZ30" s="216"/>
      <c r="RA30" s="216"/>
      <c r="RB30" s="216"/>
      <c r="RC30" s="216"/>
      <c r="RD30" s="216"/>
      <c r="RE30" s="216"/>
      <c r="RF30" s="216"/>
      <c r="RG30" s="216"/>
      <c r="RH30" s="216"/>
      <c r="RI30" s="216"/>
      <c r="RJ30" s="216"/>
      <c r="RK30" s="216"/>
      <c r="RL30" s="216"/>
      <c r="RM30" s="216"/>
      <c r="RN30" s="216"/>
      <c r="RO30" s="216"/>
      <c r="RP30" s="216"/>
      <c r="RQ30" s="216"/>
      <c r="RR30" s="216"/>
      <c r="RS30" s="216"/>
      <c r="RT30" s="216"/>
      <c r="RU30" s="216"/>
      <c r="RV30" s="216"/>
      <c r="RW30" s="216"/>
      <c r="RX30" s="216"/>
      <c r="RY30" s="216"/>
      <c r="RZ30" s="216"/>
      <c r="SA30" s="216"/>
      <c r="SB30" s="216"/>
      <c r="SC30" s="216"/>
      <c r="SD30" s="216"/>
      <c r="SE30" s="216"/>
      <c r="SF30" s="216"/>
      <c r="SG30" s="216"/>
      <c r="SH30" s="216"/>
      <c r="SI30" s="216"/>
      <c r="SJ30" s="216"/>
      <c r="SK30" s="216"/>
      <c r="SL30" s="216"/>
      <c r="SM30" s="216"/>
      <c r="SN30" s="216"/>
      <c r="SO30" s="216"/>
      <c r="SP30" s="216"/>
      <c r="SQ30" s="216"/>
      <c r="SR30" s="216"/>
      <c r="SS30" s="216"/>
      <c r="ST30" s="216"/>
      <c r="SU30" s="216"/>
      <c r="SV30" s="216"/>
      <c r="SW30" s="216"/>
      <c r="SX30" s="216"/>
      <c r="SY30" s="216"/>
      <c r="SZ30" s="216"/>
      <c r="TA30" s="216"/>
      <c r="TB30" s="216"/>
      <c r="TC30" s="216"/>
      <c r="TD30" s="216"/>
      <c r="TE30" s="216"/>
      <c r="TF30" s="216"/>
      <c r="TG30" s="216"/>
      <c r="TH30" s="216"/>
      <c r="TI30" s="216"/>
      <c r="TJ30" s="216"/>
      <c r="TK30" s="216"/>
      <c r="TL30" s="216"/>
      <c r="TM30" s="216"/>
      <c r="TN30" s="216"/>
      <c r="TO30" s="216"/>
      <c r="TP30" s="216"/>
      <c r="TQ30" s="216"/>
      <c r="TR30" s="216"/>
      <c r="TS30" s="216"/>
      <c r="TT30" s="216"/>
      <c r="TU30" s="216"/>
      <c r="TV30" s="216"/>
      <c r="TW30" s="216"/>
      <c r="TX30" s="216"/>
      <c r="TY30" s="216"/>
      <c r="TZ30" s="216"/>
      <c r="UA30" s="216"/>
      <c r="UB30" s="216"/>
      <c r="UC30" s="216"/>
      <c r="UD30" s="216"/>
      <c r="UE30" s="216"/>
      <c r="UF30" s="216"/>
      <c r="UG30" s="216"/>
      <c r="UH30" s="216"/>
      <c r="UI30" s="216"/>
      <c r="UJ30" s="216"/>
      <c r="UK30" s="216"/>
      <c r="UL30" s="216"/>
      <c r="UM30" s="216"/>
      <c r="UN30" s="216"/>
      <c r="UO30" s="216"/>
      <c r="UP30" s="216"/>
      <c r="UQ30" s="216"/>
      <c r="UR30" s="216"/>
      <c r="US30" s="216"/>
      <c r="UT30" s="216"/>
      <c r="UU30" s="216"/>
      <c r="UV30" s="216"/>
      <c r="UW30" s="216"/>
      <c r="UX30" s="216"/>
      <c r="UY30" s="216"/>
      <c r="UZ30" s="216"/>
      <c r="VA30" s="216"/>
      <c r="VB30" s="216"/>
      <c r="VC30" s="216"/>
      <c r="VD30" s="216"/>
      <c r="VE30" s="216"/>
      <c r="VF30" s="216"/>
      <c r="VG30" s="216"/>
      <c r="VH30" s="216"/>
      <c r="VI30" s="216"/>
      <c r="VJ30" s="216"/>
      <c r="VK30" s="216"/>
      <c r="VL30" s="216"/>
      <c r="VM30" s="216"/>
      <c r="VN30" s="216"/>
      <c r="VO30" s="216"/>
      <c r="VP30" s="216"/>
      <c r="VQ30" s="216"/>
      <c r="VR30" s="216"/>
      <c r="VS30" s="216"/>
      <c r="VT30" s="216"/>
      <c r="VU30" s="216"/>
      <c r="VV30" s="216"/>
      <c r="VW30" s="216"/>
      <c r="VX30" s="216"/>
      <c r="VY30" s="216"/>
      <c r="VZ30" s="216"/>
      <c r="WA30" s="216"/>
      <c r="WB30" s="216"/>
      <c r="WC30" s="216"/>
      <c r="WD30" s="216"/>
      <c r="WE30" s="216"/>
      <c r="WF30" s="216"/>
      <c r="WG30" s="216"/>
      <c r="WH30" s="216"/>
      <c r="WI30" s="216"/>
      <c r="WJ30" s="216"/>
      <c r="WK30" s="216"/>
      <c r="WL30" s="216"/>
      <c r="WM30" s="216"/>
      <c r="WN30" s="216"/>
      <c r="WO30" s="216"/>
      <c r="WP30" s="216"/>
      <c r="WQ30" s="216"/>
      <c r="WR30" s="216"/>
      <c r="WS30" s="216"/>
      <c r="WT30" s="216"/>
      <c r="WU30" s="216"/>
      <c r="WV30" s="216"/>
      <c r="WW30" s="216"/>
      <c r="WX30" s="216"/>
      <c r="WY30" s="216"/>
      <c r="WZ30" s="216"/>
      <c r="XA30" s="216"/>
      <c r="XB30" s="216"/>
      <c r="XC30" s="216"/>
      <c r="XD30" s="216"/>
      <c r="XE30" s="216"/>
      <c r="XF30" s="216"/>
      <c r="XG30" s="216"/>
      <c r="XH30" s="216"/>
      <c r="XI30" s="216"/>
      <c r="XJ30" s="216"/>
      <c r="XK30" s="216"/>
      <c r="XL30" s="216"/>
      <c r="XM30" s="216"/>
      <c r="XN30" s="216"/>
      <c r="XO30" s="216"/>
      <c r="XP30" s="216"/>
      <c r="XQ30" s="216"/>
      <c r="XR30" s="216"/>
      <c r="XS30" s="216"/>
      <c r="XT30" s="216"/>
      <c r="XU30" s="216"/>
      <c r="XV30" s="216"/>
      <c r="XW30" s="216"/>
      <c r="XX30" s="216"/>
      <c r="XY30" s="216"/>
      <c r="XZ30" s="216"/>
      <c r="YA30" s="216"/>
      <c r="YB30" s="216"/>
      <c r="YC30" s="216"/>
      <c r="YD30" s="216"/>
      <c r="YE30" s="216"/>
      <c r="YF30" s="216"/>
      <c r="YG30" s="216"/>
      <c r="YH30" s="216"/>
      <c r="YI30" s="216"/>
      <c r="YJ30" s="216"/>
      <c r="YK30" s="216"/>
      <c r="YL30" s="216"/>
      <c r="YM30" s="216"/>
      <c r="YN30" s="216"/>
      <c r="YO30" s="216"/>
      <c r="YP30" s="216"/>
      <c r="YQ30" s="216"/>
      <c r="YR30" s="216"/>
      <c r="YS30" s="216"/>
      <c r="YT30" s="216"/>
      <c r="YU30" s="216"/>
      <c r="YV30" s="216"/>
      <c r="YW30" s="216"/>
      <c r="YX30" s="216"/>
      <c r="YY30" s="216"/>
      <c r="YZ30" s="216"/>
      <c r="ZA30" s="216"/>
      <c r="ZB30" s="216"/>
      <c r="ZC30" s="216"/>
      <c r="ZD30" s="216"/>
      <c r="ZE30" s="216"/>
      <c r="ZF30" s="216"/>
      <c r="ZG30" s="216"/>
      <c r="ZH30" s="216"/>
      <c r="ZI30" s="216"/>
      <c r="ZJ30" s="216"/>
      <c r="ZK30" s="216"/>
      <c r="ZL30" s="216"/>
      <c r="ZM30" s="216"/>
      <c r="ZN30" s="216"/>
      <c r="ZO30" s="216"/>
      <c r="ZP30" s="216"/>
      <c r="ZQ30" s="216"/>
      <c r="ZR30" s="216"/>
      <c r="ZS30" s="216"/>
      <c r="ZT30" s="216"/>
      <c r="ZU30" s="216"/>
      <c r="ZV30" s="216"/>
      <c r="ZW30" s="216"/>
      <c r="ZX30" s="216"/>
      <c r="ZY30" s="216"/>
      <c r="ZZ30" s="216"/>
      <c r="AAA30" s="216"/>
      <c r="AAB30" s="216"/>
      <c r="AAC30" s="216"/>
      <c r="AAD30" s="216"/>
      <c r="AAE30" s="216"/>
      <c r="AAF30" s="216"/>
      <c r="AAG30" s="216"/>
      <c r="AAH30" s="216"/>
      <c r="AAI30" s="216"/>
      <c r="AAJ30" s="216"/>
      <c r="AAK30" s="216"/>
      <c r="AAL30" s="216"/>
      <c r="AAM30" s="216"/>
      <c r="AAN30" s="216"/>
      <c r="AAO30" s="216"/>
      <c r="AAP30" s="216"/>
      <c r="AAQ30" s="216"/>
      <c r="AAR30" s="216"/>
      <c r="AAS30" s="216"/>
      <c r="AAT30" s="216"/>
      <c r="AAU30" s="216"/>
      <c r="AAV30" s="216"/>
      <c r="AAW30" s="216"/>
      <c r="AAX30" s="216"/>
      <c r="AAY30" s="216"/>
      <c r="AAZ30" s="216"/>
      <c r="ABA30" s="216"/>
      <c r="ABB30" s="216"/>
      <c r="ABC30" s="216"/>
      <c r="ABD30" s="216"/>
      <c r="ABE30" s="216"/>
      <c r="ABF30" s="216"/>
      <c r="ABG30" s="216"/>
      <c r="ABH30" s="216"/>
      <c r="ABI30" s="216"/>
      <c r="ABJ30" s="216"/>
      <c r="ABK30" s="216"/>
      <c r="ABL30" s="216"/>
      <c r="ABM30" s="216"/>
      <c r="ABN30" s="216"/>
      <c r="ABO30" s="216"/>
      <c r="ABP30" s="216"/>
      <c r="ABQ30" s="216"/>
      <c r="ABR30" s="216"/>
      <c r="ABS30" s="216"/>
      <c r="ABT30" s="216"/>
      <c r="ABU30" s="216"/>
      <c r="ABV30" s="216"/>
      <c r="ABW30" s="216"/>
      <c r="ABX30" s="216"/>
      <c r="ABY30" s="216"/>
      <c r="ABZ30" s="216"/>
      <c r="ACA30" s="216"/>
      <c r="ACB30" s="216"/>
      <c r="ACC30" s="216"/>
      <c r="ACD30" s="216"/>
      <c r="ACE30" s="216"/>
      <c r="ACF30" s="216"/>
      <c r="ACG30" s="216"/>
      <c r="ACH30" s="216"/>
      <c r="ACI30" s="216"/>
      <c r="ACJ30" s="216"/>
      <c r="ACK30" s="216"/>
      <c r="ACL30" s="216"/>
      <c r="ACM30" s="216"/>
      <c r="ACN30" s="216"/>
      <c r="ACO30" s="216"/>
      <c r="ACP30" s="216"/>
      <c r="ACQ30" s="216"/>
      <c r="ACR30" s="216"/>
      <c r="ACS30" s="216"/>
      <c r="ACT30" s="216"/>
      <c r="ACU30" s="216"/>
      <c r="ACV30" s="216"/>
      <c r="ACW30" s="216"/>
      <c r="ACX30" s="216"/>
      <c r="ACY30" s="216"/>
      <c r="ACZ30" s="216"/>
      <c r="ADA30" s="216"/>
      <c r="ADB30" s="216"/>
      <c r="ADC30" s="216"/>
      <c r="ADD30" s="216"/>
      <c r="ADE30" s="216"/>
      <c r="ADF30" s="216"/>
      <c r="ADG30" s="216"/>
      <c r="ADH30" s="216"/>
      <c r="ADI30" s="216"/>
      <c r="ADJ30" s="216"/>
      <c r="ADK30" s="216"/>
      <c r="ADL30" s="216"/>
      <c r="ADM30" s="216"/>
      <c r="ADN30" s="216"/>
      <c r="ADO30" s="216"/>
      <c r="ADP30" s="216"/>
      <c r="ADQ30" s="216"/>
      <c r="ADR30" s="216"/>
      <c r="ADS30" s="216"/>
      <c r="ADT30" s="216"/>
      <c r="ADU30" s="216"/>
      <c r="ADV30" s="216"/>
      <c r="ADW30" s="216"/>
      <c r="ADX30" s="216"/>
      <c r="ADY30" s="216"/>
      <c r="ADZ30" s="216"/>
      <c r="AEA30" s="216"/>
      <c r="AEB30" s="216"/>
      <c r="AEC30" s="216"/>
      <c r="AED30" s="216"/>
      <c r="AEE30" s="216"/>
      <c r="AEF30" s="216"/>
      <c r="AEG30" s="216"/>
      <c r="AEH30" s="216"/>
      <c r="AEI30" s="216"/>
      <c r="AEJ30" s="216"/>
      <c r="AEK30" s="216"/>
      <c r="AEL30" s="216"/>
      <c r="AEM30" s="216"/>
      <c r="AEN30" s="216"/>
      <c r="AEO30" s="216"/>
      <c r="AEP30" s="216"/>
      <c r="AEQ30" s="216"/>
      <c r="AER30" s="216"/>
      <c r="AES30" s="216"/>
      <c r="AET30" s="216"/>
      <c r="AEU30" s="216"/>
      <c r="AEV30" s="216"/>
      <c r="AEW30" s="216"/>
      <c r="AEX30" s="216"/>
      <c r="AEY30" s="216"/>
      <c r="AEZ30" s="216"/>
      <c r="AFA30" s="216"/>
      <c r="AFB30" s="216"/>
      <c r="AFC30" s="216"/>
      <c r="AFD30" s="216"/>
      <c r="AFE30" s="216"/>
      <c r="AFF30" s="216"/>
      <c r="AFG30" s="216"/>
      <c r="AFH30" s="216"/>
      <c r="AFI30" s="216"/>
      <c r="AFJ30" s="216"/>
      <c r="AFK30" s="216"/>
      <c r="AFL30" s="216"/>
      <c r="AFM30" s="216"/>
      <c r="AFN30" s="216"/>
      <c r="AFO30" s="216"/>
      <c r="AFP30" s="216"/>
      <c r="AFQ30" s="216"/>
      <c r="AFR30" s="216"/>
      <c r="AFS30" s="216"/>
      <c r="AFT30" s="216"/>
      <c r="AFU30" s="216"/>
      <c r="AFV30" s="216"/>
      <c r="AFW30" s="216"/>
      <c r="AFX30" s="216"/>
      <c r="AFY30" s="216"/>
      <c r="AFZ30" s="216"/>
      <c r="AGA30" s="216"/>
      <c r="AGB30" s="216"/>
      <c r="AGC30" s="216"/>
      <c r="AGD30" s="216"/>
      <c r="AGE30" s="216"/>
      <c r="AGF30" s="216"/>
      <c r="AGG30" s="216"/>
      <c r="AGH30" s="216"/>
      <c r="AGI30" s="216"/>
      <c r="AGJ30" s="216"/>
      <c r="AGK30" s="216"/>
      <c r="AGL30" s="216"/>
      <c r="AGM30" s="216"/>
      <c r="AGN30" s="216"/>
      <c r="AGO30" s="216"/>
      <c r="AGP30" s="216"/>
      <c r="AGQ30" s="216"/>
      <c r="AGR30" s="216"/>
      <c r="AGS30" s="216"/>
      <c r="AGT30" s="216"/>
      <c r="AGU30" s="216"/>
      <c r="AGV30" s="216"/>
      <c r="AGW30" s="216"/>
      <c r="AGX30" s="216"/>
      <c r="AGY30" s="216"/>
      <c r="AGZ30" s="216"/>
      <c r="AHA30" s="216"/>
      <c r="AHB30" s="216"/>
      <c r="AHC30" s="216"/>
      <c r="AHD30" s="216"/>
      <c r="AHE30" s="216"/>
      <c r="AHF30" s="216"/>
      <c r="AHG30" s="216"/>
      <c r="AHH30" s="216"/>
      <c r="AHI30" s="216"/>
      <c r="AHJ30" s="216"/>
      <c r="AHK30" s="216"/>
      <c r="AHL30" s="216"/>
      <c r="AHM30" s="216"/>
      <c r="AHN30" s="216"/>
      <c r="AHO30" s="216"/>
      <c r="AHP30" s="216"/>
      <c r="AHQ30" s="216"/>
      <c r="AHR30" s="216"/>
      <c r="AHS30" s="216"/>
      <c r="AHT30" s="216"/>
      <c r="AHU30" s="216"/>
      <c r="AHV30" s="216"/>
      <c r="AHW30" s="216"/>
      <c r="AHX30" s="216"/>
      <c r="AHY30" s="216"/>
      <c r="AHZ30" s="216"/>
      <c r="AIA30" s="216"/>
      <c r="AIB30" s="216"/>
      <c r="AIC30" s="216"/>
      <c r="AID30" s="216"/>
      <c r="AIE30" s="216"/>
      <c r="AIF30" s="216"/>
      <c r="AIG30" s="216"/>
      <c r="AIH30" s="216"/>
      <c r="AII30" s="216"/>
      <c r="AIJ30" s="216"/>
      <c r="AIK30" s="216"/>
      <c r="AIL30" s="216"/>
      <c r="AIM30" s="216"/>
      <c r="AIN30" s="216"/>
      <c r="AIO30" s="216"/>
      <c r="AIP30" s="216"/>
      <c r="AIQ30" s="216"/>
      <c r="AIR30" s="216"/>
      <c r="AIS30" s="216"/>
      <c r="AIT30" s="216"/>
      <c r="AIU30" s="216"/>
      <c r="AIV30" s="216"/>
      <c r="AIW30" s="216"/>
      <c r="AIX30" s="216"/>
      <c r="AIY30" s="216"/>
      <c r="AIZ30" s="216"/>
      <c r="AJA30" s="216"/>
      <c r="AJB30" s="216"/>
      <c r="AJC30" s="216"/>
      <c r="AJD30" s="216"/>
      <c r="AJE30" s="216"/>
      <c r="AJF30" s="216"/>
      <c r="AJG30" s="216"/>
      <c r="AJH30" s="216"/>
      <c r="AJI30" s="216"/>
      <c r="AJJ30" s="216"/>
      <c r="AJK30" s="216"/>
      <c r="AJL30" s="216"/>
      <c r="AJM30" s="216"/>
      <c r="AJN30" s="216"/>
      <c r="AJO30" s="216"/>
      <c r="AJP30" s="216"/>
      <c r="AJQ30" s="216"/>
      <c r="AJR30" s="216"/>
      <c r="AJS30" s="216"/>
      <c r="AJT30" s="216"/>
      <c r="AJU30" s="216"/>
      <c r="AJV30" s="216"/>
      <c r="AJW30" s="216"/>
      <c r="AJX30" s="216"/>
      <c r="AJY30" s="216"/>
      <c r="AJZ30" s="216"/>
      <c r="AKA30" s="216"/>
      <c r="AKB30" s="216"/>
      <c r="AKC30" s="216"/>
      <c r="AKD30" s="216"/>
      <c r="AKE30" s="216"/>
      <c r="AKF30" s="216"/>
      <c r="AKG30" s="216"/>
      <c r="AKH30" s="216"/>
      <c r="AKI30" s="216"/>
      <c r="AKJ30" s="216"/>
      <c r="AKK30" s="216"/>
      <c r="AKL30" s="216"/>
      <c r="AKM30" s="216"/>
      <c r="AKN30" s="216"/>
      <c r="AKO30" s="216"/>
      <c r="AKP30" s="216"/>
      <c r="AKQ30" s="216"/>
      <c r="AKR30" s="216"/>
      <c r="AKS30" s="216"/>
      <c r="AKT30" s="216"/>
      <c r="AKU30" s="216"/>
      <c r="AKV30" s="216"/>
      <c r="AKW30" s="216"/>
      <c r="AKX30" s="216"/>
      <c r="AKY30" s="216"/>
      <c r="AKZ30" s="216"/>
      <c r="ALA30" s="216"/>
      <c r="ALB30" s="216"/>
      <c r="ALC30" s="216"/>
      <c r="ALD30" s="216"/>
      <c r="ALE30" s="216"/>
      <c r="ALF30" s="216"/>
      <c r="ALG30" s="216"/>
      <c r="ALH30" s="216"/>
      <c r="ALI30" s="216"/>
      <c r="ALJ30" s="216"/>
      <c r="ALK30" s="216"/>
      <c r="ALL30" s="216"/>
      <c r="ALM30" s="216"/>
      <c r="ALN30" s="216"/>
      <c r="ALO30" s="216"/>
      <c r="ALP30" s="216"/>
      <c r="ALQ30" s="216"/>
      <c r="ALR30" s="216"/>
      <c r="ALS30" s="216"/>
      <c r="ALT30" s="216"/>
      <c r="ALU30" s="216"/>
      <c r="ALV30" s="216"/>
      <c r="ALW30" s="216"/>
      <c r="ALX30" s="216"/>
      <c r="ALY30" s="216"/>
      <c r="ALZ30" s="216"/>
      <c r="AMA30" s="216"/>
      <c r="AMB30" s="216"/>
      <c r="AMC30" s="216"/>
      <c r="AMD30" s="216"/>
      <c r="AME30" s="216"/>
      <c r="AMF30" s="216"/>
      <c r="AMG30" s="216"/>
      <c r="AMH30" s="216"/>
      <c r="AMI30" s="216"/>
      <c r="AMJ30" s="216"/>
      <c r="AMK30" s="216"/>
      <c r="AML30" s="216"/>
      <c r="AMM30" s="216"/>
      <c r="AMN30" s="216"/>
      <c r="AMO30" s="216"/>
      <c r="AMP30" s="216"/>
      <c r="AMQ30" s="216"/>
      <c r="AMR30" s="216"/>
      <c r="AMS30" s="216"/>
      <c r="AMT30" s="216"/>
      <c r="AMU30" s="216"/>
      <c r="AMV30" s="216"/>
      <c r="AMW30" s="216"/>
      <c r="AMX30" s="216"/>
      <c r="AMY30" s="216"/>
      <c r="AMZ30" s="216"/>
      <c r="ANA30" s="216"/>
      <c r="ANB30" s="216"/>
      <c r="ANC30" s="216"/>
      <c r="AND30" s="216"/>
      <c r="ANE30" s="216"/>
      <c r="ANF30" s="216"/>
      <c r="ANG30" s="216"/>
      <c r="ANH30" s="216"/>
      <c r="ANI30" s="216"/>
      <c r="ANJ30" s="216"/>
      <c r="ANK30" s="216"/>
      <c r="ANL30" s="216"/>
      <c r="ANM30" s="216"/>
      <c r="ANN30" s="216"/>
      <c r="ANO30" s="216"/>
      <c r="ANP30" s="216"/>
      <c r="ANQ30" s="216"/>
      <c r="ANR30" s="216"/>
      <c r="ANS30" s="216"/>
      <c r="ANT30" s="216"/>
      <c r="ANU30" s="216"/>
      <c r="ANV30" s="216"/>
      <c r="ANW30" s="216"/>
      <c r="ANX30" s="216"/>
      <c r="ANY30" s="216"/>
      <c r="ANZ30" s="216"/>
      <c r="AOA30" s="216"/>
      <c r="AOB30" s="216"/>
      <c r="AOC30" s="216"/>
      <c r="AOD30" s="216"/>
      <c r="AOE30" s="216"/>
      <c r="AOF30" s="216"/>
      <c r="AOG30" s="216"/>
      <c r="AOH30" s="216"/>
      <c r="AOI30" s="216"/>
      <c r="AOJ30" s="216"/>
      <c r="AOK30" s="216"/>
      <c r="AOL30" s="216"/>
      <c r="AOM30" s="216"/>
      <c r="AON30" s="216"/>
      <c r="AOO30" s="216"/>
      <c r="AOP30" s="216"/>
      <c r="AOQ30" s="216"/>
      <c r="AOR30" s="216"/>
      <c r="AOS30" s="216"/>
      <c r="AOT30" s="216"/>
      <c r="AOU30" s="216"/>
      <c r="AOV30" s="216"/>
      <c r="AOW30" s="216"/>
      <c r="AOX30" s="216"/>
      <c r="AOY30" s="216"/>
      <c r="AOZ30" s="216"/>
      <c r="APA30" s="216"/>
      <c r="APB30" s="216"/>
      <c r="APC30" s="216"/>
      <c r="APD30" s="216"/>
      <c r="APE30" s="216"/>
      <c r="APF30" s="216"/>
      <c r="APG30" s="216"/>
      <c r="APH30" s="216"/>
      <c r="API30" s="216"/>
      <c r="APJ30" s="216"/>
      <c r="APK30" s="216"/>
      <c r="APL30" s="216"/>
      <c r="APM30" s="216"/>
      <c r="APN30" s="216"/>
      <c r="APO30" s="216"/>
      <c r="APP30" s="216"/>
      <c r="APQ30" s="216"/>
      <c r="APR30" s="216"/>
      <c r="APS30" s="216"/>
      <c r="APT30" s="216"/>
      <c r="APU30" s="216"/>
      <c r="APV30" s="216"/>
      <c r="APW30" s="216"/>
      <c r="APX30" s="216"/>
      <c r="APY30" s="216"/>
      <c r="APZ30" s="216"/>
      <c r="AQA30" s="216"/>
      <c r="AQB30" s="216"/>
      <c r="AQC30" s="216"/>
      <c r="AQD30" s="216"/>
      <c r="AQE30" s="216"/>
      <c r="AQF30" s="216"/>
      <c r="AQG30" s="216"/>
      <c r="AQH30" s="216"/>
      <c r="AQI30" s="216"/>
      <c r="AQJ30" s="216"/>
      <c r="AQK30" s="216"/>
      <c r="AQL30" s="216"/>
      <c r="AQM30" s="216"/>
      <c r="AQN30" s="216"/>
      <c r="AQO30" s="216"/>
      <c r="AQP30" s="216"/>
      <c r="AQQ30" s="216"/>
      <c r="AQR30" s="216"/>
      <c r="AQS30" s="216"/>
      <c r="AQT30" s="216"/>
      <c r="AQU30" s="216"/>
      <c r="AQV30" s="216"/>
      <c r="AQW30" s="216"/>
      <c r="AQX30" s="216"/>
      <c r="AQY30" s="216"/>
      <c r="AQZ30" s="216"/>
      <c r="ARA30" s="216"/>
      <c r="ARB30" s="216"/>
      <c r="ARC30" s="216"/>
      <c r="ARD30" s="216"/>
      <c r="ARE30" s="216"/>
      <c r="ARF30" s="216"/>
      <c r="ARG30" s="216"/>
      <c r="ARH30" s="216"/>
      <c r="ARI30" s="216"/>
      <c r="ARJ30" s="216"/>
      <c r="ARK30" s="216"/>
      <c r="ARL30" s="216"/>
      <c r="ARM30" s="216"/>
      <c r="ARN30" s="216"/>
      <c r="ARO30" s="216"/>
      <c r="ARP30" s="216"/>
      <c r="ARQ30" s="216"/>
      <c r="ARR30" s="216"/>
      <c r="ARS30" s="216"/>
      <c r="ART30" s="216"/>
      <c r="ARU30" s="216"/>
      <c r="ARV30" s="216"/>
      <c r="ARW30" s="216"/>
      <c r="ARX30" s="216"/>
      <c r="ARY30" s="216"/>
      <c r="ARZ30" s="216"/>
      <c r="ASA30" s="216"/>
      <c r="ASB30" s="216"/>
      <c r="ASC30" s="216"/>
      <c r="ASD30" s="216"/>
      <c r="ASE30" s="216"/>
      <c r="ASF30" s="216"/>
      <c r="ASG30" s="216"/>
      <c r="ASH30" s="216"/>
      <c r="ASI30" s="216"/>
      <c r="ASJ30" s="216"/>
      <c r="ASK30" s="216"/>
      <c r="ASL30" s="216"/>
      <c r="ASM30" s="216"/>
      <c r="ASN30" s="216"/>
      <c r="ASO30" s="216"/>
      <c r="ASP30" s="216"/>
      <c r="ASQ30" s="216"/>
      <c r="ASR30" s="216"/>
      <c r="ASS30" s="216"/>
      <c r="AST30" s="216"/>
      <c r="ASU30" s="216"/>
      <c r="ASV30" s="216"/>
      <c r="ASW30" s="216"/>
      <c r="ASX30" s="216"/>
      <c r="ASY30" s="216"/>
      <c r="ASZ30" s="216"/>
      <c r="ATA30" s="216"/>
      <c r="ATB30" s="216"/>
      <c r="ATC30" s="216"/>
      <c r="ATD30" s="216"/>
      <c r="ATE30" s="216"/>
      <c r="ATF30" s="216"/>
      <c r="ATG30" s="216"/>
      <c r="ATH30" s="216"/>
      <c r="ATI30" s="216"/>
      <c r="ATJ30" s="216"/>
      <c r="ATK30" s="216"/>
      <c r="ATL30" s="216"/>
      <c r="ATM30" s="216"/>
      <c r="ATN30" s="216"/>
      <c r="ATO30" s="216"/>
      <c r="ATP30" s="216"/>
      <c r="ATQ30" s="216"/>
      <c r="ATR30" s="216"/>
      <c r="ATS30" s="216"/>
      <c r="ATT30" s="216"/>
      <c r="ATU30" s="216"/>
      <c r="ATV30" s="216"/>
      <c r="ATW30" s="216"/>
      <c r="ATX30" s="216"/>
      <c r="ATY30" s="216"/>
      <c r="ATZ30" s="216"/>
      <c r="AUA30" s="216"/>
      <c r="AUB30" s="216"/>
      <c r="AUC30" s="216"/>
      <c r="AUD30" s="216"/>
      <c r="AUE30" s="216"/>
      <c r="AUF30" s="216"/>
      <c r="AUG30" s="216"/>
      <c r="AUH30" s="216"/>
      <c r="AUI30" s="216"/>
      <c r="AUJ30" s="216"/>
      <c r="AUK30" s="216"/>
      <c r="AUL30" s="216"/>
      <c r="AUM30" s="216"/>
      <c r="AUN30" s="216"/>
      <c r="AUO30" s="216"/>
      <c r="AUP30" s="216"/>
      <c r="AUQ30" s="216"/>
      <c r="AUR30" s="216"/>
      <c r="AUS30" s="216"/>
      <c r="AUT30" s="216"/>
      <c r="AUU30" s="216"/>
      <c r="AUV30" s="216"/>
      <c r="AUW30" s="216"/>
      <c r="AUX30" s="216"/>
      <c r="AUY30" s="216"/>
      <c r="AUZ30" s="216"/>
      <c r="AVA30" s="216"/>
      <c r="AVB30" s="216"/>
      <c r="AVC30" s="216"/>
      <c r="AVD30" s="216"/>
      <c r="AVE30" s="216"/>
      <c r="AVF30" s="216"/>
      <c r="AVG30" s="216"/>
      <c r="AVH30" s="216"/>
      <c r="AVI30" s="216"/>
      <c r="AVJ30" s="216"/>
      <c r="AVK30" s="216"/>
      <c r="AVL30" s="216"/>
      <c r="AVM30" s="216"/>
      <c r="AVN30" s="216"/>
      <c r="AVO30" s="216"/>
      <c r="AVP30" s="216"/>
      <c r="AVQ30" s="216"/>
      <c r="AVR30" s="216"/>
      <c r="AVS30" s="216"/>
      <c r="AVT30" s="216"/>
      <c r="AVU30" s="216"/>
      <c r="AVV30" s="216"/>
      <c r="AVW30" s="216"/>
      <c r="AVX30" s="216"/>
      <c r="AVY30" s="216"/>
      <c r="AVZ30" s="216"/>
      <c r="AWA30" s="216"/>
      <c r="AWB30" s="216"/>
      <c r="AWC30" s="216"/>
      <c r="AWD30" s="216"/>
      <c r="AWE30" s="216"/>
      <c r="AWF30" s="216"/>
      <c r="AWG30" s="216"/>
      <c r="AWH30" s="216"/>
      <c r="AWI30" s="216"/>
      <c r="AWJ30" s="216"/>
      <c r="AWK30" s="216"/>
      <c r="AWL30" s="216"/>
      <c r="AWM30" s="216"/>
      <c r="AWN30" s="216"/>
      <c r="AWO30" s="216"/>
      <c r="AWP30" s="216"/>
      <c r="AWQ30" s="216"/>
      <c r="AWR30" s="216"/>
      <c r="AWS30" s="216"/>
      <c r="AWT30" s="216"/>
      <c r="AWU30" s="216"/>
      <c r="AWV30" s="216"/>
      <c r="AWW30" s="216"/>
      <c r="AWX30" s="216"/>
      <c r="AWY30" s="216"/>
      <c r="AWZ30" s="216"/>
      <c r="AXA30" s="216"/>
      <c r="AXB30" s="216"/>
      <c r="AXC30" s="216"/>
      <c r="AXD30" s="216"/>
      <c r="AXE30" s="216"/>
      <c r="AXF30" s="216"/>
      <c r="AXG30" s="216"/>
      <c r="AXH30" s="216"/>
      <c r="AXI30" s="216"/>
      <c r="AXJ30" s="216"/>
      <c r="AXK30" s="216"/>
      <c r="AXL30" s="216"/>
      <c r="AXM30" s="216"/>
      <c r="AXN30" s="216"/>
      <c r="AXO30" s="216"/>
      <c r="AXP30" s="216"/>
      <c r="AXQ30" s="216"/>
      <c r="AXR30" s="216"/>
      <c r="AXS30" s="216"/>
      <c r="AXT30" s="216"/>
      <c r="AXU30" s="216"/>
      <c r="AXV30" s="216"/>
      <c r="AXW30" s="216"/>
      <c r="AXX30" s="216"/>
      <c r="AXY30" s="216"/>
      <c r="AXZ30" s="216"/>
      <c r="AYA30" s="216"/>
      <c r="AYB30" s="216"/>
      <c r="AYC30" s="216"/>
      <c r="AYD30" s="216"/>
      <c r="AYE30" s="216"/>
      <c r="AYF30" s="216"/>
      <c r="AYG30" s="216"/>
      <c r="AYH30" s="216"/>
      <c r="AYI30" s="216"/>
      <c r="AYJ30" s="216"/>
      <c r="AYK30" s="216"/>
      <c r="AYL30" s="216"/>
      <c r="AYM30" s="216"/>
      <c r="AYN30" s="216"/>
      <c r="AYO30" s="216"/>
      <c r="AYP30" s="216"/>
      <c r="AYQ30" s="216"/>
      <c r="AYR30" s="216"/>
      <c r="AYS30" s="216"/>
      <c r="AYT30" s="216"/>
      <c r="AYU30" s="216"/>
      <c r="AYV30" s="216"/>
      <c r="AYW30" s="216"/>
      <c r="AYX30" s="216"/>
      <c r="AYY30" s="216"/>
      <c r="AYZ30" s="216"/>
      <c r="AZA30" s="216"/>
      <c r="AZB30" s="216"/>
      <c r="AZC30" s="216"/>
      <c r="AZD30" s="216"/>
      <c r="AZE30" s="216"/>
      <c r="AZF30" s="216"/>
      <c r="AZG30" s="216"/>
      <c r="AZH30" s="216"/>
      <c r="AZI30" s="216"/>
      <c r="AZJ30" s="216"/>
      <c r="AZK30" s="216"/>
      <c r="AZL30" s="216"/>
      <c r="AZM30" s="216"/>
      <c r="AZN30" s="216"/>
      <c r="AZO30" s="216"/>
      <c r="AZP30" s="216"/>
      <c r="AZQ30" s="216"/>
      <c r="AZR30" s="216"/>
      <c r="AZS30" s="216"/>
      <c r="AZT30" s="216"/>
      <c r="AZU30" s="216"/>
      <c r="AZV30" s="216"/>
      <c r="AZW30" s="216"/>
      <c r="AZX30" s="216"/>
      <c r="AZY30" s="216"/>
      <c r="AZZ30" s="216"/>
      <c r="BAA30" s="216"/>
      <c r="BAB30" s="216"/>
      <c r="BAC30" s="216"/>
      <c r="BAD30" s="216"/>
      <c r="BAE30" s="216"/>
      <c r="BAF30" s="216"/>
      <c r="BAG30" s="216"/>
      <c r="BAH30" s="216"/>
      <c r="BAI30" s="216"/>
      <c r="BAJ30" s="216"/>
      <c r="BAK30" s="216"/>
      <c r="BAL30" s="216"/>
      <c r="BAM30" s="216"/>
      <c r="BAN30" s="216"/>
      <c r="BAO30" s="216"/>
      <c r="BAP30" s="216"/>
      <c r="BAQ30" s="216"/>
      <c r="BAR30" s="216"/>
      <c r="BAS30" s="216"/>
      <c r="BAT30" s="216"/>
      <c r="BAU30" s="216"/>
      <c r="BAV30" s="216"/>
      <c r="BAW30" s="216"/>
      <c r="BAX30" s="216"/>
      <c r="BAY30" s="216"/>
      <c r="BAZ30" s="216"/>
      <c r="BBA30" s="216"/>
      <c r="BBB30" s="216"/>
      <c r="BBC30" s="216"/>
      <c r="BBD30" s="216"/>
      <c r="BBE30" s="216"/>
      <c r="BBF30" s="216"/>
      <c r="BBG30" s="216"/>
      <c r="BBH30" s="216"/>
      <c r="BBI30" s="216"/>
      <c r="BBJ30" s="216"/>
      <c r="BBK30" s="216"/>
      <c r="BBL30" s="216"/>
      <c r="BBM30" s="216"/>
      <c r="BBN30" s="216"/>
      <c r="BBO30" s="216"/>
      <c r="BBP30" s="216"/>
      <c r="BBQ30" s="216"/>
      <c r="BBR30" s="216"/>
      <c r="BBS30" s="216"/>
      <c r="BBT30" s="216"/>
      <c r="BBU30" s="216"/>
      <c r="BBV30" s="216"/>
      <c r="BBW30" s="216"/>
      <c r="BBX30" s="216"/>
      <c r="BBY30" s="216"/>
      <c r="BBZ30" s="216"/>
      <c r="BCA30" s="216"/>
      <c r="BCB30" s="216"/>
      <c r="BCC30" s="216"/>
      <c r="BCD30" s="216"/>
      <c r="BCE30" s="216"/>
      <c r="BCF30" s="216"/>
      <c r="BCG30" s="216"/>
      <c r="BCH30" s="216"/>
      <c r="BCI30" s="216"/>
      <c r="BCJ30" s="216"/>
      <c r="BCK30" s="216"/>
      <c r="BCL30" s="216"/>
      <c r="BCM30" s="216"/>
      <c r="BCN30" s="216"/>
      <c r="BCO30" s="216"/>
      <c r="BCP30" s="216"/>
      <c r="BCQ30" s="216"/>
      <c r="BCR30" s="216"/>
      <c r="BCS30" s="216"/>
      <c r="BCT30" s="216"/>
      <c r="BCU30" s="216"/>
      <c r="BCV30" s="216"/>
      <c r="BCW30" s="216"/>
      <c r="BCX30" s="216"/>
      <c r="BCY30" s="216"/>
      <c r="BCZ30" s="216"/>
      <c r="BDA30" s="216"/>
      <c r="BDB30" s="216"/>
      <c r="BDC30" s="216"/>
      <c r="BDD30" s="216"/>
      <c r="BDE30" s="216"/>
      <c r="BDF30" s="216"/>
      <c r="BDG30" s="216"/>
      <c r="BDH30" s="216"/>
      <c r="BDI30" s="216"/>
      <c r="BDJ30" s="216"/>
      <c r="BDK30" s="216"/>
      <c r="BDL30" s="216"/>
      <c r="BDM30" s="216"/>
      <c r="BDN30" s="216"/>
      <c r="BDO30" s="216"/>
      <c r="BDP30" s="216"/>
      <c r="BDQ30" s="216"/>
      <c r="BDR30" s="216"/>
      <c r="BDS30" s="216"/>
      <c r="BDT30" s="216"/>
      <c r="BDU30" s="216"/>
      <c r="BDV30" s="216"/>
      <c r="BDW30" s="216"/>
      <c r="BDX30" s="216"/>
      <c r="BDY30" s="216"/>
      <c r="BDZ30" s="216"/>
      <c r="BEA30" s="216"/>
      <c r="BEB30" s="216"/>
      <c r="BEC30" s="216"/>
      <c r="BED30" s="216"/>
      <c r="BEE30" s="216"/>
      <c r="BEF30" s="216"/>
      <c r="BEG30" s="216"/>
      <c r="BEH30" s="216"/>
      <c r="BEI30" s="216"/>
      <c r="BEJ30" s="216"/>
      <c r="BEK30" s="216"/>
      <c r="BEL30" s="216"/>
      <c r="BEM30" s="216"/>
      <c r="BEN30" s="216"/>
      <c r="BEO30" s="216"/>
      <c r="BEP30" s="216"/>
      <c r="BEQ30" s="216"/>
      <c r="BER30" s="216"/>
      <c r="BES30" s="216"/>
      <c r="BET30" s="216"/>
      <c r="BEU30" s="216"/>
      <c r="BEV30" s="216"/>
      <c r="BEW30" s="216"/>
      <c r="BEX30" s="216"/>
      <c r="BEY30" s="216"/>
      <c r="BEZ30" s="216"/>
      <c r="BFA30" s="216"/>
      <c r="BFB30" s="216"/>
      <c r="BFC30" s="216"/>
      <c r="BFD30" s="216"/>
      <c r="BFE30" s="216"/>
      <c r="BFF30" s="216"/>
      <c r="BFG30" s="216"/>
      <c r="BFH30" s="216"/>
      <c r="BFI30" s="216"/>
      <c r="BFJ30" s="216"/>
      <c r="BFK30" s="216"/>
      <c r="BFL30" s="216"/>
      <c r="BFM30" s="216"/>
      <c r="BFN30" s="216"/>
      <c r="BFO30" s="216"/>
      <c r="BFP30" s="216"/>
      <c r="BFQ30" s="216"/>
      <c r="BFR30" s="216"/>
      <c r="BFS30" s="216"/>
      <c r="BFT30" s="216"/>
      <c r="BFU30" s="216"/>
      <c r="BFV30" s="216"/>
      <c r="BFW30" s="216"/>
      <c r="BFX30" s="216"/>
      <c r="BFY30" s="216"/>
      <c r="BFZ30" s="216"/>
      <c r="BGA30" s="216"/>
      <c r="BGB30" s="216"/>
      <c r="BGC30" s="216"/>
      <c r="BGD30" s="216"/>
      <c r="BGE30" s="216"/>
      <c r="BGF30" s="216"/>
      <c r="BGG30" s="216"/>
      <c r="BGH30" s="216"/>
      <c r="BGI30" s="216"/>
      <c r="BGJ30" s="216"/>
      <c r="BGK30" s="216"/>
      <c r="BGL30" s="216"/>
      <c r="BGM30" s="216"/>
      <c r="BGN30" s="216"/>
      <c r="BGO30" s="216"/>
      <c r="BGP30" s="216"/>
      <c r="BGQ30" s="216"/>
      <c r="BGR30" s="216"/>
      <c r="BGS30" s="216"/>
      <c r="BGT30" s="216"/>
      <c r="BGU30" s="216"/>
      <c r="BGV30" s="216"/>
      <c r="BGW30" s="216"/>
      <c r="BGX30" s="216"/>
      <c r="BGY30" s="216"/>
      <c r="BGZ30" s="216"/>
      <c r="BHA30" s="216"/>
      <c r="BHB30" s="216"/>
      <c r="BHC30" s="216"/>
      <c r="BHD30" s="216"/>
      <c r="BHE30" s="216"/>
      <c r="BHF30" s="216"/>
      <c r="BHG30" s="216"/>
      <c r="BHH30" s="216"/>
      <c r="BHI30" s="216"/>
      <c r="BHJ30" s="216"/>
      <c r="BHK30" s="216"/>
      <c r="BHL30" s="216"/>
      <c r="BHM30" s="216"/>
      <c r="BHN30" s="216"/>
      <c r="BHO30" s="216"/>
      <c r="BHP30" s="216"/>
      <c r="BHQ30" s="216"/>
      <c r="BHR30" s="216"/>
      <c r="BHS30" s="216"/>
      <c r="BHT30" s="216"/>
      <c r="BHU30" s="216"/>
      <c r="BHV30" s="216"/>
      <c r="BHW30" s="216"/>
      <c r="BHX30" s="216"/>
      <c r="BHY30" s="216"/>
      <c r="BHZ30" s="216"/>
      <c r="BIA30" s="216"/>
      <c r="BIB30" s="216"/>
      <c r="BIC30" s="216"/>
      <c r="BID30" s="216"/>
      <c r="BIE30" s="216"/>
      <c r="BIF30" s="216"/>
      <c r="BIG30" s="216"/>
      <c r="BIH30" s="216"/>
      <c r="BII30" s="216"/>
      <c r="BIJ30" s="216"/>
      <c r="BIK30" s="216"/>
      <c r="BIL30" s="216"/>
      <c r="BIM30" s="216"/>
      <c r="BIN30" s="216"/>
      <c r="BIO30" s="216"/>
      <c r="BIP30" s="216"/>
      <c r="BIQ30" s="216"/>
      <c r="BIR30" s="216"/>
      <c r="BIS30" s="216"/>
      <c r="BIT30" s="216"/>
      <c r="BIU30" s="216"/>
      <c r="BIV30" s="216"/>
      <c r="BIW30" s="216"/>
      <c r="BIX30" s="216"/>
      <c r="BIY30" s="216"/>
      <c r="BIZ30" s="216"/>
      <c r="BJA30" s="216"/>
      <c r="BJB30" s="216"/>
      <c r="BJC30" s="216"/>
      <c r="BJD30" s="216"/>
      <c r="BJE30" s="216"/>
      <c r="BJF30" s="216"/>
      <c r="BJG30" s="216"/>
      <c r="BJH30" s="216"/>
      <c r="BJI30" s="216"/>
      <c r="BJJ30" s="216"/>
      <c r="BJK30" s="216"/>
      <c r="BJL30" s="216"/>
      <c r="BJM30" s="216"/>
      <c r="BJN30" s="216"/>
      <c r="BJO30" s="216"/>
      <c r="BJP30" s="216"/>
      <c r="BJQ30" s="216"/>
      <c r="BJR30" s="216"/>
      <c r="BJS30" s="216"/>
      <c r="BJT30" s="216"/>
      <c r="BJU30" s="216"/>
      <c r="BJV30" s="216"/>
      <c r="BJW30" s="216"/>
      <c r="BJX30" s="216"/>
      <c r="BJY30" s="216"/>
      <c r="BJZ30" s="216"/>
      <c r="BKA30" s="216"/>
      <c r="BKB30" s="216"/>
      <c r="BKC30" s="216"/>
      <c r="BKD30" s="216"/>
      <c r="BKE30" s="216"/>
      <c r="BKF30" s="216"/>
      <c r="BKG30" s="216"/>
      <c r="BKH30" s="216"/>
      <c r="BKI30" s="216"/>
      <c r="BKJ30" s="216"/>
      <c r="BKK30" s="216"/>
      <c r="BKL30" s="216"/>
      <c r="BKM30" s="216"/>
      <c r="BKN30" s="216"/>
      <c r="BKO30" s="216"/>
      <c r="BKP30" s="216"/>
      <c r="BKQ30" s="216"/>
      <c r="BKR30" s="216"/>
      <c r="BKS30" s="216"/>
      <c r="BKT30" s="216"/>
      <c r="BKU30" s="216"/>
      <c r="BKV30" s="216"/>
      <c r="BKW30" s="216"/>
      <c r="BKX30" s="216"/>
      <c r="BKY30" s="216"/>
      <c r="BKZ30" s="216"/>
      <c r="BLA30" s="216"/>
      <c r="BLB30" s="216"/>
      <c r="BLC30" s="216"/>
      <c r="BLD30" s="216"/>
      <c r="BLE30" s="216"/>
      <c r="BLF30" s="216"/>
      <c r="BLG30" s="216"/>
      <c r="BLH30" s="216"/>
      <c r="BLI30" s="216"/>
      <c r="BLJ30" s="216"/>
      <c r="BLK30" s="216"/>
      <c r="BLL30" s="216"/>
      <c r="BLM30" s="216"/>
      <c r="BLN30" s="216"/>
      <c r="BLO30" s="216"/>
      <c r="BLP30" s="216"/>
      <c r="BLQ30" s="216"/>
      <c r="BLR30" s="216"/>
      <c r="BLS30" s="216"/>
      <c r="BLT30" s="216"/>
      <c r="BLU30" s="216"/>
      <c r="BLV30" s="216"/>
      <c r="BLW30" s="216"/>
      <c r="BLX30" s="216"/>
      <c r="BLY30" s="216"/>
      <c r="BLZ30" s="216"/>
      <c r="BMA30" s="216"/>
      <c r="BMB30" s="216"/>
      <c r="BMC30" s="216"/>
      <c r="BMD30" s="216"/>
      <c r="BME30" s="216"/>
      <c r="BMF30" s="216"/>
      <c r="BMG30" s="216"/>
      <c r="BMH30" s="216"/>
      <c r="BMI30" s="216"/>
      <c r="BMJ30" s="216"/>
      <c r="BMK30" s="216"/>
      <c r="BML30" s="216"/>
      <c r="BMM30" s="216"/>
      <c r="BMN30" s="216"/>
      <c r="BMO30" s="216"/>
      <c r="BMP30" s="216"/>
      <c r="BMQ30" s="216"/>
      <c r="BMR30" s="216"/>
      <c r="BMS30" s="216"/>
      <c r="BMT30" s="216"/>
      <c r="BMU30" s="216"/>
      <c r="BMV30" s="216"/>
      <c r="BMW30" s="216"/>
      <c r="BMX30" s="216"/>
      <c r="BMY30" s="216"/>
      <c r="BMZ30" s="216"/>
      <c r="BNA30" s="216"/>
      <c r="BNB30" s="216"/>
      <c r="BNC30" s="216"/>
      <c r="BND30" s="216"/>
      <c r="BNE30" s="216"/>
      <c r="BNF30" s="216"/>
      <c r="BNG30" s="216"/>
      <c r="BNH30" s="216"/>
      <c r="BNI30" s="216"/>
      <c r="BNJ30" s="216"/>
      <c r="BNK30" s="216"/>
      <c r="BNL30" s="216"/>
      <c r="BNM30" s="216"/>
      <c r="BNN30" s="216"/>
      <c r="BNO30" s="216"/>
      <c r="BNP30" s="216"/>
      <c r="BNQ30" s="216"/>
      <c r="BNR30" s="216"/>
      <c r="BNS30" s="216"/>
      <c r="BNT30" s="216"/>
      <c r="BNU30" s="216"/>
      <c r="BNV30" s="216"/>
      <c r="BNW30" s="216"/>
      <c r="BNX30" s="216"/>
      <c r="BNY30" s="216"/>
      <c r="BNZ30" s="216"/>
      <c r="BOA30" s="216"/>
      <c r="BOB30" s="216"/>
      <c r="BOC30" s="216"/>
      <c r="BOD30" s="216"/>
      <c r="BOE30" s="216"/>
      <c r="BOF30" s="216"/>
      <c r="BOG30" s="216"/>
      <c r="BOH30" s="216"/>
      <c r="BOI30" s="216"/>
      <c r="BOJ30" s="216"/>
      <c r="BOK30" s="216"/>
      <c r="BOL30" s="216"/>
      <c r="BOM30" s="216"/>
      <c r="BON30" s="216"/>
      <c r="BOO30" s="216"/>
      <c r="BOP30" s="216"/>
      <c r="BOQ30" s="216"/>
      <c r="BOR30" s="216"/>
      <c r="BOS30" s="216"/>
      <c r="BOT30" s="216"/>
      <c r="BOU30" s="216"/>
      <c r="BOV30" s="216"/>
      <c r="BOW30" s="216"/>
      <c r="BOX30" s="216"/>
      <c r="BOY30" s="216"/>
      <c r="BOZ30" s="216"/>
      <c r="BPA30" s="216"/>
      <c r="BPB30" s="216"/>
      <c r="BPC30" s="216"/>
      <c r="BPD30" s="216"/>
      <c r="BPE30" s="216"/>
      <c r="BPF30" s="216"/>
      <c r="BPG30" s="216"/>
      <c r="BPH30" s="216"/>
      <c r="BPI30" s="216"/>
      <c r="BPJ30" s="216"/>
      <c r="BPK30" s="216"/>
      <c r="BPL30" s="216"/>
      <c r="BPM30" s="216"/>
      <c r="BPN30" s="216"/>
      <c r="BPO30" s="216"/>
      <c r="BPP30" s="216"/>
      <c r="BPQ30" s="216"/>
      <c r="BPR30" s="216"/>
      <c r="BPS30" s="216"/>
      <c r="BPT30" s="216"/>
      <c r="BPU30" s="216"/>
      <c r="BPV30" s="216"/>
      <c r="BPW30" s="216"/>
      <c r="BPX30" s="216"/>
      <c r="BPY30" s="216"/>
      <c r="BPZ30" s="216"/>
      <c r="BQA30" s="216"/>
      <c r="BQB30" s="216"/>
      <c r="BQC30" s="216"/>
      <c r="BQD30" s="216"/>
      <c r="BQE30" s="216"/>
      <c r="BQF30" s="216"/>
      <c r="BQG30" s="216"/>
      <c r="BQH30" s="216"/>
      <c r="BQI30" s="216"/>
      <c r="BQJ30" s="216"/>
      <c r="BQK30" s="216"/>
      <c r="BQL30" s="216"/>
      <c r="BQM30" s="216"/>
      <c r="BQN30" s="216"/>
      <c r="BQO30" s="216"/>
      <c r="BQP30" s="216"/>
      <c r="BQQ30" s="216"/>
      <c r="BQR30" s="216"/>
      <c r="BQS30" s="216"/>
      <c r="BQT30" s="216"/>
      <c r="BQU30" s="216"/>
      <c r="BQV30" s="216"/>
      <c r="BQW30" s="216"/>
      <c r="BQX30" s="216"/>
      <c r="BQY30" s="216"/>
      <c r="BQZ30" s="216"/>
      <c r="BRA30" s="216"/>
      <c r="BRB30" s="216"/>
      <c r="BRC30" s="216"/>
      <c r="BRD30" s="216"/>
      <c r="BRE30" s="216"/>
      <c r="BRF30" s="216"/>
      <c r="BRG30" s="216"/>
      <c r="BRH30" s="216"/>
      <c r="BRI30" s="216"/>
      <c r="BRJ30" s="216"/>
      <c r="BRK30" s="216"/>
      <c r="BRL30" s="216"/>
      <c r="BRM30" s="216"/>
      <c r="BRN30" s="216"/>
      <c r="BRO30" s="216"/>
      <c r="BRP30" s="216"/>
      <c r="BRQ30" s="216"/>
      <c r="BRR30" s="216"/>
      <c r="BRS30" s="216"/>
      <c r="BRT30" s="216"/>
      <c r="BRU30" s="216"/>
      <c r="BRV30" s="216"/>
      <c r="BRW30" s="216"/>
      <c r="BRX30" s="216"/>
      <c r="BRY30" s="216"/>
      <c r="BRZ30" s="216"/>
      <c r="BSA30" s="216"/>
      <c r="BSB30" s="216"/>
      <c r="BSC30" s="216"/>
      <c r="BSD30" s="216"/>
      <c r="BSE30" s="216"/>
      <c r="BSF30" s="216"/>
      <c r="BSG30" s="216"/>
      <c r="BSH30" s="216"/>
      <c r="BSI30" s="216"/>
      <c r="BSJ30" s="216"/>
      <c r="BSK30" s="216"/>
      <c r="BSL30" s="216"/>
      <c r="BSM30" s="216"/>
      <c r="BSN30" s="216"/>
      <c r="BSO30" s="216"/>
      <c r="BSP30" s="216"/>
      <c r="BSQ30" s="216"/>
      <c r="BSR30" s="216"/>
      <c r="BSS30" s="216"/>
      <c r="BST30" s="216"/>
      <c r="BSU30" s="216"/>
      <c r="BSV30" s="216"/>
      <c r="BSW30" s="216"/>
      <c r="BSX30" s="216"/>
      <c r="BSY30" s="216"/>
      <c r="BSZ30" s="216"/>
      <c r="BTA30" s="216"/>
      <c r="BTB30" s="216"/>
      <c r="BTC30" s="216"/>
      <c r="BTD30" s="216"/>
      <c r="BTE30" s="216"/>
      <c r="BTF30" s="216"/>
      <c r="BTG30" s="216"/>
      <c r="BTH30" s="216"/>
      <c r="BTI30" s="216"/>
      <c r="BTJ30" s="216"/>
      <c r="BTK30" s="216"/>
      <c r="BTL30" s="216"/>
      <c r="BTM30" s="216"/>
      <c r="BTN30" s="216"/>
      <c r="BTO30" s="216"/>
      <c r="BTP30" s="216"/>
      <c r="BTQ30" s="216"/>
      <c r="BTR30" s="216"/>
      <c r="BTS30" s="216"/>
      <c r="BTT30" s="216"/>
      <c r="BTU30" s="216"/>
      <c r="BTV30" s="216"/>
      <c r="BTW30" s="216"/>
      <c r="BTX30" s="216"/>
      <c r="BTY30" s="216"/>
      <c r="BTZ30" s="216"/>
      <c r="BUA30" s="216"/>
      <c r="BUB30" s="216"/>
      <c r="BUC30" s="216"/>
      <c r="BUD30" s="216"/>
      <c r="BUE30" s="216"/>
      <c r="BUF30" s="216"/>
      <c r="BUG30" s="216"/>
      <c r="BUH30" s="216"/>
      <c r="BUI30" s="216"/>
      <c r="BUJ30" s="216"/>
      <c r="BUK30" s="216"/>
      <c r="BUL30" s="216"/>
      <c r="BUM30" s="216"/>
      <c r="BUN30" s="216"/>
      <c r="BUO30" s="216"/>
      <c r="BUP30" s="216"/>
      <c r="BUQ30" s="216"/>
      <c r="BUR30" s="216"/>
      <c r="BUS30" s="216"/>
      <c r="BUT30" s="216"/>
      <c r="BUU30" s="216"/>
      <c r="BUV30" s="216"/>
      <c r="BUW30" s="216"/>
      <c r="BUX30" s="216"/>
      <c r="BUY30" s="216"/>
      <c r="BUZ30" s="216"/>
      <c r="BVA30" s="216"/>
      <c r="BVB30" s="216"/>
      <c r="BVC30" s="216"/>
      <c r="BVD30" s="216"/>
      <c r="BVE30" s="216"/>
      <c r="BVF30" s="216"/>
      <c r="BVG30" s="216"/>
      <c r="BVH30" s="216"/>
      <c r="BVI30" s="216"/>
      <c r="BVJ30" s="216"/>
      <c r="BVK30" s="216"/>
      <c r="BVL30" s="216"/>
      <c r="BVM30" s="216"/>
      <c r="BVN30" s="216"/>
      <c r="BVO30" s="216"/>
      <c r="BVP30" s="216"/>
      <c r="BVQ30" s="216"/>
      <c r="BVR30" s="216"/>
      <c r="BVS30" s="216"/>
      <c r="BVT30" s="216"/>
      <c r="BVU30" s="216"/>
      <c r="BVV30" s="216"/>
      <c r="BVW30" s="216"/>
      <c r="BVX30" s="216"/>
      <c r="BVY30" s="216"/>
      <c r="BVZ30" s="216"/>
      <c r="BWA30" s="216"/>
      <c r="BWB30" s="216"/>
      <c r="BWC30" s="216"/>
      <c r="BWD30" s="216"/>
      <c r="BWE30" s="216"/>
      <c r="BWF30" s="216"/>
      <c r="BWG30" s="216"/>
      <c r="BWH30" s="216"/>
      <c r="BWI30" s="216"/>
      <c r="BWJ30" s="216"/>
      <c r="BWK30" s="216"/>
      <c r="BWL30" s="216"/>
      <c r="BWM30" s="216"/>
      <c r="BWN30" s="216"/>
      <c r="BWO30" s="216"/>
      <c r="BWP30" s="216"/>
      <c r="BWQ30" s="216"/>
      <c r="BWR30" s="216"/>
      <c r="BWS30" s="216"/>
      <c r="BWT30" s="216"/>
      <c r="BWU30" s="216"/>
      <c r="BWV30" s="216"/>
      <c r="BWW30" s="216"/>
      <c r="BWX30" s="216"/>
      <c r="BWY30" s="216"/>
      <c r="BWZ30" s="216"/>
      <c r="BXA30" s="216"/>
      <c r="BXB30" s="216"/>
      <c r="BXC30" s="216"/>
      <c r="BXD30" s="216"/>
      <c r="BXE30" s="216"/>
      <c r="BXF30" s="216"/>
      <c r="BXG30" s="216"/>
      <c r="BXH30" s="216"/>
      <c r="BXI30" s="216"/>
      <c r="BXJ30" s="216"/>
      <c r="BXK30" s="216"/>
      <c r="BXL30" s="216"/>
      <c r="BXM30" s="216"/>
      <c r="BXN30" s="216"/>
      <c r="BXO30" s="216"/>
      <c r="BXP30" s="216"/>
      <c r="BXQ30" s="216"/>
      <c r="BXR30" s="216"/>
      <c r="BXS30" s="216"/>
      <c r="BXT30" s="216"/>
      <c r="BXU30" s="216"/>
      <c r="BXV30" s="216"/>
      <c r="BXW30" s="216"/>
      <c r="BXX30" s="216"/>
      <c r="BXY30" s="216"/>
      <c r="BXZ30" s="216"/>
      <c r="BYA30" s="216"/>
      <c r="BYB30" s="216"/>
      <c r="BYC30" s="216"/>
      <c r="BYD30" s="216"/>
      <c r="BYE30" s="216"/>
      <c r="BYF30" s="216"/>
      <c r="BYG30" s="216"/>
      <c r="BYH30" s="216"/>
      <c r="BYI30" s="216"/>
      <c r="BYJ30" s="216"/>
      <c r="BYK30" s="216"/>
      <c r="BYL30" s="216"/>
      <c r="BYM30" s="216"/>
      <c r="BYN30" s="216"/>
      <c r="BYO30" s="216"/>
      <c r="BYP30" s="216"/>
      <c r="BYQ30" s="216"/>
      <c r="BYR30" s="216"/>
      <c r="BYS30" s="216"/>
      <c r="BYT30" s="216"/>
      <c r="BYU30" s="216"/>
      <c r="BYV30" s="216"/>
      <c r="BYW30" s="216"/>
      <c r="BYX30" s="216"/>
      <c r="BYY30" s="216"/>
      <c r="BYZ30" s="216"/>
      <c r="BZA30" s="216"/>
      <c r="BZB30" s="216"/>
      <c r="BZC30" s="216"/>
      <c r="BZD30" s="216"/>
      <c r="BZE30" s="216"/>
      <c r="BZF30" s="216"/>
      <c r="BZG30" s="216"/>
      <c r="BZH30" s="216"/>
      <c r="BZI30" s="216"/>
      <c r="BZJ30" s="216"/>
      <c r="BZK30" s="216"/>
      <c r="BZL30" s="216"/>
      <c r="BZM30" s="216"/>
      <c r="BZN30" s="216"/>
      <c r="BZO30" s="216"/>
      <c r="BZP30" s="216"/>
      <c r="BZQ30" s="216"/>
      <c r="BZR30" s="216"/>
      <c r="BZS30" s="216"/>
      <c r="BZT30" s="216"/>
      <c r="BZU30" s="216"/>
      <c r="BZV30" s="216"/>
      <c r="BZW30" s="216"/>
      <c r="BZX30" s="216"/>
      <c r="BZY30" s="216"/>
      <c r="BZZ30" s="216"/>
      <c r="CAA30" s="216"/>
      <c r="CAB30" s="216"/>
      <c r="CAC30" s="216"/>
      <c r="CAD30" s="216"/>
      <c r="CAE30" s="216"/>
      <c r="CAF30" s="216"/>
      <c r="CAG30" s="216"/>
      <c r="CAH30" s="216"/>
      <c r="CAI30" s="216"/>
      <c r="CAJ30" s="216"/>
      <c r="CAK30" s="216"/>
      <c r="CAL30" s="216"/>
      <c r="CAM30" s="216"/>
      <c r="CAN30" s="216"/>
      <c r="CAO30" s="216"/>
      <c r="CAP30" s="216"/>
      <c r="CAQ30" s="216"/>
      <c r="CAR30" s="216"/>
      <c r="CAS30" s="216"/>
      <c r="CAT30" s="216"/>
      <c r="CAU30" s="216"/>
      <c r="CAV30" s="216"/>
      <c r="CAW30" s="216"/>
      <c r="CAX30" s="216"/>
      <c r="CAY30" s="216"/>
      <c r="CAZ30" s="216"/>
      <c r="CBA30" s="216"/>
      <c r="CBB30" s="216"/>
      <c r="CBC30" s="216"/>
      <c r="CBD30" s="216"/>
      <c r="CBE30" s="216"/>
      <c r="CBF30" s="216"/>
      <c r="CBG30" s="216"/>
      <c r="CBH30" s="216"/>
      <c r="CBI30" s="216"/>
      <c r="CBJ30" s="216"/>
      <c r="CBK30" s="216"/>
      <c r="CBL30" s="216"/>
      <c r="CBM30" s="216"/>
      <c r="CBN30" s="216"/>
      <c r="CBO30" s="216"/>
      <c r="CBP30" s="216"/>
      <c r="CBQ30" s="216"/>
      <c r="CBR30" s="216"/>
      <c r="CBS30" s="216"/>
      <c r="CBT30" s="216"/>
      <c r="CBU30" s="216"/>
      <c r="CBV30" s="216"/>
      <c r="CBW30" s="216"/>
      <c r="CBX30" s="216"/>
      <c r="CBY30" s="216"/>
      <c r="CBZ30" s="216"/>
      <c r="CCA30" s="216"/>
      <c r="CCB30" s="216"/>
      <c r="CCC30" s="216"/>
      <c r="CCD30" s="216"/>
      <c r="CCE30" s="216"/>
      <c r="CCF30" s="216"/>
      <c r="CCG30" s="216"/>
      <c r="CCH30" s="216"/>
      <c r="CCI30" s="216"/>
      <c r="CCJ30" s="216"/>
      <c r="CCK30" s="216"/>
      <c r="CCL30" s="216"/>
      <c r="CCM30" s="216"/>
      <c r="CCN30" s="216"/>
      <c r="CCO30" s="216"/>
      <c r="CCP30" s="216"/>
      <c r="CCQ30" s="216"/>
      <c r="CCR30" s="216"/>
      <c r="CCS30" s="216"/>
      <c r="CCT30" s="216"/>
      <c r="CCU30" s="216"/>
      <c r="CCV30" s="216"/>
      <c r="CCW30" s="216"/>
      <c r="CCX30" s="216"/>
      <c r="CCY30" s="216"/>
      <c r="CCZ30" s="216"/>
      <c r="CDA30" s="216"/>
      <c r="CDB30" s="216"/>
      <c r="CDC30" s="216"/>
      <c r="CDD30" s="216"/>
      <c r="CDE30" s="216"/>
      <c r="CDF30" s="216"/>
      <c r="CDG30" s="216"/>
      <c r="CDH30" s="216"/>
      <c r="CDI30" s="216"/>
      <c r="CDJ30" s="216"/>
      <c r="CDK30" s="216"/>
      <c r="CDL30" s="216"/>
      <c r="CDM30" s="216"/>
      <c r="CDN30" s="216"/>
      <c r="CDO30" s="216"/>
      <c r="CDP30" s="216"/>
      <c r="CDQ30" s="216"/>
      <c r="CDR30" s="216"/>
      <c r="CDS30" s="216"/>
      <c r="CDT30" s="216"/>
      <c r="CDU30" s="216"/>
      <c r="CDV30" s="216"/>
      <c r="CDW30" s="216"/>
      <c r="CDX30" s="216"/>
      <c r="CDY30" s="216"/>
      <c r="CDZ30" s="216"/>
      <c r="CEA30" s="216"/>
      <c r="CEB30" s="216"/>
      <c r="CEC30" s="216"/>
      <c r="CED30" s="216"/>
      <c r="CEE30" s="216"/>
      <c r="CEF30" s="216"/>
      <c r="CEG30" s="216"/>
      <c r="CEH30" s="216"/>
      <c r="CEI30" s="216"/>
      <c r="CEJ30" s="216"/>
      <c r="CEK30" s="216"/>
      <c r="CEL30" s="216"/>
      <c r="CEM30" s="216"/>
      <c r="CEN30" s="216"/>
      <c r="CEO30" s="216"/>
      <c r="CEP30" s="216"/>
      <c r="CEQ30" s="216"/>
      <c r="CER30" s="216"/>
      <c r="CES30" s="216"/>
      <c r="CET30" s="216"/>
      <c r="CEU30" s="216"/>
      <c r="CEV30" s="216"/>
      <c r="CEW30" s="216"/>
      <c r="CEX30" s="216"/>
      <c r="CEY30" s="216"/>
      <c r="CEZ30" s="216"/>
      <c r="CFA30" s="216"/>
      <c r="CFB30" s="216"/>
      <c r="CFC30" s="216"/>
      <c r="CFD30" s="216"/>
      <c r="CFE30" s="216"/>
      <c r="CFF30" s="216"/>
      <c r="CFG30" s="216"/>
      <c r="CFH30" s="216"/>
      <c r="CFI30" s="216"/>
      <c r="CFJ30" s="216"/>
      <c r="CFK30" s="216"/>
      <c r="CFL30" s="216"/>
      <c r="CFM30" s="216"/>
      <c r="CFN30" s="216"/>
      <c r="CFO30" s="216"/>
      <c r="CFP30" s="216"/>
      <c r="CFQ30" s="216"/>
      <c r="CFR30" s="216"/>
      <c r="CFS30" s="216"/>
      <c r="CFT30" s="216"/>
      <c r="CFU30" s="216"/>
      <c r="CFV30" s="216"/>
      <c r="CFW30" s="216"/>
      <c r="CFX30" s="216"/>
      <c r="CFY30" s="216"/>
      <c r="CFZ30" s="216"/>
      <c r="CGA30" s="216"/>
      <c r="CGB30" s="216"/>
      <c r="CGC30" s="216"/>
      <c r="CGD30" s="216"/>
      <c r="CGE30" s="216"/>
      <c r="CGF30" s="216"/>
      <c r="CGG30" s="216"/>
      <c r="CGH30" s="216"/>
      <c r="CGI30" s="216"/>
      <c r="CGJ30" s="216"/>
      <c r="CGK30" s="216"/>
      <c r="CGL30" s="216"/>
      <c r="CGM30" s="216"/>
      <c r="CGN30" s="216"/>
      <c r="CGO30" s="216"/>
      <c r="CGP30" s="216"/>
      <c r="CGQ30" s="216"/>
      <c r="CGR30" s="216"/>
      <c r="CGS30" s="216"/>
      <c r="CGT30" s="216"/>
      <c r="CGU30" s="216"/>
      <c r="CGV30" s="216"/>
      <c r="CGW30" s="216"/>
      <c r="CGX30" s="216"/>
      <c r="CGY30" s="216"/>
      <c r="CGZ30" s="216"/>
      <c r="CHA30" s="216"/>
      <c r="CHB30" s="216"/>
      <c r="CHC30" s="216"/>
      <c r="CHD30" s="216"/>
      <c r="CHE30" s="216"/>
      <c r="CHF30" s="216"/>
      <c r="CHG30" s="216"/>
      <c r="CHH30" s="216"/>
      <c r="CHI30" s="216"/>
      <c r="CHJ30" s="216"/>
      <c r="CHK30" s="216"/>
      <c r="CHL30" s="216"/>
      <c r="CHM30" s="216"/>
      <c r="CHN30" s="216"/>
      <c r="CHO30" s="216"/>
      <c r="CHP30" s="216"/>
      <c r="CHQ30" s="216"/>
      <c r="CHR30" s="216"/>
      <c r="CHS30" s="216"/>
      <c r="CHT30" s="216"/>
      <c r="CHU30" s="216"/>
      <c r="CHV30" s="216"/>
      <c r="CHW30" s="216"/>
      <c r="CHX30" s="216"/>
      <c r="CHY30" s="216"/>
      <c r="CHZ30" s="216"/>
      <c r="CIA30" s="216"/>
      <c r="CIB30" s="216"/>
      <c r="CIC30" s="216"/>
      <c r="CID30" s="216"/>
      <c r="CIE30" s="216"/>
      <c r="CIF30" s="216"/>
      <c r="CIG30" s="216"/>
      <c r="CIH30" s="216"/>
      <c r="CII30" s="216"/>
      <c r="CIJ30" s="216"/>
      <c r="CIK30" s="216"/>
      <c r="CIL30" s="216"/>
      <c r="CIM30" s="216"/>
      <c r="CIN30" s="216"/>
      <c r="CIO30" s="216"/>
      <c r="CIP30" s="216"/>
      <c r="CIQ30" s="216"/>
      <c r="CIR30" s="216"/>
      <c r="CIS30" s="216"/>
      <c r="CIT30" s="216"/>
      <c r="CIU30" s="216"/>
      <c r="CIV30" s="216"/>
      <c r="CIW30" s="216"/>
      <c r="CIX30" s="216"/>
      <c r="CIY30" s="216"/>
      <c r="CIZ30" s="216"/>
      <c r="CJA30" s="216"/>
      <c r="CJB30" s="216"/>
      <c r="CJC30" s="216"/>
      <c r="CJD30" s="216"/>
      <c r="CJE30" s="216"/>
      <c r="CJF30" s="216"/>
      <c r="CJG30" s="216"/>
      <c r="CJH30" s="216"/>
      <c r="CJI30" s="216"/>
      <c r="CJJ30" s="216"/>
      <c r="CJK30" s="216"/>
      <c r="CJL30" s="216"/>
      <c r="CJM30" s="216"/>
      <c r="CJN30" s="216"/>
      <c r="CJO30" s="216"/>
      <c r="CJP30" s="216"/>
      <c r="CJQ30" s="216"/>
      <c r="CJR30" s="216"/>
      <c r="CJS30" s="216"/>
      <c r="CJT30" s="216"/>
      <c r="CJU30" s="216"/>
      <c r="CJV30" s="216"/>
      <c r="CJW30" s="216"/>
      <c r="CJX30" s="216"/>
      <c r="CJY30" s="216"/>
      <c r="CJZ30" s="216"/>
      <c r="CKA30" s="216"/>
      <c r="CKB30" s="216"/>
      <c r="CKC30" s="216"/>
      <c r="CKD30" s="216"/>
      <c r="CKE30" s="216"/>
      <c r="CKF30" s="216"/>
      <c r="CKG30" s="216"/>
      <c r="CKH30" s="216"/>
      <c r="CKI30" s="216"/>
      <c r="CKJ30" s="216"/>
      <c r="CKK30" s="216"/>
      <c r="CKL30" s="216"/>
      <c r="CKM30" s="216"/>
      <c r="CKN30" s="216"/>
      <c r="CKO30" s="216"/>
      <c r="CKP30" s="216"/>
      <c r="CKQ30" s="216"/>
      <c r="CKR30" s="216"/>
      <c r="CKS30" s="216"/>
      <c r="CKT30" s="216"/>
      <c r="CKU30" s="216"/>
      <c r="CKV30" s="216"/>
      <c r="CKW30" s="216"/>
      <c r="CKX30" s="216"/>
      <c r="CKY30" s="216"/>
      <c r="CKZ30" s="216"/>
      <c r="CLA30" s="216"/>
      <c r="CLB30" s="216"/>
      <c r="CLC30" s="216"/>
      <c r="CLD30" s="216"/>
      <c r="CLE30" s="216"/>
      <c r="CLF30" s="216"/>
      <c r="CLG30" s="216"/>
      <c r="CLH30" s="216"/>
      <c r="CLI30" s="216"/>
      <c r="CLJ30" s="216"/>
      <c r="CLK30" s="216"/>
      <c r="CLL30" s="216"/>
      <c r="CLM30" s="216"/>
      <c r="CLN30" s="216"/>
      <c r="CLO30" s="216"/>
      <c r="CLP30" s="216"/>
      <c r="CLQ30" s="216"/>
      <c r="CLR30" s="216"/>
      <c r="CLS30" s="216"/>
      <c r="CLT30" s="216"/>
      <c r="CLU30" s="216"/>
      <c r="CLV30" s="216"/>
      <c r="CLW30" s="216"/>
      <c r="CLX30" s="216"/>
      <c r="CLY30" s="216"/>
      <c r="CLZ30" s="216"/>
      <c r="CMA30" s="216"/>
      <c r="CMB30" s="216"/>
      <c r="CMC30" s="216"/>
      <c r="CMD30" s="216"/>
      <c r="CME30" s="216"/>
      <c r="CMF30" s="216"/>
      <c r="CMG30" s="216"/>
      <c r="CMH30" s="216"/>
      <c r="CMI30" s="216"/>
      <c r="CMJ30" s="216"/>
      <c r="CMK30" s="216"/>
      <c r="CML30" s="216"/>
      <c r="CMM30" s="216"/>
      <c r="CMN30" s="216"/>
      <c r="CMO30" s="216"/>
      <c r="CMP30" s="216"/>
      <c r="CMQ30" s="216"/>
      <c r="CMR30" s="216"/>
      <c r="CMS30" s="216"/>
      <c r="CMT30" s="216"/>
      <c r="CMU30" s="216"/>
      <c r="CMV30" s="216"/>
      <c r="CMW30" s="216"/>
      <c r="CMX30" s="216"/>
      <c r="CMY30" s="216"/>
      <c r="CMZ30" s="216"/>
      <c r="CNA30" s="216"/>
      <c r="CNB30" s="216"/>
      <c r="CNC30" s="216"/>
      <c r="CND30" s="216"/>
      <c r="CNE30" s="216"/>
      <c r="CNF30" s="216"/>
      <c r="CNG30" s="216"/>
      <c r="CNH30" s="216"/>
      <c r="CNI30" s="216"/>
      <c r="CNJ30" s="216"/>
      <c r="CNK30" s="216"/>
      <c r="CNL30" s="216"/>
      <c r="CNM30" s="216"/>
      <c r="CNN30" s="216"/>
      <c r="CNO30" s="216"/>
      <c r="CNP30" s="216"/>
      <c r="CNQ30" s="216"/>
      <c r="CNR30" s="216"/>
      <c r="CNS30" s="216"/>
      <c r="CNT30" s="216"/>
      <c r="CNU30" s="216"/>
      <c r="CNV30" s="216"/>
      <c r="CNW30" s="216"/>
      <c r="CNX30" s="216"/>
      <c r="CNY30" s="216"/>
      <c r="CNZ30" s="216"/>
      <c r="COA30" s="216"/>
      <c r="COB30" s="216"/>
      <c r="COC30" s="216"/>
      <c r="COD30" s="216"/>
      <c r="COE30" s="216"/>
      <c r="COF30" s="216"/>
      <c r="COG30" s="216"/>
      <c r="COH30" s="216"/>
      <c r="COI30" s="216"/>
      <c r="COJ30" s="216"/>
      <c r="COK30" s="216"/>
      <c r="COL30" s="216"/>
      <c r="COM30" s="216"/>
      <c r="CON30" s="216"/>
      <c r="COO30" s="216"/>
      <c r="COP30" s="216"/>
      <c r="COQ30" s="216"/>
      <c r="COR30" s="216"/>
      <c r="COS30" s="216"/>
      <c r="COT30" s="216"/>
      <c r="COU30" s="216"/>
      <c r="COV30" s="216"/>
      <c r="COW30" s="216"/>
      <c r="COX30" s="216"/>
      <c r="COY30" s="216"/>
      <c r="COZ30" s="216"/>
      <c r="CPA30" s="216"/>
      <c r="CPB30" s="216"/>
      <c r="CPC30" s="216"/>
      <c r="CPD30" s="216"/>
      <c r="CPE30" s="216"/>
      <c r="CPF30" s="216"/>
      <c r="CPG30" s="216"/>
      <c r="CPH30" s="216"/>
      <c r="CPI30" s="216"/>
      <c r="CPJ30" s="216"/>
      <c r="CPK30" s="216"/>
      <c r="CPL30" s="216"/>
      <c r="CPM30" s="216"/>
      <c r="CPN30" s="216"/>
      <c r="CPO30" s="216"/>
      <c r="CPP30" s="216"/>
      <c r="CPQ30" s="216"/>
      <c r="CPR30" s="216"/>
      <c r="CPS30" s="216"/>
      <c r="CPT30" s="216"/>
      <c r="CPU30" s="216"/>
      <c r="CPV30" s="216"/>
      <c r="CPW30" s="216"/>
      <c r="CPX30" s="216"/>
      <c r="CPY30" s="216"/>
      <c r="CPZ30" s="216"/>
      <c r="CQA30" s="216"/>
      <c r="CQB30" s="216"/>
      <c r="CQC30" s="216"/>
      <c r="CQD30" s="216"/>
      <c r="CQE30" s="216"/>
      <c r="CQF30" s="216"/>
      <c r="CQG30" s="216"/>
      <c r="CQH30" s="216"/>
      <c r="CQI30" s="216"/>
      <c r="CQJ30" s="216"/>
      <c r="CQK30" s="216"/>
      <c r="CQL30" s="216"/>
      <c r="CQM30" s="216"/>
      <c r="CQN30" s="216"/>
      <c r="CQO30" s="216"/>
      <c r="CQP30" s="216"/>
      <c r="CQQ30" s="216"/>
      <c r="CQR30" s="216"/>
      <c r="CQS30" s="216"/>
      <c r="CQT30" s="216"/>
      <c r="CQU30" s="216"/>
      <c r="CQV30" s="216"/>
      <c r="CQW30" s="216"/>
      <c r="CQX30" s="216"/>
      <c r="CQY30" s="216"/>
      <c r="CQZ30" s="216"/>
      <c r="CRA30" s="216"/>
      <c r="CRB30" s="216"/>
      <c r="CRC30" s="216"/>
      <c r="CRD30" s="216"/>
      <c r="CRE30" s="216"/>
      <c r="CRF30" s="216"/>
      <c r="CRG30" s="216"/>
      <c r="CRH30" s="216"/>
      <c r="CRI30" s="216"/>
      <c r="CRJ30" s="216"/>
      <c r="CRK30" s="216"/>
      <c r="CRL30" s="216"/>
      <c r="CRM30" s="216"/>
      <c r="CRN30" s="216"/>
      <c r="CRO30" s="216"/>
      <c r="CRP30" s="216"/>
      <c r="CRQ30" s="216"/>
      <c r="CRR30" s="216"/>
      <c r="CRS30" s="216"/>
      <c r="CRT30" s="216"/>
      <c r="CRU30" s="216"/>
      <c r="CRV30" s="216"/>
      <c r="CRW30" s="216"/>
      <c r="CRX30" s="216"/>
      <c r="CRY30" s="216"/>
      <c r="CRZ30" s="216"/>
      <c r="CSA30" s="216"/>
      <c r="CSB30" s="216"/>
      <c r="CSC30" s="216"/>
      <c r="CSD30" s="216"/>
      <c r="CSE30" s="216"/>
      <c r="CSF30" s="216"/>
      <c r="CSG30" s="216"/>
      <c r="CSH30" s="216"/>
      <c r="CSI30" s="216"/>
      <c r="CSJ30" s="216"/>
      <c r="CSK30" s="216"/>
      <c r="CSL30" s="216"/>
      <c r="CSM30" s="216"/>
      <c r="CSN30" s="216"/>
      <c r="CSO30" s="216"/>
      <c r="CSP30" s="216"/>
      <c r="CSQ30" s="216"/>
      <c r="CSR30" s="216"/>
      <c r="CSS30" s="216"/>
      <c r="CST30" s="216"/>
      <c r="CSU30" s="216"/>
      <c r="CSV30" s="216"/>
      <c r="CSW30" s="216"/>
      <c r="CSX30" s="216"/>
      <c r="CSY30" s="216"/>
      <c r="CSZ30" s="216"/>
      <c r="CTA30" s="216"/>
      <c r="CTB30" s="216"/>
      <c r="CTC30" s="216"/>
      <c r="CTD30" s="216"/>
      <c r="CTE30" s="216"/>
      <c r="CTF30" s="216"/>
      <c r="CTG30" s="216"/>
      <c r="CTH30" s="216"/>
      <c r="CTI30" s="216"/>
      <c r="CTJ30" s="216"/>
      <c r="CTK30" s="216"/>
      <c r="CTL30" s="216"/>
      <c r="CTM30" s="216"/>
      <c r="CTN30" s="216"/>
      <c r="CTO30" s="216"/>
      <c r="CTP30" s="216"/>
      <c r="CTQ30" s="216"/>
      <c r="CTR30" s="216"/>
      <c r="CTS30" s="216"/>
      <c r="CTT30" s="216"/>
      <c r="CTU30" s="216"/>
      <c r="CTV30" s="216"/>
      <c r="CTW30" s="216"/>
      <c r="CTX30" s="216"/>
      <c r="CTY30" s="216"/>
      <c r="CTZ30" s="216"/>
      <c r="CUA30" s="216"/>
      <c r="CUB30" s="216"/>
      <c r="CUC30" s="216"/>
      <c r="CUD30" s="216"/>
      <c r="CUE30" s="216"/>
      <c r="CUF30" s="216"/>
      <c r="CUG30" s="216"/>
      <c r="CUH30" s="216"/>
      <c r="CUI30" s="216"/>
      <c r="CUJ30" s="216"/>
      <c r="CUK30" s="216"/>
      <c r="CUL30" s="216"/>
      <c r="CUM30" s="216"/>
      <c r="CUN30" s="216"/>
      <c r="CUO30" s="216"/>
      <c r="CUP30" s="216"/>
      <c r="CUQ30" s="216"/>
      <c r="CUR30" s="216"/>
      <c r="CUS30" s="216"/>
      <c r="CUT30" s="216"/>
      <c r="CUU30" s="216"/>
      <c r="CUV30" s="216"/>
      <c r="CUW30" s="216"/>
      <c r="CUX30" s="216"/>
      <c r="CUY30" s="216"/>
      <c r="CUZ30" s="216"/>
      <c r="CVA30" s="216"/>
      <c r="CVB30" s="216"/>
      <c r="CVC30" s="216"/>
      <c r="CVD30" s="216"/>
      <c r="CVE30" s="216"/>
      <c r="CVF30" s="216"/>
      <c r="CVG30" s="216"/>
      <c r="CVH30" s="216"/>
      <c r="CVI30" s="216"/>
      <c r="CVJ30" s="216"/>
      <c r="CVK30" s="216"/>
      <c r="CVL30" s="216"/>
      <c r="CVM30" s="216"/>
      <c r="CVN30" s="216"/>
      <c r="CVO30" s="216"/>
      <c r="CVP30" s="216"/>
      <c r="CVQ30" s="216"/>
      <c r="CVR30" s="216"/>
      <c r="CVS30" s="216"/>
      <c r="CVT30" s="216"/>
      <c r="CVU30" s="216"/>
      <c r="CVV30" s="216"/>
      <c r="CVW30" s="216"/>
      <c r="CVX30" s="216"/>
      <c r="CVY30" s="216"/>
      <c r="CVZ30" s="216"/>
      <c r="CWA30" s="216"/>
      <c r="CWB30" s="216"/>
      <c r="CWC30" s="216"/>
      <c r="CWD30" s="216"/>
      <c r="CWE30" s="216"/>
      <c r="CWF30" s="216"/>
      <c r="CWG30" s="216"/>
      <c r="CWH30" s="216"/>
      <c r="CWI30" s="216"/>
      <c r="CWJ30" s="216"/>
      <c r="CWK30" s="216"/>
      <c r="CWL30" s="216"/>
      <c r="CWM30" s="216"/>
      <c r="CWN30" s="216"/>
      <c r="CWO30" s="216"/>
      <c r="CWP30" s="216"/>
      <c r="CWQ30" s="216"/>
      <c r="CWR30" s="216"/>
      <c r="CWS30" s="216"/>
      <c r="CWT30" s="216"/>
      <c r="CWU30" s="216"/>
      <c r="CWV30" s="216"/>
      <c r="CWW30" s="216"/>
      <c r="CWX30" s="216"/>
      <c r="CWY30" s="216"/>
      <c r="CWZ30" s="216"/>
      <c r="CXA30" s="216"/>
      <c r="CXB30" s="216"/>
      <c r="CXC30" s="216"/>
      <c r="CXD30" s="216"/>
      <c r="CXE30" s="216"/>
      <c r="CXF30" s="216"/>
      <c r="CXG30" s="216"/>
      <c r="CXH30" s="216"/>
      <c r="CXI30" s="216"/>
      <c r="CXJ30" s="216"/>
      <c r="CXK30" s="216"/>
      <c r="CXL30" s="216"/>
      <c r="CXM30" s="216"/>
      <c r="CXN30" s="216"/>
      <c r="CXO30" s="216"/>
      <c r="CXP30" s="216"/>
      <c r="CXQ30" s="216"/>
      <c r="CXR30" s="216"/>
      <c r="CXS30" s="216"/>
      <c r="CXT30" s="216"/>
      <c r="CXU30" s="216"/>
      <c r="CXV30" s="216"/>
      <c r="CXW30" s="216"/>
      <c r="CXX30" s="216"/>
      <c r="CXY30" s="216"/>
      <c r="CXZ30" s="216"/>
      <c r="CYA30" s="216"/>
      <c r="CYB30" s="216"/>
      <c r="CYC30" s="216"/>
      <c r="CYD30" s="216"/>
      <c r="CYE30" s="216"/>
      <c r="CYF30" s="216"/>
      <c r="CYG30" s="216"/>
      <c r="CYH30" s="216"/>
      <c r="CYI30" s="216"/>
      <c r="CYJ30" s="216"/>
      <c r="CYK30" s="216"/>
      <c r="CYL30" s="216"/>
      <c r="CYM30" s="216"/>
      <c r="CYN30" s="216"/>
      <c r="CYO30" s="216"/>
      <c r="CYP30" s="216"/>
      <c r="CYQ30" s="216"/>
      <c r="CYR30" s="216"/>
      <c r="CYS30" s="216"/>
      <c r="CYT30" s="216"/>
      <c r="CYU30" s="216"/>
      <c r="CYV30" s="216"/>
      <c r="CYW30" s="216"/>
      <c r="CYX30" s="216"/>
      <c r="CYY30" s="216"/>
      <c r="CYZ30" s="216"/>
      <c r="CZA30" s="216"/>
      <c r="CZB30" s="216"/>
      <c r="CZC30" s="216"/>
      <c r="CZD30" s="216"/>
      <c r="CZE30" s="216"/>
      <c r="CZF30" s="216"/>
      <c r="CZG30" s="216"/>
      <c r="CZH30" s="216"/>
      <c r="CZI30" s="216"/>
      <c r="CZJ30" s="216"/>
      <c r="CZK30" s="216"/>
      <c r="CZL30" s="216"/>
      <c r="CZM30" s="216"/>
      <c r="CZN30" s="216"/>
      <c r="CZO30" s="216"/>
      <c r="CZP30" s="216"/>
      <c r="CZQ30" s="216"/>
      <c r="CZR30" s="216"/>
      <c r="CZS30" s="216"/>
      <c r="CZT30" s="216"/>
      <c r="CZU30" s="216"/>
      <c r="CZV30" s="216"/>
      <c r="CZW30" s="216"/>
      <c r="CZX30" s="216"/>
      <c r="CZY30" s="216"/>
      <c r="CZZ30" s="216"/>
      <c r="DAA30" s="216"/>
      <c r="DAB30" s="216"/>
      <c r="DAC30" s="216"/>
      <c r="DAD30" s="216"/>
      <c r="DAE30" s="216"/>
      <c r="DAF30" s="216"/>
      <c r="DAG30" s="216"/>
      <c r="DAH30" s="216"/>
      <c r="DAI30" s="216"/>
      <c r="DAJ30" s="216"/>
      <c r="DAK30" s="216"/>
      <c r="DAL30" s="216"/>
      <c r="DAM30" s="216"/>
      <c r="DAN30" s="216"/>
      <c r="DAO30" s="216"/>
      <c r="DAP30" s="216"/>
      <c r="DAQ30" s="216"/>
      <c r="DAR30" s="216"/>
      <c r="DAS30" s="216"/>
      <c r="DAT30" s="216"/>
      <c r="DAU30" s="216"/>
      <c r="DAV30" s="216"/>
      <c r="DAW30" s="216"/>
      <c r="DAX30" s="216"/>
      <c r="DAY30" s="216"/>
      <c r="DAZ30" s="216"/>
      <c r="DBA30" s="216"/>
      <c r="DBB30" s="216"/>
      <c r="DBC30" s="216"/>
      <c r="DBD30" s="216"/>
      <c r="DBE30" s="216"/>
      <c r="DBF30" s="216"/>
      <c r="DBG30" s="216"/>
      <c r="DBH30" s="216"/>
      <c r="DBI30" s="216"/>
      <c r="DBJ30" s="216"/>
      <c r="DBK30" s="216"/>
      <c r="DBL30" s="216"/>
      <c r="DBM30" s="216"/>
      <c r="DBN30" s="216"/>
      <c r="DBO30" s="216"/>
      <c r="DBP30" s="216"/>
      <c r="DBQ30" s="216"/>
      <c r="DBR30" s="216"/>
      <c r="DBS30" s="216"/>
      <c r="DBT30" s="216"/>
      <c r="DBU30" s="216"/>
      <c r="DBV30" s="216"/>
      <c r="DBW30" s="216"/>
      <c r="DBX30" s="216"/>
      <c r="DBY30" s="216"/>
      <c r="DBZ30" s="216"/>
      <c r="DCA30" s="216"/>
      <c r="DCB30" s="216"/>
      <c r="DCC30" s="216"/>
      <c r="DCD30" s="216"/>
      <c r="DCE30" s="216"/>
      <c r="DCF30" s="216"/>
      <c r="DCG30" s="216"/>
      <c r="DCH30" s="216"/>
      <c r="DCI30" s="216"/>
      <c r="DCJ30" s="216"/>
      <c r="DCK30" s="216"/>
      <c r="DCL30" s="216"/>
      <c r="DCM30" s="216"/>
      <c r="DCN30" s="216"/>
      <c r="DCO30" s="216"/>
      <c r="DCP30" s="216"/>
      <c r="DCQ30" s="216"/>
      <c r="DCR30" s="216"/>
      <c r="DCS30" s="216"/>
      <c r="DCT30" s="216"/>
      <c r="DCU30" s="216"/>
      <c r="DCV30" s="216"/>
      <c r="DCW30" s="216"/>
      <c r="DCX30" s="216"/>
      <c r="DCY30" s="216"/>
      <c r="DCZ30" s="216"/>
      <c r="DDA30" s="216"/>
      <c r="DDB30" s="216"/>
      <c r="DDC30" s="216"/>
      <c r="DDD30" s="216"/>
      <c r="DDE30" s="216"/>
      <c r="DDF30" s="216"/>
      <c r="DDG30" s="216"/>
      <c r="DDH30" s="216"/>
      <c r="DDI30" s="216"/>
      <c r="DDJ30" s="216"/>
      <c r="DDK30" s="216"/>
      <c r="DDL30" s="216"/>
      <c r="DDM30" s="216"/>
      <c r="DDN30" s="216"/>
      <c r="DDO30" s="216"/>
      <c r="DDP30" s="216"/>
      <c r="DDQ30" s="216"/>
      <c r="DDR30" s="216"/>
      <c r="DDS30" s="216"/>
      <c r="DDT30" s="216"/>
      <c r="DDU30" s="216"/>
      <c r="DDV30" s="216"/>
      <c r="DDW30" s="216"/>
      <c r="DDX30" s="216"/>
      <c r="DDY30" s="216"/>
      <c r="DDZ30" s="216"/>
      <c r="DEA30" s="216"/>
      <c r="DEB30" s="216"/>
      <c r="DEC30" s="216"/>
      <c r="DED30" s="216"/>
      <c r="DEE30" s="216"/>
      <c r="DEF30" s="216"/>
      <c r="DEG30" s="216"/>
      <c r="DEH30" s="216"/>
      <c r="DEI30" s="216"/>
      <c r="DEJ30" s="216"/>
      <c r="DEK30" s="216"/>
      <c r="DEL30" s="216"/>
      <c r="DEM30" s="216"/>
      <c r="DEN30" s="216"/>
      <c r="DEO30" s="216"/>
      <c r="DEP30" s="216"/>
      <c r="DEQ30" s="216"/>
      <c r="DER30" s="216"/>
      <c r="DES30" s="216"/>
      <c r="DET30" s="216"/>
      <c r="DEU30" s="216"/>
      <c r="DEV30" s="216"/>
      <c r="DEW30" s="216"/>
      <c r="DEX30" s="216"/>
      <c r="DEY30" s="216"/>
      <c r="DEZ30" s="216"/>
      <c r="DFA30" s="216"/>
      <c r="DFB30" s="216"/>
      <c r="DFC30" s="216"/>
      <c r="DFD30" s="216"/>
      <c r="DFE30" s="216"/>
      <c r="DFF30" s="216"/>
      <c r="DFG30" s="216"/>
      <c r="DFH30" s="216"/>
      <c r="DFI30" s="216"/>
      <c r="DFJ30" s="216"/>
      <c r="DFK30" s="216"/>
      <c r="DFL30" s="216"/>
      <c r="DFM30" s="216"/>
      <c r="DFN30" s="216"/>
      <c r="DFO30" s="216"/>
      <c r="DFP30" s="216"/>
      <c r="DFQ30" s="216"/>
      <c r="DFR30" s="216"/>
      <c r="DFS30" s="216"/>
      <c r="DFT30" s="216"/>
      <c r="DFU30" s="216"/>
      <c r="DFV30" s="216"/>
      <c r="DFW30" s="216"/>
      <c r="DFX30" s="216"/>
      <c r="DFY30" s="216"/>
      <c r="DFZ30" s="216"/>
      <c r="DGA30" s="216"/>
      <c r="DGB30" s="216"/>
      <c r="DGC30" s="216"/>
      <c r="DGD30" s="216"/>
      <c r="DGE30" s="216"/>
      <c r="DGF30" s="216"/>
      <c r="DGG30" s="216"/>
      <c r="DGH30" s="216"/>
      <c r="DGI30" s="216"/>
      <c r="DGJ30" s="216"/>
      <c r="DGK30" s="216"/>
      <c r="DGL30" s="216"/>
      <c r="DGM30" s="216"/>
      <c r="DGN30" s="216"/>
      <c r="DGO30" s="216"/>
      <c r="DGP30" s="216"/>
      <c r="DGQ30" s="216"/>
      <c r="DGR30" s="216"/>
      <c r="DGS30" s="216"/>
      <c r="DGT30" s="216"/>
      <c r="DGU30" s="216"/>
      <c r="DGV30" s="216"/>
      <c r="DGW30" s="216"/>
      <c r="DGX30" s="216"/>
      <c r="DGY30" s="216"/>
      <c r="DGZ30" s="216"/>
      <c r="DHA30" s="216"/>
      <c r="DHB30" s="216"/>
      <c r="DHC30" s="216"/>
      <c r="DHD30" s="216"/>
      <c r="DHE30" s="216"/>
      <c r="DHF30" s="216"/>
      <c r="DHG30" s="216"/>
      <c r="DHH30" s="216"/>
      <c r="DHI30" s="216"/>
      <c r="DHJ30" s="216"/>
      <c r="DHK30" s="216"/>
      <c r="DHL30" s="216"/>
      <c r="DHM30" s="216"/>
      <c r="DHN30" s="216"/>
      <c r="DHO30" s="216"/>
      <c r="DHP30" s="216"/>
      <c r="DHQ30" s="216"/>
      <c r="DHR30" s="216"/>
      <c r="DHS30" s="216"/>
      <c r="DHT30" s="216"/>
      <c r="DHU30" s="216"/>
      <c r="DHV30" s="216"/>
      <c r="DHW30" s="216"/>
      <c r="DHX30" s="216"/>
      <c r="DHY30" s="216"/>
      <c r="DHZ30" s="216"/>
      <c r="DIA30" s="216"/>
      <c r="DIB30" s="216"/>
      <c r="DIC30" s="216"/>
      <c r="DID30" s="216"/>
      <c r="DIE30" s="216"/>
      <c r="DIF30" s="216"/>
      <c r="DIG30" s="216"/>
      <c r="DIH30" s="216"/>
      <c r="DII30" s="216"/>
      <c r="DIJ30" s="216"/>
      <c r="DIK30" s="216"/>
      <c r="DIL30" s="216"/>
      <c r="DIM30" s="216"/>
      <c r="DIN30" s="216"/>
      <c r="DIO30" s="216"/>
      <c r="DIP30" s="216"/>
      <c r="DIQ30" s="216"/>
      <c r="DIR30" s="216"/>
      <c r="DIS30" s="216"/>
      <c r="DIT30" s="216"/>
      <c r="DIU30" s="216"/>
      <c r="DIV30" s="216"/>
      <c r="DIW30" s="216"/>
      <c r="DIX30" s="216"/>
      <c r="DIY30" s="216"/>
      <c r="DIZ30" s="216"/>
      <c r="DJA30" s="216"/>
      <c r="DJB30" s="216"/>
      <c r="DJC30" s="216"/>
      <c r="DJD30" s="216"/>
      <c r="DJE30" s="216"/>
      <c r="DJF30" s="216"/>
      <c r="DJG30" s="216"/>
      <c r="DJH30" s="216"/>
      <c r="DJI30" s="216"/>
      <c r="DJJ30" s="216"/>
      <c r="DJK30" s="216"/>
      <c r="DJL30" s="216"/>
      <c r="DJM30" s="216"/>
      <c r="DJN30" s="216"/>
      <c r="DJO30" s="216"/>
      <c r="DJP30" s="216"/>
      <c r="DJQ30" s="216"/>
      <c r="DJR30" s="216"/>
      <c r="DJS30" s="216"/>
      <c r="DJT30" s="216"/>
      <c r="DJU30" s="216"/>
      <c r="DJV30" s="216"/>
      <c r="DJW30" s="216"/>
      <c r="DJX30" s="216"/>
      <c r="DJY30" s="216"/>
      <c r="DJZ30" s="216"/>
      <c r="DKA30" s="216"/>
      <c r="DKB30" s="216"/>
      <c r="DKC30" s="216"/>
      <c r="DKD30" s="216"/>
      <c r="DKE30" s="216"/>
      <c r="DKF30" s="216"/>
      <c r="DKG30" s="216"/>
      <c r="DKH30" s="216"/>
      <c r="DKI30" s="216"/>
      <c r="DKJ30" s="216"/>
      <c r="DKK30" s="216"/>
      <c r="DKL30" s="216"/>
      <c r="DKM30" s="216"/>
      <c r="DKN30" s="216"/>
      <c r="DKO30" s="216"/>
      <c r="DKP30" s="216"/>
      <c r="DKQ30" s="216"/>
      <c r="DKR30" s="216"/>
      <c r="DKS30" s="216"/>
      <c r="DKT30" s="216"/>
      <c r="DKU30" s="216"/>
      <c r="DKV30" s="216"/>
      <c r="DKW30" s="216"/>
      <c r="DKX30" s="216"/>
      <c r="DKY30" s="216"/>
      <c r="DKZ30" s="216"/>
      <c r="DLA30" s="216"/>
      <c r="DLB30" s="216"/>
      <c r="DLC30" s="216"/>
      <c r="DLD30" s="216"/>
      <c r="DLE30" s="216"/>
      <c r="DLF30" s="216"/>
      <c r="DLG30" s="216"/>
      <c r="DLH30" s="216"/>
      <c r="DLI30" s="216"/>
      <c r="DLJ30" s="216"/>
      <c r="DLK30" s="216"/>
      <c r="DLL30" s="216"/>
      <c r="DLM30" s="216"/>
      <c r="DLN30" s="216"/>
      <c r="DLO30" s="216"/>
      <c r="DLP30" s="216"/>
      <c r="DLQ30" s="216"/>
      <c r="DLR30" s="216"/>
      <c r="DLS30" s="216"/>
      <c r="DLT30" s="216"/>
      <c r="DLU30" s="216"/>
      <c r="DLV30" s="216"/>
      <c r="DLW30" s="216"/>
      <c r="DLX30" s="216"/>
      <c r="DLY30" s="216"/>
      <c r="DLZ30" s="216"/>
      <c r="DMA30" s="216"/>
      <c r="DMB30" s="216"/>
      <c r="DMC30" s="216"/>
      <c r="DMD30" s="216"/>
      <c r="DME30" s="216"/>
      <c r="DMF30" s="216"/>
      <c r="DMG30" s="216"/>
      <c r="DMH30" s="216"/>
      <c r="DMI30" s="216"/>
      <c r="DMJ30" s="216"/>
      <c r="DMK30" s="216"/>
      <c r="DML30" s="216"/>
      <c r="DMM30" s="216"/>
      <c r="DMN30" s="216"/>
      <c r="DMO30" s="216"/>
      <c r="DMP30" s="216"/>
      <c r="DMQ30" s="216"/>
      <c r="DMR30" s="216"/>
      <c r="DMS30" s="216"/>
      <c r="DMT30" s="216"/>
      <c r="DMU30" s="216"/>
      <c r="DMV30" s="216"/>
      <c r="DMW30" s="216"/>
      <c r="DMX30" s="216"/>
      <c r="DMY30" s="216"/>
      <c r="DMZ30" s="216"/>
      <c r="DNA30" s="216"/>
      <c r="DNB30" s="216"/>
      <c r="DNC30" s="216"/>
      <c r="DND30" s="216"/>
      <c r="DNE30" s="216"/>
      <c r="DNF30" s="216"/>
      <c r="DNG30" s="216"/>
      <c r="DNH30" s="216"/>
      <c r="DNI30" s="216"/>
      <c r="DNJ30" s="216"/>
      <c r="DNK30" s="216"/>
      <c r="DNL30" s="216"/>
      <c r="DNM30" s="216"/>
      <c r="DNN30" s="216"/>
      <c r="DNO30" s="216"/>
      <c r="DNP30" s="216"/>
      <c r="DNQ30" s="216"/>
      <c r="DNR30" s="216"/>
      <c r="DNS30" s="216"/>
      <c r="DNT30" s="216"/>
      <c r="DNU30" s="216"/>
      <c r="DNV30" s="216"/>
      <c r="DNW30" s="216"/>
      <c r="DNX30" s="216"/>
      <c r="DNY30" s="216"/>
      <c r="DNZ30" s="216"/>
      <c r="DOA30" s="216"/>
      <c r="DOB30" s="216"/>
      <c r="DOC30" s="216"/>
      <c r="DOD30" s="216"/>
      <c r="DOE30" s="216"/>
      <c r="DOF30" s="216"/>
      <c r="DOG30" s="216"/>
      <c r="DOH30" s="216"/>
      <c r="DOI30" s="216"/>
      <c r="DOJ30" s="216"/>
      <c r="DOK30" s="216"/>
      <c r="DOL30" s="216"/>
      <c r="DOM30" s="216"/>
      <c r="DON30" s="216"/>
      <c r="DOO30" s="216"/>
      <c r="DOP30" s="216"/>
      <c r="DOQ30" s="216"/>
      <c r="DOR30" s="216"/>
      <c r="DOS30" s="216"/>
      <c r="DOT30" s="216"/>
      <c r="DOU30" s="216"/>
      <c r="DOV30" s="216"/>
      <c r="DOW30" s="216"/>
      <c r="DOX30" s="216"/>
      <c r="DOY30" s="216"/>
      <c r="DOZ30" s="216"/>
      <c r="DPA30" s="216"/>
      <c r="DPB30" s="216"/>
      <c r="DPC30" s="216"/>
      <c r="DPD30" s="216"/>
      <c r="DPE30" s="216"/>
      <c r="DPF30" s="216"/>
      <c r="DPG30" s="216"/>
      <c r="DPH30" s="216"/>
      <c r="DPI30" s="216"/>
      <c r="DPJ30" s="216"/>
      <c r="DPK30" s="216"/>
      <c r="DPL30" s="216"/>
      <c r="DPM30" s="216"/>
      <c r="DPN30" s="216"/>
      <c r="DPO30" s="216"/>
      <c r="DPP30" s="216"/>
      <c r="DPQ30" s="216"/>
      <c r="DPR30" s="216"/>
      <c r="DPS30" s="216"/>
      <c r="DPT30" s="216"/>
      <c r="DPU30" s="216"/>
      <c r="DPV30" s="216"/>
      <c r="DPW30" s="216"/>
      <c r="DPX30" s="216"/>
      <c r="DPY30" s="216"/>
      <c r="DPZ30" s="216"/>
      <c r="DQA30" s="216"/>
      <c r="DQB30" s="216"/>
      <c r="DQC30" s="216"/>
      <c r="DQD30" s="216"/>
      <c r="DQE30" s="216"/>
      <c r="DQF30" s="216"/>
      <c r="DQG30" s="216"/>
      <c r="DQH30" s="216"/>
      <c r="DQI30" s="216"/>
      <c r="DQJ30" s="216"/>
      <c r="DQK30" s="216"/>
      <c r="DQL30" s="216"/>
      <c r="DQM30" s="216"/>
      <c r="DQN30" s="216"/>
      <c r="DQO30" s="216"/>
      <c r="DQP30" s="216"/>
      <c r="DQQ30" s="216"/>
      <c r="DQR30" s="216"/>
      <c r="DQS30" s="216"/>
      <c r="DQT30" s="216"/>
      <c r="DQU30" s="216"/>
      <c r="DQV30" s="216"/>
      <c r="DQW30" s="216"/>
      <c r="DQX30" s="216"/>
      <c r="DQY30" s="216"/>
      <c r="DQZ30" s="216"/>
      <c r="DRA30" s="216"/>
      <c r="DRB30" s="216"/>
      <c r="DRC30" s="216"/>
      <c r="DRD30" s="216"/>
      <c r="DRE30" s="216"/>
      <c r="DRF30" s="216"/>
      <c r="DRG30" s="216"/>
      <c r="DRH30" s="216"/>
      <c r="DRI30" s="216"/>
      <c r="DRJ30" s="216"/>
      <c r="DRK30" s="216"/>
      <c r="DRL30" s="216"/>
      <c r="DRM30" s="216"/>
      <c r="DRN30" s="216"/>
      <c r="DRO30" s="216"/>
      <c r="DRP30" s="216"/>
      <c r="DRQ30" s="216"/>
      <c r="DRR30" s="216"/>
      <c r="DRS30" s="216"/>
      <c r="DRT30" s="216"/>
      <c r="DRU30" s="216"/>
      <c r="DRV30" s="216"/>
      <c r="DRW30" s="216"/>
      <c r="DRX30" s="216"/>
      <c r="DRY30" s="216"/>
      <c r="DRZ30" s="216"/>
      <c r="DSA30" s="216"/>
      <c r="DSB30" s="216"/>
      <c r="DSC30" s="216"/>
      <c r="DSD30" s="216"/>
      <c r="DSE30" s="216"/>
      <c r="DSF30" s="216"/>
      <c r="DSG30" s="216"/>
      <c r="DSH30" s="216"/>
      <c r="DSI30" s="216"/>
      <c r="DSJ30" s="216"/>
      <c r="DSK30" s="216"/>
      <c r="DSL30" s="216"/>
      <c r="DSM30" s="216"/>
      <c r="DSN30" s="216"/>
      <c r="DSO30" s="216"/>
      <c r="DSP30" s="216"/>
      <c r="DSQ30" s="216"/>
      <c r="DSR30" s="216"/>
      <c r="DSS30" s="216"/>
      <c r="DST30" s="216"/>
      <c r="DSU30" s="216"/>
      <c r="DSV30" s="216"/>
      <c r="DSW30" s="216"/>
      <c r="DSX30" s="216"/>
      <c r="DSY30" s="216"/>
      <c r="DSZ30" s="216"/>
      <c r="DTA30" s="216"/>
      <c r="DTB30" s="216"/>
      <c r="DTC30" s="216"/>
      <c r="DTD30" s="216"/>
      <c r="DTE30" s="216"/>
      <c r="DTF30" s="216"/>
      <c r="DTG30" s="216"/>
      <c r="DTH30" s="216"/>
      <c r="DTI30" s="216"/>
      <c r="DTJ30" s="216"/>
      <c r="DTK30" s="216"/>
      <c r="DTL30" s="216"/>
      <c r="DTM30" s="216"/>
      <c r="DTN30" s="216"/>
      <c r="DTO30" s="216"/>
      <c r="DTP30" s="216"/>
      <c r="DTQ30" s="216"/>
      <c r="DTR30" s="216"/>
      <c r="DTS30" s="216"/>
      <c r="DTT30" s="216"/>
      <c r="DTU30" s="216"/>
      <c r="DTV30" s="216"/>
      <c r="DTW30" s="216"/>
      <c r="DTX30" s="216"/>
      <c r="DTY30" s="216"/>
      <c r="DTZ30" s="216"/>
      <c r="DUA30" s="216"/>
      <c r="DUB30" s="216"/>
      <c r="DUC30" s="216"/>
      <c r="DUD30" s="216"/>
      <c r="DUE30" s="216"/>
      <c r="DUF30" s="216"/>
      <c r="DUG30" s="216"/>
      <c r="DUH30" s="216"/>
      <c r="DUI30" s="216"/>
      <c r="DUJ30" s="216"/>
      <c r="DUK30" s="216"/>
      <c r="DUL30" s="216"/>
      <c r="DUM30" s="216"/>
      <c r="DUN30" s="216"/>
      <c r="DUO30" s="216"/>
      <c r="DUP30" s="216"/>
      <c r="DUQ30" s="216"/>
      <c r="DUR30" s="216"/>
      <c r="DUS30" s="216"/>
      <c r="DUT30" s="216"/>
      <c r="DUU30" s="216"/>
      <c r="DUV30" s="216"/>
      <c r="DUW30" s="216"/>
      <c r="DUX30" s="216"/>
      <c r="DUY30" s="216"/>
      <c r="DUZ30" s="216"/>
      <c r="DVA30" s="216"/>
      <c r="DVB30" s="216"/>
      <c r="DVC30" s="216"/>
      <c r="DVD30" s="216"/>
      <c r="DVE30" s="216"/>
      <c r="DVF30" s="216"/>
      <c r="DVG30" s="216"/>
      <c r="DVH30" s="216"/>
      <c r="DVI30" s="216"/>
      <c r="DVJ30" s="216"/>
      <c r="DVK30" s="216"/>
      <c r="DVL30" s="216"/>
      <c r="DVM30" s="216"/>
      <c r="DVN30" s="216"/>
      <c r="DVO30" s="216"/>
      <c r="DVP30" s="216"/>
      <c r="DVQ30" s="216"/>
      <c r="DVR30" s="216"/>
      <c r="DVS30" s="216"/>
      <c r="DVT30" s="216"/>
      <c r="DVU30" s="216"/>
      <c r="DVV30" s="216"/>
      <c r="DVW30" s="216"/>
      <c r="DVX30" s="216"/>
      <c r="DVY30" s="216"/>
      <c r="DVZ30" s="216"/>
      <c r="DWA30" s="216"/>
      <c r="DWB30" s="216"/>
      <c r="DWC30" s="216"/>
      <c r="DWD30" s="216"/>
      <c r="DWE30" s="216"/>
      <c r="DWF30" s="216"/>
      <c r="DWG30" s="216"/>
      <c r="DWH30" s="216"/>
      <c r="DWI30" s="216"/>
      <c r="DWJ30" s="216"/>
      <c r="DWK30" s="216"/>
      <c r="DWL30" s="216"/>
      <c r="DWM30" s="216"/>
      <c r="DWN30" s="216"/>
      <c r="DWO30" s="216"/>
      <c r="DWP30" s="216"/>
      <c r="DWQ30" s="216"/>
      <c r="DWR30" s="216"/>
      <c r="DWS30" s="216"/>
      <c r="DWT30" s="216"/>
      <c r="DWU30" s="216"/>
      <c r="DWV30" s="216"/>
      <c r="DWW30" s="216"/>
      <c r="DWX30" s="216"/>
      <c r="DWY30" s="216"/>
      <c r="DWZ30" s="216"/>
      <c r="DXA30" s="216"/>
      <c r="DXB30" s="216"/>
      <c r="DXC30" s="216"/>
      <c r="DXD30" s="216"/>
      <c r="DXE30" s="216"/>
      <c r="DXF30" s="216"/>
      <c r="DXG30" s="216"/>
      <c r="DXH30" s="216"/>
      <c r="DXI30" s="216"/>
      <c r="DXJ30" s="216"/>
      <c r="DXK30" s="216"/>
      <c r="DXL30" s="216"/>
      <c r="DXM30" s="216"/>
      <c r="DXN30" s="216"/>
      <c r="DXO30" s="216"/>
      <c r="DXP30" s="216"/>
      <c r="DXQ30" s="216"/>
      <c r="DXR30" s="216"/>
      <c r="DXS30" s="216"/>
      <c r="DXT30" s="216"/>
      <c r="DXU30" s="216"/>
      <c r="DXV30" s="216"/>
      <c r="DXW30" s="216"/>
      <c r="DXX30" s="216"/>
      <c r="DXY30" s="216"/>
      <c r="DXZ30" s="216"/>
      <c r="DYA30" s="216"/>
      <c r="DYB30" s="216"/>
      <c r="DYC30" s="216"/>
      <c r="DYD30" s="216"/>
      <c r="DYE30" s="216"/>
      <c r="DYF30" s="216"/>
      <c r="DYG30" s="216"/>
      <c r="DYH30" s="216"/>
      <c r="DYI30" s="216"/>
      <c r="DYJ30" s="216"/>
      <c r="DYK30" s="216"/>
      <c r="DYL30" s="216"/>
      <c r="DYM30" s="216"/>
      <c r="DYN30" s="216"/>
      <c r="DYO30" s="216"/>
      <c r="DYP30" s="216"/>
      <c r="DYQ30" s="216"/>
      <c r="DYR30" s="216"/>
      <c r="DYS30" s="216"/>
      <c r="DYT30" s="216"/>
      <c r="DYU30" s="216"/>
      <c r="DYV30" s="216"/>
      <c r="DYW30" s="216"/>
      <c r="DYX30" s="216"/>
      <c r="DYY30" s="216"/>
      <c r="DYZ30" s="216"/>
      <c r="DZA30" s="216"/>
      <c r="DZB30" s="216"/>
      <c r="DZC30" s="216"/>
      <c r="DZD30" s="216"/>
      <c r="DZE30" s="216"/>
      <c r="DZF30" s="216"/>
      <c r="DZG30" s="216"/>
      <c r="DZH30" s="216"/>
      <c r="DZI30" s="216"/>
      <c r="DZJ30" s="216"/>
      <c r="DZK30" s="216"/>
      <c r="DZL30" s="216"/>
      <c r="DZM30" s="216"/>
      <c r="DZN30" s="216"/>
      <c r="DZO30" s="216"/>
      <c r="DZP30" s="216"/>
      <c r="DZQ30" s="216"/>
      <c r="DZR30" s="216"/>
      <c r="DZS30" s="216"/>
      <c r="DZT30" s="216"/>
      <c r="DZU30" s="216"/>
      <c r="DZV30" s="216"/>
      <c r="DZW30" s="216"/>
      <c r="DZX30" s="216"/>
      <c r="DZY30" s="216"/>
      <c r="DZZ30" s="216"/>
      <c r="EAA30" s="216"/>
      <c r="EAB30" s="216"/>
      <c r="EAC30" s="216"/>
      <c r="EAD30" s="216"/>
      <c r="EAE30" s="216"/>
      <c r="EAF30" s="216"/>
      <c r="EAG30" s="216"/>
      <c r="EAH30" s="216"/>
      <c r="EAI30" s="216"/>
      <c r="EAJ30" s="216"/>
      <c r="EAK30" s="216"/>
      <c r="EAL30" s="216"/>
      <c r="EAM30" s="216"/>
      <c r="EAN30" s="216"/>
      <c r="EAO30" s="216"/>
      <c r="EAP30" s="216"/>
      <c r="EAQ30" s="216"/>
      <c r="EAR30" s="216"/>
      <c r="EAS30" s="216"/>
      <c r="EAT30" s="216"/>
      <c r="EAU30" s="216"/>
      <c r="EAV30" s="216"/>
      <c r="EAW30" s="216"/>
      <c r="EAX30" s="216"/>
      <c r="EAY30" s="216"/>
      <c r="EAZ30" s="216"/>
      <c r="EBA30" s="216"/>
      <c r="EBB30" s="216"/>
      <c r="EBC30" s="216"/>
      <c r="EBD30" s="216"/>
      <c r="EBE30" s="216"/>
      <c r="EBF30" s="216"/>
      <c r="EBG30" s="216"/>
      <c r="EBH30" s="216"/>
      <c r="EBI30" s="216"/>
      <c r="EBJ30" s="216"/>
      <c r="EBK30" s="216"/>
      <c r="EBL30" s="216"/>
      <c r="EBM30" s="216"/>
      <c r="EBN30" s="216"/>
      <c r="EBO30" s="216"/>
      <c r="EBP30" s="216"/>
      <c r="EBQ30" s="216"/>
      <c r="EBR30" s="216"/>
      <c r="EBS30" s="216"/>
      <c r="EBT30" s="216"/>
      <c r="EBU30" s="216"/>
      <c r="EBV30" s="216"/>
      <c r="EBW30" s="216"/>
      <c r="EBX30" s="216"/>
      <c r="EBY30" s="216"/>
      <c r="EBZ30" s="216"/>
      <c r="ECA30" s="216"/>
      <c r="ECB30" s="216"/>
      <c r="ECC30" s="216"/>
      <c r="ECD30" s="216"/>
      <c r="ECE30" s="216"/>
      <c r="ECF30" s="216"/>
      <c r="ECG30" s="216"/>
      <c r="ECH30" s="216"/>
      <c r="ECI30" s="216"/>
      <c r="ECJ30" s="216"/>
      <c r="ECK30" s="216"/>
      <c r="ECL30" s="216"/>
      <c r="ECM30" s="216"/>
      <c r="ECN30" s="216"/>
      <c r="ECO30" s="216"/>
      <c r="ECP30" s="216"/>
      <c r="ECQ30" s="216"/>
      <c r="ECR30" s="216"/>
      <c r="ECS30" s="216"/>
      <c r="ECT30" s="216"/>
      <c r="ECU30" s="216"/>
      <c r="ECV30" s="216"/>
      <c r="ECW30" s="216"/>
      <c r="ECX30" s="216"/>
      <c r="ECY30" s="216"/>
      <c r="ECZ30" s="216"/>
      <c r="EDA30" s="216"/>
      <c r="EDB30" s="216"/>
      <c r="EDC30" s="216"/>
      <c r="EDD30" s="216"/>
      <c r="EDE30" s="216"/>
      <c r="EDF30" s="216"/>
      <c r="EDG30" s="216"/>
      <c r="EDH30" s="216"/>
      <c r="EDI30" s="216"/>
      <c r="EDJ30" s="216"/>
      <c r="EDK30" s="216"/>
      <c r="EDL30" s="216"/>
      <c r="EDM30" s="216"/>
      <c r="EDN30" s="216"/>
      <c r="EDO30" s="216"/>
      <c r="EDP30" s="216"/>
      <c r="EDQ30" s="216"/>
      <c r="EDR30" s="216"/>
      <c r="EDS30" s="216"/>
      <c r="EDT30" s="216"/>
      <c r="EDU30" s="216"/>
      <c r="EDV30" s="216"/>
      <c r="EDW30" s="216"/>
      <c r="EDX30" s="216"/>
      <c r="EDY30" s="216"/>
      <c r="EDZ30" s="216"/>
      <c r="EEA30" s="216"/>
      <c r="EEB30" s="216"/>
      <c r="EEC30" s="216"/>
      <c r="EED30" s="216"/>
      <c r="EEE30" s="216"/>
      <c r="EEF30" s="216"/>
      <c r="EEG30" s="216"/>
      <c r="EEH30" s="216"/>
      <c r="EEI30" s="216"/>
      <c r="EEJ30" s="216"/>
      <c r="EEK30" s="216"/>
      <c r="EEL30" s="216"/>
      <c r="EEM30" s="216"/>
      <c r="EEN30" s="216"/>
      <c r="EEO30" s="216"/>
      <c r="EEP30" s="216"/>
      <c r="EEQ30" s="216"/>
      <c r="EER30" s="216"/>
      <c r="EES30" s="216"/>
      <c r="EET30" s="216"/>
      <c r="EEU30" s="216"/>
      <c r="EEV30" s="216"/>
      <c r="EEW30" s="216"/>
      <c r="EEX30" s="216"/>
      <c r="EEY30" s="216"/>
      <c r="EEZ30" s="216"/>
      <c r="EFA30" s="216"/>
      <c r="EFB30" s="216"/>
      <c r="EFC30" s="216"/>
      <c r="EFD30" s="216"/>
      <c r="EFE30" s="216"/>
      <c r="EFF30" s="216"/>
      <c r="EFG30" s="216"/>
      <c r="EFH30" s="216"/>
      <c r="EFI30" s="216"/>
      <c r="EFJ30" s="216"/>
      <c r="EFK30" s="216"/>
      <c r="EFL30" s="216"/>
      <c r="EFM30" s="216"/>
      <c r="EFN30" s="216"/>
      <c r="EFO30" s="216"/>
      <c r="EFP30" s="216"/>
      <c r="EFQ30" s="216"/>
      <c r="EFR30" s="216"/>
      <c r="EFS30" s="216"/>
      <c r="EFT30" s="216"/>
      <c r="EFU30" s="216"/>
      <c r="EFV30" s="216"/>
      <c r="EFW30" s="216"/>
      <c r="EFX30" s="216"/>
      <c r="EFY30" s="216"/>
      <c r="EFZ30" s="216"/>
      <c r="EGA30" s="216"/>
      <c r="EGB30" s="216"/>
      <c r="EGC30" s="216"/>
      <c r="EGD30" s="216"/>
      <c r="EGE30" s="216"/>
      <c r="EGF30" s="216"/>
      <c r="EGG30" s="216"/>
      <c r="EGH30" s="216"/>
      <c r="EGI30" s="216"/>
      <c r="EGJ30" s="216"/>
      <c r="EGK30" s="216"/>
      <c r="EGL30" s="216"/>
      <c r="EGM30" s="216"/>
      <c r="EGN30" s="216"/>
      <c r="EGO30" s="216"/>
      <c r="EGP30" s="216"/>
      <c r="EGQ30" s="216"/>
      <c r="EGR30" s="216"/>
      <c r="EGS30" s="216"/>
      <c r="EGT30" s="216"/>
      <c r="EGU30" s="216"/>
      <c r="EGV30" s="216"/>
      <c r="EGW30" s="216"/>
      <c r="EGX30" s="216"/>
      <c r="EGY30" s="216"/>
      <c r="EGZ30" s="216"/>
      <c r="EHA30" s="216"/>
      <c r="EHB30" s="216"/>
      <c r="EHC30" s="216"/>
      <c r="EHD30" s="216"/>
      <c r="EHE30" s="216"/>
      <c r="EHF30" s="216"/>
      <c r="EHG30" s="216"/>
      <c r="EHH30" s="216"/>
      <c r="EHI30" s="216"/>
      <c r="EHJ30" s="216"/>
      <c r="EHK30" s="216"/>
      <c r="EHL30" s="216"/>
      <c r="EHM30" s="216"/>
      <c r="EHN30" s="216"/>
      <c r="EHO30" s="216"/>
      <c r="EHP30" s="216"/>
      <c r="EHQ30" s="216"/>
      <c r="EHR30" s="216"/>
      <c r="EHS30" s="216"/>
      <c r="EHT30" s="216"/>
      <c r="EHU30" s="216"/>
      <c r="EHV30" s="216"/>
      <c r="EHW30" s="216"/>
      <c r="EHX30" s="216"/>
      <c r="EHY30" s="216"/>
      <c r="EHZ30" s="216"/>
      <c r="EIA30" s="216"/>
      <c r="EIB30" s="216"/>
      <c r="EIC30" s="216"/>
      <c r="EID30" s="216"/>
      <c r="EIE30" s="216"/>
      <c r="EIF30" s="216"/>
      <c r="EIG30" s="216"/>
      <c r="EIH30" s="216"/>
      <c r="EII30" s="216"/>
      <c r="EIJ30" s="216"/>
      <c r="EIK30" s="216"/>
      <c r="EIL30" s="216"/>
      <c r="EIM30" s="216"/>
      <c r="EIN30" s="216"/>
      <c r="EIO30" s="216"/>
      <c r="EIP30" s="216"/>
      <c r="EIQ30" s="216"/>
      <c r="EIR30" s="216"/>
      <c r="EIS30" s="216"/>
      <c r="EIT30" s="216"/>
      <c r="EIU30" s="216"/>
      <c r="EIV30" s="216"/>
      <c r="EIW30" s="216"/>
      <c r="EIX30" s="216"/>
      <c r="EIY30" s="216"/>
      <c r="EIZ30" s="216"/>
      <c r="EJA30" s="216"/>
      <c r="EJB30" s="216"/>
      <c r="EJC30" s="216"/>
      <c r="EJD30" s="216"/>
      <c r="EJE30" s="216"/>
      <c r="EJF30" s="216"/>
      <c r="EJG30" s="216"/>
      <c r="EJH30" s="216"/>
      <c r="EJI30" s="216"/>
      <c r="EJJ30" s="216"/>
      <c r="EJK30" s="216"/>
      <c r="EJL30" s="216"/>
      <c r="EJM30" s="216"/>
      <c r="EJN30" s="216"/>
      <c r="EJO30" s="216"/>
      <c r="EJP30" s="216"/>
      <c r="EJQ30" s="216"/>
      <c r="EJR30" s="216"/>
      <c r="EJS30" s="216"/>
      <c r="EJT30" s="216"/>
      <c r="EJU30" s="216"/>
      <c r="EJV30" s="216"/>
      <c r="EJW30" s="216"/>
      <c r="EJX30" s="216"/>
      <c r="EJY30" s="216"/>
      <c r="EJZ30" s="216"/>
      <c r="EKA30" s="216"/>
      <c r="EKB30" s="216"/>
      <c r="EKC30" s="216"/>
      <c r="EKD30" s="216"/>
      <c r="EKE30" s="216"/>
      <c r="EKF30" s="216"/>
      <c r="EKG30" s="216"/>
      <c r="EKH30" s="216"/>
      <c r="EKI30" s="216"/>
      <c r="EKJ30" s="216"/>
      <c r="EKK30" s="216"/>
      <c r="EKL30" s="216"/>
      <c r="EKM30" s="216"/>
      <c r="EKN30" s="216"/>
      <c r="EKO30" s="216"/>
      <c r="EKP30" s="216"/>
      <c r="EKQ30" s="216"/>
      <c r="EKR30" s="216"/>
      <c r="EKS30" s="216"/>
      <c r="EKT30" s="216"/>
      <c r="EKU30" s="216"/>
      <c r="EKV30" s="216"/>
      <c r="EKW30" s="216"/>
      <c r="EKX30" s="216"/>
      <c r="EKY30" s="216"/>
      <c r="EKZ30" s="216"/>
      <c r="ELA30" s="216"/>
      <c r="ELB30" s="216"/>
      <c r="ELC30" s="216"/>
      <c r="ELD30" s="216"/>
      <c r="ELE30" s="216"/>
      <c r="ELF30" s="216"/>
      <c r="ELG30" s="216"/>
      <c r="ELH30" s="216"/>
      <c r="ELI30" s="216"/>
      <c r="ELJ30" s="216"/>
      <c r="ELK30" s="216"/>
      <c r="ELL30" s="216"/>
      <c r="ELM30" s="216"/>
      <c r="ELN30" s="216"/>
      <c r="ELO30" s="216"/>
      <c r="ELP30" s="216"/>
      <c r="ELQ30" s="216"/>
      <c r="ELR30" s="216"/>
      <c r="ELS30" s="216"/>
      <c r="ELT30" s="216"/>
      <c r="ELU30" s="216"/>
      <c r="ELV30" s="216"/>
      <c r="ELW30" s="216"/>
      <c r="ELX30" s="216"/>
      <c r="ELY30" s="216"/>
      <c r="ELZ30" s="216"/>
      <c r="EMA30" s="216"/>
      <c r="EMB30" s="216"/>
      <c r="EMC30" s="216"/>
      <c r="EMD30" s="216"/>
      <c r="EME30" s="216"/>
      <c r="EMF30" s="216"/>
      <c r="EMG30" s="216"/>
      <c r="EMH30" s="216"/>
      <c r="EMI30" s="216"/>
      <c r="EMJ30" s="216"/>
      <c r="EMK30" s="216"/>
      <c r="EML30" s="216"/>
      <c r="EMM30" s="216"/>
      <c r="EMN30" s="216"/>
      <c r="EMO30" s="216"/>
      <c r="EMP30" s="216"/>
      <c r="EMQ30" s="216"/>
      <c r="EMR30" s="216"/>
      <c r="EMS30" s="216"/>
      <c r="EMT30" s="216"/>
      <c r="EMU30" s="216"/>
      <c r="EMV30" s="216"/>
      <c r="EMW30" s="216"/>
      <c r="EMX30" s="216"/>
      <c r="EMY30" s="216"/>
      <c r="EMZ30" s="216"/>
      <c r="ENA30" s="216"/>
      <c r="ENB30" s="216"/>
      <c r="ENC30" s="216"/>
      <c r="END30" s="216"/>
      <c r="ENE30" s="216"/>
      <c r="ENF30" s="216"/>
      <c r="ENG30" s="216"/>
      <c r="ENH30" s="216"/>
      <c r="ENI30" s="216"/>
      <c r="ENJ30" s="216"/>
      <c r="ENK30" s="216"/>
      <c r="ENL30" s="216"/>
      <c r="ENM30" s="216"/>
      <c r="ENN30" s="216"/>
      <c r="ENO30" s="216"/>
      <c r="ENP30" s="216"/>
      <c r="ENQ30" s="216"/>
      <c r="ENR30" s="216"/>
      <c r="ENS30" s="216"/>
      <c r="ENT30" s="216"/>
      <c r="ENU30" s="216"/>
      <c r="ENV30" s="216"/>
      <c r="ENW30" s="216"/>
      <c r="ENX30" s="216"/>
      <c r="ENY30" s="216"/>
      <c r="ENZ30" s="216"/>
      <c r="EOA30" s="216"/>
      <c r="EOB30" s="216"/>
      <c r="EOC30" s="216"/>
      <c r="EOD30" s="216"/>
      <c r="EOE30" s="216"/>
      <c r="EOF30" s="216"/>
      <c r="EOG30" s="216"/>
      <c r="EOH30" s="216"/>
      <c r="EOI30" s="216"/>
      <c r="EOJ30" s="216"/>
      <c r="EOK30" s="216"/>
      <c r="EOL30" s="216"/>
      <c r="EOM30" s="216"/>
      <c r="EON30" s="216"/>
      <c r="EOO30" s="216"/>
      <c r="EOP30" s="216"/>
      <c r="EOQ30" s="216"/>
      <c r="EOR30" s="216"/>
      <c r="EOS30" s="216"/>
      <c r="EOT30" s="216"/>
      <c r="EOU30" s="216"/>
      <c r="EOV30" s="216"/>
      <c r="EOW30" s="216"/>
      <c r="EOX30" s="216"/>
      <c r="EOY30" s="216"/>
      <c r="EOZ30" s="216"/>
      <c r="EPA30" s="216"/>
      <c r="EPB30" s="216"/>
      <c r="EPC30" s="216"/>
      <c r="EPD30" s="216"/>
      <c r="EPE30" s="216"/>
      <c r="EPF30" s="216"/>
      <c r="EPG30" s="216"/>
      <c r="EPH30" s="216"/>
      <c r="EPI30" s="216"/>
      <c r="EPJ30" s="216"/>
      <c r="EPK30" s="216"/>
      <c r="EPL30" s="216"/>
      <c r="EPM30" s="216"/>
      <c r="EPN30" s="216"/>
      <c r="EPO30" s="216"/>
      <c r="EPP30" s="216"/>
      <c r="EPQ30" s="216"/>
      <c r="EPR30" s="216"/>
      <c r="EPS30" s="216"/>
      <c r="EPT30" s="216"/>
      <c r="EPU30" s="216"/>
      <c r="EPV30" s="216"/>
      <c r="EPW30" s="216"/>
      <c r="EPX30" s="216"/>
      <c r="EPY30" s="216"/>
      <c r="EPZ30" s="216"/>
      <c r="EQA30" s="216"/>
      <c r="EQB30" s="216"/>
      <c r="EQC30" s="216"/>
      <c r="EQD30" s="216"/>
      <c r="EQE30" s="216"/>
      <c r="EQF30" s="216"/>
      <c r="EQG30" s="216"/>
      <c r="EQH30" s="216"/>
      <c r="EQI30" s="216"/>
      <c r="EQJ30" s="216"/>
      <c r="EQK30" s="216"/>
      <c r="EQL30" s="216"/>
      <c r="EQM30" s="216"/>
      <c r="EQN30" s="216"/>
      <c r="EQO30" s="216"/>
      <c r="EQP30" s="216"/>
      <c r="EQQ30" s="216"/>
      <c r="EQR30" s="216"/>
      <c r="EQS30" s="216"/>
      <c r="EQT30" s="216"/>
      <c r="EQU30" s="216"/>
      <c r="EQV30" s="216"/>
      <c r="EQW30" s="216"/>
      <c r="EQX30" s="216"/>
      <c r="EQY30" s="216"/>
      <c r="EQZ30" s="216"/>
      <c r="ERA30" s="216"/>
      <c r="ERB30" s="216"/>
      <c r="ERC30" s="216"/>
      <c r="ERD30" s="216"/>
      <c r="ERE30" s="216"/>
      <c r="ERF30" s="216"/>
      <c r="ERG30" s="216"/>
      <c r="ERH30" s="216"/>
      <c r="ERI30" s="216"/>
      <c r="ERJ30" s="216"/>
      <c r="ERK30" s="216"/>
      <c r="ERL30" s="216"/>
      <c r="ERM30" s="216"/>
      <c r="ERN30" s="216"/>
      <c r="ERO30" s="216"/>
      <c r="ERP30" s="216"/>
      <c r="ERQ30" s="216"/>
      <c r="ERR30" s="216"/>
      <c r="ERS30" s="216"/>
      <c r="ERT30" s="216"/>
      <c r="ERU30" s="216"/>
      <c r="ERV30" s="216"/>
      <c r="ERW30" s="216"/>
      <c r="ERX30" s="216"/>
      <c r="ERY30" s="216"/>
      <c r="ERZ30" s="216"/>
      <c r="ESA30" s="216"/>
      <c r="ESB30" s="216"/>
      <c r="ESC30" s="216"/>
      <c r="ESD30" s="216"/>
      <c r="ESE30" s="216"/>
      <c r="ESF30" s="216"/>
      <c r="ESG30" s="216"/>
      <c r="ESH30" s="216"/>
      <c r="ESI30" s="216"/>
      <c r="ESJ30" s="216"/>
      <c r="ESK30" s="216"/>
      <c r="ESL30" s="216"/>
      <c r="ESM30" s="216"/>
      <c r="ESN30" s="216"/>
      <c r="ESO30" s="216"/>
      <c r="ESP30" s="216"/>
      <c r="ESQ30" s="216"/>
      <c r="ESR30" s="216"/>
      <c r="ESS30" s="216"/>
      <c r="EST30" s="216"/>
      <c r="ESU30" s="216"/>
      <c r="ESV30" s="216"/>
      <c r="ESW30" s="216"/>
      <c r="ESX30" s="216"/>
      <c r="ESY30" s="216"/>
      <c r="ESZ30" s="216"/>
      <c r="ETA30" s="216"/>
      <c r="ETB30" s="216"/>
      <c r="ETC30" s="216"/>
      <c r="ETD30" s="216"/>
      <c r="ETE30" s="216"/>
      <c r="ETF30" s="216"/>
      <c r="ETG30" s="216"/>
      <c r="ETH30" s="216"/>
      <c r="ETI30" s="216"/>
      <c r="ETJ30" s="216"/>
      <c r="ETK30" s="216"/>
      <c r="ETL30" s="216"/>
      <c r="ETM30" s="216"/>
      <c r="ETN30" s="216"/>
      <c r="ETO30" s="216"/>
      <c r="ETP30" s="216"/>
      <c r="ETQ30" s="216"/>
      <c r="ETR30" s="216"/>
      <c r="ETS30" s="216"/>
      <c r="ETT30" s="216"/>
      <c r="ETU30" s="216"/>
      <c r="ETV30" s="216"/>
      <c r="ETW30" s="216"/>
      <c r="ETX30" s="216"/>
      <c r="ETY30" s="216"/>
      <c r="ETZ30" s="216"/>
      <c r="EUA30" s="216"/>
      <c r="EUB30" s="216"/>
      <c r="EUC30" s="216"/>
      <c r="EUD30" s="216"/>
      <c r="EUE30" s="216"/>
      <c r="EUF30" s="216"/>
      <c r="EUG30" s="216"/>
      <c r="EUH30" s="216"/>
      <c r="EUI30" s="216"/>
      <c r="EUJ30" s="216"/>
      <c r="EUK30" s="216"/>
      <c r="EUL30" s="216"/>
      <c r="EUM30" s="216"/>
      <c r="EUN30" s="216"/>
      <c r="EUO30" s="216"/>
      <c r="EUP30" s="216"/>
      <c r="EUQ30" s="216"/>
      <c r="EUR30" s="216"/>
      <c r="EUS30" s="216"/>
      <c r="EUT30" s="216"/>
      <c r="EUU30" s="216"/>
      <c r="EUV30" s="216"/>
      <c r="EUW30" s="216"/>
      <c r="EUX30" s="216"/>
      <c r="EUY30" s="216"/>
      <c r="EUZ30" s="216"/>
      <c r="EVA30" s="216"/>
      <c r="EVB30" s="216"/>
      <c r="EVC30" s="216"/>
      <c r="EVD30" s="216"/>
      <c r="EVE30" s="216"/>
      <c r="EVF30" s="216"/>
      <c r="EVG30" s="216"/>
      <c r="EVH30" s="216"/>
      <c r="EVI30" s="216"/>
      <c r="EVJ30" s="216"/>
      <c r="EVK30" s="216"/>
      <c r="EVL30" s="216"/>
      <c r="EVM30" s="216"/>
      <c r="EVN30" s="216"/>
      <c r="EVO30" s="216"/>
      <c r="EVP30" s="216"/>
      <c r="EVQ30" s="216"/>
      <c r="EVR30" s="216"/>
      <c r="EVS30" s="216"/>
      <c r="EVT30" s="216"/>
      <c r="EVU30" s="216"/>
      <c r="EVV30" s="216"/>
      <c r="EVW30" s="216"/>
      <c r="EVX30" s="216"/>
      <c r="EVY30" s="216"/>
      <c r="EVZ30" s="216"/>
      <c r="EWA30" s="216"/>
      <c r="EWB30" s="216"/>
      <c r="EWC30" s="216"/>
      <c r="EWD30" s="216"/>
      <c r="EWE30" s="216"/>
      <c r="EWF30" s="216"/>
      <c r="EWG30" s="216"/>
      <c r="EWH30" s="216"/>
      <c r="EWI30" s="216"/>
      <c r="EWJ30" s="216"/>
      <c r="EWK30" s="216"/>
      <c r="EWL30" s="216"/>
      <c r="EWM30" s="216"/>
      <c r="EWN30" s="216"/>
      <c r="EWO30" s="216"/>
      <c r="EWP30" s="216"/>
      <c r="EWQ30" s="216"/>
      <c r="EWR30" s="216"/>
      <c r="EWS30" s="216"/>
      <c r="EWT30" s="216"/>
      <c r="EWU30" s="216"/>
      <c r="EWV30" s="216"/>
      <c r="EWW30" s="216"/>
      <c r="EWX30" s="216"/>
      <c r="EWY30" s="216"/>
      <c r="EWZ30" s="216"/>
      <c r="EXA30" s="216"/>
      <c r="EXB30" s="216"/>
      <c r="EXC30" s="216"/>
      <c r="EXD30" s="216"/>
      <c r="EXE30" s="216"/>
      <c r="EXF30" s="216"/>
      <c r="EXG30" s="216"/>
      <c r="EXH30" s="216"/>
      <c r="EXI30" s="216"/>
      <c r="EXJ30" s="216"/>
      <c r="EXK30" s="216"/>
      <c r="EXL30" s="216"/>
      <c r="EXM30" s="216"/>
      <c r="EXN30" s="216"/>
      <c r="EXO30" s="216"/>
      <c r="EXP30" s="216"/>
      <c r="EXQ30" s="216"/>
      <c r="EXR30" s="216"/>
      <c r="EXS30" s="216"/>
      <c r="EXT30" s="216"/>
      <c r="EXU30" s="216"/>
      <c r="EXV30" s="216"/>
      <c r="EXW30" s="216"/>
      <c r="EXX30" s="216"/>
      <c r="EXY30" s="216"/>
      <c r="EXZ30" s="216"/>
      <c r="EYA30" s="216"/>
      <c r="EYB30" s="216"/>
      <c r="EYC30" s="216"/>
      <c r="EYD30" s="216"/>
      <c r="EYE30" s="216"/>
      <c r="EYF30" s="216"/>
      <c r="EYG30" s="216"/>
      <c r="EYH30" s="216"/>
      <c r="EYI30" s="216"/>
      <c r="EYJ30" s="216"/>
      <c r="EYK30" s="216"/>
      <c r="EYL30" s="216"/>
      <c r="EYM30" s="216"/>
      <c r="EYN30" s="216"/>
      <c r="EYO30" s="216"/>
      <c r="EYP30" s="216"/>
      <c r="EYQ30" s="216"/>
      <c r="EYR30" s="216"/>
      <c r="EYS30" s="216"/>
      <c r="EYT30" s="216"/>
      <c r="EYU30" s="216"/>
      <c r="EYV30" s="216"/>
      <c r="EYW30" s="216"/>
      <c r="EYX30" s="216"/>
      <c r="EYY30" s="216"/>
      <c r="EYZ30" s="216"/>
      <c r="EZA30" s="216"/>
      <c r="EZB30" s="216"/>
      <c r="EZC30" s="216"/>
      <c r="EZD30" s="216"/>
      <c r="EZE30" s="216"/>
      <c r="EZF30" s="216"/>
      <c r="EZG30" s="216"/>
      <c r="EZH30" s="216"/>
      <c r="EZI30" s="216"/>
      <c r="EZJ30" s="216"/>
      <c r="EZK30" s="216"/>
      <c r="EZL30" s="216"/>
      <c r="EZM30" s="216"/>
      <c r="EZN30" s="216"/>
      <c r="EZO30" s="216"/>
      <c r="EZP30" s="216"/>
      <c r="EZQ30" s="216"/>
      <c r="EZR30" s="216"/>
      <c r="EZS30" s="216"/>
      <c r="EZT30" s="216"/>
      <c r="EZU30" s="216"/>
      <c r="EZV30" s="216"/>
      <c r="EZW30" s="216"/>
      <c r="EZX30" s="216"/>
      <c r="EZY30" s="216"/>
      <c r="EZZ30" s="216"/>
      <c r="FAA30" s="216"/>
      <c r="FAB30" s="216"/>
      <c r="FAC30" s="216"/>
      <c r="FAD30" s="216"/>
      <c r="FAE30" s="216"/>
      <c r="FAF30" s="216"/>
      <c r="FAG30" s="216"/>
      <c r="FAH30" s="216"/>
      <c r="FAI30" s="216"/>
      <c r="FAJ30" s="216"/>
      <c r="FAK30" s="216"/>
      <c r="FAL30" s="216"/>
      <c r="FAM30" s="216"/>
      <c r="FAN30" s="216"/>
      <c r="FAO30" s="216"/>
      <c r="FAP30" s="216"/>
      <c r="FAQ30" s="216"/>
      <c r="FAR30" s="216"/>
      <c r="FAS30" s="216"/>
      <c r="FAT30" s="216"/>
      <c r="FAU30" s="216"/>
      <c r="FAV30" s="216"/>
      <c r="FAW30" s="216"/>
      <c r="FAX30" s="216"/>
      <c r="FAY30" s="216"/>
      <c r="FAZ30" s="216"/>
      <c r="FBA30" s="216"/>
      <c r="FBB30" s="216"/>
      <c r="FBC30" s="216"/>
      <c r="FBD30" s="216"/>
      <c r="FBE30" s="216"/>
      <c r="FBF30" s="216"/>
      <c r="FBG30" s="216"/>
      <c r="FBH30" s="216"/>
      <c r="FBI30" s="216"/>
      <c r="FBJ30" s="216"/>
      <c r="FBK30" s="216"/>
      <c r="FBL30" s="216"/>
      <c r="FBM30" s="216"/>
      <c r="FBN30" s="216"/>
      <c r="FBO30" s="216"/>
      <c r="FBP30" s="216"/>
      <c r="FBQ30" s="216"/>
      <c r="FBR30" s="216"/>
      <c r="FBS30" s="216"/>
      <c r="FBT30" s="216"/>
      <c r="FBU30" s="216"/>
      <c r="FBV30" s="216"/>
      <c r="FBW30" s="216"/>
      <c r="FBX30" s="216"/>
      <c r="FBY30" s="216"/>
      <c r="FBZ30" s="216"/>
      <c r="FCA30" s="216"/>
      <c r="FCB30" s="216"/>
      <c r="FCC30" s="216"/>
      <c r="FCD30" s="216"/>
      <c r="FCE30" s="216"/>
      <c r="FCF30" s="216"/>
      <c r="FCG30" s="216"/>
      <c r="FCH30" s="216"/>
      <c r="FCI30" s="216"/>
      <c r="FCJ30" s="216"/>
      <c r="FCK30" s="216"/>
      <c r="FCL30" s="216"/>
      <c r="FCM30" s="216"/>
      <c r="FCN30" s="216"/>
      <c r="FCO30" s="216"/>
      <c r="FCP30" s="216"/>
      <c r="FCQ30" s="216"/>
      <c r="FCR30" s="216"/>
      <c r="FCS30" s="216"/>
      <c r="FCT30" s="216"/>
      <c r="FCU30" s="216"/>
      <c r="FCV30" s="216"/>
      <c r="FCW30" s="216"/>
      <c r="FCX30" s="216"/>
      <c r="FCY30" s="216"/>
      <c r="FCZ30" s="216"/>
      <c r="FDA30" s="216"/>
      <c r="FDB30" s="216"/>
      <c r="FDC30" s="216"/>
      <c r="FDD30" s="216"/>
      <c r="FDE30" s="216"/>
      <c r="FDF30" s="216"/>
      <c r="FDG30" s="216"/>
      <c r="FDH30" s="216"/>
      <c r="FDI30" s="216"/>
      <c r="FDJ30" s="216"/>
      <c r="FDK30" s="216"/>
      <c r="FDL30" s="216"/>
      <c r="FDM30" s="216"/>
      <c r="FDN30" s="216"/>
      <c r="FDO30" s="216"/>
      <c r="FDP30" s="216"/>
      <c r="FDQ30" s="216"/>
      <c r="FDR30" s="216"/>
      <c r="FDS30" s="216"/>
      <c r="FDT30" s="216"/>
      <c r="FDU30" s="216"/>
      <c r="FDV30" s="216"/>
      <c r="FDW30" s="216"/>
      <c r="FDX30" s="216"/>
      <c r="FDY30" s="216"/>
      <c r="FDZ30" s="216"/>
      <c r="FEA30" s="216"/>
      <c r="FEB30" s="216"/>
      <c r="FEC30" s="216"/>
      <c r="FED30" s="216"/>
      <c r="FEE30" s="216"/>
      <c r="FEF30" s="216"/>
      <c r="FEG30" s="216"/>
      <c r="FEH30" s="216"/>
      <c r="FEI30" s="216"/>
      <c r="FEJ30" s="216"/>
      <c r="FEK30" s="216"/>
      <c r="FEL30" s="216"/>
      <c r="FEM30" s="216"/>
      <c r="FEN30" s="216"/>
      <c r="FEO30" s="216"/>
      <c r="FEP30" s="216"/>
      <c r="FEQ30" s="216"/>
      <c r="FER30" s="216"/>
      <c r="FES30" s="216"/>
      <c r="FET30" s="216"/>
      <c r="FEU30" s="216"/>
      <c r="FEV30" s="216"/>
      <c r="FEW30" s="216"/>
      <c r="FEX30" s="216"/>
      <c r="FEY30" s="216"/>
      <c r="FEZ30" s="216"/>
      <c r="FFA30" s="216"/>
      <c r="FFB30" s="216"/>
      <c r="FFC30" s="216"/>
      <c r="FFD30" s="216"/>
      <c r="FFE30" s="216"/>
      <c r="FFF30" s="216"/>
      <c r="FFG30" s="216"/>
      <c r="FFH30" s="216"/>
      <c r="FFI30" s="216"/>
      <c r="FFJ30" s="216"/>
      <c r="FFK30" s="216"/>
      <c r="FFL30" s="216"/>
      <c r="FFM30" s="216"/>
      <c r="FFN30" s="216"/>
      <c r="FFO30" s="216"/>
      <c r="FFP30" s="216"/>
      <c r="FFQ30" s="216"/>
      <c r="FFR30" s="216"/>
      <c r="FFS30" s="216"/>
      <c r="FFT30" s="216"/>
      <c r="FFU30" s="216"/>
      <c r="FFV30" s="216"/>
      <c r="FFW30" s="216"/>
      <c r="FFX30" s="216"/>
      <c r="FFY30" s="216"/>
      <c r="FFZ30" s="216"/>
      <c r="FGA30" s="216"/>
      <c r="FGB30" s="216"/>
      <c r="FGC30" s="216"/>
      <c r="FGD30" s="216"/>
      <c r="FGE30" s="216"/>
      <c r="FGF30" s="216"/>
      <c r="FGG30" s="216"/>
      <c r="FGH30" s="216"/>
      <c r="FGI30" s="216"/>
      <c r="FGJ30" s="216"/>
      <c r="FGK30" s="216"/>
      <c r="FGL30" s="216"/>
      <c r="FGM30" s="216"/>
      <c r="FGN30" s="216"/>
      <c r="FGO30" s="216"/>
      <c r="FGP30" s="216"/>
      <c r="FGQ30" s="216"/>
      <c r="FGR30" s="216"/>
      <c r="FGS30" s="216"/>
      <c r="FGT30" s="216"/>
      <c r="FGU30" s="216"/>
      <c r="FGV30" s="216"/>
      <c r="FGW30" s="216"/>
      <c r="FGX30" s="216"/>
      <c r="FGY30" s="216"/>
      <c r="FGZ30" s="216"/>
      <c r="FHA30" s="216"/>
      <c r="FHB30" s="216"/>
      <c r="FHC30" s="216"/>
      <c r="FHD30" s="216"/>
      <c r="FHE30" s="216"/>
      <c r="FHF30" s="216"/>
      <c r="FHG30" s="216"/>
      <c r="FHH30" s="216"/>
      <c r="FHI30" s="216"/>
      <c r="FHJ30" s="216"/>
      <c r="FHK30" s="216"/>
      <c r="FHL30" s="216"/>
      <c r="FHM30" s="216"/>
      <c r="FHN30" s="216"/>
      <c r="FHO30" s="216"/>
      <c r="FHP30" s="216"/>
      <c r="FHQ30" s="216"/>
      <c r="FHR30" s="216"/>
      <c r="FHS30" s="216"/>
      <c r="FHT30" s="216"/>
      <c r="FHU30" s="216"/>
      <c r="FHV30" s="216"/>
      <c r="FHW30" s="216"/>
      <c r="FHX30" s="216"/>
      <c r="FHY30" s="216"/>
      <c r="FHZ30" s="216"/>
      <c r="FIA30" s="216"/>
      <c r="FIB30" s="216"/>
      <c r="FIC30" s="216"/>
      <c r="FID30" s="216"/>
      <c r="FIE30" s="216"/>
      <c r="FIF30" s="216"/>
      <c r="FIG30" s="216"/>
      <c r="FIH30" s="216"/>
      <c r="FII30" s="216"/>
      <c r="FIJ30" s="216"/>
      <c r="FIK30" s="216"/>
      <c r="FIL30" s="216"/>
      <c r="FIM30" s="216"/>
      <c r="FIN30" s="216"/>
      <c r="FIO30" s="216"/>
      <c r="FIP30" s="216"/>
      <c r="FIQ30" s="216"/>
      <c r="FIR30" s="216"/>
      <c r="FIS30" s="216"/>
      <c r="FIT30" s="216"/>
      <c r="FIU30" s="216"/>
      <c r="FIV30" s="216"/>
      <c r="FIW30" s="216"/>
      <c r="FIX30" s="216"/>
      <c r="FIY30" s="216"/>
      <c r="FIZ30" s="216"/>
      <c r="FJA30" s="216"/>
      <c r="FJB30" s="216"/>
      <c r="FJC30" s="216"/>
      <c r="FJD30" s="216"/>
      <c r="FJE30" s="216"/>
      <c r="FJF30" s="216"/>
      <c r="FJG30" s="216"/>
      <c r="FJH30" s="216"/>
      <c r="FJI30" s="216"/>
      <c r="FJJ30" s="216"/>
      <c r="FJK30" s="216"/>
      <c r="FJL30" s="216"/>
      <c r="FJM30" s="216"/>
      <c r="FJN30" s="216"/>
      <c r="FJO30" s="216"/>
      <c r="FJP30" s="216"/>
      <c r="FJQ30" s="216"/>
      <c r="FJR30" s="216"/>
      <c r="FJS30" s="216"/>
      <c r="FJT30" s="216"/>
      <c r="FJU30" s="216"/>
      <c r="FJV30" s="216"/>
      <c r="FJW30" s="216"/>
      <c r="FJX30" s="216"/>
      <c r="FJY30" s="216"/>
      <c r="FJZ30" s="216"/>
      <c r="FKA30" s="216"/>
      <c r="FKB30" s="216"/>
      <c r="FKC30" s="216"/>
      <c r="FKD30" s="216"/>
      <c r="FKE30" s="216"/>
      <c r="FKF30" s="216"/>
      <c r="FKG30" s="216"/>
      <c r="FKH30" s="216"/>
      <c r="FKI30" s="216"/>
      <c r="FKJ30" s="216"/>
      <c r="FKK30" s="216"/>
      <c r="FKL30" s="216"/>
      <c r="FKM30" s="216"/>
      <c r="FKN30" s="216"/>
      <c r="FKO30" s="216"/>
      <c r="FKP30" s="216"/>
      <c r="FKQ30" s="216"/>
      <c r="FKR30" s="216"/>
      <c r="FKS30" s="216"/>
      <c r="FKT30" s="216"/>
      <c r="FKU30" s="216"/>
      <c r="FKV30" s="216"/>
      <c r="FKW30" s="216"/>
      <c r="FKX30" s="216"/>
      <c r="FKY30" s="216"/>
      <c r="FKZ30" s="216"/>
      <c r="FLA30" s="216"/>
      <c r="FLB30" s="216"/>
      <c r="FLC30" s="216"/>
      <c r="FLD30" s="216"/>
      <c r="FLE30" s="216"/>
      <c r="FLF30" s="216"/>
      <c r="FLG30" s="216"/>
      <c r="FLH30" s="216"/>
      <c r="FLI30" s="216"/>
      <c r="FLJ30" s="216"/>
      <c r="FLK30" s="216"/>
      <c r="FLL30" s="216"/>
      <c r="FLM30" s="216"/>
      <c r="FLN30" s="216"/>
      <c r="FLO30" s="216"/>
      <c r="FLP30" s="216"/>
      <c r="FLQ30" s="216"/>
      <c r="FLR30" s="216"/>
      <c r="FLS30" s="216"/>
      <c r="FLT30" s="216"/>
      <c r="FLU30" s="216"/>
      <c r="FLV30" s="216"/>
      <c r="FLW30" s="216"/>
      <c r="FLX30" s="216"/>
      <c r="FLY30" s="216"/>
      <c r="FLZ30" s="216"/>
      <c r="FMA30" s="216"/>
      <c r="FMB30" s="216"/>
      <c r="FMC30" s="216"/>
      <c r="FMD30" s="216"/>
      <c r="FME30" s="216"/>
      <c r="FMF30" s="216"/>
      <c r="FMG30" s="216"/>
      <c r="FMH30" s="216"/>
      <c r="FMI30" s="216"/>
      <c r="FMJ30" s="216"/>
      <c r="FMK30" s="216"/>
      <c r="FML30" s="216"/>
      <c r="FMM30" s="216"/>
      <c r="FMN30" s="216"/>
      <c r="FMO30" s="216"/>
      <c r="FMP30" s="216"/>
      <c r="FMQ30" s="216"/>
      <c r="FMR30" s="216"/>
      <c r="FMS30" s="216"/>
      <c r="FMT30" s="216"/>
      <c r="FMU30" s="216"/>
      <c r="FMV30" s="216"/>
      <c r="FMW30" s="216"/>
      <c r="FMX30" s="216"/>
      <c r="FMY30" s="216"/>
      <c r="FMZ30" s="216"/>
      <c r="FNA30" s="216"/>
      <c r="FNB30" s="216"/>
      <c r="FNC30" s="216"/>
      <c r="FND30" s="216"/>
      <c r="FNE30" s="216"/>
      <c r="FNF30" s="216"/>
      <c r="FNG30" s="216"/>
      <c r="FNH30" s="216"/>
      <c r="FNI30" s="216"/>
      <c r="FNJ30" s="216"/>
      <c r="FNK30" s="216"/>
      <c r="FNL30" s="216"/>
      <c r="FNM30" s="216"/>
      <c r="FNN30" s="216"/>
      <c r="FNO30" s="216"/>
      <c r="FNP30" s="216"/>
      <c r="FNQ30" s="216"/>
      <c r="FNR30" s="216"/>
      <c r="FNS30" s="216"/>
      <c r="FNT30" s="216"/>
      <c r="FNU30" s="216"/>
      <c r="FNV30" s="216"/>
      <c r="FNW30" s="216"/>
      <c r="FNX30" s="216"/>
      <c r="FNY30" s="216"/>
      <c r="FNZ30" s="216"/>
      <c r="FOA30" s="216"/>
      <c r="FOB30" s="216"/>
      <c r="FOC30" s="216"/>
      <c r="FOD30" s="216"/>
      <c r="FOE30" s="216"/>
      <c r="FOF30" s="216"/>
      <c r="FOG30" s="216"/>
      <c r="FOH30" s="216"/>
      <c r="FOI30" s="216"/>
      <c r="FOJ30" s="216"/>
      <c r="FOK30" s="216"/>
      <c r="FOL30" s="216"/>
      <c r="FOM30" s="216"/>
      <c r="FON30" s="216"/>
      <c r="FOO30" s="216"/>
      <c r="FOP30" s="216"/>
      <c r="FOQ30" s="216"/>
      <c r="FOR30" s="216"/>
      <c r="FOS30" s="216"/>
      <c r="FOT30" s="216"/>
      <c r="FOU30" s="216"/>
      <c r="FOV30" s="216"/>
      <c r="FOW30" s="216"/>
      <c r="FOX30" s="216"/>
      <c r="FOY30" s="216"/>
      <c r="FOZ30" s="216"/>
      <c r="FPA30" s="216"/>
      <c r="FPB30" s="216"/>
      <c r="FPC30" s="216"/>
      <c r="FPD30" s="216"/>
      <c r="FPE30" s="216"/>
      <c r="FPF30" s="216"/>
      <c r="FPG30" s="216"/>
      <c r="FPH30" s="216"/>
      <c r="FPI30" s="216"/>
      <c r="FPJ30" s="216"/>
      <c r="FPK30" s="216"/>
      <c r="FPL30" s="216"/>
      <c r="FPM30" s="216"/>
      <c r="FPN30" s="216"/>
      <c r="FPO30" s="216"/>
      <c r="FPP30" s="216"/>
      <c r="FPQ30" s="216"/>
      <c r="FPR30" s="216"/>
      <c r="FPS30" s="216"/>
      <c r="FPT30" s="216"/>
      <c r="FPU30" s="216"/>
      <c r="FPV30" s="216"/>
      <c r="FPW30" s="216"/>
      <c r="FPX30" s="216"/>
      <c r="FPY30" s="216"/>
      <c r="FPZ30" s="216"/>
      <c r="FQA30" s="216"/>
      <c r="FQB30" s="216"/>
      <c r="FQC30" s="216"/>
      <c r="FQD30" s="216"/>
      <c r="FQE30" s="216"/>
      <c r="FQF30" s="216"/>
      <c r="FQG30" s="216"/>
      <c r="FQH30" s="216"/>
      <c r="FQI30" s="216"/>
      <c r="FQJ30" s="216"/>
      <c r="FQK30" s="216"/>
      <c r="FQL30" s="216"/>
      <c r="FQM30" s="216"/>
      <c r="FQN30" s="216"/>
      <c r="FQO30" s="216"/>
      <c r="FQP30" s="216"/>
      <c r="FQQ30" s="216"/>
      <c r="FQR30" s="216"/>
      <c r="FQS30" s="216"/>
      <c r="FQT30" s="216"/>
      <c r="FQU30" s="216"/>
      <c r="FQV30" s="216"/>
      <c r="FQW30" s="216"/>
      <c r="FQX30" s="216"/>
      <c r="FQY30" s="216"/>
      <c r="FQZ30" s="216"/>
      <c r="FRA30" s="216"/>
      <c r="FRB30" s="216"/>
      <c r="FRC30" s="216"/>
      <c r="FRD30" s="216"/>
      <c r="FRE30" s="216"/>
      <c r="FRF30" s="216"/>
      <c r="FRG30" s="216"/>
      <c r="FRH30" s="216"/>
      <c r="FRI30" s="216"/>
      <c r="FRJ30" s="216"/>
      <c r="FRK30" s="216"/>
      <c r="FRL30" s="216"/>
      <c r="FRM30" s="216"/>
      <c r="FRN30" s="216"/>
      <c r="FRO30" s="216"/>
      <c r="FRP30" s="216"/>
      <c r="FRQ30" s="216"/>
      <c r="FRR30" s="216"/>
      <c r="FRS30" s="216"/>
      <c r="FRT30" s="216"/>
      <c r="FRU30" s="216"/>
      <c r="FRV30" s="216"/>
      <c r="FRW30" s="216"/>
      <c r="FRX30" s="216"/>
      <c r="FRY30" s="216"/>
      <c r="FRZ30" s="216"/>
      <c r="FSA30" s="216"/>
      <c r="FSB30" s="216"/>
      <c r="FSC30" s="216"/>
      <c r="FSD30" s="216"/>
      <c r="FSE30" s="216"/>
      <c r="FSF30" s="216"/>
      <c r="FSG30" s="216"/>
      <c r="FSH30" s="216"/>
      <c r="FSI30" s="216"/>
      <c r="FSJ30" s="216"/>
      <c r="FSK30" s="216"/>
      <c r="FSL30" s="216"/>
      <c r="FSM30" s="216"/>
      <c r="FSN30" s="216"/>
      <c r="FSO30" s="216"/>
      <c r="FSP30" s="216"/>
      <c r="FSQ30" s="216"/>
      <c r="FSR30" s="216"/>
      <c r="FSS30" s="216"/>
      <c r="FST30" s="216"/>
      <c r="FSU30" s="216"/>
      <c r="FSV30" s="216"/>
      <c r="FSW30" s="216"/>
      <c r="FSX30" s="216"/>
      <c r="FSY30" s="216"/>
      <c r="FSZ30" s="216"/>
      <c r="FTA30" s="216"/>
      <c r="FTB30" s="216"/>
      <c r="FTC30" s="216"/>
      <c r="FTD30" s="216"/>
      <c r="FTE30" s="216"/>
      <c r="FTF30" s="216"/>
      <c r="FTG30" s="216"/>
      <c r="FTH30" s="216"/>
      <c r="FTI30" s="216"/>
      <c r="FTJ30" s="216"/>
      <c r="FTK30" s="216"/>
      <c r="FTL30" s="216"/>
      <c r="FTM30" s="216"/>
      <c r="FTN30" s="216"/>
      <c r="FTO30" s="216"/>
      <c r="FTP30" s="216"/>
      <c r="FTQ30" s="216"/>
      <c r="FTR30" s="216"/>
      <c r="FTS30" s="216"/>
      <c r="FTT30" s="216"/>
      <c r="FTU30" s="216"/>
      <c r="FTV30" s="216"/>
      <c r="FTW30" s="216"/>
      <c r="FTX30" s="216"/>
      <c r="FTY30" s="216"/>
      <c r="FTZ30" s="216"/>
      <c r="FUA30" s="216"/>
      <c r="FUB30" s="216"/>
      <c r="FUC30" s="216"/>
      <c r="FUD30" s="216"/>
      <c r="FUE30" s="216"/>
      <c r="FUF30" s="216"/>
      <c r="FUG30" s="216"/>
      <c r="FUH30" s="216"/>
      <c r="FUI30" s="216"/>
      <c r="FUJ30" s="216"/>
      <c r="FUK30" s="216"/>
      <c r="FUL30" s="216"/>
      <c r="FUM30" s="216"/>
      <c r="FUN30" s="216"/>
      <c r="FUO30" s="216"/>
      <c r="FUP30" s="216"/>
      <c r="FUQ30" s="216"/>
      <c r="FUR30" s="216"/>
      <c r="FUS30" s="216"/>
      <c r="FUT30" s="216"/>
      <c r="FUU30" s="216"/>
      <c r="FUV30" s="216"/>
      <c r="FUW30" s="216"/>
      <c r="FUX30" s="216"/>
      <c r="FUY30" s="216"/>
      <c r="FUZ30" s="216"/>
      <c r="FVA30" s="216"/>
      <c r="FVB30" s="216"/>
      <c r="FVC30" s="216"/>
      <c r="FVD30" s="216"/>
      <c r="FVE30" s="216"/>
      <c r="FVF30" s="216"/>
      <c r="FVG30" s="216"/>
      <c r="FVH30" s="216"/>
      <c r="FVI30" s="216"/>
      <c r="FVJ30" s="216"/>
      <c r="FVK30" s="216"/>
      <c r="FVL30" s="216"/>
      <c r="FVM30" s="216"/>
      <c r="FVN30" s="216"/>
      <c r="FVO30" s="216"/>
      <c r="FVP30" s="216"/>
      <c r="FVQ30" s="216"/>
      <c r="FVR30" s="216"/>
      <c r="FVS30" s="216"/>
      <c r="FVT30" s="216"/>
      <c r="FVU30" s="216"/>
      <c r="FVV30" s="216"/>
      <c r="FVW30" s="216"/>
      <c r="FVX30" s="216"/>
      <c r="FVY30" s="216"/>
      <c r="FVZ30" s="216"/>
      <c r="FWA30" s="216"/>
      <c r="FWB30" s="216"/>
      <c r="FWC30" s="216"/>
      <c r="FWD30" s="216"/>
      <c r="FWE30" s="216"/>
      <c r="FWF30" s="216"/>
      <c r="FWG30" s="216"/>
      <c r="FWH30" s="216"/>
      <c r="FWI30" s="216"/>
      <c r="FWJ30" s="216"/>
      <c r="FWK30" s="216"/>
      <c r="FWL30" s="216"/>
      <c r="FWM30" s="216"/>
      <c r="FWN30" s="216"/>
      <c r="FWO30" s="216"/>
      <c r="FWP30" s="216"/>
      <c r="FWQ30" s="216"/>
      <c r="FWR30" s="216"/>
      <c r="FWS30" s="216"/>
      <c r="FWT30" s="216"/>
      <c r="FWU30" s="216"/>
      <c r="FWV30" s="216"/>
      <c r="FWW30" s="216"/>
      <c r="FWX30" s="216"/>
      <c r="FWY30" s="216"/>
      <c r="FWZ30" s="216"/>
      <c r="FXA30" s="216"/>
      <c r="FXB30" s="216"/>
      <c r="FXC30" s="216"/>
      <c r="FXD30" s="216"/>
      <c r="FXE30" s="216"/>
      <c r="FXF30" s="216"/>
      <c r="FXG30" s="216"/>
      <c r="FXH30" s="216"/>
      <c r="FXI30" s="216"/>
      <c r="FXJ30" s="216"/>
      <c r="FXK30" s="216"/>
      <c r="FXL30" s="216"/>
      <c r="FXM30" s="216"/>
      <c r="FXN30" s="216"/>
      <c r="FXO30" s="216"/>
      <c r="FXP30" s="216"/>
      <c r="FXQ30" s="216"/>
      <c r="FXR30" s="216"/>
      <c r="FXS30" s="216"/>
      <c r="FXT30" s="216"/>
      <c r="FXU30" s="216"/>
      <c r="FXV30" s="216"/>
      <c r="FXW30" s="216"/>
      <c r="FXX30" s="216"/>
      <c r="FXY30" s="216"/>
      <c r="FXZ30" s="216"/>
      <c r="FYA30" s="216"/>
      <c r="FYB30" s="216"/>
      <c r="FYC30" s="216"/>
      <c r="FYD30" s="216"/>
      <c r="FYE30" s="216"/>
      <c r="FYF30" s="216"/>
      <c r="FYG30" s="216"/>
      <c r="FYH30" s="216"/>
      <c r="FYI30" s="216"/>
      <c r="FYJ30" s="216"/>
      <c r="FYK30" s="216"/>
      <c r="FYL30" s="216"/>
      <c r="FYM30" s="216"/>
      <c r="FYN30" s="216"/>
      <c r="FYO30" s="216"/>
      <c r="FYP30" s="216"/>
      <c r="FYQ30" s="216"/>
      <c r="FYR30" s="216"/>
      <c r="FYS30" s="216"/>
      <c r="FYT30" s="216"/>
      <c r="FYU30" s="216"/>
      <c r="FYV30" s="216"/>
      <c r="FYW30" s="216"/>
      <c r="FYX30" s="216"/>
      <c r="FYY30" s="216"/>
      <c r="FYZ30" s="216"/>
      <c r="FZA30" s="216"/>
      <c r="FZB30" s="216"/>
      <c r="FZC30" s="216"/>
      <c r="FZD30" s="216"/>
      <c r="FZE30" s="216"/>
      <c r="FZF30" s="216"/>
      <c r="FZG30" s="216"/>
      <c r="FZH30" s="216"/>
      <c r="FZI30" s="216"/>
      <c r="FZJ30" s="216"/>
      <c r="FZK30" s="216"/>
      <c r="FZL30" s="216"/>
      <c r="FZM30" s="216"/>
      <c r="FZN30" s="216"/>
      <c r="FZO30" s="216"/>
      <c r="FZP30" s="216"/>
      <c r="FZQ30" s="216"/>
      <c r="FZR30" s="216"/>
      <c r="FZS30" s="216"/>
      <c r="FZT30" s="216"/>
      <c r="FZU30" s="216"/>
      <c r="FZV30" s="216"/>
      <c r="FZW30" s="216"/>
      <c r="FZX30" s="216"/>
      <c r="FZY30" s="216"/>
      <c r="FZZ30" s="216"/>
      <c r="GAA30" s="216"/>
      <c r="GAB30" s="216"/>
      <c r="GAC30" s="216"/>
      <c r="GAD30" s="216"/>
      <c r="GAE30" s="216"/>
      <c r="GAF30" s="216"/>
      <c r="GAG30" s="216"/>
      <c r="GAH30" s="216"/>
      <c r="GAI30" s="216"/>
      <c r="GAJ30" s="216"/>
      <c r="GAK30" s="216"/>
      <c r="GAL30" s="216"/>
      <c r="GAM30" s="216"/>
      <c r="GAN30" s="216"/>
      <c r="GAO30" s="216"/>
      <c r="GAP30" s="216"/>
      <c r="GAQ30" s="216"/>
      <c r="GAR30" s="216"/>
      <c r="GAS30" s="216"/>
      <c r="GAT30" s="216"/>
      <c r="GAU30" s="216"/>
      <c r="GAV30" s="216"/>
      <c r="GAW30" s="216"/>
      <c r="GAX30" s="216"/>
      <c r="GAY30" s="216"/>
      <c r="GAZ30" s="216"/>
      <c r="GBA30" s="216"/>
      <c r="GBB30" s="216"/>
      <c r="GBC30" s="216"/>
      <c r="GBD30" s="216"/>
      <c r="GBE30" s="216"/>
      <c r="GBF30" s="216"/>
      <c r="GBG30" s="216"/>
      <c r="GBH30" s="216"/>
      <c r="GBI30" s="216"/>
      <c r="GBJ30" s="216"/>
      <c r="GBK30" s="216"/>
      <c r="GBL30" s="216"/>
      <c r="GBM30" s="216"/>
      <c r="GBN30" s="216"/>
      <c r="GBO30" s="216"/>
      <c r="GBP30" s="216"/>
      <c r="GBQ30" s="216"/>
      <c r="GBR30" s="216"/>
      <c r="GBS30" s="216"/>
      <c r="GBT30" s="216"/>
      <c r="GBU30" s="216"/>
      <c r="GBV30" s="216"/>
      <c r="GBW30" s="216"/>
      <c r="GBX30" s="216"/>
      <c r="GBY30" s="216"/>
      <c r="GBZ30" s="216"/>
      <c r="GCA30" s="216"/>
      <c r="GCB30" s="216"/>
      <c r="GCC30" s="216"/>
      <c r="GCD30" s="216"/>
      <c r="GCE30" s="216"/>
      <c r="GCF30" s="216"/>
      <c r="GCG30" s="216"/>
      <c r="GCH30" s="216"/>
      <c r="GCI30" s="216"/>
      <c r="GCJ30" s="216"/>
      <c r="GCK30" s="216"/>
      <c r="GCL30" s="216"/>
      <c r="GCM30" s="216"/>
      <c r="GCN30" s="216"/>
      <c r="GCO30" s="216"/>
      <c r="GCP30" s="216"/>
      <c r="GCQ30" s="216"/>
      <c r="GCR30" s="216"/>
      <c r="GCS30" s="216"/>
      <c r="GCT30" s="216"/>
      <c r="GCU30" s="216"/>
      <c r="GCV30" s="216"/>
      <c r="GCW30" s="216"/>
      <c r="GCX30" s="216"/>
      <c r="GCY30" s="216"/>
      <c r="GCZ30" s="216"/>
      <c r="GDA30" s="216"/>
      <c r="GDB30" s="216"/>
      <c r="GDC30" s="216"/>
      <c r="GDD30" s="216"/>
      <c r="GDE30" s="216"/>
      <c r="GDF30" s="216"/>
      <c r="GDG30" s="216"/>
      <c r="GDH30" s="216"/>
      <c r="GDI30" s="216"/>
      <c r="GDJ30" s="216"/>
      <c r="GDK30" s="216"/>
      <c r="GDL30" s="216"/>
      <c r="GDM30" s="216"/>
      <c r="GDN30" s="216"/>
      <c r="GDO30" s="216"/>
      <c r="GDP30" s="216"/>
      <c r="GDQ30" s="216"/>
      <c r="GDR30" s="216"/>
      <c r="GDS30" s="216"/>
      <c r="GDT30" s="216"/>
      <c r="GDU30" s="216"/>
      <c r="GDV30" s="216"/>
      <c r="GDW30" s="216"/>
      <c r="GDX30" s="216"/>
      <c r="GDY30" s="216"/>
      <c r="GDZ30" s="216"/>
      <c r="GEA30" s="216"/>
      <c r="GEB30" s="216"/>
      <c r="GEC30" s="216"/>
      <c r="GED30" s="216"/>
      <c r="GEE30" s="216"/>
      <c r="GEF30" s="216"/>
      <c r="GEG30" s="216"/>
      <c r="GEH30" s="216"/>
      <c r="GEI30" s="216"/>
      <c r="GEJ30" s="216"/>
      <c r="GEK30" s="216"/>
      <c r="GEL30" s="216"/>
      <c r="GEM30" s="216"/>
      <c r="GEN30" s="216"/>
      <c r="GEO30" s="216"/>
      <c r="GEP30" s="216"/>
      <c r="GEQ30" s="216"/>
      <c r="GER30" s="216"/>
      <c r="GES30" s="216"/>
      <c r="GET30" s="216"/>
      <c r="GEU30" s="216"/>
      <c r="GEV30" s="216"/>
      <c r="GEW30" s="216"/>
      <c r="GEX30" s="216"/>
      <c r="GEY30" s="216"/>
      <c r="GEZ30" s="216"/>
      <c r="GFA30" s="216"/>
      <c r="GFB30" s="216"/>
      <c r="GFC30" s="216"/>
      <c r="GFD30" s="216"/>
      <c r="GFE30" s="216"/>
      <c r="GFF30" s="216"/>
      <c r="GFG30" s="216"/>
      <c r="GFH30" s="216"/>
      <c r="GFI30" s="216"/>
      <c r="GFJ30" s="216"/>
      <c r="GFK30" s="216"/>
      <c r="GFL30" s="216"/>
      <c r="GFM30" s="216"/>
      <c r="GFN30" s="216"/>
      <c r="GFO30" s="216"/>
      <c r="GFP30" s="216"/>
      <c r="GFQ30" s="216"/>
      <c r="GFR30" s="216"/>
      <c r="GFS30" s="216"/>
      <c r="GFT30" s="216"/>
      <c r="GFU30" s="216"/>
      <c r="GFV30" s="216"/>
      <c r="GFW30" s="216"/>
      <c r="GFX30" s="216"/>
      <c r="GFY30" s="216"/>
      <c r="GFZ30" s="216"/>
      <c r="GGA30" s="216"/>
      <c r="GGB30" s="216"/>
      <c r="GGC30" s="216"/>
      <c r="GGD30" s="216"/>
      <c r="GGE30" s="216"/>
      <c r="GGF30" s="216"/>
      <c r="GGG30" s="216"/>
      <c r="GGH30" s="216"/>
      <c r="GGI30" s="216"/>
      <c r="GGJ30" s="216"/>
      <c r="GGK30" s="216"/>
      <c r="GGL30" s="216"/>
      <c r="GGM30" s="216"/>
      <c r="GGN30" s="216"/>
      <c r="GGO30" s="216"/>
      <c r="GGP30" s="216"/>
      <c r="GGQ30" s="216"/>
      <c r="GGR30" s="216"/>
      <c r="GGS30" s="216"/>
      <c r="GGT30" s="216"/>
      <c r="GGU30" s="216"/>
      <c r="GGV30" s="216"/>
      <c r="GGW30" s="216"/>
      <c r="GGX30" s="216"/>
      <c r="GGY30" s="216"/>
      <c r="GGZ30" s="216"/>
      <c r="GHA30" s="216"/>
      <c r="GHB30" s="216"/>
      <c r="GHC30" s="216"/>
      <c r="GHD30" s="216"/>
      <c r="GHE30" s="216"/>
      <c r="GHF30" s="216"/>
      <c r="GHG30" s="216"/>
      <c r="GHH30" s="216"/>
      <c r="GHI30" s="216"/>
      <c r="GHJ30" s="216"/>
      <c r="GHK30" s="216"/>
      <c r="GHL30" s="216"/>
      <c r="GHM30" s="216"/>
      <c r="GHN30" s="216"/>
      <c r="GHO30" s="216"/>
      <c r="GHP30" s="216"/>
      <c r="GHQ30" s="216"/>
      <c r="GHR30" s="216"/>
      <c r="GHS30" s="216"/>
      <c r="GHT30" s="216"/>
      <c r="GHU30" s="216"/>
      <c r="GHV30" s="216"/>
      <c r="GHW30" s="216"/>
      <c r="GHX30" s="216"/>
      <c r="GHY30" s="216"/>
      <c r="GHZ30" s="216"/>
      <c r="GIA30" s="216"/>
      <c r="GIB30" s="216"/>
      <c r="GIC30" s="216"/>
      <c r="GID30" s="216"/>
      <c r="GIE30" s="216"/>
      <c r="GIF30" s="216"/>
      <c r="GIG30" s="216"/>
      <c r="GIH30" s="216"/>
      <c r="GII30" s="216"/>
      <c r="GIJ30" s="216"/>
      <c r="GIK30" s="216"/>
      <c r="GIL30" s="216"/>
      <c r="GIM30" s="216"/>
      <c r="GIN30" s="216"/>
      <c r="GIO30" s="216"/>
      <c r="GIP30" s="216"/>
      <c r="GIQ30" s="216"/>
      <c r="GIR30" s="216"/>
      <c r="GIS30" s="216"/>
      <c r="GIT30" s="216"/>
      <c r="GIU30" s="216"/>
      <c r="GIV30" s="216"/>
      <c r="GIW30" s="216"/>
      <c r="GIX30" s="216"/>
      <c r="GIY30" s="216"/>
      <c r="GIZ30" s="216"/>
      <c r="GJA30" s="216"/>
      <c r="GJB30" s="216"/>
      <c r="GJC30" s="216"/>
      <c r="GJD30" s="216"/>
      <c r="GJE30" s="216"/>
      <c r="GJF30" s="216"/>
      <c r="GJG30" s="216"/>
      <c r="GJH30" s="216"/>
      <c r="GJI30" s="216"/>
      <c r="GJJ30" s="216"/>
      <c r="GJK30" s="216"/>
      <c r="GJL30" s="216"/>
      <c r="GJM30" s="216"/>
      <c r="GJN30" s="216"/>
      <c r="GJO30" s="216"/>
      <c r="GJP30" s="216"/>
      <c r="GJQ30" s="216"/>
      <c r="GJR30" s="216"/>
      <c r="GJS30" s="216"/>
      <c r="GJT30" s="216"/>
      <c r="GJU30" s="216"/>
      <c r="GJV30" s="216"/>
      <c r="GJW30" s="216"/>
      <c r="GJX30" s="216"/>
      <c r="GJY30" s="216"/>
      <c r="GJZ30" s="216"/>
      <c r="GKA30" s="216"/>
      <c r="GKB30" s="216"/>
      <c r="GKC30" s="216"/>
      <c r="GKD30" s="216"/>
      <c r="GKE30" s="216"/>
      <c r="GKF30" s="216"/>
      <c r="GKG30" s="216"/>
      <c r="GKH30" s="216"/>
      <c r="GKI30" s="216"/>
      <c r="GKJ30" s="216"/>
      <c r="GKK30" s="216"/>
      <c r="GKL30" s="216"/>
      <c r="GKM30" s="216"/>
      <c r="GKN30" s="216"/>
      <c r="GKO30" s="216"/>
      <c r="GKP30" s="216"/>
      <c r="GKQ30" s="216"/>
      <c r="GKR30" s="216"/>
      <c r="GKS30" s="216"/>
      <c r="GKT30" s="216"/>
      <c r="GKU30" s="216"/>
      <c r="GKV30" s="216"/>
      <c r="GKW30" s="216"/>
      <c r="GKX30" s="216"/>
      <c r="GKY30" s="216"/>
      <c r="GKZ30" s="216"/>
      <c r="GLA30" s="216"/>
      <c r="GLB30" s="216"/>
      <c r="GLC30" s="216"/>
      <c r="GLD30" s="216"/>
      <c r="GLE30" s="216"/>
      <c r="GLF30" s="216"/>
      <c r="GLG30" s="216"/>
      <c r="GLH30" s="216"/>
      <c r="GLI30" s="216"/>
      <c r="GLJ30" s="216"/>
      <c r="GLK30" s="216"/>
      <c r="GLL30" s="216"/>
      <c r="GLM30" s="216"/>
      <c r="GLN30" s="216"/>
      <c r="GLO30" s="216"/>
      <c r="GLP30" s="216"/>
      <c r="GLQ30" s="216"/>
      <c r="GLR30" s="216"/>
      <c r="GLS30" s="216"/>
      <c r="GLT30" s="216"/>
      <c r="GLU30" s="216"/>
      <c r="GLV30" s="216"/>
      <c r="GLW30" s="216"/>
      <c r="GLX30" s="216"/>
      <c r="GLY30" s="216"/>
      <c r="GLZ30" s="216"/>
      <c r="GMA30" s="216"/>
      <c r="GMB30" s="216"/>
      <c r="GMC30" s="216"/>
      <c r="GMD30" s="216"/>
      <c r="GME30" s="216"/>
      <c r="GMF30" s="216"/>
      <c r="GMG30" s="216"/>
      <c r="GMH30" s="216"/>
      <c r="GMI30" s="216"/>
      <c r="GMJ30" s="216"/>
      <c r="GMK30" s="216"/>
      <c r="GML30" s="216"/>
      <c r="GMM30" s="216"/>
      <c r="GMN30" s="216"/>
      <c r="GMO30" s="216"/>
      <c r="GMP30" s="216"/>
      <c r="GMQ30" s="216"/>
      <c r="GMR30" s="216"/>
      <c r="GMS30" s="216"/>
      <c r="GMT30" s="216"/>
      <c r="GMU30" s="216"/>
      <c r="GMV30" s="216"/>
      <c r="GMW30" s="216"/>
      <c r="GMX30" s="216"/>
      <c r="GMY30" s="216"/>
      <c r="GMZ30" s="216"/>
      <c r="GNA30" s="216"/>
      <c r="GNB30" s="216"/>
      <c r="GNC30" s="216"/>
      <c r="GND30" s="216"/>
      <c r="GNE30" s="216"/>
      <c r="GNF30" s="216"/>
      <c r="GNG30" s="216"/>
      <c r="GNH30" s="216"/>
      <c r="GNI30" s="216"/>
      <c r="GNJ30" s="216"/>
      <c r="GNK30" s="216"/>
      <c r="GNL30" s="216"/>
      <c r="GNM30" s="216"/>
      <c r="GNN30" s="216"/>
      <c r="GNO30" s="216"/>
      <c r="GNP30" s="216"/>
      <c r="GNQ30" s="216"/>
      <c r="GNR30" s="216"/>
      <c r="GNS30" s="216"/>
      <c r="GNT30" s="216"/>
      <c r="GNU30" s="216"/>
      <c r="GNV30" s="216"/>
      <c r="GNW30" s="216"/>
      <c r="GNX30" s="216"/>
      <c r="GNY30" s="216"/>
      <c r="GNZ30" s="216"/>
      <c r="GOA30" s="216"/>
      <c r="GOB30" s="216"/>
      <c r="GOC30" s="216"/>
      <c r="GOD30" s="216"/>
      <c r="GOE30" s="216"/>
      <c r="GOF30" s="216"/>
      <c r="GOG30" s="216"/>
      <c r="GOH30" s="216"/>
      <c r="GOI30" s="216"/>
      <c r="GOJ30" s="216"/>
      <c r="GOK30" s="216"/>
      <c r="GOL30" s="216"/>
      <c r="GOM30" s="216"/>
      <c r="GON30" s="216"/>
      <c r="GOO30" s="216"/>
      <c r="GOP30" s="216"/>
      <c r="GOQ30" s="216"/>
      <c r="GOR30" s="216"/>
      <c r="GOS30" s="216"/>
      <c r="GOT30" s="216"/>
      <c r="GOU30" s="216"/>
      <c r="GOV30" s="216"/>
      <c r="GOW30" s="216"/>
      <c r="GOX30" s="216"/>
      <c r="GOY30" s="216"/>
      <c r="GOZ30" s="216"/>
      <c r="GPA30" s="216"/>
      <c r="GPB30" s="216"/>
      <c r="GPC30" s="216"/>
      <c r="GPD30" s="216"/>
      <c r="GPE30" s="216"/>
      <c r="GPF30" s="216"/>
      <c r="GPG30" s="216"/>
      <c r="GPH30" s="216"/>
      <c r="GPI30" s="216"/>
      <c r="GPJ30" s="216"/>
      <c r="GPK30" s="216"/>
      <c r="GPL30" s="216"/>
      <c r="GPM30" s="216"/>
      <c r="GPN30" s="216"/>
      <c r="GPO30" s="216"/>
      <c r="GPP30" s="216"/>
      <c r="GPQ30" s="216"/>
      <c r="GPR30" s="216"/>
      <c r="GPS30" s="216"/>
      <c r="GPT30" s="216"/>
      <c r="GPU30" s="216"/>
      <c r="GPV30" s="216"/>
      <c r="GPW30" s="216"/>
      <c r="GPX30" s="216"/>
      <c r="GPY30" s="216"/>
      <c r="GPZ30" s="216"/>
      <c r="GQA30" s="216"/>
      <c r="GQB30" s="216"/>
      <c r="GQC30" s="216"/>
      <c r="GQD30" s="216"/>
      <c r="GQE30" s="216"/>
      <c r="GQF30" s="216"/>
      <c r="GQG30" s="216"/>
      <c r="GQH30" s="216"/>
      <c r="GQI30" s="216"/>
      <c r="GQJ30" s="216"/>
      <c r="GQK30" s="216"/>
      <c r="GQL30" s="216"/>
      <c r="GQM30" s="216"/>
      <c r="GQN30" s="216"/>
      <c r="GQO30" s="216"/>
      <c r="GQP30" s="216"/>
      <c r="GQQ30" s="216"/>
      <c r="GQR30" s="216"/>
      <c r="GQS30" s="216"/>
      <c r="GQT30" s="216"/>
      <c r="GQU30" s="216"/>
      <c r="GQV30" s="216"/>
      <c r="GQW30" s="216"/>
      <c r="GQX30" s="216"/>
      <c r="GQY30" s="216"/>
      <c r="GQZ30" s="216"/>
      <c r="GRA30" s="216"/>
      <c r="GRB30" s="216"/>
      <c r="GRC30" s="216"/>
      <c r="GRD30" s="216"/>
      <c r="GRE30" s="216"/>
      <c r="GRF30" s="216"/>
      <c r="GRG30" s="216"/>
      <c r="GRH30" s="216"/>
      <c r="GRI30" s="216"/>
      <c r="GRJ30" s="216"/>
      <c r="GRK30" s="216"/>
      <c r="GRL30" s="216"/>
      <c r="GRM30" s="216"/>
      <c r="GRN30" s="216"/>
      <c r="GRO30" s="216"/>
      <c r="GRP30" s="216"/>
      <c r="GRQ30" s="216"/>
      <c r="GRR30" s="216"/>
      <c r="GRS30" s="216"/>
      <c r="GRT30" s="216"/>
      <c r="GRU30" s="216"/>
      <c r="GRV30" s="216"/>
      <c r="GRW30" s="216"/>
      <c r="GRX30" s="216"/>
      <c r="GRY30" s="216"/>
      <c r="GRZ30" s="216"/>
      <c r="GSA30" s="216"/>
      <c r="GSB30" s="216"/>
      <c r="GSC30" s="216"/>
      <c r="GSD30" s="216"/>
      <c r="GSE30" s="216"/>
      <c r="GSF30" s="216"/>
      <c r="GSG30" s="216"/>
      <c r="GSH30" s="216"/>
      <c r="GSI30" s="216"/>
      <c r="GSJ30" s="216"/>
      <c r="GSK30" s="216"/>
      <c r="GSL30" s="216"/>
      <c r="GSM30" s="216"/>
      <c r="GSN30" s="216"/>
      <c r="GSO30" s="216"/>
      <c r="GSP30" s="216"/>
      <c r="GSQ30" s="216"/>
      <c r="GSR30" s="216"/>
      <c r="GSS30" s="216"/>
      <c r="GST30" s="216"/>
      <c r="GSU30" s="216"/>
      <c r="GSV30" s="216"/>
      <c r="GSW30" s="216"/>
      <c r="GSX30" s="216"/>
      <c r="GSY30" s="216"/>
      <c r="GSZ30" s="216"/>
      <c r="GTA30" s="216"/>
      <c r="GTB30" s="216"/>
      <c r="GTC30" s="216"/>
      <c r="GTD30" s="216"/>
      <c r="GTE30" s="216"/>
      <c r="GTF30" s="216"/>
      <c r="GTG30" s="216"/>
      <c r="GTH30" s="216"/>
      <c r="GTI30" s="216"/>
      <c r="GTJ30" s="216"/>
      <c r="GTK30" s="216"/>
      <c r="GTL30" s="216"/>
      <c r="GTM30" s="216"/>
      <c r="GTN30" s="216"/>
      <c r="GTO30" s="216"/>
      <c r="GTP30" s="216"/>
      <c r="GTQ30" s="216"/>
      <c r="GTR30" s="216"/>
      <c r="GTS30" s="216"/>
      <c r="GTT30" s="216"/>
      <c r="GTU30" s="216"/>
      <c r="GTV30" s="216"/>
      <c r="GTW30" s="216"/>
      <c r="GTX30" s="216"/>
      <c r="GTY30" s="216"/>
      <c r="GTZ30" s="216"/>
      <c r="GUA30" s="216"/>
      <c r="GUB30" s="216"/>
      <c r="GUC30" s="216"/>
      <c r="GUD30" s="216"/>
      <c r="GUE30" s="216"/>
      <c r="GUF30" s="216"/>
      <c r="GUG30" s="216"/>
      <c r="GUH30" s="216"/>
      <c r="GUI30" s="216"/>
      <c r="GUJ30" s="216"/>
      <c r="GUK30" s="216"/>
      <c r="GUL30" s="216"/>
      <c r="GUM30" s="216"/>
      <c r="GUN30" s="216"/>
      <c r="GUO30" s="216"/>
      <c r="GUP30" s="216"/>
      <c r="GUQ30" s="216"/>
      <c r="GUR30" s="216"/>
      <c r="GUS30" s="216"/>
      <c r="GUT30" s="216"/>
      <c r="GUU30" s="216"/>
      <c r="GUV30" s="216"/>
      <c r="GUW30" s="216"/>
      <c r="GUX30" s="216"/>
      <c r="GUY30" s="216"/>
      <c r="GUZ30" s="216"/>
      <c r="GVA30" s="216"/>
      <c r="GVB30" s="216"/>
      <c r="GVC30" s="216"/>
      <c r="GVD30" s="216"/>
      <c r="GVE30" s="216"/>
      <c r="GVF30" s="216"/>
      <c r="GVG30" s="216"/>
      <c r="GVH30" s="216"/>
      <c r="GVI30" s="216"/>
      <c r="GVJ30" s="216"/>
      <c r="GVK30" s="216"/>
      <c r="GVL30" s="216"/>
      <c r="GVM30" s="216"/>
      <c r="GVN30" s="216"/>
      <c r="GVO30" s="216"/>
      <c r="GVP30" s="216"/>
      <c r="GVQ30" s="216"/>
      <c r="GVR30" s="216"/>
      <c r="GVS30" s="216"/>
      <c r="GVT30" s="216"/>
      <c r="GVU30" s="216"/>
      <c r="GVV30" s="216"/>
      <c r="GVW30" s="216"/>
      <c r="GVX30" s="216"/>
      <c r="GVY30" s="216"/>
      <c r="GVZ30" s="216"/>
      <c r="GWA30" s="216"/>
      <c r="GWB30" s="216"/>
      <c r="GWC30" s="216"/>
      <c r="GWD30" s="216"/>
      <c r="GWE30" s="216"/>
      <c r="GWF30" s="216"/>
      <c r="GWG30" s="216"/>
      <c r="GWH30" s="216"/>
      <c r="GWI30" s="216"/>
      <c r="GWJ30" s="216"/>
      <c r="GWK30" s="216"/>
      <c r="GWL30" s="216"/>
      <c r="GWM30" s="216"/>
      <c r="GWN30" s="216"/>
      <c r="GWO30" s="216"/>
      <c r="GWP30" s="216"/>
      <c r="GWQ30" s="216"/>
      <c r="GWR30" s="216"/>
      <c r="GWS30" s="216"/>
      <c r="GWT30" s="216"/>
      <c r="GWU30" s="216"/>
      <c r="GWV30" s="216"/>
      <c r="GWW30" s="216"/>
      <c r="GWX30" s="216"/>
      <c r="GWY30" s="216"/>
      <c r="GWZ30" s="216"/>
      <c r="GXA30" s="216"/>
      <c r="GXB30" s="216"/>
      <c r="GXC30" s="216"/>
      <c r="GXD30" s="216"/>
      <c r="GXE30" s="216"/>
      <c r="GXF30" s="216"/>
      <c r="GXG30" s="216"/>
      <c r="GXH30" s="216"/>
      <c r="GXI30" s="216"/>
      <c r="GXJ30" s="216"/>
      <c r="GXK30" s="216"/>
      <c r="GXL30" s="216"/>
      <c r="GXM30" s="216"/>
      <c r="GXN30" s="216"/>
      <c r="GXO30" s="216"/>
      <c r="GXP30" s="216"/>
      <c r="GXQ30" s="216"/>
      <c r="GXR30" s="216"/>
      <c r="GXS30" s="216"/>
      <c r="GXT30" s="216"/>
      <c r="GXU30" s="216"/>
      <c r="GXV30" s="216"/>
      <c r="GXW30" s="216"/>
      <c r="GXX30" s="216"/>
      <c r="GXY30" s="216"/>
      <c r="GXZ30" s="216"/>
      <c r="GYA30" s="216"/>
      <c r="GYB30" s="216"/>
      <c r="GYC30" s="216"/>
      <c r="GYD30" s="216"/>
      <c r="GYE30" s="216"/>
      <c r="GYF30" s="216"/>
      <c r="GYG30" s="216"/>
      <c r="GYH30" s="216"/>
      <c r="GYI30" s="216"/>
      <c r="GYJ30" s="216"/>
      <c r="GYK30" s="216"/>
      <c r="GYL30" s="216"/>
      <c r="GYM30" s="216"/>
      <c r="GYN30" s="216"/>
      <c r="GYO30" s="216"/>
      <c r="GYP30" s="216"/>
      <c r="GYQ30" s="216"/>
      <c r="GYR30" s="216"/>
      <c r="GYS30" s="216"/>
      <c r="GYT30" s="216"/>
      <c r="GYU30" s="216"/>
      <c r="GYV30" s="216"/>
      <c r="GYW30" s="216"/>
      <c r="GYX30" s="216"/>
      <c r="GYY30" s="216"/>
      <c r="GYZ30" s="216"/>
      <c r="GZA30" s="216"/>
      <c r="GZB30" s="216"/>
      <c r="GZC30" s="216"/>
      <c r="GZD30" s="216"/>
      <c r="GZE30" s="216"/>
      <c r="GZF30" s="216"/>
      <c r="GZG30" s="216"/>
      <c r="GZH30" s="216"/>
      <c r="GZI30" s="216"/>
      <c r="GZJ30" s="216"/>
      <c r="GZK30" s="216"/>
      <c r="GZL30" s="216"/>
      <c r="GZM30" s="216"/>
      <c r="GZN30" s="216"/>
      <c r="GZO30" s="216"/>
      <c r="GZP30" s="216"/>
      <c r="GZQ30" s="216"/>
      <c r="GZR30" s="216"/>
      <c r="GZS30" s="216"/>
      <c r="GZT30" s="216"/>
      <c r="GZU30" s="216"/>
      <c r="GZV30" s="216"/>
      <c r="GZW30" s="216"/>
      <c r="GZX30" s="216"/>
      <c r="GZY30" s="216"/>
      <c r="GZZ30" s="216"/>
      <c r="HAA30" s="216"/>
      <c r="HAB30" s="216"/>
      <c r="HAC30" s="216"/>
      <c r="HAD30" s="216"/>
      <c r="HAE30" s="216"/>
      <c r="HAF30" s="216"/>
      <c r="HAG30" s="216"/>
      <c r="HAH30" s="216"/>
      <c r="HAI30" s="216"/>
      <c r="HAJ30" s="216"/>
      <c r="HAK30" s="216"/>
      <c r="HAL30" s="216"/>
      <c r="HAM30" s="216"/>
      <c r="HAN30" s="216"/>
      <c r="HAO30" s="216"/>
      <c r="HAP30" s="216"/>
      <c r="HAQ30" s="216"/>
      <c r="HAR30" s="216"/>
      <c r="HAS30" s="216"/>
      <c r="HAT30" s="216"/>
      <c r="HAU30" s="216"/>
      <c r="HAV30" s="216"/>
      <c r="HAW30" s="216"/>
      <c r="HAX30" s="216"/>
      <c r="HAY30" s="216"/>
      <c r="HAZ30" s="216"/>
      <c r="HBA30" s="216"/>
      <c r="HBB30" s="216"/>
      <c r="HBC30" s="216"/>
      <c r="HBD30" s="216"/>
      <c r="HBE30" s="216"/>
      <c r="HBF30" s="216"/>
      <c r="HBG30" s="216"/>
      <c r="HBH30" s="216"/>
      <c r="HBI30" s="216"/>
      <c r="HBJ30" s="216"/>
      <c r="HBK30" s="216"/>
      <c r="HBL30" s="216"/>
      <c r="HBM30" s="216"/>
      <c r="HBN30" s="216"/>
      <c r="HBO30" s="216"/>
      <c r="HBP30" s="216"/>
      <c r="HBQ30" s="216"/>
      <c r="HBR30" s="216"/>
      <c r="HBS30" s="216"/>
      <c r="HBT30" s="216"/>
      <c r="HBU30" s="216"/>
      <c r="HBV30" s="216"/>
      <c r="HBW30" s="216"/>
      <c r="HBX30" s="216"/>
      <c r="HBY30" s="216"/>
      <c r="HBZ30" s="216"/>
      <c r="HCA30" s="216"/>
      <c r="HCB30" s="216"/>
      <c r="HCC30" s="216"/>
      <c r="HCD30" s="216"/>
      <c r="HCE30" s="216"/>
      <c r="HCF30" s="216"/>
      <c r="HCG30" s="216"/>
      <c r="HCH30" s="216"/>
      <c r="HCI30" s="216"/>
      <c r="HCJ30" s="216"/>
      <c r="HCK30" s="216"/>
      <c r="HCL30" s="216"/>
      <c r="HCM30" s="216"/>
      <c r="HCN30" s="216"/>
      <c r="HCO30" s="216"/>
      <c r="HCP30" s="216"/>
      <c r="HCQ30" s="216"/>
      <c r="HCR30" s="216"/>
      <c r="HCS30" s="216"/>
      <c r="HCT30" s="216"/>
      <c r="HCU30" s="216"/>
      <c r="HCV30" s="216"/>
      <c r="HCW30" s="216"/>
      <c r="HCX30" s="216"/>
      <c r="HCY30" s="216"/>
      <c r="HCZ30" s="216"/>
      <c r="HDA30" s="216"/>
      <c r="HDB30" s="216"/>
      <c r="HDC30" s="216"/>
      <c r="HDD30" s="216"/>
      <c r="HDE30" s="216"/>
      <c r="HDF30" s="216"/>
      <c r="HDG30" s="216"/>
      <c r="HDH30" s="216"/>
      <c r="HDI30" s="216"/>
      <c r="HDJ30" s="216"/>
      <c r="HDK30" s="216"/>
      <c r="HDL30" s="216"/>
      <c r="HDM30" s="216"/>
      <c r="HDN30" s="216"/>
      <c r="HDO30" s="216"/>
      <c r="HDP30" s="216"/>
      <c r="HDQ30" s="216"/>
      <c r="HDR30" s="216"/>
      <c r="HDS30" s="216"/>
      <c r="HDT30" s="216"/>
      <c r="HDU30" s="216"/>
      <c r="HDV30" s="216"/>
      <c r="HDW30" s="216"/>
      <c r="HDX30" s="216"/>
      <c r="HDY30" s="216"/>
      <c r="HDZ30" s="216"/>
      <c r="HEA30" s="216"/>
      <c r="HEB30" s="216"/>
      <c r="HEC30" s="216"/>
      <c r="HED30" s="216"/>
      <c r="HEE30" s="216"/>
      <c r="HEF30" s="216"/>
      <c r="HEG30" s="216"/>
      <c r="HEH30" s="216"/>
      <c r="HEI30" s="216"/>
      <c r="HEJ30" s="216"/>
      <c r="HEK30" s="216"/>
      <c r="HEL30" s="216"/>
      <c r="HEM30" s="216"/>
      <c r="HEN30" s="216"/>
      <c r="HEO30" s="216"/>
      <c r="HEP30" s="216"/>
      <c r="HEQ30" s="216"/>
      <c r="HER30" s="216"/>
      <c r="HES30" s="216"/>
      <c r="HET30" s="216"/>
      <c r="HEU30" s="216"/>
      <c r="HEV30" s="216"/>
      <c r="HEW30" s="216"/>
      <c r="HEX30" s="216"/>
      <c r="HEY30" s="216"/>
      <c r="HEZ30" s="216"/>
      <c r="HFA30" s="216"/>
      <c r="HFB30" s="216"/>
      <c r="HFC30" s="216"/>
      <c r="HFD30" s="216"/>
      <c r="HFE30" s="216"/>
      <c r="HFF30" s="216"/>
      <c r="HFG30" s="216"/>
      <c r="HFH30" s="216"/>
      <c r="HFI30" s="216"/>
      <c r="HFJ30" s="216"/>
      <c r="HFK30" s="216"/>
      <c r="HFL30" s="216"/>
      <c r="HFM30" s="216"/>
      <c r="HFN30" s="216"/>
      <c r="HFO30" s="216"/>
      <c r="HFP30" s="216"/>
      <c r="HFQ30" s="216"/>
      <c r="HFR30" s="216"/>
      <c r="HFS30" s="216"/>
      <c r="HFT30" s="216"/>
      <c r="HFU30" s="216"/>
      <c r="HFV30" s="216"/>
      <c r="HFW30" s="216"/>
      <c r="HFX30" s="216"/>
      <c r="HFY30" s="216"/>
      <c r="HFZ30" s="216"/>
      <c r="HGA30" s="216"/>
      <c r="HGB30" s="216"/>
      <c r="HGC30" s="216"/>
      <c r="HGD30" s="216"/>
      <c r="HGE30" s="216"/>
      <c r="HGF30" s="216"/>
      <c r="HGG30" s="216"/>
      <c r="HGH30" s="216"/>
      <c r="HGI30" s="216"/>
      <c r="HGJ30" s="216"/>
      <c r="HGK30" s="216"/>
      <c r="HGL30" s="216"/>
      <c r="HGM30" s="216"/>
      <c r="HGN30" s="216"/>
      <c r="HGO30" s="216"/>
      <c r="HGP30" s="216"/>
      <c r="HGQ30" s="216"/>
      <c r="HGR30" s="216"/>
      <c r="HGS30" s="216"/>
      <c r="HGT30" s="216"/>
      <c r="HGU30" s="216"/>
      <c r="HGV30" s="216"/>
      <c r="HGW30" s="216"/>
      <c r="HGX30" s="216"/>
      <c r="HGY30" s="216"/>
      <c r="HGZ30" s="216"/>
      <c r="HHA30" s="216"/>
      <c r="HHB30" s="216"/>
      <c r="HHC30" s="216"/>
      <c r="HHD30" s="216"/>
      <c r="HHE30" s="216"/>
      <c r="HHF30" s="216"/>
      <c r="HHG30" s="216"/>
      <c r="HHH30" s="216"/>
      <c r="HHI30" s="216"/>
      <c r="HHJ30" s="216"/>
      <c r="HHK30" s="216"/>
      <c r="HHL30" s="216"/>
      <c r="HHM30" s="216"/>
      <c r="HHN30" s="216"/>
      <c r="HHO30" s="216"/>
      <c r="HHP30" s="216"/>
      <c r="HHQ30" s="216"/>
      <c r="HHR30" s="216"/>
      <c r="HHS30" s="216"/>
      <c r="HHT30" s="216"/>
      <c r="HHU30" s="216"/>
      <c r="HHV30" s="216"/>
      <c r="HHW30" s="216"/>
      <c r="HHX30" s="216"/>
      <c r="HHY30" s="216"/>
      <c r="HHZ30" s="216"/>
      <c r="HIA30" s="216"/>
      <c r="HIB30" s="216"/>
      <c r="HIC30" s="216"/>
      <c r="HID30" s="216"/>
      <c r="HIE30" s="216"/>
      <c r="HIF30" s="216"/>
      <c r="HIG30" s="216"/>
      <c r="HIH30" s="216"/>
      <c r="HII30" s="216"/>
      <c r="HIJ30" s="216"/>
      <c r="HIK30" s="216"/>
      <c r="HIL30" s="216"/>
      <c r="HIM30" s="216"/>
      <c r="HIN30" s="216"/>
      <c r="HIO30" s="216"/>
      <c r="HIP30" s="216"/>
      <c r="HIQ30" s="216"/>
      <c r="HIR30" s="216"/>
      <c r="HIS30" s="216"/>
      <c r="HIT30" s="216"/>
      <c r="HIU30" s="216"/>
      <c r="HIV30" s="216"/>
      <c r="HIW30" s="216"/>
      <c r="HIX30" s="216"/>
      <c r="HIY30" s="216"/>
      <c r="HIZ30" s="216"/>
      <c r="HJA30" s="216"/>
      <c r="HJB30" s="216"/>
      <c r="HJC30" s="216"/>
      <c r="HJD30" s="216"/>
      <c r="HJE30" s="216"/>
      <c r="HJF30" s="216"/>
      <c r="HJG30" s="216"/>
      <c r="HJH30" s="216"/>
      <c r="HJI30" s="216"/>
      <c r="HJJ30" s="216"/>
      <c r="HJK30" s="216"/>
      <c r="HJL30" s="216"/>
      <c r="HJM30" s="216"/>
      <c r="HJN30" s="216"/>
      <c r="HJO30" s="216"/>
      <c r="HJP30" s="216"/>
      <c r="HJQ30" s="216"/>
      <c r="HJR30" s="216"/>
      <c r="HJS30" s="216"/>
      <c r="HJT30" s="216"/>
      <c r="HJU30" s="216"/>
      <c r="HJV30" s="216"/>
      <c r="HJW30" s="216"/>
      <c r="HJX30" s="216"/>
      <c r="HJY30" s="216"/>
      <c r="HJZ30" s="216"/>
      <c r="HKA30" s="216"/>
      <c r="HKB30" s="216"/>
      <c r="HKC30" s="216"/>
      <c r="HKD30" s="216"/>
      <c r="HKE30" s="216"/>
      <c r="HKF30" s="216"/>
      <c r="HKG30" s="216"/>
      <c r="HKH30" s="216"/>
      <c r="HKI30" s="216"/>
      <c r="HKJ30" s="216"/>
      <c r="HKK30" s="216"/>
      <c r="HKL30" s="216"/>
      <c r="HKM30" s="216"/>
      <c r="HKN30" s="216"/>
      <c r="HKO30" s="216"/>
      <c r="HKP30" s="216"/>
      <c r="HKQ30" s="216"/>
      <c r="HKR30" s="216"/>
      <c r="HKS30" s="216"/>
      <c r="HKT30" s="216"/>
      <c r="HKU30" s="216"/>
      <c r="HKV30" s="216"/>
      <c r="HKW30" s="216"/>
      <c r="HKX30" s="216"/>
      <c r="HKY30" s="216"/>
      <c r="HKZ30" s="216"/>
      <c r="HLA30" s="216"/>
      <c r="HLB30" s="216"/>
      <c r="HLC30" s="216"/>
      <c r="HLD30" s="216"/>
      <c r="HLE30" s="216"/>
      <c r="HLF30" s="216"/>
      <c r="HLG30" s="216"/>
      <c r="HLH30" s="216"/>
      <c r="HLI30" s="216"/>
      <c r="HLJ30" s="216"/>
      <c r="HLK30" s="216"/>
      <c r="HLL30" s="216"/>
      <c r="HLM30" s="216"/>
      <c r="HLN30" s="216"/>
      <c r="HLO30" s="216"/>
      <c r="HLP30" s="216"/>
      <c r="HLQ30" s="216"/>
      <c r="HLR30" s="216"/>
      <c r="HLS30" s="216"/>
      <c r="HLT30" s="216"/>
      <c r="HLU30" s="216"/>
      <c r="HLV30" s="216"/>
      <c r="HLW30" s="216"/>
      <c r="HLX30" s="216"/>
      <c r="HLY30" s="216"/>
      <c r="HLZ30" s="216"/>
      <c r="HMA30" s="216"/>
      <c r="HMB30" s="216"/>
      <c r="HMC30" s="216"/>
      <c r="HMD30" s="216"/>
      <c r="HME30" s="216"/>
      <c r="HMF30" s="216"/>
      <c r="HMG30" s="216"/>
      <c r="HMH30" s="216"/>
      <c r="HMI30" s="216"/>
      <c r="HMJ30" s="216"/>
      <c r="HMK30" s="216"/>
      <c r="HML30" s="216"/>
      <c r="HMM30" s="216"/>
      <c r="HMN30" s="216"/>
      <c r="HMO30" s="216"/>
      <c r="HMP30" s="216"/>
      <c r="HMQ30" s="216"/>
      <c r="HMR30" s="216"/>
      <c r="HMS30" s="216"/>
      <c r="HMT30" s="216"/>
      <c r="HMU30" s="216"/>
      <c r="HMV30" s="216"/>
      <c r="HMW30" s="216"/>
      <c r="HMX30" s="216"/>
      <c r="HMY30" s="216"/>
      <c r="HMZ30" s="216"/>
      <c r="HNA30" s="216"/>
      <c r="HNB30" s="216"/>
      <c r="HNC30" s="216"/>
      <c r="HND30" s="216"/>
      <c r="HNE30" s="216"/>
      <c r="HNF30" s="216"/>
      <c r="HNG30" s="216"/>
      <c r="HNH30" s="216"/>
      <c r="HNI30" s="216"/>
      <c r="HNJ30" s="216"/>
      <c r="HNK30" s="216"/>
      <c r="HNL30" s="216"/>
      <c r="HNM30" s="216"/>
      <c r="HNN30" s="216"/>
      <c r="HNO30" s="216"/>
      <c r="HNP30" s="216"/>
      <c r="HNQ30" s="216"/>
      <c r="HNR30" s="216"/>
      <c r="HNS30" s="216"/>
      <c r="HNT30" s="216"/>
      <c r="HNU30" s="216"/>
      <c r="HNV30" s="216"/>
      <c r="HNW30" s="216"/>
      <c r="HNX30" s="216"/>
      <c r="HNY30" s="216"/>
      <c r="HNZ30" s="216"/>
      <c r="HOA30" s="216"/>
      <c r="HOB30" s="216"/>
      <c r="HOC30" s="216"/>
      <c r="HOD30" s="216"/>
      <c r="HOE30" s="216"/>
      <c r="HOF30" s="216"/>
      <c r="HOG30" s="216"/>
      <c r="HOH30" s="216"/>
      <c r="HOI30" s="216"/>
      <c r="HOJ30" s="216"/>
      <c r="HOK30" s="216"/>
      <c r="HOL30" s="216"/>
      <c r="HOM30" s="216"/>
      <c r="HON30" s="216"/>
      <c r="HOO30" s="216"/>
      <c r="HOP30" s="216"/>
      <c r="HOQ30" s="216"/>
      <c r="HOR30" s="216"/>
      <c r="HOS30" s="216"/>
      <c r="HOT30" s="216"/>
      <c r="HOU30" s="216"/>
      <c r="HOV30" s="216"/>
      <c r="HOW30" s="216"/>
      <c r="HOX30" s="216"/>
      <c r="HOY30" s="216"/>
      <c r="HOZ30" s="216"/>
      <c r="HPA30" s="216"/>
      <c r="HPB30" s="216"/>
      <c r="HPC30" s="216"/>
      <c r="HPD30" s="216"/>
      <c r="HPE30" s="216"/>
      <c r="HPF30" s="216"/>
      <c r="HPG30" s="216"/>
      <c r="HPH30" s="216"/>
      <c r="HPI30" s="216"/>
      <c r="HPJ30" s="216"/>
      <c r="HPK30" s="216"/>
      <c r="HPL30" s="216"/>
      <c r="HPM30" s="216"/>
      <c r="HPN30" s="216"/>
      <c r="HPO30" s="216"/>
      <c r="HPP30" s="216"/>
      <c r="HPQ30" s="216"/>
      <c r="HPR30" s="216"/>
      <c r="HPS30" s="216"/>
      <c r="HPT30" s="216"/>
      <c r="HPU30" s="216"/>
      <c r="HPV30" s="216"/>
      <c r="HPW30" s="216"/>
      <c r="HPX30" s="216"/>
      <c r="HPY30" s="216"/>
      <c r="HPZ30" s="216"/>
      <c r="HQA30" s="216"/>
      <c r="HQB30" s="216"/>
      <c r="HQC30" s="216"/>
      <c r="HQD30" s="216"/>
      <c r="HQE30" s="216"/>
      <c r="HQF30" s="216"/>
      <c r="HQG30" s="216"/>
      <c r="HQH30" s="216"/>
      <c r="HQI30" s="216"/>
      <c r="HQJ30" s="216"/>
      <c r="HQK30" s="216"/>
      <c r="HQL30" s="216"/>
      <c r="HQM30" s="216"/>
      <c r="HQN30" s="216"/>
      <c r="HQO30" s="216"/>
      <c r="HQP30" s="216"/>
      <c r="HQQ30" s="216"/>
      <c r="HQR30" s="216"/>
      <c r="HQS30" s="216"/>
      <c r="HQT30" s="216"/>
      <c r="HQU30" s="216"/>
      <c r="HQV30" s="216"/>
      <c r="HQW30" s="216"/>
      <c r="HQX30" s="216"/>
      <c r="HQY30" s="216"/>
      <c r="HQZ30" s="216"/>
      <c r="HRA30" s="216"/>
      <c r="HRB30" s="216"/>
      <c r="HRC30" s="216"/>
      <c r="HRD30" s="216"/>
      <c r="HRE30" s="216"/>
      <c r="HRF30" s="216"/>
      <c r="HRG30" s="216"/>
      <c r="HRH30" s="216"/>
      <c r="HRI30" s="216"/>
      <c r="HRJ30" s="216"/>
      <c r="HRK30" s="216"/>
      <c r="HRL30" s="216"/>
      <c r="HRM30" s="216"/>
      <c r="HRN30" s="216"/>
      <c r="HRO30" s="216"/>
      <c r="HRP30" s="216"/>
      <c r="HRQ30" s="216"/>
      <c r="HRR30" s="216"/>
      <c r="HRS30" s="216"/>
      <c r="HRT30" s="216"/>
      <c r="HRU30" s="216"/>
      <c r="HRV30" s="216"/>
      <c r="HRW30" s="216"/>
      <c r="HRX30" s="216"/>
      <c r="HRY30" s="216"/>
      <c r="HRZ30" s="216"/>
      <c r="HSA30" s="216"/>
      <c r="HSB30" s="216"/>
      <c r="HSC30" s="216"/>
      <c r="HSD30" s="216"/>
      <c r="HSE30" s="216"/>
      <c r="HSF30" s="216"/>
      <c r="HSG30" s="216"/>
      <c r="HSH30" s="216"/>
      <c r="HSI30" s="216"/>
      <c r="HSJ30" s="216"/>
      <c r="HSK30" s="216"/>
      <c r="HSL30" s="216"/>
      <c r="HSM30" s="216"/>
      <c r="HSN30" s="216"/>
      <c r="HSO30" s="216"/>
      <c r="HSP30" s="216"/>
      <c r="HSQ30" s="216"/>
      <c r="HSR30" s="216"/>
      <c r="HSS30" s="216"/>
      <c r="HST30" s="216"/>
      <c r="HSU30" s="216"/>
      <c r="HSV30" s="216"/>
      <c r="HSW30" s="216"/>
      <c r="HSX30" s="216"/>
      <c r="HSY30" s="216"/>
      <c r="HSZ30" s="216"/>
      <c r="HTA30" s="216"/>
      <c r="HTB30" s="216"/>
      <c r="HTC30" s="216"/>
      <c r="HTD30" s="216"/>
      <c r="HTE30" s="216"/>
      <c r="HTF30" s="216"/>
      <c r="HTG30" s="216"/>
      <c r="HTH30" s="216"/>
      <c r="HTI30" s="216"/>
      <c r="HTJ30" s="216"/>
      <c r="HTK30" s="216"/>
      <c r="HTL30" s="216"/>
      <c r="HTM30" s="216"/>
      <c r="HTN30" s="216"/>
      <c r="HTO30" s="216"/>
      <c r="HTP30" s="216"/>
      <c r="HTQ30" s="216"/>
      <c r="HTR30" s="216"/>
      <c r="HTS30" s="216"/>
      <c r="HTT30" s="216"/>
      <c r="HTU30" s="216"/>
      <c r="HTV30" s="216"/>
      <c r="HTW30" s="216"/>
      <c r="HTX30" s="216"/>
      <c r="HTY30" s="216"/>
      <c r="HTZ30" s="216"/>
      <c r="HUA30" s="216"/>
      <c r="HUB30" s="216"/>
      <c r="HUC30" s="216"/>
      <c r="HUD30" s="216"/>
      <c r="HUE30" s="216"/>
      <c r="HUF30" s="216"/>
      <c r="HUG30" s="216"/>
      <c r="HUH30" s="216"/>
      <c r="HUI30" s="216"/>
      <c r="HUJ30" s="216"/>
      <c r="HUK30" s="216"/>
      <c r="HUL30" s="216"/>
      <c r="HUM30" s="216"/>
      <c r="HUN30" s="216"/>
      <c r="HUO30" s="216"/>
      <c r="HUP30" s="216"/>
      <c r="HUQ30" s="216"/>
      <c r="HUR30" s="216"/>
      <c r="HUS30" s="216"/>
      <c r="HUT30" s="216"/>
      <c r="HUU30" s="216"/>
      <c r="HUV30" s="216"/>
      <c r="HUW30" s="216"/>
      <c r="HUX30" s="216"/>
      <c r="HUY30" s="216"/>
      <c r="HUZ30" s="216"/>
      <c r="HVA30" s="216"/>
      <c r="HVB30" s="216"/>
      <c r="HVC30" s="216"/>
      <c r="HVD30" s="216"/>
      <c r="HVE30" s="216"/>
      <c r="HVF30" s="216"/>
      <c r="HVG30" s="216"/>
      <c r="HVH30" s="216"/>
      <c r="HVI30" s="216"/>
      <c r="HVJ30" s="216"/>
      <c r="HVK30" s="216"/>
      <c r="HVL30" s="216"/>
      <c r="HVM30" s="216"/>
      <c r="HVN30" s="216"/>
      <c r="HVO30" s="216"/>
      <c r="HVP30" s="216"/>
      <c r="HVQ30" s="216"/>
      <c r="HVR30" s="216"/>
      <c r="HVS30" s="216"/>
      <c r="HVT30" s="216"/>
      <c r="HVU30" s="216"/>
      <c r="HVV30" s="216"/>
      <c r="HVW30" s="216"/>
      <c r="HVX30" s="216"/>
      <c r="HVY30" s="216"/>
      <c r="HVZ30" s="216"/>
      <c r="HWA30" s="216"/>
      <c r="HWB30" s="216"/>
      <c r="HWC30" s="216"/>
      <c r="HWD30" s="216"/>
      <c r="HWE30" s="216"/>
      <c r="HWF30" s="216"/>
      <c r="HWG30" s="216"/>
      <c r="HWH30" s="216"/>
      <c r="HWI30" s="216"/>
      <c r="HWJ30" s="216"/>
      <c r="HWK30" s="216"/>
      <c r="HWL30" s="216"/>
      <c r="HWM30" s="216"/>
      <c r="HWN30" s="216"/>
      <c r="HWO30" s="216"/>
      <c r="HWP30" s="216"/>
      <c r="HWQ30" s="216"/>
      <c r="HWR30" s="216"/>
      <c r="HWS30" s="216"/>
      <c r="HWT30" s="216"/>
      <c r="HWU30" s="216"/>
      <c r="HWV30" s="216"/>
      <c r="HWW30" s="216"/>
      <c r="HWX30" s="216"/>
      <c r="HWY30" s="216"/>
      <c r="HWZ30" s="216"/>
      <c r="HXA30" s="216"/>
      <c r="HXB30" s="216"/>
      <c r="HXC30" s="216"/>
      <c r="HXD30" s="216"/>
      <c r="HXE30" s="216"/>
      <c r="HXF30" s="216"/>
      <c r="HXG30" s="216"/>
      <c r="HXH30" s="216"/>
      <c r="HXI30" s="216"/>
      <c r="HXJ30" s="216"/>
      <c r="HXK30" s="216"/>
      <c r="HXL30" s="216"/>
      <c r="HXM30" s="216"/>
      <c r="HXN30" s="216"/>
      <c r="HXO30" s="216"/>
      <c r="HXP30" s="216"/>
      <c r="HXQ30" s="216"/>
      <c r="HXR30" s="216"/>
      <c r="HXS30" s="216"/>
      <c r="HXT30" s="216"/>
      <c r="HXU30" s="216"/>
      <c r="HXV30" s="216"/>
      <c r="HXW30" s="216"/>
      <c r="HXX30" s="216"/>
      <c r="HXY30" s="216"/>
      <c r="HXZ30" s="216"/>
      <c r="HYA30" s="216"/>
      <c r="HYB30" s="216"/>
      <c r="HYC30" s="216"/>
      <c r="HYD30" s="216"/>
      <c r="HYE30" s="216"/>
      <c r="HYF30" s="216"/>
      <c r="HYG30" s="216"/>
      <c r="HYH30" s="216"/>
      <c r="HYI30" s="216"/>
      <c r="HYJ30" s="216"/>
      <c r="HYK30" s="216"/>
      <c r="HYL30" s="216"/>
      <c r="HYM30" s="216"/>
      <c r="HYN30" s="216"/>
      <c r="HYO30" s="216"/>
      <c r="HYP30" s="216"/>
      <c r="HYQ30" s="216"/>
      <c r="HYR30" s="216"/>
      <c r="HYS30" s="216"/>
      <c r="HYT30" s="216"/>
      <c r="HYU30" s="216"/>
      <c r="HYV30" s="216"/>
      <c r="HYW30" s="216"/>
      <c r="HYX30" s="216"/>
      <c r="HYY30" s="216"/>
      <c r="HYZ30" s="216"/>
      <c r="HZA30" s="216"/>
      <c r="HZB30" s="216"/>
      <c r="HZC30" s="216"/>
      <c r="HZD30" s="216"/>
      <c r="HZE30" s="216"/>
      <c r="HZF30" s="216"/>
      <c r="HZG30" s="216"/>
      <c r="HZH30" s="216"/>
      <c r="HZI30" s="216"/>
      <c r="HZJ30" s="216"/>
      <c r="HZK30" s="216"/>
      <c r="HZL30" s="216"/>
      <c r="HZM30" s="216"/>
      <c r="HZN30" s="216"/>
      <c r="HZO30" s="216"/>
      <c r="HZP30" s="216"/>
      <c r="HZQ30" s="216"/>
      <c r="HZR30" s="216"/>
      <c r="HZS30" s="216"/>
      <c r="HZT30" s="216"/>
      <c r="HZU30" s="216"/>
      <c r="HZV30" s="216"/>
      <c r="HZW30" s="216"/>
      <c r="HZX30" s="216"/>
      <c r="HZY30" s="216"/>
      <c r="HZZ30" s="216"/>
      <c r="IAA30" s="216"/>
      <c r="IAB30" s="216"/>
      <c r="IAC30" s="216"/>
      <c r="IAD30" s="216"/>
      <c r="IAE30" s="216"/>
      <c r="IAF30" s="216"/>
      <c r="IAG30" s="216"/>
      <c r="IAH30" s="216"/>
      <c r="IAI30" s="216"/>
      <c r="IAJ30" s="216"/>
      <c r="IAK30" s="216"/>
      <c r="IAL30" s="216"/>
      <c r="IAM30" s="216"/>
      <c r="IAN30" s="216"/>
      <c r="IAO30" s="216"/>
      <c r="IAP30" s="216"/>
      <c r="IAQ30" s="216"/>
      <c r="IAR30" s="216"/>
      <c r="IAS30" s="216"/>
      <c r="IAT30" s="216"/>
      <c r="IAU30" s="216"/>
      <c r="IAV30" s="216"/>
      <c r="IAW30" s="216"/>
      <c r="IAX30" s="216"/>
      <c r="IAY30" s="216"/>
      <c r="IAZ30" s="216"/>
      <c r="IBA30" s="216"/>
      <c r="IBB30" s="216"/>
      <c r="IBC30" s="216"/>
      <c r="IBD30" s="216"/>
      <c r="IBE30" s="216"/>
      <c r="IBF30" s="216"/>
      <c r="IBG30" s="216"/>
      <c r="IBH30" s="216"/>
      <c r="IBI30" s="216"/>
      <c r="IBJ30" s="216"/>
      <c r="IBK30" s="216"/>
      <c r="IBL30" s="216"/>
      <c r="IBM30" s="216"/>
      <c r="IBN30" s="216"/>
      <c r="IBO30" s="216"/>
      <c r="IBP30" s="216"/>
      <c r="IBQ30" s="216"/>
      <c r="IBR30" s="216"/>
      <c r="IBS30" s="216"/>
      <c r="IBT30" s="216"/>
      <c r="IBU30" s="216"/>
      <c r="IBV30" s="216"/>
      <c r="IBW30" s="216"/>
      <c r="IBX30" s="216"/>
      <c r="IBY30" s="216"/>
      <c r="IBZ30" s="216"/>
      <c r="ICA30" s="216"/>
      <c r="ICB30" s="216"/>
      <c r="ICC30" s="216"/>
      <c r="ICD30" s="216"/>
      <c r="ICE30" s="216"/>
      <c r="ICF30" s="216"/>
      <c r="ICG30" s="216"/>
      <c r="ICH30" s="216"/>
      <c r="ICI30" s="216"/>
      <c r="ICJ30" s="216"/>
      <c r="ICK30" s="216"/>
      <c r="ICL30" s="216"/>
      <c r="ICM30" s="216"/>
      <c r="ICN30" s="216"/>
      <c r="ICO30" s="216"/>
      <c r="ICP30" s="216"/>
      <c r="ICQ30" s="216"/>
      <c r="ICR30" s="216"/>
      <c r="ICS30" s="216"/>
      <c r="ICT30" s="216"/>
      <c r="ICU30" s="216"/>
      <c r="ICV30" s="216"/>
      <c r="ICW30" s="216"/>
      <c r="ICX30" s="216"/>
      <c r="ICY30" s="216"/>
      <c r="ICZ30" s="216"/>
      <c r="IDA30" s="216"/>
      <c r="IDB30" s="216"/>
      <c r="IDC30" s="216"/>
      <c r="IDD30" s="216"/>
      <c r="IDE30" s="216"/>
      <c r="IDF30" s="216"/>
      <c r="IDG30" s="216"/>
      <c r="IDH30" s="216"/>
      <c r="IDI30" s="216"/>
      <c r="IDJ30" s="216"/>
      <c r="IDK30" s="216"/>
      <c r="IDL30" s="216"/>
      <c r="IDM30" s="216"/>
      <c r="IDN30" s="216"/>
      <c r="IDO30" s="216"/>
      <c r="IDP30" s="216"/>
      <c r="IDQ30" s="216"/>
      <c r="IDR30" s="216"/>
      <c r="IDS30" s="216"/>
      <c r="IDT30" s="216"/>
      <c r="IDU30" s="216"/>
      <c r="IDV30" s="216"/>
      <c r="IDW30" s="216"/>
      <c r="IDX30" s="216"/>
      <c r="IDY30" s="216"/>
      <c r="IDZ30" s="216"/>
      <c r="IEA30" s="216"/>
      <c r="IEB30" s="216"/>
      <c r="IEC30" s="216"/>
      <c r="IED30" s="216"/>
      <c r="IEE30" s="216"/>
      <c r="IEF30" s="216"/>
      <c r="IEG30" s="216"/>
      <c r="IEH30" s="216"/>
      <c r="IEI30" s="216"/>
      <c r="IEJ30" s="216"/>
      <c r="IEK30" s="216"/>
      <c r="IEL30" s="216"/>
      <c r="IEM30" s="216"/>
      <c r="IEN30" s="216"/>
      <c r="IEO30" s="216"/>
      <c r="IEP30" s="216"/>
      <c r="IEQ30" s="216"/>
      <c r="IER30" s="216"/>
      <c r="IES30" s="216"/>
      <c r="IET30" s="216"/>
      <c r="IEU30" s="216"/>
      <c r="IEV30" s="216"/>
      <c r="IEW30" s="216"/>
      <c r="IEX30" s="216"/>
      <c r="IEY30" s="216"/>
      <c r="IEZ30" s="216"/>
      <c r="IFA30" s="216"/>
      <c r="IFB30" s="216"/>
      <c r="IFC30" s="216"/>
      <c r="IFD30" s="216"/>
      <c r="IFE30" s="216"/>
      <c r="IFF30" s="216"/>
      <c r="IFG30" s="216"/>
      <c r="IFH30" s="216"/>
      <c r="IFI30" s="216"/>
      <c r="IFJ30" s="216"/>
      <c r="IFK30" s="216"/>
      <c r="IFL30" s="216"/>
      <c r="IFM30" s="216"/>
      <c r="IFN30" s="216"/>
      <c r="IFO30" s="216"/>
      <c r="IFP30" s="216"/>
      <c r="IFQ30" s="216"/>
      <c r="IFR30" s="216"/>
      <c r="IFS30" s="216"/>
      <c r="IFT30" s="216"/>
      <c r="IFU30" s="216"/>
      <c r="IFV30" s="216"/>
      <c r="IFW30" s="216"/>
      <c r="IFX30" s="216"/>
      <c r="IFY30" s="216"/>
      <c r="IFZ30" s="216"/>
      <c r="IGA30" s="216"/>
      <c r="IGB30" s="216"/>
      <c r="IGC30" s="216"/>
      <c r="IGD30" s="216"/>
      <c r="IGE30" s="216"/>
      <c r="IGF30" s="216"/>
      <c r="IGG30" s="216"/>
      <c r="IGH30" s="216"/>
      <c r="IGI30" s="216"/>
      <c r="IGJ30" s="216"/>
      <c r="IGK30" s="216"/>
      <c r="IGL30" s="216"/>
      <c r="IGM30" s="216"/>
      <c r="IGN30" s="216"/>
      <c r="IGO30" s="216"/>
      <c r="IGP30" s="216"/>
      <c r="IGQ30" s="216"/>
      <c r="IGR30" s="216"/>
      <c r="IGS30" s="216"/>
      <c r="IGT30" s="216"/>
      <c r="IGU30" s="216"/>
      <c r="IGV30" s="216"/>
      <c r="IGW30" s="216"/>
      <c r="IGX30" s="216"/>
      <c r="IGY30" s="216"/>
      <c r="IGZ30" s="216"/>
      <c r="IHA30" s="216"/>
      <c r="IHB30" s="216"/>
      <c r="IHC30" s="216"/>
      <c r="IHD30" s="216"/>
      <c r="IHE30" s="216"/>
      <c r="IHF30" s="216"/>
      <c r="IHG30" s="216"/>
      <c r="IHH30" s="216"/>
      <c r="IHI30" s="216"/>
      <c r="IHJ30" s="216"/>
      <c r="IHK30" s="216"/>
      <c r="IHL30" s="216"/>
      <c r="IHM30" s="216"/>
      <c r="IHN30" s="216"/>
      <c r="IHO30" s="216"/>
      <c r="IHP30" s="216"/>
      <c r="IHQ30" s="216"/>
      <c r="IHR30" s="216"/>
      <c r="IHS30" s="216"/>
      <c r="IHT30" s="216"/>
      <c r="IHU30" s="216"/>
      <c r="IHV30" s="216"/>
      <c r="IHW30" s="216"/>
      <c r="IHX30" s="216"/>
      <c r="IHY30" s="216"/>
      <c r="IHZ30" s="216"/>
      <c r="IIA30" s="216"/>
      <c r="IIB30" s="216"/>
      <c r="IIC30" s="216"/>
      <c r="IID30" s="216"/>
      <c r="IIE30" s="216"/>
      <c r="IIF30" s="216"/>
      <c r="IIG30" s="216"/>
      <c r="IIH30" s="216"/>
      <c r="III30" s="216"/>
      <c r="IIJ30" s="216"/>
      <c r="IIK30" s="216"/>
      <c r="IIL30" s="216"/>
      <c r="IIM30" s="216"/>
      <c r="IIN30" s="216"/>
      <c r="IIO30" s="216"/>
      <c r="IIP30" s="216"/>
      <c r="IIQ30" s="216"/>
      <c r="IIR30" s="216"/>
      <c r="IIS30" s="216"/>
      <c r="IIT30" s="216"/>
      <c r="IIU30" s="216"/>
      <c r="IIV30" s="216"/>
      <c r="IIW30" s="216"/>
      <c r="IIX30" s="216"/>
      <c r="IIY30" s="216"/>
      <c r="IIZ30" s="216"/>
      <c r="IJA30" s="216"/>
      <c r="IJB30" s="216"/>
      <c r="IJC30" s="216"/>
      <c r="IJD30" s="216"/>
      <c r="IJE30" s="216"/>
      <c r="IJF30" s="216"/>
      <c r="IJG30" s="216"/>
      <c r="IJH30" s="216"/>
      <c r="IJI30" s="216"/>
      <c r="IJJ30" s="216"/>
      <c r="IJK30" s="216"/>
      <c r="IJL30" s="216"/>
      <c r="IJM30" s="216"/>
      <c r="IJN30" s="216"/>
      <c r="IJO30" s="216"/>
      <c r="IJP30" s="216"/>
      <c r="IJQ30" s="216"/>
      <c r="IJR30" s="216"/>
      <c r="IJS30" s="216"/>
      <c r="IJT30" s="216"/>
      <c r="IJU30" s="216"/>
      <c r="IJV30" s="216"/>
      <c r="IJW30" s="216"/>
      <c r="IJX30" s="216"/>
      <c r="IJY30" s="216"/>
      <c r="IJZ30" s="216"/>
      <c r="IKA30" s="216"/>
      <c r="IKB30" s="216"/>
      <c r="IKC30" s="216"/>
      <c r="IKD30" s="216"/>
      <c r="IKE30" s="216"/>
      <c r="IKF30" s="216"/>
      <c r="IKG30" s="216"/>
      <c r="IKH30" s="216"/>
      <c r="IKI30" s="216"/>
      <c r="IKJ30" s="216"/>
      <c r="IKK30" s="216"/>
      <c r="IKL30" s="216"/>
      <c r="IKM30" s="216"/>
      <c r="IKN30" s="216"/>
      <c r="IKO30" s="216"/>
      <c r="IKP30" s="216"/>
      <c r="IKQ30" s="216"/>
      <c r="IKR30" s="216"/>
      <c r="IKS30" s="216"/>
      <c r="IKT30" s="216"/>
      <c r="IKU30" s="216"/>
      <c r="IKV30" s="216"/>
      <c r="IKW30" s="216"/>
      <c r="IKX30" s="216"/>
      <c r="IKY30" s="216"/>
      <c r="IKZ30" s="216"/>
      <c r="ILA30" s="216"/>
      <c r="ILB30" s="216"/>
      <c r="ILC30" s="216"/>
      <c r="ILD30" s="216"/>
      <c r="ILE30" s="216"/>
      <c r="ILF30" s="216"/>
      <c r="ILG30" s="216"/>
      <c r="ILH30" s="216"/>
      <c r="ILI30" s="216"/>
      <c r="ILJ30" s="216"/>
      <c r="ILK30" s="216"/>
      <c r="ILL30" s="216"/>
      <c r="ILM30" s="216"/>
      <c r="ILN30" s="216"/>
      <c r="ILO30" s="216"/>
      <c r="ILP30" s="216"/>
      <c r="ILQ30" s="216"/>
      <c r="ILR30" s="216"/>
      <c r="ILS30" s="216"/>
      <c r="ILT30" s="216"/>
      <c r="ILU30" s="216"/>
      <c r="ILV30" s="216"/>
      <c r="ILW30" s="216"/>
      <c r="ILX30" s="216"/>
      <c r="ILY30" s="216"/>
      <c r="ILZ30" s="216"/>
      <c r="IMA30" s="216"/>
      <c r="IMB30" s="216"/>
      <c r="IMC30" s="216"/>
      <c r="IMD30" s="216"/>
      <c r="IME30" s="216"/>
      <c r="IMF30" s="216"/>
      <c r="IMG30" s="216"/>
      <c r="IMH30" s="216"/>
      <c r="IMI30" s="216"/>
      <c r="IMJ30" s="216"/>
      <c r="IMK30" s="216"/>
      <c r="IML30" s="216"/>
      <c r="IMM30" s="216"/>
      <c r="IMN30" s="216"/>
      <c r="IMO30" s="216"/>
      <c r="IMP30" s="216"/>
      <c r="IMQ30" s="216"/>
      <c r="IMR30" s="216"/>
      <c r="IMS30" s="216"/>
      <c r="IMT30" s="216"/>
      <c r="IMU30" s="216"/>
      <c r="IMV30" s="216"/>
      <c r="IMW30" s="216"/>
      <c r="IMX30" s="216"/>
      <c r="IMY30" s="216"/>
      <c r="IMZ30" s="216"/>
      <c r="INA30" s="216"/>
      <c r="INB30" s="216"/>
      <c r="INC30" s="216"/>
      <c r="IND30" s="216"/>
      <c r="INE30" s="216"/>
      <c r="INF30" s="216"/>
      <c r="ING30" s="216"/>
      <c r="INH30" s="216"/>
      <c r="INI30" s="216"/>
      <c r="INJ30" s="216"/>
      <c r="INK30" s="216"/>
      <c r="INL30" s="216"/>
      <c r="INM30" s="216"/>
      <c r="INN30" s="216"/>
      <c r="INO30" s="216"/>
      <c r="INP30" s="216"/>
      <c r="INQ30" s="216"/>
      <c r="INR30" s="216"/>
      <c r="INS30" s="216"/>
      <c r="INT30" s="216"/>
      <c r="INU30" s="216"/>
      <c r="INV30" s="216"/>
      <c r="INW30" s="216"/>
      <c r="INX30" s="216"/>
      <c r="INY30" s="216"/>
      <c r="INZ30" s="216"/>
      <c r="IOA30" s="216"/>
      <c r="IOB30" s="216"/>
      <c r="IOC30" s="216"/>
      <c r="IOD30" s="216"/>
      <c r="IOE30" s="216"/>
      <c r="IOF30" s="216"/>
      <c r="IOG30" s="216"/>
      <c r="IOH30" s="216"/>
      <c r="IOI30" s="216"/>
      <c r="IOJ30" s="216"/>
      <c r="IOK30" s="216"/>
      <c r="IOL30" s="216"/>
      <c r="IOM30" s="216"/>
      <c r="ION30" s="216"/>
      <c r="IOO30" s="216"/>
      <c r="IOP30" s="216"/>
      <c r="IOQ30" s="216"/>
      <c r="IOR30" s="216"/>
      <c r="IOS30" s="216"/>
      <c r="IOT30" s="216"/>
      <c r="IOU30" s="216"/>
      <c r="IOV30" s="216"/>
      <c r="IOW30" s="216"/>
      <c r="IOX30" s="216"/>
      <c r="IOY30" s="216"/>
      <c r="IOZ30" s="216"/>
      <c r="IPA30" s="216"/>
      <c r="IPB30" s="216"/>
      <c r="IPC30" s="216"/>
      <c r="IPD30" s="216"/>
      <c r="IPE30" s="216"/>
      <c r="IPF30" s="216"/>
      <c r="IPG30" s="216"/>
      <c r="IPH30" s="216"/>
      <c r="IPI30" s="216"/>
      <c r="IPJ30" s="216"/>
      <c r="IPK30" s="216"/>
      <c r="IPL30" s="216"/>
      <c r="IPM30" s="216"/>
      <c r="IPN30" s="216"/>
      <c r="IPO30" s="216"/>
      <c r="IPP30" s="216"/>
      <c r="IPQ30" s="216"/>
      <c r="IPR30" s="216"/>
      <c r="IPS30" s="216"/>
      <c r="IPT30" s="216"/>
      <c r="IPU30" s="216"/>
      <c r="IPV30" s="216"/>
      <c r="IPW30" s="216"/>
      <c r="IPX30" s="216"/>
      <c r="IPY30" s="216"/>
      <c r="IPZ30" s="216"/>
      <c r="IQA30" s="216"/>
      <c r="IQB30" s="216"/>
      <c r="IQC30" s="216"/>
      <c r="IQD30" s="216"/>
      <c r="IQE30" s="216"/>
      <c r="IQF30" s="216"/>
      <c r="IQG30" s="216"/>
      <c r="IQH30" s="216"/>
      <c r="IQI30" s="216"/>
      <c r="IQJ30" s="216"/>
      <c r="IQK30" s="216"/>
      <c r="IQL30" s="216"/>
      <c r="IQM30" s="216"/>
      <c r="IQN30" s="216"/>
      <c r="IQO30" s="216"/>
      <c r="IQP30" s="216"/>
      <c r="IQQ30" s="216"/>
      <c r="IQR30" s="216"/>
      <c r="IQS30" s="216"/>
      <c r="IQT30" s="216"/>
      <c r="IQU30" s="216"/>
      <c r="IQV30" s="216"/>
      <c r="IQW30" s="216"/>
      <c r="IQX30" s="216"/>
      <c r="IQY30" s="216"/>
      <c r="IQZ30" s="216"/>
      <c r="IRA30" s="216"/>
      <c r="IRB30" s="216"/>
      <c r="IRC30" s="216"/>
      <c r="IRD30" s="216"/>
      <c r="IRE30" s="216"/>
      <c r="IRF30" s="216"/>
      <c r="IRG30" s="216"/>
      <c r="IRH30" s="216"/>
      <c r="IRI30" s="216"/>
      <c r="IRJ30" s="216"/>
      <c r="IRK30" s="216"/>
      <c r="IRL30" s="216"/>
      <c r="IRM30" s="216"/>
      <c r="IRN30" s="216"/>
      <c r="IRO30" s="216"/>
      <c r="IRP30" s="216"/>
      <c r="IRQ30" s="216"/>
      <c r="IRR30" s="216"/>
      <c r="IRS30" s="216"/>
      <c r="IRT30" s="216"/>
      <c r="IRU30" s="216"/>
      <c r="IRV30" s="216"/>
      <c r="IRW30" s="216"/>
      <c r="IRX30" s="216"/>
      <c r="IRY30" s="216"/>
      <c r="IRZ30" s="216"/>
      <c r="ISA30" s="216"/>
      <c r="ISB30" s="216"/>
      <c r="ISC30" s="216"/>
      <c r="ISD30" s="216"/>
      <c r="ISE30" s="216"/>
      <c r="ISF30" s="216"/>
      <c r="ISG30" s="216"/>
      <c r="ISH30" s="216"/>
      <c r="ISI30" s="216"/>
      <c r="ISJ30" s="216"/>
      <c r="ISK30" s="216"/>
      <c r="ISL30" s="216"/>
      <c r="ISM30" s="216"/>
      <c r="ISN30" s="216"/>
      <c r="ISO30" s="216"/>
      <c r="ISP30" s="216"/>
      <c r="ISQ30" s="216"/>
      <c r="ISR30" s="216"/>
      <c r="ISS30" s="216"/>
      <c r="IST30" s="216"/>
      <c r="ISU30" s="216"/>
      <c r="ISV30" s="216"/>
      <c r="ISW30" s="216"/>
      <c r="ISX30" s="216"/>
      <c r="ISY30" s="216"/>
      <c r="ISZ30" s="216"/>
      <c r="ITA30" s="216"/>
      <c r="ITB30" s="216"/>
      <c r="ITC30" s="216"/>
      <c r="ITD30" s="216"/>
      <c r="ITE30" s="216"/>
      <c r="ITF30" s="216"/>
      <c r="ITG30" s="216"/>
      <c r="ITH30" s="216"/>
      <c r="ITI30" s="216"/>
      <c r="ITJ30" s="216"/>
      <c r="ITK30" s="216"/>
      <c r="ITL30" s="216"/>
      <c r="ITM30" s="216"/>
      <c r="ITN30" s="216"/>
      <c r="ITO30" s="216"/>
      <c r="ITP30" s="216"/>
      <c r="ITQ30" s="216"/>
      <c r="ITR30" s="216"/>
      <c r="ITS30" s="216"/>
      <c r="ITT30" s="216"/>
      <c r="ITU30" s="216"/>
      <c r="ITV30" s="216"/>
      <c r="ITW30" s="216"/>
      <c r="ITX30" s="216"/>
      <c r="ITY30" s="216"/>
      <c r="ITZ30" s="216"/>
      <c r="IUA30" s="216"/>
      <c r="IUB30" s="216"/>
      <c r="IUC30" s="216"/>
      <c r="IUD30" s="216"/>
      <c r="IUE30" s="216"/>
      <c r="IUF30" s="216"/>
      <c r="IUG30" s="216"/>
      <c r="IUH30" s="216"/>
      <c r="IUI30" s="216"/>
      <c r="IUJ30" s="216"/>
      <c r="IUK30" s="216"/>
      <c r="IUL30" s="216"/>
      <c r="IUM30" s="216"/>
      <c r="IUN30" s="216"/>
      <c r="IUO30" s="216"/>
      <c r="IUP30" s="216"/>
      <c r="IUQ30" s="216"/>
      <c r="IUR30" s="216"/>
      <c r="IUS30" s="216"/>
      <c r="IUT30" s="216"/>
      <c r="IUU30" s="216"/>
      <c r="IUV30" s="216"/>
      <c r="IUW30" s="216"/>
      <c r="IUX30" s="216"/>
      <c r="IUY30" s="216"/>
      <c r="IUZ30" s="216"/>
      <c r="IVA30" s="216"/>
      <c r="IVB30" s="216"/>
      <c r="IVC30" s="216"/>
      <c r="IVD30" s="216"/>
      <c r="IVE30" s="216"/>
      <c r="IVF30" s="216"/>
      <c r="IVG30" s="216"/>
      <c r="IVH30" s="216"/>
      <c r="IVI30" s="216"/>
      <c r="IVJ30" s="216"/>
      <c r="IVK30" s="216"/>
      <c r="IVL30" s="216"/>
      <c r="IVM30" s="216"/>
      <c r="IVN30" s="216"/>
      <c r="IVO30" s="216"/>
      <c r="IVP30" s="216"/>
      <c r="IVQ30" s="216"/>
      <c r="IVR30" s="216"/>
      <c r="IVS30" s="216"/>
      <c r="IVT30" s="216"/>
      <c r="IVU30" s="216"/>
      <c r="IVV30" s="216"/>
      <c r="IVW30" s="216"/>
      <c r="IVX30" s="216"/>
      <c r="IVY30" s="216"/>
      <c r="IVZ30" s="216"/>
      <c r="IWA30" s="216"/>
      <c r="IWB30" s="216"/>
      <c r="IWC30" s="216"/>
      <c r="IWD30" s="216"/>
      <c r="IWE30" s="216"/>
      <c r="IWF30" s="216"/>
      <c r="IWG30" s="216"/>
      <c r="IWH30" s="216"/>
      <c r="IWI30" s="216"/>
      <c r="IWJ30" s="216"/>
      <c r="IWK30" s="216"/>
      <c r="IWL30" s="216"/>
      <c r="IWM30" s="216"/>
      <c r="IWN30" s="216"/>
      <c r="IWO30" s="216"/>
      <c r="IWP30" s="216"/>
      <c r="IWQ30" s="216"/>
      <c r="IWR30" s="216"/>
      <c r="IWS30" s="216"/>
      <c r="IWT30" s="216"/>
      <c r="IWU30" s="216"/>
      <c r="IWV30" s="216"/>
      <c r="IWW30" s="216"/>
      <c r="IWX30" s="216"/>
      <c r="IWY30" s="216"/>
      <c r="IWZ30" s="216"/>
      <c r="IXA30" s="216"/>
      <c r="IXB30" s="216"/>
      <c r="IXC30" s="216"/>
      <c r="IXD30" s="216"/>
      <c r="IXE30" s="216"/>
      <c r="IXF30" s="216"/>
      <c r="IXG30" s="216"/>
      <c r="IXH30" s="216"/>
      <c r="IXI30" s="216"/>
      <c r="IXJ30" s="216"/>
      <c r="IXK30" s="216"/>
      <c r="IXL30" s="216"/>
      <c r="IXM30" s="216"/>
      <c r="IXN30" s="216"/>
      <c r="IXO30" s="216"/>
      <c r="IXP30" s="216"/>
      <c r="IXQ30" s="216"/>
      <c r="IXR30" s="216"/>
      <c r="IXS30" s="216"/>
      <c r="IXT30" s="216"/>
      <c r="IXU30" s="216"/>
      <c r="IXV30" s="216"/>
      <c r="IXW30" s="216"/>
      <c r="IXX30" s="216"/>
      <c r="IXY30" s="216"/>
      <c r="IXZ30" s="216"/>
      <c r="IYA30" s="216"/>
      <c r="IYB30" s="216"/>
      <c r="IYC30" s="216"/>
      <c r="IYD30" s="216"/>
      <c r="IYE30" s="216"/>
      <c r="IYF30" s="216"/>
      <c r="IYG30" s="216"/>
      <c r="IYH30" s="216"/>
      <c r="IYI30" s="216"/>
      <c r="IYJ30" s="216"/>
      <c r="IYK30" s="216"/>
      <c r="IYL30" s="216"/>
      <c r="IYM30" s="216"/>
      <c r="IYN30" s="216"/>
      <c r="IYO30" s="216"/>
      <c r="IYP30" s="216"/>
      <c r="IYQ30" s="216"/>
      <c r="IYR30" s="216"/>
      <c r="IYS30" s="216"/>
      <c r="IYT30" s="216"/>
      <c r="IYU30" s="216"/>
      <c r="IYV30" s="216"/>
      <c r="IYW30" s="216"/>
      <c r="IYX30" s="216"/>
      <c r="IYY30" s="216"/>
      <c r="IYZ30" s="216"/>
      <c r="IZA30" s="216"/>
      <c r="IZB30" s="216"/>
      <c r="IZC30" s="216"/>
      <c r="IZD30" s="216"/>
      <c r="IZE30" s="216"/>
      <c r="IZF30" s="216"/>
      <c r="IZG30" s="216"/>
      <c r="IZH30" s="216"/>
      <c r="IZI30" s="216"/>
      <c r="IZJ30" s="216"/>
      <c r="IZK30" s="216"/>
      <c r="IZL30" s="216"/>
      <c r="IZM30" s="216"/>
      <c r="IZN30" s="216"/>
      <c r="IZO30" s="216"/>
      <c r="IZP30" s="216"/>
      <c r="IZQ30" s="216"/>
      <c r="IZR30" s="216"/>
      <c r="IZS30" s="216"/>
      <c r="IZT30" s="216"/>
      <c r="IZU30" s="216"/>
      <c r="IZV30" s="216"/>
      <c r="IZW30" s="216"/>
      <c r="IZX30" s="216"/>
      <c r="IZY30" s="216"/>
      <c r="IZZ30" s="216"/>
      <c r="JAA30" s="216"/>
      <c r="JAB30" s="216"/>
      <c r="JAC30" s="216"/>
      <c r="JAD30" s="216"/>
      <c r="JAE30" s="216"/>
      <c r="JAF30" s="216"/>
      <c r="JAG30" s="216"/>
      <c r="JAH30" s="216"/>
      <c r="JAI30" s="216"/>
      <c r="JAJ30" s="216"/>
      <c r="JAK30" s="216"/>
      <c r="JAL30" s="216"/>
      <c r="JAM30" s="216"/>
      <c r="JAN30" s="216"/>
      <c r="JAO30" s="216"/>
      <c r="JAP30" s="216"/>
      <c r="JAQ30" s="216"/>
      <c r="JAR30" s="216"/>
      <c r="JAS30" s="216"/>
      <c r="JAT30" s="216"/>
      <c r="JAU30" s="216"/>
      <c r="JAV30" s="216"/>
      <c r="JAW30" s="216"/>
      <c r="JAX30" s="216"/>
      <c r="JAY30" s="216"/>
      <c r="JAZ30" s="216"/>
      <c r="JBA30" s="216"/>
      <c r="JBB30" s="216"/>
      <c r="JBC30" s="216"/>
      <c r="JBD30" s="216"/>
      <c r="JBE30" s="216"/>
      <c r="JBF30" s="216"/>
      <c r="JBG30" s="216"/>
      <c r="JBH30" s="216"/>
      <c r="JBI30" s="216"/>
      <c r="JBJ30" s="216"/>
      <c r="JBK30" s="216"/>
      <c r="JBL30" s="216"/>
      <c r="JBM30" s="216"/>
      <c r="JBN30" s="216"/>
      <c r="JBO30" s="216"/>
      <c r="JBP30" s="216"/>
      <c r="JBQ30" s="216"/>
      <c r="JBR30" s="216"/>
      <c r="JBS30" s="216"/>
      <c r="JBT30" s="216"/>
      <c r="JBU30" s="216"/>
      <c r="JBV30" s="216"/>
      <c r="JBW30" s="216"/>
      <c r="JBX30" s="216"/>
      <c r="JBY30" s="216"/>
      <c r="JBZ30" s="216"/>
      <c r="JCA30" s="216"/>
      <c r="JCB30" s="216"/>
      <c r="JCC30" s="216"/>
      <c r="JCD30" s="216"/>
      <c r="JCE30" s="216"/>
      <c r="JCF30" s="216"/>
      <c r="JCG30" s="216"/>
      <c r="JCH30" s="216"/>
      <c r="JCI30" s="216"/>
      <c r="JCJ30" s="216"/>
      <c r="JCK30" s="216"/>
      <c r="JCL30" s="216"/>
      <c r="JCM30" s="216"/>
      <c r="JCN30" s="216"/>
      <c r="JCO30" s="216"/>
      <c r="JCP30" s="216"/>
      <c r="JCQ30" s="216"/>
      <c r="JCR30" s="216"/>
      <c r="JCS30" s="216"/>
      <c r="JCT30" s="216"/>
      <c r="JCU30" s="216"/>
      <c r="JCV30" s="216"/>
      <c r="JCW30" s="216"/>
      <c r="JCX30" s="216"/>
      <c r="JCY30" s="216"/>
      <c r="JCZ30" s="216"/>
      <c r="JDA30" s="216"/>
      <c r="JDB30" s="216"/>
      <c r="JDC30" s="216"/>
      <c r="JDD30" s="216"/>
      <c r="JDE30" s="216"/>
      <c r="JDF30" s="216"/>
      <c r="JDG30" s="216"/>
      <c r="JDH30" s="216"/>
      <c r="JDI30" s="216"/>
      <c r="JDJ30" s="216"/>
      <c r="JDK30" s="216"/>
      <c r="JDL30" s="216"/>
      <c r="JDM30" s="216"/>
      <c r="JDN30" s="216"/>
      <c r="JDO30" s="216"/>
      <c r="JDP30" s="216"/>
      <c r="JDQ30" s="216"/>
      <c r="JDR30" s="216"/>
      <c r="JDS30" s="216"/>
      <c r="JDT30" s="216"/>
      <c r="JDU30" s="216"/>
      <c r="JDV30" s="216"/>
      <c r="JDW30" s="216"/>
      <c r="JDX30" s="216"/>
      <c r="JDY30" s="216"/>
      <c r="JDZ30" s="216"/>
      <c r="JEA30" s="216"/>
      <c r="JEB30" s="216"/>
      <c r="JEC30" s="216"/>
      <c r="JED30" s="216"/>
      <c r="JEE30" s="216"/>
      <c r="JEF30" s="216"/>
      <c r="JEG30" s="216"/>
      <c r="JEH30" s="216"/>
      <c r="JEI30" s="216"/>
      <c r="JEJ30" s="216"/>
      <c r="JEK30" s="216"/>
      <c r="JEL30" s="216"/>
      <c r="JEM30" s="216"/>
      <c r="JEN30" s="216"/>
      <c r="JEO30" s="216"/>
      <c r="JEP30" s="216"/>
      <c r="JEQ30" s="216"/>
      <c r="JER30" s="216"/>
      <c r="JES30" s="216"/>
      <c r="JET30" s="216"/>
      <c r="JEU30" s="216"/>
      <c r="JEV30" s="216"/>
      <c r="JEW30" s="216"/>
      <c r="JEX30" s="216"/>
      <c r="JEY30" s="216"/>
      <c r="JEZ30" s="216"/>
      <c r="JFA30" s="216"/>
      <c r="JFB30" s="216"/>
      <c r="JFC30" s="216"/>
      <c r="JFD30" s="216"/>
      <c r="JFE30" s="216"/>
      <c r="JFF30" s="216"/>
      <c r="JFG30" s="216"/>
      <c r="JFH30" s="216"/>
      <c r="JFI30" s="216"/>
      <c r="JFJ30" s="216"/>
      <c r="JFK30" s="216"/>
      <c r="JFL30" s="216"/>
      <c r="JFM30" s="216"/>
      <c r="JFN30" s="216"/>
      <c r="JFO30" s="216"/>
      <c r="JFP30" s="216"/>
      <c r="JFQ30" s="216"/>
      <c r="JFR30" s="216"/>
      <c r="JFS30" s="216"/>
      <c r="JFT30" s="216"/>
      <c r="JFU30" s="216"/>
      <c r="JFV30" s="216"/>
      <c r="JFW30" s="216"/>
      <c r="JFX30" s="216"/>
      <c r="JFY30" s="216"/>
      <c r="JFZ30" s="216"/>
      <c r="JGA30" s="216"/>
      <c r="JGB30" s="216"/>
      <c r="JGC30" s="216"/>
      <c r="JGD30" s="216"/>
      <c r="JGE30" s="216"/>
      <c r="JGF30" s="216"/>
      <c r="JGG30" s="216"/>
      <c r="JGH30" s="216"/>
      <c r="JGI30" s="216"/>
      <c r="JGJ30" s="216"/>
      <c r="JGK30" s="216"/>
      <c r="JGL30" s="216"/>
      <c r="JGM30" s="216"/>
      <c r="JGN30" s="216"/>
      <c r="JGO30" s="216"/>
      <c r="JGP30" s="216"/>
      <c r="JGQ30" s="216"/>
      <c r="JGR30" s="216"/>
      <c r="JGS30" s="216"/>
      <c r="JGT30" s="216"/>
      <c r="JGU30" s="216"/>
      <c r="JGV30" s="216"/>
      <c r="JGW30" s="216"/>
      <c r="JGX30" s="216"/>
      <c r="JGY30" s="216"/>
      <c r="JGZ30" s="216"/>
      <c r="JHA30" s="216"/>
      <c r="JHB30" s="216"/>
      <c r="JHC30" s="216"/>
      <c r="JHD30" s="216"/>
      <c r="JHE30" s="216"/>
      <c r="JHF30" s="216"/>
      <c r="JHG30" s="216"/>
      <c r="JHH30" s="216"/>
      <c r="JHI30" s="216"/>
      <c r="JHJ30" s="216"/>
      <c r="JHK30" s="216"/>
      <c r="JHL30" s="216"/>
      <c r="JHM30" s="216"/>
      <c r="JHN30" s="216"/>
      <c r="JHO30" s="216"/>
      <c r="JHP30" s="216"/>
      <c r="JHQ30" s="216"/>
      <c r="JHR30" s="216"/>
      <c r="JHS30" s="216"/>
      <c r="JHT30" s="216"/>
      <c r="JHU30" s="216"/>
      <c r="JHV30" s="216"/>
      <c r="JHW30" s="216"/>
      <c r="JHX30" s="216"/>
      <c r="JHY30" s="216"/>
      <c r="JHZ30" s="216"/>
      <c r="JIA30" s="216"/>
      <c r="JIB30" s="216"/>
      <c r="JIC30" s="216"/>
      <c r="JID30" s="216"/>
      <c r="JIE30" s="216"/>
      <c r="JIF30" s="216"/>
      <c r="JIG30" s="216"/>
      <c r="JIH30" s="216"/>
      <c r="JII30" s="216"/>
      <c r="JIJ30" s="216"/>
      <c r="JIK30" s="216"/>
      <c r="JIL30" s="216"/>
      <c r="JIM30" s="216"/>
      <c r="JIN30" s="216"/>
      <c r="JIO30" s="216"/>
      <c r="JIP30" s="216"/>
      <c r="JIQ30" s="216"/>
      <c r="JIR30" s="216"/>
      <c r="JIS30" s="216"/>
      <c r="JIT30" s="216"/>
      <c r="JIU30" s="216"/>
      <c r="JIV30" s="216"/>
      <c r="JIW30" s="216"/>
      <c r="JIX30" s="216"/>
      <c r="JIY30" s="216"/>
      <c r="JIZ30" s="216"/>
      <c r="JJA30" s="216"/>
      <c r="JJB30" s="216"/>
      <c r="JJC30" s="216"/>
      <c r="JJD30" s="216"/>
      <c r="JJE30" s="216"/>
      <c r="JJF30" s="216"/>
      <c r="JJG30" s="216"/>
      <c r="JJH30" s="216"/>
      <c r="JJI30" s="216"/>
      <c r="JJJ30" s="216"/>
      <c r="JJK30" s="216"/>
      <c r="JJL30" s="216"/>
      <c r="JJM30" s="216"/>
      <c r="JJN30" s="216"/>
      <c r="JJO30" s="216"/>
      <c r="JJP30" s="216"/>
      <c r="JJQ30" s="216"/>
      <c r="JJR30" s="216"/>
      <c r="JJS30" s="216"/>
      <c r="JJT30" s="216"/>
      <c r="JJU30" s="216"/>
      <c r="JJV30" s="216"/>
      <c r="JJW30" s="216"/>
      <c r="JJX30" s="216"/>
      <c r="JJY30" s="216"/>
      <c r="JJZ30" s="216"/>
      <c r="JKA30" s="216"/>
      <c r="JKB30" s="216"/>
      <c r="JKC30" s="216"/>
      <c r="JKD30" s="216"/>
      <c r="JKE30" s="216"/>
      <c r="JKF30" s="216"/>
      <c r="JKG30" s="216"/>
      <c r="JKH30" s="216"/>
      <c r="JKI30" s="216"/>
      <c r="JKJ30" s="216"/>
      <c r="JKK30" s="216"/>
      <c r="JKL30" s="216"/>
      <c r="JKM30" s="216"/>
      <c r="JKN30" s="216"/>
      <c r="JKO30" s="216"/>
      <c r="JKP30" s="216"/>
      <c r="JKQ30" s="216"/>
      <c r="JKR30" s="216"/>
      <c r="JKS30" s="216"/>
      <c r="JKT30" s="216"/>
      <c r="JKU30" s="216"/>
      <c r="JKV30" s="216"/>
      <c r="JKW30" s="216"/>
      <c r="JKX30" s="216"/>
      <c r="JKY30" s="216"/>
      <c r="JKZ30" s="216"/>
      <c r="JLA30" s="216"/>
      <c r="JLB30" s="216"/>
      <c r="JLC30" s="216"/>
      <c r="JLD30" s="216"/>
      <c r="JLE30" s="216"/>
      <c r="JLF30" s="216"/>
      <c r="JLG30" s="216"/>
      <c r="JLH30" s="216"/>
      <c r="JLI30" s="216"/>
      <c r="JLJ30" s="216"/>
      <c r="JLK30" s="216"/>
      <c r="JLL30" s="216"/>
      <c r="JLM30" s="216"/>
      <c r="JLN30" s="216"/>
      <c r="JLO30" s="216"/>
      <c r="JLP30" s="216"/>
      <c r="JLQ30" s="216"/>
      <c r="JLR30" s="216"/>
      <c r="JLS30" s="216"/>
      <c r="JLT30" s="216"/>
      <c r="JLU30" s="216"/>
      <c r="JLV30" s="216"/>
      <c r="JLW30" s="216"/>
      <c r="JLX30" s="216"/>
      <c r="JLY30" s="216"/>
      <c r="JLZ30" s="216"/>
      <c r="JMA30" s="216"/>
      <c r="JMB30" s="216"/>
      <c r="JMC30" s="216"/>
      <c r="JMD30" s="216"/>
      <c r="JME30" s="216"/>
      <c r="JMF30" s="216"/>
      <c r="JMG30" s="216"/>
      <c r="JMH30" s="216"/>
      <c r="JMI30" s="216"/>
      <c r="JMJ30" s="216"/>
      <c r="JMK30" s="216"/>
      <c r="JML30" s="216"/>
      <c r="JMM30" s="216"/>
      <c r="JMN30" s="216"/>
      <c r="JMO30" s="216"/>
      <c r="JMP30" s="216"/>
      <c r="JMQ30" s="216"/>
      <c r="JMR30" s="216"/>
      <c r="JMS30" s="216"/>
      <c r="JMT30" s="216"/>
      <c r="JMU30" s="216"/>
      <c r="JMV30" s="216"/>
      <c r="JMW30" s="216"/>
      <c r="JMX30" s="216"/>
      <c r="JMY30" s="216"/>
      <c r="JMZ30" s="216"/>
      <c r="JNA30" s="216"/>
      <c r="JNB30" s="216"/>
      <c r="JNC30" s="216"/>
      <c r="JND30" s="216"/>
      <c r="JNE30" s="216"/>
      <c r="JNF30" s="216"/>
      <c r="JNG30" s="216"/>
      <c r="JNH30" s="216"/>
      <c r="JNI30" s="216"/>
      <c r="JNJ30" s="216"/>
      <c r="JNK30" s="216"/>
      <c r="JNL30" s="216"/>
      <c r="JNM30" s="216"/>
      <c r="JNN30" s="216"/>
      <c r="JNO30" s="216"/>
      <c r="JNP30" s="216"/>
      <c r="JNQ30" s="216"/>
      <c r="JNR30" s="216"/>
      <c r="JNS30" s="216"/>
      <c r="JNT30" s="216"/>
      <c r="JNU30" s="216"/>
      <c r="JNV30" s="216"/>
      <c r="JNW30" s="216"/>
      <c r="JNX30" s="216"/>
      <c r="JNY30" s="216"/>
      <c r="JNZ30" s="216"/>
      <c r="JOA30" s="216"/>
      <c r="JOB30" s="216"/>
      <c r="JOC30" s="216"/>
      <c r="JOD30" s="216"/>
      <c r="JOE30" s="216"/>
      <c r="JOF30" s="216"/>
      <c r="JOG30" s="216"/>
      <c r="JOH30" s="216"/>
      <c r="JOI30" s="216"/>
      <c r="JOJ30" s="216"/>
      <c r="JOK30" s="216"/>
      <c r="JOL30" s="216"/>
      <c r="JOM30" s="216"/>
      <c r="JON30" s="216"/>
      <c r="JOO30" s="216"/>
      <c r="JOP30" s="216"/>
      <c r="JOQ30" s="216"/>
      <c r="JOR30" s="216"/>
      <c r="JOS30" s="216"/>
      <c r="JOT30" s="216"/>
      <c r="JOU30" s="216"/>
      <c r="JOV30" s="216"/>
      <c r="JOW30" s="216"/>
      <c r="JOX30" s="216"/>
      <c r="JOY30" s="216"/>
      <c r="JOZ30" s="216"/>
      <c r="JPA30" s="216"/>
      <c r="JPB30" s="216"/>
      <c r="JPC30" s="216"/>
      <c r="JPD30" s="216"/>
      <c r="JPE30" s="216"/>
      <c r="JPF30" s="216"/>
      <c r="JPG30" s="216"/>
      <c r="JPH30" s="216"/>
      <c r="JPI30" s="216"/>
      <c r="JPJ30" s="216"/>
      <c r="JPK30" s="216"/>
      <c r="JPL30" s="216"/>
      <c r="JPM30" s="216"/>
      <c r="JPN30" s="216"/>
      <c r="JPO30" s="216"/>
      <c r="JPP30" s="216"/>
      <c r="JPQ30" s="216"/>
      <c r="JPR30" s="216"/>
      <c r="JPS30" s="216"/>
      <c r="JPT30" s="216"/>
      <c r="JPU30" s="216"/>
      <c r="JPV30" s="216"/>
      <c r="JPW30" s="216"/>
      <c r="JPX30" s="216"/>
      <c r="JPY30" s="216"/>
      <c r="JPZ30" s="216"/>
      <c r="JQA30" s="216"/>
      <c r="JQB30" s="216"/>
      <c r="JQC30" s="216"/>
      <c r="JQD30" s="216"/>
      <c r="JQE30" s="216"/>
      <c r="JQF30" s="216"/>
      <c r="JQG30" s="216"/>
      <c r="JQH30" s="216"/>
      <c r="JQI30" s="216"/>
      <c r="JQJ30" s="216"/>
      <c r="JQK30" s="216"/>
      <c r="JQL30" s="216"/>
      <c r="JQM30" s="216"/>
      <c r="JQN30" s="216"/>
      <c r="JQO30" s="216"/>
      <c r="JQP30" s="216"/>
      <c r="JQQ30" s="216"/>
      <c r="JQR30" s="216"/>
      <c r="JQS30" s="216"/>
      <c r="JQT30" s="216"/>
      <c r="JQU30" s="216"/>
      <c r="JQV30" s="216"/>
      <c r="JQW30" s="216"/>
      <c r="JQX30" s="216"/>
      <c r="JQY30" s="216"/>
      <c r="JQZ30" s="216"/>
      <c r="JRA30" s="216"/>
      <c r="JRB30" s="216"/>
      <c r="JRC30" s="216"/>
      <c r="JRD30" s="216"/>
      <c r="JRE30" s="216"/>
      <c r="JRF30" s="216"/>
      <c r="JRG30" s="216"/>
      <c r="JRH30" s="216"/>
      <c r="JRI30" s="216"/>
      <c r="JRJ30" s="216"/>
      <c r="JRK30" s="216"/>
      <c r="JRL30" s="216"/>
      <c r="JRM30" s="216"/>
      <c r="JRN30" s="216"/>
      <c r="JRO30" s="216"/>
      <c r="JRP30" s="216"/>
      <c r="JRQ30" s="216"/>
      <c r="JRR30" s="216"/>
      <c r="JRS30" s="216"/>
      <c r="JRT30" s="216"/>
      <c r="JRU30" s="216"/>
      <c r="JRV30" s="216"/>
      <c r="JRW30" s="216"/>
      <c r="JRX30" s="216"/>
      <c r="JRY30" s="216"/>
      <c r="JRZ30" s="216"/>
      <c r="JSA30" s="216"/>
      <c r="JSB30" s="216"/>
      <c r="JSC30" s="216"/>
      <c r="JSD30" s="216"/>
      <c r="JSE30" s="216"/>
      <c r="JSF30" s="216"/>
      <c r="JSG30" s="216"/>
      <c r="JSH30" s="216"/>
      <c r="JSI30" s="216"/>
      <c r="JSJ30" s="216"/>
      <c r="JSK30" s="216"/>
      <c r="JSL30" s="216"/>
      <c r="JSM30" s="216"/>
      <c r="JSN30" s="216"/>
      <c r="JSO30" s="216"/>
      <c r="JSP30" s="216"/>
      <c r="JSQ30" s="216"/>
      <c r="JSR30" s="216"/>
      <c r="JSS30" s="216"/>
      <c r="JST30" s="216"/>
      <c r="JSU30" s="216"/>
      <c r="JSV30" s="216"/>
      <c r="JSW30" s="216"/>
      <c r="JSX30" s="216"/>
      <c r="JSY30" s="216"/>
      <c r="JSZ30" s="216"/>
      <c r="JTA30" s="216"/>
      <c r="JTB30" s="216"/>
      <c r="JTC30" s="216"/>
      <c r="JTD30" s="216"/>
      <c r="JTE30" s="216"/>
      <c r="JTF30" s="216"/>
      <c r="JTG30" s="216"/>
      <c r="JTH30" s="216"/>
      <c r="JTI30" s="216"/>
      <c r="JTJ30" s="216"/>
      <c r="JTK30" s="216"/>
      <c r="JTL30" s="216"/>
      <c r="JTM30" s="216"/>
      <c r="JTN30" s="216"/>
      <c r="JTO30" s="216"/>
      <c r="JTP30" s="216"/>
      <c r="JTQ30" s="216"/>
      <c r="JTR30" s="216"/>
      <c r="JTS30" s="216"/>
      <c r="JTT30" s="216"/>
      <c r="JTU30" s="216"/>
      <c r="JTV30" s="216"/>
      <c r="JTW30" s="216"/>
      <c r="JTX30" s="216"/>
      <c r="JTY30" s="216"/>
      <c r="JTZ30" s="216"/>
      <c r="JUA30" s="216"/>
      <c r="JUB30" s="216"/>
      <c r="JUC30" s="216"/>
      <c r="JUD30" s="216"/>
      <c r="JUE30" s="216"/>
      <c r="JUF30" s="216"/>
      <c r="JUG30" s="216"/>
      <c r="JUH30" s="216"/>
      <c r="JUI30" s="216"/>
      <c r="JUJ30" s="216"/>
      <c r="JUK30" s="216"/>
      <c r="JUL30" s="216"/>
      <c r="JUM30" s="216"/>
      <c r="JUN30" s="216"/>
      <c r="JUO30" s="216"/>
      <c r="JUP30" s="216"/>
      <c r="JUQ30" s="216"/>
      <c r="JUR30" s="216"/>
      <c r="JUS30" s="216"/>
      <c r="JUT30" s="216"/>
      <c r="JUU30" s="216"/>
      <c r="JUV30" s="216"/>
      <c r="JUW30" s="216"/>
      <c r="JUX30" s="216"/>
      <c r="JUY30" s="216"/>
      <c r="JUZ30" s="216"/>
      <c r="JVA30" s="216"/>
      <c r="JVB30" s="216"/>
      <c r="JVC30" s="216"/>
      <c r="JVD30" s="216"/>
      <c r="JVE30" s="216"/>
      <c r="JVF30" s="216"/>
      <c r="JVG30" s="216"/>
      <c r="JVH30" s="216"/>
      <c r="JVI30" s="216"/>
      <c r="JVJ30" s="216"/>
      <c r="JVK30" s="216"/>
      <c r="JVL30" s="216"/>
      <c r="JVM30" s="216"/>
      <c r="JVN30" s="216"/>
      <c r="JVO30" s="216"/>
      <c r="JVP30" s="216"/>
      <c r="JVQ30" s="216"/>
      <c r="JVR30" s="216"/>
      <c r="JVS30" s="216"/>
      <c r="JVT30" s="216"/>
      <c r="JVU30" s="216"/>
      <c r="JVV30" s="216"/>
      <c r="JVW30" s="216"/>
      <c r="JVX30" s="216"/>
      <c r="JVY30" s="216"/>
      <c r="JVZ30" s="216"/>
      <c r="JWA30" s="216"/>
      <c r="JWB30" s="216"/>
      <c r="JWC30" s="216"/>
      <c r="JWD30" s="216"/>
      <c r="JWE30" s="216"/>
      <c r="JWF30" s="216"/>
      <c r="JWG30" s="216"/>
      <c r="JWH30" s="216"/>
      <c r="JWI30" s="216"/>
      <c r="JWJ30" s="216"/>
      <c r="JWK30" s="216"/>
      <c r="JWL30" s="216"/>
      <c r="JWM30" s="216"/>
      <c r="JWN30" s="216"/>
      <c r="JWO30" s="216"/>
      <c r="JWP30" s="216"/>
      <c r="JWQ30" s="216"/>
      <c r="JWR30" s="216"/>
      <c r="JWS30" s="216"/>
      <c r="JWT30" s="216"/>
      <c r="JWU30" s="216"/>
      <c r="JWV30" s="216"/>
      <c r="JWW30" s="216"/>
      <c r="JWX30" s="216"/>
      <c r="JWY30" s="216"/>
      <c r="JWZ30" s="216"/>
      <c r="JXA30" s="216"/>
      <c r="JXB30" s="216"/>
      <c r="JXC30" s="216"/>
      <c r="JXD30" s="216"/>
      <c r="JXE30" s="216"/>
      <c r="JXF30" s="216"/>
      <c r="JXG30" s="216"/>
      <c r="JXH30" s="216"/>
      <c r="JXI30" s="216"/>
      <c r="JXJ30" s="216"/>
      <c r="JXK30" s="216"/>
      <c r="JXL30" s="216"/>
      <c r="JXM30" s="216"/>
      <c r="JXN30" s="216"/>
      <c r="JXO30" s="216"/>
      <c r="JXP30" s="216"/>
      <c r="JXQ30" s="216"/>
      <c r="JXR30" s="216"/>
      <c r="JXS30" s="216"/>
      <c r="JXT30" s="216"/>
      <c r="JXU30" s="216"/>
      <c r="JXV30" s="216"/>
      <c r="JXW30" s="216"/>
      <c r="JXX30" s="216"/>
      <c r="JXY30" s="216"/>
      <c r="JXZ30" s="216"/>
      <c r="JYA30" s="216"/>
      <c r="JYB30" s="216"/>
      <c r="JYC30" s="216"/>
      <c r="JYD30" s="216"/>
      <c r="JYE30" s="216"/>
      <c r="JYF30" s="216"/>
      <c r="JYG30" s="216"/>
      <c r="JYH30" s="216"/>
      <c r="JYI30" s="216"/>
      <c r="JYJ30" s="216"/>
      <c r="JYK30" s="216"/>
      <c r="JYL30" s="216"/>
      <c r="JYM30" s="216"/>
      <c r="JYN30" s="216"/>
      <c r="JYO30" s="216"/>
      <c r="JYP30" s="216"/>
      <c r="JYQ30" s="216"/>
      <c r="JYR30" s="216"/>
      <c r="JYS30" s="216"/>
      <c r="JYT30" s="216"/>
      <c r="JYU30" s="216"/>
      <c r="JYV30" s="216"/>
      <c r="JYW30" s="216"/>
      <c r="JYX30" s="216"/>
      <c r="JYY30" s="216"/>
      <c r="JYZ30" s="216"/>
      <c r="JZA30" s="216"/>
      <c r="JZB30" s="216"/>
      <c r="JZC30" s="216"/>
      <c r="JZD30" s="216"/>
      <c r="JZE30" s="216"/>
      <c r="JZF30" s="216"/>
      <c r="JZG30" s="216"/>
      <c r="JZH30" s="216"/>
      <c r="JZI30" s="216"/>
      <c r="JZJ30" s="216"/>
      <c r="JZK30" s="216"/>
      <c r="JZL30" s="216"/>
      <c r="JZM30" s="216"/>
      <c r="JZN30" s="216"/>
      <c r="JZO30" s="216"/>
      <c r="JZP30" s="216"/>
      <c r="JZQ30" s="216"/>
      <c r="JZR30" s="216"/>
      <c r="JZS30" s="216"/>
      <c r="JZT30" s="216"/>
      <c r="JZU30" s="216"/>
      <c r="JZV30" s="216"/>
      <c r="JZW30" s="216"/>
      <c r="JZX30" s="216"/>
      <c r="JZY30" s="216"/>
      <c r="JZZ30" s="216"/>
      <c r="KAA30" s="216"/>
      <c r="KAB30" s="216"/>
      <c r="KAC30" s="216"/>
      <c r="KAD30" s="216"/>
      <c r="KAE30" s="216"/>
      <c r="KAF30" s="216"/>
      <c r="KAG30" s="216"/>
      <c r="KAH30" s="216"/>
      <c r="KAI30" s="216"/>
      <c r="KAJ30" s="216"/>
      <c r="KAK30" s="216"/>
      <c r="KAL30" s="216"/>
      <c r="KAM30" s="216"/>
      <c r="KAN30" s="216"/>
      <c r="KAO30" s="216"/>
      <c r="KAP30" s="216"/>
      <c r="KAQ30" s="216"/>
      <c r="KAR30" s="216"/>
      <c r="KAS30" s="216"/>
      <c r="KAT30" s="216"/>
      <c r="KAU30" s="216"/>
      <c r="KAV30" s="216"/>
      <c r="KAW30" s="216"/>
      <c r="KAX30" s="216"/>
      <c r="KAY30" s="216"/>
      <c r="KAZ30" s="216"/>
      <c r="KBA30" s="216"/>
      <c r="KBB30" s="216"/>
      <c r="KBC30" s="216"/>
      <c r="KBD30" s="216"/>
      <c r="KBE30" s="216"/>
      <c r="KBF30" s="216"/>
      <c r="KBG30" s="216"/>
      <c r="KBH30" s="216"/>
      <c r="KBI30" s="216"/>
      <c r="KBJ30" s="216"/>
      <c r="KBK30" s="216"/>
      <c r="KBL30" s="216"/>
      <c r="KBM30" s="216"/>
      <c r="KBN30" s="216"/>
      <c r="KBO30" s="216"/>
      <c r="KBP30" s="216"/>
      <c r="KBQ30" s="216"/>
      <c r="KBR30" s="216"/>
      <c r="KBS30" s="216"/>
      <c r="KBT30" s="216"/>
      <c r="KBU30" s="216"/>
      <c r="KBV30" s="216"/>
      <c r="KBW30" s="216"/>
      <c r="KBX30" s="216"/>
      <c r="KBY30" s="216"/>
      <c r="KBZ30" s="216"/>
      <c r="KCA30" s="216"/>
      <c r="KCB30" s="216"/>
      <c r="KCC30" s="216"/>
      <c r="KCD30" s="216"/>
      <c r="KCE30" s="216"/>
      <c r="KCF30" s="216"/>
      <c r="KCG30" s="216"/>
      <c r="KCH30" s="216"/>
      <c r="KCI30" s="216"/>
      <c r="KCJ30" s="216"/>
      <c r="KCK30" s="216"/>
      <c r="KCL30" s="216"/>
      <c r="KCM30" s="216"/>
      <c r="KCN30" s="216"/>
      <c r="KCO30" s="216"/>
      <c r="KCP30" s="216"/>
      <c r="KCQ30" s="216"/>
      <c r="KCR30" s="216"/>
      <c r="KCS30" s="216"/>
      <c r="KCT30" s="216"/>
      <c r="KCU30" s="216"/>
      <c r="KCV30" s="216"/>
      <c r="KCW30" s="216"/>
      <c r="KCX30" s="216"/>
      <c r="KCY30" s="216"/>
      <c r="KCZ30" s="216"/>
      <c r="KDA30" s="216"/>
      <c r="KDB30" s="216"/>
      <c r="KDC30" s="216"/>
      <c r="KDD30" s="216"/>
      <c r="KDE30" s="216"/>
      <c r="KDF30" s="216"/>
      <c r="KDG30" s="216"/>
      <c r="KDH30" s="216"/>
      <c r="KDI30" s="216"/>
      <c r="KDJ30" s="216"/>
      <c r="KDK30" s="216"/>
      <c r="KDL30" s="216"/>
      <c r="KDM30" s="216"/>
      <c r="KDN30" s="216"/>
      <c r="KDO30" s="216"/>
      <c r="KDP30" s="216"/>
      <c r="KDQ30" s="216"/>
      <c r="KDR30" s="216"/>
      <c r="KDS30" s="216"/>
      <c r="KDT30" s="216"/>
      <c r="KDU30" s="216"/>
      <c r="KDV30" s="216"/>
      <c r="KDW30" s="216"/>
      <c r="KDX30" s="216"/>
      <c r="KDY30" s="216"/>
      <c r="KDZ30" s="216"/>
      <c r="KEA30" s="216"/>
      <c r="KEB30" s="216"/>
      <c r="KEC30" s="216"/>
      <c r="KED30" s="216"/>
      <c r="KEE30" s="216"/>
      <c r="KEF30" s="216"/>
      <c r="KEG30" s="216"/>
      <c r="KEH30" s="216"/>
      <c r="KEI30" s="216"/>
      <c r="KEJ30" s="216"/>
      <c r="KEK30" s="216"/>
      <c r="KEL30" s="216"/>
      <c r="KEM30" s="216"/>
      <c r="KEN30" s="216"/>
      <c r="KEO30" s="216"/>
      <c r="KEP30" s="216"/>
      <c r="KEQ30" s="216"/>
      <c r="KER30" s="216"/>
      <c r="KES30" s="216"/>
      <c r="KET30" s="216"/>
      <c r="KEU30" s="216"/>
      <c r="KEV30" s="216"/>
      <c r="KEW30" s="216"/>
      <c r="KEX30" s="216"/>
      <c r="KEY30" s="216"/>
      <c r="KEZ30" s="216"/>
      <c r="KFA30" s="216"/>
      <c r="KFB30" s="216"/>
      <c r="KFC30" s="216"/>
      <c r="KFD30" s="216"/>
      <c r="KFE30" s="216"/>
      <c r="KFF30" s="216"/>
      <c r="KFG30" s="216"/>
      <c r="KFH30" s="216"/>
      <c r="KFI30" s="216"/>
      <c r="KFJ30" s="216"/>
      <c r="KFK30" s="216"/>
      <c r="KFL30" s="216"/>
      <c r="KFM30" s="216"/>
      <c r="KFN30" s="216"/>
      <c r="KFO30" s="216"/>
      <c r="KFP30" s="216"/>
      <c r="KFQ30" s="216"/>
      <c r="KFR30" s="216"/>
      <c r="KFS30" s="216"/>
      <c r="KFT30" s="216"/>
      <c r="KFU30" s="216"/>
      <c r="KFV30" s="216"/>
      <c r="KFW30" s="216"/>
      <c r="KFX30" s="216"/>
      <c r="KFY30" s="216"/>
      <c r="KFZ30" s="216"/>
      <c r="KGA30" s="216"/>
      <c r="KGB30" s="216"/>
      <c r="KGC30" s="216"/>
      <c r="KGD30" s="216"/>
      <c r="KGE30" s="216"/>
      <c r="KGF30" s="216"/>
      <c r="KGG30" s="216"/>
      <c r="KGH30" s="216"/>
      <c r="KGI30" s="216"/>
      <c r="KGJ30" s="216"/>
      <c r="KGK30" s="216"/>
      <c r="KGL30" s="216"/>
      <c r="KGM30" s="216"/>
      <c r="KGN30" s="216"/>
      <c r="KGO30" s="216"/>
      <c r="KGP30" s="216"/>
      <c r="KGQ30" s="216"/>
      <c r="KGR30" s="216"/>
      <c r="KGS30" s="216"/>
      <c r="KGT30" s="216"/>
      <c r="KGU30" s="216"/>
      <c r="KGV30" s="216"/>
      <c r="KGW30" s="216"/>
      <c r="KGX30" s="216"/>
      <c r="KGY30" s="216"/>
      <c r="KGZ30" s="216"/>
      <c r="KHA30" s="216"/>
      <c r="KHB30" s="216"/>
      <c r="KHC30" s="216"/>
      <c r="KHD30" s="216"/>
      <c r="KHE30" s="216"/>
      <c r="KHF30" s="216"/>
      <c r="KHG30" s="216"/>
      <c r="KHH30" s="216"/>
      <c r="KHI30" s="216"/>
      <c r="KHJ30" s="216"/>
      <c r="KHK30" s="216"/>
      <c r="KHL30" s="216"/>
      <c r="KHM30" s="216"/>
      <c r="KHN30" s="216"/>
      <c r="KHO30" s="216"/>
      <c r="KHP30" s="216"/>
      <c r="KHQ30" s="216"/>
      <c r="KHR30" s="216"/>
      <c r="KHS30" s="216"/>
      <c r="KHT30" s="216"/>
      <c r="KHU30" s="216"/>
      <c r="KHV30" s="216"/>
      <c r="KHW30" s="216"/>
      <c r="KHX30" s="216"/>
      <c r="KHY30" s="216"/>
      <c r="KHZ30" s="216"/>
      <c r="KIA30" s="216"/>
      <c r="KIB30" s="216"/>
      <c r="KIC30" s="216"/>
      <c r="KID30" s="216"/>
      <c r="KIE30" s="216"/>
      <c r="KIF30" s="216"/>
      <c r="KIG30" s="216"/>
      <c r="KIH30" s="216"/>
      <c r="KII30" s="216"/>
      <c r="KIJ30" s="216"/>
      <c r="KIK30" s="216"/>
      <c r="KIL30" s="216"/>
      <c r="KIM30" s="216"/>
      <c r="KIN30" s="216"/>
      <c r="KIO30" s="216"/>
      <c r="KIP30" s="216"/>
      <c r="KIQ30" s="216"/>
      <c r="KIR30" s="216"/>
      <c r="KIS30" s="216"/>
      <c r="KIT30" s="216"/>
      <c r="KIU30" s="216"/>
      <c r="KIV30" s="216"/>
      <c r="KIW30" s="216"/>
      <c r="KIX30" s="216"/>
      <c r="KIY30" s="216"/>
      <c r="KIZ30" s="216"/>
      <c r="KJA30" s="216"/>
      <c r="KJB30" s="216"/>
      <c r="KJC30" s="216"/>
      <c r="KJD30" s="216"/>
      <c r="KJE30" s="216"/>
      <c r="KJF30" s="216"/>
      <c r="KJG30" s="216"/>
      <c r="KJH30" s="216"/>
      <c r="KJI30" s="216"/>
      <c r="KJJ30" s="216"/>
      <c r="KJK30" s="216"/>
      <c r="KJL30" s="216"/>
      <c r="KJM30" s="216"/>
      <c r="KJN30" s="216"/>
      <c r="KJO30" s="216"/>
      <c r="KJP30" s="216"/>
      <c r="KJQ30" s="216"/>
      <c r="KJR30" s="216"/>
      <c r="KJS30" s="216"/>
      <c r="KJT30" s="216"/>
      <c r="KJU30" s="216"/>
      <c r="KJV30" s="216"/>
      <c r="KJW30" s="216"/>
      <c r="KJX30" s="216"/>
      <c r="KJY30" s="216"/>
      <c r="KJZ30" s="216"/>
      <c r="KKA30" s="216"/>
      <c r="KKB30" s="216"/>
      <c r="KKC30" s="216"/>
      <c r="KKD30" s="216"/>
      <c r="KKE30" s="216"/>
      <c r="KKF30" s="216"/>
      <c r="KKG30" s="216"/>
      <c r="KKH30" s="216"/>
      <c r="KKI30" s="216"/>
      <c r="KKJ30" s="216"/>
      <c r="KKK30" s="216"/>
      <c r="KKL30" s="216"/>
      <c r="KKM30" s="216"/>
      <c r="KKN30" s="216"/>
      <c r="KKO30" s="216"/>
      <c r="KKP30" s="216"/>
      <c r="KKQ30" s="216"/>
      <c r="KKR30" s="216"/>
      <c r="KKS30" s="216"/>
      <c r="KKT30" s="216"/>
      <c r="KKU30" s="216"/>
      <c r="KKV30" s="216"/>
      <c r="KKW30" s="216"/>
      <c r="KKX30" s="216"/>
      <c r="KKY30" s="216"/>
      <c r="KKZ30" s="216"/>
      <c r="KLA30" s="216"/>
      <c r="KLB30" s="216"/>
      <c r="KLC30" s="216"/>
      <c r="KLD30" s="216"/>
      <c r="KLE30" s="216"/>
      <c r="KLF30" s="216"/>
      <c r="KLG30" s="216"/>
      <c r="KLH30" s="216"/>
      <c r="KLI30" s="216"/>
      <c r="KLJ30" s="216"/>
      <c r="KLK30" s="216"/>
      <c r="KLL30" s="216"/>
      <c r="KLM30" s="216"/>
      <c r="KLN30" s="216"/>
      <c r="KLO30" s="216"/>
      <c r="KLP30" s="216"/>
      <c r="KLQ30" s="216"/>
      <c r="KLR30" s="216"/>
      <c r="KLS30" s="216"/>
      <c r="KLT30" s="216"/>
      <c r="KLU30" s="216"/>
      <c r="KLV30" s="216"/>
      <c r="KLW30" s="216"/>
      <c r="KLX30" s="216"/>
      <c r="KLY30" s="216"/>
      <c r="KLZ30" s="216"/>
      <c r="KMA30" s="216"/>
      <c r="KMB30" s="216"/>
      <c r="KMC30" s="216"/>
      <c r="KMD30" s="216"/>
      <c r="KME30" s="216"/>
      <c r="KMF30" s="216"/>
      <c r="KMG30" s="216"/>
      <c r="KMH30" s="216"/>
      <c r="KMI30" s="216"/>
      <c r="KMJ30" s="216"/>
      <c r="KMK30" s="216"/>
      <c r="KML30" s="216"/>
      <c r="KMM30" s="216"/>
      <c r="KMN30" s="216"/>
      <c r="KMO30" s="216"/>
      <c r="KMP30" s="216"/>
      <c r="KMQ30" s="216"/>
      <c r="KMR30" s="216"/>
      <c r="KMS30" s="216"/>
      <c r="KMT30" s="216"/>
      <c r="KMU30" s="216"/>
      <c r="KMV30" s="216"/>
      <c r="KMW30" s="216"/>
      <c r="KMX30" s="216"/>
      <c r="KMY30" s="216"/>
      <c r="KMZ30" s="216"/>
      <c r="KNA30" s="216"/>
      <c r="KNB30" s="216"/>
      <c r="KNC30" s="216"/>
      <c r="KND30" s="216"/>
      <c r="KNE30" s="216"/>
      <c r="KNF30" s="216"/>
      <c r="KNG30" s="216"/>
      <c r="KNH30" s="216"/>
      <c r="KNI30" s="216"/>
      <c r="KNJ30" s="216"/>
      <c r="KNK30" s="216"/>
      <c r="KNL30" s="216"/>
      <c r="KNM30" s="216"/>
      <c r="KNN30" s="216"/>
      <c r="KNO30" s="216"/>
      <c r="KNP30" s="216"/>
      <c r="KNQ30" s="216"/>
      <c r="KNR30" s="216"/>
      <c r="KNS30" s="216"/>
      <c r="KNT30" s="216"/>
      <c r="KNU30" s="216"/>
      <c r="KNV30" s="216"/>
      <c r="KNW30" s="216"/>
      <c r="KNX30" s="216"/>
      <c r="KNY30" s="216"/>
      <c r="KNZ30" s="216"/>
      <c r="KOA30" s="216"/>
      <c r="KOB30" s="216"/>
      <c r="KOC30" s="216"/>
      <c r="KOD30" s="216"/>
      <c r="KOE30" s="216"/>
      <c r="KOF30" s="216"/>
      <c r="KOG30" s="216"/>
      <c r="KOH30" s="216"/>
      <c r="KOI30" s="216"/>
      <c r="KOJ30" s="216"/>
      <c r="KOK30" s="216"/>
      <c r="KOL30" s="216"/>
      <c r="KOM30" s="216"/>
      <c r="KON30" s="216"/>
      <c r="KOO30" s="216"/>
      <c r="KOP30" s="216"/>
      <c r="KOQ30" s="216"/>
      <c r="KOR30" s="216"/>
      <c r="KOS30" s="216"/>
      <c r="KOT30" s="216"/>
      <c r="KOU30" s="216"/>
      <c r="KOV30" s="216"/>
      <c r="KOW30" s="216"/>
      <c r="KOX30" s="216"/>
      <c r="KOY30" s="216"/>
      <c r="KOZ30" s="216"/>
      <c r="KPA30" s="216"/>
      <c r="KPB30" s="216"/>
      <c r="KPC30" s="216"/>
      <c r="KPD30" s="216"/>
      <c r="KPE30" s="216"/>
      <c r="KPF30" s="216"/>
      <c r="KPG30" s="216"/>
      <c r="KPH30" s="216"/>
      <c r="KPI30" s="216"/>
      <c r="KPJ30" s="216"/>
      <c r="KPK30" s="216"/>
      <c r="KPL30" s="216"/>
      <c r="KPM30" s="216"/>
      <c r="KPN30" s="216"/>
      <c r="KPO30" s="216"/>
      <c r="KPP30" s="216"/>
      <c r="KPQ30" s="216"/>
      <c r="KPR30" s="216"/>
      <c r="KPS30" s="216"/>
      <c r="KPT30" s="216"/>
      <c r="KPU30" s="216"/>
      <c r="KPV30" s="216"/>
      <c r="KPW30" s="216"/>
      <c r="KPX30" s="216"/>
      <c r="KPY30" s="216"/>
      <c r="KPZ30" s="216"/>
      <c r="KQA30" s="216"/>
      <c r="KQB30" s="216"/>
      <c r="KQC30" s="216"/>
      <c r="KQD30" s="216"/>
      <c r="KQE30" s="216"/>
      <c r="KQF30" s="216"/>
      <c r="KQG30" s="216"/>
      <c r="KQH30" s="216"/>
      <c r="KQI30" s="216"/>
      <c r="KQJ30" s="216"/>
      <c r="KQK30" s="216"/>
      <c r="KQL30" s="216"/>
      <c r="KQM30" s="216"/>
      <c r="KQN30" s="216"/>
      <c r="KQO30" s="216"/>
      <c r="KQP30" s="216"/>
      <c r="KQQ30" s="216"/>
      <c r="KQR30" s="216"/>
      <c r="KQS30" s="216"/>
      <c r="KQT30" s="216"/>
      <c r="KQU30" s="216"/>
      <c r="KQV30" s="216"/>
      <c r="KQW30" s="216"/>
      <c r="KQX30" s="216"/>
      <c r="KQY30" s="216"/>
      <c r="KQZ30" s="216"/>
      <c r="KRA30" s="216"/>
      <c r="KRB30" s="216"/>
      <c r="KRC30" s="216"/>
      <c r="KRD30" s="216"/>
      <c r="KRE30" s="216"/>
      <c r="KRF30" s="216"/>
      <c r="KRG30" s="216"/>
      <c r="KRH30" s="216"/>
      <c r="KRI30" s="216"/>
      <c r="KRJ30" s="216"/>
      <c r="KRK30" s="216"/>
      <c r="KRL30" s="216"/>
      <c r="KRM30" s="216"/>
      <c r="KRN30" s="216"/>
      <c r="KRO30" s="216"/>
      <c r="KRP30" s="216"/>
      <c r="KRQ30" s="216"/>
      <c r="KRR30" s="216"/>
      <c r="KRS30" s="216"/>
      <c r="KRT30" s="216"/>
      <c r="KRU30" s="216"/>
      <c r="KRV30" s="216"/>
      <c r="KRW30" s="216"/>
      <c r="KRX30" s="216"/>
      <c r="KRY30" s="216"/>
      <c r="KRZ30" s="216"/>
      <c r="KSA30" s="216"/>
      <c r="KSB30" s="216"/>
      <c r="KSC30" s="216"/>
      <c r="KSD30" s="216"/>
      <c r="KSE30" s="216"/>
      <c r="KSF30" s="216"/>
      <c r="KSG30" s="216"/>
      <c r="KSH30" s="216"/>
      <c r="KSI30" s="216"/>
      <c r="KSJ30" s="216"/>
      <c r="KSK30" s="216"/>
      <c r="KSL30" s="216"/>
      <c r="KSM30" s="216"/>
      <c r="KSN30" s="216"/>
      <c r="KSO30" s="216"/>
      <c r="KSP30" s="216"/>
      <c r="KSQ30" s="216"/>
      <c r="KSR30" s="216"/>
      <c r="KSS30" s="216"/>
      <c r="KST30" s="216"/>
      <c r="KSU30" s="216"/>
      <c r="KSV30" s="216"/>
      <c r="KSW30" s="216"/>
      <c r="KSX30" s="216"/>
      <c r="KSY30" s="216"/>
      <c r="KSZ30" s="216"/>
      <c r="KTA30" s="216"/>
      <c r="KTB30" s="216"/>
      <c r="KTC30" s="216"/>
      <c r="KTD30" s="216"/>
      <c r="KTE30" s="216"/>
      <c r="KTF30" s="216"/>
      <c r="KTG30" s="216"/>
      <c r="KTH30" s="216"/>
      <c r="KTI30" s="216"/>
      <c r="KTJ30" s="216"/>
      <c r="KTK30" s="216"/>
      <c r="KTL30" s="216"/>
      <c r="KTM30" s="216"/>
      <c r="KTN30" s="216"/>
      <c r="KTO30" s="216"/>
      <c r="KTP30" s="216"/>
      <c r="KTQ30" s="216"/>
      <c r="KTR30" s="216"/>
      <c r="KTS30" s="216"/>
      <c r="KTT30" s="216"/>
      <c r="KTU30" s="216"/>
      <c r="KTV30" s="216"/>
      <c r="KTW30" s="216"/>
      <c r="KTX30" s="216"/>
      <c r="KTY30" s="216"/>
      <c r="KTZ30" s="216"/>
      <c r="KUA30" s="216"/>
      <c r="KUB30" s="216"/>
      <c r="KUC30" s="216"/>
      <c r="KUD30" s="216"/>
      <c r="KUE30" s="216"/>
      <c r="KUF30" s="216"/>
      <c r="KUG30" s="216"/>
      <c r="KUH30" s="216"/>
      <c r="KUI30" s="216"/>
      <c r="KUJ30" s="216"/>
      <c r="KUK30" s="216"/>
      <c r="KUL30" s="216"/>
      <c r="KUM30" s="216"/>
      <c r="KUN30" s="216"/>
      <c r="KUO30" s="216"/>
      <c r="KUP30" s="216"/>
      <c r="KUQ30" s="216"/>
      <c r="KUR30" s="216"/>
      <c r="KUS30" s="216"/>
      <c r="KUT30" s="216"/>
      <c r="KUU30" s="216"/>
      <c r="KUV30" s="216"/>
      <c r="KUW30" s="216"/>
      <c r="KUX30" s="216"/>
      <c r="KUY30" s="216"/>
      <c r="KUZ30" s="216"/>
      <c r="KVA30" s="216"/>
      <c r="KVB30" s="216"/>
      <c r="KVC30" s="216"/>
      <c r="KVD30" s="216"/>
      <c r="KVE30" s="216"/>
      <c r="KVF30" s="216"/>
      <c r="KVG30" s="216"/>
      <c r="KVH30" s="216"/>
      <c r="KVI30" s="216"/>
      <c r="KVJ30" s="216"/>
      <c r="KVK30" s="216"/>
      <c r="KVL30" s="216"/>
      <c r="KVM30" s="216"/>
      <c r="KVN30" s="216"/>
      <c r="KVO30" s="216"/>
      <c r="KVP30" s="216"/>
      <c r="KVQ30" s="216"/>
      <c r="KVR30" s="216"/>
      <c r="KVS30" s="216"/>
      <c r="KVT30" s="216"/>
      <c r="KVU30" s="216"/>
      <c r="KVV30" s="216"/>
      <c r="KVW30" s="216"/>
      <c r="KVX30" s="216"/>
      <c r="KVY30" s="216"/>
      <c r="KVZ30" s="216"/>
      <c r="KWA30" s="216"/>
      <c r="KWB30" s="216"/>
      <c r="KWC30" s="216"/>
      <c r="KWD30" s="216"/>
      <c r="KWE30" s="216"/>
      <c r="KWF30" s="216"/>
      <c r="KWG30" s="216"/>
      <c r="KWH30" s="216"/>
      <c r="KWI30" s="216"/>
      <c r="KWJ30" s="216"/>
      <c r="KWK30" s="216"/>
      <c r="KWL30" s="216"/>
      <c r="KWM30" s="216"/>
      <c r="KWN30" s="216"/>
      <c r="KWO30" s="216"/>
      <c r="KWP30" s="216"/>
      <c r="KWQ30" s="216"/>
      <c r="KWR30" s="216"/>
      <c r="KWS30" s="216"/>
      <c r="KWT30" s="216"/>
      <c r="KWU30" s="216"/>
      <c r="KWV30" s="216"/>
      <c r="KWW30" s="216"/>
      <c r="KWX30" s="216"/>
      <c r="KWY30" s="216"/>
      <c r="KWZ30" s="216"/>
      <c r="KXA30" s="216"/>
      <c r="KXB30" s="216"/>
      <c r="KXC30" s="216"/>
      <c r="KXD30" s="216"/>
      <c r="KXE30" s="216"/>
      <c r="KXF30" s="216"/>
      <c r="KXG30" s="216"/>
      <c r="KXH30" s="216"/>
      <c r="KXI30" s="216"/>
      <c r="KXJ30" s="216"/>
      <c r="KXK30" s="216"/>
      <c r="KXL30" s="216"/>
      <c r="KXM30" s="216"/>
      <c r="KXN30" s="216"/>
      <c r="KXO30" s="216"/>
      <c r="KXP30" s="216"/>
      <c r="KXQ30" s="216"/>
      <c r="KXR30" s="216"/>
      <c r="KXS30" s="216"/>
      <c r="KXT30" s="216"/>
      <c r="KXU30" s="216"/>
      <c r="KXV30" s="216"/>
      <c r="KXW30" s="216"/>
      <c r="KXX30" s="216"/>
      <c r="KXY30" s="216"/>
      <c r="KXZ30" s="216"/>
      <c r="KYA30" s="216"/>
      <c r="KYB30" s="216"/>
      <c r="KYC30" s="216"/>
      <c r="KYD30" s="216"/>
      <c r="KYE30" s="216"/>
      <c r="KYF30" s="216"/>
      <c r="KYG30" s="216"/>
      <c r="KYH30" s="216"/>
      <c r="KYI30" s="216"/>
      <c r="KYJ30" s="216"/>
      <c r="KYK30" s="216"/>
      <c r="KYL30" s="216"/>
      <c r="KYM30" s="216"/>
      <c r="KYN30" s="216"/>
      <c r="KYO30" s="216"/>
      <c r="KYP30" s="216"/>
      <c r="KYQ30" s="216"/>
      <c r="KYR30" s="216"/>
      <c r="KYS30" s="216"/>
      <c r="KYT30" s="216"/>
      <c r="KYU30" s="216"/>
      <c r="KYV30" s="216"/>
      <c r="KYW30" s="216"/>
      <c r="KYX30" s="216"/>
      <c r="KYY30" s="216"/>
      <c r="KYZ30" s="216"/>
      <c r="KZA30" s="216"/>
      <c r="KZB30" s="216"/>
      <c r="KZC30" s="216"/>
      <c r="KZD30" s="216"/>
      <c r="KZE30" s="216"/>
      <c r="KZF30" s="216"/>
      <c r="KZG30" s="216"/>
      <c r="KZH30" s="216"/>
      <c r="KZI30" s="216"/>
      <c r="KZJ30" s="216"/>
      <c r="KZK30" s="216"/>
      <c r="KZL30" s="216"/>
      <c r="KZM30" s="216"/>
      <c r="KZN30" s="216"/>
      <c r="KZO30" s="216"/>
      <c r="KZP30" s="216"/>
      <c r="KZQ30" s="216"/>
      <c r="KZR30" s="216"/>
      <c r="KZS30" s="216"/>
      <c r="KZT30" s="216"/>
      <c r="KZU30" s="216"/>
      <c r="KZV30" s="216"/>
      <c r="KZW30" s="216"/>
      <c r="KZX30" s="216"/>
      <c r="KZY30" s="216"/>
      <c r="KZZ30" s="216"/>
      <c r="LAA30" s="216"/>
      <c r="LAB30" s="216"/>
      <c r="LAC30" s="216"/>
      <c r="LAD30" s="216"/>
      <c r="LAE30" s="216"/>
      <c r="LAF30" s="216"/>
      <c r="LAG30" s="216"/>
      <c r="LAH30" s="216"/>
      <c r="LAI30" s="216"/>
      <c r="LAJ30" s="216"/>
      <c r="LAK30" s="216"/>
      <c r="LAL30" s="216"/>
      <c r="LAM30" s="216"/>
      <c r="LAN30" s="216"/>
      <c r="LAO30" s="216"/>
      <c r="LAP30" s="216"/>
      <c r="LAQ30" s="216"/>
      <c r="LAR30" s="216"/>
      <c r="LAS30" s="216"/>
      <c r="LAT30" s="216"/>
      <c r="LAU30" s="216"/>
      <c r="LAV30" s="216"/>
      <c r="LAW30" s="216"/>
      <c r="LAX30" s="216"/>
      <c r="LAY30" s="216"/>
      <c r="LAZ30" s="216"/>
      <c r="LBA30" s="216"/>
      <c r="LBB30" s="216"/>
      <c r="LBC30" s="216"/>
      <c r="LBD30" s="216"/>
      <c r="LBE30" s="216"/>
      <c r="LBF30" s="216"/>
      <c r="LBG30" s="216"/>
      <c r="LBH30" s="216"/>
      <c r="LBI30" s="216"/>
      <c r="LBJ30" s="216"/>
      <c r="LBK30" s="216"/>
      <c r="LBL30" s="216"/>
      <c r="LBM30" s="216"/>
      <c r="LBN30" s="216"/>
      <c r="LBO30" s="216"/>
      <c r="LBP30" s="216"/>
      <c r="LBQ30" s="216"/>
      <c r="LBR30" s="216"/>
      <c r="LBS30" s="216"/>
      <c r="LBT30" s="216"/>
      <c r="LBU30" s="216"/>
      <c r="LBV30" s="216"/>
      <c r="LBW30" s="216"/>
      <c r="LBX30" s="216"/>
      <c r="LBY30" s="216"/>
      <c r="LBZ30" s="216"/>
      <c r="LCA30" s="216"/>
      <c r="LCB30" s="216"/>
      <c r="LCC30" s="216"/>
      <c r="LCD30" s="216"/>
      <c r="LCE30" s="216"/>
      <c r="LCF30" s="216"/>
      <c r="LCG30" s="216"/>
      <c r="LCH30" s="216"/>
      <c r="LCI30" s="216"/>
      <c r="LCJ30" s="216"/>
      <c r="LCK30" s="216"/>
      <c r="LCL30" s="216"/>
      <c r="LCM30" s="216"/>
      <c r="LCN30" s="216"/>
      <c r="LCO30" s="216"/>
      <c r="LCP30" s="216"/>
      <c r="LCQ30" s="216"/>
      <c r="LCR30" s="216"/>
      <c r="LCS30" s="216"/>
      <c r="LCT30" s="216"/>
      <c r="LCU30" s="216"/>
      <c r="LCV30" s="216"/>
      <c r="LCW30" s="216"/>
      <c r="LCX30" s="216"/>
      <c r="LCY30" s="216"/>
      <c r="LCZ30" s="216"/>
      <c r="LDA30" s="216"/>
      <c r="LDB30" s="216"/>
      <c r="LDC30" s="216"/>
      <c r="LDD30" s="216"/>
      <c r="LDE30" s="216"/>
      <c r="LDF30" s="216"/>
      <c r="LDG30" s="216"/>
      <c r="LDH30" s="216"/>
      <c r="LDI30" s="216"/>
      <c r="LDJ30" s="216"/>
      <c r="LDK30" s="216"/>
      <c r="LDL30" s="216"/>
      <c r="LDM30" s="216"/>
      <c r="LDN30" s="216"/>
      <c r="LDO30" s="216"/>
      <c r="LDP30" s="216"/>
      <c r="LDQ30" s="216"/>
      <c r="LDR30" s="216"/>
      <c r="LDS30" s="216"/>
      <c r="LDT30" s="216"/>
      <c r="LDU30" s="216"/>
      <c r="LDV30" s="216"/>
      <c r="LDW30" s="216"/>
      <c r="LDX30" s="216"/>
      <c r="LDY30" s="216"/>
      <c r="LDZ30" s="216"/>
      <c r="LEA30" s="216"/>
      <c r="LEB30" s="216"/>
      <c r="LEC30" s="216"/>
      <c r="LED30" s="216"/>
      <c r="LEE30" s="216"/>
      <c r="LEF30" s="216"/>
      <c r="LEG30" s="216"/>
      <c r="LEH30" s="216"/>
      <c r="LEI30" s="216"/>
      <c r="LEJ30" s="216"/>
      <c r="LEK30" s="216"/>
      <c r="LEL30" s="216"/>
      <c r="LEM30" s="216"/>
      <c r="LEN30" s="216"/>
      <c r="LEO30" s="216"/>
      <c r="LEP30" s="216"/>
      <c r="LEQ30" s="216"/>
      <c r="LER30" s="216"/>
      <c r="LES30" s="216"/>
      <c r="LET30" s="216"/>
      <c r="LEU30" s="216"/>
      <c r="LEV30" s="216"/>
      <c r="LEW30" s="216"/>
      <c r="LEX30" s="216"/>
      <c r="LEY30" s="216"/>
      <c r="LEZ30" s="216"/>
      <c r="LFA30" s="216"/>
      <c r="LFB30" s="216"/>
      <c r="LFC30" s="216"/>
      <c r="LFD30" s="216"/>
      <c r="LFE30" s="216"/>
      <c r="LFF30" s="216"/>
      <c r="LFG30" s="216"/>
      <c r="LFH30" s="216"/>
      <c r="LFI30" s="216"/>
      <c r="LFJ30" s="216"/>
      <c r="LFK30" s="216"/>
      <c r="LFL30" s="216"/>
      <c r="LFM30" s="216"/>
      <c r="LFN30" s="216"/>
      <c r="LFO30" s="216"/>
      <c r="LFP30" s="216"/>
      <c r="LFQ30" s="216"/>
      <c r="LFR30" s="216"/>
      <c r="LFS30" s="216"/>
      <c r="LFT30" s="216"/>
      <c r="LFU30" s="216"/>
      <c r="LFV30" s="216"/>
      <c r="LFW30" s="216"/>
      <c r="LFX30" s="216"/>
      <c r="LFY30" s="216"/>
      <c r="LFZ30" s="216"/>
      <c r="LGA30" s="216"/>
      <c r="LGB30" s="216"/>
      <c r="LGC30" s="216"/>
      <c r="LGD30" s="216"/>
      <c r="LGE30" s="216"/>
      <c r="LGF30" s="216"/>
      <c r="LGG30" s="216"/>
      <c r="LGH30" s="216"/>
      <c r="LGI30" s="216"/>
      <c r="LGJ30" s="216"/>
      <c r="LGK30" s="216"/>
      <c r="LGL30" s="216"/>
      <c r="LGM30" s="216"/>
      <c r="LGN30" s="216"/>
      <c r="LGO30" s="216"/>
      <c r="LGP30" s="216"/>
      <c r="LGQ30" s="216"/>
      <c r="LGR30" s="216"/>
      <c r="LGS30" s="216"/>
      <c r="LGT30" s="216"/>
      <c r="LGU30" s="216"/>
      <c r="LGV30" s="216"/>
      <c r="LGW30" s="216"/>
      <c r="LGX30" s="216"/>
      <c r="LGY30" s="216"/>
      <c r="LGZ30" s="216"/>
      <c r="LHA30" s="216"/>
      <c r="LHB30" s="216"/>
      <c r="LHC30" s="216"/>
      <c r="LHD30" s="216"/>
      <c r="LHE30" s="216"/>
      <c r="LHF30" s="216"/>
      <c r="LHG30" s="216"/>
      <c r="LHH30" s="216"/>
      <c r="LHI30" s="216"/>
      <c r="LHJ30" s="216"/>
      <c r="LHK30" s="216"/>
      <c r="LHL30" s="216"/>
      <c r="LHM30" s="216"/>
      <c r="LHN30" s="216"/>
      <c r="LHO30" s="216"/>
      <c r="LHP30" s="216"/>
      <c r="LHQ30" s="216"/>
      <c r="LHR30" s="216"/>
      <c r="LHS30" s="216"/>
      <c r="LHT30" s="216"/>
      <c r="LHU30" s="216"/>
      <c r="LHV30" s="216"/>
      <c r="LHW30" s="216"/>
      <c r="LHX30" s="216"/>
      <c r="LHY30" s="216"/>
      <c r="LHZ30" s="216"/>
      <c r="LIA30" s="216"/>
      <c r="LIB30" s="216"/>
      <c r="LIC30" s="216"/>
      <c r="LID30" s="216"/>
      <c r="LIE30" s="216"/>
      <c r="LIF30" s="216"/>
      <c r="LIG30" s="216"/>
      <c r="LIH30" s="216"/>
      <c r="LII30" s="216"/>
      <c r="LIJ30" s="216"/>
      <c r="LIK30" s="216"/>
      <c r="LIL30" s="216"/>
      <c r="LIM30" s="216"/>
      <c r="LIN30" s="216"/>
      <c r="LIO30" s="216"/>
      <c r="LIP30" s="216"/>
      <c r="LIQ30" s="216"/>
      <c r="LIR30" s="216"/>
      <c r="LIS30" s="216"/>
      <c r="LIT30" s="216"/>
      <c r="LIU30" s="216"/>
      <c r="LIV30" s="216"/>
      <c r="LIW30" s="216"/>
      <c r="LIX30" s="216"/>
      <c r="LIY30" s="216"/>
      <c r="LIZ30" s="216"/>
      <c r="LJA30" s="216"/>
      <c r="LJB30" s="216"/>
      <c r="LJC30" s="216"/>
      <c r="LJD30" s="216"/>
      <c r="LJE30" s="216"/>
      <c r="LJF30" s="216"/>
      <c r="LJG30" s="216"/>
      <c r="LJH30" s="216"/>
      <c r="LJI30" s="216"/>
      <c r="LJJ30" s="216"/>
      <c r="LJK30" s="216"/>
      <c r="LJL30" s="216"/>
      <c r="LJM30" s="216"/>
      <c r="LJN30" s="216"/>
      <c r="LJO30" s="216"/>
      <c r="LJP30" s="216"/>
      <c r="LJQ30" s="216"/>
      <c r="LJR30" s="216"/>
      <c r="LJS30" s="216"/>
      <c r="LJT30" s="216"/>
      <c r="LJU30" s="216"/>
      <c r="LJV30" s="216"/>
      <c r="LJW30" s="216"/>
      <c r="LJX30" s="216"/>
      <c r="LJY30" s="216"/>
      <c r="LJZ30" s="216"/>
      <c r="LKA30" s="216"/>
      <c r="LKB30" s="216"/>
      <c r="LKC30" s="216"/>
      <c r="LKD30" s="216"/>
      <c r="LKE30" s="216"/>
      <c r="LKF30" s="216"/>
      <c r="LKG30" s="216"/>
      <c r="LKH30" s="216"/>
      <c r="LKI30" s="216"/>
      <c r="LKJ30" s="216"/>
      <c r="LKK30" s="216"/>
      <c r="LKL30" s="216"/>
      <c r="LKM30" s="216"/>
      <c r="LKN30" s="216"/>
      <c r="LKO30" s="216"/>
      <c r="LKP30" s="216"/>
      <c r="LKQ30" s="216"/>
      <c r="LKR30" s="216"/>
      <c r="LKS30" s="216"/>
      <c r="LKT30" s="216"/>
      <c r="LKU30" s="216"/>
      <c r="LKV30" s="216"/>
      <c r="LKW30" s="216"/>
      <c r="LKX30" s="216"/>
      <c r="LKY30" s="216"/>
      <c r="LKZ30" s="216"/>
      <c r="LLA30" s="216"/>
      <c r="LLB30" s="216"/>
      <c r="LLC30" s="216"/>
      <c r="LLD30" s="216"/>
      <c r="LLE30" s="216"/>
      <c r="LLF30" s="216"/>
      <c r="LLG30" s="216"/>
      <c r="LLH30" s="216"/>
      <c r="LLI30" s="216"/>
      <c r="LLJ30" s="216"/>
      <c r="LLK30" s="216"/>
      <c r="LLL30" s="216"/>
      <c r="LLM30" s="216"/>
      <c r="LLN30" s="216"/>
      <c r="LLO30" s="216"/>
      <c r="LLP30" s="216"/>
      <c r="LLQ30" s="216"/>
      <c r="LLR30" s="216"/>
      <c r="LLS30" s="216"/>
      <c r="LLT30" s="216"/>
      <c r="LLU30" s="216"/>
      <c r="LLV30" s="216"/>
      <c r="LLW30" s="216"/>
      <c r="LLX30" s="216"/>
      <c r="LLY30" s="216"/>
      <c r="LLZ30" s="216"/>
      <c r="LMA30" s="216"/>
      <c r="LMB30" s="216"/>
      <c r="LMC30" s="216"/>
      <c r="LMD30" s="216"/>
      <c r="LME30" s="216"/>
      <c r="LMF30" s="216"/>
      <c r="LMG30" s="216"/>
      <c r="LMH30" s="216"/>
      <c r="LMI30" s="216"/>
      <c r="LMJ30" s="216"/>
      <c r="LMK30" s="216"/>
      <c r="LML30" s="216"/>
      <c r="LMM30" s="216"/>
      <c r="LMN30" s="216"/>
      <c r="LMO30" s="216"/>
      <c r="LMP30" s="216"/>
      <c r="LMQ30" s="216"/>
      <c r="LMR30" s="216"/>
      <c r="LMS30" s="216"/>
      <c r="LMT30" s="216"/>
      <c r="LMU30" s="216"/>
      <c r="LMV30" s="216"/>
      <c r="LMW30" s="216"/>
      <c r="LMX30" s="216"/>
      <c r="LMY30" s="216"/>
      <c r="LMZ30" s="216"/>
      <c r="LNA30" s="216"/>
      <c r="LNB30" s="216"/>
      <c r="LNC30" s="216"/>
      <c r="LND30" s="216"/>
      <c r="LNE30" s="216"/>
      <c r="LNF30" s="216"/>
      <c r="LNG30" s="216"/>
      <c r="LNH30" s="216"/>
      <c r="LNI30" s="216"/>
      <c r="LNJ30" s="216"/>
      <c r="LNK30" s="216"/>
      <c r="LNL30" s="216"/>
      <c r="LNM30" s="216"/>
      <c r="LNN30" s="216"/>
      <c r="LNO30" s="216"/>
      <c r="LNP30" s="216"/>
      <c r="LNQ30" s="216"/>
      <c r="LNR30" s="216"/>
      <c r="LNS30" s="216"/>
      <c r="LNT30" s="216"/>
      <c r="LNU30" s="216"/>
      <c r="LNV30" s="216"/>
      <c r="LNW30" s="216"/>
      <c r="LNX30" s="216"/>
      <c r="LNY30" s="216"/>
      <c r="LNZ30" s="216"/>
      <c r="LOA30" s="216"/>
      <c r="LOB30" s="216"/>
      <c r="LOC30" s="216"/>
      <c r="LOD30" s="216"/>
      <c r="LOE30" s="216"/>
      <c r="LOF30" s="216"/>
      <c r="LOG30" s="216"/>
      <c r="LOH30" s="216"/>
      <c r="LOI30" s="216"/>
      <c r="LOJ30" s="216"/>
      <c r="LOK30" s="216"/>
      <c r="LOL30" s="216"/>
      <c r="LOM30" s="216"/>
      <c r="LON30" s="216"/>
      <c r="LOO30" s="216"/>
      <c r="LOP30" s="216"/>
      <c r="LOQ30" s="216"/>
      <c r="LOR30" s="216"/>
      <c r="LOS30" s="216"/>
      <c r="LOT30" s="216"/>
      <c r="LOU30" s="216"/>
      <c r="LOV30" s="216"/>
      <c r="LOW30" s="216"/>
      <c r="LOX30" s="216"/>
      <c r="LOY30" s="216"/>
      <c r="LOZ30" s="216"/>
      <c r="LPA30" s="216"/>
      <c r="LPB30" s="216"/>
      <c r="LPC30" s="216"/>
      <c r="LPD30" s="216"/>
      <c r="LPE30" s="216"/>
      <c r="LPF30" s="216"/>
      <c r="LPG30" s="216"/>
      <c r="LPH30" s="216"/>
      <c r="LPI30" s="216"/>
      <c r="LPJ30" s="216"/>
      <c r="LPK30" s="216"/>
      <c r="LPL30" s="216"/>
      <c r="LPM30" s="216"/>
      <c r="LPN30" s="216"/>
      <c r="LPO30" s="216"/>
      <c r="LPP30" s="216"/>
      <c r="LPQ30" s="216"/>
      <c r="LPR30" s="216"/>
      <c r="LPS30" s="216"/>
      <c r="LPT30" s="216"/>
      <c r="LPU30" s="216"/>
      <c r="LPV30" s="216"/>
      <c r="LPW30" s="216"/>
      <c r="LPX30" s="216"/>
      <c r="LPY30" s="216"/>
      <c r="LPZ30" s="216"/>
      <c r="LQA30" s="216"/>
      <c r="LQB30" s="216"/>
      <c r="LQC30" s="216"/>
      <c r="LQD30" s="216"/>
      <c r="LQE30" s="216"/>
      <c r="LQF30" s="216"/>
      <c r="LQG30" s="216"/>
      <c r="LQH30" s="216"/>
      <c r="LQI30" s="216"/>
      <c r="LQJ30" s="216"/>
      <c r="LQK30" s="216"/>
      <c r="LQL30" s="216"/>
      <c r="LQM30" s="216"/>
      <c r="LQN30" s="216"/>
      <c r="LQO30" s="216"/>
      <c r="LQP30" s="216"/>
      <c r="LQQ30" s="216"/>
      <c r="LQR30" s="216"/>
      <c r="LQS30" s="216"/>
      <c r="LQT30" s="216"/>
      <c r="LQU30" s="216"/>
      <c r="LQV30" s="216"/>
      <c r="LQW30" s="216"/>
      <c r="LQX30" s="216"/>
      <c r="LQY30" s="216"/>
      <c r="LQZ30" s="216"/>
      <c r="LRA30" s="216"/>
      <c r="LRB30" s="216"/>
      <c r="LRC30" s="216"/>
      <c r="LRD30" s="216"/>
      <c r="LRE30" s="216"/>
      <c r="LRF30" s="216"/>
      <c r="LRG30" s="216"/>
      <c r="LRH30" s="216"/>
      <c r="LRI30" s="216"/>
      <c r="LRJ30" s="216"/>
      <c r="LRK30" s="216"/>
      <c r="LRL30" s="216"/>
      <c r="LRM30" s="216"/>
      <c r="LRN30" s="216"/>
      <c r="LRO30" s="216"/>
      <c r="LRP30" s="216"/>
      <c r="LRQ30" s="216"/>
      <c r="LRR30" s="216"/>
      <c r="LRS30" s="216"/>
      <c r="LRT30" s="216"/>
      <c r="LRU30" s="216"/>
      <c r="LRV30" s="216"/>
      <c r="LRW30" s="216"/>
      <c r="LRX30" s="216"/>
      <c r="LRY30" s="216"/>
      <c r="LRZ30" s="216"/>
      <c r="LSA30" s="216"/>
      <c r="LSB30" s="216"/>
      <c r="LSC30" s="216"/>
      <c r="LSD30" s="216"/>
      <c r="LSE30" s="216"/>
      <c r="LSF30" s="216"/>
      <c r="LSG30" s="216"/>
      <c r="LSH30" s="216"/>
      <c r="LSI30" s="216"/>
      <c r="LSJ30" s="216"/>
      <c r="LSK30" s="216"/>
      <c r="LSL30" s="216"/>
      <c r="LSM30" s="216"/>
      <c r="LSN30" s="216"/>
      <c r="LSO30" s="216"/>
      <c r="LSP30" s="216"/>
      <c r="LSQ30" s="216"/>
      <c r="LSR30" s="216"/>
      <c r="LSS30" s="216"/>
      <c r="LST30" s="216"/>
      <c r="LSU30" s="216"/>
      <c r="LSV30" s="216"/>
      <c r="LSW30" s="216"/>
      <c r="LSX30" s="216"/>
      <c r="LSY30" s="216"/>
      <c r="LSZ30" s="216"/>
      <c r="LTA30" s="216"/>
      <c r="LTB30" s="216"/>
      <c r="LTC30" s="216"/>
      <c r="LTD30" s="216"/>
      <c r="LTE30" s="216"/>
      <c r="LTF30" s="216"/>
      <c r="LTG30" s="216"/>
      <c r="LTH30" s="216"/>
      <c r="LTI30" s="216"/>
      <c r="LTJ30" s="216"/>
      <c r="LTK30" s="216"/>
      <c r="LTL30" s="216"/>
      <c r="LTM30" s="216"/>
      <c r="LTN30" s="216"/>
      <c r="LTO30" s="216"/>
      <c r="LTP30" s="216"/>
      <c r="LTQ30" s="216"/>
      <c r="LTR30" s="216"/>
      <c r="LTS30" s="216"/>
      <c r="LTT30" s="216"/>
      <c r="LTU30" s="216"/>
      <c r="LTV30" s="216"/>
      <c r="LTW30" s="216"/>
      <c r="LTX30" s="216"/>
      <c r="LTY30" s="216"/>
      <c r="LTZ30" s="216"/>
      <c r="LUA30" s="216"/>
      <c r="LUB30" s="216"/>
      <c r="LUC30" s="216"/>
      <c r="LUD30" s="216"/>
      <c r="LUE30" s="216"/>
      <c r="LUF30" s="216"/>
      <c r="LUG30" s="216"/>
      <c r="LUH30" s="216"/>
      <c r="LUI30" s="216"/>
      <c r="LUJ30" s="216"/>
      <c r="LUK30" s="216"/>
      <c r="LUL30" s="216"/>
      <c r="LUM30" s="216"/>
      <c r="LUN30" s="216"/>
      <c r="LUO30" s="216"/>
      <c r="LUP30" s="216"/>
      <c r="LUQ30" s="216"/>
      <c r="LUR30" s="216"/>
      <c r="LUS30" s="216"/>
      <c r="LUT30" s="216"/>
      <c r="LUU30" s="216"/>
      <c r="LUV30" s="216"/>
      <c r="LUW30" s="216"/>
      <c r="LUX30" s="216"/>
      <c r="LUY30" s="216"/>
      <c r="LUZ30" s="216"/>
      <c r="LVA30" s="216"/>
      <c r="LVB30" s="216"/>
      <c r="LVC30" s="216"/>
      <c r="LVD30" s="216"/>
      <c r="LVE30" s="216"/>
      <c r="LVF30" s="216"/>
      <c r="LVG30" s="216"/>
      <c r="LVH30" s="216"/>
      <c r="LVI30" s="216"/>
      <c r="LVJ30" s="216"/>
      <c r="LVK30" s="216"/>
      <c r="LVL30" s="216"/>
      <c r="LVM30" s="216"/>
      <c r="LVN30" s="216"/>
      <c r="LVO30" s="216"/>
      <c r="LVP30" s="216"/>
      <c r="LVQ30" s="216"/>
      <c r="LVR30" s="216"/>
      <c r="LVS30" s="216"/>
      <c r="LVT30" s="216"/>
      <c r="LVU30" s="216"/>
      <c r="LVV30" s="216"/>
      <c r="LVW30" s="216"/>
      <c r="LVX30" s="216"/>
      <c r="LVY30" s="216"/>
      <c r="LVZ30" s="216"/>
      <c r="LWA30" s="216"/>
      <c r="LWB30" s="216"/>
      <c r="LWC30" s="216"/>
      <c r="LWD30" s="216"/>
      <c r="LWE30" s="216"/>
      <c r="LWF30" s="216"/>
      <c r="LWG30" s="216"/>
      <c r="LWH30" s="216"/>
      <c r="LWI30" s="216"/>
      <c r="LWJ30" s="216"/>
      <c r="LWK30" s="216"/>
      <c r="LWL30" s="216"/>
      <c r="LWM30" s="216"/>
      <c r="LWN30" s="216"/>
      <c r="LWO30" s="216"/>
      <c r="LWP30" s="216"/>
      <c r="LWQ30" s="216"/>
      <c r="LWR30" s="216"/>
      <c r="LWS30" s="216"/>
      <c r="LWT30" s="216"/>
      <c r="LWU30" s="216"/>
      <c r="LWV30" s="216"/>
      <c r="LWW30" s="216"/>
      <c r="LWX30" s="216"/>
      <c r="LWY30" s="216"/>
      <c r="LWZ30" s="216"/>
      <c r="LXA30" s="216"/>
      <c r="LXB30" s="216"/>
      <c r="LXC30" s="216"/>
      <c r="LXD30" s="216"/>
      <c r="LXE30" s="216"/>
      <c r="LXF30" s="216"/>
      <c r="LXG30" s="216"/>
      <c r="LXH30" s="216"/>
      <c r="LXI30" s="216"/>
      <c r="LXJ30" s="216"/>
      <c r="LXK30" s="216"/>
      <c r="LXL30" s="216"/>
      <c r="LXM30" s="216"/>
      <c r="LXN30" s="216"/>
      <c r="LXO30" s="216"/>
      <c r="LXP30" s="216"/>
      <c r="LXQ30" s="216"/>
      <c r="LXR30" s="216"/>
      <c r="LXS30" s="216"/>
      <c r="LXT30" s="216"/>
      <c r="LXU30" s="216"/>
      <c r="LXV30" s="216"/>
      <c r="LXW30" s="216"/>
      <c r="LXX30" s="216"/>
      <c r="LXY30" s="216"/>
      <c r="LXZ30" s="216"/>
      <c r="LYA30" s="216"/>
      <c r="LYB30" s="216"/>
      <c r="LYC30" s="216"/>
      <c r="LYD30" s="216"/>
      <c r="LYE30" s="216"/>
      <c r="LYF30" s="216"/>
      <c r="LYG30" s="216"/>
      <c r="LYH30" s="216"/>
      <c r="LYI30" s="216"/>
      <c r="LYJ30" s="216"/>
      <c r="LYK30" s="216"/>
      <c r="LYL30" s="216"/>
      <c r="LYM30" s="216"/>
      <c r="LYN30" s="216"/>
      <c r="LYO30" s="216"/>
      <c r="LYP30" s="216"/>
      <c r="LYQ30" s="216"/>
      <c r="LYR30" s="216"/>
      <c r="LYS30" s="216"/>
      <c r="LYT30" s="216"/>
      <c r="LYU30" s="216"/>
      <c r="LYV30" s="216"/>
      <c r="LYW30" s="216"/>
      <c r="LYX30" s="216"/>
      <c r="LYY30" s="216"/>
      <c r="LYZ30" s="216"/>
      <c r="LZA30" s="216"/>
      <c r="LZB30" s="216"/>
      <c r="LZC30" s="216"/>
      <c r="LZD30" s="216"/>
      <c r="LZE30" s="216"/>
      <c r="LZF30" s="216"/>
      <c r="LZG30" s="216"/>
      <c r="LZH30" s="216"/>
      <c r="LZI30" s="216"/>
      <c r="LZJ30" s="216"/>
      <c r="LZK30" s="216"/>
      <c r="LZL30" s="216"/>
      <c r="LZM30" s="216"/>
      <c r="LZN30" s="216"/>
      <c r="LZO30" s="216"/>
      <c r="LZP30" s="216"/>
      <c r="LZQ30" s="216"/>
      <c r="LZR30" s="216"/>
      <c r="LZS30" s="216"/>
      <c r="LZT30" s="216"/>
      <c r="LZU30" s="216"/>
      <c r="LZV30" s="216"/>
      <c r="LZW30" s="216"/>
      <c r="LZX30" s="216"/>
      <c r="LZY30" s="216"/>
      <c r="LZZ30" s="216"/>
      <c r="MAA30" s="216"/>
      <c r="MAB30" s="216"/>
      <c r="MAC30" s="216"/>
      <c r="MAD30" s="216"/>
      <c r="MAE30" s="216"/>
      <c r="MAF30" s="216"/>
      <c r="MAG30" s="216"/>
      <c r="MAH30" s="216"/>
      <c r="MAI30" s="216"/>
      <c r="MAJ30" s="216"/>
      <c r="MAK30" s="216"/>
      <c r="MAL30" s="216"/>
      <c r="MAM30" s="216"/>
      <c r="MAN30" s="216"/>
      <c r="MAO30" s="216"/>
      <c r="MAP30" s="216"/>
      <c r="MAQ30" s="216"/>
      <c r="MAR30" s="216"/>
      <c r="MAS30" s="216"/>
      <c r="MAT30" s="216"/>
      <c r="MAU30" s="216"/>
      <c r="MAV30" s="216"/>
      <c r="MAW30" s="216"/>
      <c r="MAX30" s="216"/>
      <c r="MAY30" s="216"/>
      <c r="MAZ30" s="216"/>
      <c r="MBA30" s="216"/>
      <c r="MBB30" s="216"/>
      <c r="MBC30" s="216"/>
      <c r="MBD30" s="216"/>
      <c r="MBE30" s="216"/>
      <c r="MBF30" s="216"/>
      <c r="MBG30" s="216"/>
      <c r="MBH30" s="216"/>
      <c r="MBI30" s="216"/>
      <c r="MBJ30" s="216"/>
      <c r="MBK30" s="216"/>
      <c r="MBL30" s="216"/>
      <c r="MBM30" s="216"/>
      <c r="MBN30" s="216"/>
      <c r="MBO30" s="216"/>
      <c r="MBP30" s="216"/>
      <c r="MBQ30" s="216"/>
      <c r="MBR30" s="216"/>
      <c r="MBS30" s="216"/>
      <c r="MBT30" s="216"/>
      <c r="MBU30" s="216"/>
      <c r="MBV30" s="216"/>
      <c r="MBW30" s="216"/>
      <c r="MBX30" s="216"/>
      <c r="MBY30" s="216"/>
      <c r="MBZ30" s="216"/>
      <c r="MCA30" s="216"/>
      <c r="MCB30" s="216"/>
      <c r="MCC30" s="216"/>
      <c r="MCD30" s="216"/>
      <c r="MCE30" s="216"/>
      <c r="MCF30" s="216"/>
      <c r="MCG30" s="216"/>
      <c r="MCH30" s="216"/>
      <c r="MCI30" s="216"/>
      <c r="MCJ30" s="216"/>
      <c r="MCK30" s="216"/>
      <c r="MCL30" s="216"/>
      <c r="MCM30" s="216"/>
      <c r="MCN30" s="216"/>
      <c r="MCO30" s="216"/>
      <c r="MCP30" s="216"/>
      <c r="MCQ30" s="216"/>
      <c r="MCR30" s="216"/>
      <c r="MCS30" s="216"/>
      <c r="MCT30" s="216"/>
      <c r="MCU30" s="216"/>
      <c r="MCV30" s="216"/>
      <c r="MCW30" s="216"/>
      <c r="MCX30" s="216"/>
      <c r="MCY30" s="216"/>
      <c r="MCZ30" s="216"/>
      <c r="MDA30" s="216"/>
      <c r="MDB30" s="216"/>
      <c r="MDC30" s="216"/>
      <c r="MDD30" s="216"/>
      <c r="MDE30" s="216"/>
      <c r="MDF30" s="216"/>
      <c r="MDG30" s="216"/>
      <c r="MDH30" s="216"/>
      <c r="MDI30" s="216"/>
      <c r="MDJ30" s="216"/>
      <c r="MDK30" s="216"/>
      <c r="MDL30" s="216"/>
      <c r="MDM30" s="216"/>
      <c r="MDN30" s="216"/>
      <c r="MDO30" s="216"/>
      <c r="MDP30" s="216"/>
      <c r="MDQ30" s="216"/>
      <c r="MDR30" s="216"/>
      <c r="MDS30" s="216"/>
      <c r="MDT30" s="216"/>
      <c r="MDU30" s="216"/>
      <c r="MDV30" s="216"/>
      <c r="MDW30" s="216"/>
      <c r="MDX30" s="216"/>
      <c r="MDY30" s="216"/>
      <c r="MDZ30" s="216"/>
      <c r="MEA30" s="216"/>
      <c r="MEB30" s="216"/>
      <c r="MEC30" s="216"/>
      <c r="MED30" s="216"/>
      <c r="MEE30" s="216"/>
      <c r="MEF30" s="216"/>
      <c r="MEG30" s="216"/>
      <c r="MEH30" s="216"/>
      <c r="MEI30" s="216"/>
      <c r="MEJ30" s="216"/>
      <c r="MEK30" s="216"/>
      <c r="MEL30" s="216"/>
      <c r="MEM30" s="216"/>
      <c r="MEN30" s="216"/>
      <c r="MEO30" s="216"/>
      <c r="MEP30" s="216"/>
      <c r="MEQ30" s="216"/>
      <c r="MER30" s="216"/>
      <c r="MES30" s="216"/>
      <c r="MET30" s="216"/>
      <c r="MEU30" s="216"/>
      <c r="MEV30" s="216"/>
      <c r="MEW30" s="216"/>
      <c r="MEX30" s="216"/>
      <c r="MEY30" s="216"/>
      <c r="MEZ30" s="216"/>
      <c r="MFA30" s="216"/>
      <c r="MFB30" s="216"/>
      <c r="MFC30" s="216"/>
      <c r="MFD30" s="216"/>
      <c r="MFE30" s="216"/>
      <c r="MFF30" s="216"/>
      <c r="MFG30" s="216"/>
      <c r="MFH30" s="216"/>
      <c r="MFI30" s="216"/>
      <c r="MFJ30" s="216"/>
      <c r="MFK30" s="216"/>
      <c r="MFL30" s="216"/>
      <c r="MFM30" s="216"/>
      <c r="MFN30" s="216"/>
      <c r="MFO30" s="216"/>
      <c r="MFP30" s="216"/>
      <c r="MFQ30" s="216"/>
      <c r="MFR30" s="216"/>
      <c r="MFS30" s="216"/>
      <c r="MFT30" s="216"/>
      <c r="MFU30" s="216"/>
      <c r="MFV30" s="216"/>
      <c r="MFW30" s="216"/>
      <c r="MFX30" s="216"/>
      <c r="MFY30" s="216"/>
      <c r="MFZ30" s="216"/>
      <c r="MGA30" s="216"/>
      <c r="MGB30" s="216"/>
      <c r="MGC30" s="216"/>
      <c r="MGD30" s="216"/>
      <c r="MGE30" s="216"/>
      <c r="MGF30" s="216"/>
      <c r="MGG30" s="216"/>
      <c r="MGH30" s="216"/>
      <c r="MGI30" s="216"/>
      <c r="MGJ30" s="216"/>
      <c r="MGK30" s="216"/>
      <c r="MGL30" s="216"/>
      <c r="MGM30" s="216"/>
      <c r="MGN30" s="216"/>
      <c r="MGO30" s="216"/>
      <c r="MGP30" s="216"/>
      <c r="MGQ30" s="216"/>
      <c r="MGR30" s="216"/>
      <c r="MGS30" s="216"/>
      <c r="MGT30" s="216"/>
      <c r="MGU30" s="216"/>
      <c r="MGV30" s="216"/>
      <c r="MGW30" s="216"/>
      <c r="MGX30" s="216"/>
      <c r="MGY30" s="216"/>
      <c r="MGZ30" s="216"/>
      <c r="MHA30" s="216"/>
      <c r="MHB30" s="216"/>
      <c r="MHC30" s="216"/>
      <c r="MHD30" s="216"/>
      <c r="MHE30" s="216"/>
      <c r="MHF30" s="216"/>
      <c r="MHG30" s="216"/>
      <c r="MHH30" s="216"/>
      <c r="MHI30" s="216"/>
      <c r="MHJ30" s="216"/>
      <c r="MHK30" s="216"/>
      <c r="MHL30" s="216"/>
      <c r="MHM30" s="216"/>
      <c r="MHN30" s="216"/>
      <c r="MHO30" s="216"/>
      <c r="MHP30" s="216"/>
      <c r="MHQ30" s="216"/>
      <c r="MHR30" s="216"/>
      <c r="MHS30" s="216"/>
      <c r="MHT30" s="216"/>
      <c r="MHU30" s="216"/>
      <c r="MHV30" s="216"/>
      <c r="MHW30" s="216"/>
      <c r="MHX30" s="216"/>
      <c r="MHY30" s="216"/>
      <c r="MHZ30" s="216"/>
      <c r="MIA30" s="216"/>
      <c r="MIB30" s="216"/>
      <c r="MIC30" s="216"/>
      <c r="MID30" s="216"/>
      <c r="MIE30" s="216"/>
      <c r="MIF30" s="216"/>
      <c r="MIG30" s="216"/>
      <c r="MIH30" s="216"/>
      <c r="MII30" s="216"/>
      <c r="MIJ30" s="216"/>
      <c r="MIK30" s="216"/>
      <c r="MIL30" s="216"/>
      <c r="MIM30" s="216"/>
      <c r="MIN30" s="216"/>
      <c r="MIO30" s="216"/>
      <c r="MIP30" s="216"/>
      <c r="MIQ30" s="216"/>
      <c r="MIR30" s="216"/>
      <c r="MIS30" s="216"/>
      <c r="MIT30" s="216"/>
      <c r="MIU30" s="216"/>
      <c r="MIV30" s="216"/>
      <c r="MIW30" s="216"/>
      <c r="MIX30" s="216"/>
      <c r="MIY30" s="216"/>
      <c r="MIZ30" s="216"/>
      <c r="MJA30" s="216"/>
      <c r="MJB30" s="216"/>
      <c r="MJC30" s="216"/>
      <c r="MJD30" s="216"/>
      <c r="MJE30" s="216"/>
      <c r="MJF30" s="216"/>
      <c r="MJG30" s="216"/>
      <c r="MJH30" s="216"/>
      <c r="MJI30" s="216"/>
      <c r="MJJ30" s="216"/>
      <c r="MJK30" s="216"/>
      <c r="MJL30" s="216"/>
      <c r="MJM30" s="216"/>
      <c r="MJN30" s="216"/>
      <c r="MJO30" s="216"/>
      <c r="MJP30" s="216"/>
      <c r="MJQ30" s="216"/>
      <c r="MJR30" s="216"/>
      <c r="MJS30" s="216"/>
      <c r="MJT30" s="216"/>
      <c r="MJU30" s="216"/>
      <c r="MJV30" s="216"/>
      <c r="MJW30" s="216"/>
      <c r="MJX30" s="216"/>
      <c r="MJY30" s="216"/>
      <c r="MJZ30" s="216"/>
      <c r="MKA30" s="216"/>
      <c r="MKB30" s="216"/>
      <c r="MKC30" s="216"/>
      <c r="MKD30" s="216"/>
      <c r="MKE30" s="216"/>
      <c r="MKF30" s="216"/>
      <c r="MKG30" s="216"/>
      <c r="MKH30" s="216"/>
      <c r="MKI30" s="216"/>
      <c r="MKJ30" s="216"/>
      <c r="MKK30" s="216"/>
      <c r="MKL30" s="216"/>
      <c r="MKM30" s="216"/>
      <c r="MKN30" s="216"/>
      <c r="MKO30" s="216"/>
      <c r="MKP30" s="216"/>
      <c r="MKQ30" s="216"/>
      <c r="MKR30" s="216"/>
      <c r="MKS30" s="216"/>
      <c r="MKT30" s="216"/>
      <c r="MKU30" s="216"/>
      <c r="MKV30" s="216"/>
      <c r="MKW30" s="216"/>
      <c r="MKX30" s="216"/>
      <c r="MKY30" s="216"/>
      <c r="MKZ30" s="216"/>
      <c r="MLA30" s="216"/>
      <c r="MLB30" s="216"/>
      <c r="MLC30" s="216"/>
      <c r="MLD30" s="216"/>
      <c r="MLE30" s="216"/>
      <c r="MLF30" s="216"/>
      <c r="MLG30" s="216"/>
      <c r="MLH30" s="216"/>
      <c r="MLI30" s="216"/>
      <c r="MLJ30" s="216"/>
      <c r="MLK30" s="216"/>
      <c r="MLL30" s="216"/>
      <c r="MLM30" s="216"/>
      <c r="MLN30" s="216"/>
      <c r="MLO30" s="216"/>
      <c r="MLP30" s="216"/>
      <c r="MLQ30" s="216"/>
      <c r="MLR30" s="216"/>
      <c r="MLS30" s="216"/>
      <c r="MLT30" s="216"/>
      <c r="MLU30" s="216"/>
      <c r="MLV30" s="216"/>
      <c r="MLW30" s="216"/>
      <c r="MLX30" s="216"/>
      <c r="MLY30" s="216"/>
      <c r="MLZ30" s="216"/>
      <c r="MMA30" s="216"/>
      <c r="MMB30" s="216"/>
      <c r="MMC30" s="216"/>
      <c r="MMD30" s="216"/>
      <c r="MME30" s="216"/>
      <c r="MMF30" s="216"/>
      <c r="MMG30" s="216"/>
      <c r="MMH30" s="216"/>
      <c r="MMI30" s="216"/>
      <c r="MMJ30" s="216"/>
      <c r="MMK30" s="216"/>
      <c r="MML30" s="216"/>
      <c r="MMM30" s="216"/>
      <c r="MMN30" s="216"/>
      <c r="MMO30" s="216"/>
      <c r="MMP30" s="216"/>
      <c r="MMQ30" s="216"/>
      <c r="MMR30" s="216"/>
      <c r="MMS30" s="216"/>
      <c r="MMT30" s="216"/>
      <c r="MMU30" s="216"/>
      <c r="MMV30" s="216"/>
      <c r="MMW30" s="216"/>
      <c r="MMX30" s="216"/>
      <c r="MMY30" s="216"/>
      <c r="MMZ30" s="216"/>
      <c r="MNA30" s="216"/>
      <c r="MNB30" s="216"/>
      <c r="MNC30" s="216"/>
      <c r="MND30" s="216"/>
      <c r="MNE30" s="216"/>
      <c r="MNF30" s="216"/>
      <c r="MNG30" s="216"/>
      <c r="MNH30" s="216"/>
      <c r="MNI30" s="216"/>
      <c r="MNJ30" s="216"/>
      <c r="MNK30" s="216"/>
      <c r="MNL30" s="216"/>
      <c r="MNM30" s="216"/>
      <c r="MNN30" s="216"/>
      <c r="MNO30" s="216"/>
      <c r="MNP30" s="216"/>
      <c r="MNQ30" s="216"/>
      <c r="MNR30" s="216"/>
      <c r="MNS30" s="216"/>
      <c r="MNT30" s="216"/>
      <c r="MNU30" s="216"/>
      <c r="MNV30" s="216"/>
      <c r="MNW30" s="216"/>
      <c r="MNX30" s="216"/>
      <c r="MNY30" s="216"/>
      <c r="MNZ30" s="216"/>
      <c r="MOA30" s="216"/>
      <c r="MOB30" s="216"/>
      <c r="MOC30" s="216"/>
      <c r="MOD30" s="216"/>
      <c r="MOE30" s="216"/>
      <c r="MOF30" s="216"/>
      <c r="MOG30" s="216"/>
      <c r="MOH30" s="216"/>
      <c r="MOI30" s="216"/>
      <c r="MOJ30" s="216"/>
      <c r="MOK30" s="216"/>
      <c r="MOL30" s="216"/>
      <c r="MOM30" s="216"/>
      <c r="MON30" s="216"/>
      <c r="MOO30" s="216"/>
      <c r="MOP30" s="216"/>
      <c r="MOQ30" s="216"/>
      <c r="MOR30" s="216"/>
      <c r="MOS30" s="216"/>
      <c r="MOT30" s="216"/>
      <c r="MOU30" s="216"/>
      <c r="MOV30" s="216"/>
      <c r="MOW30" s="216"/>
      <c r="MOX30" s="216"/>
      <c r="MOY30" s="216"/>
      <c r="MOZ30" s="216"/>
      <c r="MPA30" s="216"/>
      <c r="MPB30" s="216"/>
      <c r="MPC30" s="216"/>
      <c r="MPD30" s="216"/>
      <c r="MPE30" s="216"/>
      <c r="MPF30" s="216"/>
      <c r="MPG30" s="216"/>
      <c r="MPH30" s="216"/>
      <c r="MPI30" s="216"/>
      <c r="MPJ30" s="216"/>
      <c r="MPK30" s="216"/>
      <c r="MPL30" s="216"/>
      <c r="MPM30" s="216"/>
      <c r="MPN30" s="216"/>
      <c r="MPO30" s="216"/>
      <c r="MPP30" s="216"/>
      <c r="MPQ30" s="216"/>
      <c r="MPR30" s="216"/>
      <c r="MPS30" s="216"/>
      <c r="MPT30" s="216"/>
      <c r="MPU30" s="216"/>
      <c r="MPV30" s="216"/>
      <c r="MPW30" s="216"/>
      <c r="MPX30" s="216"/>
      <c r="MPY30" s="216"/>
      <c r="MPZ30" s="216"/>
      <c r="MQA30" s="216"/>
      <c r="MQB30" s="216"/>
      <c r="MQC30" s="216"/>
      <c r="MQD30" s="216"/>
      <c r="MQE30" s="216"/>
      <c r="MQF30" s="216"/>
      <c r="MQG30" s="216"/>
      <c r="MQH30" s="216"/>
      <c r="MQI30" s="216"/>
      <c r="MQJ30" s="216"/>
      <c r="MQK30" s="216"/>
      <c r="MQL30" s="216"/>
      <c r="MQM30" s="216"/>
      <c r="MQN30" s="216"/>
      <c r="MQO30" s="216"/>
      <c r="MQP30" s="216"/>
      <c r="MQQ30" s="216"/>
      <c r="MQR30" s="216"/>
      <c r="MQS30" s="216"/>
      <c r="MQT30" s="216"/>
      <c r="MQU30" s="216"/>
      <c r="MQV30" s="216"/>
      <c r="MQW30" s="216"/>
      <c r="MQX30" s="216"/>
      <c r="MQY30" s="216"/>
      <c r="MQZ30" s="216"/>
      <c r="MRA30" s="216"/>
      <c r="MRB30" s="216"/>
      <c r="MRC30" s="216"/>
      <c r="MRD30" s="216"/>
      <c r="MRE30" s="216"/>
      <c r="MRF30" s="216"/>
      <c r="MRG30" s="216"/>
      <c r="MRH30" s="216"/>
      <c r="MRI30" s="216"/>
      <c r="MRJ30" s="216"/>
      <c r="MRK30" s="216"/>
      <c r="MRL30" s="216"/>
      <c r="MRM30" s="216"/>
      <c r="MRN30" s="216"/>
      <c r="MRO30" s="216"/>
      <c r="MRP30" s="216"/>
      <c r="MRQ30" s="216"/>
      <c r="MRR30" s="216"/>
      <c r="MRS30" s="216"/>
      <c r="MRT30" s="216"/>
      <c r="MRU30" s="216"/>
      <c r="MRV30" s="216"/>
      <c r="MRW30" s="216"/>
      <c r="MRX30" s="216"/>
      <c r="MRY30" s="216"/>
      <c r="MRZ30" s="216"/>
      <c r="MSA30" s="216"/>
      <c r="MSB30" s="216"/>
      <c r="MSC30" s="216"/>
      <c r="MSD30" s="216"/>
      <c r="MSE30" s="216"/>
      <c r="MSF30" s="216"/>
      <c r="MSG30" s="216"/>
      <c r="MSH30" s="216"/>
      <c r="MSI30" s="216"/>
      <c r="MSJ30" s="216"/>
      <c r="MSK30" s="216"/>
      <c r="MSL30" s="216"/>
      <c r="MSM30" s="216"/>
      <c r="MSN30" s="216"/>
      <c r="MSO30" s="216"/>
      <c r="MSP30" s="216"/>
      <c r="MSQ30" s="216"/>
      <c r="MSR30" s="216"/>
      <c r="MSS30" s="216"/>
      <c r="MST30" s="216"/>
      <c r="MSU30" s="216"/>
      <c r="MSV30" s="216"/>
      <c r="MSW30" s="216"/>
      <c r="MSX30" s="216"/>
      <c r="MSY30" s="216"/>
      <c r="MSZ30" s="216"/>
      <c r="MTA30" s="216"/>
      <c r="MTB30" s="216"/>
      <c r="MTC30" s="216"/>
      <c r="MTD30" s="216"/>
      <c r="MTE30" s="216"/>
      <c r="MTF30" s="216"/>
      <c r="MTG30" s="216"/>
      <c r="MTH30" s="216"/>
      <c r="MTI30" s="216"/>
      <c r="MTJ30" s="216"/>
      <c r="MTK30" s="216"/>
      <c r="MTL30" s="216"/>
      <c r="MTM30" s="216"/>
      <c r="MTN30" s="216"/>
      <c r="MTO30" s="216"/>
      <c r="MTP30" s="216"/>
      <c r="MTQ30" s="216"/>
      <c r="MTR30" s="216"/>
      <c r="MTS30" s="216"/>
      <c r="MTT30" s="216"/>
      <c r="MTU30" s="216"/>
      <c r="MTV30" s="216"/>
      <c r="MTW30" s="216"/>
      <c r="MTX30" s="216"/>
      <c r="MTY30" s="216"/>
      <c r="MTZ30" s="216"/>
      <c r="MUA30" s="216"/>
      <c r="MUB30" s="216"/>
      <c r="MUC30" s="216"/>
      <c r="MUD30" s="216"/>
      <c r="MUE30" s="216"/>
      <c r="MUF30" s="216"/>
      <c r="MUG30" s="216"/>
      <c r="MUH30" s="216"/>
      <c r="MUI30" s="216"/>
      <c r="MUJ30" s="216"/>
      <c r="MUK30" s="216"/>
      <c r="MUL30" s="216"/>
      <c r="MUM30" s="216"/>
      <c r="MUN30" s="216"/>
      <c r="MUO30" s="216"/>
      <c r="MUP30" s="216"/>
      <c r="MUQ30" s="216"/>
      <c r="MUR30" s="216"/>
      <c r="MUS30" s="216"/>
      <c r="MUT30" s="216"/>
      <c r="MUU30" s="216"/>
      <c r="MUV30" s="216"/>
      <c r="MUW30" s="216"/>
      <c r="MUX30" s="216"/>
      <c r="MUY30" s="216"/>
      <c r="MUZ30" s="216"/>
      <c r="MVA30" s="216"/>
      <c r="MVB30" s="216"/>
      <c r="MVC30" s="216"/>
      <c r="MVD30" s="216"/>
      <c r="MVE30" s="216"/>
      <c r="MVF30" s="216"/>
      <c r="MVG30" s="216"/>
      <c r="MVH30" s="216"/>
      <c r="MVI30" s="216"/>
      <c r="MVJ30" s="216"/>
      <c r="MVK30" s="216"/>
      <c r="MVL30" s="216"/>
      <c r="MVM30" s="216"/>
      <c r="MVN30" s="216"/>
      <c r="MVO30" s="216"/>
      <c r="MVP30" s="216"/>
      <c r="MVQ30" s="216"/>
      <c r="MVR30" s="216"/>
      <c r="MVS30" s="216"/>
      <c r="MVT30" s="216"/>
      <c r="MVU30" s="216"/>
      <c r="MVV30" s="216"/>
      <c r="MVW30" s="216"/>
      <c r="MVX30" s="216"/>
      <c r="MVY30" s="216"/>
      <c r="MVZ30" s="216"/>
      <c r="MWA30" s="216"/>
      <c r="MWB30" s="216"/>
      <c r="MWC30" s="216"/>
      <c r="MWD30" s="216"/>
      <c r="MWE30" s="216"/>
      <c r="MWF30" s="216"/>
      <c r="MWG30" s="216"/>
      <c r="MWH30" s="216"/>
      <c r="MWI30" s="216"/>
      <c r="MWJ30" s="216"/>
      <c r="MWK30" s="216"/>
      <c r="MWL30" s="216"/>
      <c r="MWM30" s="216"/>
      <c r="MWN30" s="216"/>
      <c r="MWO30" s="216"/>
      <c r="MWP30" s="216"/>
      <c r="MWQ30" s="216"/>
      <c r="MWR30" s="216"/>
      <c r="MWS30" s="216"/>
      <c r="MWT30" s="216"/>
      <c r="MWU30" s="216"/>
      <c r="MWV30" s="216"/>
      <c r="MWW30" s="216"/>
      <c r="MWX30" s="216"/>
      <c r="MWY30" s="216"/>
      <c r="MWZ30" s="216"/>
      <c r="MXA30" s="216"/>
      <c r="MXB30" s="216"/>
      <c r="MXC30" s="216"/>
      <c r="MXD30" s="216"/>
      <c r="MXE30" s="216"/>
      <c r="MXF30" s="216"/>
      <c r="MXG30" s="216"/>
      <c r="MXH30" s="216"/>
      <c r="MXI30" s="216"/>
      <c r="MXJ30" s="216"/>
      <c r="MXK30" s="216"/>
      <c r="MXL30" s="216"/>
      <c r="MXM30" s="216"/>
      <c r="MXN30" s="216"/>
      <c r="MXO30" s="216"/>
      <c r="MXP30" s="216"/>
      <c r="MXQ30" s="216"/>
      <c r="MXR30" s="216"/>
      <c r="MXS30" s="216"/>
      <c r="MXT30" s="216"/>
      <c r="MXU30" s="216"/>
      <c r="MXV30" s="216"/>
      <c r="MXW30" s="216"/>
      <c r="MXX30" s="216"/>
      <c r="MXY30" s="216"/>
      <c r="MXZ30" s="216"/>
      <c r="MYA30" s="216"/>
      <c r="MYB30" s="216"/>
      <c r="MYC30" s="216"/>
      <c r="MYD30" s="216"/>
      <c r="MYE30" s="216"/>
      <c r="MYF30" s="216"/>
      <c r="MYG30" s="216"/>
      <c r="MYH30" s="216"/>
      <c r="MYI30" s="216"/>
      <c r="MYJ30" s="216"/>
      <c r="MYK30" s="216"/>
      <c r="MYL30" s="216"/>
      <c r="MYM30" s="216"/>
      <c r="MYN30" s="216"/>
      <c r="MYO30" s="216"/>
      <c r="MYP30" s="216"/>
      <c r="MYQ30" s="216"/>
      <c r="MYR30" s="216"/>
      <c r="MYS30" s="216"/>
      <c r="MYT30" s="216"/>
      <c r="MYU30" s="216"/>
      <c r="MYV30" s="216"/>
      <c r="MYW30" s="216"/>
      <c r="MYX30" s="216"/>
      <c r="MYY30" s="216"/>
      <c r="MYZ30" s="216"/>
      <c r="MZA30" s="216"/>
      <c r="MZB30" s="216"/>
      <c r="MZC30" s="216"/>
      <c r="MZD30" s="216"/>
      <c r="MZE30" s="216"/>
      <c r="MZF30" s="216"/>
      <c r="MZG30" s="216"/>
      <c r="MZH30" s="216"/>
      <c r="MZI30" s="216"/>
      <c r="MZJ30" s="216"/>
      <c r="MZK30" s="216"/>
      <c r="MZL30" s="216"/>
      <c r="MZM30" s="216"/>
      <c r="MZN30" s="216"/>
      <c r="MZO30" s="216"/>
      <c r="MZP30" s="216"/>
      <c r="MZQ30" s="216"/>
      <c r="MZR30" s="216"/>
      <c r="MZS30" s="216"/>
      <c r="MZT30" s="216"/>
      <c r="MZU30" s="216"/>
      <c r="MZV30" s="216"/>
      <c r="MZW30" s="216"/>
      <c r="MZX30" s="216"/>
      <c r="MZY30" s="216"/>
      <c r="MZZ30" s="216"/>
      <c r="NAA30" s="216"/>
      <c r="NAB30" s="216"/>
      <c r="NAC30" s="216"/>
      <c r="NAD30" s="216"/>
      <c r="NAE30" s="216"/>
      <c r="NAF30" s="216"/>
      <c r="NAG30" s="216"/>
      <c r="NAH30" s="216"/>
      <c r="NAI30" s="216"/>
      <c r="NAJ30" s="216"/>
      <c r="NAK30" s="216"/>
      <c r="NAL30" s="216"/>
      <c r="NAM30" s="216"/>
      <c r="NAN30" s="216"/>
      <c r="NAO30" s="216"/>
      <c r="NAP30" s="216"/>
      <c r="NAQ30" s="216"/>
      <c r="NAR30" s="216"/>
      <c r="NAS30" s="216"/>
      <c r="NAT30" s="216"/>
      <c r="NAU30" s="216"/>
      <c r="NAV30" s="216"/>
      <c r="NAW30" s="216"/>
      <c r="NAX30" s="216"/>
      <c r="NAY30" s="216"/>
      <c r="NAZ30" s="216"/>
      <c r="NBA30" s="216"/>
      <c r="NBB30" s="216"/>
      <c r="NBC30" s="216"/>
      <c r="NBD30" s="216"/>
      <c r="NBE30" s="216"/>
      <c r="NBF30" s="216"/>
      <c r="NBG30" s="216"/>
      <c r="NBH30" s="216"/>
      <c r="NBI30" s="216"/>
      <c r="NBJ30" s="216"/>
      <c r="NBK30" s="216"/>
      <c r="NBL30" s="216"/>
      <c r="NBM30" s="216"/>
      <c r="NBN30" s="216"/>
      <c r="NBO30" s="216"/>
      <c r="NBP30" s="216"/>
      <c r="NBQ30" s="216"/>
      <c r="NBR30" s="216"/>
      <c r="NBS30" s="216"/>
      <c r="NBT30" s="216"/>
      <c r="NBU30" s="216"/>
      <c r="NBV30" s="216"/>
      <c r="NBW30" s="216"/>
      <c r="NBX30" s="216"/>
      <c r="NBY30" s="216"/>
      <c r="NBZ30" s="216"/>
      <c r="NCA30" s="216"/>
      <c r="NCB30" s="216"/>
      <c r="NCC30" s="216"/>
      <c r="NCD30" s="216"/>
      <c r="NCE30" s="216"/>
      <c r="NCF30" s="216"/>
      <c r="NCG30" s="216"/>
      <c r="NCH30" s="216"/>
      <c r="NCI30" s="216"/>
      <c r="NCJ30" s="216"/>
      <c r="NCK30" s="216"/>
      <c r="NCL30" s="216"/>
      <c r="NCM30" s="216"/>
      <c r="NCN30" s="216"/>
      <c r="NCO30" s="216"/>
      <c r="NCP30" s="216"/>
      <c r="NCQ30" s="216"/>
      <c r="NCR30" s="216"/>
      <c r="NCS30" s="216"/>
      <c r="NCT30" s="216"/>
      <c r="NCU30" s="216"/>
      <c r="NCV30" s="216"/>
      <c r="NCW30" s="216"/>
      <c r="NCX30" s="216"/>
      <c r="NCY30" s="216"/>
      <c r="NCZ30" s="216"/>
      <c r="NDA30" s="216"/>
      <c r="NDB30" s="216"/>
      <c r="NDC30" s="216"/>
      <c r="NDD30" s="216"/>
      <c r="NDE30" s="216"/>
      <c r="NDF30" s="216"/>
      <c r="NDG30" s="216"/>
      <c r="NDH30" s="216"/>
      <c r="NDI30" s="216"/>
      <c r="NDJ30" s="216"/>
      <c r="NDK30" s="216"/>
      <c r="NDL30" s="216"/>
      <c r="NDM30" s="216"/>
      <c r="NDN30" s="216"/>
      <c r="NDO30" s="216"/>
      <c r="NDP30" s="216"/>
      <c r="NDQ30" s="216"/>
      <c r="NDR30" s="216"/>
      <c r="NDS30" s="216"/>
      <c r="NDT30" s="216"/>
      <c r="NDU30" s="216"/>
      <c r="NDV30" s="216"/>
      <c r="NDW30" s="216"/>
      <c r="NDX30" s="216"/>
      <c r="NDY30" s="216"/>
      <c r="NDZ30" s="216"/>
      <c r="NEA30" s="216"/>
      <c r="NEB30" s="216"/>
      <c r="NEC30" s="216"/>
      <c r="NED30" s="216"/>
      <c r="NEE30" s="216"/>
      <c r="NEF30" s="216"/>
      <c r="NEG30" s="216"/>
      <c r="NEH30" s="216"/>
      <c r="NEI30" s="216"/>
      <c r="NEJ30" s="216"/>
      <c r="NEK30" s="216"/>
      <c r="NEL30" s="216"/>
      <c r="NEM30" s="216"/>
      <c r="NEN30" s="216"/>
      <c r="NEO30" s="216"/>
      <c r="NEP30" s="216"/>
      <c r="NEQ30" s="216"/>
      <c r="NER30" s="216"/>
      <c r="NES30" s="216"/>
      <c r="NET30" s="216"/>
      <c r="NEU30" s="216"/>
      <c r="NEV30" s="216"/>
      <c r="NEW30" s="216"/>
      <c r="NEX30" s="216"/>
      <c r="NEY30" s="216"/>
      <c r="NEZ30" s="216"/>
      <c r="NFA30" s="216"/>
      <c r="NFB30" s="216"/>
      <c r="NFC30" s="216"/>
      <c r="NFD30" s="216"/>
      <c r="NFE30" s="216"/>
      <c r="NFF30" s="216"/>
      <c r="NFG30" s="216"/>
      <c r="NFH30" s="216"/>
      <c r="NFI30" s="216"/>
      <c r="NFJ30" s="216"/>
      <c r="NFK30" s="216"/>
      <c r="NFL30" s="216"/>
      <c r="NFM30" s="216"/>
      <c r="NFN30" s="216"/>
      <c r="NFO30" s="216"/>
      <c r="NFP30" s="216"/>
      <c r="NFQ30" s="216"/>
      <c r="NFR30" s="216"/>
      <c r="NFS30" s="216"/>
      <c r="NFT30" s="216"/>
      <c r="NFU30" s="216"/>
      <c r="NFV30" s="216"/>
      <c r="NFW30" s="216"/>
      <c r="NFX30" s="216"/>
      <c r="NFY30" s="216"/>
      <c r="NFZ30" s="216"/>
      <c r="NGA30" s="216"/>
      <c r="NGB30" s="216"/>
      <c r="NGC30" s="216"/>
      <c r="NGD30" s="216"/>
      <c r="NGE30" s="216"/>
      <c r="NGF30" s="216"/>
      <c r="NGG30" s="216"/>
      <c r="NGH30" s="216"/>
      <c r="NGI30" s="216"/>
      <c r="NGJ30" s="216"/>
      <c r="NGK30" s="216"/>
      <c r="NGL30" s="216"/>
      <c r="NGM30" s="216"/>
      <c r="NGN30" s="216"/>
      <c r="NGO30" s="216"/>
      <c r="NGP30" s="216"/>
      <c r="NGQ30" s="216"/>
      <c r="NGR30" s="216"/>
      <c r="NGS30" s="216"/>
      <c r="NGT30" s="216"/>
      <c r="NGU30" s="216"/>
      <c r="NGV30" s="216"/>
      <c r="NGW30" s="216"/>
      <c r="NGX30" s="216"/>
      <c r="NGY30" s="216"/>
      <c r="NGZ30" s="216"/>
      <c r="NHA30" s="216"/>
      <c r="NHB30" s="216"/>
      <c r="NHC30" s="216"/>
      <c r="NHD30" s="216"/>
      <c r="NHE30" s="216"/>
      <c r="NHF30" s="216"/>
      <c r="NHG30" s="216"/>
      <c r="NHH30" s="216"/>
      <c r="NHI30" s="216"/>
      <c r="NHJ30" s="216"/>
      <c r="NHK30" s="216"/>
      <c r="NHL30" s="216"/>
      <c r="NHM30" s="216"/>
      <c r="NHN30" s="216"/>
      <c r="NHO30" s="216"/>
      <c r="NHP30" s="216"/>
      <c r="NHQ30" s="216"/>
      <c r="NHR30" s="216"/>
      <c r="NHS30" s="216"/>
      <c r="NHT30" s="216"/>
      <c r="NHU30" s="216"/>
      <c r="NHV30" s="216"/>
      <c r="NHW30" s="216"/>
      <c r="NHX30" s="216"/>
      <c r="NHY30" s="216"/>
      <c r="NHZ30" s="216"/>
      <c r="NIA30" s="216"/>
      <c r="NIB30" s="216"/>
      <c r="NIC30" s="216"/>
      <c r="NID30" s="216"/>
      <c r="NIE30" s="216"/>
      <c r="NIF30" s="216"/>
      <c r="NIG30" s="216"/>
      <c r="NIH30" s="216"/>
      <c r="NII30" s="216"/>
      <c r="NIJ30" s="216"/>
      <c r="NIK30" s="216"/>
      <c r="NIL30" s="216"/>
      <c r="NIM30" s="216"/>
      <c r="NIN30" s="216"/>
      <c r="NIO30" s="216"/>
      <c r="NIP30" s="216"/>
      <c r="NIQ30" s="216"/>
      <c r="NIR30" s="216"/>
      <c r="NIS30" s="216"/>
      <c r="NIT30" s="216"/>
      <c r="NIU30" s="216"/>
      <c r="NIV30" s="216"/>
      <c r="NIW30" s="216"/>
      <c r="NIX30" s="216"/>
      <c r="NIY30" s="216"/>
      <c r="NIZ30" s="216"/>
      <c r="NJA30" s="216"/>
      <c r="NJB30" s="216"/>
      <c r="NJC30" s="216"/>
      <c r="NJD30" s="216"/>
      <c r="NJE30" s="216"/>
      <c r="NJF30" s="216"/>
      <c r="NJG30" s="216"/>
      <c r="NJH30" s="216"/>
      <c r="NJI30" s="216"/>
      <c r="NJJ30" s="216"/>
      <c r="NJK30" s="216"/>
      <c r="NJL30" s="216"/>
      <c r="NJM30" s="216"/>
      <c r="NJN30" s="216"/>
      <c r="NJO30" s="216"/>
      <c r="NJP30" s="216"/>
      <c r="NJQ30" s="216"/>
      <c r="NJR30" s="216"/>
      <c r="NJS30" s="216"/>
      <c r="NJT30" s="216"/>
      <c r="NJU30" s="216"/>
      <c r="NJV30" s="216"/>
      <c r="NJW30" s="216"/>
      <c r="NJX30" s="216"/>
      <c r="NJY30" s="216"/>
      <c r="NJZ30" s="216"/>
      <c r="NKA30" s="216"/>
      <c r="NKB30" s="216"/>
      <c r="NKC30" s="216"/>
      <c r="NKD30" s="216"/>
      <c r="NKE30" s="216"/>
      <c r="NKF30" s="216"/>
      <c r="NKG30" s="216"/>
      <c r="NKH30" s="216"/>
      <c r="NKI30" s="216"/>
      <c r="NKJ30" s="216"/>
      <c r="NKK30" s="216"/>
      <c r="NKL30" s="216"/>
      <c r="NKM30" s="216"/>
      <c r="NKN30" s="216"/>
      <c r="NKO30" s="216"/>
      <c r="NKP30" s="216"/>
      <c r="NKQ30" s="216"/>
      <c r="NKR30" s="216"/>
      <c r="NKS30" s="216"/>
      <c r="NKT30" s="216"/>
      <c r="NKU30" s="216"/>
      <c r="NKV30" s="216"/>
      <c r="NKW30" s="216"/>
      <c r="NKX30" s="216"/>
      <c r="NKY30" s="216"/>
      <c r="NKZ30" s="216"/>
      <c r="NLA30" s="216"/>
      <c r="NLB30" s="216"/>
      <c r="NLC30" s="216"/>
      <c r="NLD30" s="216"/>
      <c r="NLE30" s="216"/>
      <c r="NLF30" s="216"/>
      <c r="NLG30" s="216"/>
      <c r="NLH30" s="216"/>
      <c r="NLI30" s="216"/>
      <c r="NLJ30" s="216"/>
      <c r="NLK30" s="216"/>
      <c r="NLL30" s="216"/>
      <c r="NLM30" s="216"/>
      <c r="NLN30" s="216"/>
      <c r="NLO30" s="216"/>
      <c r="NLP30" s="216"/>
      <c r="NLQ30" s="216"/>
      <c r="NLR30" s="216"/>
      <c r="NLS30" s="216"/>
      <c r="NLT30" s="216"/>
      <c r="NLU30" s="216"/>
      <c r="NLV30" s="216"/>
      <c r="NLW30" s="216"/>
      <c r="NLX30" s="216"/>
      <c r="NLY30" s="216"/>
      <c r="NLZ30" s="216"/>
      <c r="NMA30" s="216"/>
      <c r="NMB30" s="216"/>
      <c r="NMC30" s="216"/>
      <c r="NMD30" s="216"/>
      <c r="NME30" s="216"/>
      <c r="NMF30" s="216"/>
      <c r="NMG30" s="216"/>
      <c r="NMH30" s="216"/>
      <c r="NMI30" s="216"/>
      <c r="NMJ30" s="216"/>
      <c r="NMK30" s="216"/>
      <c r="NML30" s="216"/>
      <c r="NMM30" s="216"/>
      <c r="NMN30" s="216"/>
      <c r="NMO30" s="216"/>
      <c r="NMP30" s="216"/>
      <c r="NMQ30" s="216"/>
      <c r="NMR30" s="216"/>
      <c r="NMS30" s="216"/>
      <c r="NMT30" s="216"/>
      <c r="NMU30" s="216"/>
      <c r="NMV30" s="216"/>
      <c r="NMW30" s="216"/>
      <c r="NMX30" s="216"/>
      <c r="NMY30" s="216"/>
      <c r="NMZ30" s="216"/>
      <c r="NNA30" s="216"/>
      <c r="NNB30" s="216"/>
      <c r="NNC30" s="216"/>
      <c r="NND30" s="216"/>
      <c r="NNE30" s="216"/>
      <c r="NNF30" s="216"/>
      <c r="NNG30" s="216"/>
      <c r="NNH30" s="216"/>
      <c r="NNI30" s="216"/>
      <c r="NNJ30" s="216"/>
      <c r="NNK30" s="216"/>
      <c r="NNL30" s="216"/>
      <c r="NNM30" s="216"/>
      <c r="NNN30" s="216"/>
      <c r="NNO30" s="216"/>
      <c r="NNP30" s="216"/>
      <c r="NNQ30" s="216"/>
      <c r="NNR30" s="216"/>
      <c r="NNS30" s="216"/>
      <c r="NNT30" s="216"/>
      <c r="NNU30" s="216"/>
      <c r="NNV30" s="216"/>
      <c r="NNW30" s="216"/>
      <c r="NNX30" s="216"/>
      <c r="NNY30" s="216"/>
      <c r="NNZ30" s="216"/>
      <c r="NOA30" s="216"/>
      <c r="NOB30" s="216"/>
      <c r="NOC30" s="216"/>
      <c r="NOD30" s="216"/>
      <c r="NOE30" s="216"/>
      <c r="NOF30" s="216"/>
      <c r="NOG30" s="216"/>
      <c r="NOH30" s="216"/>
      <c r="NOI30" s="216"/>
      <c r="NOJ30" s="216"/>
      <c r="NOK30" s="216"/>
      <c r="NOL30" s="216"/>
      <c r="NOM30" s="216"/>
      <c r="NON30" s="216"/>
      <c r="NOO30" s="216"/>
      <c r="NOP30" s="216"/>
      <c r="NOQ30" s="216"/>
      <c r="NOR30" s="216"/>
      <c r="NOS30" s="216"/>
      <c r="NOT30" s="216"/>
      <c r="NOU30" s="216"/>
      <c r="NOV30" s="216"/>
      <c r="NOW30" s="216"/>
      <c r="NOX30" s="216"/>
      <c r="NOY30" s="216"/>
      <c r="NOZ30" s="216"/>
      <c r="NPA30" s="216"/>
      <c r="NPB30" s="216"/>
      <c r="NPC30" s="216"/>
      <c r="NPD30" s="216"/>
      <c r="NPE30" s="216"/>
      <c r="NPF30" s="216"/>
      <c r="NPG30" s="216"/>
      <c r="NPH30" s="216"/>
      <c r="NPI30" s="216"/>
      <c r="NPJ30" s="216"/>
      <c r="NPK30" s="216"/>
      <c r="NPL30" s="216"/>
      <c r="NPM30" s="216"/>
      <c r="NPN30" s="216"/>
      <c r="NPO30" s="216"/>
      <c r="NPP30" s="216"/>
      <c r="NPQ30" s="216"/>
      <c r="NPR30" s="216"/>
      <c r="NPS30" s="216"/>
      <c r="NPT30" s="216"/>
      <c r="NPU30" s="216"/>
      <c r="NPV30" s="216"/>
      <c r="NPW30" s="216"/>
      <c r="NPX30" s="216"/>
      <c r="NPY30" s="216"/>
      <c r="NPZ30" s="216"/>
      <c r="NQA30" s="216"/>
      <c r="NQB30" s="216"/>
      <c r="NQC30" s="216"/>
      <c r="NQD30" s="216"/>
      <c r="NQE30" s="216"/>
      <c r="NQF30" s="216"/>
      <c r="NQG30" s="216"/>
      <c r="NQH30" s="216"/>
      <c r="NQI30" s="216"/>
      <c r="NQJ30" s="216"/>
      <c r="NQK30" s="216"/>
      <c r="NQL30" s="216"/>
      <c r="NQM30" s="216"/>
      <c r="NQN30" s="216"/>
      <c r="NQO30" s="216"/>
      <c r="NQP30" s="216"/>
      <c r="NQQ30" s="216"/>
      <c r="NQR30" s="216"/>
      <c r="NQS30" s="216"/>
      <c r="NQT30" s="216"/>
      <c r="NQU30" s="216"/>
      <c r="NQV30" s="216"/>
      <c r="NQW30" s="216"/>
      <c r="NQX30" s="216"/>
      <c r="NQY30" s="216"/>
      <c r="NQZ30" s="216"/>
      <c r="NRA30" s="216"/>
      <c r="NRB30" s="216"/>
      <c r="NRC30" s="216"/>
      <c r="NRD30" s="216"/>
      <c r="NRE30" s="216"/>
      <c r="NRF30" s="216"/>
      <c r="NRG30" s="216"/>
      <c r="NRH30" s="216"/>
      <c r="NRI30" s="216"/>
      <c r="NRJ30" s="216"/>
      <c r="NRK30" s="216"/>
      <c r="NRL30" s="216"/>
      <c r="NRM30" s="216"/>
      <c r="NRN30" s="216"/>
      <c r="NRO30" s="216"/>
      <c r="NRP30" s="216"/>
      <c r="NRQ30" s="216"/>
      <c r="NRR30" s="216"/>
      <c r="NRS30" s="216"/>
      <c r="NRT30" s="216"/>
      <c r="NRU30" s="216"/>
      <c r="NRV30" s="216"/>
      <c r="NRW30" s="216"/>
      <c r="NRX30" s="216"/>
      <c r="NRY30" s="216"/>
      <c r="NRZ30" s="216"/>
      <c r="NSA30" s="216"/>
      <c r="NSB30" s="216"/>
      <c r="NSC30" s="216"/>
      <c r="NSD30" s="216"/>
      <c r="NSE30" s="216"/>
      <c r="NSF30" s="216"/>
      <c r="NSG30" s="216"/>
      <c r="NSH30" s="216"/>
      <c r="NSI30" s="216"/>
      <c r="NSJ30" s="216"/>
      <c r="NSK30" s="216"/>
      <c r="NSL30" s="216"/>
      <c r="NSM30" s="216"/>
      <c r="NSN30" s="216"/>
      <c r="NSO30" s="216"/>
      <c r="NSP30" s="216"/>
      <c r="NSQ30" s="216"/>
      <c r="NSR30" s="216"/>
      <c r="NSS30" s="216"/>
      <c r="NST30" s="216"/>
      <c r="NSU30" s="216"/>
      <c r="NSV30" s="216"/>
      <c r="NSW30" s="216"/>
      <c r="NSX30" s="216"/>
      <c r="NSY30" s="216"/>
      <c r="NSZ30" s="216"/>
      <c r="NTA30" s="216"/>
      <c r="NTB30" s="216"/>
      <c r="NTC30" s="216"/>
      <c r="NTD30" s="216"/>
      <c r="NTE30" s="216"/>
      <c r="NTF30" s="216"/>
      <c r="NTG30" s="216"/>
      <c r="NTH30" s="216"/>
      <c r="NTI30" s="216"/>
      <c r="NTJ30" s="216"/>
      <c r="NTK30" s="216"/>
      <c r="NTL30" s="216"/>
      <c r="NTM30" s="216"/>
      <c r="NTN30" s="216"/>
      <c r="NTO30" s="216"/>
      <c r="NTP30" s="216"/>
      <c r="NTQ30" s="216"/>
      <c r="NTR30" s="216"/>
      <c r="NTS30" s="216"/>
      <c r="NTT30" s="216"/>
      <c r="NTU30" s="216"/>
      <c r="NTV30" s="216"/>
      <c r="NTW30" s="216"/>
      <c r="NTX30" s="216"/>
      <c r="NTY30" s="216"/>
      <c r="NTZ30" s="216"/>
      <c r="NUA30" s="216"/>
      <c r="NUB30" s="216"/>
      <c r="NUC30" s="216"/>
      <c r="NUD30" s="216"/>
      <c r="NUE30" s="216"/>
      <c r="NUF30" s="216"/>
      <c r="NUG30" s="216"/>
      <c r="NUH30" s="216"/>
      <c r="NUI30" s="216"/>
      <c r="NUJ30" s="216"/>
      <c r="NUK30" s="216"/>
      <c r="NUL30" s="216"/>
      <c r="NUM30" s="216"/>
      <c r="NUN30" s="216"/>
      <c r="NUO30" s="216"/>
      <c r="NUP30" s="216"/>
      <c r="NUQ30" s="216"/>
      <c r="NUR30" s="216"/>
      <c r="NUS30" s="216"/>
      <c r="NUT30" s="216"/>
      <c r="NUU30" s="216"/>
      <c r="NUV30" s="216"/>
      <c r="NUW30" s="216"/>
      <c r="NUX30" s="216"/>
      <c r="NUY30" s="216"/>
      <c r="NUZ30" s="216"/>
      <c r="NVA30" s="216"/>
      <c r="NVB30" s="216"/>
      <c r="NVC30" s="216"/>
      <c r="NVD30" s="216"/>
      <c r="NVE30" s="216"/>
      <c r="NVF30" s="216"/>
      <c r="NVG30" s="216"/>
      <c r="NVH30" s="216"/>
      <c r="NVI30" s="216"/>
      <c r="NVJ30" s="216"/>
      <c r="NVK30" s="216"/>
      <c r="NVL30" s="216"/>
      <c r="NVM30" s="216"/>
      <c r="NVN30" s="216"/>
      <c r="NVO30" s="216"/>
      <c r="NVP30" s="216"/>
      <c r="NVQ30" s="216"/>
      <c r="NVR30" s="216"/>
      <c r="NVS30" s="216"/>
      <c r="NVT30" s="216"/>
      <c r="NVU30" s="216"/>
      <c r="NVV30" s="216"/>
      <c r="NVW30" s="216"/>
      <c r="NVX30" s="216"/>
      <c r="NVY30" s="216"/>
      <c r="NVZ30" s="216"/>
      <c r="NWA30" s="216"/>
      <c r="NWB30" s="216"/>
      <c r="NWC30" s="216"/>
      <c r="NWD30" s="216"/>
      <c r="NWE30" s="216"/>
      <c r="NWF30" s="216"/>
      <c r="NWG30" s="216"/>
      <c r="NWH30" s="216"/>
      <c r="NWI30" s="216"/>
      <c r="NWJ30" s="216"/>
      <c r="NWK30" s="216"/>
      <c r="NWL30" s="216"/>
      <c r="NWM30" s="216"/>
      <c r="NWN30" s="216"/>
      <c r="NWO30" s="216"/>
      <c r="NWP30" s="216"/>
      <c r="NWQ30" s="216"/>
      <c r="NWR30" s="216"/>
      <c r="NWS30" s="216"/>
      <c r="NWT30" s="216"/>
      <c r="NWU30" s="216"/>
      <c r="NWV30" s="216"/>
      <c r="NWW30" s="216"/>
      <c r="NWX30" s="216"/>
      <c r="NWY30" s="216"/>
      <c r="NWZ30" s="216"/>
      <c r="NXA30" s="216"/>
      <c r="NXB30" s="216"/>
      <c r="NXC30" s="216"/>
      <c r="NXD30" s="216"/>
      <c r="NXE30" s="216"/>
      <c r="NXF30" s="216"/>
      <c r="NXG30" s="216"/>
      <c r="NXH30" s="216"/>
      <c r="NXI30" s="216"/>
      <c r="NXJ30" s="216"/>
      <c r="NXK30" s="216"/>
      <c r="NXL30" s="216"/>
      <c r="NXM30" s="216"/>
      <c r="NXN30" s="216"/>
      <c r="NXO30" s="216"/>
      <c r="NXP30" s="216"/>
      <c r="NXQ30" s="216"/>
      <c r="NXR30" s="216"/>
      <c r="NXS30" s="216"/>
      <c r="NXT30" s="216"/>
      <c r="NXU30" s="216"/>
      <c r="NXV30" s="216"/>
      <c r="NXW30" s="216"/>
      <c r="NXX30" s="216"/>
      <c r="NXY30" s="216"/>
      <c r="NXZ30" s="216"/>
      <c r="NYA30" s="216"/>
      <c r="NYB30" s="216"/>
      <c r="NYC30" s="216"/>
      <c r="NYD30" s="216"/>
      <c r="NYE30" s="216"/>
      <c r="NYF30" s="216"/>
      <c r="NYG30" s="216"/>
      <c r="NYH30" s="216"/>
      <c r="NYI30" s="216"/>
      <c r="NYJ30" s="216"/>
      <c r="NYK30" s="216"/>
      <c r="NYL30" s="216"/>
      <c r="NYM30" s="216"/>
      <c r="NYN30" s="216"/>
      <c r="NYO30" s="216"/>
      <c r="NYP30" s="216"/>
      <c r="NYQ30" s="216"/>
      <c r="NYR30" s="216"/>
      <c r="NYS30" s="216"/>
      <c r="NYT30" s="216"/>
      <c r="NYU30" s="216"/>
      <c r="NYV30" s="216"/>
      <c r="NYW30" s="216"/>
      <c r="NYX30" s="216"/>
      <c r="NYY30" s="216"/>
      <c r="NYZ30" s="216"/>
      <c r="NZA30" s="216"/>
      <c r="NZB30" s="216"/>
      <c r="NZC30" s="216"/>
      <c r="NZD30" s="216"/>
      <c r="NZE30" s="216"/>
      <c r="NZF30" s="216"/>
      <c r="NZG30" s="216"/>
      <c r="NZH30" s="216"/>
      <c r="NZI30" s="216"/>
      <c r="NZJ30" s="216"/>
      <c r="NZK30" s="216"/>
      <c r="NZL30" s="216"/>
      <c r="NZM30" s="216"/>
      <c r="NZN30" s="216"/>
      <c r="NZO30" s="216"/>
      <c r="NZP30" s="216"/>
      <c r="NZQ30" s="216"/>
      <c r="NZR30" s="216"/>
      <c r="NZS30" s="216"/>
      <c r="NZT30" s="216"/>
      <c r="NZU30" s="216"/>
      <c r="NZV30" s="216"/>
      <c r="NZW30" s="216"/>
      <c r="NZX30" s="216"/>
      <c r="NZY30" s="216"/>
      <c r="NZZ30" s="216"/>
      <c r="OAA30" s="216"/>
      <c r="OAB30" s="216"/>
      <c r="OAC30" s="216"/>
      <c r="OAD30" s="216"/>
      <c r="OAE30" s="216"/>
      <c r="OAF30" s="216"/>
      <c r="OAG30" s="216"/>
      <c r="OAH30" s="216"/>
      <c r="OAI30" s="216"/>
      <c r="OAJ30" s="216"/>
      <c r="OAK30" s="216"/>
      <c r="OAL30" s="216"/>
      <c r="OAM30" s="216"/>
      <c r="OAN30" s="216"/>
      <c r="OAO30" s="216"/>
      <c r="OAP30" s="216"/>
      <c r="OAQ30" s="216"/>
      <c r="OAR30" s="216"/>
      <c r="OAS30" s="216"/>
      <c r="OAT30" s="216"/>
      <c r="OAU30" s="216"/>
      <c r="OAV30" s="216"/>
      <c r="OAW30" s="216"/>
      <c r="OAX30" s="216"/>
      <c r="OAY30" s="216"/>
      <c r="OAZ30" s="216"/>
      <c r="OBA30" s="216"/>
      <c r="OBB30" s="216"/>
      <c r="OBC30" s="216"/>
      <c r="OBD30" s="216"/>
      <c r="OBE30" s="216"/>
      <c r="OBF30" s="216"/>
      <c r="OBG30" s="216"/>
      <c r="OBH30" s="216"/>
      <c r="OBI30" s="216"/>
      <c r="OBJ30" s="216"/>
      <c r="OBK30" s="216"/>
      <c r="OBL30" s="216"/>
      <c r="OBM30" s="216"/>
      <c r="OBN30" s="216"/>
      <c r="OBO30" s="216"/>
      <c r="OBP30" s="216"/>
      <c r="OBQ30" s="216"/>
      <c r="OBR30" s="216"/>
      <c r="OBS30" s="216"/>
      <c r="OBT30" s="216"/>
      <c r="OBU30" s="216"/>
      <c r="OBV30" s="216"/>
      <c r="OBW30" s="216"/>
      <c r="OBX30" s="216"/>
      <c r="OBY30" s="216"/>
      <c r="OBZ30" s="216"/>
      <c r="OCA30" s="216"/>
      <c r="OCB30" s="216"/>
      <c r="OCC30" s="216"/>
      <c r="OCD30" s="216"/>
      <c r="OCE30" s="216"/>
      <c r="OCF30" s="216"/>
      <c r="OCG30" s="216"/>
      <c r="OCH30" s="216"/>
      <c r="OCI30" s="216"/>
      <c r="OCJ30" s="216"/>
      <c r="OCK30" s="216"/>
      <c r="OCL30" s="216"/>
      <c r="OCM30" s="216"/>
      <c r="OCN30" s="216"/>
      <c r="OCO30" s="216"/>
      <c r="OCP30" s="216"/>
      <c r="OCQ30" s="216"/>
      <c r="OCR30" s="216"/>
      <c r="OCS30" s="216"/>
      <c r="OCT30" s="216"/>
      <c r="OCU30" s="216"/>
      <c r="OCV30" s="216"/>
      <c r="OCW30" s="216"/>
      <c r="OCX30" s="216"/>
      <c r="OCY30" s="216"/>
      <c r="OCZ30" s="216"/>
      <c r="ODA30" s="216"/>
      <c r="ODB30" s="216"/>
      <c r="ODC30" s="216"/>
      <c r="ODD30" s="216"/>
      <c r="ODE30" s="216"/>
      <c r="ODF30" s="216"/>
      <c r="ODG30" s="216"/>
      <c r="ODH30" s="216"/>
      <c r="ODI30" s="216"/>
      <c r="ODJ30" s="216"/>
      <c r="ODK30" s="216"/>
      <c r="ODL30" s="216"/>
      <c r="ODM30" s="216"/>
      <c r="ODN30" s="216"/>
      <c r="ODO30" s="216"/>
      <c r="ODP30" s="216"/>
      <c r="ODQ30" s="216"/>
      <c r="ODR30" s="216"/>
      <c r="ODS30" s="216"/>
      <c r="ODT30" s="216"/>
      <c r="ODU30" s="216"/>
      <c r="ODV30" s="216"/>
      <c r="ODW30" s="216"/>
      <c r="ODX30" s="216"/>
      <c r="ODY30" s="216"/>
      <c r="ODZ30" s="216"/>
      <c r="OEA30" s="216"/>
      <c r="OEB30" s="216"/>
      <c r="OEC30" s="216"/>
      <c r="OED30" s="216"/>
      <c r="OEE30" s="216"/>
      <c r="OEF30" s="216"/>
      <c r="OEG30" s="216"/>
      <c r="OEH30" s="216"/>
      <c r="OEI30" s="216"/>
      <c r="OEJ30" s="216"/>
      <c r="OEK30" s="216"/>
      <c r="OEL30" s="216"/>
      <c r="OEM30" s="216"/>
      <c r="OEN30" s="216"/>
      <c r="OEO30" s="216"/>
      <c r="OEP30" s="216"/>
      <c r="OEQ30" s="216"/>
      <c r="OER30" s="216"/>
      <c r="OES30" s="216"/>
      <c r="OET30" s="216"/>
      <c r="OEU30" s="216"/>
      <c r="OEV30" s="216"/>
      <c r="OEW30" s="216"/>
      <c r="OEX30" s="216"/>
      <c r="OEY30" s="216"/>
      <c r="OEZ30" s="216"/>
      <c r="OFA30" s="216"/>
      <c r="OFB30" s="216"/>
      <c r="OFC30" s="216"/>
      <c r="OFD30" s="216"/>
      <c r="OFE30" s="216"/>
      <c r="OFF30" s="216"/>
      <c r="OFG30" s="216"/>
      <c r="OFH30" s="216"/>
      <c r="OFI30" s="216"/>
      <c r="OFJ30" s="216"/>
      <c r="OFK30" s="216"/>
      <c r="OFL30" s="216"/>
      <c r="OFM30" s="216"/>
      <c r="OFN30" s="216"/>
      <c r="OFO30" s="216"/>
      <c r="OFP30" s="216"/>
      <c r="OFQ30" s="216"/>
      <c r="OFR30" s="216"/>
      <c r="OFS30" s="216"/>
      <c r="OFT30" s="216"/>
      <c r="OFU30" s="216"/>
      <c r="OFV30" s="216"/>
      <c r="OFW30" s="216"/>
      <c r="OFX30" s="216"/>
      <c r="OFY30" s="216"/>
      <c r="OFZ30" s="216"/>
      <c r="OGA30" s="216"/>
      <c r="OGB30" s="216"/>
      <c r="OGC30" s="216"/>
      <c r="OGD30" s="216"/>
      <c r="OGE30" s="216"/>
      <c r="OGF30" s="216"/>
      <c r="OGG30" s="216"/>
      <c r="OGH30" s="216"/>
      <c r="OGI30" s="216"/>
      <c r="OGJ30" s="216"/>
      <c r="OGK30" s="216"/>
      <c r="OGL30" s="216"/>
      <c r="OGM30" s="216"/>
      <c r="OGN30" s="216"/>
      <c r="OGO30" s="216"/>
      <c r="OGP30" s="216"/>
      <c r="OGQ30" s="216"/>
      <c r="OGR30" s="216"/>
      <c r="OGS30" s="216"/>
      <c r="OGT30" s="216"/>
      <c r="OGU30" s="216"/>
      <c r="OGV30" s="216"/>
      <c r="OGW30" s="216"/>
      <c r="OGX30" s="216"/>
      <c r="OGY30" s="216"/>
      <c r="OGZ30" s="216"/>
      <c r="OHA30" s="216"/>
      <c r="OHB30" s="216"/>
      <c r="OHC30" s="216"/>
      <c r="OHD30" s="216"/>
      <c r="OHE30" s="216"/>
      <c r="OHF30" s="216"/>
      <c r="OHG30" s="216"/>
      <c r="OHH30" s="216"/>
      <c r="OHI30" s="216"/>
      <c r="OHJ30" s="216"/>
      <c r="OHK30" s="216"/>
      <c r="OHL30" s="216"/>
      <c r="OHM30" s="216"/>
      <c r="OHN30" s="216"/>
      <c r="OHO30" s="216"/>
      <c r="OHP30" s="216"/>
      <c r="OHQ30" s="216"/>
      <c r="OHR30" s="216"/>
      <c r="OHS30" s="216"/>
      <c r="OHT30" s="216"/>
      <c r="OHU30" s="216"/>
      <c r="OHV30" s="216"/>
      <c r="OHW30" s="216"/>
      <c r="OHX30" s="216"/>
      <c r="OHY30" s="216"/>
      <c r="OHZ30" s="216"/>
      <c r="OIA30" s="216"/>
      <c r="OIB30" s="216"/>
      <c r="OIC30" s="216"/>
      <c r="OID30" s="216"/>
      <c r="OIE30" s="216"/>
      <c r="OIF30" s="216"/>
      <c r="OIG30" s="216"/>
      <c r="OIH30" s="216"/>
      <c r="OII30" s="216"/>
      <c r="OIJ30" s="216"/>
      <c r="OIK30" s="216"/>
      <c r="OIL30" s="216"/>
      <c r="OIM30" s="216"/>
      <c r="OIN30" s="216"/>
      <c r="OIO30" s="216"/>
      <c r="OIP30" s="216"/>
      <c r="OIQ30" s="216"/>
      <c r="OIR30" s="216"/>
      <c r="OIS30" s="216"/>
      <c r="OIT30" s="216"/>
      <c r="OIU30" s="216"/>
      <c r="OIV30" s="216"/>
      <c r="OIW30" s="216"/>
      <c r="OIX30" s="216"/>
      <c r="OIY30" s="216"/>
      <c r="OIZ30" s="216"/>
      <c r="OJA30" s="216"/>
      <c r="OJB30" s="216"/>
      <c r="OJC30" s="216"/>
      <c r="OJD30" s="216"/>
      <c r="OJE30" s="216"/>
      <c r="OJF30" s="216"/>
      <c r="OJG30" s="216"/>
      <c r="OJH30" s="216"/>
      <c r="OJI30" s="216"/>
      <c r="OJJ30" s="216"/>
      <c r="OJK30" s="216"/>
      <c r="OJL30" s="216"/>
      <c r="OJM30" s="216"/>
      <c r="OJN30" s="216"/>
      <c r="OJO30" s="216"/>
      <c r="OJP30" s="216"/>
      <c r="OJQ30" s="216"/>
      <c r="OJR30" s="216"/>
      <c r="OJS30" s="216"/>
      <c r="OJT30" s="216"/>
      <c r="OJU30" s="216"/>
      <c r="OJV30" s="216"/>
      <c r="OJW30" s="216"/>
      <c r="OJX30" s="216"/>
      <c r="OJY30" s="216"/>
      <c r="OJZ30" s="216"/>
      <c r="OKA30" s="216"/>
      <c r="OKB30" s="216"/>
      <c r="OKC30" s="216"/>
      <c r="OKD30" s="216"/>
      <c r="OKE30" s="216"/>
      <c r="OKF30" s="216"/>
      <c r="OKG30" s="216"/>
      <c r="OKH30" s="216"/>
      <c r="OKI30" s="216"/>
      <c r="OKJ30" s="216"/>
      <c r="OKK30" s="216"/>
      <c r="OKL30" s="216"/>
      <c r="OKM30" s="216"/>
      <c r="OKN30" s="216"/>
      <c r="OKO30" s="216"/>
      <c r="OKP30" s="216"/>
      <c r="OKQ30" s="216"/>
      <c r="OKR30" s="216"/>
      <c r="OKS30" s="216"/>
      <c r="OKT30" s="216"/>
      <c r="OKU30" s="216"/>
      <c r="OKV30" s="216"/>
      <c r="OKW30" s="216"/>
      <c r="OKX30" s="216"/>
      <c r="OKY30" s="216"/>
      <c r="OKZ30" s="216"/>
      <c r="OLA30" s="216"/>
      <c r="OLB30" s="216"/>
      <c r="OLC30" s="216"/>
      <c r="OLD30" s="216"/>
      <c r="OLE30" s="216"/>
      <c r="OLF30" s="216"/>
      <c r="OLG30" s="216"/>
      <c r="OLH30" s="216"/>
      <c r="OLI30" s="216"/>
      <c r="OLJ30" s="216"/>
      <c r="OLK30" s="216"/>
      <c r="OLL30" s="216"/>
      <c r="OLM30" s="216"/>
      <c r="OLN30" s="216"/>
      <c r="OLO30" s="216"/>
      <c r="OLP30" s="216"/>
      <c r="OLQ30" s="216"/>
      <c r="OLR30" s="216"/>
      <c r="OLS30" s="216"/>
      <c r="OLT30" s="216"/>
      <c r="OLU30" s="216"/>
      <c r="OLV30" s="216"/>
      <c r="OLW30" s="216"/>
      <c r="OLX30" s="216"/>
      <c r="OLY30" s="216"/>
      <c r="OLZ30" s="216"/>
      <c r="OMA30" s="216"/>
      <c r="OMB30" s="216"/>
      <c r="OMC30" s="216"/>
      <c r="OMD30" s="216"/>
      <c r="OME30" s="216"/>
      <c r="OMF30" s="216"/>
      <c r="OMG30" s="216"/>
      <c r="OMH30" s="216"/>
      <c r="OMI30" s="216"/>
      <c r="OMJ30" s="216"/>
      <c r="OMK30" s="216"/>
      <c r="OML30" s="216"/>
      <c r="OMM30" s="216"/>
      <c r="OMN30" s="216"/>
      <c r="OMO30" s="216"/>
      <c r="OMP30" s="216"/>
      <c r="OMQ30" s="216"/>
      <c r="OMR30" s="216"/>
      <c r="OMS30" s="216"/>
      <c r="OMT30" s="216"/>
      <c r="OMU30" s="216"/>
      <c r="OMV30" s="216"/>
      <c r="OMW30" s="216"/>
      <c r="OMX30" s="216"/>
      <c r="OMY30" s="216"/>
      <c r="OMZ30" s="216"/>
      <c r="ONA30" s="216"/>
      <c r="ONB30" s="216"/>
      <c r="ONC30" s="216"/>
      <c r="OND30" s="216"/>
      <c r="ONE30" s="216"/>
      <c r="ONF30" s="216"/>
      <c r="ONG30" s="216"/>
      <c r="ONH30" s="216"/>
      <c r="ONI30" s="216"/>
      <c r="ONJ30" s="216"/>
      <c r="ONK30" s="216"/>
      <c r="ONL30" s="216"/>
      <c r="ONM30" s="216"/>
      <c r="ONN30" s="216"/>
      <c r="ONO30" s="216"/>
      <c r="ONP30" s="216"/>
      <c r="ONQ30" s="216"/>
      <c r="ONR30" s="216"/>
      <c r="ONS30" s="216"/>
      <c r="ONT30" s="216"/>
      <c r="ONU30" s="216"/>
      <c r="ONV30" s="216"/>
      <c r="ONW30" s="216"/>
      <c r="ONX30" s="216"/>
      <c r="ONY30" s="216"/>
      <c r="ONZ30" s="216"/>
      <c r="OOA30" s="216"/>
      <c r="OOB30" s="216"/>
      <c r="OOC30" s="216"/>
      <c r="OOD30" s="216"/>
      <c r="OOE30" s="216"/>
      <c r="OOF30" s="216"/>
      <c r="OOG30" s="216"/>
      <c r="OOH30" s="216"/>
      <c r="OOI30" s="216"/>
      <c r="OOJ30" s="216"/>
      <c r="OOK30" s="216"/>
      <c r="OOL30" s="216"/>
      <c r="OOM30" s="216"/>
      <c r="OON30" s="216"/>
      <c r="OOO30" s="216"/>
      <c r="OOP30" s="216"/>
      <c r="OOQ30" s="216"/>
      <c r="OOR30" s="216"/>
      <c r="OOS30" s="216"/>
      <c r="OOT30" s="216"/>
      <c r="OOU30" s="216"/>
      <c r="OOV30" s="216"/>
      <c r="OOW30" s="216"/>
      <c r="OOX30" s="216"/>
      <c r="OOY30" s="216"/>
      <c r="OOZ30" s="216"/>
      <c r="OPA30" s="216"/>
      <c r="OPB30" s="216"/>
      <c r="OPC30" s="216"/>
      <c r="OPD30" s="216"/>
      <c r="OPE30" s="216"/>
      <c r="OPF30" s="216"/>
      <c r="OPG30" s="216"/>
      <c r="OPH30" s="216"/>
      <c r="OPI30" s="216"/>
      <c r="OPJ30" s="216"/>
      <c r="OPK30" s="216"/>
      <c r="OPL30" s="216"/>
      <c r="OPM30" s="216"/>
      <c r="OPN30" s="216"/>
      <c r="OPO30" s="216"/>
      <c r="OPP30" s="216"/>
      <c r="OPQ30" s="216"/>
      <c r="OPR30" s="216"/>
      <c r="OPS30" s="216"/>
      <c r="OPT30" s="216"/>
      <c r="OPU30" s="216"/>
      <c r="OPV30" s="216"/>
      <c r="OPW30" s="216"/>
      <c r="OPX30" s="216"/>
      <c r="OPY30" s="216"/>
      <c r="OPZ30" s="216"/>
      <c r="OQA30" s="216"/>
      <c r="OQB30" s="216"/>
      <c r="OQC30" s="216"/>
      <c r="OQD30" s="216"/>
      <c r="OQE30" s="216"/>
      <c r="OQF30" s="216"/>
      <c r="OQG30" s="216"/>
      <c r="OQH30" s="216"/>
      <c r="OQI30" s="216"/>
      <c r="OQJ30" s="216"/>
      <c r="OQK30" s="216"/>
      <c r="OQL30" s="216"/>
      <c r="OQM30" s="216"/>
      <c r="OQN30" s="216"/>
      <c r="OQO30" s="216"/>
      <c r="OQP30" s="216"/>
      <c r="OQQ30" s="216"/>
      <c r="OQR30" s="216"/>
      <c r="OQS30" s="216"/>
      <c r="OQT30" s="216"/>
      <c r="OQU30" s="216"/>
      <c r="OQV30" s="216"/>
      <c r="OQW30" s="216"/>
      <c r="OQX30" s="216"/>
      <c r="OQY30" s="216"/>
      <c r="OQZ30" s="216"/>
      <c r="ORA30" s="216"/>
      <c r="ORB30" s="216"/>
      <c r="ORC30" s="216"/>
      <c r="ORD30" s="216"/>
      <c r="ORE30" s="216"/>
      <c r="ORF30" s="216"/>
      <c r="ORG30" s="216"/>
      <c r="ORH30" s="216"/>
      <c r="ORI30" s="216"/>
      <c r="ORJ30" s="216"/>
      <c r="ORK30" s="216"/>
      <c r="ORL30" s="216"/>
      <c r="ORM30" s="216"/>
      <c r="ORN30" s="216"/>
      <c r="ORO30" s="216"/>
      <c r="ORP30" s="216"/>
      <c r="ORQ30" s="216"/>
      <c r="ORR30" s="216"/>
      <c r="ORS30" s="216"/>
      <c r="ORT30" s="216"/>
      <c r="ORU30" s="216"/>
      <c r="ORV30" s="216"/>
      <c r="ORW30" s="216"/>
      <c r="ORX30" s="216"/>
      <c r="ORY30" s="216"/>
      <c r="ORZ30" s="216"/>
      <c r="OSA30" s="216"/>
      <c r="OSB30" s="216"/>
      <c r="OSC30" s="216"/>
      <c r="OSD30" s="216"/>
      <c r="OSE30" s="216"/>
      <c r="OSF30" s="216"/>
      <c r="OSG30" s="216"/>
      <c r="OSH30" s="216"/>
      <c r="OSI30" s="216"/>
      <c r="OSJ30" s="216"/>
      <c r="OSK30" s="216"/>
      <c r="OSL30" s="216"/>
      <c r="OSM30" s="216"/>
      <c r="OSN30" s="216"/>
      <c r="OSO30" s="216"/>
      <c r="OSP30" s="216"/>
      <c r="OSQ30" s="216"/>
      <c r="OSR30" s="216"/>
      <c r="OSS30" s="216"/>
      <c r="OST30" s="216"/>
      <c r="OSU30" s="216"/>
      <c r="OSV30" s="216"/>
      <c r="OSW30" s="216"/>
      <c r="OSX30" s="216"/>
      <c r="OSY30" s="216"/>
      <c r="OSZ30" s="216"/>
      <c r="OTA30" s="216"/>
      <c r="OTB30" s="216"/>
      <c r="OTC30" s="216"/>
      <c r="OTD30" s="216"/>
      <c r="OTE30" s="216"/>
      <c r="OTF30" s="216"/>
      <c r="OTG30" s="216"/>
      <c r="OTH30" s="216"/>
      <c r="OTI30" s="216"/>
      <c r="OTJ30" s="216"/>
      <c r="OTK30" s="216"/>
      <c r="OTL30" s="216"/>
      <c r="OTM30" s="216"/>
      <c r="OTN30" s="216"/>
      <c r="OTO30" s="216"/>
      <c r="OTP30" s="216"/>
      <c r="OTQ30" s="216"/>
      <c r="OTR30" s="216"/>
      <c r="OTS30" s="216"/>
      <c r="OTT30" s="216"/>
      <c r="OTU30" s="216"/>
      <c r="OTV30" s="216"/>
      <c r="OTW30" s="216"/>
      <c r="OTX30" s="216"/>
      <c r="OTY30" s="216"/>
      <c r="OTZ30" s="216"/>
      <c r="OUA30" s="216"/>
      <c r="OUB30" s="216"/>
      <c r="OUC30" s="216"/>
      <c r="OUD30" s="216"/>
      <c r="OUE30" s="216"/>
      <c r="OUF30" s="216"/>
      <c r="OUG30" s="216"/>
      <c r="OUH30" s="216"/>
      <c r="OUI30" s="216"/>
      <c r="OUJ30" s="216"/>
      <c r="OUK30" s="216"/>
      <c r="OUL30" s="216"/>
      <c r="OUM30" s="216"/>
      <c r="OUN30" s="216"/>
      <c r="OUO30" s="216"/>
      <c r="OUP30" s="216"/>
      <c r="OUQ30" s="216"/>
      <c r="OUR30" s="216"/>
      <c r="OUS30" s="216"/>
      <c r="OUT30" s="216"/>
      <c r="OUU30" s="216"/>
      <c r="OUV30" s="216"/>
      <c r="OUW30" s="216"/>
      <c r="OUX30" s="216"/>
      <c r="OUY30" s="216"/>
      <c r="OUZ30" s="216"/>
      <c r="OVA30" s="216"/>
      <c r="OVB30" s="216"/>
      <c r="OVC30" s="216"/>
      <c r="OVD30" s="216"/>
      <c r="OVE30" s="216"/>
      <c r="OVF30" s="216"/>
      <c r="OVG30" s="216"/>
      <c r="OVH30" s="216"/>
      <c r="OVI30" s="216"/>
      <c r="OVJ30" s="216"/>
      <c r="OVK30" s="216"/>
      <c r="OVL30" s="216"/>
      <c r="OVM30" s="216"/>
      <c r="OVN30" s="216"/>
      <c r="OVO30" s="216"/>
      <c r="OVP30" s="216"/>
      <c r="OVQ30" s="216"/>
      <c r="OVR30" s="216"/>
      <c r="OVS30" s="216"/>
      <c r="OVT30" s="216"/>
      <c r="OVU30" s="216"/>
      <c r="OVV30" s="216"/>
      <c r="OVW30" s="216"/>
      <c r="OVX30" s="216"/>
      <c r="OVY30" s="216"/>
      <c r="OVZ30" s="216"/>
      <c r="OWA30" s="216"/>
      <c r="OWB30" s="216"/>
      <c r="OWC30" s="216"/>
      <c r="OWD30" s="216"/>
      <c r="OWE30" s="216"/>
      <c r="OWF30" s="216"/>
      <c r="OWG30" s="216"/>
      <c r="OWH30" s="216"/>
      <c r="OWI30" s="216"/>
      <c r="OWJ30" s="216"/>
      <c r="OWK30" s="216"/>
      <c r="OWL30" s="216"/>
      <c r="OWM30" s="216"/>
      <c r="OWN30" s="216"/>
      <c r="OWO30" s="216"/>
      <c r="OWP30" s="216"/>
      <c r="OWQ30" s="216"/>
      <c r="OWR30" s="216"/>
      <c r="OWS30" s="216"/>
      <c r="OWT30" s="216"/>
      <c r="OWU30" s="216"/>
      <c r="OWV30" s="216"/>
      <c r="OWW30" s="216"/>
      <c r="OWX30" s="216"/>
      <c r="OWY30" s="216"/>
      <c r="OWZ30" s="216"/>
      <c r="OXA30" s="216"/>
      <c r="OXB30" s="216"/>
      <c r="OXC30" s="216"/>
      <c r="OXD30" s="216"/>
      <c r="OXE30" s="216"/>
      <c r="OXF30" s="216"/>
      <c r="OXG30" s="216"/>
      <c r="OXH30" s="216"/>
      <c r="OXI30" s="216"/>
      <c r="OXJ30" s="216"/>
      <c r="OXK30" s="216"/>
      <c r="OXL30" s="216"/>
      <c r="OXM30" s="216"/>
      <c r="OXN30" s="216"/>
      <c r="OXO30" s="216"/>
      <c r="OXP30" s="216"/>
      <c r="OXQ30" s="216"/>
      <c r="OXR30" s="216"/>
      <c r="OXS30" s="216"/>
      <c r="OXT30" s="216"/>
      <c r="OXU30" s="216"/>
      <c r="OXV30" s="216"/>
      <c r="OXW30" s="216"/>
      <c r="OXX30" s="216"/>
      <c r="OXY30" s="216"/>
      <c r="OXZ30" s="216"/>
      <c r="OYA30" s="216"/>
      <c r="OYB30" s="216"/>
      <c r="OYC30" s="216"/>
      <c r="OYD30" s="216"/>
      <c r="OYE30" s="216"/>
      <c r="OYF30" s="216"/>
      <c r="OYG30" s="216"/>
      <c r="OYH30" s="216"/>
      <c r="OYI30" s="216"/>
      <c r="OYJ30" s="216"/>
      <c r="OYK30" s="216"/>
      <c r="OYL30" s="216"/>
      <c r="OYM30" s="216"/>
      <c r="OYN30" s="216"/>
      <c r="OYO30" s="216"/>
      <c r="OYP30" s="216"/>
      <c r="OYQ30" s="216"/>
      <c r="OYR30" s="216"/>
      <c r="OYS30" s="216"/>
      <c r="OYT30" s="216"/>
      <c r="OYU30" s="216"/>
      <c r="OYV30" s="216"/>
      <c r="OYW30" s="216"/>
      <c r="OYX30" s="216"/>
      <c r="OYY30" s="216"/>
      <c r="OYZ30" s="216"/>
      <c r="OZA30" s="216"/>
      <c r="OZB30" s="216"/>
      <c r="OZC30" s="216"/>
      <c r="OZD30" s="216"/>
      <c r="OZE30" s="216"/>
      <c r="OZF30" s="216"/>
      <c r="OZG30" s="216"/>
      <c r="OZH30" s="216"/>
      <c r="OZI30" s="216"/>
      <c r="OZJ30" s="216"/>
      <c r="OZK30" s="216"/>
      <c r="OZL30" s="216"/>
      <c r="OZM30" s="216"/>
      <c r="OZN30" s="216"/>
      <c r="OZO30" s="216"/>
      <c r="OZP30" s="216"/>
      <c r="OZQ30" s="216"/>
      <c r="OZR30" s="216"/>
      <c r="OZS30" s="216"/>
      <c r="OZT30" s="216"/>
      <c r="OZU30" s="216"/>
      <c r="OZV30" s="216"/>
      <c r="OZW30" s="216"/>
      <c r="OZX30" s="216"/>
      <c r="OZY30" s="216"/>
      <c r="OZZ30" s="216"/>
      <c r="PAA30" s="216"/>
      <c r="PAB30" s="216"/>
      <c r="PAC30" s="216"/>
      <c r="PAD30" s="216"/>
      <c r="PAE30" s="216"/>
      <c r="PAF30" s="216"/>
      <c r="PAG30" s="216"/>
      <c r="PAH30" s="216"/>
      <c r="PAI30" s="216"/>
      <c r="PAJ30" s="216"/>
      <c r="PAK30" s="216"/>
      <c r="PAL30" s="216"/>
      <c r="PAM30" s="216"/>
      <c r="PAN30" s="216"/>
      <c r="PAO30" s="216"/>
      <c r="PAP30" s="216"/>
      <c r="PAQ30" s="216"/>
      <c r="PAR30" s="216"/>
      <c r="PAS30" s="216"/>
      <c r="PAT30" s="216"/>
      <c r="PAU30" s="216"/>
      <c r="PAV30" s="216"/>
      <c r="PAW30" s="216"/>
      <c r="PAX30" s="216"/>
      <c r="PAY30" s="216"/>
      <c r="PAZ30" s="216"/>
      <c r="PBA30" s="216"/>
      <c r="PBB30" s="216"/>
      <c r="PBC30" s="216"/>
      <c r="PBD30" s="216"/>
      <c r="PBE30" s="216"/>
      <c r="PBF30" s="216"/>
      <c r="PBG30" s="216"/>
      <c r="PBH30" s="216"/>
      <c r="PBI30" s="216"/>
      <c r="PBJ30" s="216"/>
      <c r="PBK30" s="216"/>
      <c r="PBL30" s="216"/>
      <c r="PBM30" s="216"/>
      <c r="PBN30" s="216"/>
      <c r="PBO30" s="216"/>
      <c r="PBP30" s="216"/>
      <c r="PBQ30" s="216"/>
      <c r="PBR30" s="216"/>
      <c r="PBS30" s="216"/>
      <c r="PBT30" s="216"/>
      <c r="PBU30" s="216"/>
      <c r="PBV30" s="216"/>
      <c r="PBW30" s="216"/>
      <c r="PBX30" s="216"/>
      <c r="PBY30" s="216"/>
      <c r="PBZ30" s="216"/>
      <c r="PCA30" s="216"/>
      <c r="PCB30" s="216"/>
      <c r="PCC30" s="216"/>
      <c r="PCD30" s="216"/>
      <c r="PCE30" s="216"/>
      <c r="PCF30" s="216"/>
      <c r="PCG30" s="216"/>
      <c r="PCH30" s="216"/>
      <c r="PCI30" s="216"/>
      <c r="PCJ30" s="216"/>
      <c r="PCK30" s="216"/>
      <c r="PCL30" s="216"/>
      <c r="PCM30" s="216"/>
      <c r="PCN30" s="216"/>
      <c r="PCO30" s="216"/>
      <c r="PCP30" s="216"/>
      <c r="PCQ30" s="216"/>
      <c r="PCR30" s="216"/>
      <c r="PCS30" s="216"/>
      <c r="PCT30" s="216"/>
      <c r="PCU30" s="216"/>
      <c r="PCV30" s="216"/>
      <c r="PCW30" s="216"/>
      <c r="PCX30" s="216"/>
      <c r="PCY30" s="216"/>
      <c r="PCZ30" s="216"/>
      <c r="PDA30" s="216"/>
      <c r="PDB30" s="216"/>
      <c r="PDC30" s="216"/>
      <c r="PDD30" s="216"/>
      <c r="PDE30" s="216"/>
      <c r="PDF30" s="216"/>
      <c r="PDG30" s="216"/>
      <c r="PDH30" s="216"/>
      <c r="PDI30" s="216"/>
      <c r="PDJ30" s="216"/>
      <c r="PDK30" s="216"/>
      <c r="PDL30" s="216"/>
      <c r="PDM30" s="216"/>
      <c r="PDN30" s="216"/>
      <c r="PDO30" s="216"/>
      <c r="PDP30" s="216"/>
      <c r="PDQ30" s="216"/>
      <c r="PDR30" s="216"/>
      <c r="PDS30" s="216"/>
      <c r="PDT30" s="216"/>
      <c r="PDU30" s="216"/>
      <c r="PDV30" s="216"/>
      <c r="PDW30" s="216"/>
      <c r="PDX30" s="216"/>
      <c r="PDY30" s="216"/>
      <c r="PDZ30" s="216"/>
      <c r="PEA30" s="216"/>
      <c r="PEB30" s="216"/>
      <c r="PEC30" s="216"/>
      <c r="PED30" s="216"/>
      <c r="PEE30" s="216"/>
      <c r="PEF30" s="216"/>
      <c r="PEG30" s="216"/>
      <c r="PEH30" s="216"/>
      <c r="PEI30" s="216"/>
      <c r="PEJ30" s="216"/>
      <c r="PEK30" s="216"/>
      <c r="PEL30" s="216"/>
      <c r="PEM30" s="216"/>
      <c r="PEN30" s="216"/>
      <c r="PEO30" s="216"/>
      <c r="PEP30" s="216"/>
      <c r="PEQ30" s="216"/>
      <c r="PER30" s="216"/>
      <c r="PES30" s="216"/>
      <c r="PET30" s="216"/>
      <c r="PEU30" s="216"/>
      <c r="PEV30" s="216"/>
      <c r="PEW30" s="216"/>
      <c r="PEX30" s="216"/>
      <c r="PEY30" s="216"/>
      <c r="PEZ30" s="216"/>
      <c r="PFA30" s="216"/>
      <c r="PFB30" s="216"/>
      <c r="PFC30" s="216"/>
      <c r="PFD30" s="216"/>
      <c r="PFE30" s="216"/>
      <c r="PFF30" s="216"/>
      <c r="PFG30" s="216"/>
      <c r="PFH30" s="216"/>
      <c r="PFI30" s="216"/>
      <c r="PFJ30" s="216"/>
      <c r="PFK30" s="216"/>
      <c r="PFL30" s="216"/>
      <c r="PFM30" s="216"/>
      <c r="PFN30" s="216"/>
      <c r="PFO30" s="216"/>
      <c r="PFP30" s="216"/>
      <c r="PFQ30" s="216"/>
      <c r="PFR30" s="216"/>
      <c r="PFS30" s="216"/>
      <c r="PFT30" s="216"/>
      <c r="PFU30" s="216"/>
      <c r="PFV30" s="216"/>
      <c r="PFW30" s="216"/>
      <c r="PFX30" s="216"/>
      <c r="PFY30" s="216"/>
      <c r="PFZ30" s="216"/>
      <c r="PGA30" s="216"/>
      <c r="PGB30" s="216"/>
      <c r="PGC30" s="216"/>
      <c r="PGD30" s="216"/>
      <c r="PGE30" s="216"/>
      <c r="PGF30" s="216"/>
      <c r="PGG30" s="216"/>
      <c r="PGH30" s="216"/>
      <c r="PGI30" s="216"/>
      <c r="PGJ30" s="216"/>
      <c r="PGK30" s="216"/>
      <c r="PGL30" s="216"/>
      <c r="PGM30" s="216"/>
      <c r="PGN30" s="216"/>
      <c r="PGO30" s="216"/>
      <c r="PGP30" s="216"/>
      <c r="PGQ30" s="216"/>
      <c r="PGR30" s="216"/>
      <c r="PGS30" s="216"/>
      <c r="PGT30" s="216"/>
      <c r="PGU30" s="216"/>
      <c r="PGV30" s="216"/>
      <c r="PGW30" s="216"/>
      <c r="PGX30" s="216"/>
      <c r="PGY30" s="216"/>
      <c r="PGZ30" s="216"/>
      <c r="PHA30" s="216"/>
      <c r="PHB30" s="216"/>
      <c r="PHC30" s="216"/>
      <c r="PHD30" s="216"/>
      <c r="PHE30" s="216"/>
      <c r="PHF30" s="216"/>
      <c r="PHG30" s="216"/>
      <c r="PHH30" s="216"/>
      <c r="PHI30" s="216"/>
      <c r="PHJ30" s="216"/>
      <c r="PHK30" s="216"/>
      <c r="PHL30" s="216"/>
      <c r="PHM30" s="216"/>
      <c r="PHN30" s="216"/>
      <c r="PHO30" s="216"/>
      <c r="PHP30" s="216"/>
      <c r="PHQ30" s="216"/>
      <c r="PHR30" s="216"/>
      <c r="PHS30" s="216"/>
      <c r="PHT30" s="216"/>
      <c r="PHU30" s="216"/>
      <c r="PHV30" s="216"/>
      <c r="PHW30" s="216"/>
      <c r="PHX30" s="216"/>
      <c r="PHY30" s="216"/>
      <c r="PHZ30" s="216"/>
      <c r="PIA30" s="216"/>
      <c r="PIB30" s="216"/>
      <c r="PIC30" s="216"/>
      <c r="PID30" s="216"/>
      <c r="PIE30" s="216"/>
      <c r="PIF30" s="216"/>
      <c r="PIG30" s="216"/>
      <c r="PIH30" s="216"/>
      <c r="PII30" s="216"/>
      <c r="PIJ30" s="216"/>
      <c r="PIK30" s="216"/>
      <c r="PIL30" s="216"/>
      <c r="PIM30" s="216"/>
      <c r="PIN30" s="216"/>
      <c r="PIO30" s="216"/>
      <c r="PIP30" s="216"/>
      <c r="PIQ30" s="216"/>
      <c r="PIR30" s="216"/>
      <c r="PIS30" s="216"/>
      <c r="PIT30" s="216"/>
      <c r="PIU30" s="216"/>
      <c r="PIV30" s="216"/>
      <c r="PIW30" s="216"/>
      <c r="PIX30" s="216"/>
      <c r="PIY30" s="216"/>
      <c r="PIZ30" s="216"/>
      <c r="PJA30" s="216"/>
      <c r="PJB30" s="216"/>
      <c r="PJC30" s="216"/>
      <c r="PJD30" s="216"/>
      <c r="PJE30" s="216"/>
      <c r="PJF30" s="216"/>
      <c r="PJG30" s="216"/>
      <c r="PJH30" s="216"/>
      <c r="PJI30" s="216"/>
      <c r="PJJ30" s="216"/>
      <c r="PJK30" s="216"/>
      <c r="PJL30" s="216"/>
      <c r="PJM30" s="216"/>
      <c r="PJN30" s="216"/>
      <c r="PJO30" s="216"/>
      <c r="PJP30" s="216"/>
      <c r="PJQ30" s="216"/>
      <c r="PJR30" s="216"/>
      <c r="PJS30" s="216"/>
      <c r="PJT30" s="216"/>
      <c r="PJU30" s="216"/>
      <c r="PJV30" s="216"/>
      <c r="PJW30" s="216"/>
      <c r="PJX30" s="216"/>
      <c r="PJY30" s="216"/>
      <c r="PJZ30" s="216"/>
      <c r="PKA30" s="216"/>
      <c r="PKB30" s="216"/>
      <c r="PKC30" s="216"/>
      <c r="PKD30" s="216"/>
      <c r="PKE30" s="216"/>
      <c r="PKF30" s="216"/>
      <c r="PKG30" s="216"/>
      <c r="PKH30" s="216"/>
      <c r="PKI30" s="216"/>
      <c r="PKJ30" s="216"/>
      <c r="PKK30" s="216"/>
      <c r="PKL30" s="216"/>
      <c r="PKM30" s="216"/>
      <c r="PKN30" s="216"/>
      <c r="PKO30" s="216"/>
      <c r="PKP30" s="216"/>
      <c r="PKQ30" s="216"/>
      <c r="PKR30" s="216"/>
      <c r="PKS30" s="216"/>
      <c r="PKT30" s="216"/>
      <c r="PKU30" s="216"/>
      <c r="PKV30" s="216"/>
      <c r="PKW30" s="216"/>
      <c r="PKX30" s="216"/>
      <c r="PKY30" s="216"/>
      <c r="PKZ30" s="216"/>
      <c r="PLA30" s="216"/>
      <c r="PLB30" s="216"/>
      <c r="PLC30" s="216"/>
      <c r="PLD30" s="216"/>
      <c r="PLE30" s="216"/>
      <c r="PLF30" s="216"/>
      <c r="PLG30" s="216"/>
      <c r="PLH30" s="216"/>
      <c r="PLI30" s="216"/>
      <c r="PLJ30" s="216"/>
      <c r="PLK30" s="216"/>
      <c r="PLL30" s="216"/>
      <c r="PLM30" s="216"/>
      <c r="PLN30" s="216"/>
      <c r="PLO30" s="216"/>
      <c r="PLP30" s="216"/>
      <c r="PLQ30" s="216"/>
      <c r="PLR30" s="216"/>
      <c r="PLS30" s="216"/>
      <c r="PLT30" s="216"/>
      <c r="PLU30" s="216"/>
      <c r="PLV30" s="216"/>
      <c r="PLW30" s="216"/>
      <c r="PLX30" s="216"/>
      <c r="PLY30" s="216"/>
      <c r="PLZ30" s="216"/>
      <c r="PMA30" s="216"/>
      <c r="PMB30" s="216"/>
      <c r="PMC30" s="216"/>
      <c r="PMD30" s="216"/>
      <c r="PME30" s="216"/>
      <c r="PMF30" s="216"/>
      <c r="PMG30" s="216"/>
      <c r="PMH30" s="216"/>
      <c r="PMI30" s="216"/>
      <c r="PMJ30" s="216"/>
      <c r="PMK30" s="216"/>
      <c r="PML30" s="216"/>
      <c r="PMM30" s="216"/>
      <c r="PMN30" s="216"/>
      <c r="PMO30" s="216"/>
      <c r="PMP30" s="216"/>
      <c r="PMQ30" s="216"/>
      <c r="PMR30" s="216"/>
      <c r="PMS30" s="216"/>
      <c r="PMT30" s="216"/>
      <c r="PMU30" s="216"/>
      <c r="PMV30" s="216"/>
      <c r="PMW30" s="216"/>
      <c r="PMX30" s="216"/>
      <c r="PMY30" s="216"/>
      <c r="PMZ30" s="216"/>
      <c r="PNA30" s="216"/>
      <c r="PNB30" s="216"/>
      <c r="PNC30" s="216"/>
      <c r="PND30" s="216"/>
      <c r="PNE30" s="216"/>
      <c r="PNF30" s="216"/>
      <c r="PNG30" s="216"/>
      <c r="PNH30" s="216"/>
      <c r="PNI30" s="216"/>
      <c r="PNJ30" s="216"/>
      <c r="PNK30" s="216"/>
      <c r="PNL30" s="216"/>
      <c r="PNM30" s="216"/>
      <c r="PNN30" s="216"/>
      <c r="PNO30" s="216"/>
      <c r="PNP30" s="216"/>
      <c r="PNQ30" s="216"/>
      <c r="PNR30" s="216"/>
      <c r="PNS30" s="216"/>
      <c r="PNT30" s="216"/>
      <c r="PNU30" s="216"/>
      <c r="PNV30" s="216"/>
      <c r="PNW30" s="216"/>
      <c r="PNX30" s="216"/>
      <c r="PNY30" s="216"/>
      <c r="PNZ30" s="216"/>
      <c r="POA30" s="216"/>
      <c r="POB30" s="216"/>
      <c r="POC30" s="216"/>
      <c r="POD30" s="216"/>
      <c r="POE30" s="216"/>
      <c r="POF30" s="216"/>
      <c r="POG30" s="216"/>
      <c r="POH30" s="216"/>
      <c r="POI30" s="216"/>
      <c r="POJ30" s="216"/>
      <c r="POK30" s="216"/>
      <c r="POL30" s="216"/>
      <c r="POM30" s="216"/>
      <c r="PON30" s="216"/>
      <c r="POO30" s="216"/>
      <c r="POP30" s="216"/>
      <c r="POQ30" s="216"/>
      <c r="POR30" s="216"/>
      <c r="POS30" s="216"/>
      <c r="POT30" s="216"/>
      <c r="POU30" s="216"/>
      <c r="POV30" s="216"/>
      <c r="POW30" s="216"/>
      <c r="POX30" s="216"/>
      <c r="POY30" s="216"/>
      <c r="POZ30" s="216"/>
      <c r="PPA30" s="216"/>
      <c r="PPB30" s="216"/>
      <c r="PPC30" s="216"/>
      <c r="PPD30" s="216"/>
      <c r="PPE30" s="216"/>
      <c r="PPF30" s="216"/>
      <c r="PPG30" s="216"/>
      <c r="PPH30" s="216"/>
      <c r="PPI30" s="216"/>
      <c r="PPJ30" s="216"/>
      <c r="PPK30" s="216"/>
      <c r="PPL30" s="216"/>
      <c r="PPM30" s="216"/>
      <c r="PPN30" s="216"/>
      <c r="PPO30" s="216"/>
      <c r="PPP30" s="216"/>
      <c r="PPQ30" s="216"/>
      <c r="PPR30" s="216"/>
      <c r="PPS30" s="216"/>
      <c r="PPT30" s="216"/>
      <c r="PPU30" s="216"/>
      <c r="PPV30" s="216"/>
      <c r="PPW30" s="216"/>
      <c r="PPX30" s="216"/>
      <c r="PPY30" s="216"/>
      <c r="PPZ30" s="216"/>
      <c r="PQA30" s="216"/>
      <c r="PQB30" s="216"/>
      <c r="PQC30" s="216"/>
      <c r="PQD30" s="216"/>
      <c r="PQE30" s="216"/>
      <c r="PQF30" s="216"/>
      <c r="PQG30" s="216"/>
      <c r="PQH30" s="216"/>
      <c r="PQI30" s="216"/>
      <c r="PQJ30" s="216"/>
      <c r="PQK30" s="216"/>
      <c r="PQL30" s="216"/>
      <c r="PQM30" s="216"/>
      <c r="PQN30" s="216"/>
      <c r="PQO30" s="216"/>
      <c r="PQP30" s="216"/>
      <c r="PQQ30" s="216"/>
      <c r="PQR30" s="216"/>
      <c r="PQS30" s="216"/>
      <c r="PQT30" s="216"/>
      <c r="PQU30" s="216"/>
      <c r="PQV30" s="216"/>
      <c r="PQW30" s="216"/>
      <c r="PQX30" s="216"/>
      <c r="PQY30" s="216"/>
      <c r="PQZ30" s="216"/>
      <c r="PRA30" s="216"/>
      <c r="PRB30" s="216"/>
      <c r="PRC30" s="216"/>
      <c r="PRD30" s="216"/>
      <c r="PRE30" s="216"/>
      <c r="PRF30" s="216"/>
      <c r="PRG30" s="216"/>
      <c r="PRH30" s="216"/>
      <c r="PRI30" s="216"/>
      <c r="PRJ30" s="216"/>
      <c r="PRK30" s="216"/>
      <c r="PRL30" s="216"/>
      <c r="PRM30" s="216"/>
      <c r="PRN30" s="216"/>
      <c r="PRO30" s="216"/>
      <c r="PRP30" s="216"/>
      <c r="PRQ30" s="216"/>
      <c r="PRR30" s="216"/>
      <c r="PRS30" s="216"/>
      <c r="PRT30" s="216"/>
      <c r="PRU30" s="216"/>
      <c r="PRV30" s="216"/>
      <c r="PRW30" s="216"/>
      <c r="PRX30" s="216"/>
      <c r="PRY30" s="216"/>
      <c r="PRZ30" s="216"/>
      <c r="PSA30" s="216"/>
      <c r="PSB30" s="216"/>
      <c r="PSC30" s="216"/>
      <c r="PSD30" s="216"/>
      <c r="PSE30" s="216"/>
      <c r="PSF30" s="216"/>
      <c r="PSG30" s="216"/>
      <c r="PSH30" s="216"/>
      <c r="PSI30" s="216"/>
      <c r="PSJ30" s="216"/>
      <c r="PSK30" s="216"/>
      <c r="PSL30" s="216"/>
      <c r="PSM30" s="216"/>
      <c r="PSN30" s="216"/>
      <c r="PSO30" s="216"/>
      <c r="PSP30" s="216"/>
      <c r="PSQ30" s="216"/>
      <c r="PSR30" s="216"/>
      <c r="PSS30" s="216"/>
      <c r="PST30" s="216"/>
      <c r="PSU30" s="216"/>
      <c r="PSV30" s="216"/>
      <c r="PSW30" s="216"/>
      <c r="PSX30" s="216"/>
      <c r="PSY30" s="216"/>
      <c r="PSZ30" s="216"/>
      <c r="PTA30" s="216"/>
      <c r="PTB30" s="216"/>
      <c r="PTC30" s="216"/>
      <c r="PTD30" s="216"/>
      <c r="PTE30" s="216"/>
      <c r="PTF30" s="216"/>
      <c r="PTG30" s="216"/>
      <c r="PTH30" s="216"/>
      <c r="PTI30" s="216"/>
      <c r="PTJ30" s="216"/>
      <c r="PTK30" s="216"/>
      <c r="PTL30" s="216"/>
      <c r="PTM30" s="216"/>
      <c r="PTN30" s="216"/>
      <c r="PTO30" s="216"/>
      <c r="PTP30" s="216"/>
      <c r="PTQ30" s="216"/>
      <c r="PTR30" s="216"/>
      <c r="PTS30" s="216"/>
      <c r="PTT30" s="216"/>
      <c r="PTU30" s="216"/>
      <c r="PTV30" s="216"/>
      <c r="PTW30" s="216"/>
      <c r="PTX30" s="216"/>
      <c r="PTY30" s="216"/>
      <c r="PTZ30" s="216"/>
      <c r="PUA30" s="216"/>
      <c r="PUB30" s="216"/>
      <c r="PUC30" s="216"/>
      <c r="PUD30" s="216"/>
      <c r="PUE30" s="216"/>
      <c r="PUF30" s="216"/>
      <c r="PUG30" s="216"/>
      <c r="PUH30" s="216"/>
      <c r="PUI30" s="216"/>
      <c r="PUJ30" s="216"/>
      <c r="PUK30" s="216"/>
      <c r="PUL30" s="216"/>
      <c r="PUM30" s="216"/>
      <c r="PUN30" s="216"/>
      <c r="PUO30" s="216"/>
      <c r="PUP30" s="216"/>
      <c r="PUQ30" s="216"/>
      <c r="PUR30" s="216"/>
      <c r="PUS30" s="216"/>
      <c r="PUT30" s="216"/>
      <c r="PUU30" s="216"/>
      <c r="PUV30" s="216"/>
      <c r="PUW30" s="216"/>
      <c r="PUX30" s="216"/>
      <c r="PUY30" s="216"/>
      <c r="PUZ30" s="216"/>
      <c r="PVA30" s="216"/>
      <c r="PVB30" s="216"/>
      <c r="PVC30" s="216"/>
      <c r="PVD30" s="216"/>
      <c r="PVE30" s="216"/>
      <c r="PVF30" s="216"/>
      <c r="PVG30" s="216"/>
      <c r="PVH30" s="216"/>
      <c r="PVI30" s="216"/>
      <c r="PVJ30" s="216"/>
      <c r="PVK30" s="216"/>
      <c r="PVL30" s="216"/>
      <c r="PVM30" s="216"/>
      <c r="PVN30" s="216"/>
      <c r="PVO30" s="216"/>
      <c r="PVP30" s="216"/>
      <c r="PVQ30" s="216"/>
      <c r="PVR30" s="216"/>
      <c r="PVS30" s="216"/>
      <c r="PVT30" s="216"/>
      <c r="PVU30" s="216"/>
      <c r="PVV30" s="216"/>
      <c r="PVW30" s="216"/>
      <c r="PVX30" s="216"/>
      <c r="PVY30" s="216"/>
      <c r="PVZ30" s="216"/>
      <c r="PWA30" s="216"/>
      <c r="PWB30" s="216"/>
      <c r="PWC30" s="216"/>
      <c r="PWD30" s="216"/>
      <c r="PWE30" s="216"/>
      <c r="PWF30" s="216"/>
      <c r="PWG30" s="216"/>
      <c r="PWH30" s="216"/>
      <c r="PWI30" s="216"/>
      <c r="PWJ30" s="216"/>
      <c r="PWK30" s="216"/>
      <c r="PWL30" s="216"/>
      <c r="PWM30" s="216"/>
      <c r="PWN30" s="216"/>
      <c r="PWO30" s="216"/>
      <c r="PWP30" s="216"/>
      <c r="PWQ30" s="216"/>
      <c r="PWR30" s="216"/>
      <c r="PWS30" s="216"/>
      <c r="PWT30" s="216"/>
      <c r="PWU30" s="216"/>
      <c r="PWV30" s="216"/>
      <c r="PWW30" s="216"/>
      <c r="PWX30" s="216"/>
      <c r="PWY30" s="216"/>
      <c r="PWZ30" s="216"/>
      <c r="PXA30" s="216"/>
      <c r="PXB30" s="216"/>
      <c r="PXC30" s="216"/>
      <c r="PXD30" s="216"/>
      <c r="PXE30" s="216"/>
      <c r="PXF30" s="216"/>
      <c r="PXG30" s="216"/>
      <c r="PXH30" s="216"/>
      <c r="PXI30" s="216"/>
      <c r="PXJ30" s="216"/>
      <c r="PXK30" s="216"/>
      <c r="PXL30" s="216"/>
      <c r="PXM30" s="216"/>
      <c r="PXN30" s="216"/>
      <c r="PXO30" s="216"/>
      <c r="PXP30" s="216"/>
      <c r="PXQ30" s="216"/>
      <c r="PXR30" s="216"/>
      <c r="PXS30" s="216"/>
      <c r="PXT30" s="216"/>
      <c r="PXU30" s="216"/>
      <c r="PXV30" s="216"/>
      <c r="PXW30" s="216"/>
      <c r="PXX30" s="216"/>
      <c r="PXY30" s="216"/>
      <c r="PXZ30" s="216"/>
      <c r="PYA30" s="216"/>
      <c r="PYB30" s="216"/>
      <c r="PYC30" s="216"/>
      <c r="PYD30" s="216"/>
      <c r="PYE30" s="216"/>
      <c r="PYF30" s="216"/>
      <c r="PYG30" s="216"/>
      <c r="PYH30" s="216"/>
      <c r="PYI30" s="216"/>
      <c r="PYJ30" s="216"/>
      <c r="PYK30" s="216"/>
      <c r="PYL30" s="216"/>
      <c r="PYM30" s="216"/>
      <c r="PYN30" s="216"/>
      <c r="PYO30" s="216"/>
      <c r="PYP30" s="216"/>
      <c r="PYQ30" s="216"/>
      <c r="PYR30" s="216"/>
      <c r="PYS30" s="216"/>
      <c r="PYT30" s="216"/>
      <c r="PYU30" s="216"/>
      <c r="PYV30" s="216"/>
      <c r="PYW30" s="216"/>
      <c r="PYX30" s="216"/>
      <c r="PYY30" s="216"/>
      <c r="PYZ30" s="216"/>
      <c r="PZA30" s="216"/>
      <c r="PZB30" s="216"/>
      <c r="PZC30" s="216"/>
      <c r="PZD30" s="216"/>
      <c r="PZE30" s="216"/>
      <c r="PZF30" s="216"/>
      <c r="PZG30" s="216"/>
      <c r="PZH30" s="216"/>
      <c r="PZI30" s="216"/>
      <c r="PZJ30" s="216"/>
      <c r="PZK30" s="216"/>
      <c r="PZL30" s="216"/>
      <c r="PZM30" s="216"/>
      <c r="PZN30" s="216"/>
      <c r="PZO30" s="216"/>
      <c r="PZP30" s="216"/>
      <c r="PZQ30" s="216"/>
      <c r="PZR30" s="216"/>
      <c r="PZS30" s="216"/>
      <c r="PZT30" s="216"/>
      <c r="PZU30" s="216"/>
      <c r="PZV30" s="216"/>
      <c r="PZW30" s="216"/>
      <c r="PZX30" s="216"/>
      <c r="PZY30" s="216"/>
      <c r="PZZ30" s="216"/>
      <c r="QAA30" s="216"/>
      <c r="QAB30" s="216"/>
      <c r="QAC30" s="216"/>
      <c r="QAD30" s="216"/>
      <c r="QAE30" s="216"/>
      <c r="QAF30" s="216"/>
      <c r="QAG30" s="216"/>
      <c r="QAH30" s="216"/>
      <c r="QAI30" s="216"/>
      <c r="QAJ30" s="216"/>
      <c r="QAK30" s="216"/>
      <c r="QAL30" s="216"/>
      <c r="QAM30" s="216"/>
      <c r="QAN30" s="216"/>
      <c r="QAO30" s="216"/>
      <c r="QAP30" s="216"/>
      <c r="QAQ30" s="216"/>
      <c r="QAR30" s="216"/>
      <c r="QAS30" s="216"/>
      <c r="QAT30" s="216"/>
      <c r="QAU30" s="216"/>
      <c r="QAV30" s="216"/>
      <c r="QAW30" s="216"/>
      <c r="QAX30" s="216"/>
      <c r="QAY30" s="216"/>
      <c r="QAZ30" s="216"/>
      <c r="QBA30" s="216"/>
      <c r="QBB30" s="216"/>
      <c r="QBC30" s="216"/>
      <c r="QBD30" s="216"/>
      <c r="QBE30" s="216"/>
      <c r="QBF30" s="216"/>
      <c r="QBG30" s="216"/>
      <c r="QBH30" s="216"/>
      <c r="QBI30" s="216"/>
      <c r="QBJ30" s="216"/>
      <c r="QBK30" s="216"/>
      <c r="QBL30" s="216"/>
      <c r="QBM30" s="216"/>
      <c r="QBN30" s="216"/>
      <c r="QBO30" s="216"/>
      <c r="QBP30" s="216"/>
      <c r="QBQ30" s="216"/>
      <c r="QBR30" s="216"/>
      <c r="QBS30" s="216"/>
      <c r="QBT30" s="216"/>
      <c r="QBU30" s="216"/>
      <c r="QBV30" s="216"/>
      <c r="QBW30" s="216"/>
      <c r="QBX30" s="216"/>
      <c r="QBY30" s="216"/>
      <c r="QBZ30" s="216"/>
      <c r="QCA30" s="216"/>
      <c r="QCB30" s="216"/>
      <c r="QCC30" s="216"/>
      <c r="QCD30" s="216"/>
      <c r="QCE30" s="216"/>
      <c r="QCF30" s="216"/>
      <c r="QCG30" s="216"/>
      <c r="QCH30" s="216"/>
      <c r="QCI30" s="216"/>
      <c r="QCJ30" s="216"/>
      <c r="QCK30" s="216"/>
      <c r="QCL30" s="216"/>
      <c r="QCM30" s="216"/>
      <c r="QCN30" s="216"/>
      <c r="QCO30" s="216"/>
      <c r="QCP30" s="216"/>
      <c r="QCQ30" s="216"/>
      <c r="QCR30" s="216"/>
      <c r="QCS30" s="216"/>
      <c r="QCT30" s="216"/>
      <c r="QCU30" s="216"/>
      <c r="QCV30" s="216"/>
      <c r="QCW30" s="216"/>
      <c r="QCX30" s="216"/>
      <c r="QCY30" s="216"/>
      <c r="QCZ30" s="216"/>
      <c r="QDA30" s="216"/>
      <c r="QDB30" s="216"/>
      <c r="QDC30" s="216"/>
      <c r="QDD30" s="216"/>
      <c r="QDE30" s="216"/>
      <c r="QDF30" s="216"/>
      <c r="QDG30" s="216"/>
      <c r="QDH30" s="216"/>
      <c r="QDI30" s="216"/>
      <c r="QDJ30" s="216"/>
      <c r="QDK30" s="216"/>
      <c r="QDL30" s="216"/>
      <c r="QDM30" s="216"/>
      <c r="QDN30" s="216"/>
      <c r="QDO30" s="216"/>
      <c r="QDP30" s="216"/>
      <c r="QDQ30" s="216"/>
      <c r="QDR30" s="216"/>
      <c r="QDS30" s="216"/>
      <c r="QDT30" s="216"/>
      <c r="QDU30" s="216"/>
      <c r="QDV30" s="216"/>
      <c r="QDW30" s="216"/>
      <c r="QDX30" s="216"/>
      <c r="QDY30" s="216"/>
      <c r="QDZ30" s="216"/>
      <c r="QEA30" s="216"/>
      <c r="QEB30" s="216"/>
      <c r="QEC30" s="216"/>
      <c r="QED30" s="216"/>
      <c r="QEE30" s="216"/>
      <c r="QEF30" s="216"/>
      <c r="QEG30" s="216"/>
      <c r="QEH30" s="216"/>
      <c r="QEI30" s="216"/>
      <c r="QEJ30" s="216"/>
      <c r="QEK30" s="216"/>
      <c r="QEL30" s="216"/>
      <c r="QEM30" s="216"/>
      <c r="QEN30" s="216"/>
      <c r="QEO30" s="216"/>
      <c r="QEP30" s="216"/>
      <c r="QEQ30" s="216"/>
      <c r="QER30" s="216"/>
      <c r="QES30" s="216"/>
      <c r="QET30" s="216"/>
      <c r="QEU30" s="216"/>
      <c r="QEV30" s="216"/>
      <c r="QEW30" s="216"/>
      <c r="QEX30" s="216"/>
      <c r="QEY30" s="216"/>
      <c r="QEZ30" s="216"/>
      <c r="QFA30" s="216"/>
      <c r="QFB30" s="216"/>
      <c r="QFC30" s="216"/>
      <c r="QFD30" s="216"/>
      <c r="QFE30" s="216"/>
      <c r="QFF30" s="216"/>
      <c r="QFG30" s="216"/>
      <c r="QFH30" s="216"/>
      <c r="QFI30" s="216"/>
      <c r="QFJ30" s="216"/>
      <c r="QFK30" s="216"/>
      <c r="QFL30" s="216"/>
      <c r="QFM30" s="216"/>
      <c r="QFN30" s="216"/>
      <c r="QFO30" s="216"/>
      <c r="QFP30" s="216"/>
      <c r="QFQ30" s="216"/>
      <c r="QFR30" s="216"/>
      <c r="QFS30" s="216"/>
      <c r="QFT30" s="216"/>
      <c r="QFU30" s="216"/>
      <c r="QFV30" s="216"/>
      <c r="QFW30" s="216"/>
      <c r="QFX30" s="216"/>
      <c r="QFY30" s="216"/>
      <c r="QFZ30" s="216"/>
      <c r="QGA30" s="216"/>
      <c r="QGB30" s="216"/>
      <c r="QGC30" s="216"/>
      <c r="QGD30" s="216"/>
      <c r="QGE30" s="216"/>
      <c r="QGF30" s="216"/>
      <c r="QGG30" s="216"/>
      <c r="QGH30" s="216"/>
      <c r="QGI30" s="216"/>
      <c r="QGJ30" s="216"/>
      <c r="QGK30" s="216"/>
      <c r="QGL30" s="216"/>
      <c r="QGM30" s="216"/>
      <c r="QGN30" s="216"/>
      <c r="QGO30" s="216"/>
      <c r="QGP30" s="216"/>
      <c r="QGQ30" s="216"/>
      <c r="QGR30" s="216"/>
      <c r="QGS30" s="216"/>
      <c r="QGT30" s="216"/>
      <c r="QGU30" s="216"/>
      <c r="QGV30" s="216"/>
      <c r="QGW30" s="216"/>
      <c r="QGX30" s="216"/>
      <c r="QGY30" s="216"/>
      <c r="QGZ30" s="216"/>
      <c r="QHA30" s="216"/>
      <c r="QHB30" s="216"/>
      <c r="QHC30" s="216"/>
      <c r="QHD30" s="216"/>
      <c r="QHE30" s="216"/>
      <c r="QHF30" s="216"/>
      <c r="QHG30" s="216"/>
      <c r="QHH30" s="216"/>
      <c r="QHI30" s="216"/>
      <c r="QHJ30" s="216"/>
      <c r="QHK30" s="216"/>
      <c r="QHL30" s="216"/>
      <c r="QHM30" s="216"/>
      <c r="QHN30" s="216"/>
      <c r="QHO30" s="216"/>
      <c r="QHP30" s="216"/>
      <c r="QHQ30" s="216"/>
      <c r="QHR30" s="216"/>
      <c r="QHS30" s="216"/>
      <c r="QHT30" s="216"/>
      <c r="QHU30" s="216"/>
      <c r="QHV30" s="216"/>
      <c r="QHW30" s="216"/>
      <c r="QHX30" s="216"/>
      <c r="QHY30" s="216"/>
      <c r="QHZ30" s="216"/>
      <c r="QIA30" s="216"/>
      <c r="QIB30" s="216"/>
      <c r="QIC30" s="216"/>
      <c r="QID30" s="216"/>
      <c r="QIE30" s="216"/>
      <c r="QIF30" s="216"/>
      <c r="QIG30" s="216"/>
      <c r="QIH30" s="216"/>
      <c r="QII30" s="216"/>
      <c r="QIJ30" s="216"/>
      <c r="QIK30" s="216"/>
      <c r="QIL30" s="216"/>
      <c r="QIM30" s="216"/>
      <c r="QIN30" s="216"/>
      <c r="QIO30" s="216"/>
      <c r="QIP30" s="216"/>
      <c r="QIQ30" s="216"/>
      <c r="QIR30" s="216"/>
      <c r="QIS30" s="216"/>
      <c r="QIT30" s="216"/>
      <c r="QIU30" s="216"/>
      <c r="QIV30" s="216"/>
      <c r="QIW30" s="216"/>
      <c r="QIX30" s="216"/>
      <c r="QIY30" s="216"/>
      <c r="QIZ30" s="216"/>
      <c r="QJA30" s="216"/>
      <c r="QJB30" s="216"/>
      <c r="QJC30" s="216"/>
      <c r="QJD30" s="216"/>
      <c r="QJE30" s="216"/>
      <c r="QJF30" s="216"/>
      <c r="QJG30" s="216"/>
      <c r="QJH30" s="216"/>
      <c r="QJI30" s="216"/>
      <c r="QJJ30" s="216"/>
      <c r="QJK30" s="216"/>
      <c r="QJL30" s="216"/>
      <c r="QJM30" s="216"/>
      <c r="QJN30" s="216"/>
      <c r="QJO30" s="216"/>
      <c r="QJP30" s="216"/>
      <c r="QJQ30" s="216"/>
      <c r="QJR30" s="216"/>
      <c r="QJS30" s="216"/>
      <c r="QJT30" s="216"/>
      <c r="QJU30" s="216"/>
      <c r="QJV30" s="216"/>
      <c r="QJW30" s="216"/>
      <c r="QJX30" s="216"/>
      <c r="QJY30" s="216"/>
      <c r="QJZ30" s="216"/>
      <c r="QKA30" s="216"/>
      <c r="QKB30" s="216"/>
      <c r="QKC30" s="216"/>
      <c r="QKD30" s="216"/>
      <c r="QKE30" s="216"/>
      <c r="QKF30" s="216"/>
      <c r="QKG30" s="216"/>
      <c r="QKH30" s="216"/>
      <c r="QKI30" s="216"/>
      <c r="QKJ30" s="216"/>
      <c r="QKK30" s="216"/>
      <c r="QKL30" s="216"/>
      <c r="QKM30" s="216"/>
      <c r="QKN30" s="216"/>
      <c r="QKO30" s="216"/>
      <c r="QKP30" s="216"/>
      <c r="QKQ30" s="216"/>
      <c r="QKR30" s="216"/>
      <c r="QKS30" s="216"/>
      <c r="QKT30" s="216"/>
      <c r="QKU30" s="216"/>
      <c r="QKV30" s="216"/>
      <c r="QKW30" s="216"/>
      <c r="QKX30" s="216"/>
      <c r="QKY30" s="216"/>
      <c r="QKZ30" s="216"/>
      <c r="QLA30" s="216"/>
      <c r="QLB30" s="216"/>
      <c r="QLC30" s="216"/>
      <c r="QLD30" s="216"/>
      <c r="QLE30" s="216"/>
      <c r="QLF30" s="216"/>
      <c r="QLG30" s="216"/>
      <c r="QLH30" s="216"/>
      <c r="QLI30" s="216"/>
      <c r="QLJ30" s="216"/>
      <c r="QLK30" s="216"/>
      <c r="QLL30" s="216"/>
      <c r="QLM30" s="216"/>
      <c r="QLN30" s="216"/>
      <c r="QLO30" s="216"/>
      <c r="QLP30" s="216"/>
      <c r="QLQ30" s="216"/>
      <c r="QLR30" s="216"/>
      <c r="QLS30" s="216"/>
      <c r="QLT30" s="216"/>
      <c r="QLU30" s="216"/>
      <c r="QLV30" s="216"/>
      <c r="QLW30" s="216"/>
      <c r="QLX30" s="216"/>
      <c r="QLY30" s="216"/>
      <c r="QLZ30" s="216"/>
      <c r="QMA30" s="216"/>
      <c r="QMB30" s="216"/>
      <c r="QMC30" s="216"/>
      <c r="QMD30" s="216"/>
      <c r="QME30" s="216"/>
      <c r="QMF30" s="216"/>
      <c r="QMG30" s="216"/>
      <c r="QMH30" s="216"/>
      <c r="QMI30" s="216"/>
      <c r="QMJ30" s="216"/>
      <c r="QMK30" s="216"/>
      <c r="QML30" s="216"/>
      <c r="QMM30" s="216"/>
      <c r="QMN30" s="216"/>
      <c r="QMO30" s="216"/>
      <c r="QMP30" s="216"/>
      <c r="QMQ30" s="216"/>
      <c r="QMR30" s="216"/>
      <c r="QMS30" s="216"/>
      <c r="QMT30" s="216"/>
      <c r="QMU30" s="216"/>
      <c r="QMV30" s="216"/>
      <c r="QMW30" s="216"/>
      <c r="QMX30" s="216"/>
      <c r="QMY30" s="216"/>
      <c r="QMZ30" s="216"/>
      <c r="QNA30" s="216"/>
      <c r="QNB30" s="216"/>
      <c r="QNC30" s="216"/>
      <c r="QND30" s="216"/>
      <c r="QNE30" s="216"/>
      <c r="QNF30" s="216"/>
      <c r="QNG30" s="216"/>
      <c r="QNH30" s="216"/>
      <c r="QNI30" s="216"/>
      <c r="QNJ30" s="216"/>
      <c r="QNK30" s="216"/>
      <c r="QNL30" s="216"/>
      <c r="QNM30" s="216"/>
      <c r="QNN30" s="216"/>
      <c r="QNO30" s="216"/>
      <c r="QNP30" s="216"/>
      <c r="QNQ30" s="216"/>
      <c r="QNR30" s="216"/>
      <c r="QNS30" s="216"/>
      <c r="QNT30" s="216"/>
      <c r="QNU30" s="216"/>
      <c r="QNV30" s="216"/>
      <c r="QNW30" s="216"/>
      <c r="QNX30" s="216"/>
      <c r="QNY30" s="216"/>
      <c r="QNZ30" s="216"/>
      <c r="QOA30" s="216"/>
      <c r="QOB30" s="216"/>
      <c r="QOC30" s="216"/>
      <c r="QOD30" s="216"/>
      <c r="QOE30" s="216"/>
      <c r="QOF30" s="216"/>
      <c r="QOG30" s="216"/>
      <c r="QOH30" s="216"/>
      <c r="QOI30" s="216"/>
      <c r="QOJ30" s="216"/>
      <c r="QOK30" s="216"/>
      <c r="QOL30" s="216"/>
      <c r="QOM30" s="216"/>
      <c r="QON30" s="216"/>
      <c r="QOO30" s="216"/>
      <c r="QOP30" s="216"/>
      <c r="QOQ30" s="216"/>
      <c r="QOR30" s="216"/>
      <c r="QOS30" s="216"/>
      <c r="QOT30" s="216"/>
      <c r="QOU30" s="216"/>
      <c r="QOV30" s="216"/>
      <c r="QOW30" s="216"/>
      <c r="QOX30" s="216"/>
      <c r="QOY30" s="216"/>
      <c r="QOZ30" s="216"/>
      <c r="QPA30" s="216"/>
      <c r="QPB30" s="216"/>
      <c r="QPC30" s="216"/>
      <c r="QPD30" s="216"/>
      <c r="QPE30" s="216"/>
      <c r="QPF30" s="216"/>
      <c r="QPG30" s="216"/>
      <c r="QPH30" s="216"/>
      <c r="QPI30" s="216"/>
      <c r="QPJ30" s="216"/>
      <c r="QPK30" s="216"/>
      <c r="QPL30" s="216"/>
      <c r="QPM30" s="216"/>
      <c r="QPN30" s="216"/>
      <c r="QPO30" s="216"/>
      <c r="QPP30" s="216"/>
      <c r="QPQ30" s="216"/>
      <c r="QPR30" s="216"/>
      <c r="QPS30" s="216"/>
      <c r="QPT30" s="216"/>
      <c r="QPU30" s="216"/>
      <c r="QPV30" s="216"/>
      <c r="QPW30" s="216"/>
      <c r="QPX30" s="216"/>
      <c r="QPY30" s="216"/>
      <c r="QPZ30" s="216"/>
      <c r="QQA30" s="216"/>
      <c r="QQB30" s="216"/>
      <c r="QQC30" s="216"/>
      <c r="QQD30" s="216"/>
      <c r="QQE30" s="216"/>
      <c r="QQF30" s="216"/>
      <c r="QQG30" s="216"/>
      <c r="QQH30" s="216"/>
      <c r="QQI30" s="216"/>
      <c r="QQJ30" s="216"/>
      <c r="QQK30" s="216"/>
      <c r="QQL30" s="216"/>
      <c r="QQM30" s="216"/>
      <c r="QQN30" s="216"/>
      <c r="QQO30" s="216"/>
      <c r="QQP30" s="216"/>
      <c r="QQQ30" s="216"/>
      <c r="QQR30" s="216"/>
      <c r="QQS30" s="216"/>
      <c r="QQT30" s="216"/>
      <c r="QQU30" s="216"/>
      <c r="QQV30" s="216"/>
      <c r="QQW30" s="216"/>
      <c r="QQX30" s="216"/>
      <c r="QQY30" s="216"/>
      <c r="QQZ30" s="216"/>
      <c r="QRA30" s="216"/>
      <c r="QRB30" s="216"/>
      <c r="QRC30" s="216"/>
      <c r="QRD30" s="216"/>
      <c r="QRE30" s="216"/>
      <c r="QRF30" s="216"/>
      <c r="QRG30" s="216"/>
      <c r="QRH30" s="216"/>
      <c r="QRI30" s="216"/>
      <c r="QRJ30" s="216"/>
      <c r="QRK30" s="216"/>
      <c r="QRL30" s="216"/>
      <c r="QRM30" s="216"/>
      <c r="QRN30" s="216"/>
      <c r="QRO30" s="216"/>
      <c r="QRP30" s="216"/>
      <c r="QRQ30" s="216"/>
      <c r="QRR30" s="216"/>
      <c r="QRS30" s="216"/>
      <c r="QRT30" s="216"/>
      <c r="QRU30" s="216"/>
      <c r="QRV30" s="216"/>
      <c r="QRW30" s="216"/>
      <c r="QRX30" s="216"/>
      <c r="QRY30" s="216"/>
      <c r="QRZ30" s="216"/>
      <c r="QSA30" s="216"/>
      <c r="QSB30" s="216"/>
      <c r="QSC30" s="216"/>
      <c r="QSD30" s="216"/>
      <c r="QSE30" s="216"/>
      <c r="QSF30" s="216"/>
      <c r="QSG30" s="216"/>
      <c r="QSH30" s="216"/>
      <c r="QSI30" s="216"/>
      <c r="QSJ30" s="216"/>
      <c r="QSK30" s="216"/>
      <c r="QSL30" s="216"/>
      <c r="QSM30" s="216"/>
      <c r="QSN30" s="216"/>
      <c r="QSO30" s="216"/>
      <c r="QSP30" s="216"/>
      <c r="QSQ30" s="216"/>
      <c r="QSR30" s="216"/>
      <c r="QSS30" s="216"/>
      <c r="QST30" s="216"/>
      <c r="QSU30" s="216"/>
      <c r="QSV30" s="216"/>
      <c r="QSW30" s="216"/>
      <c r="QSX30" s="216"/>
      <c r="QSY30" s="216"/>
      <c r="QSZ30" s="216"/>
      <c r="QTA30" s="216"/>
      <c r="QTB30" s="216"/>
      <c r="QTC30" s="216"/>
      <c r="QTD30" s="216"/>
      <c r="QTE30" s="216"/>
      <c r="QTF30" s="216"/>
      <c r="QTG30" s="216"/>
      <c r="QTH30" s="216"/>
      <c r="QTI30" s="216"/>
      <c r="QTJ30" s="216"/>
      <c r="QTK30" s="216"/>
      <c r="QTL30" s="216"/>
      <c r="QTM30" s="216"/>
      <c r="QTN30" s="216"/>
      <c r="QTO30" s="216"/>
      <c r="QTP30" s="216"/>
      <c r="QTQ30" s="216"/>
      <c r="QTR30" s="216"/>
      <c r="QTS30" s="216"/>
      <c r="QTT30" s="216"/>
      <c r="QTU30" s="216"/>
      <c r="QTV30" s="216"/>
      <c r="QTW30" s="216"/>
      <c r="QTX30" s="216"/>
      <c r="QTY30" s="216"/>
      <c r="QTZ30" s="216"/>
      <c r="QUA30" s="216"/>
      <c r="QUB30" s="216"/>
      <c r="QUC30" s="216"/>
      <c r="QUD30" s="216"/>
      <c r="QUE30" s="216"/>
      <c r="QUF30" s="216"/>
      <c r="QUG30" s="216"/>
      <c r="QUH30" s="216"/>
      <c r="QUI30" s="216"/>
      <c r="QUJ30" s="216"/>
      <c r="QUK30" s="216"/>
      <c r="QUL30" s="216"/>
      <c r="QUM30" s="216"/>
      <c r="QUN30" s="216"/>
      <c r="QUO30" s="216"/>
      <c r="QUP30" s="216"/>
      <c r="QUQ30" s="216"/>
      <c r="QUR30" s="216"/>
      <c r="QUS30" s="216"/>
      <c r="QUT30" s="216"/>
      <c r="QUU30" s="216"/>
      <c r="QUV30" s="216"/>
      <c r="QUW30" s="216"/>
      <c r="QUX30" s="216"/>
      <c r="QUY30" s="216"/>
      <c r="QUZ30" s="216"/>
      <c r="QVA30" s="216"/>
      <c r="QVB30" s="216"/>
      <c r="QVC30" s="216"/>
      <c r="QVD30" s="216"/>
      <c r="QVE30" s="216"/>
      <c r="QVF30" s="216"/>
      <c r="QVG30" s="216"/>
      <c r="QVH30" s="216"/>
      <c r="QVI30" s="216"/>
      <c r="QVJ30" s="216"/>
      <c r="QVK30" s="216"/>
      <c r="QVL30" s="216"/>
      <c r="QVM30" s="216"/>
      <c r="QVN30" s="216"/>
      <c r="QVO30" s="216"/>
      <c r="QVP30" s="216"/>
      <c r="QVQ30" s="216"/>
      <c r="QVR30" s="216"/>
      <c r="QVS30" s="216"/>
      <c r="QVT30" s="216"/>
      <c r="QVU30" s="216"/>
      <c r="QVV30" s="216"/>
      <c r="QVW30" s="216"/>
      <c r="QVX30" s="216"/>
      <c r="QVY30" s="216"/>
      <c r="QVZ30" s="216"/>
      <c r="QWA30" s="216"/>
      <c r="QWB30" s="216"/>
      <c r="QWC30" s="216"/>
      <c r="QWD30" s="216"/>
      <c r="QWE30" s="216"/>
      <c r="QWF30" s="216"/>
      <c r="QWG30" s="216"/>
      <c r="QWH30" s="216"/>
      <c r="QWI30" s="216"/>
      <c r="QWJ30" s="216"/>
      <c r="QWK30" s="216"/>
      <c r="QWL30" s="216"/>
      <c r="QWM30" s="216"/>
      <c r="QWN30" s="216"/>
      <c r="QWO30" s="216"/>
      <c r="QWP30" s="216"/>
      <c r="QWQ30" s="216"/>
      <c r="QWR30" s="216"/>
      <c r="QWS30" s="216"/>
      <c r="QWT30" s="216"/>
      <c r="QWU30" s="216"/>
      <c r="QWV30" s="216"/>
      <c r="QWW30" s="216"/>
      <c r="QWX30" s="216"/>
      <c r="QWY30" s="216"/>
      <c r="QWZ30" s="216"/>
      <c r="QXA30" s="216"/>
      <c r="QXB30" s="216"/>
      <c r="QXC30" s="216"/>
      <c r="QXD30" s="216"/>
      <c r="QXE30" s="216"/>
      <c r="QXF30" s="216"/>
      <c r="QXG30" s="216"/>
      <c r="QXH30" s="216"/>
      <c r="QXI30" s="216"/>
      <c r="QXJ30" s="216"/>
      <c r="QXK30" s="216"/>
      <c r="QXL30" s="216"/>
      <c r="QXM30" s="216"/>
      <c r="QXN30" s="216"/>
      <c r="QXO30" s="216"/>
      <c r="QXP30" s="216"/>
      <c r="QXQ30" s="216"/>
      <c r="QXR30" s="216"/>
      <c r="QXS30" s="216"/>
      <c r="QXT30" s="216"/>
      <c r="QXU30" s="216"/>
      <c r="QXV30" s="216"/>
      <c r="QXW30" s="216"/>
      <c r="QXX30" s="216"/>
      <c r="QXY30" s="216"/>
      <c r="QXZ30" s="216"/>
      <c r="QYA30" s="216"/>
      <c r="QYB30" s="216"/>
      <c r="QYC30" s="216"/>
      <c r="QYD30" s="216"/>
      <c r="QYE30" s="216"/>
      <c r="QYF30" s="216"/>
      <c r="QYG30" s="216"/>
      <c r="QYH30" s="216"/>
      <c r="QYI30" s="216"/>
      <c r="QYJ30" s="216"/>
      <c r="QYK30" s="216"/>
      <c r="QYL30" s="216"/>
      <c r="QYM30" s="216"/>
      <c r="QYN30" s="216"/>
      <c r="QYO30" s="216"/>
      <c r="QYP30" s="216"/>
      <c r="QYQ30" s="216"/>
      <c r="QYR30" s="216"/>
      <c r="QYS30" s="216"/>
      <c r="QYT30" s="216"/>
      <c r="QYU30" s="216"/>
      <c r="QYV30" s="216"/>
      <c r="QYW30" s="216"/>
      <c r="QYX30" s="216"/>
      <c r="QYY30" s="216"/>
      <c r="QYZ30" s="216"/>
      <c r="QZA30" s="216"/>
      <c r="QZB30" s="216"/>
      <c r="QZC30" s="216"/>
      <c r="QZD30" s="216"/>
      <c r="QZE30" s="216"/>
      <c r="QZF30" s="216"/>
      <c r="QZG30" s="216"/>
      <c r="QZH30" s="216"/>
      <c r="QZI30" s="216"/>
      <c r="QZJ30" s="216"/>
      <c r="QZK30" s="216"/>
      <c r="QZL30" s="216"/>
      <c r="QZM30" s="216"/>
      <c r="QZN30" s="216"/>
      <c r="QZO30" s="216"/>
      <c r="QZP30" s="216"/>
      <c r="QZQ30" s="216"/>
      <c r="QZR30" s="216"/>
      <c r="QZS30" s="216"/>
      <c r="QZT30" s="216"/>
      <c r="QZU30" s="216"/>
      <c r="QZV30" s="216"/>
      <c r="QZW30" s="216"/>
      <c r="QZX30" s="216"/>
      <c r="QZY30" s="216"/>
      <c r="QZZ30" s="216"/>
      <c r="RAA30" s="216"/>
      <c r="RAB30" s="216"/>
      <c r="RAC30" s="216"/>
      <c r="RAD30" s="216"/>
      <c r="RAE30" s="216"/>
      <c r="RAF30" s="216"/>
      <c r="RAG30" s="216"/>
      <c r="RAH30" s="216"/>
      <c r="RAI30" s="216"/>
      <c r="RAJ30" s="216"/>
      <c r="RAK30" s="216"/>
      <c r="RAL30" s="216"/>
      <c r="RAM30" s="216"/>
      <c r="RAN30" s="216"/>
      <c r="RAO30" s="216"/>
      <c r="RAP30" s="216"/>
      <c r="RAQ30" s="216"/>
      <c r="RAR30" s="216"/>
      <c r="RAS30" s="216"/>
      <c r="RAT30" s="216"/>
      <c r="RAU30" s="216"/>
      <c r="RAV30" s="216"/>
      <c r="RAW30" s="216"/>
      <c r="RAX30" s="216"/>
      <c r="RAY30" s="216"/>
      <c r="RAZ30" s="216"/>
      <c r="RBA30" s="216"/>
      <c r="RBB30" s="216"/>
      <c r="RBC30" s="216"/>
      <c r="RBD30" s="216"/>
      <c r="RBE30" s="216"/>
      <c r="RBF30" s="216"/>
      <c r="RBG30" s="216"/>
      <c r="RBH30" s="216"/>
      <c r="RBI30" s="216"/>
      <c r="RBJ30" s="216"/>
      <c r="RBK30" s="216"/>
      <c r="RBL30" s="216"/>
      <c r="RBM30" s="216"/>
      <c r="RBN30" s="216"/>
      <c r="RBO30" s="216"/>
      <c r="RBP30" s="216"/>
      <c r="RBQ30" s="216"/>
      <c r="RBR30" s="216"/>
      <c r="RBS30" s="216"/>
      <c r="RBT30" s="216"/>
      <c r="RBU30" s="216"/>
      <c r="RBV30" s="216"/>
      <c r="RBW30" s="216"/>
      <c r="RBX30" s="216"/>
      <c r="RBY30" s="216"/>
      <c r="RBZ30" s="216"/>
      <c r="RCA30" s="216"/>
      <c r="RCB30" s="216"/>
      <c r="RCC30" s="216"/>
      <c r="RCD30" s="216"/>
      <c r="RCE30" s="216"/>
      <c r="RCF30" s="216"/>
      <c r="RCG30" s="216"/>
      <c r="RCH30" s="216"/>
      <c r="RCI30" s="216"/>
      <c r="RCJ30" s="216"/>
      <c r="RCK30" s="216"/>
      <c r="RCL30" s="216"/>
      <c r="RCM30" s="216"/>
      <c r="RCN30" s="216"/>
      <c r="RCO30" s="216"/>
      <c r="RCP30" s="216"/>
      <c r="RCQ30" s="216"/>
      <c r="RCR30" s="216"/>
      <c r="RCS30" s="216"/>
      <c r="RCT30" s="216"/>
      <c r="RCU30" s="216"/>
      <c r="RCV30" s="216"/>
      <c r="RCW30" s="216"/>
      <c r="RCX30" s="216"/>
      <c r="RCY30" s="216"/>
      <c r="RCZ30" s="216"/>
      <c r="RDA30" s="216"/>
      <c r="RDB30" s="216"/>
      <c r="RDC30" s="216"/>
      <c r="RDD30" s="216"/>
      <c r="RDE30" s="216"/>
      <c r="RDF30" s="216"/>
      <c r="RDG30" s="216"/>
      <c r="RDH30" s="216"/>
      <c r="RDI30" s="216"/>
      <c r="RDJ30" s="216"/>
      <c r="RDK30" s="216"/>
      <c r="RDL30" s="216"/>
      <c r="RDM30" s="216"/>
      <c r="RDN30" s="216"/>
      <c r="RDO30" s="216"/>
      <c r="RDP30" s="216"/>
      <c r="RDQ30" s="216"/>
      <c r="RDR30" s="216"/>
      <c r="RDS30" s="216"/>
      <c r="RDT30" s="216"/>
      <c r="RDU30" s="216"/>
      <c r="RDV30" s="216"/>
      <c r="RDW30" s="216"/>
      <c r="RDX30" s="216"/>
      <c r="RDY30" s="216"/>
      <c r="RDZ30" s="216"/>
      <c r="REA30" s="216"/>
      <c r="REB30" s="216"/>
      <c r="REC30" s="216"/>
      <c r="RED30" s="216"/>
      <c r="REE30" s="216"/>
      <c r="REF30" s="216"/>
      <c r="REG30" s="216"/>
      <c r="REH30" s="216"/>
      <c r="REI30" s="216"/>
      <c r="REJ30" s="216"/>
      <c r="REK30" s="216"/>
      <c r="REL30" s="216"/>
      <c r="REM30" s="216"/>
      <c r="REN30" s="216"/>
      <c r="REO30" s="216"/>
      <c r="REP30" s="216"/>
      <c r="REQ30" s="216"/>
      <c r="RER30" s="216"/>
      <c r="RES30" s="216"/>
      <c r="RET30" s="216"/>
      <c r="REU30" s="216"/>
      <c r="REV30" s="216"/>
      <c r="REW30" s="216"/>
      <c r="REX30" s="216"/>
      <c r="REY30" s="216"/>
      <c r="REZ30" s="216"/>
      <c r="RFA30" s="216"/>
      <c r="RFB30" s="216"/>
      <c r="RFC30" s="216"/>
      <c r="RFD30" s="216"/>
      <c r="RFE30" s="216"/>
      <c r="RFF30" s="216"/>
      <c r="RFG30" s="216"/>
      <c r="RFH30" s="216"/>
      <c r="RFI30" s="216"/>
      <c r="RFJ30" s="216"/>
      <c r="RFK30" s="216"/>
      <c r="RFL30" s="216"/>
      <c r="RFM30" s="216"/>
      <c r="RFN30" s="216"/>
      <c r="RFO30" s="216"/>
      <c r="RFP30" s="216"/>
      <c r="RFQ30" s="216"/>
      <c r="RFR30" s="216"/>
      <c r="RFS30" s="216"/>
      <c r="RFT30" s="216"/>
      <c r="RFU30" s="216"/>
      <c r="RFV30" s="216"/>
      <c r="RFW30" s="216"/>
      <c r="RFX30" s="216"/>
      <c r="RFY30" s="216"/>
      <c r="RFZ30" s="216"/>
      <c r="RGA30" s="216"/>
      <c r="RGB30" s="216"/>
      <c r="RGC30" s="216"/>
      <c r="RGD30" s="216"/>
      <c r="RGE30" s="216"/>
      <c r="RGF30" s="216"/>
      <c r="RGG30" s="216"/>
      <c r="RGH30" s="216"/>
      <c r="RGI30" s="216"/>
      <c r="RGJ30" s="216"/>
      <c r="RGK30" s="216"/>
      <c r="RGL30" s="216"/>
      <c r="RGM30" s="216"/>
      <c r="RGN30" s="216"/>
      <c r="RGO30" s="216"/>
      <c r="RGP30" s="216"/>
      <c r="RGQ30" s="216"/>
      <c r="RGR30" s="216"/>
      <c r="RGS30" s="216"/>
      <c r="RGT30" s="216"/>
      <c r="RGU30" s="216"/>
      <c r="RGV30" s="216"/>
      <c r="RGW30" s="216"/>
      <c r="RGX30" s="216"/>
      <c r="RGY30" s="216"/>
      <c r="RGZ30" s="216"/>
      <c r="RHA30" s="216"/>
      <c r="RHB30" s="216"/>
      <c r="RHC30" s="216"/>
      <c r="RHD30" s="216"/>
      <c r="RHE30" s="216"/>
      <c r="RHF30" s="216"/>
      <c r="RHG30" s="216"/>
      <c r="RHH30" s="216"/>
      <c r="RHI30" s="216"/>
      <c r="RHJ30" s="216"/>
      <c r="RHK30" s="216"/>
      <c r="RHL30" s="216"/>
      <c r="RHM30" s="216"/>
      <c r="RHN30" s="216"/>
      <c r="RHO30" s="216"/>
      <c r="RHP30" s="216"/>
      <c r="RHQ30" s="216"/>
      <c r="RHR30" s="216"/>
      <c r="RHS30" s="216"/>
      <c r="RHT30" s="216"/>
      <c r="RHU30" s="216"/>
      <c r="RHV30" s="216"/>
      <c r="RHW30" s="216"/>
      <c r="RHX30" s="216"/>
      <c r="RHY30" s="216"/>
      <c r="RHZ30" s="216"/>
      <c r="RIA30" s="216"/>
      <c r="RIB30" s="216"/>
      <c r="RIC30" s="216"/>
      <c r="RID30" s="216"/>
      <c r="RIE30" s="216"/>
      <c r="RIF30" s="216"/>
      <c r="RIG30" s="216"/>
      <c r="RIH30" s="216"/>
      <c r="RII30" s="216"/>
      <c r="RIJ30" s="216"/>
      <c r="RIK30" s="216"/>
      <c r="RIL30" s="216"/>
      <c r="RIM30" s="216"/>
      <c r="RIN30" s="216"/>
      <c r="RIO30" s="216"/>
      <c r="RIP30" s="216"/>
      <c r="RIQ30" s="216"/>
      <c r="RIR30" s="216"/>
      <c r="RIS30" s="216"/>
      <c r="RIT30" s="216"/>
      <c r="RIU30" s="216"/>
      <c r="RIV30" s="216"/>
      <c r="RIW30" s="216"/>
      <c r="RIX30" s="216"/>
      <c r="RIY30" s="216"/>
      <c r="RIZ30" s="216"/>
      <c r="RJA30" s="216"/>
      <c r="RJB30" s="216"/>
      <c r="RJC30" s="216"/>
      <c r="RJD30" s="216"/>
      <c r="RJE30" s="216"/>
      <c r="RJF30" s="216"/>
      <c r="RJG30" s="216"/>
      <c r="RJH30" s="216"/>
      <c r="RJI30" s="216"/>
      <c r="RJJ30" s="216"/>
      <c r="RJK30" s="216"/>
      <c r="RJL30" s="216"/>
      <c r="RJM30" s="216"/>
      <c r="RJN30" s="216"/>
      <c r="RJO30" s="216"/>
      <c r="RJP30" s="216"/>
      <c r="RJQ30" s="216"/>
      <c r="RJR30" s="216"/>
      <c r="RJS30" s="216"/>
      <c r="RJT30" s="216"/>
      <c r="RJU30" s="216"/>
      <c r="RJV30" s="216"/>
      <c r="RJW30" s="216"/>
      <c r="RJX30" s="216"/>
      <c r="RJY30" s="216"/>
      <c r="RJZ30" s="216"/>
      <c r="RKA30" s="216"/>
      <c r="RKB30" s="216"/>
      <c r="RKC30" s="216"/>
      <c r="RKD30" s="216"/>
      <c r="RKE30" s="216"/>
      <c r="RKF30" s="216"/>
      <c r="RKG30" s="216"/>
      <c r="RKH30" s="216"/>
      <c r="RKI30" s="216"/>
      <c r="RKJ30" s="216"/>
      <c r="RKK30" s="216"/>
      <c r="RKL30" s="216"/>
      <c r="RKM30" s="216"/>
      <c r="RKN30" s="216"/>
      <c r="RKO30" s="216"/>
      <c r="RKP30" s="216"/>
      <c r="RKQ30" s="216"/>
      <c r="RKR30" s="216"/>
      <c r="RKS30" s="216"/>
      <c r="RKT30" s="216"/>
      <c r="RKU30" s="216"/>
      <c r="RKV30" s="216"/>
      <c r="RKW30" s="216"/>
      <c r="RKX30" s="216"/>
      <c r="RKY30" s="216"/>
      <c r="RKZ30" s="216"/>
      <c r="RLA30" s="216"/>
      <c r="RLB30" s="216"/>
      <c r="RLC30" s="216"/>
      <c r="RLD30" s="216"/>
      <c r="RLE30" s="216"/>
      <c r="RLF30" s="216"/>
      <c r="RLG30" s="216"/>
      <c r="RLH30" s="216"/>
      <c r="RLI30" s="216"/>
      <c r="RLJ30" s="216"/>
      <c r="RLK30" s="216"/>
      <c r="RLL30" s="216"/>
      <c r="RLM30" s="216"/>
      <c r="RLN30" s="216"/>
      <c r="RLO30" s="216"/>
      <c r="RLP30" s="216"/>
      <c r="RLQ30" s="216"/>
      <c r="RLR30" s="216"/>
      <c r="RLS30" s="216"/>
      <c r="RLT30" s="216"/>
      <c r="RLU30" s="216"/>
      <c r="RLV30" s="216"/>
      <c r="RLW30" s="216"/>
      <c r="RLX30" s="216"/>
      <c r="RLY30" s="216"/>
      <c r="RLZ30" s="216"/>
      <c r="RMA30" s="216"/>
      <c r="RMB30" s="216"/>
      <c r="RMC30" s="216"/>
      <c r="RMD30" s="216"/>
      <c r="RME30" s="216"/>
      <c r="RMF30" s="216"/>
      <c r="RMG30" s="216"/>
      <c r="RMH30" s="216"/>
      <c r="RMI30" s="216"/>
      <c r="RMJ30" s="216"/>
      <c r="RMK30" s="216"/>
      <c r="RML30" s="216"/>
      <c r="RMM30" s="216"/>
      <c r="RMN30" s="216"/>
      <c r="RMO30" s="216"/>
      <c r="RMP30" s="216"/>
      <c r="RMQ30" s="216"/>
      <c r="RMR30" s="216"/>
      <c r="RMS30" s="216"/>
      <c r="RMT30" s="216"/>
      <c r="RMU30" s="216"/>
      <c r="RMV30" s="216"/>
      <c r="RMW30" s="216"/>
      <c r="RMX30" s="216"/>
      <c r="RMY30" s="216"/>
      <c r="RMZ30" s="216"/>
      <c r="RNA30" s="216"/>
      <c r="RNB30" s="216"/>
      <c r="RNC30" s="216"/>
      <c r="RND30" s="216"/>
      <c r="RNE30" s="216"/>
      <c r="RNF30" s="216"/>
      <c r="RNG30" s="216"/>
      <c r="RNH30" s="216"/>
      <c r="RNI30" s="216"/>
      <c r="RNJ30" s="216"/>
      <c r="RNK30" s="216"/>
      <c r="RNL30" s="216"/>
      <c r="RNM30" s="216"/>
      <c r="RNN30" s="216"/>
      <c r="RNO30" s="216"/>
      <c r="RNP30" s="216"/>
      <c r="RNQ30" s="216"/>
      <c r="RNR30" s="216"/>
      <c r="RNS30" s="216"/>
      <c r="RNT30" s="216"/>
      <c r="RNU30" s="216"/>
      <c r="RNV30" s="216"/>
      <c r="RNW30" s="216"/>
      <c r="RNX30" s="216"/>
      <c r="RNY30" s="216"/>
      <c r="RNZ30" s="216"/>
      <c r="ROA30" s="216"/>
      <c r="ROB30" s="216"/>
      <c r="ROC30" s="216"/>
      <c r="ROD30" s="216"/>
      <c r="ROE30" s="216"/>
      <c r="ROF30" s="216"/>
      <c r="ROG30" s="216"/>
      <c r="ROH30" s="216"/>
      <c r="ROI30" s="216"/>
      <c r="ROJ30" s="216"/>
      <c r="ROK30" s="216"/>
      <c r="ROL30" s="216"/>
      <c r="ROM30" s="216"/>
      <c r="RON30" s="216"/>
      <c r="ROO30" s="216"/>
      <c r="ROP30" s="216"/>
      <c r="ROQ30" s="216"/>
      <c r="ROR30" s="216"/>
      <c r="ROS30" s="216"/>
      <c r="ROT30" s="216"/>
      <c r="ROU30" s="216"/>
      <c r="ROV30" s="216"/>
      <c r="ROW30" s="216"/>
      <c r="ROX30" s="216"/>
      <c r="ROY30" s="216"/>
      <c r="ROZ30" s="216"/>
      <c r="RPA30" s="216"/>
      <c r="RPB30" s="216"/>
      <c r="RPC30" s="216"/>
      <c r="RPD30" s="216"/>
      <c r="RPE30" s="216"/>
      <c r="RPF30" s="216"/>
      <c r="RPG30" s="216"/>
      <c r="RPH30" s="216"/>
      <c r="RPI30" s="216"/>
      <c r="RPJ30" s="216"/>
      <c r="RPK30" s="216"/>
      <c r="RPL30" s="216"/>
      <c r="RPM30" s="216"/>
      <c r="RPN30" s="216"/>
      <c r="RPO30" s="216"/>
      <c r="RPP30" s="216"/>
      <c r="RPQ30" s="216"/>
      <c r="RPR30" s="216"/>
      <c r="RPS30" s="216"/>
      <c r="RPT30" s="216"/>
      <c r="RPU30" s="216"/>
      <c r="RPV30" s="216"/>
      <c r="RPW30" s="216"/>
      <c r="RPX30" s="216"/>
      <c r="RPY30" s="216"/>
      <c r="RPZ30" s="216"/>
      <c r="RQA30" s="216"/>
      <c r="RQB30" s="216"/>
      <c r="RQC30" s="216"/>
      <c r="RQD30" s="216"/>
      <c r="RQE30" s="216"/>
      <c r="RQF30" s="216"/>
      <c r="RQG30" s="216"/>
      <c r="RQH30" s="216"/>
      <c r="RQI30" s="216"/>
      <c r="RQJ30" s="216"/>
      <c r="RQK30" s="216"/>
      <c r="RQL30" s="216"/>
      <c r="RQM30" s="216"/>
      <c r="RQN30" s="216"/>
      <c r="RQO30" s="216"/>
      <c r="RQP30" s="216"/>
      <c r="RQQ30" s="216"/>
      <c r="RQR30" s="216"/>
      <c r="RQS30" s="216"/>
      <c r="RQT30" s="216"/>
      <c r="RQU30" s="216"/>
      <c r="RQV30" s="216"/>
      <c r="RQW30" s="216"/>
      <c r="RQX30" s="216"/>
      <c r="RQY30" s="216"/>
      <c r="RQZ30" s="216"/>
      <c r="RRA30" s="216"/>
      <c r="RRB30" s="216"/>
      <c r="RRC30" s="216"/>
      <c r="RRD30" s="216"/>
      <c r="RRE30" s="216"/>
      <c r="RRF30" s="216"/>
      <c r="RRG30" s="216"/>
      <c r="RRH30" s="216"/>
      <c r="RRI30" s="216"/>
      <c r="RRJ30" s="216"/>
      <c r="RRK30" s="216"/>
      <c r="RRL30" s="216"/>
      <c r="RRM30" s="216"/>
      <c r="RRN30" s="216"/>
      <c r="RRO30" s="216"/>
      <c r="RRP30" s="216"/>
      <c r="RRQ30" s="216"/>
      <c r="RRR30" s="216"/>
      <c r="RRS30" s="216"/>
      <c r="RRT30" s="216"/>
      <c r="RRU30" s="216"/>
      <c r="RRV30" s="216"/>
      <c r="RRW30" s="216"/>
      <c r="RRX30" s="216"/>
      <c r="RRY30" s="216"/>
      <c r="RRZ30" s="216"/>
      <c r="RSA30" s="216"/>
      <c r="RSB30" s="216"/>
      <c r="RSC30" s="216"/>
      <c r="RSD30" s="216"/>
      <c r="RSE30" s="216"/>
      <c r="RSF30" s="216"/>
      <c r="RSG30" s="216"/>
      <c r="RSH30" s="216"/>
      <c r="RSI30" s="216"/>
      <c r="RSJ30" s="216"/>
      <c r="RSK30" s="216"/>
      <c r="RSL30" s="216"/>
      <c r="RSM30" s="216"/>
      <c r="RSN30" s="216"/>
      <c r="RSO30" s="216"/>
      <c r="RSP30" s="216"/>
      <c r="RSQ30" s="216"/>
      <c r="RSR30" s="216"/>
      <c r="RSS30" s="216"/>
      <c r="RST30" s="216"/>
      <c r="RSU30" s="216"/>
      <c r="RSV30" s="216"/>
      <c r="RSW30" s="216"/>
      <c r="RSX30" s="216"/>
      <c r="RSY30" s="216"/>
      <c r="RSZ30" s="216"/>
      <c r="RTA30" s="216"/>
      <c r="RTB30" s="216"/>
      <c r="RTC30" s="216"/>
      <c r="RTD30" s="216"/>
      <c r="RTE30" s="216"/>
      <c r="RTF30" s="216"/>
      <c r="RTG30" s="216"/>
      <c r="RTH30" s="216"/>
      <c r="RTI30" s="216"/>
      <c r="RTJ30" s="216"/>
      <c r="RTK30" s="216"/>
      <c r="RTL30" s="216"/>
      <c r="RTM30" s="216"/>
      <c r="RTN30" s="216"/>
      <c r="RTO30" s="216"/>
      <c r="RTP30" s="216"/>
      <c r="RTQ30" s="216"/>
      <c r="RTR30" s="216"/>
      <c r="RTS30" s="216"/>
      <c r="RTT30" s="216"/>
      <c r="RTU30" s="216"/>
      <c r="RTV30" s="216"/>
      <c r="RTW30" s="216"/>
      <c r="RTX30" s="216"/>
      <c r="RTY30" s="216"/>
      <c r="RTZ30" s="216"/>
      <c r="RUA30" s="216"/>
      <c r="RUB30" s="216"/>
      <c r="RUC30" s="216"/>
      <c r="RUD30" s="216"/>
      <c r="RUE30" s="216"/>
      <c r="RUF30" s="216"/>
      <c r="RUG30" s="216"/>
      <c r="RUH30" s="216"/>
      <c r="RUI30" s="216"/>
      <c r="RUJ30" s="216"/>
      <c r="RUK30" s="216"/>
      <c r="RUL30" s="216"/>
      <c r="RUM30" s="216"/>
      <c r="RUN30" s="216"/>
      <c r="RUO30" s="216"/>
      <c r="RUP30" s="216"/>
      <c r="RUQ30" s="216"/>
      <c r="RUR30" s="216"/>
      <c r="RUS30" s="216"/>
      <c r="RUT30" s="216"/>
      <c r="RUU30" s="216"/>
      <c r="RUV30" s="216"/>
      <c r="RUW30" s="216"/>
      <c r="RUX30" s="216"/>
      <c r="RUY30" s="216"/>
      <c r="RUZ30" s="216"/>
      <c r="RVA30" s="216"/>
      <c r="RVB30" s="216"/>
      <c r="RVC30" s="216"/>
      <c r="RVD30" s="216"/>
      <c r="RVE30" s="216"/>
      <c r="RVF30" s="216"/>
      <c r="RVG30" s="216"/>
      <c r="RVH30" s="216"/>
      <c r="RVI30" s="216"/>
      <c r="RVJ30" s="216"/>
      <c r="RVK30" s="216"/>
      <c r="RVL30" s="216"/>
      <c r="RVM30" s="216"/>
      <c r="RVN30" s="216"/>
      <c r="RVO30" s="216"/>
      <c r="RVP30" s="216"/>
      <c r="RVQ30" s="216"/>
      <c r="RVR30" s="216"/>
      <c r="RVS30" s="216"/>
      <c r="RVT30" s="216"/>
      <c r="RVU30" s="216"/>
      <c r="RVV30" s="216"/>
      <c r="RVW30" s="216"/>
      <c r="RVX30" s="216"/>
      <c r="RVY30" s="216"/>
      <c r="RVZ30" s="216"/>
      <c r="RWA30" s="216"/>
      <c r="RWB30" s="216"/>
      <c r="RWC30" s="216"/>
      <c r="RWD30" s="216"/>
      <c r="RWE30" s="216"/>
      <c r="RWF30" s="216"/>
      <c r="RWG30" s="216"/>
      <c r="RWH30" s="216"/>
      <c r="RWI30" s="216"/>
      <c r="RWJ30" s="216"/>
      <c r="RWK30" s="216"/>
      <c r="RWL30" s="216"/>
      <c r="RWM30" s="216"/>
      <c r="RWN30" s="216"/>
      <c r="RWO30" s="216"/>
      <c r="RWP30" s="216"/>
      <c r="RWQ30" s="216"/>
      <c r="RWR30" s="216"/>
      <c r="RWS30" s="216"/>
      <c r="RWT30" s="216"/>
      <c r="RWU30" s="216"/>
      <c r="RWV30" s="216"/>
      <c r="RWW30" s="216"/>
      <c r="RWX30" s="216"/>
      <c r="RWY30" s="216"/>
      <c r="RWZ30" s="216"/>
      <c r="RXA30" s="216"/>
      <c r="RXB30" s="216"/>
      <c r="RXC30" s="216"/>
      <c r="RXD30" s="216"/>
      <c r="RXE30" s="216"/>
      <c r="RXF30" s="216"/>
      <c r="RXG30" s="216"/>
      <c r="RXH30" s="216"/>
      <c r="RXI30" s="216"/>
      <c r="RXJ30" s="216"/>
      <c r="RXK30" s="216"/>
      <c r="RXL30" s="216"/>
      <c r="RXM30" s="216"/>
      <c r="RXN30" s="216"/>
      <c r="RXO30" s="216"/>
      <c r="RXP30" s="216"/>
      <c r="RXQ30" s="216"/>
      <c r="RXR30" s="216"/>
      <c r="RXS30" s="216"/>
      <c r="RXT30" s="216"/>
      <c r="RXU30" s="216"/>
      <c r="RXV30" s="216"/>
      <c r="RXW30" s="216"/>
      <c r="RXX30" s="216"/>
      <c r="RXY30" s="216"/>
      <c r="RXZ30" s="216"/>
      <c r="RYA30" s="216"/>
      <c r="RYB30" s="216"/>
      <c r="RYC30" s="216"/>
      <c r="RYD30" s="216"/>
      <c r="RYE30" s="216"/>
      <c r="RYF30" s="216"/>
      <c r="RYG30" s="216"/>
      <c r="RYH30" s="216"/>
      <c r="RYI30" s="216"/>
      <c r="RYJ30" s="216"/>
      <c r="RYK30" s="216"/>
      <c r="RYL30" s="216"/>
      <c r="RYM30" s="216"/>
      <c r="RYN30" s="216"/>
      <c r="RYO30" s="216"/>
      <c r="RYP30" s="216"/>
      <c r="RYQ30" s="216"/>
      <c r="RYR30" s="216"/>
      <c r="RYS30" s="216"/>
      <c r="RYT30" s="216"/>
      <c r="RYU30" s="216"/>
      <c r="RYV30" s="216"/>
      <c r="RYW30" s="216"/>
      <c r="RYX30" s="216"/>
      <c r="RYY30" s="216"/>
      <c r="RYZ30" s="216"/>
      <c r="RZA30" s="216"/>
      <c r="RZB30" s="216"/>
      <c r="RZC30" s="216"/>
      <c r="RZD30" s="216"/>
      <c r="RZE30" s="216"/>
      <c r="RZF30" s="216"/>
      <c r="RZG30" s="216"/>
      <c r="RZH30" s="216"/>
      <c r="RZI30" s="216"/>
      <c r="RZJ30" s="216"/>
      <c r="RZK30" s="216"/>
      <c r="RZL30" s="216"/>
      <c r="RZM30" s="216"/>
      <c r="RZN30" s="216"/>
      <c r="RZO30" s="216"/>
      <c r="RZP30" s="216"/>
      <c r="RZQ30" s="216"/>
      <c r="RZR30" s="216"/>
      <c r="RZS30" s="216"/>
      <c r="RZT30" s="216"/>
      <c r="RZU30" s="216"/>
      <c r="RZV30" s="216"/>
      <c r="RZW30" s="216"/>
      <c r="RZX30" s="216"/>
      <c r="RZY30" s="216"/>
      <c r="RZZ30" s="216"/>
      <c r="SAA30" s="216"/>
      <c r="SAB30" s="216"/>
      <c r="SAC30" s="216"/>
      <c r="SAD30" s="216"/>
      <c r="SAE30" s="216"/>
      <c r="SAF30" s="216"/>
      <c r="SAG30" s="216"/>
      <c r="SAH30" s="216"/>
      <c r="SAI30" s="216"/>
      <c r="SAJ30" s="216"/>
      <c r="SAK30" s="216"/>
      <c r="SAL30" s="216"/>
      <c r="SAM30" s="216"/>
      <c r="SAN30" s="216"/>
      <c r="SAO30" s="216"/>
      <c r="SAP30" s="216"/>
      <c r="SAQ30" s="216"/>
      <c r="SAR30" s="216"/>
      <c r="SAS30" s="216"/>
      <c r="SAT30" s="216"/>
      <c r="SAU30" s="216"/>
      <c r="SAV30" s="216"/>
      <c r="SAW30" s="216"/>
      <c r="SAX30" s="216"/>
      <c r="SAY30" s="216"/>
      <c r="SAZ30" s="216"/>
      <c r="SBA30" s="216"/>
      <c r="SBB30" s="216"/>
      <c r="SBC30" s="216"/>
      <c r="SBD30" s="216"/>
      <c r="SBE30" s="216"/>
      <c r="SBF30" s="216"/>
      <c r="SBG30" s="216"/>
      <c r="SBH30" s="216"/>
      <c r="SBI30" s="216"/>
      <c r="SBJ30" s="216"/>
      <c r="SBK30" s="216"/>
      <c r="SBL30" s="216"/>
      <c r="SBM30" s="216"/>
      <c r="SBN30" s="216"/>
      <c r="SBO30" s="216"/>
      <c r="SBP30" s="216"/>
      <c r="SBQ30" s="216"/>
      <c r="SBR30" s="216"/>
      <c r="SBS30" s="216"/>
      <c r="SBT30" s="216"/>
      <c r="SBU30" s="216"/>
      <c r="SBV30" s="216"/>
      <c r="SBW30" s="216"/>
      <c r="SBX30" s="216"/>
      <c r="SBY30" s="216"/>
      <c r="SBZ30" s="216"/>
      <c r="SCA30" s="216"/>
      <c r="SCB30" s="216"/>
      <c r="SCC30" s="216"/>
      <c r="SCD30" s="216"/>
      <c r="SCE30" s="216"/>
      <c r="SCF30" s="216"/>
      <c r="SCG30" s="216"/>
      <c r="SCH30" s="216"/>
      <c r="SCI30" s="216"/>
      <c r="SCJ30" s="216"/>
      <c r="SCK30" s="216"/>
      <c r="SCL30" s="216"/>
      <c r="SCM30" s="216"/>
      <c r="SCN30" s="216"/>
      <c r="SCO30" s="216"/>
      <c r="SCP30" s="216"/>
      <c r="SCQ30" s="216"/>
      <c r="SCR30" s="216"/>
      <c r="SCS30" s="216"/>
      <c r="SCT30" s="216"/>
      <c r="SCU30" s="216"/>
      <c r="SCV30" s="216"/>
      <c r="SCW30" s="216"/>
      <c r="SCX30" s="216"/>
      <c r="SCY30" s="216"/>
      <c r="SCZ30" s="216"/>
      <c r="SDA30" s="216"/>
      <c r="SDB30" s="216"/>
      <c r="SDC30" s="216"/>
      <c r="SDD30" s="216"/>
      <c r="SDE30" s="216"/>
      <c r="SDF30" s="216"/>
      <c r="SDG30" s="216"/>
      <c r="SDH30" s="216"/>
      <c r="SDI30" s="216"/>
      <c r="SDJ30" s="216"/>
      <c r="SDK30" s="216"/>
      <c r="SDL30" s="216"/>
      <c r="SDM30" s="216"/>
      <c r="SDN30" s="216"/>
      <c r="SDO30" s="216"/>
      <c r="SDP30" s="216"/>
      <c r="SDQ30" s="216"/>
      <c r="SDR30" s="216"/>
      <c r="SDS30" s="216"/>
      <c r="SDT30" s="216"/>
      <c r="SDU30" s="216"/>
      <c r="SDV30" s="216"/>
      <c r="SDW30" s="216"/>
      <c r="SDX30" s="216"/>
      <c r="SDY30" s="216"/>
      <c r="SDZ30" s="216"/>
      <c r="SEA30" s="216"/>
      <c r="SEB30" s="216"/>
      <c r="SEC30" s="216"/>
      <c r="SED30" s="216"/>
      <c r="SEE30" s="216"/>
      <c r="SEF30" s="216"/>
      <c r="SEG30" s="216"/>
      <c r="SEH30" s="216"/>
      <c r="SEI30" s="216"/>
      <c r="SEJ30" s="216"/>
      <c r="SEK30" s="216"/>
      <c r="SEL30" s="216"/>
      <c r="SEM30" s="216"/>
      <c r="SEN30" s="216"/>
      <c r="SEO30" s="216"/>
      <c r="SEP30" s="216"/>
      <c r="SEQ30" s="216"/>
      <c r="SER30" s="216"/>
      <c r="SES30" s="216"/>
      <c r="SET30" s="216"/>
      <c r="SEU30" s="216"/>
      <c r="SEV30" s="216"/>
      <c r="SEW30" s="216"/>
      <c r="SEX30" s="216"/>
      <c r="SEY30" s="216"/>
      <c r="SEZ30" s="216"/>
      <c r="SFA30" s="216"/>
      <c r="SFB30" s="216"/>
      <c r="SFC30" s="216"/>
      <c r="SFD30" s="216"/>
      <c r="SFE30" s="216"/>
      <c r="SFF30" s="216"/>
      <c r="SFG30" s="216"/>
      <c r="SFH30" s="216"/>
      <c r="SFI30" s="216"/>
      <c r="SFJ30" s="216"/>
      <c r="SFK30" s="216"/>
      <c r="SFL30" s="216"/>
      <c r="SFM30" s="216"/>
      <c r="SFN30" s="216"/>
      <c r="SFO30" s="216"/>
      <c r="SFP30" s="216"/>
      <c r="SFQ30" s="216"/>
      <c r="SFR30" s="216"/>
      <c r="SFS30" s="216"/>
      <c r="SFT30" s="216"/>
      <c r="SFU30" s="216"/>
      <c r="SFV30" s="216"/>
      <c r="SFW30" s="216"/>
      <c r="SFX30" s="216"/>
      <c r="SFY30" s="216"/>
      <c r="SFZ30" s="216"/>
      <c r="SGA30" s="216"/>
      <c r="SGB30" s="216"/>
      <c r="SGC30" s="216"/>
      <c r="SGD30" s="216"/>
      <c r="SGE30" s="216"/>
      <c r="SGF30" s="216"/>
      <c r="SGG30" s="216"/>
      <c r="SGH30" s="216"/>
      <c r="SGI30" s="216"/>
      <c r="SGJ30" s="216"/>
      <c r="SGK30" s="216"/>
      <c r="SGL30" s="216"/>
      <c r="SGM30" s="216"/>
      <c r="SGN30" s="216"/>
      <c r="SGO30" s="216"/>
      <c r="SGP30" s="216"/>
      <c r="SGQ30" s="216"/>
      <c r="SGR30" s="216"/>
      <c r="SGS30" s="216"/>
      <c r="SGT30" s="216"/>
      <c r="SGU30" s="216"/>
      <c r="SGV30" s="216"/>
      <c r="SGW30" s="216"/>
      <c r="SGX30" s="216"/>
      <c r="SGY30" s="216"/>
      <c r="SGZ30" s="216"/>
      <c r="SHA30" s="216"/>
      <c r="SHB30" s="216"/>
      <c r="SHC30" s="216"/>
      <c r="SHD30" s="216"/>
      <c r="SHE30" s="216"/>
      <c r="SHF30" s="216"/>
      <c r="SHG30" s="216"/>
      <c r="SHH30" s="216"/>
      <c r="SHI30" s="216"/>
      <c r="SHJ30" s="216"/>
      <c r="SHK30" s="216"/>
      <c r="SHL30" s="216"/>
      <c r="SHM30" s="216"/>
      <c r="SHN30" s="216"/>
      <c r="SHO30" s="216"/>
      <c r="SHP30" s="216"/>
      <c r="SHQ30" s="216"/>
      <c r="SHR30" s="216"/>
      <c r="SHS30" s="216"/>
      <c r="SHT30" s="216"/>
      <c r="SHU30" s="216"/>
      <c r="SHV30" s="216"/>
      <c r="SHW30" s="216"/>
      <c r="SHX30" s="216"/>
      <c r="SHY30" s="216"/>
      <c r="SHZ30" s="216"/>
      <c r="SIA30" s="216"/>
      <c r="SIB30" s="216"/>
      <c r="SIC30" s="216"/>
      <c r="SID30" s="216"/>
      <c r="SIE30" s="216"/>
      <c r="SIF30" s="216"/>
      <c r="SIG30" s="216"/>
      <c r="SIH30" s="216"/>
      <c r="SII30" s="216"/>
      <c r="SIJ30" s="216"/>
      <c r="SIK30" s="216"/>
      <c r="SIL30" s="216"/>
      <c r="SIM30" s="216"/>
      <c r="SIN30" s="216"/>
      <c r="SIO30" s="216"/>
      <c r="SIP30" s="216"/>
      <c r="SIQ30" s="216"/>
      <c r="SIR30" s="216"/>
      <c r="SIS30" s="216"/>
      <c r="SIT30" s="216"/>
      <c r="SIU30" s="216"/>
      <c r="SIV30" s="216"/>
      <c r="SIW30" s="216"/>
      <c r="SIX30" s="216"/>
      <c r="SIY30" s="216"/>
      <c r="SIZ30" s="216"/>
      <c r="SJA30" s="216"/>
      <c r="SJB30" s="216"/>
      <c r="SJC30" s="216"/>
      <c r="SJD30" s="216"/>
      <c r="SJE30" s="216"/>
      <c r="SJF30" s="216"/>
      <c r="SJG30" s="216"/>
      <c r="SJH30" s="216"/>
      <c r="SJI30" s="216"/>
      <c r="SJJ30" s="216"/>
      <c r="SJK30" s="216"/>
      <c r="SJL30" s="216"/>
      <c r="SJM30" s="216"/>
      <c r="SJN30" s="216"/>
      <c r="SJO30" s="216"/>
      <c r="SJP30" s="216"/>
      <c r="SJQ30" s="216"/>
      <c r="SJR30" s="216"/>
      <c r="SJS30" s="216"/>
      <c r="SJT30" s="216"/>
      <c r="SJU30" s="216"/>
      <c r="SJV30" s="216"/>
      <c r="SJW30" s="216"/>
      <c r="SJX30" s="216"/>
      <c r="SJY30" s="216"/>
      <c r="SJZ30" s="216"/>
      <c r="SKA30" s="216"/>
      <c r="SKB30" s="216"/>
      <c r="SKC30" s="216"/>
      <c r="SKD30" s="216"/>
      <c r="SKE30" s="216"/>
      <c r="SKF30" s="216"/>
      <c r="SKG30" s="216"/>
      <c r="SKH30" s="216"/>
      <c r="SKI30" s="216"/>
      <c r="SKJ30" s="216"/>
      <c r="SKK30" s="216"/>
      <c r="SKL30" s="216"/>
      <c r="SKM30" s="216"/>
      <c r="SKN30" s="216"/>
      <c r="SKO30" s="216"/>
      <c r="SKP30" s="216"/>
      <c r="SKQ30" s="216"/>
      <c r="SKR30" s="216"/>
      <c r="SKS30" s="216"/>
      <c r="SKT30" s="216"/>
      <c r="SKU30" s="216"/>
      <c r="SKV30" s="216"/>
      <c r="SKW30" s="216"/>
      <c r="SKX30" s="216"/>
      <c r="SKY30" s="216"/>
      <c r="SKZ30" s="216"/>
      <c r="SLA30" s="216"/>
      <c r="SLB30" s="216"/>
      <c r="SLC30" s="216"/>
      <c r="SLD30" s="216"/>
      <c r="SLE30" s="216"/>
      <c r="SLF30" s="216"/>
      <c r="SLG30" s="216"/>
      <c r="SLH30" s="216"/>
      <c r="SLI30" s="216"/>
      <c r="SLJ30" s="216"/>
      <c r="SLK30" s="216"/>
      <c r="SLL30" s="216"/>
      <c r="SLM30" s="216"/>
      <c r="SLN30" s="216"/>
      <c r="SLO30" s="216"/>
      <c r="SLP30" s="216"/>
      <c r="SLQ30" s="216"/>
      <c r="SLR30" s="216"/>
      <c r="SLS30" s="216"/>
      <c r="SLT30" s="216"/>
      <c r="SLU30" s="216"/>
      <c r="SLV30" s="216"/>
      <c r="SLW30" s="216"/>
      <c r="SLX30" s="216"/>
      <c r="SLY30" s="216"/>
      <c r="SLZ30" s="216"/>
      <c r="SMA30" s="216"/>
      <c r="SMB30" s="216"/>
      <c r="SMC30" s="216"/>
      <c r="SMD30" s="216"/>
      <c r="SME30" s="216"/>
      <c r="SMF30" s="216"/>
      <c r="SMG30" s="216"/>
      <c r="SMH30" s="216"/>
      <c r="SMI30" s="216"/>
      <c r="SMJ30" s="216"/>
      <c r="SMK30" s="216"/>
      <c r="SML30" s="216"/>
      <c r="SMM30" s="216"/>
      <c r="SMN30" s="216"/>
      <c r="SMO30" s="216"/>
      <c r="SMP30" s="216"/>
      <c r="SMQ30" s="216"/>
      <c r="SMR30" s="216"/>
      <c r="SMS30" s="216"/>
      <c r="SMT30" s="216"/>
      <c r="SMU30" s="216"/>
      <c r="SMV30" s="216"/>
      <c r="SMW30" s="216"/>
      <c r="SMX30" s="216"/>
      <c r="SMY30" s="216"/>
      <c r="SMZ30" s="216"/>
      <c r="SNA30" s="216"/>
      <c r="SNB30" s="216"/>
      <c r="SNC30" s="216"/>
      <c r="SND30" s="216"/>
      <c r="SNE30" s="216"/>
      <c r="SNF30" s="216"/>
      <c r="SNG30" s="216"/>
      <c r="SNH30" s="216"/>
      <c r="SNI30" s="216"/>
      <c r="SNJ30" s="216"/>
      <c r="SNK30" s="216"/>
      <c r="SNL30" s="216"/>
      <c r="SNM30" s="216"/>
      <c r="SNN30" s="216"/>
      <c r="SNO30" s="216"/>
      <c r="SNP30" s="216"/>
      <c r="SNQ30" s="216"/>
      <c r="SNR30" s="216"/>
      <c r="SNS30" s="216"/>
      <c r="SNT30" s="216"/>
      <c r="SNU30" s="216"/>
      <c r="SNV30" s="216"/>
      <c r="SNW30" s="216"/>
      <c r="SNX30" s="216"/>
      <c r="SNY30" s="216"/>
      <c r="SNZ30" s="216"/>
      <c r="SOA30" s="216"/>
      <c r="SOB30" s="216"/>
      <c r="SOC30" s="216"/>
      <c r="SOD30" s="216"/>
      <c r="SOE30" s="216"/>
      <c r="SOF30" s="216"/>
      <c r="SOG30" s="216"/>
      <c r="SOH30" s="216"/>
      <c r="SOI30" s="216"/>
      <c r="SOJ30" s="216"/>
      <c r="SOK30" s="216"/>
      <c r="SOL30" s="216"/>
      <c r="SOM30" s="216"/>
      <c r="SON30" s="216"/>
      <c r="SOO30" s="216"/>
      <c r="SOP30" s="216"/>
      <c r="SOQ30" s="216"/>
      <c r="SOR30" s="216"/>
      <c r="SOS30" s="216"/>
      <c r="SOT30" s="216"/>
      <c r="SOU30" s="216"/>
      <c r="SOV30" s="216"/>
      <c r="SOW30" s="216"/>
      <c r="SOX30" s="216"/>
      <c r="SOY30" s="216"/>
      <c r="SOZ30" s="216"/>
      <c r="SPA30" s="216"/>
      <c r="SPB30" s="216"/>
      <c r="SPC30" s="216"/>
      <c r="SPD30" s="216"/>
      <c r="SPE30" s="216"/>
      <c r="SPF30" s="216"/>
      <c r="SPG30" s="216"/>
      <c r="SPH30" s="216"/>
      <c r="SPI30" s="216"/>
      <c r="SPJ30" s="216"/>
      <c r="SPK30" s="216"/>
      <c r="SPL30" s="216"/>
      <c r="SPM30" s="216"/>
      <c r="SPN30" s="216"/>
      <c r="SPO30" s="216"/>
      <c r="SPP30" s="216"/>
      <c r="SPQ30" s="216"/>
      <c r="SPR30" s="216"/>
      <c r="SPS30" s="216"/>
      <c r="SPT30" s="216"/>
      <c r="SPU30" s="216"/>
      <c r="SPV30" s="216"/>
      <c r="SPW30" s="216"/>
      <c r="SPX30" s="216"/>
      <c r="SPY30" s="216"/>
      <c r="SPZ30" s="216"/>
      <c r="SQA30" s="216"/>
      <c r="SQB30" s="216"/>
      <c r="SQC30" s="216"/>
      <c r="SQD30" s="216"/>
      <c r="SQE30" s="216"/>
      <c r="SQF30" s="216"/>
      <c r="SQG30" s="216"/>
      <c r="SQH30" s="216"/>
      <c r="SQI30" s="216"/>
      <c r="SQJ30" s="216"/>
      <c r="SQK30" s="216"/>
      <c r="SQL30" s="216"/>
      <c r="SQM30" s="216"/>
      <c r="SQN30" s="216"/>
      <c r="SQO30" s="216"/>
      <c r="SQP30" s="216"/>
      <c r="SQQ30" s="216"/>
      <c r="SQR30" s="216"/>
      <c r="SQS30" s="216"/>
      <c r="SQT30" s="216"/>
      <c r="SQU30" s="216"/>
      <c r="SQV30" s="216"/>
      <c r="SQW30" s="216"/>
      <c r="SQX30" s="216"/>
      <c r="SQY30" s="216"/>
      <c r="SQZ30" s="216"/>
      <c r="SRA30" s="216"/>
      <c r="SRB30" s="216"/>
      <c r="SRC30" s="216"/>
      <c r="SRD30" s="216"/>
      <c r="SRE30" s="216"/>
      <c r="SRF30" s="216"/>
      <c r="SRG30" s="216"/>
      <c r="SRH30" s="216"/>
      <c r="SRI30" s="216"/>
      <c r="SRJ30" s="216"/>
      <c r="SRK30" s="216"/>
      <c r="SRL30" s="216"/>
      <c r="SRM30" s="216"/>
      <c r="SRN30" s="216"/>
      <c r="SRO30" s="216"/>
      <c r="SRP30" s="216"/>
      <c r="SRQ30" s="216"/>
      <c r="SRR30" s="216"/>
      <c r="SRS30" s="216"/>
      <c r="SRT30" s="216"/>
      <c r="SRU30" s="216"/>
      <c r="SRV30" s="216"/>
      <c r="SRW30" s="216"/>
      <c r="SRX30" s="216"/>
      <c r="SRY30" s="216"/>
      <c r="SRZ30" s="216"/>
      <c r="SSA30" s="216"/>
      <c r="SSB30" s="216"/>
      <c r="SSC30" s="216"/>
      <c r="SSD30" s="216"/>
      <c r="SSE30" s="216"/>
      <c r="SSF30" s="216"/>
      <c r="SSG30" s="216"/>
      <c r="SSH30" s="216"/>
      <c r="SSI30" s="216"/>
      <c r="SSJ30" s="216"/>
      <c r="SSK30" s="216"/>
      <c r="SSL30" s="216"/>
      <c r="SSM30" s="216"/>
      <c r="SSN30" s="216"/>
      <c r="SSO30" s="216"/>
      <c r="SSP30" s="216"/>
      <c r="SSQ30" s="216"/>
      <c r="SSR30" s="216"/>
      <c r="SSS30" s="216"/>
      <c r="SST30" s="216"/>
      <c r="SSU30" s="216"/>
      <c r="SSV30" s="216"/>
      <c r="SSW30" s="216"/>
      <c r="SSX30" s="216"/>
      <c r="SSY30" s="216"/>
      <c r="SSZ30" s="216"/>
      <c r="STA30" s="216"/>
      <c r="STB30" s="216"/>
      <c r="STC30" s="216"/>
      <c r="STD30" s="216"/>
      <c r="STE30" s="216"/>
      <c r="STF30" s="216"/>
      <c r="STG30" s="216"/>
      <c r="STH30" s="216"/>
      <c r="STI30" s="216"/>
      <c r="STJ30" s="216"/>
      <c r="STK30" s="216"/>
      <c r="STL30" s="216"/>
      <c r="STM30" s="216"/>
      <c r="STN30" s="216"/>
      <c r="STO30" s="216"/>
      <c r="STP30" s="216"/>
      <c r="STQ30" s="216"/>
      <c r="STR30" s="216"/>
      <c r="STS30" s="216"/>
      <c r="STT30" s="216"/>
      <c r="STU30" s="216"/>
      <c r="STV30" s="216"/>
      <c r="STW30" s="216"/>
      <c r="STX30" s="216"/>
      <c r="STY30" s="216"/>
      <c r="STZ30" s="216"/>
      <c r="SUA30" s="216"/>
      <c r="SUB30" s="216"/>
      <c r="SUC30" s="216"/>
      <c r="SUD30" s="216"/>
      <c r="SUE30" s="216"/>
      <c r="SUF30" s="216"/>
      <c r="SUG30" s="216"/>
      <c r="SUH30" s="216"/>
      <c r="SUI30" s="216"/>
      <c r="SUJ30" s="216"/>
      <c r="SUK30" s="216"/>
      <c r="SUL30" s="216"/>
      <c r="SUM30" s="216"/>
      <c r="SUN30" s="216"/>
      <c r="SUO30" s="216"/>
      <c r="SUP30" s="216"/>
      <c r="SUQ30" s="216"/>
      <c r="SUR30" s="216"/>
      <c r="SUS30" s="216"/>
      <c r="SUT30" s="216"/>
      <c r="SUU30" s="216"/>
      <c r="SUV30" s="216"/>
      <c r="SUW30" s="216"/>
      <c r="SUX30" s="216"/>
      <c r="SUY30" s="216"/>
      <c r="SUZ30" s="216"/>
      <c r="SVA30" s="216"/>
      <c r="SVB30" s="216"/>
      <c r="SVC30" s="216"/>
      <c r="SVD30" s="216"/>
      <c r="SVE30" s="216"/>
      <c r="SVF30" s="216"/>
      <c r="SVG30" s="216"/>
      <c r="SVH30" s="216"/>
      <c r="SVI30" s="216"/>
      <c r="SVJ30" s="216"/>
      <c r="SVK30" s="216"/>
      <c r="SVL30" s="216"/>
      <c r="SVM30" s="216"/>
      <c r="SVN30" s="216"/>
      <c r="SVO30" s="216"/>
      <c r="SVP30" s="216"/>
      <c r="SVQ30" s="216"/>
      <c r="SVR30" s="216"/>
      <c r="SVS30" s="216"/>
      <c r="SVT30" s="216"/>
      <c r="SVU30" s="216"/>
      <c r="SVV30" s="216"/>
      <c r="SVW30" s="216"/>
      <c r="SVX30" s="216"/>
      <c r="SVY30" s="216"/>
      <c r="SVZ30" s="216"/>
      <c r="SWA30" s="216"/>
      <c r="SWB30" s="216"/>
      <c r="SWC30" s="216"/>
      <c r="SWD30" s="216"/>
      <c r="SWE30" s="216"/>
      <c r="SWF30" s="216"/>
      <c r="SWG30" s="216"/>
      <c r="SWH30" s="216"/>
      <c r="SWI30" s="216"/>
      <c r="SWJ30" s="216"/>
      <c r="SWK30" s="216"/>
      <c r="SWL30" s="216"/>
      <c r="SWM30" s="216"/>
      <c r="SWN30" s="216"/>
      <c r="SWO30" s="216"/>
      <c r="SWP30" s="216"/>
      <c r="SWQ30" s="216"/>
      <c r="SWR30" s="216"/>
      <c r="SWS30" s="216"/>
      <c r="SWT30" s="216"/>
      <c r="SWU30" s="216"/>
      <c r="SWV30" s="216"/>
      <c r="SWW30" s="216"/>
      <c r="SWX30" s="216"/>
      <c r="SWY30" s="216"/>
      <c r="SWZ30" s="216"/>
      <c r="SXA30" s="216"/>
      <c r="SXB30" s="216"/>
      <c r="SXC30" s="216"/>
      <c r="SXD30" s="216"/>
      <c r="SXE30" s="216"/>
      <c r="SXF30" s="216"/>
      <c r="SXG30" s="216"/>
      <c r="SXH30" s="216"/>
      <c r="SXI30" s="216"/>
      <c r="SXJ30" s="216"/>
      <c r="SXK30" s="216"/>
      <c r="SXL30" s="216"/>
      <c r="SXM30" s="216"/>
      <c r="SXN30" s="216"/>
      <c r="SXO30" s="216"/>
      <c r="SXP30" s="216"/>
      <c r="SXQ30" s="216"/>
      <c r="SXR30" s="216"/>
      <c r="SXS30" s="216"/>
      <c r="SXT30" s="216"/>
      <c r="SXU30" s="216"/>
      <c r="SXV30" s="216"/>
      <c r="SXW30" s="216"/>
      <c r="SXX30" s="216"/>
      <c r="SXY30" s="216"/>
      <c r="SXZ30" s="216"/>
      <c r="SYA30" s="216"/>
      <c r="SYB30" s="216"/>
      <c r="SYC30" s="216"/>
      <c r="SYD30" s="216"/>
      <c r="SYE30" s="216"/>
      <c r="SYF30" s="216"/>
      <c r="SYG30" s="216"/>
      <c r="SYH30" s="216"/>
      <c r="SYI30" s="216"/>
      <c r="SYJ30" s="216"/>
      <c r="SYK30" s="216"/>
      <c r="SYL30" s="216"/>
      <c r="SYM30" s="216"/>
      <c r="SYN30" s="216"/>
      <c r="SYO30" s="216"/>
      <c r="SYP30" s="216"/>
      <c r="SYQ30" s="216"/>
      <c r="SYR30" s="216"/>
      <c r="SYS30" s="216"/>
      <c r="SYT30" s="216"/>
      <c r="SYU30" s="216"/>
      <c r="SYV30" s="216"/>
      <c r="SYW30" s="216"/>
      <c r="SYX30" s="216"/>
      <c r="SYY30" s="216"/>
      <c r="SYZ30" s="216"/>
      <c r="SZA30" s="216"/>
      <c r="SZB30" s="216"/>
      <c r="SZC30" s="216"/>
      <c r="SZD30" s="216"/>
      <c r="SZE30" s="216"/>
      <c r="SZF30" s="216"/>
      <c r="SZG30" s="216"/>
      <c r="SZH30" s="216"/>
      <c r="SZI30" s="216"/>
      <c r="SZJ30" s="216"/>
      <c r="SZK30" s="216"/>
      <c r="SZL30" s="216"/>
      <c r="SZM30" s="216"/>
      <c r="SZN30" s="216"/>
      <c r="SZO30" s="216"/>
      <c r="SZP30" s="216"/>
      <c r="SZQ30" s="216"/>
      <c r="SZR30" s="216"/>
      <c r="SZS30" s="216"/>
      <c r="SZT30" s="216"/>
      <c r="SZU30" s="216"/>
      <c r="SZV30" s="216"/>
      <c r="SZW30" s="216"/>
      <c r="SZX30" s="216"/>
      <c r="SZY30" s="216"/>
      <c r="SZZ30" s="216"/>
      <c r="TAA30" s="216"/>
      <c r="TAB30" s="216"/>
      <c r="TAC30" s="216"/>
      <c r="TAD30" s="216"/>
      <c r="TAE30" s="216"/>
      <c r="TAF30" s="216"/>
      <c r="TAG30" s="216"/>
      <c r="TAH30" s="216"/>
      <c r="TAI30" s="216"/>
      <c r="TAJ30" s="216"/>
      <c r="TAK30" s="216"/>
      <c r="TAL30" s="216"/>
      <c r="TAM30" s="216"/>
      <c r="TAN30" s="216"/>
      <c r="TAO30" s="216"/>
      <c r="TAP30" s="216"/>
      <c r="TAQ30" s="216"/>
      <c r="TAR30" s="216"/>
      <c r="TAS30" s="216"/>
      <c r="TAT30" s="216"/>
      <c r="TAU30" s="216"/>
      <c r="TAV30" s="216"/>
      <c r="TAW30" s="216"/>
      <c r="TAX30" s="216"/>
      <c r="TAY30" s="216"/>
      <c r="TAZ30" s="216"/>
      <c r="TBA30" s="216"/>
      <c r="TBB30" s="216"/>
      <c r="TBC30" s="216"/>
      <c r="TBD30" s="216"/>
      <c r="TBE30" s="216"/>
      <c r="TBF30" s="216"/>
      <c r="TBG30" s="216"/>
      <c r="TBH30" s="216"/>
      <c r="TBI30" s="216"/>
      <c r="TBJ30" s="216"/>
      <c r="TBK30" s="216"/>
      <c r="TBL30" s="216"/>
      <c r="TBM30" s="216"/>
      <c r="TBN30" s="216"/>
      <c r="TBO30" s="216"/>
      <c r="TBP30" s="216"/>
      <c r="TBQ30" s="216"/>
      <c r="TBR30" s="216"/>
      <c r="TBS30" s="216"/>
      <c r="TBT30" s="216"/>
      <c r="TBU30" s="216"/>
      <c r="TBV30" s="216"/>
      <c r="TBW30" s="216"/>
      <c r="TBX30" s="216"/>
      <c r="TBY30" s="216"/>
      <c r="TBZ30" s="216"/>
      <c r="TCA30" s="216"/>
      <c r="TCB30" s="216"/>
      <c r="TCC30" s="216"/>
      <c r="TCD30" s="216"/>
      <c r="TCE30" s="216"/>
      <c r="TCF30" s="216"/>
      <c r="TCG30" s="216"/>
      <c r="TCH30" s="216"/>
      <c r="TCI30" s="216"/>
      <c r="TCJ30" s="216"/>
      <c r="TCK30" s="216"/>
      <c r="TCL30" s="216"/>
      <c r="TCM30" s="216"/>
      <c r="TCN30" s="216"/>
      <c r="TCO30" s="216"/>
      <c r="TCP30" s="216"/>
      <c r="TCQ30" s="216"/>
      <c r="TCR30" s="216"/>
      <c r="TCS30" s="216"/>
      <c r="TCT30" s="216"/>
      <c r="TCU30" s="216"/>
      <c r="TCV30" s="216"/>
      <c r="TCW30" s="216"/>
      <c r="TCX30" s="216"/>
      <c r="TCY30" s="216"/>
      <c r="TCZ30" s="216"/>
      <c r="TDA30" s="216"/>
      <c r="TDB30" s="216"/>
      <c r="TDC30" s="216"/>
      <c r="TDD30" s="216"/>
      <c r="TDE30" s="216"/>
      <c r="TDF30" s="216"/>
      <c r="TDG30" s="216"/>
      <c r="TDH30" s="216"/>
      <c r="TDI30" s="216"/>
      <c r="TDJ30" s="216"/>
      <c r="TDK30" s="216"/>
      <c r="TDL30" s="216"/>
      <c r="TDM30" s="216"/>
      <c r="TDN30" s="216"/>
      <c r="TDO30" s="216"/>
      <c r="TDP30" s="216"/>
      <c r="TDQ30" s="216"/>
      <c r="TDR30" s="216"/>
      <c r="TDS30" s="216"/>
      <c r="TDT30" s="216"/>
      <c r="TDU30" s="216"/>
      <c r="TDV30" s="216"/>
      <c r="TDW30" s="216"/>
      <c r="TDX30" s="216"/>
      <c r="TDY30" s="216"/>
      <c r="TDZ30" s="216"/>
      <c r="TEA30" s="216"/>
      <c r="TEB30" s="216"/>
      <c r="TEC30" s="216"/>
      <c r="TED30" s="216"/>
      <c r="TEE30" s="216"/>
      <c r="TEF30" s="216"/>
      <c r="TEG30" s="216"/>
      <c r="TEH30" s="216"/>
      <c r="TEI30" s="216"/>
      <c r="TEJ30" s="216"/>
      <c r="TEK30" s="216"/>
      <c r="TEL30" s="216"/>
      <c r="TEM30" s="216"/>
      <c r="TEN30" s="216"/>
      <c r="TEO30" s="216"/>
      <c r="TEP30" s="216"/>
      <c r="TEQ30" s="216"/>
      <c r="TER30" s="216"/>
      <c r="TES30" s="216"/>
      <c r="TET30" s="216"/>
      <c r="TEU30" s="216"/>
      <c r="TEV30" s="216"/>
      <c r="TEW30" s="216"/>
      <c r="TEX30" s="216"/>
      <c r="TEY30" s="216"/>
      <c r="TEZ30" s="216"/>
      <c r="TFA30" s="216"/>
      <c r="TFB30" s="216"/>
      <c r="TFC30" s="216"/>
      <c r="TFD30" s="216"/>
      <c r="TFE30" s="216"/>
      <c r="TFF30" s="216"/>
      <c r="TFG30" s="216"/>
      <c r="TFH30" s="216"/>
      <c r="TFI30" s="216"/>
      <c r="TFJ30" s="216"/>
      <c r="TFK30" s="216"/>
      <c r="TFL30" s="216"/>
      <c r="TFM30" s="216"/>
      <c r="TFN30" s="216"/>
      <c r="TFO30" s="216"/>
      <c r="TFP30" s="216"/>
      <c r="TFQ30" s="216"/>
      <c r="TFR30" s="216"/>
      <c r="TFS30" s="216"/>
      <c r="TFT30" s="216"/>
      <c r="TFU30" s="216"/>
      <c r="TFV30" s="216"/>
      <c r="TFW30" s="216"/>
      <c r="TFX30" s="216"/>
      <c r="TFY30" s="216"/>
      <c r="TFZ30" s="216"/>
      <c r="TGA30" s="216"/>
      <c r="TGB30" s="216"/>
      <c r="TGC30" s="216"/>
      <c r="TGD30" s="216"/>
      <c r="TGE30" s="216"/>
      <c r="TGF30" s="216"/>
      <c r="TGG30" s="216"/>
      <c r="TGH30" s="216"/>
      <c r="TGI30" s="216"/>
      <c r="TGJ30" s="216"/>
      <c r="TGK30" s="216"/>
      <c r="TGL30" s="216"/>
      <c r="TGM30" s="216"/>
      <c r="TGN30" s="216"/>
      <c r="TGO30" s="216"/>
      <c r="TGP30" s="216"/>
      <c r="TGQ30" s="216"/>
      <c r="TGR30" s="216"/>
      <c r="TGS30" s="216"/>
      <c r="TGT30" s="216"/>
      <c r="TGU30" s="216"/>
      <c r="TGV30" s="216"/>
      <c r="TGW30" s="216"/>
      <c r="TGX30" s="216"/>
      <c r="TGY30" s="216"/>
      <c r="TGZ30" s="216"/>
      <c r="THA30" s="216"/>
      <c r="THB30" s="216"/>
      <c r="THC30" s="216"/>
      <c r="THD30" s="216"/>
      <c r="THE30" s="216"/>
      <c r="THF30" s="216"/>
      <c r="THG30" s="216"/>
      <c r="THH30" s="216"/>
      <c r="THI30" s="216"/>
      <c r="THJ30" s="216"/>
      <c r="THK30" s="216"/>
      <c r="THL30" s="216"/>
      <c r="THM30" s="216"/>
      <c r="THN30" s="216"/>
      <c r="THO30" s="216"/>
      <c r="THP30" s="216"/>
      <c r="THQ30" s="216"/>
      <c r="THR30" s="216"/>
      <c r="THS30" s="216"/>
      <c r="THT30" s="216"/>
      <c r="THU30" s="216"/>
      <c r="THV30" s="216"/>
      <c r="THW30" s="216"/>
      <c r="THX30" s="216"/>
      <c r="THY30" s="216"/>
      <c r="THZ30" s="216"/>
      <c r="TIA30" s="216"/>
      <c r="TIB30" s="216"/>
      <c r="TIC30" s="216"/>
      <c r="TID30" s="216"/>
      <c r="TIE30" s="216"/>
      <c r="TIF30" s="216"/>
      <c r="TIG30" s="216"/>
      <c r="TIH30" s="216"/>
      <c r="TII30" s="216"/>
      <c r="TIJ30" s="216"/>
      <c r="TIK30" s="216"/>
      <c r="TIL30" s="216"/>
      <c r="TIM30" s="216"/>
      <c r="TIN30" s="216"/>
      <c r="TIO30" s="216"/>
      <c r="TIP30" s="216"/>
      <c r="TIQ30" s="216"/>
      <c r="TIR30" s="216"/>
      <c r="TIS30" s="216"/>
      <c r="TIT30" s="216"/>
      <c r="TIU30" s="216"/>
      <c r="TIV30" s="216"/>
      <c r="TIW30" s="216"/>
      <c r="TIX30" s="216"/>
      <c r="TIY30" s="216"/>
      <c r="TIZ30" s="216"/>
      <c r="TJA30" s="216"/>
      <c r="TJB30" s="216"/>
      <c r="TJC30" s="216"/>
      <c r="TJD30" s="216"/>
      <c r="TJE30" s="216"/>
      <c r="TJF30" s="216"/>
      <c r="TJG30" s="216"/>
      <c r="TJH30" s="216"/>
      <c r="TJI30" s="216"/>
      <c r="TJJ30" s="216"/>
      <c r="TJK30" s="216"/>
      <c r="TJL30" s="216"/>
      <c r="TJM30" s="216"/>
      <c r="TJN30" s="216"/>
      <c r="TJO30" s="216"/>
      <c r="TJP30" s="216"/>
      <c r="TJQ30" s="216"/>
      <c r="TJR30" s="216"/>
      <c r="TJS30" s="216"/>
      <c r="TJT30" s="216"/>
      <c r="TJU30" s="216"/>
      <c r="TJV30" s="216"/>
      <c r="TJW30" s="216"/>
      <c r="TJX30" s="216"/>
      <c r="TJY30" s="216"/>
      <c r="TJZ30" s="216"/>
      <c r="TKA30" s="216"/>
      <c r="TKB30" s="216"/>
      <c r="TKC30" s="216"/>
      <c r="TKD30" s="216"/>
      <c r="TKE30" s="216"/>
      <c r="TKF30" s="216"/>
      <c r="TKG30" s="216"/>
      <c r="TKH30" s="216"/>
      <c r="TKI30" s="216"/>
      <c r="TKJ30" s="216"/>
      <c r="TKK30" s="216"/>
      <c r="TKL30" s="216"/>
      <c r="TKM30" s="216"/>
      <c r="TKN30" s="216"/>
      <c r="TKO30" s="216"/>
      <c r="TKP30" s="216"/>
      <c r="TKQ30" s="216"/>
      <c r="TKR30" s="216"/>
      <c r="TKS30" s="216"/>
      <c r="TKT30" s="216"/>
      <c r="TKU30" s="216"/>
      <c r="TKV30" s="216"/>
      <c r="TKW30" s="216"/>
      <c r="TKX30" s="216"/>
      <c r="TKY30" s="216"/>
      <c r="TKZ30" s="216"/>
      <c r="TLA30" s="216"/>
      <c r="TLB30" s="216"/>
      <c r="TLC30" s="216"/>
      <c r="TLD30" s="216"/>
      <c r="TLE30" s="216"/>
      <c r="TLF30" s="216"/>
      <c r="TLG30" s="216"/>
      <c r="TLH30" s="216"/>
      <c r="TLI30" s="216"/>
      <c r="TLJ30" s="216"/>
      <c r="TLK30" s="216"/>
      <c r="TLL30" s="216"/>
      <c r="TLM30" s="216"/>
      <c r="TLN30" s="216"/>
      <c r="TLO30" s="216"/>
      <c r="TLP30" s="216"/>
      <c r="TLQ30" s="216"/>
      <c r="TLR30" s="216"/>
      <c r="TLS30" s="216"/>
      <c r="TLT30" s="216"/>
      <c r="TLU30" s="216"/>
      <c r="TLV30" s="216"/>
      <c r="TLW30" s="216"/>
      <c r="TLX30" s="216"/>
      <c r="TLY30" s="216"/>
      <c r="TLZ30" s="216"/>
      <c r="TMA30" s="216"/>
      <c r="TMB30" s="216"/>
      <c r="TMC30" s="216"/>
      <c r="TMD30" s="216"/>
      <c r="TME30" s="216"/>
      <c r="TMF30" s="216"/>
      <c r="TMG30" s="216"/>
      <c r="TMH30" s="216"/>
      <c r="TMI30" s="216"/>
      <c r="TMJ30" s="216"/>
      <c r="TMK30" s="216"/>
      <c r="TML30" s="216"/>
      <c r="TMM30" s="216"/>
      <c r="TMN30" s="216"/>
      <c r="TMO30" s="216"/>
      <c r="TMP30" s="216"/>
      <c r="TMQ30" s="216"/>
      <c r="TMR30" s="216"/>
      <c r="TMS30" s="216"/>
      <c r="TMT30" s="216"/>
      <c r="TMU30" s="216"/>
      <c r="TMV30" s="216"/>
      <c r="TMW30" s="216"/>
      <c r="TMX30" s="216"/>
      <c r="TMY30" s="216"/>
      <c r="TMZ30" s="216"/>
      <c r="TNA30" s="216"/>
      <c r="TNB30" s="216"/>
      <c r="TNC30" s="216"/>
      <c r="TND30" s="216"/>
      <c r="TNE30" s="216"/>
      <c r="TNF30" s="216"/>
      <c r="TNG30" s="216"/>
      <c r="TNH30" s="216"/>
      <c r="TNI30" s="216"/>
      <c r="TNJ30" s="216"/>
      <c r="TNK30" s="216"/>
      <c r="TNL30" s="216"/>
      <c r="TNM30" s="216"/>
      <c r="TNN30" s="216"/>
      <c r="TNO30" s="216"/>
      <c r="TNP30" s="216"/>
      <c r="TNQ30" s="216"/>
      <c r="TNR30" s="216"/>
      <c r="TNS30" s="216"/>
      <c r="TNT30" s="216"/>
      <c r="TNU30" s="216"/>
      <c r="TNV30" s="216"/>
      <c r="TNW30" s="216"/>
      <c r="TNX30" s="216"/>
      <c r="TNY30" s="216"/>
      <c r="TNZ30" s="216"/>
      <c r="TOA30" s="216"/>
      <c r="TOB30" s="216"/>
      <c r="TOC30" s="216"/>
      <c r="TOD30" s="216"/>
      <c r="TOE30" s="216"/>
      <c r="TOF30" s="216"/>
      <c r="TOG30" s="216"/>
      <c r="TOH30" s="216"/>
      <c r="TOI30" s="216"/>
      <c r="TOJ30" s="216"/>
      <c r="TOK30" s="216"/>
      <c r="TOL30" s="216"/>
      <c r="TOM30" s="216"/>
      <c r="TON30" s="216"/>
      <c r="TOO30" s="216"/>
      <c r="TOP30" s="216"/>
      <c r="TOQ30" s="216"/>
      <c r="TOR30" s="216"/>
      <c r="TOS30" s="216"/>
      <c r="TOT30" s="216"/>
      <c r="TOU30" s="216"/>
      <c r="TOV30" s="216"/>
      <c r="TOW30" s="216"/>
      <c r="TOX30" s="216"/>
      <c r="TOY30" s="216"/>
      <c r="TOZ30" s="216"/>
      <c r="TPA30" s="216"/>
      <c r="TPB30" s="216"/>
      <c r="TPC30" s="216"/>
      <c r="TPD30" s="216"/>
      <c r="TPE30" s="216"/>
      <c r="TPF30" s="216"/>
      <c r="TPG30" s="216"/>
      <c r="TPH30" s="216"/>
      <c r="TPI30" s="216"/>
      <c r="TPJ30" s="216"/>
      <c r="TPK30" s="216"/>
      <c r="TPL30" s="216"/>
      <c r="TPM30" s="216"/>
      <c r="TPN30" s="216"/>
      <c r="TPO30" s="216"/>
      <c r="TPP30" s="216"/>
      <c r="TPQ30" s="216"/>
      <c r="TPR30" s="216"/>
      <c r="TPS30" s="216"/>
      <c r="TPT30" s="216"/>
      <c r="TPU30" s="216"/>
      <c r="TPV30" s="216"/>
      <c r="TPW30" s="216"/>
      <c r="TPX30" s="216"/>
      <c r="TPY30" s="216"/>
      <c r="TPZ30" s="216"/>
      <c r="TQA30" s="216"/>
      <c r="TQB30" s="216"/>
      <c r="TQC30" s="216"/>
      <c r="TQD30" s="216"/>
      <c r="TQE30" s="216"/>
      <c r="TQF30" s="216"/>
      <c r="TQG30" s="216"/>
      <c r="TQH30" s="216"/>
      <c r="TQI30" s="216"/>
      <c r="TQJ30" s="216"/>
      <c r="TQK30" s="216"/>
      <c r="TQL30" s="216"/>
      <c r="TQM30" s="216"/>
      <c r="TQN30" s="216"/>
      <c r="TQO30" s="216"/>
      <c r="TQP30" s="216"/>
      <c r="TQQ30" s="216"/>
      <c r="TQR30" s="216"/>
      <c r="TQS30" s="216"/>
      <c r="TQT30" s="216"/>
      <c r="TQU30" s="216"/>
      <c r="TQV30" s="216"/>
      <c r="TQW30" s="216"/>
      <c r="TQX30" s="216"/>
      <c r="TQY30" s="216"/>
      <c r="TQZ30" s="216"/>
      <c r="TRA30" s="216"/>
      <c r="TRB30" s="216"/>
      <c r="TRC30" s="216"/>
      <c r="TRD30" s="216"/>
      <c r="TRE30" s="216"/>
      <c r="TRF30" s="216"/>
      <c r="TRG30" s="216"/>
      <c r="TRH30" s="216"/>
      <c r="TRI30" s="216"/>
      <c r="TRJ30" s="216"/>
      <c r="TRK30" s="216"/>
      <c r="TRL30" s="216"/>
      <c r="TRM30" s="216"/>
      <c r="TRN30" s="216"/>
      <c r="TRO30" s="216"/>
      <c r="TRP30" s="216"/>
      <c r="TRQ30" s="216"/>
      <c r="TRR30" s="216"/>
      <c r="TRS30" s="216"/>
      <c r="TRT30" s="216"/>
      <c r="TRU30" s="216"/>
      <c r="TRV30" s="216"/>
      <c r="TRW30" s="216"/>
      <c r="TRX30" s="216"/>
      <c r="TRY30" s="216"/>
      <c r="TRZ30" s="216"/>
      <c r="TSA30" s="216"/>
      <c r="TSB30" s="216"/>
      <c r="TSC30" s="216"/>
      <c r="TSD30" s="216"/>
      <c r="TSE30" s="216"/>
      <c r="TSF30" s="216"/>
      <c r="TSG30" s="216"/>
      <c r="TSH30" s="216"/>
      <c r="TSI30" s="216"/>
      <c r="TSJ30" s="216"/>
      <c r="TSK30" s="216"/>
      <c r="TSL30" s="216"/>
      <c r="TSM30" s="216"/>
      <c r="TSN30" s="216"/>
      <c r="TSO30" s="216"/>
      <c r="TSP30" s="216"/>
      <c r="TSQ30" s="216"/>
      <c r="TSR30" s="216"/>
      <c r="TSS30" s="216"/>
      <c r="TST30" s="216"/>
      <c r="TSU30" s="216"/>
      <c r="TSV30" s="216"/>
      <c r="TSW30" s="216"/>
      <c r="TSX30" s="216"/>
      <c r="TSY30" s="216"/>
      <c r="TSZ30" s="216"/>
      <c r="TTA30" s="216"/>
      <c r="TTB30" s="216"/>
      <c r="TTC30" s="216"/>
      <c r="TTD30" s="216"/>
      <c r="TTE30" s="216"/>
      <c r="TTF30" s="216"/>
      <c r="TTG30" s="216"/>
      <c r="TTH30" s="216"/>
      <c r="TTI30" s="216"/>
      <c r="TTJ30" s="216"/>
      <c r="TTK30" s="216"/>
      <c r="TTL30" s="216"/>
      <c r="TTM30" s="216"/>
      <c r="TTN30" s="216"/>
      <c r="TTO30" s="216"/>
      <c r="TTP30" s="216"/>
      <c r="TTQ30" s="216"/>
      <c r="TTR30" s="216"/>
      <c r="TTS30" s="216"/>
      <c r="TTT30" s="216"/>
      <c r="TTU30" s="216"/>
      <c r="TTV30" s="216"/>
      <c r="TTW30" s="216"/>
      <c r="TTX30" s="216"/>
      <c r="TTY30" s="216"/>
      <c r="TTZ30" s="216"/>
      <c r="TUA30" s="216"/>
      <c r="TUB30" s="216"/>
      <c r="TUC30" s="216"/>
      <c r="TUD30" s="216"/>
      <c r="TUE30" s="216"/>
      <c r="TUF30" s="216"/>
      <c r="TUG30" s="216"/>
      <c r="TUH30" s="216"/>
      <c r="TUI30" s="216"/>
      <c r="TUJ30" s="216"/>
      <c r="TUK30" s="216"/>
      <c r="TUL30" s="216"/>
      <c r="TUM30" s="216"/>
      <c r="TUN30" s="216"/>
      <c r="TUO30" s="216"/>
      <c r="TUP30" s="216"/>
      <c r="TUQ30" s="216"/>
      <c r="TUR30" s="216"/>
      <c r="TUS30" s="216"/>
      <c r="TUT30" s="216"/>
      <c r="TUU30" s="216"/>
      <c r="TUV30" s="216"/>
      <c r="TUW30" s="216"/>
      <c r="TUX30" s="216"/>
      <c r="TUY30" s="216"/>
      <c r="TUZ30" s="216"/>
      <c r="TVA30" s="216"/>
      <c r="TVB30" s="216"/>
      <c r="TVC30" s="216"/>
      <c r="TVD30" s="216"/>
      <c r="TVE30" s="216"/>
      <c r="TVF30" s="216"/>
      <c r="TVG30" s="216"/>
      <c r="TVH30" s="216"/>
      <c r="TVI30" s="216"/>
      <c r="TVJ30" s="216"/>
      <c r="TVK30" s="216"/>
      <c r="TVL30" s="216"/>
      <c r="TVM30" s="216"/>
      <c r="TVN30" s="216"/>
      <c r="TVO30" s="216"/>
      <c r="TVP30" s="216"/>
      <c r="TVQ30" s="216"/>
      <c r="TVR30" s="216"/>
      <c r="TVS30" s="216"/>
      <c r="TVT30" s="216"/>
      <c r="TVU30" s="216"/>
      <c r="TVV30" s="216"/>
      <c r="TVW30" s="216"/>
      <c r="TVX30" s="216"/>
      <c r="TVY30" s="216"/>
      <c r="TVZ30" s="216"/>
      <c r="TWA30" s="216"/>
      <c r="TWB30" s="216"/>
      <c r="TWC30" s="216"/>
      <c r="TWD30" s="216"/>
      <c r="TWE30" s="216"/>
      <c r="TWF30" s="216"/>
      <c r="TWG30" s="216"/>
      <c r="TWH30" s="216"/>
      <c r="TWI30" s="216"/>
      <c r="TWJ30" s="216"/>
      <c r="TWK30" s="216"/>
      <c r="TWL30" s="216"/>
      <c r="TWM30" s="216"/>
      <c r="TWN30" s="216"/>
      <c r="TWO30" s="216"/>
      <c r="TWP30" s="216"/>
      <c r="TWQ30" s="216"/>
      <c r="TWR30" s="216"/>
      <c r="TWS30" s="216"/>
      <c r="TWT30" s="216"/>
      <c r="TWU30" s="216"/>
      <c r="TWV30" s="216"/>
      <c r="TWW30" s="216"/>
      <c r="TWX30" s="216"/>
      <c r="TWY30" s="216"/>
      <c r="TWZ30" s="216"/>
      <c r="TXA30" s="216"/>
      <c r="TXB30" s="216"/>
      <c r="TXC30" s="216"/>
      <c r="TXD30" s="216"/>
      <c r="TXE30" s="216"/>
      <c r="TXF30" s="216"/>
      <c r="TXG30" s="216"/>
      <c r="TXH30" s="216"/>
      <c r="TXI30" s="216"/>
      <c r="TXJ30" s="216"/>
      <c r="TXK30" s="216"/>
      <c r="TXL30" s="216"/>
      <c r="TXM30" s="216"/>
      <c r="TXN30" s="216"/>
      <c r="TXO30" s="216"/>
      <c r="TXP30" s="216"/>
      <c r="TXQ30" s="216"/>
      <c r="TXR30" s="216"/>
      <c r="TXS30" s="216"/>
      <c r="TXT30" s="216"/>
      <c r="TXU30" s="216"/>
      <c r="TXV30" s="216"/>
      <c r="TXW30" s="216"/>
      <c r="TXX30" s="216"/>
      <c r="TXY30" s="216"/>
      <c r="TXZ30" s="216"/>
      <c r="TYA30" s="216"/>
      <c r="TYB30" s="216"/>
      <c r="TYC30" s="216"/>
      <c r="TYD30" s="216"/>
      <c r="TYE30" s="216"/>
      <c r="TYF30" s="216"/>
      <c r="TYG30" s="216"/>
      <c r="TYH30" s="216"/>
      <c r="TYI30" s="216"/>
      <c r="TYJ30" s="216"/>
      <c r="TYK30" s="216"/>
      <c r="TYL30" s="216"/>
      <c r="TYM30" s="216"/>
      <c r="TYN30" s="216"/>
      <c r="TYO30" s="216"/>
      <c r="TYP30" s="216"/>
      <c r="TYQ30" s="216"/>
      <c r="TYR30" s="216"/>
      <c r="TYS30" s="216"/>
      <c r="TYT30" s="216"/>
      <c r="TYU30" s="216"/>
      <c r="TYV30" s="216"/>
      <c r="TYW30" s="216"/>
      <c r="TYX30" s="216"/>
      <c r="TYY30" s="216"/>
      <c r="TYZ30" s="216"/>
      <c r="TZA30" s="216"/>
      <c r="TZB30" s="216"/>
      <c r="TZC30" s="216"/>
      <c r="TZD30" s="216"/>
      <c r="TZE30" s="216"/>
      <c r="TZF30" s="216"/>
      <c r="TZG30" s="216"/>
      <c r="TZH30" s="216"/>
      <c r="TZI30" s="216"/>
      <c r="TZJ30" s="216"/>
      <c r="TZK30" s="216"/>
      <c r="TZL30" s="216"/>
      <c r="TZM30" s="216"/>
      <c r="TZN30" s="216"/>
      <c r="TZO30" s="216"/>
      <c r="TZP30" s="216"/>
      <c r="TZQ30" s="216"/>
      <c r="TZR30" s="216"/>
      <c r="TZS30" s="216"/>
      <c r="TZT30" s="216"/>
      <c r="TZU30" s="216"/>
      <c r="TZV30" s="216"/>
      <c r="TZW30" s="216"/>
      <c r="TZX30" s="216"/>
      <c r="TZY30" s="216"/>
      <c r="TZZ30" s="216"/>
      <c r="UAA30" s="216"/>
      <c r="UAB30" s="216"/>
      <c r="UAC30" s="216"/>
      <c r="UAD30" s="216"/>
      <c r="UAE30" s="216"/>
      <c r="UAF30" s="216"/>
      <c r="UAG30" s="216"/>
      <c r="UAH30" s="216"/>
      <c r="UAI30" s="216"/>
      <c r="UAJ30" s="216"/>
      <c r="UAK30" s="216"/>
      <c r="UAL30" s="216"/>
      <c r="UAM30" s="216"/>
      <c r="UAN30" s="216"/>
      <c r="UAO30" s="216"/>
      <c r="UAP30" s="216"/>
      <c r="UAQ30" s="216"/>
      <c r="UAR30" s="216"/>
      <c r="UAS30" s="216"/>
      <c r="UAT30" s="216"/>
      <c r="UAU30" s="216"/>
      <c r="UAV30" s="216"/>
      <c r="UAW30" s="216"/>
      <c r="UAX30" s="216"/>
      <c r="UAY30" s="216"/>
      <c r="UAZ30" s="216"/>
      <c r="UBA30" s="216"/>
      <c r="UBB30" s="216"/>
      <c r="UBC30" s="216"/>
      <c r="UBD30" s="216"/>
      <c r="UBE30" s="216"/>
      <c r="UBF30" s="216"/>
      <c r="UBG30" s="216"/>
      <c r="UBH30" s="216"/>
      <c r="UBI30" s="216"/>
      <c r="UBJ30" s="216"/>
      <c r="UBK30" s="216"/>
      <c r="UBL30" s="216"/>
      <c r="UBM30" s="216"/>
      <c r="UBN30" s="216"/>
      <c r="UBO30" s="216"/>
      <c r="UBP30" s="216"/>
      <c r="UBQ30" s="216"/>
      <c r="UBR30" s="216"/>
      <c r="UBS30" s="216"/>
      <c r="UBT30" s="216"/>
      <c r="UBU30" s="216"/>
      <c r="UBV30" s="216"/>
      <c r="UBW30" s="216"/>
      <c r="UBX30" s="216"/>
      <c r="UBY30" s="216"/>
      <c r="UBZ30" s="216"/>
      <c r="UCA30" s="216"/>
      <c r="UCB30" s="216"/>
      <c r="UCC30" s="216"/>
      <c r="UCD30" s="216"/>
      <c r="UCE30" s="216"/>
      <c r="UCF30" s="216"/>
      <c r="UCG30" s="216"/>
      <c r="UCH30" s="216"/>
      <c r="UCI30" s="216"/>
      <c r="UCJ30" s="216"/>
      <c r="UCK30" s="216"/>
      <c r="UCL30" s="216"/>
      <c r="UCM30" s="216"/>
      <c r="UCN30" s="216"/>
      <c r="UCO30" s="216"/>
      <c r="UCP30" s="216"/>
      <c r="UCQ30" s="216"/>
      <c r="UCR30" s="216"/>
      <c r="UCS30" s="216"/>
      <c r="UCT30" s="216"/>
      <c r="UCU30" s="216"/>
      <c r="UCV30" s="216"/>
      <c r="UCW30" s="216"/>
      <c r="UCX30" s="216"/>
      <c r="UCY30" s="216"/>
      <c r="UCZ30" s="216"/>
      <c r="UDA30" s="216"/>
      <c r="UDB30" s="216"/>
      <c r="UDC30" s="216"/>
      <c r="UDD30" s="216"/>
      <c r="UDE30" s="216"/>
      <c r="UDF30" s="216"/>
      <c r="UDG30" s="216"/>
      <c r="UDH30" s="216"/>
      <c r="UDI30" s="216"/>
      <c r="UDJ30" s="216"/>
      <c r="UDK30" s="216"/>
      <c r="UDL30" s="216"/>
      <c r="UDM30" s="216"/>
      <c r="UDN30" s="216"/>
      <c r="UDO30" s="216"/>
      <c r="UDP30" s="216"/>
      <c r="UDQ30" s="216"/>
      <c r="UDR30" s="216"/>
      <c r="UDS30" s="216"/>
      <c r="UDT30" s="216"/>
      <c r="UDU30" s="216"/>
      <c r="UDV30" s="216"/>
      <c r="UDW30" s="216"/>
      <c r="UDX30" s="216"/>
      <c r="UDY30" s="216"/>
      <c r="UDZ30" s="216"/>
      <c r="UEA30" s="216"/>
      <c r="UEB30" s="216"/>
      <c r="UEC30" s="216"/>
      <c r="UED30" s="216"/>
      <c r="UEE30" s="216"/>
      <c r="UEF30" s="216"/>
      <c r="UEG30" s="216"/>
      <c r="UEH30" s="216"/>
      <c r="UEI30" s="216"/>
      <c r="UEJ30" s="216"/>
      <c r="UEK30" s="216"/>
      <c r="UEL30" s="216"/>
      <c r="UEM30" s="216"/>
      <c r="UEN30" s="216"/>
      <c r="UEO30" s="216"/>
      <c r="UEP30" s="216"/>
      <c r="UEQ30" s="216"/>
      <c r="UER30" s="216"/>
      <c r="UES30" s="216"/>
      <c r="UET30" s="216"/>
      <c r="UEU30" s="216"/>
      <c r="UEV30" s="216"/>
      <c r="UEW30" s="216"/>
      <c r="UEX30" s="216"/>
      <c r="UEY30" s="216"/>
      <c r="UEZ30" s="216"/>
      <c r="UFA30" s="216"/>
      <c r="UFB30" s="216"/>
      <c r="UFC30" s="216"/>
      <c r="UFD30" s="216"/>
      <c r="UFE30" s="216"/>
      <c r="UFF30" s="216"/>
      <c r="UFG30" s="216"/>
      <c r="UFH30" s="216"/>
      <c r="UFI30" s="216"/>
      <c r="UFJ30" s="216"/>
      <c r="UFK30" s="216"/>
      <c r="UFL30" s="216"/>
      <c r="UFM30" s="216"/>
      <c r="UFN30" s="216"/>
      <c r="UFO30" s="216"/>
      <c r="UFP30" s="216"/>
      <c r="UFQ30" s="216"/>
      <c r="UFR30" s="216"/>
      <c r="UFS30" s="216"/>
      <c r="UFT30" s="216"/>
      <c r="UFU30" s="216"/>
      <c r="UFV30" s="216"/>
      <c r="UFW30" s="216"/>
      <c r="UFX30" s="216"/>
      <c r="UFY30" s="216"/>
      <c r="UFZ30" s="216"/>
      <c r="UGA30" s="216"/>
      <c r="UGB30" s="216"/>
      <c r="UGC30" s="216"/>
      <c r="UGD30" s="216"/>
      <c r="UGE30" s="216"/>
      <c r="UGF30" s="216"/>
      <c r="UGG30" s="216"/>
      <c r="UGH30" s="216"/>
      <c r="UGI30" s="216"/>
      <c r="UGJ30" s="216"/>
      <c r="UGK30" s="216"/>
      <c r="UGL30" s="216"/>
      <c r="UGM30" s="216"/>
      <c r="UGN30" s="216"/>
      <c r="UGO30" s="216"/>
      <c r="UGP30" s="216"/>
      <c r="UGQ30" s="216"/>
      <c r="UGR30" s="216"/>
      <c r="UGS30" s="216"/>
      <c r="UGT30" s="216"/>
      <c r="UGU30" s="216"/>
      <c r="UGV30" s="216"/>
      <c r="UGW30" s="216"/>
      <c r="UGX30" s="216"/>
      <c r="UGY30" s="216"/>
      <c r="UGZ30" s="216"/>
      <c r="UHA30" s="216"/>
      <c r="UHB30" s="216"/>
      <c r="UHC30" s="216"/>
      <c r="UHD30" s="216"/>
      <c r="UHE30" s="216"/>
      <c r="UHF30" s="216"/>
      <c r="UHG30" s="216"/>
      <c r="UHH30" s="216"/>
      <c r="UHI30" s="216"/>
      <c r="UHJ30" s="216"/>
      <c r="UHK30" s="216"/>
      <c r="UHL30" s="216"/>
      <c r="UHM30" s="216"/>
      <c r="UHN30" s="216"/>
      <c r="UHO30" s="216"/>
      <c r="UHP30" s="216"/>
      <c r="UHQ30" s="216"/>
      <c r="UHR30" s="216"/>
      <c r="UHS30" s="216"/>
      <c r="UHT30" s="216"/>
      <c r="UHU30" s="216"/>
      <c r="UHV30" s="216"/>
      <c r="UHW30" s="216"/>
      <c r="UHX30" s="216"/>
      <c r="UHY30" s="216"/>
      <c r="UHZ30" s="216"/>
      <c r="UIA30" s="216"/>
      <c r="UIB30" s="216"/>
      <c r="UIC30" s="216"/>
      <c r="UID30" s="216"/>
      <c r="UIE30" s="216"/>
      <c r="UIF30" s="216"/>
      <c r="UIG30" s="216"/>
      <c r="UIH30" s="216"/>
      <c r="UII30" s="216"/>
      <c r="UIJ30" s="216"/>
      <c r="UIK30" s="216"/>
      <c r="UIL30" s="216"/>
      <c r="UIM30" s="216"/>
      <c r="UIN30" s="216"/>
      <c r="UIO30" s="216"/>
      <c r="UIP30" s="216"/>
      <c r="UIQ30" s="216"/>
      <c r="UIR30" s="216"/>
      <c r="UIS30" s="216"/>
      <c r="UIT30" s="216"/>
      <c r="UIU30" s="216"/>
      <c r="UIV30" s="216"/>
      <c r="UIW30" s="216"/>
      <c r="UIX30" s="216"/>
      <c r="UIY30" s="216"/>
      <c r="UIZ30" s="216"/>
      <c r="UJA30" s="216"/>
      <c r="UJB30" s="216"/>
      <c r="UJC30" s="216"/>
      <c r="UJD30" s="216"/>
      <c r="UJE30" s="216"/>
      <c r="UJF30" s="216"/>
      <c r="UJG30" s="216"/>
      <c r="UJH30" s="216"/>
      <c r="UJI30" s="216"/>
      <c r="UJJ30" s="216"/>
      <c r="UJK30" s="216"/>
      <c r="UJL30" s="216"/>
      <c r="UJM30" s="216"/>
      <c r="UJN30" s="216"/>
      <c r="UJO30" s="216"/>
      <c r="UJP30" s="216"/>
      <c r="UJQ30" s="216"/>
      <c r="UJR30" s="216"/>
      <c r="UJS30" s="216"/>
      <c r="UJT30" s="216"/>
      <c r="UJU30" s="216"/>
      <c r="UJV30" s="216"/>
      <c r="UJW30" s="216"/>
      <c r="UJX30" s="216"/>
      <c r="UJY30" s="216"/>
      <c r="UJZ30" s="216"/>
      <c r="UKA30" s="216"/>
      <c r="UKB30" s="216"/>
      <c r="UKC30" s="216"/>
      <c r="UKD30" s="216"/>
      <c r="UKE30" s="216"/>
      <c r="UKF30" s="216"/>
      <c r="UKG30" s="216"/>
      <c r="UKH30" s="216"/>
      <c r="UKI30" s="216"/>
      <c r="UKJ30" s="216"/>
      <c r="UKK30" s="216"/>
      <c r="UKL30" s="216"/>
      <c r="UKM30" s="216"/>
      <c r="UKN30" s="216"/>
      <c r="UKO30" s="216"/>
      <c r="UKP30" s="216"/>
      <c r="UKQ30" s="216"/>
      <c r="UKR30" s="216"/>
      <c r="UKS30" s="216"/>
      <c r="UKT30" s="216"/>
      <c r="UKU30" s="216"/>
      <c r="UKV30" s="216"/>
      <c r="UKW30" s="216"/>
      <c r="UKX30" s="216"/>
      <c r="UKY30" s="216"/>
      <c r="UKZ30" s="216"/>
      <c r="ULA30" s="216"/>
      <c r="ULB30" s="216"/>
      <c r="ULC30" s="216"/>
      <c r="ULD30" s="216"/>
      <c r="ULE30" s="216"/>
      <c r="ULF30" s="216"/>
      <c r="ULG30" s="216"/>
      <c r="ULH30" s="216"/>
      <c r="ULI30" s="216"/>
      <c r="ULJ30" s="216"/>
      <c r="ULK30" s="216"/>
      <c r="ULL30" s="216"/>
      <c r="ULM30" s="216"/>
      <c r="ULN30" s="216"/>
      <c r="ULO30" s="216"/>
      <c r="ULP30" s="216"/>
      <c r="ULQ30" s="216"/>
      <c r="ULR30" s="216"/>
      <c r="ULS30" s="216"/>
      <c r="ULT30" s="216"/>
      <c r="ULU30" s="216"/>
      <c r="ULV30" s="216"/>
      <c r="ULW30" s="216"/>
      <c r="ULX30" s="216"/>
      <c r="ULY30" s="216"/>
      <c r="ULZ30" s="216"/>
      <c r="UMA30" s="216"/>
      <c r="UMB30" s="216"/>
      <c r="UMC30" s="216"/>
      <c r="UMD30" s="216"/>
      <c r="UME30" s="216"/>
      <c r="UMF30" s="216"/>
      <c r="UMG30" s="216"/>
      <c r="UMH30" s="216"/>
      <c r="UMI30" s="216"/>
      <c r="UMJ30" s="216"/>
      <c r="UMK30" s="216"/>
      <c r="UML30" s="216"/>
      <c r="UMM30" s="216"/>
      <c r="UMN30" s="216"/>
      <c r="UMO30" s="216"/>
      <c r="UMP30" s="216"/>
      <c r="UMQ30" s="216"/>
      <c r="UMR30" s="216"/>
      <c r="UMS30" s="216"/>
      <c r="UMT30" s="216"/>
      <c r="UMU30" s="216"/>
      <c r="UMV30" s="216"/>
      <c r="UMW30" s="216"/>
      <c r="UMX30" s="216"/>
      <c r="UMY30" s="216"/>
      <c r="UMZ30" s="216"/>
      <c r="UNA30" s="216"/>
      <c r="UNB30" s="216"/>
      <c r="UNC30" s="216"/>
      <c r="UND30" s="216"/>
      <c r="UNE30" s="216"/>
      <c r="UNF30" s="216"/>
      <c r="UNG30" s="216"/>
      <c r="UNH30" s="216"/>
      <c r="UNI30" s="216"/>
      <c r="UNJ30" s="216"/>
      <c r="UNK30" s="216"/>
      <c r="UNL30" s="216"/>
      <c r="UNM30" s="216"/>
      <c r="UNN30" s="216"/>
      <c r="UNO30" s="216"/>
      <c r="UNP30" s="216"/>
      <c r="UNQ30" s="216"/>
      <c r="UNR30" s="216"/>
      <c r="UNS30" s="216"/>
      <c r="UNT30" s="216"/>
      <c r="UNU30" s="216"/>
      <c r="UNV30" s="216"/>
      <c r="UNW30" s="216"/>
      <c r="UNX30" s="216"/>
      <c r="UNY30" s="216"/>
      <c r="UNZ30" s="216"/>
      <c r="UOA30" s="216"/>
      <c r="UOB30" s="216"/>
      <c r="UOC30" s="216"/>
      <c r="UOD30" s="216"/>
      <c r="UOE30" s="216"/>
      <c r="UOF30" s="216"/>
      <c r="UOG30" s="216"/>
      <c r="UOH30" s="216"/>
      <c r="UOI30" s="216"/>
      <c r="UOJ30" s="216"/>
      <c r="UOK30" s="216"/>
      <c r="UOL30" s="216"/>
      <c r="UOM30" s="216"/>
      <c r="UON30" s="216"/>
      <c r="UOO30" s="216"/>
      <c r="UOP30" s="216"/>
      <c r="UOQ30" s="216"/>
      <c r="UOR30" s="216"/>
      <c r="UOS30" s="216"/>
      <c r="UOT30" s="216"/>
      <c r="UOU30" s="216"/>
      <c r="UOV30" s="216"/>
      <c r="UOW30" s="216"/>
      <c r="UOX30" s="216"/>
      <c r="UOY30" s="216"/>
      <c r="UOZ30" s="216"/>
      <c r="UPA30" s="216"/>
      <c r="UPB30" s="216"/>
      <c r="UPC30" s="216"/>
      <c r="UPD30" s="216"/>
      <c r="UPE30" s="216"/>
      <c r="UPF30" s="216"/>
      <c r="UPG30" s="216"/>
      <c r="UPH30" s="216"/>
      <c r="UPI30" s="216"/>
      <c r="UPJ30" s="216"/>
      <c r="UPK30" s="216"/>
      <c r="UPL30" s="216"/>
      <c r="UPM30" s="216"/>
      <c r="UPN30" s="216"/>
      <c r="UPO30" s="216"/>
      <c r="UPP30" s="216"/>
      <c r="UPQ30" s="216"/>
      <c r="UPR30" s="216"/>
      <c r="UPS30" s="216"/>
      <c r="UPT30" s="216"/>
      <c r="UPU30" s="216"/>
      <c r="UPV30" s="216"/>
      <c r="UPW30" s="216"/>
      <c r="UPX30" s="216"/>
      <c r="UPY30" s="216"/>
      <c r="UPZ30" s="216"/>
      <c r="UQA30" s="216"/>
      <c r="UQB30" s="216"/>
      <c r="UQC30" s="216"/>
      <c r="UQD30" s="216"/>
      <c r="UQE30" s="216"/>
      <c r="UQF30" s="216"/>
      <c r="UQG30" s="216"/>
      <c r="UQH30" s="216"/>
      <c r="UQI30" s="216"/>
      <c r="UQJ30" s="216"/>
      <c r="UQK30" s="216"/>
      <c r="UQL30" s="216"/>
      <c r="UQM30" s="216"/>
      <c r="UQN30" s="216"/>
      <c r="UQO30" s="216"/>
      <c r="UQP30" s="216"/>
      <c r="UQQ30" s="216"/>
      <c r="UQR30" s="216"/>
      <c r="UQS30" s="216"/>
      <c r="UQT30" s="216"/>
      <c r="UQU30" s="216"/>
      <c r="UQV30" s="216"/>
      <c r="UQW30" s="216"/>
      <c r="UQX30" s="216"/>
      <c r="UQY30" s="216"/>
      <c r="UQZ30" s="216"/>
      <c r="URA30" s="216"/>
      <c r="URB30" s="216"/>
      <c r="URC30" s="216"/>
      <c r="URD30" s="216"/>
      <c r="URE30" s="216"/>
      <c r="URF30" s="216"/>
      <c r="URG30" s="216"/>
      <c r="URH30" s="216"/>
      <c r="URI30" s="216"/>
      <c r="URJ30" s="216"/>
      <c r="URK30" s="216"/>
      <c r="URL30" s="216"/>
      <c r="URM30" s="216"/>
      <c r="URN30" s="216"/>
      <c r="URO30" s="216"/>
      <c r="URP30" s="216"/>
      <c r="URQ30" s="216"/>
      <c r="URR30" s="216"/>
      <c r="URS30" s="216"/>
      <c r="URT30" s="216"/>
      <c r="URU30" s="216"/>
      <c r="URV30" s="216"/>
      <c r="URW30" s="216"/>
      <c r="URX30" s="216"/>
      <c r="URY30" s="216"/>
      <c r="URZ30" s="216"/>
      <c r="USA30" s="216"/>
      <c r="USB30" s="216"/>
      <c r="USC30" s="216"/>
      <c r="USD30" s="216"/>
      <c r="USE30" s="216"/>
      <c r="USF30" s="216"/>
      <c r="USG30" s="216"/>
      <c r="USH30" s="216"/>
      <c r="USI30" s="216"/>
      <c r="USJ30" s="216"/>
      <c r="USK30" s="216"/>
      <c r="USL30" s="216"/>
      <c r="USM30" s="216"/>
      <c r="USN30" s="216"/>
      <c r="USO30" s="216"/>
      <c r="USP30" s="216"/>
      <c r="USQ30" s="216"/>
      <c r="USR30" s="216"/>
      <c r="USS30" s="216"/>
      <c r="UST30" s="216"/>
      <c r="USU30" s="216"/>
      <c r="USV30" s="216"/>
      <c r="USW30" s="216"/>
      <c r="USX30" s="216"/>
      <c r="USY30" s="216"/>
      <c r="USZ30" s="216"/>
      <c r="UTA30" s="216"/>
      <c r="UTB30" s="216"/>
      <c r="UTC30" s="216"/>
      <c r="UTD30" s="216"/>
      <c r="UTE30" s="216"/>
      <c r="UTF30" s="216"/>
      <c r="UTG30" s="216"/>
      <c r="UTH30" s="216"/>
      <c r="UTI30" s="216"/>
      <c r="UTJ30" s="216"/>
      <c r="UTK30" s="216"/>
      <c r="UTL30" s="216"/>
      <c r="UTM30" s="216"/>
      <c r="UTN30" s="216"/>
      <c r="UTO30" s="216"/>
      <c r="UTP30" s="216"/>
      <c r="UTQ30" s="216"/>
      <c r="UTR30" s="216"/>
      <c r="UTS30" s="216"/>
      <c r="UTT30" s="216"/>
      <c r="UTU30" s="216"/>
      <c r="UTV30" s="216"/>
      <c r="UTW30" s="216"/>
      <c r="UTX30" s="216"/>
      <c r="UTY30" s="216"/>
      <c r="UTZ30" s="216"/>
      <c r="UUA30" s="216"/>
      <c r="UUB30" s="216"/>
      <c r="UUC30" s="216"/>
      <c r="UUD30" s="216"/>
      <c r="UUE30" s="216"/>
      <c r="UUF30" s="216"/>
      <c r="UUG30" s="216"/>
      <c r="UUH30" s="216"/>
      <c r="UUI30" s="216"/>
      <c r="UUJ30" s="216"/>
      <c r="UUK30" s="216"/>
      <c r="UUL30" s="216"/>
      <c r="UUM30" s="216"/>
      <c r="UUN30" s="216"/>
      <c r="UUO30" s="216"/>
      <c r="UUP30" s="216"/>
      <c r="UUQ30" s="216"/>
      <c r="UUR30" s="216"/>
      <c r="UUS30" s="216"/>
      <c r="UUT30" s="216"/>
      <c r="UUU30" s="216"/>
      <c r="UUV30" s="216"/>
      <c r="UUW30" s="216"/>
      <c r="UUX30" s="216"/>
      <c r="UUY30" s="216"/>
      <c r="UUZ30" s="216"/>
      <c r="UVA30" s="216"/>
      <c r="UVB30" s="216"/>
      <c r="UVC30" s="216"/>
      <c r="UVD30" s="216"/>
      <c r="UVE30" s="216"/>
      <c r="UVF30" s="216"/>
      <c r="UVG30" s="216"/>
      <c r="UVH30" s="216"/>
      <c r="UVI30" s="216"/>
      <c r="UVJ30" s="216"/>
      <c r="UVK30" s="216"/>
      <c r="UVL30" s="216"/>
      <c r="UVM30" s="216"/>
      <c r="UVN30" s="216"/>
      <c r="UVO30" s="216"/>
      <c r="UVP30" s="216"/>
      <c r="UVQ30" s="216"/>
      <c r="UVR30" s="216"/>
      <c r="UVS30" s="216"/>
      <c r="UVT30" s="216"/>
      <c r="UVU30" s="216"/>
      <c r="UVV30" s="216"/>
      <c r="UVW30" s="216"/>
      <c r="UVX30" s="216"/>
      <c r="UVY30" s="216"/>
      <c r="UVZ30" s="216"/>
      <c r="UWA30" s="216"/>
      <c r="UWB30" s="216"/>
      <c r="UWC30" s="216"/>
      <c r="UWD30" s="216"/>
      <c r="UWE30" s="216"/>
      <c r="UWF30" s="216"/>
      <c r="UWG30" s="216"/>
      <c r="UWH30" s="216"/>
      <c r="UWI30" s="216"/>
      <c r="UWJ30" s="216"/>
      <c r="UWK30" s="216"/>
      <c r="UWL30" s="216"/>
      <c r="UWM30" s="216"/>
      <c r="UWN30" s="216"/>
      <c r="UWO30" s="216"/>
      <c r="UWP30" s="216"/>
      <c r="UWQ30" s="216"/>
      <c r="UWR30" s="216"/>
      <c r="UWS30" s="216"/>
      <c r="UWT30" s="216"/>
      <c r="UWU30" s="216"/>
      <c r="UWV30" s="216"/>
      <c r="UWW30" s="216"/>
      <c r="UWX30" s="216"/>
      <c r="UWY30" s="216"/>
      <c r="UWZ30" s="216"/>
      <c r="UXA30" s="216"/>
      <c r="UXB30" s="216"/>
      <c r="UXC30" s="216"/>
      <c r="UXD30" s="216"/>
      <c r="UXE30" s="216"/>
      <c r="UXF30" s="216"/>
      <c r="UXG30" s="216"/>
      <c r="UXH30" s="216"/>
      <c r="UXI30" s="216"/>
      <c r="UXJ30" s="216"/>
      <c r="UXK30" s="216"/>
      <c r="UXL30" s="216"/>
      <c r="UXM30" s="216"/>
      <c r="UXN30" s="216"/>
      <c r="UXO30" s="216"/>
      <c r="UXP30" s="216"/>
      <c r="UXQ30" s="216"/>
      <c r="UXR30" s="216"/>
      <c r="UXS30" s="216"/>
      <c r="UXT30" s="216"/>
      <c r="UXU30" s="216"/>
      <c r="UXV30" s="216"/>
      <c r="UXW30" s="216"/>
      <c r="UXX30" s="216"/>
      <c r="UXY30" s="216"/>
      <c r="UXZ30" s="216"/>
      <c r="UYA30" s="216"/>
      <c r="UYB30" s="216"/>
      <c r="UYC30" s="216"/>
      <c r="UYD30" s="216"/>
      <c r="UYE30" s="216"/>
      <c r="UYF30" s="216"/>
      <c r="UYG30" s="216"/>
      <c r="UYH30" s="216"/>
      <c r="UYI30" s="216"/>
      <c r="UYJ30" s="216"/>
      <c r="UYK30" s="216"/>
      <c r="UYL30" s="216"/>
      <c r="UYM30" s="216"/>
      <c r="UYN30" s="216"/>
      <c r="UYO30" s="216"/>
      <c r="UYP30" s="216"/>
      <c r="UYQ30" s="216"/>
      <c r="UYR30" s="216"/>
      <c r="UYS30" s="216"/>
      <c r="UYT30" s="216"/>
      <c r="UYU30" s="216"/>
      <c r="UYV30" s="216"/>
      <c r="UYW30" s="216"/>
      <c r="UYX30" s="216"/>
      <c r="UYY30" s="216"/>
      <c r="UYZ30" s="216"/>
      <c r="UZA30" s="216"/>
      <c r="UZB30" s="216"/>
      <c r="UZC30" s="216"/>
      <c r="UZD30" s="216"/>
      <c r="UZE30" s="216"/>
      <c r="UZF30" s="216"/>
      <c r="UZG30" s="216"/>
      <c r="UZH30" s="216"/>
      <c r="UZI30" s="216"/>
      <c r="UZJ30" s="216"/>
      <c r="UZK30" s="216"/>
      <c r="UZL30" s="216"/>
      <c r="UZM30" s="216"/>
      <c r="UZN30" s="216"/>
      <c r="UZO30" s="216"/>
      <c r="UZP30" s="216"/>
      <c r="UZQ30" s="216"/>
      <c r="UZR30" s="216"/>
      <c r="UZS30" s="216"/>
      <c r="UZT30" s="216"/>
      <c r="UZU30" s="216"/>
      <c r="UZV30" s="216"/>
      <c r="UZW30" s="216"/>
      <c r="UZX30" s="216"/>
      <c r="UZY30" s="216"/>
      <c r="UZZ30" s="216"/>
      <c r="VAA30" s="216"/>
      <c r="VAB30" s="216"/>
      <c r="VAC30" s="216"/>
      <c r="VAD30" s="216"/>
      <c r="VAE30" s="216"/>
      <c r="VAF30" s="216"/>
      <c r="VAG30" s="216"/>
      <c r="VAH30" s="216"/>
      <c r="VAI30" s="216"/>
      <c r="VAJ30" s="216"/>
      <c r="VAK30" s="216"/>
      <c r="VAL30" s="216"/>
      <c r="VAM30" s="216"/>
      <c r="VAN30" s="216"/>
      <c r="VAO30" s="216"/>
      <c r="VAP30" s="216"/>
      <c r="VAQ30" s="216"/>
      <c r="VAR30" s="216"/>
      <c r="VAS30" s="216"/>
      <c r="VAT30" s="216"/>
      <c r="VAU30" s="216"/>
      <c r="VAV30" s="216"/>
      <c r="VAW30" s="216"/>
      <c r="VAX30" s="216"/>
      <c r="VAY30" s="216"/>
      <c r="VAZ30" s="216"/>
      <c r="VBA30" s="216"/>
      <c r="VBB30" s="216"/>
      <c r="VBC30" s="216"/>
      <c r="VBD30" s="216"/>
      <c r="VBE30" s="216"/>
      <c r="VBF30" s="216"/>
      <c r="VBG30" s="216"/>
      <c r="VBH30" s="216"/>
      <c r="VBI30" s="216"/>
      <c r="VBJ30" s="216"/>
      <c r="VBK30" s="216"/>
      <c r="VBL30" s="216"/>
      <c r="VBM30" s="216"/>
      <c r="VBN30" s="216"/>
      <c r="VBO30" s="216"/>
      <c r="VBP30" s="216"/>
      <c r="VBQ30" s="216"/>
      <c r="VBR30" s="216"/>
      <c r="VBS30" s="216"/>
      <c r="VBT30" s="216"/>
      <c r="VBU30" s="216"/>
      <c r="VBV30" s="216"/>
      <c r="VBW30" s="216"/>
      <c r="VBX30" s="216"/>
      <c r="VBY30" s="216"/>
      <c r="VBZ30" s="216"/>
      <c r="VCA30" s="216"/>
      <c r="VCB30" s="216"/>
      <c r="VCC30" s="216"/>
      <c r="VCD30" s="216"/>
      <c r="VCE30" s="216"/>
      <c r="VCF30" s="216"/>
      <c r="VCG30" s="216"/>
      <c r="VCH30" s="216"/>
      <c r="VCI30" s="216"/>
      <c r="VCJ30" s="216"/>
      <c r="VCK30" s="216"/>
      <c r="VCL30" s="216"/>
      <c r="VCM30" s="216"/>
      <c r="VCN30" s="216"/>
      <c r="VCO30" s="216"/>
      <c r="VCP30" s="216"/>
      <c r="VCQ30" s="216"/>
      <c r="VCR30" s="216"/>
      <c r="VCS30" s="216"/>
      <c r="VCT30" s="216"/>
      <c r="VCU30" s="216"/>
      <c r="VCV30" s="216"/>
      <c r="VCW30" s="216"/>
      <c r="VCX30" s="216"/>
      <c r="VCY30" s="216"/>
      <c r="VCZ30" s="216"/>
      <c r="VDA30" s="216"/>
      <c r="VDB30" s="216"/>
      <c r="VDC30" s="216"/>
      <c r="VDD30" s="216"/>
      <c r="VDE30" s="216"/>
      <c r="VDF30" s="216"/>
      <c r="VDG30" s="216"/>
      <c r="VDH30" s="216"/>
      <c r="VDI30" s="216"/>
      <c r="VDJ30" s="216"/>
      <c r="VDK30" s="216"/>
      <c r="VDL30" s="216"/>
      <c r="VDM30" s="216"/>
      <c r="VDN30" s="216"/>
      <c r="VDO30" s="216"/>
      <c r="VDP30" s="216"/>
      <c r="VDQ30" s="216"/>
      <c r="VDR30" s="216"/>
      <c r="VDS30" s="216"/>
      <c r="VDT30" s="216"/>
      <c r="VDU30" s="216"/>
      <c r="VDV30" s="216"/>
      <c r="VDW30" s="216"/>
      <c r="VDX30" s="216"/>
      <c r="VDY30" s="216"/>
      <c r="VDZ30" s="216"/>
      <c r="VEA30" s="216"/>
      <c r="VEB30" s="216"/>
      <c r="VEC30" s="216"/>
      <c r="VED30" s="216"/>
      <c r="VEE30" s="216"/>
      <c r="VEF30" s="216"/>
      <c r="VEG30" s="216"/>
      <c r="VEH30" s="216"/>
      <c r="VEI30" s="216"/>
      <c r="VEJ30" s="216"/>
      <c r="VEK30" s="216"/>
      <c r="VEL30" s="216"/>
      <c r="VEM30" s="216"/>
      <c r="VEN30" s="216"/>
      <c r="VEO30" s="216"/>
      <c r="VEP30" s="216"/>
      <c r="VEQ30" s="216"/>
      <c r="VER30" s="216"/>
      <c r="VES30" s="216"/>
      <c r="VET30" s="216"/>
      <c r="VEU30" s="216"/>
      <c r="VEV30" s="216"/>
      <c r="VEW30" s="216"/>
      <c r="VEX30" s="216"/>
      <c r="VEY30" s="216"/>
      <c r="VEZ30" s="216"/>
      <c r="VFA30" s="216"/>
      <c r="VFB30" s="216"/>
      <c r="VFC30" s="216"/>
      <c r="VFD30" s="216"/>
      <c r="VFE30" s="216"/>
      <c r="VFF30" s="216"/>
      <c r="VFG30" s="216"/>
      <c r="VFH30" s="216"/>
      <c r="VFI30" s="216"/>
      <c r="VFJ30" s="216"/>
      <c r="VFK30" s="216"/>
      <c r="VFL30" s="216"/>
      <c r="VFM30" s="216"/>
      <c r="VFN30" s="216"/>
      <c r="VFO30" s="216"/>
      <c r="VFP30" s="216"/>
      <c r="VFQ30" s="216"/>
      <c r="VFR30" s="216"/>
      <c r="VFS30" s="216"/>
      <c r="VFT30" s="216"/>
      <c r="VFU30" s="216"/>
      <c r="VFV30" s="216"/>
      <c r="VFW30" s="216"/>
      <c r="VFX30" s="216"/>
      <c r="VFY30" s="216"/>
      <c r="VFZ30" s="216"/>
      <c r="VGA30" s="216"/>
      <c r="VGB30" s="216"/>
      <c r="VGC30" s="216"/>
      <c r="VGD30" s="216"/>
      <c r="VGE30" s="216"/>
      <c r="VGF30" s="216"/>
      <c r="VGG30" s="216"/>
      <c r="VGH30" s="216"/>
      <c r="VGI30" s="216"/>
      <c r="VGJ30" s="216"/>
      <c r="VGK30" s="216"/>
      <c r="VGL30" s="216"/>
      <c r="VGM30" s="216"/>
      <c r="VGN30" s="216"/>
      <c r="VGO30" s="216"/>
      <c r="VGP30" s="216"/>
      <c r="VGQ30" s="216"/>
      <c r="VGR30" s="216"/>
      <c r="VGS30" s="216"/>
      <c r="VGT30" s="216"/>
      <c r="VGU30" s="216"/>
      <c r="VGV30" s="216"/>
      <c r="VGW30" s="216"/>
      <c r="VGX30" s="216"/>
      <c r="VGY30" s="216"/>
      <c r="VGZ30" s="216"/>
      <c r="VHA30" s="216"/>
      <c r="VHB30" s="216"/>
      <c r="VHC30" s="216"/>
      <c r="VHD30" s="216"/>
      <c r="VHE30" s="216"/>
      <c r="VHF30" s="216"/>
      <c r="VHG30" s="216"/>
      <c r="VHH30" s="216"/>
      <c r="VHI30" s="216"/>
      <c r="VHJ30" s="216"/>
      <c r="VHK30" s="216"/>
      <c r="VHL30" s="216"/>
      <c r="VHM30" s="216"/>
      <c r="VHN30" s="216"/>
      <c r="VHO30" s="216"/>
      <c r="VHP30" s="216"/>
      <c r="VHQ30" s="216"/>
      <c r="VHR30" s="216"/>
      <c r="VHS30" s="216"/>
      <c r="VHT30" s="216"/>
      <c r="VHU30" s="216"/>
      <c r="VHV30" s="216"/>
      <c r="VHW30" s="216"/>
      <c r="VHX30" s="216"/>
      <c r="VHY30" s="216"/>
      <c r="VHZ30" s="216"/>
      <c r="VIA30" s="216"/>
      <c r="VIB30" s="216"/>
      <c r="VIC30" s="216"/>
      <c r="VID30" s="216"/>
      <c r="VIE30" s="216"/>
      <c r="VIF30" s="216"/>
      <c r="VIG30" s="216"/>
      <c r="VIH30" s="216"/>
      <c r="VII30" s="216"/>
      <c r="VIJ30" s="216"/>
      <c r="VIK30" s="216"/>
      <c r="VIL30" s="216"/>
      <c r="VIM30" s="216"/>
      <c r="VIN30" s="216"/>
      <c r="VIO30" s="216"/>
      <c r="VIP30" s="216"/>
      <c r="VIQ30" s="216"/>
      <c r="VIR30" s="216"/>
      <c r="VIS30" s="216"/>
      <c r="VIT30" s="216"/>
      <c r="VIU30" s="216"/>
      <c r="VIV30" s="216"/>
      <c r="VIW30" s="216"/>
      <c r="VIX30" s="216"/>
      <c r="VIY30" s="216"/>
      <c r="VIZ30" s="216"/>
      <c r="VJA30" s="216"/>
      <c r="VJB30" s="216"/>
      <c r="VJC30" s="216"/>
      <c r="VJD30" s="216"/>
      <c r="VJE30" s="216"/>
      <c r="VJF30" s="216"/>
      <c r="VJG30" s="216"/>
      <c r="VJH30" s="216"/>
      <c r="VJI30" s="216"/>
      <c r="VJJ30" s="216"/>
      <c r="VJK30" s="216"/>
      <c r="VJL30" s="216"/>
      <c r="VJM30" s="216"/>
      <c r="VJN30" s="216"/>
      <c r="VJO30" s="216"/>
      <c r="VJP30" s="216"/>
      <c r="VJQ30" s="216"/>
      <c r="VJR30" s="216"/>
      <c r="VJS30" s="216"/>
      <c r="VJT30" s="216"/>
      <c r="VJU30" s="216"/>
      <c r="VJV30" s="216"/>
      <c r="VJW30" s="216"/>
      <c r="VJX30" s="216"/>
      <c r="VJY30" s="216"/>
      <c r="VJZ30" s="216"/>
      <c r="VKA30" s="216"/>
      <c r="VKB30" s="216"/>
      <c r="VKC30" s="216"/>
      <c r="VKD30" s="216"/>
      <c r="VKE30" s="216"/>
      <c r="VKF30" s="216"/>
      <c r="VKG30" s="216"/>
      <c r="VKH30" s="216"/>
      <c r="VKI30" s="216"/>
      <c r="VKJ30" s="216"/>
      <c r="VKK30" s="216"/>
      <c r="VKL30" s="216"/>
      <c r="VKM30" s="216"/>
      <c r="VKN30" s="216"/>
      <c r="VKO30" s="216"/>
      <c r="VKP30" s="216"/>
      <c r="VKQ30" s="216"/>
      <c r="VKR30" s="216"/>
      <c r="VKS30" s="216"/>
      <c r="VKT30" s="216"/>
      <c r="VKU30" s="216"/>
      <c r="VKV30" s="216"/>
      <c r="VKW30" s="216"/>
      <c r="VKX30" s="216"/>
      <c r="VKY30" s="216"/>
      <c r="VKZ30" s="216"/>
      <c r="VLA30" s="216"/>
      <c r="VLB30" s="216"/>
      <c r="VLC30" s="216"/>
      <c r="VLD30" s="216"/>
      <c r="VLE30" s="216"/>
      <c r="VLF30" s="216"/>
      <c r="VLG30" s="216"/>
      <c r="VLH30" s="216"/>
      <c r="VLI30" s="216"/>
      <c r="VLJ30" s="216"/>
      <c r="VLK30" s="216"/>
      <c r="VLL30" s="216"/>
      <c r="VLM30" s="216"/>
      <c r="VLN30" s="216"/>
      <c r="VLO30" s="216"/>
      <c r="VLP30" s="216"/>
      <c r="VLQ30" s="216"/>
      <c r="VLR30" s="216"/>
      <c r="VLS30" s="216"/>
      <c r="VLT30" s="216"/>
      <c r="VLU30" s="216"/>
      <c r="VLV30" s="216"/>
      <c r="VLW30" s="216"/>
      <c r="VLX30" s="216"/>
      <c r="VLY30" s="216"/>
      <c r="VLZ30" s="216"/>
      <c r="VMA30" s="216"/>
      <c r="VMB30" s="216"/>
      <c r="VMC30" s="216"/>
      <c r="VMD30" s="216"/>
      <c r="VME30" s="216"/>
      <c r="VMF30" s="216"/>
      <c r="VMG30" s="216"/>
      <c r="VMH30" s="216"/>
      <c r="VMI30" s="216"/>
      <c r="VMJ30" s="216"/>
      <c r="VMK30" s="216"/>
      <c r="VML30" s="216"/>
      <c r="VMM30" s="216"/>
      <c r="VMN30" s="216"/>
      <c r="VMO30" s="216"/>
      <c r="VMP30" s="216"/>
      <c r="VMQ30" s="216"/>
      <c r="VMR30" s="216"/>
      <c r="VMS30" s="216"/>
      <c r="VMT30" s="216"/>
      <c r="VMU30" s="216"/>
      <c r="VMV30" s="216"/>
      <c r="VMW30" s="216"/>
      <c r="VMX30" s="216"/>
      <c r="VMY30" s="216"/>
      <c r="VMZ30" s="216"/>
      <c r="VNA30" s="216"/>
      <c r="VNB30" s="216"/>
      <c r="VNC30" s="216"/>
      <c r="VND30" s="216"/>
      <c r="VNE30" s="216"/>
      <c r="VNF30" s="216"/>
      <c r="VNG30" s="216"/>
      <c r="VNH30" s="216"/>
      <c r="VNI30" s="216"/>
      <c r="VNJ30" s="216"/>
      <c r="VNK30" s="216"/>
      <c r="VNL30" s="216"/>
      <c r="VNM30" s="216"/>
      <c r="VNN30" s="216"/>
      <c r="VNO30" s="216"/>
      <c r="VNP30" s="216"/>
      <c r="VNQ30" s="216"/>
      <c r="VNR30" s="216"/>
      <c r="VNS30" s="216"/>
      <c r="VNT30" s="216"/>
      <c r="VNU30" s="216"/>
      <c r="VNV30" s="216"/>
      <c r="VNW30" s="216"/>
      <c r="VNX30" s="216"/>
      <c r="VNY30" s="216"/>
      <c r="VNZ30" s="216"/>
      <c r="VOA30" s="216"/>
      <c r="VOB30" s="216"/>
      <c r="VOC30" s="216"/>
      <c r="VOD30" s="216"/>
      <c r="VOE30" s="216"/>
      <c r="VOF30" s="216"/>
      <c r="VOG30" s="216"/>
      <c r="VOH30" s="216"/>
      <c r="VOI30" s="216"/>
      <c r="VOJ30" s="216"/>
      <c r="VOK30" s="216"/>
      <c r="VOL30" s="216"/>
      <c r="VOM30" s="216"/>
      <c r="VON30" s="216"/>
      <c r="VOO30" s="216"/>
      <c r="VOP30" s="216"/>
      <c r="VOQ30" s="216"/>
      <c r="VOR30" s="216"/>
      <c r="VOS30" s="216"/>
      <c r="VOT30" s="216"/>
      <c r="VOU30" s="216"/>
      <c r="VOV30" s="216"/>
      <c r="VOW30" s="216"/>
      <c r="VOX30" s="216"/>
      <c r="VOY30" s="216"/>
      <c r="VOZ30" s="216"/>
      <c r="VPA30" s="216"/>
      <c r="VPB30" s="216"/>
      <c r="VPC30" s="216"/>
      <c r="VPD30" s="216"/>
      <c r="VPE30" s="216"/>
      <c r="VPF30" s="216"/>
      <c r="VPG30" s="216"/>
      <c r="VPH30" s="216"/>
      <c r="VPI30" s="216"/>
      <c r="VPJ30" s="216"/>
      <c r="VPK30" s="216"/>
      <c r="VPL30" s="216"/>
      <c r="VPM30" s="216"/>
      <c r="VPN30" s="216"/>
      <c r="VPO30" s="216"/>
      <c r="VPP30" s="216"/>
      <c r="VPQ30" s="216"/>
      <c r="VPR30" s="216"/>
      <c r="VPS30" s="216"/>
      <c r="VPT30" s="216"/>
      <c r="VPU30" s="216"/>
      <c r="VPV30" s="216"/>
      <c r="VPW30" s="216"/>
      <c r="VPX30" s="216"/>
      <c r="VPY30" s="216"/>
      <c r="VPZ30" s="216"/>
      <c r="VQA30" s="216"/>
      <c r="VQB30" s="216"/>
      <c r="VQC30" s="216"/>
      <c r="VQD30" s="216"/>
      <c r="VQE30" s="216"/>
      <c r="VQF30" s="216"/>
      <c r="VQG30" s="216"/>
      <c r="VQH30" s="216"/>
      <c r="VQI30" s="216"/>
      <c r="VQJ30" s="216"/>
      <c r="VQK30" s="216"/>
      <c r="VQL30" s="216"/>
      <c r="VQM30" s="216"/>
      <c r="VQN30" s="216"/>
      <c r="VQO30" s="216"/>
      <c r="VQP30" s="216"/>
      <c r="VQQ30" s="216"/>
      <c r="VQR30" s="216"/>
      <c r="VQS30" s="216"/>
      <c r="VQT30" s="216"/>
      <c r="VQU30" s="216"/>
      <c r="VQV30" s="216"/>
      <c r="VQW30" s="216"/>
      <c r="VQX30" s="216"/>
      <c r="VQY30" s="216"/>
      <c r="VQZ30" s="216"/>
      <c r="VRA30" s="216"/>
      <c r="VRB30" s="216"/>
      <c r="VRC30" s="216"/>
      <c r="VRD30" s="216"/>
      <c r="VRE30" s="216"/>
      <c r="VRF30" s="216"/>
      <c r="VRG30" s="216"/>
      <c r="VRH30" s="216"/>
      <c r="VRI30" s="216"/>
      <c r="VRJ30" s="216"/>
      <c r="VRK30" s="216"/>
      <c r="VRL30" s="216"/>
      <c r="VRM30" s="216"/>
      <c r="VRN30" s="216"/>
      <c r="VRO30" s="216"/>
      <c r="VRP30" s="216"/>
      <c r="VRQ30" s="216"/>
      <c r="VRR30" s="216"/>
      <c r="VRS30" s="216"/>
      <c r="VRT30" s="216"/>
      <c r="VRU30" s="216"/>
      <c r="VRV30" s="216"/>
      <c r="VRW30" s="216"/>
      <c r="VRX30" s="216"/>
      <c r="VRY30" s="216"/>
      <c r="VRZ30" s="216"/>
      <c r="VSA30" s="216"/>
      <c r="VSB30" s="216"/>
      <c r="VSC30" s="216"/>
      <c r="VSD30" s="216"/>
      <c r="VSE30" s="216"/>
      <c r="VSF30" s="216"/>
      <c r="VSG30" s="216"/>
      <c r="VSH30" s="216"/>
      <c r="VSI30" s="216"/>
      <c r="VSJ30" s="216"/>
      <c r="VSK30" s="216"/>
      <c r="VSL30" s="216"/>
      <c r="VSM30" s="216"/>
      <c r="VSN30" s="216"/>
      <c r="VSO30" s="216"/>
      <c r="VSP30" s="216"/>
      <c r="VSQ30" s="216"/>
      <c r="VSR30" s="216"/>
      <c r="VSS30" s="216"/>
      <c r="VST30" s="216"/>
      <c r="VSU30" s="216"/>
      <c r="VSV30" s="216"/>
      <c r="VSW30" s="216"/>
      <c r="VSX30" s="216"/>
      <c r="VSY30" s="216"/>
      <c r="VSZ30" s="216"/>
      <c r="VTA30" s="216"/>
      <c r="VTB30" s="216"/>
      <c r="VTC30" s="216"/>
      <c r="VTD30" s="216"/>
      <c r="VTE30" s="216"/>
      <c r="VTF30" s="216"/>
      <c r="VTG30" s="216"/>
      <c r="VTH30" s="216"/>
      <c r="VTI30" s="216"/>
      <c r="VTJ30" s="216"/>
      <c r="VTK30" s="216"/>
      <c r="VTL30" s="216"/>
      <c r="VTM30" s="216"/>
      <c r="VTN30" s="216"/>
      <c r="VTO30" s="216"/>
      <c r="VTP30" s="216"/>
      <c r="VTQ30" s="216"/>
      <c r="VTR30" s="216"/>
      <c r="VTS30" s="216"/>
      <c r="VTT30" s="216"/>
      <c r="VTU30" s="216"/>
      <c r="VTV30" s="216"/>
      <c r="VTW30" s="216"/>
      <c r="VTX30" s="216"/>
      <c r="VTY30" s="216"/>
      <c r="VTZ30" s="216"/>
      <c r="VUA30" s="216"/>
      <c r="VUB30" s="216"/>
      <c r="VUC30" s="216"/>
      <c r="VUD30" s="216"/>
      <c r="VUE30" s="216"/>
      <c r="VUF30" s="216"/>
      <c r="VUG30" s="216"/>
      <c r="VUH30" s="216"/>
      <c r="VUI30" s="216"/>
      <c r="VUJ30" s="216"/>
      <c r="VUK30" s="216"/>
      <c r="VUL30" s="216"/>
      <c r="VUM30" s="216"/>
      <c r="VUN30" s="216"/>
      <c r="VUO30" s="216"/>
      <c r="VUP30" s="216"/>
      <c r="VUQ30" s="216"/>
      <c r="VUR30" s="216"/>
      <c r="VUS30" s="216"/>
      <c r="VUT30" s="216"/>
      <c r="VUU30" s="216"/>
      <c r="VUV30" s="216"/>
      <c r="VUW30" s="216"/>
      <c r="VUX30" s="216"/>
      <c r="VUY30" s="216"/>
      <c r="VUZ30" s="216"/>
      <c r="VVA30" s="216"/>
      <c r="VVB30" s="216"/>
      <c r="VVC30" s="216"/>
      <c r="VVD30" s="216"/>
      <c r="VVE30" s="216"/>
      <c r="VVF30" s="216"/>
      <c r="VVG30" s="216"/>
      <c r="VVH30" s="216"/>
      <c r="VVI30" s="216"/>
      <c r="VVJ30" s="216"/>
      <c r="VVK30" s="216"/>
      <c r="VVL30" s="216"/>
      <c r="VVM30" s="216"/>
      <c r="VVN30" s="216"/>
      <c r="VVO30" s="216"/>
      <c r="VVP30" s="216"/>
      <c r="VVQ30" s="216"/>
      <c r="VVR30" s="216"/>
      <c r="VVS30" s="216"/>
      <c r="VVT30" s="216"/>
      <c r="VVU30" s="216"/>
      <c r="VVV30" s="216"/>
      <c r="VVW30" s="216"/>
      <c r="VVX30" s="216"/>
      <c r="VVY30" s="216"/>
      <c r="VVZ30" s="216"/>
      <c r="VWA30" s="216"/>
      <c r="VWB30" s="216"/>
      <c r="VWC30" s="216"/>
      <c r="VWD30" s="216"/>
      <c r="VWE30" s="216"/>
      <c r="VWF30" s="216"/>
      <c r="VWG30" s="216"/>
      <c r="VWH30" s="216"/>
      <c r="VWI30" s="216"/>
      <c r="VWJ30" s="216"/>
      <c r="VWK30" s="216"/>
      <c r="VWL30" s="216"/>
      <c r="VWM30" s="216"/>
      <c r="VWN30" s="216"/>
      <c r="VWO30" s="216"/>
      <c r="VWP30" s="216"/>
      <c r="VWQ30" s="216"/>
      <c r="VWR30" s="216"/>
      <c r="VWS30" s="216"/>
      <c r="VWT30" s="216"/>
      <c r="VWU30" s="216"/>
      <c r="VWV30" s="216"/>
      <c r="VWW30" s="216"/>
      <c r="VWX30" s="216"/>
      <c r="VWY30" s="216"/>
      <c r="VWZ30" s="216"/>
      <c r="VXA30" s="216"/>
      <c r="VXB30" s="216"/>
      <c r="VXC30" s="216"/>
      <c r="VXD30" s="216"/>
      <c r="VXE30" s="216"/>
      <c r="VXF30" s="216"/>
      <c r="VXG30" s="216"/>
      <c r="VXH30" s="216"/>
      <c r="VXI30" s="216"/>
      <c r="VXJ30" s="216"/>
      <c r="VXK30" s="216"/>
      <c r="VXL30" s="216"/>
      <c r="VXM30" s="216"/>
      <c r="VXN30" s="216"/>
      <c r="VXO30" s="216"/>
      <c r="VXP30" s="216"/>
      <c r="VXQ30" s="216"/>
      <c r="VXR30" s="216"/>
      <c r="VXS30" s="216"/>
      <c r="VXT30" s="216"/>
      <c r="VXU30" s="216"/>
      <c r="VXV30" s="216"/>
      <c r="VXW30" s="216"/>
      <c r="VXX30" s="216"/>
      <c r="VXY30" s="216"/>
      <c r="VXZ30" s="216"/>
      <c r="VYA30" s="216"/>
      <c r="VYB30" s="216"/>
      <c r="VYC30" s="216"/>
      <c r="VYD30" s="216"/>
      <c r="VYE30" s="216"/>
      <c r="VYF30" s="216"/>
      <c r="VYG30" s="216"/>
      <c r="VYH30" s="216"/>
      <c r="VYI30" s="216"/>
      <c r="VYJ30" s="216"/>
      <c r="VYK30" s="216"/>
      <c r="VYL30" s="216"/>
      <c r="VYM30" s="216"/>
      <c r="VYN30" s="216"/>
      <c r="VYO30" s="216"/>
      <c r="VYP30" s="216"/>
      <c r="VYQ30" s="216"/>
      <c r="VYR30" s="216"/>
      <c r="VYS30" s="216"/>
      <c r="VYT30" s="216"/>
      <c r="VYU30" s="216"/>
      <c r="VYV30" s="216"/>
      <c r="VYW30" s="216"/>
      <c r="VYX30" s="216"/>
      <c r="VYY30" s="216"/>
      <c r="VYZ30" s="216"/>
      <c r="VZA30" s="216"/>
      <c r="VZB30" s="216"/>
      <c r="VZC30" s="216"/>
      <c r="VZD30" s="216"/>
      <c r="VZE30" s="216"/>
      <c r="VZF30" s="216"/>
      <c r="VZG30" s="216"/>
      <c r="VZH30" s="216"/>
      <c r="VZI30" s="216"/>
      <c r="VZJ30" s="216"/>
      <c r="VZK30" s="216"/>
      <c r="VZL30" s="216"/>
      <c r="VZM30" s="216"/>
      <c r="VZN30" s="216"/>
      <c r="VZO30" s="216"/>
      <c r="VZP30" s="216"/>
      <c r="VZQ30" s="216"/>
      <c r="VZR30" s="216"/>
      <c r="VZS30" s="216"/>
      <c r="VZT30" s="216"/>
      <c r="VZU30" s="216"/>
      <c r="VZV30" s="216"/>
      <c r="VZW30" s="216"/>
      <c r="VZX30" s="216"/>
      <c r="VZY30" s="216"/>
      <c r="VZZ30" s="216"/>
      <c r="WAA30" s="216"/>
      <c r="WAB30" s="216"/>
      <c r="WAC30" s="216"/>
      <c r="WAD30" s="216"/>
      <c r="WAE30" s="216"/>
      <c r="WAF30" s="216"/>
      <c r="WAG30" s="216"/>
      <c r="WAH30" s="216"/>
      <c r="WAI30" s="216"/>
      <c r="WAJ30" s="216"/>
      <c r="WAK30" s="216"/>
      <c r="WAL30" s="216"/>
      <c r="WAM30" s="216"/>
      <c r="WAN30" s="216"/>
      <c r="WAO30" s="216"/>
      <c r="WAP30" s="216"/>
      <c r="WAQ30" s="216"/>
      <c r="WAR30" s="216"/>
      <c r="WAS30" s="216"/>
      <c r="WAT30" s="216"/>
      <c r="WAU30" s="216"/>
      <c r="WAV30" s="216"/>
      <c r="WAW30" s="216"/>
      <c r="WAX30" s="216"/>
      <c r="WAY30" s="216"/>
      <c r="WAZ30" s="216"/>
      <c r="WBA30" s="216"/>
      <c r="WBB30" s="216"/>
      <c r="WBC30" s="216"/>
      <c r="WBD30" s="216"/>
      <c r="WBE30" s="216"/>
      <c r="WBF30" s="216"/>
      <c r="WBG30" s="216"/>
      <c r="WBH30" s="216"/>
      <c r="WBI30" s="216"/>
      <c r="WBJ30" s="216"/>
      <c r="WBK30" s="216"/>
      <c r="WBL30" s="216"/>
      <c r="WBM30" s="216"/>
      <c r="WBN30" s="216"/>
      <c r="WBO30" s="216"/>
      <c r="WBP30" s="216"/>
      <c r="WBQ30" s="216"/>
      <c r="WBR30" s="216"/>
      <c r="WBS30" s="216"/>
      <c r="WBT30" s="216"/>
      <c r="WBU30" s="216"/>
      <c r="WBV30" s="216"/>
      <c r="WBW30" s="216"/>
      <c r="WBX30" s="216"/>
      <c r="WBY30" s="216"/>
      <c r="WBZ30" s="216"/>
      <c r="WCA30" s="216"/>
      <c r="WCB30" s="216"/>
      <c r="WCC30" s="216"/>
      <c r="WCD30" s="216"/>
      <c r="WCE30" s="216"/>
      <c r="WCF30" s="216"/>
      <c r="WCG30" s="216"/>
      <c r="WCH30" s="216"/>
      <c r="WCI30" s="216"/>
      <c r="WCJ30" s="216"/>
      <c r="WCK30" s="216"/>
      <c r="WCL30" s="216"/>
      <c r="WCM30" s="216"/>
      <c r="WCN30" s="216"/>
      <c r="WCO30" s="216"/>
      <c r="WCP30" s="216"/>
      <c r="WCQ30" s="216"/>
      <c r="WCR30" s="216"/>
      <c r="WCS30" s="216"/>
      <c r="WCT30" s="216"/>
      <c r="WCU30" s="216"/>
      <c r="WCV30" s="216"/>
      <c r="WCW30" s="216"/>
      <c r="WCX30" s="216"/>
      <c r="WCY30" s="216"/>
      <c r="WCZ30" s="216"/>
      <c r="WDA30" s="216"/>
      <c r="WDB30" s="216"/>
      <c r="WDC30" s="216"/>
      <c r="WDD30" s="216"/>
      <c r="WDE30" s="216"/>
      <c r="WDF30" s="216"/>
      <c r="WDG30" s="216"/>
      <c r="WDH30" s="216"/>
      <c r="WDI30" s="216"/>
      <c r="WDJ30" s="216"/>
      <c r="WDK30" s="216"/>
      <c r="WDL30" s="216"/>
      <c r="WDM30" s="216"/>
      <c r="WDN30" s="216"/>
      <c r="WDO30" s="216"/>
      <c r="WDP30" s="216"/>
      <c r="WDQ30" s="216"/>
      <c r="WDR30" s="216"/>
      <c r="WDS30" s="216"/>
      <c r="WDT30" s="216"/>
      <c r="WDU30" s="216"/>
      <c r="WDV30" s="216"/>
      <c r="WDW30" s="216"/>
      <c r="WDX30" s="216"/>
      <c r="WDY30" s="216"/>
      <c r="WDZ30" s="216"/>
      <c r="WEA30" s="216"/>
      <c r="WEB30" s="216"/>
      <c r="WEC30" s="216"/>
      <c r="WED30" s="216"/>
      <c r="WEE30" s="216"/>
      <c r="WEF30" s="216"/>
      <c r="WEG30" s="216"/>
      <c r="WEH30" s="216"/>
      <c r="WEI30" s="216"/>
      <c r="WEJ30" s="216"/>
      <c r="WEK30" s="216"/>
      <c r="WEL30" s="216"/>
      <c r="WEM30" s="216"/>
      <c r="WEN30" s="216"/>
      <c r="WEO30" s="216"/>
      <c r="WEP30" s="216"/>
      <c r="WEQ30" s="216"/>
      <c r="WER30" s="216"/>
      <c r="WES30" s="216"/>
      <c r="WET30" s="216"/>
      <c r="WEU30" s="216"/>
      <c r="WEV30" s="216"/>
      <c r="WEW30" s="216"/>
      <c r="WEX30" s="216"/>
      <c r="WEY30" s="216"/>
      <c r="WEZ30" s="216"/>
      <c r="WFA30" s="216"/>
      <c r="WFB30" s="216"/>
      <c r="WFC30" s="216"/>
      <c r="WFD30" s="216"/>
      <c r="WFE30" s="216"/>
      <c r="WFF30" s="216"/>
      <c r="WFG30" s="216"/>
      <c r="WFH30" s="216"/>
      <c r="WFI30" s="216"/>
      <c r="WFJ30" s="216"/>
      <c r="WFK30" s="216"/>
      <c r="WFL30" s="216"/>
      <c r="WFM30" s="216"/>
      <c r="WFN30" s="216"/>
      <c r="WFO30" s="216"/>
      <c r="WFP30" s="216"/>
      <c r="WFQ30" s="216"/>
      <c r="WFR30" s="216"/>
      <c r="WFS30" s="216"/>
      <c r="WFT30" s="216"/>
      <c r="WFU30" s="216"/>
      <c r="WFV30" s="216"/>
      <c r="WFW30" s="216"/>
      <c r="WFX30" s="216"/>
      <c r="WFY30" s="216"/>
      <c r="WFZ30" s="216"/>
      <c r="WGA30" s="216"/>
      <c r="WGB30" s="216"/>
      <c r="WGC30" s="216"/>
      <c r="WGD30" s="216"/>
      <c r="WGE30" s="216"/>
      <c r="WGF30" s="216"/>
      <c r="WGG30" s="216"/>
      <c r="WGH30" s="216"/>
      <c r="WGI30" s="216"/>
      <c r="WGJ30" s="216"/>
      <c r="WGK30" s="216"/>
      <c r="WGL30" s="216"/>
      <c r="WGM30" s="216"/>
      <c r="WGN30" s="216"/>
      <c r="WGO30" s="216"/>
      <c r="WGP30" s="216"/>
      <c r="WGQ30" s="216"/>
      <c r="WGR30" s="216"/>
      <c r="WGS30" s="216"/>
      <c r="WGT30" s="216"/>
      <c r="WGU30" s="216"/>
      <c r="WGV30" s="216"/>
      <c r="WGW30" s="216"/>
      <c r="WGX30" s="216"/>
      <c r="WGY30" s="216"/>
      <c r="WGZ30" s="216"/>
      <c r="WHA30" s="216"/>
      <c r="WHB30" s="216"/>
      <c r="WHC30" s="216"/>
      <c r="WHD30" s="216"/>
      <c r="WHE30" s="216"/>
      <c r="WHF30" s="216"/>
      <c r="WHG30" s="216"/>
      <c r="WHH30" s="216"/>
      <c r="WHI30" s="216"/>
      <c r="WHJ30" s="216"/>
      <c r="WHK30" s="216"/>
      <c r="WHL30" s="216"/>
      <c r="WHM30" s="216"/>
      <c r="WHN30" s="216"/>
      <c r="WHO30" s="216"/>
      <c r="WHP30" s="216"/>
      <c r="WHQ30" s="216"/>
      <c r="WHR30" s="216"/>
      <c r="WHS30" s="216"/>
      <c r="WHT30" s="216"/>
      <c r="WHU30" s="216"/>
      <c r="WHV30" s="216"/>
      <c r="WHW30" s="216"/>
      <c r="WHX30" s="216"/>
      <c r="WHY30" s="216"/>
      <c r="WHZ30" s="216"/>
      <c r="WIA30" s="216"/>
      <c r="WIB30" s="216"/>
      <c r="WIC30" s="216"/>
      <c r="WID30" s="216"/>
      <c r="WIE30" s="216"/>
      <c r="WIF30" s="216"/>
      <c r="WIG30" s="216"/>
      <c r="WIH30" s="216"/>
      <c r="WII30" s="216"/>
      <c r="WIJ30" s="216"/>
      <c r="WIK30" s="216"/>
      <c r="WIL30" s="216"/>
      <c r="WIM30" s="216"/>
      <c r="WIN30" s="216"/>
      <c r="WIO30" s="216"/>
      <c r="WIP30" s="216"/>
      <c r="WIQ30" s="216"/>
      <c r="WIR30" s="216"/>
      <c r="WIS30" s="216"/>
      <c r="WIT30" s="216"/>
      <c r="WIU30" s="216"/>
      <c r="WIV30" s="216"/>
      <c r="WIW30" s="216"/>
      <c r="WIX30" s="216"/>
      <c r="WIY30" s="216"/>
      <c r="WIZ30" s="216"/>
      <c r="WJA30" s="216"/>
      <c r="WJB30" s="216"/>
      <c r="WJC30" s="216"/>
      <c r="WJD30" s="216"/>
      <c r="WJE30" s="216"/>
      <c r="WJF30" s="216"/>
      <c r="WJG30" s="216"/>
      <c r="WJH30" s="216"/>
      <c r="WJI30" s="216"/>
      <c r="WJJ30" s="216"/>
      <c r="WJK30" s="216"/>
      <c r="WJL30" s="216"/>
      <c r="WJM30" s="216"/>
      <c r="WJN30" s="216"/>
      <c r="WJO30" s="216"/>
      <c r="WJP30" s="216"/>
      <c r="WJQ30" s="216"/>
      <c r="WJR30" s="216"/>
      <c r="WJS30" s="216"/>
      <c r="WJT30" s="216"/>
      <c r="WJU30" s="216"/>
      <c r="WJV30" s="216"/>
      <c r="WJW30" s="216"/>
      <c r="WJX30" s="216"/>
      <c r="WJY30" s="216"/>
      <c r="WJZ30" s="216"/>
      <c r="WKA30" s="216"/>
      <c r="WKB30" s="216"/>
      <c r="WKC30" s="216"/>
      <c r="WKD30" s="216"/>
      <c r="WKE30" s="216"/>
      <c r="WKF30" s="216"/>
      <c r="WKG30" s="216"/>
      <c r="WKH30" s="216"/>
      <c r="WKI30" s="216"/>
      <c r="WKJ30" s="216"/>
      <c r="WKK30" s="216"/>
      <c r="WKL30" s="216"/>
      <c r="WKM30" s="216"/>
      <c r="WKN30" s="216"/>
      <c r="WKO30" s="216"/>
      <c r="WKP30" s="216"/>
      <c r="WKQ30" s="216"/>
      <c r="WKR30" s="216"/>
      <c r="WKS30" s="216"/>
      <c r="WKT30" s="216"/>
      <c r="WKU30" s="216"/>
      <c r="WKV30" s="216"/>
      <c r="WKW30" s="216"/>
      <c r="WKX30" s="216"/>
      <c r="WKY30" s="216"/>
      <c r="WKZ30" s="216"/>
      <c r="WLA30" s="216"/>
      <c r="WLB30" s="216"/>
      <c r="WLC30" s="216"/>
      <c r="WLD30" s="216"/>
      <c r="WLE30" s="216"/>
      <c r="WLF30" s="216"/>
      <c r="WLG30" s="216"/>
      <c r="WLH30" s="216"/>
      <c r="WLI30" s="216"/>
      <c r="WLJ30" s="216"/>
      <c r="WLK30" s="216"/>
      <c r="WLL30" s="216"/>
      <c r="WLM30" s="216"/>
      <c r="WLN30" s="216"/>
      <c r="WLO30" s="216"/>
      <c r="WLP30" s="216"/>
      <c r="WLQ30" s="216"/>
      <c r="WLR30" s="216"/>
      <c r="WLS30" s="216"/>
      <c r="WLT30" s="216"/>
      <c r="WLU30" s="216"/>
      <c r="WLV30" s="216"/>
      <c r="WLW30" s="216"/>
      <c r="WLX30" s="216"/>
      <c r="WLY30" s="216"/>
      <c r="WLZ30" s="216"/>
      <c r="WMA30" s="216"/>
      <c r="WMB30" s="216"/>
      <c r="WMC30" s="216"/>
      <c r="WMD30" s="216"/>
      <c r="WME30" s="216"/>
      <c r="WMF30" s="216"/>
      <c r="WMG30" s="216"/>
      <c r="WMH30" s="216"/>
      <c r="WMI30" s="216"/>
      <c r="WMJ30" s="216"/>
      <c r="WMK30" s="216"/>
      <c r="WML30" s="216"/>
      <c r="WMM30" s="216"/>
      <c r="WMN30" s="216"/>
      <c r="WMO30" s="216"/>
      <c r="WMP30" s="216"/>
      <c r="WMQ30" s="216"/>
      <c r="WMR30" s="216"/>
      <c r="WMS30" s="216"/>
      <c r="WMT30" s="216"/>
      <c r="WMU30" s="216"/>
      <c r="WMV30" s="216"/>
      <c r="WMW30" s="216"/>
      <c r="WMX30" s="216"/>
      <c r="WMY30" s="216"/>
      <c r="WMZ30" s="216"/>
      <c r="WNA30" s="216"/>
      <c r="WNB30" s="216"/>
      <c r="WNC30" s="216"/>
      <c r="WND30" s="216"/>
      <c r="WNE30" s="216"/>
      <c r="WNF30" s="216"/>
      <c r="WNG30" s="216"/>
      <c r="WNH30" s="216"/>
      <c r="WNI30" s="216"/>
      <c r="WNJ30" s="216"/>
      <c r="WNK30" s="216"/>
      <c r="WNL30" s="216"/>
      <c r="WNM30" s="216"/>
      <c r="WNN30" s="216"/>
      <c r="WNO30" s="216"/>
      <c r="WNP30" s="216"/>
      <c r="WNQ30" s="216"/>
      <c r="WNR30" s="216"/>
      <c r="WNS30" s="216"/>
      <c r="WNT30" s="216"/>
      <c r="WNU30" s="216"/>
      <c r="WNV30" s="216"/>
      <c r="WNW30" s="216"/>
      <c r="WNX30" s="216"/>
      <c r="WNY30" s="216"/>
      <c r="WNZ30" s="216"/>
      <c r="WOA30" s="216"/>
      <c r="WOB30" s="216"/>
      <c r="WOC30" s="216"/>
      <c r="WOD30" s="216"/>
      <c r="WOE30" s="216"/>
      <c r="WOF30" s="216"/>
      <c r="WOG30" s="216"/>
      <c r="WOH30" s="216"/>
      <c r="WOI30" s="216"/>
      <c r="WOJ30" s="216"/>
      <c r="WOK30" s="216"/>
      <c r="WOL30" s="216"/>
      <c r="WOM30" s="216"/>
      <c r="WON30" s="216"/>
      <c r="WOO30" s="216"/>
      <c r="WOP30" s="216"/>
      <c r="WOQ30" s="216"/>
      <c r="WOR30" s="216"/>
      <c r="WOS30" s="216"/>
      <c r="WOT30" s="216"/>
      <c r="WOU30" s="216"/>
      <c r="WOV30" s="216"/>
      <c r="WOW30" s="216"/>
      <c r="WOX30" s="216"/>
      <c r="WOY30" s="216"/>
      <c r="WOZ30" s="216"/>
      <c r="WPA30" s="216"/>
      <c r="WPB30" s="216"/>
      <c r="WPC30" s="216"/>
      <c r="WPD30" s="216"/>
      <c r="WPE30" s="216"/>
      <c r="WPF30" s="216"/>
      <c r="WPG30" s="216"/>
      <c r="WPH30" s="216"/>
      <c r="WPI30" s="216"/>
      <c r="WPJ30" s="216"/>
      <c r="WPK30" s="216"/>
      <c r="WPL30" s="216"/>
      <c r="WPM30" s="216"/>
      <c r="WPN30" s="216"/>
      <c r="WPO30" s="216"/>
      <c r="WPP30" s="216"/>
      <c r="WPQ30" s="216"/>
      <c r="WPR30" s="216"/>
      <c r="WPS30" s="216"/>
      <c r="WPT30" s="216"/>
      <c r="WPU30" s="216"/>
      <c r="WPV30" s="216"/>
      <c r="WPW30" s="216"/>
      <c r="WPX30" s="216"/>
      <c r="WPY30" s="216"/>
      <c r="WPZ30" s="216"/>
      <c r="WQA30" s="216"/>
      <c r="WQB30" s="216"/>
      <c r="WQC30" s="216"/>
      <c r="WQD30" s="216"/>
      <c r="WQE30" s="216"/>
      <c r="WQF30" s="216"/>
      <c r="WQG30" s="216"/>
      <c r="WQH30" s="216"/>
      <c r="WQI30" s="216"/>
      <c r="WQJ30" s="216"/>
      <c r="WQK30" s="216"/>
      <c r="WQL30" s="216"/>
      <c r="WQM30" s="216"/>
      <c r="WQN30" s="216"/>
      <c r="WQO30" s="216"/>
      <c r="WQP30" s="216"/>
      <c r="WQQ30" s="216"/>
      <c r="WQR30" s="216"/>
      <c r="WQS30" s="216"/>
      <c r="WQT30" s="216"/>
      <c r="WQU30" s="216"/>
      <c r="WQV30" s="216"/>
      <c r="WQW30" s="216"/>
      <c r="WQX30" s="216"/>
      <c r="WQY30" s="216"/>
      <c r="WQZ30" s="216"/>
      <c r="WRA30" s="216"/>
      <c r="WRB30" s="216"/>
      <c r="WRC30" s="216"/>
      <c r="WRD30" s="216"/>
      <c r="WRE30" s="216"/>
      <c r="WRF30" s="216"/>
      <c r="WRG30" s="216"/>
      <c r="WRH30" s="216"/>
      <c r="WRI30" s="216"/>
      <c r="WRJ30" s="216"/>
      <c r="WRK30" s="216"/>
      <c r="WRL30" s="216"/>
      <c r="WRM30" s="216"/>
      <c r="WRN30" s="216"/>
      <c r="WRO30" s="216"/>
      <c r="WRP30" s="216"/>
      <c r="WRQ30" s="216"/>
      <c r="WRR30" s="216"/>
      <c r="WRS30" s="216"/>
      <c r="WRT30" s="216"/>
      <c r="WRU30" s="216"/>
      <c r="WRV30" s="216"/>
      <c r="WRW30" s="216"/>
      <c r="WRX30" s="216"/>
      <c r="WRY30" s="216"/>
      <c r="WRZ30" s="216"/>
      <c r="WSA30" s="216"/>
      <c r="WSB30" s="216"/>
      <c r="WSC30" s="216"/>
      <c r="WSD30" s="216"/>
      <c r="WSE30" s="216"/>
      <c r="WSF30" s="216"/>
      <c r="WSG30" s="216"/>
      <c r="WSH30" s="216"/>
      <c r="WSI30" s="216"/>
      <c r="WSJ30" s="216"/>
      <c r="WSK30" s="216"/>
      <c r="WSL30" s="216"/>
      <c r="WSM30" s="216"/>
      <c r="WSN30" s="216"/>
      <c r="WSO30" s="216"/>
      <c r="WSP30" s="216"/>
      <c r="WSQ30" s="216"/>
      <c r="WSR30" s="216"/>
      <c r="WSS30" s="216"/>
      <c r="WST30" s="216"/>
      <c r="WSU30" s="216"/>
      <c r="WSV30" s="216"/>
      <c r="WSW30" s="216"/>
      <c r="WSX30" s="216"/>
      <c r="WSY30" s="216"/>
      <c r="WSZ30" s="216"/>
      <c r="WTA30" s="216"/>
      <c r="WTB30" s="216"/>
      <c r="WTC30" s="216"/>
      <c r="WTD30" s="216"/>
      <c r="WTE30" s="216"/>
      <c r="WTF30" s="216"/>
      <c r="WTG30" s="216"/>
      <c r="WTH30" s="216"/>
      <c r="WTI30" s="216"/>
      <c r="WTJ30" s="216"/>
      <c r="WTK30" s="216"/>
      <c r="WTL30" s="216"/>
      <c r="WTM30" s="216"/>
      <c r="WTN30" s="216"/>
      <c r="WTO30" s="216"/>
      <c r="WTP30" s="216"/>
      <c r="WTQ30" s="216"/>
      <c r="WTR30" s="216"/>
      <c r="WTS30" s="216"/>
      <c r="WTT30" s="216"/>
      <c r="WTU30" s="216"/>
      <c r="WTV30" s="216"/>
      <c r="WTW30" s="216"/>
      <c r="WTX30" s="216"/>
      <c r="WTY30" s="216"/>
      <c r="WTZ30" s="216"/>
      <c r="WUA30" s="216"/>
      <c r="WUB30" s="216"/>
      <c r="WUC30" s="216"/>
      <c r="WUD30" s="216"/>
      <c r="WUE30" s="216"/>
      <c r="WUF30" s="216"/>
      <c r="WUG30" s="216"/>
      <c r="WUH30" s="216"/>
      <c r="WUI30" s="216"/>
      <c r="WUJ30" s="216"/>
      <c r="WUK30" s="216"/>
      <c r="WUL30" s="216"/>
      <c r="WUM30" s="216"/>
      <c r="WUN30" s="216"/>
      <c r="WUO30" s="216"/>
      <c r="WUP30" s="216"/>
      <c r="WUQ30" s="216"/>
      <c r="WUR30" s="216"/>
      <c r="WUS30" s="216"/>
      <c r="WUT30" s="216"/>
      <c r="WUU30" s="216"/>
      <c r="WUV30" s="216"/>
      <c r="WUW30" s="216"/>
      <c r="WUX30" s="216"/>
      <c r="WUY30" s="216"/>
      <c r="WUZ30" s="216"/>
      <c r="WVA30" s="216"/>
      <c r="WVB30" s="216"/>
      <c r="WVC30" s="216"/>
      <c r="WVD30" s="216"/>
      <c r="WVE30" s="216"/>
      <c r="WVF30" s="216"/>
      <c r="WVG30" s="216"/>
      <c r="WVH30" s="216"/>
      <c r="WVI30" s="216"/>
      <c r="WVJ30" s="216"/>
      <c r="WVK30" s="216"/>
      <c r="WVL30" s="216"/>
      <c r="WVM30" s="216"/>
      <c r="WVN30" s="216"/>
      <c r="WVO30" s="216"/>
      <c r="WVP30" s="216"/>
      <c r="WVQ30" s="216"/>
      <c r="WVR30" s="216"/>
      <c r="WVS30" s="216"/>
      <c r="WVT30" s="216"/>
      <c r="WVU30" s="216"/>
      <c r="WVV30" s="216"/>
      <c r="WVW30" s="216"/>
      <c r="WVX30" s="216"/>
      <c r="WVY30" s="216"/>
      <c r="WVZ30" s="216"/>
      <c r="WWA30" s="216"/>
      <c r="WWB30" s="216"/>
      <c r="WWC30" s="216"/>
      <c r="WWD30" s="216"/>
      <c r="WWE30" s="216"/>
      <c r="WWF30" s="216"/>
      <c r="WWG30" s="216"/>
      <c r="WWH30" s="216"/>
      <c r="WWI30" s="216"/>
      <c r="WWJ30" s="216"/>
      <c r="WWK30" s="216"/>
      <c r="WWL30" s="216"/>
      <c r="WWM30" s="216"/>
      <c r="WWN30" s="216"/>
      <c r="WWO30" s="216"/>
      <c r="WWP30" s="216"/>
      <c r="WWQ30" s="216"/>
      <c r="WWR30" s="216"/>
      <c r="WWS30" s="216"/>
      <c r="WWT30" s="216"/>
      <c r="WWU30" s="216"/>
      <c r="WWV30" s="216"/>
      <c r="WWW30" s="216"/>
      <c r="WWX30" s="216"/>
      <c r="WWY30" s="216"/>
      <c r="WWZ30" s="216"/>
      <c r="WXA30" s="216"/>
      <c r="WXB30" s="216"/>
      <c r="WXC30" s="216"/>
      <c r="WXD30" s="216"/>
      <c r="WXE30" s="216"/>
      <c r="WXF30" s="216"/>
      <c r="WXG30" s="216"/>
      <c r="WXH30" s="216"/>
      <c r="WXI30" s="216"/>
      <c r="WXJ30" s="216"/>
      <c r="WXK30" s="216"/>
      <c r="WXL30" s="216"/>
      <c r="WXM30" s="216"/>
      <c r="WXN30" s="216"/>
      <c r="WXO30" s="216"/>
      <c r="WXP30" s="216"/>
      <c r="WXQ30" s="216"/>
      <c r="WXR30" s="216"/>
      <c r="WXS30" s="216"/>
      <c r="WXT30" s="216"/>
      <c r="WXU30" s="216"/>
      <c r="WXV30" s="216"/>
      <c r="WXW30" s="216"/>
      <c r="WXX30" s="216"/>
      <c r="WXY30" s="216"/>
      <c r="WXZ30" s="216"/>
      <c r="WYA30" s="216"/>
      <c r="WYB30" s="216"/>
      <c r="WYC30" s="216"/>
      <c r="WYD30" s="216"/>
      <c r="WYE30" s="216"/>
      <c r="WYF30" s="216"/>
      <c r="WYG30" s="216"/>
      <c r="WYH30" s="216"/>
      <c r="WYI30" s="216"/>
      <c r="WYJ30" s="216"/>
      <c r="WYK30" s="216"/>
      <c r="WYL30" s="216"/>
      <c r="WYM30" s="216"/>
      <c r="WYN30" s="216"/>
      <c r="WYO30" s="216"/>
      <c r="WYP30" s="216"/>
      <c r="WYQ30" s="216"/>
      <c r="WYR30" s="216"/>
      <c r="WYS30" s="216"/>
      <c r="WYT30" s="216"/>
      <c r="WYU30" s="216"/>
      <c r="WYV30" s="216"/>
      <c r="WYW30" s="216"/>
      <c r="WYX30" s="216"/>
      <c r="WYY30" s="216"/>
      <c r="WYZ30" s="216"/>
      <c r="WZA30" s="216"/>
      <c r="WZB30" s="216"/>
      <c r="WZC30" s="216"/>
      <c r="WZD30" s="216"/>
      <c r="WZE30" s="216"/>
      <c r="WZF30" s="216"/>
      <c r="WZG30" s="216"/>
      <c r="WZH30" s="216"/>
      <c r="WZI30" s="216"/>
      <c r="WZJ30" s="216"/>
      <c r="WZK30" s="216"/>
      <c r="WZL30" s="216"/>
      <c r="WZM30" s="216"/>
      <c r="WZN30" s="216"/>
      <c r="WZO30" s="216"/>
      <c r="WZP30" s="216"/>
      <c r="WZQ30" s="216"/>
      <c r="WZR30" s="216"/>
      <c r="WZS30" s="216"/>
      <c r="WZT30" s="216"/>
      <c r="WZU30" s="216"/>
      <c r="WZV30" s="216"/>
      <c r="WZW30" s="216"/>
      <c r="WZX30" s="216"/>
      <c r="WZY30" s="216"/>
      <c r="WZZ30" s="216"/>
      <c r="XAA30" s="216"/>
      <c r="XAB30" s="216"/>
      <c r="XAC30" s="216"/>
      <c r="XAD30" s="216"/>
      <c r="XAE30" s="216"/>
      <c r="XAF30" s="216"/>
      <c r="XAG30" s="216"/>
      <c r="XAH30" s="216"/>
      <c r="XAI30" s="216"/>
      <c r="XAJ30" s="216"/>
      <c r="XAK30" s="216"/>
      <c r="XAL30" s="216"/>
      <c r="XAM30" s="216"/>
      <c r="XAN30" s="216"/>
      <c r="XAO30" s="216"/>
      <c r="XAP30" s="216"/>
      <c r="XAQ30" s="216"/>
      <c r="XAR30" s="216"/>
      <c r="XAS30" s="216"/>
      <c r="XAT30" s="216"/>
      <c r="XAU30" s="216"/>
      <c r="XAV30" s="216"/>
      <c r="XAW30" s="216"/>
      <c r="XAX30" s="216"/>
      <c r="XAY30" s="216"/>
      <c r="XAZ30" s="216"/>
      <c r="XBA30" s="216"/>
      <c r="XBB30" s="216"/>
      <c r="XBC30" s="216"/>
      <c r="XBD30" s="216"/>
      <c r="XBE30" s="216"/>
      <c r="XBF30" s="216"/>
      <c r="XBG30" s="216"/>
      <c r="XBH30" s="216"/>
      <c r="XBI30" s="216"/>
      <c r="XBJ30" s="216"/>
      <c r="XBK30" s="216"/>
      <c r="XBL30" s="216"/>
      <c r="XBM30" s="216"/>
      <c r="XBN30" s="216"/>
      <c r="XBO30" s="216"/>
      <c r="XBP30" s="216"/>
      <c r="XBQ30" s="216"/>
      <c r="XBR30" s="216"/>
      <c r="XBS30" s="216"/>
      <c r="XBT30" s="216"/>
      <c r="XBU30" s="216"/>
      <c r="XBV30" s="216"/>
      <c r="XBW30" s="216"/>
      <c r="XBX30" s="216"/>
      <c r="XBY30" s="216"/>
      <c r="XBZ30" s="216"/>
      <c r="XCA30" s="216"/>
      <c r="XCB30" s="216"/>
      <c r="XCC30" s="216"/>
      <c r="XCD30" s="216"/>
      <c r="XCE30" s="216"/>
      <c r="XCF30" s="216"/>
      <c r="XCG30" s="216"/>
      <c r="XCH30" s="216"/>
      <c r="XCI30" s="216"/>
      <c r="XCJ30" s="216"/>
      <c r="XCK30" s="216"/>
      <c r="XCL30" s="216"/>
      <c r="XCM30" s="216"/>
      <c r="XCN30" s="216"/>
      <c r="XCO30" s="216"/>
      <c r="XCP30" s="216"/>
      <c r="XCQ30" s="216"/>
      <c r="XCR30" s="216"/>
      <c r="XCS30" s="216"/>
      <c r="XCT30" s="216"/>
      <c r="XCU30" s="216"/>
      <c r="XCV30" s="216"/>
      <c r="XCW30" s="216"/>
      <c r="XCX30" s="216"/>
      <c r="XCY30" s="216"/>
      <c r="XCZ30" s="216"/>
      <c r="XDA30" s="216"/>
      <c r="XDB30" s="216"/>
      <c r="XDC30" s="216"/>
      <c r="XDD30" s="216"/>
      <c r="XDE30" s="216"/>
      <c r="XDF30" s="216"/>
      <c r="XDG30" s="216"/>
      <c r="XDH30" s="216"/>
      <c r="XDI30" s="216"/>
      <c r="XDJ30" s="216"/>
      <c r="XDK30" s="216"/>
      <c r="XDL30" s="216"/>
      <c r="XDM30" s="216"/>
      <c r="XDN30" s="216"/>
      <c r="XDO30" s="216"/>
      <c r="XDP30" s="216"/>
      <c r="XDQ30" s="216"/>
      <c r="XDR30" s="216"/>
      <c r="XDS30" s="216"/>
      <c r="XDT30" s="216"/>
      <c r="XDU30" s="216"/>
      <c r="XDV30" s="216"/>
      <c r="XDW30" s="216"/>
      <c r="XDX30" s="216"/>
      <c r="XDY30" s="216"/>
      <c r="XDZ30" s="216"/>
      <c r="XEA30" s="216"/>
      <c r="XEB30" s="216"/>
      <c r="XEC30" s="216"/>
      <c r="XED30" s="216"/>
      <c r="XEE30" s="216"/>
      <c r="XEF30" s="216"/>
      <c r="XEG30" s="216"/>
      <c r="XEH30" s="216"/>
      <c r="XEI30" s="216"/>
      <c r="XEJ30" s="216"/>
      <c r="XEK30" s="216"/>
      <c r="XEL30" s="216"/>
      <c r="XEM30" s="216"/>
      <c r="XEN30" s="216"/>
      <c r="XEO30" s="216"/>
      <c r="XEP30" s="216"/>
      <c r="XEQ30" s="216"/>
      <c r="XER30" s="216"/>
      <c r="XES30" s="216"/>
      <c r="XET30" s="216"/>
      <c r="XEU30" s="216"/>
      <c r="XEV30" s="216"/>
      <c r="XEW30" s="216"/>
      <c r="XEX30" s="216"/>
    </row>
    <row r="31" spans="1:16378" s="235" customFormat="1" ht="23.25" customHeight="1" x14ac:dyDescent="0.25">
      <c r="C31" s="661"/>
      <c r="E31" s="661"/>
      <c r="G31" s="661">
        <f>G29-G30</f>
        <v>39224385800202</v>
      </c>
      <c r="J31" s="216"/>
      <c r="K31" s="331"/>
      <c r="L31" s="403"/>
      <c r="M31" s="403"/>
      <c r="N31" s="403"/>
      <c r="O31" s="403"/>
      <c r="P31" s="403"/>
      <c r="Q31" s="403"/>
      <c r="R31" s="216"/>
      <c r="S31" s="216"/>
      <c r="T31" s="216"/>
      <c r="U31" s="216"/>
      <c r="V31" s="216"/>
      <c r="W31" s="216"/>
      <c r="X31" s="216"/>
      <c r="Y31" s="216"/>
      <c r="Z31" s="216"/>
      <c r="AA31" s="216"/>
      <c r="AB31" s="216"/>
      <c r="AC31" s="216"/>
      <c r="AD31" s="216"/>
      <c r="AE31" s="216"/>
      <c r="AF31" s="216"/>
      <c r="AG31" s="216"/>
      <c r="AH31" s="216"/>
      <c r="AI31" s="216"/>
      <c r="AJ31" s="216"/>
      <c r="AK31" s="216"/>
      <c r="AL31" s="216"/>
      <c r="AM31" s="216"/>
      <c r="AN31" s="216"/>
      <c r="AO31" s="216"/>
      <c r="AP31" s="216"/>
      <c r="AQ31" s="216"/>
      <c r="AR31" s="216"/>
      <c r="AS31" s="216"/>
      <c r="AT31" s="216"/>
      <c r="AU31" s="216"/>
      <c r="AV31" s="216"/>
      <c r="AW31" s="216"/>
      <c r="AX31" s="216"/>
      <c r="AY31" s="216"/>
      <c r="AZ31" s="216"/>
      <c r="BA31" s="216"/>
      <c r="BB31" s="216"/>
      <c r="BC31" s="216"/>
      <c r="BD31" s="216"/>
      <c r="BE31" s="216"/>
      <c r="BF31" s="216"/>
      <c r="BG31" s="216"/>
      <c r="BH31" s="216"/>
      <c r="BI31" s="216"/>
      <c r="BJ31" s="216"/>
      <c r="BK31" s="216"/>
      <c r="BL31" s="216"/>
      <c r="BM31" s="216"/>
      <c r="BN31" s="216"/>
      <c r="BO31" s="216"/>
      <c r="BP31" s="216"/>
      <c r="BQ31" s="216"/>
      <c r="BR31" s="216"/>
      <c r="BS31" s="216"/>
      <c r="BT31" s="216"/>
      <c r="BU31" s="216"/>
      <c r="BV31" s="216"/>
      <c r="BW31" s="216"/>
      <c r="BX31" s="216"/>
      <c r="BY31" s="216"/>
      <c r="BZ31" s="216"/>
      <c r="CA31" s="216"/>
      <c r="CB31" s="216"/>
      <c r="CC31" s="216"/>
      <c r="CD31" s="216"/>
      <c r="CE31" s="216"/>
      <c r="CF31" s="216"/>
      <c r="CG31" s="216"/>
      <c r="CH31" s="216"/>
      <c r="CI31" s="216"/>
      <c r="CJ31" s="216"/>
      <c r="CK31" s="216"/>
      <c r="CL31" s="216"/>
      <c r="CM31" s="216"/>
      <c r="CN31" s="216"/>
      <c r="CO31" s="216"/>
      <c r="CP31" s="216"/>
      <c r="CQ31" s="216"/>
      <c r="CR31" s="216"/>
      <c r="CS31" s="216"/>
      <c r="CT31" s="216"/>
      <c r="CU31" s="216"/>
      <c r="CV31" s="216"/>
      <c r="CW31" s="216"/>
      <c r="CX31" s="216"/>
      <c r="CY31" s="216"/>
      <c r="CZ31" s="216"/>
      <c r="DA31" s="216"/>
      <c r="DB31" s="216"/>
      <c r="DC31" s="216"/>
      <c r="DD31" s="216"/>
      <c r="DE31" s="216"/>
      <c r="DF31" s="216"/>
      <c r="DG31" s="216"/>
      <c r="DH31" s="216"/>
      <c r="DI31" s="216"/>
      <c r="DJ31" s="216"/>
      <c r="DK31" s="216"/>
      <c r="DL31" s="216"/>
      <c r="DM31" s="216"/>
      <c r="DN31" s="216"/>
      <c r="DO31" s="216"/>
      <c r="DP31" s="216"/>
      <c r="DQ31" s="216"/>
      <c r="DR31" s="216"/>
      <c r="DS31" s="216"/>
      <c r="DT31" s="216"/>
      <c r="DU31" s="216"/>
      <c r="DV31" s="216"/>
      <c r="DW31" s="216"/>
      <c r="DX31" s="216"/>
      <c r="DY31" s="216"/>
      <c r="DZ31" s="216"/>
      <c r="EA31" s="216"/>
      <c r="EB31" s="216"/>
      <c r="EC31" s="216"/>
      <c r="ED31" s="216"/>
      <c r="EE31" s="216"/>
      <c r="EF31" s="216"/>
      <c r="EG31" s="216"/>
      <c r="EH31" s="216"/>
      <c r="EI31" s="216"/>
      <c r="EJ31" s="216"/>
      <c r="EK31" s="216"/>
      <c r="EL31" s="216"/>
      <c r="EM31" s="216"/>
      <c r="EN31" s="216"/>
      <c r="EO31" s="216"/>
      <c r="EP31" s="216"/>
      <c r="EQ31" s="216"/>
      <c r="ER31" s="216"/>
      <c r="ES31" s="216"/>
      <c r="ET31" s="216"/>
      <c r="EU31" s="216"/>
      <c r="EV31" s="216"/>
      <c r="EW31" s="216"/>
      <c r="EX31" s="216"/>
      <c r="EY31" s="216"/>
      <c r="EZ31" s="216"/>
      <c r="FA31" s="216"/>
      <c r="FB31" s="216"/>
      <c r="FC31" s="216"/>
      <c r="FD31" s="216"/>
      <c r="FE31" s="216"/>
      <c r="FF31" s="216"/>
      <c r="FG31" s="216"/>
      <c r="FH31" s="216"/>
      <c r="FI31" s="216"/>
      <c r="FJ31" s="216"/>
      <c r="FK31" s="216"/>
      <c r="FL31" s="216"/>
      <c r="FM31" s="216"/>
      <c r="FN31" s="216"/>
      <c r="FO31" s="216"/>
      <c r="FP31" s="216"/>
      <c r="FQ31" s="216"/>
      <c r="FR31" s="216"/>
      <c r="FS31" s="216"/>
      <c r="FT31" s="216"/>
      <c r="FU31" s="216"/>
      <c r="FV31" s="216"/>
      <c r="FW31" s="216"/>
      <c r="FX31" s="216"/>
      <c r="FY31" s="216"/>
      <c r="FZ31" s="216"/>
      <c r="GA31" s="216"/>
      <c r="GB31" s="216"/>
      <c r="GC31" s="216"/>
      <c r="GD31" s="216"/>
      <c r="GE31" s="216"/>
      <c r="GF31" s="216"/>
      <c r="GG31" s="216"/>
      <c r="GH31" s="216"/>
      <c r="GI31" s="216"/>
      <c r="GJ31" s="216"/>
      <c r="GK31" s="216"/>
      <c r="GL31" s="216"/>
      <c r="GM31" s="216"/>
      <c r="GN31" s="216"/>
      <c r="GO31" s="216"/>
      <c r="GP31" s="216"/>
      <c r="GQ31" s="216"/>
      <c r="GR31" s="216"/>
      <c r="GS31" s="216"/>
      <c r="GT31" s="216"/>
      <c r="GU31" s="216"/>
      <c r="GV31" s="216"/>
      <c r="GW31" s="216"/>
      <c r="GX31" s="216"/>
      <c r="GY31" s="216"/>
      <c r="GZ31" s="216"/>
      <c r="HA31" s="216"/>
      <c r="HB31" s="216"/>
      <c r="HC31" s="216"/>
      <c r="HD31" s="216"/>
      <c r="HE31" s="216"/>
      <c r="HF31" s="216"/>
      <c r="HG31" s="216"/>
      <c r="HH31" s="216"/>
      <c r="HI31" s="216"/>
      <c r="HJ31" s="216"/>
      <c r="HK31" s="216"/>
      <c r="HL31" s="216"/>
      <c r="HM31" s="216"/>
      <c r="HN31" s="216"/>
      <c r="HO31" s="216"/>
      <c r="HP31" s="216"/>
      <c r="HQ31" s="216"/>
      <c r="HR31" s="216"/>
      <c r="HS31" s="216"/>
      <c r="HT31" s="216"/>
      <c r="HU31" s="216"/>
      <c r="HV31" s="216"/>
      <c r="HW31" s="216"/>
      <c r="HX31" s="216"/>
      <c r="HY31" s="216"/>
      <c r="HZ31" s="216"/>
      <c r="IA31" s="216"/>
      <c r="IB31" s="216"/>
      <c r="IC31" s="216"/>
      <c r="ID31" s="216"/>
      <c r="IE31" s="216"/>
      <c r="IF31" s="216"/>
      <c r="IG31" s="216"/>
      <c r="IH31" s="216"/>
      <c r="II31" s="216"/>
      <c r="IJ31" s="216"/>
      <c r="IK31" s="216"/>
      <c r="IL31" s="216"/>
      <c r="IM31" s="216"/>
      <c r="IN31" s="216"/>
      <c r="IO31" s="216"/>
      <c r="IP31" s="216"/>
      <c r="IQ31" s="216"/>
      <c r="IR31" s="216"/>
      <c r="IS31" s="216"/>
      <c r="IT31" s="216"/>
      <c r="IU31" s="216"/>
      <c r="IV31" s="216"/>
      <c r="IW31" s="216"/>
      <c r="IX31" s="216"/>
      <c r="IY31" s="216"/>
      <c r="IZ31" s="216"/>
      <c r="JA31" s="216"/>
      <c r="JB31" s="216"/>
      <c r="JC31" s="216"/>
      <c r="JD31" s="216"/>
      <c r="JE31" s="216"/>
      <c r="JF31" s="216"/>
      <c r="JG31" s="216"/>
      <c r="JH31" s="216"/>
      <c r="JI31" s="216"/>
      <c r="JJ31" s="216"/>
      <c r="JK31" s="216"/>
      <c r="JL31" s="216"/>
      <c r="JM31" s="216"/>
      <c r="JN31" s="216"/>
      <c r="JO31" s="216"/>
      <c r="JP31" s="216"/>
      <c r="JQ31" s="216"/>
      <c r="JR31" s="216"/>
      <c r="JS31" s="216"/>
      <c r="JT31" s="216"/>
      <c r="JU31" s="216"/>
      <c r="JV31" s="216"/>
      <c r="JW31" s="216"/>
      <c r="JX31" s="216"/>
      <c r="JY31" s="216"/>
      <c r="JZ31" s="216"/>
      <c r="KA31" s="216"/>
      <c r="KB31" s="216"/>
      <c r="KC31" s="216"/>
      <c r="KD31" s="216"/>
      <c r="KE31" s="216"/>
      <c r="KF31" s="216"/>
      <c r="KG31" s="216"/>
      <c r="KH31" s="216"/>
      <c r="KI31" s="216"/>
      <c r="KJ31" s="216"/>
      <c r="KK31" s="216"/>
      <c r="KL31" s="216"/>
      <c r="KM31" s="216"/>
      <c r="KN31" s="216"/>
      <c r="KO31" s="216"/>
      <c r="KP31" s="216"/>
      <c r="KQ31" s="216"/>
      <c r="KR31" s="216"/>
      <c r="KS31" s="216"/>
      <c r="KT31" s="216"/>
      <c r="KU31" s="216"/>
      <c r="KV31" s="216"/>
      <c r="KW31" s="216"/>
      <c r="KX31" s="216"/>
      <c r="KY31" s="216"/>
      <c r="KZ31" s="216"/>
      <c r="LA31" s="216"/>
      <c r="LB31" s="216"/>
      <c r="LC31" s="216"/>
      <c r="LD31" s="216"/>
      <c r="LE31" s="216"/>
      <c r="LF31" s="216"/>
      <c r="LG31" s="216"/>
      <c r="LH31" s="216"/>
      <c r="LI31" s="216"/>
      <c r="LJ31" s="216"/>
      <c r="LK31" s="216"/>
      <c r="LL31" s="216"/>
      <c r="LM31" s="216"/>
      <c r="LN31" s="216"/>
      <c r="LO31" s="216"/>
      <c r="LP31" s="216"/>
      <c r="LQ31" s="216"/>
      <c r="LR31" s="216"/>
      <c r="LS31" s="216"/>
      <c r="LT31" s="216"/>
      <c r="LU31" s="216"/>
      <c r="LV31" s="216"/>
      <c r="LW31" s="216"/>
      <c r="LX31" s="216"/>
      <c r="LY31" s="216"/>
      <c r="LZ31" s="216"/>
      <c r="MA31" s="216"/>
      <c r="MB31" s="216"/>
      <c r="MC31" s="216"/>
      <c r="MD31" s="216"/>
      <c r="ME31" s="216"/>
      <c r="MF31" s="216"/>
      <c r="MG31" s="216"/>
      <c r="MH31" s="216"/>
      <c r="MI31" s="216"/>
      <c r="MJ31" s="216"/>
      <c r="MK31" s="216"/>
      <c r="ML31" s="216"/>
      <c r="MM31" s="216"/>
      <c r="MN31" s="216"/>
      <c r="MO31" s="216"/>
      <c r="MP31" s="216"/>
      <c r="MQ31" s="216"/>
      <c r="MR31" s="216"/>
      <c r="MS31" s="216"/>
      <c r="MT31" s="216"/>
      <c r="MU31" s="216"/>
      <c r="MV31" s="216"/>
      <c r="MW31" s="216"/>
      <c r="MX31" s="216"/>
      <c r="MY31" s="216"/>
      <c r="MZ31" s="216"/>
      <c r="NA31" s="216"/>
      <c r="NB31" s="216"/>
      <c r="NC31" s="216"/>
      <c r="ND31" s="216"/>
      <c r="NE31" s="216"/>
      <c r="NF31" s="216"/>
      <c r="NG31" s="216"/>
      <c r="NH31" s="216"/>
      <c r="NI31" s="216"/>
      <c r="NJ31" s="216"/>
      <c r="NK31" s="216"/>
      <c r="NL31" s="216"/>
      <c r="NM31" s="216"/>
      <c r="NN31" s="216"/>
      <c r="NO31" s="216"/>
      <c r="NP31" s="216"/>
      <c r="NQ31" s="216"/>
      <c r="NR31" s="216"/>
      <c r="NS31" s="216"/>
      <c r="NT31" s="216"/>
      <c r="NU31" s="216"/>
      <c r="NV31" s="216"/>
      <c r="NW31" s="216"/>
      <c r="NX31" s="216"/>
      <c r="NY31" s="216"/>
      <c r="NZ31" s="216"/>
      <c r="OA31" s="216"/>
      <c r="OB31" s="216"/>
      <c r="OC31" s="216"/>
      <c r="OD31" s="216"/>
      <c r="OE31" s="216"/>
      <c r="OF31" s="216"/>
      <c r="OG31" s="216"/>
      <c r="OH31" s="216"/>
      <c r="OI31" s="216"/>
      <c r="OJ31" s="216"/>
      <c r="OK31" s="216"/>
      <c r="OL31" s="216"/>
      <c r="OM31" s="216"/>
      <c r="ON31" s="216"/>
      <c r="OO31" s="216"/>
      <c r="OP31" s="216"/>
      <c r="OQ31" s="216"/>
      <c r="OR31" s="216"/>
      <c r="OS31" s="216"/>
      <c r="OT31" s="216"/>
      <c r="OU31" s="216"/>
      <c r="OV31" s="216"/>
      <c r="OW31" s="216"/>
      <c r="OX31" s="216"/>
      <c r="OY31" s="216"/>
      <c r="OZ31" s="216"/>
      <c r="PA31" s="216"/>
      <c r="PB31" s="216"/>
      <c r="PC31" s="216"/>
      <c r="PD31" s="216"/>
      <c r="PE31" s="216"/>
      <c r="PF31" s="216"/>
      <c r="PG31" s="216"/>
      <c r="PH31" s="216"/>
      <c r="PI31" s="216"/>
      <c r="PJ31" s="216"/>
      <c r="PK31" s="216"/>
      <c r="PL31" s="216"/>
      <c r="PM31" s="216"/>
      <c r="PN31" s="216"/>
      <c r="PO31" s="216"/>
      <c r="PP31" s="216"/>
      <c r="PQ31" s="216"/>
      <c r="PR31" s="216"/>
      <c r="PS31" s="216"/>
      <c r="PT31" s="216"/>
      <c r="PU31" s="216"/>
      <c r="PV31" s="216"/>
      <c r="PW31" s="216"/>
      <c r="PX31" s="216"/>
      <c r="PY31" s="216"/>
      <c r="PZ31" s="216"/>
      <c r="QA31" s="216"/>
      <c r="QB31" s="216"/>
      <c r="QC31" s="216"/>
      <c r="QD31" s="216"/>
      <c r="QE31" s="216"/>
      <c r="QF31" s="216"/>
      <c r="QG31" s="216"/>
      <c r="QH31" s="216"/>
      <c r="QI31" s="216"/>
      <c r="QJ31" s="216"/>
      <c r="QK31" s="216"/>
      <c r="QL31" s="216"/>
      <c r="QM31" s="216"/>
      <c r="QN31" s="216"/>
      <c r="QO31" s="216"/>
      <c r="QP31" s="216"/>
      <c r="QQ31" s="216"/>
      <c r="QR31" s="216"/>
      <c r="QS31" s="216"/>
      <c r="QT31" s="216"/>
      <c r="QU31" s="216"/>
      <c r="QV31" s="216"/>
      <c r="QW31" s="216"/>
      <c r="QX31" s="216"/>
      <c r="QY31" s="216"/>
      <c r="QZ31" s="216"/>
      <c r="RA31" s="216"/>
      <c r="RB31" s="216"/>
      <c r="RC31" s="216"/>
      <c r="RD31" s="216"/>
      <c r="RE31" s="216"/>
      <c r="RF31" s="216"/>
      <c r="RG31" s="216"/>
      <c r="RH31" s="216"/>
      <c r="RI31" s="216"/>
      <c r="RJ31" s="216"/>
      <c r="RK31" s="216"/>
      <c r="RL31" s="216"/>
      <c r="RM31" s="216"/>
      <c r="RN31" s="216"/>
      <c r="RO31" s="216"/>
      <c r="RP31" s="216"/>
      <c r="RQ31" s="216"/>
      <c r="RR31" s="216"/>
      <c r="RS31" s="216"/>
      <c r="RT31" s="216"/>
      <c r="RU31" s="216"/>
      <c r="RV31" s="216"/>
      <c r="RW31" s="216"/>
      <c r="RX31" s="216"/>
      <c r="RY31" s="216"/>
      <c r="RZ31" s="216"/>
      <c r="SA31" s="216"/>
      <c r="SB31" s="216"/>
      <c r="SC31" s="216"/>
      <c r="SD31" s="216"/>
      <c r="SE31" s="216"/>
      <c r="SF31" s="216"/>
      <c r="SG31" s="216"/>
      <c r="SH31" s="216"/>
      <c r="SI31" s="216"/>
      <c r="SJ31" s="216"/>
      <c r="SK31" s="216"/>
      <c r="SL31" s="216"/>
      <c r="SM31" s="216"/>
      <c r="SN31" s="216"/>
      <c r="SO31" s="216"/>
      <c r="SP31" s="216"/>
      <c r="SQ31" s="216"/>
      <c r="SR31" s="216"/>
      <c r="SS31" s="216"/>
      <c r="ST31" s="216"/>
      <c r="SU31" s="216"/>
      <c r="SV31" s="216"/>
      <c r="SW31" s="216"/>
      <c r="SX31" s="216"/>
      <c r="SY31" s="216"/>
      <c r="SZ31" s="216"/>
      <c r="TA31" s="216"/>
      <c r="TB31" s="216"/>
      <c r="TC31" s="216"/>
      <c r="TD31" s="216"/>
      <c r="TE31" s="216"/>
      <c r="TF31" s="216"/>
      <c r="TG31" s="216"/>
      <c r="TH31" s="216"/>
      <c r="TI31" s="216"/>
      <c r="TJ31" s="216"/>
      <c r="TK31" s="216"/>
      <c r="TL31" s="216"/>
      <c r="TM31" s="216"/>
      <c r="TN31" s="216"/>
      <c r="TO31" s="216"/>
      <c r="TP31" s="216"/>
      <c r="TQ31" s="216"/>
      <c r="TR31" s="216"/>
      <c r="TS31" s="216"/>
      <c r="TT31" s="216"/>
      <c r="TU31" s="216"/>
      <c r="TV31" s="216"/>
      <c r="TW31" s="216"/>
      <c r="TX31" s="216"/>
      <c r="TY31" s="216"/>
      <c r="TZ31" s="216"/>
      <c r="UA31" s="216"/>
      <c r="UB31" s="216"/>
      <c r="UC31" s="216"/>
      <c r="UD31" s="216"/>
      <c r="UE31" s="216"/>
      <c r="UF31" s="216"/>
      <c r="UG31" s="216"/>
      <c r="UH31" s="216"/>
      <c r="UI31" s="216"/>
      <c r="UJ31" s="216"/>
      <c r="UK31" s="216"/>
      <c r="UL31" s="216"/>
      <c r="UM31" s="216"/>
      <c r="UN31" s="216"/>
      <c r="UO31" s="216"/>
      <c r="UP31" s="216"/>
      <c r="UQ31" s="216"/>
      <c r="UR31" s="216"/>
      <c r="US31" s="216"/>
      <c r="UT31" s="216"/>
      <c r="UU31" s="216"/>
      <c r="UV31" s="216"/>
      <c r="UW31" s="216"/>
      <c r="UX31" s="216"/>
      <c r="UY31" s="216"/>
      <c r="UZ31" s="216"/>
      <c r="VA31" s="216"/>
      <c r="VB31" s="216"/>
      <c r="VC31" s="216"/>
      <c r="VD31" s="216"/>
      <c r="VE31" s="216"/>
      <c r="VF31" s="216"/>
      <c r="VG31" s="216"/>
      <c r="VH31" s="216"/>
      <c r="VI31" s="216"/>
      <c r="VJ31" s="216"/>
      <c r="VK31" s="216"/>
      <c r="VL31" s="216"/>
      <c r="VM31" s="216"/>
      <c r="VN31" s="216"/>
      <c r="VO31" s="216"/>
      <c r="VP31" s="216"/>
      <c r="VQ31" s="216"/>
      <c r="VR31" s="216"/>
      <c r="VS31" s="216"/>
      <c r="VT31" s="216"/>
      <c r="VU31" s="216"/>
      <c r="VV31" s="216"/>
      <c r="VW31" s="216"/>
      <c r="VX31" s="216"/>
      <c r="VY31" s="216"/>
      <c r="VZ31" s="216"/>
      <c r="WA31" s="216"/>
      <c r="WB31" s="216"/>
      <c r="WC31" s="216"/>
      <c r="WD31" s="216"/>
      <c r="WE31" s="216"/>
      <c r="WF31" s="216"/>
      <c r="WG31" s="216"/>
      <c r="WH31" s="216"/>
      <c r="WI31" s="216"/>
      <c r="WJ31" s="216"/>
      <c r="WK31" s="216"/>
      <c r="WL31" s="216"/>
      <c r="WM31" s="216"/>
      <c r="WN31" s="216"/>
      <c r="WO31" s="216"/>
      <c r="WP31" s="216"/>
      <c r="WQ31" s="216"/>
      <c r="WR31" s="216"/>
      <c r="WS31" s="216"/>
      <c r="WT31" s="216"/>
      <c r="WU31" s="216"/>
      <c r="WV31" s="216"/>
      <c r="WW31" s="216"/>
      <c r="WX31" s="216"/>
      <c r="WY31" s="216"/>
      <c r="WZ31" s="216"/>
      <c r="XA31" s="216"/>
      <c r="XB31" s="216"/>
      <c r="XC31" s="216"/>
      <c r="XD31" s="216"/>
      <c r="XE31" s="216"/>
      <c r="XF31" s="216"/>
      <c r="XG31" s="216"/>
      <c r="XH31" s="216"/>
      <c r="XI31" s="216"/>
      <c r="XJ31" s="216"/>
      <c r="XK31" s="216"/>
      <c r="XL31" s="216"/>
      <c r="XM31" s="216"/>
      <c r="XN31" s="216"/>
      <c r="XO31" s="216"/>
      <c r="XP31" s="216"/>
      <c r="XQ31" s="216"/>
      <c r="XR31" s="216"/>
      <c r="XS31" s="216"/>
      <c r="XT31" s="216"/>
      <c r="XU31" s="216"/>
      <c r="XV31" s="216"/>
      <c r="XW31" s="216"/>
      <c r="XX31" s="216"/>
      <c r="XY31" s="216"/>
      <c r="XZ31" s="216"/>
      <c r="YA31" s="216"/>
      <c r="YB31" s="216"/>
      <c r="YC31" s="216"/>
      <c r="YD31" s="216"/>
      <c r="YE31" s="216"/>
      <c r="YF31" s="216"/>
      <c r="YG31" s="216"/>
      <c r="YH31" s="216"/>
      <c r="YI31" s="216"/>
      <c r="YJ31" s="216"/>
      <c r="YK31" s="216"/>
      <c r="YL31" s="216"/>
      <c r="YM31" s="216"/>
      <c r="YN31" s="216"/>
      <c r="YO31" s="216"/>
      <c r="YP31" s="216"/>
      <c r="YQ31" s="216"/>
      <c r="YR31" s="216"/>
      <c r="YS31" s="216"/>
      <c r="YT31" s="216"/>
      <c r="YU31" s="216"/>
      <c r="YV31" s="216"/>
      <c r="YW31" s="216"/>
      <c r="YX31" s="216"/>
      <c r="YY31" s="216"/>
      <c r="YZ31" s="216"/>
      <c r="ZA31" s="216"/>
      <c r="ZB31" s="216"/>
      <c r="ZC31" s="216"/>
      <c r="ZD31" s="216"/>
      <c r="ZE31" s="216"/>
      <c r="ZF31" s="216"/>
      <c r="ZG31" s="216"/>
      <c r="ZH31" s="216"/>
      <c r="ZI31" s="216"/>
      <c r="ZJ31" s="216"/>
      <c r="ZK31" s="216"/>
      <c r="ZL31" s="216"/>
      <c r="ZM31" s="216"/>
      <c r="ZN31" s="216"/>
      <c r="ZO31" s="216"/>
      <c r="ZP31" s="216"/>
      <c r="ZQ31" s="216"/>
      <c r="ZR31" s="216"/>
      <c r="ZS31" s="216"/>
      <c r="ZT31" s="216"/>
      <c r="ZU31" s="216"/>
      <c r="ZV31" s="216"/>
      <c r="ZW31" s="216"/>
      <c r="ZX31" s="216"/>
      <c r="ZY31" s="216"/>
      <c r="ZZ31" s="216"/>
      <c r="AAA31" s="216"/>
      <c r="AAB31" s="216"/>
      <c r="AAC31" s="216"/>
      <c r="AAD31" s="216"/>
      <c r="AAE31" s="216"/>
      <c r="AAF31" s="216"/>
      <c r="AAG31" s="216"/>
      <c r="AAH31" s="216"/>
      <c r="AAI31" s="216"/>
      <c r="AAJ31" s="216"/>
      <c r="AAK31" s="216"/>
      <c r="AAL31" s="216"/>
      <c r="AAM31" s="216"/>
      <c r="AAN31" s="216"/>
      <c r="AAO31" s="216"/>
      <c r="AAP31" s="216"/>
      <c r="AAQ31" s="216"/>
      <c r="AAR31" s="216"/>
      <c r="AAS31" s="216"/>
      <c r="AAT31" s="216"/>
      <c r="AAU31" s="216"/>
      <c r="AAV31" s="216"/>
      <c r="AAW31" s="216"/>
      <c r="AAX31" s="216"/>
      <c r="AAY31" s="216"/>
      <c r="AAZ31" s="216"/>
      <c r="ABA31" s="216"/>
      <c r="ABB31" s="216"/>
      <c r="ABC31" s="216"/>
      <c r="ABD31" s="216"/>
      <c r="ABE31" s="216"/>
      <c r="ABF31" s="216"/>
      <c r="ABG31" s="216"/>
      <c r="ABH31" s="216"/>
      <c r="ABI31" s="216"/>
      <c r="ABJ31" s="216"/>
      <c r="ABK31" s="216"/>
      <c r="ABL31" s="216"/>
      <c r="ABM31" s="216"/>
      <c r="ABN31" s="216"/>
      <c r="ABO31" s="216"/>
      <c r="ABP31" s="216"/>
      <c r="ABQ31" s="216"/>
      <c r="ABR31" s="216"/>
      <c r="ABS31" s="216"/>
      <c r="ABT31" s="216"/>
      <c r="ABU31" s="216"/>
      <c r="ABV31" s="216"/>
      <c r="ABW31" s="216"/>
      <c r="ABX31" s="216"/>
      <c r="ABY31" s="216"/>
      <c r="ABZ31" s="216"/>
      <c r="ACA31" s="216"/>
      <c r="ACB31" s="216"/>
      <c r="ACC31" s="216"/>
      <c r="ACD31" s="216"/>
      <c r="ACE31" s="216"/>
      <c r="ACF31" s="216"/>
      <c r="ACG31" s="216"/>
      <c r="ACH31" s="216"/>
      <c r="ACI31" s="216"/>
      <c r="ACJ31" s="216"/>
      <c r="ACK31" s="216"/>
      <c r="ACL31" s="216"/>
      <c r="ACM31" s="216"/>
      <c r="ACN31" s="216"/>
      <c r="ACO31" s="216"/>
      <c r="ACP31" s="216"/>
      <c r="ACQ31" s="216"/>
      <c r="ACR31" s="216"/>
      <c r="ACS31" s="216"/>
      <c r="ACT31" s="216"/>
      <c r="ACU31" s="216"/>
      <c r="ACV31" s="216"/>
      <c r="ACW31" s="216"/>
      <c r="ACX31" s="216"/>
      <c r="ACY31" s="216"/>
      <c r="ACZ31" s="216"/>
      <c r="ADA31" s="216"/>
      <c r="ADB31" s="216"/>
      <c r="ADC31" s="216"/>
      <c r="ADD31" s="216"/>
      <c r="ADE31" s="216"/>
      <c r="ADF31" s="216"/>
      <c r="ADG31" s="216"/>
      <c r="ADH31" s="216"/>
      <c r="ADI31" s="216"/>
      <c r="ADJ31" s="216"/>
      <c r="ADK31" s="216"/>
      <c r="ADL31" s="216"/>
      <c r="ADM31" s="216"/>
      <c r="ADN31" s="216"/>
      <c r="ADO31" s="216"/>
      <c r="ADP31" s="216"/>
      <c r="ADQ31" s="216"/>
      <c r="ADR31" s="216"/>
      <c r="ADS31" s="216"/>
      <c r="ADT31" s="216"/>
      <c r="ADU31" s="216"/>
      <c r="ADV31" s="216"/>
      <c r="ADW31" s="216"/>
      <c r="ADX31" s="216"/>
      <c r="ADY31" s="216"/>
      <c r="ADZ31" s="216"/>
      <c r="AEA31" s="216"/>
      <c r="AEB31" s="216"/>
      <c r="AEC31" s="216"/>
      <c r="AED31" s="216"/>
      <c r="AEE31" s="216"/>
      <c r="AEF31" s="216"/>
      <c r="AEG31" s="216"/>
      <c r="AEH31" s="216"/>
      <c r="AEI31" s="216"/>
      <c r="AEJ31" s="216"/>
      <c r="AEK31" s="216"/>
      <c r="AEL31" s="216"/>
      <c r="AEM31" s="216"/>
      <c r="AEN31" s="216"/>
      <c r="AEO31" s="216"/>
      <c r="AEP31" s="216"/>
      <c r="AEQ31" s="216"/>
      <c r="AER31" s="216"/>
      <c r="AES31" s="216"/>
      <c r="AET31" s="216"/>
      <c r="AEU31" s="216"/>
      <c r="AEV31" s="216"/>
      <c r="AEW31" s="216"/>
      <c r="AEX31" s="216"/>
      <c r="AEY31" s="216"/>
      <c r="AEZ31" s="216"/>
      <c r="AFA31" s="216"/>
      <c r="AFB31" s="216"/>
      <c r="AFC31" s="216"/>
      <c r="AFD31" s="216"/>
      <c r="AFE31" s="216"/>
      <c r="AFF31" s="216"/>
      <c r="AFG31" s="216"/>
      <c r="AFH31" s="216"/>
      <c r="AFI31" s="216"/>
      <c r="AFJ31" s="216"/>
      <c r="AFK31" s="216"/>
      <c r="AFL31" s="216"/>
      <c r="AFM31" s="216"/>
      <c r="AFN31" s="216"/>
      <c r="AFO31" s="216"/>
      <c r="AFP31" s="216"/>
      <c r="AFQ31" s="216"/>
      <c r="AFR31" s="216"/>
      <c r="AFS31" s="216"/>
      <c r="AFT31" s="216"/>
      <c r="AFU31" s="216"/>
      <c r="AFV31" s="216"/>
      <c r="AFW31" s="216"/>
      <c r="AFX31" s="216"/>
      <c r="AFY31" s="216"/>
      <c r="AFZ31" s="216"/>
      <c r="AGA31" s="216"/>
      <c r="AGB31" s="216"/>
      <c r="AGC31" s="216"/>
      <c r="AGD31" s="216"/>
      <c r="AGE31" s="216"/>
      <c r="AGF31" s="216"/>
      <c r="AGG31" s="216"/>
      <c r="AGH31" s="216"/>
      <c r="AGI31" s="216"/>
      <c r="AGJ31" s="216"/>
      <c r="AGK31" s="216"/>
      <c r="AGL31" s="216"/>
      <c r="AGM31" s="216"/>
      <c r="AGN31" s="216"/>
      <c r="AGO31" s="216"/>
      <c r="AGP31" s="216"/>
      <c r="AGQ31" s="216"/>
      <c r="AGR31" s="216"/>
      <c r="AGS31" s="216"/>
      <c r="AGT31" s="216"/>
      <c r="AGU31" s="216"/>
      <c r="AGV31" s="216"/>
      <c r="AGW31" s="216"/>
      <c r="AGX31" s="216"/>
      <c r="AGY31" s="216"/>
      <c r="AGZ31" s="216"/>
      <c r="AHA31" s="216"/>
      <c r="AHB31" s="216"/>
      <c r="AHC31" s="216"/>
      <c r="AHD31" s="216"/>
      <c r="AHE31" s="216"/>
      <c r="AHF31" s="216"/>
      <c r="AHG31" s="216"/>
      <c r="AHH31" s="216"/>
      <c r="AHI31" s="216"/>
      <c r="AHJ31" s="216"/>
      <c r="AHK31" s="216"/>
      <c r="AHL31" s="216"/>
      <c r="AHM31" s="216"/>
      <c r="AHN31" s="216"/>
      <c r="AHO31" s="216"/>
      <c r="AHP31" s="216"/>
      <c r="AHQ31" s="216"/>
      <c r="AHR31" s="216"/>
      <c r="AHS31" s="216"/>
      <c r="AHT31" s="216"/>
      <c r="AHU31" s="216"/>
      <c r="AHV31" s="216"/>
      <c r="AHW31" s="216"/>
      <c r="AHX31" s="216"/>
      <c r="AHY31" s="216"/>
      <c r="AHZ31" s="216"/>
      <c r="AIA31" s="216"/>
      <c r="AIB31" s="216"/>
      <c r="AIC31" s="216"/>
      <c r="AID31" s="216"/>
      <c r="AIE31" s="216"/>
      <c r="AIF31" s="216"/>
      <c r="AIG31" s="216"/>
      <c r="AIH31" s="216"/>
      <c r="AII31" s="216"/>
      <c r="AIJ31" s="216"/>
      <c r="AIK31" s="216"/>
      <c r="AIL31" s="216"/>
      <c r="AIM31" s="216"/>
      <c r="AIN31" s="216"/>
      <c r="AIO31" s="216"/>
      <c r="AIP31" s="216"/>
      <c r="AIQ31" s="216"/>
      <c r="AIR31" s="216"/>
      <c r="AIS31" s="216"/>
      <c r="AIT31" s="216"/>
      <c r="AIU31" s="216"/>
      <c r="AIV31" s="216"/>
      <c r="AIW31" s="216"/>
      <c r="AIX31" s="216"/>
      <c r="AIY31" s="216"/>
      <c r="AIZ31" s="216"/>
      <c r="AJA31" s="216"/>
      <c r="AJB31" s="216"/>
      <c r="AJC31" s="216"/>
      <c r="AJD31" s="216"/>
      <c r="AJE31" s="216"/>
      <c r="AJF31" s="216"/>
      <c r="AJG31" s="216"/>
      <c r="AJH31" s="216"/>
      <c r="AJI31" s="216"/>
      <c r="AJJ31" s="216"/>
      <c r="AJK31" s="216"/>
      <c r="AJL31" s="216"/>
      <c r="AJM31" s="216"/>
      <c r="AJN31" s="216"/>
      <c r="AJO31" s="216"/>
      <c r="AJP31" s="216"/>
      <c r="AJQ31" s="216"/>
      <c r="AJR31" s="216"/>
      <c r="AJS31" s="216"/>
      <c r="AJT31" s="216"/>
      <c r="AJU31" s="216"/>
      <c r="AJV31" s="216"/>
      <c r="AJW31" s="216"/>
      <c r="AJX31" s="216"/>
      <c r="AJY31" s="216"/>
      <c r="AJZ31" s="216"/>
      <c r="AKA31" s="216"/>
      <c r="AKB31" s="216"/>
      <c r="AKC31" s="216"/>
      <c r="AKD31" s="216"/>
      <c r="AKE31" s="216"/>
      <c r="AKF31" s="216"/>
      <c r="AKG31" s="216"/>
      <c r="AKH31" s="216"/>
      <c r="AKI31" s="216"/>
      <c r="AKJ31" s="216"/>
      <c r="AKK31" s="216"/>
      <c r="AKL31" s="216"/>
      <c r="AKM31" s="216"/>
      <c r="AKN31" s="216"/>
      <c r="AKO31" s="216"/>
      <c r="AKP31" s="216"/>
      <c r="AKQ31" s="216"/>
      <c r="AKR31" s="216"/>
      <c r="AKS31" s="216"/>
      <c r="AKT31" s="216"/>
      <c r="AKU31" s="216"/>
      <c r="AKV31" s="216"/>
      <c r="AKW31" s="216"/>
      <c r="AKX31" s="216"/>
      <c r="AKY31" s="216"/>
      <c r="AKZ31" s="216"/>
      <c r="ALA31" s="216"/>
      <c r="ALB31" s="216"/>
      <c r="ALC31" s="216"/>
      <c r="ALD31" s="216"/>
      <c r="ALE31" s="216"/>
      <c r="ALF31" s="216"/>
      <c r="ALG31" s="216"/>
      <c r="ALH31" s="216"/>
      <c r="ALI31" s="216"/>
      <c r="ALJ31" s="216"/>
      <c r="ALK31" s="216"/>
      <c r="ALL31" s="216"/>
      <c r="ALM31" s="216"/>
      <c r="ALN31" s="216"/>
      <c r="ALO31" s="216"/>
      <c r="ALP31" s="216"/>
      <c r="ALQ31" s="216"/>
      <c r="ALR31" s="216"/>
      <c r="ALS31" s="216"/>
      <c r="ALT31" s="216"/>
      <c r="ALU31" s="216"/>
      <c r="ALV31" s="216"/>
      <c r="ALW31" s="216"/>
      <c r="ALX31" s="216"/>
      <c r="ALY31" s="216"/>
      <c r="ALZ31" s="216"/>
      <c r="AMA31" s="216"/>
      <c r="AMB31" s="216"/>
      <c r="AMC31" s="216"/>
      <c r="AMD31" s="216"/>
      <c r="AME31" s="216"/>
      <c r="AMF31" s="216"/>
      <c r="AMG31" s="216"/>
      <c r="AMH31" s="216"/>
      <c r="AMI31" s="216"/>
      <c r="AMJ31" s="216"/>
      <c r="AMK31" s="216"/>
      <c r="AML31" s="216"/>
      <c r="AMM31" s="216"/>
      <c r="AMN31" s="216"/>
      <c r="AMO31" s="216"/>
      <c r="AMP31" s="216"/>
      <c r="AMQ31" s="216"/>
      <c r="AMR31" s="216"/>
      <c r="AMS31" s="216"/>
      <c r="AMT31" s="216"/>
      <c r="AMU31" s="216"/>
      <c r="AMV31" s="216"/>
      <c r="AMW31" s="216"/>
      <c r="AMX31" s="216"/>
      <c r="AMY31" s="216"/>
      <c r="AMZ31" s="216"/>
      <c r="ANA31" s="216"/>
      <c r="ANB31" s="216"/>
      <c r="ANC31" s="216"/>
      <c r="AND31" s="216"/>
      <c r="ANE31" s="216"/>
      <c r="ANF31" s="216"/>
      <c r="ANG31" s="216"/>
      <c r="ANH31" s="216"/>
      <c r="ANI31" s="216"/>
      <c r="ANJ31" s="216"/>
      <c r="ANK31" s="216"/>
      <c r="ANL31" s="216"/>
      <c r="ANM31" s="216"/>
      <c r="ANN31" s="216"/>
      <c r="ANO31" s="216"/>
      <c r="ANP31" s="216"/>
      <c r="ANQ31" s="216"/>
      <c r="ANR31" s="216"/>
      <c r="ANS31" s="216"/>
      <c r="ANT31" s="216"/>
      <c r="ANU31" s="216"/>
      <c r="ANV31" s="216"/>
      <c r="ANW31" s="216"/>
      <c r="ANX31" s="216"/>
      <c r="ANY31" s="216"/>
      <c r="ANZ31" s="216"/>
      <c r="AOA31" s="216"/>
      <c r="AOB31" s="216"/>
      <c r="AOC31" s="216"/>
      <c r="AOD31" s="216"/>
      <c r="AOE31" s="216"/>
      <c r="AOF31" s="216"/>
      <c r="AOG31" s="216"/>
      <c r="AOH31" s="216"/>
      <c r="AOI31" s="216"/>
      <c r="AOJ31" s="216"/>
      <c r="AOK31" s="216"/>
      <c r="AOL31" s="216"/>
      <c r="AOM31" s="216"/>
      <c r="AON31" s="216"/>
      <c r="AOO31" s="216"/>
      <c r="AOP31" s="216"/>
      <c r="AOQ31" s="216"/>
      <c r="AOR31" s="216"/>
      <c r="AOS31" s="216"/>
      <c r="AOT31" s="216"/>
      <c r="AOU31" s="216"/>
      <c r="AOV31" s="216"/>
      <c r="AOW31" s="216"/>
      <c r="AOX31" s="216"/>
      <c r="AOY31" s="216"/>
      <c r="AOZ31" s="216"/>
      <c r="APA31" s="216"/>
      <c r="APB31" s="216"/>
      <c r="APC31" s="216"/>
      <c r="APD31" s="216"/>
      <c r="APE31" s="216"/>
      <c r="APF31" s="216"/>
      <c r="APG31" s="216"/>
      <c r="APH31" s="216"/>
      <c r="API31" s="216"/>
      <c r="APJ31" s="216"/>
      <c r="APK31" s="216"/>
      <c r="APL31" s="216"/>
      <c r="APM31" s="216"/>
      <c r="APN31" s="216"/>
      <c r="APO31" s="216"/>
      <c r="APP31" s="216"/>
      <c r="APQ31" s="216"/>
      <c r="APR31" s="216"/>
      <c r="APS31" s="216"/>
      <c r="APT31" s="216"/>
      <c r="APU31" s="216"/>
      <c r="APV31" s="216"/>
      <c r="APW31" s="216"/>
      <c r="APX31" s="216"/>
      <c r="APY31" s="216"/>
      <c r="APZ31" s="216"/>
      <c r="AQA31" s="216"/>
      <c r="AQB31" s="216"/>
      <c r="AQC31" s="216"/>
      <c r="AQD31" s="216"/>
      <c r="AQE31" s="216"/>
      <c r="AQF31" s="216"/>
      <c r="AQG31" s="216"/>
      <c r="AQH31" s="216"/>
      <c r="AQI31" s="216"/>
      <c r="AQJ31" s="216"/>
      <c r="AQK31" s="216"/>
      <c r="AQL31" s="216"/>
      <c r="AQM31" s="216"/>
      <c r="AQN31" s="216"/>
      <c r="AQO31" s="216"/>
      <c r="AQP31" s="216"/>
      <c r="AQQ31" s="216"/>
      <c r="AQR31" s="216"/>
      <c r="AQS31" s="216"/>
      <c r="AQT31" s="216"/>
      <c r="AQU31" s="216"/>
      <c r="AQV31" s="216"/>
      <c r="AQW31" s="216"/>
      <c r="AQX31" s="216"/>
      <c r="AQY31" s="216"/>
      <c r="AQZ31" s="216"/>
      <c r="ARA31" s="216"/>
      <c r="ARB31" s="216"/>
      <c r="ARC31" s="216"/>
      <c r="ARD31" s="216"/>
      <c r="ARE31" s="216"/>
      <c r="ARF31" s="216"/>
      <c r="ARG31" s="216"/>
      <c r="ARH31" s="216"/>
      <c r="ARI31" s="216"/>
      <c r="ARJ31" s="216"/>
      <c r="ARK31" s="216"/>
      <c r="ARL31" s="216"/>
      <c r="ARM31" s="216"/>
      <c r="ARN31" s="216"/>
      <c r="ARO31" s="216"/>
      <c r="ARP31" s="216"/>
      <c r="ARQ31" s="216"/>
      <c r="ARR31" s="216"/>
      <c r="ARS31" s="216"/>
      <c r="ART31" s="216"/>
      <c r="ARU31" s="216"/>
      <c r="ARV31" s="216"/>
      <c r="ARW31" s="216"/>
      <c r="ARX31" s="216"/>
      <c r="ARY31" s="216"/>
      <c r="ARZ31" s="216"/>
      <c r="ASA31" s="216"/>
      <c r="ASB31" s="216"/>
      <c r="ASC31" s="216"/>
      <c r="ASD31" s="216"/>
      <c r="ASE31" s="216"/>
      <c r="ASF31" s="216"/>
      <c r="ASG31" s="216"/>
      <c r="ASH31" s="216"/>
      <c r="ASI31" s="216"/>
      <c r="ASJ31" s="216"/>
      <c r="ASK31" s="216"/>
      <c r="ASL31" s="216"/>
      <c r="ASM31" s="216"/>
      <c r="ASN31" s="216"/>
      <c r="ASO31" s="216"/>
      <c r="ASP31" s="216"/>
      <c r="ASQ31" s="216"/>
      <c r="ASR31" s="216"/>
      <c r="ASS31" s="216"/>
      <c r="AST31" s="216"/>
      <c r="ASU31" s="216"/>
      <c r="ASV31" s="216"/>
      <c r="ASW31" s="216"/>
      <c r="ASX31" s="216"/>
      <c r="ASY31" s="216"/>
      <c r="ASZ31" s="216"/>
      <c r="ATA31" s="216"/>
      <c r="ATB31" s="216"/>
      <c r="ATC31" s="216"/>
      <c r="ATD31" s="216"/>
      <c r="ATE31" s="216"/>
      <c r="ATF31" s="216"/>
      <c r="ATG31" s="216"/>
      <c r="ATH31" s="216"/>
      <c r="ATI31" s="216"/>
      <c r="ATJ31" s="216"/>
      <c r="ATK31" s="216"/>
      <c r="ATL31" s="216"/>
      <c r="ATM31" s="216"/>
      <c r="ATN31" s="216"/>
      <c r="ATO31" s="216"/>
      <c r="ATP31" s="216"/>
      <c r="ATQ31" s="216"/>
      <c r="ATR31" s="216"/>
      <c r="ATS31" s="216"/>
      <c r="ATT31" s="216"/>
      <c r="ATU31" s="216"/>
      <c r="ATV31" s="216"/>
      <c r="ATW31" s="216"/>
      <c r="ATX31" s="216"/>
      <c r="ATY31" s="216"/>
      <c r="ATZ31" s="216"/>
      <c r="AUA31" s="216"/>
      <c r="AUB31" s="216"/>
      <c r="AUC31" s="216"/>
      <c r="AUD31" s="216"/>
      <c r="AUE31" s="216"/>
      <c r="AUF31" s="216"/>
      <c r="AUG31" s="216"/>
      <c r="AUH31" s="216"/>
      <c r="AUI31" s="216"/>
      <c r="AUJ31" s="216"/>
      <c r="AUK31" s="216"/>
      <c r="AUL31" s="216"/>
      <c r="AUM31" s="216"/>
      <c r="AUN31" s="216"/>
      <c r="AUO31" s="216"/>
      <c r="AUP31" s="216"/>
      <c r="AUQ31" s="216"/>
      <c r="AUR31" s="216"/>
      <c r="AUS31" s="216"/>
      <c r="AUT31" s="216"/>
      <c r="AUU31" s="216"/>
      <c r="AUV31" s="216"/>
      <c r="AUW31" s="216"/>
      <c r="AUX31" s="216"/>
      <c r="AUY31" s="216"/>
      <c r="AUZ31" s="216"/>
      <c r="AVA31" s="216"/>
      <c r="AVB31" s="216"/>
      <c r="AVC31" s="216"/>
      <c r="AVD31" s="216"/>
      <c r="AVE31" s="216"/>
      <c r="AVF31" s="216"/>
      <c r="AVG31" s="216"/>
      <c r="AVH31" s="216"/>
      <c r="AVI31" s="216"/>
      <c r="AVJ31" s="216"/>
      <c r="AVK31" s="216"/>
      <c r="AVL31" s="216"/>
      <c r="AVM31" s="216"/>
      <c r="AVN31" s="216"/>
      <c r="AVO31" s="216"/>
      <c r="AVP31" s="216"/>
      <c r="AVQ31" s="216"/>
      <c r="AVR31" s="216"/>
      <c r="AVS31" s="216"/>
      <c r="AVT31" s="216"/>
      <c r="AVU31" s="216"/>
      <c r="AVV31" s="216"/>
      <c r="AVW31" s="216"/>
      <c r="AVX31" s="216"/>
      <c r="AVY31" s="216"/>
      <c r="AVZ31" s="216"/>
      <c r="AWA31" s="216"/>
      <c r="AWB31" s="216"/>
      <c r="AWC31" s="216"/>
      <c r="AWD31" s="216"/>
      <c r="AWE31" s="216"/>
      <c r="AWF31" s="216"/>
      <c r="AWG31" s="216"/>
      <c r="AWH31" s="216"/>
      <c r="AWI31" s="216"/>
      <c r="AWJ31" s="216"/>
      <c r="AWK31" s="216"/>
      <c r="AWL31" s="216"/>
      <c r="AWM31" s="216"/>
      <c r="AWN31" s="216"/>
      <c r="AWO31" s="216"/>
      <c r="AWP31" s="216"/>
      <c r="AWQ31" s="216"/>
      <c r="AWR31" s="216"/>
      <c r="AWS31" s="216"/>
      <c r="AWT31" s="216"/>
      <c r="AWU31" s="216"/>
      <c r="AWV31" s="216"/>
      <c r="AWW31" s="216"/>
      <c r="AWX31" s="216"/>
      <c r="AWY31" s="216"/>
      <c r="AWZ31" s="216"/>
      <c r="AXA31" s="216"/>
      <c r="AXB31" s="216"/>
      <c r="AXC31" s="216"/>
      <c r="AXD31" s="216"/>
      <c r="AXE31" s="216"/>
      <c r="AXF31" s="216"/>
      <c r="AXG31" s="216"/>
      <c r="AXH31" s="216"/>
      <c r="AXI31" s="216"/>
      <c r="AXJ31" s="216"/>
      <c r="AXK31" s="216"/>
      <c r="AXL31" s="216"/>
      <c r="AXM31" s="216"/>
      <c r="AXN31" s="216"/>
      <c r="AXO31" s="216"/>
      <c r="AXP31" s="216"/>
      <c r="AXQ31" s="216"/>
      <c r="AXR31" s="216"/>
      <c r="AXS31" s="216"/>
      <c r="AXT31" s="216"/>
      <c r="AXU31" s="216"/>
      <c r="AXV31" s="216"/>
      <c r="AXW31" s="216"/>
      <c r="AXX31" s="216"/>
      <c r="AXY31" s="216"/>
      <c r="AXZ31" s="216"/>
      <c r="AYA31" s="216"/>
      <c r="AYB31" s="216"/>
      <c r="AYC31" s="216"/>
      <c r="AYD31" s="216"/>
      <c r="AYE31" s="216"/>
      <c r="AYF31" s="216"/>
      <c r="AYG31" s="216"/>
      <c r="AYH31" s="216"/>
      <c r="AYI31" s="216"/>
      <c r="AYJ31" s="216"/>
      <c r="AYK31" s="216"/>
      <c r="AYL31" s="216"/>
      <c r="AYM31" s="216"/>
      <c r="AYN31" s="216"/>
      <c r="AYO31" s="216"/>
      <c r="AYP31" s="216"/>
      <c r="AYQ31" s="216"/>
      <c r="AYR31" s="216"/>
      <c r="AYS31" s="216"/>
      <c r="AYT31" s="216"/>
      <c r="AYU31" s="216"/>
      <c r="AYV31" s="216"/>
      <c r="AYW31" s="216"/>
      <c r="AYX31" s="216"/>
      <c r="AYY31" s="216"/>
      <c r="AYZ31" s="216"/>
      <c r="AZA31" s="216"/>
      <c r="AZB31" s="216"/>
      <c r="AZC31" s="216"/>
      <c r="AZD31" s="216"/>
      <c r="AZE31" s="216"/>
      <c r="AZF31" s="216"/>
      <c r="AZG31" s="216"/>
      <c r="AZH31" s="216"/>
      <c r="AZI31" s="216"/>
      <c r="AZJ31" s="216"/>
      <c r="AZK31" s="216"/>
      <c r="AZL31" s="216"/>
      <c r="AZM31" s="216"/>
      <c r="AZN31" s="216"/>
      <c r="AZO31" s="216"/>
      <c r="AZP31" s="216"/>
      <c r="AZQ31" s="216"/>
      <c r="AZR31" s="216"/>
      <c r="AZS31" s="216"/>
      <c r="AZT31" s="216"/>
      <c r="AZU31" s="216"/>
      <c r="AZV31" s="216"/>
      <c r="AZW31" s="216"/>
      <c r="AZX31" s="216"/>
      <c r="AZY31" s="216"/>
      <c r="AZZ31" s="216"/>
      <c r="BAA31" s="216"/>
      <c r="BAB31" s="216"/>
      <c r="BAC31" s="216"/>
      <c r="BAD31" s="216"/>
      <c r="BAE31" s="216"/>
      <c r="BAF31" s="216"/>
      <c r="BAG31" s="216"/>
      <c r="BAH31" s="216"/>
      <c r="BAI31" s="216"/>
      <c r="BAJ31" s="216"/>
      <c r="BAK31" s="216"/>
      <c r="BAL31" s="216"/>
      <c r="BAM31" s="216"/>
      <c r="BAN31" s="216"/>
      <c r="BAO31" s="216"/>
      <c r="BAP31" s="216"/>
      <c r="BAQ31" s="216"/>
      <c r="BAR31" s="216"/>
      <c r="BAS31" s="216"/>
      <c r="BAT31" s="216"/>
      <c r="BAU31" s="216"/>
      <c r="BAV31" s="216"/>
      <c r="BAW31" s="216"/>
      <c r="BAX31" s="216"/>
      <c r="BAY31" s="216"/>
      <c r="BAZ31" s="216"/>
      <c r="BBA31" s="216"/>
      <c r="BBB31" s="216"/>
      <c r="BBC31" s="216"/>
      <c r="BBD31" s="216"/>
      <c r="BBE31" s="216"/>
      <c r="BBF31" s="216"/>
      <c r="BBG31" s="216"/>
      <c r="BBH31" s="216"/>
      <c r="BBI31" s="216"/>
      <c r="BBJ31" s="216"/>
      <c r="BBK31" s="216"/>
      <c r="BBL31" s="216"/>
      <c r="BBM31" s="216"/>
      <c r="BBN31" s="216"/>
      <c r="BBO31" s="216"/>
      <c r="BBP31" s="216"/>
      <c r="BBQ31" s="216"/>
      <c r="BBR31" s="216"/>
      <c r="BBS31" s="216"/>
      <c r="BBT31" s="216"/>
      <c r="BBU31" s="216"/>
      <c r="BBV31" s="216"/>
      <c r="BBW31" s="216"/>
      <c r="BBX31" s="216"/>
      <c r="BBY31" s="216"/>
      <c r="BBZ31" s="216"/>
      <c r="BCA31" s="216"/>
      <c r="BCB31" s="216"/>
      <c r="BCC31" s="216"/>
      <c r="BCD31" s="216"/>
      <c r="BCE31" s="216"/>
      <c r="BCF31" s="216"/>
      <c r="BCG31" s="216"/>
      <c r="BCH31" s="216"/>
      <c r="BCI31" s="216"/>
      <c r="BCJ31" s="216"/>
      <c r="BCK31" s="216"/>
      <c r="BCL31" s="216"/>
      <c r="BCM31" s="216"/>
      <c r="BCN31" s="216"/>
      <c r="BCO31" s="216"/>
      <c r="BCP31" s="216"/>
      <c r="BCQ31" s="216"/>
      <c r="BCR31" s="216"/>
      <c r="BCS31" s="216"/>
      <c r="BCT31" s="216"/>
      <c r="BCU31" s="216"/>
      <c r="BCV31" s="216"/>
      <c r="BCW31" s="216"/>
      <c r="BCX31" s="216"/>
      <c r="BCY31" s="216"/>
      <c r="BCZ31" s="216"/>
      <c r="BDA31" s="216"/>
      <c r="BDB31" s="216"/>
      <c r="BDC31" s="216"/>
      <c r="BDD31" s="216"/>
      <c r="BDE31" s="216"/>
      <c r="BDF31" s="216"/>
      <c r="BDG31" s="216"/>
      <c r="BDH31" s="216"/>
      <c r="BDI31" s="216"/>
      <c r="BDJ31" s="216"/>
      <c r="BDK31" s="216"/>
      <c r="BDL31" s="216"/>
      <c r="BDM31" s="216"/>
      <c r="BDN31" s="216"/>
      <c r="BDO31" s="216"/>
      <c r="BDP31" s="216"/>
      <c r="BDQ31" s="216"/>
      <c r="BDR31" s="216"/>
      <c r="BDS31" s="216"/>
      <c r="BDT31" s="216"/>
      <c r="BDU31" s="216"/>
      <c r="BDV31" s="216"/>
      <c r="BDW31" s="216"/>
      <c r="BDX31" s="216"/>
      <c r="BDY31" s="216"/>
      <c r="BDZ31" s="216"/>
      <c r="BEA31" s="216"/>
      <c r="BEB31" s="216"/>
      <c r="BEC31" s="216"/>
      <c r="BED31" s="216"/>
      <c r="BEE31" s="216"/>
      <c r="BEF31" s="216"/>
      <c r="BEG31" s="216"/>
      <c r="BEH31" s="216"/>
      <c r="BEI31" s="216"/>
      <c r="BEJ31" s="216"/>
      <c r="BEK31" s="216"/>
      <c r="BEL31" s="216"/>
      <c r="BEM31" s="216"/>
      <c r="BEN31" s="216"/>
      <c r="BEO31" s="216"/>
      <c r="BEP31" s="216"/>
      <c r="BEQ31" s="216"/>
      <c r="BER31" s="216"/>
      <c r="BES31" s="216"/>
      <c r="BET31" s="216"/>
      <c r="BEU31" s="216"/>
      <c r="BEV31" s="216"/>
      <c r="BEW31" s="216"/>
      <c r="BEX31" s="216"/>
      <c r="BEY31" s="216"/>
      <c r="BEZ31" s="216"/>
      <c r="BFA31" s="216"/>
      <c r="BFB31" s="216"/>
      <c r="BFC31" s="216"/>
      <c r="BFD31" s="216"/>
      <c r="BFE31" s="216"/>
      <c r="BFF31" s="216"/>
      <c r="BFG31" s="216"/>
      <c r="BFH31" s="216"/>
      <c r="BFI31" s="216"/>
      <c r="BFJ31" s="216"/>
      <c r="BFK31" s="216"/>
      <c r="BFL31" s="216"/>
      <c r="BFM31" s="216"/>
      <c r="BFN31" s="216"/>
      <c r="BFO31" s="216"/>
      <c r="BFP31" s="216"/>
      <c r="BFQ31" s="216"/>
      <c r="BFR31" s="216"/>
      <c r="BFS31" s="216"/>
      <c r="BFT31" s="216"/>
      <c r="BFU31" s="216"/>
      <c r="BFV31" s="216"/>
      <c r="BFW31" s="216"/>
      <c r="BFX31" s="216"/>
      <c r="BFY31" s="216"/>
      <c r="BFZ31" s="216"/>
      <c r="BGA31" s="216"/>
      <c r="BGB31" s="216"/>
      <c r="BGC31" s="216"/>
      <c r="BGD31" s="216"/>
      <c r="BGE31" s="216"/>
      <c r="BGF31" s="216"/>
      <c r="BGG31" s="216"/>
      <c r="BGH31" s="216"/>
      <c r="BGI31" s="216"/>
      <c r="BGJ31" s="216"/>
      <c r="BGK31" s="216"/>
      <c r="BGL31" s="216"/>
      <c r="BGM31" s="216"/>
      <c r="BGN31" s="216"/>
      <c r="BGO31" s="216"/>
      <c r="BGP31" s="216"/>
      <c r="BGQ31" s="216"/>
      <c r="BGR31" s="216"/>
      <c r="BGS31" s="216"/>
      <c r="BGT31" s="216"/>
      <c r="BGU31" s="216"/>
      <c r="BGV31" s="216"/>
      <c r="BGW31" s="216"/>
      <c r="BGX31" s="216"/>
      <c r="BGY31" s="216"/>
      <c r="BGZ31" s="216"/>
      <c r="BHA31" s="216"/>
      <c r="BHB31" s="216"/>
      <c r="BHC31" s="216"/>
      <c r="BHD31" s="216"/>
      <c r="BHE31" s="216"/>
      <c r="BHF31" s="216"/>
      <c r="BHG31" s="216"/>
      <c r="BHH31" s="216"/>
      <c r="BHI31" s="216"/>
      <c r="BHJ31" s="216"/>
      <c r="BHK31" s="216"/>
      <c r="BHL31" s="216"/>
      <c r="BHM31" s="216"/>
      <c r="BHN31" s="216"/>
      <c r="BHO31" s="216"/>
      <c r="BHP31" s="216"/>
      <c r="BHQ31" s="216"/>
      <c r="BHR31" s="216"/>
      <c r="BHS31" s="216"/>
      <c r="BHT31" s="216"/>
      <c r="BHU31" s="216"/>
      <c r="BHV31" s="216"/>
      <c r="BHW31" s="216"/>
      <c r="BHX31" s="216"/>
      <c r="BHY31" s="216"/>
      <c r="BHZ31" s="216"/>
      <c r="BIA31" s="216"/>
      <c r="BIB31" s="216"/>
      <c r="BIC31" s="216"/>
      <c r="BID31" s="216"/>
      <c r="BIE31" s="216"/>
      <c r="BIF31" s="216"/>
      <c r="BIG31" s="216"/>
      <c r="BIH31" s="216"/>
      <c r="BII31" s="216"/>
      <c r="BIJ31" s="216"/>
      <c r="BIK31" s="216"/>
      <c r="BIL31" s="216"/>
      <c r="BIM31" s="216"/>
      <c r="BIN31" s="216"/>
      <c r="BIO31" s="216"/>
      <c r="BIP31" s="216"/>
      <c r="BIQ31" s="216"/>
      <c r="BIR31" s="216"/>
      <c r="BIS31" s="216"/>
      <c r="BIT31" s="216"/>
      <c r="BIU31" s="216"/>
      <c r="BIV31" s="216"/>
      <c r="BIW31" s="216"/>
      <c r="BIX31" s="216"/>
      <c r="BIY31" s="216"/>
      <c r="BIZ31" s="216"/>
      <c r="BJA31" s="216"/>
      <c r="BJB31" s="216"/>
      <c r="BJC31" s="216"/>
      <c r="BJD31" s="216"/>
      <c r="BJE31" s="216"/>
      <c r="BJF31" s="216"/>
      <c r="BJG31" s="216"/>
      <c r="BJH31" s="216"/>
      <c r="BJI31" s="216"/>
      <c r="BJJ31" s="216"/>
      <c r="BJK31" s="216"/>
      <c r="BJL31" s="216"/>
      <c r="BJM31" s="216"/>
      <c r="BJN31" s="216"/>
      <c r="BJO31" s="216"/>
      <c r="BJP31" s="216"/>
      <c r="BJQ31" s="216"/>
      <c r="BJR31" s="216"/>
      <c r="BJS31" s="216"/>
      <c r="BJT31" s="216"/>
      <c r="BJU31" s="216"/>
      <c r="BJV31" s="216"/>
      <c r="BJW31" s="216"/>
      <c r="BJX31" s="216"/>
      <c r="BJY31" s="216"/>
      <c r="BJZ31" s="216"/>
      <c r="BKA31" s="216"/>
      <c r="BKB31" s="216"/>
      <c r="BKC31" s="216"/>
      <c r="BKD31" s="216"/>
      <c r="BKE31" s="216"/>
      <c r="BKF31" s="216"/>
      <c r="BKG31" s="216"/>
      <c r="BKH31" s="216"/>
      <c r="BKI31" s="216"/>
      <c r="BKJ31" s="216"/>
      <c r="BKK31" s="216"/>
      <c r="BKL31" s="216"/>
      <c r="BKM31" s="216"/>
      <c r="BKN31" s="216"/>
      <c r="BKO31" s="216"/>
      <c r="BKP31" s="216"/>
      <c r="BKQ31" s="216"/>
      <c r="BKR31" s="216"/>
      <c r="BKS31" s="216"/>
      <c r="BKT31" s="216"/>
      <c r="BKU31" s="216"/>
      <c r="BKV31" s="216"/>
      <c r="BKW31" s="216"/>
      <c r="BKX31" s="216"/>
      <c r="BKY31" s="216"/>
      <c r="BKZ31" s="216"/>
      <c r="BLA31" s="216"/>
      <c r="BLB31" s="216"/>
      <c r="BLC31" s="216"/>
      <c r="BLD31" s="216"/>
      <c r="BLE31" s="216"/>
      <c r="BLF31" s="216"/>
      <c r="BLG31" s="216"/>
      <c r="BLH31" s="216"/>
      <c r="BLI31" s="216"/>
      <c r="BLJ31" s="216"/>
      <c r="BLK31" s="216"/>
      <c r="BLL31" s="216"/>
      <c r="BLM31" s="216"/>
      <c r="BLN31" s="216"/>
      <c r="BLO31" s="216"/>
      <c r="BLP31" s="216"/>
      <c r="BLQ31" s="216"/>
      <c r="BLR31" s="216"/>
      <c r="BLS31" s="216"/>
      <c r="BLT31" s="216"/>
      <c r="BLU31" s="216"/>
      <c r="BLV31" s="216"/>
      <c r="BLW31" s="216"/>
      <c r="BLX31" s="216"/>
      <c r="BLY31" s="216"/>
      <c r="BLZ31" s="216"/>
      <c r="BMA31" s="216"/>
      <c r="BMB31" s="216"/>
      <c r="BMC31" s="216"/>
      <c r="BMD31" s="216"/>
      <c r="BME31" s="216"/>
      <c r="BMF31" s="216"/>
      <c r="BMG31" s="216"/>
      <c r="BMH31" s="216"/>
      <c r="BMI31" s="216"/>
      <c r="BMJ31" s="216"/>
      <c r="BMK31" s="216"/>
      <c r="BML31" s="216"/>
      <c r="BMM31" s="216"/>
      <c r="BMN31" s="216"/>
      <c r="BMO31" s="216"/>
      <c r="BMP31" s="216"/>
      <c r="BMQ31" s="216"/>
      <c r="BMR31" s="216"/>
      <c r="BMS31" s="216"/>
      <c r="BMT31" s="216"/>
      <c r="BMU31" s="216"/>
      <c r="BMV31" s="216"/>
      <c r="BMW31" s="216"/>
      <c r="BMX31" s="216"/>
      <c r="BMY31" s="216"/>
      <c r="BMZ31" s="216"/>
      <c r="BNA31" s="216"/>
      <c r="BNB31" s="216"/>
      <c r="BNC31" s="216"/>
      <c r="BND31" s="216"/>
      <c r="BNE31" s="216"/>
      <c r="BNF31" s="216"/>
      <c r="BNG31" s="216"/>
      <c r="BNH31" s="216"/>
      <c r="BNI31" s="216"/>
      <c r="BNJ31" s="216"/>
      <c r="BNK31" s="216"/>
      <c r="BNL31" s="216"/>
      <c r="BNM31" s="216"/>
      <c r="BNN31" s="216"/>
      <c r="BNO31" s="216"/>
      <c r="BNP31" s="216"/>
      <c r="BNQ31" s="216"/>
      <c r="BNR31" s="216"/>
      <c r="BNS31" s="216"/>
      <c r="BNT31" s="216"/>
      <c r="BNU31" s="216"/>
      <c r="BNV31" s="216"/>
      <c r="BNW31" s="216"/>
      <c r="BNX31" s="216"/>
      <c r="BNY31" s="216"/>
      <c r="BNZ31" s="216"/>
      <c r="BOA31" s="216"/>
      <c r="BOB31" s="216"/>
      <c r="BOC31" s="216"/>
      <c r="BOD31" s="216"/>
      <c r="BOE31" s="216"/>
      <c r="BOF31" s="216"/>
      <c r="BOG31" s="216"/>
      <c r="BOH31" s="216"/>
      <c r="BOI31" s="216"/>
      <c r="BOJ31" s="216"/>
      <c r="BOK31" s="216"/>
      <c r="BOL31" s="216"/>
      <c r="BOM31" s="216"/>
      <c r="BON31" s="216"/>
      <c r="BOO31" s="216"/>
      <c r="BOP31" s="216"/>
      <c r="BOQ31" s="216"/>
      <c r="BOR31" s="216"/>
      <c r="BOS31" s="216"/>
      <c r="BOT31" s="216"/>
      <c r="BOU31" s="216"/>
      <c r="BOV31" s="216"/>
      <c r="BOW31" s="216"/>
      <c r="BOX31" s="216"/>
      <c r="BOY31" s="216"/>
      <c r="BOZ31" s="216"/>
      <c r="BPA31" s="216"/>
      <c r="BPB31" s="216"/>
      <c r="BPC31" s="216"/>
      <c r="BPD31" s="216"/>
      <c r="BPE31" s="216"/>
      <c r="BPF31" s="216"/>
      <c r="BPG31" s="216"/>
      <c r="BPH31" s="216"/>
      <c r="BPI31" s="216"/>
      <c r="BPJ31" s="216"/>
      <c r="BPK31" s="216"/>
      <c r="BPL31" s="216"/>
      <c r="BPM31" s="216"/>
      <c r="BPN31" s="216"/>
      <c r="BPO31" s="216"/>
      <c r="BPP31" s="216"/>
      <c r="BPQ31" s="216"/>
      <c r="BPR31" s="216"/>
      <c r="BPS31" s="216"/>
      <c r="BPT31" s="216"/>
      <c r="BPU31" s="216"/>
      <c r="BPV31" s="216"/>
      <c r="BPW31" s="216"/>
      <c r="BPX31" s="216"/>
      <c r="BPY31" s="216"/>
      <c r="BPZ31" s="216"/>
      <c r="BQA31" s="216"/>
      <c r="BQB31" s="216"/>
      <c r="BQC31" s="216"/>
      <c r="BQD31" s="216"/>
      <c r="BQE31" s="216"/>
      <c r="BQF31" s="216"/>
      <c r="BQG31" s="216"/>
      <c r="BQH31" s="216"/>
      <c r="BQI31" s="216"/>
      <c r="BQJ31" s="216"/>
      <c r="BQK31" s="216"/>
      <c r="BQL31" s="216"/>
      <c r="BQM31" s="216"/>
      <c r="BQN31" s="216"/>
      <c r="BQO31" s="216"/>
      <c r="BQP31" s="216"/>
      <c r="BQQ31" s="216"/>
      <c r="BQR31" s="216"/>
      <c r="BQS31" s="216"/>
      <c r="BQT31" s="216"/>
      <c r="BQU31" s="216"/>
      <c r="BQV31" s="216"/>
      <c r="BQW31" s="216"/>
      <c r="BQX31" s="216"/>
      <c r="BQY31" s="216"/>
      <c r="BQZ31" s="216"/>
      <c r="BRA31" s="216"/>
      <c r="BRB31" s="216"/>
      <c r="BRC31" s="216"/>
      <c r="BRD31" s="216"/>
      <c r="BRE31" s="216"/>
      <c r="BRF31" s="216"/>
      <c r="BRG31" s="216"/>
      <c r="BRH31" s="216"/>
      <c r="BRI31" s="216"/>
      <c r="BRJ31" s="216"/>
      <c r="BRK31" s="216"/>
      <c r="BRL31" s="216"/>
      <c r="BRM31" s="216"/>
      <c r="BRN31" s="216"/>
      <c r="BRO31" s="216"/>
      <c r="BRP31" s="216"/>
      <c r="BRQ31" s="216"/>
      <c r="BRR31" s="216"/>
      <c r="BRS31" s="216"/>
      <c r="BRT31" s="216"/>
      <c r="BRU31" s="216"/>
      <c r="BRV31" s="216"/>
      <c r="BRW31" s="216"/>
      <c r="BRX31" s="216"/>
      <c r="BRY31" s="216"/>
      <c r="BRZ31" s="216"/>
      <c r="BSA31" s="216"/>
      <c r="BSB31" s="216"/>
      <c r="BSC31" s="216"/>
      <c r="BSD31" s="216"/>
      <c r="BSE31" s="216"/>
      <c r="BSF31" s="216"/>
      <c r="BSG31" s="216"/>
      <c r="BSH31" s="216"/>
      <c r="BSI31" s="216"/>
      <c r="BSJ31" s="216"/>
      <c r="BSK31" s="216"/>
      <c r="BSL31" s="216"/>
      <c r="BSM31" s="216"/>
      <c r="BSN31" s="216"/>
      <c r="BSO31" s="216"/>
      <c r="BSP31" s="216"/>
      <c r="BSQ31" s="216"/>
      <c r="BSR31" s="216"/>
      <c r="BSS31" s="216"/>
      <c r="BST31" s="216"/>
      <c r="BSU31" s="216"/>
      <c r="BSV31" s="216"/>
      <c r="BSW31" s="216"/>
      <c r="BSX31" s="216"/>
      <c r="BSY31" s="216"/>
      <c r="BSZ31" s="216"/>
      <c r="BTA31" s="216"/>
      <c r="BTB31" s="216"/>
      <c r="BTC31" s="216"/>
      <c r="BTD31" s="216"/>
      <c r="BTE31" s="216"/>
      <c r="BTF31" s="216"/>
      <c r="BTG31" s="216"/>
      <c r="BTH31" s="216"/>
      <c r="BTI31" s="216"/>
      <c r="BTJ31" s="216"/>
      <c r="BTK31" s="216"/>
      <c r="BTL31" s="216"/>
      <c r="BTM31" s="216"/>
      <c r="BTN31" s="216"/>
      <c r="BTO31" s="216"/>
      <c r="BTP31" s="216"/>
      <c r="BTQ31" s="216"/>
      <c r="BTR31" s="216"/>
      <c r="BTS31" s="216"/>
      <c r="BTT31" s="216"/>
      <c r="BTU31" s="216"/>
      <c r="BTV31" s="216"/>
      <c r="BTW31" s="216"/>
      <c r="BTX31" s="216"/>
      <c r="BTY31" s="216"/>
      <c r="BTZ31" s="216"/>
      <c r="BUA31" s="216"/>
      <c r="BUB31" s="216"/>
      <c r="BUC31" s="216"/>
      <c r="BUD31" s="216"/>
      <c r="BUE31" s="216"/>
      <c r="BUF31" s="216"/>
      <c r="BUG31" s="216"/>
      <c r="BUH31" s="216"/>
      <c r="BUI31" s="216"/>
      <c r="BUJ31" s="216"/>
      <c r="BUK31" s="216"/>
      <c r="BUL31" s="216"/>
      <c r="BUM31" s="216"/>
      <c r="BUN31" s="216"/>
      <c r="BUO31" s="216"/>
      <c r="BUP31" s="216"/>
      <c r="BUQ31" s="216"/>
      <c r="BUR31" s="216"/>
      <c r="BUS31" s="216"/>
      <c r="BUT31" s="216"/>
      <c r="BUU31" s="216"/>
      <c r="BUV31" s="216"/>
      <c r="BUW31" s="216"/>
      <c r="BUX31" s="216"/>
      <c r="BUY31" s="216"/>
      <c r="BUZ31" s="216"/>
      <c r="BVA31" s="216"/>
      <c r="BVB31" s="216"/>
      <c r="BVC31" s="216"/>
      <c r="BVD31" s="216"/>
      <c r="BVE31" s="216"/>
      <c r="BVF31" s="216"/>
      <c r="BVG31" s="216"/>
      <c r="BVH31" s="216"/>
      <c r="BVI31" s="216"/>
      <c r="BVJ31" s="216"/>
      <c r="BVK31" s="216"/>
      <c r="BVL31" s="216"/>
      <c r="BVM31" s="216"/>
      <c r="BVN31" s="216"/>
      <c r="BVO31" s="216"/>
      <c r="BVP31" s="216"/>
      <c r="BVQ31" s="216"/>
      <c r="BVR31" s="216"/>
      <c r="BVS31" s="216"/>
      <c r="BVT31" s="216"/>
      <c r="BVU31" s="216"/>
      <c r="BVV31" s="216"/>
      <c r="BVW31" s="216"/>
      <c r="BVX31" s="216"/>
      <c r="BVY31" s="216"/>
      <c r="BVZ31" s="216"/>
      <c r="BWA31" s="216"/>
      <c r="BWB31" s="216"/>
      <c r="BWC31" s="216"/>
      <c r="BWD31" s="216"/>
      <c r="BWE31" s="216"/>
      <c r="BWF31" s="216"/>
      <c r="BWG31" s="216"/>
      <c r="BWH31" s="216"/>
      <c r="BWI31" s="216"/>
      <c r="BWJ31" s="216"/>
      <c r="BWK31" s="216"/>
      <c r="BWL31" s="216"/>
      <c r="BWM31" s="216"/>
      <c r="BWN31" s="216"/>
      <c r="BWO31" s="216"/>
      <c r="BWP31" s="216"/>
      <c r="BWQ31" s="216"/>
      <c r="BWR31" s="216"/>
      <c r="BWS31" s="216"/>
      <c r="BWT31" s="216"/>
      <c r="BWU31" s="216"/>
      <c r="BWV31" s="216"/>
      <c r="BWW31" s="216"/>
      <c r="BWX31" s="216"/>
      <c r="BWY31" s="216"/>
      <c r="BWZ31" s="216"/>
      <c r="BXA31" s="216"/>
      <c r="BXB31" s="216"/>
      <c r="BXC31" s="216"/>
      <c r="BXD31" s="216"/>
      <c r="BXE31" s="216"/>
      <c r="BXF31" s="216"/>
      <c r="BXG31" s="216"/>
      <c r="BXH31" s="216"/>
      <c r="BXI31" s="216"/>
      <c r="BXJ31" s="216"/>
      <c r="BXK31" s="216"/>
      <c r="BXL31" s="216"/>
      <c r="BXM31" s="216"/>
      <c r="BXN31" s="216"/>
      <c r="BXO31" s="216"/>
      <c r="BXP31" s="216"/>
      <c r="BXQ31" s="216"/>
      <c r="BXR31" s="216"/>
      <c r="BXS31" s="216"/>
      <c r="BXT31" s="216"/>
      <c r="BXU31" s="216"/>
      <c r="BXV31" s="216"/>
      <c r="BXW31" s="216"/>
      <c r="BXX31" s="216"/>
      <c r="BXY31" s="216"/>
      <c r="BXZ31" s="216"/>
      <c r="BYA31" s="216"/>
      <c r="BYB31" s="216"/>
      <c r="BYC31" s="216"/>
      <c r="BYD31" s="216"/>
      <c r="BYE31" s="216"/>
      <c r="BYF31" s="216"/>
      <c r="BYG31" s="216"/>
      <c r="BYH31" s="216"/>
      <c r="BYI31" s="216"/>
      <c r="BYJ31" s="216"/>
      <c r="BYK31" s="216"/>
      <c r="BYL31" s="216"/>
      <c r="BYM31" s="216"/>
      <c r="BYN31" s="216"/>
      <c r="BYO31" s="216"/>
      <c r="BYP31" s="216"/>
      <c r="BYQ31" s="216"/>
      <c r="BYR31" s="216"/>
      <c r="BYS31" s="216"/>
      <c r="BYT31" s="216"/>
      <c r="BYU31" s="216"/>
      <c r="BYV31" s="216"/>
      <c r="BYW31" s="216"/>
      <c r="BYX31" s="216"/>
      <c r="BYY31" s="216"/>
      <c r="BYZ31" s="216"/>
      <c r="BZA31" s="216"/>
      <c r="BZB31" s="216"/>
      <c r="BZC31" s="216"/>
      <c r="BZD31" s="216"/>
      <c r="BZE31" s="216"/>
      <c r="BZF31" s="216"/>
      <c r="BZG31" s="216"/>
      <c r="BZH31" s="216"/>
      <c r="BZI31" s="216"/>
      <c r="BZJ31" s="216"/>
      <c r="BZK31" s="216"/>
      <c r="BZL31" s="216"/>
      <c r="BZM31" s="216"/>
      <c r="BZN31" s="216"/>
      <c r="BZO31" s="216"/>
      <c r="BZP31" s="216"/>
      <c r="BZQ31" s="216"/>
      <c r="BZR31" s="216"/>
      <c r="BZS31" s="216"/>
      <c r="BZT31" s="216"/>
      <c r="BZU31" s="216"/>
      <c r="BZV31" s="216"/>
      <c r="BZW31" s="216"/>
      <c r="BZX31" s="216"/>
      <c r="BZY31" s="216"/>
      <c r="BZZ31" s="216"/>
      <c r="CAA31" s="216"/>
      <c r="CAB31" s="216"/>
      <c r="CAC31" s="216"/>
      <c r="CAD31" s="216"/>
      <c r="CAE31" s="216"/>
      <c r="CAF31" s="216"/>
      <c r="CAG31" s="216"/>
      <c r="CAH31" s="216"/>
      <c r="CAI31" s="216"/>
      <c r="CAJ31" s="216"/>
      <c r="CAK31" s="216"/>
      <c r="CAL31" s="216"/>
      <c r="CAM31" s="216"/>
      <c r="CAN31" s="216"/>
      <c r="CAO31" s="216"/>
      <c r="CAP31" s="216"/>
      <c r="CAQ31" s="216"/>
      <c r="CAR31" s="216"/>
      <c r="CAS31" s="216"/>
      <c r="CAT31" s="216"/>
      <c r="CAU31" s="216"/>
      <c r="CAV31" s="216"/>
      <c r="CAW31" s="216"/>
      <c r="CAX31" s="216"/>
      <c r="CAY31" s="216"/>
      <c r="CAZ31" s="216"/>
      <c r="CBA31" s="216"/>
      <c r="CBB31" s="216"/>
      <c r="CBC31" s="216"/>
      <c r="CBD31" s="216"/>
      <c r="CBE31" s="216"/>
      <c r="CBF31" s="216"/>
      <c r="CBG31" s="216"/>
      <c r="CBH31" s="216"/>
      <c r="CBI31" s="216"/>
      <c r="CBJ31" s="216"/>
      <c r="CBK31" s="216"/>
      <c r="CBL31" s="216"/>
      <c r="CBM31" s="216"/>
      <c r="CBN31" s="216"/>
      <c r="CBO31" s="216"/>
      <c r="CBP31" s="216"/>
      <c r="CBQ31" s="216"/>
      <c r="CBR31" s="216"/>
      <c r="CBS31" s="216"/>
      <c r="CBT31" s="216"/>
      <c r="CBU31" s="216"/>
      <c r="CBV31" s="216"/>
      <c r="CBW31" s="216"/>
      <c r="CBX31" s="216"/>
      <c r="CBY31" s="216"/>
      <c r="CBZ31" s="216"/>
      <c r="CCA31" s="216"/>
      <c r="CCB31" s="216"/>
      <c r="CCC31" s="216"/>
      <c r="CCD31" s="216"/>
      <c r="CCE31" s="216"/>
      <c r="CCF31" s="216"/>
      <c r="CCG31" s="216"/>
      <c r="CCH31" s="216"/>
      <c r="CCI31" s="216"/>
      <c r="CCJ31" s="216"/>
      <c r="CCK31" s="216"/>
      <c r="CCL31" s="216"/>
      <c r="CCM31" s="216"/>
      <c r="CCN31" s="216"/>
      <c r="CCO31" s="216"/>
      <c r="CCP31" s="216"/>
      <c r="CCQ31" s="216"/>
      <c r="CCR31" s="216"/>
      <c r="CCS31" s="216"/>
      <c r="CCT31" s="216"/>
      <c r="CCU31" s="216"/>
      <c r="CCV31" s="216"/>
      <c r="CCW31" s="216"/>
      <c r="CCX31" s="216"/>
      <c r="CCY31" s="216"/>
      <c r="CCZ31" s="216"/>
      <c r="CDA31" s="216"/>
      <c r="CDB31" s="216"/>
      <c r="CDC31" s="216"/>
      <c r="CDD31" s="216"/>
      <c r="CDE31" s="216"/>
      <c r="CDF31" s="216"/>
      <c r="CDG31" s="216"/>
      <c r="CDH31" s="216"/>
      <c r="CDI31" s="216"/>
      <c r="CDJ31" s="216"/>
      <c r="CDK31" s="216"/>
      <c r="CDL31" s="216"/>
      <c r="CDM31" s="216"/>
      <c r="CDN31" s="216"/>
      <c r="CDO31" s="216"/>
      <c r="CDP31" s="216"/>
      <c r="CDQ31" s="216"/>
      <c r="CDR31" s="216"/>
      <c r="CDS31" s="216"/>
      <c r="CDT31" s="216"/>
      <c r="CDU31" s="216"/>
      <c r="CDV31" s="216"/>
      <c r="CDW31" s="216"/>
      <c r="CDX31" s="216"/>
      <c r="CDY31" s="216"/>
      <c r="CDZ31" s="216"/>
      <c r="CEA31" s="216"/>
      <c r="CEB31" s="216"/>
      <c r="CEC31" s="216"/>
      <c r="CED31" s="216"/>
      <c r="CEE31" s="216"/>
      <c r="CEF31" s="216"/>
      <c r="CEG31" s="216"/>
      <c r="CEH31" s="216"/>
      <c r="CEI31" s="216"/>
      <c r="CEJ31" s="216"/>
      <c r="CEK31" s="216"/>
      <c r="CEL31" s="216"/>
      <c r="CEM31" s="216"/>
      <c r="CEN31" s="216"/>
      <c r="CEO31" s="216"/>
      <c r="CEP31" s="216"/>
      <c r="CEQ31" s="216"/>
      <c r="CER31" s="216"/>
      <c r="CES31" s="216"/>
      <c r="CET31" s="216"/>
      <c r="CEU31" s="216"/>
      <c r="CEV31" s="216"/>
      <c r="CEW31" s="216"/>
      <c r="CEX31" s="216"/>
      <c r="CEY31" s="216"/>
      <c r="CEZ31" s="216"/>
      <c r="CFA31" s="216"/>
      <c r="CFB31" s="216"/>
      <c r="CFC31" s="216"/>
      <c r="CFD31" s="216"/>
      <c r="CFE31" s="216"/>
      <c r="CFF31" s="216"/>
      <c r="CFG31" s="216"/>
      <c r="CFH31" s="216"/>
      <c r="CFI31" s="216"/>
      <c r="CFJ31" s="216"/>
      <c r="CFK31" s="216"/>
      <c r="CFL31" s="216"/>
      <c r="CFM31" s="216"/>
      <c r="CFN31" s="216"/>
      <c r="CFO31" s="216"/>
      <c r="CFP31" s="216"/>
      <c r="CFQ31" s="216"/>
      <c r="CFR31" s="216"/>
      <c r="CFS31" s="216"/>
      <c r="CFT31" s="216"/>
      <c r="CFU31" s="216"/>
      <c r="CFV31" s="216"/>
      <c r="CFW31" s="216"/>
      <c r="CFX31" s="216"/>
      <c r="CFY31" s="216"/>
      <c r="CFZ31" s="216"/>
      <c r="CGA31" s="216"/>
      <c r="CGB31" s="216"/>
      <c r="CGC31" s="216"/>
      <c r="CGD31" s="216"/>
      <c r="CGE31" s="216"/>
      <c r="CGF31" s="216"/>
      <c r="CGG31" s="216"/>
      <c r="CGH31" s="216"/>
      <c r="CGI31" s="216"/>
      <c r="CGJ31" s="216"/>
      <c r="CGK31" s="216"/>
      <c r="CGL31" s="216"/>
      <c r="CGM31" s="216"/>
      <c r="CGN31" s="216"/>
      <c r="CGO31" s="216"/>
      <c r="CGP31" s="216"/>
      <c r="CGQ31" s="216"/>
      <c r="CGR31" s="216"/>
      <c r="CGS31" s="216"/>
      <c r="CGT31" s="216"/>
      <c r="CGU31" s="216"/>
      <c r="CGV31" s="216"/>
      <c r="CGW31" s="216"/>
      <c r="CGX31" s="216"/>
      <c r="CGY31" s="216"/>
      <c r="CGZ31" s="216"/>
      <c r="CHA31" s="216"/>
      <c r="CHB31" s="216"/>
      <c r="CHC31" s="216"/>
      <c r="CHD31" s="216"/>
      <c r="CHE31" s="216"/>
      <c r="CHF31" s="216"/>
      <c r="CHG31" s="216"/>
      <c r="CHH31" s="216"/>
      <c r="CHI31" s="216"/>
      <c r="CHJ31" s="216"/>
      <c r="CHK31" s="216"/>
      <c r="CHL31" s="216"/>
      <c r="CHM31" s="216"/>
      <c r="CHN31" s="216"/>
      <c r="CHO31" s="216"/>
      <c r="CHP31" s="216"/>
      <c r="CHQ31" s="216"/>
      <c r="CHR31" s="216"/>
      <c r="CHS31" s="216"/>
      <c r="CHT31" s="216"/>
      <c r="CHU31" s="216"/>
      <c r="CHV31" s="216"/>
      <c r="CHW31" s="216"/>
      <c r="CHX31" s="216"/>
      <c r="CHY31" s="216"/>
      <c r="CHZ31" s="216"/>
      <c r="CIA31" s="216"/>
      <c r="CIB31" s="216"/>
      <c r="CIC31" s="216"/>
      <c r="CID31" s="216"/>
      <c r="CIE31" s="216"/>
      <c r="CIF31" s="216"/>
      <c r="CIG31" s="216"/>
      <c r="CIH31" s="216"/>
      <c r="CII31" s="216"/>
      <c r="CIJ31" s="216"/>
      <c r="CIK31" s="216"/>
      <c r="CIL31" s="216"/>
      <c r="CIM31" s="216"/>
      <c r="CIN31" s="216"/>
      <c r="CIO31" s="216"/>
      <c r="CIP31" s="216"/>
      <c r="CIQ31" s="216"/>
      <c r="CIR31" s="216"/>
      <c r="CIS31" s="216"/>
      <c r="CIT31" s="216"/>
      <c r="CIU31" s="216"/>
      <c r="CIV31" s="216"/>
      <c r="CIW31" s="216"/>
      <c r="CIX31" s="216"/>
      <c r="CIY31" s="216"/>
      <c r="CIZ31" s="216"/>
      <c r="CJA31" s="216"/>
      <c r="CJB31" s="216"/>
      <c r="CJC31" s="216"/>
      <c r="CJD31" s="216"/>
      <c r="CJE31" s="216"/>
      <c r="CJF31" s="216"/>
      <c r="CJG31" s="216"/>
      <c r="CJH31" s="216"/>
      <c r="CJI31" s="216"/>
      <c r="CJJ31" s="216"/>
      <c r="CJK31" s="216"/>
      <c r="CJL31" s="216"/>
      <c r="CJM31" s="216"/>
      <c r="CJN31" s="216"/>
      <c r="CJO31" s="216"/>
      <c r="CJP31" s="216"/>
      <c r="CJQ31" s="216"/>
      <c r="CJR31" s="216"/>
      <c r="CJS31" s="216"/>
      <c r="CJT31" s="216"/>
      <c r="CJU31" s="216"/>
      <c r="CJV31" s="216"/>
      <c r="CJW31" s="216"/>
      <c r="CJX31" s="216"/>
      <c r="CJY31" s="216"/>
      <c r="CJZ31" s="216"/>
      <c r="CKA31" s="216"/>
      <c r="CKB31" s="216"/>
      <c r="CKC31" s="216"/>
      <c r="CKD31" s="216"/>
      <c r="CKE31" s="216"/>
      <c r="CKF31" s="216"/>
      <c r="CKG31" s="216"/>
      <c r="CKH31" s="216"/>
      <c r="CKI31" s="216"/>
      <c r="CKJ31" s="216"/>
      <c r="CKK31" s="216"/>
      <c r="CKL31" s="216"/>
      <c r="CKM31" s="216"/>
      <c r="CKN31" s="216"/>
      <c r="CKO31" s="216"/>
      <c r="CKP31" s="216"/>
      <c r="CKQ31" s="216"/>
      <c r="CKR31" s="216"/>
      <c r="CKS31" s="216"/>
      <c r="CKT31" s="216"/>
      <c r="CKU31" s="216"/>
      <c r="CKV31" s="216"/>
      <c r="CKW31" s="216"/>
      <c r="CKX31" s="216"/>
      <c r="CKY31" s="216"/>
      <c r="CKZ31" s="216"/>
      <c r="CLA31" s="216"/>
      <c r="CLB31" s="216"/>
      <c r="CLC31" s="216"/>
      <c r="CLD31" s="216"/>
      <c r="CLE31" s="216"/>
      <c r="CLF31" s="216"/>
      <c r="CLG31" s="216"/>
      <c r="CLH31" s="216"/>
      <c r="CLI31" s="216"/>
      <c r="CLJ31" s="216"/>
      <c r="CLK31" s="216"/>
      <c r="CLL31" s="216"/>
      <c r="CLM31" s="216"/>
      <c r="CLN31" s="216"/>
      <c r="CLO31" s="216"/>
      <c r="CLP31" s="216"/>
      <c r="CLQ31" s="216"/>
      <c r="CLR31" s="216"/>
      <c r="CLS31" s="216"/>
      <c r="CLT31" s="216"/>
      <c r="CLU31" s="216"/>
      <c r="CLV31" s="216"/>
      <c r="CLW31" s="216"/>
      <c r="CLX31" s="216"/>
      <c r="CLY31" s="216"/>
      <c r="CLZ31" s="216"/>
      <c r="CMA31" s="216"/>
      <c r="CMB31" s="216"/>
      <c r="CMC31" s="216"/>
      <c r="CMD31" s="216"/>
      <c r="CME31" s="216"/>
      <c r="CMF31" s="216"/>
      <c r="CMG31" s="216"/>
      <c r="CMH31" s="216"/>
      <c r="CMI31" s="216"/>
      <c r="CMJ31" s="216"/>
      <c r="CMK31" s="216"/>
      <c r="CML31" s="216"/>
      <c r="CMM31" s="216"/>
      <c r="CMN31" s="216"/>
      <c r="CMO31" s="216"/>
      <c r="CMP31" s="216"/>
      <c r="CMQ31" s="216"/>
      <c r="CMR31" s="216"/>
      <c r="CMS31" s="216"/>
      <c r="CMT31" s="216"/>
      <c r="CMU31" s="216"/>
      <c r="CMV31" s="216"/>
      <c r="CMW31" s="216"/>
      <c r="CMX31" s="216"/>
      <c r="CMY31" s="216"/>
      <c r="CMZ31" s="216"/>
      <c r="CNA31" s="216"/>
      <c r="CNB31" s="216"/>
      <c r="CNC31" s="216"/>
      <c r="CND31" s="216"/>
      <c r="CNE31" s="216"/>
      <c r="CNF31" s="216"/>
      <c r="CNG31" s="216"/>
      <c r="CNH31" s="216"/>
      <c r="CNI31" s="216"/>
      <c r="CNJ31" s="216"/>
      <c r="CNK31" s="216"/>
      <c r="CNL31" s="216"/>
      <c r="CNM31" s="216"/>
      <c r="CNN31" s="216"/>
      <c r="CNO31" s="216"/>
      <c r="CNP31" s="216"/>
      <c r="CNQ31" s="216"/>
      <c r="CNR31" s="216"/>
      <c r="CNS31" s="216"/>
      <c r="CNT31" s="216"/>
      <c r="CNU31" s="216"/>
      <c r="CNV31" s="216"/>
      <c r="CNW31" s="216"/>
      <c r="CNX31" s="216"/>
      <c r="CNY31" s="216"/>
      <c r="CNZ31" s="216"/>
      <c r="COA31" s="216"/>
      <c r="COB31" s="216"/>
      <c r="COC31" s="216"/>
      <c r="COD31" s="216"/>
      <c r="COE31" s="216"/>
      <c r="COF31" s="216"/>
      <c r="COG31" s="216"/>
      <c r="COH31" s="216"/>
      <c r="COI31" s="216"/>
      <c r="COJ31" s="216"/>
      <c r="COK31" s="216"/>
      <c r="COL31" s="216"/>
      <c r="COM31" s="216"/>
      <c r="CON31" s="216"/>
      <c r="COO31" s="216"/>
      <c r="COP31" s="216"/>
      <c r="COQ31" s="216"/>
      <c r="COR31" s="216"/>
      <c r="COS31" s="216"/>
      <c r="COT31" s="216"/>
      <c r="COU31" s="216"/>
      <c r="COV31" s="216"/>
      <c r="COW31" s="216"/>
      <c r="COX31" s="216"/>
      <c r="COY31" s="216"/>
      <c r="COZ31" s="216"/>
      <c r="CPA31" s="216"/>
      <c r="CPB31" s="216"/>
      <c r="CPC31" s="216"/>
      <c r="CPD31" s="216"/>
      <c r="CPE31" s="216"/>
      <c r="CPF31" s="216"/>
      <c r="CPG31" s="216"/>
      <c r="CPH31" s="216"/>
      <c r="CPI31" s="216"/>
      <c r="CPJ31" s="216"/>
      <c r="CPK31" s="216"/>
      <c r="CPL31" s="216"/>
      <c r="CPM31" s="216"/>
      <c r="CPN31" s="216"/>
      <c r="CPO31" s="216"/>
      <c r="CPP31" s="216"/>
      <c r="CPQ31" s="216"/>
      <c r="CPR31" s="216"/>
      <c r="CPS31" s="216"/>
      <c r="CPT31" s="216"/>
      <c r="CPU31" s="216"/>
      <c r="CPV31" s="216"/>
      <c r="CPW31" s="216"/>
      <c r="CPX31" s="216"/>
      <c r="CPY31" s="216"/>
      <c r="CPZ31" s="216"/>
      <c r="CQA31" s="216"/>
      <c r="CQB31" s="216"/>
      <c r="CQC31" s="216"/>
      <c r="CQD31" s="216"/>
      <c r="CQE31" s="216"/>
      <c r="CQF31" s="216"/>
      <c r="CQG31" s="216"/>
      <c r="CQH31" s="216"/>
      <c r="CQI31" s="216"/>
      <c r="CQJ31" s="216"/>
      <c r="CQK31" s="216"/>
      <c r="CQL31" s="216"/>
      <c r="CQM31" s="216"/>
      <c r="CQN31" s="216"/>
      <c r="CQO31" s="216"/>
      <c r="CQP31" s="216"/>
      <c r="CQQ31" s="216"/>
      <c r="CQR31" s="216"/>
      <c r="CQS31" s="216"/>
      <c r="CQT31" s="216"/>
      <c r="CQU31" s="216"/>
      <c r="CQV31" s="216"/>
      <c r="CQW31" s="216"/>
      <c r="CQX31" s="216"/>
      <c r="CQY31" s="216"/>
      <c r="CQZ31" s="216"/>
      <c r="CRA31" s="216"/>
      <c r="CRB31" s="216"/>
      <c r="CRC31" s="216"/>
      <c r="CRD31" s="216"/>
      <c r="CRE31" s="216"/>
      <c r="CRF31" s="216"/>
      <c r="CRG31" s="216"/>
      <c r="CRH31" s="216"/>
      <c r="CRI31" s="216"/>
      <c r="CRJ31" s="216"/>
      <c r="CRK31" s="216"/>
      <c r="CRL31" s="216"/>
      <c r="CRM31" s="216"/>
      <c r="CRN31" s="216"/>
      <c r="CRO31" s="216"/>
      <c r="CRP31" s="216"/>
      <c r="CRQ31" s="216"/>
      <c r="CRR31" s="216"/>
      <c r="CRS31" s="216"/>
      <c r="CRT31" s="216"/>
      <c r="CRU31" s="216"/>
      <c r="CRV31" s="216"/>
      <c r="CRW31" s="216"/>
      <c r="CRX31" s="216"/>
      <c r="CRY31" s="216"/>
      <c r="CRZ31" s="216"/>
      <c r="CSA31" s="216"/>
      <c r="CSB31" s="216"/>
      <c r="CSC31" s="216"/>
      <c r="CSD31" s="216"/>
      <c r="CSE31" s="216"/>
      <c r="CSF31" s="216"/>
      <c r="CSG31" s="216"/>
      <c r="CSH31" s="216"/>
      <c r="CSI31" s="216"/>
      <c r="CSJ31" s="216"/>
      <c r="CSK31" s="216"/>
      <c r="CSL31" s="216"/>
      <c r="CSM31" s="216"/>
      <c r="CSN31" s="216"/>
      <c r="CSO31" s="216"/>
      <c r="CSP31" s="216"/>
      <c r="CSQ31" s="216"/>
      <c r="CSR31" s="216"/>
      <c r="CSS31" s="216"/>
      <c r="CST31" s="216"/>
      <c r="CSU31" s="216"/>
      <c r="CSV31" s="216"/>
      <c r="CSW31" s="216"/>
      <c r="CSX31" s="216"/>
      <c r="CSY31" s="216"/>
      <c r="CSZ31" s="216"/>
      <c r="CTA31" s="216"/>
      <c r="CTB31" s="216"/>
      <c r="CTC31" s="216"/>
      <c r="CTD31" s="216"/>
      <c r="CTE31" s="216"/>
      <c r="CTF31" s="216"/>
      <c r="CTG31" s="216"/>
      <c r="CTH31" s="216"/>
      <c r="CTI31" s="216"/>
      <c r="CTJ31" s="216"/>
      <c r="CTK31" s="216"/>
      <c r="CTL31" s="216"/>
      <c r="CTM31" s="216"/>
      <c r="CTN31" s="216"/>
      <c r="CTO31" s="216"/>
      <c r="CTP31" s="216"/>
      <c r="CTQ31" s="216"/>
      <c r="CTR31" s="216"/>
      <c r="CTS31" s="216"/>
      <c r="CTT31" s="216"/>
      <c r="CTU31" s="216"/>
      <c r="CTV31" s="216"/>
      <c r="CTW31" s="216"/>
      <c r="CTX31" s="216"/>
      <c r="CTY31" s="216"/>
      <c r="CTZ31" s="216"/>
      <c r="CUA31" s="216"/>
      <c r="CUB31" s="216"/>
      <c r="CUC31" s="216"/>
      <c r="CUD31" s="216"/>
      <c r="CUE31" s="216"/>
      <c r="CUF31" s="216"/>
      <c r="CUG31" s="216"/>
      <c r="CUH31" s="216"/>
      <c r="CUI31" s="216"/>
      <c r="CUJ31" s="216"/>
      <c r="CUK31" s="216"/>
      <c r="CUL31" s="216"/>
      <c r="CUM31" s="216"/>
      <c r="CUN31" s="216"/>
      <c r="CUO31" s="216"/>
      <c r="CUP31" s="216"/>
      <c r="CUQ31" s="216"/>
      <c r="CUR31" s="216"/>
      <c r="CUS31" s="216"/>
      <c r="CUT31" s="216"/>
      <c r="CUU31" s="216"/>
      <c r="CUV31" s="216"/>
      <c r="CUW31" s="216"/>
      <c r="CUX31" s="216"/>
      <c r="CUY31" s="216"/>
      <c r="CUZ31" s="216"/>
      <c r="CVA31" s="216"/>
      <c r="CVB31" s="216"/>
      <c r="CVC31" s="216"/>
      <c r="CVD31" s="216"/>
      <c r="CVE31" s="216"/>
      <c r="CVF31" s="216"/>
      <c r="CVG31" s="216"/>
      <c r="CVH31" s="216"/>
      <c r="CVI31" s="216"/>
      <c r="CVJ31" s="216"/>
      <c r="CVK31" s="216"/>
      <c r="CVL31" s="216"/>
      <c r="CVM31" s="216"/>
      <c r="CVN31" s="216"/>
      <c r="CVO31" s="216"/>
      <c r="CVP31" s="216"/>
      <c r="CVQ31" s="216"/>
      <c r="CVR31" s="216"/>
      <c r="CVS31" s="216"/>
      <c r="CVT31" s="216"/>
      <c r="CVU31" s="216"/>
      <c r="CVV31" s="216"/>
      <c r="CVW31" s="216"/>
      <c r="CVX31" s="216"/>
      <c r="CVY31" s="216"/>
      <c r="CVZ31" s="216"/>
      <c r="CWA31" s="216"/>
      <c r="CWB31" s="216"/>
      <c r="CWC31" s="216"/>
      <c r="CWD31" s="216"/>
      <c r="CWE31" s="216"/>
      <c r="CWF31" s="216"/>
      <c r="CWG31" s="216"/>
      <c r="CWH31" s="216"/>
      <c r="CWI31" s="216"/>
      <c r="CWJ31" s="216"/>
      <c r="CWK31" s="216"/>
      <c r="CWL31" s="216"/>
      <c r="CWM31" s="216"/>
      <c r="CWN31" s="216"/>
      <c r="CWO31" s="216"/>
      <c r="CWP31" s="216"/>
      <c r="CWQ31" s="216"/>
      <c r="CWR31" s="216"/>
      <c r="CWS31" s="216"/>
      <c r="CWT31" s="216"/>
      <c r="CWU31" s="216"/>
      <c r="CWV31" s="216"/>
      <c r="CWW31" s="216"/>
      <c r="CWX31" s="216"/>
      <c r="CWY31" s="216"/>
      <c r="CWZ31" s="216"/>
      <c r="CXA31" s="216"/>
      <c r="CXB31" s="216"/>
      <c r="CXC31" s="216"/>
      <c r="CXD31" s="216"/>
      <c r="CXE31" s="216"/>
      <c r="CXF31" s="216"/>
      <c r="CXG31" s="216"/>
      <c r="CXH31" s="216"/>
      <c r="CXI31" s="216"/>
      <c r="CXJ31" s="216"/>
      <c r="CXK31" s="216"/>
      <c r="CXL31" s="216"/>
      <c r="CXM31" s="216"/>
      <c r="CXN31" s="216"/>
      <c r="CXO31" s="216"/>
      <c r="CXP31" s="216"/>
      <c r="CXQ31" s="216"/>
      <c r="CXR31" s="216"/>
      <c r="CXS31" s="216"/>
      <c r="CXT31" s="216"/>
      <c r="CXU31" s="216"/>
      <c r="CXV31" s="216"/>
      <c r="CXW31" s="216"/>
      <c r="CXX31" s="216"/>
      <c r="CXY31" s="216"/>
      <c r="CXZ31" s="216"/>
      <c r="CYA31" s="216"/>
      <c r="CYB31" s="216"/>
      <c r="CYC31" s="216"/>
      <c r="CYD31" s="216"/>
      <c r="CYE31" s="216"/>
      <c r="CYF31" s="216"/>
      <c r="CYG31" s="216"/>
      <c r="CYH31" s="216"/>
      <c r="CYI31" s="216"/>
      <c r="CYJ31" s="216"/>
      <c r="CYK31" s="216"/>
      <c r="CYL31" s="216"/>
      <c r="CYM31" s="216"/>
      <c r="CYN31" s="216"/>
      <c r="CYO31" s="216"/>
      <c r="CYP31" s="216"/>
      <c r="CYQ31" s="216"/>
      <c r="CYR31" s="216"/>
      <c r="CYS31" s="216"/>
      <c r="CYT31" s="216"/>
      <c r="CYU31" s="216"/>
      <c r="CYV31" s="216"/>
      <c r="CYW31" s="216"/>
      <c r="CYX31" s="216"/>
      <c r="CYY31" s="216"/>
      <c r="CYZ31" s="216"/>
      <c r="CZA31" s="216"/>
      <c r="CZB31" s="216"/>
      <c r="CZC31" s="216"/>
      <c r="CZD31" s="216"/>
      <c r="CZE31" s="216"/>
      <c r="CZF31" s="216"/>
      <c r="CZG31" s="216"/>
      <c r="CZH31" s="216"/>
      <c r="CZI31" s="216"/>
      <c r="CZJ31" s="216"/>
      <c r="CZK31" s="216"/>
      <c r="CZL31" s="216"/>
      <c r="CZM31" s="216"/>
      <c r="CZN31" s="216"/>
      <c r="CZO31" s="216"/>
      <c r="CZP31" s="216"/>
      <c r="CZQ31" s="216"/>
      <c r="CZR31" s="216"/>
      <c r="CZS31" s="216"/>
      <c r="CZT31" s="216"/>
      <c r="CZU31" s="216"/>
      <c r="CZV31" s="216"/>
      <c r="CZW31" s="216"/>
      <c r="CZX31" s="216"/>
      <c r="CZY31" s="216"/>
      <c r="CZZ31" s="216"/>
      <c r="DAA31" s="216"/>
      <c r="DAB31" s="216"/>
      <c r="DAC31" s="216"/>
      <c r="DAD31" s="216"/>
      <c r="DAE31" s="216"/>
      <c r="DAF31" s="216"/>
      <c r="DAG31" s="216"/>
      <c r="DAH31" s="216"/>
      <c r="DAI31" s="216"/>
      <c r="DAJ31" s="216"/>
      <c r="DAK31" s="216"/>
      <c r="DAL31" s="216"/>
      <c r="DAM31" s="216"/>
      <c r="DAN31" s="216"/>
      <c r="DAO31" s="216"/>
      <c r="DAP31" s="216"/>
      <c r="DAQ31" s="216"/>
      <c r="DAR31" s="216"/>
      <c r="DAS31" s="216"/>
      <c r="DAT31" s="216"/>
      <c r="DAU31" s="216"/>
      <c r="DAV31" s="216"/>
      <c r="DAW31" s="216"/>
      <c r="DAX31" s="216"/>
      <c r="DAY31" s="216"/>
      <c r="DAZ31" s="216"/>
      <c r="DBA31" s="216"/>
      <c r="DBB31" s="216"/>
      <c r="DBC31" s="216"/>
      <c r="DBD31" s="216"/>
      <c r="DBE31" s="216"/>
      <c r="DBF31" s="216"/>
      <c r="DBG31" s="216"/>
      <c r="DBH31" s="216"/>
      <c r="DBI31" s="216"/>
      <c r="DBJ31" s="216"/>
      <c r="DBK31" s="216"/>
      <c r="DBL31" s="216"/>
      <c r="DBM31" s="216"/>
      <c r="DBN31" s="216"/>
      <c r="DBO31" s="216"/>
      <c r="DBP31" s="216"/>
      <c r="DBQ31" s="216"/>
      <c r="DBR31" s="216"/>
      <c r="DBS31" s="216"/>
      <c r="DBT31" s="216"/>
      <c r="DBU31" s="216"/>
      <c r="DBV31" s="216"/>
      <c r="DBW31" s="216"/>
      <c r="DBX31" s="216"/>
      <c r="DBY31" s="216"/>
      <c r="DBZ31" s="216"/>
      <c r="DCA31" s="216"/>
      <c r="DCB31" s="216"/>
      <c r="DCC31" s="216"/>
      <c r="DCD31" s="216"/>
      <c r="DCE31" s="216"/>
      <c r="DCF31" s="216"/>
      <c r="DCG31" s="216"/>
      <c r="DCH31" s="216"/>
      <c r="DCI31" s="216"/>
      <c r="DCJ31" s="216"/>
      <c r="DCK31" s="216"/>
      <c r="DCL31" s="216"/>
      <c r="DCM31" s="216"/>
      <c r="DCN31" s="216"/>
      <c r="DCO31" s="216"/>
      <c r="DCP31" s="216"/>
      <c r="DCQ31" s="216"/>
      <c r="DCR31" s="216"/>
      <c r="DCS31" s="216"/>
      <c r="DCT31" s="216"/>
      <c r="DCU31" s="216"/>
      <c r="DCV31" s="216"/>
      <c r="DCW31" s="216"/>
      <c r="DCX31" s="216"/>
      <c r="DCY31" s="216"/>
      <c r="DCZ31" s="216"/>
      <c r="DDA31" s="216"/>
      <c r="DDB31" s="216"/>
      <c r="DDC31" s="216"/>
      <c r="DDD31" s="216"/>
      <c r="DDE31" s="216"/>
      <c r="DDF31" s="216"/>
      <c r="DDG31" s="216"/>
      <c r="DDH31" s="216"/>
      <c r="DDI31" s="216"/>
      <c r="DDJ31" s="216"/>
      <c r="DDK31" s="216"/>
      <c r="DDL31" s="216"/>
      <c r="DDM31" s="216"/>
      <c r="DDN31" s="216"/>
      <c r="DDO31" s="216"/>
      <c r="DDP31" s="216"/>
      <c r="DDQ31" s="216"/>
      <c r="DDR31" s="216"/>
      <c r="DDS31" s="216"/>
      <c r="DDT31" s="216"/>
      <c r="DDU31" s="216"/>
      <c r="DDV31" s="216"/>
      <c r="DDW31" s="216"/>
      <c r="DDX31" s="216"/>
      <c r="DDY31" s="216"/>
      <c r="DDZ31" s="216"/>
      <c r="DEA31" s="216"/>
      <c r="DEB31" s="216"/>
      <c r="DEC31" s="216"/>
      <c r="DED31" s="216"/>
      <c r="DEE31" s="216"/>
      <c r="DEF31" s="216"/>
      <c r="DEG31" s="216"/>
      <c r="DEH31" s="216"/>
      <c r="DEI31" s="216"/>
      <c r="DEJ31" s="216"/>
      <c r="DEK31" s="216"/>
      <c r="DEL31" s="216"/>
      <c r="DEM31" s="216"/>
      <c r="DEN31" s="216"/>
      <c r="DEO31" s="216"/>
      <c r="DEP31" s="216"/>
      <c r="DEQ31" s="216"/>
      <c r="DER31" s="216"/>
      <c r="DES31" s="216"/>
      <c r="DET31" s="216"/>
      <c r="DEU31" s="216"/>
      <c r="DEV31" s="216"/>
      <c r="DEW31" s="216"/>
      <c r="DEX31" s="216"/>
      <c r="DEY31" s="216"/>
      <c r="DEZ31" s="216"/>
      <c r="DFA31" s="216"/>
      <c r="DFB31" s="216"/>
      <c r="DFC31" s="216"/>
      <c r="DFD31" s="216"/>
      <c r="DFE31" s="216"/>
      <c r="DFF31" s="216"/>
      <c r="DFG31" s="216"/>
      <c r="DFH31" s="216"/>
      <c r="DFI31" s="216"/>
      <c r="DFJ31" s="216"/>
      <c r="DFK31" s="216"/>
      <c r="DFL31" s="216"/>
      <c r="DFM31" s="216"/>
      <c r="DFN31" s="216"/>
      <c r="DFO31" s="216"/>
      <c r="DFP31" s="216"/>
      <c r="DFQ31" s="216"/>
      <c r="DFR31" s="216"/>
      <c r="DFS31" s="216"/>
      <c r="DFT31" s="216"/>
      <c r="DFU31" s="216"/>
      <c r="DFV31" s="216"/>
      <c r="DFW31" s="216"/>
      <c r="DFX31" s="216"/>
      <c r="DFY31" s="216"/>
      <c r="DFZ31" s="216"/>
      <c r="DGA31" s="216"/>
      <c r="DGB31" s="216"/>
      <c r="DGC31" s="216"/>
      <c r="DGD31" s="216"/>
      <c r="DGE31" s="216"/>
      <c r="DGF31" s="216"/>
      <c r="DGG31" s="216"/>
      <c r="DGH31" s="216"/>
      <c r="DGI31" s="216"/>
      <c r="DGJ31" s="216"/>
      <c r="DGK31" s="216"/>
      <c r="DGL31" s="216"/>
      <c r="DGM31" s="216"/>
      <c r="DGN31" s="216"/>
      <c r="DGO31" s="216"/>
      <c r="DGP31" s="216"/>
      <c r="DGQ31" s="216"/>
      <c r="DGR31" s="216"/>
      <c r="DGS31" s="216"/>
      <c r="DGT31" s="216"/>
      <c r="DGU31" s="216"/>
      <c r="DGV31" s="216"/>
      <c r="DGW31" s="216"/>
      <c r="DGX31" s="216"/>
      <c r="DGY31" s="216"/>
      <c r="DGZ31" s="216"/>
      <c r="DHA31" s="216"/>
      <c r="DHB31" s="216"/>
      <c r="DHC31" s="216"/>
      <c r="DHD31" s="216"/>
      <c r="DHE31" s="216"/>
      <c r="DHF31" s="216"/>
      <c r="DHG31" s="216"/>
      <c r="DHH31" s="216"/>
      <c r="DHI31" s="216"/>
      <c r="DHJ31" s="216"/>
      <c r="DHK31" s="216"/>
      <c r="DHL31" s="216"/>
      <c r="DHM31" s="216"/>
      <c r="DHN31" s="216"/>
      <c r="DHO31" s="216"/>
      <c r="DHP31" s="216"/>
      <c r="DHQ31" s="216"/>
      <c r="DHR31" s="216"/>
      <c r="DHS31" s="216"/>
      <c r="DHT31" s="216"/>
      <c r="DHU31" s="216"/>
      <c r="DHV31" s="216"/>
      <c r="DHW31" s="216"/>
      <c r="DHX31" s="216"/>
      <c r="DHY31" s="216"/>
      <c r="DHZ31" s="216"/>
      <c r="DIA31" s="216"/>
      <c r="DIB31" s="216"/>
      <c r="DIC31" s="216"/>
      <c r="DID31" s="216"/>
      <c r="DIE31" s="216"/>
      <c r="DIF31" s="216"/>
      <c r="DIG31" s="216"/>
      <c r="DIH31" s="216"/>
      <c r="DII31" s="216"/>
      <c r="DIJ31" s="216"/>
      <c r="DIK31" s="216"/>
      <c r="DIL31" s="216"/>
      <c r="DIM31" s="216"/>
      <c r="DIN31" s="216"/>
      <c r="DIO31" s="216"/>
      <c r="DIP31" s="216"/>
      <c r="DIQ31" s="216"/>
      <c r="DIR31" s="216"/>
      <c r="DIS31" s="216"/>
      <c r="DIT31" s="216"/>
      <c r="DIU31" s="216"/>
      <c r="DIV31" s="216"/>
      <c r="DIW31" s="216"/>
      <c r="DIX31" s="216"/>
      <c r="DIY31" s="216"/>
      <c r="DIZ31" s="216"/>
      <c r="DJA31" s="216"/>
      <c r="DJB31" s="216"/>
      <c r="DJC31" s="216"/>
      <c r="DJD31" s="216"/>
      <c r="DJE31" s="216"/>
      <c r="DJF31" s="216"/>
      <c r="DJG31" s="216"/>
      <c r="DJH31" s="216"/>
      <c r="DJI31" s="216"/>
      <c r="DJJ31" s="216"/>
      <c r="DJK31" s="216"/>
      <c r="DJL31" s="216"/>
      <c r="DJM31" s="216"/>
      <c r="DJN31" s="216"/>
      <c r="DJO31" s="216"/>
      <c r="DJP31" s="216"/>
      <c r="DJQ31" s="216"/>
      <c r="DJR31" s="216"/>
      <c r="DJS31" s="216"/>
      <c r="DJT31" s="216"/>
      <c r="DJU31" s="216"/>
      <c r="DJV31" s="216"/>
      <c r="DJW31" s="216"/>
      <c r="DJX31" s="216"/>
      <c r="DJY31" s="216"/>
      <c r="DJZ31" s="216"/>
      <c r="DKA31" s="216"/>
      <c r="DKB31" s="216"/>
      <c r="DKC31" s="216"/>
      <c r="DKD31" s="216"/>
      <c r="DKE31" s="216"/>
      <c r="DKF31" s="216"/>
      <c r="DKG31" s="216"/>
      <c r="DKH31" s="216"/>
      <c r="DKI31" s="216"/>
      <c r="DKJ31" s="216"/>
      <c r="DKK31" s="216"/>
      <c r="DKL31" s="216"/>
      <c r="DKM31" s="216"/>
      <c r="DKN31" s="216"/>
      <c r="DKO31" s="216"/>
      <c r="DKP31" s="216"/>
      <c r="DKQ31" s="216"/>
      <c r="DKR31" s="216"/>
      <c r="DKS31" s="216"/>
      <c r="DKT31" s="216"/>
      <c r="DKU31" s="216"/>
      <c r="DKV31" s="216"/>
      <c r="DKW31" s="216"/>
      <c r="DKX31" s="216"/>
      <c r="DKY31" s="216"/>
      <c r="DKZ31" s="216"/>
      <c r="DLA31" s="216"/>
      <c r="DLB31" s="216"/>
      <c r="DLC31" s="216"/>
      <c r="DLD31" s="216"/>
      <c r="DLE31" s="216"/>
      <c r="DLF31" s="216"/>
      <c r="DLG31" s="216"/>
      <c r="DLH31" s="216"/>
      <c r="DLI31" s="216"/>
      <c r="DLJ31" s="216"/>
      <c r="DLK31" s="216"/>
      <c r="DLL31" s="216"/>
      <c r="DLM31" s="216"/>
      <c r="DLN31" s="216"/>
      <c r="DLO31" s="216"/>
      <c r="DLP31" s="216"/>
      <c r="DLQ31" s="216"/>
      <c r="DLR31" s="216"/>
      <c r="DLS31" s="216"/>
      <c r="DLT31" s="216"/>
      <c r="DLU31" s="216"/>
      <c r="DLV31" s="216"/>
      <c r="DLW31" s="216"/>
      <c r="DLX31" s="216"/>
      <c r="DLY31" s="216"/>
      <c r="DLZ31" s="216"/>
      <c r="DMA31" s="216"/>
      <c r="DMB31" s="216"/>
      <c r="DMC31" s="216"/>
      <c r="DMD31" s="216"/>
      <c r="DME31" s="216"/>
      <c r="DMF31" s="216"/>
      <c r="DMG31" s="216"/>
      <c r="DMH31" s="216"/>
      <c r="DMI31" s="216"/>
      <c r="DMJ31" s="216"/>
      <c r="DMK31" s="216"/>
      <c r="DML31" s="216"/>
      <c r="DMM31" s="216"/>
      <c r="DMN31" s="216"/>
      <c r="DMO31" s="216"/>
      <c r="DMP31" s="216"/>
      <c r="DMQ31" s="216"/>
      <c r="DMR31" s="216"/>
      <c r="DMS31" s="216"/>
      <c r="DMT31" s="216"/>
      <c r="DMU31" s="216"/>
      <c r="DMV31" s="216"/>
      <c r="DMW31" s="216"/>
      <c r="DMX31" s="216"/>
      <c r="DMY31" s="216"/>
      <c r="DMZ31" s="216"/>
      <c r="DNA31" s="216"/>
      <c r="DNB31" s="216"/>
      <c r="DNC31" s="216"/>
      <c r="DND31" s="216"/>
      <c r="DNE31" s="216"/>
      <c r="DNF31" s="216"/>
      <c r="DNG31" s="216"/>
      <c r="DNH31" s="216"/>
      <c r="DNI31" s="216"/>
      <c r="DNJ31" s="216"/>
      <c r="DNK31" s="216"/>
      <c r="DNL31" s="216"/>
      <c r="DNM31" s="216"/>
      <c r="DNN31" s="216"/>
      <c r="DNO31" s="216"/>
      <c r="DNP31" s="216"/>
      <c r="DNQ31" s="216"/>
      <c r="DNR31" s="216"/>
      <c r="DNS31" s="216"/>
      <c r="DNT31" s="216"/>
      <c r="DNU31" s="216"/>
      <c r="DNV31" s="216"/>
      <c r="DNW31" s="216"/>
      <c r="DNX31" s="216"/>
      <c r="DNY31" s="216"/>
      <c r="DNZ31" s="216"/>
      <c r="DOA31" s="216"/>
      <c r="DOB31" s="216"/>
      <c r="DOC31" s="216"/>
      <c r="DOD31" s="216"/>
      <c r="DOE31" s="216"/>
      <c r="DOF31" s="216"/>
      <c r="DOG31" s="216"/>
      <c r="DOH31" s="216"/>
      <c r="DOI31" s="216"/>
      <c r="DOJ31" s="216"/>
      <c r="DOK31" s="216"/>
      <c r="DOL31" s="216"/>
      <c r="DOM31" s="216"/>
      <c r="DON31" s="216"/>
      <c r="DOO31" s="216"/>
      <c r="DOP31" s="216"/>
      <c r="DOQ31" s="216"/>
      <c r="DOR31" s="216"/>
      <c r="DOS31" s="216"/>
      <c r="DOT31" s="216"/>
      <c r="DOU31" s="216"/>
      <c r="DOV31" s="216"/>
      <c r="DOW31" s="216"/>
      <c r="DOX31" s="216"/>
      <c r="DOY31" s="216"/>
      <c r="DOZ31" s="216"/>
      <c r="DPA31" s="216"/>
      <c r="DPB31" s="216"/>
      <c r="DPC31" s="216"/>
      <c r="DPD31" s="216"/>
      <c r="DPE31" s="216"/>
      <c r="DPF31" s="216"/>
      <c r="DPG31" s="216"/>
      <c r="DPH31" s="216"/>
      <c r="DPI31" s="216"/>
      <c r="DPJ31" s="216"/>
      <c r="DPK31" s="216"/>
      <c r="DPL31" s="216"/>
      <c r="DPM31" s="216"/>
      <c r="DPN31" s="216"/>
      <c r="DPO31" s="216"/>
      <c r="DPP31" s="216"/>
      <c r="DPQ31" s="216"/>
      <c r="DPR31" s="216"/>
      <c r="DPS31" s="216"/>
      <c r="DPT31" s="216"/>
      <c r="DPU31" s="216"/>
      <c r="DPV31" s="216"/>
      <c r="DPW31" s="216"/>
      <c r="DPX31" s="216"/>
      <c r="DPY31" s="216"/>
      <c r="DPZ31" s="216"/>
      <c r="DQA31" s="216"/>
      <c r="DQB31" s="216"/>
      <c r="DQC31" s="216"/>
      <c r="DQD31" s="216"/>
      <c r="DQE31" s="216"/>
      <c r="DQF31" s="216"/>
      <c r="DQG31" s="216"/>
      <c r="DQH31" s="216"/>
      <c r="DQI31" s="216"/>
      <c r="DQJ31" s="216"/>
      <c r="DQK31" s="216"/>
      <c r="DQL31" s="216"/>
      <c r="DQM31" s="216"/>
      <c r="DQN31" s="216"/>
      <c r="DQO31" s="216"/>
      <c r="DQP31" s="216"/>
      <c r="DQQ31" s="216"/>
      <c r="DQR31" s="216"/>
      <c r="DQS31" s="216"/>
      <c r="DQT31" s="216"/>
      <c r="DQU31" s="216"/>
      <c r="DQV31" s="216"/>
      <c r="DQW31" s="216"/>
      <c r="DQX31" s="216"/>
      <c r="DQY31" s="216"/>
      <c r="DQZ31" s="216"/>
      <c r="DRA31" s="216"/>
      <c r="DRB31" s="216"/>
      <c r="DRC31" s="216"/>
      <c r="DRD31" s="216"/>
      <c r="DRE31" s="216"/>
      <c r="DRF31" s="216"/>
      <c r="DRG31" s="216"/>
      <c r="DRH31" s="216"/>
      <c r="DRI31" s="216"/>
      <c r="DRJ31" s="216"/>
      <c r="DRK31" s="216"/>
      <c r="DRL31" s="216"/>
      <c r="DRM31" s="216"/>
      <c r="DRN31" s="216"/>
      <c r="DRO31" s="216"/>
      <c r="DRP31" s="216"/>
      <c r="DRQ31" s="216"/>
      <c r="DRR31" s="216"/>
      <c r="DRS31" s="216"/>
      <c r="DRT31" s="216"/>
      <c r="DRU31" s="216"/>
      <c r="DRV31" s="216"/>
      <c r="DRW31" s="216"/>
      <c r="DRX31" s="216"/>
      <c r="DRY31" s="216"/>
      <c r="DRZ31" s="216"/>
      <c r="DSA31" s="216"/>
      <c r="DSB31" s="216"/>
      <c r="DSC31" s="216"/>
      <c r="DSD31" s="216"/>
      <c r="DSE31" s="216"/>
      <c r="DSF31" s="216"/>
      <c r="DSG31" s="216"/>
      <c r="DSH31" s="216"/>
      <c r="DSI31" s="216"/>
      <c r="DSJ31" s="216"/>
      <c r="DSK31" s="216"/>
      <c r="DSL31" s="216"/>
      <c r="DSM31" s="216"/>
      <c r="DSN31" s="216"/>
      <c r="DSO31" s="216"/>
      <c r="DSP31" s="216"/>
      <c r="DSQ31" s="216"/>
      <c r="DSR31" s="216"/>
      <c r="DSS31" s="216"/>
      <c r="DST31" s="216"/>
      <c r="DSU31" s="216"/>
      <c r="DSV31" s="216"/>
      <c r="DSW31" s="216"/>
      <c r="DSX31" s="216"/>
      <c r="DSY31" s="216"/>
      <c r="DSZ31" s="216"/>
      <c r="DTA31" s="216"/>
      <c r="DTB31" s="216"/>
      <c r="DTC31" s="216"/>
      <c r="DTD31" s="216"/>
      <c r="DTE31" s="216"/>
      <c r="DTF31" s="216"/>
      <c r="DTG31" s="216"/>
      <c r="DTH31" s="216"/>
      <c r="DTI31" s="216"/>
      <c r="DTJ31" s="216"/>
      <c r="DTK31" s="216"/>
      <c r="DTL31" s="216"/>
      <c r="DTM31" s="216"/>
      <c r="DTN31" s="216"/>
      <c r="DTO31" s="216"/>
      <c r="DTP31" s="216"/>
      <c r="DTQ31" s="216"/>
      <c r="DTR31" s="216"/>
      <c r="DTS31" s="216"/>
      <c r="DTT31" s="216"/>
      <c r="DTU31" s="216"/>
      <c r="DTV31" s="216"/>
      <c r="DTW31" s="216"/>
      <c r="DTX31" s="216"/>
      <c r="DTY31" s="216"/>
      <c r="DTZ31" s="216"/>
      <c r="DUA31" s="216"/>
      <c r="DUB31" s="216"/>
      <c r="DUC31" s="216"/>
      <c r="DUD31" s="216"/>
      <c r="DUE31" s="216"/>
      <c r="DUF31" s="216"/>
      <c r="DUG31" s="216"/>
      <c r="DUH31" s="216"/>
      <c r="DUI31" s="216"/>
      <c r="DUJ31" s="216"/>
      <c r="DUK31" s="216"/>
      <c r="DUL31" s="216"/>
      <c r="DUM31" s="216"/>
      <c r="DUN31" s="216"/>
      <c r="DUO31" s="216"/>
      <c r="DUP31" s="216"/>
      <c r="DUQ31" s="216"/>
      <c r="DUR31" s="216"/>
      <c r="DUS31" s="216"/>
      <c r="DUT31" s="216"/>
      <c r="DUU31" s="216"/>
      <c r="DUV31" s="216"/>
      <c r="DUW31" s="216"/>
      <c r="DUX31" s="216"/>
      <c r="DUY31" s="216"/>
      <c r="DUZ31" s="216"/>
      <c r="DVA31" s="216"/>
      <c r="DVB31" s="216"/>
      <c r="DVC31" s="216"/>
      <c r="DVD31" s="216"/>
      <c r="DVE31" s="216"/>
      <c r="DVF31" s="216"/>
      <c r="DVG31" s="216"/>
      <c r="DVH31" s="216"/>
      <c r="DVI31" s="216"/>
      <c r="DVJ31" s="216"/>
      <c r="DVK31" s="216"/>
      <c r="DVL31" s="216"/>
      <c r="DVM31" s="216"/>
      <c r="DVN31" s="216"/>
      <c r="DVO31" s="216"/>
      <c r="DVP31" s="216"/>
      <c r="DVQ31" s="216"/>
      <c r="DVR31" s="216"/>
      <c r="DVS31" s="216"/>
      <c r="DVT31" s="216"/>
      <c r="DVU31" s="216"/>
      <c r="DVV31" s="216"/>
      <c r="DVW31" s="216"/>
      <c r="DVX31" s="216"/>
      <c r="DVY31" s="216"/>
      <c r="DVZ31" s="216"/>
      <c r="DWA31" s="216"/>
      <c r="DWB31" s="216"/>
      <c r="DWC31" s="216"/>
      <c r="DWD31" s="216"/>
      <c r="DWE31" s="216"/>
      <c r="DWF31" s="216"/>
      <c r="DWG31" s="216"/>
      <c r="DWH31" s="216"/>
      <c r="DWI31" s="216"/>
      <c r="DWJ31" s="216"/>
      <c r="DWK31" s="216"/>
      <c r="DWL31" s="216"/>
      <c r="DWM31" s="216"/>
      <c r="DWN31" s="216"/>
      <c r="DWO31" s="216"/>
      <c r="DWP31" s="216"/>
      <c r="DWQ31" s="216"/>
      <c r="DWR31" s="216"/>
      <c r="DWS31" s="216"/>
      <c r="DWT31" s="216"/>
      <c r="DWU31" s="216"/>
      <c r="DWV31" s="216"/>
      <c r="DWW31" s="216"/>
      <c r="DWX31" s="216"/>
      <c r="DWY31" s="216"/>
      <c r="DWZ31" s="216"/>
      <c r="DXA31" s="216"/>
      <c r="DXB31" s="216"/>
      <c r="DXC31" s="216"/>
      <c r="DXD31" s="216"/>
      <c r="DXE31" s="216"/>
      <c r="DXF31" s="216"/>
      <c r="DXG31" s="216"/>
      <c r="DXH31" s="216"/>
      <c r="DXI31" s="216"/>
      <c r="DXJ31" s="216"/>
      <c r="DXK31" s="216"/>
      <c r="DXL31" s="216"/>
      <c r="DXM31" s="216"/>
      <c r="DXN31" s="216"/>
      <c r="DXO31" s="216"/>
      <c r="DXP31" s="216"/>
      <c r="DXQ31" s="216"/>
      <c r="DXR31" s="216"/>
      <c r="DXS31" s="216"/>
      <c r="DXT31" s="216"/>
      <c r="DXU31" s="216"/>
      <c r="DXV31" s="216"/>
      <c r="DXW31" s="216"/>
      <c r="DXX31" s="216"/>
      <c r="DXY31" s="216"/>
      <c r="DXZ31" s="216"/>
      <c r="DYA31" s="216"/>
      <c r="DYB31" s="216"/>
      <c r="DYC31" s="216"/>
      <c r="DYD31" s="216"/>
      <c r="DYE31" s="216"/>
      <c r="DYF31" s="216"/>
      <c r="DYG31" s="216"/>
      <c r="DYH31" s="216"/>
      <c r="DYI31" s="216"/>
      <c r="DYJ31" s="216"/>
      <c r="DYK31" s="216"/>
      <c r="DYL31" s="216"/>
      <c r="DYM31" s="216"/>
      <c r="DYN31" s="216"/>
      <c r="DYO31" s="216"/>
      <c r="DYP31" s="216"/>
      <c r="DYQ31" s="216"/>
      <c r="DYR31" s="216"/>
      <c r="DYS31" s="216"/>
      <c r="DYT31" s="216"/>
      <c r="DYU31" s="216"/>
      <c r="DYV31" s="216"/>
      <c r="DYW31" s="216"/>
      <c r="DYX31" s="216"/>
      <c r="DYY31" s="216"/>
      <c r="DYZ31" s="216"/>
      <c r="DZA31" s="216"/>
      <c r="DZB31" s="216"/>
      <c r="DZC31" s="216"/>
      <c r="DZD31" s="216"/>
      <c r="DZE31" s="216"/>
      <c r="DZF31" s="216"/>
      <c r="DZG31" s="216"/>
      <c r="DZH31" s="216"/>
      <c r="DZI31" s="216"/>
      <c r="DZJ31" s="216"/>
      <c r="DZK31" s="216"/>
      <c r="DZL31" s="216"/>
      <c r="DZM31" s="216"/>
      <c r="DZN31" s="216"/>
      <c r="DZO31" s="216"/>
      <c r="DZP31" s="216"/>
      <c r="DZQ31" s="216"/>
      <c r="DZR31" s="216"/>
      <c r="DZS31" s="216"/>
      <c r="DZT31" s="216"/>
      <c r="DZU31" s="216"/>
      <c r="DZV31" s="216"/>
      <c r="DZW31" s="216"/>
      <c r="DZX31" s="216"/>
      <c r="DZY31" s="216"/>
      <c r="DZZ31" s="216"/>
      <c r="EAA31" s="216"/>
      <c r="EAB31" s="216"/>
      <c r="EAC31" s="216"/>
      <c r="EAD31" s="216"/>
      <c r="EAE31" s="216"/>
      <c r="EAF31" s="216"/>
      <c r="EAG31" s="216"/>
      <c r="EAH31" s="216"/>
      <c r="EAI31" s="216"/>
      <c r="EAJ31" s="216"/>
      <c r="EAK31" s="216"/>
      <c r="EAL31" s="216"/>
      <c r="EAM31" s="216"/>
      <c r="EAN31" s="216"/>
      <c r="EAO31" s="216"/>
      <c r="EAP31" s="216"/>
      <c r="EAQ31" s="216"/>
      <c r="EAR31" s="216"/>
      <c r="EAS31" s="216"/>
      <c r="EAT31" s="216"/>
      <c r="EAU31" s="216"/>
      <c r="EAV31" s="216"/>
      <c r="EAW31" s="216"/>
      <c r="EAX31" s="216"/>
      <c r="EAY31" s="216"/>
      <c r="EAZ31" s="216"/>
      <c r="EBA31" s="216"/>
      <c r="EBB31" s="216"/>
      <c r="EBC31" s="216"/>
      <c r="EBD31" s="216"/>
      <c r="EBE31" s="216"/>
      <c r="EBF31" s="216"/>
      <c r="EBG31" s="216"/>
      <c r="EBH31" s="216"/>
      <c r="EBI31" s="216"/>
      <c r="EBJ31" s="216"/>
      <c r="EBK31" s="216"/>
      <c r="EBL31" s="216"/>
      <c r="EBM31" s="216"/>
      <c r="EBN31" s="216"/>
      <c r="EBO31" s="216"/>
      <c r="EBP31" s="216"/>
      <c r="EBQ31" s="216"/>
      <c r="EBR31" s="216"/>
      <c r="EBS31" s="216"/>
      <c r="EBT31" s="216"/>
      <c r="EBU31" s="216"/>
      <c r="EBV31" s="216"/>
      <c r="EBW31" s="216"/>
      <c r="EBX31" s="216"/>
      <c r="EBY31" s="216"/>
      <c r="EBZ31" s="216"/>
      <c r="ECA31" s="216"/>
      <c r="ECB31" s="216"/>
      <c r="ECC31" s="216"/>
      <c r="ECD31" s="216"/>
      <c r="ECE31" s="216"/>
      <c r="ECF31" s="216"/>
      <c r="ECG31" s="216"/>
      <c r="ECH31" s="216"/>
      <c r="ECI31" s="216"/>
      <c r="ECJ31" s="216"/>
      <c r="ECK31" s="216"/>
      <c r="ECL31" s="216"/>
      <c r="ECM31" s="216"/>
      <c r="ECN31" s="216"/>
      <c r="ECO31" s="216"/>
      <c r="ECP31" s="216"/>
      <c r="ECQ31" s="216"/>
      <c r="ECR31" s="216"/>
      <c r="ECS31" s="216"/>
      <c r="ECT31" s="216"/>
      <c r="ECU31" s="216"/>
      <c r="ECV31" s="216"/>
      <c r="ECW31" s="216"/>
      <c r="ECX31" s="216"/>
      <c r="ECY31" s="216"/>
      <c r="ECZ31" s="216"/>
      <c r="EDA31" s="216"/>
      <c r="EDB31" s="216"/>
      <c r="EDC31" s="216"/>
      <c r="EDD31" s="216"/>
      <c r="EDE31" s="216"/>
      <c r="EDF31" s="216"/>
      <c r="EDG31" s="216"/>
      <c r="EDH31" s="216"/>
      <c r="EDI31" s="216"/>
      <c r="EDJ31" s="216"/>
      <c r="EDK31" s="216"/>
      <c r="EDL31" s="216"/>
      <c r="EDM31" s="216"/>
      <c r="EDN31" s="216"/>
      <c r="EDO31" s="216"/>
      <c r="EDP31" s="216"/>
      <c r="EDQ31" s="216"/>
      <c r="EDR31" s="216"/>
      <c r="EDS31" s="216"/>
      <c r="EDT31" s="216"/>
      <c r="EDU31" s="216"/>
      <c r="EDV31" s="216"/>
      <c r="EDW31" s="216"/>
      <c r="EDX31" s="216"/>
      <c r="EDY31" s="216"/>
      <c r="EDZ31" s="216"/>
      <c r="EEA31" s="216"/>
      <c r="EEB31" s="216"/>
      <c r="EEC31" s="216"/>
      <c r="EED31" s="216"/>
      <c r="EEE31" s="216"/>
      <c r="EEF31" s="216"/>
      <c r="EEG31" s="216"/>
      <c r="EEH31" s="216"/>
      <c r="EEI31" s="216"/>
      <c r="EEJ31" s="216"/>
      <c r="EEK31" s="216"/>
      <c r="EEL31" s="216"/>
      <c r="EEM31" s="216"/>
      <c r="EEN31" s="216"/>
      <c r="EEO31" s="216"/>
      <c r="EEP31" s="216"/>
      <c r="EEQ31" s="216"/>
      <c r="EER31" s="216"/>
      <c r="EES31" s="216"/>
      <c r="EET31" s="216"/>
      <c r="EEU31" s="216"/>
      <c r="EEV31" s="216"/>
      <c r="EEW31" s="216"/>
      <c r="EEX31" s="216"/>
      <c r="EEY31" s="216"/>
      <c r="EEZ31" s="216"/>
      <c r="EFA31" s="216"/>
      <c r="EFB31" s="216"/>
      <c r="EFC31" s="216"/>
      <c r="EFD31" s="216"/>
      <c r="EFE31" s="216"/>
      <c r="EFF31" s="216"/>
      <c r="EFG31" s="216"/>
      <c r="EFH31" s="216"/>
      <c r="EFI31" s="216"/>
      <c r="EFJ31" s="216"/>
      <c r="EFK31" s="216"/>
      <c r="EFL31" s="216"/>
      <c r="EFM31" s="216"/>
      <c r="EFN31" s="216"/>
      <c r="EFO31" s="216"/>
      <c r="EFP31" s="216"/>
      <c r="EFQ31" s="216"/>
      <c r="EFR31" s="216"/>
      <c r="EFS31" s="216"/>
      <c r="EFT31" s="216"/>
      <c r="EFU31" s="216"/>
      <c r="EFV31" s="216"/>
      <c r="EFW31" s="216"/>
      <c r="EFX31" s="216"/>
      <c r="EFY31" s="216"/>
      <c r="EFZ31" s="216"/>
      <c r="EGA31" s="216"/>
      <c r="EGB31" s="216"/>
      <c r="EGC31" s="216"/>
      <c r="EGD31" s="216"/>
      <c r="EGE31" s="216"/>
      <c r="EGF31" s="216"/>
      <c r="EGG31" s="216"/>
      <c r="EGH31" s="216"/>
      <c r="EGI31" s="216"/>
      <c r="EGJ31" s="216"/>
      <c r="EGK31" s="216"/>
      <c r="EGL31" s="216"/>
      <c r="EGM31" s="216"/>
      <c r="EGN31" s="216"/>
      <c r="EGO31" s="216"/>
      <c r="EGP31" s="216"/>
      <c r="EGQ31" s="216"/>
      <c r="EGR31" s="216"/>
      <c r="EGS31" s="216"/>
      <c r="EGT31" s="216"/>
      <c r="EGU31" s="216"/>
      <c r="EGV31" s="216"/>
      <c r="EGW31" s="216"/>
      <c r="EGX31" s="216"/>
      <c r="EGY31" s="216"/>
      <c r="EGZ31" s="216"/>
      <c r="EHA31" s="216"/>
      <c r="EHB31" s="216"/>
      <c r="EHC31" s="216"/>
      <c r="EHD31" s="216"/>
      <c r="EHE31" s="216"/>
      <c r="EHF31" s="216"/>
      <c r="EHG31" s="216"/>
      <c r="EHH31" s="216"/>
      <c r="EHI31" s="216"/>
      <c r="EHJ31" s="216"/>
      <c r="EHK31" s="216"/>
      <c r="EHL31" s="216"/>
      <c r="EHM31" s="216"/>
      <c r="EHN31" s="216"/>
      <c r="EHO31" s="216"/>
      <c r="EHP31" s="216"/>
      <c r="EHQ31" s="216"/>
      <c r="EHR31" s="216"/>
      <c r="EHS31" s="216"/>
      <c r="EHT31" s="216"/>
      <c r="EHU31" s="216"/>
      <c r="EHV31" s="216"/>
      <c r="EHW31" s="216"/>
      <c r="EHX31" s="216"/>
      <c r="EHY31" s="216"/>
      <c r="EHZ31" s="216"/>
      <c r="EIA31" s="216"/>
      <c r="EIB31" s="216"/>
      <c r="EIC31" s="216"/>
      <c r="EID31" s="216"/>
      <c r="EIE31" s="216"/>
      <c r="EIF31" s="216"/>
      <c r="EIG31" s="216"/>
      <c r="EIH31" s="216"/>
      <c r="EII31" s="216"/>
      <c r="EIJ31" s="216"/>
      <c r="EIK31" s="216"/>
      <c r="EIL31" s="216"/>
      <c r="EIM31" s="216"/>
      <c r="EIN31" s="216"/>
      <c r="EIO31" s="216"/>
      <c r="EIP31" s="216"/>
      <c r="EIQ31" s="216"/>
      <c r="EIR31" s="216"/>
      <c r="EIS31" s="216"/>
      <c r="EIT31" s="216"/>
      <c r="EIU31" s="216"/>
      <c r="EIV31" s="216"/>
      <c r="EIW31" s="216"/>
      <c r="EIX31" s="216"/>
      <c r="EIY31" s="216"/>
      <c r="EIZ31" s="216"/>
      <c r="EJA31" s="216"/>
      <c r="EJB31" s="216"/>
      <c r="EJC31" s="216"/>
      <c r="EJD31" s="216"/>
      <c r="EJE31" s="216"/>
      <c r="EJF31" s="216"/>
      <c r="EJG31" s="216"/>
      <c r="EJH31" s="216"/>
      <c r="EJI31" s="216"/>
      <c r="EJJ31" s="216"/>
      <c r="EJK31" s="216"/>
      <c r="EJL31" s="216"/>
      <c r="EJM31" s="216"/>
      <c r="EJN31" s="216"/>
      <c r="EJO31" s="216"/>
      <c r="EJP31" s="216"/>
      <c r="EJQ31" s="216"/>
      <c r="EJR31" s="216"/>
      <c r="EJS31" s="216"/>
      <c r="EJT31" s="216"/>
      <c r="EJU31" s="216"/>
      <c r="EJV31" s="216"/>
      <c r="EJW31" s="216"/>
      <c r="EJX31" s="216"/>
      <c r="EJY31" s="216"/>
      <c r="EJZ31" s="216"/>
      <c r="EKA31" s="216"/>
      <c r="EKB31" s="216"/>
      <c r="EKC31" s="216"/>
      <c r="EKD31" s="216"/>
      <c r="EKE31" s="216"/>
      <c r="EKF31" s="216"/>
      <c r="EKG31" s="216"/>
      <c r="EKH31" s="216"/>
      <c r="EKI31" s="216"/>
      <c r="EKJ31" s="216"/>
      <c r="EKK31" s="216"/>
      <c r="EKL31" s="216"/>
      <c r="EKM31" s="216"/>
      <c r="EKN31" s="216"/>
      <c r="EKO31" s="216"/>
      <c r="EKP31" s="216"/>
      <c r="EKQ31" s="216"/>
      <c r="EKR31" s="216"/>
      <c r="EKS31" s="216"/>
      <c r="EKT31" s="216"/>
      <c r="EKU31" s="216"/>
      <c r="EKV31" s="216"/>
      <c r="EKW31" s="216"/>
      <c r="EKX31" s="216"/>
      <c r="EKY31" s="216"/>
      <c r="EKZ31" s="216"/>
      <c r="ELA31" s="216"/>
      <c r="ELB31" s="216"/>
      <c r="ELC31" s="216"/>
      <c r="ELD31" s="216"/>
      <c r="ELE31" s="216"/>
      <c r="ELF31" s="216"/>
      <c r="ELG31" s="216"/>
      <c r="ELH31" s="216"/>
      <c r="ELI31" s="216"/>
      <c r="ELJ31" s="216"/>
      <c r="ELK31" s="216"/>
      <c r="ELL31" s="216"/>
      <c r="ELM31" s="216"/>
      <c r="ELN31" s="216"/>
      <c r="ELO31" s="216"/>
      <c r="ELP31" s="216"/>
      <c r="ELQ31" s="216"/>
      <c r="ELR31" s="216"/>
      <c r="ELS31" s="216"/>
      <c r="ELT31" s="216"/>
      <c r="ELU31" s="216"/>
      <c r="ELV31" s="216"/>
      <c r="ELW31" s="216"/>
      <c r="ELX31" s="216"/>
      <c r="ELY31" s="216"/>
      <c r="ELZ31" s="216"/>
      <c r="EMA31" s="216"/>
      <c r="EMB31" s="216"/>
      <c r="EMC31" s="216"/>
      <c r="EMD31" s="216"/>
      <c r="EME31" s="216"/>
      <c r="EMF31" s="216"/>
      <c r="EMG31" s="216"/>
      <c r="EMH31" s="216"/>
      <c r="EMI31" s="216"/>
      <c r="EMJ31" s="216"/>
      <c r="EMK31" s="216"/>
      <c r="EML31" s="216"/>
      <c r="EMM31" s="216"/>
      <c r="EMN31" s="216"/>
      <c r="EMO31" s="216"/>
      <c r="EMP31" s="216"/>
      <c r="EMQ31" s="216"/>
      <c r="EMR31" s="216"/>
      <c r="EMS31" s="216"/>
      <c r="EMT31" s="216"/>
      <c r="EMU31" s="216"/>
      <c r="EMV31" s="216"/>
      <c r="EMW31" s="216"/>
      <c r="EMX31" s="216"/>
      <c r="EMY31" s="216"/>
      <c r="EMZ31" s="216"/>
      <c r="ENA31" s="216"/>
      <c r="ENB31" s="216"/>
      <c r="ENC31" s="216"/>
      <c r="END31" s="216"/>
      <c r="ENE31" s="216"/>
      <c r="ENF31" s="216"/>
      <c r="ENG31" s="216"/>
      <c r="ENH31" s="216"/>
      <c r="ENI31" s="216"/>
      <c r="ENJ31" s="216"/>
      <c r="ENK31" s="216"/>
      <c r="ENL31" s="216"/>
      <c r="ENM31" s="216"/>
      <c r="ENN31" s="216"/>
      <c r="ENO31" s="216"/>
      <c r="ENP31" s="216"/>
      <c r="ENQ31" s="216"/>
      <c r="ENR31" s="216"/>
      <c r="ENS31" s="216"/>
      <c r="ENT31" s="216"/>
      <c r="ENU31" s="216"/>
      <c r="ENV31" s="216"/>
      <c r="ENW31" s="216"/>
      <c r="ENX31" s="216"/>
      <c r="ENY31" s="216"/>
      <c r="ENZ31" s="216"/>
      <c r="EOA31" s="216"/>
      <c r="EOB31" s="216"/>
      <c r="EOC31" s="216"/>
      <c r="EOD31" s="216"/>
      <c r="EOE31" s="216"/>
      <c r="EOF31" s="216"/>
      <c r="EOG31" s="216"/>
      <c r="EOH31" s="216"/>
      <c r="EOI31" s="216"/>
      <c r="EOJ31" s="216"/>
      <c r="EOK31" s="216"/>
      <c r="EOL31" s="216"/>
      <c r="EOM31" s="216"/>
      <c r="EON31" s="216"/>
      <c r="EOO31" s="216"/>
      <c r="EOP31" s="216"/>
      <c r="EOQ31" s="216"/>
      <c r="EOR31" s="216"/>
      <c r="EOS31" s="216"/>
      <c r="EOT31" s="216"/>
      <c r="EOU31" s="216"/>
      <c r="EOV31" s="216"/>
      <c r="EOW31" s="216"/>
      <c r="EOX31" s="216"/>
      <c r="EOY31" s="216"/>
      <c r="EOZ31" s="216"/>
      <c r="EPA31" s="216"/>
      <c r="EPB31" s="216"/>
      <c r="EPC31" s="216"/>
      <c r="EPD31" s="216"/>
      <c r="EPE31" s="216"/>
      <c r="EPF31" s="216"/>
      <c r="EPG31" s="216"/>
      <c r="EPH31" s="216"/>
      <c r="EPI31" s="216"/>
      <c r="EPJ31" s="216"/>
      <c r="EPK31" s="216"/>
      <c r="EPL31" s="216"/>
      <c r="EPM31" s="216"/>
      <c r="EPN31" s="216"/>
      <c r="EPO31" s="216"/>
      <c r="EPP31" s="216"/>
      <c r="EPQ31" s="216"/>
      <c r="EPR31" s="216"/>
      <c r="EPS31" s="216"/>
      <c r="EPT31" s="216"/>
      <c r="EPU31" s="216"/>
      <c r="EPV31" s="216"/>
      <c r="EPW31" s="216"/>
      <c r="EPX31" s="216"/>
      <c r="EPY31" s="216"/>
      <c r="EPZ31" s="216"/>
      <c r="EQA31" s="216"/>
      <c r="EQB31" s="216"/>
      <c r="EQC31" s="216"/>
      <c r="EQD31" s="216"/>
      <c r="EQE31" s="216"/>
      <c r="EQF31" s="216"/>
      <c r="EQG31" s="216"/>
      <c r="EQH31" s="216"/>
      <c r="EQI31" s="216"/>
      <c r="EQJ31" s="216"/>
      <c r="EQK31" s="216"/>
      <c r="EQL31" s="216"/>
      <c r="EQM31" s="216"/>
      <c r="EQN31" s="216"/>
      <c r="EQO31" s="216"/>
      <c r="EQP31" s="216"/>
      <c r="EQQ31" s="216"/>
      <c r="EQR31" s="216"/>
      <c r="EQS31" s="216"/>
      <c r="EQT31" s="216"/>
      <c r="EQU31" s="216"/>
      <c r="EQV31" s="216"/>
      <c r="EQW31" s="216"/>
      <c r="EQX31" s="216"/>
      <c r="EQY31" s="216"/>
      <c r="EQZ31" s="216"/>
      <c r="ERA31" s="216"/>
      <c r="ERB31" s="216"/>
      <c r="ERC31" s="216"/>
      <c r="ERD31" s="216"/>
      <c r="ERE31" s="216"/>
      <c r="ERF31" s="216"/>
      <c r="ERG31" s="216"/>
      <c r="ERH31" s="216"/>
      <c r="ERI31" s="216"/>
      <c r="ERJ31" s="216"/>
      <c r="ERK31" s="216"/>
      <c r="ERL31" s="216"/>
      <c r="ERM31" s="216"/>
      <c r="ERN31" s="216"/>
      <c r="ERO31" s="216"/>
      <c r="ERP31" s="216"/>
      <c r="ERQ31" s="216"/>
      <c r="ERR31" s="216"/>
      <c r="ERS31" s="216"/>
      <c r="ERT31" s="216"/>
      <c r="ERU31" s="216"/>
      <c r="ERV31" s="216"/>
      <c r="ERW31" s="216"/>
      <c r="ERX31" s="216"/>
      <c r="ERY31" s="216"/>
      <c r="ERZ31" s="216"/>
      <c r="ESA31" s="216"/>
      <c r="ESB31" s="216"/>
      <c r="ESC31" s="216"/>
      <c r="ESD31" s="216"/>
      <c r="ESE31" s="216"/>
      <c r="ESF31" s="216"/>
      <c r="ESG31" s="216"/>
      <c r="ESH31" s="216"/>
      <c r="ESI31" s="216"/>
      <c r="ESJ31" s="216"/>
      <c r="ESK31" s="216"/>
      <c r="ESL31" s="216"/>
      <c r="ESM31" s="216"/>
      <c r="ESN31" s="216"/>
      <c r="ESO31" s="216"/>
      <c r="ESP31" s="216"/>
      <c r="ESQ31" s="216"/>
      <c r="ESR31" s="216"/>
      <c r="ESS31" s="216"/>
      <c r="EST31" s="216"/>
      <c r="ESU31" s="216"/>
      <c r="ESV31" s="216"/>
      <c r="ESW31" s="216"/>
      <c r="ESX31" s="216"/>
      <c r="ESY31" s="216"/>
      <c r="ESZ31" s="216"/>
      <c r="ETA31" s="216"/>
      <c r="ETB31" s="216"/>
      <c r="ETC31" s="216"/>
      <c r="ETD31" s="216"/>
      <c r="ETE31" s="216"/>
      <c r="ETF31" s="216"/>
      <c r="ETG31" s="216"/>
      <c r="ETH31" s="216"/>
      <c r="ETI31" s="216"/>
      <c r="ETJ31" s="216"/>
      <c r="ETK31" s="216"/>
      <c r="ETL31" s="216"/>
      <c r="ETM31" s="216"/>
      <c r="ETN31" s="216"/>
      <c r="ETO31" s="216"/>
      <c r="ETP31" s="216"/>
      <c r="ETQ31" s="216"/>
      <c r="ETR31" s="216"/>
      <c r="ETS31" s="216"/>
      <c r="ETT31" s="216"/>
      <c r="ETU31" s="216"/>
      <c r="ETV31" s="216"/>
      <c r="ETW31" s="216"/>
      <c r="ETX31" s="216"/>
      <c r="ETY31" s="216"/>
      <c r="ETZ31" s="216"/>
      <c r="EUA31" s="216"/>
      <c r="EUB31" s="216"/>
      <c r="EUC31" s="216"/>
      <c r="EUD31" s="216"/>
      <c r="EUE31" s="216"/>
      <c r="EUF31" s="216"/>
      <c r="EUG31" s="216"/>
      <c r="EUH31" s="216"/>
      <c r="EUI31" s="216"/>
      <c r="EUJ31" s="216"/>
      <c r="EUK31" s="216"/>
      <c r="EUL31" s="216"/>
      <c r="EUM31" s="216"/>
      <c r="EUN31" s="216"/>
      <c r="EUO31" s="216"/>
      <c r="EUP31" s="216"/>
      <c r="EUQ31" s="216"/>
      <c r="EUR31" s="216"/>
      <c r="EUS31" s="216"/>
      <c r="EUT31" s="216"/>
      <c r="EUU31" s="216"/>
      <c r="EUV31" s="216"/>
      <c r="EUW31" s="216"/>
      <c r="EUX31" s="216"/>
      <c r="EUY31" s="216"/>
      <c r="EUZ31" s="216"/>
      <c r="EVA31" s="216"/>
      <c r="EVB31" s="216"/>
      <c r="EVC31" s="216"/>
      <c r="EVD31" s="216"/>
      <c r="EVE31" s="216"/>
      <c r="EVF31" s="216"/>
      <c r="EVG31" s="216"/>
      <c r="EVH31" s="216"/>
      <c r="EVI31" s="216"/>
      <c r="EVJ31" s="216"/>
      <c r="EVK31" s="216"/>
      <c r="EVL31" s="216"/>
      <c r="EVM31" s="216"/>
      <c r="EVN31" s="216"/>
      <c r="EVO31" s="216"/>
      <c r="EVP31" s="216"/>
      <c r="EVQ31" s="216"/>
      <c r="EVR31" s="216"/>
      <c r="EVS31" s="216"/>
      <c r="EVT31" s="216"/>
      <c r="EVU31" s="216"/>
      <c r="EVV31" s="216"/>
      <c r="EVW31" s="216"/>
      <c r="EVX31" s="216"/>
      <c r="EVY31" s="216"/>
      <c r="EVZ31" s="216"/>
      <c r="EWA31" s="216"/>
      <c r="EWB31" s="216"/>
      <c r="EWC31" s="216"/>
      <c r="EWD31" s="216"/>
      <c r="EWE31" s="216"/>
      <c r="EWF31" s="216"/>
      <c r="EWG31" s="216"/>
      <c r="EWH31" s="216"/>
      <c r="EWI31" s="216"/>
      <c r="EWJ31" s="216"/>
      <c r="EWK31" s="216"/>
      <c r="EWL31" s="216"/>
      <c r="EWM31" s="216"/>
      <c r="EWN31" s="216"/>
      <c r="EWO31" s="216"/>
      <c r="EWP31" s="216"/>
      <c r="EWQ31" s="216"/>
      <c r="EWR31" s="216"/>
      <c r="EWS31" s="216"/>
      <c r="EWT31" s="216"/>
      <c r="EWU31" s="216"/>
      <c r="EWV31" s="216"/>
      <c r="EWW31" s="216"/>
      <c r="EWX31" s="216"/>
      <c r="EWY31" s="216"/>
      <c r="EWZ31" s="216"/>
      <c r="EXA31" s="216"/>
      <c r="EXB31" s="216"/>
      <c r="EXC31" s="216"/>
      <c r="EXD31" s="216"/>
      <c r="EXE31" s="216"/>
      <c r="EXF31" s="216"/>
      <c r="EXG31" s="216"/>
      <c r="EXH31" s="216"/>
      <c r="EXI31" s="216"/>
      <c r="EXJ31" s="216"/>
      <c r="EXK31" s="216"/>
      <c r="EXL31" s="216"/>
      <c r="EXM31" s="216"/>
      <c r="EXN31" s="216"/>
      <c r="EXO31" s="216"/>
      <c r="EXP31" s="216"/>
      <c r="EXQ31" s="216"/>
      <c r="EXR31" s="216"/>
      <c r="EXS31" s="216"/>
      <c r="EXT31" s="216"/>
      <c r="EXU31" s="216"/>
      <c r="EXV31" s="216"/>
      <c r="EXW31" s="216"/>
      <c r="EXX31" s="216"/>
      <c r="EXY31" s="216"/>
      <c r="EXZ31" s="216"/>
      <c r="EYA31" s="216"/>
      <c r="EYB31" s="216"/>
      <c r="EYC31" s="216"/>
      <c r="EYD31" s="216"/>
      <c r="EYE31" s="216"/>
      <c r="EYF31" s="216"/>
      <c r="EYG31" s="216"/>
      <c r="EYH31" s="216"/>
      <c r="EYI31" s="216"/>
      <c r="EYJ31" s="216"/>
      <c r="EYK31" s="216"/>
      <c r="EYL31" s="216"/>
      <c r="EYM31" s="216"/>
      <c r="EYN31" s="216"/>
      <c r="EYO31" s="216"/>
      <c r="EYP31" s="216"/>
      <c r="EYQ31" s="216"/>
      <c r="EYR31" s="216"/>
      <c r="EYS31" s="216"/>
      <c r="EYT31" s="216"/>
      <c r="EYU31" s="216"/>
      <c r="EYV31" s="216"/>
      <c r="EYW31" s="216"/>
      <c r="EYX31" s="216"/>
      <c r="EYY31" s="216"/>
      <c r="EYZ31" s="216"/>
      <c r="EZA31" s="216"/>
      <c r="EZB31" s="216"/>
      <c r="EZC31" s="216"/>
      <c r="EZD31" s="216"/>
      <c r="EZE31" s="216"/>
      <c r="EZF31" s="216"/>
      <c r="EZG31" s="216"/>
      <c r="EZH31" s="216"/>
      <c r="EZI31" s="216"/>
      <c r="EZJ31" s="216"/>
      <c r="EZK31" s="216"/>
      <c r="EZL31" s="216"/>
      <c r="EZM31" s="216"/>
      <c r="EZN31" s="216"/>
      <c r="EZO31" s="216"/>
      <c r="EZP31" s="216"/>
      <c r="EZQ31" s="216"/>
      <c r="EZR31" s="216"/>
      <c r="EZS31" s="216"/>
      <c r="EZT31" s="216"/>
      <c r="EZU31" s="216"/>
      <c r="EZV31" s="216"/>
      <c r="EZW31" s="216"/>
      <c r="EZX31" s="216"/>
      <c r="EZY31" s="216"/>
      <c r="EZZ31" s="216"/>
      <c r="FAA31" s="216"/>
      <c r="FAB31" s="216"/>
      <c r="FAC31" s="216"/>
      <c r="FAD31" s="216"/>
      <c r="FAE31" s="216"/>
      <c r="FAF31" s="216"/>
      <c r="FAG31" s="216"/>
      <c r="FAH31" s="216"/>
      <c r="FAI31" s="216"/>
      <c r="FAJ31" s="216"/>
      <c r="FAK31" s="216"/>
      <c r="FAL31" s="216"/>
      <c r="FAM31" s="216"/>
      <c r="FAN31" s="216"/>
      <c r="FAO31" s="216"/>
      <c r="FAP31" s="216"/>
      <c r="FAQ31" s="216"/>
      <c r="FAR31" s="216"/>
      <c r="FAS31" s="216"/>
      <c r="FAT31" s="216"/>
      <c r="FAU31" s="216"/>
      <c r="FAV31" s="216"/>
      <c r="FAW31" s="216"/>
      <c r="FAX31" s="216"/>
      <c r="FAY31" s="216"/>
      <c r="FAZ31" s="216"/>
      <c r="FBA31" s="216"/>
      <c r="FBB31" s="216"/>
      <c r="FBC31" s="216"/>
      <c r="FBD31" s="216"/>
      <c r="FBE31" s="216"/>
      <c r="FBF31" s="216"/>
      <c r="FBG31" s="216"/>
      <c r="FBH31" s="216"/>
      <c r="FBI31" s="216"/>
      <c r="FBJ31" s="216"/>
      <c r="FBK31" s="216"/>
      <c r="FBL31" s="216"/>
      <c r="FBM31" s="216"/>
      <c r="FBN31" s="216"/>
      <c r="FBO31" s="216"/>
      <c r="FBP31" s="216"/>
      <c r="FBQ31" s="216"/>
      <c r="FBR31" s="216"/>
      <c r="FBS31" s="216"/>
      <c r="FBT31" s="216"/>
      <c r="FBU31" s="216"/>
      <c r="FBV31" s="216"/>
      <c r="FBW31" s="216"/>
      <c r="FBX31" s="216"/>
      <c r="FBY31" s="216"/>
      <c r="FBZ31" s="216"/>
      <c r="FCA31" s="216"/>
      <c r="FCB31" s="216"/>
      <c r="FCC31" s="216"/>
      <c r="FCD31" s="216"/>
      <c r="FCE31" s="216"/>
      <c r="FCF31" s="216"/>
      <c r="FCG31" s="216"/>
      <c r="FCH31" s="216"/>
      <c r="FCI31" s="216"/>
      <c r="FCJ31" s="216"/>
      <c r="FCK31" s="216"/>
      <c r="FCL31" s="216"/>
      <c r="FCM31" s="216"/>
      <c r="FCN31" s="216"/>
      <c r="FCO31" s="216"/>
      <c r="FCP31" s="216"/>
      <c r="FCQ31" s="216"/>
      <c r="FCR31" s="216"/>
      <c r="FCS31" s="216"/>
      <c r="FCT31" s="216"/>
      <c r="FCU31" s="216"/>
      <c r="FCV31" s="216"/>
      <c r="FCW31" s="216"/>
      <c r="FCX31" s="216"/>
      <c r="FCY31" s="216"/>
      <c r="FCZ31" s="216"/>
      <c r="FDA31" s="216"/>
      <c r="FDB31" s="216"/>
      <c r="FDC31" s="216"/>
      <c r="FDD31" s="216"/>
      <c r="FDE31" s="216"/>
      <c r="FDF31" s="216"/>
      <c r="FDG31" s="216"/>
      <c r="FDH31" s="216"/>
      <c r="FDI31" s="216"/>
      <c r="FDJ31" s="216"/>
      <c r="FDK31" s="216"/>
      <c r="FDL31" s="216"/>
      <c r="FDM31" s="216"/>
      <c r="FDN31" s="216"/>
      <c r="FDO31" s="216"/>
      <c r="FDP31" s="216"/>
      <c r="FDQ31" s="216"/>
      <c r="FDR31" s="216"/>
      <c r="FDS31" s="216"/>
      <c r="FDT31" s="216"/>
      <c r="FDU31" s="216"/>
      <c r="FDV31" s="216"/>
      <c r="FDW31" s="216"/>
      <c r="FDX31" s="216"/>
      <c r="FDY31" s="216"/>
      <c r="FDZ31" s="216"/>
      <c r="FEA31" s="216"/>
      <c r="FEB31" s="216"/>
      <c r="FEC31" s="216"/>
      <c r="FED31" s="216"/>
      <c r="FEE31" s="216"/>
      <c r="FEF31" s="216"/>
      <c r="FEG31" s="216"/>
      <c r="FEH31" s="216"/>
      <c r="FEI31" s="216"/>
      <c r="FEJ31" s="216"/>
      <c r="FEK31" s="216"/>
      <c r="FEL31" s="216"/>
      <c r="FEM31" s="216"/>
      <c r="FEN31" s="216"/>
      <c r="FEO31" s="216"/>
      <c r="FEP31" s="216"/>
      <c r="FEQ31" s="216"/>
      <c r="FER31" s="216"/>
      <c r="FES31" s="216"/>
      <c r="FET31" s="216"/>
      <c r="FEU31" s="216"/>
      <c r="FEV31" s="216"/>
      <c r="FEW31" s="216"/>
      <c r="FEX31" s="216"/>
      <c r="FEY31" s="216"/>
      <c r="FEZ31" s="216"/>
      <c r="FFA31" s="216"/>
      <c r="FFB31" s="216"/>
      <c r="FFC31" s="216"/>
      <c r="FFD31" s="216"/>
      <c r="FFE31" s="216"/>
      <c r="FFF31" s="216"/>
      <c r="FFG31" s="216"/>
      <c r="FFH31" s="216"/>
      <c r="FFI31" s="216"/>
      <c r="FFJ31" s="216"/>
      <c r="FFK31" s="216"/>
      <c r="FFL31" s="216"/>
      <c r="FFM31" s="216"/>
      <c r="FFN31" s="216"/>
      <c r="FFO31" s="216"/>
      <c r="FFP31" s="216"/>
      <c r="FFQ31" s="216"/>
      <c r="FFR31" s="216"/>
      <c r="FFS31" s="216"/>
      <c r="FFT31" s="216"/>
      <c r="FFU31" s="216"/>
      <c r="FFV31" s="216"/>
      <c r="FFW31" s="216"/>
      <c r="FFX31" s="216"/>
      <c r="FFY31" s="216"/>
      <c r="FFZ31" s="216"/>
      <c r="FGA31" s="216"/>
      <c r="FGB31" s="216"/>
      <c r="FGC31" s="216"/>
      <c r="FGD31" s="216"/>
      <c r="FGE31" s="216"/>
      <c r="FGF31" s="216"/>
      <c r="FGG31" s="216"/>
      <c r="FGH31" s="216"/>
      <c r="FGI31" s="216"/>
      <c r="FGJ31" s="216"/>
      <c r="FGK31" s="216"/>
      <c r="FGL31" s="216"/>
      <c r="FGM31" s="216"/>
      <c r="FGN31" s="216"/>
      <c r="FGO31" s="216"/>
      <c r="FGP31" s="216"/>
      <c r="FGQ31" s="216"/>
      <c r="FGR31" s="216"/>
      <c r="FGS31" s="216"/>
      <c r="FGT31" s="216"/>
      <c r="FGU31" s="216"/>
      <c r="FGV31" s="216"/>
      <c r="FGW31" s="216"/>
      <c r="FGX31" s="216"/>
      <c r="FGY31" s="216"/>
      <c r="FGZ31" s="216"/>
      <c r="FHA31" s="216"/>
      <c r="FHB31" s="216"/>
      <c r="FHC31" s="216"/>
      <c r="FHD31" s="216"/>
      <c r="FHE31" s="216"/>
      <c r="FHF31" s="216"/>
      <c r="FHG31" s="216"/>
      <c r="FHH31" s="216"/>
      <c r="FHI31" s="216"/>
      <c r="FHJ31" s="216"/>
      <c r="FHK31" s="216"/>
      <c r="FHL31" s="216"/>
      <c r="FHM31" s="216"/>
      <c r="FHN31" s="216"/>
      <c r="FHO31" s="216"/>
      <c r="FHP31" s="216"/>
      <c r="FHQ31" s="216"/>
      <c r="FHR31" s="216"/>
      <c r="FHS31" s="216"/>
      <c r="FHT31" s="216"/>
      <c r="FHU31" s="216"/>
      <c r="FHV31" s="216"/>
      <c r="FHW31" s="216"/>
      <c r="FHX31" s="216"/>
      <c r="FHY31" s="216"/>
      <c r="FHZ31" s="216"/>
      <c r="FIA31" s="216"/>
      <c r="FIB31" s="216"/>
      <c r="FIC31" s="216"/>
      <c r="FID31" s="216"/>
      <c r="FIE31" s="216"/>
      <c r="FIF31" s="216"/>
      <c r="FIG31" s="216"/>
      <c r="FIH31" s="216"/>
      <c r="FII31" s="216"/>
      <c r="FIJ31" s="216"/>
      <c r="FIK31" s="216"/>
      <c r="FIL31" s="216"/>
      <c r="FIM31" s="216"/>
      <c r="FIN31" s="216"/>
      <c r="FIO31" s="216"/>
      <c r="FIP31" s="216"/>
      <c r="FIQ31" s="216"/>
      <c r="FIR31" s="216"/>
      <c r="FIS31" s="216"/>
      <c r="FIT31" s="216"/>
      <c r="FIU31" s="216"/>
      <c r="FIV31" s="216"/>
      <c r="FIW31" s="216"/>
      <c r="FIX31" s="216"/>
      <c r="FIY31" s="216"/>
      <c r="FIZ31" s="216"/>
      <c r="FJA31" s="216"/>
      <c r="FJB31" s="216"/>
      <c r="FJC31" s="216"/>
      <c r="FJD31" s="216"/>
      <c r="FJE31" s="216"/>
      <c r="FJF31" s="216"/>
      <c r="FJG31" s="216"/>
      <c r="FJH31" s="216"/>
      <c r="FJI31" s="216"/>
      <c r="FJJ31" s="216"/>
      <c r="FJK31" s="216"/>
      <c r="FJL31" s="216"/>
      <c r="FJM31" s="216"/>
      <c r="FJN31" s="216"/>
      <c r="FJO31" s="216"/>
      <c r="FJP31" s="216"/>
      <c r="FJQ31" s="216"/>
      <c r="FJR31" s="216"/>
      <c r="FJS31" s="216"/>
      <c r="FJT31" s="216"/>
      <c r="FJU31" s="216"/>
      <c r="FJV31" s="216"/>
      <c r="FJW31" s="216"/>
      <c r="FJX31" s="216"/>
      <c r="FJY31" s="216"/>
      <c r="FJZ31" s="216"/>
      <c r="FKA31" s="216"/>
      <c r="FKB31" s="216"/>
      <c r="FKC31" s="216"/>
      <c r="FKD31" s="216"/>
      <c r="FKE31" s="216"/>
      <c r="FKF31" s="216"/>
      <c r="FKG31" s="216"/>
      <c r="FKH31" s="216"/>
      <c r="FKI31" s="216"/>
      <c r="FKJ31" s="216"/>
      <c r="FKK31" s="216"/>
      <c r="FKL31" s="216"/>
      <c r="FKM31" s="216"/>
      <c r="FKN31" s="216"/>
      <c r="FKO31" s="216"/>
      <c r="FKP31" s="216"/>
      <c r="FKQ31" s="216"/>
      <c r="FKR31" s="216"/>
      <c r="FKS31" s="216"/>
      <c r="FKT31" s="216"/>
      <c r="FKU31" s="216"/>
      <c r="FKV31" s="216"/>
      <c r="FKW31" s="216"/>
      <c r="FKX31" s="216"/>
      <c r="FKY31" s="216"/>
      <c r="FKZ31" s="216"/>
      <c r="FLA31" s="216"/>
      <c r="FLB31" s="216"/>
      <c r="FLC31" s="216"/>
      <c r="FLD31" s="216"/>
      <c r="FLE31" s="216"/>
      <c r="FLF31" s="216"/>
      <c r="FLG31" s="216"/>
      <c r="FLH31" s="216"/>
      <c r="FLI31" s="216"/>
      <c r="FLJ31" s="216"/>
      <c r="FLK31" s="216"/>
      <c r="FLL31" s="216"/>
      <c r="FLM31" s="216"/>
      <c r="FLN31" s="216"/>
      <c r="FLO31" s="216"/>
      <c r="FLP31" s="216"/>
      <c r="FLQ31" s="216"/>
      <c r="FLR31" s="216"/>
      <c r="FLS31" s="216"/>
      <c r="FLT31" s="216"/>
      <c r="FLU31" s="216"/>
      <c r="FLV31" s="216"/>
      <c r="FLW31" s="216"/>
      <c r="FLX31" s="216"/>
      <c r="FLY31" s="216"/>
      <c r="FLZ31" s="216"/>
      <c r="FMA31" s="216"/>
      <c r="FMB31" s="216"/>
      <c r="FMC31" s="216"/>
      <c r="FMD31" s="216"/>
      <c r="FME31" s="216"/>
      <c r="FMF31" s="216"/>
      <c r="FMG31" s="216"/>
      <c r="FMH31" s="216"/>
      <c r="FMI31" s="216"/>
      <c r="FMJ31" s="216"/>
      <c r="FMK31" s="216"/>
      <c r="FML31" s="216"/>
      <c r="FMM31" s="216"/>
      <c r="FMN31" s="216"/>
      <c r="FMO31" s="216"/>
      <c r="FMP31" s="216"/>
      <c r="FMQ31" s="216"/>
      <c r="FMR31" s="216"/>
      <c r="FMS31" s="216"/>
      <c r="FMT31" s="216"/>
      <c r="FMU31" s="216"/>
      <c r="FMV31" s="216"/>
      <c r="FMW31" s="216"/>
      <c r="FMX31" s="216"/>
      <c r="FMY31" s="216"/>
      <c r="FMZ31" s="216"/>
      <c r="FNA31" s="216"/>
      <c r="FNB31" s="216"/>
      <c r="FNC31" s="216"/>
      <c r="FND31" s="216"/>
      <c r="FNE31" s="216"/>
      <c r="FNF31" s="216"/>
      <c r="FNG31" s="216"/>
      <c r="FNH31" s="216"/>
      <c r="FNI31" s="216"/>
      <c r="FNJ31" s="216"/>
      <c r="FNK31" s="216"/>
      <c r="FNL31" s="216"/>
      <c r="FNM31" s="216"/>
      <c r="FNN31" s="216"/>
      <c r="FNO31" s="216"/>
      <c r="FNP31" s="216"/>
      <c r="FNQ31" s="216"/>
      <c r="FNR31" s="216"/>
      <c r="FNS31" s="216"/>
      <c r="FNT31" s="216"/>
      <c r="FNU31" s="216"/>
      <c r="FNV31" s="216"/>
      <c r="FNW31" s="216"/>
      <c r="FNX31" s="216"/>
      <c r="FNY31" s="216"/>
      <c r="FNZ31" s="216"/>
      <c r="FOA31" s="216"/>
      <c r="FOB31" s="216"/>
      <c r="FOC31" s="216"/>
      <c r="FOD31" s="216"/>
      <c r="FOE31" s="216"/>
      <c r="FOF31" s="216"/>
      <c r="FOG31" s="216"/>
      <c r="FOH31" s="216"/>
      <c r="FOI31" s="216"/>
      <c r="FOJ31" s="216"/>
      <c r="FOK31" s="216"/>
      <c r="FOL31" s="216"/>
      <c r="FOM31" s="216"/>
      <c r="FON31" s="216"/>
      <c r="FOO31" s="216"/>
      <c r="FOP31" s="216"/>
      <c r="FOQ31" s="216"/>
      <c r="FOR31" s="216"/>
      <c r="FOS31" s="216"/>
      <c r="FOT31" s="216"/>
      <c r="FOU31" s="216"/>
      <c r="FOV31" s="216"/>
      <c r="FOW31" s="216"/>
      <c r="FOX31" s="216"/>
      <c r="FOY31" s="216"/>
      <c r="FOZ31" s="216"/>
      <c r="FPA31" s="216"/>
      <c r="FPB31" s="216"/>
      <c r="FPC31" s="216"/>
      <c r="FPD31" s="216"/>
      <c r="FPE31" s="216"/>
      <c r="FPF31" s="216"/>
      <c r="FPG31" s="216"/>
      <c r="FPH31" s="216"/>
      <c r="FPI31" s="216"/>
      <c r="FPJ31" s="216"/>
      <c r="FPK31" s="216"/>
      <c r="FPL31" s="216"/>
      <c r="FPM31" s="216"/>
      <c r="FPN31" s="216"/>
      <c r="FPO31" s="216"/>
      <c r="FPP31" s="216"/>
      <c r="FPQ31" s="216"/>
      <c r="FPR31" s="216"/>
      <c r="FPS31" s="216"/>
      <c r="FPT31" s="216"/>
      <c r="FPU31" s="216"/>
      <c r="FPV31" s="216"/>
      <c r="FPW31" s="216"/>
      <c r="FPX31" s="216"/>
      <c r="FPY31" s="216"/>
      <c r="FPZ31" s="216"/>
      <c r="FQA31" s="216"/>
      <c r="FQB31" s="216"/>
      <c r="FQC31" s="216"/>
      <c r="FQD31" s="216"/>
      <c r="FQE31" s="216"/>
      <c r="FQF31" s="216"/>
      <c r="FQG31" s="216"/>
      <c r="FQH31" s="216"/>
      <c r="FQI31" s="216"/>
      <c r="FQJ31" s="216"/>
      <c r="FQK31" s="216"/>
      <c r="FQL31" s="216"/>
      <c r="FQM31" s="216"/>
      <c r="FQN31" s="216"/>
      <c r="FQO31" s="216"/>
      <c r="FQP31" s="216"/>
      <c r="FQQ31" s="216"/>
      <c r="FQR31" s="216"/>
      <c r="FQS31" s="216"/>
      <c r="FQT31" s="216"/>
      <c r="FQU31" s="216"/>
      <c r="FQV31" s="216"/>
      <c r="FQW31" s="216"/>
      <c r="FQX31" s="216"/>
      <c r="FQY31" s="216"/>
      <c r="FQZ31" s="216"/>
      <c r="FRA31" s="216"/>
      <c r="FRB31" s="216"/>
      <c r="FRC31" s="216"/>
      <c r="FRD31" s="216"/>
      <c r="FRE31" s="216"/>
      <c r="FRF31" s="216"/>
      <c r="FRG31" s="216"/>
      <c r="FRH31" s="216"/>
      <c r="FRI31" s="216"/>
      <c r="FRJ31" s="216"/>
      <c r="FRK31" s="216"/>
      <c r="FRL31" s="216"/>
      <c r="FRM31" s="216"/>
      <c r="FRN31" s="216"/>
      <c r="FRO31" s="216"/>
      <c r="FRP31" s="216"/>
      <c r="FRQ31" s="216"/>
      <c r="FRR31" s="216"/>
      <c r="FRS31" s="216"/>
      <c r="FRT31" s="216"/>
      <c r="FRU31" s="216"/>
      <c r="FRV31" s="216"/>
      <c r="FRW31" s="216"/>
      <c r="FRX31" s="216"/>
      <c r="FRY31" s="216"/>
      <c r="FRZ31" s="216"/>
      <c r="FSA31" s="216"/>
      <c r="FSB31" s="216"/>
      <c r="FSC31" s="216"/>
      <c r="FSD31" s="216"/>
      <c r="FSE31" s="216"/>
      <c r="FSF31" s="216"/>
      <c r="FSG31" s="216"/>
      <c r="FSH31" s="216"/>
      <c r="FSI31" s="216"/>
      <c r="FSJ31" s="216"/>
      <c r="FSK31" s="216"/>
      <c r="FSL31" s="216"/>
      <c r="FSM31" s="216"/>
      <c r="FSN31" s="216"/>
      <c r="FSO31" s="216"/>
      <c r="FSP31" s="216"/>
      <c r="FSQ31" s="216"/>
      <c r="FSR31" s="216"/>
      <c r="FSS31" s="216"/>
      <c r="FST31" s="216"/>
      <c r="FSU31" s="216"/>
      <c r="FSV31" s="216"/>
      <c r="FSW31" s="216"/>
      <c r="FSX31" s="216"/>
      <c r="FSY31" s="216"/>
      <c r="FSZ31" s="216"/>
      <c r="FTA31" s="216"/>
      <c r="FTB31" s="216"/>
      <c r="FTC31" s="216"/>
      <c r="FTD31" s="216"/>
      <c r="FTE31" s="216"/>
      <c r="FTF31" s="216"/>
      <c r="FTG31" s="216"/>
      <c r="FTH31" s="216"/>
      <c r="FTI31" s="216"/>
      <c r="FTJ31" s="216"/>
      <c r="FTK31" s="216"/>
      <c r="FTL31" s="216"/>
      <c r="FTM31" s="216"/>
      <c r="FTN31" s="216"/>
      <c r="FTO31" s="216"/>
      <c r="FTP31" s="216"/>
      <c r="FTQ31" s="216"/>
      <c r="FTR31" s="216"/>
      <c r="FTS31" s="216"/>
      <c r="FTT31" s="216"/>
      <c r="FTU31" s="216"/>
      <c r="FTV31" s="216"/>
      <c r="FTW31" s="216"/>
      <c r="FTX31" s="216"/>
      <c r="FTY31" s="216"/>
      <c r="FTZ31" s="216"/>
      <c r="FUA31" s="216"/>
      <c r="FUB31" s="216"/>
      <c r="FUC31" s="216"/>
      <c r="FUD31" s="216"/>
      <c r="FUE31" s="216"/>
      <c r="FUF31" s="216"/>
      <c r="FUG31" s="216"/>
      <c r="FUH31" s="216"/>
      <c r="FUI31" s="216"/>
      <c r="FUJ31" s="216"/>
      <c r="FUK31" s="216"/>
      <c r="FUL31" s="216"/>
      <c r="FUM31" s="216"/>
      <c r="FUN31" s="216"/>
      <c r="FUO31" s="216"/>
      <c r="FUP31" s="216"/>
      <c r="FUQ31" s="216"/>
      <c r="FUR31" s="216"/>
      <c r="FUS31" s="216"/>
      <c r="FUT31" s="216"/>
      <c r="FUU31" s="216"/>
      <c r="FUV31" s="216"/>
      <c r="FUW31" s="216"/>
      <c r="FUX31" s="216"/>
      <c r="FUY31" s="216"/>
      <c r="FUZ31" s="216"/>
      <c r="FVA31" s="216"/>
      <c r="FVB31" s="216"/>
      <c r="FVC31" s="216"/>
      <c r="FVD31" s="216"/>
      <c r="FVE31" s="216"/>
      <c r="FVF31" s="216"/>
      <c r="FVG31" s="216"/>
      <c r="FVH31" s="216"/>
      <c r="FVI31" s="216"/>
      <c r="FVJ31" s="216"/>
      <c r="FVK31" s="216"/>
      <c r="FVL31" s="216"/>
      <c r="FVM31" s="216"/>
      <c r="FVN31" s="216"/>
      <c r="FVO31" s="216"/>
      <c r="FVP31" s="216"/>
      <c r="FVQ31" s="216"/>
      <c r="FVR31" s="216"/>
      <c r="FVS31" s="216"/>
      <c r="FVT31" s="216"/>
      <c r="FVU31" s="216"/>
      <c r="FVV31" s="216"/>
      <c r="FVW31" s="216"/>
      <c r="FVX31" s="216"/>
      <c r="FVY31" s="216"/>
      <c r="FVZ31" s="216"/>
      <c r="FWA31" s="216"/>
      <c r="FWB31" s="216"/>
      <c r="FWC31" s="216"/>
      <c r="FWD31" s="216"/>
      <c r="FWE31" s="216"/>
      <c r="FWF31" s="216"/>
      <c r="FWG31" s="216"/>
      <c r="FWH31" s="216"/>
      <c r="FWI31" s="216"/>
      <c r="FWJ31" s="216"/>
      <c r="FWK31" s="216"/>
      <c r="FWL31" s="216"/>
      <c r="FWM31" s="216"/>
      <c r="FWN31" s="216"/>
      <c r="FWO31" s="216"/>
      <c r="FWP31" s="216"/>
      <c r="FWQ31" s="216"/>
      <c r="FWR31" s="216"/>
      <c r="FWS31" s="216"/>
      <c r="FWT31" s="216"/>
      <c r="FWU31" s="216"/>
      <c r="FWV31" s="216"/>
      <c r="FWW31" s="216"/>
      <c r="FWX31" s="216"/>
      <c r="FWY31" s="216"/>
      <c r="FWZ31" s="216"/>
      <c r="FXA31" s="216"/>
      <c r="FXB31" s="216"/>
      <c r="FXC31" s="216"/>
      <c r="FXD31" s="216"/>
      <c r="FXE31" s="216"/>
      <c r="FXF31" s="216"/>
      <c r="FXG31" s="216"/>
      <c r="FXH31" s="216"/>
      <c r="FXI31" s="216"/>
      <c r="FXJ31" s="216"/>
      <c r="FXK31" s="216"/>
      <c r="FXL31" s="216"/>
      <c r="FXM31" s="216"/>
      <c r="FXN31" s="216"/>
      <c r="FXO31" s="216"/>
      <c r="FXP31" s="216"/>
      <c r="FXQ31" s="216"/>
      <c r="FXR31" s="216"/>
      <c r="FXS31" s="216"/>
      <c r="FXT31" s="216"/>
      <c r="FXU31" s="216"/>
      <c r="FXV31" s="216"/>
      <c r="FXW31" s="216"/>
      <c r="FXX31" s="216"/>
      <c r="FXY31" s="216"/>
      <c r="FXZ31" s="216"/>
      <c r="FYA31" s="216"/>
      <c r="FYB31" s="216"/>
      <c r="FYC31" s="216"/>
      <c r="FYD31" s="216"/>
      <c r="FYE31" s="216"/>
      <c r="FYF31" s="216"/>
      <c r="FYG31" s="216"/>
      <c r="FYH31" s="216"/>
      <c r="FYI31" s="216"/>
      <c r="FYJ31" s="216"/>
      <c r="FYK31" s="216"/>
      <c r="FYL31" s="216"/>
      <c r="FYM31" s="216"/>
      <c r="FYN31" s="216"/>
      <c r="FYO31" s="216"/>
      <c r="FYP31" s="216"/>
      <c r="FYQ31" s="216"/>
      <c r="FYR31" s="216"/>
      <c r="FYS31" s="216"/>
      <c r="FYT31" s="216"/>
      <c r="FYU31" s="216"/>
      <c r="FYV31" s="216"/>
      <c r="FYW31" s="216"/>
      <c r="FYX31" s="216"/>
      <c r="FYY31" s="216"/>
      <c r="FYZ31" s="216"/>
      <c r="FZA31" s="216"/>
      <c r="FZB31" s="216"/>
      <c r="FZC31" s="216"/>
      <c r="FZD31" s="216"/>
      <c r="FZE31" s="216"/>
      <c r="FZF31" s="216"/>
      <c r="FZG31" s="216"/>
      <c r="FZH31" s="216"/>
      <c r="FZI31" s="216"/>
      <c r="FZJ31" s="216"/>
      <c r="FZK31" s="216"/>
      <c r="FZL31" s="216"/>
      <c r="FZM31" s="216"/>
      <c r="FZN31" s="216"/>
      <c r="FZO31" s="216"/>
      <c r="FZP31" s="216"/>
      <c r="FZQ31" s="216"/>
      <c r="FZR31" s="216"/>
      <c r="FZS31" s="216"/>
      <c r="FZT31" s="216"/>
      <c r="FZU31" s="216"/>
      <c r="FZV31" s="216"/>
      <c r="FZW31" s="216"/>
      <c r="FZX31" s="216"/>
      <c r="FZY31" s="216"/>
      <c r="FZZ31" s="216"/>
      <c r="GAA31" s="216"/>
      <c r="GAB31" s="216"/>
      <c r="GAC31" s="216"/>
      <c r="GAD31" s="216"/>
      <c r="GAE31" s="216"/>
      <c r="GAF31" s="216"/>
      <c r="GAG31" s="216"/>
      <c r="GAH31" s="216"/>
      <c r="GAI31" s="216"/>
      <c r="GAJ31" s="216"/>
      <c r="GAK31" s="216"/>
      <c r="GAL31" s="216"/>
      <c r="GAM31" s="216"/>
      <c r="GAN31" s="216"/>
      <c r="GAO31" s="216"/>
      <c r="GAP31" s="216"/>
      <c r="GAQ31" s="216"/>
      <c r="GAR31" s="216"/>
      <c r="GAS31" s="216"/>
      <c r="GAT31" s="216"/>
      <c r="GAU31" s="216"/>
      <c r="GAV31" s="216"/>
      <c r="GAW31" s="216"/>
      <c r="GAX31" s="216"/>
      <c r="GAY31" s="216"/>
      <c r="GAZ31" s="216"/>
      <c r="GBA31" s="216"/>
      <c r="GBB31" s="216"/>
      <c r="GBC31" s="216"/>
      <c r="GBD31" s="216"/>
      <c r="GBE31" s="216"/>
      <c r="GBF31" s="216"/>
      <c r="GBG31" s="216"/>
      <c r="GBH31" s="216"/>
      <c r="GBI31" s="216"/>
      <c r="GBJ31" s="216"/>
      <c r="GBK31" s="216"/>
      <c r="GBL31" s="216"/>
      <c r="GBM31" s="216"/>
      <c r="GBN31" s="216"/>
      <c r="GBO31" s="216"/>
      <c r="GBP31" s="216"/>
      <c r="GBQ31" s="216"/>
      <c r="GBR31" s="216"/>
      <c r="GBS31" s="216"/>
      <c r="GBT31" s="216"/>
      <c r="GBU31" s="216"/>
      <c r="GBV31" s="216"/>
      <c r="GBW31" s="216"/>
      <c r="GBX31" s="216"/>
      <c r="GBY31" s="216"/>
      <c r="GBZ31" s="216"/>
      <c r="GCA31" s="216"/>
      <c r="GCB31" s="216"/>
      <c r="GCC31" s="216"/>
      <c r="GCD31" s="216"/>
      <c r="GCE31" s="216"/>
      <c r="GCF31" s="216"/>
      <c r="GCG31" s="216"/>
      <c r="GCH31" s="216"/>
      <c r="GCI31" s="216"/>
      <c r="GCJ31" s="216"/>
      <c r="GCK31" s="216"/>
      <c r="GCL31" s="216"/>
      <c r="GCM31" s="216"/>
      <c r="GCN31" s="216"/>
      <c r="GCO31" s="216"/>
      <c r="GCP31" s="216"/>
      <c r="GCQ31" s="216"/>
      <c r="GCR31" s="216"/>
      <c r="GCS31" s="216"/>
      <c r="GCT31" s="216"/>
      <c r="GCU31" s="216"/>
      <c r="GCV31" s="216"/>
      <c r="GCW31" s="216"/>
      <c r="GCX31" s="216"/>
      <c r="GCY31" s="216"/>
      <c r="GCZ31" s="216"/>
      <c r="GDA31" s="216"/>
      <c r="GDB31" s="216"/>
      <c r="GDC31" s="216"/>
      <c r="GDD31" s="216"/>
      <c r="GDE31" s="216"/>
      <c r="GDF31" s="216"/>
      <c r="GDG31" s="216"/>
      <c r="GDH31" s="216"/>
      <c r="GDI31" s="216"/>
      <c r="GDJ31" s="216"/>
      <c r="GDK31" s="216"/>
      <c r="GDL31" s="216"/>
      <c r="GDM31" s="216"/>
      <c r="GDN31" s="216"/>
      <c r="GDO31" s="216"/>
      <c r="GDP31" s="216"/>
      <c r="GDQ31" s="216"/>
      <c r="GDR31" s="216"/>
      <c r="GDS31" s="216"/>
      <c r="GDT31" s="216"/>
      <c r="GDU31" s="216"/>
      <c r="GDV31" s="216"/>
      <c r="GDW31" s="216"/>
      <c r="GDX31" s="216"/>
      <c r="GDY31" s="216"/>
      <c r="GDZ31" s="216"/>
      <c r="GEA31" s="216"/>
      <c r="GEB31" s="216"/>
      <c r="GEC31" s="216"/>
      <c r="GED31" s="216"/>
      <c r="GEE31" s="216"/>
      <c r="GEF31" s="216"/>
      <c r="GEG31" s="216"/>
      <c r="GEH31" s="216"/>
      <c r="GEI31" s="216"/>
      <c r="GEJ31" s="216"/>
      <c r="GEK31" s="216"/>
      <c r="GEL31" s="216"/>
      <c r="GEM31" s="216"/>
      <c r="GEN31" s="216"/>
      <c r="GEO31" s="216"/>
      <c r="GEP31" s="216"/>
      <c r="GEQ31" s="216"/>
      <c r="GER31" s="216"/>
      <c r="GES31" s="216"/>
      <c r="GET31" s="216"/>
      <c r="GEU31" s="216"/>
      <c r="GEV31" s="216"/>
      <c r="GEW31" s="216"/>
      <c r="GEX31" s="216"/>
      <c r="GEY31" s="216"/>
      <c r="GEZ31" s="216"/>
      <c r="GFA31" s="216"/>
      <c r="GFB31" s="216"/>
      <c r="GFC31" s="216"/>
      <c r="GFD31" s="216"/>
      <c r="GFE31" s="216"/>
      <c r="GFF31" s="216"/>
      <c r="GFG31" s="216"/>
      <c r="GFH31" s="216"/>
      <c r="GFI31" s="216"/>
      <c r="GFJ31" s="216"/>
      <c r="GFK31" s="216"/>
      <c r="GFL31" s="216"/>
      <c r="GFM31" s="216"/>
      <c r="GFN31" s="216"/>
      <c r="GFO31" s="216"/>
      <c r="GFP31" s="216"/>
      <c r="GFQ31" s="216"/>
      <c r="GFR31" s="216"/>
      <c r="GFS31" s="216"/>
      <c r="GFT31" s="216"/>
      <c r="GFU31" s="216"/>
      <c r="GFV31" s="216"/>
      <c r="GFW31" s="216"/>
      <c r="GFX31" s="216"/>
      <c r="GFY31" s="216"/>
      <c r="GFZ31" s="216"/>
      <c r="GGA31" s="216"/>
      <c r="GGB31" s="216"/>
      <c r="GGC31" s="216"/>
      <c r="GGD31" s="216"/>
      <c r="GGE31" s="216"/>
      <c r="GGF31" s="216"/>
      <c r="GGG31" s="216"/>
      <c r="GGH31" s="216"/>
      <c r="GGI31" s="216"/>
      <c r="GGJ31" s="216"/>
      <c r="GGK31" s="216"/>
      <c r="GGL31" s="216"/>
      <c r="GGM31" s="216"/>
      <c r="GGN31" s="216"/>
      <c r="GGO31" s="216"/>
      <c r="GGP31" s="216"/>
      <c r="GGQ31" s="216"/>
      <c r="GGR31" s="216"/>
      <c r="GGS31" s="216"/>
      <c r="GGT31" s="216"/>
      <c r="GGU31" s="216"/>
      <c r="GGV31" s="216"/>
      <c r="GGW31" s="216"/>
      <c r="GGX31" s="216"/>
      <c r="GGY31" s="216"/>
      <c r="GGZ31" s="216"/>
      <c r="GHA31" s="216"/>
      <c r="GHB31" s="216"/>
      <c r="GHC31" s="216"/>
      <c r="GHD31" s="216"/>
      <c r="GHE31" s="216"/>
      <c r="GHF31" s="216"/>
      <c r="GHG31" s="216"/>
      <c r="GHH31" s="216"/>
      <c r="GHI31" s="216"/>
      <c r="GHJ31" s="216"/>
      <c r="GHK31" s="216"/>
      <c r="GHL31" s="216"/>
      <c r="GHM31" s="216"/>
      <c r="GHN31" s="216"/>
      <c r="GHO31" s="216"/>
      <c r="GHP31" s="216"/>
      <c r="GHQ31" s="216"/>
      <c r="GHR31" s="216"/>
      <c r="GHS31" s="216"/>
      <c r="GHT31" s="216"/>
      <c r="GHU31" s="216"/>
      <c r="GHV31" s="216"/>
      <c r="GHW31" s="216"/>
      <c r="GHX31" s="216"/>
      <c r="GHY31" s="216"/>
      <c r="GHZ31" s="216"/>
      <c r="GIA31" s="216"/>
      <c r="GIB31" s="216"/>
      <c r="GIC31" s="216"/>
      <c r="GID31" s="216"/>
      <c r="GIE31" s="216"/>
      <c r="GIF31" s="216"/>
      <c r="GIG31" s="216"/>
      <c r="GIH31" s="216"/>
      <c r="GII31" s="216"/>
      <c r="GIJ31" s="216"/>
      <c r="GIK31" s="216"/>
      <c r="GIL31" s="216"/>
      <c r="GIM31" s="216"/>
      <c r="GIN31" s="216"/>
      <c r="GIO31" s="216"/>
      <c r="GIP31" s="216"/>
      <c r="GIQ31" s="216"/>
      <c r="GIR31" s="216"/>
      <c r="GIS31" s="216"/>
      <c r="GIT31" s="216"/>
      <c r="GIU31" s="216"/>
      <c r="GIV31" s="216"/>
      <c r="GIW31" s="216"/>
      <c r="GIX31" s="216"/>
      <c r="GIY31" s="216"/>
      <c r="GIZ31" s="216"/>
      <c r="GJA31" s="216"/>
      <c r="GJB31" s="216"/>
      <c r="GJC31" s="216"/>
      <c r="GJD31" s="216"/>
      <c r="GJE31" s="216"/>
      <c r="GJF31" s="216"/>
      <c r="GJG31" s="216"/>
      <c r="GJH31" s="216"/>
      <c r="GJI31" s="216"/>
      <c r="GJJ31" s="216"/>
      <c r="GJK31" s="216"/>
      <c r="GJL31" s="216"/>
      <c r="GJM31" s="216"/>
      <c r="GJN31" s="216"/>
      <c r="GJO31" s="216"/>
      <c r="GJP31" s="216"/>
      <c r="GJQ31" s="216"/>
      <c r="GJR31" s="216"/>
      <c r="GJS31" s="216"/>
      <c r="GJT31" s="216"/>
      <c r="GJU31" s="216"/>
      <c r="GJV31" s="216"/>
      <c r="GJW31" s="216"/>
      <c r="GJX31" s="216"/>
      <c r="GJY31" s="216"/>
      <c r="GJZ31" s="216"/>
      <c r="GKA31" s="216"/>
      <c r="GKB31" s="216"/>
      <c r="GKC31" s="216"/>
      <c r="GKD31" s="216"/>
      <c r="GKE31" s="216"/>
      <c r="GKF31" s="216"/>
      <c r="GKG31" s="216"/>
      <c r="GKH31" s="216"/>
      <c r="GKI31" s="216"/>
      <c r="GKJ31" s="216"/>
      <c r="GKK31" s="216"/>
      <c r="GKL31" s="216"/>
      <c r="GKM31" s="216"/>
      <c r="GKN31" s="216"/>
      <c r="GKO31" s="216"/>
      <c r="GKP31" s="216"/>
      <c r="GKQ31" s="216"/>
      <c r="GKR31" s="216"/>
      <c r="GKS31" s="216"/>
      <c r="GKT31" s="216"/>
      <c r="GKU31" s="216"/>
      <c r="GKV31" s="216"/>
      <c r="GKW31" s="216"/>
      <c r="GKX31" s="216"/>
      <c r="GKY31" s="216"/>
      <c r="GKZ31" s="216"/>
      <c r="GLA31" s="216"/>
      <c r="GLB31" s="216"/>
      <c r="GLC31" s="216"/>
      <c r="GLD31" s="216"/>
      <c r="GLE31" s="216"/>
      <c r="GLF31" s="216"/>
      <c r="GLG31" s="216"/>
      <c r="GLH31" s="216"/>
      <c r="GLI31" s="216"/>
      <c r="GLJ31" s="216"/>
      <c r="GLK31" s="216"/>
      <c r="GLL31" s="216"/>
      <c r="GLM31" s="216"/>
      <c r="GLN31" s="216"/>
      <c r="GLO31" s="216"/>
      <c r="GLP31" s="216"/>
      <c r="GLQ31" s="216"/>
      <c r="GLR31" s="216"/>
      <c r="GLS31" s="216"/>
      <c r="GLT31" s="216"/>
      <c r="GLU31" s="216"/>
      <c r="GLV31" s="216"/>
      <c r="GLW31" s="216"/>
      <c r="GLX31" s="216"/>
      <c r="GLY31" s="216"/>
      <c r="GLZ31" s="216"/>
      <c r="GMA31" s="216"/>
      <c r="GMB31" s="216"/>
      <c r="GMC31" s="216"/>
      <c r="GMD31" s="216"/>
      <c r="GME31" s="216"/>
      <c r="GMF31" s="216"/>
      <c r="GMG31" s="216"/>
      <c r="GMH31" s="216"/>
      <c r="GMI31" s="216"/>
      <c r="GMJ31" s="216"/>
      <c r="GMK31" s="216"/>
      <c r="GML31" s="216"/>
      <c r="GMM31" s="216"/>
      <c r="GMN31" s="216"/>
      <c r="GMO31" s="216"/>
      <c r="GMP31" s="216"/>
      <c r="GMQ31" s="216"/>
      <c r="GMR31" s="216"/>
      <c r="GMS31" s="216"/>
      <c r="GMT31" s="216"/>
      <c r="GMU31" s="216"/>
      <c r="GMV31" s="216"/>
      <c r="GMW31" s="216"/>
      <c r="GMX31" s="216"/>
      <c r="GMY31" s="216"/>
      <c r="GMZ31" s="216"/>
      <c r="GNA31" s="216"/>
      <c r="GNB31" s="216"/>
      <c r="GNC31" s="216"/>
      <c r="GND31" s="216"/>
      <c r="GNE31" s="216"/>
      <c r="GNF31" s="216"/>
      <c r="GNG31" s="216"/>
      <c r="GNH31" s="216"/>
      <c r="GNI31" s="216"/>
      <c r="GNJ31" s="216"/>
      <c r="GNK31" s="216"/>
      <c r="GNL31" s="216"/>
      <c r="GNM31" s="216"/>
      <c r="GNN31" s="216"/>
      <c r="GNO31" s="216"/>
      <c r="GNP31" s="216"/>
      <c r="GNQ31" s="216"/>
      <c r="GNR31" s="216"/>
      <c r="GNS31" s="216"/>
      <c r="GNT31" s="216"/>
      <c r="GNU31" s="216"/>
      <c r="GNV31" s="216"/>
      <c r="GNW31" s="216"/>
      <c r="GNX31" s="216"/>
      <c r="GNY31" s="216"/>
      <c r="GNZ31" s="216"/>
      <c r="GOA31" s="216"/>
      <c r="GOB31" s="216"/>
      <c r="GOC31" s="216"/>
      <c r="GOD31" s="216"/>
      <c r="GOE31" s="216"/>
      <c r="GOF31" s="216"/>
      <c r="GOG31" s="216"/>
      <c r="GOH31" s="216"/>
      <c r="GOI31" s="216"/>
      <c r="GOJ31" s="216"/>
      <c r="GOK31" s="216"/>
      <c r="GOL31" s="216"/>
      <c r="GOM31" s="216"/>
      <c r="GON31" s="216"/>
      <c r="GOO31" s="216"/>
      <c r="GOP31" s="216"/>
      <c r="GOQ31" s="216"/>
      <c r="GOR31" s="216"/>
      <c r="GOS31" s="216"/>
      <c r="GOT31" s="216"/>
      <c r="GOU31" s="216"/>
      <c r="GOV31" s="216"/>
      <c r="GOW31" s="216"/>
      <c r="GOX31" s="216"/>
      <c r="GOY31" s="216"/>
      <c r="GOZ31" s="216"/>
      <c r="GPA31" s="216"/>
      <c r="GPB31" s="216"/>
      <c r="GPC31" s="216"/>
      <c r="GPD31" s="216"/>
      <c r="GPE31" s="216"/>
      <c r="GPF31" s="216"/>
      <c r="GPG31" s="216"/>
      <c r="GPH31" s="216"/>
      <c r="GPI31" s="216"/>
      <c r="GPJ31" s="216"/>
      <c r="GPK31" s="216"/>
      <c r="GPL31" s="216"/>
      <c r="GPM31" s="216"/>
      <c r="GPN31" s="216"/>
      <c r="GPO31" s="216"/>
      <c r="GPP31" s="216"/>
      <c r="GPQ31" s="216"/>
      <c r="GPR31" s="216"/>
      <c r="GPS31" s="216"/>
      <c r="GPT31" s="216"/>
      <c r="GPU31" s="216"/>
      <c r="GPV31" s="216"/>
      <c r="GPW31" s="216"/>
      <c r="GPX31" s="216"/>
      <c r="GPY31" s="216"/>
      <c r="GPZ31" s="216"/>
      <c r="GQA31" s="216"/>
      <c r="GQB31" s="216"/>
      <c r="GQC31" s="216"/>
      <c r="GQD31" s="216"/>
      <c r="GQE31" s="216"/>
      <c r="GQF31" s="216"/>
      <c r="GQG31" s="216"/>
      <c r="GQH31" s="216"/>
      <c r="GQI31" s="216"/>
      <c r="GQJ31" s="216"/>
      <c r="GQK31" s="216"/>
      <c r="GQL31" s="216"/>
      <c r="GQM31" s="216"/>
      <c r="GQN31" s="216"/>
      <c r="GQO31" s="216"/>
      <c r="GQP31" s="216"/>
      <c r="GQQ31" s="216"/>
      <c r="GQR31" s="216"/>
      <c r="GQS31" s="216"/>
      <c r="GQT31" s="216"/>
      <c r="GQU31" s="216"/>
      <c r="GQV31" s="216"/>
      <c r="GQW31" s="216"/>
      <c r="GQX31" s="216"/>
      <c r="GQY31" s="216"/>
      <c r="GQZ31" s="216"/>
      <c r="GRA31" s="216"/>
      <c r="GRB31" s="216"/>
      <c r="GRC31" s="216"/>
      <c r="GRD31" s="216"/>
      <c r="GRE31" s="216"/>
      <c r="GRF31" s="216"/>
      <c r="GRG31" s="216"/>
      <c r="GRH31" s="216"/>
      <c r="GRI31" s="216"/>
      <c r="GRJ31" s="216"/>
      <c r="GRK31" s="216"/>
      <c r="GRL31" s="216"/>
      <c r="GRM31" s="216"/>
      <c r="GRN31" s="216"/>
      <c r="GRO31" s="216"/>
      <c r="GRP31" s="216"/>
      <c r="GRQ31" s="216"/>
      <c r="GRR31" s="216"/>
      <c r="GRS31" s="216"/>
      <c r="GRT31" s="216"/>
      <c r="GRU31" s="216"/>
      <c r="GRV31" s="216"/>
      <c r="GRW31" s="216"/>
      <c r="GRX31" s="216"/>
      <c r="GRY31" s="216"/>
      <c r="GRZ31" s="216"/>
      <c r="GSA31" s="216"/>
      <c r="GSB31" s="216"/>
      <c r="GSC31" s="216"/>
      <c r="GSD31" s="216"/>
      <c r="GSE31" s="216"/>
      <c r="GSF31" s="216"/>
      <c r="GSG31" s="216"/>
      <c r="GSH31" s="216"/>
      <c r="GSI31" s="216"/>
      <c r="GSJ31" s="216"/>
      <c r="GSK31" s="216"/>
      <c r="GSL31" s="216"/>
      <c r="GSM31" s="216"/>
      <c r="GSN31" s="216"/>
      <c r="GSO31" s="216"/>
      <c r="GSP31" s="216"/>
      <c r="GSQ31" s="216"/>
      <c r="GSR31" s="216"/>
      <c r="GSS31" s="216"/>
      <c r="GST31" s="216"/>
      <c r="GSU31" s="216"/>
      <c r="GSV31" s="216"/>
      <c r="GSW31" s="216"/>
      <c r="GSX31" s="216"/>
      <c r="GSY31" s="216"/>
      <c r="GSZ31" s="216"/>
      <c r="GTA31" s="216"/>
      <c r="GTB31" s="216"/>
      <c r="GTC31" s="216"/>
      <c r="GTD31" s="216"/>
      <c r="GTE31" s="216"/>
      <c r="GTF31" s="216"/>
      <c r="GTG31" s="216"/>
      <c r="GTH31" s="216"/>
      <c r="GTI31" s="216"/>
      <c r="GTJ31" s="216"/>
      <c r="GTK31" s="216"/>
      <c r="GTL31" s="216"/>
      <c r="GTM31" s="216"/>
      <c r="GTN31" s="216"/>
      <c r="GTO31" s="216"/>
      <c r="GTP31" s="216"/>
      <c r="GTQ31" s="216"/>
      <c r="GTR31" s="216"/>
      <c r="GTS31" s="216"/>
      <c r="GTT31" s="216"/>
      <c r="GTU31" s="216"/>
      <c r="GTV31" s="216"/>
      <c r="GTW31" s="216"/>
      <c r="GTX31" s="216"/>
      <c r="GTY31" s="216"/>
      <c r="GTZ31" s="216"/>
      <c r="GUA31" s="216"/>
      <c r="GUB31" s="216"/>
      <c r="GUC31" s="216"/>
      <c r="GUD31" s="216"/>
      <c r="GUE31" s="216"/>
      <c r="GUF31" s="216"/>
      <c r="GUG31" s="216"/>
      <c r="GUH31" s="216"/>
      <c r="GUI31" s="216"/>
      <c r="GUJ31" s="216"/>
      <c r="GUK31" s="216"/>
      <c r="GUL31" s="216"/>
      <c r="GUM31" s="216"/>
      <c r="GUN31" s="216"/>
      <c r="GUO31" s="216"/>
      <c r="GUP31" s="216"/>
      <c r="GUQ31" s="216"/>
      <c r="GUR31" s="216"/>
      <c r="GUS31" s="216"/>
      <c r="GUT31" s="216"/>
      <c r="GUU31" s="216"/>
      <c r="GUV31" s="216"/>
      <c r="GUW31" s="216"/>
      <c r="GUX31" s="216"/>
      <c r="GUY31" s="216"/>
      <c r="GUZ31" s="216"/>
      <c r="GVA31" s="216"/>
      <c r="GVB31" s="216"/>
      <c r="GVC31" s="216"/>
      <c r="GVD31" s="216"/>
      <c r="GVE31" s="216"/>
      <c r="GVF31" s="216"/>
      <c r="GVG31" s="216"/>
      <c r="GVH31" s="216"/>
      <c r="GVI31" s="216"/>
      <c r="GVJ31" s="216"/>
      <c r="GVK31" s="216"/>
      <c r="GVL31" s="216"/>
      <c r="GVM31" s="216"/>
      <c r="GVN31" s="216"/>
      <c r="GVO31" s="216"/>
      <c r="GVP31" s="216"/>
      <c r="GVQ31" s="216"/>
      <c r="GVR31" s="216"/>
      <c r="GVS31" s="216"/>
      <c r="GVT31" s="216"/>
      <c r="GVU31" s="216"/>
      <c r="GVV31" s="216"/>
      <c r="GVW31" s="216"/>
      <c r="GVX31" s="216"/>
      <c r="GVY31" s="216"/>
      <c r="GVZ31" s="216"/>
      <c r="GWA31" s="216"/>
      <c r="GWB31" s="216"/>
      <c r="GWC31" s="216"/>
      <c r="GWD31" s="216"/>
      <c r="GWE31" s="216"/>
      <c r="GWF31" s="216"/>
      <c r="GWG31" s="216"/>
      <c r="GWH31" s="216"/>
      <c r="GWI31" s="216"/>
      <c r="GWJ31" s="216"/>
      <c r="GWK31" s="216"/>
      <c r="GWL31" s="216"/>
      <c r="GWM31" s="216"/>
      <c r="GWN31" s="216"/>
      <c r="GWO31" s="216"/>
      <c r="GWP31" s="216"/>
      <c r="GWQ31" s="216"/>
      <c r="GWR31" s="216"/>
      <c r="GWS31" s="216"/>
      <c r="GWT31" s="216"/>
      <c r="GWU31" s="216"/>
      <c r="GWV31" s="216"/>
      <c r="GWW31" s="216"/>
      <c r="GWX31" s="216"/>
      <c r="GWY31" s="216"/>
      <c r="GWZ31" s="216"/>
      <c r="GXA31" s="216"/>
      <c r="GXB31" s="216"/>
      <c r="GXC31" s="216"/>
      <c r="GXD31" s="216"/>
      <c r="GXE31" s="216"/>
      <c r="GXF31" s="216"/>
      <c r="GXG31" s="216"/>
      <c r="GXH31" s="216"/>
      <c r="GXI31" s="216"/>
      <c r="GXJ31" s="216"/>
      <c r="GXK31" s="216"/>
      <c r="GXL31" s="216"/>
      <c r="GXM31" s="216"/>
      <c r="GXN31" s="216"/>
      <c r="GXO31" s="216"/>
      <c r="GXP31" s="216"/>
      <c r="GXQ31" s="216"/>
      <c r="GXR31" s="216"/>
      <c r="GXS31" s="216"/>
      <c r="GXT31" s="216"/>
      <c r="GXU31" s="216"/>
      <c r="GXV31" s="216"/>
      <c r="GXW31" s="216"/>
      <c r="GXX31" s="216"/>
      <c r="GXY31" s="216"/>
      <c r="GXZ31" s="216"/>
      <c r="GYA31" s="216"/>
      <c r="GYB31" s="216"/>
      <c r="GYC31" s="216"/>
      <c r="GYD31" s="216"/>
      <c r="GYE31" s="216"/>
      <c r="GYF31" s="216"/>
      <c r="GYG31" s="216"/>
      <c r="GYH31" s="216"/>
      <c r="GYI31" s="216"/>
      <c r="GYJ31" s="216"/>
      <c r="GYK31" s="216"/>
      <c r="GYL31" s="216"/>
      <c r="GYM31" s="216"/>
      <c r="GYN31" s="216"/>
      <c r="GYO31" s="216"/>
      <c r="GYP31" s="216"/>
      <c r="GYQ31" s="216"/>
      <c r="GYR31" s="216"/>
      <c r="GYS31" s="216"/>
      <c r="GYT31" s="216"/>
      <c r="GYU31" s="216"/>
      <c r="GYV31" s="216"/>
      <c r="GYW31" s="216"/>
      <c r="GYX31" s="216"/>
      <c r="GYY31" s="216"/>
      <c r="GYZ31" s="216"/>
      <c r="GZA31" s="216"/>
      <c r="GZB31" s="216"/>
      <c r="GZC31" s="216"/>
      <c r="GZD31" s="216"/>
      <c r="GZE31" s="216"/>
      <c r="GZF31" s="216"/>
      <c r="GZG31" s="216"/>
      <c r="GZH31" s="216"/>
      <c r="GZI31" s="216"/>
      <c r="GZJ31" s="216"/>
      <c r="GZK31" s="216"/>
      <c r="GZL31" s="216"/>
      <c r="GZM31" s="216"/>
      <c r="GZN31" s="216"/>
      <c r="GZO31" s="216"/>
      <c r="GZP31" s="216"/>
      <c r="GZQ31" s="216"/>
      <c r="GZR31" s="216"/>
      <c r="GZS31" s="216"/>
      <c r="GZT31" s="216"/>
      <c r="GZU31" s="216"/>
      <c r="GZV31" s="216"/>
      <c r="GZW31" s="216"/>
      <c r="GZX31" s="216"/>
      <c r="GZY31" s="216"/>
      <c r="GZZ31" s="216"/>
      <c r="HAA31" s="216"/>
      <c r="HAB31" s="216"/>
      <c r="HAC31" s="216"/>
      <c r="HAD31" s="216"/>
      <c r="HAE31" s="216"/>
      <c r="HAF31" s="216"/>
      <c r="HAG31" s="216"/>
      <c r="HAH31" s="216"/>
      <c r="HAI31" s="216"/>
      <c r="HAJ31" s="216"/>
      <c r="HAK31" s="216"/>
      <c r="HAL31" s="216"/>
      <c r="HAM31" s="216"/>
      <c r="HAN31" s="216"/>
      <c r="HAO31" s="216"/>
      <c r="HAP31" s="216"/>
      <c r="HAQ31" s="216"/>
      <c r="HAR31" s="216"/>
      <c r="HAS31" s="216"/>
      <c r="HAT31" s="216"/>
      <c r="HAU31" s="216"/>
      <c r="HAV31" s="216"/>
      <c r="HAW31" s="216"/>
      <c r="HAX31" s="216"/>
      <c r="HAY31" s="216"/>
      <c r="HAZ31" s="216"/>
      <c r="HBA31" s="216"/>
      <c r="HBB31" s="216"/>
      <c r="HBC31" s="216"/>
      <c r="HBD31" s="216"/>
      <c r="HBE31" s="216"/>
      <c r="HBF31" s="216"/>
      <c r="HBG31" s="216"/>
      <c r="HBH31" s="216"/>
      <c r="HBI31" s="216"/>
      <c r="HBJ31" s="216"/>
      <c r="HBK31" s="216"/>
      <c r="HBL31" s="216"/>
      <c r="HBM31" s="216"/>
      <c r="HBN31" s="216"/>
      <c r="HBO31" s="216"/>
      <c r="HBP31" s="216"/>
      <c r="HBQ31" s="216"/>
      <c r="HBR31" s="216"/>
      <c r="HBS31" s="216"/>
      <c r="HBT31" s="216"/>
      <c r="HBU31" s="216"/>
      <c r="HBV31" s="216"/>
      <c r="HBW31" s="216"/>
      <c r="HBX31" s="216"/>
      <c r="HBY31" s="216"/>
      <c r="HBZ31" s="216"/>
      <c r="HCA31" s="216"/>
      <c r="HCB31" s="216"/>
      <c r="HCC31" s="216"/>
      <c r="HCD31" s="216"/>
      <c r="HCE31" s="216"/>
      <c r="HCF31" s="216"/>
      <c r="HCG31" s="216"/>
      <c r="HCH31" s="216"/>
      <c r="HCI31" s="216"/>
      <c r="HCJ31" s="216"/>
      <c r="HCK31" s="216"/>
      <c r="HCL31" s="216"/>
      <c r="HCM31" s="216"/>
      <c r="HCN31" s="216"/>
      <c r="HCO31" s="216"/>
      <c r="HCP31" s="216"/>
      <c r="HCQ31" s="216"/>
      <c r="HCR31" s="216"/>
      <c r="HCS31" s="216"/>
      <c r="HCT31" s="216"/>
      <c r="HCU31" s="216"/>
      <c r="HCV31" s="216"/>
      <c r="HCW31" s="216"/>
      <c r="HCX31" s="216"/>
      <c r="HCY31" s="216"/>
      <c r="HCZ31" s="216"/>
      <c r="HDA31" s="216"/>
      <c r="HDB31" s="216"/>
      <c r="HDC31" s="216"/>
      <c r="HDD31" s="216"/>
      <c r="HDE31" s="216"/>
      <c r="HDF31" s="216"/>
      <c r="HDG31" s="216"/>
      <c r="HDH31" s="216"/>
      <c r="HDI31" s="216"/>
      <c r="HDJ31" s="216"/>
      <c r="HDK31" s="216"/>
      <c r="HDL31" s="216"/>
      <c r="HDM31" s="216"/>
      <c r="HDN31" s="216"/>
      <c r="HDO31" s="216"/>
      <c r="HDP31" s="216"/>
      <c r="HDQ31" s="216"/>
      <c r="HDR31" s="216"/>
      <c r="HDS31" s="216"/>
      <c r="HDT31" s="216"/>
      <c r="HDU31" s="216"/>
      <c r="HDV31" s="216"/>
      <c r="HDW31" s="216"/>
      <c r="HDX31" s="216"/>
      <c r="HDY31" s="216"/>
      <c r="HDZ31" s="216"/>
      <c r="HEA31" s="216"/>
      <c r="HEB31" s="216"/>
      <c r="HEC31" s="216"/>
      <c r="HED31" s="216"/>
      <c r="HEE31" s="216"/>
      <c r="HEF31" s="216"/>
      <c r="HEG31" s="216"/>
      <c r="HEH31" s="216"/>
      <c r="HEI31" s="216"/>
      <c r="HEJ31" s="216"/>
      <c r="HEK31" s="216"/>
      <c r="HEL31" s="216"/>
      <c r="HEM31" s="216"/>
      <c r="HEN31" s="216"/>
      <c r="HEO31" s="216"/>
      <c r="HEP31" s="216"/>
      <c r="HEQ31" s="216"/>
      <c r="HER31" s="216"/>
      <c r="HES31" s="216"/>
      <c r="HET31" s="216"/>
      <c r="HEU31" s="216"/>
      <c r="HEV31" s="216"/>
      <c r="HEW31" s="216"/>
      <c r="HEX31" s="216"/>
      <c r="HEY31" s="216"/>
      <c r="HEZ31" s="216"/>
      <c r="HFA31" s="216"/>
      <c r="HFB31" s="216"/>
      <c r="HFC31" s="216"/>
      <c r="HFD31" s="216"/>
      <c r="HFE31" s="216"/>
      <c r="HFF31" s="216"/>
      <c r="HFG31" s="216"/>
      <c r="HFH31" s="216"/>
      <c r="HFI31" s="216"/>
      <c r="HFJ31" s="216"/>
      <c r="HFK31" s="216"/>
      <c r="HFL31" s="216"/>
      <c r="HFM31" s="216"/>
      <c r="HFN31" s="216"/>
      <c r="HFO31" s="216"/>
      <c r="HFP31" s="216"/>
      <c r="HFQ31" s="216"/>
      <c r="HFR31" s="216"/>
      <c r="HFS31" s="216"/>
      <c r="HFT31" s="216"/>
      <c r="HFU31" s="216"/>
      <c r="HFV31" s="216"/>
      <c r="HFW31" s="216"/>
      <c r="HFX31" s="216"/>
      <c r="HFY31" s="216"/>
      <c r="HFZ31" s="216"/>
      <c r="HGA31" s="216"/>
      <c r="HGB31" s="216"/>
      <c r="HGC31" s="216"/>
      <c r="HGD31" s="216"/>
      <c r="HGE31" s="216"/>
      <c r="HGF31" s="216"/>
      <c r="HGG31" s="216"/>
      <c r="HGH31" s="216"/>
      <c r="HGI31" s="216"/>
      <c r="HGJ31" s="216"/>
      <c r="HGK31" s="216"/>
      <c r="HGL31" s="216"/>
      <c r="HGM31" s="216"/>
      <c r="HGN31" s="216"/>
      <c r="HGO31" s="216"/>
      <c r="HGP31" s="216"/>
      <c r="HGQ31" s="216"/>
      <c r="HGR31" s="216"/>
      <c r="HGS31" s="216"/>
      <c r="HGT31" s="216"/>
      <c r="HGU31" s="216"/>
      <c r="HGV31" s="216"/>
      <c r="HGW31" s="216"/>
      <c r="HGX31" s="216"/>
      <c r="HGY31" s="216"/>
      <c r="HGZ31" s="216"/>
      <c r="HHA31" s="216"/>
      <c r="HHB31" s="216"/>
      <c r="HHC31" s="216"/>
      <c r="HHD31" s="216"/>
      <c r="HHE31" s="216"/>
      <c r="HHF31" s="216"/>
      <c r="HHG31" s="216"/>
      <c r="HHH31" s="216"/>
      <c r="HHI31" s="216"/>
      <c r="HHJ31" s="216"/>
      <c r="HHK31" s="216"/>
      <c r="HHL31" s="216"/>
      <c r="HHM31" s="216"/>
      <c r="HHN31" s="216"/>
      <c r="HHO31" s="216"/>
      <c r="HHP31" s="216"/>
      <c r="HHQ31" s="216"/>
      <c r="HHR31" s="216"/>
      <c r="HHS31" s="216"/>
      <c r="HHT31" s="216"/>
      <c r="HHU31" s="216"/>
      <c r="HHV31" s="216"/>
      <c r="HHW31" s="216"/>
      <c r="HHX31" s="216"/>
      <c r="HHY31" s="216"/>
      <c r="HHZ31" s="216"/>
      <c r="HIA31" s="216"/>
      <c r="HIB31" s="216"/>
      <c r="HIC31" s="216"/>
      <c r="HID31" s="216"/>
      <c r="HIE31" s="216"/>
      <c r="HIF31" s="216"/>
      <c r="HIG31" s="216"/>
      <c r="HIH31" s="216"/>
      <c r="HII31" s="216"/>
      <c r="HIJ31" s="216"/>
      <c r="HIK31" s="216"/>
      <c r="HIL31" s="216"/>
      <c r="HIM31" s="216"/>
      <c r="HIN31" s="216"/>
      <c r="HIO31" s="216"/>
      <c r="HIP31" s="216"/>
      <c r="HIQ31" s="216"/>
      <c r="HIR31" s="216"/>
      <c r="HIS31" s="216"/>
      <c r="HIT31" s="216"/>
      <c r="HIU31" s="216"/>
      <c r="HIV31" s="216"/>
      <c r="HIW31" s="216"/>
      <c r="HIX31" s="216"/>
      <c r="HIY31" s="216"/>
      <c r="HIZ31" s="216"/>
      <c r="HJA31" s="216"/>
      <c r="HJB31" s="216"/>
      <c r="HJC31" s="216"/>
      <c r="HJD31" s="216"/>
      <c r="HJE31" s="216"/>
      <c r="HJF31" s="216"/>
      <c r="HJG31" s="216"/>
      <c r="HJH31" s="216"/>
      <c r="HJI31" s="216"/>
      <c r="HJJ31" s="216"/>
      <c r="HJK31" s="216"/>
      <c r="HJL31" s="216"/>
      <c r="HJM31" s="216"/>
      <c r="HJN31" s="216"/>
      <c r="HJO31" s="216"/>
      <c r="HJP31" s="216"/>
      <c r="HJQ31" s="216"/>
      <c r="HJR31" s="216"/>
      <c r="HJS31" s="216"/>
      <c r="HJT31" s="216"/>
      <c r="HJU31" s="216"/>
      <c r="HJV31" s="216"/>
      <c r="HJW31" s="216"/>
      <c r="HJX31" s="216"/>
      <c r="HJY31" s="216"/>
      <c r="HJZ31" s="216"/>
      <c r="HKA31" s="216"/>
      <c r="HKB31" s="216"/>
      <c r="HKC31" s="216"/>
      <c r="HKD31" s="216"/>
      <c r="HKE31" s="216"/>
      <c r="HKF31" s="216"/>
      <c r="HKG31" s="216"/>
      <c r="HKH31" s="216"/>
      <c r="HKI31" s="216"/>
      <c r="HKJ31" s="216"/>
      <c r="HKK31" s="216"/>
      <c r="HKL31" s="216"/>
      <c r="HKM31" s="216"/>
      <c r="HKN31" s="216"/>
      <c r="HKO31" s="216"/>
      <c r="HKP31" s="216"/>
      <c r="HKQ31" s="216"/>
      <c r="HKR31" s="216"/>
      <c r="HKS31" s="216"/>
      <c r="HKT31" s="216"/>
      <c r="HKU31" s="216"/>
      <c r="HKV31" s="216"/>
      <c r="HKW31" s="216"/>
      <c r="HKX31" s="216"/>
      <c r="HKY31" s="216"/>
      <c r="HKZ31" s="216"/>
      <c r="HLA31" s="216"/>
      <c r="HLB31" s="216"/>
      <c r="HLC31" s="216"/>
      <c r="HLD31" s="216"/>
      <c r="HLE31" s="216"/>
      <c r="HLF31" s="216"/>
      <c r="HLG31" s="216"/>
      <c r="HLH31" s="216"/>
      <c r="HLI31" s="216"/>
      <c r="HLJ31" s="216"/>
      <c r="HLK31" s="216"/>
      <c r="HLL31" s="216"/>
      <c r="HLM31" s="216"/>
      <c r="HLN31" s="216"/>
      <c r="HLO31" s="216"/>
      <c r="HLP31" s="216"/>
      <c r="HLQ31" s="216"/>
      <c r="HLR31" s="216"/>
      <c r="HLS31" s="216"/>
      <c r="HLT31" s="216"/>
      <c r="HLU31" s="216"/>
      <c r="HLV31" s="216"/>
      <c r="HLW31" s="216"/>
      <c r="HLX31" s="216"/>
      <c r="HLY31" s="216"/>
      <c r="HLZ31" s="216"/>
      <c r="HMA31" s="216"/>
      <c r="HMB31" s="216"/>
      <c r="HMC31" s="216"/>
      <c r="HMD31" s="216"/>
      <c r="HME31" s="216"/>
      <c r="HMF31" s="216"/>
      <c r="HMG31" s="216"/>
      <c r="HMH31" s="216"/>
      <c r="HMI31" s="216"/>
      <c r="HMJ31" s="216"/>
      <c r="HMK31" s="216"/>
      <c r="HML31" s="216"/>
      <c r="HMM31" s="216"/>
      <c r="HMN31" s="216"/>
      <c r="HMO31" s="216"/>
      <c r="HMP31" s="216"/>
      <c r="HMQ31" s="216"/>
      <c r="HMR31" s="216"/>
      <c r="HMS31" s="216"/>
      <c r="HMT31" s="216"/>
      <c r="HMU31" s="216"/>
      <c r="HMV31" s="216"/>
      <c r="HMW31" s="216"/>
      <c r="HMX31" s="216"/>
      <c r="HMY31" s="216"/>
      <c r="HMZ31" s="216"/>
      <c r="HNA31" s="216"/>
      <c r="HNB31" s="216"/>
      <c r="HNC31" s="216"/>
      <c r="HND31" s="216"/>
      <c r="HNE31" s="216"/>
      <c r="HNF31" s="216"/>
      <c r="HNG31" s="216"/>
      <c r="HNH31" s="216"/>
      <c r="HNI31" s="216"/>
      <c r="HNJ31" s="216"/>
      <c r="HNK31" s="216"/>
      <c r="HNL31" s="216"/>
      <c r="HNM31" s="216"/>
      <c r="HNN31" s="216"/>
      <c r="HNO31" s="216"/>
      <c r="HNP31" s="216"/>
      <c r="HNQ31" s="216"/>
      <c r="HNR31" s="216"/>
      <c r="HNS31" s="216"/>
      <c r="HNT31" s="216"/>
      <c r="HNU31" s="216"/>
      <c r="HNV31" s="216"/>
      <c r="HNW31" s="216"/>
      <c r="HNX31" s="216"/>
      <c r="HNY31" s="216"/>
      <c r="HNZ31" s="216"/>
      <c r="HOA31" s="216"/>
      <c r="HOB31" s="216"/>
      <c r="HOC31" s="216"/>
      <c r="HOD31" s="216"/>
      <c r="HOE31" s="216"/>
      <c r="HOF31" s="216"/>
      <c r="HOG31" s="216"/>
      <c r="HOH31" s="216"/>
      <c r="HOI31" s="216"/>
      <c r="HOJ31" s="216"/>
      <c r="HOK31" s="216"/>
      <c r="HOL31" s="216"/>
      <c r="HOM31" s="216"/>
      <c r="HON31" s="216"/>
      <c r="HOO31" s="216"/>
      <c r="HOP31" s="216"/>
      <c r="HOQ31" s="216"/>
      <c r="HOR31" s="216"/>
      <c r="HOS31" s="216"/>
      <c r="HOT31" s="216"/>
      <c r="HOU31" s="216"/>
      <c r="HOV31" s="216"/>
      <c r="HOW31" s="216"/>
      <c r="HOX31" s="216"/>
      <c r="HOY31" s="216"/>
      <c r="HOZ31" s="216"/>
      <c r="HPA31" s="216"/>
      <c r="HPB31" s="216"/>
      <c r="HPC31" s="216"/>
      <c r="HPD31" s="216"/>
      <c r="HPE31" s="216"/>
      <c r="HPF31" s="216"/>
      <c r="HPG31" s="216"/>
      <c r="HPH31" s="216"/>
      <c r="HPI31" s="216"/>
      <c r="HPJ31" s="216"/>
      <c r="HPK31" s="216"/>
      <c r="HPL31" s="216"/>
      <c r="HPM31" s="216"/>
      <c r="HPN31" s="216"/>
      <c r="HPO31" s="216"/>
      <c r="HPP31" s="216"/>
      <c r="HPQ31" s="216"/>
      <c r="HPR31" s="216"/>
      <c r="HPS31" s="216"/>
      <c r="HPT31" s="216"/>
      <c r="HPU31" s="216"/>
      <c r="HPV31" s="216"/>
      <c r="HPW31" s="216"/>
      <c r="HPX31" s="216"/>
      <c r="HPY31" s="216"/>
      <c r="HPZ31" s="216"/>
      <c r="HQA31" s="216"/>
      <c r="HQB31" s="216"/>
      <c r="HQC31" s="216"/>
      <c r="HQD31" s="216"/>
      <c r="HQE31" s="216"/>
      <c r="HQF31" s="216"/>
      <c r="HQG31" s="216"/>
      <c r="HQH31" s="216"/>
      <c r="HQI31" s="216"/>
      <c r="HQJ31" s="216"/>
      <c r="HQK31" s="216"/>
      <c r="HQL31" s="216"/>
      <c r="HQM31" s="216"/>
      <c r="HQN31" s="216"/>
      <c r="HQO31" s="216"/>
      <c r="HQP31" s="216"/>
      <c r="HQQ31" s="216"/>
      <c r="HQR31" s="216"/>
      <c r="HQS31" s="216"/>
      <c r="HQT31" s="216"/>
      <c r="HQU31" s="216"/>
      <c r="HQV31" s="216"/>
      <c r="HQW31" s="216"/>
      <c r="HQX31" s="216"/>
      <c r="HQY31" s="216"/>
      <c r="HQZ31" s="216"/>
      <c r="HRA31" s="216"/>
      <c r="HRB31" s="216"/>
      <c r="HRC31" s="216"/>
      <c r="HRD31" s="216"/>
      <c r="HRE31" s="216"/>
      <c r="HRF31" s="216"/>
      <c r="HRG31" s="216"/>
      <c r="HRH31" s="216"/>
      <c r="HRI31" s="216"/>
      <c r="HRJ31" s="216"/>
      <c r="HRK31" s="216"/>
      <c r="HRL31" s="216"/>
      <c r="HRM31" s="216"/>
      <c r="HRN31" s="216"/>
      <c r="HRO31" s="216"/>
      <c r="HRP31" s="216"/>
      <c r="HRQ31" s="216"/>
      <c r="HRR31" s="216"/>
      <c r="HRS31" s="216"/>
      <c r="HRT31" s="216"/>
      <c r="HRU31" s="216"/>
      <c r="HRV31" s="216"/>
      <c r="HRW31" s="216"/>
      <c r="HRX31" s="216"/>
      <c r="HRY31" s="216"/>
      <c r="HRZ31" s="216"/>
      <c r="HSA31" s="216"/>
      <c r="HSB31" s="216"/>
      <c r="HSC31" s="216"/>
      <c r="HSD31" s="216"/>
      <c r="HSE31" s="216"/>
      <c r="HSF31" s="216"/>
      <c r="HSG31" s="216"/>
      <c r="HSH31" s="216"/>
      <c r="HSI31" s="216"/>
      <c r="HSJ31" s="216"/>
      <c r="HSK31" s="216"/>
      <c r="HSL31" s="216"/>
      <c r="HSM31" s="216"/>
      <c r="HSN31" s="216"/>
      <c r="HSO31" s="216"/>
      <c r="HSP31" s="216"/>
      <c r="HSQ31" s="216"/>
      <c r="HSR31" s="216"/>
      <c r="HSS31" s="216"/>
      <c r="HST31" s="216"/>
      <c r="HSU31" s="216"/>
      <c r="HSV31" s="216"/>
      <c r="HSW31" s="216"/>
      <c r="HSX31" s="216"/>
      <c r="HSY31" s="216"/>
      <c r="HSZ31" s="216"/>
      <c r="HTA31" s="216"/>
      <c r="HTB31" s="216"/>
      <c r="HTC31" s="216"/>
      <c r="HTD31" s="216"/>
      <c r="HTE31" s="216"/>
      <c r="HTF31" s="216"/>
      <c r="HTG31" s="216"/>
      <c r="HTH31" s="216"/>
      <c r="HTI31" s="216"/>
      <c r="HTJ31" s="216"/>
      <c r="HTK31" s="216"/>
      <c r="HTL31" s="216"/>
      <c r="HTM31" s="216"/>
      <c r="HTN31" s="216"/>
      <c r="HTO31" s="216"/>
      <c r="HTP31" s="216"/>
      <c r="HTQ31" s="216"/>
      <c r="HTR31" s="216"/>
      <c r="HTS31" s="216"/>
      <c r="HTT31" s="216"/>
      <c r="HTU31" s="216"/>
      <c r="HTV31" s="216"/>
      <c r="HTW31" s="216"/>
      <c r="HTX31" s="216"/>
      <c r="HTY31" s="216"/>
      <c r="HTZ31" s="216"/>
      <c r="HUA31" s="216"/>
      <c r="HUB31" s="216"/>
      <c r="HUC31" s="216"/>
      <c r="HUD31" s="216"/>
      <c r="HUE31" s="216"/>
      <c r="HUF31" s="216"/>
      <c r="HUG31" s="216"/>
      <c r="HUH31" s="216"/>
      <c r="HUI31" s="216"/>
      <c r="HUJ31" s="216"/>
      <c r="HUK31" s="216"/>
      <c r="HUL31" s="216"/>
      <c r="HUM31" s="216"/>
      <c r="HUN31" s="216"/>
      <c r="HUO31" s="216"/>
      <c r="HUP31" s="216"/>
      <c r="HUQ31" s="216"/>
      <c r="HUR31" s="216"/>
      <c r="HUS31" s="216"/>
      <c r="HUT31" s="216"/>
      <c r="HUU31" s="216"/>
      <c r="HUV31" s="216"/>
      <c r="HUW31" s="216"/>
      <c r="HUX31" s="216"/>
      <c r="HUY31" s="216"/>
      <c r="HUZ31" s="216"/>
      <c r="HVA31" s="216"/>
      <c r="HVB31" s="216"/>
      <c r="HVC31" s="216"/>
      <c r="HVD31" s="216"/>
      <c r="HVE31" s="216"/>
      <c r="HVF31" s="216"/>
      <c r="HVG31" s="216"/>
      <c r="HVH31" s="216"/>
      <c r="HVI31" s="216"/>
      <c r="HVJ31" s="216"/>
      <c r="HVK31" s="216"/>
      <c r="HVL31" s="216"/>
      <c r="HVM31" s="216"/>
      <c r="HVN31" s="216"/>
      <c r="HVO31" s="216"/>
      <c r="HVP31" s="216"/>
      <c r="HVQ31" s="216"/>
      <c r="HVR31" s="216"/>
      <c r="HVS31" s="216"/>
      <c r="HVT31" s="216"/>
      <c r="HVU31" s="216"/>
      <c r="HVV31" s="216"/>
      <c r="HVW31" s="216"/>
      <c r="HVX31" s="216"/>
      <c r="HVY31" s="216"/>
      <c r="HVZ31" s="216"/>
      <c r="HWA31" s="216"/>
      <c r="HWB31" s="216"/>
      <c r="HWC31" s="216"/>
      <c r="HWD31" s="216"/>
      <c r="HWE31" s="216"/>
      <c r="HWF31" s="216"/>
      <c r="HWG31" s="216"/>
      <c r="HWH31" s="216"/>
      <c r="HWI31" s="216"/>
      <c r="HWJ31" s="216"/>
      <c r="HWK31" s="216"/>
      <c r="HWL31" s="216"/>
      <c r="HWM31" s="216"/>
      <c r="HWN31" s="216"/>
      <c r="HWO31" s="216"/>
      <c r="HWP31" s="216"/>
      <c r="HWQ31" s="216"/>
      <c r="HWR31" s="216"/>
      <c r="HWS31" s="216"/>
      <c r="HWT31" s="216"/>
      <c r="HWU31" s="216"/>
      <c r="HWV31" s="216"/>
      <c r="HWW31" s="216"/>
      <c r="HWX31" s="216"/>
      <c r="HWY31" s="216"/>
      <c r="HWZ31" s="216"/>
      <c r="HXA31" s="216"/>
      <c r="HXB31" s="216"/>
      <c r="HXC31" s="216"/>
      <c r="HXD31" s="216"/>
      <c r="HXE31" s="216"/>
      <c r="HXF31" s="216"/>
      <c r="HXG31" s="216"/>
      <c r="HXH31" s="216"/>
      <c r="HXI31" s="216"/>
      <c r="HXJ31" s="216"/>
      <c r="HXK31" s="216"/>
      <c r="HXL31" s="216"/>
      <c r="HXM31" s="216"/>
      <c r="HXN31" s="216"/>
      <c r="HXO31" s="216"/>
      <c r="HXP31" s="216"/>
      <c r="HXQ31" s="216"/>
      <c r="HXR31" s="216"/>
      <c r="HXS31" s="216"/>
      <c r="HXT31" s="216"/>
      <c r="HXU31" s="216"/>
      <c r="HXV31" s="216"/>
      <c r="HXW31" s="216"/>
      <c r="HXX31" s="216"/>
      <c r="HXY31" s="216"/>
      <c r="HXZ31" s="216"/>
      <c r="HYA31" s="216"/>
      <c r="HYB31" s="216"/>
      <c r="HYC31" s="216"/>
      <c r="HYD31" s="216"/>
      <c r="HYE31" s="216"/>
      <c r="HYF31" s="216"/>
      <c r="HYG31" s="216"/>
      <c r="HYH31" s="216"/>
      <c r="HYI31" s="216"/>
      <c r="HYJ31" s="216"/>
      <c r="HYK31" s="216"/>
      <c r="HYL31" s="216"/>
      <c r="HYM31" s="216"/>
      <c r="HYN31" s="216"/>
      <c r="HYO31" s="216"/>
      <c r="HYP31" s="216"/>
      <c r="HYQ31" s="216"/>
      <c r="HYR31" s="216"/>
      <c r="HYS31" s="216"/>
      <c r="HYT31" s="216"/>
      <c r="HYU31" s="216"/>
      <c r="HYV31" s="216"/>
      <c r="HYW31" s="216"/>
      <c r="HYX31" s="216"/>
      <c r="HYY31" s="216"/>
      <c r="HYZ31" s="216"/>
      <c r="HZA31" s="216"/>
      <c r="HZB31" s="216"/>
      <c r="HZC31" s="216"/>
      <c r="HZD31" s="216"/>
      <c r="HZE31" s="216"/>
      <c r="HZF31" s="216"/>
      <c r="HZG31" s="216"/>
      <c r="HZH31" s="216"/>
      <c r="HZI31" s="216"/>
      <c r="HZJ31" s="216"/>
      <c r="HZK31" s="216"/>
      <c r="HZL31" s="216"/>
      <c r="HZM31" s="216"/>
      <c r="HZN31" s="216"/>
      <c r="HZO31" s="216"/>
      <c r="HZP31" s="216"/>
      <c r="HZQ31" s="216"/>
      <c r="HZR31" s="216"/>
      <c r="HZS31" s="216"/>
      <c r="HZT31" s="216"/>
      <c r="HZU31" s="216"/>
      <c r="HZV31" s="216"/>
      <c r="HZW31" s="216"/>
      <c r="HZX31" s="216"/>
      <c r="HZY31" s="216"/>
      <c r="HZZ31" s="216"/>
      <c r="IAA31" s="216"/>
      <c r="IAB31" s="216"/>
      <c r="IAC31" s="216"/>
      <c r="IAD31" s="216"/>
      <c r="IAE31" s="216"/>
      <c r="IAF31" s="216"/>
      <c r="IAG31" s="216"/>
      <c r="IAH31" s="216"/>
      <c r="IAI31" s="216"/>
      <c r="IAJ31" s="216"/>
      <c r="IAK31" s="216"/>
      <c r="IAL31" s="216"/>
      <c r="IAM31" s="216"/>
      <c r="IAN31" s="216"/>
      <c r="IAO31" s="216"/>
      <c r="IAP31" s="216"/>
      <c r="IAQ31" s="216"/>
      <c r="IAR31" s="216"/>
      <c r="IAS31" s="216"/>
      <c r="IAT31" s="216"/>
      <c r="IAU31" s="216"/>
      <c r="IAV31" s="216"/>
      <c r="IAW31" s="216"/>
      <c r="IAX31" s="216"/>
      <c r="IAY31" s="216"/>
      <c r="IAZ31" s="216"/>
      <c r="IBA31" s="216"/>
      <c r="IBB31" s="216"/>
      <c r="IBC31" s="216"/>
      <c r="IBD31" s="216"/>
      <c r="IBE31" s="216"/>
      <c r="IBF31" s="216"/>
      <c r="IBG31" s="216"/>
      <c r="IBH31" s="216"/>
      <c r="IBI31" s="216"/>
      <c r="IBJ31" s="216"/>
      <c r="IBK31" s="216"/>
      <c r="IBL31" s="216"/>
      <c r="IBM31" s="216"/>
      <c r="IBN31" s="216"/>
      <c r="IBO31" s="216"/>
      <c r="IBP31" s="216"/>
      <c r="IBQ31" s="216"/>
      <c r="IBR31" s="216"/>
      <c r="IBS31" s="216"/>
      <c r="IBT31" s="216"/>
      <c r="IBU31" s="216"/>
      <c r="IBV31" s="216"/>
      <c r="IBW31" s="216"/>
      <c r="IBX31" s="216"/>
      <c r="IBY31" s="216"/>
      <c r="IBZ31" s="216"/>
      <c r="ICA31" s="216"/>
      <c r="ICB31" s="216"/>
      <c r="ICC31" s="216"/>
      <c r="ICD31" s="216"/>
      <c r="ICE31" s="216"/>
      <c r="ICF31" s="216"/>
      <c r="ICG31" s="216"/>
      <c r="ICH31" s="216"/>
      <c r="ICI31" s="216"/>
      <c r="ICJ31" s="216"/>
      <c r="ICK31" s="216"/>
      <c r="ICL31" s="216"/>
      <c r="ICM31" s="216"/>
      <c r="ICN31" s="216"/>
      <c r="ICO31" s="216"/>
      <c r="ICP31" s="216"/>
      <c r="ICQ31" s="216"/>
      <c r="ICR31" s="216"/>
      <c r="ICS31" s="216"/>
      <c r="ICT31" s="216"/>
      <c r="ICU31" s="216"/>
      <c r="ICV31" s="216"/>
      <c r="ICW31" s="216"/>
      <c r="ICX31" s="216"/>
      <c r="ICY31" s="216"/>
      <c r="ICZ31" s="216"/>
      <c r="IDA31" s="216"/>
      <c r="IDB31" s="216"/>
      <c r="IDC31" s="216"/>
      <c r="IDD31" s="216"/>
      <c r="IDE31" s="216"/>
      <c r="IDF31" s="216"/>
      <c r="IDG31" s="216"/>
      <c r="IDH31" s="216"/>
      <c r="IDI31" s="216"/>
      <c r="IDJ31" s="216"/>
      <c r="IDK31" s="216"/>
      <c r="IDL31" s="216"/>
      <c r="IDM31" s="216"/>
      <c r="IDN31" s="216"/>
      <c r="IDO31" s="216"/>
      <c r="IDP31" s="216"/>
      <c r="IDQ31" s="216"/>
      <c r="IDR31" s="216"/>
      <c r="IDS31" s="216"/>
      <c r="IDT31" s="216"/>
      <c r="IDU31" s="216"/>
      <c r="IDV31" s="216"/>
      <c r="IDW31" s="216"/>
      <c r="IDX31" s="216"/>
      <c r="IDY31" s="216"/>
      <c r="IDZ31" s="216"/>
      <c r="IEA31" s="216"/>
      <c r="IEB31" s="216"/>
      <c r="IEC31" s="216"/>
      <c r="IED31" s="216"/>
      <c r="IEE31" s="216"/>
      <c r="IEF31" s="216"/>
      <c r="IEG31" s="216"/>
      <c r="IEH31" s="216"/>
      <c r="IEI31" s="216"/>
      <c r="IEJ31" s="216"/>
      <c r="IEK31" s="216"/>
      <c r="IEL31" s="216"/>
      <c r="IEM31" s="216"/>
      <c r="IEN31" s="216"/>
      <c r="IEO31" s="216"/>
      <c r="IEP31" s="216"/>
      <c r="IEQ31" s="216"/>
      <c r="IER31" s="216"/>
      <c r="IES31" s="216"/>
      <c r="IET31" s="216"/>
      <c r="IEU31" s="216"/>
      <c r="IEV31" s="216"/>
      <c r="IEW31" s="216"/>
      <c r="IEX31" s="216"/>
      <c r="IEY31" s="216"/>
      <c r="IEZ31" s="216"/>
      <c r="IFA31" s="216"/>
      <c r="IFB31" s="216"/>
      <c r="IFC31" s="216"/>
      <c r="IFD31" s="216"/>
      <c r="IFE31" s="216"/>
      <c r="IFF31" s="216"/>
      <c r="IFG31" s="216"/>
      <c r="IFH31" s="216"/>
      <c r="IFI31" s="216"/>
      <c r="IFJ31" s="216"/>
      <c r="IFK31" s="216"/>
      <c r="IFL31" s="216"/>
      <c r="IFM31" s="216"/>
      <c r="IFN31" s="216"/>
      <c r="IFO31" s="216"/>
      <c r="IFP31" s="216"/>
      <c r="IFQ31" s="216"/>
      <c r="IFR31" s="216"/>
      <c r="IFS31" s="216"/>
      <c r="IFT31" s="216"/>
      <c r="IFU31" s="216"/>
      <c r="IFV31" s="216"/>
      <c r="IFW31" s="216"/>
      <c r="IFX31" s="216"/>
      <c r="IFY31" s="216"/>
      <c r="IFZ31" s="216"/>
      <c r="IGA31" s="216"/>
      <c r="IGB31" s="216"/>
      <c r="IGC31" s="216"/>
      <c r="IGD31" s="216"/>
      <c r="IGE31" s="216"/>
      <c r="IGF31" s="216"/>
      <c r="IGG31" s="216"/>
      <c r="IGH31" s="216"/>
      <c r="IGI31" s="216"/>
      <c r="IGJ31" s="216"/>
      <c r="IGK31" s="216"/>
      <c r="IGL31" s="216"/>
      <c r="IGM31" s="216"/>
      <c r="IGN31" s="216"/>
      <c r="IGO31" s="216"/>
      <c r="IGP31" s="216"/>
      <c r="IGQ31" s="216"/>
      <c r="IGR31" s="216"/>
      <c r="IGS31" s="216"/>
      <c r="IGT31" s="216"/>
      <c r="IGU31" s="216"/>
      <c r="IGV31" s="216"/>
      <c r="IGW31" s="216"/>
      <c r="IGX31" s="216"/>
      <c r="IGY31" s="216"/>
      <c r="IGZ31" s="216"/>
      <c r="IHA31" s="216"/>
      <c r="IHB31" s="216"/>
      <c r="IHC31" s="216"/>
      <c r="IHD31" s="216"/>
      <c r="IHE31" s="216"/>
      <c r="IHF31" s="216"/>
      <c r="IHG31" s="216"/>
      <c r="IHH31" s="216"/>
      <c r="IHI31" s="216"/>
      <c r="IHJ31" s="216"/>
      <c r="IHK31" s="216"/>
      <c r="IHL31" s="216"/>
      <c r="IHM31" s="216"/>
      <c r="IHN31" s="216"/>
      <c r="IHO31" s="216"/>
      <c r="IHP31" s="216"/>
      <c r="IHQ31" s="216"/>
      <c r="IHR31" s="216"/>
      <c r="IHS31" s="216"/>
      <c r="IHT31" s="216"/>
      <c r="IHU31" s="216"/>
      <c r="IHV31" s="216"/>
      <c r="IHW31" s="216"/>
      <c r="IHX31" s="216"/>
      <c r="IHY31" s="216"/>
      <c r="IHZ31" s="216"/>
      <c r="IIA31" s="216"/>
      <c r="IIB31" s="216"/>
      <c r="IIC31" s="216"/>
      <c r="IID31" s="216"/>
      <c r="IIE31" s="216"/>
      <c r="IIF31" s="216"/>
      <c r="IIG31" s="216"/>
      <c r="IIH31" s="216"/>
      <c r="III31" s="216"/>
      <c r="IIJ31" s="216"/>
      <c r="IIK31" s="216"/>
      <c r="IIL31" s="216"/>
      <c r="IIM31" s="216"/>
      <c r="IIN31" s="216"/>
      <c r="IIO31" s="216"/>
      <c r="IIP31" s="216"/>
      <c r="IIQ31" s="216"/>
      <c r="IIR31" s="216"/>
      <c r="IIS31" s="216"/>
      <c r="IIT31" s="216"/>
      <c r="IIU31" s="216"/>
      <c r="IIV31" s="216"/>
      <c r="IIW31" s="216"/>
      <c r="IIX31" s="216"/>
      <c r="IIY31" s="216"/>
      <c r="IIZ31" s="216"/>
      <c r="IJA31" s="216"/>
      <c r="IJB31" s="216"/>
      <c r="IJC31" s="216"/>
      <c r="IJD31" s="216"/>
      <c r="IJE31" s="216"/>
      <c r="IJF31" s="216"/>
      <c r="IJG31" s="216"/>
      <c r="IJH31" s="216"/>
      <c r="IJI31" s="216"/>
      <c r="IJJ31" s="216"/>
      <c r="IJK31" s="216"/>
      <c r="IJL31" s="216"/>
      <c r="IJM31" s="216"/>
      <c r="IJN31" s="216"/>
      <c r="IJO31" s="216"/>
      <c r="IJP31" s="216"/>
      <c r="IJQ31" s="216"/>
      <c r="IJR31" s="216"/>
      <c r="IJS31" s="216"/>
      <c r="IJT31" s="216"/>
      <c r="IJU31" s="216"/>
      <c r="IJV31" s="216"/>
      <c r="IJW31" s="216"/>
      <c r="IJX31" s="216"/>
      <c r="IJY31" s="216"/>
      <c r="IJZ31" s="216"/>
      <c r="IKA31" s="216"/>
      <c r="IKB31" s="216"/>
      <c r="IKC31" s="216"/>
      <c r="IKD31" s="216"/>
      <c r="IKE31" s="216"/>
      <c r="IKF31" s="216"/>
      <c r="IKG31" s="216"/>
      <c r="IKH31" s="216"/>
      <c r="IKI31" s="216"/>
      <c r="IKJ31" s="216"/>
      <c r="IKK31" s="216"/>
      <c r="IKL31" s="216"/>
      <c r="IKM31" s="216"/>
      <c r="IKN31" s="216"/>
      <c r="IKO31" s="216"/>
      <c r="IKP31" s="216"/>
      <c r="IKQ31" s="216"/>
      <c r="IKR31" s="216"/>
      <c r="IKS31" s="216"/>
      <c r="IKT31" s="216"/>
      <c r="IKU31" s="216"/>
      <c r="IKV31" s="216"/>
      <c r="IKW31" s="216"/>
      <c r="IKX31" s="216"/>
      <c r="IKY31" s="216"/>
      <c r="IKZ31" s="216"/>
      <c r="ILA31" s="216"/>
      <c r="ILB31" s="216"/>
      <c r="ILC31" s="216"/>
      <c r="ILD31" s="216"/>
      <c r="ILE31" s="216"/>
      <c r="ILF31" s="216"/>
      <c r="ILG31" s="216"/>
      <c r="ILH31" s="216"/>
      <c r="ILI31" s="216"/>
      <c r="ILJ31" s="216"/>
      <c r="ILK31" s="216"/>
      <c r="ILL31" s="216"/>
      <c r="ILM31" s="216"/>
      <c r="ILN31" s="216"/>
      <c r="ILO31" s="216"/>
      <c r="ILP31" s="216"/>
      <c r="ILQ31" s="216"/>
      <c r="ILR31" s="216"/>
      <c r="ILS31" s="216"/>
      <c r="ILT31" s="216"/>
      <c r="ILU31" s="216"/>
      <c r="ILV31" s="216"/>
      <c r="ILW31" s="216"/>
      <c r="ILX31" s="216"/>
      <c r="ILY31" s="216"/>
      <c r="ILZ31" s="216"/>
      <c r="IMA31" s="216"/>
      <c r="IMB31" s="216"/>
      <c r="IMC31" s="216"/>
      <c r="IMD31" s="216"/>
      <c r="IME31" s="216"/>
      <c r="IMF31" s="216"/>
      <c r="IMG31" s="216"/>
      <c r="IMH31" s="216"/>
      <c r="IMI31" s="216"/>
      <c r="IMJ31" s="216"/>
      <c r="IMK31" s="216"/>
      <c r="IML31" s="216"/>
      <c r="IMM31" s="216"/>
      <c r="IMN31" s="216"/>
      <c r="IMO31" s="216"/>
      <c r="IMP31" s="216"/>
      <c r="IMQ31" s="216"/>
      <c r="IMR31" s="216"/>
      <c r="IMS31" s="216"/>
      <c r="IMT31" s="216"/>
      <c r="IMU31" s="216"/>
      <c r="IMV31" s="216"/>
      <c r="IMW31" s="216"/>
      <c r="IMX31" s="216"/>
      <c r="IMY31" s="216"/>
      <c r="IMZ31" s="216"/>
      <c r="INA31" s="216"/>
      <c r="INB31" s="216"/>
      <c r="INC31" s="216"/>
      <c r="IND31" s="216"/>
      <c r="INE31" s="216"/>
      <c r="INF31" s="216"/>
      <c r="ING31" s="216"/>
      <c r="INH31" s="216"/>
      <c r="INI31" s="216"/>
      <c r="INJ31" s="216"/>
      <c r="INK31" s="216"/>
      <c r="INL31" s="216"/>
      <c r="INM31" s="216"/>
      <c r="INN31" s="216"/>
      <c r="INO31" s="216"/>
      <c r="INP31" s="216"/>
      <c r="INQ31" s="216"/>
      <c r="INR31" s="216"/>
      <c r="INS31" s="216"/>
      <c r="INT31" s="216"/>
      <c r="INU31" s="216"/>
      <c r="INV31" s="216"/>
      <c r="INW31" s="216"/>
      <c r="INX31" s="216"/>
      <c r="INY31" s="216"/>
      <c r="INZ31" s="216"/>
      <c r="IOA31" s="216"/>
      <c r="IOB31" s="216"/>
      <c r="IOC31" s="216"/>
      <c r="IOD31" s="216"/>
      <c r="IOE31" s="216"/>
      <c r="IOF31" s="216"/>
      <c r="IOG31" s="216"/>
      <c r="IOH31" s="216"/>
      <c r="IOI31" s="216"/>
      <c r="IOJ31" s="216"/>
      <c r="IOK31" s="216"/>
      <c r="IOL31" s="216"/>
      <c r="IOM31" s="216"/>
      <c r="ION31" s="216"/>
      <c r="IOO31" s="216"/>
      <c r="IOP31" s="216"/>
      <c r="IOQ31" s="216"/>
      <c r="IOR31" s="216"/>
      <c r="IOS31" s="216"/>
      <c r="IOT31" s="216"/>
      <c r="IOU31" s="216"/>
      <c r="IOV31" s="216"/>
      <c r="IOW31" s="216"/>
      <c r="IOX31" s="216"/>
      <c r="IOY31" s="216"/>
      <c r="IOZ31" s="216"/>
      <c r="IPA31" s="216"/>
      <c r="IPB31" s="216"/>
      <c r="IPC31" s="216"/>
      <c r="IPD31" s="216"/>
      <c r="IPE31" s="216"/>
      <c r="IPF31" s="216"/>
      <c r="IPG31" s="216"/>
      <c r="IPH31" s="216"/>
      <c r="IPI31" s="216"/>
      <c r="IPJ31" s="216"/>
      <c r="IPK31" s="216"/>
      <c r="IPL31" s="216"/>
      <c r="IPM31" s="216"/>
      <c r="IPN31" s="216"/>
      <c r="IPO31" s="216"/>
      <c r="IPP31" s="216"/>
      <c r="IPQ31" s="216"/>
      <c r="IPR31" s="216"/>
      <c r="IPS31" s="216"/>
      <c r="IPT31" s="216"/>
      <c r="IPU31" s="216"/>
      <c r="IPV31" s="216"/>
      <c r="IPW31" s="216"/>
      <c r="IPX31" s="216"/>
      <c r="IPY31" s="216"/>
      <c r="IPZ31" s="216"/>
      <c r="IQA31" s="216"/>
      <c r="IQB31" s="216"/>
      <c r="IQC31" s="216"/>
      <c r="IQD31" s="216"/>
      <c r="IQE31" s="216"/>
      <c r="IQF31" s="216"/>
      <c r="IQG31" s="216"/>
      <c r="IQH31" s="216"/>
      <c r="IQI31" s="216"/>
      <c r="IQJ31" s="216"/>
      <c r="IQK31" s="216"/>
      <c r="IQL31" s="216"/>
      <c r="IQM31" s="216"/>
      <c r="IQN31" s="216"/>
      <c r="IQO31" s="216"/>
      <c r="IQP31" s="216"/>
      <c r="IQQ31" s="216"/>
      <c r="IQR31" s="216"/>
      <c r="IQS31" s="216"/>
      <c r="IQT31" s="216"/>
      <c r="IQU31" s="216"/>
      <c r="IQV31" s="216"/>
      <c r="IQW31" s="216"/>
      <c r="IQX31" s="216"/>
      <c r="IQY31" s="216"/>
      <c r="IQZ31" s="216"/>
      <c r="IRA31" s="216"/>
      <c r="IRB31" s="216"/>
      <c r="IRC31" s="216"/>
      <c r="IRD31" s="216"/>
      <c r="IRE31" s="216"/>
      <c r="IRF31" s="216"/>
      <c r="IRG31" s="216"/>
      <c r="IRH31" s="216"/>
      <c r="IRI31" s="216"/>
      <c r="IRJ31" s="216"/>
      <c r="IRK31" s="216"/>
      <c r="IRL31" s="216"/>
      <c r="IRM31" s="216"/>
      <c r="IRN31" s="216"/>
      <c r="IRO31" s="216"/>
      <c r="IRP31" s="216"/>
      <c r="IRQ31" s="216"/>
      <c r="IRR31" s="216"/>
      <c r="IRS31" s="216"/>
      <c r="IRT31" s="216"/>
      <c r="IRU31" s="216"/>
      <c r="IRV31" s="216"/>
      <c r="IRW31" s="216"/>
      <c r="IRX31" s="216"/>
      <c r="IRY31" s="216"/>
      <c r="IRZ31" s="216"/>
      <c r="ISA31" s="216"/>
      <c r="ISB31" s="216"/>
      <c r="ISC31" s="216"/>
      <c r="ISD31" s="216"/>
      <c r="ISE31" s="216"/>
      <c r="ISF31" s="216"/>
      <c r="ISG31" s="216"/>
      <c r="ISH31" s="216"/>
      <c r="ISI31" s="216"/>
      <c r="ISJ31" s="216"/>
      <c r="ISK31" s="216"/>
      <c r="ISL31" s="216"/>
      <c r="ISM31" s="216"/>
      <c r="ISN31" s="216"/>
      <c r="ISO31" s="216"/>
      <c r="ISP31" s="216"/>
      <c r="ISQ31" s="216"/>
      <c r="ISR31" s="216"/>
      <c r="ISS31" s="216"/>
      <c r="IST31" s="216"/>
      <c r="ISU31" s="216"/>
      <c r="ISV31" s="216"/>
      <c r="ISW31" s="216"/>
      <c r="ISX31" s="216"/>
      <c r="ISY31" s="216"/>
      <c r="ISZ31" s="216"/>
      <c r="ITA31" s="216"/>
      <c r="ITB31" s="216"/>
      <c r="ITC31" s="216"/>
      <c r="ITD31" s="216"/>
      <c r="ITE31" s="216"/>
      <c r="ITF31" s="216"/>
      <c r="ITG31" s="216"/>
      <c r="ITH31" s="216"/>
      <c r="ITI31" s="216"/>
      <c r="ITJ31" s="216"/>
      <c r="ITK31" s="216"/>
      <c r="ITL31" s="216"/>
      <c r="ITM31" s="216"/>
      <c r="ITN31" s="216"/>
      <c r="ITO31" s="216"/>
      <c r="ITP31" s="216"/>
      <c r="ITQ31" s="216"/>
      <c r="ITR31" s="216"/>
      <c r="ITS31" s="216"/>
      <c r="ITT31" s="216"/>
      <c r="ITU31" s="216"/>
      <c r="ITV31" s="216"/>
      <c r="ITW31" s="216"/>
      <c r="ITX31" s="216"/>
      <c r="ITY31" s="216"/>
      <c r="ITZ31" s="216"/>
      <c r="IUA31" s="216"/>
      <c r="IUB31" s="216"/>
      <c r="IUC31" s="216"/>
      <c r="IUD31" s="216"/>
      <c r="IUE31" s="216"/>
      <c r="IUF31" s="216"/>
      <c r="IUG31" s="216"/>
      <c r="IUH31" s="216"/>
      <c r="IUI31" s="216"/>
      <c r="IUJ31" s="216"/>
      <c r="IUK31" s="216"/>
      <c r="IUL31" s="216"/>
      <c r="IUM31" s="216"/>
      <c r="IUN31" s="216"/>
      <c r="IUO31" s="216"/>
      <c r="IUP31" s="216"/>
      <c r="IUQ31" s="216"/>
      <c r="IUR31" s="216"/>
      <c r="IUS31" s="216"/>
      <c r="IUT31" s="216"/>
      <c r="IUU31" s="216"/>
      <c r="IUV31" s="216"/>
      <c r="IUW31" s="216"/>
      <c r="IUX31" s="216"/>
      <c r="IUY31" s="216"/>
      <c r="IUZ31" s="216"/>
      <c r="IVA31" s="216"/>
      <c r="IVB31" s="216"/>
      <c r="IVC31" s="216"/>
      <c r="IVD31" s="216"/>
      <c r="IVE31" s="216"/>
      <c r="IVF31" s="216"/>
      <c r="IVG31" s="216"/>
      <c r="IVH31" s="216"/>
      <c r="IVI31" s="216"/>
      <c r="IVJ31" s="216"/>
      <c r="IVK31" s="216"/>
      <c r="IVL31" s="216"/>
      <c r="IVM31" s="216"/>
      <c r="IVN31" s="216"/>
      <c r="IVO31" s="216"/>
      <c r="IVP31" s="216"/>
      <c r="IVQ31" s="216"/>
      <c r="IVR31" s="216"/>
      <c r="IVS31" s="216"/>
      <c r="IVT31" s="216"/>
      <c r="IVU31" s="216"/>
      <c r="IVV31" s="216"/>
      <c r="IVW31" s="216"/>
      <c r="IVX31" s="216"/>
      <c r="IVY31" s="216"/>
      <c r="IVZ31" s="216"/>
      <c r="IWA31" s="216"/>
      <c r="IWB31" s="216"/>
      <c r="IWC31" s="216"/>
      <c r="IWD31" s="216"/>
      <c r="IWE31" s="216"/>
      <c r="IWF31" s="216"/>
      <c r="IWG31" s="216"/>
      <c r="IWH31" s="216"/>
      <c r="IWI31" s="216"/>
      <c r="IWJ31" s="216"/>
      <c r="IWK31" s="216"/>
      <c r="IWL31" s="216"/>
      <c r="IWM31" s="216"/>
      <c r="IWN31" s="216"/>
      <c r="IWO31" s="216"/>
      <c r="IWP31" s="216"/>
      <c r="IWQ31" s="216"/>
      <c r="IWR31" s="216"/>
      <c r="IWS31" s="216"/>
      <c r="IWT31" s="216"/>
      <c r="IWU31" s="216"/>
      <c r="IWV31" s="216"/>
      <c r="IWW31" s="216"/>
      <c r="IWX31" s="216"/>
      <c r="IWY31" s="216"/>
      <c r="IWZ31" s="216"/>
      <c r="IXA31" s="216"/>
      <c r="IXB31" s="216"/>
      <c r="IXC31" s="216"/>
      <c r="IXD31" s="216"/>
      <c r="IXE31" s="216"/>
      <c r="IXF31" s="216"/>
      <c r="IXG31" s="216"/>
      <c r="IXH31" s="216"/>
      <c r="IXI31" s="216"/>
      <c r="IXJ31" s="216"/>
      <c r="IXK31" s="216"/>
      <c r="IXL31" s="216"/>
      <c r="IXM31" s="216"/>
      <c r="IXN31" s="216"/>
      <c r="IXO31" s="216"/>
      <c r="IXP31" s="216"/>
      <c r="IXQ31" s="216"/>
      <c r="IXR31" s="216"/>
      <c r="IXS31" s="216"/>
      <c r="IXT31" s="216"/>
      <c r="IXU31" s="216"/>
      <c r="IXV31" s="216"/>
      <c r="IXW31" s="216"/>
      <c r="IXX31" s="216"/>
      <c r="IXY31" s="216"/>
      <c r="IXZ31" s="216"/>
      <c r="IYA31" s="216"/>
      <c r="IYB31" s="216"/>
      <c r="IYC31" s="216"/>
      <c r="IYD31" s="216"/>
      <c r="IYE31" s="216"/>
      <c r="IYF31" s="216"/>
      <c r="IYG31" s="216"/>
      <c r="IYH31" s="216"/>
      <c r="IYI31" s="216"/>
      <c r="IYJ31" s="216"/>
      <c r="IYK31" s="216"/>
      <c r="IYL31" s="216"/>
      <c r="IYM31" s="216"/>
      <c r="IYN31" s="216"/>
      <c r="IYO31" s="216"/>
      <c r="IYP31" s="216"/>
      <c r="IYQ31" s="216"/>
      <c r="IYR31" s="216"/>
      <c r="IYS31" s="216"/>
      <c r="IYT31" s="216"/>
      <c r="IYU31" s="216"/>
      <c r="IYV31" s="216"/>
      <c r="IYW31" s="216"/>
      <c r="IYX31" s="216"/>
      <c r="IYY31" s="216"/>
      <c r="IYZ31" s="216"/>
      <c r="IZA31" s="216"/>
      <c r="IZB31" s="216"/>
      <c r="IZC31" s="216"/>
      <c r="IZD31" s="216"/>
      <c r="IZE31" s="216"/>
      <c r="IZF31" s="216"/>
      <c r="IZG31" s="216"/>
      <c r="IZH31" s="216"/>
      <c r="IZI31" s="216"/>
      <c r="IZJ31" s="216"/>
      <c r="IZK31" s="216"/>
      <c r="IZL31" s="216"/>
      <c r="IZM31" s="216"/>
      <c r="IZN31" s="216"/>
      <c r="IZO31" s="216"/>
      <c r="IZP31" s="216"/>
      <c r="IZQ31" s="216"/>
      <c r="IZR31" s="216"/>
      <c r="IZS31" s="216"/>
      <c r="IZT31" s="216"/>
      <c r="IZU31" s="216"/>
      <c r="IZV31" s="216"/>
      <c r="IZW31" s="216"/>
      <c r="IZX31" s="216"/>
      <c r="IZY31" s="216"/>
      <c r="IZZ31" s="216"/>
      <c r="JAA31" s="216"/>
      <c r="JAB31" s="216"/>
      <c r="JAC31" s="216"/>
      <c r="JAD31" s="216"/>
      <c r="JAE31" s="216"/>
      <c r="JAF31" s="216"/>
      <c r="JAG31" s="216"/>
      <c r="JAH31" s="216"/>
      <c r="JAI31" s="216"/>
      <c r="JAJ31" s="216"/>
      <c r="JAK31" s="216"/>
      <c r="JAL31" s="216"/>
      <c r="JAM31" s="216"/>
      <c r="JAN31" s="216"/>
      <c r="JAO31" s="216"/>
      <c r="JAP31" s="216"/>
      <c r="JAQ31" s="216"/>
      <c r="JAR31" s="216"/>
      <c r="JAS31" s="216"/>
      <c r="JAT31" s="216"/>
      <c r="JAU31" s="216"/>
      <c r="JAV31" s="216"/>
      <c r="JAW31" s="216"/>
      <c r="JAX31" s="216"/>
      <c r="JAY31" s="216"/>
      <c r="JAZ31" s="216"/>
      <c r="JBA31" s="216"/>
      <c r="JBB31" s="216"/>
      <c r="JBC31" s="216"/>
      <c r="JBD31" s="216"/>
      <c r="JBE31" s="216"/>
      <c r="JBF31" s="216"/>
      <c r="JBG31" s="216"/>
      <c r="JBH31" s="216"/>
      <c r="JBI31" s="216"/>
      <c r="JBJ31" s="216"/>
      <c r="JBK31" s="216"/>
      <c r="JBL31" s="216"/>
      <c r="JBM31" s="216"/>
      <c r="JBN31" s="216"/>
      <c r="JBO31" s="216"/>
      <c r="JBP31" s="216"/>
      <c r="JBQ31" s="216"/>
      <c r="JBR31" s="216"/>
      <c r="JBS31" s="216"/>
      <c r="JBT31" s="216"/>
      <c r="JBU31" s="216"/>
      <c r="JBV31" s="216"/>
      <c r="JBW31" s="216"/>
      <c r="JBX31" s="216"/>
      <c r="JBY31" s="216"/>
      <c r="JBZ31" s="216"/>
      <c r="JCA31" s="216"/>
      <c r="JCB31" s="216"/>
      <c r="JCC31" s="216"/>
      <c r="JCD31" s="216"/>
      <c r="JCE31" s="216"/>
      <c r="JCF31" s="216"/>
      <c r="JCG31" s="216"/>
      <c r="JCH31" s="216"/>
      <c r="JCI31" s="216"/>
      <c r="JCJ31" s="216"/>
      <c r="JCK31" s="216"/>
      <c r="JCL31" s="216"/>
      <c r="JCM31" s="216"/>
      <c r="JCN31" s="216"/>
      <c r="JCO31" s="216"/>
      <c r="JCP31" s="216"/>
      <c r="JCQ31" s="216"/>
      <c r="JCR31" s="216"/>
      <c r="JCS31" s="216"/>
      <c r="JCT31" s="216"/>
      <c r="JCU31" s="216"/>
      <c r="JCV31" s="216"/>
      <c r="JCW31" s="216"/>
      <c r="JCX31" s="216"/>
      <c r="JCY31" s="216"/>
      <c r="JCZ31" s="216"/>
      <c r="JDA31" s="216"/>
      <c r="JDB31" s="216"/>
      <c r="JDC31" s="216"/>
      <c r="JDD31" s="216"/>
      <c r="JDE31" s="216"/>
      <c r="JDF31" s="216"/>
      <c r="JDG31" s="216"/>
      <c r="JDH31" s="216"/>
      <c r="JDI31" s="216"/>
      <c r="JDJ31" s="216"/>
      <c r="JDK31" s="216"/>
      <c r="JDL31" s="216"/>
      <c r="JDM31" s="216"/>
      <c r="JDN31" s="216"/>
      <c r="JDO31" s="216"/>
      <c r="JDP31" s="216"/>
      <c r="JDQ31" s="216"/>
      <c r="JDR31" s="216"/>
      <c r="JDS31" s="216"/>
      <c r="JDT31" s="216"/>
      <c r="JDU31" s="216"/>
      <c r="JDV31" s="216"/>
      <c r="JDW31" s="216"/>
      <c r="JDX31" s="216"/>
      <c r="JDY31" s="216"/>
      <c r="JDZ31" s="216"/>
      <c r="JEA31" s="216"/>
      <c r="JEB31" s="216"/>
      <c r="JEC31" s="216"/>
      <c r="JED31" s="216"/>
      <c r="JEE31" s="216"/>
      <c r="JEF31" s="216"/>
      <c r="JEG31" s="216"/>
      <c r="JEH31" s="216"/>
      <c r="JEI31" s="216"/>
      <c r="JEJ31" s="216"/>
      <c r="JEK31" s="216"/>
      <c r="JEL31" s="216"/>
      <c r="JEM31" s="216"/>
      <c r="JEN31" s="216"/>
      <c r="JEO31" s="216"/>
      <c r="JEP31" s="216"/>
      <c r="JEQ31" s="216"/>
      <c r="JER31" s="216"/>
      <c r="JES31" s="216"/>
      <c r="JET31" s="216"/>
      <c r="JEU31" s="216"/>
      <c r="JEV31" s="216"/>
      <c r="JEW31" s="216"/>
      <c r="JEX31" s="216"/>
      <c r="JEY31" s="216"/>
      <c r="JEZ31" s="216"/>
      <c r="JFA31" s="216"/>
      <c r="JFB31" s="216"/>
      <c r="JFC31" s="216"/>
      <c r="JFD31" s="216"/>
      <c r="JFE31" s="216"/>
      <c r="JFF31" s="216"/>
      <c r="JFG31" s="216"/>
      <c r="JFH31" s="216"/>
      <c r="JFI31" s="216"/>
      <c r="JFJ31" s="216"/>
      <c r="JFK31" s="216"/>
      <c r="JFL31" s="216"/>
      <c r="JFM31" s="216"/>
      <c r="JFN31" s="216"/>
      <c r="JFO31" s="216"/>
      <c r="JFP31" s="216"/>
      <c r="JFQ31" s="216"/>
      <c r="JFR31" s="216"/>
      <c r="JFS31" s="216"/>
      <c r="JFT31" s="216"/>
      <c r="JFU31" s="216"/>
      <c r="JFV31" s="216"/>
      <c r="JFW31" s="216"/>
      <c r="JFX31" s="216"/>
      <c r="JFY31" s="216"/>
      <c r="JFZ31" s="216"/>
      <c r="JGA31" s="216"/>
      <c r="JGB31" s="216"/>
      <c r="JGC31" s="216"/>
      <c r="JGD31" s="216"/>
      <c r="JGE31" s="216"/>
      <c r="JGF31" s="216"/>
      <c r="JGG31" s="216"/>
      <c r="JGH31" s="216"/>
      <c r="JGI31" s="216"/>
      <c r="JGJ31" s="216"/>
      <c r="JGK31" s="216"/>
      <c r="JGL31" s="216"/>
      <c r="JGM31" s="216"/>
      <c r="JGN31" s="216"/>
      <c r="JGO31" s="216"/>
      <c r="JGP31" s="216"/>
      <c r="JGQ31" s="216"/>
      <c r="JGR31" s="216"/>
      <c r="JGS31" s="216"/>
      <c r="JGT31" s="216"/>
      <c r="JGU31" s="216"/>
      <c r="JGV31" s="216"/>
      <c r="JGW31" s="216"/>
      <c r="JGX31" s="216"/>
      <c r="JGY31" s="216"/>
      <c r="JGZ31" s="216"/>
      <c r="JHA31" s="216"/>
      <c r="JHB31" s="216"/>
      <c r="JHC31" s="216"/>
      <c r="JHD31" s="216"/>
      <c r="JHE31" s="216"/>
      <c r="JHF31" s="216"/>
      <c r="JHG31" s="216"/>
      <c r="JHH31" s="216"/>
      <c r="JHI31" s="216"/>
      <c r="JHJ31" s="216"/>
      <c r="JHK31" s="216"/>
      <c r="JHL31" s="216"/>
      <c r="JHM31" s="216"/>
      <c r="JHN31" s="216"/>
      <c r="JHO31" s="216"/>
      <c r="JHP31" s="216"/>
      <c r="JHQ31" s="216"/>
      <c r="JHR31" s="216"/>
      <c r="JHS31" s="216"/>
      <c r="JHT31" s="216"/>
      <c r="JHU31" s="216"/>
      <c r="JHV31" s="216"/>
      <c r="JHW31" s="216"/>
      <c r="JHX31" s="216"/>
      <c r="JHY31" s="216"/>
      <c r="JHZ31" s="216"/>
      <c r="JIA31" s="216"/>
      <c r="JIB31" s="216"/>
      <c r="JIC31" s="216"/>
      <c r="JID31" s="216"/>
      <c r="JIE31" s="216"/>
      <c r="JIF31" s="216"/>
      <c r="JIG31" s="216"/>
      <c r="JIH31" s="216"/>
      <c r="JII31" s="216"/>
      <c r="JIJ31" s="216"/>
      <c r="JIK31" s="216"/>
      <c r="JIL31" s="216"/>
      <c r="JIM31" s="216"/>
      <c r="JIN31" s="216"/>
      <c r="JIO31" s="216"/>
      <c r="JIP31" s="216"/>
      <c r="JIQ31" s="216"/>
      <c r="JIR31" s="216"/>
      <c r="JIS31" s="216"/>
      <c r="JIT31" s="216"/>
      <c r="JIU31" s="216"/>
      <c r="JIV31" s="216"/>
      <c r="JIW31" s="216"/>
      <c r="JIX31" s="216"/>
      <c r="JIY31" s="216"/>
      <c r="JIZ31" s="216"/>
      <c r="JJA31" s="216"/>
      <c r="JJB31" s="216"/>
      <c r="JJC31" s="216"/>
      <c r="JJD31" s="216"/>
      <c r="JJE31" s="216"/>
      <c r="JJF31" s="216"/>
      <c r="JJG31" s="216"/>
      <c r="JJH31" s="216"/>
      <c r="JJI31" s="216"/>
      <c r="JJJ31" s="216"/>
      <c r="JJK31" s="216"/>
      <c r="JJL31" s="216"/>
      <c r="JJM31" s="216"/>
      <c r="JJN31" s="216"/>
      <c r="JJO31" s="216"/>
      <c r="JJP31" s="216"/>
      <c r="JJQ31" s="216"/>
      <c r="JJR31" s="216"/>
      <c r="JJS31" s="216"/>
      <c r="JJT31" s="216"/>
      <c r="JJU31" s="216"/>
      <c r="JJV31" s="216"/>
      <c r="JJW31" s="216"/>
      <c r="JJX31" s="216"/>
      <c r="JJY31" s="216"/>
      <c r="JJZ31" s="216"/>
      <c r="JKA31" s="216"/>
      <c r="JKB31" s="216"/>
      <c r="JKC31" s="216"/>
      <c r="JKD31" s="216"/>
      <c r="JKE31" s="216"/>
      <c r="JKF31" s="216"/>
      <c r="JKG31" s="216"/>
      <c r="JKH31" s="216"/>
      <c r="JKI31" s="216"/>
      <c r="JKJ31" s="216"/>
      <c r="JKK31" s="216"/>
      <c r="JKL31" s="216"/>
      <c r="JKM31" s="216"/>
      <c r="JKN31" s="216"/>
      <c r="JKO31" s="216"/>
      <c r="JKP31" s="216"/>
      <c r="JKQ31" s="216"/>
      <c r="JKR31" s="216"/>
      <c r="JKS31" s="216"/>
      <c r="JKT31" s="216"/>
      <c r="JKU31" s="216"/>
      <c r="JKV31" s="216"/>
      <c r="JKW31" s="216"/>
      <c r="JKX31" s="216"/>
      <c r="JKY31" s="216"/>
      <c r="JKZ31" s="216"/>
      <c r="JLA31" s="216"/>
      <c r="JLB31" s="216"/>
      <c r="JLC31" s="216"/>
      <c r="JLD31" s="216"/>
      <c r="JLE31" s="216"/>
      <c r="JLF31" s="216"/>
      <c r="JLG31" s="216"/>
      <c r="JLH31" s="216"/>
      <c r="JLI31" s="216"/>
      <c r="JLJ31" s="216"/>
      <c r="JLK31" s="216"/>
      <c r="JLL31" s="216"/>
      <c r="JLM31" s="216"/>
      <c r="JLN31" s="216"/>
      <c r="JLO31" s="216"/>
      <c r="JLP31" s="216"/>
      <c r="JLQ31" s="216"/>
      <c r="JLR31" s="216"/>
      <c r="JLS31" s="216"/>
      <c r="JLT31" s="216"/>
      <c r="JLU31" s="216"/>
      <c r="JLV31" s="216"/>
      <c r="JLW31" s="216"/>
      <c r="JLX31" s="216"/>
      <c r="JLY31" s="216"/>
      <c r="JLZ31" s="216"/>
      <c r="JMA31" s="216"/>
      <c r="JMB31" s="216"/>
      <c r="JMC31" s="216"/>
      <c r="JMD31" s="216"/>
      <c r="JME31" s="216"/>
      <c r="JMF31" s="216"/>
      <c r="JMG31" s="216"/>
      <c r="JMH31" s="216"/>
      <c r="JMI31" s="216"/>
      <c r="JMJ31" s="216"/>
      <c r="JMK31" s="216"/>
      <c r="JML31" s="216"/>
      <c r="JMM31" s="216"/>
      <c r="JMN31" s="216"/>
      <c r="JMO31" s="216"/>
      <c r="JMP31" s="216"/>
      <c r="JMQ31" s="216"/>
      <c r="JMR31" s="216"/>
      <c r="JMS31" s="216"/>
      <c r="JMT31" s="216"/>
      <c r="JMU31" s="216"/>
      <c r="JMV31" s="216"/>
      <c r="JMW31" s="216"/>
      <c r="JMX31" s="216"/>
      <c r="JMY31" s="216"/>
      <c r="JMZ31" s="216"/>
      <c r="JNA31" s="216"/>
      <c r="JNB31" s="216"/>
      <c r="JNC31" s="216"/>
      <c r="JND31" s="216"/>
      <c r="JNE31" s="216"/>
      <c r="JNF31" s="216"/>
      <c r="JNG31" s="216"/>
      <c r="JNH31" s="216"/>
      <c r="JNI31" s="216"/>
      <c r="JNJ31" s="216"/>
      <c r="JNK31" s="216"/>
      <c r="JNL31" s="216"/>
      <c r="JNM31" s="216"/>
      <c r="JNN31" s="216"/>
      <c r="JNO31" s="216"/>
      <c r="JNP31" s="216"/>
      <c r="JNQ31" s="216"/>
      <c r="JNR31" s="216"/>
      <c r="JNS31" s="216"/>
      <c r="JNT31" s="216"/>
      <c r="JNU31" s="216"/>
      <c r="JNV31" s="216"/>
      <c r="JNW31" s="216"/>
      <c r="JNX31" s="216"/>
      <c r="JNY31" s="216"/>
      <c r="JNZ31" s="216"/>
      <c r="JOA31" s="216"/>
      <c r="JOB31" s="216"/>
      <c r="JOC31" s="216"/>
      <c r="JOD31" s="216"/>
      <c r="JOE31" s="216"/>
      <c r="JOF31" s="216"/>
      <c r="JOG31" s="216"/>
      <c r="JOH31" s="216"/>
      <c r="JOI31" s="216"/>
      <c r="JOJ31" s="216"/>
      <c r="JOK31" s="216"/>
      <c r="JOL31" s="216"/>
      <c r="JOM31" s="216"/>
      <c r="JON31" s="216"/>
      <c r="JOO31" s="216"/>
      <c r="JOP31" s="216"/>
      <c r="JOQ31" s="216"/>
      <c r="JOR31" s="216"/>
      <c r="JOS31" s="216"/>
      <c r="JOT31" s="216"/>
      <c r="JOU31" s="216"/>
      <c r="JOV31" s="216"/>
      <c r="JOW31" s="216"/>
      <c r="JOX31" s="216"/>
      <c r="JOY31" s="216"/>
      <c r="JOZ31" s="216"/>
      <c r="JPA31" s="216"/>
      <c r="JPB31" s="216"/>
      <c r="JPC31" s="216"/>
      <c r="JPD31" s="216"/>
      <c r="JPE31" s="216"/>
      <c r="JPF31" s="216"/>
      <c r="JPG31" s="216"/>
      <c r="JPH31" s="216"/>
      <c r="JPI31" s="216"/>
      <c r="JPJ31" s="216"/>
      <c r="JPK31" s="216"/>
      <c r="JPL31" s="216"/>
      <c r="JPM31" s="216"/>
      <c r="JPN31" s="216"/>
      <c r="JPO31" s="216"/>
      <c r="JPP31" s="216"/>
      <c r="JPQ31" s="216"/>
      <c r="JPR31" s="216"/>
      <c r="JPS31" s="216"/>
      <c r="JPT31" s="216"/>
      <c r="JPU31" s="216"/>
      <c r="JPV31" s="216"/>
      <c r="JPW31" s="216"/>
      <c r="JPX31" s="216"/>
      <c r="JPY31" s="216"/>
      <c r="JPZ31" s="216"/>
      <c r="JQA31" s="216"/>
      <c r="JQB31" s="216"/>
      <c r="JQC31" s="216"/>
      <c r="JQD31" s="216"/>
      <c r="JQE31" s="216"/>
      <c r="JQF31" s="216"/>
      <c r="JQG31" s="216"/>
      <c r="JQH31" s="216"/>
      <c r="JQI31" s="216"/>
      <c r="JQJ31" s="216"/>
      <c r="JQK31" s="216"/>
      <c r="JQL31" s="216"/>
      <c r="JQM31" s="216"/>
      <c r="JQN31" s="216"/>
      <c r="JQO31" s="216"/>
      <c r="JQP31" s="216"/>
      <c r="JQQ31" s="216"/>
      <c r="JQR31" s="216"/>
      <c r="JQS31" s="216"/>
      <c r="JQT31" s="216"/>
      <c r="JQU31" s="216"/>
      <c r="JQV31" s="216"/>
      <c r="JQW31" s="216"/>
      <c r="JQX31" s="216"/>
      <c r="JQY31" s="216"/>
      <c r="JQZ31" s="216"/>
      <c r="JRA31" s="216"/>
      <c r="JRB31" s="216"/>
      <c r="JRC31" s="216"/>
      <c r="JRD31" s="216"/>
      <c r="JRE31" s="216"/>
      <c r="JRF31" s="216"/>
      <c r="JRG31" s="216"/>
      <c r="JRH31" s="216"/>
      <c r="JRI31" s="216"/>
      <c r="JRJ31" s="216"/>
      <c r="JRK31" s="216"/>
      <c r="JRL31" s="216"/>
      <c r="JRM31" s="216"/>
      <c r="JRN31" s="216"/>
      <c r="JRO31" s="216"/>
      <c r="JRP31" s="216"/>
      <c r="JRQ31" s="216"/>
      <c r="JRR31" s="216"/>
      <c r="JRS31" s="216"/>
      <c r="JRT31" s="216"/>
      <c r="JRU31" s="216"/>
      <c r="JRV31" s="216"/>
      <c r="JRW31" s="216"/>
      <c r="JRX31" s="216"/>
      <c r="JRY31" s="216"/>
      <c r="JRZ31" s="216"/>
      <c r="JSA31" s="216"/>
      <c r="JSB31" s="216"/>
      <c r="JSC31" s="216"/>
      <c r="JSD31" s="216"/>
      <c r="JSE31" s="216"/>
      <c r="JSF31" s="216"/>
      <c r="JSG31" s="216"/>
      <c r="JSH31" s="216"/>
      <c r="JSI31" s="216"/>
      <c r="JSJ31" s="216"/>
      <c r="JSK31" s="216"/>
      <c r="JSL31" s="216"/>
      <c r="JSM31" s="216"/>
      <c r="JSN31" s="216"/>
      <c r="JSO31" s="216"/>
      <c r="JSP31" s="216"/>
      <c r="JSQ31" s="216"/>
      <c r="JSR31" s="216"/>
      <c r="JSS31" s="216"/>
      <c r="JST31" s="216"/>
      <c r="JSU31" s="216"/>
      <c r="JSV31" s="216"/>
      <c r="JSW31" s="216"/>
      <c r="JSX31" s="216"/>
      <c r="JSY31" s="216"/>
      <c r="JSZ31" s="216"/>
      <c r="JTA31" s="216"/>
      <c r="JTB31" s="216"/>
      <c r="JTC31" s="216"/>
      <c r="JTD31" s="216"/>
      <c r="JTE31" s="216"/>
      <c r="JTF31" s="216"/>
      <c r="JTG31" s="216"/>
      <c r="JTH31" s="216"/>
      <c r="JTI31" s="216"/>
      <c r="JTJ31" s="216"/>
      <c r="JTK31" s="216"/>
      <c r="JTL31" s="216"/>
      <c r="JTM31" s="216"/>
      <c r="JTN31" s="216"/>
      <c r="JTO31" s="216"/>
      <c r="JTP31" s="216"/>
      <c r="JTQ31" s="216"/>
      <c r="JTR31" s="216"/>
      <c r="JTS31" s="216"/>
      <c r="JTT31" s="216"/>
      <c r="JTU31" s="216"/>
      <c r="JTV31" s="216"/>
      <c r="JTW31" s="216"/>
      <c r="JTX31" s="216"/>
      <c r="JTY31" s="216"/>
      <c r="JTZ31" s="216"/>
      <c r="JUA31" s="216"/>
      <c r="JUB31" s="216"/>
      <c r="JUC31" s="216"/>
      <c r="JUD31" s="216"/>
      <c r="JUE31" s="216"/>
      <c r="JUF31" s="216"/>
      <c r="JUG31" s="216"/>
      <c r="JUH31" s="216"/>
      <c r="JUI31" s="216"/>
      <c r="JUJ31" s="216"/>
      <c r="JUK31" s="216"/>
      <c r="JUL31" s="216"/>
      <c r="JUM31" s="216"/>
      <c r="JUN31" s="216"/>
      <c r="JUO31" s="216"/>
      <c r="JUP31" s="216"/>
      <c r="JUQ31" s="216"/>
      <c r="JUR31" s="216"/>
      <c r="JUS31" s="216"/>
      <c r="JUT31" s="216"/>
      <c r="JUU31" s="216"/>
      <c r="JUV31" s="216"/>
      <c r="JUW31" s="216"/>
      <c r="JUX31" s="216"/>
      <c r="JUY31" s="216"/>
      <c r="JUZ31" s="216"/>
      <c r="JVA31" s="216"/>
      <c r="JVB31" s="216"/>
      <c r="JVC31" s="216"/>
      <c r="JVD31" s="216"/>
      <c r="JVE31" s="216"/>
      <c r="JVF31" s="216"/>
      <c r="JVG31" s="216"/>
      <c r="JVH31" s="216"/>
      <c r="JVI31" s="216"/>
      <c r="JVJ31" s="216"/>
      <c r="JVK31" s="216"/>
      <c r="JVL31" s="216"/>
      <c r="JVM31" s="216"/>
      <c r="JVN31" s="216"/>
      <c r="JVO31" s="216"/>
      <c r="JVP31" s="216"/>
      <c r="JVQ31" s="216"/>
      <c r="JVR31" s="216"/>
      <c r="JVS31" s="216"/>
      <c r="JVT31" s="216"/>
      <c r="JVU31" s="216"/>
      <c r="JVV31" s="216"/>
      <c r="JVW31" s="216"/>
      <c r="JVX31" s="216"/>
      <c r="JVY31" s="216"/>
      <c r="JVZ31" s="216"/>
      <c r="JWA31" s="216"/>
      <c r="JWB31" s="216"/>
      <c r="JWC31" s="216"/>
      <c r="JWD31" s="216"/>
      <c r="JWE31" s="216"/>
      <c r="JWF31" s="216"/>
      <c r="JWG31" s="216"/>
      <c r="JWH31" s="216"/>
      <c r="JWI31" s="216"/>
      <c r="JWJ31" s="216"/>
      <c r="JWK31" s="216"/>
      <c r="JWL31" s="216"/>
      <c r="JWM31" s="216"/>
      <c r="JWN31" s="216"/>
      <c r="JWO31" s="216"/>
      <c r="JWP31" s="216"/>
      <c r="JWQ31" s="216"/>
      <c r="JWR31" s="216"/>
      <c r="JWS31" s="216"/>
      <c r="JWT31" s="216"/>
      <c r="JWU31" s="216"/>
      <c r="JWV31" s="216"/>
      <c r="JWW31" s="216"/>
      <c r="JWX31" s="216"/>
      <c r="JWY31" s="216"/>
      <c r="JWZ31" s="216"/>
      <c r="JXA31" s="216"/>
      <c r="JXB31" s="216"/>
      <c r="JXC31" s="216"/>
      <c r="JXD31" s="216"/>
      <c r="JXE31" s="216"/>
      <c r="JXF31" s="216"/>
      <c r="JXG31" s="216"/>
      <c r="JXH31" s="216"/>
      <c r="JXI31" s="216"/>
      <c r="JXJ31" s="216"/>
      <c r="JXK31" s="216"/>
      <c r="JXL31" s="216"/>
      <c r="JXM31" s="216"/>
      <c r="JXN31" s="216"/>
      <c r="JXO31" s="216"/>
      <c r="JXP31" s="216"/>
      <c r="JXQ31" s="216"/>
      <c r="JXR31" s="216"/>
      <c r="JXS31" s="216"/>
      <c r="JXT31" s="216"/>
      <c r="JXU31" s="216"/>
      <c r="JXV31" s="216"/>
      <c r="JXW31" s="216"/>
      <c r="JXX31" s="216"/>
      <c r="JXY31" s="216"/>
      <c r="JXZ31" s="216"/>
      <c r="JYA31" s="216"/>
      <c r="JYB31" s="216"/>
      <c r="JYC31" s="216"/>
      <c r="JYD31" s="216"/>
      <c r="JYE31" s="216"/>
      <c r="JYF31" s="216"/>
      <c r="JYG31" s="216"/>
      <c r="JYH31" s="216"/>
      <c r="JYI31" s="216"/>
      <c r="JYJ31" s="216"/>
      <c r="JYK31" s="216"/>
      <c r="JYL31" s="216"/>
      <c r="JYM31" s="216"/>
      <c r="JYN31" s="216"/>
      <c r="JYO31" s="216"/>
      <c r="JYP31" s="216"/>
      <c r="JYQ31" s="216"/>
      <c r="JYR31" s="216"/>
      <c r="JYS31" s="216"/>
      <c r="JYT31" s="216"/>
      <c r="JYU31" s="216"/>
      <c r="JYV31" s="216"/>
      <c r="JYW31" s="216"/>
      <c r="JYX31" s="216"/>
      <c r="JYY31" s="216"/>
      <c r="JYZ31" s="216"/>
      <c r="JZA31" s="216"/>
      <c r="JZB31" s="216"/>
      <c r="JZC31" s="216"/>
      <c r="JZD31" s="216"/>
      <c r="JZE31" s="216"/>
      <c r="JZF31" s="216"/>
      <c r="JZG31" s="216"/>
      <c r="JZH31" s="216"/>
      <c r="JZI31" s="216"/>
      <c r="JZJ31" s="216"/>
      <c r="JZK31" s="216"/>
      <c r="JZL31" s="216"/>
      <c r="JZM31" s="216"/>
      <c r="JZN31" s="216"/>
      <c r="JZO31" s="216"/>
      <c r="JZP31" s="216"/>
      <c r="JZQ31" s="216"/>
      <c r="JZR31" s="216"/>
      <c r="JZS31" s="216"/>
      <c r="JZT31" s="216"/>
      <c r="JZU31" s="216"/>
      <c r="JZV31" s="216"/>
      <c r="JZW31" s="216"/>
      <c r="JZX31" s="216"/>
      <c r="JZY31" s="216"/>
      <c r="JZZ31" s="216"/>
      <c r="KAA31" s="216"/>
      <c r="KAB31" s="216"/>
      <c r="KAC31" s="216"/>
      <c r="KAD31" s="216"/>
      <c r="KAE31" s="216"/>
      <c r="KAF31" s="216"/>
      <c r="KAG31" s="216"/>
      <c r="KAH31" s="216"/>
      <c r="KAI31" s="216"/>
      <c r="KAJ31" s="216"/>
      <c r="KAK31" s="216"/>
      <c r="KAL31" s="216"/>
      <c r="KAM31" s="216"/>
      <c r="KAN31" s="216"/>
      <c r="KAO31" s="216"/>
      <c r="KAP31" s="216"/>
      <c r="KAQ31" s="216"/>
      <c r="KAR31" s="216"/>
      <c r="KAS31" s="216"/>
      <c r="KAT31" s="216"/>
      <c r="KAU31" s="216"/>
      <c r="KAV31" s="216"/>
      <c r="KAW31" s="216"/>
      <c r="KAX31" s="216"/>
      <c r="KAY31" s="216"/>
      <c r="KAZ31" s="216"/>
      <c r="KBA31" s="216"/>
      <c r="KBB31" s="216"/>
      <c r="KBC31" s="216"/>
      <c r="KBD31" s="216"/>
      <c r="KBE31" s="216"/>
      <c r="KBF31" s="216"/>
      <c r="KBG31" s="216"/>
      <c r="KBH31" s="216"/>
      <c r="KBI31" s="216"/>
      <c r="KBJ31" s="216"/>
      <c r="KBK31" s="216"/>
      <c r="KBL31" s="216"/>
      <c r="KBM31" s="216"/>
      <c r="KBN31" s="216"/>
      <c r="KBO31" s="216"/>
      <c r="KBP31" s="216"/>
      <c r="KBQ31" s="216"/>
      <c r="KBR31" s="216"/>
      <c r="KBS31" s="216"/>
      <c r="KBT31" s="216"/>
      <c r="KBU31" s="216"/>
      <c r="KBV31" s="216"/>
      <c r="KBW31" s="216"/>
      <c r="KBX31" s="216"/>
      <c r="KBY31" s="216"/>
      <c r="KBZ31" s="216"/>
      <c r="KCA31" s="216"/>
      <c r="KCB31" s="216"/>
      <c r="KCC31" s="216"/>
      <c r="KCD31" s="216"/>
      <c r="KCE31" s="216"/>
      <c r="KCF31" s="216"/>
      <c r="KCG31" s="216"/>
      <c r="KCH31" s="216"/>
      <c r="KCI31" s="216"/>
      <c r="KCJ31" s="216"/>
      <c r="KCK31" s="216"/>
      <c r="KCL31" s="216"/>
      <c r="KCM31" s="216"/>
      <c r="KCN31" s="216"/>
      <c r="KCO31" s="216"/>
      <c r="KCP31" s="216"/>
      <c r="KCQ31" s="216"/>
      <c r="KCR31" s="216"/>
      <c r="KCS31" s="216"/>
      <c r="KCT31" s="216"/>
      <c r="KCU31" s="216"/>
      <c r="KCV31" s="216"/>
      <c r="KCW31" s="216"/>
      <c r="KCX31" s="216"/>
      <c r="KCY31" s="216"/>
      <c r="KCZ31" s="216"/>
      <c r="KDA31" s="216"/>
      <c r="KDB31" s="216"/>
      <c r="KDC31" s="216"/>
      <c r="KDD31" s="216"/>
      <c r="KDE31" s="216"/>
      <c r="KDF31" s="216"/>
      <c r="KDG31" s="216"/>
      <c r="KDH31" s="216"/>
      <c r="KDI31" s="216"/>
      <c r="KDJ31" s="216"/>
      <c r="KDK31" s="216"/>
      <c r="KDL31" s="216"/>
      <c r="KDM31" s="216"/>
      <c r="KDN31" s="216"/>
      <c r="KDO31" s="216"/>
      <c r="KDP31" s="216"/>
      <c r="KDQ31" s="216"/>
      <c r="KDR31" s="216"/>
      <c r="KDS31" s="216"/>
      <c r="KDT31" s="216"/>
      <c r="KDU31" s="216"/>
      <c r="KDV31" s="216"/>
      <c r="KDW31" s="216"/>
      <c r="KDX31" s="216"/>
      <c r="KDY31" s="216"/>
      <c r="KDZ31" s="216"/>
      <c r="KEA31" s="216"/>
      <c r="KEB31" s="216"/>
      <c r="KEC31" s="216"/>
      <c r="KED31" s="216"/>
      <c r="KEE31" s="216"/>
      <c r="KEF31" s="216"/>
      <c r="KEG31" s="216"/>
      <c r="KEH31" s="216"/>
      <c r="KEI31" s="216"/>
      <c r="KEJ31" s="216"/>
      <c r="KEK31" s="216"/>
      <c r="KEL31" s="216"/>
      <c r="KEM31" s="216"/>
      <c r="KEN31" s="216"/>
      <c r="KEO31" s="216"/>
      <c r="KEP31" s="216"/>
      <c r="KEQ31" s="216"/>
      <c r="KER31" s="216"/>
      <c r="KES31" s="216"/>
      <c r="KET31" s="216"/>
      <c r="KEU31" s="216"/>
      <c r="KEV31" s="216"/>
      <c r="KEW31" s="216"/>
      <c r="KEX31" s="216"/>
      <c r="KEY31" s="216"/>
      <c r="KEZ31" s="216"/>
      <c r="KFA31" s="216"/>
      <c r="KFB31" s="216"/>
      <c r="KFC31" s="216"/>
      <c r="KFD31" s="216"/>
      <c r="KFE31" s="216"/>
      <c r="KFF31" s="216"/>
      <c r="KFG31" s="216"/>
      <c r="KFH31" s="216"/>
      <c r="KFI31" s="216"/>
      <c r="KFJ31" s="216"/>
      <c r="KFK31" s="216"/>
      <c r="KFL31" s="216"/>
      <c r="KFM31" s="216"/>
      <c r="KFN31" s="216"/>
      <c r="KFO31" s="216"/>
      <c r="KFP31" s="216"/>
      <c r="KFQ31" s="216"/>
      <c r="KFR31" s="216"/>
      <c r="KFS31" s="216"/>
      <c r="KFT31" s="216"/>
      <c r="KFU31" s="216"/>
      <c r="KFV31" s="216"/>
      <c r="KFW31" s="216"/>
      <c r="KFX31" s="216"/>
      <c r="KFY31" s="216"/>
      <c r="KFZ31" s="216"/>
      <c r="KGA31" s="216"/>
      <c r="KGB31" s="216"/>
      <c r="KGC31" s="216"/>
      <c r="KGD31" s="216"/>
      <c r="KGE31" s="216"/>
      <c r="KGF31" s="216"/>
      <c r="KGG31" s="216"/>
      <c r="KGH31" s="216"/>
      <c r="KGI31" s="216"/>
      <c r="KGJ31" s="216"/>
      <c r="KGK31" s="216"/>
      <c r="KGL31" s="216"/>
      <c r="KGM31" s="216"/>
      <c r="KGN31" s="216"/>
      <c r="KGO31" s="216"/>
      <c r="KGP31" s="216"/>
      <c r="KGQ31" s="216"/>
      <c r="KGR31" s="216"/>
      <c r="KGS31" s="216"/>
      <c r="KGT31" s="216"/>
      <c r="KGU31" s="216"/>
      <c r="KGV31" s="216"/>
      <c r="KGW31" s="216"/>
      <c r="KGX31" s="216"/>
      <c r="KGY31" s="216"/>
      <c r="KGZ31" s="216"/>
      <c r="KHA31" s="216"/>
      <c r="KHB31" s="216"/>
      <c r="KHC31" s="216"/>
      <c r="KHD31" s="216"/>
      <c r="KHE31" s="216"/>
      <c r="KHF31" s="216"/>
      <c r="KHG31" s="216"/>
      <c r="KHH31" s="216"/>
      <c r="KHI31" s="216"/>
      <c r="KHJ31" s="216"/>
      <c r="KHK31" s="216"/>
      <c r="KHL31" s="216"/>
      <c r="KHM31" s="216"/>
      <c r="KHN31" s="216"/>
      <c r="KHO31" s="216"/>
      <c r="KHP31" s="216"/>
      <c r="KHQ31" s="216"/>
      <c r="KHR31" s="216"/>
      <c r="KHS31" s="216"/>
      <c r="KHT31" s="216"/>
      <c r="KHU31" s="216"/>
      <c r="KHV31" s="216"/>
      <c r="KHW31" s="216"/>
      <c r="KHX31" s="216"/>
      <c r="KHY31" s="216"/>
      <c r="KHZ31" s="216"/>
      <c r="KIA31" s="216"/>
      <c r="KIB31" s="216"/>
      <c r="KIC31" s="216"/>
      <c r="KID31" s="216"/>
      <c r="KIE31" s="216"/>
      <c r="KIF31" s="216"/>
      <c r="KIG31" s="216"/>
      <c r="KIH31" s="216"/>
      <c r="KII31" s="216"/>
      <c r="KIJ31" s="216"/>
      <c r="KIK31" s="216"/>
      <c r="KIL31" s="216"/>
      <c r="KIM31" s="216"/>
      <c r="KIN31" s="216"/>
      <c r="KIO31" s="216"/>
      <c r="KIP31" s="216"/>
      <c r="KIQ31" s="216"/>
      <c r="KIR31" s="216"/>
      <c r="KIS31" s="216"/>
      <c r="KIT31" s="216"/>
      <c r="KIU31" s="216"/>
      <c r="KIV31" s="216"/>
      <c r="KIW31" s="216"/>
      <c r="KIX31" s="216"/>
      <c r="KIY31" s="216"/>
      <c r="KIZ31" s="216"/>
      <c r="KJA31" s="216"/>
      <c r="KJB31" s="216"/>
      <c r="KJC31" s="216"/>
      <c r="KJD31" s="216"/>
      <c r="KJE31" s="216"/>
      <c r="KJF31" s="216"/>
      <c r="KJG31" s="216"/>
      <c r="KJH31" s="216"/>
      <c r="KJI31" s="216"/>
      <c r="KJJ31" s="216"/>
      <c r="KJK31" s="216"/>
      <c r="KJL31" s="216"/>
      <c r="KJM31" s="216"/>
      <c r="KJN31" s="216"/>
      <c r="KJO31" s="216"/>
      <c r="KJP31" s="216"/>
      <c r="KJQ31" s="216"/>
      <c r="KJR31" s="216"/>
      <c r="KJS31" s="216"/>
      <c r="KJT31" s="216"/>
      <c r="KJU31" s="216"/>
      <c r="KJV31" s="216"/>
      <c r="KJW31" s="216"/>
      <c r="KJX31" s="216"/>
      <c r="KJY31" s="216"/>
      <c r="KJZ31" s="216"/>
      <c r="KKA31" s="216"/>
      <c r="KKB31" s="216"/>
      <c r="KKC31" s="216"/>
      <c r="KKD31" s="216"/>
      <c r="KKE31" s="216"/>
      <c r="KKF31" s="216"/>
      <c r="KKG31" s="216"/>
      <c r="KKH31" s="216"/>
      <c r="KKI31" s="216"/>
      <c r="KKJ31" s="216"/>
      <c r="KKK31" s="216"/>
      <c r="KKL31" s="216"/>
      <c r="KKM31" s="216"/>
      <c r="KKN31" s="216"/>
      <c r="KKO31" s="216"/>
      <c r="KKP31" s="216"/>
      <c r="KKQ31" s="216"/>
      <c r="KKR31" s="216"/>
      <c r="KKS31" s="216"/>
      <c r="KKT31" s="216"/>
      <c r="KKU31" s="216"/>
      <c r="KKV31" s="216"/>
      <c r="KKW31" s="216"/>
      <c r="KKX31" s="216"/>
      <c r="KKY31" s="216"/>
      <c r="KKZ31" s="216"/>
      <c r="KLA31" s="216"/>
      <c r="KLB31" s="216"/>
      <c r="KLC31" s="216"/>
      <c r="KLD31" s="216"/>
      <c r="KLE31" s="216"/>
      <c r="KLF31" s="216"/>
      <c r="KLG31" s="216"/>
      <c r="KLH31" s="216"/>
      <c r="KLI31" s="216"/>
      <c r="KLJ31" s="216"/>
      <c r="KLK31" s="216"/>
      <c r="KLL31" s="216"/>
      <c r="KLM31" s="216"/>
      <c r="KLN31" s="216"/>
      <c r="KLO31" s="216"/>
      <c r="KLP31" s="216"/>
      <c r="KLQ31" s="216"/>
      <c r="KLR31" s="216"/>
      <c r="KLS31" s="216"/>
      <c r="KLT31" s="216"/>
      <c r="KLU31" s="216"/>
      <c r="KLV31" s="216"/>
      <c r="KLW31" s="216"/>
      <c r="KLX31" s="216"/>
      <c r="KLY31" s="216"/>
      <c r="KLZ31" s="216"/>
      <c r="KMA31" s="216"/>
      <c r="KMB31" s="216"/>
      <c r="KMC31" s="216"/>
      <c r="KMD31" s="216"/>
      <c r="KME31" s="216"/>
      <c r="KMF31" s="216"/>
      <c r="KMG31" s="216"/>
      <c r="KMH31" s="216"/>
      <c r="KMI31" s="216"/>
      <c r="KMJ31" s="216"/>
      <c r="KMK31" s="216"/>
      <c r="KML31" s="216"/>
      <c r="KMM31" s="216"/>
      <c r="KMN31" s="216"/>
      <c r="KMO31" s="216"/>
      <c r="KMP31" s="216"/>
      <c r="KMQ31" s="216"/>
      <c r="KMR31" s="216"/>
      <c r="KMS31" s="216"/>
      <c r="KMT31" s="216"/>
      <c r="KMU31" s="216"/>
      <c r="KMV31" s="216"/>
      <c r="KMW31" s="216"/>
      <c r="KMX31" s="216"/>
      <c r="KMY31" s="216"/>
      <c r="KMZ31" s="216"/>
      <c r="KNA31" s="216"/>
      <c r="KNB31" s="216"/>
      <c r="KNC31" s="216"/>
      <c r="KND31" s="216"/>
      <c r="KNE31" s="216"/>
      <c r="KNF31" s="216"/>
      <c r="KNG31" s="216"/>
      <c r="KNH31" s="216"/>
      <c r="KNI31" s="216"/>
      <c r="KNJ31" s="216"/>
      <c r="KNK31" s="216"/>
      <c r="KNL31" s="216"/>
      <c r="KNM31" s="216"/>
      <c r="KNN31" s="216"/>
      <c r="KNO31" s="216"/>
      <c r="KNP31" s="216"/>
      <c r="KNQ31" s="216"/>
      <c r="KNR31" s="216"/>
      <c r="KNS31" s="216"/>
      <c r="KNT31" s="216"/>
      <c r="KNU31" s="216"/>
      <c r="KNV31" s="216"/>
      <c r="KNW31" s="216"/>
      <c r="KNX31" s="216"/>
      <c r="KNY31" s="216"/>
      <c r="KNZ31" s="216"/>
      <c r="KOA31" s="216"/>
      <c r="KOB31" s="216"/>
      <c r="KOC31" s="216"/>
      <c r="KOD31" s="216"/>
      <c r="KOE31" s="216"/>
      <c r="KOF31" s="216"/>
      <c r="KOG31" s="216"/>
      <c r="KOH31" s="216"/>
      <c r="KOI31" s="216"/>
      <c r="KOJ31" s="216"/>
      <c r="KOK31" s="216"/>
      <c r="KOL31" s="216"/>
      <c r="KOM31" s="216"/>
      <c r="KON31" s="216"/>
      <c r="KOO31" s="216"/>
      <c r="KOP31" s="216"/>
      <c r="KOQ31" s="216"/>
      <c r="KOR31" s="216"/>
      <c r="KOS31" s="216"/>
      <c r="KOT31" s="216"/>
      <c r="KOU31" s="216"/>
      <c r="KOV31" s="216"/>
      <c r="KOW31" s="216"/>
      <c r="KOX31" s="216"/>
      <c r="KOY31" s="216"/>
      <c r="KOZ31" s="216"/>
      <c r="KPA31" s="216"/>
      <c r="KPB31" s="216"/>
      <c r="KPC31" s="216"/>
      <c r="KPD31" s="216"/>
      <c r="KPE31" s="216"/>
      <c r="KPF31" s="216"/>
      <c r="KPG31" s="216"/>
      <c r="KPH31" s="216"/>
      <c r="KPI31" s="216"/>
      <c r="KPJ31" s="216"/>
      <c r="KPK31" s="216"/>
      <c r="KPL31" s="216"/>
      <c r="KPM31" s="216"/>
      <c r="KPN31" s="216"/>
      <c r="KPO31" s="216"/>
      <c r="KPP31" s="216"/>
      <c r="KPQ31" s="216"/>
      <c r="KPR31" s="216"/>
      <c r="KPS31" s="216"/>
      <c r="KPT31" s="216"/>
      <c r="KPU31" s="216"/>
      <c r="KPV31" s="216"/>
      <c r="KPW31" s="216"/>
      <c r="KPX31" s="216"/>
      <c r="KPY31" s="216"/>
      <c r="KPZ31" s="216"/>
      <c r="KQA31" s="216"/>
      <c r="KQB31" s="216"/>
      <c r="KQC31" s="216"/>
      <c r="KQD31" s="216"/>
      <c r="KQE31" s="216"/>
      <c r="KQF31" s="216"/>
      <c r="KQG31" s="216"/>
      <c r="KQH31" s="216"/>
      <c r="KQI31" s="216"/>
      <c r="KQJ31" s="216"/>
      <c r="KQK31" s="216"/>
      <c r="KQL31" s="216"/>
      <c r="KQM31" s="216"/>
      <c r="KQN31" s="216"/>
      <c r="KQO31" s="216"/>
      <c r="KQP31" s="216"/>
      <c r="KQQ31" s="216"/>
      <c r="KQR31" s="216"/>
      <c r="KQS31" s="216"/>
      <c r="KQT31" s="216"/>
      <c r="KQU31" s="216"/>
      <c r="KQV31" s="216"/>
      <c r="KQW31" s="216"/>
      <c r="KQX31" s="216"/>
      <c r="KQY31" s="216"/>
      <c r="KQZ31" s="216"/>
      <c r="KRA31" s="216"/>
      <c r="KRB31" s="216"/>
      <c r="KRC31" s="216"/>
      <c r="KRD31" s="216"/>
      <c r="KRE31" s="216"/>
      <c r="KRF31" s="216"/>
      <c r="KRG31" s="216"/>
      <c r="KRH31" s="216"/>
      <c r="KRI31" s="216"/>
      <c r="KRJ31" s="216"/>
      <c r="KRK31" s="216"/>
      <c r="KRL31" s="216"/>
      <c r="KRM31" s="216"/>
      <c r="KRN31" s="216"/>
      <c r="KRO31" s="216"/>
      <c r="KRP31" s="216"/>
      <c r="KRQ31" s="216"/>
      <c r="KRR31" s="216"/>
      <c r="KRS31" s="216"/>
      <c r="KRT31" s="216"/>
      <c r="KRU31" s="216"/>
      <c r="KRV31" s="216"/>
      <c r="KRW31" s="216"/>
      <c r="KRX31" s="216"/>
      <c r="KRY31" s="216"/>
      <c r="KRZ31" s="216"/>
      <c r="KSA31" s="216"/>
      <c r="KSB31" s="216"/>
      <c r="KSC31" s="216"/>
      <c r="KSD31" s="216"/>
      <c r="KSE31" s="216"/>
      <c r="KSF31" s="216"/>
      <c r="KSG31" s="216"/>
      <c r="KSH31" s="216"/>
      <c r="KSI31" s="216"/>
      <c r="KSJ31" s="216"/>
      <c r="KSK31" s="216"/>
      <c r="KSL31" s="216"/>
      <c r="KSM31" s="216"/>
      <c r="KSN31" s="216"/>
      <c r="KSO31" s="216"/>
      <c r="KSP31" s="216"/>
      <c r="KSQ31" s="216"/>
      <c r="KSR31" s="216"/>
      <c r="KSS31" s="216"/>
      <c r="KST31" s="216"/>
      <c r="KSU31" s="216"/>
      <c r="KSV31" s="216"/>
      <c r="KSW31" s="216"/>
      <c r="KSX31" s="216"/>
      <c r="KSY31" s="216"/>
      <c r="KSZ31" s="216"/>
      <c r="KTA31" s="216"/>
      <c r="KTB31" s="216"/>
      <c r="KTC31" s="216"/>
      <c r="KTD31" s="216"/>
      <c r="KTE31" s="216"/>
      <c r="KTF31" s="216"/>
      <c r="KTG31" s="216"/>
      <c r="KTH31" s="216"/>
      <c r="KTI31" s="216"/>
      <c r="KTJ31" s="216"/>
      <c r="KTK31" s="216"/>
      <c r="KTL31" s="216"/>
      <c r="KTM31" s="216"/>
      <c r="KTN31" s="216"/>
      <c r="KTO31" s="216"/>
      <c r="KTP31" s="216"/>
      <c r="KTQ31" s="216"/>
      <c r="KTR31" s="216"/>
      <c r="KTS31" s="216"/>
      <c r="KTT31" s="216"/>
      <c r="KTU31" s="216"/>
      <c r="KTV31" s="216"/>
      <c r="KTW31" s="216"/>
      <c r="KTX31" s="216"/>
      <c r="KTY31" s="216"/>
      <c r="KTZ31" s="216"/>
      <c r="KUA31" s="216"/>
      <c r="KUB31" s="216"/>
      <c r="KUC31" s="216"/>
      <c r="KUD31" s="216"/>
      <c r="KUE31" s="216"/>
      <c r="KUF31" s="216"/>
      <c r="KUG31" s="216"/>
      <c r="KUH31" s="216"/>
      <c r="KUI31" s="216"/>
      <c r="KUJ31" s="216"/>
      <c r="KUK31" s="216"/>
      <c r="KUL31" s="216"/>
      <c r="KUM31" s="216"/>
      <c r="KUN31" s="216"/>
      <c r="KUO31" s="216"/>
      <c r="KUP31" s="216"/>
      <c r="KUQ31" s="216"/>
      <c r="KUR31" s="216"/>
      <c r="KUS31" s="216"/>
      <c r="KUT31" s="216"/>
      <c r="KUU31" s="216"/>
      <c r="KUV31" s="216"/>
      <c r="KUW31" s="216"/>
      <c r="KUX31" s="216"/>
      <c r="KUY31" s="216"/>
      <c r="KUZ31" s="216"/>
      <c r="KVA31" s="216"/>
      <c r="KVB31" s="216"/>
      <c r="KVC31" s="216"/>
      <c r="KVD31" s="216"/>
      <c r="KVE31" s="216"/>
      <c r="KVF31" s="216"/>
      <c r="KVG31" s="216"/>
      <c r="KVH31" s="216"/>
      <c r="KVI31" s="216"/>
      <c r="KVJ31" s="216"/>
      <c r="KVK31" s="216"/>
      <c r="KVL31" s="216"/>
      <c r="KVM31" s="216"/>
      <c r="KVN31" s="216"/>
      <c r="KVO31" s="216"/>
      <c r="KVP31" s="216"/>
      <c r="KVQ31" s="216"/>
      <c r="KVR31" s="216"/>
      <c r="KVS31" s="216"/>
      <c r="KVT31" s="216"/>
      <c r="KVU31" s="216"/>
      <c r="KVV31" s="216"/>
      <c r="KVW31" s="216"/>
      <c r="KVX31" s="216"/>
      <c r="KVY31" s="216"/>
      <c r="KVZ31" s="216"/>
      <c r="KWA31" s="216"/>
      <c r="KWB31" s="216"/>
      <c r="KWC31" s="216"/>
      <c r="KWD31" s="216"/>
      <c r="KWE31" s="216"/>
      <c r="KWF31" s="216"/>
      <c r="KWG31" s="216"/>
      <c r="KWH31" s="216"/>
      <c r="KWI31" s="216"/>
      <c r="KWJ31" s="216"/>
      <c r="KWK31" s="216"/>
      <c r="KWL31" s="216"/>
      <c r="KWM31" s="216"/>
      <c r="KWN31" s="216"/>
      <c r="KWO31" s="216"/>
      <c r="KWP31" s="216"/>
      <c r="KWQ31" s="216"/>
      <c r="KWR31" s="216"/>
      <c r="KWS31" s="216"/>
      <c r="KWT31" s="216"/>
      <c r="KWU31" s="216"/>
      <c r="KWV31" s="216"/>
      <c r="KWW31" s="216"/>
      <c r="KWX31" s="216"/>
      <c r="KWY31" s="216"/>
      <c r="KWZ31" s="216"/>
      <c r="KXA31" s="216"/>
      <c r="KXB31" s="216"/>
      <c r="KXC31" s="216"/>
      <c r="KXD31" s="216"/>
      <c r="KXE31" s="216"/>
      <c r="KXF31" s="216"/>
      <c r="KXG31" s="216"/>
      <c r="KXH31" s="216"/>
      <c r="KXI31" s="216"/>
      <c r="KXJ31" s="216"/>
      <c r="KXK31" s="216"/>
      <c r="KXL31" s="216"/>
      <c r="KXM31" s="216"/>
      <c r="KXN31" s="216"/>
      <c r="KXO31" s="216"/>
      <c r="KXP31" s="216"/>
      <c r="KXQ31" s="216"/>
      <c r="KXR31" s="216"/>
      <c r="KXS31" s="216"/>
      <c r="KXT31" s="216"/>
      <c r="KXU31" s="216"/>
      <c r="KXV31" s="216"/>
      <c r="KXW31" s="216"/>
      <c r="KXX31" s="216"/>
      <c r="KXY31" s="216"/>
      <c r="KXZ31" s="216"/>
      <c r="KYA31" s="216"/>
      <c r="KYB31" s="216"/>
      <c r="KYC31" s="216"/>
      <c r="KYD31" s="216"/>
      <c r="KYE31" s="216"/>
      <c r="KYF31" s="216"/>
      <c r="KYG31" s="216"/>
      <c r="KYH31" s="216"/>
      <c r="KYI31" s="216"/>
      <c r="KYJ31" s="216"/>
      <c r="KYK31" s="216"/>
      <c r="KYL31" s="216"/>
      <c r="KYM31" s="216"/>
      <c r="KYN31" s="216"/>
      <c r="KYO31" s="216"/>
      <c r="KYP31" s="216"/>
      <c r="KYQ31" s="216"/>
      <c r="KYR31" s="216"/>
      <c r="KYS31" s="216"/>
      <c r="KYT31" s="216"/>
      <c r="KYU31" s="216"/>
      <c r="KYV31" s="216"/>
      <c r="KYW31" s="216"/>
      <c r="KYX31" s="216"/>
      <c r="KYY31" s="216"/>
      <c r="KYZ31" s="216"/>
      <c r="KZA31" s="216"/>
      <c r="KZB31" s="216"/>
      <c r="KZC31" s="216"/>
      <c r="KZD31" s="216"/>
      <c r="KZE31" s="216"/>
      <c r="KZF31" s="216"/>
      <c r="KZG31" s="216"/>
      <c r="KZH31" s="216"/>
      <c r="KZI31" s="216"/>
      <c r="KZJ31" s="216"/>
      <c r="KZK31" s="216"/>
      <c r="KZL31" s="216"/>
      <c r="KZM31" s="216"/>
      <c r="KZN31" s="216"/>
      <c r="KZO31" s="216"/>
      <c r="KZP31" s="216"/>
      <c r="KZQ31" s="216"/>
      <c r="KZR31" s="216"/>
      <c r="KZS31" s="216"/>
      <c r="KZT31" s="216"/>
      <c r="KZU31" s="216"/>
      <c r="KZV31" s="216"/>
      <c r="KZW31" s="216"/>
      <c r="KZX31" s="216"/>
      <c r="KZY31" s="216"/>
      <c r="KZZ31" s="216"/>
      <c r="LAA31" s="216"/>
      <c r="LAB31" s="216"/>
      <c r="LAC31" s="216"/>
      <c r="LAD31" s="216"/>
      <c r="LAE31" s="216"/>
      <c r="LAF31" s="216"/>
      <c r="LAG31" s="216"/>
      <c r="LAH31" s="216"/>
      <c r="LAI31" s="216"/>
      <c r="LAJ31" s="216"/>
      <c r="LAK31" s="216"/>
      <c r="LAL31" s="216"/>
      <c r="LAM31" s="216"/>
      <c r="LAN31" s="216"/>
      <c r="LAO31" s="216"/>
      <c r="LAP31" s="216"/>
      <c r="LAQ31" s="216"/>
      <c r="LAR31" s="216"/>
      <c r="LAS31" s="216"/>
      <c r="LAT31" s="216"/>
      <c r="LAU31" s="216"/>
      <c r="LAV31" s="216"/>
      <c r="LAW31" s="216"/>
      <c r="LAX31" s="216"/>
      <c r="LAY31" s="216"/>
      <c r="LAZ31" s="216"/>
      <c r="LBA31" s="216"/>
      <c r="LBB31" s="216"/>
      <c r="LBC31" s="216"/>
      <c r="LBD31" s="216"/>
      <c r="LBE31" s="216"/>
      <c r="LBF31" s="216"/>
      <c r="LBG31" s="216"/>
      <c r="LBH31" s="216"/>
      <c r="LBI31" s="216"/>
      <c r="LBJ31" s="216"/>
      <c r="LBK31" s="216"/>
      <c r="LBL31" s="216"/>
      <c r="LBM31" s="216"/>
      <c r="LBN31" s="216"/>
      <c r="LBO31" s="216"/>
      <c r="LBP31" s="216"/>
      <c r="LBQ31" s="216"/>
      <c r="LBR31" s="216"/>
      <c r="LBS31" s="216"/>
      <c r="LBT31" s="216"/>
      <c r="LBU31" s="216"/>
      <c r="LBV31" s="216"/>
      <c r="LBW31" s="216"/>
      <c r="LBX31" s="216"/>
      <c r="LBY31" s="216"/>
      <c r="LBZ31" s="216"/>
      <c r="LCA31" s="216"/>
      <c r="LCB31" s="216"/>
      <c r="LCC31" s="216"/>
      <c r="LCD31" s="216"/>
      <c r="LCE31" s="216"/>
      <c r="LCF31" s="216"/>
      <c r="LCG31" s="216"/>
      <c r="LCH31" s="216"/>
      <c r="LCI31" s="216"/>
      <c r="LCJ31" s="216"/>
      <c r="LCK31" s="216"/>
      <c r="LCL31" s="216"/>
      <c r="LCM31" s="216"/>
      <c r="LCN31" s="216"/>
      <c r="LCO31" s="216"/>
      <c r="LCP31" s="216"/>
      <c r="LCQ31" s="216"/>
      <c r="LCR31" s="216"/>
      <c r="LCS31" s="216"/>
      <c r="LCT31" s="216"/>
      <c r="LCU31" s="216"/>
      <c r="LCV31" s="216"/>
      <c r="LCW31" s="216"/>
      <c r="LCX31" s="216"/>
      <c r="LCY31" s="216"/>
      <c r="LCZ31" s="216"/>
      <c r="LDA31" s="216"/>
      <c r="LDB31" s="216"/>
      <c r="LDC31" s="216"/>
      <c r="LDD31" s="216"/>
      <c r="LDE31" s="216"/>
      <c r="LDF31" s="216"/>
      <c r="LDG31" s="216"/>
      <c r="LDH31" s="216"/>
      <c r="LDI31" s="216"/>
      <c r="LDJ31" s="216"/>
      <c r="LDK31" s="216"/>
      <c r="LDL31" s="216"/>
      <c r="LDM31" s="216"/>
      <c r="LDN31" s="216"/>
      <c r="LDO31" s="216"/>
      <c r="LDP31" s="216"/>
      <c r="LDQ31" s="216"/>
      <c r="LDR31" s="216"/>
      <c r="LDS31" s="216"/>
      <c r="LDT31" s="216"/>
      <c r="LDU31" s="216"/>
      <c r="LDV31" s="216"/>
      <c r="LDW31" s="216"/>
      <c r="LDX31" s="216"/>
      <c r="LDY31" s="216"/>
      <c r="LDZ31" s="216"/>
      <c r="LEA31" s="216"/>
      <c r="LEB31" s="216"/>
      <c r="LEC31" s="216"/>
      <c r="LED31" s="216"/>
      <c r="LEE31" s="216"/>
      <c r="LEF31" s="216"/>
      <c r="LEG31" s="216"/>
      <c r="LEH31" s="216"/>
      <c r="LEI31" s="216"/>
      <c r="LEJ31" s="216"/>
      <c r="LEK31" s="216"/>
      <c r="LEL31" s="216"/>
      <c r="LEM31" s="216"/>
      <c r="LEN31" s="216"/>
      <c r="LEO31" s="216"/>
      <c r="LEP31" s="216"/>
      <c r="LEQ31" s="216"/>
      <c r="LER31" s="216"/>
      <c r="LES31" s="216"/>
      <c r="LET31" s="216"/>
      <c r="LEU31" s="216"/>
      <c r="LEV31" s="216"/>
      <c r="LEW31" s="216"/>
      <c r="LEX31" s="216"/>
      <c r="LEY31" s="216"/>
      <c r="LEZ31" s="216"/>
      <c r="LFA31" s="216"/>
      <c r="LFB31" s="216"/>
      <c r="LFC31" s="216"/>
      <c r="LFD31" s="216"/>
      <c r="LFE31" s="216"/>
      <c r="LFF31" s="216"/>
      <c r="LFG31" s="216"/>
      <c r="LFH31" s="216"/>
      <c r="LFI31" s="216"/>
      <c r="LFJ31" s="216"/>
      <c r="LFK31" s="216"/>
      <c r="LFL31" s="216"/>
      <c r="LFM31" s="216"/>
      <c r="LFN31" s="216"/>
      <c r="LFO31" s="216"/>
      <c r="LFP31" s="216"/>
      <c r="LFQ31" s="216"/>
      <c r="LFR31" s="216"/>
      <c r="LFS31" s="216"/>
      <c r="LFT31" s="216"/>
      <c r="LFU31" s="216"/>
      <c r="LFV31" s="216"/>
      <c r="LFW31" s="216"/>
      <c r="LFX31" s="216"/>
      <c r="LFY31" s="216"/>
      <c r="LFZ31" s="216"/>
      <c r="LGA31" s="216"/>
      <c r="LGB31" s="216"/>
      <c r="LGC31" s="216"/>
      <c r="LGD31" s="216"/>
      <c r="LGE31" s="216"/>
      <c r="LGF31" s="216"/>
      <c r="LGG31" s="216"/>
      <c r="LGH31" s="216"/>
      <c r="LGI31" s="216"/>
      <c r="LGJ31" s="216"/>
      <c r="LGK31" s="216"/>
      <c r="LGL31" s="216"/>
      <c r="LGM31" s="216"/>
      <c r="LGN31" s="216"/>
      <c r="LGO31" s="216"/>
      <c r="LGP31" s="216"/>
      <c r="LGQ31" s="216"/>
      <c r="LGR31" s="216"/>
      <c r="LGS31" s="216"/>
      <c r="LGT31" s="216"/>
      <c r="LGU31" s="216"/>
      <c r="LGV31" s="216"/>
      <c r="LGW31" s="216"/>
      <c r="LGX31" s="216"/>
      <c r="LGY31" s="216"/>
      <c r="LGZ31" s="216"/>
      <c r="LHA31" s="216"/>
      <c r="LHB31" s="216"/>
      <c r="LHC31" s="216"/>
      <c r="LHD31" s="216"/>
      <c r="LHE31" s="216"/>
      <c r="LHF31" s="216"/>
      <c r="LHG31" s="216"/>
      <c r="LHH31" s="216"/>
      <c r="LHI31" s="216"/>
      <c r="LHJ31" s="216"/>
      <c r="LHK31" s="216"/>
      <c r="LHL31" s="216"/>
      <c r="LHM31" s="216"/>
      <c r="LHN31" s="216"/>
      <c r="LHO31" s="216"/>
      <c r="LHP31" s="216"/>
      <c r="LHQ31" s="216"/>
      <c r="LHR31" s="216"/>
      <c r="LHS31" s="216"/>
      <c r="LHT31" s="216"/>
      <c r="LHU31" s="216"/>
      <c r="LHV31" s="216"/>
      <c r="LHW31" s="216"/>
      <c r="LHX31" s="216"/>
      <c r="LHY31" s="216"/>
      <c r="LHZ31" s="216"/>
      <c r="LIA31" s="216"/>
      <c r="LIB31" s="216"/>
      <c r="LIC31" s="216"/>
      <c r="LID31" s="216"/>
      <c r="LIE31" s="216"/>
      <c r="LIF31" s="216"/>
      <c r="LIG31" s="216"/>
      <c r="LIH31" s="216"/>
      <c r="LII31" s="216"/>
      <c r="LIJ31" s="216"/>
      <c r="LIK31" s="216"/>
      <c r="LIL31" s="216"/>
      <c r="LIM31" s="216"/>
      <c r="LIN31" s="216"/>
      <c r="LIO31" s="216"/>
      <c r="LIP31" s="216"/>
      <c r="LIQ31" s="216"/>
      <c r="LIR31" s="216"/>
      <c r="LIS31" s="216"/>
      <c r="LIT31" s="216"/>
      <c r="LIU31" s="216"/>
      <c r="LIV31" s="216"/>
      <c r="LIW31" s="216"/>
      <c r="LIX31" s="216"/>
      <c r="LIY31" s="216"/>
      <c r="LIZ31" s="216"/>
      <c r="LJA31" s="216"/>
      <c r="LJB31" s="216"/>
      <c r="LJC31" s="216"/>
      <c r="LJD31" s="216"/>
      <c r="LJE31" s="216"/>
      <c r="LJF31" s="216"/>
      <c r="LJG31" s="216"/>
      <c r="LJH31" s="216"/>
      <c r="LJI31" s="216"/>
      <c r="LJJ31" s="216"/>
      <c r="LJK31" s="216"/>
      <c r="LJL31" s="216"/>
      <c r="LJM31" s="216"/>
      <c r="LJN31" s="216"/>
      <c r="LJO31" s="216"/>
      <c r="LJP31" s="216"/>
      <c r="LJQ31" s="216"/>
      <c r="LJR31" s="216"/>
      <c r="LJS31" s="216"/>
      <c r="LJT31" s="216"/>
      <c r="LJU31" s="216"/>
      <c r="LJV31" s="216"/>
      <c r="LJW31" s="216"/>
      <c r="LJX31" s="216"/>
      <c r="LJY31" s="216"/>
      <c r="LJZ31" s="216"/>
      <c r="LKA31" s="216"/>
      <c r="LKB31" s="216"/>
      <c r="LKC31" s="216"/>
      <c r="LKD31" s="216"/>
      <c r="LKE31" s="216"/>
      <c r="LKF31" s="216"/>
      <c r="LKG31" s="216"/>
      <c r="LKH31" s="216"/>
      <c r="LKI31" s="216"/>
      <c r="LKJ31" s="216"/>
      <c r="LKK31" s="216"/>
      <c r="LKL31" s="216"/>
      <c r="LKM31" s="216"/>
      <c r="LKN31" s="216"/>
      <c r="LKO31" s="216"/>
      <c r="LKP31" s="216"/>
      <c r="LKQ31" s="216"/>
      <c r="LKR31" s="216"/>
      <c r="LKS31" s="216"/>
      <c r="LKT31" s="216"/>
      <c r="LKU31" s="216"/>
      <c r="LKV31" s="216"/>
      <c r="LKW31" s="216"/>
      <c r="LKX31" s="216"/>
      <c r="LKY31" s="216"/>
      <c r="LKZ31" s="216"/>
      <c r="LLA31" s="216"/>
      <c r="LLB31" s="216"/>
      <c r="LLC31" s="216"/>
      <c r="LLD31" s="216"/>
      <c r="LLE31" s="216"/>
      <c r="LLF31" s="216"/>
      <c r="LLG31" s="216"/>
      <c r="LLH31" s="216"/>
      <c r="LLI31" s="216"/>
      <c r="LLJ31" s="216"/>
      <c r="LLK31" s="216"/>
      <c r="LLL31" s="216"/>
      <c r="LLM31" s="216"/>
      <c r="LLN31" s="216"/>
      <c r="LLO31" s="216"/>
      <c r="LLP31" s="216"/>
      <c r="LLQ31" s="216"/>
      <c r="LLR31" s="216"/>
      <c r="LLS31" s="216"/>
      <c r="LLT31" s="216"/>
      <c r="LLU31" s="216"/>
      <c r="LLV31" s="216"/>
      <c r="LLW31" s="216"/>
      <c r="LLX31" s="216"/>
      <c r="LLY31" s="216"/>
      <c r="LLZ31" s="216"/>
      <c r="LMA31" s="216"/>
      <c r="LMB31" s="216"/>
      <c r="LMC31" s="216"/>
      <c r="LMD31" s="216"/>
      <c r="LME31" s="216"/>
      <c r="LMF31" s="216"/>
      <c r="LMG31" s="216"/>
      <c r="LMH31" s="216"/>
      <c r="LMI31" s="216"/>
      <c r="LMJ31" s="216"/>
      <c r="LMK31" s="216"/>
      <c r="LML31" s="216"/>
      <c r="LMM31" s="216"/>
      <c r="LMN31" s="216"/>
      <c r="LMO31" s="216"/>
      <c r="LMP31" s="216"/>
      <c r="LMQ31" s="216"/>
      <c r="LMR31" s="216"/>
      <c r="LMS31" s="216"/>
      <c r="LMT31" s="216"/>
      <c r="LMU31" s="216"/>
      <c r="LMV31" s="216"/>
      <c r="LMW31" s="216"/>
      <c r="LMX31" s="216"/>
      <c r="LMY31" s="216"/>
      <c r="LMZ31" s="216"/>
      <c r="LNA31" s="216"/>
      <c r="LNB31" s="216"/>
      <c r="LNC31" s="216"/>
      <c r="LND31" s="216"/>
      <c r="LNE31" s="216"/>
      <c r="LNF31" s="216"/>
      <c r="LNG31" s="216"/>
      <c r="LNH31" s="216"/>
      <c r="LNI31" s="216"/>
      <c r="LNJ31" s="216"/>
      <c r="LNK31" s="216"/>
      <c r="LNL31" s="216"/>
      <c r="LNM31" s="216"/>
      <c r="LNN31" s="216"/>
      <c r="LNO31" s="216"/>
      <c r="LNP31" s="216"/>
      <c r="LNQ31" s="216"/>
      <c r="LNR31" s="216"/>
      <c r="LNS31" s="216"/>
      <c r="LNT31" s="216"/>
      <c r="LNU31" s="216"/>
      <c r="LNV31" s="216"/>
      <c r="LNW31" s="216"/>
      <c r="LNX31" s="216"/>
      <c r="LNY31" s="216"/>
      <c r="LNZ31" s="216"/>
      <c r="LOA31" s="216"/>
      <c r="LOB31" s="216"/>
      <c r="LOC31" s="216"/>
      <c r="LOD31" s="216"/>
      <c r="LOE31" s="216"/>
      <c r="LOF31" s="216"/>
      <c r="LOG31" s="216"/>
      <c r="LOH31" s="216"/>
      <c r="LOI31" s="216"/>
      <c r="LOJ31" s="216"/>
      <c r="LOK31" s="216"/>
      <c r="LOL31" s="216"/>
      <c r="LOM31" s="216"/>
      <c r="LON31" s="216"/>
      <c r="LOO31" s="216"/>
      <c r="LOP31" s="216"/>
      <c r="LOQ31" s="216"/>
      <c r="LOR31" s="216"/>
      <c r="LOS31" s="216"/>
      <c r="LOT31" s="216"/>
      <c r="LOU31" s="216"/>
      <c r="LOV31" s="216"/>
      <c r="LOW31" s="216"/>
      <c r="LOX31" s="216"/>
      <c r="LOY31" s="216"/>
      <c r="LOZ31" s="216"/>
      <c r="LPA31" s="216"/>
      <c r="LPB31" s="216"/>
      <c r="LPC31" s="216"/>
      <c r="LPD31" s="216"/>
      <c r="LPE31" s="216"/>
      <c r="LPF31" s="216"/>
      <c r="LPG31" s="216"/>
      <c r="LPH31" s="216"/>
      <c r="LPI31" s="216"/>
      <c r="LPJ31" s="216"/>
      <c r="LPK31" s="216"/>
      <c r="LPL31" s="216"/>
      <c r="LPM31" s="216"/>
      <c r="LPN31" s="216"/>
      <c r="LPO31" s="216"/>
      <c r="LPP31" s="216"/>
      <c r="LPQ31" s="216"/>
      <c r="LPR31" s="216"/>
      <c r="LPS31" s="216"/>
      <c r="LPT31" s="216"/>
      <c r="LPU31" s="216"/>
      <c r="LPV31" s="216"/>
      <c r="LPW31" s="216"/>
      <c r="LPX31" s="216"/>
      <c r="LPY31" s="216"/>
      <c r="LPZ31" s="216"/>
      <c r="LQA31" s="216"/>
      <c r="LQB31" s="216"/>
      <c r="LQC31" s="216"/>
      <c r="LQD31" s="216"/>
      <c r="LQE31" s="216"/>
      <c r="LQF31" s="216"/>
      <c r="LQG31" s="216"/>
      <c r="LQH31" s="216"/>
      <c r="LQI31" s="216"/>
      <c r="LQJ31" s="216"/>
      <c r="LQK31" s="216"/>
      <c r="LQL31" s="216"/>
      <c r="LQM31" s="216"/>
      <c r="LQN31" s="216"/>
      <c r="LQO31" s="216"/>
      <c r="LQP31" s="216"/>
      <c r="LQQ31" s="216"/>
      <c r="LQR31" s="216"/>
      <c r="LQS31" s="216"/>
      <c r="LQT31" s="216"/>
      <c r="LQU31" s="216"/>
      <c r="LQV31" s="216"/>
      <c r="LQW31" s="216"/>
      <c r="LQX31" s="216"/>
      <c r="LQY31" s="216"/>
      <c r="LQZ31" s="216"/>
      <c r="LRA31" s="216"/>
      <c r="LRB31" s="216"/>
      <c r="LRC31" s="216"/>
      <c r="LRD31" s="216"/>
      <c r="LRE31" s="216"/>
      <c r="LRF31" s="216"/>
      <c r="LRG31" s="216"/>
      <c r="LRH31" s="216"/>
      <c r="LRI31" s="216"/>
      <c r="LRJ31" s="216"/>
      <c r="LRK31" s="216"/>
      <c r="LRL31" s="216"/>
      <c r="LRM31" s="216"/>
      <c r="LRN31" s="216"/>
      <c r="LRO31" s="216"/>
      <c r="LRP31" s="216"/>
      <c r="LRQ31" s="216"/>
      <c r="LRR31" s="216"/>
      <c r="LRS31" s="216"/>
      <c r="LRT31" s="216"/>
      <c r="LRU31" s="216"/>
      <c r="LRV31" s="216"/>
      <c r="LRW31" s="216"/>
      <c r="LRX31" s="216"/>
      <c r="LRY31" s="216"/>
      <c r="LRZ31" s="216"/>
      <c r="LSA31" s="216"/>
      <c r="LSB31" s="216"/>
      <c r="LSC31" s="216"/>
      <c r="LSD31" s="216"/>
      <c r="LSE31" s="216"/>
      <c r="LSF31" s="216"/>
      <c r="LSG31" s="216"/>
      <c r="LSH31" s="216"/>
      <c r="LSI31" s="216"/>
      <c r="LSJ31" s="216"/>
      <c r="LSK31" s="216"/>
      <c r="LSL31" s="216"/>
      <c r="LSM31" s="216"/>
      <c r="LSN31" s="216"/>
      <c r="LSO31" s="216"/>
      <c r="LSP31" s="216"/>
      <c r="LSQ31" s="216"/>
      <c r="LSR31" s="216"/>
      <c r="LSS31" s="216"/>
      <c r="LST31" s="216"/>
      <c r="LSU31" s="216"/>
      <c r="LSV31" s="216"/>
      <c r="LSW31" s="216"/>
      <c r="LSX31" s="216"/>
      <c r="LSY31" s="216"/>
      <c r="LSZ31" s="216"/>
      <c r="LTA31" s="216"/>
      <c r="LTB31" s="216"/>
      <c r="LTC31" s="216"/>
      <c r="LTD31" s="216"/>
      <c r="LTE31" s="216"/>
      <c r="LTF31" s="216"/>
      <c r="LTG31" s="216"/>
      <c r="LTH31" s="216"/>
      <c r="LTI31" s="216"/>
      <c r="LTJ31" s="216"/>
      <c r="LTK31" s="216"/>
      <c r="LTL31" s="216"/>
      <c r="LTM31" s="216"/>
      <c r="LTN31" s="216"/>
      <c r="LTO31" s="216"/>
      <c r="LTP31" s="216"/>
      <c r="LTQ31" s="216"/>
      <c r="LTR31" s="216"/>
      <c r="LTS31" s="216"/>
      <c r="LTT31" s="216"/>
      <c r="LTU31" s="216"/>
      <c r="LTV31" s="216"/>
      <c r="LTW31" s="216"/>
      <c r="LTX31" s="216"/>
      <c r="LTY31" s="216"/>
      <c r="LTZ31" s="216"/>
      <c r="LUA31" s="216"/>
      <c r="LUB31" s="216"/>
      <c r="LUC31" s="216"/>
      <c r="LUD31" s="216"/>
      <c r="LUE31" s="216"/>
      <c r="LUF31" s="216"/>
      <c r="LUG31" s="216"/>
      <c r="LUH31" s="216"/>
      <c r="LUI31" s="216"/>
      <c r="LUJ31" s="216"/>
      <c r="LUK31" s="216"/>
      <c r="LUL31" s="216"/>
      <c r="LUM31" s="216"/>
      <c r="LUN31" s="216"/>
      <c r="LUO31" s="216"/>
      <c r="LUP31" s="216"/>
      <c r="LUQ31" s="216"/>
      <c r="LUR31" s="216"/>
      <c r="LUS31" s="216"/>
      <c r="LUT31" s="216"/>
      <c r="LUU31" s="216"/>
      <c r="LUV31" s="216"/>
      <c r="LUW31" s="216"/>
      <c r="LUX31" s="216"/>
      <c r="LUY31" s="216"/>
      <c r="LUZ31" s="216"/>
      <c r="LVA31" s="216"/>
      <c r="LVB31" s="216"/>
      <c r="LVC31" s="216"/>
      <c r="LVD31" s="216"/>
      <c r="LVE31" s="216"/>
      <c r="LVF31" s="216"/>
      <c r="LVG31" s="216"/>
      <c r="LVH31" s="216"/>
      <c r="LVI31" s="216"/>
      <c r="LVJ31" s="216"/>
      <c r="LVK31" s="216"/>
      <c r="LVL31" s="216"/>
      <c r="LVM31" s="216"/>
      <c r="LVN31" s="216"/>
      <c r="LVO31" s="216"/>
      <c r="LVP31" s="216"/>
      <c r="LVQ31" s="216"/>
      <c r="LVR31" s="216"/>
      <c r="LVS31" s="216"/>
      <c r="LVT31" s="216"/>
      <c r="LVU31" s="216"/>
      <c r="LVV31" s="216"/>
      <c r="LVW31" s="216"/>
      <c r="LVX31" s="216"/>
      <c r="LVY31" s="216"/>
      <c r="LVZ31" s="216"/>
      <c r="LWA31" s="216"/>
      <c r="LWB31" s="216"/>
      <c r="LWC31" s="216"/>
      <c r="LWD31" s="216"/>
      <c r="LWE31" s="216"/>
      <c r="LWF31" s="216"/>
      <c r="LWG31" s="216"/>
      <c r="LWH31" s="216"/>
      <c r="LWI31" s="216"/>
      <c r="LWJ31" s="216"/>
      <c r="LWK31" s="216"/>
      <c r="LWL31" s="216"/>
      <c r="LWM31" s="216"/>
      <c r="LWN31" s="216"/>
      <c r="LWO31" s="216"/>
      <c r="LWP31" s="216"/>
      <c r="LWQ31" s="216"/>
      <c r="LWR31" s="216"/>
      <c r="LWS31" s="216"/>
      <c r="LWT31" s="216"/>
      <c r="LWU31" s="216"/>
      <c r="LWV31" s="216"/>
      <c r="LWW31" s="216"/>
      <c r="LWX31" s="216"/>
      <c r="LWY31" s="216"/>
      <c r="LWZ31" s="216"/>
      <c r="LXA31" s="216"/>
      <c r="LXB31" s="216"/>
      <c r="LXC31" s="216"/>
      <c r="LXD31" s="216"/>
      <c r="LXE31" s="216"/>
      <c r="LXF31" s="216"/>
      <c r="LXG31" s="216"/>
      <c r="LXH31" s="216"/>
      <c r="LXI31" s="216"/>
      <c r="LXJ31" s="216"/>
      <c r="LXK31" s="216"/>
      <c r="LXL31" s="216"/>
      <c r="LXM31" s="216"/>
      <c r="LXN31" s="216"/>
      <c r="LXO31" s="216"/>
      <c r="LXP31" s="216"/>
      <c r="LXQ31" s="216"/>
      <c r="LXR31" s="216"/>
      <c r="LXS31" s="216"/>
      <c r="LXT31" s="216"/>
      <c r="LXU31" s="216"/>
      <c r="LXV31" s="216"/>
      <c r="LXW31" s="216"/>
      <c r="LXX31" s="216"/>
      <c r="LXY31" s="216"/>
      <c r="LXZ31" s="216"/>
      <c r="LYA31" s="216"/>
      <c r="LYB31" s="216"/>
      <c r="LYC31" s="216"/>
      <c r="LYD31" s="216"/>
      <c r="LYE31" s="216"/>
      <c r="LYF31" s="216"/>
      <c r="LYG31" s="216"/>
      <c r="LYH31" s="216"/>
      <c r="LYI31" s="216"/>
      <c r="LYJ31" s="216"/>
      <c r="LYK31" s="216"/>
      <c r="LYL31" s="216"/>
      <c r="LYM31" s="216"/>
      <c r="LYN31" s="216"/>
      <c r="LYO31" s="216"/>
      <c r="LYP31" s="216"/>
      <c r="LYQ31" s="216"/>
      <c r="LYR31" s="216"/>
      <c r="LYS31" s="216"/>
      <c r="LYT31" s="216"/>
      <c r="LYU31" s="216"/>
      <c r="LYV31" s="216"/>
      <c r="LYW31" s="216"/>
      <c r="LYX31" s="216"/>
      <c r="LYY31" s="216"/>
      <c r="LYZ31" s="216"/>
      <c r="LZA31" s="216"/>
      <c r="LZB31" s="216"/>
      <c r="LZC31" s="216"/>
      <c r="LZD31" s="216"/>
      <c r="LZE31" s="216"/>
      <c r="LZF31" s="216"/>
      <c r="LZG31" s="216"/>
      <c r="LZH31" s="216"/>
      <c r="LZI31" s="216"/>
      <c r="LZJ31" s="216"/>
      <c r="LZK31" s="216"/>
      <c r="LZL31" s="216"/>
      <c r="LZM31" s="216"/>
      <c r="LZN31" s="216"/>
      <c r="LZO31" s="216"/>
      <c r="LZP31" s="216"/>
      <c r="LZQ31" s="216"/>
      <c r="LZR31" s="216"/>
      <c r="LZS31" s="216"/>
      <c r="LZT31" s="216"/>
      <c r="LZU31" s="216"/>
      <c r="LZV31" s="216"/>
      <c r="LZW31" s="216"/>
      <c r="LZX31" s="216"/>
      <c r="LZY31" s="216"/>
      <c r="LZZ31" s="216"/>
      <c r="MAA31" s="216"/>
      <c r="MAB31" s="216"/>
      <c r="MAC31" s="216"/>
      <c r="MAD31" s="216"/>
      <c r="MAE31" s="216"/>
      <c r="MAF31" s="216"/>
      <c r="MAG31" s="216"/>
      <c r="MAH31" s="216"/>
      <c r="MAI31" s="216"/>
      <c r="MAJ31" s="216"/>
      <c r="MAK31" s="216"/>
      <c r="MAL31" s="216"/>
      <c r="MAM31" s="216"/>
      <c r="MAN31" s="216"/>
      <c r="MAO31" s="216"/>
      <c r="MAP31" s="216"/>
      <c r="MAQ31" s="216"/>
      <c r="MAR31" s="216"/>
      <c r="MAS31" s="216"/>
      <c r="MAT31" s="216"/>
      <c r="MAU31" s="216"/>
      <c r="MAV31" s="216"/>
      <c r="MAW31" s="216"/>
      <c r="MAX31" s="216"/>
      <c r="MAY31" s="216"/>
      <c r="MAZ31" s="216"/>
      <c r="MBA31" s="216"/>
      <c r="MBB31" s="216"/>
      <c r="MBC31" s="216"/>
      <c r="MBD31" s="216"/>
      <c r="MBE31" s="216"/>
      <c r="MBF31" s="216"/>
      <c r="MBG31" s="216"/>
      <c r="MBH31" s="216"/>
      <c r="MBI31" s="216"/>
      <c r="MBJ31" s="216"/>
      <c r="MBK31" s="216"/>
      <c r="MBL31" s="216"/>
      <c r="MBM31" s="216"/>
      <c r="MBN31" s="216"/>
      <c r="MBO31" s="216"/>
      <c r="MBP31" s="216"/>
      <c r="MBQ31" s="216"/>
      <c r="MBR31" s="216"/>
      <c r="MBS31" s="216"/>
      <c r="MBT31" s="216"/>
      <c r="MBU31" s="216"/>
      <c r="MBV31" s="216"/>
      <c r="MBW31" s="216"/>
      <c r="MBX31" s="216"/>
      <c r="MBY31" s="216"/>
      <c r="MBZ31" s="216"/>
      <c r="MCA31" s="216"/>
      <c r="MCB31" s="216"/>
      <c r="MCC31" s="216"/>
      <c r="MCD31" s="216"/>
      <c r="MCE31" s="216"/>
      <c r="MCF31" s="216"/>
      <c r="MCG31" s="216"/>
      <c r="MCH31" s="216"/>
      <c r="MCI31" s="216"/>
      <c r="MCJ31" s="216"/>
      <c r="MCK31" s="216"/>
      <c r="MCL31" s="216"/>
      <c r="MCM31" s="216"/>
      <c r="MCN31" s="216"/>
      <c r="MCO31" s="216"/>
      <c r="MCP31" s="216"/>
      <c r="MCQ31" s="216"/>
      <c r="MCR31" s="216"/>
      <c r="MCS31" s="216"/>
      <c r="MCT31" s="216"/>
      <c r="MCU31" s="216"/>
      <c r="MCV31" s="216"/>
      <c r="MCW31" s="216"/>
      <c r="MCX31" s="216"/>
      <c r="MCY31" s="216"/>
      <c r="MCZ31" s="216"/>
      <c r="MDA31" s="216"/>
      <c r="MDB31" s="216"/>
      <c r="MDC31" s="216"/>
      <c r="MDD31" s="216"/>
      <c r="MDE31" s="216"/>
      <c r="MDF31" s="216"/>
      <c r="MDG31" s="216"/>
      <c r="MDH31" s="216"/>
      <c r="MDI31" s="216"/>
      <c r="MDJ31" s="216"/>
      <c r="MDK31" s="216"/>
      <c r="MDL31" s="216"/>
      <c r="MDM31" s="216"/>
      <c r="MDN31" s="216"/>
      <c r="MDO31" s="216"/>
      <c r="MDP31" s="216"/>
      <c r="MDQ31" s="216"/>
      <c r="MDR31" s="216"/>
      <c r="MDS31" s="216"/>
      <c r="MDT31" s="216"/>
      <c r="MDU31" s="216"/>
      <c r="MDV31" s="216"/>
      <c r="MDW31" s="216"/>
      <c r="MDX31" s="216"/>
      <c r="MDY31" s="216"/>
      <c r="MDZ31" s="216"/>
      <c r="MEA31" s="216"/>
      <c r="MEB31" s="216"/>
      <c r="MEC31" s="216"/>
      <c r="MED31" s="216"/>
      <c r="MEE31" s="216"/>
      <c r="MEF31" s="216"/>
      <c r="MEG31" s="216"/>
      <c r="MEH31" s="216"/>
      <c r="MEI31" s="216"/>
      <c r="MEJ31" s="216"/>
      <c r="MEK31" s="216"/>
      <c r="MEL31" s="216"/>
      <c r="MEM31" s="216"/>
      <c r="MEN31" s="216"/>
      <c r="MEO31" s="216"/>
      <c r="MEP31" s="216"/>
      <c r="MEQ31" s="216"/>
      <c r="MER31" s="216"/>
      <c r="MES31" s="216"/>
      <c r="MET31" s="216"/>
      <c r="MEU31" s="216"/>
      <c r="MEV31" s="216"/>
      <c r="MEW31" s="216"/>
      <c r="MEX31" s="216"/>
      <c r="MEY31" s="216"/>
      <c r="MEZ31" s="216"/>
      <c r="MFA31" s="216"/>
      <c r="MFB31" s="216"/>
      <c r="MFC31" s="216"/>
      <c r="MFD31" s="216"/>
      <c r="MFE31" s="216"/>
      <c r="MFF31" s="216"/>
      <c r="MFG31" s="216"/>
      <c r="MFH31" s="216"/>
      <c r="MFI31" s="216"/>
      <c r="MFJ31" s="216"/>
      <c r="MFK31" s="216"/>
      <c r="MFL31" s="216"/>
      <c r="MFM31" s="216"/>
      <c r="MFN31" s="216"/>
      <c r="MFO31" s="216"/>
      <c r="MFP31" s="216"/>
      <c r="MFQ31" s="216"/>
      <c r="MFR31" s="216"/>
      <c r="MFS31" s="216"/>
      <c r="MFT31" s="216"/>
      <c r="MFU31" s="216"/>
      <c r="MFV31" s="216"/>
      <c r="MFW31" s="216"/>
      <c r="MFX31" s="216"/>
      <c r="MFY31" s="216"/>
      <c r="MFZ31" s="216"/>
      <c r="MGA31" s="216"/>
      <c r="MGB31" s="216"/>
      <c r="MGC31" s="216"/>
      <c r="MGD31" s="216"/>
      <c r="MGE31" s="216"/>
      <c r="MGF31" s="216"/>
      <c r="MGG31" s="216"/>
      <c r="MGH31" s="216"/>
      <c r="MGI31" s="216"/>
      <c r="MGJ31" s="216"/>
      <c r="MGK31" s="216"/>
      <c r="MGL31" s="216"/>
      <c r="MGM31" s="216"/>
      <c r="MGN31" s="216"/>
      <c r="MGO31" s="216"/>
      <c r="MGP31" s="216"/>
      <c r="MGQ31" s="216"/>
      <c r="MGR31" s="216"/>
      <c r="MGS31" s="216"/>
      <c r="MGT31" s="216"/>
      <c r="MGU31" s="216"/>
      <c r="MGV31" s="216"/>
      <c r="MGW31" s="216"/>
      <c r="MGX31" s="216"/>
      <c r="MGY31" s="216"/>
      <c r="MGZ31" s="216"/>
      <c r="MHA31" s="216"/>
      <c r="MHB31" s="216"/>
      <c r="MHC31" s="216"/>
      <c r="MHD31" s="216"/>
      <c r="MHE31" s="216"/>
      <c r="MHF31" s="216"/>
      <c r="MHG31" s="216"/>
      <c r="MHH31" s="216"/>
      <c r="MHI31" s="216"/>
      <c r="MHJ31" s="216"/>
      <c r="MHK31" s="216"/>
      <c r="MHL31" s="216"/>
      <c r="MHM31" s="216"/>
      <c r="MHN31" s="216"/>
      <c r="MHO31" s="216"/>
      <c r="MHP31" s="216"/>
      <c r="MHQ31" s="216"/>
      <c r="MHR31" s="216"/>
      <c r="MHS31" s="216"/>
      <c r="MHT31" s="216"/>
      <c r="MHU31" s="216"/>
      <c r="MHV31" s="216"/>
      <c r="MHW31" s="216"/>
      <c r="MHX31" s="216"/>
      <c r="MHY31" s="216"/>
      <c r="MHZ31" s="216"/>
      <c r="MIA31" s="216"/>
      <c r="MIB31" s="216"/>
      <c r="MIC31" s="216"/>
      <c r="MID31" s="216"/>
      <c r="MIE31" s="216"/>
      <c r="MIF31" s="216"/>
      <c r="MIG31" s="216"/>
      <c r="MIH31" s="216"/>
      <c r="MII31" s="216"/>
      <c r="MIJ31" s="216"/>
      <c r="MIK31" s="216"/>
      <c r="MIL31" s="216"/>
      <c r="MIM31" s="216"/>
      <c r="MIN31" s="216"/>
      <c r="MIO31" s="216"/>
      <c r="MIP31" s="216"/>
      <c r="MIQ31" s="216"/>
      <c r="MIR31" s="216"/>
      <c r="MIS31" s="216"/>
      <c r="MIT31" s="216"/>
      <c r="MIU31" s="216"/>
      <c r="MIV31" s="216"/>
      <c r="MIW31" s="216"/>
      <c r="MIX31" s="216"/>
      <c r="MIY31" s="216"/>
      <c r="MIZ31" s="216"/>
      <c r="MJA31" s="216"/>
      <c r="MJB31" s="216"/>
      <c r="MJC31" s="216"/>
      <c r="MJD31" s="216"/>
      <c r="MJE31" s="216"/>
      <c r="MJF31" s="216"/>
      <c r="MJG31" s="216"/>
      <c r="MJH31" s="216"/>
      <c r="MJI31" s="216"/>
      <c r="MJJ31" s="216"/>
      <c r="MJK31" s="216"/>
      <c r="MJL31" s="216"/>
      <c r="MJM31" s="216"/>
      <c r="MJN31" s="216"/>
      <c r="MJO31" s="216"/>
      <c r="MJP31" s="216"/>
      <c r="MJQ31" s="216"/>
      <c r="MJR31" s="216"/>
      <c r="MJS31" s="216"/>
      <c r="MJT31" s="216"/>
      <c r="MJU31" s="216"/>
      <c r="MJV31" s="216"/>
      <c r="MJW31" s="216"/>
      <c r="MJX31" s="216"/>
      <c r="MJY31" s="216"/>
      <c r="MJZ31" s="216"/>
      <c r="MKA31" s="216"/>
      <c r="MKB31" s="216"/>
      <c r="MKC31" s="216"/>
      <c r="MKD31" s="216"/>
      <c r="MKE31" s="216"/>
      <c r="MKF31" s="216"/>
      <c r="MKG31" s="216"/>
      <c r="MKH31" s="216"/>
      <c r="MKI31" s="216"/>
      <c r="MKJ31" s="216"/>
      <c r="MKK31" s="216"/>
      <c r="MKL31" s="216"/>
      <c r="MKM31" s="216"/>
      <c r="MKN31" s="216"/>
      <c r="MKO31" s="216"/>
      <c r="MKP31" s="216"/>
      <c r="MKQ31" s="216"/>
      <c r="MKR31" s="216"/>
      <c r="MKS31" s="216"/>
      <c r="MKT31" s="216"/>
      <c r="MKU31" s="216"/>
      <c r="MKV31" s="216"/>
      <c r="MKW31" s="216"/>
      <c r="MKX31" s="216"/>
      <c r="MKY31" s="216"/>
      <c r="MKZ31" s="216"/>
      <c r="MLA31" s="216"/>
      <c r="MLB31" s="216"/>
      <c r="MLC31" s="216"/>
      <c r="MLD31" s="216"/>
      <c r="MLE31" s="216"/>
      <c r="MLF31" s="216"/>
      <c r="MLG31" s="216"/>
      <c r="MLH31" s="216"/>
      <c r="MLI31" s="216"/>
      <c r="MLJ31" s="216"/>
      <c r="MLK31" s="216"/>
      <c r="MLL31" s="216"/>
      <c r="MLM31" s="216"/>
      <c r="MLN31" s="216"/>
      <c r="MLO31" s="216"/>
      <c r="MLP31" s="216"/>
      <c r="MLQ31" s="216"/>
      <c r="MLR31" s="216"/>
      <c r="MLS31" s="216"/>
      <c r="MLT31" s="216"/>
      <c r="MLU31" s="216"/>
      <c r="MLV31" s="216"/>
      <c r="MLW31" s="216"/>
      <c r="MLX31" s="216"/>
      <c r="MLY31" s="216"/>
      <c r="MLZ31" s="216"/>
      <c r="MMA31" s="216"/>
      <c r="MMB31" s="216"/>
      <c r="MMC31" s="216"/>
      <c r="MMD31" s="216"/>
      <c r="MME31" s="216"/>
      <c r="MMF31" s="216"/>
      <c r="MMG31" s="216"/>
      <c r="MMH31" s="216"/>
      <c r="MMI31" s="216"/>
      <c r="MMJ31" s="216"/>
      <c r="MMK31" s="216"/>
      <c r="MML31" s="216"/>
      <c r="MMM31" s="216"/>
      <c r="MMN31" s="216"/>
      <c r="MMO31" s="216"/>
      <c r="MMP31" s="216"/>
      <c r="MMQ31" s="216"/>
      <c r="MMR31" s="216"/>
      <c r="MMS31" s="216"/>
      <c r="MMT31" s="216"/>
      <c r="MMU31" s="216"/>
      <c r="MMV31" s="216"/>
      <c r="MMW31" s="216"/>
      <c r="MMX31" s="216"/>
      <c r="MMY31" s="216"/>
      <c r="MMZ31" s="216"/>
      <c r="MNA31" s="216"/>
      <c r="MNB31" s="216"/>
      <c r="MNC31" s="216"/>
      <c r="MND31" s="216"/>
      <c r="MNE31" s="216"/>
      <c r="MNF31" s="216"/>
      <c r="MNG31" s="216"/>
      <c r="MNH31" s="216"/>
      <c r="MNI31" s="216"/>
      <c r="MNJ31" s="216"/>
      <c r="MNK31" s="216"/>
      <c r="MNL31" s="216"/>
      <c r="MNM31" s="216"/>
      <c r="MNN31" s="216"/>
      <c r="MNO31" s="216"/>
      <c r="MNP31" s="216"/>
      <c r="MNQ31" s="216"/>
      <c r="MNR31" s="216"/>
      <c r="MNS31" s="216"/>
      <c r="MNT31" s="216"/>
      <c r="MNU31" s="216"/>
      <c r="MNV31" s="216"/>
      <c r="MNW31" s="216"/>
      <c r="MNX31" s="216"/>
      <c r="MNY31" s="216"/>
      <c r="MNZ31" s="216"/>
      <c r="MOA31" s="216"/>
      <c r="MOB31" s="216"/>
      <c r="MOC31" s="216"/>
      <c r="MOD31" s="216"/>
      <c r="MOE31" s="216"/>
      <c r="MOF31" s="216"/>
      <c r="MOG31" s="216"/>
      <c r="MOH31" s="216"/>
      <c r="MOI31" s="216"/>
      <c r="MOJ31" s="216"/>
      <c r="MOK31" s="216"/>
      <c r="MOL31" s="216"/>
      <c r="MOM31" s="216"/>
      <c r="MON31" s="216"/>
      <c r="MOO31" s="216"/>
      <c r="MOP31" s="216"/>
      <c r="MOQ31" s="216"/>
      <c r="MOR31" s="216"/>
      <c r="MOS31" s="216"/>
      <c r="MOT31" s="216"/>
      <c r="MOU31" s="216"/>
      <c r="MOV31" s="216"/>
      <c r="MOW31" s="216"/>
      <c r="MOX31" s="216"/>
      <c r="MOY31" s="216"/>
      <c r="MOZ31" s="216"/>
      <c r="MPA31" s="216"/>
      <c r="MPB31" s="216"/>
      <c r="MPC31" s="216"/>
      <c r="MPD31" s="216"/>
      <c r="MPE31" s="216"/>
      <c r="MPF31" s="216"/>
      <c r="MPG31" s="216"/>
      <c r="MPH31" s="216"/>
      <c r="MPI31" s="216"/>
      <c r="MPJ31" s="216"/>
      <c r="MPK31" s="216"/>
      <c r="MPL31" s="216"/>
      <c r="MPM31" s="216"/>
      <c r="MPN31" s="216"/>
      <c r="MPO31" s="216"/>
      <c r="MPP31" s="216"/>
      <c r="MPQ31" s="216"/>
      <c r="MPR31" s="216"/>
      <c r="MPS31" s="216"/>
      <c r="MPT31" s="216"/>
      <c r="MPU31" s="216"/>
      <c r="MPV31" s="216"/>
      <c r="MPW31" s="216"/>
      <c r="MPX31" s="216"/>
      <c r="MPY31" s="216"/>
      <c r="MPZ31" s="216"/>
      <c r="MQA31" s="216"/>
      <c r="MQB31" s="216"/>
      <c r="MQC31" s="216"/>
      <c r="MQD31" s="216"/>
      <c r="MQE31" s="216"/>
      <c r="MQF31" s="216"/>
      <c r="MQG31" s="216"/>
      <c r="MQH31" s="216"/>
      <c r="MQI31" s="216"/>
      <c r="MQJ31" s="216"/>
      <c r="MQK31" s="216"/>
      <c r="MQL31" s="216"/>
      <c r="MQM31" s="216"/>
      <c r="MQN31" s="216"/>
      <c r="MQO31" s="216"/>
      <c r="MQP31" s="216"/>
      <c r="MQQ31" s="216"/>
      <c r="MQR31" s="216"/>
      <c r="MQS31" s="216"/>
      <c r="MQT31" s="216"/>
      <c r="MQU31" s="216"/>
      <c r="MQV31" s="216"/>
      <c r="MQW31" s="216"/>
      <c r="MQX31" s="216"/>
      <c r="MQY31" s="216"/>
      <c r="MQZ31" s="216"/>
      <c r="MRA31" s="216"/>
      <c r="MRB31" s="216"/>
      <c r="MRC31" s="216"/>
      <c r="MRD31" s="216"/>
      <c r="MRE31" s="216"/>
      <c r="MRF31" s="216"/>
      <c r="MRG31" s="216"/>
      <c r="MRH31" s="216"/>
      <c r="MRI31" s="216"/>
      <c r="MRJ31" s="216"/>
      <c r="MRK31" s="216"/>
      <c r="MRL31" s="216"/>
      <c r="MRM31" s="216"/>
      <c r="MRN31" s="216"/>
      <c r="MRO31" s="216"/>
      <c r="MRP31" s="216"/>
      <c r="MRQ31" s="216"/>
      <c r="MRR31" s="216"/>
      <c r="MRS31" s="216"/>
      <c r="MRT31" s="216"/>
      <c r="MRU31" s="216"/>
      <c r="MRV31" s="216"/>
      <c r="MRW31" s="216"/>
      <c r="MRX31" s="216"/>
      <c r="MRY31" s="216"/>
      <c r="MRZ31" s="216"/>
      <c r="MSA31" s="216"/>
      <c r="MSB31" s="216"/>
      <c r="MSC31" s="216"/>
      <c r="MSD31" s="216"/>
      <c r="MSE31" s="216"/>
      <c r="MSF31" s="216"/>
      <c r="MSG31" s="216"/>
      <c r="MSH31" s="216"/>
      <c r="MSI31" s="216"/>
      <c r="MSJ31" s="216"/>
      <c r="MSK31" s="216"/>
      <c r="MSL31" s="216"/>
      <c r="MSM31" s="216"/>
      <c r="MSN31" s="216"/>
      <c r="MSO31" s="216"/>
      <c r="MSP31" s="216"/>
      <c r="MSQ31" s="216"/>
      <c r="MSR31" s="216"/>
      <c r="MSS31" s="216"/>
      <c r="MST31" s="216"/>
      <c r="MSU31" s="216"/>
      <c r="MSV31" s="216"/>
      <c r="MSW31" s="216"/>
      <c r="MSX31" s="216"/>
      <c r="MSY31" s="216"/>
      <c r="MSZ31" s="216"/>
      <c r="MTA31" s="216"/>
      <c r="MTB31" s="216"/>
      <c r="MTC31" s="216"/>
      <c r="MTD31" s="216"/>
      <c r="MTE31" s="216"/>
      <c r="MTF31" s="216"/>
      <c r="MTG31" s="216"/>
      <c r="MTH31" s="216"/>
      <c r="MTI31" s="216"/>
      <c r="MTJ31" s="216"/>
      <c r="MTK31" s="216"/>
      <c r="MTL31" s="216"/>
      <c r="MTM31" s="216"/>
      <c r="MTN31" s="216"/>
      <c r="MTO31" s="216"/>
      <c r="MTP31" s="216"/>
      <c r="MTQ31" s="216"/>
      <c r="MTR31" s="216"/>
      <c r="MTS31" s="216"/>
      <c r="MTT31" s="216"/>
      <c r="MTU31" s="216"/>
      <c r="MTV31" s="216"/>
      <c r="MTW31" s="216"/>
      <c r="MTX31" s="216"/>
      <c r="MTY31" s="216"/>
      <c r="MTZ31" s="216"/>
      <c r="MUA31" s="216"/>
      <c r="MUB31" s="216"/>
      <c r="MUC31" s="216"/>
      <c r="MUD31" s="216"/>
      <c r="MUE31" s="216"/>
      <c r="MUF31" s="216"/>
      <c r="MUG31" s="216"/>
      <c r="MUH31" s="216"/>
      <c r="MUI31" s="216"/>
      <c r="MUJ31" s="216"/>
      <c r="MUK31" s="216"/>
      <c r="MUL31" s="216"/>
      <c r="MUM31" s="216"/>
      <c r="MUN31" s="216"/>
      <c r="MUO31" s="216"/>
      <c r="MUP31" s="216"/>
      <c r="MUQ31" s="216"/>
      <c r="MUR31" s="216"/>
      <c r="MUS31" s="216"/>
      <c r="MUT31" s="216"/>
      <c r="MUU31" s="216"/>
      <c r="MUV31" s="216"/>
      <c r="MUW31" s="216"/>
      <c r="MUX31" s="216"/>
      <c r="MUY31" s="216"/>
      <c r="MUZ31" s="216"/>
      <c r="MVA31" s="216"/>
      <c r="MVB31" s="216"/>
      <c r="MVC31" s="216"/>
      <c r="MVD31" s="216"/>
      <c r="MVE31" s="216"/>
      <c r="MVF31" s="216"/>
      <c r="MVG31" s="216"/>
      <c r="MVH31" s="216"/>
      <c r="MVI31" s="216"/>
      <c r="MVJ31" s="216"/>
      <c r="MVK31" s="216"/>
      <c r="MVL31" s="216"/>
      <c r="MVM31" s="216"/>
      <c r="MVN31" s="216"/>
      <c r="MVO31" s="216"/>
      <c r="MVP31" s="216"/>
      <c r="MVQ31" s="216"/>
      <c r="MVR31" s="216"/>
      <c r="MVS31" s="216"/>
      <c r="MVT31" s="216"/>
      <c r="MVU31" s="216"/>
      <c r="MVV31" s="216"/>
      <c r="MVW31" s="216"/>
      <c r="MVX31" s="216"/>
      <c r="MVY31" s="216"/>
      <c r="MVZ31" s="216"/>
      <c r="MWA31" s="216"/>
      <c r="MWB31" s="216"/>
      <c r="MWC31" s="216"/>
      <c r="MWD31" s="216"/>
      <c r="MWE31" s="216"/>
      <c r="MWF31" s="216"/>
      <c r="MWG31" s="216"/>
      <c r="MWH31" s="216"/>
      <c r="MWI31" s="216"/>
      <c r="MWJ31" s="216"/>
      <c r="MWK31" s="216"/>
      <c r="MWL31" s="216"/>
      <c r="MWM31" s="216"/>
      <c r="MWN31" s="216"/>
      <c r="MWO31" s="216"/>
      <c r="MWP31" s="216"/>
      <c r="MWQ31" s="216"/>
      <c r="MWR31" s="216"/>
      <c r="MWS31" s="216"/>
      <c r="MWT31" s="216"/>
      <c r="MWU31" s="216"/>
      <c r="MWV31" s="216"/>
      <c r="MWW31" s="216"/>
      <c r="MWX31" s="216"/>
      <c r="MWY31" s="216"/>
      <c r="MWZ31" s="216"/>
      <c r="MXA31" s="216"/>
      <c r="MXB31" s="216"/>
      <c r="MXC31" s="216"/>
      <c r="MXD31" s="216"/>
      <c r="MXE31" s="216"/>
      <c r="MXF31" s="216"/>
      <c r="MXG31" s="216"/>
      <c r="MXH31" s="216"/>
      <c r="MXI31" s="216"/>
      <c r="MXJ31" s="216"/>
      <c r="MXK31" s="216"/>
      <c r="MXL31" s="216"/>
      <c r="MXM31" s="216"/>
      <c r="MXN31" s="216"/>
      <c r="MXO31" s="216"/>
      <c r="MXP31" s="216"/>
      <c r="MXQ31" s="216"/>
      <c r="MXR31" s="216"/>
      <c r="MXS31" s="216"/>
      <c r="MXT31" s="216"/>
      <c r="MXU31" s="216"/>
      <c r="MXV31" s="216"/>
      <c r="MXW31" s="216"/>
      <c r="MXX31" s="216"/>
      <c r="MXY31" s="216"/>
      <c r="MXZ31" s="216"/>
      <c r="MYA31" s="216"/>
      <c r="MYB31" s="216"/>
      <c r="MYC31" s="216"/>
      <c r="MYD31" s="216"/>
      <c r="MYE31" s="216"/>
      <c r="MYF31" s="216"/>
      <c r="MYG31" s="216"/>
      <c r="MYH31" s="216"/>
      <c r="MYI31" s="216"/>
      <c r="MYJ31" s="216"/>
      <c r="MYK31" s="216"/>
      <c r="MYL31" s="216"/>
      <c r="MYM31" s="216"/>
      <c r="MYN31" s="216"/>
      <c r="MYO31" s="216"/>
      <c r="MYP31" s="216"/>
      <c r="MYQ31" s="216"/>
      <c r="MYR31" s="216"/>
      <c r="MYS31" s="216"/>
      <c r="MYT31" s="216"/>
      <c r="MYU31" s="216"/>
      <c r="MYV31" s="216"/>
      <c r="MYW31" s="216"/>
      <c r="MYX31" s="216"/>
      <c r="MYY31" s="216"/>
      <c r="MYZ31" s="216"/>
      <c r="MZA31" s="216"/>
      <c r="MZB31" s="216"/>
      <c r="MZC31" s="216"/>
      <c r="MZD31" s="216"/>
      <c r="MZE31" s="216"/>
      <c r="MZF31" s="216"/>
      <c r="MZG31" s="216"/>
      <c r="MZH31" s="216"/>
      <c r="MZI31" s="216"/>
      <c r="MZJ31" s="216"/>
      <c r="MZK31" s="216"/>
      <c r="MZL31" s="216"/>
      <c r="MZM31" s="216"/>
      <c r="MZN31" s="216"/>
      <c r="MZO31" s="216"/>
      <c r="MZP31" s="216"/>
      <c r="MZQ31" s="216"/>
      <c r="MZR31" s="216"/>
      <c r="MZS31" s="216"/>
      <c r="MZT31" s="216"/>
      <c r="MZU31" s="216"/>
      <c r="MZV31" s="216"/>
      <c r="MZW31" s="216"/>
      <c r="MZX31" s="216"/>
      <c r="MZY31" s="216"/>
      <c r="MZZ31" s="216"/>
      <c r="NAA31" s="216"/>
      <c r="NAB31" s="216"/>
      <c r="NAC31" s="216"/>
      <c r="NAD31" s="216"/>
      <c r="NAE31" s="216"/>
      <c r="NAF31" s="216"/>
      <c r="NAG31" s="216"/>
      <c r="NAH31" s="216"/>
      <c r="NAI31" s="216"/>
      <c r="NAJ31" s="216"/>
      <c r="NAK31" s="216"/>
      <c r="NAL31" s="216"/>
      <c r="NAM31" s="216"/>
      <c r="NAN31" s="216"/>
      <c r="NAO31" s="216"/>
      <c r="NAP31" s="216"/>
      <c r="NAQ31" s="216"/>
      <c r="NAR31" s="216"/>
      <c r="NAS31" s="216"/>
      <c r="NAT31" s="216"/>
      <c r="NAU31" s="216"/>
      <c r="NAV31" s="216"/>
      <c r="NAW31" s="216"/>
      <c r="NAX31" s="216"/>
      <c r="NAY31" s="216"/>
      <c r="NAZ31" s="216"/>
      <c r="NBA31" s="216"/>
      <c r="NBB31" s="216"/>
      <c r="NBC31" s="216"/>
      <c r="NBD31" s="216"/>
      <c r="NBE31" s="216"/>
      <c r="NBF31" s="216"/>
      <c r="NBG31" s="216"/>
      <c r="NBH31" s="216"/>
      <c r="NBI31" s="216"/>
      <c r="NBJ31" s="216"/>
      <c r="NBK31" s="216"/>
      <c r="NBL31" s="216"/>
      <c r="NBM31" s="216"/>
      <c r="NBN31" s="216"/>
      <c r="NBO31" s="216"/>
      <c r="NBP31" s="216"/>
      <c r="NBQ31" s="216"/>
      <c r="NBR31" s="216"/>
      <c r="NBS31" s="216"/>
      <c r="NBT31" s="216"/>
      <c r="NBU31" s="216"/>
      <c r="NBV31" s="216"/>
      <c r="NBW31" s="216"/>
      <c r="NBX31" s="216"/>
      <c r="NBY31" s="216"/>
      <c r="NBZ31" s="216"/>
      <c r="NCA31" s="216"/>
      <c r="NCB31" s="216"/>
      <c r="NCC31" s="216"/>
      <c r="NCD31" s="216"/>
      <c r="NCE31" s="216"/>
      <c r="NCF31" s="216"/>
      <c r="NCG31" s="216"/>
      <c r="NCH31" s="216"/>
      <c r="NCI31" s="216"/>
      <c r="NCJ31" s="216"/>
      <c r="NCK31" s="216"/>
      <c r="NCL31" s="216"/>
      <c r="NCM31" s="216"/>
      <c r="NCN31" s="216"/>
      <c r="NCO31" s="216"/>
      <c r="NCP31" s="216"/>
      <c r="NCQ31" s="216"/>
      <c r="NCR31" s="216"/>
      <c r="NCS31" s="216"/>
      <c r="NCT31" s="216"/>
      <c r="NCU31" s="216"/>
      <c r="NCV31" s="216"/>
      <c r="NCW31" s="216"/>
      <c r="NCX31" s="216"/>
      <c r="NCY31" s="216"/>
      <c r="NCZ31" s="216"/>
      <c r="NDA31" s="216"/>
      <c r="NDB31" s="216"/>
      <c r="NDC31" s="216"/>
      <c r="NDD31" s="216"/>
      <c r="NDE31" s="216"/>
      <c r="NDF31" s="216"/>
      <c r="NDG31" s="216"/>
      <c r="NDH31" s="216"/>
      <c r="NDI31" s="216"/>
      <c r="NDJ31" s="216"/>
      <c r="NDK31" s="216"/>
      <c r="NDL31" s="216"/>
      <c r="NDM31" s="216"/>
      <c r="NDN31" s="216"/>
      <c r="NDO31" s="216"/>
      <c r="NDP31" s="216"/>
      <c r="NDQ31" s="216"/>
      <c r="NDR31" s="216"/>
      <c r="NDS31" s="216"/>
      <c r="NDT31" s="216"/>
      <c r="NDU31" s="216"/>
      <c r="NDV31" s="216"/>
      <c r="NDW31" s="216"/>
      <c r="NDX31" s="216"/>
      <c r="NDY31" s="216"/>
      <c r="NDZ31" s="216"/>
      <c r="NEA31" s="216"/>
      <c r="NEB31" s="216"/>
      <c r="NEC31" s="216"/>
      <c r="NED31" s="216"/>
      <c r="NEE31" s="216"/>
      <c r="NEF31" s="216"/>
      <c r="NEG31" s="216"/>
      <c r="NEH31" s="216"/>
      <c r="NEI31" s="216"/>
      <c r="NEJ31" s="216"/>
      <c r="NEK31" s="216"/>
      <c r="NEL31" s="216"/>
      <c r="NEM31" s="216"/>
      <c r="NEN31" s="216"/>
      <c r="NEO31" s="216"/>
      <c r="NEP31" s="216"/>
      <c r="NEQ31" s="216"/>
      <c r="NER31" s="216"/>
      <c r="NES31" s="216"/>
      <c r="NET31" s="216"/>
      <c r="NEU31" s="216"/>
      <c r="NEV31" s="216"/>
      <c r="NEW31" s="216"/>
      <c r="NEX31" s="216"/>
      <c r="NEY31" s="216"/>
      <c r="NEZ31" s="216"/>
      <c r="NFA31" s="216"/>
      <c r="NFB31" s="216"/>
      <c r="NFC31" s="216"/>
      <c r="NFD31" s="216"/>
      <c r="NFE31" s="216"/>
      <c r="NFF31" s="216"/>
      <c r="NFG31" s="216"/>
      <c r="NFH31" s="216"/>
      <c r="NFI31" s="216"/>
      <c r="NFJ31" s="216"/>
      <c r="NFK31" s="216"/>
      <c r="NFL31" s="216"/>
      <c r="NFM31" s="216"/>
      <c r="NFN31" s="216"/>
      <c r="NFO31" s="216"/>
      <c r="NFP31" s="216"/>
      <c r="NFQ31" s="216"/>
      <c r="NFR31" s="216"/>
      <c r="NFS31" s="216"/>
      <c r="NFT31" s="216"/>
      <c r="NFU31" s="216"/>
      <c r="NFV31" s="216"/>
      <c r="NFW31" s="216"/>
      <c r="NFX31" s="216"/>
      <c r="NFY31" s="216"/>
      <c r="NFZ31" s="216"/>
      <c r="NGA31" s="216"/>
      <c r="NGB31" s="216"/>
      <c r="NGC31" s="216"/>
      <c r="NGD31" s="216"/>
      <c r="NGE31" s="216"/>
      <c r="NGF31" s="216"/>
      <c r="NGG31" s="216"/>
      <c r="NGH31" s="216"/>
      <c r="NGI31" s="216"/>
      <c r="NGJ31" s="216"/>
      <c r="NGK31" s="216"/>
      <c r="NGL31" s="216"/>
      <c r="NGM31" s="216"/>
      <c r="NGN31" s="216"/>
      <c r="NGO31" s="216"/>
      <c r="NGP31" s="216"/>
      <c r="NGQ31" s="216"/>
      <c r="NGR31" s="216"/>
      <c r="NGS31" s="216"/>
      <c r="NGT31" s="216"/>
      <c r="NGU31" s="216"/>
      <c r="NGV31" s="216"/>
      <c r="NGW31" s="216"/>
      <c r="NGX31" s="216"/>
      <c r="NGY31" s="216"/>
      <c r="NGZ31" s="216"/>
      <c r="NHA31" s="216"/>
      <c r="NHB31" s="216"/>
      <c r="NHC31" s="216"/>
      <c r="NHD31" s="216"/>
      <c r="NHE31" s="216"/>
      <c r="NHF31" s="216"/>
      <c r="NHG31" s="216"/>
      <c r="NHH31" s="216"/>
      <c r="NHI31" s="216"/>
      <c r="NHJ31" s="216"/>
      <c r="NHK31" s="216"/>
      <c r="NHL31" s="216"/>
      <c r="NHM31" s="216"/>
      <c r="NHN31" s="216"/>
      <c r="NHO31" s="216"/>
      <c r="NHP31" s="216"/>
      <c r="NHQ31" s="216"/>
      <c r="NHR31" s="216"/>
      <c r="NHS31" s="216"/>
      <c r="NHT31" s="216"/>
      <c r="NHU31" s="216"/>
      <c r="NHV31" s="216"/>
      <c r="NHW31" s="216"/>
      <c r="NHX31" s="216"/>
      <c r="NHY31" s="216"/>
      <c r="NHZ31" s="216"/>
      <c r="NIA31" s="216"/>
      <c r="NIB31" s="216"/>
      <c r="NIC31" s="216"/>
      <c r="NID31" s="216"/>
      <c r="NIE31" s="216"/>
      <c r="NIF31" s="216"/>
      <c r="NIG31" s="216"/>
      <c r="NIH31" s="216"/>
      <c r="NII31" s="216"/>
      <c r="NIJ31" s="216"/>
      <c r="NIK31" s="216"/>
      <c r="NIL31" s="216"/>
      <c r="NIM31" s="216"/>
      <c r="NIN31" s="216"/>
      <c r="NIO31" s="216"/>
      <c r="NIP31" s="216"/>
      <c r="NIQ31" s="216"/>
      <c r="NIR31" s="216"/>
      <c r="NIS31" s="216"/>
      <c r="NIT31" s="216"/>
      <c r="NIU31" s="216"/>
      <c r="NIV31" s="216"/>
      <c r="NIW31" s="216"/>
      <c r="NIX31" s="216"/>
      <c r="NIY31" s="216"/>
      <c r="NIZ31" s="216"/>
      <c r="NJA31" s="216"/>
      <c r="NJB31" s="216"/>
      <c r="NJC31" s="216"/>
      <c r="NJD31" s="216"/>
      <c r="NJE31" s="216"/>
      <c r="NJF31" s="216"/>
      <c r="NJG31" s="216"/>
      <c r="NJH31" s="216"/>
      <c r="NJI31" s="216"/>
      <c r="NJJ31" s="216"/>
      <c r="NJK31" s="216"/>
      <c r="NJL31" s="216"/>
      <c r="NJM31" s="216"/>
      <c r="NJN31" s="216"/>
      <c r="NJO31" s="216"/>
      <c r="NJP31" s="216"/>
      <c r="NJQ31" s="216"/>
      <c r="NJR31" s="216"/>
      <c r="NJS31" s="216"/>
      <c r="NJT31" s="216"/>
      <c r="NJU31" s="216"/>
      <c r="NJV31" s="216"/>
      <c r="NJW31" s="216"/>
      <c r="NJX31" s="216"/>
      <c r="NJY31" s="216"/>
      <c r="NJZ31" s="216"/>
      <c r="NKA31" s="216"/>
      <c r="NKB31" s="216"/>
      <c r="NKC31" s="216"/>
      <c r="NKD31" s="216"/>
      <c r="NKE31" s="216"/>
      <c r="NKF31" s="216"/>
      <c r="NKG31" s="216"/>
      <c r="NKH31" s="216"/>
      <c r="NKI31" s="216"/>
      <c r="NKJ31" s="216"/>
      <c r="NKK31" s="216"/>
      <c r="NKL31" s="216"/>
      <c r="NKM31" s="216"/>
      <c r="NKN31" s="216"/>
      <c r="NKO31" s="216"/>
      <c r="NKP31" s="216"/>
      <c r="NKQ31" s="216"/>
      <c r="NKR31" s="216"/>
      <c r="NKS31" s="216"/>
      <c r="NKT31" s="216"/>
      <c r="NKU31" s="216"/>
      <c r="NKV31" s="216"/>
      <c r="NKW31" s="216"/>
      <c r="NKX31" s="216"/>
      <c r="NKY31" s="216"/>
      <c r="NKZ31" s="216"/>
      <c r="NLA31" s="216"/>
      <c r="NLB31" s="216"/>
      <c r="NLC31" s="216"/>
      <c r="NLD31" s="216"/>
      <c r="NLE31" s="216"/>
      <c r="NLF31" s="216"/>
      <c r="NLG31" s="216"/>
      <c r="NLH31" s="216"/>
      <c r="NLI31" s="216"/>
      <c r="NLJ31" s="216"/>
      <c r="NLK31" s="216"/>
      <c r="NLL31" s="216"/>
      <c r="NLM31" s="216"/>
      <c r="NLN31" s="216"/>
      <c r="NLO31" s="216"/>
      <c r="NLP31" s="216"/>
      <c r="NLQ31" s="216"/>
      <c r="NLR31" s="216"/>
      <c r="NLS31" s="216"/>
      <c r="NLT31" s="216"/>
      <c r="NLU31" s="216"/>
      <c r="NLV31" s="216"/>
      <c r="NLW31" s="216"/>
      <c r="NLX31" s="216"/>
      <c r="NLY31" s="216"/>
      <c r="NLZ31" s="216"/>
      <c r="NMA31" s="216"/>
      <c r="NMB31" s="216"/>
      <c r="NMC31" s="216"/>
      <c r="NMD31" s="216"/>
      <c r="NME31" s="216"/>
      <c r="NMF31" s="216"/>
      <c r="NMG31" s="216"/>
      <c r="NMH31" s="216"/>
      <c r="NMI31" s="216"/>
      <c r="NMJ31" s="216"/>
      <c r="NMK31" s="216"/>
      <c r="NML31" s="216"/>
      <c r="NMM31" s="216"/>
      <c r="NMN31" s="216"/>
      <c r="NMO31" s="216"/>
      <c r="NMP31" s="216"/>
      <c r="NMQ31" s="216"/>
      <c r="NMR31" s="216"/>
      <c r="NMS31" s="216"/>
      <c r="NMT31" s="216"/>
      <c r="NMU31" s="216"/>
      <c r="NMV31" s="216"/>
      <c r="NMW31" s="216"/>
      <c r="NMX31" s="216"/>
      <c r="NMY31" s="216"/>
      <c r="NMZ31" s="216"/>
      <c r="NNA31" s="216"/>
      <c r="NNB31" s="216"/>
      <c r="NNC31" s="216"/>
      <c r="NND31" s="216"/>
      <c r="NNE31" s="216"/>
      <c r="NNF31" s="216"/>
      <c r="NNG31" s="216"/>
      <c r="NNH31" s="216"/>
      <c r="NNI31" s="216"/>
      <c r="NNJ31" s="216"/>
      <c r="NNK31" s="216"/>
      <c r="NNL31" s="216"/>
      <c r="NNM31" s="216"/>
      <c r="NNN31" s="216"/>
      <c r="NNO31" s="216"/>
      <c r="NNP31" s="216"/>
      <c r="NNQ31" s="216"/>
      <c r="NNR31" s="216"/>
      <c r="NNS31" s="216"/>
      <c r="NNT31" s="216"/>
      <c r="NNU31" s="216"/>
      <c r="NNV31" s="216"/>
      <c r="NNW31" s="216"/>
      <c r="NNX31" s="216"/>
      <c r="NNY31" s="216"/>
      <c r="NNZ31" s="216"/>
      <c r="NOA31" s="216"/>
      <c r="NOB31" s="216"/>
      <c r="NOC31" s="216"/>
      <c r="NOD31" s="216"/>
      <c r="NOE31" s="216"/>
      <c r="NOF31" s="216"/>
      <c r="NOG31" s="216"/>
      <c r="NOH31" s="216"/>
      <c r="NOI31" s="216"/>
      <c r="NOJ31" s="216"/>
      <c r="NOK31" s="216"/>
      <c r="NOL31" s="216"/>
      <c r="NOM31" s="216"/>
      <c r="NON31" s="216"/>
      <c r="NOO31" s="216"/>
      <c r="NOP31" s="216"/>
      <c r="NOQ31" s="216"/>
      <c r="NOR31" s="216"/>
      <c r="NOS31" s="216"/>
      <c r="NOT31" s="216"/>
      <c r="NOU31" s="216"/>
      <c r="NOV31" s="216"/>
      <c r="NOW31" s="216"/>
      <c r="NOX31" s="216"/>
      <c r="NOY31" s="216"/>
      <c r="NOZ31" s="216"/>
      <c r="NPA31" s="216"/>
      <c r="NPB31" s="216"/>
      <c r="NPC31" s="216"/>
      <c r="NPD31" s="216"/>
      <c r="NPE31" s="216"/>
      <c r="NPF31" s="216"/>
      <c r="NPG31" s="216"/>
      <c r="NPH31" s="216"/>
      <c r="NPI31" s="216"/>
      <c r="NPJ31" s="216"/>
      <c r="NPK31" s="216"/>
      <c r="NPL31" s="216"/>
      <c r="NPM31" s="216"/>
      <c r="NPN31" s="216"/>
      <c r="NPO31" s="216"/>
      <c r="NPP31" s="216"/>
      <c r="NPQ31" s="216"/>
      <c r="NPR31" s="216"/>
      <c r="NPS31" s="216"/>
      <c r="NPT31" s="216"/>
      <c r="NPU31" s="216"/>
      <c r="NPV31" s="216"/>
      <c r="NPW31" s="216"/>
      <c r="NPX31" s="216"/>
      <c r="NPY31" s="216"/>
      <c r="NPZ31" s="216"/>
      <c r="NQA31" s="216"/>
      <c r="NQB31" s="216"/>
      <c r="NQC31" s="216"/>
      <c r="NQD31" s="216"/>
      <c r="NQE31" s="216"/>
      <c r="NQF31" s="216"/>
      <c r="NQG31" s="216"/>
      <c r="NQH31" s="216"/>
      <c r="NQI31" s="216"/>
      <c r="NQJ31" s="216"/>
      <c r="NQK31" s="216"/>
      <c r="NQL31" s="216"/>
      <c r="NQM31" s="216"/>
      <c r="NQN31" s="216"/>
      <c r="NQO31" s="216"/>
      <c r="NQP31" s="216"/>
      <c r="NQQ31" s="216"/>
      <c r="NQR31" s="216"/>
      <c r="NQS31" s="216"/>
      <c r="NQT31" s="216"/>
      <c r="NQU31" s="216"/>
      <c r="NQV31" s="216"/>
      <c r="NQW31" s="216"/>
      <c r="NQX31" s="216"/>
      <c r="NQY31" s="216"/>
      <c r="NQZ31" s="216"/>
      <c r="NRA31" s="216"/>
      <c r="NRB31" s="216"/>
      <c r="NRC31" s="216"/>
      <c r="NRD31" s="216"/>
      <c r="NRE31" s="216"/>
      <c r="NRF31" s="216"/>
      <c r="NRG31" s="216"/>
      <c r="NRH31" s="216"/>
      <c r="NRI31" s="216"/>
      <c r="NRJ31" s="216"/>
      <c r="NRK31" s="216"/>
      <c r="NRL31" s="216"/>
      <c r="NRM31" s="216"/>
      <c r="NRN31" s="216"/>
      <c r="NRO31" s="216"/>
      <c r="NRP31" s="216"/>
      <c r="NRQ31" s="216"/>
      <c r="NRR31" s="216"/>
      <c r="NRS31" s="216"/>
      <c r="NRT31" s="216"/>
      <c r="NRU31" s="216"/>
      <c r="NRV31" s="216"/>
      <c r="NRW31" s="216"/>
      <c r="NRX31" s="216"/>
      <c r="NRY31" s="216"/>
      <c r="NRZ31" s="216"/>
      <c r="NSA31" s="216"/>
      <c r="NSB31" s="216"/>
      <c r="NSC31" s="216"/>
      <c r="NSD31" s="216"/>
      <c r="NSE31" s="216"/>
      <c r="NSF31" s="216"/>
      <c r="NSG31" s="216"/>
      <c r="NSH31" s="216"/>
      <c r="NSI31" s="216"/>
      <c r="NSJ31" s="216"/>
      <c r="NSK31" s="216"/>
      <c r="NSL31" s="216"/>
      <c r="NSM31" s="216"/>
      <c r="NSN31" s="216"/>
      <c r="NSO31" s="216"/>
      <c r="NSP31" s="216"/>
      <c r="NSQ31" s="216"/>
      <c r="NSR31" s="216"/>
      <c r="NSS31" s="216"/>
      <c r="NST31" s="216"/>
      <c r="NSU31" s="216"/>
      <c r="NSV31" s="216"/>
      <c r="NSW31" s="216"/>
      <c r="NSX31" s="216"/>
      <c r="NSY31" s="216"/>
      <c r="NSZ31" s="216"/>
      <c r="NTA31" s="216"/>
      <c r="NTB31" s="216"/>
      <c r="NTC31" s="216"/>
      <c r="NTD31" s="216"/>
      <c r="NTE31" s="216"/>
      <c r="NTF31" s="216"/>
      <c r="NTG31" s="216"/>
      <c r="NTH31" s="216"/>
      <c r="NTI31" s="216"/>
      <c r="NTJ31" s="216"/>
      <c r="NTK31" s="216"/>
      <c r="NTL31" s="216"/>
      <c r="NTM31" s="216"/>
      <c r="NTN31" s="216"/>
      <c r="NTO31" s="216"/>
      <c r="NTP31" s="216"/>
      <c r="NTQ31" s="216"/>
      <c r="NTR31" s="216"/>
      <c r="NTS31" s="216"/>
      <c r="NTT31" s="216"/>
      <c r="NTU31" s="216"/>
      <c r="NTV31" s="216"/>
      <c r="NTW31" s="216"/>
      <c r="NTX31" s="216"/>
      <c r="NTY31" s="216"/>
      <c r="NTZ31" s="216"/>
      <c r="NUA31" s="216"/>
      <c r="NUB31" s="216"/>
      <c r="NUC31" s="216"/>
      <c r="NUD31" s="216"/>
      <c r="NUE31" s="216"/>
      <c r="NUF31" s="216"/>
      <c r="NUG31" s="216"/>
      <c r="NUH31" s="216"/>
      <c r="NUI31" s="216"/>
      <c r="NUJ31" s="216"/>
      <c r="NUK31" s="216"/>
      <c r="NUL31" s="216"/>
      <c r="NUM31" s="216"/>
      <c r="NUN31" s="216"/>
      <c r="NUO31" s="216"/>
      <c r="NUP31" s="216"/>
      <c r="NUQ31" s="216"/>
      <c r="NUR31" s="216"/>
      <c r="NUS31" s="216"/>
      <c r="NUT31" s="216"/>
      <c r="NUU31" s="216"/>
      <c r="NUV31" s="216"/>
      <c r="NUW31" s="216"/>
      <c r="NUX31" s="216"/>
      <c r="NUY31" s="216"/>
      <c r="NUZ31" s="216"/>
      <c r="NVA31" s="216"/>
      <c r="NVB31" s="216"/>
      <c r="NVC31" s="216"/>
      <c r="NVD31" s="216"/>
      <c r="NVE31" s="216"/>
      <c r="NVF31" s="216"/>
      <c r="NVG31" s="216"/>
      <c r="NVH31" s="216"/>
      <c r="NVI31" s="216"/>
      <c r="NVJ31" s="216"/>
      <c r="NVK31" s="216"/>
      <c r="NVL31" s="216"/>
      <c r="NVM31" s="216"/>
      <c r="NVN31" s="216"/>
      <c r="NVO31" s="216"/>
      <c r="NVP31" s="216"/>
      <c r="NVQ31" s="216"/>
      <c r="NVR31" s="216"/>
      <c r="NVS31" s="216"/>
      <c r="NVT31" s="216"/>
      <c r="NVU31" s="216"/>
      <c r="NVV31" s="216"/>
      <c r="NVW31" s="216"/>
      <c r="NVX31" s="216"/>
      <c r="NVY31" s="216"/>
      <c r="NVZ31" s="216"/>
      <c r="NWA31" s="216"/>
      <c r="NWB31" s="216"/>
      <c r="NWC31" s="216"/>
      <c r="NWD31" s="216"/>
      <c r="NWE31" s="216"/>
      <c r="NWF31" s="216"/>
      <c r="NWG31" s="216"/>
      <c r="NWH31" s="216"/>
      <c r="NWI31" s="216"/>
      <c r="NWJ31" s="216"/>
      <c r="NWK31" s="216"/>
      <c r="NWL31" s="216"/>
      <c r="NWM31" s="216"/>
      <c r="NWN31" s="216"/>
      <c r="NWO31" s="216"/>
      <c r="NWP31" s="216"/>
      <c r="NWQ31" s="216"/>
      <c r="NWR31" s="216"/>
      <c r="NWS31" s="216"/>
      <c r="NWT31" s="216"/>
      <c r="NWU31" s="216"/>
      <c r="NWV31" s="216"/>
      <c r="NWW31" s="216"/>
      <c r="NWX31" s="216"/>
      <c r="NWY31" s="216"/>
      <c r="NWZ31" s="216"/>
      <c r="NXA31" s="216"/>
      <c r="NXB31" s="216"/>
      <c r="NXC31" s="216"/>
      <c r="NXD31" s="216"/>
      <c r="NXE31" s="216"/>
      <c r="NXF31" s="216"/>
      <c r="NXG31" s="216"/>
      <c r="NXH31" s="216"/>
      <c r="NXI31" s="216"/>
      <c r="NXJ31" s="216"/>
      <c r="NXK31" s="216"/>
      <c r="NXL31" s="216"/>
      <c r="NXM31" s="216"/>
      <c r="NXN31" s="216"/>
      <c r="NXO31" s="216"/>
      <c r="NXP31" s="216"/>
      <c r="NXQ31" s="216"/>
      <c r="NXR31" s="216"/>
      <c r="NXS31" s="216"/>
      <c r="NXT31" s="216"/>
      <c r="NXU31" s="216"/>
      <c r="NXV31" s="216"/>
      <c r="NXW31" s="216"/>
      <c r="NXX31" s="216"/>
      <c r="NXY31" s="216"/>
      <c r="NXZ31" s="216"/>
      <c r="NYA31" s="216"/>
      <c r="NYB31" s="216"/>
      <c r="NYC31" s="216"/>
      <c r="NYD31" s="216"/>
      <c r="NYE31" s="216"/>
      <c r="NYF31" s="216"/>
      <c r="NYG31" s="216"/>
      <c r="NYH31" s="216"/>
      <c r="NYI31" s="216"/>
      <c r="NYJ31" s="216"/>
      <c r="NYK31" s="216"/>
      <c r="NYL31" s="216"/>
      <c r="NYM31" s="216"/>
      <c r="NYN31" s="216"/>
      <c r="NYO31" s="216"/>
      <c r="NYP31" s="216"/>
      <c r="NYQ31" s="216"/>
      <c r="NYR31" s="216"/>
      <c r="NYS31" s="216"/>
      <c r="NYT31" s="216"/>
      <c r="NYU31" s="216"/>
      <c r="NYV31" s="216"/>
      <c r="NYW31" s="216"/>
      <c r="NYX31" s="216"/>
      <c r="NYY31" s="216"/>
      <c r="NYZ31" s="216"/>
      <c r="NZA31" s="216"/>
      <c r="NZB31" s="216"/>
      <c r="NZC31" s="216"/>
      <c r="NZD31" s="216"/>
      <c r="NZE31" s="216"/>
      <c r="NZF31" s="216"/>
      <c r="NZG31" s="216"/>
      <c r="NZH31" s="216"/>
      <c r="NZI31" s="216"/>
      <c r="NZJ31" s="216"/>
      <c r="NZK31" s="216"/>
      <c r="NZL31" s="216"/>
      <c r="NZM31" s="216"/>
      <c r="NZN31" s="216"/>
      <c r="NZO31" s="216"/>
      <c r="NZP31" s="216"/>
      <c r="NZQ31" s="216"/>
      <c r="NZR31" s="216"/>
      <c r="NZS31" s="216"/>
      <c r="NZT31" s="216"/>
      <c r="NZU31" s="216"/>
      <c r="NZV31" s="216"/>
      <c r="NZW31" s="216"/>
      <c r="NZX31" s="216"/>
      <c r="NZY31" s="216"/>
      <c r="NZZ31" s="216"/>
      <c r="OAA31" s="216"/>
      <c r="OAB31" s="216"/>
      <c r="OAC31" s="216"/>
      <c r="OAD31" s="216"/>
      <c r="OAE31" s="216"/>
      <c r="OAF31" s="216"/>
      <c r="OAG31" s="216"/>
      <c r="OAH31" s="216"/>
      <c r="OAI31" s="216"/>
      <c r="OAJ31" s="216"/>
      <c r="OAK31" s="216"/>
      <c r="OAL31" s="216"/>
      <c r="OAM31" s="216"/>
      <c r="OAN31" s="216"/>
      <c r="OAO31" s="216"/>
      <c r="OAP31" s="216"/>
      <c r="OAQ31" s="216"/>
      <c r="OAR31" s="216"/>
      <c r="OAS31" s="216"/>
      <c r="OAT31" s="216"/>
      <c r="OAU31" s="216"/>
      <c r="OAV31" s="216"/>
      <c r="OAW31" s="216"/>
      <c r="OAX31" s="216"/>
      <c r="OAY31" s="216"/>
      <c r="OAZ31" s="216"/>
      <c r="OBA31" s="216"/>
      <c r="OBB31" s="216"/>
      <c r="OBC31" s="216"/>
      <c r="OBD31" s="216"/>
      <c r="OBE31" s="216"/>
      <c r="OBF31" s="216"/>
      <c r="OBG31" s="216"/>
      <c r="OBH31" s="216"/>
      <c r="OBI31" s="216"/>
      <c r="OBJ31" s="216"/>
      <c r="OBK31" s="216"/>
      <c r="OBL31" s="216"/>
      <c r="OBM31" s="216"/>
      <c r="OBN31" s="216"/>
      <c r="OBO31" s="216"/>
      <c r="OBP31" s="216"/>
      <c r="OBQ31" s="216"/>
      <c r="OBR31" s="216"/>
      <c r="OBS31" s="216"/>
      <c r="OBT31" s="216"/>
      <c r="OBU31" s="216"/>
      <c r="OBV31" s="216"/>
      <c r="OBW31" s="216"/>
      <c r="OBX31" s="216"/>
      <c r="OBY31" s="216"/>
      <c r="OBZ31" s="216"/>
      <c r="OCA31" s="216"/>
      <c r="OCB31" s="216"/>
      <c r="OCC31" s="216"/>
      <c r="OCD31" s="216"/>
      <c r="OCE31" s="216"/>
      <c r="OCF31" s="216"/>
      <c r="OCG31" s="216"/>
      <c r="OCH31" s="216"/>
      <c r="OCI31" s="216"/>
      <c r="OCJ31" s="216"/>
      <c r="OCK31" s="216"/>
      <c r="OCL31" s="216"/>
      <c r="OCM31" s="216"/>
      <c r="OCN31" s="216"/>
      <c r="OCO31" s="216"/>
      <c r="OCP31" s="216"/>
      <c r="OCQ31" s="216"/>
      <c r="OCR31" s="216"/>
      <c r="OCS31" s="216"/>
      <c r="OCT31" s="216"/>
      <c r="OCU31" s="216"/>
      <c r="OCV31" s="216"/>
      <c r="OCW31" s="216"/>
      <c r="OCX31" s="216"/>
      <c r="OCY31" s="216"/>
      <c r="OCZ31" s="216"/>
      <c r="ODA31" s="216"/>
      <c r="ODB31" s="216"/>
      <c r="ODC31" s="216"/>
      <c r="ODD31" s="216"/>
      <c r="ODE31" s="216"/>
      <c r="ODF31" s="216"/>
      <c r="ODG31" s="216"/>
      <c r="ODH31" s="216"/>
      <c r="ODI31" s="216"/>
      <c r="ODJ31" s="216"/>
      <c r="ODK31" s="216"/>
      <c r="ODL31" s="216"/>
      <c r="ODM31" s="216"/>
      <c r="ODN31" s="216"/>
      <c r="ODO31" s="216"/>
      <c r="ODP31" s="216"/>
      <c r="ODQ31" s="216"/>
      <c r="ODR31" s="216"/>
      <c r="ODS31" s="216"/>
      <c r="ODT31" s="216"/>
      <c r="ODU31" s="216"/>
      <c r="ODV31" s="216"/>
      <c r="ODW31" s="216"/>
      <c r="ODX31" s="216"/>
      <c r="ODY31" s="216"/>
      <c r="ODZ31" s="216"/>
      <c r="OEA31" s="216"/>
      <c r="OEB31" s="216"/>
      <c r="OEC31" s="216"/>
      <c r="OED31" s="216"/>
      <c r="OEE31" s="216"/>
      <c r="OEF31" s="216"/>
      <c r="OEG31" s="216"/>
      <c r="OEH31" s="216"/>
      <c r="OEI31" s="216"/>
      <c r="OEJ31" s="216"/>
      <c r="OEK31" s="216"/>
      <c r="OEL31" s="216"/>
      <c r="OEM31" s="216"/>
      <c r="OEN31" s="216"/>
      <c r="OEO31" s="216"/>
      <c r="OEP31" s="216"/>
      <c r="OEQ31" s="216"/>
      <c r="OER31" s="216"/>
      <c r="OES31" s="216"/>
      <c r="OET31" s="216"/>
      <c r="OEU31" s="216"/>
      <c r="OEV31" s="216"/>
      <c r="OEW31" s="216"/>
      <c r="OEX31" s="216"/>
      <c r="OEY31" s="216"/>
      <c r="OEZ31" s="216"/>
      <c r="OFA31" s="216"/>
      <c r="OFB31" s="216"/>
      <c r="OFC31" s="216"/>
      <c r="OFD31" s="216"/>
      <c r="OFE31" s="216"/>
      <c r="OFF31" s="216"/>
      <c r="OFG31" s="216"/>
      <c r="OFH31" s="216"/>
      <c r="OFI31" s="216"/>
      <c r="OFJ31" s="216"/>
      <c r="OFK31" s="216"/>
      <c r="OFL31" s="216"/>
      <c r="OFM31" s="216"/>
      <c r="OFN31" s="216"/>
      <c r="OFO31" s="216"/>
      <c r="OFP31" s="216"/>
      <c r="OFQ31" s="216"/>
      <c r="OFR31" s="216"/>
      <c r="OFS31" s="216"/>
      <c r="OFT31" s="216"/>
      <c r="OFU31" s="216"/>
      <c r="OFV31" s="216"/>
      <c r="OFW31" s="216"/>
      <c r="OFX31" s="216"/>
      <c r="OFY31" s="216"/>
      <c r="OFZ31" s="216"/>
      <c r="OGA31" s="216"/>
      <c r="OGB31" s="216"/>
      <c r="OGC31" s="216"/>
      <c r="OGD31" s="216"/>
      <c r="OGE31" s="216"/>
      <c r="OGF31" s="216"/>
      <c r="OGG31" s="216"/>
      <c r="OGH31" s="216"/>
      <c r="OGI31" s="216"/>
      <c r="OGJ31" s="216"/>
      <c r="OGK31" s="216"/>
      <c r="OGL31" s="216"/>
      <c r="OGM31" s="216"/>
      <c r="OGN31" s="216"/>
      <c r="OGO31" s="216"/>
      <c r="OGP31" s="216"/>
      <c r="OGQ31" s="216"/>
      <c r="OGR31" s="216"/>
      <c r="OGS31" s="216"/>
      <c r="OGT31" s="216"/>
      <c r="OGU31" s="216"/>
      <c r="OGV31" s="216"/>
      <c r="OGW31" s="216"/>
      <c r="OGX31" s="216"/>
      <c r="OGY31" s="216"/>
      <c r="OGZ31" s="216"/>
      <c r="OHA31" s="216"/>
      <c r="OHB31" s="216"/>
      <c r="OHC31" s="216"/>
      <c r="OHD31" s="216"/>
      <c r="OHE31" s="216"/>
      <c r="OHF31" s="216"/>
      <c r="OHG31" s="216"/>
      <c r="OHH31" s="216"/>
      <c r="OHI31" s="216"/>
      <c r="OHJ31" s="216"/>
      <c r="OHK31" s="216"/>
      <c r="OHL31" s="216"/>
      <c r="OHM31" s="216"/>
      <c r="OHN31" s="216"/>
      <c r="OHO31" s="216"/>
      <c r="OHP31" s="216"/>
      <c r="OHQ31" s="216"/>
      <c r="OHR31" s="216"/>
      <c r="OHS31" s="216"/>
      <c r="OHT31" s="216"/>
      <c r="OHU31" s="216"/>
      <c r="OHV31" s="216"/>
      <c r="OHW31" s="216"/>
      <c r="OHX31" s="216"/>
      <c r="OHY31" s="216"/>
      <c r="OHZ31" s="216"/>
      <c r="OIA31" s="216"/>
      <c r="OIB31" s="216"/>
      <c r="OIC31" s="216"/>
      <c r="OID31" s="216"/>
      <c r="OIE31" s="216"/>
      <c r="OIF31" s="216"/>
      <c r="OIG31" s="216"/>
      <c r="OIH31" s="216"/>
      <c r="OII31" s="216"/>
      <c r="OIJ31" s="216"/>
      <c r="OIK31" s="216"/>
      <c r="OIL31" s="216"/>
      <c r="OIM31" s="216"/>
      <c r="OIN31" s="216"/>
      <c r="OIO31" s="216"/>
      <c r="OIP31" s="216"/>
      <c r="OIQ31" s="216"/>
      <c r="OIR31" s="216"/>
      <c r="OIS31" s="216"/>
      <c r="OIT31" s="216"/>
      <c r="OIU31" s="216"/>
      <c r="OIV31" s="216"/>
      <c r="OIW31" s="216"/>
      <c r="OIX31" s="216"/>
      <c r="OIY31" s="216"/>
      <c r="OIZ31" s="216"/>
      <c r="OJA31" s="216"/>
      <c r="OJB31" s="216"/>
      <c r="OJC31" s="216"/>
      <c r="OJD31" s="216"/>
      <c r="OJE31" s="216"/>
      <c r="OJF31" s="216"/>
      <c r="OJG31" s="216"/>
      <c r="OJH31" s="216"/>
      <c r="OJI31" s="216"/>
      <c r="OJJ31" s="216"/>
      <c r="OJK31" s="216"/>
      <c r="OJL31" s="216"/>
      <c r="OJM31" s="216"/>
      <c r="OJN31" s="216"/>
      <c r="OJO31" s="216"/>
      <c r="OJP31" s="216"/>
      <c r="OJQ31" s="216"/>
      <c r="OJR31" s="216"/>
      <c r="OJS31" s="216"/>
      <c r="OJT31" s="216"/>
      <c r="OJU31" s="216"/>
      <c r="OJV31" s="216"/>
      <c r="OJW31" s="216"/>
      <c r="OJX31" s="216"/>
      <c r="OJY31" s="216"/>
      <c r="OJZ31" s="216"/>
      <c r="OKA31" s="216"/>
      <c r="OKB31" s="216"/>
      <c r="OKC31" s="216"/>
      <c r="OKD31" s="216"/>
      <c r="OKE31" s="216"/>
      <c r="OKF31" s="216"/>
      <c r="OKG31" s="216"/>
      <c r="OKH31" s="216"/>
      <c r="OKI31" s="216"/>
      <c r="OKJ31" s="216"/>
      <c r="OKK31" s="216"/>
      <c r="OKL31" s="216"/>
      <c r="OKM31" s="216"/>
      <c r="OKN31" s="216"/>
      <c r="OKO31" s="216"/>
      <c r="OKP31" s="216"/>
      <c r="OKQ31" s="216"/>
      <c r="OKR31" s="216"/>
      <c r="OKS31" s="216"/>
      <c r="OKT31" s="216"/>
      <c r="OKU31" s="216"/>
      <c r="OKV31" s="216"/>
      <c r="OKW31" s="216"/>
      <c r="OKX31" s="216"/>
      <c r="OKY31" s="216"/>
      <c r="OKZ31" s="216"/>
      <c r="OLA31" s="216"/>
      <c r="OLB31" s="216"/>
      <c r="OLC31" s="216"/>
      <c r="OLD31" s="216"/>
      <c r="OLE31" s="216"/>
      <c r="OLF31" s="216"/>
      <c r="OLG31" s="216"/>
      <c r="OLH31" s="216"/>
      <c r="OLI31" s="216"/>
      <c r="OLJ31" s="216"/>
      <c r="OLK31" s="216"/>
      <c r="OLL31" s="216"/>
      <c r="OLM31" s="216"/>
      <c r="OLN31" s="216"/>
      <c r="OLO31" s="216"/>
      <c r="OLP31" s="216"/>
      <c r="OLQ31" s="216"/>
      <c r="OLR31" s="216"/>
      <c r="OLS31" s="216"/>
      <c r="OLT31" s="216"/>
      <c r="OLU31" s="216"/>
      <c r="OLV31" s="216"/>
      <c r="OLW31" s="216"/>
      <c r="OLX31" s="216"/>
      <c r="OLY31" s="216"/>
      <c r="OLZ31" s="216"/>
      <c r="OMA31" s="216"/>
      <c r="OMB31" s="216"/>
      <c r="OMC31" s="216"/>
      <c r="OMD31" s="216"/>
      <c r="OME31" s="216"/>
      <c r="OMF31" s="216"/>
      <c r="OMG31" s="216"/>
      <c r="OMH31" s="216"/>
      <c r="OMI31" s="216"/>
      <c r="OMJ31" s="216"/>
      <c r="OMK31" s="216"/>
      <c r="OML31" s="216"/>
      <c r="OMM31" s="216"/>
      <c r="OMN31" s="216"/>
      <c r="OMO31" s="216"/>
      <c r="OMP31" s="216"/>
      <c r="OMQ31" s="216"/>
      <c r="OMR31" s="216"/>
      <c r="OMS31" s="216"/>
      <c r="OMT31" s="216"/>
      <c r="OMU31" s="216"/>
      <c r="OMV31" s="216"/>
      <c r="OMW31" s="216"/>
      <c r="OMX31" s="216"/>
      <c r="OMY31" s="216"/>
      <c r="OMZ31" s="216"/>
      <c r="ONA31" s="216"/>
      <c r="ONB31" s="216"/>
      <c r="ONC31" s="216"/>
      <c r="OND31" s="216"/>
      <c r="ONE31" s="216"/>
      <c r="ONF31" s="216"/>
      <c r="ONG31" s="216"/>
      <c r="ONH31" s="216"/>
      <c r="ONI31" s="216"/>
      <c r="ONJ31" s="216"/>
      <c r="ONK31" s="216"/>
      <c r="ONL31" s="216"/>
      <c r="ONM31" s="216"/>
      <c r="ONN31" s="216"/>
      <c r="ONO31" s="216"/>
      <c r="ONP31" s="216"/>
      <c r="ONQ31" s="216"/>
      <c r="ONR31" s="216"/>
      <c r="ONS31" s="216"/>
      <c r="ONT31" s="216"/>
      <c r="ONU31" s="216"/>
      <c r="ONV31" s="216"/>
      <c r="ONW31" s="216"/>
      <c r="ONX31" s="216"/>
      <c r="ONY31" s="216"/>
      <c r="ONZ31" s="216"/>
      <c r="OOA31" s="216"/>
      <c r="OOB31" s="216"/>
      <c r="OOC31" s="216"/>
      <c r="OOD31" s="216"/>
      <c r="OOE31" s="216"/>
      <c r="OOF31" s="216"/>
      <c r="OOG31" s="216"/>
      <c r="OOH31" s="216"/>
      <c r="OOI31" s="216"/>
      <c r="OOJ31" s="216"/>
      <c r="OOK31" s="216"/>
      <c r="OOL31" s="216"/>
      <c r="OOM31" s="216"/>
      <c r="OON31" s="216"/>
      <c r="OOO31" s="216"/>
      <c r="OOP31" s="216"/>
      <c r="OOQ31" s="216"/>
      <c r="OOR31" s="216"/>
      <c r="OOS31" s="216"/>
      <c r="OOT31" s="216"/>
      <c r="OOU31" s="216"/>
      <c r="OOV31" s="216"/>
      <c r="OOW31" s="216"/>
      <c r="OOX31" s="216"/>
      <c r="OOY31" s="216"/>
      <c r="OOZ31" s="216"/>
      <c r="OPA31" s="216"/>
      <c r="OPB31" s="216"/>
      <c r="OPC31" s="216"/>
      <c r="OPD31" s="216"/>
      <c r="OPE31" s="216"/>
      <c r="OPF31" s="216"/>
      <c r="OPG31" s="216"/>
      <c r="OPH31" s="216"/>
      <c r="OPI31" s="216"/>
      <c r="OPJ31" s="216"/>
      <c r="OPK31" s="216"/>
      <c r="OPL31" s="216"/>
      <c r="OPM31" s="216"/>
      <c r="OPN31" s="216"/>
      <c r="OPO31" s="216"/>
      <c r="OPP31" s="216"/>
      <c r="OPQ31" s="216"/>
      <c r="OPR31" s="216"/>
      <c r="OPS31" s="216"/>
      <c r="OPT31" s="216"/>
      <c r="OPU31" s="216"/>
      <c r="OPV31" s="216"/>
      <c r="OPW31" s="216"/>
      <c r="OPX31" s="216"/>
      <c r="OPY31" s="216"/>
      <c r="OPZ31" s="216"/>
      <c r="OQA31" s="216"/>
      <c r="OQB31" s="216"/>
      <c r="OQC31" s="216"/>
      <c r="OQD31" s="216"/>
      <c r="OQE31" s="216"/>
      <c r="OQF31" s="216"/>
      <c r="OQG31" s="216"/>
      <c r="OQH31" s="216"/>
      <c r="OQI31" s="216"/>
      <c r="OQJ31" s="216"/>
      <c r="OQK31" s="216"/>
      <c r="OQL31" s="216"/>
      <c r="OQM31" s="216"/>
      <c r="OQN31" s="216"/>
      <c r="OQO31" s="216"/>
      <c r="OQP31" s="216"/>
      <c r="OQQ31" s="216"/>
      <c r="OQR31" s="216"/>
      <c r="OQS31" s="216"/>
      <c r="OQT31" s="216"/>
      <c r="OQU31" s="216"/>
      <c r="OQV31" s="216"/>
      <c r="OQW31" s="216"/>
      <c r="OQX31" s="216"/>
      <c r="OQY31" s="216"/>
      <c r="OQZ31" s="216"/>
      <c r="ORA31" s="216"/>
      <c r="ORB31" s="216"/>
      <c r="ORC31" s="216"/>
      <c r="ORD31" s="216"/>
      <c r="ORE31" s="216"/>
      <c r="ORF31" s="216"/>
      <c r="ORG31" s="216"/>
      <c r="ORH31" s="216"/>
      <c r="ORI31" s="216"/>
      <c r="ORJ31" s="216"/>
      <c r="ORK31" s="216"/>
      <c r="ORL31" s="216"/>
      <c r="ORM31" s="216"/>
      <c r="ORN31" s="216"/>
      <c r="ORO31" s="216"/>
      <c r="ORP31" s="216"/>
      <c r="ORQ31" s="216"/>
      <c r="ORR31" s="216"/>
      <c r="ORS31" s="216"/>
      <c r="ORT31" s="216"/>
      <c r="ORU31" s="216"/>
      <c r="ORV31" s="216"/>
      <c r="ORW31" s="216"/>
      <c r="ORX31" s="216"/>
      <c r="ORY31" s="216"/>
      <c r="ORZ31" s="216"/>
      <c r="OSA31" s="216"/>
      <c r="OSB31" s="216"/>
      <c r="OSC31" s="216"/>
      <c r="OSD31" s="216"/>
      <c r="OSE31" s="216"/>
      <c r="OSF31" s="216"/>
      <c r="OSG31" s="216"/>
      <c r="OSH31" s="216"/>
      <c r="OSI31" s="216"/>
      <c r="OSJ31" s="216"/>
      <c r="OSK31" s="216"/>
      <c r="OSL31" s="216"/>
      <c r="OSM31" s="216"/>
      <c r="OSN31" s="216"/>
      <c r="OSO31" s="216"/>
      <c r="OSP31" s="216"/>
      <c r="OSQ31" s="216"/>
      <c r="OSR31" s="216"/>
      <c r="OSS31" s="216"/>
      <c r="OST31" s="216"/>
      <c r="OSU31" s="216"/>
      <c r="OSV31" s="216"/>
      <c r="OSW31" s="216"/>
      <c r="OSX31" s="216"/>
      <c r="OSY31" s="216"/>
      <c r="OSZ31" s="216"/>
      <c r="OTA31" s="216"/>
      <c r="OTB31" s="216"/>
      <c r="OTC31" s="216"/>
      <c r="OTD31" s="216"/>
      <c r="OTE31" s="216"/>
      <c r="OTF31" s="216"/>
      <c r="OTG31" s="216"/>
      <c r="OTH31" s="216"/>
      <c r="OTI31" s="216"/>
      <c r="OTJ31" s="216"/>
      <c r="OTK31" s="216"/>
      <c r="OTL31" s="216"/>
      <c r="OTM31" s="216"/>
      <c r="OTN31" s="216"/>
      <c r="OTO31" s="216"/>
      <c r="OTP31" s="216"/>
      <c r="OTQ31" s="216"/>
      <c r="OTR31" s="216"/>
      <c r="OTS31" s="216"/>
      <c r="OTT31" s="216"/>
      <c r="OTU31" s="216"/>
      <c r="OTV31" s="216"/>
      <c r="OTW31" s="216"/>
      <c r="OTX31" s="216"/>
      <c r="OTY31" s="216"/>
      <c r="OTZ31" s="216"/>
      <c r="OUA31" s="216"/>
      <c r="OUB31" s="216"/>
      <c r="OUC31" s="216"/>
      <c r="OUD31" s="216"/>
      <c r="OUE31" s="216"/>
      <c r="OUF31" s="216"/>
      <c r="OUG31" s="216"/>
      <c r="OUH31" s="216"/>
      <c r="OUI31" s="216"/>
      <c r="OUJ31" s="216"/>
      <c r="OUK31" s="216"/>
      <c r="OUL31" s="216"/>
      <c r="OUM31" s="216"/>
      <c r="OUN31" s="216"/>
      <c r="OUO31" s="216"/>
      <c r="OUP31" s="216"/>
      <c r="OUQ31" s="216"/>
      <c r="OUR31" s="216"/>
      <c r="OUS31" s="216"/>
      <c r="OUT31" s="216"/>
      <c r="OUU31" s="216"/>
      <c r="OUV31" s="216"/>
      <c r="OUW31" s="216"/>
      <c r="OUX31" s="216"/>
      <c r="OUY31" s="216"/>
      <c r="OUZ31" s="216"/>
      <c r="OVA31" s="216"/>
      <c r="OVB31" s="216"/>
      <c r="OVC31" s="216"/>
      <c r="OVD31" s="216"/>
      <c r="OVE31" s="216"/>
      <c r="OVF31" s="216"/>
      <c r="OVG31" s="216"/>
      <c r="OVH31" s="216"/>
      <c r="OVI31" s="216"/>
      <c r="OVJ31" s="216"/>
      <c r="OVK31" s="216"/>
      <c r="OVL31" s="216"/>
      <c r="OVM31" s="216"/>
      <c r="OVN31" s="216"/>
      <c r="OVO31" s="216"/>
      <c r="OVP31" s="216"/>
      <c r="OVQ31" s="216"/>
      <c r="OVR31" s="216"/>
      <c r="OVS31" s="216"/>
      <c r="OVT31" s="216"/>
      <c r="OVU31" s="216"/>
      <c r="OVV31" s="216"/>
      <c r="OVW31" s="216"/>
      <c r="OVX31" s="216"/>
      <c r="OVY31" s="216"/>
      <c r="OVZ31" s="216"/>
      <c r="OWA31" s="216"/>
      <c r="OWB31" s="216"/>
      <c r="OWC31" s="216"/>
      <c r="OWD31" s="216"/>
      <c r="OWE31" s="216"/>
      <c r="OWF31" s="216"/>
      <c r="OWG31" s="216"/>
      <c r="OWH31" s="216"/>
      <c r="OWI31" s="216"/>
      <c r="OWJ31" s="216"/>
      <c r="OWK31" s="216"/>
      <c r="OWL31" s="216"/>
      <c r="OWM31" s="216"/>
      <c r="OWN31" s="216"/>
      <c r="OWO31" s="216"/>
      <c r="OWP31" s="216"/>
      <c r="OWQ31" s="216"/>
      <c r="OWR31" s="216"/>
      <c r="OWS31" s="216"/>
      <c r="OWT31" s="216"/>
      <c r="OWU31" s="216"/>
      <c r="OWV31" s="216"/>
      <c r="OWW31" s="216"/>
      <c r="OWX31" s="216"/>
      <c r="OWY31" s="216"/>
      <c r="OWZ31" s="216"/>
      <c r="OXA31" s="216"/>
      <c r="OXB31" s="216"/>
      <c r="OXC31" s="216"/>
      <c r="OXD31" s="216"/>
      <c r="OXE31" s="216"/>
      <c r="OXF31" s="216"/>
      <c r="OXG31" s="216"/>
      <c r="OXH31" s="216"/>
      <c r="OXI31" s="216"/>
      <c r="OXJ31" s="216"/>
      <c r="OXK31" s="216"/>
      <c r="OXL31" s="216"/>
      <c r="OXM31" s="216"/>
      <c r="OXN31" s="216"/>
      <c r="OXO31" s="216"/>
      <c r="OXP31" s="216"/>
      <c r="OXQ31" s="216"/>
      <c r="OXR31" s="216"/>
      <c r="OXS31" s="216"/>
      <c r="OXT31" s="216"/>
      <c r="OXU31" s="216"/>
      <c r="OXV31" s="216"/>
      <c r="OXW31" s="216"/>
      <c r="OXX31" s="216"/>
      <c r="OXY31" s="216"/>
      <c r="OXZ31" s="216"/>
      <c r="OYA31" s="216"/>
      <c r="OYB31" s="216"/>
      <c r="OYC31" s="216"/>
      <c r="OYD31" s="216"/>
      <c r="OYE31" s="216"/>
      <c r="OYF31" s="216"/>
      <c r="OYG31" s="216"/>
      <c r="OYH31" s="216"/>
      <c r="OYI31" s="216"/>
      <c r="OYJ31" s="216"/>
      <c r="OYK31" s="216"/>
      <c r="OYL31" s="216"/>
      <c r="OYM31" s="216"/>
      <c r="OYN31" s="216"/>
      <c r="OYO31" s="216"/>
      <c r="OYP31" s="216"/>
      <c r="OYQ31" s="216"/>
      <c r="OYR31" s="216"/>
      <c r="OYS31" s="216"/>
      <c r="OYT31" s="216"/>
      <c r="OYU31" s="216"/>
      <c r="OYV31" s="216"/>
      <c r="OYW31" s="216"/>
      <c r="OYX31" s="216"/>
      <c r="OYY31" s="216"/>
      <c r="OYZ31" s="216"/>
      <c r="OZA31" s="216"/>
      <c r="OZB31" s="216"/>
      <c r="OZC31" s="216"/>
      <c r="OZD31" s="216"/>
      <c r="OZE31" s="216"/>
      <c r="OZF31" s="216"/>
      <c r="OZG31" s="216"/>
      <c r="OZH31" s="216"/>
      <c r="OZI31" s="216"/>
      <c r="OZJ31" s="216"/>
      <c r="OZK31" s="216"/>
      <c r="OZL31" s="216"/>
      <c r="OZM31" s="216"/>
      <c r="OZN31" s="216"/>
      <c r="OZO31" s="216"/>
      <c r="OZP31" s="216"/>
      <c r="OZQ31" s="216"/>
      <c r="OZR31" s="216"/>
      <c r="OZS31" s="216"/>
      <c r="OZT31" s="216"/>
      <c r="OZU31" s="216"/>
      <c r="OZV31" s="216"/>
      <c r="OZW31" s="216"/>
      <c r="OZX31" s="216"/>
      <c r="OZY31" s="216"/>
      <c r="OZZ31" s="216"/>
      <c r="PAA31" s="216"/>
      <c r="PAB31" s="216"/>
      <c r="PAC31" s="216"/>
      <c r="PAD31" s="216"/>
      <c r="PAE31" s="216"/>
      <c r="PAF31" s="216"/>
      <c r="PAG31" s="216"/>
      <c r="PAH31" s="216"/>
      <c r="PAI31" s="216"/>
      <c r="PAJ31" s="216"/>
      <c r="PAK31" s="216"/>
      <c r="PAL31" s="216"/>
      <c r="PAM31" s="216"/>
      <c r="PAN31" s="216"/>
      <c r="PAO31" s="216"/>
      <c r="PAP31" s="216"/>
      <c r="PAQ31" s="216"/>
      <c r="PAR31" s="216"/>
      <c r="PAS31" s="216"/>
      <c r="PAT31" s="216"/>
      <c r="PAU31" s="216"/>
      <c r="PAV31" s="216"/>
      <c r="PAW31" s="216"/>
      <c r="PAX31" s="216"/>
      <c r="PAY31" s="216"/>
      <c r="PAZ31" s="216"/>
      <c r="PBA31" s="216"/>
      <c r="PBB31" s="216"/>
      <c r="PBC31" s="216"/>
      <c r="PBD31" s="216"/>
      <c r="PBE31" s="216"/>
      <c r="PBF31" s="216"/>
      <c r="PBG31" s="216"/>
      <c r="PBH31" s="216"/>
      <c r="PBI31" s="216"/>
      <c r="PBJ31" s="216"/>
      <c r="PBK31" s="216"/>
      <c r="PBL31" s="216"/>
      <c r="PBM31" s="216"/>
      <c r="PBN31" s="216"/>
      <c r="PBO31" s="216"/>
      <c r="PBP31" s="216"/>
      <c r="PBQ31" s="216"/>
      <c r="PBR31" s="216"/>
      <c r="PBS31" s="216"/>
      <c r="PBT31" s="216"/>
      <c r="PBU31" s="216"/>
      <c r="PBV31" s="216"/>
      <c r="PBW31" s="216"/>
      <c r="PBX31" s="216"/>
      <c r="PBY31" s="216"/>
      <c r="PBZ31" s="216"/>
      <c r="PCA31" s="216"/>
      <c r="PCB31" s="216"/>
      <c r="PCC31" s="216"/>
      <c r="PCD31" s="216"/>
      <c r="PCE31" s="216"/>
      <c r="PCF31" s="216"/>
      <c r="PCG31" s="216"/>
      <c r="PCH31" s="216"/>
      <c r="PCI31" s="216"/>
      <c r="PCJ31" s="216"/>
      <c r="PCK31" s="216"/>
      <c r="PCL31" s="216"/>
      <c r="PCM31" s="216"/>
      <c r="PCN31" s="216"/>
      <c r="PCO31" s="216"/>
      <c r="PCP31" s="216"/>
      <c r="PCQ31" s="216"/>
      <c r="PCR31" s="216"/>
      <c r="PCS31" s="216"/>
      <c r="PCT31" s="216"/>
      <c r="PCU31" s="216"/>
      <c r="PCV31" s="216"/>
      <c r="PCW31" s="216"/>
      <c r="PCX31" s="216"/>
      <c r="PCY31" s="216"/>
      <c r="PCZ31" s="216"/>
      <c r="PDA31" s="216"/>
      <c r="PDB31" s="216"/>
      <c r="PDC31" s="216"/>
      <c r="PDD31" s="216"/>
      <c r="PDE31" s="216"/>
      <c r="PDF31" s="216"/>
      <c r="PDG31" s="216"/>
      <c r="PDH31" s="216"/>
      <c r="PDI31" s="216"/>
      <c r="PDJ31" s="216"/>
      <c r="PDK31" s="216"/>
      <c r="PDL31" s="216"/>
      <c r="PDM31" s="216"/>
      <c r="PDN31" s="216"/>
      <c r="PDO31" s="216"/>
      <c r="PDP31" s="216"/>
      <c r="PDQ31" s="216"/>
      <c r="PDR31" s="216"/>
      <c r="PDS31" s="216"/>
      <c r="PDT31" s="216"/>
      <c r="PDU31" s="216"/>
      <c r="PDV31" s="216"/>
      <c r="PDW31" s="216"/>
      <c r="PDX31" s="216"/>
      <c r="PDY31" s="216"/>
      <c r="PDZ31" s="216"/>
      <c r="PEA31" s="216"/>
      <c r="PEB31" s="216"/>
      <c r="PEC31" s="216"/>
      <c r="PED31" s="216"/>
      <c r="PEE31" s="216"/>
      <c r="PEF31" s="216"/>
      <c r="PEG31" s="216"/>
      <c r="PEH31" s="216"/>
      <c r="PEI31" s="216"/>
      <c r="PEJ31" s="216"/>
      <c r="PEK31" s="216"/>
      <c r="PEL31" s="216"/>
      <c r="PEM31" s="216"/>
      <c r="PEN31" s="216"/>
      <c r="PEO31" s="216"/>
      <c r="PEP31" s="216"/>
      <c r="PEQ31" s="216"/>
      <c r="PER31" s="216"/>
      <c r="PES31" s="216"/>
      <c r="PET31" s="216"/>
      <c r="PEU31" s="216"/>
      <c r="PEV31" s="216"/>
      <c r="PEW31" s="216"/>
      <c r="PEX31" s="216"/>
      <c r="PEY31" s="216"/>
      <c r="PEZ31" s="216"/>
      <c r="PFA31" s="216"/>
      <c r="PFB31" s="216"/>
      <c r="PFC31" s="216"/>
      <c r="PFD31" s="216"/>
      <c r="PFE31" s="216"/>
      <c r="PFF31" s="216"/>
      <c r="PFG31" s="216"/>
      <c r="PFH31" s="216"/>
      <c r="PFI31" s="216"/>
      <c r="PFJ31" s="216"/>
      <c r="PFK31" s="216"/>
      <c r="PFL31" s="216"/>
      <c r="PFM31" s="216"/>
      <c r="PFN31" s="216"/>
      <c r="PFO31" s="216"/>
      <c r="PFP31" s="216"/>
      <c r="PFQ31" s="216"/>
      <c r="PFR31" s="216"/>
      <c r="PFS31" s="216"/>
      <c r="PFT31" s="216"/>
      <c r="PFU31" s="216"/>
      <c r="PFV31" s="216"/>
      <c r="PFW31" s="216"/>
      <c r="PFX31" s="216"/>
      <c r="PFY31" s="216"/>
      <c r="PFZ31" s="216"/>
      <c r="PGA31" s="216"/>
      <c r="PGB31" s="216"/>
      <c r="PGC31" s="216"/>
      <c r="PGD31" s="216"/>
      <c r="PGE31" s="216"/>
      <c r="PGF31" s="216"/>
      <c r="PGG31" s="216"/>
      <c r="PGH31" s="216"/>
      <c r="PGI31" s="216"/>
      <c r="PGJ31" s="216"/>
      <c r="PGK31" s="216"/>
      <c r="PGL31" s="216"/>
      <c r="PGM31" s="216"/>
      <c r="PGN31" s="216"/>
      <c r="PGO31" s="216"/>
      <c r="PGP31" s="216"/>
      <c r="PGQ31" s="216"/>
      <c r="PGR31" s="216"/>
      <c r="PGS31" s="216"/>
      <c r="PGT31" s="216"/>
      <c r="PGU31" s="216"/>
      <c r="PGV31" s="216"/>
      <c r="PGW31" s="216"/>
      <c r="PGX31" s="216"/>
      <c r="PGY31" s="216"/>
      <c r="PGZ31" s="216"/>
      <c r="PHA31" s="216"/>
      <c r="PHB31" s="216"/>
      <c r="PHC31" s="216"/>
      <c r="PHD31" s="216"/>
      <c r="PHE31" s="216"/>
      <c r="PHF31" s="216"/>
      <c r="PHG31" s="216"/>
      <c r="PHH31" s="216"/>
      <c r="PHI31" s="216"/>
      <c r="PHJ31" s="216"/>
      <c r="PHK31" s="216"/>
      <c r="PHL31" s="216"/>
      <c r="PHM31" s="216"/>
      <c r="PHN31" s="216"/>
      <c r="PHO31" s="216"/>
      <c r="PHP31" s="216"/>
      <c r="PHQ31" s="216"/>
      <c r="PHR31" s="216"/>
      <c r="PHS31" s="216"/>
      <c r="PHT31" s="216"/>
      <c r="PHU31" s="216"/>
      <c r="PHV31" s="216"/>
      <c r="PHW31" s="216"/>
      <c r="PHX31" s="216"/>
      <c r="PHY31" s="216"/>
      <c r="PHZ31" s="216"/>
      <c r="PIA31" s="216"/>
      <c r="PIB31" s="216"/>
      <c r="PIC31" s="216"/>
      <c r="PID31" s="216"/>
      <c r="PIE31" s="216"/>
      <c r="PIF31" s="216"/>
      <c r="PIG31" s="216"/>
      <c r="PIH31" s="216"/>
      <c r="PII31" s="216"/>
      <c r="PIJ31" s="216"/>
      <c r="PIK31" s="216"/>
      <c r="PIL31" s="216"/>
      <c r="PIM31" s="216"/>
      <c r="PIN31" s="216"/>
      <c r="PIO31" s="216"/>
      <c r="PIP31" s="216"/>
      <c r="PIQ31" s="216"/>
      <c r="PIR31" s="216"/>
      <c r="PIS31" s="216"/>
      <c r="PIT31" s="216"/>
      <c r="PIU31" s="216"/>
      <c r="PIV31" s="216"/>
      <c r="PIW31" s="216"/>
      <c r="PIX31" s="216"/>
      <c r="PIY31" s="216"/>
      <c r="PIZ31" s="216"/>
      <c r="PJA31" s="216"/>
      <c r="PJB31" s="216"/>
      <c r="PJC31" s="216"/>
      <c r="PJD31" s="216"/>
      <c r="PJE31" s="216"/>
      <c r="PJF31" s="216"/>
      <c r="PJG31" s="216"/>
      <c r="PJH31" s="216"/>
      <c r="PJI31" s="216"/>
      <c r="PJJ31" s="216"/>
      <c r="PJK31" s="216"/>
      <c r="PJL31" s="216"/>
      <c r="PJM31" s="216"/>
      <c r="PJN31" s="216"/>
      <c r="PJO31" s="216"/>
      <c r="PJP31" s="216"/>
      <c r="PJQ31" s="216"/>
      <c r="PJR31" s="216"/>
      <c r="PJS31" s="216"/>
      <c r="PJT31" s="216"/>
      <c r="PJU31" s="216"/>
      <c r="PJV31" s="216"/>
      <c r="PJW31" s="216"/>
      <c r="PJX31" s="216"/>
      <c r="PJY31" s="216"/>
      <c r="PJZ31" s="216"/>
      <c r="PKA31" s="216"/>
      <c r="PKB31" s="216"/>
      <c r="PKC31" s="216"/>
      <c r="PKD31" s="216"/>
      <c r="PKE31" s="216"/>
      <c r="PKF31" s="216"/>
      <c r="PKG31" s="216"/>
      <c r="PKH31" s="216"/>
      <c r="PKI31" s="216"/>
      <c r="PKJ31" s="216"/>
      <c r="PKK31" s="216"/>
      <c r="PKL31" s="216"/>
      <c r="PKM31" s="216"/>
      <c r="PKN31" s="216"/>
      <c r="PKO31" s="216"/>
      <c r="PKP31" s="216"/>
      <c r="PKQ31" s="216"/>
      <c r="PKR31" s="216"/>
      <c r="PKS31" s="216"/>
      <c r="PKT31" s="216"/>
      <c r="PKU31" s="216"/>
      <c r="PKV31" s="216"/>
      <c r="PKW31" s="216"/>
      <c r="PKX31" s="216"/>
      <c r="PKY31" s="216"/>
      <c r="PKZ31" s="216"/>
      <c r="PLA31" s="216"/>
      <c r="PLB31" s="216"/>
      <c r="PLC31" s="216"/>
      <c r="PLD31" s="216"/>
      <c r="PLE31" s="216"/>
      <c r="PLF31" s="216"/>
      <c r="PLG31" s="216"/>
      <c r="PLH31" s="216"/>
      <c r="PLI31" s="216"/>
      <c r="PLJ31" s="216"/>
      <c r="PLK31" s="216"/>
      <c r="PLL31" s="216"/>
      <c r="PLM31" s="216"/>
      <c r="PLN31" s="216"/>
      <c r="PLO31" s="216"/>
      <c r="PLP31" s="216"/>
      <c r="PLQ31" s="216"/>
      <c r="PLR31" s="216"/>
      <c r="PLS31" s="216"/>
      <c r="PLT31" s="216"/>
      <c r="PLU31" s="216"/>
      <c r="PLV31" s="216"/>
      <c r="PLW31" s="216"/>
      <c r="PLX31" s="216"/>
      <c r="PLY31" s="216"/>
      <c r="PLZ31" s="216"/>
      <c r="PMA31" s="216"/>
      <c r="PMB31" s="216"/>
      <c r="PMC31" s="216"/>
      <c r="PMD31" s="216"/>
      <c r="PME31" s="216"/>
      <c r="PMF31" s="216"/>
      <c r="PMG31" s="216"/>
      <c r="PMH31" s="216"/>
      <c r="PMI31" s="216"/>
      <c r="PMJ31" s="216"/>
      <c r="PMK31" s="216"/>
      <c r="PML31" s="216"/>
      <c r="PMM31" s="216"/>
      <c r="PMN31" s="216"/>
      <c r="PMO31" s="216"/>
      <c r="PMP31" s="216"/>
      <c r="PMQ31" s="216"/>
      <c r="PMR31" s="216"/>
      <c r="PMS31" s="216"/>
      <c r="PMT31" s="216"/>
      <c r="PMU31" s="216"/>
      <c r="PMV31" s="216"/>
      <c r="PMW31" s="216"/>
      <c r="PMX31" s="216"/>
      <c r="PMY31" s="216"/>
      <c r="PMZ31" s="216"/>
      <c r="PNA31" s="216"/>
      <c r="PNB31" s="216"/>
      <c r="PNC31" s="216"/>
      <c r="PND31" s="216"/>
      <c r="PNE31" s="216"/>
      <c r="PNF31" s="216"/>
      <c r="PNG31" s="216"/>
      <c r="PNH31" s="216"/>
      <c r="PNI31" s="216"/>
      <c r="PNJ31" s="216"/>
      <c r="PNK31" s="216"/>
      <c r="PNL31" s="216"/>
      <c r="PNM31" s="216"/>
      <c r="PNN31" s="216"/>
      <c r="PNO31" s="216"/>
      <c r="PNP31" s="216"/>
      <c r="PNQ31" s="216"/>
      <c r="PNR31" s="216"/>
      <c r="PNS31" s="216"/>
      <c r="PNT31" s="216"/>
      <c r="PNU31" s="216"/>
      <c r="PNV31" s="216"/>
      <c r="PNW31" s="216"/>
      <c r="PNX31" s="216"/>
      <c r="PNY31" s="216"/>
      <c r="PNZ31" s="216"/>
      <c r="POA31" s="216"/>
      <c r="POB31" s="216"/>
      <c r="POC31" s="216"/>
      <c r="POD31" s="216"/>
      <c r="POE31" s="216"/>
      <c r="POF31" s="216"/>
      <c r="POG31" s="216"/>
      <c r="POH31" s="216"/>
      <c r="POI31" s="216"/>
      <c r="POJ31" s="216"/>
      <c r="POK31" s="216"/>
      <c r="POL31" s="216"/>
      <c r="POM31" s="216"/>
      <c r="PON31" s="216"/>
      <c r="POO31" s="216"/>
      <c r="POP31" s="216"/>
      <c r="POQ31" s="216"/>
      <c r="POR31" s="216"/>
      <c r="POS31" s="216"/>
      <c r="POT31" s="216"/>
      <c r="POU31" s="216"/>
      <c r="POV31" s="216"/>
      <c r="POW31" s="216"/>
      <c r="POX31" s="216"/>
      <c r="POY31" s="216"/>
      <c r="POZ31" s="216"/>
      <c r="PPA31" s="216"/>
      <c r="PPB31" s="216"/>
      <c r="PPC31" s="216"/>
      <c r="PPD31" s="216"/>
      <c r="PPE31" s="216"/>
      <c r="PPF31" s="216"/>
      <c r="PPG31" s="216"/>
      <c r="PPH31" s="216"/>
      <c r="PPI31" s="216"/>
      <c r="PPJ31" s="216"/>
      <c r="PPK31" s="216"/>
      <c r="PPL31" s="216"/>
      <c r="PPM31" s="216"/>
      <c r="PPN31" s="216"/>
      <c r="PPO31" s="216"/>
      <c r="PPP31" s="216"/>
      <c r="PPQ31" s="216"/>
      <c r="PPR31" s="216"/>
      <c r="PPS31" s="216"/>
      <c r="PPT31" s="216"/>
      <c r="PPU31" s="216"/>
      <c r="PPV31" s="216"/>
      <c r="PPW31" s="216"/>
      <c r="PPX31" s="216"/>
      <c r="PPY31" s="216"/>
      <c r="PPZ31" s="216"/>
      <c r="PQA31" s="216"/>
      <c r="PQB31" s="216"/>
      <c r="PQC31" s="216"/>
      <c r="PQD31" s="216"/>
      <c r="PQE31" s="216"/>
      <c r="PQF31" s="216"/>
      <c r="PQG31" s="216"/>
      <c r="PQH31" s="216"/>
      <c r="PQI31" s="216"/>
      <c r="PQJ31" s="216"/>
      <c r="PQK31" s="216"/>
      <c r="PQL31" s="216"/>
      <c r="PQM31" s="216"/>
      <c r="PQN31" s="216"/>
      <c r="PQO31" s="216"/>
      <c r="PQP31" s="216"/>
      <c r="PQQ31" s="216"/>
      <c r="PQR31" s="216"/>
      <c r="PQS31" s="216"/>
      <c r="PQT31" s="216"/>
      <c r="PQU31" s="216"/>
      <c r="PQV31" s="216"/>
      <c r="PQW31" s="216"/>
      <c r="PQX31" s="216"/>
      <c r="PQY31" s="216"/>
      <c r="PQZ31" s="216"/>
      <c r="PRA31" s="216"/>
      <c r="PRB31" s="216"/>
      <c r="PRC31" s="216"/>
      <c r="PRD31" s="216"/>
      <c r="PRE31" s="216"/>
      <c r="PRF31" s="216"/>
      <c r="PRG31" s="216"/>
      <c r="PRH31" s="216"/>
      <c r="PRI31" s="216"/>
      <c r="PRJ31" s="216"/>
      <c r="PRK31" s="216"/>
      <c r="PRL31" s="216"/>
      <c r="PRM31" s="216"/>
      <c r="PRN31" s="216"/>
      <c r="PRO31" s="216"/>
      <c r="PRP31" s="216"/>
      <c r="PRQ31" s="216"/>
      <c r="PRR31" s="216"/>
      <c r="PRS31" s="216"/>
      <c r="PRT31" s="216"/>
      <c r="PRU31" s="216"/>
      <c r="PRV31" s="216"/>
      <c r="PRW31" s="216"/>
      <c r="PRX31" s="216"/>
      <c r="PRY31" s="216"/>
      <c r="PRZ31" s="216"/>
      <c r="PSA31" s="216"/>
      <c r="PSB31" s="216"/>
      <c r="PSC31" s="216"/>
      <c r="PSD31" s="216"/>
      <c r="PSE31" s="216"/>
      <c r="PSF31" s="216"/>
      <c r="PSG31" s="216"/>
      <c r="PSH31" s="216"/>
      <c r="PSI31" s="216"/>
      <c r="PSJ31" s="216"/>
      <c r="PSK31" s="216"/>
      <c r="PSL31" s="216"/>
      <c r="PSM31" s="216"/>
      <c r="PSN31" s="216"/>
      <c r="PSO31" s="216"/>
      <c r="PSP31" s="216"/>
      <c r="PSQ31" s="216"/>
      <c r="PSR31" s="216"/>
      <c r="PSS31" s="216"/>
      <c r="PST31" s="216"/>
      <c r="PSU31" s="216"/>
      <c r="PSV31" s="216"/>
      <c r="PSW31" s="216"/>
      <c r="PSX31" s="216"/>
      <c r="PSY31" s="216"/>
      <c r="PSZ31" s="216"/>
      <c r="PTA31" s="216"/>
      <c r="PTB31" s="216"/>
      <c r="PTC31" s="216"/>
      <c r="PTD31" s="216"/>
      <c r="PTE31" s="216"/>
      <c r="PTF31" s="216"/>
      <c r="PTG31" s="216"/>
      <c r="PTH31" s="216"/>
      <c r="PTI31" s="216"/>
      <c r="PTJ31" s="216"/>
      <c r="PTK31" s="216"/>
      <c r="PTL31" s="216"/>
      <c r="PTM31" s="216"/>
      <c r="PTN31" s="216"/>
      <c r="PTO31" s="216"/>
      <c r="PTP31" s="216"/>
      <c r="PTQ31" s="216"/>
      <c r="PTR31" s="216"/>
      <c r="PTS31" s="216"/>
      <c r="PTT31" s="216"/>
      <c r="PTU31" s="216"/>
      <c r="PTV31" s="216"/>
      <c r="PTW31" s="216"/>
      <c r="PTX31" s="216"/>
      <c r="PTY31" s="216"/>
      <c r="PTZ31" s="216"/>
      <c r="PUA31" s="216"/>
      <c r="PUB31" s="216"/>
      <c r="PUC31" s="216"/>
      <c r="PUD31" s="216"/>
      <c r="PUE31" s="216"/>
      <c r="PUF31" s="216"/>
      <c r="PUG31" s="216"/>
      <c r="PUH31" s="216"/>
      <c r="PUI31" s="216"/>
      <c r="PUJ31" s="216"/>
      <c r="PUK31" s="216"/>
      <c r="PUL31" s="216"/>
      <c r="PUM31" s="216"/>
      <c r="PUN31" s="216"/>
      <c r="PUO31" s="216"/>
      <c r="PUP31" s="216"/>
      <c r="PUQ31" s="216"/>
      <c r="PUR31" s="216"/>
      <c r="PUS31" s="216"/>
      <c r="PUT31" s="216"/>
      <c r="PUU31" s="216"/>
      <c r="PUV31" s="216"/>
      <c r="PUW31" s="216"/>
      <c r="PUX31" s="216"/>
      <c r="PUY31" s="216"/>
      <c r="PUZ31" s="216"/>
      <c r="PVA31" s="216"/>
      <c r="PVB31" s="216"/>
      <c r="PVC31" s="216"/>
      <c r="PVD31" s="216"/>
      <c r="PVE31" s="216"/>
      <c r="PVF31" s="216"/>
      <c r="PVG31" s="216"/>
      <c r="PVH31" s="216"/>
      <c r="PVI31" s="216"/>
      <c r="PVJ31" s="216"/>
      <c r="PVK31" s="216"/>
      <c r="PVL31" s="216"/>
      <c r="PVM31" s="216"/>
      <c r="PVN31" s="216"/>
      <c r="PVO31" s="216"/>
      <c r="PVP31" s="216"/>
      <c r="PVQ31" s="216"/>
      <c r="PVR31" s="216"/>
      <c r="PVS31" s="216"/>
      <c r="PVT31" s="216"/>
      <c r="PVU31" s="216"/>
      <c r="PVV31" s="216"/>
      <c r="PVW31" s="216"/>
      <c r="PVX31" s="216"/>
      <c r="PVY31" s="216"/>
      <c r="PVZ31" s="216"/>
      <c r="PWA31" s="216"/>
      <c r="PWB31" s="216"/>
      <c r="PWC31" s="216"/>
      <c r="PWD31" s="216"/>
      <c r="PWE31" s="216"/>
      <c r="PWF31" s="216"/>
      <c r="PWG31" s="216"/>
      <c r="PWH31" s="216"/>
      <c r="PWI31" s="216"/>
      <c r="PWJ31" s="216"/>
      <c r="PWK31" s="216"/>
      <c r="PWL31" s="216"/>
      <c r="PWM31" s="216"/>
      <c r="PWN31" s="216"/>
      <c r="PWO31" s="216"/>
      <c r="PWP31" s="216"/>
      <c r="PWQ31" s="216"/>
      <c r="PWR31" s="216"/>
      <c r="PWS31" s="216"/>
      <c r="PWT31" s="216"/>
      <c r="PWU31" s="216"/>
      <c r="PWV31" s="216"/>
      <c r="PWW31" s="216"/>
      <c r="PWX31" s="216"/>
      <c r="PWY31" s="216"/>
      <c r="PWZ31" s="216"/>
      <c r="PXA31" s="216"/>
      <c r="PXB31" s="216"/>
      <c r="PXC31" s="216"/>
      <c r="PXD31" s="216"/>
      <c r="PXE31" s="216"/>
      <c r="PXF31" s="216"/>
      <c r="PXG31" s="216"/>
      <c r="PXH31" s="216"/>
      <c r="PXI31" s="216"/>
      <c r="PXJ31" s="216"/>
      <c r="PXK31" s="216"/>
      <c r="PXL31" s="216"/>
      <c r="PXM31" s="216"/>
      <c r="PXN31" s="216"/>
      <c r="PXO31" s="216"/>
      <c r="PXP31" s="216"/>
      <c r="PXQ31" s="216"/>
      <c r="PXR31" s="216"/>
      <c r="PXS31" s="216"/>
      <c r="PXT31" s="216"/>
      <c r="PXU31" s="216"/>
      <c r="PXV31" s="216"/>
      <c r="PXW31" s="216"/>
      <c r="PXX31" s="216"/>
      <c r="PXY31" s="216"/>
      <c r="PXZ31" s="216"/>
      <c r="PYA31" s="216"/>
      <c r="PYB31" s="216"/>
      <c r="PYC31" s="216"/>
      <c r="PYD31" s="216"/>
      <c r="PYE31" s="216"/>
      <c r="PYF31" s="216"/>
      <c r="PYG31" s="216"/>
      <c r="PYH31" s="216"/>
      <c r="PYI31" s="216"/>
      <c r="PYJ31" s="216"/>
      <c r="PYK31" s="216"/>
      <c r="PYL31" s="216"/>
      <c r="PYM31" s="216"/>
      <c r="PYN31" s="216"/>
      <c r="PYO31" s="216"/>
      <c r="PYP31" s="216"/>
      <c r="PYQ31" s="216"/>
      <c r="PYR31" s="216"/>
      <c r="PYS31" s="216"/>
      <c r="PYT31" s="216"/>
      <c r="PYU31" s="216"/>
      <c r="PYV31" s="216"/>
      <c r="PYW31" s="216"/>
      <c r="PYX31" s="216"/>
      <c r="PYY31" s="216"/>
      <c r="PYZ31" s="216"/>
      <c r="PZA31" s="216"/>
      <c r="PZB31" s="216"/>
      <c r="PZC31" s="216"/>
      <c r="PZD31" s="216"/>
      <c r="PZE31" s="216"/>
      <c r="PZF31" s="216"/>
      <c r="PZG31" s="216"/>
      <c r="PZH31" s="216"/>
      <c r="PZI31" s="216"/>
      <c r="PZJ31" s="216"/>
      <c r="PZK31" s="216"/>
      <c r="PZL31" s="216"/>
      <c r="PZM31" s="216"/>
      <c r="PZN31" s="216"/>
      <c r="PZO31" s="216"/>
      <c r="PZP31" s="216"/>
      <c r="PZQ31" s="216"/>
      <c r="PZR31" s="216"/>
      <c r="PZS31" s="216"/>
      <c r="PZT31" s="216"/>
      <c r="PZU31" s="216"/>
      <c r="PZV31" s="216"/>
      <c r="PZW31" s="216"/>
      <c r="PZX31" s="216"/>
      <c r="PZY31" s="216"/>
      <c r="PZZ31" s="216"/>
      <c r="QAA31" s="216"/>
      <c r="QAB31" s="216"/>
      <c r="QAC31" s="216"/>
      <c r="QAD31" s="216"/>
      <c r="QAE31" s="216"/>
      <c r="QAF31" s="216"/>
      <c r="QAG31" s="216"/>
      <c r="QAH31" s="216"/>
      <c r="QAI31" s="216"/>
      <c r="QAJ31" s="216"/>
      <c r="QAK31" s="216"/>
      <c r="QAL31" s="216"/>
      <c r="QAM31" s="216"/>
      <c r="QAN31" s="216"/>
      <c r="QAO31" s="216"/>
      <c r="QAP31" s="216"/>
      <c r="QAQ31" s="216"/>
      <c r="QAR31" s="216"/>
      <c r="QAS31" s="216"/>
      <c r="QAT31" s="216"/>
      <c r="QAU31" s="216"/>
      <c r="QAV31" s="216"/>
      <c r="QAW31" s="216"/>
      <c r="QAX31" s="216"/>
      <c r="QAY31" s="216"/>
      <c r="QAZ31" s="216"/>
      <c r="QBA31" s="216"/>
      <c r="QBB31" s="216"/>
      <c r="QBC31" s="216"/>
      <c r="QBD31" s="216"/>
      <c r="QBE31" s="216"/>
      <c r="QBF31" s="216"/>
      <c r="QBG31" s="216"/>
      <c r="QBH31" s="216"/>
      <c r="QBI31" s="216"/>
      <c r="QBJ31" s="216"/>
      <c r="QBK31" s="216"/>
      <c r="QBL31" s="216"/>
      <c r="QBM31" s="216"/>
      <c r="QBN31" s="216"/>
      <c r="QBO31" s="216"/>
      <c r="QBP31" s="216"/>
      <c r="QBQ31" s="216"/>
      <c r="QBR31" s="216"/>
      <c r="QBS31" s="216"/>
      <c r="QBT31" s="216"/>
      <c r="QBU31" s="216"/>
      <c r="QBV31" s="216"/>
      <c r="QBW31" s="216"/>
      <c r="QBX31" s="216"/>
      <c r="QBY31" s="216"/>
      <c r="QBZ31" s="216"/>
      <c r="QCA31" s="216"/>
      <c r="QCB31" s="216"/>
      <c r="QCC31" s="216"/>
      <c r="QCD31" s="216"/>
      <c r="QCE31" s="216"/>
      <c r="QCF31" s="216"/>
      <c r="QCG31" s="216"/>
      <c r="QCH31" s="216"/>
      <c r="QCI31" s="216"/>
      <c r="QCJ31" s="216"/>
      <c r="QCK31" s="216"/>
      <c r="QCL31" s="216"/>
      <c r="QCM31" s="216"/>
      <c r="QCN31" s="216"/>
      <c r="QCO31" s="216"/>
      <c r="QCP31" s="216"/>
      <c r="QCQ31" s="216"/>
      <c r="QCR31" s="216"/>
      <c r="QCS31" s="216"/>
      <c r="QCT31" s="216"/>
      <c r="QCU31" s="216"/>
      <c r="QCV31" s="216"/>
      <c r="QCW31" s="216"/>
      <c r="QCX31" s="216"/>
      <c r="QCY31" s="216"/>
      <c r="QCZ31" s="216"/>
      <c r="QDA31" s="216"/>
      <c r="QDB31" s="216"/>
      <c r="QDC31" s="216"/>
      <c r="QDD31" s="216"/>
      <c r="QDE31" s="216"/>
      <c r="QDF31" s="216"/>
      <c r="QDG31" s="216"/>
      <c r="QDH31" s="216"/>
      <c r="QDI31" s="216"/>
      <c r="QDJ31" s="216"/>
      <c r="QDK31" s="216"/>
      <c r="QDL31" s="216"/>
      <c r="QDM31" s="216"/>
      <c r="QDN31" s="216"/>
      <c r="QDO31" s="216"/>
      <c r="QDP31" s="216"/>
      <c r="QDQ31" s="216"/>
      <c r="QDR31" s="216"/>
      <c r="QDS31" s="216"/>
      <c r="QDT31" s="216"/>
      <c r="QDU31" s="216"/>
      <c r="QDV31" s="216"/>
      <c r="QDW31" s="216"/>
      <c r="QDX31" s="216"/>
      <c r="QDY31" s="216"/>
      <c r="QDZ31" s="216"/>
      <c r="QEA31" s="216"/>
      <c r="QEB31" s="216"/>
      <c r="QEC31" s="216"/>
      <c r="QED31" s="216"/>
      <c r="QEE31" s="216"/>
      <c r="QEF31" s="216"/>
      <c r="QEG31" s="216"/>
      <c r="QEH31" s="216"/>
      <c r="QEI31" s="216"/>
      <c r="QEJ31" s="216"/>
      <c r="QEK31" s="216"/>
      <c r="QEL31" s="216"/>
      <c r="QEM31" s="216"/>
      <c r="QEN31" s="216"/>
      <c r="QEO31" s="216"/>
      <c r="QEP31" s="216"/>
      <c r="QEQ31" s="216"/>
      <c r="QER31" s="216"/>
      <c r="QES31" s="216"/>
      <c r="QET31" s="216"/>
      <c r="QEU31" s="216"/>
      <c r="QEV31" s="216"/>
      <c r="QEW31" s="216"/>
      <c r="QEX31" s="216"/>
      <c r="QEY31" s="216"/>
      <c r="QEZ31" s="216"/>
      <c r="QFA31" s="216"/>
      <c r="QFB31" s="216"/>
      <c r="QFC31" s="216"/>
      <c r="QFD31" s="216"/>
      <c r="QFE31" s="216"/>
      <c r="QFF31" s="216"/>
      <c r="QFG31" s="216"/>
      <c r="QFH31" s="216"/>
      <c r="QFI31" s="216"/>
      <c r="QFJ31" s="216"/>
      <c r="QFK31" s="216"/>
      <c r="QFL31" s="216"/>
      <c r="QFM31" s="216"/>
      <c r="QFN31" s="216"/>
      <c r="QFO31" s="216"/>
      <c r="QFP31" s="216"/>
      <c r="QFQ31" s="216"/>
      <c r="QFR31" s="216"/>
      <c r="QFS31" s="216"/>
      <c r="QFT31" s="216"/>
      <c r="QFU31" s="216"/>
      <c r="QFV31" s="216"/>
      <c r="QFW31" s="216"/>
      <c r="QFX31" s="216"/>
      <c r="QFY31" s="216"/>
      <c r="QFZ31" s="216"/>
      <c r="QGA31" s="216"/>
      <c r="QGB31" s="216"/>
      <c r="QGC31" s="216"/>
      <c r="QGD31" s="216"/>
      <c r="QGE31" s="216"/>
      <c r="QGF31" s="216"/>
      <c r="QGG31" s="216"/>
      <c r="QGH31" s="216"/>
      <c r="QGI31" s="216"/>
      <c r="QGJ31" s="216"/>
      <c r="QGK31" s="216"/>
      <c r="QGL31" s="216"/>
      <c r="QGM31" s="216"/>
      <c r="QGN31" s="216"/>
      <c r="QGO31" s="216"/>
      <c r="QGP31" s="216"/>
      <c r="QGQ31" s="216"/>
      <c r="QGR31" s="216"/>
      <c r="QGS31" s="216"/>
      <c r="QGT31" s="216"/>
      <c r="QGU31" s="216"/>
      <c r="QGV31" s="216"/>
      <c r="QGW31" s="216"/>
      <c r="QGX31" s="216"/>
      <c r="QGY31" s="216"/>
      <c r="QGZ31" s="216"/>
      <c r="QHA31" s="216"/>
      <c r="QHB31" s="216"/>
      <c r="QHC31" s="216"/>
      <c r="QHD31" s="216"/>
      <c r="QHE31" s="216"/>
      <c r="QHF31" s="216"/>
      <c r="QHG31" s="216"/>
      <c r="QHH31" s="216"/>
      <c r="QHI31" s="216"/>
      <c r="QHJ31" s="216"/>
      <c r="QHK31" s="216"/>
      <c r="QHL31" s="216"/>
      <c r="QHM31" s="216"/>
      <c r="QHN31" s="216"/>
      <c r="QHO31" s="216"/>
      <c r="QHP31" s="216"/>
      <c r="QHQ31" s="216"/>
      <c r="QHR31" s="216"/>
      <c r="QHS31" s="216"/>
      <c r="QHT31" s="216"/>
      <c r="QHU31" s="216"/>
      <c r="QHV31" s="216"/>
      <c r="QHW31" s="216"/>
      <c r="QHX31" s="216"/>
      <c r="QHY31" s="216"/>
      <c r="QHZ31" s="216"/>
      <c r="QIA31" s="216"/>
      <c r="QIB31" s="216"/>
      <c r="QIC31" s="216"/>
      <c r="QID31" s="216"/>
      <c r="QIE31" s="216"/>
      <c r="QIF31" s="216"/>
      <c r="QIG31" s="216"/>
      <c r="QIH31" s="216"/>
      <c r="QII31" s="216"/>
      <c r="QIJ31" s="216"/>
      <c r="QIK31" s="216"/>
      <c r="QIL31" s="216"/>
      <c r="QIM31" s="216"/>
      <c r="QIN31" s="216"/>
      <c r="QIO31" s="216"/>
      <c r="QIP31" s="216"/>
      <c r="QIQ31" s="216"/>
      <c r="QIR31" s="216"/>
      <c r="QIS31" s="216"/>
      <c r="QIT31" s="216"/>
      <c r="QIU31" s="216"/>
      <c r="QIV31" s="216"/>
      <c r="QIW31" s="216"/>
      <c r="QIX31" s="216"/>
      <c r="QIY31" s="216"/>
      <c r="QIZ31" s="216"/>
      <c r="QJA31" s="216"/>
      <c r="QJB31" s="216"/>
      <c r="QJC31" s="216"/>
      <c r="QJD31" s="216"/>
      <c r="QJE31" s="216"/>
      <c r="QJF31" s="216"/>
      <c r="QJG31" s="216"/>
      <c r="QJH31" s="216"/>
      <c r="QJI31" s="216"/>
      <c r="QJJ31" s="216"/>
      <c r="QJK31" s="216"/>
      <c r="QJL31" s="216"/>
      <c r="QJM31" s="216"/>
      <c r="QJN31" s="216"/>
      <c r="QJO31" s="216"/>
      <c r="QJP31" s="216"/>
      <c r="QJQ31" s="216"/>
      <c r="QJR31" s="216"/>
      <c r="QJS31" s="216"/>
      <c r="QJT31" s="216"/>
      <c r="QJU31" s="216"/>
      <c r="QJV31" s="216"/>
      <c r="QJW31" s="216"/>
      <c r="QJX31" s="216"/>
      <c r="QJY31" s="216"/>
      <c r="QJZ31" s="216"/>
      <c r="QKA31" s="216"/>
      <c r="QKB31" s="216"/>
      <c r="QKC31" s="216"/>
      <c r="QKD31" s="216"/>
      <c r="QKE31" s="216"/>
      <c r="QKF31" s="216"/>
      <c r="QKG31" s="216"/>
      <c r="QKH31" s="216"/>
      <c r="QKI31" s="216"/>
      <c r="QKJ31" s="216"/>
      <c r="QKK31" s="216"/>
      <c r="QKL31" s="216"/>
      <c r="QKM31" s="216"/>
      <c r="QKN31" s="216"/>
      <c r="QKO31" s="216"/>
      <c r="QKP31" s="216"/>
      <c r="QKQ31" s="216"/>
      <c r="QKR31" s="216"/>
      <c r="QKS31" s="216"/>
      <c r="QKT31" s="216"/>
      <c r="QKU31" s="216"/>
      <c r="QKV31" s="216"/>
      <c r="QKW31" s="216"/>
      <c r="QKX31" s="216"/>
      <c r="QKY31" s="216"/>
      <c r="QKZ31" s="216"/>
      <c r="QLA31" s="216"/>
      <c r="QLB31" s="216"/>
      <c r="QLC31" s="216"/>
      <c r="QLD31" s="216"/>
      <c r="QLE31" s="216"/>
      <c r="QLF31" s="216"/>
      <c r="QLG31" s="216"/>
      <c r="QLH31" s="216"/>
      <c r="QLI31" s="216"/>
      <c r="QLJ31" s="216"/>
      <c r="QLK31" s="216"/>
      <c r="QLL31" s="216"/>
      <c r="QLM31" s="216"/>
      <c r="QLN31" s="216"/>
      <c r="QLO31" s="216"/>
      <c r="QLP31" s="216"/>
      <c r="QLQ31" s="216"/>
      <c r="QLR31" s="216"/>
      <c r="QLS31" s="216"/>
      <c r="QLT31" s="216"/>
      <c r="QLU31" s="216"/>
      <c r="QLV31" s="216"/>
      <c r="QLW31" s="216"/>
      <c r="QLX31" s="216"/>
      <c r="QLY31" s="216"/>
      <c r="QLZ31" s="216"/>
      <c r="QMA31" s="216"/>
      <c r="QMB31" s="216"/>
      <c r="QMC31" s="216"/>
      <c r="QMD31" s="216"/>
      <c r="QME31" s="216"/>
      <c r="QMF31" s="216"/>
      <c r="QMG31" s="216"/>
      <c r="QMH31" s="216"/>
      <c r="QMI31" s="216"/>
      <c r="QMJ31" s="216"/>
      <c r="QMK31" s="216"/>
      <c r="QML31" s="216"/>
      <c r="QMM31" s="216"/>
      <c r="QMN31" s="216"/>
      <c r="QMO31" s="216"/>
      <c r="QMP31" s="216"/>
      <c r="QMQ31" s="216"/>
      <c r="QMR31" s="216"/>
      <c r="QMS31" s="216"/>
      <c r="QMT31" s="216"/>
      <c r="QMU31" s="216"/>
      <c r="QMV31" s="216"/>
      <c r="QMW31" s="216"/>
      <c r="QMX31" s="216"/>
      <c r="QMY31" s="216"/>
      <c r="QMZ31" s="216"/>
      <c r="QNA31" s="216"/>
      <c r="QNB31" s="216"/>
      <c r="QNC31" s="216"/>
      <c r="QND31" s="216"/>
      <c r="QNE31" s="216"/>
      <c r="QNF31" s="216"/>
      <c r="QNG31" s="216"/>
      <c r="QNH31" s="216"/>
      <c r="QNI31" s="216"/>
      <c r="QNJ31" s="216"/>
      <c r="QNK31" s="216"/>
      <c r="QNL31" s="216"/>
      <c r="QNM31" s="216"/>
      <c r="QNN31" s="216"/>
      <c r="QNO31" s="216"/>
      <c r="QNP31" s="216"/>
      <c r="QNQ31" s="216"/>
      <c r="QNR31" s="216"/>
      <c r="QNS31" s="216"/>
      <c r="QNT31" s="216"/>
      <c r="QNU31" s="216"/>
      <c r="QNV31" s="216"/>
      <c r="QNW31" s="216"/>
      <c r="QNX31" s="216"/>
      <c r="QNY31" s="216"/>
      <c r="QNZ31" s="216"/>
      <c r="QOA31" s="216"/>
      <c r="QOB31" s="216"/>
      <c r="QOC31" s="216"/>
      <c r="QOD31" s="216"/>
      <c r="QOE31" s="216"/>
      <c r="QOF31" s="216"/>
      <c r="QOG31" s="216"/>
      <c r="QOH31" s="216"/>
      <c r="QOI31" s="216"/>
      <c r="QOJ31" s="216"/>
      <c r="QOK31" s="216"/>
      <c r="QOL31" s="216"/>
      <c r="QOM31" s="216"/>
      <c r="QON31" s="216"/>
      <c r="QOO31" s="216"/>
      <c r="QOP31" s="216"/>
      <c r="QOQ31" s="216"/>
      <c r="QOR31" s="216"/>
      <c r="QOS31" s="216"/>
      <c r="QOT31" s="216"/>
      <c r="QOU31" s="216"/>
      <c r="QOV31" s="216"/>
      <c r="QOW31" s="216"/>
      <c r="QOX31" s="216"/>
      <c r="QOY31" s="216"/>
      <c r="QOZ31" s="216"/>
      <c r="QPA31" s="216"/>
      <c r="QPB31" s="216"/>
      <c r="QPC31" s="216"/>
      <c r="QPD31" s="216"/>
      <c r="QPE31" s="216"/>
      <c r="QPF31" s="216"/>
      <c r="QPG31" s="216"/>
      <c r="QPH31" s="216"/>
      <c r="QPI31" s="216"/>
      <c r="QPJ31" s="216"/>
      <c r="QPK31" s="216"/>
      <c r="QPL31" s="216"/>
      <c r="QPM31" s="216"/>
      <c r="QPN31" s="216"/>
      <c r="QPO31" s="216"/>
      <c r="QPP31" s="216"/>
      <c r="QPQ31" s="216"/>
      <c r="QPR31" s="216"/>
      <c r="QPS31" s="216"/>
      <c r="QPT31" s="216"/>
      <c r="QPU31" s="216"/>
      <c r="QPV31" s="216"/>
      <c r="QPW31" s="216"/>
      <c r="QPX31" s="216"/>
      <c r="QPY31" s="216"/>
      <c r="QPZ31" s="216"/>
      <c r="QQA31" s="216"/>
      <c r="QQB31" s="216"/>
      <c r="QQC31" s="216"/>
      <c r="QQD31" s="216"/>
      <c r="QQE31" s="216"/>
      <c r="QQF31" s="216"/>
      <c r="QQG31" s="216"/>
      <c r="QQH31" s="216"/>
      <c r="QQI31" s="216"/>
      <c r="QQJ31" s="216"/>
      <c r="QQK31" s="216"/>
      <c r="QQL31" s="216"/>
      <c r="QQM31" s="216"/>
      <c r="QQN31" s="216"/>
      <c r="QQO31" s="216"/>
      <c r="QQP31" s="216"/>
      <c r="QQQ31" s="216"/>
      <c r="QQR31" s="216"/>
      <c r="QQS31" s="216"/>
      <c r="QQT31" s="216"/>
      <c r="QQU31" s="216"/>
      <c r="QQV31" s="216"/>
      <c r="QQW31" s="216"/>
      <c r="QQX31" s="216"/>
      <c r="QQY31" s="216"/>
      <c r="QQZ31" s="216"/>
      <c r="QRA31" s="216"/>
      <c r="QRB31" s="216"/>
      <c r="QRC31" s="216"/>
      <c r="QRD31" s="216"/>
      <c r="QRE31" s="216"/>
      <c r="QRF31" s="216"/>
      <c r="QRG31" s="216"/>
      <c r="QRH31" s="216"/>
      <c r="QRI31" s="216"/>
      <c r="QRJ31" s="216"/>
      <c r="QRK31" s="216"/>
      <c r="QRL31" s="216"/>
      <c r="QRM31" s="216"/>
      <c r="QRN31" s="216"/>
      <c r="QRO31" s="216"/>
      <c r="QRP31" s="216"/>
      <c r="QRQ31" s="216"/>
      <c r="QRR31" s="216"/>
      <c r="QRS31" s="216"/>
      <c r="QRT31" s="216"/>
      <c r="QRU31" s="216"/>
      <c r="QRV31" s="216"/>
      <c r="QRW31" s="216"/>
      <c r="QRX31" s="216"/>
      <c r="QRY31" s="216"/>
      <c r="QRZ31" s="216"/>
      <c r="QSA31" s="216"/>
      <c r="QSB31" s="216"/>
      <c r="QSC31" s="216"/>
      <c r="QSD31" s="216"/>
      <c r="QSE31" s="216"/>
      <c r="QSF31" s="216"/>
      <c r="QSG31" s="216"/>
      <c r="QSH31" s="216"/>
      <c r="QSI31" s="216"/>
      <c r="QSJ31" s="216"/>
      <c r="QSK31" s="216"/>
      <c r="QSL31" s="216"/>
      <c r="QSM31" s="216"/>
      <c r="QSN31" s="216"/>
      <c r="QSO31" s="216"/>
      <c r="QSP31" s="216"/>
      <c r="QSQ31" s="216"/>
      <c r="QSR31" s="216"/>
      <c r="QSS31" s="216"/>
      <c r="QST31" s="216"/>
      <c r="QSU31" s="216"/>
      <c r="QSV31" s="216"/>
      <c r="QSW31" s="216"/>
      <c r="QSX31" s="216"/>
      <c r="QSY31" s="216"/>
      <c r="QSZ31" s="216"/>
      <c r="QTA31" s="216"/>
      <c r="QTB31" s="216"/>
      <c r="QTC31" s="216"/>
      <c r="QTD31" s="216"/>
      <c r="QTE31" s="216"/>
      <c r="QTF31" s="216"/>
      <c r="QTG31" s="216"/>
      <c r="QTH31" s="216"/>
      <c r="QTI31" s="216"/>
      <c r="QTJ31" s="216"/>
      <c r="QTK31" s="216"/>
      <c r="QTL31" s="216"/>
      <c r="QTM31" s="216"/>
      <c r="QTN31" s="216"/>
      <c r="QTO31" s="216"/>
      <c r="QTP31" s="216"/>
      <c r="QTQ31" s="216"/>
      <c r="QTR31" s="216"/>
      <c r="QTS31" s="216"/>
      <c r="QTT31" s="216"/>
      <c r="QTU31" s="216"/>
      <c r="QTV31" s="216"/>
      <c r="QTW31" s="216"/>
      <c r="QTX31" s="216"/>
      <c r="QTY31" s="216"/>
      <c r="QTZ31" s="216"/>
      <c r="QUA31" s="216"/>
      <c r="QUB31" s="216"/>
      <c r="QUC31" s="216"/>
      <c r="QUD31" s="216"/>
      <c r="QUE31" s="216"/>
      <c r="QUF31" s="216"/>
      <c r="QUG31" s="216"/>
      <c r="QUH31" s="216"/>
      <c r="QUI31" s="216"/>
      <c r="QUJ31" s="216"/>
      <c r="QUK31" s="216"/>
      <c r="QUL31" s="216"/>
      <c r="QUM31" s="216"/>
      <c r="QUN31" s="216"/>
      <c r="QUO31" s="216"/>
      <c r="QUP31" s="216"/>
      <c r="QUQ31" s="216"/>
      <c r="QUR31" s="216"/>
      <c r="QUS31" s="216"/>
      <c r="QUT31" s="216"/>
      <c r="QUU31" s="216"/>
      <c r="QUV31" s="216"/>
      <c r="QUW31" s="216"/>
      <c r="QUX31" s="216"/>
      <c r="QUY31" s="216"/>
      <c r="QUZ31" s="216"/>
      <c r="QVA31" s="216"/>
      <c r="QVB31" s="216"/>
      <c r="QVC31" s="216"/>
      <c r="QVD31" s="216"/>
      <c r="QVE31" s="216"/>
      <c r="QVF31" s="216"/>
      <c r="QVG31" s="216"/>
      <c r="QVH31" s="216"/>
      <c r="QVI31" s="216"/>
      <c r="QVJ31" s="216"/>
      <c r="QVK31" s="216"/>
      <c r="QVL31" s="216"/>
      <c r="QVM31" s="216"/>
      <c r="QVN31" s="216"/>
      <c r="QVO31" s="216"/>
      <c r="QVP31" s="216"/>
      <c r="QVQ31" s="216"/>
      <c r="QVR31" s="216"/>
      <c r="QVS31" s="216"/>
      <c r="QVT31" s="216"/>
      <c r="QVU31" s="216"/>
      <c r="QVV31" s="216"/>
      <c r="QVW31" s="216"/>
      <c r="QVX31" s="216"/>
      <c r="QVY31" s="216"/>
      <c r="QVZ31" s="216"/>
      <c r="QWA31" s="216"/>
      <c r="QWB31" s="216"/>
      <c r="QWC31" s="216"/>
      <c r="QWD31" s="216"/>
      <c r="QWE31" s="216"/>
      <c r="QWF31" s="216"/>
      <c r="QWG31" s="216"/>
      <c r="QWH31" s="216"/>
      <c r="QWI31" s="216"/>
      <c r="QWJ31" s="216"/>
      <c r="QWK31" s="216"/>
      <c r="QWL31" s="216"/>
      <c r="QWM31" s="216"/>
      <c r="QWN31" s="216"/>
      <c r="QWO31" s="216"/>
      <c r="QWP31" s="216"/>
      <c r="QWQ31" s="216"/>
      <c r="QWR31" s="216"/>
      <c r="QWS31" s="216"/>
      <c r="QWT31" s="216"/>
      <c r="QWU31" s="216"/>
      <c r="QWV31" s="216"/>
      <c r="QWW31" s="216"/>
      <c r="QWX31" s="216"/>
      <c r="QWY31" s="216"/>
      <c r="QWZ31" s="216"/>
      <c r="QXA31" s="216"/>
      <c r="QXB31" s="216"/>
      <c r="QXC31" s="216"/>
      <c r="QXD31" s="216"/>
      <c r="QXE31" s="216"/>
      <c r="QXF31" s="216"/>
      <c r="QXG31" s="216"/>
      <c r="QXH31" s="216"/>
      <c r="QXI31" s="216"/>
      <c r="QXJ31" s="216"/>
      <c r="QXK31" s="216"/>
      <c r="QXL31" s="216"/>
      <c r="QXM31" s="216"/>
      <c r="QXN31" s="216"/>
      <c r="QXO31" s="216"/>
      <c r="QXP31" s="216"/>
      <c r="QXQ31" s="216"/>
      <c r="QXR31" s="216"/>
      <c r="QXS31" s="216"/>
      <c r="QXT31" s="216"/>
      <c r="QXU31" s="216"/>
      <c r="QXV31" s="216"/>
      <c r="QXW31" s="216"/>
      <c r="QXX31" s="216"/>
      <c r="QXY31" s="216"/>
      <c r="QXZ31" s="216"/>
      <c r="QYA31" s="216"/>
      <c r="QYB31" s="216"/>
      <c r="QYC31" s="216"/>
      <c r="QYD31" s="216"/>
      <c r="QYE31" s="216"/>
      <c r="QYF31" s="216"/>
      <c r="QYG31" s="216"/>
      <c r="QYH31" s="216"/>
      <c r="QYI31" s="216"/>
      <c r="QYJ31" s="216"/>
      <c r="QYK31" s="216"/>
      <c r="QYL31" s="216"/>
      <c r="QYM31" s="216"/>
      <c r="QYN31" s="216"/>
      <c r="QYO31" s="216"/>
      <c r="QYP31" s="216"/>
      <c r="QYQ31" s="216"/>
      <c r="QYR31" s="216"/>
      <c r="QYS31" s="216"/>
      <c r="QYT31" s="216"/>
      <c r="QYU31" s="216"/>
      <c r="QYV31" s="216"/>
      <c r="QYW31" s="216"/>
      <c r="QYX31" s="216"/>
      <c r="QYY31" s="216"/>
      <c r="QYZ31" s="216"/>
      <c r="QZA31" s="216"/>
      <c r="QZB31" s="216"/>
      <c r="QZC31" s="216"/>
      <c r="QZD31" s="216"/>
      <c r="QZE31" s="216"/>
      <c r="QZF31" s="216"/>
      <c r="QZG31" s="216"/>
      <c r="QZH31" s="216"/>
      <c r="QZI31" s="216"/>
      <c r="QZJ31" s="216"/>
      <c r="QZK31" s="216"/>
      <c r="QZL31" s="216"/>
      <c r="QZM31" s="216"/>
      <c r="QZN31" s="216"/>
      <c r="QZO31" s="216"/>
      <c r="QZP31" s="216"/>
      <c r="QZQ31" s="216"/>
      <c r="QZR31" s="216"/>
      <c r="QZS31" s="216"/>
      <c r="QZT31" s="216"/>
      <c r="QZU31" s="216"/>
      <c r="QZV31" s="216"/>
      <c r="QZW31" s="216"/>
      <c r="QZX31" s="216"/>
      <c r="QZY31" s="216"/>
      <c r="QZZ31" s="216"/>
      <c r="RAA31" s="216"/>
      <c r="RAB31" s="216"/>
      <c r="RAC31" s="216"/>
      <c r="RAD31" s="216"/>
      <c r="RAE31" s="216"/>
      <c r="RAF31" s="216"/>
      <c r="RAG31" s="216"/>
      <c r="RAH31" s="216"/>
      <c r="RAI31" s="216"/>
      <c r="RAJ31" s="216"/>
      <c r="RAK31" s="216"/>
      <c r="RAL31" s="216"/>
      <c r="RAM31" s="216"/>
      <c r="RAN31" s="216"/>
      <c r="RAO31" s="216"/>
      <c r="RAP31" s="216"/>
      <c r="RAQ31" s="216"/>
      <c r="RAR31" s="216"/>
      <c r="RAS31" s="216"/>
      <c r="RAT31" s="216"/>
      <c r="RAU31" s="216"/>
      <c r="RAV31" s="216"/>
      <c r="RAW31" s="216"/>
      <c r="RAX31" s="216"/>
      <c r="RAY31" s="216"/>
      <c r="RAZ31" s="216"/>
      <c r="RBA31" s="216"/>
      <c r="RBB31" s="216"/>
      <c r="RBC31" s="216"/>
      <c r="RBD31" s="216"/>
      <c r="RBE31" s="216"/>
      <c r="RBF31" s="216"/>
      <c r="RBG31" s="216"/>
      <c r="RBH31" s="216"/>
      <c r="RBI31" s="216"/>
      <c r="RBJ31" s="216"/>
      <c r="RBK31" s="216"/>
      <c r="RBL31" s="216"/>
      <c r="RBM31" s="216"/>
      <c r="RBN31" s="216"/>
      <c r="RBO31" s="216"/>
      <c r="RBP31" s="216"/>
      <c r="RBQ31" s="216"/>
      <c r="RBR31" s="216"/>
      <c r="RBS31" s="216"/>
      <c r="RBT31" s="216"/>
      <c r="RBU31" s="216"/>
      <c r="RBV31" s="216"/>
      <c r="RBW31" s="216"/>
      <c r="RBX31" s="216"/>
      <c r="RBY31" s="216"/>
      <c r="RBZ31" s="216"/>
      <c r="RCA31" s="216"/>
      <c r="RCB31" s="216"/>
      <c r="RCC31" s="216"/>
      <c r="RCD31" s="216"/>
      <c r="RCE31" s="216"/>
      <c r="RCF31" s="216"/>
      <c r="RCG31" s="216"/>
      <c r="RCH31" s="216"/>
      <c r="RCI31" s="216"/>
      <c r="RCJ31" s="216"/>
      <c r="RCK31" s="216"/>
      <c r="RCL31" s="216"/>
      <c r="RCM31" s="216"/>
      <c r="RCN31" s="216"/>
      <c r="RCO31" s="216"/>
      <c r="RCP31" s="216"/>
      <c r="RCQ31" s="216"/>
      <c r="RCR31" s="216"/>
      <c r="RCS31" s="216"/>
      <c r="RCT31" s="216"/>
      <c r="RCU31" s="216"/>
      <c r="RCV31" s="216"/>
      <c r="RCW31" s="216"/>
      <c r="RCX31" s="216"/>
      <c r="RCY31" s="216"/>
      <c r="RCZ31" s="216"/>
      <c r="RDA31" s="216"/>
      <c r="RDB31" s="216"/>
      <c r="RDC31" s="216"/>
      <c r="RDD31" s="216"/>
      <c r="RDE31" s="216"/>
      <c r="RDF31" s="216"/>
      <c r="RDG31" s="216"/>
      <c r="RDH31" s="216"/>
      <c r="RDI31" s="216"/>
      <c r="RDJ31" s="216"/>
      <c r="RDK31" s="216"/>
      <c r="RDL31" s="216"/>
      <c r="RDM31" s="216"/>
      <c r="RDN31" s="216"/>
      <c r="RDO31" s="216"/>
      <c r="RDP31" s="216"/>
      <c r="RDQ31" s="216"/>
      <c r="RDR31" s="216"/>
      <c r="RDS31" s="216"/>
      <c r="RDT31" s="216"/>
      <c r="RDU31" s="216"/>
      <c r="RDV31" s="216"/>
      <c r="RDW31" s="216"/>
      <c r="RDX31" s="216"/>
      <c r="RDY31" s="216"/>
      <c r="RDZ31" s="216"/>
      <c r="REA31" s="216"/>
      <c r="REB31" s="216"/>
      <c r="REC31" s="216"/>
      <c r="RED31" s="216"/>
      <c r="REE31" s="216"/>
      <c r="REF31" s="216"/>
      <c r="REG31" s="216"/>
      <c r="REH31" s="216"/>
      <c r="REI31" s="216"/>
      <c r="REJ31" s="216"/>
      <c r="REK31" s="216"/>
      <c r="REL31" s="216"/>
      <c r="REM31" s="216"/>
      <c r="REN31" s="216"/>
      <c r="REO31" s="216"/>
      <c r="REP31" s="216"/>
      <c r="REQ31" s="216"/>
      <c r="RER31" s="216"/>
      <c r="RES31" s="216"/>
      <c r="RET31" s="216"/>
      <c r="REU31" s="216"/>
      <c r="REV31" s="216"/>
      <c r="REW31" s="216"/>
      <c r="REX31" s="216"/>
      <c r="REY31" s="216"/>
      <c r="REZ31" s="216"/>
      <c r="RFA31" s="216"/>
      <c r="RFB31" s="216"/>
      <c r="RFC31" s="216"/>
      <c r="RFD31" s="216"/>
      <c r="RFE31" s="216"/>
      <c r="RFF31" s="216"/>
      <c r="RFG31" s="216"/>
      <c r="RFH31" s="216"/>
      <c r="RFI31" s="216"/>
      <c r="RFJ31" s="216"/>
      <c r="RFK31" s="216"/>
      <c r="RFL31" s="216"/>
      <c r="RFM31" s="216"/>
      <c r="RFN31" s="216"/>
      <c r="RFO31" s="216"/>
      <c r="RFP31" s="216"/>
      <c r="RFQ31" s="216"/>
      <c r="RFR31" s="216"/>
      <c r="RFS31" s="216"/>
      <c r="RFT31" s="216"/>
      <c r="RFU31" s="216"/>
      <c r="RFV31" s="216"/>
      <c r="RFW31" s="216"/>
      <c r="RFX31" s="216"/>
      <c r="RFY31" s="216"/>
      <c r="RFZ31" s="216"/>
      <c r="RGA31" s="216"/>
      <c r="RGB31" s="216"/>
      <c r="RGC31" s="216"/>
      <c r="RGD31" s="216"/>
      <c r="RGE31" s="216"/>
      <c r="RGF31" s="216"/>
      <c r="RGG31" s="216"/>
      <c r="RGH31" s="216"/>
      <c r="RGI31" s="216"/>
      <c r="RGJ31" s="216"/>
      <c r="RGK31" s="216"/>
      <c r="RGL31" s="216"/>
      <c r="RGM31" s="216"/>
      <c r="RGN31" s="216"/>
      <c r="RGO31" s="216"/>
      <c r="RGP31" s="216"/>
      <c r="RGQ31" s="216"/>
      <c r="RGR31" s="216"/>
      <c r="RGS31" s="216"/>
      <c r="RGT31" s="216"/>
      <c r="RGU31" s="216"/>
      <c r="RGV31" s="216"/>
      <c r="RGW31" s="216"/>
      <c r="RGX31" s="216"/>
      <c r="RGY31" s="216"/>
      <c r="RGZ31" s="216"/>
      <c r="RHA31" s="216"/>
      <c r="RHB31" s="216"/>
      <c r="RHC31" s="216"/>
      <c r="RHD31" s="216"/>
      <c r="RHE31" s="216"/>
      <c r="RHF31" s="216"/>
      <c r="RHG31" s="216"/>
      <c r="RHH31" s="216"/>
      <c r="RHI31" s="216"/>
      <c r="RHJ31" s="216"/>
      <c r="RHK31" s="216"/>
      <c r="RHL31" s="216"/>
      <c r="RHM31" s="216"/>
      <c r="RHN31" s="216"/>
      <c r="RHO31" s="216"/>
      <c r="RHP31" s="216"/>
      <c r="RHQ31" s="216"/>
      <c r="RHR31" s="216"/>
      <c r="RHS31" s="216"/>
      <c r="RHT31" s="216"/>
      <c r="RHU31" s="216"/>
      <c r="RHV31" s="216"/>
      <c r="RHW31" s="216"/>
      <c r="RHX31" s="216"/>
      <c r="RHY31" s="216"/>
      <c r="RHZ31" s="216"/>
      <c r="RIA31" s="216"/>
      <c r="RIB31" s="216"/>
      <c r="RIC31" s="216"/>
      <c r="RID31" s="216"/>
      <c r="RIE31" s="216"/>
      <c r="RIF31" s="216"/>
      <c r="RIG31" s="216"/>
      <c r="RIH31" s="216"/>
      <c r="RII31" s="216"/>
      <c r="RIJ31" s="216"/>
      <c r="RIK31" s="216"/>
      <c r="RIL31" s="216"/>
      <c r="RIM31" s="216"/>
      <c r="RIN31" s="216"/>
      <c r="RIO31" s="216"/>
      <c r="RIP31" s="216"/>
      <c r="RIQ31" s="216"/>
      <c r="RIR31" s="216"/>
      <c r="RIS31" s="216"/>
      <c r="RIT31" s="216"/>
      <c r="RIU31" s="216"/>
      <c r="RIV31" s="216"/>
      <c r="RIW31" s="216"/>
      <c r="RIX31" s="216"/>
      <c r="RIY31" s="216"/>
      <c r="RIZ31" s="216"/>
      <c r="RJA31" s="216"/>
      <c r="RJB31" s="216"/>
      <c r="RJC31" s="216"/>
      <c r="RJD31" s="216"/>
      <c r="RJE31" s="216"/>
      <c r="RJF31" s="216"/>
      <c r="RJG31" s="216"/>
      <c r="RJH31" s="216"/>
      <c r="RJI31" s="216"/>
      <c r="RJJ31" s="216"/>
      <c r="RJK31" s="216"/>
      <c r="RJL31" s="216"/>
      <c r="RJM31" s="216"/>
      <c r="RJN31" s="216"/>
      <c r="RJO31" s="216"/>
      <c r="RJP31" s="216"/>
      <c r="RJQ31" s="216"/>
      <c r="RJR31" s="216"/>
      <c r="RJS31" s="216"/>
      <c r="RJT31" s="216"/>
      <c r="RJU31" s="216"/>
      <c r="RJV31" s="216"/>
      <c r="RJW31" s="216"/>
      <c r="RJX31" s="216"/>
      <c r="RJY31" s="216"/>
      <c r="RJZ31" s="216"/>
      <c r="RKA31" s="216"/>
      <c r="RKB31" s="216"/>
      <c r="RKC31" s="216"/>
      <c r="RKD31" s="216"/>
      <c r="RKE31" s="216"/>
      <c r="RKF31" s="216"/>
      <c r="RKG31" s="216"/>
      <c r="RKH31" s="216"/>
      <c r="RKI31" s="216"/>
      <c r="RKJ31" s="216"/>
      <c r="RKK31" s="216"/>
      <c r="RKL31" s="216"/>
      <c r="RKM31" s="216"/>
      <c r="RKN31" s="216"/>
      <c r="RKO31" s="216"/>
      <c r="RKP31" s="216"/>
      <c r="RKQ31" s="216"/>
      <c r="RKR31" s="216"/>
      <c r="RKS31" s="216"/>
      <c r="RKT31" s="216"/>
      <c r="RKU31" s="216"/>
      <c r="RKV31" s="216"/>
      <c r="RKW31" s="216"/>
      <c r="RKX31" s="216"/>
      <c r="RKY31" s="216"/>
      <c r="RKZ31" s="216"/>
      <c r="RLA31" s="216"/>
      <c r="RLB31" s="216"/>
      <c r="RLC31" s="216"/>
      <c r="RLD31" s="216"/>
      <c r="RLE31" s="216"/>
      <c r="RLF31" s="216"/>
      <c r="RLG31" s="216"/>
      <c r="RLH31" s="216"/>
      <c r="RLI31" s="216"/>
      <c r="RLJ31" s="216"/>
      <c r="RLK31" s="216"/>
      <c r="RLL31" s="216"/>
      <c r="RLM31" s="216"/>
      <c r="RLN31" s="216"/>
      <c r="RLO31" s="216"/>
      <c r="RLP31" s="216"/>
      <c r="RLQ31" s="216"/>
      <c r="RLR31" s="216"/>
      <c r="RLS31" s="216"/>
      <c r="RLT31" s="216"/>
      <c r="RLU31" s="216"/>
      <c r="RLV31" s="216"/>
      <c r="RLW31" s="216"/>
      <c r="RLX31" s="216"/>
      <c r="RLY31" s="216"/>
      <c r="RLZ31" s="216"/>
      <c r="RMA31" s="216"/>
      <c r="RMB31" s="216"/>
      <c r="RMC31" s="216"/>
      <c r="RMD31" s="216"/>
      <c r="RME31" s="216"/>
      <c r="RMF31" s="216"/>
      <c r="RMG31" s="216"/>
      <c r="RMH31" s="216"/>
      <c r="RMI31" s="216"/>
      <c r="RMJ31" s="216"/>
      <c r="RMK31" s="216"/>
      <c r="RML31" s="216"/>
      <c r="RMM31" s="216"/>
      <c r="RMN31" s="216"/>
      <c r="RMO31" s="216"/>
      <c r="RMP31" s="216"/>
      <c r="RMQ31" s="216"/>
      <c r="RMR31" s="216"/>
      <c r="RMS31" s="216"/>
      <c r="RMT31" s="216"/>
      <c r="RMU31" s="216"/>
      <c r="RMV31" s="216"/>
      <c r="RMW31" s="216"/>
      <c r="RMX31" s="216"/>
      <c r="RMY31" s="216"/>
      <c r="RMZ31" s="216"/>
      <c r="RNA31" s="216"/>
      <c r="RNB31" s="216"/>
      <c r="RNC31" s="216"/>
      <c r="RND31" s="216"/>
      <c r="RNE31" s="216"/>
      <c r="RNF31" s="216"/>
      <c r="RNG31" s="216"/>
      <c r="RNH31" s="216"/>
      <c r="RNI31" s="216"/>
      <c r="RNJ31" s="216"/>
      <c r="RNK31" s="216"/>
      <c r="RNL31" s="216"/>
      <c r="RNM31" s="216"/>
      <c r="RNN31" s="216"/>
      <c r="RNO31" s="216"/>
      <c r="RNP31" s="216"/>
      <c r="RNQ31" s="216"/>
      <c r="RNR31" s="216"/>
      <c r="RNS31" s="216"/>
      <c r="RNT31" s="216"/>
      <c r="RNU31" s="216"/>
      <c r="RNV31" s="216"/>
      <c r="RNW31" s="216"/>
      <c r="RNX31" s="216"/>
      <c r="RNY31" s="216"/>
      <c r="RNZ31" s="216"/>
      <c r="ROA31" s="216"/>
      <c r="ROB31" s="216"/>
      <c r="ROC31" s="216"/>
      <c r="ROD31" s="216"/>
      <c r="ROE31" s="216"/>
      <c r="ROF31" s="216"/>
      <c r="ROG31" s="216"/>
      <c r="ROH31" s="216"/>
      <c r="ROI31" s="216"/>
      <c r="ROJ31" s="216"/>
      <c r="ROK31" s="216"/>
      <c r="ROL31" s="216"/>
      <c r="ROM31" s="216"/>
      <c r="RON31" s="216"/>
      <c r="ROO31" s="216"/>
      <c r="ROP31" s="216"/>
      <c r="ROQ31" s="216"/>
      <c r="ROR31" s="216"/>
      <c r="ROS31" s="216"/>
      <c r="ROT31" s="216"/>
      <c r="ROU31" s="216"/>
      <c r="ROV31" s="216"/>
      <c r="ROW31" s="216"/>
      <c r="ROX31" s="216"/>
      <c r="ROY31" s="216"/>
      <c r="ROZ31" s="216"/>
      <c r="RPA31" s="216"/>
      <c r="RPB31" s="216"/>
      <c r="RPC31" s="216"/>
      <c r="RPD31" s="216"/>
      <c r="RPE31" s="216"/>
      <c r="RPF31" s="216"/>
      <c r="RPG31" s="216"/>
      <c r="RPH31" s="216"/>
      <c r="RPI31" s="216"/>
      <c r="RPJ31" s="216"/>
      <c r="RPK31" s="216"/>
      <c r="RPL31" s="216"/>
      <c r="RPM31" s="216"/>
      <c r="RPN31" s="216"/>
      <c r="RPO31" s="216"/>
      <c r="RPP31" s="216"/>
      <c r="RPQ31" s="216"/>
      <c r="RPR31" s="216"/>
      <c r="RPS31" s="216"/>
      <c r="RPT31" s="216"/>
      <c r="RPU31" s="216"/>
      <c r="RPV31" s="216"/>
      <c r="RPW31" s="216"/>
      <c r="RPX31" s="216"/>
      <c r="RPY31" s="216"/>
      <c r="RPZ31" s="216"/>
      <c r="RQA31" s="216"/>
      <c r="RQB31" s="216"/>
      <c r="RQC31" s="216"/>
      <c r="RQD31" s="216"/>
      <c r="RQE31" s="216"/>
      <c r="RQF31" s="216"/>
      <c r="RQG31" s="216"/>
      <c r="RQH31" s="216"/>
      <c r="RQI31" s="216"/>
      <c r="RQJ31" s="216"/>
      <c r="RQK31" s="216"/>
      <c r="RQL31" s="216"/>
      <c r="RQM31" s="216"/>
      <c r="RQN31" s="216"/>
      <c r="RQO31" s="216"/>
      <c r="RQP31" s="216"/>
      <c r="RQQ31" s="216"/>
      <c r="RQR31" s="216"/>
      <c r="RQS31" s="216"/>
      <c r="RQT31" s="216"/>
      <c r="RQU31" s="216"/>
      <c r="RQV31" s="216"/>
      <c r="RQW31" s="216"/>
      <c r="RQX31" s="216"/>
      <c r="RQY31" s="216"/>
      <c r="RQZ31" s="216"/>
      <c r="RRA31" s="216"/>
      <c r="RRB31" s="216"/>
      <c r="RRC31" s="216"/>
      <c r="RRD31" s="216"/>
      <c r="RRE31" s="216"/>
      <c r="RRF31" s="216"/>
      <c r="RRG31" s="216"/>
      <c r="RRH31" s="216"/>
      <c r="RRI31" s="216"/>
      <c r="RRJ31" s="216"/>
      <c r="RRK31" s="216"/>
      <c r="RRL31" s="216"/>
      <c r="RRM31" s="216"/>
      <c r="RRN31" s="216"/>
      <c r="RRO31" s="216"/>
      <c r="RRP31" s="216"/>
      <c r="RRQ31" s="216"/>
      <c r="RRR31" s="216"/>
      <c r="RRS31" s="216"/>
      <c r="RRT31" s="216"/>
      <c r="RRU31" s="216"/>
      <c r="RRV31" s="216"/>
      <c r="RRW31" s="216"/>
      <c r="RRX31" s="216"/>
      <c r="RRY31" s="216"/>
      <c r="RRZ31" s="216"/>
      <c r="RSA31" s="216"/>
      <c r="RSB31" s="216"/>
      <c r="RSC31" s="216"/>
      <c r="RSD31" s="216"/>
      <c r="RSE31" s="216"/>
      <c r="RSF31" s="216"/>
      <c r="RSG31" s="216"/>
      <c r="RSH31" s="216"/>
      <c r="RSI31" s="216"/>
      <c r="RSJ31" s="216"/>
      <c r="RSK31" s="216"/>
      <c r="RSL31" s="216"/>
      <c r="RSM31" s="216"/>
      <c r="RSN31" s="216"/>
      <c r="RSO31" s="216"/>
      <c r="RSP31" s="216"/>
      <c r="RSQ31" s="216"/>
      <c r="RSR31" s="216"/>
      <c r="RSS31" s="216"/>
      <c r="RST31" s="216"/>
      <c r="RSU31" s="216"/>
      <c r="RSV31" s="216"/>
      <c r="RSW31" s="216"/>
      <c r="RSX31" s="216"/>
      <c r="RSY31" s="216"/>
      <c r="RSZ31" s="216"/>
      <c r="RTA31" s="216"/>
      <c r="RTB31" s="216"/>
      <c r="RTC31" s="216"/>
      <c r="RTD31" s="216"/>
      <c r="RTE31" s="216"/>
      <c r="RTF31" s="216"/>
      <c r="RTG31" s="216"/>
      <c r="RTH31" s="216"/>
      <c r="RTI31" s="216"/>
      <c r="RTJ31" s="216"/>
      <c r="RTK31" s="216"/>
      <c r="RTL31" s="216"/>
      <c r="RTM31" s="216"/>
      <c r="RTN31" s="216"/>
      <c r="RTO31" s="216"/>
      <c r="RTP31" s="216"/>
      <c r="RTQ31" s="216"/>
      <c r="RTR31" s="216"/>
      <c r="RTS31" s="216"/>
      <c r="RTT31" s="216"/>
      <c r="RTU31" s="216"/>
      <c r="RTV31" s="216"/>
      <c r="RTW31" s="216"/>
      <c r="RTX31" s="216"/>
      <c r="RTY31" s="216"/>
      <c r="RTZ31" s="216"/>
      <c r="RUA31" s="216"/>
      <c r="RUB31" s="216"/>
      <c r="RUC31" s="216"/>
      <c r="RUD31" s="216"/>
      <c r="RUE31" s="216"/>
      <c r="RUF31" s="216"/>
      <c r="RUG31" s="216"/>
      <c r="RUH31" s="216"/>
      <c r="RUI31" s="216"/>
      <c r="RUJ31" s="216"/>
      <c r="RUK31" s="216"/>
      <c r="RUL31" s="216"/>
      <c r="RUM31" s="216"/>
      <c r="RUN31" s="216"/>
      <c r="RUO31" s="216"/>
      <c r="RUP31" s="216"/>
      <c r="RUQ31" s="216"/>
      <c r="RUR31" s="216"/>
      <c r="RUS31" s="216"/>
      <c r="RUT31" s="216"/>
      <c r="RUU31" s="216"/>
      <c r="RUV31" s="216"/>
      <c r="RUW31" s="216"/>
      <c r="RUX31" s="216"/>
      <c r="RUY31" s="216"/>
      <c r="RUZ31" s="216"/>
      <c r="RVA31" s="216"/>
      <c r="RVB31" s="216"/>
      <c r="RVC31" s="216"/>
      <c r="RVD31" s="216"/>
      <c r="RVE31" s="216"/>
      <c r="RVF31" s="216"/>
      <c r="RVG31" s="216"/>
      <c r="RVH31" s="216"/>
      <c r="RVI31" s="216"/>
      <c r="RVJ31" s="216"/>
      <c r="RVK31" s="216"/>
      <c r="RVL31" s="216"/>
      <c r="RVM31" s="216"/>
      <c r="RVN31" s="216"/>
      <c r="RVO31" s="216"/>
      <c r="RVP31" s="216"/>
      <c r="RVQ31" s="216"/>
      <c r="RVR31" s="216"/>
      <c r="RVS31" s="216"/>
      <c r="RVT31" s="216"/>
      <c r="RVU31" s="216"/>
      <c r="RVV31" s="216"/>
      <c r="RVW31" s="216"/>
      <c r="RVX31" s="216"/>
      <c r="RVY31" s="216"/>
      <c r="RVZ31" s="216"/>
      <c r="RWA31" s="216"/>
      <c r="RWB31" s="216"/>
      <c r="RWC31" s="216"/>
      <c r="RWD31" s="216"/>
      <c r="RWE31" s="216"/>
      <c r="RWF31" s="216"/>
      <c r="RWG31" s="216"/>
      <c r="RWH31" s="216"/>
      <c r="RWI31" s="216"/>
      <c r="RWJ31" s="216"/>
      <c r="RWK31" s="216"/>
      <c r="RWL31" s="216"/>
      <c r="RWM31" s="216"/>
      <c r="RWN31" s="216"/>
      <c r="RWO31" s="216"/>
      <c r="RWP31" s="216"/>
      <c r="RWQ31" s="216"/>
      <c r="RWR31" s="216"/>
      <c r="RWS31" s="216"/>
      <c r="RWT31" s="216"/>
      <c r="RWU31" s="216"/>
      <c r="RWV31" s="216"/>
      <c r="RWW31" s="216"/>
      <c r="RWX31" s="216"/>
      <c r="RWY31" s="216"/>
      <c r="RWZ31" s="216"/>
      <c r="RXA31" s="216"/>
      <c r="RXB31" s="216"/>
      <c r="RXC31" s="216"/>
      <c r="RXD31" s="216"/>
      <c r="RXE31" s="216"/>
      <c r="RXF31" s="216"/>
      <c r="RXG31" s="216"/>
      <c r="RXH31" s="216"/>
      <c r="RXI31" s="216"/>
      <c r="RXJ31" s="216"/>
      <c r="RXK31" s="216"/>
      <c r="RXL31" s="216"/>
      <c r="RXM31" s="216"/>
      <c r="RXN31" s="216"/>
      <c r="RXO31" s="216"/>
      <c r="RXP31" s="216"/>
      <c r="RXQ31" s="216"/>
      <c r="RXR31" s="216"/>
      <c r="RXS31" s="216"/>
      <c r="RXT31" s="216"/>
      <c r="RXU31" s="216"/>
      <c r="RXV31" s="216"/>
      <c r="RXW31" s="216"/>
      <c r="RXX31" s="216"/>
      <c r="RXY31" s="216"/>
      <c r="RXZ31" s="216"/>
      <c r="RYA31" s="216"/>
      <c r="RYB31" s="216"/>
      <c r="RYC31" s="216"/>
      <c r="RYD31" s="216"/>
      <c r="RYE31" s="216"/>
      <c r="RYF31" s="216"/>
      <c r="RYG31" s="216"/>
      <c r="RYH31" s="216"/>
      <c r="RYI31" s="216"/>
      <c r="RYJ31" s="216"/>
      <c r="RYK31" s="216"/>
      <c r="RYL31" s="216"/>
      <c r="RYM31" s="216"/>
      <c r="RYN31" s="216"/>
      <c r="RYO31" s="216"/>
      <c r="RYP31" s="216"/>
      <c r="RYQ31" s="216"/>
      <c r="RYR31" s="216"/>
      <c r="RYS31" s="216"/>
      <c r="RYT31" s="216"/>
      <c r="RYU31" s="216"/>
      <c r="RYV31" s="216"/>
      <c r="RYW31" s="216"/>
      <c r="RYX31" s="216"/>
      <c r="RYY31" s="216"/>
      <c r="RYZ31" s="216"/>
      <c r="RZA31" s="216"/>
      <c r="RZB31" s="216"/>
      <c r="RZC31" s="216"/>
      <c r="RZD31" s="216"/>
      <c r="RZE31" s="216"/>
      <c r="RZF31" s="216"/>
      <c r="RZG31" s="216"/>
      <c r="RZH31" s="216"/>
      <c r="RZI31" s="216"/>
      <c r="RZJ31" s="216"/>
      <c r="RZK31" s="216"/>
      <c r="RZL31" s="216"/>
      <c r="RZM31" s="216"/>
      <c r="RZN31" s="216"/>
      <c r="RZO31" s="216"/>
      <c r="RZP31" s="216"/>
      <c r="RZQ31" s="216"/>
      <c r="RZR31" s="216"/>
      <c r="RZS31" s="216"/>
      <c r="RZT31" s="216"/>
      <c r="RZU31" s="216"/>
      <c r="RZV31" s="216"/>
      <c r="RZW31" s="216"/>
      <c r="RZX31" s="216"/>
      <c r="RZY31" s="216"/>
      <c r="RZZ31" s="216"/>
      <c r="SAA31" s="216"/>
      <c r="SAB31" s="216"/>
      <c r="SAC31" s="216"/>
      <c r="SAD31" s="216"/>
      <c r="SAE31" s="216"/>
      <c r="SAF31" s="216"/>
      <c r="SAG31" s="216"/>
      <c r="SAH31" s="216"/>
      <c r="SAI31" s="216"/>
      <c r="SAJ31" s="216"/>
      <c r="SAK31" s="216"/>
      <c r="SAL31" s="216"/>
      <c r="SAM31" s="216"/>
      <c r="SAN31" s="216"/>
      <c r="SAO31" s="216"/>
      <c r="SAP31" s="216"/>
      <c r="SAQ31" s="216"/>
      <c r="SAR31" s="216"/>
      <c r="SAS31" s="216"/>
      <c r="SAT31" s="216"/>
      <c r="SAU31" s="216"/>
      <c r="SAV31" s="216"/>
      <c r="SAW31" s="216"/>
      <c r="SAX31" s="216"/>
      <c r="SAY31" s="216"/>
      <c r="SAZ31" s="216"/>
      <c r="SBA31" s="216"/>
      <c r="SBB31" s="216"/>
      <c r="SBC31" s="216"/>
      <c r="SBD31" s="216"/>
      <c r="SBE31" s="216"/>
      <c r="SBF31" s="216"/>
      <c r="SBG31" s="216"/>
      <c r="SBH31" s="216"/>
      <c r="SBI31" s="216"/>
      <c r="SBJ31" s="216"/>
      <c r="SBK31" s="216"/>
      <c r="SBL31" s="216"/>
      <c r="SBM31" s="216"/>
      <c r="SBN31" s="216"/>
      <c r="SBO31" s="216"/>
      <c r="SBP31" s="216"/>
      <c r="SBQ31" s="216"/>
      <c r="SBR31" s="216"/>
      <c r="SBS31" s="216"/>
      <c r="SBT31" s="216"/>
      <c r="SBU31" s="216"/>
      <c r="SBV31" s="216"/>
      <c r="SBW31" s="216"/>
      <c r="SBX31" s="216"/>
      <c r="SBY31" s="216"/>
      <c r="SBZ31" s="216"/>
      <c r="SCA31" s="216"/>
      <c r="SCB31" s="216"/>
      <c r="SCC31" s="216"/>
      <c r="SCD31" s="216"/>
      <c r="SCE31" s="216"/>
      <c r="SCF31" s="216"/>
      <c r="SCG31" s="216"/>
      <c r="SCH31" s="216"/>
      <c r="SCI31" s="216"/>
      <c r="SCJ31" s="216"/>
      <c r="SCK31" s="216"/>
      <c r="SCL31" s="216"/>
      <c r="SCM31" s="216"/>
      <c r="SCN31" s="216"/>
      <c r="SCO31" s="216"/>
      <c r="SCP31" s="216"/>
      <c r="SCQ31" s="216"/>
      <c r="SCR31" s="216"/>
      <c r="SCS31" s="216"/>
      <c r="SCT31" s="216"/>
      <c r="SCU31" s="216"/>
      <c r="SCV31" s="216"/>
      <c r="SCW31" s="216"/>
      <c r="SCX31" s="216"/>
      <c r="SCY31" s="216"/>
      <c r="SCZ31" s="216"/>
      <c r="SDA31" s="216"/>
      <c r="SDB31" s="216"/>
      <c r="SDC31" s="216"/>
      <c r="SDD31" s="216"/>
      <c r="SDE31" s="216"/>
      <c r="SDF31" s="216"/>
      <c r="SDG31" s="216"/>
      <c r="SDH31" s="216"/>
      <c r="SDI31" s="216"/>
      <c r="SDJ31" s="216"/>
      <c r="SDK31" s="216"/>
      <c r="SDL31" s="216"/>
      <c r="SDM31" s="216"/>
      <c r="SDN31" s="216"/>
      <c r="SDO31" s="216"/>
      <c r="SDP31" s="216"/>
      <c r="SDQ31" s="216"/>
      <c r="SDR31" s="216"/>
      <c r="SDS31" s="216"/>
      <c r="SDT31" s="216"/>
      <c r="SDU31" s="216"/>
      <c r="SDV31" s="216"/>
      <c r="SDW31" s="216"/>
      <c r="SDX31" s="216"/>
      <c r="SDY31" s="216"/>
      <c r="SDZ31" s="216"/>
      <c r="SEA31" s="216"/>
      <c r="SEB31" s="216"/>
      <c r="SEC31" s="216"/>
      <c r="SED31" s="216"/>
      <c r="SEE31" s="216"/>
      <c r="SEF31" s="216"/>
      <c r="SEG31" s="216"/>
      <c r="SEH31" s="216"/>
      <c r="SEI31" s="216"/>
      <c r="SEJ31" s="216"/>
      <c r="SEK31" s="216"/>
      <c r="SEL31" s="216"/>
      <c r="SEM31" s="216"/>
      <c r="SEN31" s="216"/>
      <c r="SEO31" s="216"/>
      <c r="SEP31" s="216"/>
      <c r="SEQ31" s="216"/>
      <c r="SER31" s="216"/>
      <c r="SES31" s="216"/>
      <c r="SET31" s="216"/>
      <c r="SEU31" s="216"/>
      <c r="SEV31" s="216"/>
      <c r="SEW31" s="216"/>
      <c r="SEX31" s="216"/>
      <c r="SEY31" s="216"/>
      <c r="SEZ31" s="216"/>
      <c r="SFA31" s="216"/>
      <c r="SFB31" s="216"/>
      <c r="SFC31" s="216"/>
      <c r="SFD31" s="216"/>
      <c r="SFE31" s="216"/>
      <c r="SFF31" s="216"/>
      <c r="SFG31" s="216"/>
      <c r="SFH31" s="216"/>
      <c r="SFI31" s="216"/>
      <c r="SFJ31" s="216"/>
      <c r="SFK31" s="216"/>
      <c r="SFL31" s="216"/>
      <c r="SFM31" s="216"/>
      <c r="SFN31" s="216"/>
      <c r="SFO31" s="216"/>
      <c r="SFP31" s="216"/>
      <c r="SFQ31" s="216"/>
      <c r="SFR31" s="216"/>
      <c r="SFS31" s="216"/>
      <c r="SFT31" s="216"/>
      <c r="SFU31" s="216"/>
      <c r="SFV31" s="216"/>
      <c r="SFW31" s="216"/>
      <c r="SFX31" s="216"/>
      <c r="SFY31" s="216"/>
      <c r="SFZ31" s="216"/>
      <c r="SGA31" s="216"/>
      <c r="SGB31" s="216"/>
      <c r="SGC31" s="216"/>
      <c r="SGD31" s="216"/>
      <c r="SGE31" s="216"/>
      <c r="SGF31" s="216"/>
      <c r="SGG31" s="216"/>
      <c r="SGH31" s="216"/>
      <c r="SGI31" s="216"/>
      <c r="SGJ31" s="216"/>
      <c r="SGK31" s="216"/>
      <c r="SGL31" s="216"/>
      <c r="SGM31" s="216"/>
      <c r="SGN31" s="216"/>
      <c r="SGO31" s="216"/>
      <c r="SGP31" s="216"/>
      <c r="SGQ31" s="216"/>
      <c r="SGR31" s="216"/>
      <c r="SGS31" s="216"/>
      <c r="SGT31" s="216"/>
      <c r="SGU31" s="216"/>
      <c r="SGV31" s="216"/>
      <c r="SGW31" s="216"/>
      <c r="SGX31" s="216"/>
      <c r="SGY31" s="216"/>
      <c r="SGZ31" s="216"/>
      <c r="SHA31" s="216"/>
      <c r="SHB31" s="216"/>
      <c r="SHC31" s="216"/>
      <c r="SHD31" s="216"/>
      <c r="SHE31" s="216"/>
      <c r="SHF31" s="216"/>
      <c r="SHG31" s="216"/>
      <c r="SHH31" s="216"/>
      <c r="SHI31" s="216"/>
      <c r="SHJ31" s="216"/>
      <c r="SHK31" s="216"/>
      <c r="SHL31" s="216"/>
      <c r="SHM31" s="216"/>
      <c r="SHN31" s="216"/>
      <c r="SHO31" s="216"/>
      <c r="SHP31" s="216"/>
      <c r="SHQ31" s="216"/>
      <c r="SHR31" s="216"/>
      <c r="SHS31" s="216"/>
      <c r="SHT31" s="216"/>
      <c r="SHU31" s="216"/>
      <c r="SHV31" s="216"/>
      <c r="SHW31" s="216"/>
      <c r="SHX31" s="216"/>
      <c r="SHY31" s="216"/>
      <c r="SHZ31" s="216"/>
      <c r="SIA31" s="216"/>
      <c r="SIB31" s="216"/>
      <c r="SIC31" s="216"/>
      <c r="SID31" s="216"/>
      <c r="SIE31" s="216"/>
      <c r="SIF31" s="216"/>
      <c r="SIG31" s="216"/>
      <c r="SIH31" s="216"/>
      <c r="SII31" s="216"/>
      <c r="SIJ31" s="216"/>
      <c r="SIK31" s="216"/>
      <c r="SIL31" s="216"/>
      <c r="SIM31" s="216"/>
      <c r="SIN31" s="216"/>
      <c r="SIO31" s="216"/>
      <c r="SIP31" s="216"/>
      <c r="SIQ31" s="216"/>
      <c r="SIR31" s="216"/>
      <c r="SIS31" s="216"/>
      <c r="SIT31" s="216"/>
      <c r="SIU31" s="216"/>
      <c r="SIV31" s="216"/>
      <c r="SIW31" s="216"/>
      <c r="SIX31" s="216"/>
      <c r="SIY31" s="216"/>
      <c r="SIZ31" s="216"/>
      <c r="SJA31" s="216"/>
      <c r="SJB31" s="216"/>
      <c r="SJC31" s="216"/>
      <c r="SJD31" s="216"/>
      <c r="SJE31" s="216"/>
      <c r="SJF31" s="216"/>
      <c r="SJG31" s="216"/>
      <c r="SJH31" s="216"/>
      <c r="SJI31" s="216"/>
      <c r="SJJ31" s="216"/>
      <c r="SJK31" s="216"/>
      <c r="SJL31" s="216"/>
      <c r="SJM31" s="216"/>
      <c r="SJN31" s="216"/>
      <c r="SJO31" s="216"/>
      <c r="SJP31" s="216"/>
      <c r="SJQ31" s="216"/>
      <c r="SJR31" s="216"/>
      <c r="SJS31" s="216"/>
      <c r="SJT31" s="216"/>
      <c r="SJU31" s="216"/>
      <c r="SJV31" s="216"/>
      <c r="SJW31" s="216"/>
      <c r="SJX31" s="216"/>
      <c r="SJY31" s="216"/>
      <c r="SJZ31" s="216"/>
      <c r="SKA31" s="216"/>
      <c r="SKB31" s="216"/>
      <c r="SKC31" s="216"/>
      <c r="SKD31" s="216"/>
      <c r="SKE31" s="216"/>
      <c r="SKF31" s="216"/>
      <c r="SKG31" s="216"/>
      <c r="SKH31" s="216"/>
      <c r="SKI31" s="216"/>
      <c r="SKJ31" s="216"/>
      <c r="SKK31" s="216"/>
      <c r="SKL31" s="216"/>
      <c r="SKM31" s="216"/>
      <c r="SKN31" s="216"/>
      <c r="SKO31" s="216"/>
      <c r="SKP31" s="216"/>
      <c r="SKQ31" s="216"/>
      <c r="SKR31" s="216"/>
      <c r="SKS31" s="216"/>
      <c r="SKT31" s="216"/>
      <c r="SKU31" s="216"/>
      <c r="SKV31" s="216"/>
      <c r="SKW31" s="216"/>
      <c r="SKX31" s="216"/>
      <c r="SKY31" s="216"/>
      <c r="SKZ31" s="216"/>
      <c r="SLA31" s="216"/>
      <c r="SLB31" s="216"/>
      <c r="SLC31" s="216"/>
      <c r="SLD31" s="216"/>
      <c r="SLE31" s="216"/>
      <c r="SLF31" s="216"/>
      <c r="SLG31" s="216"/>
      <c r="SLH31" s="216"/>
      <c r="SLI31" s="216"/>
      <c r="SLJ31" s="216"/>
      <c r="SLK31" s="216"/>
      <c r="SLL31" s="216"/>
      <c r="SLM31" s="216"/>
      <c r="SLN31" s="216"/>
      <c r="SLO31" s="216"/>
      <c r="SLP31" s="216"/>
      <c r="SLQ31" s="216"/>
      <c r="SLR31" s="216"/>
      <c r="SLS31" s="216"/>
      <c r="SLT31" s="216"/>
      <c r="SLU31" s="216"/>
      <c r="SLV31" s="216"/>
      <c r="SLW31" s="216"/>
      <c r="SLX31" s="216"/>
      <c r="SLY31" s="216"/>
      <c r="SLZ31" s="216"/>
      <c r="SMA31" s="216"/>
      <c r="SMB31" s="216"/>
      <c r="SMC31" s="216"/>
      <c r="SMD31" s="216"/>
      <c r="SME31" s="216"/>
      <c r="SMF31" s="216"/>
      <c r="SMG31" s="216"/>
      <c r="SMH31" s="216"/>
      <c r="SMI31" s="216"/>
      <c r="SMJ31" s="216"/>
      <c r="SMK31" s="216"/>
      <c r="SML31" s="216"/>
      <c r="SMM31" s="216"/>
      <c r="SMN31" s="216"/>
      <c r="SMO31" s="216"/>
      <c r="SMP31" s="216"/>
      <c r="SMQ31" s="216"/>
      <c r="SMR31" s="216"/>
      <c r="SMS31" s="216"/>
      <c r="SMT31" s="216"/>
      <c r="SMU31" s="216"/>
      <c r="SMV31" s="216"/>
      <c r="SMW31" s="216"/>
      <c r="SMX31" s="216"/>
      <c r="SMY31" s="216"/>
      <c r="SMZ31" s="216"/>
      <c r="SNA31" s="216"/>
      <c r="SNB31" s="216"/>
      <c r="SNC31" s="216"/>
      <c r="SND31" s="216"/>
      <c r="SNE31" s="216"/>
      <c r="SNF31" s="216"/>
      <c r="SNG31" s="216"/>
      <c r="SNH31" s="216"/>
      <c r="SNI31" s="216"/>
      <c r="SNJ31" s="216"/>
      <c r="SNK31" s="216"/>
      <c r="SNL31" s="216"/>
      <c r="SNM31" s="216"/>
      <c r="SNN31" s="216"/>
      <c r="SNO31" s="216"/>
      <c r="SNP31" s="216"/>
      <c r="SNQ31" s="216"/>
      <c r="SNR31" s="216"/>
      <c r="SNS31" s="216"/>
      <c r="SNT31" s="216"/>
      <c r="SNU31" s="216"/>
      <c r="SNV31" s="216"/>
      <c r="SNW31" s="216"/>
      <c r="SNX31" s="216"/>
      <c r="SNY31" s="216"/>
      <c r="SNZ31" s="216"/>
      <c r="SOA31" s="216"/>
      <c r="SOB31" s="216"/>
      <c r="SOC31" s="216"/>
      <c r="SOD31" s="216"/>
      <c r="SOE31" s="216"/>
      <c r="SOF31" s="216"/>
      <c r="SOG31" s="216"/>
      <c r="SOH31" s="216"/>
      <c r="SOI31" s="216"/>
      <c r="SOJ31" s="216"/>
      <c r="SOK31" s="216"/>
      <c r="SOL31" s="216"/>
      <c r="SOM31" s="216"/>
      <c r="SON31" s="216"/>
      <c r="SOO31" s="216"/>
      <c r="SOP31" s="216"/>
      <c r="SOQ31" s="216"/>
      <c r="SOR31" s="216"/>
      <c r="SOS31" s="216"/>
      <c r="SOT31" s="216"/>
      <c r="SOU31" s="216"/>
      <c r="SOV31" s="216"/>
      <c r="SOW31" s="216"/>
      <c r="SOX31" s="216"/>
      <c r="SOY31" s="216"/>
      <c r="SOZ31" s="216"/>
      <c r="SPA31" s="216"/>
      <c r="SPB31" s="216"/>
      <c r="SPC31" s="216"/>
      <c r="SPD31" s="216"/>
      <c r="SPE31" s="216"/>
      <c r="SPF31" s="216"/>
      <c r="SPG31" s="216"/>
      <c r="SPH31" s="216"/>
      <c r="SPI31" s="216"/>
      <c r="SPJ31" s="216"/>
      <c r="SPK31" s="216"/>
      <c r="SPL31" s="216"/>
      <c r="SPM31" s="216"/>
      <c r="SPN31" s="216"/>
      <c r="SPO31" s="216"/>
      <c r="SPP31" s="216"/>
      <c r="SPQ31" s="216"/>
      <c r="SPR31" s="216"/>
      <c r="SPS31" s="216"/>
      <c r="SPT31" s="216"/>
      <c r="SPU31" s="216"/>
      <c r="SPV31" s="216"/>
      <c r="SPW31" s="216"/>
      <c r="SPX31" s="216"/>
      <c r="SPY31" s="216"/>
      <c r="SPZ31" s="216"/>
      <c r="SQA31" s="216"/>
      <c r="SQB31" s="216"/>
      <c r="SQC31" s="216"/>
      <c r="SQD31" s="216"/>
      <c r="SQE31" s="216"/>
      <c r="SQF31" s="216"/>
      <c r="SQG31" s="216"/>
      <c r="SQH31" s="216"/>
      <c r="SQI31" s="216"/>
      <c r="SQJ31" s="216"/>
      <c r="SQK31" s="216"/>
      <c r="SQL31" s="216"/>
      <c r="SQM31" s="216"/>
      <c r="SQN31" s="216"/>
      <c r="SQO31" s="216"/>
      <c r="SQP31" s="216"/>
      <c r="SQQ31" s="216"/>
      <c r="SQR31" s="216"/>
      <c r="SQS31" s="216"/>
      <c r="SQT31" s="216"/>
      <c r="SQU31" s="216"/>
      <c r="SQV31" s="216"/>
      <c r="SQW31" s="216"/>
      <c r="SQX31" s="216"/>
      <c r="SQY31" s="216"/>
      <c r="SQZ31" s="216"/>
      <c r="SRA31" s="216"/>
      <c r="SRB31" s="216"/>
      <c r="SRC31" s="216"/>
      <c r="SRD31" s="216"/>
      <c r="SRE31" s="216"/>
      <c r="SRF31" s="216"/>
      <c r="SRG31" s="216"/>
      <c r="SRH31" s="216"/>
      <c r="SRI31" s="216"/>
      <c r="SRJ31" s="216"/>
      <c r="SRK31" s="216"/>
      <c r="SRL31" s="216"/>
      <c r="SRM31" s="216"/>
      <c r="SRN31" s="216"/>
      <c r="SRO31" s="216"/>
      <c r="SRP31" s="216"/>
      <c r="SRQ31" s="216"/>
      <c r="SRR31" s="216"/>
      <c r="SRS31" s="216"/>
      <c r="SRT31" s="216"/>
      <c r="SRU31" s="216"/>
      <c r="SRV31" s="216"/>
      <c r="SRW31" s="216"/>
      <c r="SRX31" s="216"/>
      <c r="SRY31" s="216"/>
      <c r="SRZ31" s="216"/>
      <c r="SSA31" s="216"/>
      <c r="SSB31" s="216"/>
      <c r="SSC31" s="216"/>
      <c r="SSD31" s="216"/>
      <c r="SSE31" s="216"/>
      <c r="SSF31" s="216"/>
      <c r="SSG31" s="216"/>
      <c r="SSH31" s="216"/>
      <c r="SSI31" s="216"/>
      <c r="SSJ31" s="216"/>
      <c r="SSK31" s="216"/>
      <c r="SSL31" s="216"/>
      <c r="SSM31" s="216"/>
      <c r="SSN31" s="216"/>
      <c r="SSO31" s="216"/>
      <c r="SSP31" s="216"/>
      <c r="SSQ31" s="216"/>
      <c r="SSR31" s="216"/>
      <c r="SSS31" s="216"/>
      <c r="SST31" s="216"/>
      <c r="SSU31" s="216"/>
      <c r="SSV31" s="216"/>
      <c r="SSW31" s="216"/>
      <c r="SSX31" s="216"/>
      <c r="SSY31" s="216"/>
      <c r="SSZ31" s="216"/>
      <c r="STA31" s="216"/>
      <c r="STB31" s="216"/>
      <c r="STC31" s="216"/>
      <c r="STD31" s="216"/>
      <c r="STE31" s="216"/>
      <c r="STF31" s="216"/>
      <c r="STG31" s="216"/>
      <c r="STH31" s="216"/>
      <c r="STI31" s="216"/>
      <c r="STJ31" s="216"/>
      <c r="STK31" s="216"/>
      <c r="STL31" s="216"/>
      <c r="STM31" s="216"/>
      <c r="STN31" s="216"/>
      <c r="STO31" s="216"/>
      <c r="STP31" s="216"/>
      <c r="STQ31" s="216"/>
      <c r="STR31" s="216"/>
      <c r="STS31" s="216"/>
      <c r="STT31" s="216"/>
      <c r="STU31" s="216"/>
      <c r="STV31" s="216"/>
      <c r="STW31" s="216"/>
      <c r="STX31" s="216"/>
      <c r="STY31" s="216"/>
      <c r="STZ31" s="216"/>
      <c r="SUA31" s="216"/>
      <c r="SUB31" s="216"/>
      <c r="SUC31" s="216"/>
      <c r="SUD31" s="216"/>
      <c r="SUE31" s="216"/>
      <c r="SUF31" s="216"/>
      <c r="SUG31" s="216"/>
      <c r="SUH31" s="216"/>
      <c r="SUI31" s="216"/>
      <c r="SUJ31" s="216"/>
      <c r="SUK31" s="216"/>
      <c r="SUL31" s="216"/>
      <c r="SUM31" s="216"/>
      <c r="SUN31" s="216"/>
      <c r="SUO31" s="216"/>
      <c r="SUP31" s="216"/>
      <c r="SUQ31" s="216"/>
      <c r="SUR31" s="216"/>
      <c r="SUS31" s="216"/>
      <c r="SUT31" s="216"/>
      <c r="SUU31" s="216"/>
      <c r="SUV31" s="216"/>
      <c r="SUW31" s="216"/>
      <c r="SUX31" s="216"/>
      <c r="SUY31" s="216"/>
      <c r="SUZ31" s="216"/>
      <c r="SVA31" s="216"/>
      <c r="SVB31" s="216"/>
      <c r="SVC31" s="216"/>
      <c r="SVD31" s="216"/>
      <c r="SVE31" s="216"/>
      <c r="SVF31" s="216"/>
      <c r="SVG31" s="216"/>
      <c r="SVH31" s="216"/>
      <c r="SVI31" s="216"/>
      <c r="SVJ31" s="216"/>
      <c r="SVK31" s="216"/>
      <c r="SVL31" s="216"/>
      <c r="SVM31" s="216"/>
      <c r="SVN31" s="216"/>
      <c r="SVO31" s="216"/>
      <c r="SVP31" s="216"/>
      <c r="SVQ31" s="216"/>
      <c r="SVR31" s="216"/>
      <c r="SVS31" s="216"/>
      <c r="SVT31" s="216"/>
      <c r="SVU31" s="216"/>
      <c r="SVV31" s="216"/>
      <c r="SVW31" s="216"/>
      <c r="SVX31" s="216"/>
      <c r="SVY31" s="216"/>
      <c r="SVZ31" s="216"/>
      <c r="SWA31" s="216"/>
      <c r="SWB31" s="216"/>
      <c r="SWC31" s="216"/>
      <c r="SWD31" s="216"/>
      <c r="SWE31" s="216"/>
      <c r="SWF31" s="216"/>
      <c r="SWG31" s="216"/>
      <c r="SWH31" s="216"/>
      <c r="SWI31" s="216"/>
      <c r="SWJ31" s="216"/>
      <c r="SWK31" s="216"/>
      <c r="SWL31" s="216"/>
      <c r="SWM31" s="216"/>
      <c r="SWN31" s="216"/>
      <c r="SWO31" s="216"/>
      <c r="SWP31" s="216"/>
      <c r="SWQ31" s="216"/>
      <c r="SWR31" s="216"/>
      <c r="SWS31" s="216"/>
      <c r="SWT31" s="216"/>
      <c r="SWU31" s="216"/>
      <c r="SWV31" s="216"/>
      <c r="SWW31" s="216"/>
      <c r="SWX31" s="216"/>
      <c r="SWY31" s="216"/>
      <c r="SWZ31" s="216"/>
      <c r="SXA31" s="216"/>
      <c r="SXB31" s="216"/>
      <c r="SXC31" s="216"/>
      <c r="SXD31" s="216"/>
      <c r="SXE31" s="216"/>
      <c r="SXF31" s="216"/>
      <c r="SXG31" s="216"/>
      <c r="SXH31" s="216"/>
      <c r="SXI31" s="216"/>
      <c r="SXJ31" s="216"/>
      <c r="SXK31" s="216"/>
      <c r="SXL31" s="216"/>
      <c r="SXM31" s="216"/>
      <c r="SXN31" s="216"/>
      <c r="SXO31" s="216"/>
      <c r="SXP31" s="216"/>
      <c r="SXQ31" s="216"/>
      <c r="SXR31" s="216"/>
      <c r="SXS31" s="216"/>
      <c r="SXT31" s="216"/>
      <c r="SXU31" s="216"/>
      <c r="SXV31" s="216"/>
      <c r="SXW31" s="216"/>
      <c r="SXX31" s="216"/>
      <c r="SXY31" s="216"/>
      <c r="SXZ31" s="216"/>
      <c r="SYA31" s="216"/>
      <c r="SYB31" s="216"/>
      <c r="SYC31" s="216"/>
      <c r="SYD31" s="216"/>
      <c r="SYE31" s="216"/>
      <c r="SYF31" s="216"/>
      <c r="SYG31" s="216"/>
      <c r="SYH31" s="216"/>
      <c r="SYI31" s="216"/>
      <c r="SYJ31" s="216"/>
      <c r="SYK31" s="216"/>
      <c r="SYL31" s="216"/>
      <c r="SYM31" s="216"/>
      <c r="SYN31" s="216"/>
      <c r="SYO31" s="216"/>
      <c r="SYP31" s="216"/>
      <c r="SYQ31" s="216"/>
      <c r="SYR31" s="216"/>
      <c r="SYS31" s="216"/>
      <c r="SYT31" s="216"/>
      <c r="SYU31" s="216"/>
      <c r="SYV31" s="216"/>
      <c r="SYW31" s="216"/>
      <c r="SYX31" s="216"/>
      <c r="SYY31" s="216"/>
      <c r="SYZ31" s="216"/>
      <c r="SZA31" s="216"/>
      <c r="SZB31" s="216"/>
      <c r="SZC31" s="216"/>
      <c r="SZD31" s="216"/>
      <c r="SZE31" s="216"/>
      <c r="SZF31" s="216"/>
      <c r="SZG31" s="216"/>
      <c r="SZH31" s="216"/>
      <c r="SZI31" s="216"/>
      <c r="SZJ31" s="216"/>
      <c r="SZK31" s="216"/>
      <c r="SZL31" s="216"/>
      <c r="SZM31" s="216"/>
      <c r="SZN31" s="216"/>
      <c r="SZO31" s="216"/>
      <c r="SZP31" s="216"/>
      <c r="SZQ31" s="216"/>
      <c r="SZR31" s="216"/>
      <c r="SZS31" s="216"/>
      <c r="SZT31" s="216"/>
      <c r="SZU31" s="216"/>
      <c r="SZV31" s="216"/>
      <c r="SZW31" s="216"/>
      <c r="SZX31" s="216"/>
      <c r="SZY31" s="216"/>
      <c r="SZZ31" s="216"/>
      <c r="TAA31" s="216"/>
      <c r="TAB31" s="216"/>
      <c r="TAC31" s="216"/>
      <c r="TAD31" s="216"/>
      <c r="TAE31" s="216"/>
      <c r="TAF31" s="216"/>
      <c r="TAG31" s="216"/>
      <c r="TAH31" s="216"/>
      <c r="TAI31" s="216"/>
      <c r="TAJ31" s="216"/>
      <c r="TAK31" s="216"/>
      <c r="TAL31" s="216"/>
      <c r="TAM31" s="216"/>
      <c r="TAN31" s="216"/>
      <c r="TAO31" s="216"/>
      <c r="TAP31" s="216"/>
      <c r="TAQ31" s="216"/>
      <c r="TAR31" s="216"/>
      <c r="TAS31" s="216"/>
      <c r="TAT31" s="216"/>
      <c r="TAU31" s="216"/>
      <c r="TAV31" s="216"/>
      <c r="TAW31" s="216"/>
      <c r="TAX31" s="216"/>
      <c r="TAY31" s="216"/>
      <c r="TAZ31" s="216"/>
      <c r="TBA31" s="216"/>
      <c r="TBB31" s="216"/>
      <c r="TBC31" s="216"/>
      <c r="TBD31" s="216"/>
      <c r="TBE31" s="216"/>
      <c r="TBF31" s="216"/>
      <c r="TBG31" s="216"/>
      <c r="TBH31" s="216"/>
      <c r="TBI31" s="216"/>
      <c r="TBJ31" s="216"/>
      <c r="TBK31" s="216"/>
      <c r="TBL31" s="216"/>
      <c r="TBM31" s="216"/>
      <c r="TBN31" s="216"/>
      <c r="TBO31" s="216"/>
      <c r="TBP31" s="216"/>
      <c r="TBQ31" s="216"/>
      <c r="TBR31" s="216"/>
      <c r="TBS31" s="216"/>
      <c r="TBT31" s="216"/>
      <c r="TBU31" s="216"/>
      <c r="TBV31" s="216"/>
      <c r="TBW31" s="216"/>
      <c r="TBX31" s="216"/>
      <c r="TBY31" s="216"/>
      <c r="TBZ31" s="216"/>
      <c r="TCA31" s="216"/>
      <c r="TCB31" s="216"/>
      <c r="TCC31" s="216"/>
      <c r="TCD31" s="216"/>
      <c r="TCE31" s="216"/>
      <c r="TCF31" s="216"/>
      <c r="TCG31" s="216"/>
      <c r="TCH31" s="216"/>
      <c r="TCI31" s="216"/>
      <c r="TCJ31" s="216"/>
      <c r="TCK31" s="216"/>
      <c r="TCL31" s="216"/>
      <c r="TCM31" s="216"/>
      <c r="TCN31" s="216"/>
      <c r="TCO31" s="216"/>
      <c r="TCP31" s="216"/>
      <c r="TCQ31" s="216"/>
      <c r="TCR31" s="216"/>
      <c r="TCS31" s="216"/>
      <c r="TCT31" s="216"/>
      <c r="TCU31" s="216"/>
      <c r="TCV31" s="216"/>
      <c r="TCW31" s="216"/>
      <c r="TCX31" s="216"/>
      <c r="TCY31" s="216"/>
      <c r="TCZ31" s="216"/>
      <c r="TDA31" s="216"/>
      <c r="TDB31" s="216"/>
      <c r="TDC31" s="216"/>
      <c r="TDD31" s="216"/>
      <c r="TDE31" s="216"/>
      <c r="TDF31" s="216"/>
      <c r="TDG31" s="216"/>
      <c r="TDH31" s="216"/>
      <c r="TDI31" s="216"/>
      <c r="TDJ31" s="216"/>
      <c r="TDK31" s="216"/>
      <c r="TDL31" s="216"/>
      <c r="TDM31" s="216"/>
      <c r="TDN31" s="216"/>
      <c r="TDO31" s="216"/>
      <c r="TDP31" s="216"/>
      <c r="TDQ31" s="216"/>
      <c r="TDR31" s="216"/>
      <c r="TDS31" s="216"/>
      <c r="TDT31" s="216"/>
      <c r="TDU31" s="216"/>
      <c r="TDV31" s="216"/>
      <c r="TDW31" s="216"/>
      <c r="TDX31" s="216"/>
      <c r="TDY31" s="216"/>
      <c r="TDZ31" s="216"/>
      <c r="TEA31" s="216"/>
      <c r="TEB31" s="216"/>
      <c r="TEC31" s="216"/>
      <c r="TED31" s="216"/>
      <c r="TEE31" s="216"/>
      <c r="TEF31" s="216"/>
      <c r="TEG31" s="216"/>
      <c r="TEH31" s="216"/>
      <c r="TEI31" s="216"/>
      <c r="TEJ31" s="216"/>
      <c r="TEK31" s="216"/>
      <c r="TEL31" s="216"/>
      <c r="TEM31" s="216"/>
      <c r="TEN31" s="216"/>
      <c r="TEO31" s="216"/>
      <c r="TEP31" s="216"/>
      <c r="TEQ31" s="216"/>
      <c r="TER31" s="216"/>
      <c r="TES31" s="216"/>
      <c r="TET31" s="216"/>
      <c r="TEU31" s="216"/>
      <c r="TEV31" s="216"/>
      <c r="TEW31" s="216"/>
      <c r="TEX31" s="216"/>
      <c r="TEY31" s="216"/>
      <c r="TEZ31" s="216"/>
      <c r="TFA31" s="216"/>
      <c r="TFB31" s="216"/>
      <c r="TFC31" s="216"/>
      <c r="TFD31" s="216"/>
      <c r="TFE31" s="216"/>
      <c r="TFF31" s="216"/>
      <c r="TFG31" s="216"/>
      <c r="TFH31" s="216"/>
      <c r="TFI31" s="216"/>
      <c r="TFJ31" s="216"/>
      <c r="TFK31" s="216"/>
      <c r="TFL31" s="216"/>
      <c r="TFM31" s="216"/>
      <c r="TFN31" s="216"/>
      <c r="TFO31" s="216"/>
      <c r="TFP31" s="216"/>
      <c r="TFQ31" s="216"/>
      <c r="TFR31" s="216"/>
      <c r="TFS31" s="216"/>
      <c r="TFT31" s="216"/>
      <c r="TFU31" s="216"/>
      <c r="TFV31" s="216"/>
      <c r="TFW31" s="216"/>
      <c r="TFX31" s="216"/>
      <c r="TFY31" s="216"/>
      <c r="TFZ31" s="216"/>
      <c r="TGA31" s="216"/>
      <c r="TGB31" s="216"/>
      <c r="TGC31" s="216"/>
      <c r="TGD31" s="216"/>
      <c r="TGE31" s="216"/>
      <c r="TGF31" s="216"/>
      <c r="TGG31" s="216"/>
      <c r="TGH31" s="216"/>
      <c r="TGI31" s="216"/>
      <c r="TGJ31" s="216"/>
      <c r="TGK31" s="216"/>
      <c r="TGL31" s="216"/>
      <c r="TGM31" s="216"/>
      <c r="TGN31" s="216"/>
      <c r="TGO31" s="216"/>
      <c r="TGP31" s="216"/>
      <c r="TGQ31" s="216"/>
      <c r="TGR31" s="216"/>
      <c r="TGS31" s="216"/>
      <c r="TGT31" s="216"/>
      <c r="TGU31" s="216"/>
      <c r="TGV31" s="216"/>
      <c r="TGW31" s="216"/>
      <c r="TGX31" s="216"/>
      <c r="TGY31" s="216"/>
      <c r="TGZ31" s="216"/>
      <c r="THA31" s="216"/>
      <c r="THB31" s="216"/>
      <c r="THC31" s="216"/>
      <c r="THD31" s="216"/>
      <c r="THE31" s="216"/>
      <c r="THF31" s="216"/>
      <c r="THG31" s="216"/>
      <c r="THH31" s="216"/>
      <c r="THI31" s="216"/>
      <c r="THJ31" s="216"/>
      <c r="THK31" s="216"/>
      <c r="THL31" s="216"/>
      <c r="THM31" s="216"/>
      <c r="THN31" s="216"/>
      <c r="THO31" s="216"/>
      <c r="THP31" s="216"/>
      <c r="THQ31" s="216"/>
      <c r="THR31" s="216"/>
      <c r="THS31" s="216"/>
      <c r="THT31" s="216"/>
      <c r="THU31" s="216"/>
      <c r="THV31" s="216"/>
      <c r="THW31" s="216"/>
      <c r="THX31" s="216"/>
      <c r="THY31" s="216"/>
      <c r="THZ31" s="216"/>
      <c r="TIA31" s="216"/>
      <c r="TIB31" s="216"/>
      <c r="TIC31" s="216"/>
      <c r="TID31" s="216"/>
      <c r="TIE31" s="216"/>
      <c r="TIF31" s="216"/>
      <c r="TIG31" s="216"/>
      <c r="TIH31" s="216"/>
      <c r="TII31" s="216"/>
      <c r="TIJ31" s="216"/>
      <c r="TIK31" s="216"/>
      <c r="TIL31" s="216"/>
      <c r="TIM31" s="216"/>
      <c r="TIN31" s="216"/>
      <c r="TIO31" s="216"/>
      <c r="TIP31" s="216"/>
      <c r="TIQ31" s="216"/>
      <c r="TIR31" s="216"/>
      <c r="TIS31" s="216"/>
      <c r="TIT31" s="216"/>
      <c r="TIU31" s="216"/>
      <c r="TIV31" s="216"/>
      <c r="TIW31" s="216"/>
      <c r="TIX31" s="216"/>
      <c r="TIY31" s="216"/>
      <c r="TIZ31" s="216"/>
      <c r="TJA31" s="216"/>
      <c r="TJB31" s="216"/>
      <c r="TJC31" s="216"/>
      <c r="TJD31" s="216"/>
      <c r="TJE31" s="216"/>
      <c r="TJF31" s="216"/>
      <c r="TJG31" s="216"/>
      <c r="TJH31" s="216"/>
      <c r="TJI31" s="216"/>
      <c r="TJJ31" s="216"/>
      <c r="TJK31" s="216"/>
      <c r="TJL31" s="216"/>
      <c r="TJM31" s="216"/>
      <c r="TJN31" s="216"/>
      <c r="TJO31" s="216"/>
      <c r="TJP31" s="216"/>
      <c r="TJQ31" s="216"/>
      <c r="TJR31" s="216"/>
      <c r="TJS31" s="216"/>
      <c r="TJT31" s="216"/>
      <c r="TJU31" s="216"/>
      <c r="TJV31" s="216"/>
      <c r="TJW31" s="216"/>
      <c r="TJX31" s="216"/>
      <c r="TJY31" s="216"/>
      <c r="TJZ31" s="216"/>
      <c r="TKA31" s="216"/>
      <c r="TKB31" s="216"/>
      <c r="TKC31" s="216"/>
      <c r="TKD31" s="216"/>
      <c r="TKE31" s="216"/>
      <c r="TKF31" s="216"/>
      <c r="TKG31" s="216"/>
      <c r="TKH31" s="216"/>
      <c r="TKI31" s="216"/>
      <c r="TKJ31" s="216"/>
      <c r="TKK31" s="216"/>
      <c r="TKL31" s="216"/>
      <c r="TKM31" s="216"/>
      <c r="TKN31" s="216"/>
      <c r="TKO31" s="216"/>
      <c r="TKP31" s="216"/>
      <c r="TKQ31" s="216"/>
      <c r="TKR31" s="216"/>
      <c r="TKS31" s="216"/>
      <c r="TKT31" s="216"/>
      <c r="TKU31" s="216"/>
      <c r="TKV31" s="216"/>
      <c r="TKW31" s="216"/>
      <c r="TKX31" s="216"/>
      <c r="TKY31" s="216"/>
      <c r="TKZ31" s="216"/>
      <c r="TLA31" s="216"/>
      <c r="TLB31" s="216"/>
      <c r="TLC31" s="216"/>
      <c r="TLD31" s="216"/>
      <c r="TLE31" s="216"/>
      <c r="TLF31" s="216"/>
      <c r="TLG31" s="216"/>
      <c r="TLH31" s="216"/>
      <c r="TLI31" s="216"/>
      <c r="TLJ31" s="216"/>
      <c r="TLK31" s="216"/>
      <c r="TLL31" s="216"/>
      <c r="TLM31" s="216"/>
      <c r="TLN31" s="216"/>
      <c r="TLO31" s="216"/>
      <c r="TLP31" s="216"/>
      <c r="TLQ31" s="216"/>
      <c r="TLR31" s="216"/>
      <c r="TLS31" s="216"/>
      <c r="TLT31" s="216"/>
      <c r="TLU31" s="216"/>
      <c r="TLV31" s="216"/>
      <c r="TLW31" s="216"/>
      <c r="TLX31" s="216"/>
      <c r="TLY31" s="216"/>
      <c r="TLZ31" s="216"/>
      <c r="TMA31" s="216"/>
      <c r="TMB31" s="216"/>
      <c r="TMC31" s="216"/>
      <c r="TMD31" s="216"/>
      <c r="TME31" s="216"/>
      <c r="TMF31" s="216"/>
      <c r="TMG31" s="216"/>
      <c r="TMH31" s="216"/>
      <c r="TMI31" s="216"/>
      <c r="TMJ31" s="216"/>
      <c r="TMK31" s="216"/>
      <c r="TML31" s="216"/>
      <c r="TMM31" s="216"/>
      <c r="TMN31" s="216"/>
      <c r="TMO31" s="216"/>
      <c r="TMP31" s="216"/>
      <c r="TMQ31" s="216"/>
      <c r="TMR31" s="216"/>
      <c r="TMS31" s="216"/>
      <c r="TMT31" s="216"/>
      <c r="TMU31" s="216"/>
      <c r="TMV31" s="216"/>
      <c r="TMW31" s="216"/>
      <c r="TMX31" s="216"/>
      <c r="TMY31" s="216"/>
      <c r="TMZ31" s="216"/>
      <c r="TNA31" s="216"/>
      <c r="TNB31" s="216"/>
      <c r="TNC31" s="216"/>
      <c r="TND31" s="216"/>
      <c r="TNE31" s="216"/>
      <c r="TNF31" s="216"/>
      <c r="TNG31" s="216"/>
      <c r="TNH31" s="216"/>
      <c r="TNI31" s="216"/>
      <c r="TNJ31" s="216"/>
      <c r="TNK31" s="216"/>
      <c r="TNL31" s="216"/>
      <c r="TNM31" s="216"/>
      <c r="TNN31" s="216"/>
      <c r="TNO31" s="216"/>
      <c r="TNP31" s="216"/>
      <c r="TNQ31" s="216"/>
      <c r="TNR31" s="216"/>
      <c r="TNS31" s="216"/>
      <c r="TNT31" s="216"/>
      <c r="TNU31" s="216"/>
      <c r="TNV31" s="216"/>
      <c r="TNW31" s="216"/>
      <c r="TNX31" s="216"/>
      <c r="TNY31" s="216"/>
      <c r="TNZ31" s="216"/>
      <c r="TOA31" s="216"/>
      <c r="TOB31" s="216"/>
      <c r="TOC31" s="216"/>
      <c r="TOD31" s="216"/>
      <c r="TOE31" s="216"/>
      <c r="TOF31" s="216"/>
      <c r="TOG31" s="216"/>
      <c r="TOH31" s="216"/>
      <c r="TOI31" s="216"/>
      <c r="TOJ31" s="216"/>
      <c r="TOK31" s="216"/>
      <c r="TOL31" s="216"/>
      <c r="TOM31" s="216"/>
      <c r="TON31" s="216"/>
      <c r="TOO31" s="216"/>
      <c r="TOP31" s="216"/>
      <c r="TOQ31" s="216"/>
      <c r="TOR31" s="216"/>
      <c r="TOS31" s="216"/>
      <c r="TOT31" s="216"/>
      <c r="TOU31" s="216"/>
      <c r="TOV31" s="216"/>
      <c r="TOW31" s="216"/>
      <c r="TOX31" s="216"/>
      <c r="TOY31" s="216"/>
      <c r="TOZ31" s="216"/>
      <c r="TPA31" s="216"/>
      <c r="TPB31" s="216"/>
      <c r="TPC31" s="216"/>
      <c r="TPD31" s="216"/>
      <c r="TPE31" s="216"/>
      <c r="TPF31" s="216"/>
      <c r="TPG31" s="216"/>
      <c r="TPH31" s="216"/>
      <c r="TPI31" s="216"/>
      <c r="TPJ31" s="216"/>
      <c r="TPK31" s="216"/>
      <c r="TPL31" s="216"/>
      <c r="TPM31" s="216"/>
      <c r="TPN31" s="216"/>
      <c r="TPO31" s="216"/>
      <c r="TPP31" s="216"/>
      <c r="TPQ31" s="216"/>
      <c r="TPR31" s="216"/>
      <c r="TPS31" s="216"/>
      <c r="TPT31" s="216"/>
      <c r="TPU31" s="216"/>
      <c r="TPV31" s="216"/>
      <c r="TPW31" s="216"/>
      <c r="TPX31" s="216"/>
      <c r="TPY31" s="216"/>
      <c r="TPZ31" s="216"/>
      <c r="TQA31" s="216"/>
      <c r="TQB31" s="216"/>
      <c r="TQC31" s="216"/>
      <c r="TQD31" s="216"/>
      <c r="TQE31" s="216"/>
      <c r="TQF31" s="216"/>
      <c r="TQG31" s="216"/>
      <c r="TQH31" s="216"/>
      <c r="TQI31" s="216"/>
      <c r="TQJ31" s="216"/>
      <c r="TQK31" s="216"/>
      <c r="TQL31" s="216"/>
      <c r="TQM31" s="216"/>
      <c r="TQN31" s="216"/>
      <c r="TQO31" s="216"/>
      <c r="TQP31" s="216"/>
      <c r="TQQ31" s="216"/>
      <c r="TQR31" s="216"/>
      <c r="TQS31" s="216"/>
      <c r="TQT31" s="216"/>
      <c r="TQU31" s="216"/>
      <c r="TQV31" s="216"/>
      <c r="TQW31" s="216"/>
      <c r="TQX31" s="216"/>
      <c r="TQY31" s="216"/>
      <c r="TQZ31" s="216"/>
      <c r="TRA31" s="216"/>
      <c r="TRB31" s="216"/>
      <c r="TRC31" s="216"/>
      <c r="TRD31" s="216"/>
      <c r="TRE31" s="216"/>
      <c r="TRF31" s="216"/>
      <c r="TRG31" s="216"/>
      <c r="TRH31" s="216"/>
      <c r="TRI31" s="216"/>
      <c r="TRJ31" s="216"/>
      <c r="TRK31" s="216"/>
      <c r="TRL31" s="216"/>
      <c r="TRM31" s="216"/>
      <c r="TRN31" s="216"/>
      <c r="TRO31" s="216"/>
      <c r="TRP31" s="216"/>
      <c r="TRQ31" s="216"/>
      <c r="TRR31" s="216"/>
      <c r="TRS31" s="216"/>
      <c r="TRT31" s="216"/>
      <c r="TRU31" s="216"/>
      <c r="TRV31" s="216"/>
      <c r="TRW31" s="216"/>
      <c r="TRX31" s="216"/>
      <c r="TRY31" s="216"/>
      <c r="TRZ31" s="216"/>
      <c r="TSA31" s="216"/>
      <c r="TSB31" s="216"/>
      <c r="TSC31" s="216"/>
      <c r="TSD31" s="216"/>
      <c r="TSE31" s="216"/>
      <c r="TSF31" s="216"/>
      <c r="TSG31" s="216"/>
      <c r="TSH31" s="216"/>
      <c r="TSI31" s="216"/>
      <c r="TSJ31" s="216"/>
      <c r="TSK31" s="216"/>
      <c r="TSL31" s="216"/>
      <c r="TSM31" s="216"/>
      <c r="TSN31" s="216"/>
      <c r="TSO31" s="216"/>
      <c r="TSP31" s="216"/>
      <c r="TSQ31" s="216"/>
      <c r="TSR31" s="216"/>
      <c r="TSS31" s="216"/>
      <c r="TST31" s="216"/>
      <c r="TSU31" s="216"/>
      <c r="TSV31" s="216"/>
      <c r="TSW31" s="216"/>
      <c r="TSX31" s="216"/>
      <c r="TSY31" s="216"/>
      <c r="TSZ31" s="216"/>
      <c r="TTA31" s="216"/>
      <c r="TTB31" s="216"/>
      <c r="TTC31" s="216"/>
      <c r="TTD31" s="216"/>
      <c r="TTE31" s="216"/>
      <c r="TTF31" s="216"/>
      <c r="TTG31" s="216"/>
      <c r="TTH31" s="216"/>
      <c r="TTI31" s="216"/>
      <c r="TTJ31" s="216"/>
      <c r="TTK31" s="216"/>
      <c r="TTL31" s="216"/>
      <c r="TTM31" s="216"/>
      <c r="TTN31" s="216"/>
      <c r="TTO31" s="216"/>
      <c r="TTP31" s="216"/>
      <c r="TTQ31" s="216"/>
      <c r="TTR31" s="216"/>
      <c r="TTS31" s="216"/>
      <c r="TTT31" s="216"/>
      <c r="TTU31" s="216"/>
      <c r="TTV31" s="216"/>
      <c r="TTW31" s="216"/>
      <c r="TTX31" s="216"/>
      <c r="TTY31" s="216"/>
      <c r="TTZ31" s="216"/>
      <c r="TUA31" s="216"/>
      <c r="TUB31" s="216"/>
      <c r="TUC31" s="216"/>
      <c r="TUD31" s="216"/>
      <c r="TUE31" s="216"/>
      <c r="TUF31" s="216"/>
      <c r="TUG31" s="216"/>
      <c r="TUH31" s="216"/>
      <c r="TUI31" s="216"/>
      <c r="TUJ31" s="216"/>
      <c r="TUK31" s="216"/>
      <c r="TUL31" s="216"/>
      <c r="TUM31" s="216"/>
      <c r="TUN31" s="216"/>
      <c r="TUO31" s="216"/>
      <c r="TUP31" s="216"/>
      <c r="TUQ31" s="216"/>
      <c r="TUR31" s="216"/>
      <c r="TUS31" s="216"/>
      <c r="TUT31" s="216"/>
      <c r="TUU31" s="216"/>
      <c r="TUV31" s="216"/>
      <c r="TUW31" s="216"/>
      <c r="TUX31" s="216"/>
      <c r="TUY31" s="216"/>
      <c r="TUZ31" s="216"/>
      <c r="TVA31" s="216"/>
      <c r="TVB31" s="216"/>
      <c r="TVC31" s="216"/>
      <c r="TVD31" s="216"/>
      <c r="TVE31" s="216"/>
      <c r="TVF31" s="216"/>
      <c r="TVG31" s="216"/>
      <c r="TVH31" s="216"/>
      <c r="TVI31" s="216"/>
      <c r="TVJ31" s="216"/>
      <c r="TVK31" s="216"/>
      <c r="TVL31" s="216"/>
      <c r="TVM31" s="216"/>
      <c r="TVN31" s="216"/>
      <c r="TVO31" s="216"/>
      <c r="TVP31" s="216"/>
      <c r="TVQ31" s="216"/>
      <c r="TVR31" s="216"/>
      <c r="TVS31" s="216"/>
      <c r="TVT31" s="216"/>
      <c r="TVU31" s="216"/>
      <c r="TVV31" s="216"/>
      <c r="TVW31" s="216"/>
      <c r="TVX31" s="216"/>
      <c r="TVY31" s="216"/>
      <c r="TVZ31" s="216"/>
      <c r="TWA31" s="216"/>
      <c r="TWB31" s="216"/>
      <c r="TWC31" s="216"/>
      <c r="TWD31" s="216"/>
      <c r="TWE31" s="216"/>
      <c r="TWF31" s="216"/>
      <c r="TWG31" s="216"/>
      <c r="TWH31" s="216"/>
      <c r="TWI31" s="216"/>
      <c r="TWJ31" s="216"/>
      <c r="TWK31" s="216"/>
      <c r="TWL31" s="216"/>
      <c r="TWM31" s="216"/>
      <c r="TWN31" s="216"/>
      <c r="TWO31" s="216"/>
      <c r="TWP31" s="216"/>
      <c r="TWQ31" s="216"/>
      <c r="TWR31" s="216"/>
      <c r="TWS31" s="216"/>
      <c r="TWT31" s="216"/>
      <c r="TWU31" s="216"/>
      <c r="TWV31" s="216"/>
      <c r="TWW31" s="216"/>
      <c r="TWX31" s="216"/>
      <c r="TWY31" s="216"/>
      <c r="TWZ31" s="216"/>
      <c r="TXA31" s="216"/>
      <c r="TXB31" s="216"/>
      <c r="TXC31" s="216"/>
      <c r="TXD31" s="216"/>
      <c r="TXE31" s="216"/>
      <c r="TXF31" s="216"/>
      <c r="TXG31" s="216"/>
      <c r="TXH31" s="216"/>
      <c r="TXI31" s="216"/>
      <c r="TXJ31" s="216"/>
      <c r="TXK31" s="216"/>
      <c r="TXL31" s="216"/>
      <c r="TXM31" s="216"/>
      <c r="TXN31" s="216"/>
      <c r="TXO31" s="216"/>
      <c r="TXP31" s="216"/>
      <c r="TXQ31" s="216"/>
      <c r="TXR31" s="216"/>
      <c r="TXS31" s="216"/>
      <c r="TXT31" s="216"/>
      <c r="TXU31" s="216"/>
      <c r="TXV31" s="216"/>
      <c r="TXW31" s="216"/>
      <c r="TXX31" s="216"/>
      <c r="TXY31" s="216"/>
      <c r="TXZ31" s="216"/>
      <c r="TYA31" s="216"/>
      <c r="TYB31" s="216"/>
      <c r="TYC31" s="216"/>
      <c r="TYD31" s="216"/>
      <c r="TYE31" s="216"/>
      <c r="TYF31" s="216"/>
      <c r="TYG31" s="216"/>
      <c r="TYH31" s="216"/>
      <c r="TYI31" s="216"/>
      <c r="TYJ31" s="216"/>
      <c r="TYK31" s="216"/>
      <c r="TYL31" s="216"/>
      <c r="TYM31" s="216"/>
      <c r="TYN31" s="216"/>
      <c r="TYO31" s="216"/>
      <c r="TYP31" s="216"/>
      <c r="TYQ31" s="216"/>
      <c r="TYR31" s="216"/>
      <c r="TYS31" s="216"/>
      <c r="TYT31" s="216"/>
      <c r="TYU31" s="216"/>
      <c r="TYV31" s="216"/>
      <c r="TYW31" s="216"/>
      <c r="TYX31" s="216"/>
      <c r="TYY31" s="216"/>
      <c r="TYZ31" s="216"/>
      <c r="TZA31" s="216"/>
      <c r="TZB31" s="216"/>
      <c r="TZC31" s="216"/>
      <c r="TZD31" s="216"/>
      <c r="TZE31" s="216"/>
      <c r="TZF31" s="216"/>
      <c r="TZG31" s="216"/>
      <c r="TZH31" s="216"/>
      <c r="TZI31" s="216"/>
      <c r="TZJ31" s="216"/>
      <c r="TZK31" s="216"/>
      <c r="TZL31" s="216"/>
      <c r="TZM31" s="216"/>
      <c r="TZN31" s="216"/>
      <c r="TZO31" s="216"/>
      <c r="TZP31" s="216"/>
      <c r="TZQ31" s="216"/>
      <c r="TZR31" s="216"/>
      <c r="TZS31" s="216"/>
      <c r="TZT31" s="216"/>
      <c r="TZU31" s="216"/>
      <c r="TZV31" s="216"/>
      <c r="TZW31" s="216"/>
      <c r="TZX31" s="216"/>
      <c r="TZY31" s="216"/>
      <c r="TZZ31" s="216"/>
      <c r="UAA31" s="216"/>
      <c r="UAB31" s="216"/>
      <c r="UAC31" s="216"/>
      <c r="UAD31" s="216"/>
      <c r="UAE31" s="216"/>
      <c r="UAF31" s="216"/>
      <c r="UAG31" s="216"/>
      <c r="UAH31" s="216"/>
      <c r="UAI31" s="216"/>
      <c r="UAJ31" s="216"/>
      <c r="UAK31" s="216"/>
      <c r="UAL31" s="216"/>
      <c r="UAM31" s="216"/>
      <c r="UAN31" s="216"/>
      <c r="UAO31" s="216"/>
      <c r="UAP31" s="216"/>
      <c r="UAQ31" s="216"/>
      <c r="UAR31" s="216"/>
      <c r="UAS31" s="216"/>
      <c r="UAT31" s="216"/>
      <c r="UAU31" s="216"/>
      <c r="UAV31" s="216"/>
      <c r="UAW31" s="216"/>
      <c r="UAX31" s="216"/>
      <c r="UAY31" s="216"/>
      <c r="UAZ31" s="216"/>
      <c r="UBA31" s="216"/>
      <c r="UBB31" s="216"/>
      <c r="UBC31" s="216"/>
      <c r="UBD31" s="216"/>
      <c r="UBE31" s="216"/>
      <c r="UBF31" s="216"/>
      <c r="UBG31" s="216"/>
      <c r="UBH31" s="216"/>
      <c r="UBI31" s="216"/>
      <c r="UBJ31" s="216"/>
      <c r="UBK31" s="216"/>
      <c r="UBL31" s="216"/>
      <c r="UBM31" s="216"/>
      <c r="UBN31" s="216"/>
      <c r="UBO31" s="216"/>
      <c r="UBP31" s="216"/>
      <c r="UBQ31" s="216"/>
      <c r="UBR31" s="216"/>
      <c r="UBS31" s="216"/>
      <c r="UBT31" s="216"/>
      <c r="UBU31" s="216"/>
      <c r="UBV31" s="216"/>
      <c r="UBW31" s="216"/>
      <c r="UBX31" s="216"/>
      <c r="UBY31" s="216"/>
      <c r="UBZ31" s="216"/>
      <c r="UCA31" s="216"/>
      <c r="UCB31" s="216"/>
      <c r="UCC31" s="216"/>
      <c r="UCD31" s="216"/>
      <c r="UCE31" s="216"/>
      <c r="UCF31" s="216"/>
      <c r="UCG31" s="216"/>
      <c r="UCH31" s="216"/>
      <c r="UCI31" s="216"/>
      <c r="UCJ31" s="216"/>
      <c r="UCK31" s="216"/>
      <c r="UCL31" s="216"/>
      <c r="UCM31" s="216"/>
      <c r="UCN31" s="216"/>
      <c r="UCO31" s="216"/>
      <c r="UCP31" s="216"/>
      <c r="UCQ31" s="216"/>
      <c r="UCR31" s="216"/>
      <c r="UCS31" s="216"/>
      <c r="UCT31" s="216"/>
      <c r="UCU31" s="216"/>
      <c r="UCV31" s="216"/>
      <c r="UCW31" s="216"/>
      <c r="UCX31" s="216"/>
      <c r="UCY31" s="216"/>
      <c r="UCZ31" s="216"/>
      <c r="UDA31" s="216"/>
      <c r="UDB31" s="216"/>
      <c r="UDC31" s="216"/>
      <c r="UDD31" s="216"/>
      <c r="UDE31" s="216"/>
      <c r="UDF31" s="216"/>
      <c r="UDG31" s="216"/>
      <c r="UDH31" s="216"/>
      <c r="UDI31" s="216"/>
      <c r="UDJ31" s="216"/>
      <c r="UDK31" s="216"/>
      <c r="UDL31" s="216"/>
      <c r="UDM31" s="216"/>
      <c r="UDN31" s="216"/>
      <c r="UDO31" s="216"/>
      <c r="UDP31" s="216"/>
      <c r="UDQ31" s="216"/>
      <c r="UDR31" s="216"/>
      <c r="UDS31" s="216"/>
      <c r="UDT31" s="216"/>
      <c r="UDU31" s="216"/>
      <c r="UDV31" s="216"/>
      <c r="UDW31" s="216"/>
      <c r="UDX31" s="216"/>
      <c r="UDY31" s="216"/>
      <c r="UDZ31" s="216"/>
      <c r="UEA31" s="216"/>
      <c r="UEB31" s="216"/>
      <c r="UEC31" s="216"/>
      <c r="UED31" s="216"/>
      <c r="UEE31" s="216"/>
      <c r="UEF31" s="216"/>
      <c r="UEG31" s="216"/>
      <c r="UEH31" s="216"/>
      <c r="UEI31" s="216"/>
      <c r="UEJ31" s="216"/>
      <c r="UEK31" s="216"/>
      <c r="UEL31" s="216"/>
      <c r="UEM31" s="216"/>
      <c r="UEN31" s="216"/>
      <c r="UEO31" s="216"/>
      <c r="UEP31" s="216"/>
      <c r="UEQ31" s="216"/>
      <c r="UER31" s="216"/>
      <c r="UES31" s="216"/>
      <c r="UET31" s="216"/>
      <c r="UEU31" s="216"/>
      <c r="UEV31" s="216"/>
      <c r="UEW31" s="216"/>
      <c r="UEX31" s="216"/>
      <c r="UEY31" s="216"/>
      <c r="UEZ31" s="216"/>
      <c r="UFA31" s="216"/>
      <c r="UFB31" s="216"/>
      <c r="UFC31" s="216"/>
      <c r="UFD31" s="216"/>
      <c r="UFE31" s="216"/>
      <c r="UFF31" s="216"/>
      <c r="UFG31" s="216"/>
      <c r="UFH31" s="216"/>
      <c r="UFI31" s="216"/>
      <c r="UFJ31" s="216"/>
      <c r="UFK31" s="216"/>
      <c r="UFL31" s="216"/>
      <c r="UFM31" s="216"/>
      <c r="UFN31" s="216"/>
      <c r="UFO31" s="216"/>
      <c r="UFP31" s="216"/>
      <c r="UFQ31" s="216"/>
      <c r="UFR31" s="216"/>
      <c r="UFS31" s="216"/>
      <c r="UFT31" s="216"/>
      <c r="UFU31" s="216"/>
      <c r="UFV31" s="216"/>
      <c r="UFW31" s="216"/>
      <c r="UFX31" s="216"/>
      <c r="UFY31" s="216"/>
      <c r="UFZ31" s="216"/>
      <c r="UGA31" s="216"/>
      <c r="UGB31" s="216"/>
      <c r="UGC31" s="216"/>
      <c r="UGD31" s="216"/>
      <c r="UGE31" s="216"/>
      <c r="UGF31" s="216"/>
      <c r="UGG31" s="216"/>
      <c r="UGH31" s="216"/>
      <c r="UGI31" s="216"/>
      <c r="UGJ31" s="216"/>
      <c r="UGK31" s="216"/>
      <c r="UGL31" s="216"/>
      <c r="UGM31" s="216"/>
      <c r="UGN31" s="216"/>
      <c r="UGO31" s="216"/>
      <c r="UGP31" s="216"/>
      <c r="UGQ31" s="216"/>
      <c r="UGR31" s="216"/>
      <c r="UGS31" s="216"/>
      <c r="UGT31" s="216"/>
      <c r="UGU31" s="216"/>
      <c r="UGV31" s="216"/>
      <c r="UGW31" s="216"/>
      <c r="UGX31" s="216"/>
      <c r="UGY31" s="216"/>
      <c r="UGZ31" s="216"/>
      <c r="UHA31" s="216"/>
      <c r="UHB31" s="216"/>
      <c r="UHC31" s="216"/>
      <c r="UHD31" s="216"/>
      <c r="UHE31" s="216"/>
      <c r="UHF31" s="216"/>
      <c r="UHG31" s="216"/>
      <c r="UHH31" s="216"/>
      <c r="UHI31" s="216"/>
      <c r="UHJ31" s="216"/>
      <c r="UHK31" s="216"/>
      <c r="UHL31" s="216"/>
      <c r="UHM31" s="216"/>
      <c r="UHN31" s="216"/>
      <c r="UHO31" s="216"/>
      <c r="UHP31" s="216"/>
      <c r="UHQ31" s="216"/>
      <c r="UHR31" s="216"/>
      <c r="UHS31" s="216"/>
      <c r="UHT31" s="216"/>
      <c r="UHU31" s="216"/>
      <c r="UHV31" s="216"/>
      <c r="UHW31" s="216"/>
      <c r="UHX31" s="216"/>
      <c r="UHY31" s="216"/>
      <c r="UHZ31" s="216"/>
      <c r="UIA31" s="216"/>
      <c r="UIB31" s="216"/>
      <c r="UIC31" s="216"/>
      <c r="UID31" s="216"/>
      <c r="UIE31" s="216"/>
      <c r="UIF31" s="216"/>
      <c r="UIG31" s="216"/>
      <c r="UIH31" s="216"/>
      <c r="UII31" s="216"/>
      <c r="UIJ31" s="216"/>
      <c r="UIK31" s="216"/>
      <c r="UIL31" s="216"/>
      <c r="UIM31" s="216"/>
      <c r="UIN31" s="216"/>
      <c r="UIO31" s="216"/>
      <c r="UIP31" s="216"/>
      <c r="UIQ31" s="216"/>
      <c r="UIR31" s="216"/>
      <c r="UIS31" s="216"/>
      <c r="UIT31" s="216"/>
      <c r="UIU31" s="216"/>
      <c r="UIV31" s="216"/>
      <c r="UIW31" s="216"/>
      <c r="UIX31" s="216"/>
      <c r="UIY31" s="216"/>
      <c r="UIZ31" s="216"/>
      <c r="UJA31" s="216"/>
      <c r="UJB31" s="216"/>
      <c r="UJC31" s="216"/>
      <c r="UJD31" s="216"/>
      <c r="UJE31" s="216"/>
      <c r="UJF31" s="216"/>
      <c r="UJG31" s="216"/>
      <c r="UJH31" s="216"/>
      <c r="UJI31" s="216"/>
      <c r="UJJ31" s="216"/>
      <c r="UJK31" s="216"/>
      <c r="UJL31" s="216"/>
      <c r="UJM31" s="216"/>
      <c r="UJN31" s="216"/>
      <c r="UJO31" s="216"/>
      <c r="UJP31" s="216"/>
      <c r="UJQ31" s="216"/>
      <c r="UJR31" s="216"/>
      <c r="UJS31" s="216"/>
      <c r="UJT31" s="216"/>
      <c r="UJU31" s="216"/>
      <c r="UJV31" s="216"/>
      <c r="UJW31" s="216"/>
      <c r="UJX31" s="216"/>
      <c r="UJY31" s="216"/>
      <c r="UJZ31" s="216"/>
      <c r="UKA31" s="216"/>
      <c r="UKB31" s="216"/>
      <c r="UKC31" s="216"/>
      <c r="UKD31" s="216"/>
      <c r="UKE31" s="216"/>
      <c r="UKF31" s="216"/>
      <c r="UKG31" s="216"/>
      <c r="UKH31" s="216"/>
      <c r="UKI31" s="216"/>
      <c r="UKJ31" s="216"/>
      <c r="UKK31" s="216"/>
      <c r="UKL31" s="216"/>
      <c r="UKM31" s="216"/>
      <c r="UKN31" s="216"/>
      <c r="UKO31" s="216"/>
      <c r="UKP31" s="216"/>
      <c r="UKQ31" s="216"/>
      <c r="UKR31" s="216"/>
      <c r="UKS31" s="216"/>
      <c r="UKT31" s="216"/>
      <c r="UKU31" s="216"/>
      <c r="UKV31" s="216"/>
      <c r="UKW31" s="216"/>
      <c r="UKX31" s="216"/>
      <c r="UKY31" s="216"/>
      <c r="UKZ31" s="216"/>
      <c r="ULA31" s="216"/>
      <c r="ULB31" s="216"/>
      <c r="ULC31" s="216"/>
      <c r="ULD31" s="216"/>
      <c r="ULE31" s="216"/>
      <c r="ULF31" s="216"/>
      <c r="ULG31" s="216"/>
      <c r="ULH31" s="216"/>
      <c r="ULI31" s="216"/>
      <c r="ULJ31" s="216"/>
      <c r="ULK31" s="216"/>
      <c r="ULL31" s="216"/>
      <c r="ULM31" s="216"/>
      <c r="ULN31" s="216"/>
      <c r="ULO31" s="216"/>
      <c r="ULP31" s="216"/>
      <c r="ULQ31" s="216"/>
      <c r="ULR31" s="216"/>
      <c r="ULS31" s="216"/>
      <c r="ULT31" s="216"/>
      <c r="ULU31" s="216"/>
      <c r="ULV31" s="216"/>
      <c r="ULW31" s="216"/>
      <c r="ULX31" s="216"/>
      <c r="ULY31" s="216"/>
      <c r="ULZ31" s="216"/>
      <c r="UMA31" s="216"/>
      <c r="UMB31" s="216"/>
      <c r="UMC31" s="216"/>
      <c r="UMD31" s="216"/>
      <c r="UME31" s="216"/>
      <c r="UMF31" s="216"/>
      <c r="UMG31" s="216"/>
      <c r="UMH31" s="216"/>
      <c r="UMI31" s="216"/>
      <c r="UMJ31" s="216"/>
      <c r="UMK31" s="216"/>
      <c r="UML31" s="216"/>
      <c r="UMM31" s="216"/>
      <c r="UMN31" s="216"/>
      <c r="UMO31" s="216"/>
      <c r="UMP31" s="216"/>
      <c r="UMQ31" s="216"/>
      <c r="UMR31" s="216"/>
      <c r="UMS31" s="216"/>
      <c r="UMT31" s="216"/>
      <c r="UMU31" s="216"/>
      <c r="UMV31" s="216"/>
      <c r="UMW31" s="216"/>
      <c r="UMX31" s="216"/>
      <c r="UMY31" s="216"/>
      <c r="UMZ31" s="216"/>
      <c r="UNA31" s="216"/>
      <c r="UNB31" s="216"/>
      <c r="UNC31" s="216"/>
      <c r="UND31" s="216"/>
      <c r="UNE31" s="216"/>
      <c r="UNF31" s="216"/>
      <c r="UNG31" s="216"/>
      <c r="UNH31" s="216"/>
      <c r="UNI31" s="216"/>
      <c r="UNJ31" s="216"/>
      <c r="UNK31" s="216"/>
      <c r="UNL31" s="216"/>
      <c r="UNM31" s="216"/>
      <c r="UNN31" s="216"/>
      <c r="UNO31" s="216"/>
      <c r="UNP31" s="216"/>
      <c r="UNQ31" s="216"/>
      <c r="UNR31" s="216"/>
      <c r="UNS31" s="216"/>
      <c r="UNT31" s="216"/>
      <c r="UNU31" s="216"/>
      <c r="UNV31" s="216"/>
      <c r="UNW31" s="216"/>
      <c r="UNX31" s="216"/>
      <c r="UNY31" s="216"/>
      <c r="UNZ31" s="216"/>
      <c r="UOA31" s="216"/>
      <c r="UOB31" s="216"/>
      <c r="UOC31" s="216"/>
      <c r="UOD31" s="216"/>
      <c r="UOE31" s="216"/>
      <c r="UOF31" s="216"/>
      <c r="UOG31" s="216"/>
      <c r="UOH31" s="216"/>
      <c r="UOI31" s="216"/>
      <c r="UOJ31" s="216"/>
      <c r="UOK31" s="216"/>
      <c r="UOL31" s="216"/>
      <c r="UOM31" s="216"/>
      <c r="UON31" s="216"/>
      <c r="UOO31" s="216"/>
      <c r="UOP31" s="216"/>
      <c r="UOQ31" s="216"/>
      <c r="UOR31" s="216"/>
      <c r="UOS31" s="216"/>
      <c r="UOT31" s="216"/>
      <c r="UOU31" s="216"/>
      <c r="UOV31" s="216"/>
      <c r="UOW31" s="216"/>
      <c r="UOX31" s="216"/>
      <c r="UOY31" s="216"/>
      <c r="UOZ31" s="216"/>
      <c r="UPA31" s="216"/>
      <c r="UPB31" s="216"/>
      <c r="UPC31" s="216"/>
      <c r="UPD31" s="216"/>
      <c r="UPE31" s="216"/>
      <c r="UPF31" s="216"/>
      <c r="UPG31" s="216"/>
      <c r="UPH31" s="216"/>
      <c r="UPI31" s="216"/>
      <c r="UPJ31" s="216"/>
      <c r="UPK31" s="216"/>
      <c r="UPL31" s="216"/>
      <c r="UPM31" s="216"/>
      <c r="UPN31" s="216"/>
      <c r="UPO31" s="216"/>
      <c r="UPP31" s="216"/>
      <c r="UPQ31" s="216"/>
      <c r="UPR31" s="216"/>
      <c r="UPS31" s="216"/>
      <c r="UPT31" s="216"/>
      <c r="UPU31" s="216"/>
      <c r="UPV31" s="216"/>
      <c r="UPW31" s="216"/>
      <c r="UPX31" s="216"/>
      <c r="UPY31" s="216"/>
      <c r="UPZ31" s="216"/>
      <c r="UQA31" s="216"/>
      <c r="UQB31" s="216"/>
      <c r="UQC31" s="216"/>
      <c r="UQD31" s="216"/>
      <c r="UQE31" s="216"/>
      <c r="UQF31" s="216"/>
      <c r="UQG31" s="216"/>
      <c r="UQH31" s="216"/>
      <c r="UQI31" s="216"/>
      <c r="UQJ31" s="216"/>
      <c r="UQK31" s="216"/>
      <c r="UQL31" s="216"/>
      <c r="UQM31" s="216"/>
      <c r="UQN31" s="216"/>
      <c r="UQO31" s="216"/>
      <c r="UQP31" s="216"/>
      <c r="UQQ31" s="216"/>
      <c r="UQR31" s="216"/>
      <c r="UQS31" s="216"/>
      <c r="UQT31" s="216"/>
      <c r="UQU31" s="216"/>
      <c r="UQV31" s="216"/>
      <c r="UQW31" s="216"/>
      <c r="UQX31" s="216"/>
      <c r="UQY31" s="216"/>
      <c r="UQZ31" s="216"/>
      <c r="URA31" s="216"/>
      <c r="URB31" s="216"/>
      <c r="URC31" s="216"/>
      <c r="URD31" s="216"/>
      <c r="URE31" s="216"/>
      <c r="URF31" s="216"/>
      <c r="URG31" s="216"/>
      <c r="URH31" s="216"/>
      <c r="URI31" s="216"/>
      <c r="URJ31" s="216"/>
      <c r="URK31" s="216"/>
      <c r="URL31" s="216"/>
      <c r="URM31" s="216"/>
      <c r="URN31" s="216"/>
      <c r="URO31" s="216"/>
      <c r="URP31" s="216"/>
      <c r="URQ31" s="216"/>
      <c r="URR31" s="216"/>
      <c r="URS31" s="216"/>
      <c r="URT31" s="216"/>
      <c r="URU31" s="216"/>
      <c r="URV31" s="216"/>
      <c r="URW31" s="216"/>
      <c r="URX31" s="216"/>
      <c r="URY31" s="216"/>
      <c r="URZ31" s="216"/>
      <c r="USA31" s="216"/>
      <c r="USB31" s="216"/>
      <c r="USC31" s="216"/>
      <c r="USD31" s="216"/>
      <c r="USE31" s="216"/>
      <c r="USF31" s="216"/>
      <c r="USG31" s="216"/>
      <c r="USH31" s="216"/>
      <c r="USI31" s="216"/>
      <c r="USJ31" s="216"/>
      <c r="USK31" s="216"/>
      <c r="USL31" s="216"/>
      <c r="USM31" s="216"/>
      <c r="USN31" s="216"/>
      <c r="USO31" s="216"/>
      <c r="USP31" s="216"/>
      <c r="USQ31" s="216"/>
      <c r="USR31" s="216"/>
      <c r="USS31" s="216"/>
      <c r="UST31" s="216"/>
      <c r="USU31" s="216"/>
      <c r="USV31" s="216"/>
      <c r="USW31" s="216"/>
      <c r="USX31" s="216"/>
      <c r="USY31" s="216"/>
      <c r="USZ31" s="216"/>
      <c r="UTA31" s="216"/>
      <c r="UTB31" s="216"/>
      <c r="UTC31" s="216"/>
      <c r="UTD31" s="216"/>
      <c r="UTE31" s="216"/>
      <c r="UTF31" s="216"/>
      <c r="UTG31" s="216"/>
      <c r="UTH31" s="216"/>
      <c r="UTI31" s="216"/>
      <c r="UTJ31" s="216"/>
      <c r="UTK31" s="216"/>
      <c r="UTL31" s="216"/>
      <c r="UTM31" s="216"/>
      <c r="UTN31" s="216"/>
      <c r="UTO31" s="216"/>
      <c r="UTP31" s="216"/>
      <c r="UTQ31" s="216"/>
      <c r="UTR31" s="216"/>
      <c r="UTS31" s="216"/>
      <c r="UTT31" s="216"/>
      <c r="UTU31" s="216"/>
      <c r="UTV31" s="216"/>
      <c r="UTW31" s="216"/>
      <c r="UTX31" s="216"/>
      <c r="UTY31" s="216"/>
      <c r="UTZ31" s="216"/>
      <c r="UUA31" s="216"/>
      <c r="UUB31" s="216"/>
      <c r="UUC31" s="216"/>
      <c r="UUD31" s="216"/>
      <c r="UUE31" s="216"/>
      <c r="UUF31" s="216"/>
      <c r="UUG31" s="216"/>
      <c r="UUH31" s="216"/>
      <c r="UUI31" s="216"/>
      <c r="UUJ31" s="216"/>
      <c r="UUK31" s="216"/>
      <c r="UUL31" s="216"/>
      <c r="UUM31" s="216"/>
      <c r="UUN31" s="216"/>
      <c r="UUO31" s="216"/>
      <c r="UUP31" s="216"/>
      <c r="UUQ31" s="216"/>
      <c r="UUR31" s="216"/>
      <c r="UUS31" s="216"/>
      <c r="UUT31" s="216"/>
      <c r="UUU31" s="216"/>
      <c r="UUV31" s="216"/>
      <c r="UUW31" s="216"/>
      <c r="UUX31" s="216"/>
      <c r="UUY31" s="216"/>
      <c r="UUZ31" s="216"/>
      <c r="UVA31" s="216"/>
      <c r="UVB31" s="216"/>
      <c r="UVC31" s="216"/>
      <c r="UVD31" s="216"/>
      <c r="UVE31" s="216"/>
      <c r="UVF31" s="216"/>
      <c r="UVG31" s="216"/>
      <c r="UVH31" s="216"/>
      <c r="UVI31" s="216"/>
      <c r="UVJ31" s="216"/>
      <c r="UVK31" s="216"/>
      <c r="UVL31" s="216"/>
      <c r="UVM31" s="216"/>
      <c r="UVN31" s="216"/>
      <c r="UVO31" s="216"/>
      <c r="UVP31" s="216"/>
      <c r="UVQ31" s="216"/>
      <c r="UVR31" s="216"/>
      <c r="UVS31" s="216"/>
      <c r="UVT31" s="216"/>
      <c r="UVU31" s="216"/>
      <c r="UVV31" s="216"/>
      <c r="UVW31" s="216"/>
      <c r="UVX31" s="216"/>
      <c r="UVY31" s="216"/>
      <c r="UVZ31" s="216"/>
      <c r="UWA31" s="216"/>
      <c r="UWB31" s="216"/>
      <c r="UWC31" s="216"/>
      <c r="UWD31" s="216"/>
      <c r="UWE31" s="216"/>
      <c r="UWF31" s="216"/>
      <c r="UWG31" s="216"/>
      <c r="UWH31" s="216"/>
      <c r="UWI31" s="216"/>
      <c r="UWJ31" s="216"/>
      <c r="UWK31" s="216"/>
      <c r="UWL31" s="216"/>
      <c r="UWM31" s="216"/>
      <c r="UWN31" s="216"/>
      <c r="UWO31" s="216"/>
      <c r="UWP31" s="216"/>
      <c r="UWQ31" s="216"/>
      <c r="UWR31" s="216"/>
      <c r="UWS31" s="216"/>
      <c r="UWT31" s="216"/>
      <c r="UWU31" s="216"/>
      <c r="UWV31" s="216"/>
      <c r="UWW31" s="216"/>
      <c r="UWX31" s="216"/>
      <c r="UWY31" s="216"/>
      <c r="UWZ31" s="216"/>
      <c r="UXA31" s="216"/>
      <c r="UXB31" s="216"/>
      <c r="UXC31" s="216"/>
      <c r="UXD31" s="216"/>
      <c r="UXE31" s="216"/>
      <c r="UXF31" s="216"/>
      <c r="UXG31" s="216"/>
      <c r="UXH31" s="216"/>
      <c r="UXI31" s="216"/>
      <c r="UXJ31" s="216"/>
      <c r="UXK31" s="216"/>
      <c r="UXL31" s="216"/>
      <c r="UXM31" s="216"/>
      <c r="UXN31" s="216"/>
      <c r="UXO31" s="216"/>
      <c r="UXP31" s="216"/>
      <c r="UXQ31" s="216"/>
      <c r="UXR31" s="216"/>
      <c r="UXS31" s="216"/>
      <c r="UXT31" s="216"/>
      <c r="UXU31" s="216"/>
      <c r="UXV31" s="216"/>
      <c r="UXW31" s="216"/>
      <c r="UXX31" s="216"/>
      <c r="UXY31" s="216"/>
      <c r="UXZ31" s="216"/>
      <c r="UYA31" s="216"/>
      <c r="UYB31" s="216"/>
      <c r="UYC31" s="216"/>
      <c r="UYD31" s="216"/>
      <c r="UYE31" s="216"/>
      <c r="UYF31" s="216"/>
      <c r="UYG31" s="216"/>
      <c r="UYH31" s="216"/>
      <c r="UYI31" s="216"/>
      <c r="UYJ31" s="216"/>
      <c r="UYK31" s="216"/>
      <c r="UYL31" s="216"/>
      <c r="UYM31" s="216"/>
      <c r="UYN31" s="216"/>
      <c r="UYO31" s="216"/>
      <c r="UYP31" s="216"/>
      <c r="UYQ31" s="216"/>
      <c r="UYR31" s="216"/>
      <c r="UYS31" s="216"/>
      <c r="UYT31" s="216"/>
      <c r="UYU31" s="216"/>
      <c r="UYV31" s="216"/>
      <c r="UYW31" s="216"/>
      <c r="UYX31" s="216"/>
      <c r="UYY31" s="216"/>
      <c r="UYZ31" s="216"/>
      <c r="UZA31" s="216"/>
      <c r="UZB31" s="216"/>
      <c r="UZC31" s="216"/>
      <c r="UZD31" s="216"/>
      <c r="UZE31" s="216"/>
      <c r="UZF31" s="216"/>
      <c r="UZG31" s="216"/>
      <c r="UZH31" s="216"/>
      <c r="UZI31" s="216"/>
      <c r="UZJ31" s="216"/>
      <c r="UZK31" s="216"/>
      <c r="UZL31" s="216"/>
      <c r="UZM31" s="216"/>
      <c r="UZN31" s="216"/>
      <c r="UZO31" s="216"/>
      <c r="UZP31" s="216"/>
      <c r="UZQ31" s="216"/>
      <c r="UZR31" s="216"/>
      <c r="UZS31" s="216"/>
      <c r="UZT31" s="216"/>
      <c r="UZU31" s="216"/>
      <c r="UZV31" s="216"/>
      <c r="UZW31" s="216"/>
      <c r="UZX31" s="216"/>
      <c r="UZY31" s="216"/>
      <c r="UZZ31" s="216"/>
      <c r="VAA31" s="216"/>
      <c r="VAB31" s="216"/>
      <c r="VAC31" s="216"/>
      <c r="VAD31" s="216"/>
      <c r="VAE31" s="216"/>
      <c r="VAF31" s="216"/>
      <c r="VAG31" s="216"/>
      <c r="VAH31" s="216"/>
      <c r="VAI31" s="216"/>
      <c r="VAJ31" s="216"/>
      <c r="VAK31" s="216"/>
      <c r="VAL31" s="216"/>
      <c r="VAM31" s="216"/>
      <c r="VAN31" s="216"/>
      <c r="VAO31" s="216"/>
      <c r="VAP31" s="216"/>
      <c r="VAQ31" s="216"/>
      <c r="VAR31" s="216"/>
      <c r="VAS31" s="216"/>
      <c r="VAT31" s="216"/>
      <c r="VAU31" s="216"/>
      <c r="VAV31" s="216"/>
      <c r="VAW31" s="216"/>
      <c r="VAX31" s="216"/>
      <c r="VAY31" s="216"/>
      <c r="VAZ31" s="216"/>
      <c r="VBA31" s="216"/>
      <c r="VBB31" s="216"/>
      <c r="VBC31" s="216"/>
      <c r="VBD31" s="216"/>
      <c r="VBE31" s="216"/>
      <c r="VBF31" s="216"/>
      <c r="VBG31" s="216"/>
      <c r="VBH31" s="216"/>
      <c r="VBI31" s="216"/>
      <c r="VBJ31" s="216"/>
      <c r="VBK31" s="216"/>
      <c r="VBL31" s="216"/>
      <c r="VBM31" s="216"/>
      <c r="VBN31" s="216"/>
      <c r="VBO31" s="216"/>
      <c r="VBP31" s="216"/>
      <c r="VBQ31" s="216"/>
      <c r="VBR31" s="216"/>
      <c r="VBS31" s="216"/>
      <c r="VBT31" s="216"/>
      <c r="VBU31" s="216"/>
      <c r="VBV31" s="216"/>
      <c r="VBW31" s="216"/>
      <c r="VBX31" s="216"/>
      <c r="VBY31" s="216"/>
      <c r="VBZ31" s="216"/>
      <c r="VCA31" s="216"/>
      <c r="VCB31" s="216"/>
      <c r="VCC31" s="216"/>
      <c r="VCD31" s="216"/>
      <c r="VCE31" s="216"/>
      <c r="VCF31" s="216"/>
      <c r="VCG31" s="216"/>
      <c r="VCH31" s="216"/>
      <c r="VCI31" s="216"/>
      <c r="VCJ31" s="216"/>
      <c r="VCK31" s="216"/>
      <c r="VCL31" s="216"/>
      <c r="VCM31" s="216"/>
      <c r="VCN31" s="216"/>
      <c r="VCO31" s="216"/>
      <c r="VCP31" s="216"/>
      <c r="VCQ31" s="216"/>
      <c r="VCR31" s="216"/>
      <c r="VCS31" s="216"/>
      <c r="VCT31" s="216"/>
      <c r="VCU31" s="216"/>
      <c r="VCV31" s="216"/>
      <c r="VCW31" s="216"/>
      <c r="VCX31" s="216"/>
      <c r="VCY31" s="216"/>
      <c r="VCZ31" s="216"/>
      <c r="VDA31" s="216"/>
      <c r="VDB31" s="216"/>
      <c r="VDC31" s="216"/>
      <c r="VDD31" s="216"/>
      <c r="VDE31" s="216"/>
      <c r="VDF31" s="216"/>
      <c r="VDG31" s="216"/>
      <c r="VDH31" s="216"/>
      <c r="VDI31" s="216"/>
      <c r="VDJ31" s="216"/>
      <c r="VDK31" s="216"/>
      <c r="VDL31" s="216"/>
      <c r="VDM31" s="216"/>
      <c r="VDN31" s="216"/>
      <c r="VDO31" s="216"/>
      <c r="VDP31" s="216"/>
      <c r="VDQ31" s="216"/>
      <c r="VDR31" s="216"/>
      <c r="VDS31" s="216"/>
      <c r="VDT31" s="216"/>
      <c r="VDU31" s="216"/>
      <c r="VDV31" s="216"/>
      <c r="VDW31" s="216"/>
      <c r="VDX31" s="216"/>
      <c r="VDY31" s="216"/>
      <c r="VDZ31" s="216"/>
      <c r="VEA31" s="216"/>
      <c r="VEB31" s="216"/>
      <c r="VEC31" s="216"/>
      <c r="VED31" s="216"/>
      <c r="VEE31" s="216"/>
      <c r="VEF31" s="216"/>
      <c r="VEG31" s="216"/>
      <c r="VEH31" s="216"/>
      <c r="VEI31" s="216"/>
      <c r="VEJ31" s="216"/>
      <c r="VEK31" s="216"/>
      <c r="VEL31" s="216"/>
      <c r="VEM31" s="216"/>
      <c r="VEN31" s="216"/>
      <c r="VEO31" s="216"/>
      <c r="VEP31" s="216"/>
      <c r="VEQ31" s="216"/>
      <c r="VER31" s="216"/>
      <c r="VES31" s="216"/>
      <c r="VET31" s="216"/>
      <c r="VEU31" s="216"/>
      <c r="VEV31" s="216"/>
      <c r="VEW31" s="216"/>
      <c r="VEX31" s="216"/>
      <c r="VEY31" s="216"/>
      <c r="VEZ31" s="216"/>
      <c r="VFA31" s="216"/>
      <c r="VFB31" s="216"/>
      <c r="VFC31" s="216"/>
      <c r="VFD31" s="216"/>
      <c r="VFE31" s="216"/>
      <c r="VFF31" s="216"/>
      <c r="VFG31" s="216"/>
      <c r="VFH31" s="216"/>
      <c r="VFI31" s="216"/>
      <c r="VFJ31" s="216"/>
      <c r="VFK31" s="216"/>
      <c r="VFL31" s="216"/>
      <c r="VFM31" s="216"/>
      <c r="VFN31" s="216"/>
      <c r="VFO31" s="216"/>
      <c r="VFP31" s="216"/>
      <c r="VFQ31" s="216"/>
      <c r="VFR31" s="216"/>
      <c r="VFS31" s="216"/>
      <c r="VFT31" s="216"/>
      <c r="VFU31" s="216"/>
      <c r="VFV31" s="216"/>
      <c r="VFW31" s="216"/>
      <c r="VFX31" s="216"/>
      <c r="VFY31" s="216"/>
      <c r="VFZ31" s="216"/>
      <c r="VGA31" s="216"/>
      <c r="VGB31" s="216"/>
      <c r="VGC31" s="216"/>
      <c r="VGD31" s="216"/>
      <c r="VGE31" s="216"/>
      <c r="VGF31" s="216"/>
      <c r="VGG31" s="216"/>
      <c r="VGH31" s="216"/>
      <c r="VGI31" s="216"/>
      <c r="VGJ31" s="216"/>
      <c r="VGK31" s="216"/>
      <c r="VGL31" s="216"/>
      <c r="VGM31" s="216"/>
      <c r="VGN31" s="216"/>
      <c r="VGO31" s="216"/>
      <c r="VGP31" s="216"/>
      <c r="VGQ31" s="216"/>
      <c r="VGR31" s="216"/>
      <c r="VGS31" s="216"/>
      <c r="VGT31" s="216"/>
      <c r="VGU31" s="216"/>
      <c r="VGV31" s="216"/>
      <c r="VGW31" s="216"/>
      <c r="VGX31" s="216"/>
      <c r="VGY31" s="216"/>
      <c r="VGZ31" s="216"/>
      <c r="VHA31" s="216"/>
      <c r="VHB31" s="216"/>
      <c r="VHC31" s="216"/>
      <c r="VHD31" s="216"/>
      <c r="VHE31" s="216"/>
      <c r="VHF31" s="216"/>
      <c r="VHG31" s="216"/>
      <c r="VHH31" s="216"/>
      <c r="VHI31" s="216"/>
      <c r="VHJ31" s="216"/>
      <c r="VHK31" s="216"/>
      <c r="VHL31" s="216"/>
      <c r="VHM31" s="216"/>
      <c r="VHN31" s="216"/>
      <c r="VHO31" s="216"/>
      <c r="VHP31" s="216"/>
      <c r="VHQ31" s="216"/>
      <c r="VHR31" s="216"/>
      <c r="VHS31" s="216"/>
      <c r="VHT31" s="216"/>
      <c r="VHU31" s="216"/>
      <c r="VHV31" s="216"/>
      <c r="VHW31" s="216"/>
      <c r="VHX31" s="216"/>
      <c r="VHY31" s="216"/>
      <c r="VHZ31" s="216"/>
      <c r="VIA31" s="216"/>
      <c r="VIB31" s="216"/>
      <c r="VIC31" s="216"/>
      <c r="VID31" s="216"/>
      <c r="VIE31" s="216"/>
      <c r="VIF31" s="216"/>
      <c r="VIG31" s="216"/>
      <c r="VIH31" s="216"/>
      <c r="VII31" s="216"/>
      <c r="VIJ31" s="216"/>
      <c r="VIK31" s="216"/>
      <c r="VIL31" s="216"/>
      <c r="VIM31" s="216"/>
      <c r="VIN31" s="216"/>
      <c r="VIO31" s="216"/>
      <c r="VIP31" s="216"/>
      <c r="VIQ31" s="216"/>
      <c r="VIR31" s="216"/>
      <c r="VIS31" s="216"/>
      <c r="VIT31" s="216"/>
      <c r="VIU31" s="216"/>
      <c r="VIV31" s="216"/>
      <c r="VIW31" s="216"/>
      <c r="VIX31" s="216"/>
      <c r="VIY31" s="216"/>
      <c r="VIZ31" s="216"/>
      <c r="VJA31" s="216"/>
      <c r="VJB31" s="216"/>
      <c r="VJC31" s="216"/>
      <c r="VJD31" s="216"/>
      <c r="VJE31" s="216"/>
      <c r="VJF31" s="216"/>
      <c r="VJG31" s="216"/>
      <c r="VJH31" s="216"/>
      <c r="VJI31" s="216"/>
      <c r="VJJ31" s="216"/>
      <c r="VJK31" s="216"/>
      <c r="VJL31" s="216"/>
      <c r="VJM31" s="216"/>
      <c r="VJN31" s="216"/>
      <c r="VJO31" s="216"/>
      <c r="VJP31" s="216"/>
      <c r="VJQ31" s="216"/>
      <c r="VJR31" s="216"/>
      <c r="VJS31" s="216"/>
      <c r="VJT31" s="216"/>
      <c r="VJU31" s="216"/>
      <c r="VJV31" s="216"/>
      <c r="VJW31" s="216"/>
      <c r="VJX31" s="216"/>
      <c r="VJY31" s="216"/>
      <c r="VJZ31" s="216"/>
      <c r="VKA31" s="216"/>
      <c r="VKB31" s="216"/>
      <c r="VKC31" s="216"/>
      <c r="VKD31" s="216"/>
      <c r="VKE31" s="216"/>
      <c r="VKF31" s="216"/>
      <c r="VKG31" s="216"/>
      <c r="VKH31" s="216"/>
      <c r="VKI31" s="216"/>
      <c r="VKJ31" s="216"/>
      <c r="VKK31" s="216"/>
      <c r="VKL31" s="216"/>
      <c r="VKM31" s="216"/>
      <c r="VKN31" s="216"/>
      <c r="VKO31" s="216"/>
      <c r="VKP31" s="216"/>
      <c r="VKQ31" s="216"/>
      <c r="VKR31" s="216"/>
      <c r="VKS31" s="216"/>
      <c r="VKT31" s="216"/>
      <c r="VKU31" s="216"/>
      <c r="VKV31" s="216"/>
      <c r="VKW31" s="216"/>
      <c r="VKX31" s="216"/>
      <c r="VKY31" s="216"/>
      <c r="VKZ31" s="216"/>
      <c r="VLA31" s="216"/>
      <c r="VLB31" s="216"/>
      <c r="VLC31" s="216"/>
      <c r="VLD31" s="216"/>
      <c r="VLE31" s="216"/>
      <c r="VLF31" s="216"/>
      <c r="VLG31" s="216"/>
      <c r="VLH31" s="216"/>
      <c r="VLI31" s="216"/>
      <c r="VLJ31" s="216"/>
      <c r="VLK31" s="216"/>
      <c r="VLL31" s="216"/>
      <c r="VLM31" s="216"/>
      <c r="VLN31" s="216"/>
      <c r="VLO31" s="216"/>
      <c r="VLP31" s="216"/>
      <c r="VLQ31" s="216"/>
      <c r="VLR31" s="216"/>
      <c r="VLS31" s="216"/>
      <c r="VLT31" s="216"/>
      <c r="VLU31" s="216"/>
      <c r="VLV31" s="216"/>
      <c r="VLW31" s="216"/>
      <c r="VLX31" s="216"/>
      <c r="VLY31" s="216"/>
      <c r="VLZ31" s="216"/>
      <c r="VMA31" s="216"/>
      <c r="VMB31" s="216"/>
      <c r="VMC31" s="216"/>
      <c r="VMD31" s="216"/>
      <c r="VME31" s="216"/>
      <c r="VMF31" s="216"/>
      <c r="VMG31" s="216"/>
      <c r="VMH31" s="216"/>
      <c r="VMI31" s="216"/>
      <c r="VMJ31" s="216"/>
      <c r="VMK31" s="216"/>
      <c r="VML31" s="216"/>
      <c r="VMM31" s="216"/>
      <c r="VMN31" s="216"/>
      <c r="VMO31" s="216"/>
      <c r="VMP31" s="216"/>
      <c r="VMQ31" s="216"/>
      <c r="VMR31" s="216"/>
      <c r="VMS31" s="216"/>
      <c r="VMT31" s="216"/>
      <c r="VMU31" s="216"/>
      <c r="VMV31" s="216"/>
      <c r="VMW31" s="216"/>
      <c r="VMX31" s="216"/>
      <c r="VMY31" s="216"/>
      <c r="VMZ31" s="216"/>
      <c r="VNA31" s="216"/>
      <c r="VNB31" s="216"/>
      <c r="VNC31" s="216"/>
      <c r="VND31" s="216"/>
      <c r="VNE31" s="216"/>
      <c r="VNF31" s="216"/>
      <c r="VNG31" s="216"/>
      <c r="VNH31" s="216"/>
      <c r="VNI31" s="216"/>
      <c r="VNJ31" s="216"/>
      <c r="VNK31" s="216"/>
      <c r="VNL31" s="216"/>
      <c r="VNM31" s="216"/>
      <c r="VNN31" s="216"/>
      <c r="VNO31" s="216"/>
      <c r="VNP31" s="216"/>
      <c r="VNQ31" s="216"/>
      <c r="VNR31" s="216"/>
      <c r="VNS31" s="216"/>
      <c r="VNT31" s="216"/>
      <c r="VNU31" s="216"/>
      <c r="VNV31" s="216"/>
      <c r="VNW31" s="216"/>
      <c r="VNX31" s="216"/>
      <c r="VNY31" s="216"/>
      <c r="VNZ31" s="216"/>
      <c r="VOA31" s="216"/>
      <c r="VOB31" s="216"/>
      <c r="VOC31" s="216"/>
      <c r="VOD31" s="216"/>
      <c r="VOE31" s="216"/>
      <c r="VOF31" s="216"/>
      <c r="VOG31" s="216"/>
      <c r="VOH31" s="216"/>
      <c r="VOI31" s="216"/>
      <c r="VOJ31" s="216"/>
      <c r="VOK31" s="216"/>
      <c r="VOL31" s="216"/>
      <c r="VOM31" s="216"/>
      <c r="VON31" s="216"/>
      <c r="VOO31" s="216"/>
      <c r="VOP31" s="216"/>
      <c r="VOQ31" s="216"/>
      <c r="VOR31" s="216"/>
      <c r="VOS31" s="216"/>
      <c r="VOT31" s="216"/>
      <c r="VOU31" s="216"/>
      <c r="VOV31" s="216"/>
      <c r="VOW31" s="216"/>
      <c r="VOX31" s="216"/>
      <c r="VOY31" s="216"/>
      <c r="VOZ31" s="216"/>
      <c r="VPA31" s="216"/>
      <c r="VPB31" s="216"/>
      <c r="VPC31" s="216"/>
      <c r="VPD31" s="216"/>
      <c r="VPE31" s="216"/>
      <c r="VPF31" s="216"/>
      <c r="VPG31" s="216"/>
      <c r="VPH31" s="216"/>
      <c r="VPI31" s="216"/>
      <c r="VPJ31" s="216"/>
      <c r="VPK31" s="216"/>
      <c r="VPL31" s="216"/>
      <c r="VPM31" s="216"/>
      <c r="VPN31" s="216"/>
      <c r="VPO31" s="216"/>
      <c r="VPP31" s="216"/>
      <c r="VPQ31" s="216"/>
      <c r="VPR31" s="216"/>
      <c r="VPS31" s="216"/>
      <c r="VPT31" s="216"/>
      <c r="VPU31" s="216"/>
      <c r="VPV31" s="216"/>
      <c r="VPW31" s="216"/>
      <c r="VPX31" s="216"/>
      <c r="VPY31" s="216"/>
      <c r="VPZ31" s="216"/>
      <c r="VQA31" s="216"/>
      <c r="VQB31" s="216"/>
      <c r="VQC31" s="216"/>
      <c r="VQD31" s="216"/>
      <c r="VQE31" s="216"/>
      <c r="VQF31" s="216"/>
      <c r="VQG31" s="216"/>
      <c r="VQH31" s="216"/>
      <c r="VQI31" s="216"/>
      <c r="VQJ31" s="216"/>
      <c r="VQK31" s="216"/>
      <c r="VQL31" s="216"/>
      <c r="VQM31" s="216"/>
      <c r="VQN31" s="216"/>
      <c r="VQO31" s="216"/>
      <c r="VQP31" s="216"/>
      <c r="VQQ31" s="216"/>
      <c r="VQR31" s="216"/>
      <c r="VQS31" s="216"/>
      <c r="VQT31" s="216"/>
      <c r="VQU31" s="216"/>
      <c r="VQV31" s="216"/>
      <c r="VQW31" s="216"/>
      <c r="VQX31" s="216"/>
      <c r="VQY31" s="216"/>
      <c r="VQZ31" s="216"/>
      <c r="VRA31" s="216"/>
      <c r="VRB31" s="216"/>
      <c r="VRC31" s="216"/>
      <c r="VRD31" s="216"/>
      <c r="VRE31" s="216"/>
      <c r="VRF31" s="216"/>
      <c r="VRG31" s="216"/>
      <c r="VRH31" s="216"/>
      <c r="VRI31" s="216"/>
      <c r="VRJ31" s="216"/>
      <c r="VRK31" s="216"/>
      <c r="VRL31" s="216"/>
      <c r="VRM31" s="216"/>
      <c r="VRN31" s="216"/>
      <c r="VRO31" s="216"/>
      <c r="VRP31" s="216"/>
      <c r="VRQ31" s="216"/>
      <c r="VRR31" s="216"/>
      <c r="VRS31" s="216"/>
      <c r="VRT31" s="216"/>
      <c r="VRU31" s="216"/>
      <c r="VRV31" s="216"/>
      <c r="VRW31" s="216"/>
      <c r="VRX31" s="216"/>
      <c r="VRY31" s="216"/>
      <c r="VRZ31" s="216"/>
      <c r="VSA31" s="216"/>
      <c r="VSB31" s="216"/>
      <c r="VSC31" s="216"/>
      <c r="VSD31" s="216"/>
      <c r="VSE31" s="216"/>
      <c r="VSF31" s="216"/>
      <c r="VSG31" s="216"/>
      <c r="VSH31" s="216"/>
      <c r="VSI31" s="216"/>
      <c r="VSJ31" s="216"/>
      <c r="VSK31" s="216"/>
      <c r="VSL31" s="216"/>
      <c r="VSM31" s="216"/>
      <c r="VSN31" s="216"/>
      <c r="VSO31" s="216"/>
      <c r="VSP31" s="216"/>
      <c r="VSQ31" s="216"/>
      <c r="VSR31" s="216"/>
      <c r="VSS31" s="216"/>
      <c r="VST31" s="216"/>
      <c r="VSU31" s="216"/>
      <c r="VSV31" s="216"/>
      <c r="VSW31" s="216"/>
      <c r="VSX31" s="216"/>
      <c r="VSY31" s="216"/>
      <c r="VSZ31" s="216"/>
      <c r="VTA31" s="216"/>
      <c r="VTB31" s="216"/>
      <c r="VTC31" s="216"/>
      <c r="VTD31" s="216"/>
      <c r="VTE31" s="216"/>
      <c r="VTF31" s="216"/>
      <c r="VTG31" s="216"/>
      <c r="VTH31" s="216"/>
      <c r="VTI31" s="216"/>
      <c r="VTJ31" s="216"/>
      <c r="VTK31" s="216"/>
      <c r="VTL31" s="216"/>
      <c r="VTM31" s="216"/>
      <c r="VTN31" s="216"/>
      <c r="VTO31" s="216"/>
      <c r="VTP31" s="216"/>
      <c r="VTQ31" s="216"/>
      <c r="VTR31" s="216"/>
      <c r="VTS31" s="216"/>
      <c r="VTT31" s="216"/>
      <c r="VTU31" s="216"/>
      <c r="VTV31" s="216"/>
      <c r="VTW31" s="216"/>
      <c r="VTX31" s="216"/>
      <c r="VTY31" s="216"/>
      <c r="VTZ31" s="216"/>
      <c r="VUA31" s="216"/>
      <c r="VUB31" s="216"/>
      <c r="VUC31" s="216"/>
      <c r="VUD31" s="216"/>
      <c r="VUE31" s="216"/>
      <c r="VUF31" s="216"/>
      <c r="VUG31" s="216"/>
      <c r="VUH31" s="216"/>
      <c r="VUI31" s="216"/>
      <c r="VUJ31" s="216"/>
      <c r="VUK31" s="216"/>
      <c r="VUL31" s="216"/>
      <c r="VUM31" s="216"/>
      <c r="VUN31" s="216"/>
      <c r="VUO31" s="216"/>
      <c r="VUP31" s="216"/>
      <c r="VUQ31" s="216"/>
      <c r="VUR31" s="216"/>
      <c r="VUS31" s="216"/>
      <c r="VUT31" s="216"/>
      <c r="VUU31" s="216"/>
      <c r="VUV31" s="216"/>
      <c r="VUW31" s="216"/>
      <c r="VUX31" s="216"/>
      <c r="VUY31" s="216"/>
      <c r="VUZ31" s="216"/>
      <c r="VVA31" s="216"/>
      <c r="VVB31" s="216"/>
      <c r="VVC31" s="216"/>
      <c r="VVD31" s="216"/>
      <c r="VVE31" s="216"/>
      <c r="VVF31" s="216"/>
      <c r="VVG31" s="216"/>
      <c r="VVH31" s="216"/>
      <c r="VVI31" s="216"/>
      <c r="VVJ31" s="216"/>
      <c r="VVK31" s="216"/>
      <c r="VVL31" s="216"/>
      <c r="VVM31" s="216"/>
      <c r="VVN31" s="216"/>
      <c r="VVO31" s="216"/>
      <c r="VVP31" s="216"/>
      <c r="VVQ31" s="216"/>
      <c r="VVR31" s="216"/>
      <c r="VVS31" s="216"/>
      <c r="VVT31" s="216"/>
      <c r="VVU31" s="216"/>
      <c r="VVV31" s="216"/>
      <c r="VVW31" s="216"/>
      <c r="VVX31" s="216"/>
      <c r="VVY31" s="216"/>
      <c r="VVZ31" s="216"/>
      <c r="VWA31" s="216"/>
      <c r="VWB31" s="216"/>
      <c r="VWC31" s="216"/>
      <c r="VWD31" s="216"/>
      <c r="VWE31" s="216"/>
      <c r="VWF31" s="216"/>
      <c r="VWG31" s="216"/>
      <c r="VWH31" s="216"/>
      <c r="VWI31" s="216"/>
      <c r="VWJ31" s="216"/>
      <c r="VWK31" s="216"/>
      <c r="VWL31" s="216"/>
      <c r="VWM31" s="216"/>
      <c r="VWN31" s="216"/>
      <c r="VWO31" s="216"/>
      <c r="VWP31" s="216"/>
      <c r="VWQ31" s="216"/>
      <c r="VWR31" s="216"/>
      <c r="VWS31" s="216"/>
      <c r="VWT31" s="216"/>
      <c r="VWU31" s="216"/>
      <c r="VWV31" s="216"/>
      <c r="VWW31" s="216"/>
      <c r="VWX31" s="216"/>
      <c r="VWY31" s="216"/>
      <c r="VWZ31" s="216"/>
      <c r="VXA31" s="216"/>
      <c r="VXB31" s="216"/>
      <c r="VXC31" s="216"/>
      <c r="VXD31" s="216"/>
      <c r="VXE31" s="216"/>
      <c r="VXF31" s="216"/>
      <c r="VXG31" s="216"/>
      <c r="VXH31" s="216"/>
      <c r="VXI31" s="216"/>
      <c r="VXJ31" s="216"/>
      <c r="VXK31" s="216"/>
      <c r="VXL31" s="216"/>
      <c r="VXM31" s="216"/>
      <c r="VXN31" s="216"/>
      <c r="VXO31" s="216"/>
      <c r="VXP31" s="216"/>
      <c r="VXQ31" s="216"/>
      <c r="VXR31" s="216"/>
      <c r="VXS31" s="216"/>
      <c r="VXT31" s="216"/>
      <c r="VXU31" s="216"/>
      <c r="VXV31" s="216"/>
      <c r="VXW31" s="216"/>
      <c r="VXX31" s="216"/>
      <c r="VXY31" s="216"/>
      <c r="VXZ31" s="216"/>
      <c r="VYA31" s="216"/>
      <c r="VYB31" s="216"/>
      <c r="VYC31" s="216"/>
      <c r="VYD31" s="216"/>
      <c r="VYE31" s="216"/>
      <c r="VYF31" s="216"/>
      <c r="VYG31" s="216"/>
      <c r="VYH31" s="216"/>
      <c r="VYI31" s="216"/>
      <c r="VYJ31" s="216"/>
      <c r="VYK31" s="216"/>
      <c r="VYL31" s="216"/>
      <c r="VYM31" s="216"/>
      <c r="VYN31" s="216"/>
      <c r="VYO31" s="216"/>
      <c r="VYP31" s="216"/>
      <c r="VYQ31" s="216"/>
      <c r="VYR31" s="216"/>
      <c r="VYS31" s="216"/>
      <c r="VYT31" s="216"/>
      <c r="VYU31" s="216"/>
      <c r="VYV31" s="216"/>
      <c r="VYW31" s="216"/>
      <c r="VYX31" s="216"/>
      <c r="VYY31" s="216"/>
      <c r="VYZ31" s="216"/>
      <c r="VZA31" s="216"/>
      <c r="VZB31" s="216"/>
      <c r="VZC31" s="216"/>
      <c r="VZD31" s="216"/>
      <c r="VZE31" s="216"/>
      <c r="VZF31" s="216"/>
      <c r="VZG31" s="216"/>
      <c r="VZH31" s="216"/>
      <c r="VZI31" s="216"/>
      <c r="VZJ31" s="216"/>
      <c r="VZK31" s="216"/>
      <c r="VZL31" s="216"/>
      <c r="VZM31" s="216"/>
      <c r="VZN31" s="216"/>
      <c r="VZO31" s="216"/>
      <c r="VZP31" s="216"/>
      <c r="VZQ31" s="216"/>
      <c r="VZR31" s="216"/>
      <c r="VZS31" s="216"/>
      <c r="VZT31" s="216"/>
      <c r="VZU31" s="216"/>
      <c r="VZV31" s="216"/>
      <c r="VZW31" s="216"/>
      <c r="VZX31" s="216"/>
      <c r="VZY31" s="216"/>
      <c r="VZZ31" s="216"/>
      <c r="WAA31" s="216"/>
      <c r="WAB31" s="216"/>
      <c r="WAC31" s="216"/>
      <c r="WAD31" s="216"/>
      <c r="WAE31" s="216"/>
      <c r="WAF31" s="216"/>
      <c r="WAG31" s="216"/>
      <c r="WAH31" s="216"/>
      <c r="WAI31" s="216"/>
      <c r="WAJ31" s="216"/>
      <c r="WAK31" s="216"/>
      <c r="WAL31" s="216"/>
      <c r="WAM31" s="216"/>
      <c r="WAN31" s="216"/>
      <c r="WAO31" s="216"/>
      <c r="WAP31" s="216"/>
      <c r="WAQ31" s="216"/>
      <c r="WAR31" s="216"/>
      <c r="WAS31" s="216"/>
      <c r="WAT31" s="216"/>
      <c r="WAU31" s="216"/>
      <c r="WAV31" s="216"/>
      <c r="WAW31" s="216"/>
      <c r="WAX31" s="216"/>
      <c r="WAY31" s="216"/>
      <c r="WAZ31" s="216"/>
      <c r="WBA31" s="216"/>
      <c r="WBB31" s="216"/>
      <c r="WBC31" s="216"/>
      <c r="WBD31" s="216"/>
      <c r="WBE31" s="216"/>
      <c r="WBF31" s="216"/>
      <c r="WBG31" s="216"/>
      <c r="WBH31" s="216"/>
      <c r="WBI31" s="216"/>
      <c r="WBJ31" s="216"/>
      <c r="WBK31" s="216"/>
      <c r="WBL31" s="216"/>
      <c r="WBM31" s="216"/>
      <c r="WBN31" s="216"/>
      <c r="WBO31" s="216"/>
      <c r="WBP31" s="216"/>
      <c r="WBQ31" s="216"/>
      <c r="WBR31" s="216"/>
      <c r="WBS31" s="216"/>
      <c r="WBT31" s="216"/>
      <c r="WBU31" s="216"/>
      <c r="WBV31" s="216"/>
      <c r="WBW31" s="216"/>
      <c r="WBX31" s="216"/>
      <c r="WBY31" s="216"/>
      <c r="WBZ31" s="216"/>
      <c r="WCA31" s="216"/>
      <c r="WCB31" s="216"/>
      <c r="WCC31" s="216"/>
      <c r="WCD31" s="216"/>
      <c r="WCE31" s="216"/>
      <c r="WCF31" s="216"/>
      <c r="WCG31" s="216"/>
      <c r="WCH31" s="216"/>
      <c r="WCI31" s="216"/>
      <c r="WCJ31" s="216"/>
      <c r="WCK31" s="216"/>
      <c r="WCL31" s="216"/>
      <c r="WCM31" s="216"/>
      <c r="WCN31" s="216"/>
      <c r="WCO31" s="216"/>
      <c r="WCP31" s="216"/>
      <c r="WCQ31" s="216"/>
      <c r="WCR31" s="216"/>
      <c r="WCS31" s="216"/>
      <c r="WCT31" s="216"/>
      <c r="WCU31" s="216"/>
      <c r="WCV31" s="216"/>
      <c r="WCW31" s="216"/>
      <c r="WCX31" s="216"/>
      <c r="WCY31" s="216"/>
      <c r="WCZ31" s="216"/>
      <c r="WDA31" s="216"/>
      <c r="WDB31" s="216"/>
      <c r="WDC31" s="216"/>
      <c r="WDD31" s="216"/>
      <c r="WDE31" s="216"/>
      <c r="WDF31" s="216"/>
      <c r="WDG31" s="216"/>
      <c r="WDH31" s="216"/>
      <c r="WDI31" s="216"/>
      <c r="WDJ31" s="216"/>
      <c r="WDK31" s="216"/>
      <c r="WDL31" s="216"/>
      <c r="WDM31" s="216"/>
      <c r="WDN31" s="216"/>
      <c r="WDO31" s="216"/>
      <c r="WDP31" s="216"/>
      <c r="WDQ31" s="216"/>
      <c r="WDR31" s="216"/>
      <c r="WDS31" s="216"/>
      <c r="WDT31" s="216"/>
      <c r="WDU31" s="216"/>
      <c r="WDV31" s="216"/>
      <c r="WDW31" s="216"/>
      <c r="WDX31" s="216"/>
      <c r="WDY31" s="216"/>
      <c r="WDZ31" s="216"/>
      <c r="WEA31" s="216"/>
      <c r="WEB31" s="216"/>
      <c r="WEC31" s="216"/>
      <c r="WED31" s="216"/>
      <c r="WEE31" s="216"/>
      <c r="WEF31" s="216"/>
      <c r="WEG31" s="216"/>
      <c r="WEH31" s="216"/>
      <c r="WEI31" s="216"/>
      <c r="WEJ31" s="216"/>
      <c r="WEK31" s="216"/>
      <c r="WEL31" s="216"/>
      <c r="WEM31" s="216"/>
      <c r="WEN31" s="216"/>
      <c r="WEO31" s="216"/>
      <c r="WEP31" s="216"/>
      <c r="WEQ31" s="216"/>
      <c r="WER31" s="216"/>
      <c r="WES31" s="216"/>
      <c r="WET31" s="216"/>
      <c r="WEU31" s="216"/>
      <c r="WEV31" s="216"/>
      <c r="WEW31" s="216"/>
      <c r="WEX31" s="216"/>
      <c r="WEY31" s="216"/>
      <c r="WEZ31" s="216"/>
      <c r="WFA31" s="216"/>
      <c r="WFB31" s="216"/>
      <c r="WFC31" s="216"/>
      <c r="WFD31" s="216"/>
      <c r="WFE31" s="216"/>
      <c r="WFF31" s="216"/>
      <c r="WFG31" s="216"/>
      <c r="WFH31" s="216"/>
      <c r="WFI31" s="216"/>
      <c r="WFJ31" s="216"/>
      <c r="WFK31" s="216"/>
      <c r="WFL31" s="216"/>
      <c r="WFM31" s="216"/>
      <c r="WFN31" s="216"/>
      <c r="WFO31" s="216"/>
      <c r="WFP31" s="216"/>
      <c r="WFQ31" s="216"/>
      <c r="WFR31" s="216"/>
      <c r="WFS31" s="216"/>
      <c r="WFT31" s="216"/>
      <c r="WFU31" s="216"/>
      <c r="WFV31" s="216"/>
      <c r="WFW31" s="216"/>
      <c r="WFX31" s="216"/>
      <c r="WFY31" s="216"/>
      <c r="WFZ31" s="216"/>
      <c r="WGA31" s="216"/>
      <c r="WGB31" s="216"/>
      <c r="WGC31" s="216"/>
      <c r="WGD31" s="216"/>
      <c r="WGE31" s="216"/>
      <c r="WGF31" s="216"/>
      <c r="WGG31" s="216"/>
      <c r="WGH31" s="216"/>
      <c r="WGI31" s="216"/>
      <c r="WGJ31" s="216"/>
      <c r="WGK31" s="216"/>
      <c r="WGL31" s="216"/>
      <c r="WGM31" s="216"/>
      <c r="WGN31" s="216"/>
      <c r="WGO31" s="216"/>
      <c r="WGP31" s="216"/>
      <c r="WGQ31" s="216"/>
      <c r="WGR31" s="216"/>
      <c r="WGS31" s="216"/>
      <c r="WGT31" s="216"/>
      <c r="WGU31" s="216"/>
      <c r="WGV31" s="216"/>
      <c r="WGW31" s="216"/>
      <c r="WGX31" s="216"/>
      <c r="WGY31" s="216"/>
      <c r="WGZ31" s="216"/>
      <c r="WHA31" s="216"/>
      <c r="WHB31" s="216"/>
      <c r="WHC31" s="216"/>
      <c r="WHD31" s="216"/>
      <c r="WHE31" s="216"/>
      <c r="WHF31" s="216"/>
      <c r="WHG31" s="216"/>
      <c r="WHH31" s="216"/>
      <c r="WHI31" s="216"/>
      <c r="WHJ31" s="216"/>
      <c r="WHK31" s="216"/>
      <c r="WHL31" s="216"/>
      <c r="WHM31" s="216"/>
      <c r="WHN31" s="216"/>
      <c r="WHO31" s="216"/>
      <c r="WHP31" s="216"/>
      <c r="WHQ31" s="216"/>
      <c r="WHR31" s="216"/>
      <c r="WHS31" s="216"/>
      <c r="WHT31" s="216"/>
      <c r="WHU31" s="216"/>
      <c r="WHV31" s="216"/>
      <c r="WHW31" s="216"/>
      <c r="WHX31" s="216"/>
      <c r="WHY31" s="216"/>
      <c r="WHZ31" s="216"/>
      <c r="WIA31" s="216"/>
      <c r="WIB31" s="216"/>
      <c r="WIC31" s="216"/>
      <c r="WID31" s="216"/>
      <c r="WIE31" s="216"/>
      <c r="WIF31" s="216"/>
      <c r="WIG31" s="216"/>
      <c r="WIH31" s="216"/>
      <c r="WII31" s="216"/>
      <c r="WIJ31" s="216"/>
      <c r="WIK31" s="216"/>
      <c r="WIL31" s="216"/>
      <c r="WIM31" s="216"/>
      <c r="WIN31" s="216"/>
      <c r="WIO31" s="216"/>
      <c r="WIP31" s="216"/>
      <c r="WIQ31" s="216"/>
      <c r="WIR31" s="216"/>
      <c r="WIS31" s="216"/>
      <c r="WIT31" s="216"/>
      <c r="WIU31" s="216"/>
      <c r="WIV31" s="216"/>
      <c r="WIW31" s="216"/>
      <c r="WIX31" s="216"/>
      <c r="WIY31" s="216"/>
      <c r="WIZ31" s="216"/>
      <c r="WJA31" s="216"/>
      <c r="WJB31" s="216"/>
      <c r="WJC31" s="216"/>
      <c r="WJD31" s="216"/>
      <c r="WJE31" s="216"/>
      <c r="WJF31" s="216"/>
      <c r="WJG31" s="216"/>
      <c r="WJH31" s="216"/>
      <c r="WJI31" s="216"/>
      <c r="WJJ31" s="216"/>
      <c r="WJK31" s="216"/>
      <c r="WJL31" s="216"/>
      <c r="WJM31" s="216"/>
      <c r="WJN31" s="216"/>
      <c r="WJO31" s="216"/>
      <c r="WJP31" s="216"/>
      <c r="WJQ31" s="216"/>
      <c r="WJR31" s="216"/>
      <c r="WJS31" s="216"/>
      <c r="WJT31" s="216"/>
      <c r="WJU31" s="216"/>
      <c r="WJV31" s="216"/>
      <c r="WJW31" s="216"/>
      <c r="WJX31" s="216"/>
      <c r="WJY31" s="216"/>
      <c r="WJZ31" s="216"/>
      <c r="WKA31" s="216"/>
      <c r="WKB31" s="216"/>
      <c r="WKC31" s="216"/>
      <c r="WKD31" s="216"/>
      <c r="WKE31" s="216"/>
      <c r="WKF31" s="216"/>
      <c r="WKG31" s="216"/>
      <c r="WKH31" s="216"/>
      <c r="WKI31" s="216"/>
      <c r="WKJ31" s="216"/>
      <c r="WKK31" s="216"/>
      <c r="WKL31" s="216"/>
      <c r="WKM31" s="216"/>
      <c r="WKN31" s="216"/>
      <c r="WKO31" s="216"/>
      <c r="WKP31" s="216"/>
      <c r="WKQ31" s="216"/>
      <c r="WKR31" s="216"/>
      <c r="WKS31" s="216"/>
      <c r="WKT31" s="216"/>
      <c r="WKU31" s="216"/>
      <c r="WKV31" s="216"/>
      <c r="WKW31" s="216"/>
      <c r="WKX31" s="216"/>
      <c r="WKY31" s="216"/>
      <c r="WKZ31" s="216"/>
      <c r="WLA31" s="216"/>
      <c r="WLB31" s="216"/>
      <c r="WLC31" s="216"/>
      <c r="WLD31" s="216"/>
      <c r="WLE31" s="216"/>
      <c r="WLF31" s="216"/>
      <c r="WLG31" s="216"/>
      <c r="WLH31" s="216"/>
      <c r="WLI31" s="216"/>
      <c r="WLJ31" s="216"/>
      <c r="WLK31" s="216"/>
      <c r="WLL31" s="216"/>
      <c r="WLM31" s="216"/>
      <c r="WLN31" s="216"/>
      <c r="WLO31" s="216"/>
      <c r="WLP31" s="216"/>
      <c r="WLQ31" s="216"/>
      <c r="WLR31" s="216"/>
      <c r="WLS31" s="216"/>
      <c r="WLT31" s="216"/>
      <c r="WLU31" s="216"/>
      <c r="WLV31" s="216"/>
      <c r="WLW31" s="216"/>
      <c r="WLX31" s="216"/>
      <c r="WLY31" s="216"/>
      <c r="WLZ31" s="216"/>
      <c r="WMA31" s="216"/>
      <c r="WMB31" s="216"/>
      <c r="WMC31" s="216"/>
      <c r="WMD31" s="216"/>
      <c r="WME31" s="216"/>
      <c r="WMF31" s="216"/>
      <c r="WMG31" s="216"/>
      <c r="WMH31" s="216"/>
      <c r="WMI31" s="216"/>
      <c r="WMJ31" s="216"/>
      <c r="WMK31" s="216"/>
      <c r="WML31" s="216"/>
      <c r="WMM31" s="216"/>
      <c r="WMN31" s="216"/>
      <c r="WMO31" s="216"/>
      <c r="WMP31" s="216"/>
      <c r="WMQ31" s="216"/>
      <c r="WMR31" s="216"/>
      <c r="WMS31" s="216"/>
      <c r="WMT31" s="216"/>
      <c r="WMU31" s="216"/>
      <c r="WMV31" s="216"/>
      <c r="WMW31" s="216"/>
      <c r="WMX31" s="216"/>
      <c r="WMY31" s="216"/>
      <c r="WMZ31" s="216"/>
      <c r="WNA31" s="216"/>
      <c r="WNB31" s="216"/>
      <c r="WNC31" s="216"/>
      <c r="WND31" s="216"/>
      <c r="WNE31" s="216"/>
      <c r="WNF31" s="216"/>
      <c r="WNG31" s="216"/>
      <c r="WNH31" s="216"/>
      <c r="WNI31" s="216"/>
      <c r="WNJ31" s="216"/>
      <c r="WNK31" s="216"/>
      <c r="WNL31" s="216"/>
      <c r="WNM31" s="216"/>
      <c r="WNN31" s="216"/>
      <c r="WNO31" s="216"/>
      <c r="WNP31" s="216"/>
      <c r="WNQ31" s="216"/>
      <c r="WNR31" s="216"/>
      <c r="WNS31" s="216"/>
      <c r="WNT31" s="216"/>
      <c r="WNU31" s="216"/>
      <c r="WNV31" s="216"/>
      <c r="WNW31" s="216"/>
      <c r="WNX31" s="216"/>
      <c r="WNY31" s="216"/>
      <c r="WNZ31" s="216"/>
      <c r="WOA31" s="216"/>
      <c r="WOB31" s="216"/>
      <c r="WOC31" s="216"/>
      <c r="WOD31" s="216"/>
      <c r="WOE31" s="216"/>
      <c r="WOF31" s="216"/>
      <c r="WOG31" s="216"/>
      <c r="WOH31" s="216"/>
      <c r="WOI31" s="216"/>
      <c r="WOJ31" s="216"/>
      <c r="WOK31" s="216"/>
      <c r="WOL31" s="216"/>
      <c r="WOM31" s="216"/>
      <c r="WON31" s="216"/>
      <c r="WOO31" s="216"/>
      <c r="WOP31" s="216"/>
      <c r="WOQ31" s="216"/>
      <c r="WOR31" s="216"/>
      <c r="WOS31" s="216"/>
      <c r="WOT31" s="216"/>
      <c r="WOU31" s="216"/>
      <c r="WOV31" s="216"/>
      <c r="WOW31" s="216"/>
      <c r="WOX31" s="216"/>
      <c r="WOY31" s="216"/>
      <c r="WOZ31" s="216"/>
      <c r="WPA31" s="216"/>
      <c r="WPB31" s="216"/>
      <c r="WPC31" s="216"/>
      <c r="WPD31" s="216"/>
      <c r="WPE31" s="216"/>
      <c r="WPF31" s="216"/>
      <c r="WPG31" s="216"/>
      <c r="WPH31" s="216"/>
      <c r="WPI31" s="216"/>
      <c r="WPJ31" s="216"/>
      <c r="WPK31" s="216"/>
      <c r="WPL31" s="216"/>
      <c r="WPM31" s="216"/>
      <c r="WPN31" s="216"/>
      <c r="WPO31" s="216"/>
      <c r="WPP31" s="216"/>
      <c r="WPQ31" s="216"/>
      <c r="WPR31" s="216"/>
      <c r="WPS31" s="216"/>
      <c r="WPT31" s="216"/>
      <c r="WPU31" s="216"/>
      <c r="WPV31" s="216"/>
      <c r="WPW31" s="216"/>
      <c r="WPX31" s="216"/>
      <c r="WPY31" s="216"/>
      <c r="WPZ31" s="216"/>
      <c r="WQA31" s="216"/>
      <c r="WQB31" s="216"/>
      <c r="WQC31" s="216"/>
      <c r="WQD31" s="216"/>
      <c r="WQE31" s="216"/>
      <c r="WQF31" s="216"/>
      <c r="WQG31" s="216"/>
      <c r="WQH31" s="216"/>
      <c r="WQI31" s="216"/>
      <c r="WQJ31" s="216"/>
      <c r="WQK31" s="216"/>
      <c r="WQL31" s="216"/>
      <c r="WQM31" s="216"/>
      <c r="WQN31" s="216"/>
      <c r="WQO31" s="216"/>
      <c r="WQP31" s="216"/>
      <c r="WQQ31" s="216"/>
      <c r="WQR31" s="216"/>
      <c r="WQS31" s="216"/>
      <c r="WQT31" s="216"/>
      <c r="WQU31" s="216"/>
      <c r="WQV31" s="216"/>
      <c r="WQW31" s="216"/>
      <c r="WQX31" s="216"/>
      <c r="WQY31" s="216"/>
      <c r="WQZ31" s="216"/>
      <c r="WRA31" s="216"/>
      <c r="WRB31" s="216"/>
      <c r="WRC31" s="216"/>
      <c r="WRD31" s="216"/>
      <c r="WRE31" s="216"/>
      <c r="WRF31" s="216"/>
      <c r="WRG31" s="216"/>
      <c r="WRH31" s="216"/>
      <c r="WRI31" s="216"/>
      <c r="WRJ31" s="216"/>
      <c r="WRK31" s="216"/>
      <c r="WRL31" s="216"/>
      <c r="WRM31" s="216"/>
      <c r="WRN31" s="216"/>
      <c r="WRO31" s="216"/>
      <c r="WRP31" s="216"/>
      <c r="WRQ31" s="216"/>
      <c r="WRR31" s="216"/>
      <c r="WRS31" s="216"/>
      <c r="WRT31" s="216"/>
      <c r="WRU31" s="216"/>
      <c r="WRV31" s="216"/>
      <c r="WRW31" s="216"/>
      <c r="WRX31" s="216"/>
      <c r="WRY31" s="216"/>
      <c r="WRZ31" s="216"/>
      <c r="WSA31" s="216"/>
      <c r="WSB31" s="216"/>
      <c r="WSC31" s="216"/>
      <c r="WSD31" s="216"/>
      <c r="WSE31" s="216"/>
      <c r="WSF31" s="216"/>
      <c r="WSG31" s="216"/>
      <c r="WSH31" s="216"/>
      <c r="WSI31" s="216"/>
      <c r="WSJ31" s="216"/>
      <c r="WSK31" s="216"/>
      <c r="WSL31" s="216"/>
      <c r="WSM31" s="216"/>
      <c r="WSN31" s="216"/>
      <c r="WSO31" s="216"/>
      <c r="WSP31" s="216"/>
      <c r="WSQ31" s="216"/>
      <c r="WSR31" s="216"/>
      <c r="WSS31" s="216"/>
      <c r="WST31" s="216"/>
      <c r="WSU31" s="216"/>
      <c r="WSV31" s="216"/>
      <c r="WSW31" s="216"/>
      <c r="WSX31" s="216"/>
      <c r="WSY31" s="216"/>
      <c r="WSZ31" s="216"/>
      <c r="WTA31" s="216"/>
      <c r="WTB31" s="216"/>
      <c r="WTC31" s="216"/>
      <c r="WTD31" s="216"/>
      <c r="WTE31" s="216"/>
      <c r="WTF31" s="216"/>
      <c r="WTG31" s="216"/>
      <c r="WTH31" s="216"/>
      <c r="WTI31" s="216"/>
      <c r="WTJ31" s="216"/>
      <c r="WTK31" s="216"/>
      <c r="WTL31" s="216"/>
      <c r="WTM31" s="216"/>
      <c r="WTN31" s="216"/>
      <c r="WTO31" s="216"/>
      <c r="WTP31" s="216"/>
      <c r="WTQ31" s="216"/>
      <c r="WTR31" s="216"/>
      <c r="WTS31" s="216"/>
      <c r="WTT31" s="216"/>
      <c r="WTU31" s="216"/>
      <c r="WTV31" s="216"/>
      <c r="WTW31" s="216"/>
      <c r="WTX31" s="216"/>
      <c r="WTY31" s="216"/>
      <c r="WTZ31" s="216"/>
      <c r="WUA31" s="216"/>
      <c r="WUB31" s="216"/>
      <c r="WUC31" s="216"/>
      <c r="WUD31" s="216"/>
      <c r="WUE31" s="216"/>
      <c r="WUF31" s="216"/>
      <c r="WUG31" s="216"/>
      <c r="WUH31" s="216"/>
      <c r="WUI31" s="216"/>
      <c r="WUJ31" s="216"/>
      <c r="WUK31" s="216"/>
      <c r="WUL31" s="216"/>
      <c r="WUM31" s="216"/>
      <c r="WUN31" s="216"/>
      <c r="WUO31" s="216"/>
      <c r="WUP31" s="216"/>
      <c r="WUQ31" s="216"/>
      <c r="WUR31" s="216"/>
      <c r="WUS31" s="216"/>
      <c r="WUT31" s="216"/>
      <c r="WUU31" s="216"/>
      <c r="WUV31" s="216"/>
      <c r="WUW31" s="216"/>
      <c r="WUX31" s="216"/>
      <c r="WUY31" s="216"/>
      <c r="WUZ31" s="216"/>
      <c r="WVA31" s="216"/>
      <c r="WVB31" s="216"/>
      <c r="WVC31" s="216"/>
      <c r="WVD31" s="216"/>
      <c r="WVE31" s="216"/>
      <c r="WVF31" s="216"/>
      <c r="WVG31" s="216"/>
      <c r="WVH31" s="216"/>
      <c r="WVI31" s="216"/>
      <c r="WVJ31" s="216"/>
      <c r="WVK31" s="216"/>
      <c r="WVL31" s="216"/>
      <c r="WVM31" s="216"/>
      <c r="WVN31" s="216"/>
      <c r="WVO31" s="216"/>
      <c r="WVP31" s="216"/>
      <c r="WVQ31" s="216"/>
      <c r="WVR31" s="216"/>
      <c r="WVS31" s="216"/>
      <c r="WVT31" s="216"/>
      <c r="WVU31" s="216"/>
      <c r="WVV31" s="216"/>
      <c r="WVW31" s="216"/>
      <c r="WVX31" s="216"/>
      <c r="WVY31" s="216"/>
      <c r="WVZ31" s="216"/>
      <c r="WWA31" s="216"/>
      <c r="WWB31" s="216"/>
      <c r="WWC31" s="216"/>
      <c r="WWD31" s="216"/>
      <c r="WWE31" s="216"/>
      <c r="WWF31" s="216"/>
      <c r="WWG31" s="216"/>
      <c r="WWH31" s="216"/>
      <c r="WWI31" s="216"/>
      <c r="WWJ31" s="216"/>
      <c r="WWK31" s="216"/>
      <c r="WWL31" s="216"/>
      <c r="WWM31" s="216"/>
      <c r="WWN31" s="216"/>
      <c r="WWO31" s="216"/>
      <c r="WWP31" s="216"/>
      <c r="WWQ31" s="216"/>
      <c r="WWR31" s="216"/>
      <c r="WWS31" s="216"/>
      <c r="WWT31" s="216"/>
      <c r="WWU31" s="216"/>
      <c r="WWV31" s="216"/>
      <c r="WWW31" s="216"/>
      <c r="WWX31" s="216"/>
      <c r="WWY31" s="216"/>
      <c r="WWZ31" s="216"/>
      <c r="WXA31" s="216"/>
      <c r="WXB31" s="216"/>
      <c r="WXC31" s="216"/>
      <c r="WXD31" s="216"/>
      <c r="WXE31" s="216"/>
      <c r="WXF31" s="216"/>
      <c r="WXG31" s="216"/>
      <c r="WXH31" s="216"/>
      <c r="WXI31" s="216"/>
      <c r="WXJ31" s="216"/>
      <c r="WXK31" s="216"/>
      <c r="WXL31" s="216"/>
      <c r="WXM31" s="216"/>
      <c r="WXN31" s="216"/>
      <c r="WXO31" s="216"/>
      <c r="WXP31" s="216"/>
      <c r="WXQ31" s="216"/>
      <c r="WXR31" s="216"/>
      <c r="WXS31" s="216"/>
      <c r="WXT31" s="216"/>
      <c r="WXU31" s="216"/>
      <c r="WXV31" s="216"/>
      <c r="WXW31" s="216"/>
      <c r="WXX31" s="216"/>
      <c r="WXY31" s="216"/>
      <c r="WXZ31" s="216"/>
      <c r="WYA31" s="216"/>
      <c r="WYB31" s="216"/>
      <c r="WYC31" s="216"/>
      <c r="WYD31" s="216"/>
      <c r="WYE31" s="216"/>
      <c r="WYF31" s="216"/>
      <c r="WYG31" s="216"/>
      <c r="WYH31" s="216"/>
      <c r="WYI31" s="216"/>
      <c r="WYJ31" s="216"/>
      <c r="WYK31" s="216"/>
      <c r="WYL31" s="216"/>
      <c r="WYM31" s="216"/>
      <c r="WYN31" s="216"/>
      <c r="WYO31" s="216"/>
      <c r="WYP31" s="216"/>
      <c r="WYQ31" s="216"/>
      <c r="WYR31" s="216"/>
      <c r="WYS31" s="216"/>
      <c r="WYT31" s="216"/>
      <c r="WYU31" s="216"/>
      <c r="WYV31" s="216"/>
      <c r="WYW31" s="216"/>
      <c r="WYX31" s="216"/>
      <c r="WYY31" s="216"/>
      <c r="WYZ31" s="216"/>
      <c r="WZA31" s="216"/>
      <c r="WZB31" s="216"/>
      <c r="WZC31" s="216"/>
      <c r="WZD31" s="216"/>
      <c r="WZE31" s="216"/>
      <c r="WZF31" s="216"/>
      <c r="WZG31" s="216"/>
      <c r="WZH31" s="216"/>
      <c r="WZI31" s="216"/>
      <c r="WZJ31" s="216"/>
      <c r="WZK31" s="216"/>
      <c r="WZL31" s="216"/>
      <c r="WZM31" s="216"/>
      <c r="WZN31" s="216"/>
      <c r="WZO31" s="216"/>
      <c r="WZP31" s="216"/>
      <c r="WZQ31" s="216"/>
      <c r="WZR31" s="216"/>
      <c r="WZS31" s="216"/>
      <c r="WZT31" s="216"/>
      <c r="WZU31" s="216"/>
      <c r="WZV31" s="216"/>
      <c r="WZW31" s="216"/>
      <c r="WZX31" s="216"/>
      <c r="WZY31" s="216"/>
      <c r="WZZ31" s="216"/>
      <c r="XAA31" s="216"/>
      <c r="XAB31" s="216"/>
      <c r="XAC31" s="216"/>
      <c r="XAD31" s="216"/>
      <c r="XAE31" s="216"/>
      <c r="XAF31" s="216"/>
      <c r="XAG31" s="216"/>
      <c r="XAH31" s="216"/>
      <c r="XAI31" s="216"/>
      <c r="XAJ31" s="216"/>
      <c r="XAK31" s="216"/>
      <c r="XAL31" s="216"/>
      <c r="XAM31" s="216"/>
      <c r="XAN31" s="216"/>
      <c r="XAO31" s="216"/>
      <c r="XAP31" s="216"/>
      <c r="XAQ31" s="216"/>
      <c r="XAR31" s="216"/>
      <c r="XAS31" s="216"/>
      <c r="XAT31" s="216"/>
      <c r="XAU31" s="216"/>
      <c r="XAV31" s="216"/>
      <c r="XAW31" s="216"/>
      <c r="XAX31" s="216"/>
      <c r="XAY31" s="216"/>
      <c r="XAZ31" s="216"/>
      <c r="XBA31" s="216"/>
      <c r="XBB31" s="216"/>
      <c r="XBC31" s="216"/>
      <c r="XBD31" s="216"/>
      <c r="XBE31" s="216"/>
      <c r="XBF31" s="216"/>
      <c r="XBG31" s="216"/>
      <c r="XBH31" s="216"/>
      <c r="XBI31" s="216"/>
      <c r="XBJ31" s="216"/>
      <c r="XBK31" s="216"/>
      <c r="XBL31" s="216"/>
      <c r="XBM31" s="216"/>
      <c r="XBN31" s="216"/>
      <c r="XBO31" s="216"/>
      <c r="XBP31" s="216"/>
      <c r="XBQ31" s="216"/>
      <c r="XBR31" s="216"/>
      <c r="XBS31" s="216"/>
      <c r="XBT31" s="216"/>
      <c r="XBU31" s="216"/>
      <c r="XBV31" s="216"/>
      <c r="XBW31" s="216"/>
      <c r="XBX31" s="216"/>
      <c r="XBY31" s="216"/>
      <c r="XBZ31" s="216"/>
      <c r="XCA31" s="216"/>
      <c r="XCB31" s="216"/>
      <c r="XCC31" s="216"/>
      <c r="XCD31" s="216"/>
      <c r="XCE31" s="216"/>
      <c r="XCF31" s="216"/>
      <c r="XCG31" s="216"/>
      <c r="XCH31" s="216"/>
      <c r="XCI31" s="216"/>
      <c r="XCJ31" s="216"/>
      <c r="XCK31" s="216"/>
      <c r="XCL31" s="216"/>
      <c r="XCM31" s="216"/>
      <c r="XCN31" s="216"/>
      <c r="XCO31" s="216"/>
      <c r="XCP31" s="216"/>
      <c r="XCQ31" s="216"/>
      <c r="XCR31" s="216"/>
      <c r="XCS31" s="216"/>
      <c r="XCT31" s="216"/>
      <c r="XCU31" s="216"/>
      <c r="XCV31" s="216"/>
      <c r="XCW31" s="216"/>
      <c r="XCX31" s="216"/>
      <c r="XCY31" s="216"/>
      <c r="XCZ31" s="216"/>
      <c r="XDA31" s="216"/>
      <c r="XDB31" s="216"/>
      <c r="XDC31" s="216"/>
      <c r="XDD31" s="216"/>
      <c r="XDE31" s="216"/>
      <c r="XDF31" s="216"/>
      <c r="XDG31" s="216"/>
      <c r="XDH31" s="216"/>
      <c r="XDI31" s="216"/>
      <c r="XDJ31" s="216"/>
      <c r="XDK31" s="216"/>
      <c r="XDL31" s="216"/>
      <c r="XDM31" s="216"/>
      <c r="XDN31" s="216"/>
      <c r="XDO31" s="216"/>
      <c r="XDP31" s="216"/>
      <c r="XDQ31" s="216"/>
      <c r="XDR31" s="216"/>
      <c r="XDS31" s="216"/>
      <c r="XDT31" s="216"/>
      <c r="XDU31" s="216"/>
      <c r="XDV31" s="216"/>
      <c r="XDW31" s="216"/>
      <c r="XDX31" s="216"/>
      <c r="XDY31" s="216"/>
      <c r="XDZ31" s="216"/>
      <c r="XEA31" s="216"/>
      <c r="XEB31" s="216"/>
      <c r="XEC31" s="216"/>
      <c r="XED31" s="216"/>
      <c r="XEE31" s="216"/>
      <c r="XEF31" s="216"/>
      <c r="XEG31" s="216"/>
      <c r="XEH31" s="216"/>
      <c r="XEI31" s="216"/>
      <c r="XEJ31" s="216"/>
      <c r="XEK31" s="216"/>
      <c r="XEL31" s="216"/>
      <c r="XEM31" s="216"/>
      <c r="XEN31" s="216"/>
      <c r="XEO31" s="216"/>
      <c r="XEP31" s="216"/>
      <c r="XEQ31" s="216"/>
      <c r="XER31" s="216"/>
      <c r="XES31" s="216"/>
      <c r="XET31" s="216"/>
      <c r="XEU31" s="216"/>
      <c r="XEV31" s="216"/>
      <c r="XEW31" s="216"/>
      <c r="XEX31" s="216"/>
    </row>
  </sheetData>
  <mergeCells count="5">
    <mergeCell ref="A1:G1"/>
    <mergeCell ref="A2:G2"/>
    <mergeCell ref="A3:G3"/>
    <mergeCell ref="C6:G6"/>
    <mergeCell ref="A5:G5"/>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D04D9-6173-400A-B83F-74D759442B4D}">
  <sheetPr codeName="Sheet33">
    <tabColor rgb="FFFFFF00"/>
    <pageSetUpPr fitToPage="1"/>
  </sheetPr>
  <dimension ref="A1:Q61"/>
  <sheetViews>
    <sheetView rightToLeft="1" tabSelected="1" view="pageBreakPreview" zoomScaleNormal="70" zoomScaleSheetLayoutView="100" workbookViewId="0">
      <selection activeCell="J22" sqref="J22"/>
    </sheetView>
  </sheetViews>
  <sheetFormatPr defaultColWidth="8.7109375" defaultRowHeight="150" customHeight="1" x14ac:dyDescent="0.25"/>
  <cols>
    <col min="1" max="1" width="24.7109375" style="666" customWidth="1"/>
    <col min="2" max="2" width="1" style="235" customWidth="1"/>
    <col min="3" max="3" width="8.42578125" style="235" customWidth="1"/>
    <col min="4" max="4" width="0.5703125" style="235" customWidth="1"/>
    <col min="5" max="5" width="19.7109375" style="235" bestFit="1" customWidth="1"/>
    <col min="6" max="6" width="1" style="235" customWidth="1"/>
    <col min="7" max="7" width="19.7109375" style="235" bestFit="1" customWidth="1"/>
    <col min="8" max="8" width="0.85546875" style="235" customWidth="1"/>
    <col min="9" max="9" width="10.42578125" style="235" customWidth="1"/>
    <col min="10" max="10" width="18.28515625" style="235" bestFit="1" customWidth="1"/>
    <col min="11" max="11" width="0.85546875" style="235" customWidth="1"/>
    <col min="12" max="12" width="12.140625" style="235" customWidth="1"/>
    <col min="13" max="13" width="19.7109375" style="216" bestFit="1" customWidth="1"/>
    <col min="14" max="14" width="18.28515625" style="216" bestFit="1" customWidth="1"/>
    <col min="15" max="15" width="8.7109375" style="216"/>
    <col min="16" max="16" width="15.140625" style="216" bestFit="1" customWidth="1"/>
    <col min="17" max="17" width="11.42578125" style="216" bestFit="1" customWidth="1"/>
    <col min="18" max="16384" width="8.7109375" style="216"/>
  </cols>
  <sheetData>
    <row r="1" spans="1:16" s="206" customFormat="1" ht="19.5" customHeight="1" x14ac:dyDescent="0.25">
      <c r="A1" s="1240" t="str">
        <f>'1'!A1:H1</f>
        <v>شرکت پالایش میعانات گازی آدیش جنوبی (سهامي خاص) - در مرحله قبل از بهره برداری</v>
      </c>
      <c r="B1" s="1240"/>
      <c r="C1" s="1240"/>
      <c r="D1" s="1240"/>
      <c r="E1" s="1240"/>
      <c r="F1" s="1240"/>
      <c r="G1" s="1240"/>
      <c r="H1" s="1240"/>
      <c r="I1" s="1240"/>
      <c r="J1" s="243"/>
      <c r="K1" s="243"/>
      <c r="L1" s="243"/>
    </row>
    <row r="2" spans="1:16" s="206" customFormat="1" ht="19.5" customHeight="1" x14ac:dyDescent="0.25">
      <c r="A2" s="1240" t="str">
        <f>'[12]6'!A2:H2</f>
        <v xml:space="preserve">یادداشت های توضیحی صورت های مالی </v>
      </c>
      <c r="B2" s="1240"/>
      <c r="C2" s="1240"/>
      <c r="D2" s="1240"/>
      <c r="E2" s="1240"/>
      <c r="F2" s="1240"/>
      <c r="G2" s="1240"/>
      <c r="H2" s="1240"/>
      <c r="I2" s="1240"/>
      <c r="J2" s="243"/>
      <c r="K2" s="243"/>
      <c r="L2" s="243"/>
    </row>
    <row r="3" spans="1:16" s="206" customFormat="1" ht="19.5" customHeight="1" x14ac:dyDescent="0.25">
      <c r="A3" s="1240" t="str">
        <f>'5'!A3:H3</f>
        <v>سال مالی منتهی به 29 اسفندماه 1400</v>
      </c>
      <c r="B3" s="1240"/>
      <c r="C3" s="1240"/>
      <c r="D3" s="1240"/>
      <c r="E3" s="1240"/>
      <c r="F3" s="1240"/>
      <c r="G3" s="1240"/>
      <c r="H3" s="1240"/>
      <c r="I3" s="1240"/>
      <c r="J3" s="243"/>
      <c r="K3" s="243"/>
      <c r="L3" s="243"/>
    </row>
    <row r="4" spans="1:16" s="206" customFormat="1" ht="19.5" customHeight="1" x14ac:dyDescent="0.25">
      <c r="A4" s="720"/>
      <c r="B4" s="320"/>
      <c r="C4" s="320"/>
      <c r="D4" s="320"/>
      <c r="E4" s="320"/>
      <c r="F4" s="320"/>
      <c r="G4" s="320"/>
      <c r="H4" s="320"/>
      <c r="I4" s="320"/>
      <c r="J4" s="243"/>
      <c r="K4" s="243"/>
      <c r="L4" s="243"/>
    </row>
    <row r="5" spans="1:16" s="302" customFormat="1" ht="97.5" customHeight="1" x14ac:dyDescent="0.25">
      <c r="A5" s="1325" t="s">
        <v>2306</v>
      </c>
      <c r="B5" s="1325"/>
      <c r="C5" s="1325"/>
      <c r="D5" s="1325"/>
      <c r="E5" s="1325"/>
      <c r="F5" s="1325"/>
      <c r="G5" s="1325"/>
      <c r="H5" s="1325"/>
      <c r="I5" s="1325"/>
      <c r="J5" s="301"/>
      <c r="K5" s="301"/>
      <c r="L5" s="301"/>
    </row>
    <row r="6" spans="1:16" s="215" customFormat="1" ht="19.5" customHeight="1" x14ac:dyDescent="0.25">
      <c r="A6" s="817"/>
      <c r="B6" s="401"/>
      <c r="C6" s="401"/>
      <c r="D6" s="401"/>
      <c r="E6" s="401"/>
      <c r="F6" s="401"/>
      <c r="G6" s="401"/>
      <c r="H6" s="401"/>
      <c r="I6" s="340"/>
      <c r="J6" s="478"/>
      <c r="K6" s="478"/>
      <c r="L6" s="478"/>
    </row>
    <row r="7" spans="1:16" s="213" customFormat="1" ht="25.5" customHeight="1" x14ac:dyDescent="0.6">
      <c r="A7" s="543" t="s">
        <v>1765</v>
      </c>
      <c r="B7" s="321"/>
      <c r="C7" s="321"/>
      <c r="D7" s="321"/>
      <c r="E7" s="321"/>
      <c r="F7" s="321"/>
      <c r="G7" s="321"/>
      <c r="H7" s="321"/>
      <c r="I7" s="321"/>
    </row>
    <row r="8" spans="1:16" s="213" customFormat="1" ht="26.25" customHeight="1" x14ac:dyDescent="0.7">
      <c r="A8" s="543"/>
      <c r="B8" s="321"/>
      <c r="C8" s="322"/>
      <c r="D8" s="266"/>
      <c r="E8" s="210" t="s">
        <v>2128</v>
      </c>
      <c r="F8" s="211"/>
      <c r="G8" s="210" t="s">
        <v>1391</v>
      </c>
      <c r="H8" s="321"/>
      <c r="I8" s="321"/>
      <c r="M8" s="256"/>
    </row>
    <row r="9" spans="1:16" s="213" customFormat="1" ht="26.25" customHeight="1" x14ac:dyDescent="0.6">
      <c r="A9" s="818" t="s">
        <v>1664</v>
      </c>
      <c r="B9" s="323"/>
      <c r="C9" s="323"/>
      <c r="D9" s="323"/>
      <c r="E9" s="59">
        <f>SUM('تراز 1400'!$N$561)</f>
        <v>39224387000000</v>
      </c>
      <c r="F9" s="1185"/>
      <c r="G9" s="59">
        <v>10021867000000</v>
      </c>
      <c r="H9" s="323"/>
      <c r="I9" s="323"/>
    </row>
    <row r="10" spans="1:16" s="213" customFormat="1" ht="26.25" customHeight="1" x14ac:dyDescent="0.6">
      <c r="A10" s="818" t="s">
        <v>1665</v>
      </c>
      <c r="B10" s="323"/>
      <c r="C10" s="323"/>
      <c r="D10" s="323"/>
      <c r="E10" s="59">
        <f>SUM('تراز 1400'!$N$562)</f>
        <v>0</v>
      </c>
      <c r="F10" s="1185"/>
      <c r="G10" s="59">
        <v>4071582000000</v>
      </c>
      <c r="H10" s="323"/>
      <c r="I10" s="323"/>
    </row>
    <row r="11" spans="1:16" s="213" customFormat="1" ht="23.25" customHeight="1" thickBot="1" x14ac:dyDescent="0.65">
      <c r="A11" s="218"/>
      <c r="B11" s="211"/>
      <c r="C11" s="324"/>
      <c r="D11" s="253"/>
      <c r="E11" s="1074">
        <f>SUM(E9:E10)</f>
        <v>39224387000000</v>
      </c>
      <c r="F11" s="60"/>
      <c r="G11" s="1074">
        <f>SUM(G9:G10)</f>
        <v>14093449000000</v>
      </c>
      <c r="H11" s="211"/>
      <c r="I11" s="211"/>
    </row>
    <row r="12" spans="1:16" s="213" customFormat="1" ht="19.5" customHeight="1" thickTop="1" x14ac:dyDescent="0.6">
      <c r="A12" s="543"/>
      <c r="B12" s="321"/>
      <c r="C12" s="321"/>
      <c r="D12" s="321"/>
      <c r="E12" s="321"/>
      <c r="F12" s="321"/>
      <c r="G12" s="321"/>
      <c r="H12" s="321"/>
      <c r="I12" s="321"/>
    </row>
    <row r="13" spans="1:16" s="213" customFormat="1" ht="26.25" customHeight="1" x14ac:dyDescent="0.6">
      <c r="A13" s="543" t="s">
        <v>1766</v>
      </c>
      <c r="B13" s="321"/>
      <c r="C13" s="321"/>
      <c r="D13" s="321"/>
      <c r="E13" s="321"/>
      <c r="F13" s="321"/>
      <c r="G13" s="321"/>
      <c r="H13" s="321"/>
      <c r="I13" s="321"/>
    </row>
    <row r="14" spans="1:16" s="213" customFormat="1" ht="26.25" customHeight="1" x14ac:dyDescent="0.7">
      <c r="A14" s="543"/>
      <c r="B14" s="321"/>
      <c r="C14" s="322"/>
      <c r="D14" s="266"/>
      <c r="E14" s="210" t="s">
        <v>2128</v>
      </c>
      <c r="F14" s="211"/>
      <c r="G14" s="210" t="s">
        <v>1391</v>
      </c>
      <c r="H14" s="321"/>
      <c r="I14" s="321"/>
      <c r="M14" s="256"/>
    </row>
    <row r="15" spans="1:16" s="213" customFormat="1" ht="26.25" customHeight="1" x14ac:dyDescent="0.6">
      <c r="A15" s="818" t="s">
        <v>1413</v>
      </c>
      <c r="B15" s="323"/>
      <c r="C15" s="323"/>
      <c r="D15" s="323"/>
      <c r="E15" s="59">
        <f>'تراز 1400'!$N$561</f>
        <v>39224387000000</v>
      </c>
      <c r="F15" s="1185"/>
      <c r="G15" s="59">
        <v>10021867000000</v>
      </c>
      <c r="H15" s="323"/>
      <c r="I15" s="323"/>
      <c r="J15" s="213">
        <f>E15</f>
        <v>39224387000000</v>
      </c>
      <c r="L15" s="213">
        <v>238326</v>
      </c>
      <c r="M15" s="459"/>
      <c r="N15" s="213">
        <f>G15</f>
        <v>10021867000000</v>
      </c>
      <c r="O15" s="213">
        <v>226199</v>
      </c>
      <c r="P15" s="459">
        <f>N15/O15</f>
        <v>44305531.854999997</v>
      </c>
    </row>
    <row r="16" spans="1:16" s="213" customFormat="1" ht="26.25" customHeight="1" x14ac:dyDescent="0.6">
      <c r="A16" s="818" t="s">
        <v>1412</v>
      </c>
      <c r="B16" s="323"/>
      <c r="C16" s="323"/>
      <c r="D16" s="323"/>
      <c r="E16" s="59">
        <f>'تراز 1400'!$N$562</f>
        <v>0</v>
      </c>
      <c r="F16" s="1185"/>
      <c r="G16" s="59">
        <v>4071582000000</v>
      </c>
      <c r="H16" s="323"/>
      <c r="I16" s="323"/>
      <c r="M16" s="459">
        <v>-164582911.25</v>
      </c>
      <c r="P16" s="459">
        <v>-44305529.859999999</v>
      </c>
    </row>
    <row r="17" spans="1:17" s="213" customFormat="1" ht="23.25" customHeight="1" thickBot="1" x14ac:dyDescent="0.65">
      <c r="A17" s="218"/>
      <c r="B17" s="211"/>
      <c r="C17" s="324"/>
      <c r="D17" s="253"/>
      <c r="E17" s="1074">
        <f>SUM(E15:E16)</f>
        <v>39224387000000</v>
      </c>
      <c r="F17" s="60"/>
      <c r="G17" s="1074">
        <f>SUM(G15:G16)</f>
        <v>14093449000000</v>
      </c>
      <c r="H17" s="211"/>
      <c r="I17" s="211"/>
      <c r="M17" s="459">
        <f>SUM(M15:M16)</f>
        <v>-164582911.25</v>
      </c>
      <c r="P17" s="459">
        <f>SUM(P15:P16)</f>
        <v>1.9950000000000001</v>
      </c>
    </row>
    <row r="18" spans="1:17" s="213" customFormat="1" ht="19.5" customHeight="1" thickTop="1" x14ac:dyDescent="0.6">
      <c r="A18" s="218"/>
      <c r="B18" s="211"/>
      <c r="C18" s="324"/>
      <c r="D18" s="253"/>
      <c r="E18" s="211"/>
      <c r="F18" s="211"/>
      <c r="G18" s="211"/>
      <c r="H18" s="211"/>
      <c r="I18" s="211"/>
      <c r="M18" s="213">
        <f>M16*L15</f>
        <v>-39224386906568</v>
      </c>
    </row>
    <row r="19" spans="1:17" s="213" customFormat="1" ht="26.25" customHeight="1" x14ac:dyDescent="0.6">
      <c r="A19" s="543" t="s">
        <v>1682</v>
      </c>
      <c r="B19" s="321"/>
      <c r="C19" s="321"/>
      <c r="D19" s="321"/>
      <c r="E19" s="321"/>
      <c r="F19" s="321"/>
      <c r="G19" s="321"/>
      <c r="H19" s="321"/>
      <c r="I19" s="321"/>
      <c r="M19" s="213">
        <f>M18+J15</f>
        <v>93432</v>
      </c>
    </row>
    <row r="20" spans="1:17" s="213" customFormat="1" ht="26.25" customHeight="1" x14ac:dyDescent="0.7">
      <c r="A20" s="818"/>
      <c r="B20" s="325"/>
      <c r="C20" s="326" t="s">
        <v>113</v>
      </c>
      <c r="D20" s="266"/>
      <c r="E20" s="210" t="s">
        <v>2128</v>
      </c>
      <c r="F20" s="211"/>
      <c r="G20" s="210" t="s">
        <v>1391</v>
      </c>
    </row>
    <row r="21" spans="1:17" s="213" customFormat="1" ht="26.25" customHeight="1" x14ac:dyDescent="0.6">
      <c r="A21" s="818" t="s">
        <v>1413</v>
      </c>
      <c r="B21" s="325"/>
      <c r="C21" s="261" t="s">
        <v>1545</v>
      </c>
      <c r="E21" s="59">
        <f>SUM('تراز 1400'!$N$563)</f>
        <v>2353463000000</v>
      </c>
      <c r="F21" s="1077"/>
      <c r="G21" s="59">
        <v>601312000000</v>
      </c>
      <c r="J21" s="213">
        <f>E21</f>
        <v>2353463000000</v>
      </c>
      <c r="L21" s="213">
        <v>238226</v>
      </c>
      <c r="M21" s="459">
        <f>J21/L21</f>
        <v>9879118.9879999999</v>
      </c>
      <c r="N21" s="213">
        <f>G21</f>
        <v>601312000000</v>
      </c>
      <c r="O21" s="213">
        <v>226199</v>
      </c>
      <c r="P21" s="459">
        <f>N21/O21</f>
        <v>2658331.8229999999</v>
      </c>
    </row>
    <row r="22" spans="1:17" s="213" customFormat="1" ht="26.25" customHeight="1" x14ac:dyDescent="0.6">
      <c r="A22" s="818" t="s">
        <v>1412</v>
      </c>
      <c r="B22" s="325"/>
      <c r="C22" s="261" t="s">
        <v>1546</v>
      </c>
      <c r="E22" s="59">
        <f>SUM('تراز 1400'!$N$564)</f>
        <v>0</v>
      </c>
      <c r="F22" s="1077"/>
      <c r="G22" s="1066">
        <v>55101000000</v>
      </c>
    </row>
    <row r="23" spans="1:17" s="213" customFormat="1" ht="23.25" customHeight="1" thickBot="1" x14ac:dyDescent="0.65">
      <c r="A23" s="218"/>
      <c r="B23" s="211"/>
      <c r="C23" s="324"/>
      <c r="D23" s="253"/>
      <c r="E23" s="1074">
        <f>SUM(E21:E22)</f>
        <v>2353463000000</v>
      </c>
      <c r="F23" s="60"/>
      <c r="G23" s="1074">
        <f>SUM(G21:G22)</f>
        <v>656413000000</v>
      </c>
      <c r="H23" s="211"/>
      <c r="I23" s="211"/>
    </row>
    <row r="24" spans="1:17" s="213" customFormat="1" ht="19.5" customHeight="1" thickTop="1" x14ac:dyDescent="0.6">
      <c r="A24" s="218"/>
      <c r="B24" s="211"/>
      <c r="C24" s="324"/>
      <c r="D24" s="253"/>
      <c r="E24" s="211"/>
      <c r="F24" s="211"/>
      <c r="G24" s="211"/>
      <c r="H24" s="211"/>
      <c r="I24" s="211"/>
    </row>
    <row r="25" spans="1:17" s="237" customFormat="1" ht="59.25" customHeight="1" x14ac:dyDescent="0.55000000000000004">
      <c r="A25" s="1335" t="s">
        <v>2628</v>
      </c>
      <c r="B25" s="1335"/>
      <c r="C25" s="1335"/>
      <c r="D25" s="1335"/>
      <c r="E25" s="1335"/>
      <c r="F25" s="1335"/>
      <c r="G25" s="1335"/>
      <c r="H25" s="1335"/>
      <c r="I25" s="1335"/>
      <c r="J25" s="305"/>
      <c r="K25" s="305"/>
      <c r="L25" s="305"/>
      <c r="M25" s="312"/>
    </row>
    <row r="26" spans="1:17" s="213" customFormat="1" ht="19.5" customHeight="1" x14ac:dyDescent="0.6">
      <c r="A26" s="218"/>
      <c r="B26" s="211"/>
      <c r="C26" s="324"/>
      <c r="D26" s="253"/>
      <c r="E26" s="211"/>
      <c r="F26" s="211"/>
      <c r="G26" s="211"/>
      <c r="H26" s="211"/>
      <c r="I26" s="211"/>
      <c r="M26" s="256"/>
    </row>
    <row r="27" spans="1:17" s="237" customFormat="1" ht="40.5" customHeight="1" x14ac:dyDescent="0.55000000000000004">
      <c r="A27" s="1335" t="s">
        <v>2307</v>
      </c>
      <c r="B27" s="1335"/>
      <c r="C27" s="1335"/>
      <c r="D27" s="1335"/>
      <c r="E27" s="1335"/>
      <c r="F27" s="1335"/>
      <c r="G27" s="1335"/>
      <c r="H27" s="1335"/>
      <c r="I27" s="1335"/>
      <c r="J27" s="305"/>
      <c r="K27" s="305"/>
      <c r="L27" s="305"/>
    </row>
    <row r="28" spans="1:17" s="213" customFormat="1" ht="21" customHeight="1" x14ac:dyDescent="0.6">
      <c r="A28" s="819"/>
      <c r="B28" s="327"/>
      <c r="C28" s="327"/>
      <c r="D28" s="327"/>
      <c r="E28" s="327"/>
      <c r="F28" s="327"/>
      <c r="G28" s="327"/>
      <c r="H28" s="327"/>
      <c r="I28" s="327"/>
      <c r="J28" s="253"/>
      <c r="K28" s="253"/>
      <c r="L28" s="253"/>
    </row>
    <row r="29" spans="1:17" s="302" customFormat="1" ht="21" x14ac:dyDescent="0.25">
      <c r="A29" s="820"/>
      <c r="B29" s="301"/>
      <c r="C29" s="301"/>
      <c r="D29" s="301"/>
      <c r="E29" s="301"/>
      <c r="F29" s="301"/>
      <c r="G29" s="328"/>
      <c r="H29" s="301"/>
      <c r="I29" s="329"/>
      <c r="J29" s="301"/>
      <c r="K29" s="301"/>
      <c r="L29" s="301"/>
    </row>
    <row r="30" spans="1:17" ht="150" customHeight="1" x14ac:dyDescent="0.25">
      <c r="Q30" s="216" t="e">
        <f>N28/O29</f>
        <v>#DIV/0!</v>
      </c>
    </row>
    <row r="61" spans="7:7" ht="150" customHeight="1" x14ac:dyDescent="0.25">
      <c r="G61" s="235">
        <f>SUM(G20:G60)</f>
        <v>1312826000000</v>
      </c>
    </row>
  </sheetData>
  <mergeCells count="6">
    <mergeCell ref="A27:I27"/>
    <mergeCell ref="A5:I5"/>
    <mergeCell ref="A1:I1"/>
    <mergeCell ref="A2:I2"/>
    <mergeCell ref="A3:I3"/>
    <mergeCell ref="A25:I25"/>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4">
    <tabColor rgb="FFFFFF00"/>
    <pageSetUpPr fitToPage="1"/>
  </sheetPr>
  <dimension ref="A1:J26"/>
  <sheetViews>
    <sheetView rightToLeft="1" tabSelected="1" view="pageBreakPreview" zoomScaleNormal="70" zoomScaleSheetLayoutView="100" workbookViewId="0">
      <selection activeCell="J22" sqref="J22"/>
    </sheetView>
  </sheetViews>
  <sheetFormatPr defaultColWidth="8.7109375" defaultRowHeight="150" customHeight="1" x14ac:dyDescent="0.25"/>
  <cols>
    <col min="1" max="1" width="31.28515625" style="478" customWidth="1"/>
    <col min="2" max="2" width="9.140625" style="205" customWidth="1"/>
    <col min="3" max="3" width="0.7109375" style="235" customWidth="1"/>
    <col min="4" max="4" width="22.28515625" style="485" customWidth="1"/>
    <col min="5" max="5" width="0.7109375" style="235" customWidth="1"/>
    <col min="6" max="6" width="22.28515625" style="487" customWidth="1"/>
    <col min="7" max="7" width="0.7109375" style="235" customWidth="1"/>
    <col min="8" max="8" width="16.7109375" style="319" customWidth="1"/>
    <col min="9" max="9" width="1.140625" style="235" customWidth="1"/>
    <col min="10" max="10" width="9" style="282" bestFit="1" customWidth="1"/>
    <col min="11" max="11" width="29.5703125" style="216" bestFit="1" customWidth="1"/>
    <col min="12" max="16" width="8.7109375" style="216"/>
    <col min="17" max="17" width="11.42578125" style="216" bestFit="1" customWidth="1"/>
    <col min="18" max="16384" width="8.7109375" style="216"/>
  </cols>
  <sheetData>
    <row r="1" spans="1:10" s="206" customFormat="1" ht="19.5" customHeight="1" x14ac:dyDescent="0.55000000000000004">
      <c r="A1" s="1240" t="str">
        <f>'1'!A1:H1</f>
        <v>شرکت پالایش میعانات گازی آدیش جنوبی (سهامي خاص) - در مرحله قبل از بهره برداری</v>
      </c>
      <c r="B1" s="1240"/>
      <c r="C1" s="1240"/>
      <c r="D1" s="1240"/>
      <c r="E1" s="1240"/>
      <c r="F1" s="1240"/>
      <c r="G1" s="243"/>
      <c r="H1" s="308"/>
      <c r="I1" s="243"/>
      <c r="J1" s="467"/>
    </row>
    <row r="2" spans="1:10" s="206" customFormat="1" ht="19.5" customHeight="1" x14ac:dyDescent="0.55000000000000004">
      <c r="A2" s="1240" t="str">
        <f>'5'!A2:H2</f>
        <v xml:space="preserve">یادداشت های توضیحی صورت های مالی </v>
      </c>
      <c r="B2" s="1240"/>
      <c r="C2" s="1240"/>
      <c r="D2" s="1240"/>
      <c r="E2" s="1240"/>
      <c r="F2" s="1240"/>
      <c r="G2" s="243"/>
      <c r="H2" s="308"/>
      <c r="I2" s="243"/>
      <c r="J2" s="467"/>
    </row>
    <row r="3" spans="1:10" s="206" customFormat="1" ht="19.5" customHeight="1" x14ac:dyDescent="0.55000000000000004">
      <c r="A3" s="1240" t="str">
        <f>'5'!A3:H3</f>
        <v>سال مالی منتهی به 29 اسفندماه 1400</v>
      </c>
      <c r="B3" s="1240"/>
      <c r="C3" s="1240"/>
      <c r="D3" s="1240"/>
      <c r="E3" s="1240"/>
      <c r="F3" s="1240"/>
      <c r="G3" s="243"/>
      <c r="H3" s="308"/>
      <c r="I3" s="243"/>
      <c r="J3" s="467"/>
    </row>
    <row r="4" spans="1:10" ht="27" customHeight="1" x14ac:dyDescent="0.55000000000000004">
      <c r="A4" s="482"/>
      <c r="B4" s="447"/>
      <c r="C4" s="246"/>
      <c r="D4" s="484"/>
      <c r="E4" s="246"/>
      <c r="F4" s="486"/>
      <c r="G4" s="246"/>
      <c r="H4" s="309"/>
      <c r="I4" s="246"/>
      <c r="J4" s="468"/>
    </row>
    <row r="5" spans="1:10" ht="27" customHeight="1" x14ac:dyDescent="0.55000000000000004">
      <c r="A5" s="481" t="s">
        <v>1683</v>
      </c>
      <c r="B5" s="448" t="s">
        <v>6</v>
      </c>
      <c r="C5" s="311"/>
      <c r="D5" s="210" t="s">
        <v>2128</v>
      </c>
      <c r="E5" s="211"/>
      <c r="F5" s="464" t="s">
        <v>1391</v>
      </c>
      <c r="G5" s="237"/>
      <c r="H5" s="312"/>
      <c r="I5" s="237"/>
      <c r="J5" s="433"/>
    </row>
    <row r="6" spans="1:10" ht="27" customHeight="1" x14ac:dyDescent="0.55000000000000004">
      <c r="A6" s="218"/>
      <c r="B6" s="449"/>
      <c r="C6" s="218"/>
      <c r="D6" s="211" t="s">
        <v>7</v>
      </c>
      <c r="E6" s="218"/>
      <c r="F6" s="198" t="s">
        <v>7</v>
      </c>
      <c r="G6" s="313"/>
      <c r="H6" s="314"/>
      <c r="I6" s="237"/>
      <c r="J6" s="433"/>
    </row>
    <row r="7" spans="1:10" ht="27" customHeight="1" x14ac:dyDescent="0.55000000000000004">
      <c r="A7" s="315" t="s">
        <v>240</v>
      </c>
      <c r="B7" s="202"/>
      <c r="C7" s="209"/>
      <c r="D7" s="209"/>
      <c r="E7" s="209"/>
      <c r="F7" s="199"/>
      <c r="G7" s="237"/>
      <c r="H7" s="312"/>
      <c r="I7" s="237"/>
      <c r="J7" s="433"/>
    </row>
    <row r="8" spans="1:10" ht="27" customHeight="1" x14ac:dyDescent="0.6">
      <c r="A8" s="632" t="s">
        <v>239</v>
      </c>
      <c r="B8" s="450" t="s">
        <v>336</v>
      </c>
      <c r="C8" s="209"/>
      <c r="D8" s="1073">
        <f>SUM('تراز 1400'!$N$250:$N$253)</f>
        <v>5141000000</v>
      </c>
      <c r="E8" s="1065"/>
      <c r="F8" s="1073">
        <v>1677000000</v>
      </c>
      <c r="G8" s="237"/>
      <c r="H8" s="312"/>
      <c r="I8" s="237"/>
      <c r="J8" s="433"/>
    </row>
    <row r="9" spans="1:10" s="259" customFormat="1" ht="27" customHeight="1" x14ac:dyDescent="0.7">
      <c r="A9" s="316"/>
      <c r="B9" s="451"/>
      <c r="C9" s="211"/>
      <c r="D9" s="1186">
        <f>SUM(D8)</f>
        <v>5141000000</v>
      </c>
      <c r="E9" s="60"/>
      <c r="F9" s="1186">
        <f>SUM(F8)</f>
        <v>1677000000</v>
      </c>
      <c r="H9" s="317"/>
      <c r="J9" s="369"/>
    </row>
    <row r="10" spans="1:10" ht="27" customHeight="1" x14ac:dyDescent="0.6">
      <c r="A10" s="315" t="s">
        <v>311</v>
      </c>
      <c r="B10" s="450"/>
      <c r="C10" s="209"/>
      <c r="D10" s="1065"/>
      <c r="E10" s="1065"/>
      <c r="F10" s="1065"/>
      <c r="G10" s="237"/>
      <c r="H10" s="312"/>
      <c r="I10" s="237"/>
      <c r="J10" s="433"/>
    </row>
    <row r="11" spans="1:10" ht="27" customHeight="1" x14ac:dyDescent="0.6">
      <c r="A11" s="299" t="s">
        <v>241</v>
      </c>
      <c r="B11" s="450" t="s">
        <v>1534</v>
      </c>
      <c r="C11" s="209"/>
      <c r="D11" s="1065">
        <f>'39'!G24</f>
        <v>3976070000000</v>
      </c>
      <c r="E11" s="1065"/>
      <c r="F11" s="1065">
        <v>575339000000</v>
      </c>
      <c r="G11" s="237"/>
      <c r="H11" s="312">
        <f>F11+1000000</f>
        <v>575340000000</v>
      </c>
      <c r="I11" s="237"/>
      <c r="J11" s="433"/>
    </row>
    <row r="12" spans="1:10" ht="27" customHeight="1" x14ac:dyDescent="0.6">
      <c r="A12" s="250" t="s">
        <v>239</v>
      </c>
      <c r="B12" s="450" t="s">
        <v>1684</v>
      </c>
      <c r="C12" s="209"/>
      <c r="D12" s="1065">
        <f>'40'!G38</f>
        <v>2199798000000</v>
      </c>
      <c r="E12" s="1065"/>
      <c r="F12" s="1065">
        <f>'40'!I38</f>
        <v>426538000000</v>
      </c>
      <c r="G12" s="237"/>
      <c r="H12" s="312"/>
      <c r="I12" s="237"/>
      <c r="J12" s="433"/>
    </row>
    <row r="13" spans="1:10" ht="27" customHeight="1" x14ac:dyDescent="0.6">
      <c r="A13" s="223" t="s">
        <v>135</v>
      </c>
      <c r="B13" s="450" t="s">
        <v>1685</v>
      </c>
      <c r="C13" s="209"/>
      <c r="D13" s="1065">
        <f>'42'!G19</f>
        <v>161195000000</v>
      </c>
      <c r="E13" s="1065"/>
      <c r="F13" s="1065">
        <v>45563000000</v>
      </c>
      <c r="G13" s="237"/>
      <c r="H13" s="312"/>
      <c r="I13" s="237"/>
      <c r="J13" s="433"/>
    </row>
    <row r="14" spans="1:10" ht="27" customHeight="1" x14ac:dyDescent="0.6">
      <c r="A14" s="223" t="s">
        <v>134</v>
      </c>
      <c r="B14" s="450" t="s">
        <v>1686</v>
      </c>
      <c r="C14" s="209"/>
      <c r="D14" s="1065">
        <f>'42'!G34</f>
        <v>43570000000</v>
      </c>
      <c r="E14" s="1065"/>
      <c r="F14" s="1065">
        <v>13287000000</v>
      </c>
      <c r="G14" s="237"/>
      <c r="H14" s="312"/>
      <c r="I14" s="237"/>
      <c r="J14" s="433"/>
    </row>
    <row r="15" spans="1:10" ht="27" customHeight="1" x14ac:dyDescent="0.6">
      <c r="A15" s="250" t="s">
        <v>310</v>
      </c>
      <c r="B15" s="450"/>
      <c r="C15" s="209"/>
      <c r="D15" s="1065">
        <f>SUM('تراز 1400'!$L$565:$L$576)</f>
        <v>683000000</v>
      </c>
      <c r="E15" s="1065"/>
      <c r="F15" s="1065">
        <v>497000000</v>
      </c>
      <c r="G15" s="237"/>
      <c r="H15" s="312" t="s">
        <v>1434</v>
      </c>
      <c r="I15" s="237"/>
      <c r="J15" s="433"/>
    </row>
    <row r="16" spans="1:10" ht="27" customHeight="1" x14ac:dyDescent="0.6">
      <c r="A16" s="250" t="s">
        <v>232</v>
      </c>
      <c r="B16" s="450" t="s">
        <v>1687</v>
      </c>
      <c r="C16" s="209"/>
      <c r="D16" s="1065">
        <f>SUM('تراز 1400'!$N$504)</f>
        <v>540000000</v>
      </c>
      <c r="E16" s="1065"/>
      <c r="F16" s="1065">
        <v>250000000</v>
      </c>
      <c r="G16" s="237"/>
      <c r="H16" s="312"/>
      <c r="I16" s="237"/>
      <c r="J16" s="433"/>
    </row>
    <row r="17" spans="1:10" ht="27" customHeight="1" x14ac:dyDescent="0.6">
      <c r="A17" s="250" t="s">
        <v>272</v>
      </c>
      <c r="B17" s="450" t="s">
        <v>1688</v>
      </c>
      <c r="C17" s="209"/>
      <c r="D17" s="1065">
        <f>SUM('تراز 1400'!$N$433:$N$434)</f>
        <v>359000000</v>
      </c>
      <c r="E17" s="1065"/>
      <c r="F17" s="1065">
        <v>233000000</v>
      </c>
      <c r="G17" s="237"/>
      <c r="H17" s="312"/>
      <c r="I17" s="237"/>
      <c r="J17" s="433"/>
    </row>
    <row r="18" spans="1:10" ht="27" customHeight="1" x14ac:dyDescent="0.6">
      <c r="A18" s="250" t="s">
        <v>136</v>
      </c>
      <c r="B18" s="450" t="s">
        <v>1689</v>
      </c>
      <c r="C18" s="209"/>
      <c r="D18" s="1065">
        <f>SUM('تراز 1400'!$N$435:$N$495)-D15</f>
        <v>345000000</v>
      </c>
      <c r="E18" s="1065"/>
      <c r="F18" s="1065">
        <v>539000000</v>
      </c>
      <c r="G18" s="237"/>
      <c r="H18" s="312"/>
      <c r="I18" s="237"/>
      <c r="J18" s="433"/>
    </row>
    <row r="19" spans="1:10" ht="27" customHeight="1" x14ac:dyDescent="0.6">
      <c r="A19" s="250" t="s">
        <v>137</v>
      </c>
      <c r="B19" s="450" t="s">
        <v>1690</v>
      </c>
      <c r="C19" s="209"/>
      <c r="D19" s="1065">
        <f>SUM('تراز 1400'!$N$428:$N$431)-940</f>
        <v>22000000</v>
      </c>
      <c r="E19" s="1065"/>
      <c r="F19" s="1065">
        <v>17000000</v>
      </c>
      <c r="G19" s="237"/>
      <c r="H19" s="312"/>
      <c r="I19" s="237"/>
      <c r="J19" s="433"/>
    </row>
    <row r="20" spans="1:10" ht="27" customHeight="1" x14ac:dyDescent="0.6">
      <c r="A20" s="250" t="s">
        <v>312</v>
      </c>
      <c r="B20" s="450"/>
      <c r="C20" s="209"/>
      <c r="D20" s="1073">
        <f>SUM('تراز 1400'!$N$496:$N$503)</f>
        <v>184000000</v>
      </c>
      <c r="E20" s="1065"/>
      <c r="F20" s="1073">
        <v>87000000</v>
      </c>
      <c r="G20" s="237"/>
      <c r="H20" s="312"/>
      <c r="I20" s="237"/>
      <c r="J20" s="433"/>
    </row>
    <row r="21" spans="1:10" s="259" customFormat="1" ht="27" customHeight="1" x14ac:dyDescent="0.7">
      <c r="A21" s="316"/>
      <c r="B21" s="451"/>
      <c r="C21" s="211"/>
      <c r="D21" s="63">
        <f>SUM(D11:D20)</f>
        <v>6382766000000</v>
      </c>
      <c r="E21" s="60"/>
      <c r="F21" s="63">
        <f>SUM(F11:F20)</f>
        <v>1062350000000</v>
      </c>
      <c r="H21" s="317"/>
      <c r="J21" s="369"/>
    </row>
    <row r="22" spans="1:10" s="259" customFormat="1" ht="27" customHeight="1" thickBot="1" x14ac:dyDescent="0.75">
      <c r="A22" s="311"/>
      <c r="B22" s="452"/>
      <c r="C22" s="211"/>
      <c r="D22" s="1187">
        <f>D9+D21</f>
        <v>6387907000000</v>
      </c>
      <c r="E22" s="60"/>
      <c r="F22" s="1187">
        <f>F9+F21</f>
        <v>1064027000000</v>
      </c>
      <c r="G22" s="211" t="e">
        <f>#REF!+#REF!</f>
        <v>#REF!</v>
      </c>
      <c r="H22" s="317">
        <v>-23414898</v>
      </c>
      <c r="J22" s="369"/>
    </row>
    <row r="23" spans="1:10" ht="19.5" customHeight="1" thickTop="1" x14ac:dyDescent="0.55000000000000004">
      <c r="A23" s="315"/>
      <c r="B23" s="453"/>
      <c r="C23" s="211"/>
      <c r="D23" s="211"/>
      <c r="E23" s="211"/>
      <c r="F23" s="198"/>
      <c r="G23" s="237"/>
      <c r="H23" s="312">
        <v>6727917202469</v>
      </c>
      <c r="I23" s="237"/>
      <c r="J23" s="433"/>
    </row>
    <row r="24" spans="1:10" ht="19.5" customHeight="1" x14ac:dyDescent="0.55000000000000004">
      <c r="A24" s="315"/>
      <c r="B24" s="453"/>
      <c r="C24" s="211"/>
      <c r="D24" s="211"/>
      <c r="E24" s="211"/>
      <c r="F24" s="198"/>
      <c r="G24" s="237"/>
      <c r="H24" s="312"/>
      <c r="I24" s="237"/>
      <c r="J24" s="433"/>
    </row>
    <row r="25" spans="1:10" ht="90" customHeight="1" x14ac:dyDescent="0.55000000000000004">
      <c r="A25" s="1267" t="s">
        <v>2629</v>
      </c>
      <c r="B25" s="1267"/>
      <c r="C25" s="1267"/>
      <c r="D25" s="1267"/>
      <c r="E25" s="1267"/>
      <c r="F25" s="1267"/>
      <c r="G25" s="1267"/>
      <c r="H25" s="312">
        <f>H22+H23-D22</f>
        <v>339986787571</v>
      </c>
      <c r="I25" s="237"/>
      <c r="J25" s="433"/>
    </row>
    <row r="26" spans="1:10" ht="27.75" customHeight="1" x14ac:dyDescent="0.6">
      <c r="A26" s="318"/>
      <c r="B26" s="454"/>
      <c r="C26" s="318"/>
      <c r="D26" s="262"/>
      <c r="E26" s="318"/>
      <c r="F26" s="483"/>
      <c r="G26" s="318"/>
      <c r="H26" s="312"/>
      <c r="I26" s="237"/>
      <c r="J26" s="433"/>
    </row>
  </sheetData>
  <mergeCells count="4">
    <mergeCell ref="A1:F1"/>
    <mergeCell ref="A2:F2"/>
    <mergeCell ref="A3:F3"/>
    <mergeCell ref="A25:G25"/>
  </mergeCells>
  <phoneticPr fontId="59" type="noConversion"/>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tabColor rgb="FFFFFF00"/>
    <pageSetUpPr fitToPage="1"/>
  </sheetPr>
  <dimension ref="A1:Q41"/>
  <sheetViews>
    <sheetView rightToLeft="1" tabSelected="1" view="pageBreakPreview" zoomScaleNormal="70" zoomScaleSheetLayoutView="100" workbookViewId="0">
      <selection activeCell="J22" sqref="J22"/>
    </sheetView>
  </sheetViews>
  <sheetFormatPr defaultColWidth="8.7109375" defaultRowHeight="150" customHeight="1" x14ac:dyDescent="0.25"/>
  <cols>
    <col min="1" max="1" width="20" style="661" customWidth="1"/>
    <col min="2" max="2" width="1.5703125" style="235" customWidth="1"/>
    <col min="3" max="3" width="15.5703125" style="733" customWidth="1"/>
    <col min="4" max="4" width="1.140625" style="235" customWidth="1"/>
    <col min="5" max="5" width="15.5703125" style="292" customWidth="1"/>
    <col min="6" max="6" width="1.140625" style="235" customWidth="1"/>
    <col min="7" max="7" width="18.42578125" style="235" bestFit="1" customWidth="1"/>
    <col min="8" max="8" width="0.85546875" style="235" customWidth="1"/>
    <col min="9" max="9" width="16.7109375" style="235" bestFit="1" customWidth="1"/>
    <col min="10" max="10" width="1" style="235" customWidth="1"/>
    <col min="11" max="11" width="13.28515625" style="235" bestFit="1" customWidth="1"/>
    <col min="12" max="12" width="1.140625" style="235" customWidth="1"/>
    <col min="13" max="13" width="14" style="235" bestFit="1" customWidth="1"/>
    <col min="14" max="14" width="8.7109375" style="216"/>
    <col min="15" max="15" width="22.140625" style="244" customWidth="1"/>
    <col min="16" max="16384" width="8.7109375" style="216"/>
  </cols>
  <sheetData>
    <row r="1" spans="1:17" s="206" customFormat="1" ht="19.5" customHeight="1" x14ac:dyDescent="0.25">
      <c r="A1" s="1240" t="str">
        <f>'1'!A1:H1</f>
        <v>شرکت پالایش میعانات گازی آدیش جنوبی (سهامي خاص) - در مرحله قبل از بهره برداری</v>
      </c>
      <c r="B1" s="1240"/>
      <c r="C1" s="1240"/>
      <c r="D1" s="1240"/>
      <c r="E1" s="1240"/>
      <c r="F1" s="1240"/>
      <c r="G1" s="1240"/>
      <c r="H1" s="1240"/>
      <c r="I1" s="1240"/>
      <c r="J1" s="1240"/>
      <c r="K1" s="243"/>
      <c r="L1" s="243"/>
      <c r="M1" s="243"/>
      <c r="O1" s="244"/>
    </row>
    <row r="2" spans="1:17" s="206" customFormat="1" ht="19.5" customHeight="1" x14ac:dyDescent="0.25">
      <c r="A2" s="1240" t="str">
        <f>'5'!A2:H2</f>
        <v xml:space="preserve">یادداشت های توضیحی صورت های مالی </v>
      </c>
      <c r="B2" s="1240"/>
      <c r="C2" s="1240"/>
      <c r="D2" s="1240"/>
      <c r="E2" s="1240"/>
      <c r="F2" s="1240"/>
      <c r="G2" s="1240"/>
      <c r="H2" s="1240"/>
      <c r="I2" s="1240"/>
      <c r="J2" s="1240"/>
      <c r="K2" s="243"/>
      <c r="L2" s="243"/>
      <c r="M2" s="243"/>
      <c r="O2" s="244"/>
    </row>
    <row r="3" spans="1:17" s="206" customFormat="1" ht="19.5" customHeight="1" x14ac:dyDescent="0.25">
      <c r="A3" s="1240" t="str">
        <f>'5'!A3:H3</f>
        <v>سال مالی منتهی به 29 اسفندماه 1400</v>
      </c>
      <c r="B3" s="1240"/>
      <c r="C3" s="1240"/>
      <c r="D3" s="1240"/>
      <c r="E3" s="1240"/>
      <c r="F3" s="1240"/>
      <c r="G3" s="1240"/>
      <c r="H3" s="1240"/>
      <c r="I3" s="1240"/>
      <c r="J3" s="1240"/>
      <c r="K3" s="243"/>
      <c r="L3" s="243"/>
      <c r="M3" s="243"/>
      <c r="O3" s="244"/>
    </row>
    <row r="4" spans="1:17" s="206" customFormat="1" ht="19.5" customHeight="1" x14ac:dyDescent="0.25">
      <c r="A4" s="700"/>
      <c r="B4" s="320"/>
      <c r="C4" s="700"/>
      <c r="D4" s="320"/>
      <c r="E4" s="320"/>
      <c r="F4" s="320"/>
      <c r="G4" s="320"/>
      <c r="H4" s="320"/>
      <c r="I4" s="320"/>
      <c r="J4" s="320"/>
      <c r="K4" s="243"/>
      <c r="L4" s="243"/>
      <c r="M4" s="243"/>
      <c r="O4" s="244"/>
    </row>
    <row r="5" spans="1:17" s="288" customFormat="1" ht="79.5" customHeight="1" x14ac:dyDescent="0.6">
      <c r="A5" s="1336" t="s">
        <v>2475</v>
      </c>
      <c r="B5" s="1336"/>
      <c r="C5" s="1336"/>
      <c r="D5" s="1336"/>
      <c r="E5" s="1336"/>
      <c r="F5" s="1336"/>
      <c r="G5" s="1336"/>
      <c r="H5" s="1336"/>
      <c r="I5" s="1336"/>
      <c r="J5" s="287"/>
      <c r="K5" s="287"/>
      <c r="L5" s="287"/>
      <c r="M5" s="442"/>
      <c r="O5" s="442"/>
    </row>
    <row r="6" spans="1:17" s="206" customFormat="1" ht="31.5" customHeight="1" x14ac:dyDescent="0.25">
      <c r="A6" s="700"/>
      <c r="B6" s="320"/>
      <c r="C6" s="700"/>
      <c r="D6" s="320"/>
      <c r="E6" s="320"/>
      <c r="F6" s="320"/>
      <c r="G6" s="320"/>
      <c r="H6" s="320"/>
      <c r="I6" s="320"/>
      <c r="J6" s="320"/>
      <c r="K6" s="243"/>
      <c r="L6" s="243"/>
      <c r="M6" s="243"/>
      <c r="O6" s="244"/>
    </row>
    <row r="7" spans="1:17" s="259" customFormat="1" ht="25.5" customHeight="1" x14ac:dyDescent="0.7">
      <c r="A7" s="384" t="s">
        <v>132</v>
      </c>
      <c r="B7" s="266"/>
      <c r="C7" s="384" t="s">
        <v>133</v>
      </c>
      <c r="D7" s="266"/>
      <c r="E7" s="1337" t="s">
        <v>2128</v>
      </c>
      <c r="F7" s="1337"/>
      <c r="G7" s="1337"/>
      <c r="H7" s="211"/>
      <c r="I7" s="210" t="s">
        <v>1391</v>
      </c>
      <c r="J7" s="266"/>
      <c r="K7" s="266"/>
      <c r="L7" s="266"/>
      <c r="M7" s="443"/>
      <c r="O7" s="443"/>
    </row>
    <row r="8" spans="1:17" s="259" customFormat="1" ht="25.5" customHeight="1" x14ac:dyDescent="0.7">
      <c r="A8" s="821"/>
      <c r="B8" s="265"/>
      <c r="C8" s="821"/>
      <c r="D8" s="265"/>
      <c r="E8" s="265" t="s">
        <v>1770</v>
      </c>
      <c r="F8" s="266"/>
      <c r="G8" s="211" t="s">
        <v>7</v>
      </c>
      <c r="H8" s="211"/>
      <c r="I8" s="211" t="s">
        <v>7</v>
      </c>
      <c r="J8" s="266"/>
      <c r="K8" s="266"/>
      <c r="L8" s="266"/>
      <c r="M8" s="443"/>
      <c r="O8" s="443"/>
    </row>
    <row r="9" spans="1:17" s="213" customFormat="1" ht="25.5" customHeight="1" x14ac:dyDescent="0.6">
      <c r="A9" s="268" t="s">
        <v>242</v>
      </c>
      <c r="B9" s="253"/>
      <c r="C9" s="475" t="s">
        <v>270</v>
      </c>
      <c r="D9" s="253"/>
      <c r="E9" s="446">
        <f t="shared" ref="E9:E23" si="0">M9</f>
        <v>9629423.0700000003</v>
      </c>
      <c r="F9" s="253"/>
      <c r="G9" s="60">
        <f>SUM('تراز 1400'!$N$542)</f>
        <v>2534676000000</v>
      </c>
      <c r="H9" s="60"/>
      <c r="I9" s="60">
        <v>373717000000</v>
      </c>
      <c r="J9" s="253"/>
      <c r="K9" s="253"/>
      <c r="L9" s="253">
        <v>263222</v>
      </c>
      <c r="M9" s="444">
        <f t="shared" ref="M9:M23" si="1">G9/L9</f>
        <v>9629423.0700000003</v>
      </c>
      <c r="N9" s="213">
        <v>276376</v>
      </c>
      <c r="O9" s="444">
        <f t="shared" ref="O9:O23" si="2">I9/N9</f>
        <v>1352204.97</v>
      </c>
    </row>
    <row r="10" spans="1:17" s="213" customFormat="1" ht="25.5" customHeight="1" x14ac:dyDescent="0.6">
      <c r="A10" s="268" t="s">
        <v>268</v>
      </c>
      <c r="B10" s="253"/>
      <c r="C10" s="475" t="s">
        <v>271</v>
      </c>
      <c r="D10" s="253"/>
      <c r="E10" s="446">
        <f t="shared" si="0"/>
        <v>2044893.66</v>
      </c>
      <c r="F10" s="253"/>
      <c r="G10" s="60">
        <f>SUM('تراز 1400'!$N$543)</f>
        <v>538261000000</v>
      </c>
      <c r="H10" s="60"/>
      <c r="I10" s="60">
        <v>118093000000</v>
      </c>
      <c r="J10" s="253"/>
      <c r="K10" s="253"/>
      <c r="L10" s="253">
        <v>263222</v>
      </c>
      <c r="M10" s="444">
        <f t="shared" si="1"/>
        <v>2044893.66</v>
      </c>
      <c r="N10" s="213">
        <v>276376</v>
      </c>
      <c r="O10" s="444">
        <f t="shared" si="2"/>
        <v>427291.08</v>
      </c>
    </row>
    <row r="11" spans="1:17" s="213" customFormat="1" ht="25.5" customHeight="1" x14ac:dyDescent="0.6">
      <c r="A11" s="268" t="s">
        <v>640</v>
      </c>
      <c r="B11" s="253"/>
      <c r="C11" s="475" t="s">
        <v>1658</v>
      </c>
      <c r="D11" s="253"/>
      <c r="E11" s="446">
        <f t="shared" si="0"/>
        <v>920428.38</v>
      </c>
      <c r="F11" s="253"/>
      <c r="G11" s="60">
        <f>SUM('تراز 1400'!$N$554)</f>
        <v>242277000000</v>
      </c>
      <c r="H11" s="60"/>
      <c r="I11" s="60">
        <v>16022000000</v>
      </c>
      <c r="J11" s="253"/>
      <c r="K11" s="253"/>
      <c r="L11" s="253">
        <v>263222</v>
      </c>
      <c r="M11" s="444">
        <f t="shared" si="1"/>
        <v>920428.38</v>
      </c>
      <c r="N11" s="213">
        <v>276376</v>
      </c>
      <c r="O11" s="444">
        <f t="shared" si="2"/>
        <v>57971.75</v>
      </c>
    </row>
    <row r="12" spans="1:17" s="213" customFormat="1" ht="25.5" customHeight="1" x14ac:dyDescent="0.6">
      <c r="A12" s="268" t="s">
        <v>624</v>
      </c>
      <c r="B12" s="253"/>
      <c r="C12" s="475" t="s">
        <v>2374</v>
      </c>
      <c r="D12" s="253"/>
      <c r="E12" s="446">
        <f t="shared" si="0"/>
        <v>588001.76</v>
      </c>
      <c r="F12" s="253"/>
      <c r="G12" s="60">
        <f>SUM('تراز 1400'!$N$548)</f>
        <v>154775000000</v>
      </c>
      <c r="H12" s="60"/>
      <c r="I12" s="60">
        <v>0</v>
      </c>
      <c r="J12" s="253"/>
      <c r="K12" s="253"/>
      <c r="L12" s="253">
        <v>263222</v>
      </c>
      <c r="M12" s="444">
        <f t="shared" si="1"/>
        <v>588001.76</v>
      </c>
      <c r="N12" s="213">
        <v>276376</v>
      </c>
      <c r="O12" s="444">
        <f t="shared" si="2"/>
        <v>0</v>
      </c>
      <c r="Q12" s="993"/>
    </row>
    <row r="13" spans="1:17" s="213" customFormat="1" ht="25.5" customHeight="1" x14ac:dyDescent="0.6">
      <c r="A13" s="268" t="s">
        <v>269</v>
      </c>
      <c r="B13" s="253"/>
      <c r="C13" s="475" t="s">
        <v>164</v>
      </c>
      <c r="D13" s="253"/>
      <c r="E13" s="446">
        <f t="shared" si="0"/>
        <v>397804.89</v>
      </c>
      <c r="F13" s="253"/>
      <c r="G13" s="60">
        <f>SUM('تراز 1400'!$N$544)</f>
        <v>104711000000</v>
      </c>
      <c r="H13" s="60"/>
      <c r="I13" s="60">
        <v>54601000000</v>
      </c>
      <c r="J13" s="253"/>
      <c r="K13" s="253"/>
      <c r="L13" s="253">
        <v>263222</v>
      </c>
      <c r="M13" s="444">
        <f t="shared" si="1"/>
        <v>397804.89</v>
      </c>
      <c r="N13" s="213">
        <v>276376</v>
      </c>
      <c r="O13" s="444">
        <f t="shared" si="2"/>
        <v>197560.57</v>
      </c>
    </row>
    <row r="14" spans="1:17" s="213" customFormat="1" ht="25.5" customHeight="1" x14ac:dyDescent="0.6">
      <c r="A14" s="268" t="s">
        <v>512</v>
      </c>
      <c r="B14" s="253"/>
      <c r="C14" s="475" t="s">
        <v>1657</v>
      </c>
      <c r="D14" s="253"/>
      <c r="E14" s="446">
        <f t="shared" si="0"/>
        <v>323654.56</v>
      </c>
      <c r="F14" s="253"/>
      <c r="G14" s="60">
        <f>SUM('تراز 1400'!$N$551)</f>
        <v>85193000000</v>
      </c>
      <c r="H14" s="60"/>
      <c r="I14" s="60">
        <v>12906000000</v>
      </c>
      <c r="J14" s="253"/>
      <c r="K14" s="253"/>
      <c r="L14" s="253">
        <v>263222</v>
      </c>
      <c r="M14" s="444">
        <f t="shared" si="1"/>
        <v>323654.56</v>
      </c>
      <c r="N14" s="213">
        <v>276376</v>
      </c>
      <c r="O14" s="444">
        <f t="shared" si="2"/>
        <v>46697.25</v>
      </c>
    </row>
    <row r="15" spans="1:17" s="213" customFormat="1" ht="25.5" customHeight="1" x14ac:dyDescent="0.6">
      <c r="A15" s="268" t="s">
        <v>620</v>
      </c>
      <c r="B15" s="253"/>
      <c r="C15" s="475" t="s">
        <v>2375</v>
      </c>
      <c r="D15" s="253"/>
      <c r="E15" s="446">
        <f t="shared" si="0"/>
        <v>302793.84000000003</v>
      </c>
      <c r="F15" s="253"/>
      <c r="G15" s="60">
        <f>SUM('تراز 1400'!$N$546)</f>
        <v>79702000000</v>
      </c>
      <c r="H15" s="60"/>
      <c r="I15" s="60">
        <v>0</v>
      </c>
      <c r="J15" s="253"/>
      <c r="K15" s="253"/>
      <c r="L15" s="253">
        <v>263222</v>
      </c>
      <c r="M15" s="444">
        <f t="shared" si="1"/>
        <v>302793.84000000003</v>
      </c>
      <c r="N15" s="213">
        <v>276376</v>
      </c>
      <c r="O15" s="444">
        <f t="shared" si="2"/>
        <v>0</v>
      </c>
    </row>
    <row r="16" spans="1:17" s="213" customFormat="1" ht="25.5" customHeight="1" x14ac:dyDescent="0.6">
      <c r="A16" s="268" t="s">
        <v>622</v>
      </c>
      <c r="B16" s="253"/>
      <c r="C16" s="475" t="s">
        <v>2376</v>
      </c>
      <c r="D16" s="253"/>
      <c r="E16" s="446">
        <f t="shared" si="0"/>
        <v>257356.91</v>
      </c>
      <c r="F16" s="253"/>
      <c r="G16" s="60">
        <f>SUM('تراز 1400'!$N$547)</f>
        <v>67742000000</v>
      </c>
      <c r="H16" s="60"/>
      <c r="I16" s="60">
        <v>0</v>
      </c>
      <c r="J16" s="253"/>
      <c r="K16" s="253"/>
      <c r="L16" s="253">
        <v>263222</v>
      </c>
      <c r="M16" s="444">
        <f t="shared" si="1"/>
        <v>257356.91</v>
      </c>
      <c r="N16" s="213">
        <v>276376</v>
      </c>
      <c r="O16" s="444">
        <f t="shared" si="2"/>
        <v>0</v>
      </c>
    </row>
    <row r="17" spans="1:15" s="213" customFormat="1" ht="25.5" customHeight="1" x14ac:dyDescent="0.6">
      <c r="A17" s="268" t="s">
        <v>618</v>
      </c>
      <c r="B17" s="253"/>
      <c r="C17" s="475" t="s">
        <v>2377</v>
      </c>
      <c r="D17" s="253"/>
      <c r="E17" s="446">
        <f t="shared" si="0"/>
        <v>183153.38</v>
      </c>
      <c r="F17" s="253"/>
      <c r="G17" s="60">
        <f>SUM('تراز 1400'!$N$545)</f>
        <v>48210000000</v>
      </c>
      <c r="H17" s="60"/>
      <c r="I17" s="60">
        <v>0</v>
      </c>
      <c r="J17" s="253"/>
      <c r="K17" s="253"/>
      <c r="L17" s="253">
        <v>263222</v>
      </c>
      <c r="M17" s="444">
        <f t="shared" si="1"/>
        <v>183153.38</v>
      </c>
      <c r="N17" s="213">
        <v>276376</v>
      </c>
      <c r="O17" s="444">
        <f t="shared" si="2"/>
        <v>0</v>
      </c>
    </row>
    <row r="18" spans="1:15" s="213" customFormat="1" ht="25.5" customHeight="1" x14ac:dyDescent="0.6">
      <c r="A18" s="268" t="s">
        <v>646</v>
      </c>
      <c r="B18" s="253"/>
      <c r="C18" s="475" t="s">
        <v>2378</v>
      </c>
      <c r="D18" s="253"/>
      <c r="E18" s="446">
        <f t="shared" si="0"/>
        <v>153117.9</v>
      </c>
      <c r="F18" s="253"/>
      <c r="G18" s="60">
        <f>SUM('تراز 1400'!$N$555)</f>
        <v>40304000000</v>
      </c>
      <c r="H18" s="60"/>
      <c r="I18" s="60">
        <v>0</v>
      </c>
      <c r="J18" s="253"/>
      <c r="K18" s="253"/>
      <c r="L18" s="253">
        <v>263222</v>
      </c>
      <c r="M18" s="444">
        <f t="shared" si="1"/>
        <v>153117.9</v>
      </c>
      <c r="N18" s="213">
        <v>276376</v>
      </c>
      <c r="O18" s="444">
        <f t="shared" si="2"/>
        <v>0</v>
      </c>
    </row>
    <row r="19" spans="1:15" s="213" customFormat="1" ht="25.5" customHeight="1" x14ac:dyDescent="0.6">
      <c r="A19" s="268" t="s">
        <v>638</v>
      </c>
      <c r="B19" s="253"/>
      <c r="C19" s="475" t="s">
        <v>2379</v>
      </c>
      <c r="D19" s="253"/>
      <c r="E19" s="446">
        <f t="shared" si="0"/>
        <v>118242.4</v>
      </c>
      <c r="F19" s="253"/>
      <c r="G19" s="60">
        <f>SUM('تراز 1400'!$N$553)</f>
        <v>31124000000</v>
      </c>
      <c r="H19" s="60"/>
      <c r="I19" s="60">
        <v>0</v>
      </c>
      <c r="J19" s="253"/>
      <c r="K19" s="253"/>
      <c r="L19" s="253">
        <v>263222</v>
      </c>
      <c r="M19" s="444">
        <f t="shared" si="1"/>
        <v>118242.4</v>
      </c>
      <c r="N19" s="213">
        <v>276376</v>
      </c>
      <c r="O19" s="444">
        <f t="shared" si="2"/>
        <v>0</v>
      </c>
    </row>
    <row r="20" spans="1:15" s="213" customFormat="1" ht="25.5" customHeight="1" x14ac:dyDescent="0.6">
      <c r="A20" s="268" t="s">
        <v>626</v>
      </c>
      <c r="B20" s="253"/>
      <c r="C20" s="475" t="s">
        <v>2380</v>
      </c>
      <c r="D20" s="253"/>
      <c r="E20" s="446">
        <f t="shared" si="0"/>
        <v>94855.29</v>
      </c>
      <c r="F20" s="253"/>
      <c r="G20" s="60">
        <f>SUM('تراز 1400'!$N$549)</f>
        <v>24968000000</v>
      </c>
      <c r="H20" s="60"/>
      <c r="I20" s="60">
        <v>0</v>
      </c>
      <c r="J20" s="253"/>
      <c r="K20" s="253"/>
      <c r="L20" s="253">
        <v>263222</v>
      </c>
      <c r="M20" s="444">
        <f t="shared" si="1"/>
        <v>94855.29</v>
      </c>
      <c r="N20" s="213">
        <v>276376</v>
      </c>
      <c r="O20" s="444">
        <f t="shared" si="2"/>
        <v>0</v>
      </c>
    </row>
    <row r="21" spans="1:15" s="213" customFormat="1" ht="25.5" customHeight="1" x14ac:dyDescent="0.6">
      <c r="A21" s="268" t="s">
        <v>632</v>
      </c>
      <c r="B21" s="253"/>
      <c r="C21" s="475" t="s">
        <v>2381</v>
      </c>
      <c r="D21" s="253"/>
      <c r="E21" s="446">
        <f t="shared" si="0"/>
        <v>49148.63</v>
      </c>
      <c r="F21" s="253"/>
      <c r="G21" s="60">
        <f>SUM('تراز 1400'!$N$552)</f>
        <v>12937000000</v>
      </c>
      <c r="H21" s="60"/>
      <c r="I21" s="60">
        <v>0</v>
      </c>
      <c r="J21" s="253"/>
      <c r="K21" s="253"/>
      <c r="L21" s="253">
        <v>263222</v>
      </c>
      <c r="M21" s="444">
        <f t="shared" si="1"/>
        <v>49148.63</v>
      </c>
      <c r="N21" s="213">
        <v>276376</v>
      </c>
      <c r="O21" s="444">
        <f t="shared" si="2"/>
        <v>0</v>
      </c>
    </row>
    <row r="22" spans="1:15" s="213" customFormat="1" ht="25.5" customHeight="1" x14ac:dyDescent="0.6">
      <c r="A22" s="268" t="s">
        <v>2027</v>
      </c>
      <c r="B22" s="253"/>
      <c r="C22" s="475" t="s">
        <v>2382</v>
      </c>
      <c r="D22" s="253"/>
      <c r="E22" s="446">
        <f t="shared" si="0"/>
        <v>25343.63</v>
      </c>
      <c r="F22" s="253"/>
      <c r="G22" s="60">
        <f>SUM('تراز 1400'!$N$556)</f>
        <v>6671000000</v>
      </c>
      <c r="H22" s="60"/>
      <c r="I22" s="60">
        <v>0</v>
      </c>
      <c r="J22" s="253"/>
      <c r="K22" s="253"/>
      <c r="L22" s="253">
        <v>263222</v>
      </c>
      <c r="M22" s="444">
        <f t="shared" si="1"/>
        <v>25343.63</v>
      </c>
      <c r="N22" s="213">
        <v>276376</v>
      </c>
      <c r="O22" s="444">
        <f t="shared" si="2"/>
        <v>0</v>
      </c>
    </row>
    <row r="23" spans="1:15" s="213" customFormat="1" ht="25.5" customHeight="1" x14ac:dyDescent="0.6">
      <c r="A23" s="268" t="s">
        <v>630</v>
      </c>
      <c r="B23" s="253"/>
      <c r="C23" s="475" t="s">
        <v>2383</v>
      </c>
      <c r="D23" s="253"/>
      <c r="E23" s="446">
        <f t="shared" si="0"/>
        <v>17168.02</v>
      </c>
      <c r="F23" s="253"/>
      <c r="G23" s="60">
        <f>SUM('تراز 1400'!$N$550)</f>
        <v>4519000000</v>
      </c>
      <c r="H23" s="60"/>
      <c r="I23" s="60">
        <v>0</v>
      </c>
      <c r="J23" s="253"/>
      <c r="K23" s="253"/>
      <c r="L23" s="253">
        <v>263222</v>
      </c>
      <c r="M23" s="444">
        <f t="shared" si="1"/>
        <v>17168.02</v>
      </c>
      <c r="N23" s="213">
        <v>276376</v>
      </c>
      <c r="O23" s="444">
        <f t="shared" si="2"/>
        <v>0</v>
      </c>
    </row>
    <row r="24" spans="1:15" s="259" customFormat="1" ht="25.5" customHeight="1" thickBot="1" x14ac:dyDescent="0.75">
      <c r="A24" s="307"/>
      <c r="B24" s="266"/>
      <c r="C24" s="822"/>
      <c r="D24" s="266"/>
      <c r="E24" s="994">
        <f>SUM(E9:E23)</f>
        <v>15105386.32</v>
      </c>
      <c r="F24" s="303"/>
      <c r="G24" s="1074">
        <f>SUM(G9:G23)</f>
        <v>3976070000000</v>
      </c>
      <c r="H24" s="60"/>
      <c r="I24" s="1074">
        <f>SUM(I9:I23)</f>
        <v>575339000000</v>
      </c>
      <c r="J24" s="266"/>
      <c r="K24" s="266"/>
      <c r="L24" s="266"/>
      <c r="M24" s="443"/>
      <c r="O24" s="443"/>
    </row>
    <row r="25" spans="1:15" ht="25.5" customHeight="1" thickTop="1" x14ac:dyDescent="0.55000000000000004">
      <c r="A25" s="693"/>
      <c r="B25" s="305"/>
      <c r="C25" s="823"/>
      <c r="D25" s="305"/>
      <c r="E25" s="473"/>
      <c r="F25" s="305"/>
      <c r="G25" s="305"/>
      <c r="H25" s="305"/>
      <c r="I25" s="211"/>
      <c r="J25" s="211"/>
    </row>
    <row r="41" ht="24.75" customHeight="1" x14ac:dyDescent="0.25"/>
  </sheetData>
  <mergeCells count="5">
    <mergeCell ref="A5:I5"/>
    <mergeCell ref="A1:J1"/>
    <mergeCell ref="A2:J2"/>
    <mergeCell ref="A3:J3"/>
    <mergeCell ref="E7:G7"/>
  </mergeCells>
  <printOptions horizontalCentered="1"/>
  <pageMargins left="0.51181102362204722" right="0.70866141732283472" top="0.74803149606299213" bottom="0.55118110236220474" header="0.31496062992125984" footer="0.31496062992125984"/>
  <pageSetup paperSize="9" scale="97" orientation="portrait" r:id="rId1"/>
  <headerFooter>
    <oddFooter>&amp;C&amp;"B Nazanin,Regular"&amp;A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54DF3-F66C-4D82-B81D-92F9B953E24E}">
  <sheetPr codeName="Sheet36">
    <tabColor rgb="FFFFFF00"/>
    <pageSetUpPr fitToPage="1"/>
  </sheetPr>
  <dimension ref="A1:O89"/>
  <sheetViews>
    <sheetView rightToLeft="1" tabSelected="1" view="pageBreakPreview" topLeftCell="A16" zoomScaleNormal="70" zoomScaleSheetLayoutView="100" workbookViewId="0">
      <selection activeCell="J22" sqref="J22"/>
    </sheetView>
  </sheetViews>
  <sheetFormatPr defaultColWidth="8.7109375" defaultRowHeight="150" customHeight="1" x14ac:dyDescent="0.25"/>
  <cols>
    <col min="1" max="1" width="23.85546875" style="478" customWidth="1"/>
    <col min="2" max="2" width="1.5703125" style="235" customWidth="1"/>
    <col min="3" max="3" width="9.140625" style="282" customWidth="1"/>
    <col min="4" max="4" width="1.140625" style="235" customWidth="1"/>
    <col min="5" max="5" width="10.42578125" style="292" customWidth="1"/>
    <col min="6" max="6" width="1.140625" style="235" customWidth="1"/>
    <col min="7" max="7" width="18.42578125" style="235" customWidth="1"/>
    <col min="8" max="8" width="1.140625" style="235" customWidth="1"/>
    <col min="9" max="9" width="18.42578125" style="235" customWidth="1"/>
    <col min="10" max="10" width="0.7109375" style="235" customWidth="1"/>
    <col min="11" max="11" width="13.28515625" style="235" bestFit="1" customWidth="1"/>
    <col min="12" max="12" width="1.140625" style="235" customWidth="1"/>
    <col min="13" max="13" width="14" style="235" bestFit="1" customWidth="1"/>
    <col min="14" max="14" width="8.7109375" style="216"/>
    <col min="15" max="15" width="22.140625" style="244" customWidth="1"/>
    <col min="16" max="16384" width="8.7109375" style="216"/>
  </cols>
  <sheetData>
    <row r="1" spans="1:15" s="206" customFormat="1" ht="19.5" customHeight="1" x14ac:dyDescent="0.25">
      <c r="A1" s="1240" t="str">
        <f>'1'!A1:H1</f>
        <v>شرکت پالایش میعانات گازی آدیش جنوبی (سهامي خاص) - در مرحله قبل از بهره برداری</v>
      </c>
      <c r="B1" s="1240"/>
      <c r="C1" s="1240"/>
      <c r="D1" s="1240"/>
      <c r="E1" s="1240"/>
      <c r="F1" s="1240"/>
      <c r="G1" s="1240"/>
      <c r="H1" s="1240"/>
      <c r="I1" s="1240"/>
      <c r="J1" s="1240"/>
      <c r="K1" s="243"/>
      <c r="L1" s="243"/>
      <c r="M1" s="243"/>
      <c r="O1" s="244"/>
    </row>
    <row r="2" spans="1:15" s="206" customFormat="1" ht="19.5" customHeight="1" x14ac:dyDescent="0.25">
      <c r="A2" s="1240" t="str">
        <f>'5'!A2:H2</f>
        <v xml:space="preserve">یادداشت های توضیحی صورت های مالی </v>
      </c>
      <c r="B2" s="1240"/>
      <c r="C2" s="1240"/>
      <c r="D2" s="1240"/>
      <c r="E2" s="1240"/>
      <c r="F2" s="1240"/>
      <c r="G2" s="1240"/>
      <c r="H2" s="1240"/>
      <c r="I2" s="1240"/>
      <c r="J2" s="1240"/>
      <c r="K2" s="243"/>
      <c r="L2" s="243"/>
      <c r="M2" s="243"/>
      <c r="O2" s="244"/>
    </row>
    <row r="3" spans="1:15" s="206" customFormat="1" ht="19.5" customHeight="1" x14ac:dyDescent="0.25">
      <c r="A3" s="1240" t="str">
        <f>'5'!A3:H3</f>
        <v>سال مالی منتهی به 29 اسفندماه 1400</v>
      </c>
      <c r="B3" s="1240"/>
      <c r="C3" s="1240"/>
      <c r="D3" s="1240"/>
      <c r="E3" s="1240"/>
      <c r="F3" s="1240"/>
      <c r="G3" s="1240"/>
      <c r="H3" s="1240"/>
      <c r="I3" s="1240"/>
      <c r="J3" s="1240"/>
      <c r="K3" s="243"/>
      <c r="L3" s="243"/>
      <c r="M3" s="243"/>
      <c r="O3" s="244"/>
    </row>
    <row r="4" spans="1:15" ht="23.25" customHeight="1" x14ac:dyDescent="0.6">
      <c r="A4" s="253"/>
      <c r="B4" s="305"/>
      <c r="C4" s="306"/>
      <c r="D4" s="305"/>
      <c r="E4" s="473"/>
      <c r="F4" s="305"/>
      <c r="G4" s="305"/>
      <c r="H4" s="305"/>
      <c r="I4" s="211"/>
      <c r="J4" s="211"/>
    </row>
    <row r="5" spans="1:15" ht="25.5" customHeight="1" x14ac:dyDescent="0.25">
      <c r="A5" s="1338" t="s">
        <v>2572</v>
      </c>
      <c r="B5" s="1338"/>
      <c r="C5" s="1338"/>
      <c r="D5" s="1338"/>
      <c r="E5" s="1338"/>
      <c r="F5" s="1338"/>
      <c r="G5" s="1338"/>
      <c r="H5" s="1338"/>
      <c r="I5" s="1338"/>
      <c r="J5" s="319"/>
      <c r="K5" s="216"/>
      <c r="L5" s="216"/>
      <c r="M5" s="216"/>
      <c r="O5" s="216"/>
    </row>
    <row r="6" spans="1:15" s="259" customFormat="1" ht="19.5" customHeight="1" x14ac:dyDescent="0.7">
      <c r="A6" s="266"/>
      <c r="C6" s="266"/>
      <c r="E6" s="448" t="s">
        <v>6</v>
      </c>
      <c r="G6" s="210" t="s">
        <v>2128</v>
      </c>
      <c r="I6" s="464" t="s">
        <v>1391</v>
      </c>
    </row>
    <row r="7" spans="1:15" s="259" customFormat="1" ht="19.5" customHeight="1" x14ac:dyDescent="0.7">
      <c r="A7" s="266"/>
      <c r="C7" s="266"/>
      <c r="E7" s="474"/>
      <c r="G7" s="211" t="s">
        <v>7</v>
      </c>
      <c r="I7" s="198" t="s">
        <v>7</v>
      </c>
    </row>
    <row r="8" spans="1:15" ht="19.5" customHeight="1" x14ac:dyDescent="0.6">
      <c r="A8" s="281" t="s">
        <v>1555</v>
      </c>
      <c r="B8" s="216"/>
      <c r="C8" s="253"/>
      <c r="D8" s="216"/>
      <c r="E8" s="472" t="s">
        <v>2311</v>
      </c>
      <c r="F8" s="216"/>
      <c r="G8" s="1188">
        <f>SUM('تراز 1400'!$N$263)</f>
        <v>840282000000</v>
      </c>
      <c r="H8" s="1189"/>
      <c r="I8" s="1116">
        <v>271297000000</v>
      </c>
      <c r="J8" s="216"/>
      <c r="K8" s="283"/>
      <c r="L8" s="216"/>
      <c r="M8" s="216"/>
      <c r="O8" s="216"/>
    </row>
    <row r="9" spans="1:15" ht="19.5" customHeight="1" x14ac:dyDescent="0.6">
      <c r="A9" s="281" t="s">
        <v>616</v>
      </c>
      <c r="B9" s="216"/>
      <c r="C9" s="253"/>
      <c r="D9" s="216"/>
      <c r="E9" s="201" t="s">
        <v>2312</v>
      </c>
      <c r="F9" s="216"/>
      <c r="G9" s="1078">
        <f>SUM('تراز 1400'!$N$277)</f>
        <v>509861000000</v>
      </c>
      <c r="H9" s="1189"/>
      <c r="I9" s="1116">
        <v>0</v>
      </c>
      <c r="J9" s="216"/>
      <c r="K9" s="283"/>
      <c r="L9" s="216"/>
      <c r="M9" s="216"/>
      <c r="O9" s="216"/>
    </row>
    <row r="10" spans="1:15" ht="19.5" customHeight="1" x14ac:dyDescent="0.6">
      <c r="A10" s="281" t="s">
        <v>2459</v>
      </c>
      <c r="B10" s="216"/>
      <c r="C10" s="253"/>
      <c r="D10" s="216"/>
      <c r="E10" s="472" t="s">
        <v>2313</v>
      </c>
      <c r="F10" s="216"/>
      <c r="G10" s="1078">
        <f>SUM('تراز 1400'!$N$274)</f>
        <v>295745000000</v>
      </c>
      <c r="H10" s="1189"/>
      <c r="I10" s="1116">
        <v>75646000000</v>
      </c>
      <c r="J10" s="216"/>
      <c r="K10" s="283"/>
      <c r="L10" s="216"/>
      <c r="M10" s="216"/>
      <c r="O10" s="216"/>
    </row>
    <row r="11" spans="1:15" ht="19.5" customHeight="1" x14ac:dyDescent="0.6">
      <c r="A11" s="281" t="s">
        <v>640</v>
      </c>
      <c r="B11" s="216"/>
      <c r="C11" s="253"/>
      <c r="D11" s="216"/>
      <c r="E11" s="201" t="s">
        <v>2314</v>
      </c>
      <c r="F11" s="216"/>
      <c r="G11" s="1078">
        <f>SUM('تراز 1400'!$N$326)</f>
        <v>196231000000</v>
      </c>
      <c r="H11" s="1189"/>
      <c r="I11" s="1116">
        <v>0</v>
      </c>
      <c r="J11" s="216"/>
      <c r="K11" s="283"/>
      <c r="L11" s="216"/>
      <c r="M11" s="216"/>
      <c r="O11" s="216"/>
    </row>
    <row r="12" spans="1:15" ht="19.5" customHeight="1" x14ac:dyDescent="0.6">
      <c r="A12" s="281" t="s">
        <v>268</v>
      </c>
      <c r="B12" s="216"/>
      <c r="C12" s="253"/>
      <c r="D12" s="216"/>
      <c r="E12" s="472" t="s">
        <v>2315</v>
      </c>
      <c r="F12" s="216"/>
      <c r="G12" s="1078">
        <f>SUM('تراز 1400'!$N$269)</f>
        <v>191950000000</v>
      </c>
      <c r="H12" s="1189"/>
      <c r="I12" s="1116">
        <v>0</v>
      </c>
      <c r="J12" s="216"/>
      <c r="K12" s="283"/>
      <c r="L12" s="216"/>
      <c r="M12" s="216"/>
      <c r="O12" s="216"/>
    </row>
    <row r="13" spans="1:15" ht="19.5" customHeight="1" x14ac:dyDescent="0.6">
      <c r="A13" s="281" t="s">
        <v>630</v>
      </c>
      <c r="B13" s="216"/>
      <c r="C13" s="253"/>
      <c r="D13" s="216"/>
      <c r="E13" s="201" t="s">
        <v>2316</v>
      </c>
      <c r="F13" s="216"/>
      <c r="G13" s="1078">
        <f>SUM('تراز 1400'!$N$312)</f>
        <v>138204000000</v>
      </c>
      <c r="H13" s="1189"/>
      <c r="I13" s="1116">
        <v>0</v>
      </c>
      <c r="J13" s="216"/>
      <c r="K13" s="283"/>
      <c r="L13" s="216"/>
      <c r="M13" s="216"/>
      <c r="O13" s="216"/>
    </row>
    <row r="14" spans="1:15" ht="19.5" customHeight="1" x14ac:dyDescent="0.6">
      <c r="A14" s="281" t="s">
        <v>646</v>
      </c>
      <c r="B14" s="216"/>
      <c r="C14" s="253"/>
      <c r="D14" s="216"/>
      <c r="E14" s="201" t="s">
        <v>2317</v>
      </c>
      <c r="F14" s="216"/>
      <c r="G14" s="1078">
        <f>SUM('تراز 1400'!$N$334)</f>
        <v>118021000000</v>
      </c>
      <c r="H14" s="1189"/>
      <c r="I14" s="1116">
        <v>0</v>
      </c>
      <c r="J14" s="216"/>
      <c r="K14" s="283"/>
      <c r="L14" s="216"/>
      <c r="M14" s="216"/>
      <c r="O14" s="216"/>
    </row>
    <row r="15" spans="1:15" ht="19.5" customHeight="1" x14ac:dyDescent="0.6">
      <c r="A15" s="281" t="s">
        <v>1372</v>
      </c>
      <c r="B15" s="216"/>
      <c r="C15" s="253"/>
      <c r="D15" s="216"/>
      <c r="E15" s="201" t="s">
        <v>2318</v>
      </c>
      <c r="F15" s="216"/>
      <c r="G15" s="1078">
        <f>SUM('تراز 1400'!$N$337)</f>
        <v>87192000000</v>
      </c>
      <c r="H15" s="1189"/>
      <c r="I15" s="1116">
        <v>0</v>
      </c>
      <c r="J15" s="216"/>
      <c r="K15" s="283"/>
      <c r="L15" s="216"/>
      <c r="M15" s="216"/>
      <c r="O15" s="216"/>
    </row>
    <row r="16" spans="1:15" ht="19.5" customHeight="1" x14ac:dyDescent="0.6">
      <c r="A16" s="281" t="s">
        <v>1851</v>
      </c>
      <c r="B16" s="216"/>
      <c r="C16" s="253"/>
      <c r="D16" s="216"/>
      <c r="E16" s="201" t="s">
        <v>2319</v>
      </c>
      <c r="F16" s="216"/>
      <c r="G16" s="1078">
        <f>SUM('تراز 1400'!$N$349)</f>
        <v>64361000000</v>
      </c>
      <c r="H16" s="1189"/>
      <c r="I16" s="1116">
        <v>0</v>
      </c>
      <c r="J16" s="216"/>
      <c r="K16" s="283"/>
      <c r="L16" s="216"/>
      <c r="M16" s="216"/>
      <c r="O16" s="216"/>
    </row>
    <row r="17" spans="1:15" ht="19.5" customHeight="1" x14ac:dyDescent="0.6">
      <c r="A17" s="281" t="s">
        <v>244</v>
      </c>
      <c r="B17" s="216"/>
      <c r="C17" s="253"/>
      <c r="D17" s="216"/>
      <c r="E17" s="201" t="s">
        <v>2320</v>
      </c>
      <c r="F17" s="216"/>
      <c r="G17" s="1078">
        <f>SUM('تراز 1400'!$N$288)</f>
        <v>37212000000</v>
      </c>
      <c r="H17" s="1189"/>
      <c r="I17" s="1116">
        <v>4065000000</v>
      </c>
      <c r="J17" s="216"/>
      <c r="K17" s="283"/>
      <c r="L17" s="216"/>
      <c r="M17" s="216"/>
      <c r="O17" s="216"/>
    </row>
    <row r="18" spans="1:15" ht="19.5" customHeight="1" x14ac:dyDescent="0.6">
      <c r="A18" s="281" t="s">
        <v>1881</v>
      </c>
      <c r="B18" s="216"/>
      <c r="C18" s="253"/>
      <c r="D18" s="216"/>
      <c r="E18" s="201" t="s">
        <v>2321</v>
      </c>
      <c r="F18" s="216"/>
      <c r="G18" s="1078">
        <f>SUM('تراز 1400'!$N$392)</f>
        <v>12801000000</v>
      </c>
      <c r="H18" s="1189"/>
      <c r="I18" s="1116">
        <v>0</v>
      </c>
      <c r="J18" s="216"/>
      <c r="K18" s="283"/>
      <c r="L18" s="216"/>
      <c r="M18" s="216"/>
      <c r="O18" s="216"/>
    </row>
    <row r="19" spans="1:15" ht="19.5" customHeight="1" x14ac:dyDescent="0.6">
      <c r="A19" s="281" t="s">
        <v>1871</v>
      </c>
      <c r="B19" s="216"/>
      <c r="C19" s="253"/>
      <c r="D19" s="216"/>
      <c r="E19" s="201" t="s">
        <v>2322</v>
      </c>
      <c r="F19" s="216"/>
      <c r="G19" s="1078">
        <f>SUM('تراز 1400'!$N$364)</f>
        <v>8889000000</v>
      </c>
      <c r="H19" s="1189"/>
      <c r="I19" s="1116">
        <v>0</v>
      </c>
      <c r="J19" s="216"/>
      <c r="K19" s="283"/>
      <c r="L19" s="216"/>
      <c r="M19" s="216"/>
      <c r="O19" s="216"/>
    </row>
    <row r="20" spans="1:15" ht="19.5" customHeight="1" x14ac:dyDescent="0.6">
      <c r="A20" s="281" t="s">
        <v>245</v>
      </c>
      <c r="B20" s="216"/>
      <c r="C20" s="253"/>
      <c r="D20" s="216"/>
      <c r="E20" s="201" t="s">
        <v>2323</v>
      </c>
      <c r="F20" s="216"/>
      <c r="G20" s="1078">
        <f>SUM('تراز 1400'!$N$297)</f>
        <v>8165000000</v>
      </c>
      <c r="H20" s="1189"/>
      <c r="I20" s="1116">
        <v>21595000000</v>
      </c>
      <c r="J20" s="216"/>
      <c r="K20" s="283"/>
      <c r="L20" s="216"/>
      <c r="M20" s="216"/>
      <c r="O20" s="216"/>
    </row>
    <row r="21" spans="1:15" ht="19.5" customHeight="1" x14ac:dyDescent="0.6">
      <c r="A21" s="281" t="s">
        <v>1873</v>
      </c>
      <c r="B21" s="216"/>
      <c r="C21" s="253"/>
      <c r="D21" s="216"/>
      <c r="E21" s="201" t="s">
        <v>2324</v>
      </c>
      <c r="F21" s="216"/>
      <c r="G21" s="1078">
        <f>SUM('تراز 1400'!$N$365)</f>
        <v>8048000000</v>
      </c>
      <c r="H21" s="1189"/>
      <c r="I21" s="1116">
        <v>0</v>
      </c>
      <c r="J21" s="216"/>
      <c r="K21" s="283"/>
      <c r="L21" s="216"/>
      <c r="M21" s="216"/>
      <c r="O21" s="216"/>
    </row>
    <row r="22" spans="1:15" ht="19.5" customHeight="1" x14ac:dyDescent="0.6">
      <c r="A22" s="281" t="s">
        <v>1845</v>
      </c>
      <c r="B22" s="216"/>
      <c r="C22" s="253"/>
      <c r="D22" s="216"/>
      <c r="E22" s="201" t="s">
        <v>2325</v>
      </c>
      <c r="F22" s="216"/>
      <c r="G22" s="1078">
        <f>SUM('تراز 1400'!$N$344)</f>
        <v>5606000000</v>
      </c>
      <c r="H22" s="1189"/>
      <c r="I22" s="1116">
        <v>0</v>
      </c>
      <c r="J22" s="216"/>
      <c r="K22" s="283"/>
      <c r="L22" s="216"/>
      <c r="M22" s="216"/>
      <c r="O22" s="216"/>
    </row>
    <row r="23" spans="1:15" ht="19.5" customHeight="1" x14ac:dyDescent="0.6">
      <c r="A23" s="281" t="s">
        <v>1432</v>
      </c>
      <c r="B23" s="216"/>
      <c r="C23" s="253"/>
      <c r="D23" s="216"/>
      <c r="E23" s="201" t="s">
        <v>2326</v>
      </c>
      <c r="F23" s="216"/>
      <c r="G23" s="1078">
        <f>SUM('تراز 1400'!$N$280)</f>
        <v>7263000000</v>
      </c>
      <c r="H23" s="1189"/>
      <c r="I23" s="1116">
        <v>27772000000</v>
      </c>
      <c r="J23" s="216"/>
      <c r="K23" s="283"/>
      <c r="L23" s="216"/>
      <c r="M23" s="216"/>
      <c r="O23" s="216"/>
    </row>
    <row r="24" spans="1:15" ht="19.5" customHeight="1" x14ac:dyDescent="0.6">
      <c r="A24" s="281" t="s">
        <v>618</v>
      </c>
      <c r="B24" s="216"/>
      <c r="C24" s="253"/>
      <c r="D24" s="216"/>
      <c r="E24" s="201" t="s">
        <v>2327</v>
      </c>
      <c r="F24" s="216"/>
      <c r="G24" s="1078">
        <f>SUM('تراز 1400'!$N$302)</f>
        <v>2492000000</v>
      </c>
      <c r="H24" s="1189"/>
      <c r="I24" s="1116">
        <v>0</v>
      </c>
      <c r="J24" s="216"/>
      <c r="K24" s="283"/>
      <c r="L24" s="216"/>
      <c r="M24" s="216"/>
      <c r="O24" s="216"/>
    </row>
    <row r="25" spans="1:15" ht="19.5" customHeight="1" x14ac:dyDescent="0.6">
      <c r="A25" s="281" t="s">
        <v>2035</v>
      </c>
      <c r="B25" s="216"/>
      <c r="C25" s="253"/>
      <c r="D25" s="216"/>
      <c r="E25" s="201" t="s">
        <v>2328</v>
      </c>
      <c r="F25" s="216"/>
      <c r="G25" s="1078">
        <f>SUM('تراز 1400'!$N$400)</f>
        <v>2459000000</v>
      </c>
      <c r="H25" s="1189"/>
      <c r="I25" s="1116">
        <v>0</v>
      </c>
      <c r="J25" s="216"/>
      <c r="K25" s="469">
        <v>169282444</v>
      </c>
      <c r="L25" s="292"/>
      <c r="M25" s="292" t="s">
        <v>2308</v>
      </c>
      <c r="O25" s="216"/>
    </row>
    <row r="26" spans="1:15" ht="19.5" customHeight="1" x14ac:dyDescent="0.6">
      <c r="A26" s="281" t="s">
        <v>820</v>
      </c>
      <c r="B26" s="216"/>
      <c r="C26" s="253"/>
      <c r="D26" s="216"/>
      <c r="E26" s="201" t="s">
        <v>2329</v>
      </c>
      <c r="F26" s="216"/>
      <c r="G26" s="1078">
        <f>SUM('تراز 1400'!$N$294)</f>
        <v>2412000000</v>
      </c>
      <c r="H26" s="1189"/>
      <c r="I26" s="1116">
        <v>0</v>
      </c>
      <c r="J26" s="216"/>
      <c r="K26" s="469">
        <v>3390000000</v>
      </c>
      <c r="L26" s="292"/>
      <c r="M26" s="292" t="s">
        <v>2309</v>
      </c>
      <c r="O26" s="216"/>
    </row>
    <row r="27" spans="1:15" ht="19.5" customHeight="1" x14ac:dyDescent="0.6">
      <c r="A27" s="281" t="s">
        <v>232</v>
      </c>
      <c r="B27" s="216"/>
      <c r="C27" s="253"/>
      <c r="D27" s="216"/>
      <c r="E27" s="201"/>
      <c r="F27" s="216"/>
      <c r="G27" s="1078">
        <f>SUM(G43:$G$71)</f>
        <v>2592000000</v>
      </c>
      <c r="H27" s="1189"/>
      <c r="I27" s="1116">
        <f>K25+K26+K27</f>
        <v>3759000000</v>
      </c>
      <c r="J27" s="216"/>
      <c r="K27" s="469">
        <v>199608850</v>
      </c>
      <c r="L27" s="292"/>
      <c r="M27" s="292" t="s">
        <v>2310</v>
      </c>
      <c r="O27" s="216"/>
    </row>
    <row r="28" spans="1:15" ht="19.5" customHeight="1" x14ac:dyDescent="0.6">
      <c r="A28" s="281" t="s">
        <v>243</v>
      </c>
      <c r="B28" s="216"/>
      <c r="C28" s="253"/>
      <c r="D28" s="216"/>
      <c r="E28" s="201"/>
      <c r="F28" s="216"/>
      <c r="G28" s="1078">
        <f>SUM('تراز 1400'!$N$283)</f>
        <v>0</v>
      </c>
      <c r="H28" s="1189"/>
      <c r="I28" s="1116">
        <v>2169000000</v>
      </c>
      <c r="J28" s="216"/>
      <c r="K28" s="283"/>
      <c r="L28" s="216"/>
      <c r="M28" s="216"/>
      <c r="O28" s="216"/>
    </row>
    <row r="29" spans="1:15" ht="19.5" customHeight="1" x14ac:dyDescent="0.6">
      <c r="A29" s="281" t="s">
        <v>653</v>
      </c>
      <c r="B29" s="216"/>
      <c r="C29" s="253"/>
      <c r="D29" s="216"/>
      <c r="E29" s="201"/>
      <c r="F29" s="216"/>
      <c r="G29" s="1078">
        <f>SUM('تراز 1400'!$N$264)</f>
        <v>0</v>
      </c>
      <c r="H29" s="1189"/>
      <c r="I29" s="1116">
        <v>14303000000</v>
      </c>
      <c r="J29" s="216"/>
      <c r="K29" s="283"/>
      <c r="L29" s="216"/>
      <c r="M29" s="216"/>
      <c r="O29" s="216"/>
    </row>
    <row r="30" spans="1:15" ht="19.5" customHeight="1" x14ac:dyDescent="0.6">
      <c r="A30" s="281" t="s">
        <v>914</v>
      </c>
      <c r="B30" s="216"/>
      <c r="C30" s="253"/>
      <c r="D30" s="216"/>
      <c r="E30" s="201"/>
      <c r="F30" s="216"/>
      <c r="G30" s="1078">
        <f>SUM('تراز 1400'!$N$336)</f>
        <v>0</v>
      </c>
      <c r="H30" s="1189"/>
      <c r="I30" s="1116">
        <v>3285000000</v>
      </c>
      <c r="J30" s="216"/>
      <c r="K30" s="283"/>
      <c r="L30" s="216"/>
      <c r="M30" s="216"/>
      <c r="O30" s="216"/>
    </row>
    <row r="31" spans="1:15" ht="19.5" customHeight="1" x14ac:dyDescent="0.6">
      <c r="A31" s="281" t="s">
        <v>898</v>
      </c>
      <c r="B31" s="216"/>
      <c r="C31" s="253"/>
      <c r="D31" s="216"/>
      <c r="E31" s="201"/>
      <c r="F31" s="216"/>
      <c r="G31" s="1078">
        <f>SUM('تراز 1400'!$N$332)</f>
        <v>0</v>
      </c>
      <c r="H31" s="1189"/>
      <c r="I31" s="1116">
        <v>1118000000</v>
      </c>
      <c r="J31" s="216"/>
      <c r="K31" s="283"/>
      <c r="L31" s="216"/>
      <c r="M31" s="216"/>
      <c r="O31" s="216"/>
    </row>
    <row r="32" spans="1:15" ht="19.5" customHeight="1" x14ac:dyDescent="0.6">
      <c r="A32" s="281" t="s">
        <v>1565</v>
      </c>
      <c r="B32" s="216"/>
      <c r="C32" s="253"/>
      <c r="D32" s="216"/>
      <c r="E32" s="201"/>
      <c r="F32" s="216"/>
      <c r="G32" s="1078">
        <f>SUM('تراز 1400'!$N$320)</f>
        <v>0</v>
      </c>
      <c r="H32" s="1189"/>
      <c r="I32" s="1116">
        <v>495000000</v>
      </c>
      <c r="J32" s="216"/>
      <c r="K32" s="283"/>
      <c r="L32" s="216"/>
      <c r="M32" s="216"/>
      <c r="O32" s="216"/>
    </row>
    <row r="33" spans="1:15" ht="19.5" customHeight="1" x14ac:dyDescent="0.6">
      <c r="A33" s="281" t="s">
        <v>868</v>
      </c>
      <c r="B33" s="216"/>
      <c r="C33" s="253"/>
      <c r="D33" s="216"/>
      <c r="E33" s="201"/>
      <c r="F33" s="216"/>
      <c r="G33" s="1078">
        <f>SUM('تراز 1400'!$N$316)</f>
        <v>0</v>
      </c>
      <c r="H33" s="1189"/>
      <c r="I33" s="1116">
        <v>289000000</v>
      </c>
      <c r="J33" s="216"/>
      <c r="K33" s="283"/>
      <c r="L33" s="216"/>
      <c r="M33" s="216"/>
      <c r="O33" s="216"/>
    </row>
    <row r="34" spans="1:15" ht="19.5" customHeight="1" x14ac:dyDescent="0.6">
      <c r="A34" s="281" t="s">
        <v>1567</v>
      </c>
      <c r="B34" s="216"/>
      <c r="C34" s="253"/>
      <c r="D34" s="216"/>
      <c r="E34" s="201"/>
      <c r="F34" s="216"/>
      <c r="G34" s="1078">
        <f>SUM('تراز 1400'!$N$298)</f>
        <v>0</v>
      </c>
      <c r="H34" s="1189"/>
      <c r="I34" s="1116">
        <v>177000000</v>
      </c>
      <c r="J34" s="216"/>
      <c r="K34" s="283"/>
      <c r="L34" s="216"/>
      <c r="M34" s="216"/>
      <c r="O34" s="216"/>
    </row>
    <row r="35" spans="1:15" ht="19.5" customHeight="1" x14ac:dyDescent="0.6">
      <c r="A35" s="281" t="s">
        <v>918</v>
      </c>
      <c r="B35" s="216"/>
      <c r="C35" s="253"/>
      <c r="D35" s="216"/>
      <c r="E35" s="201"/>
      <c r="F35" s="216"/>
      <c r="G35" s="1078">
        <f>SUM('تراز 1400'!$N$342)</f>
        <v>0</v>
      </c>
      <c r="H35" s="1189"/>
      <c r="I35" s="1116">
        <v>568000000</v>
      </c>
      <c r="J35" s="216"/>
      <c r="K35" s="283"/>
      <c r="L35" s="216"/>
      <c r="M35" s="216"/>
      <c r="O35" s="216"/>
    </row>
    <row r="36" spans="1:15" s="580" customFormat="1" ht="19.5" customHeight="1" x14ac:dyDescent="0.7">
      <c r="A36" s="316"/>
      <c r="C36" s="266"/>
      <c r="E36" s="474"/>
      <c r="G36" s="1174">
        <f>SUM(G8:G35)</f>
        <v>2539786000000</v>
      </c>
      <c r="H36" s="1190"/>
      <c r="I36" s="1174">
        <f>SUM(I8:I35)</f>
        <v>426538000000</v>
      </c>
      <c r="K36" s="824"/>
    </row>
    <row r="37" spans="1:15" s="580" customFormat="1" ht="19.5" customHeight="1" x14ac:dyDescent="0.7">
      <c r="A37" s="825" t="s">
        <v>2423</v>
      </c>
      <c r="C37" s="266"/>
      <c r="E37" s="474"/>
      <c r="G37" s="1191">
        <f>'26'!I47</f>
        <v>-339988000000</v>
      </c>
      <c r="H37" s="1190"/>
      <c r="I37" s="1120">
        <v>0</v>
      </c>
      <c r="K37" s="824"/>
    </row>
    <row r="38" spans="1:15" s="259" customFormat="1" ht="19.5" customHeight="1" thickBot="1" x14ac:dyDescent="0.75">
      <c r="A38" s="266"/>
      <c r="C38" s="266"/>
      <c r="E38" s="474"/>
      <c r="G38" s="1074">
        <f>G36+G37</f>
        <v>2199798000000</v>
      </c>
      <c r="H38" s="1192"/>
      <c r="I38" s="1074">
        <f>I36+I37</f>
        <v>426538000000</v>
      </c>
    </row>
    <row r="39" spans="1:15" s="259" customFormat="1" ht="19.5" customHeight="1" thickTop="1" x14ac:dyDescent="0.7">
      <c r="A39" s="266"/>
      <c r="C39" s="266"/>
      <c r="E39" s="474"/>
      <c r="G39" s="211"/>
      <c r="I39" s="198"/>
    </row>
    <row r="40" spans="1:15" ht="15" customHeight="1" x14ac:dyDescent="0.25">
      <c r="B40" s="205"/>
      <c r="C40" s="235"/>
      <c r="D40" s="211"/>
      <c r="E40" s="211"/>
      <c r="F40" s="198"/>
      <c r="G40" s="198"/>
      <c r="H40" s="198"/>
      <c r="J40" s="319"/>
      <c r="K40" s="216"/>
      <c r="L40" s="216"/>
      <c r="M40" s="216"/>
      <c r="O40" s="216"/>
    </row>
    <row r="41" spans="1:15" ht="15" customHeight="1" x14ac:dyDescent="0.25"/>
    <row r="42" spans="1:15" ht="15" customHeight="1" x14ac:dyDescent="0.25">
      <c r="A42" s="479" t="s">
        <v>2132</v>
      </c>
      <c r="B42" s="205"/>
      <c r="C42" s="235"/>
      <c r="D42" s="211"/>
      <c r="E42" s="211"/>
      <c r="G42" s="198"/>
      <c r="I42" s="319"/>
      <c r="K42" s="216"/>
      <c r="L42" s="216"/>
      <c r="M42" s="216"/>
      <c r="O42" s="216"/>
    </row>
    <row r="43" spans="1:15" ht="15" customHeight="1" x14ac:dyDescent="0.25">
      <c r="A43" s="480" t="s">
        <v>671</v>
      </c>
      <c r="B43" s="205"/>
      <c r="C43" s="235"/>
      <c r="D43" s="216"/>
      <c r="E43" s="439">
        <v>0</v>
      </c>
      <c r="G43" s="439">
        <v>18605955</v>
      </c>
      <c r="I43" s="319"/>
      <c r="K43" s="216"/>
      <c r="L43" s="216"/>
      <c r="M43" s="216"/>
      <c r="O43" s="216"/>
    </row>
    <row r="44" spans="1:15" ht="15" customHeight="1" x14ac:dyDescent="0.25">
      <c r="A44" s="480" t="s">
        <v>810</v>
      </c>
      <c r="B44" s="205"/>
      <c r="C44" s="235"/>
      <c r="D44" s="216"/>
      <c r="E44" s="439">
        <v>0</v>
      </c>
      <c r="G44" s="439">
        <v>800000</v>
      </c>
      <c r="I44" s="319"/>
      <c r="K44" s="216"/>
      <c r="L44" s="216"/>
      <c r="M44" s="216"/>
      <c r="O44" s="216"/>
    </row>
    <row r="45" spans="1:15" ht="15" customHeight="1" x14ac:dyDescent="0.25">
      <c r="A45" s="480" t="s">
        <v>510</v>
      </c>
      <c r="B45" s="205"/>
      <c r="C45" s="235"/>
      <c r="D45" s="216"/>
      <c r="E45" s="439">
        <v>0</v>
      </c>
      <c r="G45" s="439">
        <v>17000</v>
      </c>
      <c r="I45" s="319"/>
      <c r="K45" s="216"/>
      <c r="L45" s="216"/>
      <c r="M45" s="216"/>
      <c r="O45" s="216"/>
    </row>
    <row r="46" spans="1:15" ht="15" customHeight="1" x14ac:dyDescent="0.25">
      <c r="A46" s="480" t="s">
        <v>586</v>
      </c>
      <c r="B46" s="205"/>
      <c r="C46" s="235"/>
      <c r="D46" s="216"/>
      <c r="E46" s="439">
        <v>0</v>
      </c>
      <c r="G46" s="439">
        <v>22950000</v>
      </c>
      <c r="I46" s="319"/>
      <c r="K46" s="216"/>
      <c r="L46" s="216"/>
      <c r="M46" s="216"/>
      <c r="O46" s="216"/>
    </row>
    <row r="47" spans="1:15" ht="15" customHeight="1" x14ac:dyDescent="0.25">
      <c r="A47" s="480" t="s">
        <v>547</v>
      </c>
      <c r="B47" s="205"/>
      <c r="C47" s="235"/>
      <c r="D47" s="216"/>
      <c r="E47" s="439">
        <v>0</v>
      </c>
      <c r="G47" s="439">
        <v>1</v>
      </c>
      <c r="I47" s="319"/>
      <c r="K47" s="216"/>
      <c r="L47" s="216"/>
      <c r="M47" s="216"/>
      <c r="O47" s="216"/>
    </row>
    <row r="48" spans="1:15" ht="15" customHeight="1" x14ac:dyDescent="0.25">
      <c r="A48" s="480" t="s">
        <v>816</v>
      </c>
      <c r="B48" s="205"/>
      <c r="C48" s="235"/>
      <c r="D48" s="216"/>
      <c r="E48" s="439">
        <v>0</v>
      </c>
      <c r="G48" s="439">
        <v>13625000</v>
      </c>
      <c r="I48" s="319"/>
      <c r="K48" s="216"/>
      <c r="L48" s="216"/>
      <c r="M48" s="216"/>
      <c r="O48" s="216"/>
    </row>
    <row r="49" spans="1:15" ht="15" customHeight="1" x14ac:dyDescent="0.25">
      <c r="A49" s="480" t="s">
        <v>598</v>
      </c>
      <c r="B49" s="205"/>
      <c r="C49" s="235"/>
      <c r="D49" s="216"/>
      <c r="E49" s="439">
        <v>0</v>
      </c>
      <c r="G49" s="439">
        <v>10313570</v>
      </c>
      <c r="I49" s="319"/>
      <c r="K49" s="216"/>
      <c r="L49" s="216"/>
      <c r="M49" s="216"/>
      <c r="O49" s="216"/>
    </row>
    <row r="50" spans="1:15" ht="15" customHeight="1" x14ac:dyDescent="0.25">
      <c r="A50" s="480" t="s">
        <v>850</v>
      </c>
      <c r="B50" s="205"/>
      <c r="C50" s="235"/>
      <c r="D50" s="216"/>
      <c r="E50" s="439">
        <v>0</v>
      </c>
      <c r="G50" s="439">
        <v>26586523</v>
      </c>
      <c r="I50" s="319"/>
      <c r="K50" s="216"/>
      <c r="L50" s="216"/>
      <c r="M50" s="216"/>
      <c r="O50" s="216"/>
    </row>
    <row r="51" spans="1:15" ht="15" customHeight="1" x14ac:dyDescent="0.25">
      <c r="A51" s="480" t="s">
        <v>553</v>
      </c>
      <c r="B51" s="205"/>
      <c r="C51" s="235"/>
      <c r="D51" s="216"/>
      <c r="E51" s="439">
        <v>0</v>
      </c>
      <c r="G51" s="439">
        <v>104372</v>
      </c>
      <c r="I51" s="319"/>
      <c r="K51" s="216"/>
      <c r="L51" s="216"/>
      <c r="M51" s="216"/>
      <c r="O51" s="216"/>
    </row>
    <row r="52" spans="1:15" ht="15" customHeight="1" x14ac:dyDescent="0.25">
      <c r="A52" s="480" t="s">
        <v>555</v>
      </c>
      <c r="B52" s="205"/>
      <c r="C52" s="235"/>
      <c r="D52" s="216"/>
      <c r="E52" s="439">
        <v>0</v>
      </c>
      <c r="G52" s="439">
        <v>1609703</v>
      </c>
      <c r="I52" s="319"/>
      <c r="K52" s="216"/>
      <c r="L52" s="216"/>
      <c r="M52" s="216"/>
      <c r="O52" s="216"/>
    </row>
    <row r="53" spans="1:15" ht="15" customHeight="1" x14ac:dyDescent="0.25">
      <c r="A53" s="480" t="s">
        <v>608</v>
      </c>
      <c r="B53" s="205"/>
      <c r="C53" s="235"/>
      <c r="D53" s="216"/>
      <c r="E53" s="439">
        <v>0</v>
      </c>
      <c r="G53" s="439">
        <v>372267900</v>
      </c>
      <c r="I53" s="319"/>
      <c r="K53" s="216"/>
      <c r="L53" s="216"/>
      <c r="M53" s="216"/>
      <c r="O53" s="216"/>
    </row>
    <row r="54" spans="1:15" ht="15" customHeight="1" x14ac:dyDescent="0.25">
      <c r="A54" s="480" t="s">
        <v>890</v>
      </c>
      <c r="B54" s="205"/>
      <c r="C54" s="235"/>
      <c r="D54" s="216"/>
      <c r="E54" s="439">
        <v>0</v>
      </c>
      <c r="G54" s="439">
        <v>7117466</v>
      </c>
      <c r="I54" s="319"/>
      <c r="K54" s="216"/>
      <c r="L54" s="216"/>
      <c r="M54" s="216"/>
      <c r="O54" s="216"/>
    </row>
    <row r="55" spans="1:15" ht="15" customHeight="1" x14ac:dyDescent="0.25">
      <c r="A55" s="480" t="s">
        <v>612</v>
      </c>
      <c r="B55" s="205"/>
      <c r="C55" s="235"/>
      <c r="D55" s="216"/>
      <c r="E55" s="439">
        <v>0</v>
      </c>
      <c r="G55" s="439">
        <v>-1141448</v>
      </c>
      <c r="I55" s="319"/>
      <c r="K55" s="216"/>
      <c r="L55" s="216"/>
      <c r="M55" s="216"/>
      <c r="O55" s="216"/>
    </row>
    <row r="56" spans="1:15" ht="15" customHeight="1" x14ac:dyDescent="0.25">
      <c r="A56" s="480" t="s">
        <v>689</v>
      </c>
      <c r="B56" s="205"/>
      <c r="C56" s="235"/>
      <c r="D56" s="216"/>
      <c r="E56" s="439">
        <v>0</v>
      </c>
      <c r="G56" s="439">
        <v>109000</v>
      </c>
      <c r="I56" s="319"/>
      <c r="K56" s="216"/>
      <c r="L56" s="216"/>
      <c r="M56" s="216"/>
      <c r="O56" s="216"/>
    </row>
    <row r="57" spans="1:15" ht="15" customHeight="1" x14ac:dyDescent="0.25">
      <c r="A57" s="480" t="s">
        <v>1861</v>
      </c>
      <c r="B57" s="205"/>
      <c r="C57" s="235"/>
      <c r="D57" s="216"/>
      <c r="E57" s="439">
        <v>0</v>
      </c>
      <c r="G57" s="439">
        <v>52500</v>
      </c>
      <c r="I57" s="319"/>
      <c r="K57" s="216"/>
      <c r="L57" s="216"/>
      <c r="M57" s="216"/>
      <c r="O57" s="216"/>
    </row>
    <row r="58" spans="1:15" ht="15" customHeight="1" x14ac:dyDescent="0.25">
      <c r="A58" s="480" t="s">
        <v>1910</v>
      </c>
      <c r="B58" s="205"/>
      <c r="C58" s="235"/>
      <c r="D58" s="216"/>
      <c r="E58" s="439">
        <v>0</v>
      </c>
      <c r="G58" s="439">
        <v>-22272500</v>
      </c>
      <c r="I58" s="319"/>
      <c r="K58" s="216"/>
      <c r="L58" s="216"/>
      <c r="M58" s="216"/>
      <c r="O58" s="216"/>
    </row>
    <row r="59" spans="1:15" ht="15" customHeight="1" x14ac:dyDescent="0.25">
      <c r="A59" s="480" t="s">
        <v>2001</v>
      </c>
      <c r="B59" s="205"/>
      <c r="C59" s="235"/>
      <c r="D59" s="216"/>
      <c r="E59" s="439">
        <v>0</v>
      </c>
      <c r="G59" s="439">
        <v>-10</v>
      </c>
      <c r="I59" s="319"/>
      <c r="K59" s="216"/>
      <c r="L59" s="216"/>
      <c r="M59" s="216"/>
      <c r="O59" s="216"/>
    </row>
    <row r="60" spans="1:15" ht="15" customHeight="1" x14ac:dyDescent="0.25">
      <c r="A60" s="480" t="s">
        <v>2005</v>
      </c>
      <c r="B60" s="205"/>
      <c r="C60" s="235"/>
      <c r="D60" s="216"/>
      <c r="E60" s="439">
        <v>0</v>
      </c>
      <c r="G60" s="439">
        <v>581023250</v>
      </c>
      <c r="I60" s="319"/>
      <c r="K60" s="216"/>
      <c r="L60" s="216"/>
      <c r="M60" s="216"/>
      <c r="O60" s="216"/>
    </row>
    <row r="61" spans="1:15" ht="15" customHeight="1" x14ac:dyDescent="0.25">
      <c r="A61" s="480" t="s">
        <v>1931</v>
      </c>
      <c r="B61" s="205"/>
      <c r="C61" s="235"/>
      <c r="D61" s="216"/>
      <c r="E61" s="439">
        <v>0</v>
      </c>
      <c r="G61" s="439">
        <v>86210899</v>
      </c>
      <c r="I61" s="319"/>
      <c r="K61" s="216"/>
      <c r="L61" s="216"/>
      <c r="M61" s="216"/>
      <c r="O61" s="216"/>
    </row>
    <row r="62" spans="1:15" ht="15" customHeight="1" x14ac:dyDescent="0.25">
      <c r="A62" s="480" t="s">
        <v>478</v>
      </c>
      <c r="B62" s="205"/>
      <c r="C62" s="235"/>
      <c r="D62" s="216"/>
      <c r="E62" s="439">
        <v>0</v>
      </c>
      <c r="G62" s="439">
        <v>82669120</v>
      </c>
      <c r="I62" s="319"/>
      <c r="K62" s="216"/>
      <c r="L62" s="216"/>
      <c r="M62" s="216"/>
      <c r="O62" s="216"/>
    </row>
    <row r="63" spans="1:15" ht="15" customHeight="1" x14ac:dyDescent="0.25">
      <c r="A63" s="480" t="s">
        <v>2045</v>
      </c>
      <c r="B63" s="205"/>
      <c r="C63" s="235"/>
      <c r="D63" s="216"/>
      <c r="E63" s="439">
        <v>0</v>
      </c>
      <c r="G63" s="439">
        <v>31860000</v>
      </c>
      <c r="I63" s="319"/>
      <c r="K63" s="216"/>
      <c r="L63" s="216"/>
      <c r="M63" s="216"/>
      <c r="O63" s="216"/>
    </row>
    <row r="64" spans="1:15" ht="15" customHeight="1" x14ac:dyDescent="0.25">
      <c r="A64" s="480" t="s">
        <v>1808</v>
      </c>
      <c r="B64" s="205"/>
      <c r="C64" s="235"/>
      <c r="D64" s="216"/>
      <c r="E64" s="439">
        <v>0</v>
      </c>
      <c r="G64" s="439">
        <v>151000000</v>
      </c>
      <c r="I64" s="319"/>
      <c r="K64" s="216"/>
      <c r="L64" s="216"/>
      <c r="M64" s="216"/>
      <c r="O64" s="216"/>
    </row>
    <row r="65" spans="1:15" ht="15" customHeight="1" x14ac:dyDescent="0.25">
      <c r="A65" s="480" t="s">
        <v>1895</v>
      </c>
      <c r="B65" s="205"/>
      <c r="C65" s="235"/>
      <c r="D65" s="216"/>
      <c r="E65" s="439">
        <v>0</v>
      </c>
      <c r="G65" s="439">
        <v>194270000</v>
      </c>
      <c r="I65" s="319"/>
      <c r="K65" s="216"/>
      <c r="L65" s="216"/>
      <c r="M65" s="216"/>
      <c r="O65" s="216"/>
    </row>
    <row r="66" spans="1:15" ht="15" customHeight="1" x14ac:dyDescent="0.25">
      <c r="A66" s="480" t="s">
        <v>246</v>
      </c>
      <c r="B66" s="205"/>
      <c r="C66" s="235"/>
      <c r="D66" s="216"/>
      <c r="E66" s="456">
        <v>1</v>
      </c>
      <c r="G66" s="439">
        <v>-1</v>
      </c>
      <c r="I66" s="319"/>
      <c r="K66" s="216"/>
      <c r="L66" s="216"/>
      <c r="M66" s="216"/>
      <c r="O66" s="216"/>
    </row>
    <row r="67" spans="1:15" ht="15" customHeight="1" x14ac:dyDescent="0.25">
      <c r="A67" s="480" t="s">
        <v>808</v>
      </c>
      <c r="B67" s="205"/>
      <c r="C67" s="235"/>
      <c r="D67" s="216"/>
      <c r="E67" s="458">
        <v>3</v>
      </c>
      <c r="G67" s="439">
        <v>-3</v>
      </c>
      <c r="I67" s="319"/>
      <c r="K67" s="216"/>
      <c r="L67" s="216"/>
      <c r="M67" s="216"/>
      <c r="O67" s="216"/>
    </row>
    <row r="68" spans="1:15" ht="15" customHeight="1" x14ac:dyDescent="0.25">
      <c r="A68" s="480" t="s">
        <v>559</v>
      </c>
      <c r="B68" s="205"/>
      <c r="C68" s="235"/>
      <c r="D68" s="216"/>
      <c r="E68" s="458">
        <v>1</v>
      </c>
      <c r="G68" s="439">
        <v>-1</v>
      </c>
      <c r="I68" s="319"/>
      <c r="K68" s="216"/>
      <c r="L68" s="216"/>
      <c r="M68" s="216"/>
      <c r="O68" s="216"/>
    </row>
    <row r="69" spans="1:15" ht="15" customHeight="1" x14ac:dyDescent="0.25">
      <c r="A69" s="480" t="s">
        <v>2041</v>
      </c>
      <c r="B69" s="205"/>
      <c r="C69" s="235"/>
      <c r="D69" s="216"/>
      <c r="E69" s="458">
        <v>0</v>
      </c>
      <c r="G69" s="439">
        <f>SUM('تراز 1400'!$N$403)</f>
        <v>600000000</v>
      </c>
      <c r="I69" s="319"/>
      <c r="K69" s="216"/>
      <c r="L69" s="216"/>
      <c r="M69" s="216"/>
      <c r="O69" s="216"/>
    </row>
    <row r="70" spans="1:15" ht="15" customHeight="1" x14ac:dyDescent="0.25">
      <c r="A70" s="480" t="s">
        <v>1433</v>
      </c>
      <c r="B70" s="205"/>
      <c r="C70" s="235"/>
      <c r="D70" s="216"/>
      <c r="E70" s="458">
        <v>0</v>
      </c>
      <c r="G70" s="439">
        <f>SUM('تراز 1400'!$N$289)</f>
        <v>214000000</v>
      </c>
      <c r="I70" s="319"/>
      <c r="K70" s="216"/>
      <c r="L70" s="216"/>
      <c r="M70" s="216"/>
      <c r="O70" s="216"/>
    </row>
    <row r="71" spans="1:15" ht="15" customHeight="1" x14ac:dyDescent="0.25">
      <c r="A71" s="480" t="s">
        <v>1566</v>
      </c>
      <c r="B71" s="205"/>
      <c r="C71" s="235"/>
      <c r="D71" s="216"/>
      <c r="E71" s="458">
        <v>0</v>
      </c>
      <c r="G71" s="439">
        <f>SUM('تراز 1400'!$N$293)</f>
        <v>200226437</v>
      </c>
      <c r="I71" s="319"/>
      <c r="K71" s="216"/>
      <c r="L71" s="216"/>
      <c r="M71" s="216"/>
      <c r="O71" s="216"/>
    </row>
    <row r="89" ht="24.75" customHeight="1" x14ac:dyDescent="0.25"/>
  </sheetData>
  <mergeCells count="4">
    <mergeCell ref="A1:J1"/>
    <mergeCell ref="A2:J2"/>
    <mergeCell ref="A3:J3"/>
    <mergeCell ref="A5:I5"/>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22B77-6191-4303-A9E6-E6F759675C32}">
  <sheetPr codeName="Sheet37">
    <tabColor rgb="FFFFFF00"/>
    <pageSetUpPr fitToPage="1"/>
  </sheetPr>
  <dimension ref="A1:O24"/>
  <sheetViews>
    <sheetView rightToLeft="1" tabSelected="1" view="pageBreakPreview" topLeftCell="A10" zoomScaleNormal="70" zoomScaleSheetLayoutView="100" workbookViewId="0">
      <selection activeCell="J22" sqref="J22"/>
    </sheetView>
  </sheetViews>
  <sheetFormatPr defaultColWidth="8.7109375" defaultRowHeight="150" customHeight="1" x14ac:dyDescent="0.25"/>
  <cols>
    <col min="1" max="1" width="2.140625" style="216" customWidth="1"/>
    <col min="2" max="2" width="15.85546875" style="291" customWidth="1"/>
    <col min="3" max="3" width="0.7109375" style="235" customWidth="1"/>
    <col min="4" max="4" width="17" style="235" customWidth="1"/>
    <col min="5" max="5" width="0.7109375" style="235" customWidth="1"/>
    <col min="6" max="6" width="15.5703125" style="466" customWidth="1"/>
    <col min="7" max="7" width="0.7109375" style="235" customWidth="1"/>
    <col min="8" max="8" width="15.28515625" style="319" customWidth="1"/>
    <col min="9" max="9" width="1.140625" style="235" customWidth="1"/>
    <col min="10" max="10" width="17" style="282" customWidth="1"/>
    <col min="11" max="11" width="29.5703125" style="216" bestFit="1" customWidth="1"/>
    <col min="12" max="16" width="8.7109375" style="216"/>
    <col min="17" max="17" width="11.42578125" style="216" bestFit="1" customWidth="1"/>
    <col min="18" max="16384" width="8.7109375" style="216"/>
  </cols>
  <sheetData>
    <row r="1" spans="1:15" s="206" customFormat="1" ht="16.5" customHeight="1" x14ac:dyDescent="0.25">
      <c r="A1" s="1240" t="str">
        <f>'38'!A1:F1</f>
        <v>شرکت پالایش میعانات گازی آدیش جنوبی (سهامي خاص) - در مرحله قبل از بهره برداری</v>
      </c>
      <c r="B1" s="1240"/>
      <c r="C1" s="1240"/>
      <c r="D1" s="1240"/>
      <c r="E1" s="1240"/>
      <c r="F1" s="1240"/>
      <c r="G1" s="1240"/>
      <c r="H1" s="1240"/>
      <c r="I1" s="1240"/>
      <c r="J1" s="1240"/>
      <c r="K1" s="243"/>
      <c r="L1" s="243"/>
      <c r="M1" s="243"/>
      <c r="O1" s="244"/>
    </row>
    <row r="2" spans="1:15" s="206" customFormat="1" ht="16.5" customHeight="1" x14ac:dyDescent="0.25">
      <c r="A2" s="1240" t="str">
        <f>'39'!A2:J2</f>
        <v xml:space="preserve">یادداشت های توضیحی صورت های مالی </v>
      </c>
      <c r="B2" s="1240"/>
      <c r="C2" s="1240"/>
      <c r="D2" s="1240"/>
      <c r="E2" s="1240"/>
      <c r="F2" s="1240"/>
      <c r="G2" s="1240"/>
      <c r="H2" s="1240"/>
      <c r="I2" s="1240"/>
      <c r="J2" s="1240"/>
      <c r="K2" s="243"/>
      <c r="L2" s="243"/>
      <c r="M2" s="243"/>
      <c r="O2" s="244"/>
    </row>
    <row r="3" spans="1:15" s="206" customFormat="1" ht="16.5" customHeight="1" x14ac:dyDescent="0.25">
      <c r="A3" s="1240" t="str">
        <f>'39'!A3:J3</f>
        <v>سال مالی منتهی به 29 اسفندماه 1400</v>
      </c>
      <c r="B3" s="1240"/>
      <c r="C3" s="1240"/>
      <c r="D3" s="1240"/>
      <c r="E3" s="1240"/>
      <c r="F3" s="1240"/>
      <c r="G3" s="1240"/>
      <c r="H3" s="1240"/>
      <c r="I3" s="1240"/>
      <c r="J3" s="1240"/>
      <c r="K3" s="243"/>
      <c r="L3" s="243"/>
      <c r="M3" s="243"/>
      <c r="O3" s="244"/>
    </row>
    <row r="4" spans="1:15" ht="12.75" customHeight="1" x14ac:dyDescent="0.55000000000000004">
      <c r="B4" s="310"/>
      <c r="C4" s="246"/>
      <c r="D4" s="246"/>
      <c r="E4" s="246"/>
      <c r="F4" s="463"/>
      <c r="G4" s="246"/>
      <c r="H4" s="309"/>
      <c r="I4" s="246"/>
      <c r="J4" s="468"/>
    </row>
    <row r="5" spans="1:15" ht="77.25" customHeight="1" x14ac:dyDescent="0.25">
      <c r="B5" s="1339" t="s">
        <v>2592</v>
      </c>
      <c r="C5" s="1339"/>
      <c r="D5" s="1339"/>
      <c r="E5" s="1339"/>
      <c r="F5" s="1339"/>
      <c r="G5" s="1339"/>
      <c r="H5" s="1339"/>
      <c r="I5" s="1339"/>
      <c r="J5" s="1339"/>
    </row>
    <row r="6" spans="1:15" ht="9.75" customHeight="1" x14ac:dyDescent="0.6">
      <c r="B6" s="598"/>
      <c r="C6" s="239"/>
      <c r="D6" s="239"/>
      <c r="E6" s="239"/>
      <c r="F6" s="826"/>
      <c r="G6" s="239"/>
      <c r="H6" s="827"/>
      <c r="I6" s="239"/>
      <c r="J6" s="828"/>
    </row>
    <row r="7" spans="1:15" ht="61.5" customHeight="1" x14ac:dyDescent="0.25">
      <c r="B7" s="1339" t="s">
        <v>2593</v>
      </c>
      <c r="C7" s="1339"/>
      <c r="D7" s="1339"/>
      <c r="E7" s="1339"/>
      <c r="F7" s="1339"/>
      <c r="G7" s="1339"/>
      <c r="H7" s="1339"/>
      <c r="I7" s="1339"/>
      <c r="J7" s="1339"/>
    </row>
    <row r="8" spans="1:15" ht="9.75" customHeight="1" x14ac:dyDescent="0.6">
      <c r="B8" s="598"/>
      <c r="C8" s="239"/>
      <c r="D8" s="239"/>
      <c r="E8" s="239"/>
      <c r="F8" s="826"/>
      <c r="G8" s="239"/>
      <c r="H8" s="827"/>
      <c r="I8" s="239"/>
      <c r="J8" s="828"/>
    </row>
    <row r="9" spans="1:15" ht="98.25" customHeight="1" x14ac:dyDescent="0.25">
      <c r="B9" s="1339" t="s">
        <v>2330</v>
      </c>
      <c r="C9" s="1339"/>
      <c r="D9" s="1339"/>
      <c r="E9" s="1339"/>
      <c r="F9" s="1339"/>
      <c r="G9" s="1339"/>
      <c r="H9" s="1339"/>
      <c r="I9" s="1339"/>
      <c r="J9" s="1339"/>
      <c r="O9" s="423"/>
    </row>
    <row r="10" spans="1:15" ht="9.75" customHeight="1" x14ac:dyDescent="0.25">
      <c r="B10" s="477"/>
      <c r="C10" s="602"/>
      <c r="D10" s="602"/>
      <c r="E10" s="292"/>
      <c r="F10" s="235"/>
      <c r="H10" s="235"/>
      <c r="I10" s="808"/>
      <c r="J10" s="808"/>
    </row>
    <row r="11" spans="1:15" s="302" customFormat="1" ht="57" customHeight="1" x14ac:dyDescent="0.25">
      <c r="B11" s="1339" t="s">
        <v>2594</v>
      </c>
      <c r="C11" s="1339"/>
      <c r="D11" s="1339"/>
      <c r="E11" s="1339"/>
      <c r="F11" s="1339"/>
      <c r="G11" s="1339"/>
      <c r="H11" s="1339"/>
      <c r="I11" s="1339"/>
      <c r="J11" s="1339"/>
      <c r="O11" s="829"/>
    </row>
    <row r="12" spans="1:15" ht="9.75" customHeight="1" x14ac:dyDescent="0.25">
      <c r="B12" s="477"/>
      <c r="C12" s="602"/>
      <c r="D12" s="602"/>
      <c r="E12" s="292"/>
      <c r="F12" s="235"/>
      <c r="H12" s="235"/>
      <c r="I12" s="808"/>
      <c r="J12" s="808"/>
    </row>
    <row r="13" spans="1:15" s="302" customFormat="1" ht="57.75" customHeight="1" x14ac:dyDescent="0.25">
      <c r="B13" s="1339" t="s">
        <v>2595</v>
      </c>
      <c r="C13" s="1339"/>
      <c r="D13" s="1339"/>
      <c r="E13" s="1339"/>
      <c r="F13" s="1339"/>
      <c r="G13" s="1339"/>
      <c r="H13" s="1339"/>
      <c r="I13" s="1339"/>
      <c r="J13" s="1339"/>
      <c r="O13" s="829"/>
    </row>
    <row r="14" spans="1:15" ht="9.75" customHeight="1" x14ac:dyDescent="0.25">
      <c r="B14" s="477"/>
      <c r="C14" s="602"/>
      <c r="D14" s="602"/>
      <c r="E14" s="292"/>
      <c r="F14" s="235"/>
      <c r="H14" s="235"/>
      <c r="I14" s="808"/>
      <c r="J14" s="808"/>
    </row>
    <row r="15" spans="1:15" s="302" customFormat="1" ht="59.25" customHeight="1" x14ac:dyDescent="0.25">
      <c r="B15" s="1339" t="s">
        <v>2596</v>
      </c>
      <c r="C15" s="1339"/>
      <c r="D15" s="1339"/>
      <c r="E15" s="1339"/>
      <c r="F15" s="1339"/>
      <c r="G15" s="1339"/>
      <c r="H15" s="1339"/>
      <c r="I15" s="1339"/>
      <c r="J15" s="1339"/>
      <c r="O15" s="829"/>
    </row>
    <row r="16" spans="1:15" ht="9.75" customHeight="1" x14ac:dyDescent="0.25">
      <c r="B16" s="477"/>
      <c r="C16" s="602"/>
      <c r="D16" s="602"/>
      <c r="E16" s="292"/>
      <c r="F16" s="235"/>
      <c r="H16" s="235"/>
      <c r="I16" s="808"/>
      <c r="J16" s="808"/>
    </row>
    <row r="17" spans="2:15" s="302" customFormat="1" ht="56.25" customHeight="1" x14ac:dyDescent="0.25">
      <c r="B17" s="1339" t="s">
        <v>2597</v>
      </c>
      <c r="C17" s="1339"/>
      <c r="D17" s="1339"/>
      <c r="E17" s="1339"/>
      <c r="F17" s="1339"/>
      <c r="G17" s="1339"/>
      <c r="H17" s="1339"/>
      <c r="I17" s="1339"/>
      <c r="J17" s="1339"/>
      <c r="O17" s="829"/>
    </row>
    <row r="18" spans="2:15" ht="9.75" customHeight="1" x14ac:dyDescent="0.25">
      <c r="B18" s="477"/>
      <c r="C18" s="602"/>
      <c r="D18" s="602"/>
      <c r="E18" s="292"/>
      <c r="F18" s="235"/>
      <c r="H18" s="235"/>
      <c r="I18" s="808"/>
      <c r="J18" s="808"/>
    </row>
    <row r="19" spans="2:15" s="302" customFormat="1" ht="57.75" customHeight="1" x14ac:dyDescent="0.25">
      <c r="B19" s="1339" t="s">
        <v>2598</v>
      </c>
      <c r="C19" s="1339"/>
      <c r="D19" s="1339"/>
      <c r="E19" s="1339"/>
      <c r="F19" s="1339"/>
      <c r="G19" s="1339"/>
      <c r="H19" s="1339"/>
      <c r="I19" s="1339"/>
      <c r="J19" s="1339"/>
      <c r="O19" s="829"/>
    </row>
    <row r="20" spans="2:15" ht="9.75" customHeight="1" x14ac:dyDescent="0.25">
      <c r="B20" s="477"/>
      <c r="C20" s="602"/>
      <c r="D20" s="602"/>
      <c r="E20" s="292"/>
      <c r="F20" s="235"/>
      <c r="H20" s="235"/>
      <c r="I20" s="808"/>
      <c r="J20" s="808"/>
    </row>
    <row r="21" spans="2:15" s="302" customFormat="1" ht="34.5" customHeight="1" x14ac:dyDescent="0.25">
      <c r="B21" s="1339" t="s">
        <v>2331</v>
      </c>
      <c r="C21" s="1339"/>
      <c r="D21" s="1339"/>
      <c r="E21" s="1339"/>
      <c r="F21" s="1339"/>
      <c r="G21" s="1339"/>
      <c r="H21" s="1339"/>
      <c r="I21" s="1339"/>
      <c r="J21" s="1339"/>
      <c r="O21" s="829"/>
    </row>
    <row r="22" spans="2:15" ht="9.75" customHeight="1" x14ac:dyDescent="0.25">
      <c r="B22" s="477"/>
      <c r="C22" s="602"/>
      <c r="D22" s="602"/>
      <c r="E22" s="292"/>
      <c r="F22" s="235"/>
      <c r="H22" s="235"/>
      <c r="I22" s="808"/>
      <c r="J22" s="808"/>
    </row>
    <row r="23" spans="2:15" s="302" customFormat="1" ht="37.5" customHeight="1" x14ac:dyDescent="0.25">
      <c r="B23" s="1339" t="s">
        <v>2573</v>
      </c>
      <c r="C23" s="1339"/>
      <c r="D23" s="1339"/>
      <c r="E23" s="1339"/>
      <c r="F23" s="1339"/>
      <c r="G23" s="1339"/>
      <c r="H23" s="1339"/>
      <c r="I23" s="1339"/>
      <c r="J23" s="1339"/>
      <c r="O23" s="829"/>
    </row>
    <row r="24" spans="2:15" ht="26.25" customHeight="1" x14ac:dyDescent="0.25">
      <c r="B24" s="477"/>
      <c r="C24" s="211"/>
      <c r="D24" s="211"/>
      <c r="E24" s="292"/>
      <c r="F24" s="235"/>
      <c r="H24" s="235"/>
      <c r="I24" s="300"/>
      <c r="J24" s="300"/>
    </row>
  </sheetData>
  <mergeCells count="13">
    <mergeCell ref="B13:J13"/>
    <mergeCell ref="A3:J3"/>
    <mergeCell ref="B9:J9"/>
    <mergeCell ref="A1:J1"/>
    <mergeCell ref="A2:J2"/>
    <mergeCell ref="B5:J5"/>
    <mergeCell ref="B7:J7"/>
    <mergeCell ref="B11:J11"/>
    <mergeCell ref="B15:J15"/>
    <mergeCell ref="B17:J17"/>
    <mergeCell ref="B19:J19"/>
    <mergeCell ref="B21:J21"/>
    <mergeCell ref="B23:J23"/>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J14"/>
  <sheetViews>
    <sheetView rightToLeft="1" tabSelected="1" view="pageBreakPreview" zoomScale="70" zoomScaleNormal="70" zoomScaleSheetLayoutView="70" workbookViewId="0">
      <selection activeCell="J22" sqref="J22"/>
    </sheetView>
  </sheetViews>
  <sheetFormatPr defaultColWidth="9" defaultRowHeight="15" x14ac:dyDescent="0.25"/>
  <cols>
    <col min="1" max="10" width="9.140625" customWidth="1"/>
    <col min="11" max="11" width="10.5703125" bestFit="1" customWidth="1"/>
    <col min="12" max="12" width="11.42578125" bestFit="1" customWidth="1"/>
    <col min="13" max="13" width="11.140625" bestFit="1" customWidth="1"/>
    <col min="14" max="14" width="3.85546875" bestFit="1" customWidth="1"/>
    <col min="15" max="15" width="3.28515625" bestFit="1" customWidth="1"/>
    <col min="16" max="16" width="3.85546875" bestFit="1" customWidth="1"/>
  </cols>
  <sheetData>
    <row r="1" spans="1:10" ht="62.25" customHeight="1" x14ac:dyDescent="0.25"/>
    <row r="2" spans="1:10" ht="62.25" customHeight="1" x14ac:dyDescent="0.25"/>
    <row r="3" spans="1:10" ht="62.25" customHeight="1" x14ac:dyDescent="0.25"/>
    <row r="4" spans="1:10" ht="62.25" customHeight="1" x14ac:dyDescent="0.25"/>
    <row r="5" spans="1:10" ht="62.25" customHeight="1" x14ac:dyDescent="0.25">
      <c r="A5" s="1224" t="s">
        <v>2508</v>
      </c>
      <c r="B5" s="1224"/>
      <c r="C5" s="1224"/>
      <c r="D5" s="1224"/>
      <c r="E5" s="1224"/>
      <c r="F5" s="1224"/>
      <c r="G5" s="1224"/>
      <c r="H5" s="1224"/>
      <c r="I5" s="1224"/>
      <c r="J5" s="1224"/>
    </row>
    <row r="6" spans="1:10" ht="62.25" customHeight="1" x14ac:dyDescent="0.25">
      <c r="A6" s="1224" t="s">
        <v>2509</v>
      </c>
      <c r="B6" s="1224"/>
      <c r="C6" s="1224"/>
      <c r="D6" s="1224"/>
      <c r="E6" s="1224"/>
      <c r="F6" s="1224"/>
      <c r="G6" s="1224"/>
      <c r="H6" s="1224"/>
      <c r="I6" s="1224"/>
      <c r="J6" s="1224"/>
    </row>
    <row r="7" spans="1:10" ht="62.25" customHeight="1" x14ac:dyDescent="0.25">
      <c r="A7" s="1224" t="s">
        <v>2510</v>
      </c>
      <c r="B7" s="1224"/>
      <c r="C7" s="1224"/>
      <c r="D7" s="1224"/>
      <c r="E7" s="1224"/>
      <c r="F7" s="1224"/>
      <c r="G7" s="1224"/>
      <c r="H7" s="1224"/>
      <c r="I7" s="1224"/>
      <c r="J7" s="1224"/>
    </row>
    <row r="8" spans="1:10" ht="62.25" customHeight="1" x14ac:dyDescent="0.25">
      <c r="A8" s="1224" t="s">
        <v>2511</v>
      </c>
      <c r="B8" s="1224"/>
      <c r="C8" s="1224"/>
      <c r="D8" s="1224"/>
      <c r="E8" s="1224"/>
      <c r="F8" s="1224"/>
      <c r="G8" s="1224"/>
      <c r="H8" s="1224"/>
      <c r="I8" s="1224"/>
      <c r="J8" s="1224"/>
    </row>
    <row r="9" spans="1:10" ht="62.25" customHeight="1" x14ac:dyDescent="0.25"/>
    <row r="10" spans="1:10" ht="62.25" customHeight="1" x14ac:dyDescent="0.6">
      <c r="A10" s="19"/>
      <c r="B10" s="20"/>
      <c r="C10" s="20"/>
      <c r="D10" s="20"/>
      <c r="E10" s="20"/>
      <c r="F10" s="20"/>
      <c r="G10" s="20"/>
      <c r="H10" s="20"/>
      <c r="I10" s="20"/>
      <c r="J10" s="20"/>
    </row>
    <row r="11" spans="1:10" ht="62.25" customHeight="1" x14ac:dyDescent="0.6">
      <c r="A11" s="19"/>
      <c r="B11" s="20"/>
      <c r="C11" s="20"/>
      <c r="D11" s="20"/>
      <c r="E11" s="20"/>
      <c r="F11" s="20"/>
      <c r="G11" s="20"/>
      <c r="H11" s="20"/>
      <c r="I11" s="20"/>
      <c r="J11" s="20"/>
    </row>
    <row r="12" spans="1:10" ht="62.25" customHeight="1" x14ac:dyDescent="0.6">
      <c r="A12" s="19"/>
      <c r="B12" s="20"/>
      <c r="C12" s="20"/>
      <c r="D12" s="20"/>
      <c r="E12" s="20"/>
      <c r="F12" s="20"/>
      <c r="G12" s="20"/>
      <c r="H12" s="20"/>
      <c r="I12" s="20"/>
      <c r="J12" s="20"/>
    </row>
    <row r="13" spans="1:10" ht="62.25" customHeight="1" x14ac:dyDescent="0.25">
      <c r="A13" s="1"/>
    </row>
    <row r="14" spans="1:10" ht="62.25" customHeight="1" x14ac:dyDescent="0.25"/>
  </sheetData>
  <mergeCells count="4">
    <mergeCell ref="A5:J5"/>
    <mergeCell ref="A7:J7"/>
    <mergeCell ref="A8:J8"/>
    <mergeCell ref="A6:J6"/>
  </mergeCells>
  <printOptions horizontalCentered="1"/>
  <pageMargins left="0.51181102362204722" right="0.70866141732283472" top="0.74803149606299213" bottom="0.55118110236220474" header="0.31496062992125984" footer="0.31496062992125984"/>
  <pageSetup paperSize="9" scale="98" orientation="portrait" r:id="rId1"/>
  <headerFooter>
    <oddFooter>&amp;C&amp;"B Nazanin,Regular"&amp;A</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C48FD-E2CA-4907-8F63-52740F3B6736}">
  <sheetPr codeName="Sheet38">
    <tabColor rgb="FFFFFF00"/>
    <pageSetUpPr fitToPage="1"/>
  </sheetPr>
  <dimension ref="A1:O40"/>
  <sheetViews>
    <sheetView rightToLeft="1" tabSelected="1" view="pageBreakPreview" zoomScaleNormal="70" zoomScaleSheetLayoutView="100" workbookViewId="0">
      <selection activeCell="J22" sqref="J22"/>
    </sheetView>
  </sheetViews>
  <sheetFormatPr defaultColWidth="8.7109375" defaultRowHeight="150" customHeight="1" x14ac:dyDescent="0.25"/>
  <cols>
    <col min="1" max="1" width="23.7109375" style="235" customWidth="1"/>
    <col min="2" max="2" width="0.85546875" style="235" customWidth="1"/>
    <col min="3" max="3" width="17.7109375" style="712" customWidth="1"/>
    <col min="4" max="4" width="0.85546875" style="235" customWidth="1"/>
    <col min="5" max="5" width="16.42578125" style="661" customWidth="1"/>
    <col min="6" max="6" width="0.7109375" style="235" customWidth="1"/>
    <col min="7" max="7" width="16.28515625" style="235" customWidth="1"/>
    <col min="8" max="8" width="0.7109375" style="235" customWidth="1"/>
    <col min="9" max="9" width="16.28515625" style="235" customWidth="1"/>
    <col min="10" max="10" width="0.7109375" style="235" customWidth="1"/>
    <col min="11" max="11" width="12.140625" style="235" customWidth="1"/>
    <col min="12" max="12" width="10.5703125" style="235" customWidth="1"/>
    <col min="13" max="13" width="22.140625" style="441" customWidth="1"/>
    <col min="14" max="14" width="10.5703125" style="216" customWidth="1"/>
    <col min="15" max="15" width="22.140625" style="441" customWidth="1"/>
    <col min="16" max="16384" width="8.7109375" style="216"/>
  </cols>
  <sheetData>
    <row r="1" spans="1:15" s="206" customFormat="1" ht="17.25" customHeight="1" x14ac:dyDescent="0.25">
      <c r="A1" s="1240" t="str">
        <f>'1'!A1:H1</f>
        <v>شرکت پالایش میعانات گازی آدیش جنوبی (سهامي خاص) - در مرحله قبل از بهره برداری</v>
      </c>
      <c r="B1" s="1240"/>
      <c r="C1" s="1240"/>
      <c r="D1" s="1240"/>
      <c r="E1" s="1240"/>
      <c r="F1" s="1240"/>
      <c r="G1" s="1240"/>
      <c r="H1" s="1240"/>
      <c r="I1" s="1240"/>
      <c r="J1" s="243"/>
      <c r="K1" s="243"/>
      <c r="L1" s="243"/>
      <c r="M1" s="441"/>
      <c r="O1" s="441"/>
    </row>
    <row r="2" spans="1:15" s="206" customFormat="1" ht="17.25" customHeight="1" x14ac:dyDescent="0.25">
      <c r="A2" s="1240" t="str">
        <f>'5'!A2:H2</f>
        <v xml:space="preserve">یادداشت های توضیحی صورت های مالی </v>
      </c>
      <c r="B2" s="1240"/>
      <c r="C2" s="1240"/>
      <c r="D2" s="1240"/>
      <c r="E2" s="1240"/>
      <c r="F2" s="1240"/>
      <c r="G2" s="1240"/>
      <c r="H2" s="1240"/>
      <c r="I2" s="1240"/>
      <c r="J2" s="243"/>
      <c r="K2" s="243"/>
      <c r="L2" s="243"/>
      <c r="M2" s="441"/>
      <c r="O2" s="441"/>
    </row>
    <row r="3" spans="1:15" s="206" customFormat="1" ht="17.25" customHeight="1" x14ac:dyDescent="0.25">
      <c r="A3" s="1240" t="str">
        <f>'5'!A3:H3</f>
        <v>سال مالی منتهی به 29 اسفندماه 1400</v>
      </c>
      <c r="B3" s="1240"/>
      <c r="C3" s="1240"/>
      <c r="D3" s="1240"/>
      <c r="E3" s="1240"/>
      <c r="F3" s="1240"/>
      <c r="G3" s="1240"/>
      <c r="H3" s="1240"/>
      <c r="I3" s="1240"/>
      <c r="J3" s="243"/>
      <c r="K3" s="243"/>
      <c r="L3" s="243"/>
      <c r="M3" s="441"/>
      <c r="O3" s="441"/>
    </row>
    <row r="4" spans="1:15" s="206" customFormat="1" ht="17.25" customHeight="1" x14ac:dyDescent="0.25">
      <c r="A4" s="320"/>
      <c r="B4" s="320"/>
      <c r="C4" s="320"/>
      <c r="D4" s="320"/>
      <c r="E4" s="320"/>
      <c r="F4" s="320"/>
      <c r="G4" s="320"/>
      <c r="H4" s="320"/>
      <c r="I4" s="320"/>
      <c r="J4" s="243"/>
      <c r="K4" s="243"/>
      <c r="L4" s="243"/>
      <c r="M4" s="441"/>
      <c r="O4" s="441"/>
    </row>
    <row r="5" spans="1:15" s="213" customFormat="1" ht="24" customHeight="1" x14ac:dyDescent="0.6">
      <c r="A5" s="1341" t="s">
        <v>2332</v>
      </c>
      <c r="B5" s="1341"/>
      <c r="C5" s="1341"/>
      <c r="D5" s="1341"/>
      <c r="E5" s="1341"/>
      <c r="F5" s="1341"/>
      <c r="G5" s="1341"/>
      <c r="H5" s="1341"/>
      <c r="I5" s="1341"/>
      <c r="J5" s="253"/>
      <c r="K5" s="253"/>
      <c r="L5" s="253"/>
      <c r="M5" s="253"/>
      <c r="O5" s="296"/>
    </row>
    <row r="6" spans="1:15" s="259" customFormat="1" ht="18.75" customHeight="1" x14ac:dyDescent="0.7">
      <c r="A6" s="293" t="s">
        <v>132</v>
      </c>
      <c r="C6" s="384" t="s">
        <v>133</v>
      </c>
      <c r="E6" s="384" t="s">
        <v>100</v>
      </c>
      <c r="F6" s="266"/>
      <c r="G6" s="210" t="s">
        <v>2128</v>
      </c>
      <c r="H6" s="211"/>
      <c r="I6" s="210" t="s">
        <v>1391</v>
      </c>
      <c r="J6" s="266"/>
      <c r="K6" s="266"/>
      <c r="L6" s="266"/>
      <c r="M6" s="266"/>
      <c r="O6" s="294"/>
    </row>
    <row r="7" spans="1:15" s="259" customFormat="1" ht="18.75" customHeight="1" x14ac:dyDescent="0.7">
      <c r="A7" s="295"/>
      <c r="C7" s="821"/>
      <c r="E7" s="821"/>
      <c r="F7" s="266"/>
      <c r="G7" s="211" t="s">
        <v>7</v>
      </c>
      <c r="H7" s="211"/>
      <c r="I7" s="211" t="s">
        <v>7</v>
      </c>
      <c r="J7" s="266"/>
      <c r="K7" s="266"/>
      <c r="L7" s="266"/>
      <c r="M7" s="266"/>
      <c r="O7" s="294"/>
    </row>
    <row r="8" spans="1:15" s="934" customFormat="1" ht="18.75" customHeight="1" x14ac:dyDescent="0.5">
      <c r="A8" s="933" t="s">
        <v>262</v>
      </c>
      <c r="C8" s="475" t="s">
        <v>260</v>
      </c>
      <c r="E8" s="475" t="s">
        <v>265</v>
      </c>
      <c r="F8" s="935"/>
      <c r="G8" s="1100">
        <f>SUM('تراز 1400'!$N$530)</f>
        <v>2000000</v>
      </c>
      <c r="H8" s="1100"/>
      <c r="I8" s="1100">
        <v>2000000</v>
      </c>
      <c r="J8" s="935"/>
      <c r="K8" s="935"/>
      <c r="L8" s="935"/>
      <c r="M8" s="935"/>
      <c r="O8" s="936"/>
    </row>
    <row r="9" spans="1:15" s="934" customFormat="1" ht="18.75" customHeight="1" x14ac:dyDescent="0.5">
      <c r="A9" s="933" t="s">
        <v>263</v>
      </c>
      <c r="C9" s="475" t="s">
        <v>261</v>
      </c>
      <c r="E9" s="475" t="s">
        <v>266</v>
      </c>
      <c r="F9" s="935"/>
      <c r="G9" s="1100">
        <f>SUM('تراز 1400'!$N$531)</f>
        <v>14000000</v>
      </c>
      <c r="H9" s="1100"/>
      <c r="I9" s="1100">
        <v>14000000</v>
      </c>
      <c r="J9" s="935"/>
      <c r="K9" s="935"/>
      <c r="L9" s="935"/>
      <c r="M9" s="935"/>
      <c r="O9" s="936"/>
    </row>
    <row r="10" spans="1:15" s="934" customFormat="1" ht="18.75" customHeight="1" x14ac:dyDescent="0.5">
      <c r="A10" s="933" t="s">
        <v>246</v>
      </c>
      <c r="C10" s="475" t="s">
        <v>250</v>
      </c>
      <c r="E10" s="475" t="s">
        <v>255</v>
      </c>
      <c r="F10" s="935"/>
      <c r="G10" s="1100">
        <f>SUM('تراز 1400'!$N$532)</f>
        <v>556000000</v>
      </c>
      <c r="H10" s="1100"/>
      <c r="I10" s="1100">
        <v>290000000</v>
      </c>
      <c r="J10" s="935"/>
      <c r="K10" s="935"/>
      <c r="L10" s="935"/>
      <c r="M10" s="935"/>
      <c r="O10" s="936"/>
    </row>
    <row r="11" spans="1:15" s="934" customFormat="1" ht="18.75" customHeight="1" x14ac:dyDescent="0.5">
      <c r="A11" s="933" t="s">
        <v>264</v>
      </c>
      <c r="C11" s="1048">
        <v>33701</v>
      </c>
      <c r="E11" s="475" t="s">
        <v>267</v>
      </c>
      <c r="F11" s="935"/>
      <c r="G11" s="1100">
        <f>SUM('تراز 1400'!$N$533)</f>
        <v>65000000</v>
      </c>
      <c r="H11" s="1100"/>
      <c r="I11" s="1100">
        <v>45000000</v>
      </c>
      <c r="J11" s="935"/>
      <c r="K11" s="935"/>
      <c r="L11" s="935"/>
      <c r="M11" s="935"/>
      <c r="O11" s="936"/>
    </row>
    <row r="12" spans="1:15" s="934" customFormat="1" ht="18.75" customHeight="1" x14ac:dyDescent="0.5">
      <c r="A12" s="933" t="s">
        <v>2460</v>
      </c>
      <c r="C12" s="475" t="s">
        <v>251</v>
      </c>
      <c r="E12" s="475" t="s">
        <v>256</v>
      </c>
      <c r="F12" s="935"/>
      <c r="G12" s="1100">
        <f>SUM('تراز 1400'!$N$534)</f>
        <v>157731000000</v>
      </c>
      <c r="H12" s="1100"/>
      <c r="I12" s="1100">
        <v>43648000000</v>
      </c>
      <c r="J12" s="935"/>
      <c r="K12" s="935"/>
      <c r="L12" s="935"/>
      <c r="M12" s="935"/>
      <c r="O12" s="936"/>
    </row>
    <row r="13" spans="1:15" s="934" customFormat="1" ht="18.75" customHeight="1" x14ac:dyDescent="0.5">
      <c r="A13" s="933" t="s">
        <v>247</v>
      </c>
      <c r="C13" s="475" t="s">
        <v>252</v>
      </c>
      <c r="E13" s="475" t="s">
        <v>257</v>
      </c>
      <c r="F13" s="935"/>
      <c r="G13" s="1100">
        <f>SUM('تراز 1400'!$N$535)</f>
        <v>25000000</v>
      </c>
      <c r="H13" s="1100"/>
      <c r="I13" s="1100">
        <v>25000000</v>
      </c>
      <c r="J13" s="935"/>
      <c r="K13" s="935"/>
      <c r="L13" s="935"/>
      <c r="M13" s="935"/>
      <c r="O13" s="936"/>
    </row>
    <row r="14" spans="1:15" s="934" customFormat="1" ht="18.75" customHeight="1" x14ac:dyDescent="0.5">
      <c r="A14" s="933" t="s">
        <v>248</v>
      </c>
      <c r="C14" s="475" t="s">
        <v>253</v>
      </c>
      <c r="E14" s="475" t="s">
        <v>258</v>
      </c>
      <c r="F14" s="935"/>
      <c r="G14" s="1100">
        <f>SUM('تراز 1400'!$N$536)</f>
        <v>1691000000</v>
      </c>
      <c r="H14" s="1100"/>
      <c r="I14" s="1100">
        <v>1527000000</v>
      </c>
      <c r="J14" s="935"/>
      <c r="K14" s="935"/>
      <c r="L14" s="935"/>
      <c r="M14" s="935"/>
      <c r="O14" s="936"/>
    </row>
    <row r="15" spans="1:15" s="934" customFormat="1" ht="18.75" customHeight="1" x14ac:dyDescent="0.5">
      <c r="A15" s="933" t="s">
        <v>249</v>
      </c>
      <c r="C15" s="475" t="s">
        <v>254</v>
      </c>
      <c r="E15" s="475" t="s">
        <v>259</v>
      </c>
      <c r="F15" s="935"/>
      <c r="G15" s="1100">
        <f>SUM('تراز 1400'!$N$537)</f>
        <v>12000000</v>
      </c>
      <c r="H15" s="1100"/>
      <c r="I15" s="1100">
        <v>12000000</v>
      </c>
      <c r="J15" s="935"/>
      <c r="K15" s="935"/>
      <c r="L15" s="935"/>
      <c r="M15" s="935"/>
      <c r="O15" s="936"/>
    </row>
    <row r="16" spans="1:15" s="476" customFormat="1" ht="18.75" customHeight="1" x14ac:dyDescent="0.2">
      <c r="A16" s="933" t="s">
        <v>850</v>
      </c>
      <c r="C16" s="475" t="s">
        <v>2405</v>
      </c>
      <c r="E16" s="475" t="s">
        <v>2403</v>
      </c>
      <c r="F16" s="837"/>
      <c r="G16" s="1100">
        <f>SUM('تراز 1400'!$N$538)</f>
        <v>1081000000</v>
      </c>
      <c r="H16" s="1100"/>
      <c r="I16" s="1100">
        <v>0</v>
      </c>
      <c r="J16" s="837"/>
      <c r="K16" s="837"/>
      <c r="L16" s="837"/>
      <c r="M16" s="837"/>
      <c r="O16" s="937"/>
    </row>
    <row r="17" spans="1:15" s="476" customFormat="1" ht="18.75" customHeight="1" x14ac:dyDescent="0.2">
      <c r="A17" s="933" t="s">
        <v>661</v>
      </c>
      <c r="C17" s="475" t="s">
        <v>2404</v>
      </c>
      <c r="E17" s="475" t="s">
        <v>2406</v>
      </c>
      <c r="F17" s="837"/>
      <c r="G17" s="1100">
        <f>SUM('تراز 1400'!$N$539)</f>
        <v>16000000</v>
      </c>
      <c r="H17" s="1100"/>
      <c r="I17" s="1100">
        <v>0</v>
      </c>
      <c r="J17" s="837"/>
      <c r="K17" s="837"/>
      <c r="L17" s="837"/>
      <c r="M17" s="837"/>
      <c r="O17" s="937"/>
    </row>
    <row r="18" spans="1:15" s="476" customFormat="1" ht="18.75" customHeight="1" x14ac:dyDescent="0.2">
      <c r="A18" s="933" t="s">
        <v>1927</v>
      </c>
      <c r="C18" s="938"/>
      <c r="E18" s="475" t="s">
        <v>2407</v>
      </c>
      <c r="F18" s="837"/>
      <c r="G18" s="1100">
        <f>SUM('تراز 1400'!$N$541)</f>
        <v>2000000</v>
      </c>
      <c r="H18" s="1100"/>
      <c r="I18" s="1100">
        <v>0</v>
      </c>
      <c r="J18" s="837"/>
      <c r="K18" s="837"/>
      <c r="L18" s="837"/>
      <c r="M18" s="837"/>
      <c r="O18" s="937"/>
    </row>
    <row r="19" spans="1:15" s="259" customFormat="1" ht="22.5" customHeight="1" thickBot="1" x14ac:dyDescent="0.75">
      <c r="A19" s="265"/>
      <c r="C19" s="307"/>
      <c r="E19" s="830"/>
      <c r="F19" s="266"/>
      <c r="G19" s="1074">
        <f>SUM(G8:G18)</f>
        <v>161195000000</v>
      </c>
      <c r="H19" s="60"/>
      <c r="I19" s="1074">
        <f>SUM(I8:I18)</f>
        <v>45563000000</v>
      </c>
      <c r="J19" s="266"/>
      <c r="K19" s="266"/>
      <c r="L19" s="266"/>
      <c r="M19" s="266"/>
      <c r="O19" s="294"/>
    </row>
    <row r="20" spans="1:15" s="288" customFormat="1" ht="17.25" customHeight="1" thickTop="1" x14ac:dyDescent="0.6">
      <c r="A20" s="285"/>
      <c r="B20" s="285"/>
      <c r="C20" s="930"/>
      <c r="D20" s="285"/>
      <c r="E20" s="831"/>
      <c r="F20" s="285"/>
      <c r="G20" s="285"/>
      <c r="H20" s="285"/>
      <c r="I20" s="285"/>
      <c r="J20" s="287"/>
      <c r="K20" s="287"/>
      <c r="L20" s="287"/>
      <c r="M20" s="442"/>
      <c r="O20" s="442"/>
    </row>
    <row r="21" spans="1:15" s="213" customFormat="1" ht="24" customHeight="1" x14ac:dyDescent="0.6">
      <c r="A21" s="1341" t="s">
        <v>2333</v>
      </c>
      <c r="B21" s="1341"/>
      <c r="C21" s="1341"/>
      <c r="D21" s="1341"/>
      <c r="E21" s="1341"/>
      <c r="F21" s="1341"/>
      <c r="G21" s="1341"/>
      <c r="H21" s="1341"/>
      <c r="I21" s="1341"/>
      <c r="J21" s="1341"/>
      <c r="K21" s="253"/>
      <c r="L21" s="253"/>
      <c r="M21" s="253"/>
      <c r="O21" s="296"/>
    </row>
    <row r="22" spans="1:15" s="259" customFormat="1" ht="18.75" customHeight="1" x14ac:dyDescent="0.7">
      <c r="A22" s="293" t="s">
        <v>132</v>
      </c>
      <c r="B22" s="303"/>
      <c r="C22" s="384" t="s">
        <v>133</v>
      </c>
      <c r="D22" s="303"/>
      <c r="E22" s="384" t="s">
        <v>100</v>
      </c>
      <c r="F22" s="266"/>
      <c r="G22" s="210" t="s">
        <v>2128</v>
      </c>
      <c r="H22" s="266"/>
      <c r="I22" s="210" t="s">
        <v>1391</v>
      </c>
      <c r="J22" s="211"/>
      <c r="K22" s="266"/>
      <c r="L22" s="266"/>
      <c r="M22" s="266"/>
      <c r="O22" s="294"/>
    </row>
    <row r="23" spans="1:15" s="259" customFormat="1" ht="18.75" customHeight="1" x14ac:dyDescent="0.7">
      <c r="A23" s="304"/>
      <c r="B23" s="266"/>
      <c r="C23" s="744"/>
      <c r="D23" s="471"/>
      <c r="E23" s="744"/>
      <c r="F23" s="266"/>
      <c r="G23" s="211" t="s">
        <v>7</v>
      </c>
      <c r="H23" s="266"/>
      <c r="I23" s="211" t="s">
        <v>7</v>
      </c>
      <c r="J23" s="211"/>
      <c r="K23" s="266"/>
      <c r="L23" s="266"/>
      <c r="M23" s="266"/>
      <c r="O23" s="294"/>
    </row>
    <row r="24" spans="1:15" s="476" customFormat="1" ht="18.75" customHeight="1" x14ac:dyDescent="0.2">
      <c r="A24" s="933" t="s">
        <v>246</v>
      </c>
      <c r="C24" s="475" t="s">
        <v>250</v>
      </c>
      <c r="E24" s="475" t="s">
        <v>255</v>
      </c>
      <c r="F24" s="837"/>
      <c r="G24" s="1100">
        <f>SUM('تراز 1400'!$N$520)</f>
        <v>1113000000</v>
      </c>
      <c r="H24" s="1100"/>
      <c r="I24" s="1100">
        <v>579000000</v>
      </c>
      <c r="J24" s="837"/>
      <c r="K24" s="837"/>
      <c r="L24" s="837"/>
      <c r="M24" s="837"/>
      <c r="O24" s="937"/>
    </row>
    <row r="25" spans="1:15" s="476" customFormat="1" ht="18.75" customHeight="1" x14ac:dyDescent="0.2">
      <c r="A25" s="933" t="s">
        <v>2460</v>
      </c>
      <c r="C25" s="475" t="s">
        <v>251</v>
      </c>
      <c r="E25" s="475" t="s">
        <v>256</v>
      </c>
      <c r="F25" s="837"/>
      <c r="G25" s="1100">
        <f>SUM('تراز 1400'!$N$521)</f>
        <v>29379000000</v>
      </c>
      <c r="H25" s="1100"/>
      <c r="I25" s="1100">
        <v>9580000000</v>
      </c>
      <c r="J25" s="837"/>
      <c r="K25" s="837"/>
      <c r="L25" s="837"/>
      <c r="M25" s="837"/>
      <c r="O25" s="937"/>
    </row>
    <row r="26" spans="1:15" s="476" customFormat="1" ht="18.75" customHeight="1" x14ac:dyDescent="0.2">
      <c r="A26" s="933" t="s">
        <v>247</v>
      </c>
      <c r="C26" s="475" t="s">
        <v>252</v>
      </c>
      <c r="E26" s="475" t="s">
        <v>257</v>
      </c>
      <c r="F26" s="837"/>
      <c r="G26" s="1100">
        <f>SUM('تراز 1400'!$N$522)</f>
        <v>50000000</v>
      </c>
      <c r="H26" s="1100"/>
      <c r="I26" s="1100">
        <v>50000000</v>
      </c>
      <c r="J26" s="837"/>
      <c r="K26" s="837"/>
      <c r="L26" s="837"/>
      <c r="M26" s="837"/>
      <c r="O26" s="937"/>
    </row>
    <row r="27" spans="1:15" s="476" customFormat="1" ht="18.75" customHeight="1" x14ac:dyDescent="0.2">
      <c r="A27" s="933" t="s">
        <v>248</v>
      </c>
      <c r="C27" s="475" t="s">
        <v>253</v>
      </c>
      <c r="E27" s="475" t="s">
        <v>258</v>
      </c>
      <c r="F27" s="837"/>
      <c r="G27" s="1100">
        <f>SUM('تراز 1400'!$N$523)</f>
        <v>3382000000</v>
      </c>
      <c r="H27" s="1100"/>
      <c r="I27" s="1100">
        <v>3053000000</v>
      </c>
      <c r="J27" s="837"/>
      <c r="K27" s="837"/>
      <c r="L27" s="837"/>
      <c r="M27" s="837"/>
      <c r="O27" s="937"/>
    </row>
    <row r="28" spans="1:15" s="476" customFormat="1" ht="18.75" customHeight="1" x14ac:dyDescent="0.2">
      <c r="A28" s="933" t="s">
        <v>249</v>
      </c>
      <c r="C28" s="475" t="s">
        <v>254</v>
      </c>
      <c r="E28" s="475" t="s">
        <v>259</v>
      </c>
      <c r="F28" s="837"/>
      <c r="G28" s="1100">
        <f>SUM('تراز 1400'!$N$524)</f>
        <v>24000000</v>
      </c>
      <c r="H28" s="1100"/>
      <c r="I28" s="1100">
        <v>24000000</v>
      </c>
      <c r="J28" s="837"/>
      <c r="K28" s="837"/>
      <c r="L28" s="837"/>
      <c r="M28" s="837"/>
      <c r="O28" s="937"/>
    </row>
    <row r="29" spans="1:15" s="476" customFormat="1" ht="18.75" customHeight="1" x14ac:dyDescent="0.2">
      <c r="A29" s="933" t="s">
        <v>850</v>
      </c>
      <c r="C29" s="475" t="s">
        <v>2408</v>
      </c>
      <c r="E29" s="475" t="s">
        <v>2403</v>
      </c>
      <c r="F29" s="837"/>
      <c r="G29" s="1100">
        <f>SUM('تراز 1400'!$N$525)</f>
        <v>2163000000</v>
      </c>
      <c r="H29" s="1100"/>
      <c r="I29" s="1100">
        <v>0</v>
      </c>
      <c r="J29" s="837"/>
      <c r="K29" s="837"/>
      <c r="L29" s="837"/>
      <c r="M29" s="837"/>
      <c r="O29" s="937"/>
    </row>
    <row r="30" spans="1:15" s="476" customFormat="1" ht="18.75" customHeight="1" x14ac:dyDescent="0.2">
      <c r="A30" s="933" t="s">
        <v>1368</v>
      </c>
      <c r="C30" s="475" t="s">
        <v>2409</v>
      </c>
      <c r="E30" s="475" t="s">
        <v>2412</v>
      </c>
      <c r="F30" s="837"/>
      <c r="G30" s="1100">
        <f>SUM('تراز 1400'!$N$526)</f>
        <v>0</v>
      </c>
      <c r="H30" s="1100"/>
      <c r="I30" s="1100">
        <v>0</v>
      </c>
      <c r="J30" s="837"/>
      <c r="K30" s="837"/>
      <c r="L30" s="837"/>
      <c r="M30" s="837"/>
      <c r="O30" s="937"/>
    </row>
    <row r="31" spans="1:15" s="476" customFormat="1" ht="18.75" customHeight="1" x14ac:dyDescent="0.2">
      <c r="A31" s="933" t="s">
        <v>1845</v>
      </c>
      <c r="C31" s="475" t="s">
        <v>2410</v>
      </c>
      <c r="E31" s="475" t="s">
        <v>2413</v>
      </c>
      <c r="F31" s="837"/>
      <c r="G31" s="1100">
        <f>SUM('تراز 1400'!$N$527)</f>
        <v>6356000000</v>
      </c>
      <c r="H31" s="1100"/>
      <c r="I31" s="1100">
        <v>0</v>
      </c>
      <c r="J31" s="837"/>
      <c r="K31" s="837"/>
      <c r="L31" s="837"/>
      <c r="M31" s="837"/>
      <c r="O31" s="937"/>
    </row>
    <row r="32" spans="1:15" s="476" customFormat="1" ht="18.75" customHeight="1" x14ac:dyDescent="0.2">
      <c r="A32" s="933" t="s">
        <v>1861</v>
      </c>
      <c r="C32" s="475" t="s">
        <v>2411</v>
      </c>
      <c r="E32" s="475" t="s">
        <v>2414</v>
      </c>
      <c r="F32" s="837"/>
      <c r="G32" s="1100">
        <f>SUM('تراز 1400'!$N$528)</f>
        <v>1101000000</v>
      </c>
      <c r="H32" s="1100"/>
      <c r="I32" s="1100">
        <v>0</v>
      </c>
      <c r="J32" s="837"/>
      <c r="K32" s="837"/>
      <c r="L32" s="837"/>
      <c r="M32" s="837"/>
      <c r="O32" s="937"/>
    </row>
    <row r="33" spans="1:15" s="476" customFormat="1" ht="18.75" customHeight="1" x14ac:dyDescent="0.2">
      <c r="A33" s="933" t="s">
        <v>1927</v>
      </c>
      <c r="C33" s="475"/>
      <c r="E33" s="475" t="s">
        <v>2407</v>
      </c>
      <c r="F33" s="837"/>
      <c r="G33" s="1100">
        <f>SUM('تراز 1400'!$N$529)</f>
        <v>2000000</v>
      </c>
      <c r="H33" s="1100"/>
      <c r="I33" s="1100">
        <v>0</v>
      </c>
      <c r="J33" s="837"/>
      <c r="K33" s="837"/>
      <c r="L33" s="837"/>
      <c r="M33" s="837"/>
      <c r="O33" s="937"/>
    </row>
    <row r="34" spans="1:15" s="259" customFormat="1" ht="23.25" customHeight="1" thickBot="1" x14ac:dyDescent="0.75">
      <c r="A34" s="266"/>
      <c r="B34" s="266"/>
      <c r="C34" s="931"/>
      <c r="D34" s="266"/>
      <c r="E34" s="822"/>
      <c r="F34" s="266"/>
      <c r="G34" s="1074">
        <f>SUM(G24:G33)</f>
        <v>43570000000</v>
      </c>
      <c r="H34" s="1165"/>
      <c r="I34" s="1074">
        <f>SUM(I24:I33)</f>
        <v>13286000000</v>
      </c>
      <c r="J34" s="211"/>
      <c r="K34" s="266"/>
      <c r="L34" s="266"/>
      <c r="M34" s="266"/>
      <c r="O34" s="294"/>
    </row>
    <row r="35" spans="1:15" ht="12" customHeight="1" thickTop="1" x14ac:dyDescent="0.6">
      <c r="A35" s="281"/>
      <c r="G35" s="283"/>
      <c r="I35" s="283"/>
    </row>
    <row r="36" spans="1:15" s="419" customFormat="1" ht="21" customHeight="1" x14ac:dyDescent="0.25">
      <c r="A36" s="1340" t="s">
        <v>2334</v>
      </c>
      <c r="B36" s="1340"/>
      <c r="C36" s="1340"/>
      <c r="D36" s="1340"/>
      <c r="E36" s="1340"/>
      <c r="F36" s="1340"/>
      <c r="G36" s="1340"/>
      <c r="H36" s="1340"/>
      <c r="I36" s="1340"/>
      <c r="J36" s="1340"/>
      <c r="M36" s="939"/>
      <c r="O36" s="939"/>
    </row>
    <row r="37" spans="1:15" s="419" customFormat="1" ht="36.75" customHeight="1" x14ac:dyDescent="0.25">
      <c r="A37" s="1340" t="s">
        <v>2335</v>
      </c>
      <c r="B37" s="1340"/>
      <c r="C37" s="1340"/>
      <c r="D37" s="1340"/>
      <c r="E37" s="1340"/>
      <c r="F37" s="1340"/>
      <c r="G37" s="1340"/>
      <c r="H37" s="1340"/>
      <c r="I37" s="1340"/>
      <c r="J37" s="1340"/>
      <c r="M37" s="939"/>
      <c r="O37" s="939"/>
    </row>
    <row r="38" spans="1:15" s="419" customFormat="1" ht="38.25" customHeight="1" x14ac:dyDescent="0.25">
      <c r="A38" s="1340" t="s">
        <v>2336</v>
      </c>
      <c r="B38" s="1340"/>
      <c r="C38" s="1340"/>
      <c r="D38" s="1340"/>
      <c r="E38" s="1340"/>
      <c r="F38" s="1340"/>
      <c r="G38" s="1340"/>
      <c r="H38" s="1340"/>
      <c r="I38" s="1340"/>
      <c r="J38" s="1340"/>
      <c r="M38" s="939"/>
      <c r="O38" s="939"/>
    </row>
    <row r="39" spans="1:15" s="419" customFormat="1" ht="39" customHeight="1" x14ac:dyDescent="0.25">
      <c r="A39" s="1340" t="s">
        <v>2337</v>
      </c>
      <c r="B39" s="1340"/>
      <c r="C39" s="1340"/>
      <c r="D39" s="1340"/>
      <c r="E39" s="1340"/>
      <c r="F39" s="1340"/>
      <c r="G39" s="1340"/>
      <c r="H39" s="1340"/>
      <c r="I39" s="1340"/>
      <c r="J39" s="1340"/>
      <c r="M39" s="939"/>
      <c r="O39" s="939"/>
    </row>
    <row r="40" spans="1:15" s="297" customFormat="1" ht="12" customHeight="1" x14ac:dyDescent="0.25">
      <c r="A40" s="298"/>
      <c r="B40" s="298"/>
      <c r="C40" s="932"/>
      <c r="D40" s="298"/>
      <c r="E40" s="832"/>
      <c r="F40" s="298"/>
      <c r="G40" s="298"/>
      <c r="H40" s="298"/>
      <c r="I40" s="298"/>
      <c r="J40" s="298"/>
      <c r="M40" s="445"/>
      <c r="O40" s="445"/>
    </row>
  </sheetData>
  <mergeCells count="9">
    <mergeCell ref="A1:I1"/>
    <mergeCell ref="A2:I2"/>
    <mergeCell ref="A3:I3"/>
    <mergeCell ref="A38:J38"/>
    <mergeCell ref="A39:J39"/>
    <mergeCell ref="A37:J37"/>
    <mergeCell ref="A36:J36"/>
    <mergeCell ref="A5:I5"/>
    <mergeCell ref="A21:J21"/>
  </mergeCells>
  <printOptions horizontalCentered="1"/>
  <pageMargins left="0.51181102362204722" right="0.70866141732283472" top="0.74803149606299213" bottom="0.55118110236220474" header="0.31496062992125984" footer="0.31496062992125984"/>
  <pageSetup paperSize="9" scale="95" orientation="portrait" r:id="rId1"/>
  <headerFooter>
    <oddFooter>&amp;C&amp;"B Nazanin,Regular"&amp;A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E8A0A-EB15-45FB-B4A9-F845CAA0CBE4}">
  <sheetPr codeName="Sheet39">
    <tabColor rgb="FF00FFFF"/>
  </sheetPr>
  <dimension ref="A1:U25"/>
  <sheetViews>
    <sheetView rightToLeft="1" view="pageBreakPreview" topLeftCell="A7" zoomScaleNormal="70" zoomScaleSheetLayoutView="100" workbookViewId="0">
      <selection activeCell="K13" sqref="K13"/>
    </sheetView>
  </sheetViews>
  <sheetFormatPr defaultColWidth="8.7109375" defaultRowHeight="150" customHeight="1" x14ac:dyDescent="0.25"/>
  <cols>
    <col min="1" max="1" width="31.42578125" style="235" customWidth="1"/>
    <col min="2" max="2" width="0.85546875" style="235" customWidth="1"/>
    <col min="3" max="3" width="7.85546875" style="291" customWidth="1"/>
    <col min="4" max="4" width="0.85546875" style="235" customWidth="1"/>
    <col min="5" max="5" width="19.42578125" style="235" customWidth="1"/>
    <col min="6" max="6" width="0.7109375" style="235" customWidth="1"/>
    <col min="7" max="7" width="19.42578125" style="235" customWidth="1"/>
    <col min="8" max="8" width="0.7109375" style="235" customWidth="1"/>
    <col min="9" max="9" width="19.42578125" style="235" customWidth="1"/>
    <col min="10" max="10" width="0.7109375" style="235" customWidth="1"/>
    <col min="11" max="11" width="19.42578125" style="235" customWidth="1"/>
    <col min="12" max="12" width="0.7109375" style="235" customWidth="1"/>
    <col min="13" max="13" width="12.140625" style="235" customWidth="1"/>
    <col min="14" max="14" width="12.140625" style="235" bestFit="1" customWidth="1"/>
    <col min="15" max="15" width="24.7109375" style="235" bestFit="1" customWidth="1"/>
    <col min="16" max="16" width="21.7109375" style="216" bestFit="1" customWidth="1"/>
    <col min="17" max="17" width="22.140625" style="244" customWidth="1"/>
    <col min="18" max="18" width="22" style="216" bestFit="1" customWidth="1"/>
    <col min="19" max="19" width="19.7109375" style="216" bestFit="1" customWidth="1"/>
    <col min="20" max="20" width="8.7109375" style="216"/>
    <col min="21" max="21" width="11.85546875" style="216" customWidth="1"/>
    <col min="22" max="16384" width="8.7109375" style="216"/>
  </cols>
  <sheetData>
    <row r="1" spans="1:21" s="206" customFormat="1" ht="19.5" customHeight="1" x14ac:dyDescent="0.25">
      <c r="A1" s="1240" t="str">
        <f>'42'!A1:I1</f>
        <v>شرکت پالایش میعانات گازی آدیش جنوبی (سهامي خاص) - در مرحله قبل از بهره برداری</v>
      </c>
      <c r="B1" s="1240"/>
      <c r="C1" s="1240"/>
      <c r="D1" s="1240"/>
      <c r="E1" s="1240"/>
      <c r="F1" s="1240"/>
      <c r="G1" s="1240"/>
      <c r="H1" s="1240"/>
      <c r="I1" s="1240"/>
      <c r="J1" s="1240"/>
      <c r="K1" s="1240"/>
      <c r="L1" s="243"/>
      <c r="M1" s="243"/>
      <c r="O1" s="244"/>
      <c r="S1" s="245"/>
    </row>
    <row r="2" spans="1:21" s="206" customFormat="1" ht="19.5" customHeight="1" x14ac:dyDescent="0.25">
      <c r="A2" s="1240" t="str">
        <f>'[10]5'!A2:H2</f>
        <v xml:space="preserve">یادداشت های توضیحی صورت های مالی </v>
      </c>
      <c r="B2" s="1240"/>
      <c r="C2" s="1240"/>
      <c r="D2" s="1240"/>
      <c r="E2" s="1240"/>
      <c r="F2" s="1240"/>
      <c r="G2" s="1240"/>
      <c r="H2" s="1240"/>
      <c r="I2" s="1240"/>
      <c r="J2" s="1240"/>
      <c r="K2" s="1240"/>
      <c r="L2" s="243"/>
      <c r="M2" s="243"/>
      <c r="O2" s="244"/>
      <c r="S2" s="245"/>
    </row>
    <row r="3" spans="1:21" s="206" customFormat="1" ht="19.5" customHeight="1" x14ac:dyDescent="0.25">
      <c r="A3" s="1240" t="str">
        <f>'44'!A3:U3</f>
        <v>سال مالی منتهی به 29 اسفندماه 1400</v>
      </c>
      <c r="B3" s="1240"/>
      <c r="C3" s="1240"/>
      <c r="D3" s="1240"/>
      <c r="E3" s="1240"/>
      <c r="F3" s="1240"/>
      <c r="G3" s="1240"/>
      <c r="H3" s="1240"/>
      <c r="I3" s="1240"/>
      <c r="J3" s="1240"/>
      <c r="K3" s="1240"/>
      <c r="L3" s="243"/>
      <c r="M3" s="243"/>
      <c r="O3" s="244"/>
      <c r="S3" s="245"/>
    </row>
    <row r="4" spans="1:21" ht="15.75" customHeight="1" x14ac:dyDescent="0.25">
      <c r="A4" s="246"/>
      <c r="B4" s="246"/>
      <c r="C4" s="247"/>
      <c r="D4" s="246"/>
      <c r="E4" s="246"/>
      <c r="F4" s="246"/>
      <c r="G4" s="246"/>
      <c r="H4" s="246"/>
      <c r="I4" s="246"/>
      <c r="J4" s="246"/>
      <c r="K4" s="246"/>
      <c r="L4" s="246"/>
      <c r="M4" s="246"/>
      <c r="N4" s="216"/>
      <c r="O4" s="244"/>
      <c r="Q4" s="216"/>
      <c r="S4" s="248"/>
    </row>
    <row r="5" spans="1:21" s="213" customFormat="1" ht="23.25" customHeight="1" x14ac:dyDescent="0.6">
      <c r="A5" s="1343" t="s">
        <v>1768</v>
      </c>
      <c r="B5" s="1343"/>
      <c r="C5" s="1343"/>
      <c r="D5" s="1343"/>
      <c r="E5" s="1343"/>
      <c r="F5" s="1343"/>
      <c r="G5" s="246"/>
      <c r="H5" s="246"/>
      <c r="I5" s="246"/>
      <c r="J5" s="246"/>
      <c r="K5" s="246"/>
      <c r="L5" s="246"/>
      <c r="M5" s="246"/>
      <c r="N5" s="216"/>
      <c r="O5" s="249"/>
      <c r="P5" s="206"/>
      <c r="Q5" s="206"/>
      <c r="R5" s="206"/>
      <c r="S5" s="248"/>
      <c r="T5" s="216"/>
      <c r="U5" s="216"/>
    </row>
    <row r="6" spans="1:21" s="213" customFormat="1" ht="23.25" customHeight="1" x14ac:dyDescent="0.6">
      <c r="B6" s="250"/>
      <c r="C6" s="251" t="s">
        <v>113</v>
      </c>
      <c r="D6" s="252"/>
      <c r="E6" s="251" t="s">
        <v>1769</v>
      </c>
      <c r="F6" s="252"/>
      <c r="G6" s="251" t="s">
        <v>1770</v>
      </c>
      <c r="H6" s="252"/>
      <c r="I6" s="251" t="s">
        <v>2135</v>
      </c>
      <c r="J6" s="252"/>
      <c r="K6" s="251" t="s">
        <v>1771</v>
      </c>
      <c r="L6" s="253"/>
      <c r="M6" s="253"/>
      <c r="O6" s="254" t="s">
        <v>1769</v>
      </c>
      <c r="P6" s="254" t="s">
        <v>1770</v>
      </c>
      <c r="Q6" s="254" t="s">
        <v>1772</v>
      </c>
      <c r="R6" s="255" t="s">
        <v>1773</v>
      </c>
      <c r="S6" s="256"/>
    </row>
    <row r="7" spans="1:21" s="259" customFormat="1" ht="23.1" customHeight="1" x14ac:dyDescent="0.7">
      <c r="A7" s="257"/>
      <c r="B7" s="250"/>
      <c r="C7" s="252"/>
      <c r="D7" s="250"/>
      <c r="E7" s="250"/>
      <c r="F7" s="250"/>
      <c r="G7" s="250"/>
      <c r="H7" s="250"/>
      <c r="I7" s="250"/>
      <c r="J7" s="250"/>
      <c r="K7" s="250"/>
      <c r="L7" s="253"/>
      <c r="M7" s="253"/>
      <c r="N7" s="213"/>
      <c r="O7" s="258"/>
      <c r="P7" s="258"/>
      <c r="Q7" s="258"/>
      <c r="R7" s="212"/>
      <c r="S7" s="256"/>
      <c r="T7" s="213"/>
      <c r="U7" s="213"/>
    </row>
    <row r="8" spans="1:21" s="259" customFormat="1" ht="24.75" customHeight="1" x14ac:dyDescent="0.7">
      <c r="A8" s="257" t="s">
        <v>27</v>
      </c>
      <c r="B8" s="260"/>
      <c r="C8" s="257">
        <v>10</v>
      </c>
      <c r="D8" s="260"/>
      <c r="E8" s="257">
        <v>2041</v>
      </c>
      <c r="F8" s="253"/>
      <c r="G8" s="209">
        <v>13575</v>
      </c>
      <c r="H8" s="209"/>
      <c r="I8" s="209">
        <v>855</v>
      </c>
      <c r="J8" s="209"/>
      <c r="K8" s="209">
        <f>220+62021320</f>
        <v>62021540</v>
      </c>
      <c r="L8" s="253"/>
      <c r="M8" s="253"/>
      <c r="N8" s="213" t="s">
        <v>1774</v>
      </c>
      <c r="O8" s="261">
        <v>0</v>
      </c>
      <c r="P8" s="262">
        <f>(100*276376)</f>
        <v>27637600</v>
      </c>
      <c r="Q8" s="262">
        <f>(62021320*217849)/1000</f>
        <v>13511282541</v>
      </c>
      <c r="R8" s="212">
        <f>O8+P8+Q8</f>
        <v>13538920141</v>
      </c>
      <c r="S8" s="263">
        <f>'[10]18'!D9</f>
        <v>13538920141</v>
      </c>
      <c r="T8" s="213"/>
      <c r="U8" s="213">
        <f>R8-S8</f>
        <v>0</v>
      </c>
    </row>
    <row r="9" spans="1:21" s="213" customFormat="1" ht="24.75" customHeight="1" x14ac:dyDescent="0.6">
      <c r="A9" s="257" t="s">
        <v>1775</v>
      </c>
      <c r="B9" s="260"/>
      <c r="C9" s="257" t="s">
        <v>1776</v>
      </c>
      <c r="D9" s="260"/>
      <c r="E9" s="209">
        <v>0</v>
      </c>
      <c r="F9" s="253"/>
      <c r="G9" s="209">
        <f>'26'!G48</f>
        <v>6722367</v>
      </c>
      <c r="H9" s="209"/>
      <c r="I9" s="209">
        <v>0</v>
      </c>
      <c r="J9" s="209"/>
      <c r="K9" s="209">
        <v>0</v>
      </c>
      <c r="L9" s="253"/>
      <c r="M9" s="253"/>
      <c r="N9" s="213" t="s">
        <v>1777</v>
      </c>
      <c r="O9" s="264">
        <f>2041*238328</f>
        <v>486427448</v>
      </c>
      <c r="P9" s="262">
        <f>(13475*263222)</f>
        <v>3546916450</v>
      </c>
      <c r="Q9" s="262">
        <f>(220*217849)/1000</f>
        <v>47927</v>
      </c>
      <c r="R9" s="212">
        <f>O9+P9+Q9</f>
        <v>4033391825</v>
      </c>
      <c r="S9" s="263">
        <f>'[10]18'!D11</f>
        <v>2656699391</v>
      </c>
      <c r="U9" s="213">
        <f t="shared" ref="U9:U16" si="0">R9-S9</f>
        <v>1376692434</v>
      </c>
    </row>
    <row r="10" spans="1:21" s="213" customFormat="1" ht="24.75" customHeight="1" x14ac:dyDescent="0.6">
      <c r="A10" s="257" t="s">
        <v>1778</v>
      </c>
      <c r="B10" s="260"/>
      <c r="C10" s="257">
        <v>9</v>
      </c>
      <c r="D10" s="260"/>
      <c r="E10" s="257">
        <v>0</v>
      </c>
      <c r="F10" s="253"/>
      <c r="G10" s="209">
        <v>0</v>
      </c>
      <c r="H10" s="209"/>
      <c r="I10" s="209">
        <v>0</v>
      </c>
      <c r="J10" s="209"/>
      <c r="K10" s="209">
        <v>0</v>
      </c>
      <c r="L10" s="253"/>
      <c r="M10" s="253"/>
      <c r="N10" s="213" t="s">
        <v>276</v>
      </c>
      <c r="O10" s="262">
        <v>0</v>
      </c>
      <c r="P10" s="212">
        <v>0</v>
      </c>
      <c r="Q10" s="261">
        <v>0</v>
      </c>
      <c r="R10" s="212">
        <v>0</v>
      </c>
      <c r="S10" s="263">
        <f>'[10]14'!E42</f>
        <v>2976878862454</v>
      </c>
      <c r="U10" s="213">
        <f t="shared" si="0"/>
        <v>-2976878862454</v>
      </c>
    </row>
    <row r="11" spans="1:21" s="213" customFormat="1" ht="24.75" customHeight="1" x14ac:dyDescent="0.7">
      <c r="A11" s="265" t="s">
        <v>1779</v>
      </c>
      <c r="B11" s="266"/>
      <c r="C11" s="265"/>
      <c r="D11" s="266"/>
      <c r="E11" s="267">
        <f>E8+E10+E9</f>
        <v>2041</v>
      </c>
      <c r="F11" s="266"/>
      <c r="G11" s="267">
        <f>G8+G10+G9</f>
        <v>6735942</v>
      </c>
      <c r="H11" s="211"/>
      <c r="I11" s="267">
        <f>I8+I10+I9</f>
        <v>855</v>
      </c>
      <c r="J11" s="211"/>
      <c r="K11" s="267">
        <f>K8+K10+K9</f>
        <v>62021540</v>
      </c>
      <c r="L11" s="266"/>
      <c r="M11" s="266"/>
      <c r="N11" s="213">
        <v>226199</v>
      </c>
      <c r="O11" s="264">
        <v>0</v>
      </c>
      <c r="P11" s="262">
        <v>0</v>
      </c>
      <c r="Q11" s="262">
        <v>0</v>
      </c>
      <c r="R11" s="212">
        <f>O11+P11+Q11</f>
        <v>0</v>
      </c>
      <c r="S11" s="263">
        <f>'[10]17'!D12+'[10]17'!D16</f>
        <v>4523980000000</v>
      </c>
      <c r="T11" s="259"/>
      <c r="U11" s="213">
        <f t="shared" si="0"/>
        <v>-4523980000000</v>
      </c>
    </row>
    <row r="12" spans="1:21" s="213" customFormat="1" ht="23.25" x14ac:dyDescent="0.7">
      <c r="A12" s="257" t="s">
        <v>1780</v>
      </c>
      <c r="B12" s="253"/>
      <c r="C12" s="268">
        <v>14</v>
      </c>
      <c r="D12" s="253"/>
      <c r="E12" s="209">
        <v>0</v>
      </c>
      <c r="F12" s="253"/>
      <c r="G12" s="269">
        <v>0</v>
      </c>
      <c r="H12" s="209"/>
      <c r="I12" s="209">
        <v>0</v>
      </c>
      <c r="J12" s="209"/>
      <c r="K12" s="209">
        <v>0</v>
      </c>
      <c r="L12" s="253"/>
      <c r="M12" s="253"/>
      <c r="N12" s="259"/>
      <c r="O12" s="270">
        <f>SUM(O8:O11)</f>
        <v>486427448</v>
      </c>
      <c r="P12" s="270">
        <f>SUM(P8:P11)</f>
        <v>3574554050</v>
      </c>
      <c r="Q12" s="270">
        <f>SUM(Q8:Q11)</f>
        <v>13511330468</v>
      </c>
      <c r="R12" s="270">
        <f>SUM(R8:R11)</f>
        <v>17572311966</v>
      </c>
      <c r="S12" s="263">
        <f>SUM(S8:S11)</f>
        <v>7517054481986</v>
      </c>
      <c r="U12" s="213">
        <f t="shared" si="0"/>
        <v>-7499482170020</v>
      </c>
    </row>
    <row r="13" spans="1:21" s="213" customFormat="1" ht="21" x14ac:dyDescent="0.6">
      <c r="A13" s="257" t="s">
        <v>1781</v>
      </c>
      <c r="B13" s="253"/>
      <c r="C13" s="257">
        <v>13</v>
      </c>
      <c r="D13" s="253"/>
      <c r="E13" s="269">
        <f>-'35'!G8/238328</f>
        <v>-164581530</v>
      </c>
      <c r="F13" s="253"/>
      <c r="G13" s="209">
        <v>0</v>
      </c>
      <c r="H13" s="209"/>
      <c r="I13" s="209">
        <v>0</v>
      </c>
      <c r="J13" s="209"/>
      <c r="K13" s="209">
        <v>0</v>
      </c>
      <c r="L13" s="253"/>
      <c r="M13" s="253"/>
      <c r="N13" s="213">
        <v>276376</v>
      </c>
      <c r="O13" s="262">
        <v>0</v>
      </c>
      <c r="P13" s="271">
        <f>(-981623.79-2081722.78)*276376</f>
        <v>-846635471630</v>
      </c>
      <c r="Q13" s="262">
        <v>0</v>
      </c>
      <c r="R13" s="271">
        <f>SUM(N13:Q13)</f>
        <v>-846635195254</v>
      </c>
      <c r="S13" s="263">
        <f>-'[10]23'!D14-'[10]23'!D31</f>
        <v>-846635470059</v>
      </c>
      <c r="U13" s="213">
        <f t="shared" si="0"/>
        <v>274805</v>
      </c>
    </row>
    <row r="14" spans="1:21" s="213" customFormat="1" ht="24.75" customHeight="1" x14ac:dyDescent="0.6">
      <c r="A14" s="257" t="s">
        <v>1782</v>
      </c>
      <c r="B14" s="253"/>
      <c r="C14" s="257">
        <v>13</v>
      </c>
      <c r="D14" s="253"/>
      <c r="E14" s="269">
        <f>-'35'!G9/238328</f>
        <v>-9874891</v>
      </c>
      <c r="F14" s="253"/>
      <c r="G14" s="209">
        <v>0</v>
      </c>
      <c r="H14" s="209"/>
      <c r="I14" s="272">
        <v>0</v>
      </c>
      <c r="J14" s="209"/>
      <c r="K14" s="272">
        <v>0</v>
      </c>
      <c r="L14" s="253"/>
      <c r="M14" s="253"/>
      <c r="N14" s="213">
        <v>226199</v>
      </c>
      <c r="O14" s="271">
        <f>(-20000000-44305529.84)*226199</f>
        <v>-14545846544278</v>
      </c>
      <c r="P14" s="262">
        <v>0</v>
      </c>
      <c r="Q14" s="262">
        <v>0</v>
      </c>
      <c r="R14" s="271">
        <f>SUM(N14:Q14)</f>
        <v>-14545846318079</v>
      </c>
      <c r="S14" s="263">
        <f>-'[10]21'!E7</f>
        <v>-14545846547041</v>
      </c>
      <c r="U14" s="213">
        <f t="shared" si="0"/>
        <v>228962</v>
      </c>
    </row>
    <row r="15" spans="1:21" s="213" customFormat="1" ht="24.75" customHeight="1" x14ac:dyDescent="0.7">
      <c r="A15" s="265" t="s">
        <v>1783</v>
      </c>
      <c r="B15" s="266"/>
      <c r="C15" s="265"/>
      <c r="D15" s="266"/>
      <c r="E15" s="267">
        <f>SUM(D12:E14)</f>
        <v>-174456421</v>
      </c>
      <c r="F15" s="265">
        <f>SUM(E12:F13)</f>
        <v>-164581530</v>
      </c>
      <c r="G15" s="267">
        <f>SUM(F12:G14)</f>
        <v>0</v>
      </c>
      <c r="H15" s="211"/>
      <c r="I15" s="272">
        <f>SUM(H12:I14)</f>
        <v>0</v>
      </c>
      <c r="J15" s="211"/>
      <c r="K15" s="272">
        <f>SUM(J12:K14)</f>
        <v>0</v>
      </c>
      <c r="L15" s="266"/>
      <c r="M15" s="266"/>
      <c r="N15" s="213">
        <v>226199</v>
      </c>
      <c r="O15" s="273">
        <f>(-2658331.79-243596.19)*226199</f>
        <v>-656413207148</v>
      </c>
      <c r="P15" s="274">
        <v>0</v>
      </c>
      <c r="Q15" s="274">
        <v>0</v>
      </c>
      <c r="R15" s="273">
        <f>SUM(N15:Q15)</f>
        <v>-656412980949</v>
      </c>
      <c r="S15" s="275">
        <f>-'[10]21'!E8</f>
        <v>-656413208630</v>
      </c>
      <c r="T15" s="259"/>
      <c r="U15" s="213">
        <f t="shared" si="0"/>
        <v>227681</v>
      </c>
    </row>
    <row r="16" spans="1:21" s="213" customFormat="1" ht="24.75" customHeight="1" thickBot="1" x14ac:dyDescent="0.75">
      <c r="A16" s="276" t="s">
        <v>1784</v>
      </c>
      <c r="B16" s="253"/>
      <c r="C16" s="268"/>
      <c r="D16" s="253"/>
      <c r="E16" s="277">
        <f>E11+E15</f>
        <v>-174454380</v>
      </c>
      <c r="F16" s="253"/>
      <c r="G16" s="277">
        <f>G11+G15</f>
        <v>6735942</v>
      </c>
      <c r="H16" s="211"/>
      <c r="I16" s="267">
        <f>I11+I15</f>
        <v>855</v>
      </c>
      <c r="J16" s="211"/>
      <c r="K16" s="267">
        <f>K11+K15</f>
        <v>62021540</v>
      </c>
      <c r="L16" s="253"/>
      <c r="M16" s="253"/>
      <c r="N16" s="259"/>
      <c r="O16" s="278">
        <f>SUM(O13:O15)</f>
        <v>-15202259751426</v>
      </c>
      <c r="P16" s="278">
        <f>SUM(P13:P15)</f>
        <v>-846635471630</v>
      </c>
      <c r="Q16" s="278">
        <f>SUM(Q13:Q15)</f>
        <v>0</v>
      </c>
      <c r="R16" s="278">
        <f>SUM(R13:R15)</f>
        <v>-16048894494282</v>
      </c>
      <c r="S16" s="263">
        <f>SUM(S13:S15)</f>
        <v>-16048895225730</v>
      </c>
      <c r="U16" s="213">
        <f t="shared" si="0"/>
        <v>731448</v>
      </c>
    </row>
    <row r="17" spans="1:21" s="259" customFormat="1" ht="85.5" thickTop="1" thickBot="1" x14ac:dyDescent="0.75">
      <c r="A17" s="276" t="s">
        <v>2415</v>
      </c>
      <c r="B17" s="253"/>
      <c r="C17" s="268"/>
      <c r="D17" s="253"/>
      <c r="E17" s="279">
        <f>O17</f>
        <v>-15201773323978</v>
      </c>
      <c r="F17" s="266"/>
      <c r="G17" s="279">
        <f>P17</f>
        <v>-843060917580</v>
      </c>
      <c r="H17" s="211"/>
      <c r="I17" s="279">
        <f>O17</f>
        <v>-15201773323978</v>
      </c>
      <c r="J17" s="211"/>
      <c r="K17" s="279">
        <f>Q17</f>
        <v>13511330468</v>
      </c>
      <c r="L17" s="253"/>
      <c r="M17" s="253"/>
      <c r="N17" s="213"/>
      <c r="O17" s="280">
        <f>O12+O16</f>
        <v>-15201773323978</v>
      </c>
      <c r="P17" s="280">
        <f>P12+P16</f>
        <v>-843060917580</v>
      </c>
      <c r="Q17" s="280">
        <f>Q12+Q16</f>
        <v>13511330468</v>
      </c>
      <c r="R17" s="280">
        <f>SUM(O17:Q17)</f>
        <v>-16031322911090</v>
      </c>
      <c r="S17" s="263"/>
      <c r="T17" s="213"/>
      <c r="U17" s="213"/>
    </row>
    <row r="18" spans="1:21" ht="18.75" customHeight="1" thickTop="1" x14ac:dyDescent="0.6">
      <c r="A18" s="281"/>
      <c r="C18" s="282"/>
      <c r="G18" s="283"/>
      <c r="I18" s="283"/>
      <c r="K18" s="283"/>
      <c r="N18" s="216"/>
      <c r="O18" s="244"/>
      <c r="Q18" s="216"/>
      <c r="S18" s="284"/>
    </row>
    <row r="19" spans="1:21" ht="25.5" customHeight="1" x14ac:dyDescent="0.6">
      <c r="A19" s="285"/>
      <c r="B19" s="285"/>
      <c r="C19" s="286"/>
      <c r="D19" s="285"/>
      <c r="E19" s="285"/>
      <c r="F19" s="285"/>
      <c r="G19" s="285"/>
      <c r="H19" s="285"/>
      <c r="I19" s="285"/>
      <c r="J19" s="285"/>
      <c r="K19" s="285"/>
      <c r="L19" s="287"/>
      <c r="M19" s="287"/>
      <c r="N19" s="288"/>
      <c r="O19" s="289"/>
      <c r="P19" s="288"/>
      <c r="Q19" s="288"/>
      <c r="R19" s="288"/>
      <c r="S19" s="290"/>
      <c r="T19" s="288"/>
      <c r="U19" s="288"/>
    </row>
    <row r="20" spans="1:21" ht="48.75" customHeight="1" x14ac:dyDescent="0.25">
      <c r="A20" s="1342"/>
      <c r="B20" s="1342"/>
      <c r="C20" s="1342"/>
      <c r="D20" s="1342"/>
      <c r="E20" s="1342"/>
      <c r="F20" s="1342"/>
      <c r="G20" s="1342"/>
      <c r="H20" s="1342"/>
      <c r="I20" s="1342"/>
      <c r="J20" s="1342"/>
      <c r="K20" s="1342"/>
    </row>
    <row r="21" spans="1:21" ht="24.75" customHeight="1" x14ac:dyDescent="0.25"/>
    <row r="22" spans="1:21" ht="24.75" customHeight="1" x14ac:dyDescent="0.25"/>
    <row r="23" spans="1:21" ht="24.75" customHeight="1" x14ac:dyDescent="0.25"/>
    <row r="24" spans="1:21" ht="24.75" customHeight="1" x14ac:dyDescent="0.25"/>
    <row r="25" spans="1:21" ht="24.75" customHeight="1" x14ac:dyDescent="0.25"/>
  </sheetData>
  <mergeCells count="5">
    <mergeCell ref="A20:K20"/>
    <mergeCell ref="A5:F5"/>
    <mergeCell ref="A1:K1"/>
    <mergeCell ref="A2:K2"/>
    <mergeCell ref="A3:K3"/>
  </mergeCells>
  <printOptions horizontalCentered="1"/>
  <pageMargins left="0.51181102362204722" right="0.70866141732283472" top="0.51181102362204722" bottom="0.51181102362204722" header="0" footer="0"/>
  <pageSetup paperSize="9" orientation="landscape" r:id="rId1"/>
  <headerFooter>
    <oddFooter>&amp;C&amp;"B Nazanin,Regular"&amp;12&amp;A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0014C-D3CF-46A4-A521-31234B8B8D65}">
  <sheetPr>
    <tabColor rgb="FFFFFF00"/>
    <pageSetUpPr fitToPage="1"/>
  </sheetPr>
  <dimension ref="A1:X24"/>
  <sheetViews>
    <sheetView rightToLeft="1" tabSelected="1" view="pageBreakPreview" zoomScaleNormal="70" zoomScaleSheetLayoutView="100" workbookViewId="0">
      <selection activeCell="J22" sqref="J22"/>
    </sheetView>
  </sheetViews>
  <sheetFormatPr defaultColWidth="8.7109375" defaultRowHeight="150" customHeight="1" x14ac:dyDescent="0.25"/>
  <cols>
    <col min="1" max="1" width="31.42578125" style="235" customWidth="1"/>
    <col min="2" max="2" width="0.85546875" style="235" customWidth="1"/>
    <col min="3" max="3" width="7.85546875" style="291" customWidth="1"/>
    <col min="4" max="4" width="0.85546875" style="235" customWidth="1"/>
    <col min="5" max="5" width="17.140625" style="235" customWidth="1"/>
    <col min="6" max="6" width="0.7109375" style="235" customWidth="1"/>
    <col min="7" max="7" width="17.140625" style="235" customWidth="1"/>
    <col min="8" max="8" width="0.7109375" style="235" customWidth="1"/>
    <col min="9" max="9" width="17.140625" style="235" customWidth="1"/>
    <col min="10" max="10" width="0.7109375" style="235" customWidth="1"/>
    <col min="11" max="11" width="17.140625" style="235" customWidth="1"/>
    <col min="12" max="12" width="0.7109375" style="235" customWidth="1"/>
    <col min="13" max="13" width="17.140625" style="235" customWidth="1"/>
    <col min="14" max="14" width="0.7109375" style="235" customWidth="1"/>
    <col min="15" max="15" width="12.140625" style="235" customWidth="1"/>
    <col min="16" max="16" width="12.140625" style="235" bestFit="1" customWidth="1"/>
    <col min="17" max="17" width="24.7109375" style="235" bestFit="1" customWidth="1"/>
    <col min="18" max="18" width="21.7109375" style="216" bestFit="1" customWidth="1"/>
    <col min="19" max="19" width="21.7109375" style="216" customWidth="1"/>
    <col min="20" max="20" width="22.140625" style="244" customWidth="1"/>
    <col min="21" max="21" width="22" style="216" bestFit="1" customWidth="1"/>
    <col min="22" max="22" width="19.7109375" style="216" bestFit="1" customWidth="1"/>
    <col min="23" max="23" width="8.7109375" style="216"/>
    <col min="24" max="24" width="11.85546875" style="216" customWidth="1"/>
    <col min="25" max="16384" width="8.7109375" style="216"/>
  </cols>
  <sheetData>
    <row r="1" spans="1:24" s="206" customFormat="1" ht="19.5" customHeight="1" x14ac:dyDescent="0.25">
      <c r="A1" s="1240" t="str">
        <f>'[13]42'!A1:I1</f>
        <v>شرکت پالایش میعانات گازی آدیش جنوبی (سهامي خاص) - در مرحله قبل از بهره برداری</v>
      </c>
      <c r="B1" s="1240"/>
      <c r="C1" s="1240"/>
      <c r="D1" s="1240"/>
      <c r="E1" s="1240"/>
      <c r="F1" s="1240"/>
      <c r="G1" s="1240"/>
      <c r="H1" s="1240"/>
      <c r="I1" s="1240"/>
      <c r="J1" s="1240"/>
      <c r="K1" s="1240"/>
      <c r="L1" s="1240"/>
      <c r="M1" s="1240"/>
      <c r="N1" s="243"/>
      <c r="O1" s="243"/>
      <c r="Q1" s="244"/>
      <c r="V1" s="245"/>
    </row>
    <row r="2" spans="1:24" s="206" customFormat="1" ht="19.5" customHeight="1" x14ac:dyDescent="0.25">
      <c r="A2" s="1240" t="str">
        <f>'[10]5'!A2:H2</f>
        <v xml:space="preserve">یادداشت های توضیحی صورت های مالی </v>
      </c>
      <c r="B2" s="1240"/>
      <c r="C2" s="1240"/>
      <c r="D2" s="1240"/>
      <c r="E2" s="1240"/>
      <c r="F2" s="1240"/>
      <c r="G2" s="1240"/>
      <c r="H2" s="1240"/>
      <c r="I2" s="1240"/>
      <c r="J2" s="1240"/>
      <c r="K2" s="1240"/>
      <c r="L2" s="1240"/>
      <c r="M2" s="1240"/>
      <c r="N2" s="243"/>
      <c r="O2" s="243"/>
      <c r="Q2" s="244"/>
      <c r="V2" s="245"/>
    </row>
    <row r="3" spans="1:24" s="206" customFormat="1" ht="19.5" customHeight="1" x14ac:dyDescent="0.25">
      <c r="A3" s="1240" t="str">
        <f>'[13]44'!A3:I3</f>
        <v>سال مالی منتهی به 29 اسفندماه 1400</v>
      </c>
      <c r="B3" s="1240"/>
      <c r="C3" s="1240"/>
      <c r="D3" s="1240"/>
      <c r="E3" s="1240"/>
      <c r="F3" s="1240"/>
      <c r="G3" s="1240"/>
      <c r="H3" s="1240"/>
      <c r="I3" s="1240"/>
      <c r="J3" s="1240"/>
      <c r="K3" s="1240"/>
      <c r="L3" s="1240"/>
      <c r="M3" s="1240"/>
      <c r="N3" s="243"/>
      <c r="O3" s="243"/>
      <c r="Q3" s="244"/>
      <c r="V3" s="245"/>
    </row>
    <row r="4" spans="1:24" ht="15.75" customHeight="1" x14ac:dyDescent="0.25">
      <c r="A4" s="246"/>
      <c r="B4" s="246"/>
      <c r="C4" s="247"/>
      <c r="D4" s="246"/>
      <c r="E4" s="246"/>
      <c r="F4" s="246"/>
      <c r="G4" s="246"/>
      <c r="H4" s="246"/>
      <c r="I4" s="246"/>
      <c r="J4" s="246"/>
      <c r="K4" s="246"/>
      <c r="L4" s="246"/>
      <c r="M4" s="246"/>
      <c r="N4" s="246"/>
      <c r="O4" s="246"/>
      <c r="P4" s="216"/>
      <c r="Q4" s="244"/>
      <c r="T4" s="216"/>
      <c r="V4" s="248"/>
    </row>
    <row r="5" spans="1:24" s="213" customFormat="1" ht="23.25" customHeight="1" x14ac:dyDescent="0.6">
      <c r="A5" s="1343" t="s">
        <v>1768</v>
      </c>
      <c r="B5" s="1343"/>
      <c r="C5" s="1343"/>
      <c r="D5" s="1343"/>
      <c r="E5" s="1343"/>
      <c r="F5" s="1343"/>
      <c r="G5" s="246"/>
      <c r="H5" s="246"/>
      <c r="I5" s="246"/>
      <c r="J5" s="246"/>
      <c r="K5" s="246"/>
      <c r="L5" s="246"/>
      <c r="M5" s="246"/>
      <c r="N5" s="246"/>
      <c r="O5" s="246"/>
      <c r="P5" s="216"/>
      <c r="Q5" s="249"/>
      <c r="R5" s="206"/>
      <c r="S5" s="206"/>
      <c r="T5" s="206"/>
      <c r="U5" s="206"/>
      <c r="V5" s="248"/>
      <c r="W5" s="216"/>
      <c r="X5" s="216"/>
    </row>
    <row r="6" spans="1:24" s="213" customFormat="1" ht="23.25" customHeight="1" x14ac:dyDescent="0.6">
      <c r="B6" s="250"/>
      <c r="C6" s="251" t="s">
        <v>113</v>
      </c>
      <c r="D6" s="252"/>
      <c r="E6" s="251" t="s">
        <v>1769</v>
      </c>
      <c r="F6" s="252"/>
      <c r="G6" s="251" t="s">
        <v>1770</v>
      </c>
      <c r="H6" s="252"/>
      <c r="I6" s="251" t="s">
        <v>2135</v>
      </c>
      <c r="J6" s="252"/>
      <c r="K6" s="251" t="s">
        <v>2461</v>
      </c>
      <c r="L6" s="252"/>
      <c r="M6" s="251" t="s">
        <v>1771</v>
      </c>
      <c r="N6" s="253"/>
      <c r="O6" s="253"/>
      <c r="Q6" s="254" t="s">
        <v>1769</v>
      </c>
      <c r="R6" s="254" t="s">
        <v>1770</v>
      </c>
      <c r="S6" s="254"/>
      <c r="T6" s="254" t="s">
        <v>1772</v>
      </c>
      <c r="U6" s="255" t="s">
        <v>1773</v>
      </c>
      <c r="V6" s="256"/>
    </row>
    <row r="7" spans="1:24" s="259" customFormat="1" ht="23.1" customHeight="1" x14ac:dyDescent="0.7">
      <c r="A7" s="257"/>
      <c r="B7" s="250"/>
      <c r="C7" s="252"/>
      <c r="D7" s="250"/>
      <c r="E7" s="250"/>
      <c r="F7" s="250"/>
      <c r="G7" s="250"/>
      <c r="H7" s="250"/>
      <c r="I7" s="250"/>
      <c r="J7" s="250"/>
      <c r="K7" s="250"/>
      <c r="L7" s="250"/>
      <c r="M7" s="250"/>
      <c r="N7" s="253"/>
      <c r="O7" s="253"/>
      <c r="P7" s="213"/>
      <c r="Q7" s="258"/>
      <c r="R7" s="258"/>
      <c r="S7" s="258"/>
      <c r="T7" s="258"/>
      <c r="U7" s="212"/>
      <c r="V7" s="256"/>
      <c r="W7" s="213"/>
      <c r="X7" s="213"/>
    </row>
    <row r="8" spans="1:24" s="259" customFormat="1" ht="24.75" customHeight="1" x14ac:dyDescent="0.7">
      <c r="A8" s="397" t="s">
        <v>27</v>
      </c>
      <c r="B8" s="260"/>
      <c r="C8" s="257">
        <v>10</v>
      </c>
      <c r="D8" s="260"/>
      <c r="E8" s="257">
        <v>2041</v>
      </c>
      <c r="F8" s="253"/>
      <c r="G8" s="209">
        <v>13575</v>
      </c>
      <c r="H8" s="209"/>
      <c r="I8" s="209">
        <v>855</v>
      </c>
      <c r="J8" s="209"/>
      <c r="K8" s="209">
        <v>0</v>
      </c>
      <c r="L8" s="209"/>
      <c r="M8" s="209">
        <f>220+62021320</f>
        <v>62021540</v>
      </c>
      <c r="N8" s="253"/>
      <c r="O8" s="253"/>
      <c r="P8" s="213" t="s">
        <v>1774</v>
      </c>
      <c r="Q8" s="261">
        <v>0</v>
      </c>
      <c r="R8" s="262">
        <f>(100*276376)</f>
        <v>27637600</v>
      </c>
      <c r="S8" s="262"/>
      <c r="T8" s="262">
        <f>(62021320*217849)/1000</f>
        <v>13511282541</v>
      </c>
      <c r="U8" s="212">
        <f>Q8+R8+T8</f>
        <v>13538920141</v>
      </c>
      <c r="V8" s="263">
        <f>'[10]18'!D9</f>
        <v>13538920141</v>
      </c>
      <c r="W8" s="213"/>
      <c r="X8" s="213">
        <f>U8-V8</f>
        <v>0</v>
      </c>
    </row>
    <row r="9" spans="1:24" s="213" customFormat="1" ht="24.75" customHeight="1" x14ac:dyDescent="0.6">
      <c r="A9" s="397" t="s">
        <v>1775</v>
      </c>
      <c r="B9" s="260"/>
      <c r="C9" s="257" t="s">
        <v>1776</v>
      </c>
      <c r="D9" s="260"/>
      <c r="E9" s="209">
        <f>'[13]24'!E48</f>
        <v>25820</v>
      </c>
      <c r="F9" s="253"/>
      <c r="G9" s="209">
        <f>'[13]24'!G48</f>
        <v>6722365</v>
      </c>
      <c r="H9" s="209"/>
      <c r="I9" s="209">
        <v>0</v>
      </c>
      <c r="J9" s="209"/>
      <c r="K9" s="209">
        <f>'[13]24'!C48</f>
        <v>2973370</v>
      </c>
      <c r="L9" s="209"/>
      <c r="M9" s="209">
        <v>0</v>
      </c>
      <c r="N9" s="253"/>
      <c r="O9" s="253"/>
      <c r="P9" s="213" t="s">
        <v>1777</v>
      </c>
      <c r="Q9" s="264">
        <f>2041*238328</f>
        <v>486427448</v>
      </c>
      <c r="R9" s="262">
        <f>(13475*263222)</f>
        <v>3546916450</v>
      </c>
      <c r="S9" s="262"/>
      <c r="T9" s="262">
        <f>(220*217849)/1000</f>
        <v>47927</v>
      </c>
      <c r="U9" s="212">
        <f>Q9+R9+T9</f>
        <v>4033391825</v>
      </c>
      <c r="V9" s="263">
        <f>'[10]18'!D11</f>
        <v>2656699391</v>
      </c>
      <c r="X9" s="213">
        <f t="shared" ref="X9:X16" si="0">U9-V9</f>
        <v>1376692434</v>
      </c>
    </row>
    <row r="10" spans="1:24" s="213" customFormat="1" ht="24.75" customHeight="1" x14ac:dyDescent="0.6">
      <c r="A10" s="397" t="s">
        <v>1778</v>
      </c>
      <c r="B10" s="260"/>
      <c r="C10" s="257">
        <v>9</v>
      </c>
      <c r="D10" s="260"/>
      <c r="E10" s="257">
        <v>0</v>
      </c>
      <c r="F10" s="253"/>
      <c r="G10" s="209">
        <v>0</v>
      </c>
      <c r="H10" s="209"/>
      <c r="I10" s="209">
        <v>0</v>
      </c>
      <c r="J10" s="209"/>
      <c r="K10" s="209">
        <f>'[13]28'!D19/64895</f>
        <v>5927676</v>
      </c>
      <c r="L10" s="209"/>
      <c r="M10" s="209">
        <v>0</v>
      </c>
      <c r="N10" s="253"/>
      <c r="O10" s="253"/>
      <c r="P10" s="213" t="s">
        <v>276</v>
      </c>
      <c r="Q10" s="262">
        <v>0</v>
      </c>
      <c r="R10" s="212">
        <v>0</v>
      </c>
      <c r="S10" s="212"/>
      <c r="T10" s="261">
        <v>0</v>
      </c>
      <c r="U10" s="212">
        <v>0</v>
      </c>
      <c r="V10" s="263">
        <f>'[10]14'!E42</f>
        <v>2976878862454</v>
      </c>
      <c r="X10" s="213">
        <f t="shared" si="0"/>
        <v>-2976878862454</v>
      </c>
    </row>
    <row r="11" spans="1:24" s="213" customFormat="1" ht="24.75" customHeight="1" x14ac:dyDescent="0.7">
      <c r="A11" s="370" t="s">
        <v>1779</v>
      </c>
      <c r="B11" s="266"/>
      <c r="C11" s="265"/>
      <c r="D11" s="266"/>
      <c r="E11" s="267">
        <f>E8+E10+E9</f>
        <v>27861</v>
      </c>
      <c r="F11" s="266"/>
      <c r="G11" s="267">
        <f>G8+G10+G9</f>
        <v>6735940</v>
      </c>
      <c r="H11" s="211"/>
      <c r="I11" s="267">
        <f>I8+I10+I9</f>
        <v>855</v>
      </c>
      <c r="J11" s="211"/>
      <c r="K11" s="267">
        <f>K8+K10+K9</f>
        <v>8901046</v>
      </c>
      <c r="L11" s="211"/>
      <c r="M11" s="267">
        <f>M8+M10+M9</f>
        <v>62021540</v>
      </c>
      <c r="N11" s="266"/>
      <c r="O11" s="266"/>
      <c r="P11" s="213">
        <v>226199</v>
      </c>
      <c r="Q11" s="264">
        <v>0</v>
      </c>
      <c r="R11" s="262">
        <v>0</v>
      </c>
      <c r="S11" s="262"/>
      <c r="T11" s="262">
        <v>0</v>
      </c>
      <c r="U11" s="212">
        <f>Q11+R11+T11</f>
        <v>0</v>
      </c>
      <c r="V11" s="263">
        <f>'[10]17'!D12+'[10]17'!D16</f>
        <v>4523980000000</v>
      </c>
      <c r="W11" s="259"/>
      <c r="X11" s="213">
        <f t="shared" si="0"/>
        <v>-4523980000000</v>
      </c>
    </row>
    <row r="12" spans="1:24" s="213" customFormat="1" ht="23.25" x14ac:dyDescent="0.7">
      <c r="A12" s="397" t="s">
        <v>1780</v>
      </c>
      <c r="B12" s="253"/>
      <c r="C12" s="268">
        <v>14</v>
      </c>
      <c r="D12" s="253"/>
      <c r="E12" s="209">
        <v>0</v>
      </c>
      <c r="F12" s="253"/>
      <c r="G12" s="269">
        <f>-50521.25-40038-713454.04-378466.4-682851-1285311.3-711258.31-989561.69-238523.4</f>
        <v>-5089985</v>
      </c>
      <c r="H12" s="209"/>
      <c r="I12" s="209">
        <v>0</v>
      </c>
      <c r="J12" s="209"/>
      <c r="K12" s="209">
        <v>0</v>
      </c>
      <c r="L12" s="209"/>
      <c r="M12" s="209">
        <v>0</v>
      </c>
      <c r="N12" s="253"/>
      <c r="O12" s="253"/>
      <c r="P12" s="259"/>
      <c r="Q12" s="270">
        <f>SUM(Q8:Q11)</f>
        <v>486427448</v>
      </c>
      <c r="R12" s="270">
        <f>SUM(R8:R11)</f>
        <v>3574554050</v>
      </c>
      <c r="S12" s="270"/>
      <c r="T12" s="270">
        <f>SUM(T8:T11)</f>
        <v>13511330468</v>
      </c>
      <c r="U12" s="270">
        <f>SUM(U8:U11)</f>
        <v>17572311966</v>
      </c>
      <c r="V12" s="263">
        <f>SUM(V8:V11)</f>
        <v>7517054481986</v>
      </c>
      <c r="X12" s="213">
        <f t="shared" si="0"/>
        <v>-7499482170020</v>
      </c>
    </row>
    <row r="13" spans="1:24" s="213" customFormat="1" ht="21.75" customHeight="1" x14ac:dyDescent="0.6">
      <c r="A13" s="397" t="s">
        <v>1781</v>
      </c>
      <c r="B13" s="253"/>
      <c r="C13" s="257">
        <v>13</v>
      </c>
      <c r="D13" s="253"/>
      <c r="E13" s="269">
        <f>-'[13]تراز 1400'!N561/238326</f>
        <v>-164582911</v>
      </c>
      <c r="F13" s="253"/>
      <c r="G13" s="209">
        <v>0</v>
      </c>
      <c r="H13" s="209"/>
      <c r="I13" s="209">
        <v>0</v>
      </c>
      <c r="J13" s="209"/>
      <c r="K13" s="209">
        <v>0</v>
      </c>
      <c r="L13" s="209"/>
      <c r="M13" s="209">
        <v>0</v>
      </c>
      <c r="N13" s="253"/>
      <c r="O13" s="253"/>
      <c r="P13" s="213">
        <v>276376</v>
      </c>
      <c r="Q13" s="262">
        <v>0</v>
      </c>
      <c r="R13" s="271">
        <f>(-981623.79-2081722.78)*263222</f>
        <v>-806340210849</v>
      </c>
      <c r="S13" s="271"/>
      <c r="T13" s="262">
        <v>0</v>
      </c>
      <c r="U13" s="271">
        <f>SUM(P13:T13)</f>
        <v>-806339934473</v>
      </c>
      <c r="V13" s="263">
        <f>-'[10]23'!D14-'[10]23'!D31</f>
        <v>-846635470059</v>
      </c>
      <c r="X13" s="213">
        <f t="shared" si="0"/>
        <v>40295535586</v>
      </c>
    </row>
    <row r="14" spans="1:24" s="213" customFormat="1" ht="24.75" customHeight="1" x14ac:dyDescent="0.6">
      <c r="A14" s="397" t="s">
        <v>1782</v>
      </c>
      <c r="B14" s="253"/>
      <c r="C14" s="257">
        <v>13</v>
      </c>
      <c r="D14" s="253"/>
      <c r="E14" s="269">
        <f>-'[13]تراز 1400'!N563/236326</f>
        <v>-9958545</v>
      </c>
      <c r="F14" s="253"/>
      <c r="G14" s="209">
        <v>0</v>
      </c>
      <c r="H14" s="209"/>
      <c r="I14" s="272">
        <v>0</v>
      </c>
      <c r="J14" s="209"/>
      <c r="K14" s="272">
        <v>0</v>
      </c>
      <c r="L14" s="209"/>
      <c r="M14" s="272">
        <v>0</v>
      </c>
      <c r="N14" s="253"/>
      <c r="O14" s="253"/>
      <c r="P14" s="213">
        <v>226199</v>
      </c>
      <c r="Q14" s="271">
        <f>-'[13]تراز 1400'!N561</f>
        <v>-39224386900101</v>
      </c>
      <c r="R14" s="262">
        <v>0</v>
      </c>
      <c r="S14" s="262"/>
      <c r="T14" s="262">
        <v>0</v>
      </c>
      <c r="U14" s="271">
        <f>SUM(P14:T14)</f>
        <v>-39224386673902</v>
      </c>
      <c r="V14" s="263">
        <f>-'[10]21'!E7</f>
        <v>-14545846547041</v>
      </c>
      <c r="X14" s="213">
        <f t="shared" si="0"/>
        <v>-24678540126861</v>
      </c>
    </row>
    <row r="15" spans="1:24" s="213" customFormat="1" ht="24.75" customHeight="1" x14ac:dyDescent="0.7">
      <c r="A15" s="370" t="s">
        <v>1783</v>
      </c>
      <c r="B15" s="266"/>
      <c r="C15" s="265"/>
      <c r="D15" s="266"/>
      <c r="E15" s="267">
        <f>SUM(D12:E14)</f>
        <v>-174541456</v>
      </c>
      <c r="F15" s="265">
        <f>SUM(E12:F13)</f>
        <v>-164582911</v>
      </c>
      <c r="G15" s="267">
        <f>SUM(F12:G14)</f>
        <v>-5089985</v>
      </c>
      <c r="H15" s="211"/>
      <c r="I15" s="267">
        <f>SUM(H12:I14)</f>
        <v>0</v>
      </c>
      <c r="J15" s="211"/>
      <c r="K15" s="267"/>
      <c r="L15" s="211"/>
      <c r="M15" s="267"/>
      <c r="N15" s="266"/>
      <c r="O15" s="266"/>
      <c r="P15" s="213">
        <v>226199</v>
      </c>
      <c r="Q15" s="273">
        <f>-'[13]تراز 1400'!N563</f>
        <v>-2353463214023</v>
      </c>
      <c r="R15" s="274">
        <v>0</v>
      </c>
      <c r="S15" s="274"/>
      <c r="T15" s="274">
        <v>0</v>
      </c>
      <c r="U15" s="273">
        <f>SUM(P15:T15)</f>
        <v>-2353462987824</v>
      </c>
      <c r="V15" s="275">
        <f>-'[10]21'!E8</f>
        <v>-656413208630</v>
      </c>
      <c r="W15" s="259"/>
      <c r="X15" s="213">
        <f t="shared" si="0"/>
        <v>-1697049779194</v>
      </c>
    </row>
    <row r="16" spans="1:24" s="213" customFormat="1" ht="24.75" customHeight="1" thickBot="1" x14ac:dyDescent="0.75">
      <c r="A16" s="940" t="s">
        <v>1784</v>
      </c>
      <c r="B16" s="253"/>
      <c r="C16" s="268"/>
      <c r="D16" s="253"/>
      <c r="E16" s="277">
        <f>E11+E15</f>
        <v>-174513595</v>
      </c>
      <c r="F16" s="253"/>
      <c r="G16" s="277">
        <f>G11+G15</f>
        <v>1645955</v>
      </c>
      <c r="H16" s="211"/>
      <c r="I16" s="277">
        <f>I11+I15</f>
        <v>855</v>
      </c>
      <c r="J16" s="211"/>
      <c r="K16" s="277">
        <f>K11+K15</f>
        <v>8901046</v>
      </c>
      <c r="L16" s="211"/>
      <c r="M16" s="277">
        <f>M11+M15</f>
        <v>62021540</v>
      </c>
      <c r="N16" s="253"/>
      <c r="O16" s="253"/>
      <c r="P16" s="259"/>
      <c r="Q16" s="278">
        <f>SUM(Q13:Q15)</f>
        <v>-41577850114124</v>
      </c>
      <c r="R16" s="278">
        <f>SUM(R13:R15)</f>
        <v>-806340210849</v>
      </c>
      <c r="S16" s="278"/>
      <c r="T16" s="278">
        <f>SUM(T13:T15)</f>
        <v>0</v>
      </c>
      <c r="U16" s="278">
        <f>SUM(U13:U15)</f>
        <v>-42384189596199</v>
      </c>
      <c r="V16" s="263">
        <f>SUM(V13:V15)</f>
        <v>-16048895225730</v>
      </c>
      <c r="X16" s="213">
        <f t="shared" si="0"/>
        <v>-26335294370469</v>
      </c>
    </row>
    <row r="17" spans="1:24" ht="18.75" customHeight="1" thickTop="1" x14ac:dyDescent="0.6">
      <c r="A17" s="281"/>
      <c r="C17" s="282"/>
      <c r="G17" s="283"/>
      <c r="I17" s="283"/>
      <c r="K17" s="283"/>
      <c r="M17" s="283"/>
      <c r="P17" s="216"/>
      <c r="Q17" s="244"/>
      <c r="T17" s="216"/>
      <c r="V17" s="284"/>
    </row>
    <row r="18" spans="1:24" ht="25.5" customHeight="1" x14ac:dyDescent="0.6">
      <c r="A18" s="285"/>
      <c r="B18" s="285"/>
      <c r="C18" s="286"/>
      <c r="D18" s="285"/>
      <c r="E18" s="285"/>
      <c r="F18" s="285"/>
      <c r="G18" s="285"/>
      <c r="H18" s="285"/>
      <c r="I18" s="285"/>
      <c r="J18" s="285"/>
      <c r="K18" s="285"/>
      <c r="L18" s="285"/>
      <c r="M18" s="285"/>
      <c r="N18" s="287"/>
      <c r="O18" s="287"/>
      <c r="P18" s="288"/>
      <c r="Q18" s="289"/>
      <c r="R18" s="288"/>
      <c r="S18" s="288"/>
      <c r="T18" s="288"/>
      <c r="U18" s="288"/>
      <c r="V18" s="290"/>
      <c r="W18" s="288"/>
      <c r="X18" s="288"/>
    </row>
    <row r="19" spans="1:24" ht="48.75" customHeight="1" x14ac:dyDescent="0.25">
      <c r="A19" s="1342"/>
      <c r="B19" s="1342"/>
      <c r="C19" s="1342"/>
      <c r="D19" s="1342"/>
      <c r="E19" s="1342"/>
      <c r="F19" s="1342"/>
      <c r="G19" s="1342"/>
      <c r="H19" s="1342"/>
      <c r="I19" s="1342"/>
      <c r="J19" s="1342"/>
      <c r="K19" s="1342"/>
      <c r="L19" s="1342"/>
      <c r="M19" s="1342"/>
    </row>
    <row r="20" spans="1:24" ht="24.75" customHeight="1" x14ac:dyDescent="0.25"/>
    <row r="21" spans="1:24" ht="24.75" customHeight="1" x14ac:dyDescent="0.25"/>
    <row r="22" spans="1:24" ht="24.75" customHeight="1" x14ac:dyDescent="0.25"/>
    <row r="23" spans="1:24" ht="24.75" customHeight="1" x14ac:dyDescent="0.25"/>
    <row r="24" spans="1:24" ht="24.75" customHeight="1" x14ac:dyDescent="0.25"/>
  </sheetData>
  <mergeCells count="5">
    <mergeCell ref="A1:M1"/>
    <mergeCell ref="A2:M2"/>
    <mergeCell ref="A3:M3"/>
    <mergeCell ref="A5:F5"/>
    <mergeCell ref="A19:M19"/>
  </mergeCells>
  <printOptions horizontalCentered="1"/>
  <pageMargins left="0.51181102362204722" right="0.70866141732283472" top="0.74803149606299213" bottom="0.55118110236220474" header="0.31496062992125984" footer="0.31496062992125984"/>
  <pageSetup paperSize="9" orientation="landscape" r:id="rId1"/>
  <headerFooter>
    <oddFooter>&amp;C&amp;"B Nazanin,Regular"&amp;A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0">
    <tabColor rgb="FFFFFF00"/>
    <pageSetUpPr fitToPage="1"/>
  </sheetPr>
  <dimension ref="A1:AA42"/>
  <sheetViews>
    <sheetView rightToLeft="1" tabSelected="1" view="pageBreakPreview" topLeftCell="A5" zoomScale="130" zoomScaleNormal="70" zoomScaleSheetLayoutView="130" zoomScalePageLayoutView="55" workbookViewId="0">
      <pane ySplit="1" topLeftCell="A12" activePane="bottomLeft" state="frozen"/>
      <selection activeCell="J22" sqref="J22"/>
      <selection pane="bottomLeft" activeCell="J22" sqref="J22"/>
    </sheetView>
  </sheetViews>
  <sheetFormatPr defaultColWidth="8.7109375" defaultRowHeight="150" customHeight="1" x14ac:dyDescent="0.25"/>
  <cols>
    <col min="1" max="1" width="5.7109375" style="235" customWidth="1"/>
    <col min="2" max="2" width="0.7109375" style="235" customWidth="1"/>
    <col min="3" max="3" width="22.28515625" style="661" customWidth="1"/>
    <col min="4" max="4" width="0.7109375" style="661" customWidth="1"/>
    <col min="5" max="5" width="11.85546875" style="661" customWidth="1"/>
    <col min="6" max="6" width="0.7109375" style="661" customWidth="1"/>
    <col min="7" max="7" width="5.85546875" style="235" customWidth="1"/>
    <col min="8" max="8" width="0.7109375" style="235" customWidth="1"/>
    <col min="9" max="9" width="13.5703125" style="837" customWidth="1"/>
    <col min="10" max="10" width="0.7109375" style="837" customWidth="1"/>
    <col min="11" max="11" width="13.5703125" style="837" customWidth="1"/>
    <col min="12" max="12" width="0.7109375" style="837" customWidth="1"/>
    <col min="13" max="13" width="13.5703125" style="837" customWidth="1"/>
    <col min="14" max="14" width="0.7109375" style="837" customWidth="1"/>
    <col min="15" max="15" width="13.5703125" style="837" customWidth="1"/>
    <col min="16" max="16" width="0.7109375" style="837" customWidth="1"/>
    <col min="17" max="17" width="13.5703125" style="476" customWidth="1"/>
    <col min="18" max="18" width="0.7109375" style="476" customWidth="1"/>
    <col min="19" max="19" width="13.5703125" style="476" customWidth="1"/>
    <col min="20" max="20" width="0.7109375" style="476" customWidth="1"/>
    <col min="21" max="21" width="13.5703125" style="476" customWidth="1"/>
    <col min="22" max="22" width="18.5703125" bestFit="1" customWidth="1"/>
    <col min="23" max="23" width="18.5703125" style="216" bestFit="1" customWidth="1"/>
    <col min="24" max="24" width="17.28515625" style="216" bestFit="1" customWidth="1"/>
    <col min="25" max="25" width="18.7109375" style="216" bestFit="1" customWidth="1"/>
    <col min="26" max="27" width="17.28515625" style="216" bestFit="1" customWidth="1"/>
    <col min="28" max="16384" width="8.7109375" style="216"/>
  </cols>
  <sheetData>
    <row r="1" spans="1:27" s="206" customFormat="1" ht="19.5" customHeight="1" x14ac:dyDescent="0.25">
      <c r="A1" s="1240" t="str">
        <f>'2'!A1:I1</f>
        <v>شرکت پالایش میعانات گازی آدیش جنوبی (سهامي خاص) - در مرحله قبل از بهره برداری</v>
      </c>
      <c r="B1" s="1240"/>
      <c r="C1" s="1240"/>
      <c r="D1" s="1240"/>
      <c r="E1" s="1240"/>
      <c r="F1" s="1240"/>
      <c r="G1" s="1240"/>
      <c r="H1" s="1240"/>
      <c r="I1" s="1240"/>
      <c r="J1" s="1240"/>
      <c r="K1" s="1240"/>
      <c r="L1" s="1240"/>
      <c r="M1" s="1240"/>
      <c r="N1" s="1240"/>
      <c r="O1" s="1240"/>
      <c r="P1" s="1240"/>
      <c r="Q1" s="1240"/>
      <c r="R1" s="1240"/>
      <c r="S1" s="1240"/>
      <c r="T1" s="1240"/>
      <c r="U1" s="1240"/>
    </row>
    <row r="2" spans="1:27" s="206" customFormat="1" ht="19.5" customHeight="1" x14ac:dyDescent="0.25">
      <c r="A2" s="1240" t="str">
        <f>'5'!A2:H2</f>
        <v xml:space="preserve">یادداشت های توضیحی صورت های مالی </v>
      </c>
      <c r="B2" s="1240"/>
      <c r="C2" s="1240"/>
      <c r="D2" s="1240"/>
      <c r="E2" s="1240"/>
      <c r="F2" s="1240"/>
      <c r="G2" s="1240"/>
      <c r="H2" s="1240"/>
      <c r="I2" s="1240"/>
      <c r="J2" s="1240"/>
      <c r="K2" s="1240"/>
      <c r="L2" s="1240"/>
      <c r="M2" s="1240"/>
      <c r="N2" s="1240"/>
      <c r="O2" s="1240"/>
      <c r="P2" s="1240"/>
      <c r="Q2" s="1240"/>
      <c r="R2" s="1240"/>
      <c r="S2" s="1240"/>
      <c r="T2" s="1240"/>
      <c r="U2" s="1240"/>
    </row>
    <row r="3" spans="1:27" s="206" customFormat="1" ht="19.5" customHeight="1" x14ac:dyDescent="0.25">
      <c r="A3" s="1240" t="str">
        <f>'5'!A3:H3</f>
        <v>سال مالی منتهی به 29 اسفندماه 1400</v>
      </c>
      <c r="B3" s="1240"/>
      <c r="C3" s="1240"/>
      <c r="D3" s="1240"/>
      <c r="E3" s="1240"/>
      <c r="F3" s="1240"/>
      <c r="G3" s="1240"/>
      <c r="H3" s="1240"/>
      <c r="I3" s="1240"/>
      <c r="J3" s="1240"/>
      <c r="K3" s="1240"/>
      <c r="L3" s="1240"/>
      <c r="M3" s="1240"/>
      <c r="N3" s="1240"/>
      <c r="O3" s="1240"/>
      <c r="P3" s="1240"/>
      <c r="Q3" s="1240"/>
      <c r="R3" s="1240"/>
      <c r="S3" s="1240"/>
      <c r="T3" s="1240"/>
      <c r="U3" s="1240"/>
    </row>
    <row r="4" spans="1:27" ht="18.75" customHeight="1" x14ac:dyDescent="0.6">
      <c r="A4" s="234"/>
      <c r="B4" s="234"/>
      <c r="C4" s="833"/>
      <c r="D4" s="833"/>
      <c r="E4" s="833"/>
      <c r="F4" s="833"/>
      <c r="G4" s="234"/>
      <c r="H4" s="234"/>
      <c r="I4" s="834"/>
      <c r="J4" s="834"/>
      <c r="K4" s="834"/>
      <c r="L4" s="834"/>
      <c r="M4" s="834"/>
      <c r="N4" s="834"/>
      <c r="O4" s="834"/>
      <c r="P4" s="834"/>
    </row>
    <row r="5" spans="1:27" s="683" customFormat="1" ht="24" customHeight="1" x14ac:dyDescent="0.2">
      <c r="A5" s="1345" t="s">
        <v>1785</v>
      </c>
      <c r="B5" s="1345"/>
      <c r="C5" s="1345"/>
      <c r="D5" s="1345"/>
      <c r="E5" s="1345"/>
      <c r="F5" s="1345"/>
      <c r="G5" s="1345"/>
      <c r="H5" s="1345"/>
      <c r="I5" s="1345"/>
      <c r="J5" s="1345"/>
      <c r="K5" s="1345"/>
      <c r="L5" s="1345"/>
      <c r="M5" s="1345"/>
      <c r="N5" s="1345"/>
      <c r="O5" s="1345"/>
      <c r="P5" s="358"/>
      <c r="Q5" s="843"/>
      <c r="R5" s="843"/>
      <c r="S5" s="843"/>
      <c r="T5" s="843"/>
    </row>
    <row r="6" spans="1:27" s="683" customFormat="1" ht="24" customHeight="1" x14ac:dyDescent="0.2">
      <c r="A6" s="358"/>
      <c r="B6" s="358"/>
      <c r="C6" s="358"/>
      <c r="D6" s="358"/>
      <c r="E6" s="358"/>
      <c r="F6" s="358"/>
      <c r="G6" s="358"/>
      <c r="H6" s="358"/>
      <c r="I6" s="358"/>
      <c r="J6" s="358"/>
      <c r="K6" s="358"/>
      <c r="L6" s="358"/>
      <c r="M6" s="358"/>
      <c r="N6" s="358"/>
      <c r="O6" s="358"/>
      <c r="P6" s="358"/>
      <c r="Q6" s="843"/>
      <c r="R6" s="843"/>
      <c r="S6" s="843"/>
      <c r="T6" s="843"/>
    </row>
    <row r="7" spans="1:27" s="683" customFormat="1" ht="26.25" customHeight="1" x14ac:dyDescent="0.2">
      <c r="A7" s="1345" t="s">
        <v>2474</v>
      </c>
      <c r="B7" s="1345"/>
      <c r="C7" s="1345"/>
      <c r="D7" s="1345"/>
      <c r="E7" s="1345"/>
      <c r="F7" s="1345"/>
      <c r="G7" s="1345"/>
      <c r="H7" s="1345"/>
      <c r="I7" s="1345"/>
      <c r="J7" s="358"/>
      <c r="K7" s="358"/>
      <c r="L7" s="358"/>
      <c r="M7" s="358"/>
      <c r="N7" s="358"/>
      <c r="O7" s="851"/>
      <c r="P7" s="851"/>
      <c r="Q7" s="851"/>
      <c r="R7" s="851"/>
      <c r="S7" s="851"/>
      <c r="T7" s="851"/>
      <c r="U7" s="851" t="s">
        <v>81</v>
      </c>
    </row>
    <row r="8" spans="1:27" s="941" customFormat="1" ht="45.75" customHeight="1" x14ac:dyDescent="0.2">
      <c r="A8" s="1045" t="s">
        <v>72</v>
      </c>
      <c r="B8" s="1037"/>
      <c r="C8" s="1045" t="s">
        <v>73</v>
      </c>
      <c r="D8" s="1037"/>
      <c r="E8" s="1045" t="s">
        <v>114</v>
      </c>
      <c r="F8" s="1037"/>
      <c r="G8" s="1045" t="s">
        <v>74</v>
      </c>
      <c r="H8" s="1037"/>
      <c r="I8" s="1045" t="s">
        <v>2441</v>
      </c>
      <c r="J8" s="1037"/>
      <c r="K8" s="1045" t="s">
        <v>2444</v>
      </c>
      <c r="L8" s="1037"/>
      <c r="M8" s="1045" t="s">
        <v>2440</v>
      </c>
      <c r="N8" s="1037"/>
      <c r="O8" s="1047" t="s">
        <v>2443</v>
      </c>
      <c r="P8" s="1038"/>
      <c r="Q8" s="1046" t="s">
        <v>1755</v>
      </c>
      <c r="R8" s="799"/>
      <c r="S8" s="1046" t="s">
        <v>1756</v>
      </c>
      <c r="T8" s="799"/>
      <c r="U8" s="1045" t="s">
        <v>2442</v>
      </c>
    </row>
    <row r="9" spans="1:27" s="941" customFormat="1" ht="3.75" customHeight="1" x14ac:dyDescent="0.2">
      <c r="A9" s="1037"/>
      <c r="B9" s="1037"/>
      <c r="C9" s="1037"/>
      <c r="D9" s="1037"/>
      <c r="E9" s="1037"/>
      <c r="F9" s="1037"/>
      <c r="G9" s="1037"/>
      <c r="H9" s="1037"/>
      <c r="I9" s="1037"/>
      <c r="J9" s="1037"/>
      <c r="K9" s="1037"/>
      <c r="L9" s="1037"/>
      <c r="M9" s="1037"/>
      <c r="N9" s="1037"/>
      <c r="O9" s="1038"/>
      <c r="P9" s="1038"/>
      <c r="Q9" s="799"/>
      <c r="R9" s="799"/>
      <c r="S9" s="799"/>
      <c r="T9" s="799"/>
      <c r="U9" s="1037"/>
    </row>
    <row r="10" spans="1:27" ht="31.5" customHeight="1" x14ac:dyDescent="0.25">
      <c r="A10" s="1344" t="s">
        <v>115</v>
      </c>
      <c r="B10" s="1032"/>
      <c r="C10" s="1039" t="s">
        <v>298</v>
      </c>
      <c r="D10" s="1039"/>
      <c r="E10" s="1040" t="s">
        <v>1659</v>
      </c>
      <c r="F10" s="1040"/>
      <c r="G10" s="1041" t="s">
        <v>120</v>
      </c>
      <c r="H10" s="1041"/>
      <c r="I10" s="1193">
        <v>0</v>
      </c>
      <c r="J10" s="1194"/>
      <c r="K10" s="1193">
        <v>0</v>
      </c>
      <c r="L10" s="1193"/>
      <c r="M10" s="1193">
        <v>-2461382000000</v>
      </c>
      <c r="N10" s="1193"/>
      <c r="O10" s="1193">
        <v>0</v>
      </c>
      <c r="P10" s="1193"/>
      <c r="Q10" s="1195">
        <v>2107401000000</v>
      </c>
      <c r="R10" s="1195"/>
      <c r="S10" s="1195">
        <v>0</v>
      </c>
      <c r="T10" s="1195"/>
      <c r="U10" s="1195">
        <v>0</v>
      </c>
      <c r="V10" s="216">
        <f>I10+M10+O10+Q10+S10+U10+Q33+K10</f>
        <v>-482855077224</v>
      </c>
      <c r="W10" s="216">
        <f>V10-M33</f>
        <v>-77224</v>
      </c>
      <c r="X10" s="216">
        <v>-246771477920</v>
      </c>
      <c r="Y10" s="216">
        <v>-4274264330311</v>
      </c>
      <c r="Z10" s="216">
        <v>-35040894736</v>
      </c>
      <c r="AA10" s="216">
        <v>-58651784583</v>
      </c>
    </row>
    <row r="11" spans="1:27" ht="3.75" customHeight="1" x14ac:dyDescent="0.25">
      <c r="A11" s="1344"/>
      <c r="B11" s="1032"/>
      <c r="C11" s="1039"/>
      <c r="D11" s="1039"/>
      <c r="E11" s="1040"/>
      <c r="F11" s="1040"/>
      <c r="G11" s="1041"/>
      <c r="H11" s="1041"/>
      <c r="I11" s="1194"/>
      <c r="J11" s="1194"/>
      <c r="K11" s="1196"/>
      <c r="L11" s="1194"/>
      <c r="M11" s="1194"/>
      <c r="N11" s="1196"/>
      <c r="O11" s="1194"/>
      <c r="P11" s="1194"/>
      <c r="Q11" s="1196"/>
      <c r="R11" s="1194"/>
      <c r="S11" s="1194"/>
      <c r="T11" s="1196"/>
      <c r="U11" s="1194"/>
      <c r="V11" s="216"/>
    </row>
    <row r="12" spans="1:27" ht="31.5" customHeight="1" x14ac:dyDescent="0.25">
      <c r="A12" s="1344"/>
      <c r="B12" s="1032"/>
      <c r="C12" s="1039" t="s">
        <v>297</v>
      </c>
      <c r="D12" s="1039"/>
      <c r="E12" s="1040" t="s">
        <v>418</v>
      </c>
      <c r="F12" s="1040"/>
      <c r="G12" s="1041" t="s">
        <v>120</v>
      </c>
      <c r="H12" s="1041"/>
      <c r="I12" s="1193">
        <v>1227500000000</v>
      </c>
      <c r="J12" s="1194"/>
      <c r="K12" s="1193">
        <v>-199776000000</v>
      </c>
      <c r="L12" s="1193"/>
      <c r="M12" s="1193">
        <v>0</v>
      </c>
      <c r="N12" s="1193"/>
      <c r="O12" s="1193">
        <v>-401527000000</v>
      </c>
      <c r="P12" s="1193"/>
      <c r="Q12" s="1195">
        <v>0</v>
      </c>
      <c r="R12" s="1195"/>
      <c r="S12" s="1197">
        <v>-246771000000</v>
      </c>
      <c r="T12" s="1197"/>
      <c r="U12" s="1197">
        <v>-877833000000</v>
      </c>
      <c r="V12" s="216">
        <f>SUM(I12:U12)</f>
        <v>-498407000000</v>
      </c>
      <c r="W12" s="216">
        <f>V12+Q28-M28</f>
        <v>-64719</v>
      </c>
      <c r="X12" s="216">
        <v>-401526689361</v>
      </c>
      <c r="Y12" s="216">
        <v>-743578639689</v>
      </c>
      <c r="Z12" s="216">
        <v>-84158773264</v>
      </c>
      <c r="AA12" s="216">
        <v>-142106649417</v>
      </c>
    </row>
    <row r="13" spans="1:27" ht="3.75" customHeight="1" x14ac:dyDescent="0.25">
      <c r="A13" s="1344"/>
      <c r="B13" s="1032"/>
      <c r="C13" s="1039"/>
      <c r="D13" s="1039"/>
      <c r="E13" s="1040"/>
      <c r="F13" s="1040"/>
      <c r="G13" s="1041"/>
      <c r="H13" s="1041"/>
      <c r="I13" s="1193"/>
      <c r="J13" s="1194"/>
      <c r="K13" s="1193"/>
      <c r="L13" s="1193"/>
      <c r="M13" s="1193"/>
      <c r="N13" s="1193"/>
      <c r="O13" s="1193"/>
      <c r="P13" s="1193"/>
      <c r="Q13" s="1195"/>
      <c r="R13" s="1195"/>
      <c r="S13" s="1197"/>
      <c r="T13" s="1197"/>
      <c r="U13" s="1197"/>
      <c r="V13" s="216"/>
    </row>
    <row r="14" spans="1:27" ht="31.5" customHeight="1" x14ac:dyDescent="0.25">
      <c r="A14" s="1344"/>
      <c r="B14" s="1032"/>
      <c r="C14" s="1039" t="s">
        <v>236</v>
      </c>
      <c r="D14" s="1039"/>
      <c r="E14" s="1040" t="s">
        <v>418</v>
      </c>
      <c r="F14" s="1040"/>
      <c r="G14" s="1041" t="s">
        <v>120</v>
      </c>
      <c r="H14" s="1041"/>
      <c r="I14" s="1193">
        <v>1437246000000</v>
      </c>
      <c r="J14" s="1194"/>
      <c r="K14" s="1193">
        <v>-369955000000</v>
      </c>
      <c r="L14" s="1193"/>
      <c r="M14" s="1193">
        <v>0</v>
      </c>
      <c r="N14" s="1193"/>
      <c r="O14" s="1193">
        <v>-743579000000</v>
      </c>
      <c r="P14" s="1193"/>
      <c r="Q14" s="1195">
        <v>0</v>
      </c>
      <c r="R14" s="1195"/>
      <c r="S14" s="1197">
        <v>-4274264000000</v>
      </c>
      <c r="T14" s="1197"/>
      <c r="U14" s="1195">
        <v>858168000000</v>
      </c>
      <c r="V14" s="216">
        <f>I14+M14+O14+Q14+S14+U14+U35+K14</f>
        <v>-3092384000000</v>
      </c>
      <c r="W14" s="216">
        <f>V14+Q29-M29</f>
        <v>-200000</v>
      </c>
      <c r="X14" s="216">
        <v>-877832818000</v>
      </c>
      <c r="Y14" s="216">
        <v>858168027819</v>
      </c>
      <c r="Z14" s="216">
        <v>-281174795572</v>
      </c>
      <c r="AA14" s="216">
        <v>-192771150647</v>
      </c>
    </row>
    <row r="15" spans="1:27" ht="3.75" customHeight="1" x14ac:dyDescent="0.25">
      <c r="A15" s="1344"/>
      <c r="B15" s="1032"/>
      <c r="C15" s="1039"/>
      <c r="D15" s="1039"/>
      <c r="E15" s="1040"/>
      <c r="F15" s="1040"/>
      <c r="G15" s="1041"/>
      <c r="H15" s="1041"/>
      <c r="I15" s="1198"/>
      <c r="J15" s="1194"/>
      <c r="K15" s="1194"/>
      <c r="L15" s="1198"/>
      <c r="M15" s="1198"/>
      <c r="N15" s="1194"/>
      <c r="O15" s="1198"/>
      <c r="P15" s="1198"/>
      <c r="Q15" s="1194"/>
      <c r="R15" s="1198"/>
      <c r="S15" s="1198"/>
      <c r="T15" s="1194"/>
      <c r="U15" s="1198"/>
      <c r="V15" s="216"/>
    </row>
    <row r="16" spans="1:27" ht="31.5" customHeight="1" x14ac:dyDescent="0.25">
      <c r="A16" s="1344"/>
      <c r="B16" s="1032"/>
      <c r="C16" s="1039" t="s">
        <v>384</v>
      </c>
      <c r="D16" s="1039"/>
      <c r="E16" s="1040" t="s">
        <v>1660</v>
      </c>
      <c r="F16" s="1040"/>
      <c r="G16" s="1041" t="s">
        <v>120</v>
      </c>
      <c r="H16" s="1041"/>
      <c r="I16" s="1193">
        <v>0</v>
      </c>
      <c r="J16" s="1194"/>
      <c r="K16" s="1193">
        <v>-139789000000</v>
      </c>
      <c r="L16" s="1193"/>
      <c r="M16" s="1193">
        <v>0</v>
      </c>
      <c r="N16" s="1193"/>
      <c r="O16" s="1193">
        <v>-400447000000</v>
      </c>
      <c r="P16" s="1193"/>
      <c r="Q16" s="1195">
        <v>77200000000</v>
      </c>
      <c r="R16" s="1195"/>
      <c r="S16" s="1197">
        <v>-645568000000</v>
      </c>
      <c r="T16" s="1197"/>
      <c r="U16" s="1195">
        <v>498696000000</v>
      </c>
      <c r="V16" s="216">
        <f>I16+M16+O16+Q16+S16+U16+U36+K16</f>
        <v>-609908000000</v>
      </c>
      <c r="W16" s="216">
        <f>V16+Q31-M31</f>
        <v>-706053</v>
      </c>
      <c r="X16" s="216">
        <v>-199775850000</v>
      </c>
      <c r="Y16" s="216">
        <v>-369955278000</v>
      </c>
      <c r="Z16" s="216">
        <v>-41900000000</v>
      </c>
      <c r="AA16" s="216">
        <v>-70703000000</v>
      </c>
    </row>
    <row r="17" spans="1:24" ht="3.75" customHeight="1" x14ac:dyDescent="0.25">
      <c r="A17" s="1344"/>
      <c r="B17" s="1032"/>
      <c r="C17" s="1039"/>
      <c r="D17" s="1039"/>
      <c r="E17" s="1040"/>
      <c r="F17" s="1040"/>
      <c r="G17" s="1041"/>
      <c r="H17" s="1041"/>
      <c r="I17" s="1193"/>
      <c r="J17" s="1194"/>
      <c r="K17" s="1193"/>
      <c r="L17" s="1193"/>
      <c r="M17" s="1193"/>
      <c r="N17" s="1193"/>
      <c r="O17" s="1193"/>
      <c r="P17" s="1193"/>
      <c r="Q17" s="1195"/>
      <c r="R17" s="1195"/>
      <c r="S17" s="1197"/>
      <c r="T17" s="1197"/>
      <c r="U17" s="1195"/>
      <c r="V17" s="216"/>
    </row>
    <row r="18" spans="1:24" ht="31.5" customHeight="1" x14ac:dyDescent="0.25">
      <c r="A18" s="1344"/>
      <c r="B18" s="1032"/>
      <c r="C18" s="1039" t="s">
        <v>419</v>
      </c>
      <c r="D18" s="1039"/>
      <c r="E18" s="1040" t="s">
        <v>418</v>
      </c>
      <c r="F18" s="1040"/>
      <c r="G18" s="1041" t="s">
        <v>120</v>
      </c>
      <c r="H18" s="1041"/>
      <c r="I18" s="1193">
        <v>295099000000</v>
      </c>
      <c r="J18" s="1194"/>
      <c r="K18" s="1193">
        <v>-70703000000</v>
      </c>
      <c r="L18" s="1193"/>
      <c r="M18" s="1193">
        <v>0</v>
      </c>
      <c r="N18" s="1193"/>
      <c r="O18" s="1193">
        <v>-142107000000</v>
      </c>
      <c r="P18" s="1193"/>
      <c r="Q18" s="1195">
        <v>0</v>
      </c>
      <c r="R18" s="1195"/>
      <c r="S18" s="1197">
        <v>-58652000000</v>
      </c>
      <c r="T18" s="1197"/>
      <c r="U18" s="1197">
        <v>-192771000000</v>
      </c>
      <c r="V18" s="216">
        <f>I18+M18+O18+Q18+S18+U18+U37+K18</f>
        <v>-169134000000</v>
      </c>
      <c r="W18" s="216">
        <f>V18+Q32-M32</f>
        <v>0</v>
      </c>
    </row>
    <row r="19" spans="1:24" ht="3.75" customHeight="1" x14ac:dyDescent="0.25">
      <c r="A19" s="1344"/>
      <c r="B19" s="1032"/>
      <c r="C19" s="1039"/>
      <c r="D19" s="1039"/>
      <c r="E19" s="1040"/>
      <c r="F19" s="1040"/>
      <c r="G19" s="1041"/>
      <c r="H19" s="1041"/>
      <c r="I19" s="1193"/>
      <c r="J19" s="1194"/>
      <c r="K19" s="1193"/>
      <c r="L19" s="1193"/>
      <c r="M19" s="1193"/>
      <c r="N19" s="1193"/>
      <c r="O19" s="1193"/>
      <c r="P19" s="1193"/>
      <c r="Q19" s="1195"/>
      <c r="R19" s="1195"/>
      <c r="S19" s="1197"/>
      <c r="T19" s="1197"/>
      <c r="U19" s="1197"/>
      <c r="V19" s="216"/>
    </row>
    <row r="20" spans="1:24" ht="31.5" customHeight="1" x14ac:dyDescent="0.25">
      <c r="A20" s="1344"/>
      <c r="B20" s="1032"/>
      <c r="C20" s="1039" t="s">
        <v>1144</v>
      </c>
      <c r="D20" s="1039"/>
      <c r="E20" s="1040" t="s">
        <v>1754</v>
      </c>
      <c r="F20" s="1040"/>
      <c r="G20" s="1041" t="s">
        <v>120</v>
      </c>
      <c r="H20" s="1041"/>
      <c r="I20" s="1193">
        <v>340155000000</v>
      </c>
      <c r="J20" s="1194"/>
      <c r="K20" s="1193">
        <v>-41900000000</v>
      </c>
      <c r="L20" s="1193"/>
      <c r="M20" s="1193">
        <v>0</v>
      </c>
      <c r="N20" s="1193"/>
      <c r="O20" s="1193">
        <v>-84159000000</v>
      </c>
      <c r="P20" s="1193"/>
      <c r="Q20" s="1195">
        <v>0</v>
      </c>
      <c r="R20" s="1195"/>
      <c r="S20" s="1197">
        <v>-35041000000</v>
      </c>
      <c r="T20" s="1197"/>
      <c r="U20" s="1197">
        <v>-281175000000</v>
      </c>
      <c r="V20" s="216">
        <f>I20+M20+O20+Q20+S20+U20+U38+K20</f>
        <v>-102120000000</v>
      </c>
      <c r="W20" s="216">
        <f>V20+Q30-M30</f>
        <v>-945560</v>
      </c>
    </row>
    <row r="21" spans="1:24" ht="3.75" customHeight="1" x14ac:dyDescent="0.25">
      <c r="A21" s="1032"/>
      <c r="B21" s="1032"/>
      <c r="C21" s="1039"/>
      <c r="D21" s="1039"/>
      <c r="E21" s="1040"/>
      <c r="F21" s="1040"/>
      <c r="G21" s="1041"/>
      <c r="H21" s="1041"/>
      <c r="I21" s="1193"/>
      <c r="J21" s="1199"/>
      <c r="K21" s="1193"/>
      <c r="L21" s="1193"/>
      <c r="M21" s="1193"/>
      <c r="N21" s="1193"/>
      <c r="O21" s="1193"/>
      <c r="P21" s="1193"/>
      <c r="Q21" s="1195"/>
      <c r="R21" s="1195"/>
      <c r="S21" s="1197"/>
      <c r="T21" s="1197"/>
      <c r="U21" s="1197"/>
      <c r="V21" s="216"/>
    </row>
    <row r="22" spans="1:24" ht="27.75" customHeight="1" thickBot="1" x14ac:dyDescent="0.3">
      <c r="A22" s="1350" t="s">
        <v>53</v>
      </c>
      <c r="B22" s="1350"/>
      <c r="C22" s="1350"/>
      <c r="D22" s="1350"/>
      <c r="E22" s="1350"/>
      <c r="F22" s="1350"/>
      <c r="G22" s="1350"/>
      <c r="H22" s="1041"/>
      <c r="I22" s="1200">
        <f>SUM(I10:I20)</f>
        <v>3300000000000</v>
      </c>
      <c r="J22" s="1194"/>
      <c r="K22" s="1200">
        <f t="shared" ref="K22:U22" si="0">SUM(K10:K20)</f>
        <v>-822123000000</v>
      </c>
      <c r="L22" s="1193"/>
      <c r="M22" s="1200">
        <f t="shared" si="0"/>
        <v>-2461382000000</v>
      </c>
      <c r="N22" s="1193"/>
      <c r="O22" s="1200">
        <f t="shared" si="0"/>
        <v>-1771819000000</v>
      </c>
      <c r="P22" s="1193"/>
      <c r="Q22" s="1201">
        <f t="shared" si="0"/>
        <v>2184601000000</v>
      </c>
      <c r="R22" s="1195"/>
      <c r="S22" s="1202">
        <f t="shared" si="0"/>
        <v>-5260296000000</v>
      </c>
      <c r="T22" s="1197"/>
      <c r="U22" s="1201">
        <f t="shared" si="0"/>
        <v>5085000000</v>
      </c>
      <c r="V22" s="216"/>
    </row>
    <row r="23" spans="1:24" ht="19.5" customHeight="1" thickTop="1" x14ac:dyDescent="0.25">
      <c r="Q23" s="837"/>
      <c r="R23" s="837"/>
      <c r="S23" s="837"/>
      <c r="T23" s="837"/>
      <c r="U23" s="837"/>
    </row>
    <row r="24" spans="1:24" s="683" customFormat="1" ht="26.25" hidden="1" customHeight="1" thickBot="1" x14ac:dyDescent="0.6">
      <c r="A24" s="1349" t="s">
        <v>1786</v>
      </c>
      <c r="B24" s="1349"/>
      <c r="C24" s="1349"/>
      <c r="D24" s="1349"/>
      <c r="E24" s="1349"/>
      <c r="F24" s="1349"/>
      <c r="G24" s="1349"/>
      <c r="H24" s="720"/>
      <c r="I24" s="841"/>
      <c r="J24" s="841"/>
      <c r="K24" s="841"/>
      <c r="L24" s="841"/>
      <c r="M24" s="841"/>
      <c r="N24" s="841"/>
      <c r="O24" s="842"/>
      <c r="P24" s="842"/>
      <c r="Q24" s="852" t="s">
        <v>81</v>
      </c>
      <c r="R24" s="1030"/>
      <c r="S24" s="851"/>
      <c r="T24" s="851"/>
      <c r="U24" s="851"/>
      <c r="V24" s="683">
        <f>W16*-1</f>
        <v>706053</v>
      </c>
      <c r="W24" s="841"/>
      <c r="X24" s="841"/>
    </row>
    <row r="25" spans="1:24" s="692" customFormat="1" ht="17.25" hidden="1" customHeight="1" thickTop="1" thickBot="1" x14ac:dyDescent="0.7">
      <c r="A25" s="1357" t="s">
        <v>154</v>
      </c>
      <c r="B25" s="986"/>
      <c r="C25" s="1357" t="s">
        <v>73</v>
      </c>
      <c r="D25" s="986"/>
      <c r="E25" s="1357" t="s">
        <v>299</v>
      </c>
      <c r="F25" s="986"/>
      <c r="G25" s="1357" t="s">
        <v>1128</v>
      </c>
      <c r="H25" s="986"/>
      <c r="I25" s="1360" t="s">
        <v>1757</v>
      </c>
      <c r="J25" s="1043"/>
      <c r="K25" s="1346" t="s">
        <v>2128</v>
      </c>
      <c r="L25" s="1347"/>
      <c r="M25" s="1348"/>
      <c r="N25" s="1042"/>
      <c r="O25" s="1346" t="s">
        <v>1391</v>
      </c>
      <c r="P25" s="1347"/>
      <c r="Q25" s="1348"/>
      <c r="R25" s="878"/>
    </row>
    <row r="26" spans="1:24" s="692" customFormat="1" ht="17.25" hidden="1" customHeight="1" thickTop="1" thickBot="1" x14ac:dyDescent="0.7">
      <c r="A26" s="1358"/>
      <c r="B26" s="987"/>
      <c r="C26" s="1358"/>
      <c r="D26" s="987"/>
      <c r="E26" s="1358"/>
      <c r="F26" s="987"/>
      <c r="G26" s="1358"/>
      <c r="H26" s="987"/>
      <c r="I26" s="1361"/>
      <c r="J26" s="1044"/>
      <c r="K26" s="1346" t="s">
        <v>58</v>
      </c>
      <c r="L26" s="1347"/>
      <c r="M26" s="1348"/>
      <c r="N26" s="1042"/>
      <c r="O26" s="1346" t="s">
        <v>58</v>
      </c>
      <c r="P26" s="1347"/>
      <c r="Q26" s="1348"/>
      <c r="R26" s="878"/>
    </row>
    <row r="27" spans="1:24" s="692" customFormat="1" ht="17.25" hidden="1" customHeight="1" thickTop="1" thickBot="1" x14ac:dyDescent="0.7">
      <c r="A27" s="1359"/>
      <c r="B27" s="988"/>
      <c r="C27" s="1359"/>
      <c r="D27" s="988"/>
      <c r="E27" s="1359"/>
      <c r="F27" s="988"/>
      <c r="G27" s="1359"/>
      <c r="H27" s="988"/>
      <c r="I27" s="1362"/>
      <c r="J27" s="989"/>
      <c r="K27" s="840" t="s">
        <v>76</v>
      </c>
      <c r="L27" s="840"/>
      <c r="M27" s="840" t="s">
        <v>77</v>
      </c>
      <c r="N27" s="840"/>
      <c r="O27" s="840" t="s">
        <v>76</v>
      </c>
      <c r="P27" s="840"/>
      <c r="Q27" s="840" t="s">
        <v>77</v>
      </c>
      <c r="R27" s="878"/>
    </row>
    <row r="28" spans="1:24" s="237" customFormat="1" ht="21.75" hidden="1" customHeight="1" thickTop="1" thickBot="1" x14ac:dyDescent="0.6">
      <c r="A28" s="1354" t="s">
        <v>101</v>
      </c>
      <c r="B28" s="982"/>
      <c r="C28" s="601" t="s">
        <v>413</v>
      </c>
      <c r="D28" s="601"/>
      <c r="E28" s="581">
        <f>-'34'!D16</f>
        <v>-705419000000</v>
      </c>
      <c r="F28" s="581"/>
      <c r="G28" s="600">
        <v>0</v>
      </c>
      <c r="H28" s="600"/>
      <c r="I28" s="836">
        <v>0</v>
      </c>
      <c r="J28" s="836"/>
      <c r="K28" s="836">
        <v>0</v>
      </c>
      <c r="L28" s="836"/>
      <c r="M28" s="687">
        <f>E28</f>
        <v>-705419000000</v>
      </c>
      <c r="N28" s="687"/>
      <c r="O28" s="838">
        <v>0</v>
      </c>
      <c r="P28" s="838"/>
      <c r="Q28" s="687">
        <v>-207012064719</v>
      </c>
      <c r="R28" s="1033"/>
      <c r="V28" s="237">
        <f>U28*-1</f>
        <v>0</v>
      </c>
    </row>
    <row r="29" spans="1:24" s="237" customFormat="1" ht="21.75" hidden="1" customHeight="1" thickTop="1" thickBot="1" x14ac:dyDescent="0.6">
      <c r="A29" s="1355"/>
      <c r="B29" s="983"/>
      <c r="C29" s="601" t="s">
        <v>414</v>
      </c>
      <c r="D29" s="601"/>
      <c r="E29" s="581">
        <f>-'34'!D15</f>
        <v>-4217626000000</v>
      </c>
      <c r="F29" s="581"/>
      <c r="G29" s="600">
        <v>0</v>
      </c>
      <c r="H29" s="600"/>
      <c r="I29" s="836">
        <v>0</v>
      </c>
      <c r="J29" s="836"/>
      <c r="K29" s="836">
        <v>0</v>
      </c>
      <c r="L29" s="836"/>
      <c r="M29" s="687">
        <f>E29</f>
        <v>-4217626000000</v>
      </c>
      <c r="N29" s="687"/>
      <c r="O29" s="838">
        <v>0</v>
      </c>
      <c r="P29" s="838"/>
      <c r="Q29" s="687">
        <v>-1125242200000</v>
      </c>
      <c r="R29" s="1033"/>
      <c r="V29" s="237">
        <f>U29*-1</f>
        <v>0</v>
      </c>
    </row>
    <row r="30" spans="1:24" s="237" customFormat="1" ht="21.75" hidden="1" customHeight="1" thickTop="1" thickBot="1" x14ac:dyDescent="0.6">
      <c r="A30" s="1355"/>
      <c r="B30" s="983"/>
      <c r="C30" s="601" t="s">
        <v>415</v>
      </c>
      <c r="D30" s="601"/>
      <c r="E30" s="581">
        <f>-'34'!D18</f>
        <v>-153234000000</v>
      </c>
      <c r="F30" s="581"/>
      <c r="G30" s="600">
        <v>0</v>
      </c>
      <c r="H30" s="600"/>
      <c r="I30" s="836">
        <v>0</v>
      </c>
      <c r="J30" s="836"/>
      <c r="K30" s="836">
        <v>0</v>
      </c>
      <c r="L30" s="836"/>
      <c r="M30" s="687">
        <f>E30</f>
        <v>-153234000000</v>
      </c>
      <c r="N30" s="687"/>
      <c r="O30" s="838">
        <v>0</v>
      </c>
      <c r="P30" s="838"/>
      <c r="Q30" s="687">
        <v>-51114945560</v>
      </c>
      <c r="R30" s="1033"/>
      <c r="V30" s="237">
        <f>U30*-1</f>
        <v>0</v>
      </c>
    </row>
    <row r="31" spans="1:24" s="237" customFormat="1" ht="21.75" hidden="1" customHeight="1" thickTop="1" thickBot="1" x14ac:dyDescent="0.6">
      <c r="A31" s="1355"/>
      <c r="B31" s="983"/>
      <c r="C31" s="601" t="s">
        <v>421</v>
      </c>
      <c r="D31" s="601"/>
      <c r="E31" s="581">
        <f>-'34'!D17</f>
        <v>-1147367000000</v>
      </c>
      <c r="F31" s="581"/>
      <c r="G31" s="600">
        <v>0</v>
      </c>
      <c r="H31" s="600"/>
      <c r="I31" s="836">
        <v>0</v>
      </c>
      <c r="J31" s="836"/>
      <c r="K31" s="836">
        <v>0</v>
      </c>
      <c r="L31" s="836"/>
      <c r="M31" s="687">
        <f>E31</f>
        <v>-1147367000000</v>
      </c>
      <c r="N31" s="687"/>
      <c r="O31" s="838">
        <v>0</v>
      </c>
      <c r="P31" s="838"/>
      <c r="Q31" s="687">
        <v>-537459706053</v>
      </c>
      <c r="R31" s="1033"/>
      <c r="V31" s="237">
        <f>U31*-1</f>
        <v>0</v>
      </c>
    </row>
    <row r="32" spans="1:24" s="237" customFormat="1" ht="21.75" hidden="1" customHeight="1" thickTop="1" thickBot="1" x14ac:dyDescent="0.6">
      <c r="A32" s="1355"/>
      <c r="B32" s="983"/>
      <c r="C32" s="601" t="s">
        <v>416</v>
      </c>
      <c r="D32" s="601"/>
      <c r="E32" s="581">
        <f>-'34'!D19</f>
        <v>-238788000000</v>
      </c>
      <c r="F32" s="581"/>
      <c r="G32" s="600">
        <v>0</v>
      </c>
      <c r="H32" s="600"/>
      <c r="I32" s="836">
        <v>0</v>
      </c>
      <c r="J32" s="836"/>
      <c r="K32" s="836">
        <v>0</v>
      </c>
      <c r="L32" s="836"/>
      <c r="M32" s="687">
        <f>E32</f>
        <v>-238788000000</v>
      </c>
      <c r="N32" s="687"/>
      <c r="O32" s="838">
        <v>0</v>
      </c>
      <c r="P32" s="838"/>
      <c r="Q32" s="687">
        <v>-69654000000</v>
      </c>
      <c r="R32" s="1033"/>
      <c r="V32" s="237">
        <f>U32*-1</f>
        <v>0</v>
      </c>
    </row>
    <row r="33" spans="1:18" s="237" customFormat="1" ht="21.75" hidden="1" customHeight="1" thickTop="1" thickBot="1" x14ac:dyDescent="0.6">
      <c r="A33" s="1356"/>
      <c r="B33" s="984"/>
      <c r="C33" s="601" t="s">
        <v>417</v>
      </c>
      <c r="D33" s="601"/>
      <c r="E33" s="581">
        <f>-'40'!G10</f>
        <v>-295745000000</v>
      </c>
      <c r="F33" s="581"/>
      <c r="G33" s="581">
        <f>-'42'!G25</f>
        <v>-29379000000</v>
      </c>
      <c r="H33" s="581"/>
      <c r="I33" s="687">
        <f>-'42'!G12</f>
        <v>-157731000000</v>
      </c>
      <c r="J33" s="687"/>
      <c r="K33" s="836">
        <v>0</v>
      </c>
      <c r="L33" s="836"/>
      <c r="M33" s="687">
        <f>E33+G33+I33</f>
        <v>-482855000000</v>
      </c>
      <c r="N33" s="687"/>
      <c r="O33" s="838">
        <v>0</v>
      </c>
      <c r="P33" s="838"/>
      <c r="Q33" s="850">
        <f>-(75646264346+9579820102+43647992776)</f>
        <v>-128874077224</v>
      </c>
      <c r="R33" s="1034"/>
    </row>
    <row r="34" spans="1:18" s="236" customFormat="1" ht="21.75" hidden="1" customHeight="1" thickTop="1" thickBot="1" x14ac:dyDescent="0.7">
      <c r="A34" s="1351" t="s">
        <v>39</v>
      </c>
      <c r="B34" s="1352"/>
      <c r="C34" s="1353"/>
      <c r="D34" s="985"/>
      <c r="E34" s="581">
        <f>SUM(E28:E33)</f>
        <v>-6758179000000</v>
      </c>
      <c r="F34" s="581"/>
      <c r="G34" s="581">
        <f>SUM(G33)</f>
        <v>-29379000000</v>
      </c>
      <c r="H34" s="581"/>
      <c r="I34" s="687">
        <f>SUM(I28:I33)</f>
        <v>-157731000000</v>
      </c>
      <c r="J34" s="687"/>
      <c r="K34" s="835">
        <f>SUM(K28:K33)</f>
        <v>0</v>
      </c>
      <c r="L34" s="835"/>
      <c r="M34" s="687">
        <f>SUM(M28:M33)</f>
        <v>-6945289000000</v>
      </c>
      <c r="N34" s="687"/>
      <c r="O34" s="835">
        <v>0</v>
      </c>
      <c r="P34" s="835"/>
      <c r="Q34" s="687">
        <f>SUM(Q28:Q33)</f>
        <v>-2119356993556</v>
      </c>
      <c r="R34" s="1033"/>
    </row>
    <row r="35" spans="1:18" ht="22.5" customHeight="1" x14ac:dyDescent="0.25">
      <c r="A35" s="209"/>
      <c r="B35" s="209"/>
      <c r="C35" s="780"/>
      <c r="D35" s="780"/>
      <c r="E35" s="655"/>
      <c r="F35" s="655"/>
      <c r="G35" s="211"/>
      <c r="H35" s="211"/>
      <c r="I35" s="346"/>
      <c r="J35" s="346"/>
      <c r="K35" s="346"/>
      <c r="L35" s="346"/>
      <c r="M35" s="346"/>
      <c r="N35" s="346"/>
      <c r="O35" s="346"/>
      <c r="P35" s="346"/>
      <c r="Q35" s="839"/>
      <c r="R35" s="839"/>
    </row>
    <row r="36" spans="1:18" ht="23.25" x14ac:dyDescent="0.25">
      <c r="A36" s="209"/>
      <c r="B36" s="209"/>
      <c r="C36" s="780"/>
      <c r="D36" s="780"/>
      <c r="E36" s="655"/>
      <c r="F36" s="655"/>
      <c r="G36" s="211"/>
      <c r="H36" s="211"/>
      <c r="I36" s="346"/>
      <c r="J36" s="346"/>
      <c r="K36" s="346"/>
      <c r="L36" s="346"/>
      <c r="M36" s="346"/>
      <c r="N36" s="346"/>
      <c r="O36" s="346"/>
      <c r="P36" s="346"/>
      <c r="Q36" s="839"/>
      <c r="R36" s="839"/>
    </row>
    <row r="37" spans="1:18" ht="23.25" x14ac:dyDescent="0.25">
      <c r="A37" s="209"/>
      <c r="B37" s="209"/>
      <c r="C37" s="780"/>
      <c r="D37" s="780"/>
      <c r="E37" s="655"/>
      <c r="F37" s="655"/>
      <c r="G37" s="211"/>
      <c r="H37" s="211"/>
      <c r="I37" s="346"/>
      <c r="J37" s="346"/>
      <c r="K37" s="346"/>
      <c r="L37" s="346"/>
      <c r="M37" s="346"/>
      <c r="N37" s="346"/>
      <c r="O37" s="346"/>
      <c r="P37" s="346"/>
      <c r="Q37" s="839"/>
      <c r="R37" s="839"/>
    </row>
    <row r="38" spans="1:18" ht="23.25" x14ac:dyDescent="0.25">
      <c r="A38" s="209"/>
      <c r="B38" s="209"/>
      <c r="C38" s="780"/>
      <c r="D38" s="780"/>
      <c r="E38" s="655"/>
      <c r="F38" s="655"/>
      <c r="G38" s="211"/>
      <c r="H38" s="211"/>
      <c r="I38" s="346"/>
      <c r="J38" s="346"/>
      <c r="K38" s="346"/>
      <c r="L38" s="346"/>
      <c r="M38" s="346"/>
      <c r="N38" s="346"/>
      <c r="O38" s="346"/>
      <c r="P38" s="346"/>
      <c r="Q38" s="839"/>
      <c r="R38" s="839"/>
    </row>
    <row r="39" spans="1:18" ht="23.25" x14ac:dyDescent="0.25">
      <c r="A39" s="209"/>
      <c r="B39" s="209"/>
      <c r="C39" s="780"/>
      <c r="D39" s="780"/>
      <c r="E39" s="655"/>
      <c r="F39" s="655"/>
      <c r="G39" s="211"/>
      <c r="H39" s="211"/>
      <c r="I39" s="346"/>
      <c r="J39" s="346"/>
      <c r="K39" s="346"/>
      <c r="L39" s="346"/>
      <c r="M39" s="346"/>
      <c r="N39" s="346"/>
      <c r="O39" s="346"/>
      <c r="P39" s="346"/>
      <c r="Q39" s="839"/>
      <c r="R39" s="839"/>
    </row>
    <row r="40" spans="1:18" ht="23.25" x14ac:dyDescent="0.25">
      <c r="A40" s="209"/>
      <c r="B40" s="209"/>
      <c r="C40" s="780"/>
      <c r="D40" s="780"/>
      <c r="E40" s="655"/>
      <c r="F40" s="655"/>
      <c r="G40" s="211"/>
      <c r="H40" s="211"/>
      <c r="I40" s="346"/>
      <c r="J40" s="346"/>
      <c r="K40" s="346"/>
      <c r="L40" s="346"/>
      <c r="M40" s="346"/>
      <c r="N40" s="346"/>
      <c r="O40" s="346"/>
      <c r="P40" s="346"/>
      <c r="Q40" s="839"/>
      <c r="R40" s="839"/>
    </row>
    <row r="41" spans="1:18" ht="23.25" x14ac:dyDescent="0.25">
      <c r="A41" s="209"/>
      <c r="B41" s="209"/>
      <c r="C41" s="780"/>
      <c r="D41" s="780"/>
      <c r="E41" s="655"/>
      <c r="F41" s="655"/>
      <c r="G41" s="211"/>
      <c r="H41" s="211"/>
      <c r="I41" s="346"/>
      <c r="J41" s="346"/>
      <c r="K41" s="346"/>
      <c r="L41" s="346"/>
      <c r="M41" s="346"/>
      <c r="N41" s="346"/>
      <c r="O41" s="346"/>
      <c r="P41" s="346"/>
      <c r="Q41" s="839"/>
      <c r="R41" s="839"/>
    </row>
    <row r="42" spans="1:18" ht="15" x14ac:dyDescent="0.25"/>
  </sheetData>
  <mergeCells count="19">
    <mergeCell ref="A34:C34"/>
    <mergeCell ref="A28:A33"/>
    <mergeCell ref="G25:G27"/>
    <mergeCell ref="I25:I27"/>
    <mergeCell ref="A25:A27"/>
    <mergeCell ref="C25:C27"/>
    <mergeCell ref="E25:E27"/>
    <mergeCell ref="K25:M25"/>
    <mergeCell ref="O25:Q25"/>
    <mergeCell ref="K26:M26"/>
    <mergeCell ref="O26:Q26"/>
    <mergeCell ref="A3:U3"/>
    <mergeCell ref="A24:G24"/>
    <mergeCell ref="A22:G22"/>
    <mergeCell ref="A2:U2"/>
    <mergeCell ref="A1:U1"/>
    <mergeCell ref="A10:A20"/>
    <mergeCell ref="A5:O5"/>
    <mergeCell ref="A7:I7"/>
  </mergeCells>
  <printOptions horizontalCentered="1"/>
  <pageMargins left="0.51181102362204722" right="0.70866141732283472" top="0.74803149606299213" bottom="0.55118110236220474" header="0.31496062992125984" footer="0.31496062992125984"/>
  <pageSetup paperSize="9" scale="90" orientation="landscape" r:id="rId1"/>
  <headerFooter>
    <oddFooter>&amp;C&amp;"B Nazanin,Regular"&amp;A</oddFooter>
  </headerFooter>
  <ignoredErrors>
    <ignoredError sqref="G34 V14 V20 V12 V18" formula="1"/>
  </ignoredError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AADE9-0F63-4B4A-BC98-7B76FA77F4DD}">
  <sheetPr>
    <tabColor rgb="FFFFFF00"/>
    <pageSetUpPr fitToPage="1"/>
  </sheetPr>
  <dimension ref="A1:Y28"/>
  <sheetViews>
    <sheetView rightToLeft="1" tabSelected="1" view="pageBreakPreview" topLeftCell="A5" zoomScale="110" zoomScaleNormal="70" zoomScaleSheetLayoutView="110" zoomScalePageLayoutView="55" workbookViewId="0">
      <pane ySplit="1" topLeftCell="A6" activePane="bottomLeft" state="frozen"/>
      <selection activeCell="J22" sqref="J22"/>
      <selection pane="bottomLeft" activeCell="J22" sqref="J22"/>
    </sheetView>
  </sheetViews>
  <sheetFormatPr defaultColWidth="8.7109375" defaultRowHeight="150" customHeight="1" x14ac:dyDescent="0.25"/>
  <cols>
    <col min="1" max="1" width="11.7109375" style="235" customWidth="1"/>
    <col min="2" max="2" width="0.85546875" style="235" customWidth="1"/>
    <col min="3" max="3" width="34.140625" style="661" customWidth="1"/>
    <col min="4" max="4" width="0.85546875" style="661" customWidth="1"/>
    <col min="5" max="5" width="16.140625" style="661" customWidth="1"/>
    <col min="6" max="6" width="0.85546875" style="661" customWidth="1"/>
    <col min="7" max="7" width="14.28515625" style="235" customWidth="1"/>
    <col min="8" max="8" width="0.85546875" style="235" customWidth="1"/>
    <col min="9" max="9" width="14.28515625" style="837" customWidth="1"/>
    <col min="10" max="10" width="0.85546875" style="837" customWidth="1"/>
    <col min="11" max="11" width="14.28515625" style="837" customWidth="1"/>
    <col min="12" max="12" width="0.85546875" style="837" customWidth="1"/>
    <col min="13" max="13" width="14.28515625" style="837" customWidth="1"/>
    <col min="14" max="14" width="0.85546875" style="837" customWidth="1"/>
    <col min="15" max="15" width="14.28515625" style="837" customWidth="1"/>
    <col min="16" max="16" width="0.85546875" style="837" customWidth="1"/>
    <col min="17" max="17" width="15.7109375" style="476" customWidth="1"/>
    <col min="18" max="19" width="13.5703125" style="476" customWidth="1"/>
    <col min="20" max="20" width="18.5703125" bestFit="1" customWidth="1"/>
    <col min="21" max="21" width="18.5703125" style="216" bestFit="1" customWidth="1"/>
    <col min="22" max="22" width="17.28515625" style="216" bestFit="1" customWidth="1"/>
    <col min="23" max="23" width="18.7109375" style="216" bestFit="1" customWidth="1"/>
    <col min="24" max="25" width="17.28515625" style="216" bestFit="1" customWidth="1"/>
    <col min="26" max="16384" width="8.7109375" style="216"/>
  </cols>
  <sheetData>
    <row r="1" spans="1:22" s="206" customFormat="1" ht="19.5" customHeight="1" x14ac:dyDescent="0.25">
      <c r="A1" s="1240" t="str">
        <f>'2'!A1:I1</f>
        <v>شرکت پالایش میعانات گازی آدیش جنوبی (سهامي خاص) - در مرحله قبل از بهره برداری</v>
      </c>
      <c r="B1" s="1240"/>
      <c r="C1" s="1240"/>
      <c r="D1" s="1240"/>
      <c r="E1" s="1240"/>
      <c r="F1" s="1240"/>
      <c r="G1" s="1240"/>
      <c r="H1" s="1240"/>
      <c r="I1" s="1240"/>
      <c r="J1" s="1240"/>
      <c r="K1" s="1240"/>
      <c r="L1" s="1240"/>
      <c r="M1" s="1240"/>
      <c r="N1" s="1240"/>
      <c r="O1" s="1240"/>
      <c r="P1" s="1240"/>
      <c r="Q1" s="1240"/>
      <c r="R1" s="1240"/>
      <c r="S1" s="1240"/>
    </row>
    <row r="2" spans="1:22" s="206" customFormat="1" ht="19.5" customHeight="1" x14ac:dyDescent="0.25">
      <c r="A2" s="1240" t="str">
        <f>'5'!A2:H2</f>
        <v xml:space="preserve">یادداشت های توضیحی صورت های مالی </v>
      </c>
      <c r="B2" s="1240"/>
      <c r="C2" s="1240"/>
      <c r="D2" s="1240"/>
      <c r="E2" s="1240"/>
      <c r="F2" s="1240"/>
      <c r="G2" s="1240"/>
      <c r="H2" s="1240"/>
      <c r="I2" s="1240"/>
      <c r="J2" s="1240"/>
      <c r="K2" s="1240"/>
      <c r="L2" s="1240"/>
      <c r="M2" s="1240"/>
      <c r="N2" s="1240"/>
      <c r="O2" s="1240"/>
      <c r="P2" s="1240"/>
      <c r="Q2" s="1240"/>
      <c r="R2" s="1240"/>
      <c r="S2" s="1240"/>
    </row>
    <row r="3" spans="1:22" s="206" customFormat="1" ht="19.5" customHeight="1" x14ac:dyDescent="0.25">
      <c r="A3" s="1240" t="str">
        <f>'5'!A3:H3</f>
        <v>سال مالی منتهی به 29 اسفندماه 1400</v>
      </c>
      <c r="B3" s="1240"/>
      <c r="C3" s="1240"/>
      <c r="D3" s="1240"/>
      <c r="E3" s="1240"/>
      <c r="F3" s="1240"/>
      <c r="G3" s="1240"/>
      <c r="H3" s="1240"/>
      <c r="I3" s="1240"/>
      <c r="J3" s="1240"/>
      <c r="K3" s="1240"/>
      <c r="L3" s="1240"/>
      <c r="M3" s="1240"/>
      <c r="N3" s="1240"/>
      <c r="O3" s="1240"/>
      <c r="P3" s="1240"/>
      <c r="Q3" s="1240"/>
      <c r="R3" s="1240"/>
      <c r="S3" s="1240"/>
    </row>
    <row r="4" spans="1:22" ht="18.75" customHeight="1" x14ac:dyDescent="0.6">
      <c r="A4" s="234"/>
      <c r="B4" s="234"/>
      <c r="C4" s="833"/>
      <c r="D4" s="833"/>
      <c r="E4" s="833"/>
      <c r="F4" s="833"/>
      <c r="G4" s="234"/>
      <c r="H4" s="234"/>
      <c r="I4" s="834"/>
      <c r="J4" s="834"/>
      <c r="K4" s="834"/>
      <c r="L4" s="834"/>
      <c r="M4" s="834"/>
      <c r="N4" s="834"/>
      <c r="O4" s="834"/>
      <c r="P4" s="834"/>
    </row>
    <row r="5" spans="1:22" s="683" customFormat="1" ht="26.25" customHeight="1" x14ac:dyDescent="0.55000000000000004">
      <c r="A5" s="1363" t="s">
        <v>1786</v>
      </c>
      <c r="B5" s="1363"/>
      <c r="C5" s="1363"/>
      <c r="D5" s="1363"/>
      <c r="E5" s="1363"/>
      <c r="F5" s="1363"/>
      <c r="G5" s="1363"/>
      <c r="H5" s="720"/>
      <c r="I5" s="841"/>
      <c r="J5" s="841"/>
      <c r="K5" s="841"/>
      <c r="L5" s="841"/>
      <c r="M5" s="841"/>
      <c r="N5" s="841"/>
      <c r="O5" s="842"/>
      <c r="P5" s="842"/>
      <c r="Q5" s="1030" t="s">
        <v>81</v>
      </c>
      <c r="R5" s="851"/>
      <c r="S5" s="851"/>
      <c r="T5" s="683" t="e">
        <f>#REF!*-1</f>
        <v>#REF!</v>
      </c>
      <c r="U5" s="841"/>
      <c r="V5" s="841"/>
    </row>
    <row r="6" spans="1:22" s="942" customFormat="1" ht="20.25" customHeight="1" x14ac:dyDescent="0.65">
      <c r="A6" s="1364" t="s">
        <v>75</v>
      </c>
      <c r="B6" s="1031"/>
      <c r="C6" s="1364" t="s">
        <v>73</v>
      </c>
      <c r="D6" s="1031"/>
      <c r="E6" s="1364" t="s">
        <v>299</v>
      </c>
      <c r="F6" s="1031"/>
      <c r="G6" s="1364" t="s">
        <v>1128</v>
      </c>
      <c r="H6" s="1031"/>
      <c r="I6" s="1366" t="s">
        <v>1757</v>
      </c>
      <c r="J6" s="964"/>
      <c r="K6" s="1366" t="s">
        <v>2128</v>
      </c>
      <c r="L6" s="1366"/>
      <c r="M6" s="1366"/>
      <c r="N6" s="964"/>
      <c r="O6" s="1366" t="s">
        <v>1391</v>
      </c>
      <c r="P6" s="1366"/>
      <c r="Q6" s="1366"/>
    </row>
    <row r="7" spans="1:22" s="942" customFormat="1" ht="20.25" customHeight="1" x14ac:dyDescent="0.65">
      <c r="A7" s="1364"/>
      <c r="B7" s="1031"/>
      <c r="C7" s="1364"/>
      <c r="D7" s="1031"/>
      <c r="E7" s="1364"/>
      <c r="F7" s="1031"/>
      <c r="G7" s="1364"/>
      <c r="H7" s="1031"/>
      <c r="I7" s="1366"/>
      <c r="J7" s="964"/>
      <c r="K7" s="1366" t="s">
        <v>58</v>
      </c>
      <c r="L7" s="1366"/>
      <c r="M7" s="1366"/>
      <c r="N7" s="964"/>
      <c r="O7" s="1366" t="s">
        <v>58</v>
      </c>
      <c r="P7" s="1366"/>
      <c r="Q7" s="1366"/>
    </row>
    <row r="8" spans="1:22" s="942" customFormat="1" ht="20.25" customHeight="1" x14ac:dyDescent="0.65">
      <c r="A8" s="1365"/>
      <c r="B8" s="1031"/>
      <c r="C8" s="1365"/>
      <c r="D8" s="1031"/>
      <c r="E8" s="1365"/>
      <c r="F8" s="1031"/>
      <c r="G8" s="1365"/>
      <c r="H8" s="1031"/>
      <c r="I8" s="1367"/>
      <c r="J8" s="964"/>
      <c r="K8" s="1036" t="s">
        <v>76</v>
      </c>
      <c r="L8" s="964"/>
      <c r="M8" s="1036" t="s">
        <v>77</v>
      </c>
      <c r="N8" s="964"/>
      <c r="O8" s="1036" t="s">
        <v>76</v>
      </c>
      <c r="P8" s="964"/>
      <c r="Q8" s="1036" t="s">
        <v>77</v>
      </c>
    </row>
    <row r="9" spans="1:22" s="433" customFormat="1" ht="27" customHeight="1" x14ac:dyDescent="0.55000000000000004">
      <c r="A9" s="1344" t="s">
        <v>101</v>
      </c>
      <c r="B9" s="1032"/>
      <c r="C9" s="1063" t="s">
        <v>2473</v>
      </c>
      <c r="D9" s="1035"/>
      <c r="E9" s="1203">
        <f>-'34'!D16</f>
        <v>-705419000000</v>
      </c>
      <c r="F9" s="1203"/>
      <c r="G9" s="1065">
        <v>0</v>
      </c>
      <c r="H9" s="1065"/>
      <c r="I9" s="1204">
        <v>0</v>
      </c>
      <c r="J9" s="1204"/>
      <c r="K9" s="1204">
        <v>0</v>
      </c>
      <c r="L9" s="1204"/>
      <c r="M9" s="1205">
        <f>E9</f>
        <v>-705419000000</v>
      </c>
      <c r="N9" s="1205"/>
      <c r="O9" s="1206">
        <v>0</v>
      </c>
      <c r="P9" s="1206"/>
      <c r="Q9" s="1205">
        <v>-207012000000</v>
      </c>
      <c r="T9" s="433">
        <f>S9*-1</f>
        <v>0</v>
      </c>
    </row>
    <row r="10" spans="1:22" s="433" customFormat="1" ht="5.25" customHeight="1" x14ac:dyDescent="0.55000000000000004">
      <c r="A10" s="1344"/>
      <c r="B10" s="1032"/>
      <c r="C10" s="1063"/>
      <c r="D10" s="1035"/>
      <c r="E10" s="1203"/>
      <c r="F10" s="1203"/>
      <c r="G10" s="1065"/>
      <c r="H10" s="1065"/>
      <c r="I10" s="1204"/>
      <c r="J10" s="1204"/>
      <c r="K10" s="1204"/>
      <c r="L10" s="1204"/>
      <c r="M10" s="1205"/>
      <c r="N10" s="1205"/>
      <c r="O10" s="1206"/>
      <c r="P10" s="1206"/>
      <c r="Q10" s="1205"/>
    </row>
    <row r="11" spans="1:22" s="433" customFormat="1" ht="27" customHeight="1" x14ac:dyDescent="0.55000000000000004">
      <c r="A11" s="1344"/>
      <c r="B11" s="1032"/>
      <c r="C11" s="1063" t="s">
        <v>2599</v>
      </c>
      <c r="D11" s="1035"/>
      <c r="E11" s="1203">
        <f>-'34'!D15</f>
        <v>-4217626000000</v>
      </c>
      <c r="F11" s="1203"/>
      <c r="G11" s="1065">
        <v>0</v>
      </c>
      <c r="H11" s="1065"/>
      <c r="I11" s="1204">
        <v>0</v>
      </c>
      <c r="J11" s="1204"/>
      <c r="K11" s="1204">
        <v>0</v>
      </c>
      <c r="L11" s="1204"/>
      <c r="M11" s="1205">
        <f>E11</f>
        <v>-4217626000000</v>
      </c>
      <c r="N11" s="1205"/>
      <c r="O11" s="1206">
        <v>0</v>
      </c>
      <c r="P11" s="1206"/>
      <c r="Q11" s="1205">
        <v>-1125242000000</v>
      </c>
      <c r="T11" s="433">
        <f>S11*-1</f>
        <v>0</v>
      </c>
    </row>
    <row r="12" spans="1:22" s="433" customFormat="1" ht="5.25" customHeight="1" x14ac:dyDescent="0.55000000000000004">
      <c r="A12" s="1344"/>
      <c r="B12" s="1032"/>
      <c r="C12" s="1063"/>
      <c r="D12" s="1035"/>
      <c r="E12" s="1203"/>
      <c r="F12" s="1203"/>
      <c r="G12" s="1065"/>
      <c r="H12" s="1065"/>
      <c r="I12" s="1204"/>
      <c r="J12" s="1204"/>
      <c r="K12" s="1204"/>
      <c r="L12" s="1204"/>
      <c r="M12" s="1205"/>
      <c r="N12" s="1205"/>
      <c r="O12" s="1206"/>
      <c r="P12" s="1206"/>
      <c r="Q12" s="1205"/>
    </row>
    <row r="13" spans="1:22" s="433" customFormat="1" ht="27" customHeight="1" x14ac:dyDescent="0.55000000000000004">
      <c r="A13" s="1344"/>
      <c r="B13" s="1032"/>
      <c r="C13" s="1063" t="s">
        <v>2600</v>
      </c>
      <c r="D13" s="1035"/>
      <c r="E13" s="1203">
        <f>-'34'!D18</f>
        <v>-153234000000</v>
      </c>
      <c r="F13" s="1203"/>
      <c r="G13" s="1065">
        <v>0</v>
      </c>
      <c r="H13" s="1065"/>
      <c r="I13" s="1204">
        <v>0</v>
      </c>
      <c r="J13" s="1204"/>
      <c r="K13" s="1204">
        <v>0</v>
      </c>
      <c r="L13" s="1204"/>
      <c r="M13" s="1205">
        <f>E13</f>
        <v>-153234000000</v>
      </c>
      <c r="N13" s="1205"/>
      <c r="O13" s="1206">
        <v>0</v>
      </c>
      <c r="P13" s="1206"/>
      <c r="Q13" s="1205">
        <v>-51115000000</v>
      </c>
      <c r="T13" s="433">
        <f>S13*-1</f>
        <v>0</v>
      </c>
    </row>
    <row r="14" spans="1:22" s="433" customFormat="1" ht="5.25" customHeight="1" x14ac:dyDescent="0.55000000000000004">
      <c r="A14" s="1344"/>
      <c r="B14" s="1032"/>
      <c r="C14" s="1063"/>
      <c r="D14" s="1035"/>
      <c r="E14" s="1203"/>
      <c r="F14" s="1203"/>
      <c r="G14" s="1065"/>
      <c r="H14" s="1065"/>
      <c r="I14" s="1204"/>
      <c r="J14" s="1204"/>
      <c r="K14" s="1204"/>
      <c r="L14" s="1204"/>
      <c r="M14" s="1205"/>
      <c r="N14" s="1205"/>
      <c r="O14" s="1206"/>
      <c r="P14" s="1206"/>
      <c r="Q14" s="1205"/>
    </row>
    <row r="15" spans="1:22" s="433" customFormat="1" ht="27" customHeight="1" x14ac:dyDescent="0.55000000000000004">
      <c r="A15" s="1344"/>
      <c r="B15" s="1032"/>
      <c r="C15" s="1063" t="s">
        <v>2601</v>
      </c>
      <c r="D15" s="1035"/>
      <c r="E15" s="1203">
        <f>-'34'!D17</f>
        <v>-1147367000000</v>
      </c>
      <c r="F15" s="1203"/>
      <c r="G15" s="1065">
        <v>0</v>
      </c>
      <c r="H15" s="1065"/>
      <c r="I15" s="1204">
        <v>0</v>
      </c>
      <c r="J15" s="1204"/>
      <c r="K15" s="1204">
        <v>0</v>
      </c>
      <c r="L15" s="1204"/>
      <c r="M15" s="1205">
        <f>E15</f>
        <v>-1147367000000</v>
      </c>
      <c r="N15" s="1205"/>
      <c r="O15" s="1206">
        <v>0</v>
      </c>
      <c r="P15" s="1206"/>
      <c r="Q15" s="1205">
        <v>-537460000000</v>
      </c>
      <c r="T15" s="433">
        <f>S15*-1</f>
        <v>0</v>
      </c>
    </row>
    <row r="16" spans="1:22" s="433" customFormat="1" ht="5.25" customHeight="1" x14ac:dyDescent="0.55000000000000004">
      <c r="A16" s="1344"/>
      <c r="B16" s="1032"/>
      <c r="C16" s="1063"/>
      <c r="D16" s="1035"/>
      <c r="E16" s="1203"/>
      <c r="F16" s="1203"/>
      <c r="G16" s="1065"/>
      <c r="H16" s="1065"/>
      <c r="I16" s="1204"/>
      <c r="J16" s="1204"/>
      <c r="K16" s="1204"/>
      <c r="L16" s="1204"/>
      <c r="M16" s="1205"/>
      <c r="N16" s="1205"/>
      <c r="O16" s="1206"/>
      <c r="P16" s="1206"/>
      <c r="Q16" s="1205"/>
    </row>
    <row r="17" spans="1:25" s="433" customFormat="1" ht="27" customHeight="1" x14ac:dyDescent="0.55000000000000004">
      <c r="A17" s="1344"/>
      <c r="B17" s="1032"/>
      <c r="C17" s="1063" t="s">
        <v>416</v>
      </c>
      <c r="D17" s="1035"/>
      <c r="E17" s="1203">
        <f>-'34'!D19</f>
        <v>-238788000000</v>
      </c>
      <c r="F17" s="1203"/>
      <c r="G17" s="1065">
        <v>0</v>
      </c>
      <c r="H17" s="1065"/>
      <c r="I17" s="1204">
        <v>0</v>
      </c>
      <c r="J17" s="1204"/>
      <c r="K17" s="1204">
        <v>0</v>
      </c>
      <c r="L17" s="1204"/>
      <c r="M17" s="1205">
        <f>E17</f>
        <v>-238788000000</v>
      </c>
      <c r="N17" s="1205"/>
      <c r="O17" s="1206">
        <v>0</v>
      </c>
      <c r="P17" s="1206"/>
      <c r="Q17" s="1205">
        <v>-69654000000</v>
      </c>
      <c r="T17" s="433">
        <f>S17*-1</f>
        <v>0</v>
      </c>
    </row>
    <row r="18" spans="1:25" s="433" customFormat="1" ht="5.25" customHeight="1" x14ac:dyDescent="0.55000000000000004">
      <c r="A18" s="1344"/>
      <c r="B18" s="1032"/>
      <c r="C18" s="1063"/>
      <c r="D18" s="1035"/>
      <c r="E18" s="1203"/>
      <c r="F18" s="1203"/>
      <c r="G18" s="1065"/>
      <c r="H18" s="1065"/>
      <c r="I18" s="1204"/>
      <c r="J18" s="1204"/>
      <c r="K18" s="1204"/>
      <c r="L18" s="1204"/>
      <c r="M18" s="1205"/>
      <c r="N18" s="1205"/>
      <c r="O18" s="1206"/>
      <c r="P18" s="1206"/>
      <c r="Q18" s="1205"/>
    </row>
    <row r="19" spans="1:25" s="433" customFormat="1" ht="27" customHeight="1" x14ac:dyDescent="0.55000000000000004">
      <c r="A19" s="1344"/>
      <c r="B19" s="1032"/>
      <c r="C19" s="1063" t="s">
        <v>417</v>
      </c>
      <c r="D19" s="1035"/>
      <c r="E19" s="1203">
        <f>-'40'!G10</f>
        <v>-295745000000</v>
      </c>
      <c r="F19" s="1203"/>
      <c r="G19" s="1203">
        <f>-'42'!G25</f>
        <v>-29379000000</v>
      </c>
      <c r="H19" s="1203"/>
      <c r="I19" s="1205">
        <f>-'42'!G12</f>
        <v>-157731000000</v>
      </c>
      <c r="J19" s="1205"/>
      <c r="K19" s="1204">
        <v>0</v>
      </c>
      <c r="L19" s="1204"/>
      <c r="M19" s="1205">
        <f>E19+G19+I19</f>
        <v>-482855000000</v>
      </c>
      <c r="N19" s="1205"/>
      <c r="O19" s="1206">
        <v>0</v>
      </c>
      <c r="P19" s="1206"/>
      <c r="Q19" s="1193">
        <f>-(75646264346+9579820102+43647992776)</f>
        <v>-128874000000</v>
      </c>
    </row>
    <row r="20" spans="1:25" s="236" customFormat="1" ht="34.5" customHeight="1" thickBot="1" x14ac:dyDescent="0.7">
      <c r="A20" s="1232" t="s">
        <v>39</v>
      </c>
      <c r="B20" s="1232"/>
      <c r="C20" s="1232"/>
      <c r="D20" s="211"/>
      <c r="E20" s="1207">
        <f>SUM(E9:E19)</f>
        <v>-6758179000000</v>
      </c>
      <c r="F20" s="1203"/>
      <c r="G20" s="1207">
        <f>SUM(G19)</f>
        <v>-29379000000</v>
      </c>
      <c r="H20" s="1203"/>
      <c r="I20" s="1208">
        <f>SUM(I9:I19)</f>
        <v>-157731000000</v>
      </c>
      <c r="J20" s="1205"/>
      <c r="K20" s="1209">
        <f>SUM(K9:K19)</f>
        <v>0</v>
      </c>
      <c r="L20" s="1100"/>
      <c r="M20" s="1208">
        <f>SUM(M9:M19)</f>
        <v>-6945289000000</v>
      </c>
      <c r="N20" s="1205"/>
      <c r="O20" s="1209">
        <v>0</v>
      </c>
      <c r="P20" s="1100"/>
      <c r="Q20" s="1208">
        <f>SUM(Q9:Q19)</f>
        <v>-2119357000000</v>
      </c>
    </row>
    <row r="21" spans="1:25" ht="22.5" customHeight="1" thickTop="1" x14ac:dyDescent="0.25">
      <c r="A21" s="209"/>
      <c r="B21" s="209"/>
      <c r="C21" s="780"/>
      <c r="D21" s="780"/>
      <c r="E21" s="655"/>
      <c r="F21" s="655"/>
      <c r="G21" s="211"/>
      <c r="H21" s="211"/>
      <c r="I21" s="346"/>
      <c r="J21" s="346"/>
      <c r="K21" s="346"/>
      <c r="L21" s="346"/>
      <c r="M21" s="346"/>
      <c r="N21" s="346"/>
      <c r="O21" s="346"/>
      <c r="P21" s="346"/>
      <c r="Q21" s="839"/>
    </row>
    <row r="22" spans="1:25" ht="23.25" x14ac:dyDescent="0.25">
      <c r="A22" s="209"/>
      <c r="B22" s="209"/>
      <c r="C22" s="780"/>
      <c r="D22" s="780"/>
      <c r="E22" s="655"/>
      <c r="F22" s="655"/>
      <c r="G22" s="211"/>
      <c r="H22" s="211"/>
      <c r="I22" s="346"/>
      <c r="J22" s="346"/>
      <c r="K22" s="346"/>
      <c r="L22" s="346"/>
      <c r="M22" s="346"/>
      <c r="N22" s="346"/>
      <c r="O22" s="346"/>
      <c r="P22" s="346"/>
      <c r="Q22" s="839"/>
    </row>
    <row r="23" spans="1:25" ht="23.25" x14ac:dyDescent="0.25">
      <c r="A23" s="209"/>
      <c r="B23" s="209"/>
      <c r="C23" s="780"/>
      <c r="D23" s="780"/>
      <c r="E23" s="655"/>
      <c r="F23" s="655"/>
      <c r="G23" s="211"/>
      <c r="H23" s="211"/>
      <c r="I23" s="346"/>
      <c r="J23" s="346"/>
      <c r="K23" s="346"/>
      <c r="L23" s="346"/>
      <c r="M23" s="346"/>
      <c r="N23" s="346"/>
      <c r="O23" s="346"/>
      <c r="P23" s="346"/>
      <c r="Q23" s="839"/>
    </row>
    <row r="24" spans="1:25" ht="23.25" x14ac:dyDescent="0.25">
      <c r="A24" s="209"/>
      <c r="B24" s="209"/>
      <c r="C24" s="780"/>
      <c r="D24" s="780"/>
      <c r="E24" s="655"/>
      <c r="F24" s="655"/>
      <c r="G24" s="211"/>
      <c r="H24" s="211"/>
      <c r="I24" s="346"/>
      <c r="J24" s="346"/>
      <c r="K24" s="346"/>
      <c r="L24" s="346"/>
      <c r="M24" s="346"/>
      <c r="N24" s="346"/>
      <c r="O24" s="346"/>
      <c r="P24" s="346"/>
      <c r="Q24" s="839"/>
    </row>
    <row r="25" spans="1:25" ht="23.25" x14ac:dyDescent="0.25">
      <c r="A25" s="209"/>
      <c r="B25" s="209"/>
      <c r="C25" s="780"/>
      <c r="D25" s="780"/>
      <c r="E25" s="655"/>
      <c r="F25" s="655"/>
      <c r="G25" s="211"/>
      <c r="H25" s="211"/>
      <c r="I25" s="346"/>
      <c r="J25" s="346"/>
      <c r="K25" s="346"/>
      <c r="L25" s="346"/>
      <c r="M25" s="346"/>
      <c r="N25" s="346"/>
      <c r="O25" s="346"/>
      <c r="P25" s="346"/>
      <c r="Q25" s="839"/>
    </row>
    <row r="26" spans="1:25" ht="23.25" x14ac:dyDescent="0.25">
      <c r="A26" s="209"/>
      <c r="B26" s="209"/>
      <c r="C26" s="780"/>
      <c r="D26" s="780"/>
      <c r="E26" s="655"/>
      <c r="F26" s="655"/>
      <c r="G26" s="211"/>
      <c r="H26" s="211"/>
      <c r="I26" s="346"/>
      <c r="J26" s="346"/>
      <c r="K26" s="346"/>
      <c r="L26" s="346"/>
      <c r="M26" s="346"/>
      <c r="N26" s="346"/>
      <c r="O26" s="346"/>
      <c r="P26" s="346"/>
      <c r="Q26" s="839"/>
    </row>
    <row r="27" spans="1:25" s="476" customFormat="1" ht="23.25" x14ac:dyDescent="0.25">
      <c r="A27" s="209"/>
      <c r="B27" s="209"/>
      <c r="C27" s="780"/>
      <c r="D27" s="780"/>
      <c r="E27" s="655"/>
      <c r="F27" s="655"/>
      <c r="G27" s="211"/>
      <c r="H27" s="211"/>
      <c r="I27" s="346"/>
      <c r="J27" s="346"/>
      <c r="K27" s="346"/>
      <c r="L27" s="346"/>
      <c r="M27" s="346"/>
      <c r="N27" s="346"/>
      <c r="O27" s="346"/>
      <c r="P27" s="346"/>
      <c r="Q27" s="839"/>
      <c r="T27"/>
      <c r="U27" s="216"/>
      <c r="V27" s="216"/>
      <c r="W27" s="216"/>
      <c r="X27" s="216"/>
      <c r="Y27" s="216"/>
    </row>
    <row r="28" spans="1:25" s="476" customFormat="1" ht="15" x14ac:dyDescent="0.25">
      <c r="A28" s="235"/>
      <c r="B28" s="235"/>
      <c r="C28" s="661"/>
      <c r="D28" s="661"/>
      <c r="E28" s="661"/>
      <c r="F28" s="661"/>
      <c r="G28" s="235"/>
      <c r="H28" s="235"/>
      <c r="I28" s="837"/>
      <c r="J28" s="837"/>
      <c r="K28" s="837"/>
      <c r="L28" s="837"/>
      <c r="M28" s="837"/>
      <c r="N28" s="837"/>
      <c r="O28" s="837"/>
      <c r="P28" s="837"/>
      <c r="T28"/>
      <c r="U28" s="216"/>
      <c r="V28" s="216"/>
      <c r="W28" s="216"/>
      <c r="X28" s="216"/>
      <c r="Y28" s="216"/>
    </row>
  </sheetData>
  <mergeCells count="15">
    <mergeCell ref="A20:C20"/>
    <mergeCell ref="I6:I8"/>
    <mergeCell ref="K6:M6"/>
    <mergeCell ref="O6:Q6"/>
    <mergeCell ref="K7:M7"/>
    <mergeCell ref="O7:Q7"/>
    <mergeCell ref="A9:A19"/>
    <mergeCell ref="A1:S1"/>
    <mergeCell ref="A2:S2"/>
    <mergeCell ref="A3:S3"/>
    <mergeCell ref="A5:G5"/>
    <mergeCell ref="A6:A8"/>
    <mergeCell ref="C6:C8"/>
    <mergeCell ref="E6:E8"/>
    <mergeCell ref="G6:G8"/>
  </mergeCells>
  <printOptions horizontalCentered="1"/>
  <pageMargins left="0.51181102362204722" right="0.70866141732283472" top="0.74803149606299213" bottom="0.55118110236220474" header="0.31496062992125984" footer="0.31496062992125984"/>
  <pageSetup paperSize="9" scale="85" orientation="landscape" r:id="rId1"/>
  <headerFooter>
    <oddFooter>&amp;C&amp;"B Nazanin,Regular"&amp;A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76370-185B-4559-8BCD-10807DDDCED0}">
  <sheetPr>
    <tabColor rgb="FFFFFF00"/>
    <pageSetUpPr fitToPage="1"/>
  </sheetPr>
  <dimension ref="A1:J26"/>
  <sheetViews>
    <sheetView rightToLeft="1" tabSelected="1" view="pageBreakPreview" topLeftCell="A10" zoomScale="110" zoomScaleNormal="70" zoomScaleSheetLayoutView="110" zoomScalePageLayoutView="106" workbookViewId="0">
      <selection activeCell="J22" sqref="J22"/>
    </sheetView>
  </sheetViews>
  <sheetFormatPr defaultColWidth="8.7109375" defaultRowHeight="150" customHeight="1" x14ac:dyDescent="0.25"/>
  <cols>
    <col min="1" max="1" width="16.28515625" style="235" customWidth="1"/>
    <col min="2" max="2" width="17.140625" style="235" customWidth="1"/>
    <col min="3" max="3" width="18.28515625" style="235" customWidth="1"/>
    <col min="4" max="4" width="18.42578125" style="235" customWidth="1"/>
    <col min="5" max="5" width="16.85546875" style="235" customWidth="1"/>
    <col min="6" max="6" width="23.7109375" style="235" customWidth="1"/>
    <col min="7" max="7" width="19.42578125" style="216" bestFit="1" customWidth="1"/>
    <col min="8" max="8" width="19.140625" style="216" bestFit="1" customWidth="1"/>
    <col min="9" max="9" width="19.42578125" style="216" customWidth="1"/>
    <col min="11" max="11" width="16.7109375" style="216" bestFit="1" customWidth="1"/>
    <col min="12" max="12" width="9" style="216" bestFit="1" customWidth="1"/>
    <col min="13" max="16384" width="8.7109375" style="216"/>
  </cols>
  <sheetData>
    <row r="1" spans="1:10" s="206" customFormat="1" ht="19.5" customHeight="1" x14ac:dyDescent="0.25">
      <c r="A1" s="1240" t="str">
        <f>'2'!A1:I1</f>
        <v>شرکت پالایش میعانات گازی آدیش جنوبی (سهامي خاص) - در مرحله قبل از بهره برداری</v>
      </c>
      <c r="B1" s="1240"/>
      <c r="C1" s="1240"/>
      <c r="D1" s="1240"/>
      <c r="E1" s="1240"/>
      <c r="F1" s="243"/>
      <c r="G1" s="243"/>
      <c r="H1" s="243"/>
      <c r="I1" s="243"/>
    </row>
    <row r="2" spans="1:10" s="206" customFormat="1" ht="19.5" customHeight="1" x14ac:dyDescent="0.25">
      <c r="A2" s="1240" t="str">
        <f>'5'!A2:H2</f>
        <v xml:space="preserve">یادداشت های توضیحی صورت های مالی </v>
      </c>
      <c r="B2" s="1240"/>
      <c r="C2" s="1240"/>
      <c r="D2" s="1240"/>
      <c r="E2" s="1240"/>
      <c r="F2" s="243"/>
      <c r="G2" s="243"/>
      <c r="H2" s="243"/>
      <c r="I2" s="243"/>
    </row>
    <row r="3" spans="1:10" s="206" customFormat="1" ht="19.5" customHeight="1" x14ac:dyDescent="0.25">
      <c r="A3" s="1240" t="str">
        <f>'5'!A3:H3</f>
        <v>سال مالی منتهی به 29 اسفندماه 1400</v>
      </c>
      <c r="B3" s="1240"/>
      <c r="C3" s="1240"/>
      <c r="D3" s="1240"/>
      <c r="E3" s="1240"/>
      <c r="F3" s="243"/>
      <c r="G3" s="243"/>
      <c r="H3" s="243"/>
      <c r="I3" s="243"/>
    </row>
    <row r="4" spans="1:10" ht="22.5" customHeight="1" x14ac:dyDescent="0.25">
      <c r="A4" s="209"/>
      <c r="B4" s="209"/>
      <c r="C4" s="211"/>
      <c r="D4" s="211"/>
      <c r="E4" s="211"/>
      <c r="F4" s="211"/>
      <c r="G4" s="238"/>
    </row>
    <row r="5" spans="1:10" ht="28.5" customHeight="1" x14ac:dyDescent="0.25">
      <c r="A5" s="1368" t="s">
        <v>1787</v>
      </c>
      <c r="B5" s="1368"/>
      <c r="C5" s="1368"/>
      <c r="D5" s="1368"/>
      <c r="E5" s="1368"/>
      <c r="F5" s="239"/>
      <c r="G5" s="239"/>
      <c r="H5" s="239"/>
      <c r="I5" s="239"/>
      <c r="J5" s="216"/>
    </row>
    <row r="6" spans="1:10" ht="48.75" customHeight="1" x14ac:dyDescent="0.25">
      <c r="A6" s="1325" t="s">
        <v>2424</v>
      </c>
      <c r="B6" s="1325"/>
      <c r="C6" s="1325"/>
      <c r="D6" s="1325"/>
      <c r="E6" s="1325"/>
      <c r="F6" s="684"/>
      <c r="G6" s="684"/>
      <c r="H6" s="684"/>
      <c r="I6" s="897"/>
    </row>
    <row r="7" spans="1:10" ht="21.75" customHeight="1" x14ac:dyDescent="0.25">
      <c r="A7" s="223"/>
      <c r="B7" s="223"/>
      <c r="C7" s="223"/>
      <c r="D7" s="223"/>
      <c r="E7" s="223"/>
      <c r="F7" s="223"/>
      <c r="G7" s="241"/>
      <c r="H7" s="241"/>
      <c r="I7" s="240"/>
    </row>
    <row r="8" spans="1:10" ht="72.75" customHeight="1" x14ac:dyDescent="0.25">
      <c r="A8" s="1325" t="s">
        <v>2420</v>
      </c>
      <c r="B8" s="1325"/>
      <c r="C8" s="1325"/>
      <c r="D8" s="1325"/>
      <c r="E8" s="1325"/>
      <c r="F8" s="684"/>
      <c r="G8" s="684"/>
      <c r="H8" s="684"/>
      <c r="I8" s="897"/>
    </row>
    <row r="9" spans="1:10" ht="21.75" customHeight="1" x14ac:dyDescent="0.25">
      <c r="A9" s="223"/>
      <c r="B9" s="223"/>
      <c r="C9" s="223"/>
      <c r="D9" s="223"/>
      <c r="E9" s="223"/>
      <c r="F9" s="223"/>
      <c r="G9" s="241"/>
      <c r="H9" s="241"/>
      <c r="I9" s="240"/>
    </row>
    <row r="10" spans="1:10" ht="145.5" customHeight="1" x14ac:dyDescent="0.25">
      <c r="A10" s="1267" t="s">
        <v>2425</v>
      </c>
      <c r="B10" s="1267"/>
      <c r="C10" s="1267"/>
      <c r="D10" s="1267"/>
      <c r="E10" s="1267"/>
      <c r="F10" s="684"/>
      <c r="G10" s="684"/>
      <c r="H10" s="684"/>
      <c r="I10" s="897"/>
    </row>
    <row r="11" spans="1:10" ht="22.5" customHeight="1" x14ac:dyDescent="0.25">
      <c r="A11" s="223"/>
      <c r="B11" s="223"/>
      <c r="C11" s="223"/>
      <c r="D11" s="223"/>
      <c r="E11" s="223"/>
      <c r="F11" s="223"/>
      <c r="G11" s="241"/>
      <c r="H11" s="241"/>
      <c r="I11" s="240"/>
    </row>
    <row r="12" spans="1:10" ht="24.75" customHeight="1" x14ac:dyDescent="0.25">
      <c r="A12" s="1325" t="s">
        <v>1568</v>
      </c>
      <c r="B12" s="1325"/>
      <c r="C12" s="1325"/>
      <c r="D12" s="1325"/>
      <c r="E12" s="1325"/>
      <c r="F12" s="684"/>
      <c r="G12" s="684"/>
    </row>
    <row r="13" spans="1:10" ht="35.25" customHeight="1" x14ac:dyDescent="0.25">
      <c r="A13" s="217"/>
      <c r="B13" s="217"/>
      <c r="C13" s="217"/>
      <c r="D13" s="242" t="s">
        <v>420</v>
      </c>
      <c r="E13" s="241"/>
      <c r="F13" s="241"/>
      <c r="G13" s="241"/>
    </row>
    <row r="14" spans="1:10" ht="36.75" customHeight="1" x14ac:dyDescent="0.25">
      <c r="A14" s="223"/>
      <c r="B14" s="216"/>
      <c r="C14" s="883" t="s">
        <v>1661</v>
      </c>
      <c r="D14" s="1210">
        <f>'تراز 1399'!N909</f>
        <v>8500000000000</v>
      </c>
      <c r="E14" s="223"/>
      <c r="F14" s="223"/>
      <c r="G14" s="223"/>
    </row>
    <row r="15" spans="1:10" ht="36.75" customHeight="1" x14ac:dyDescent="0.25">
      <c r="A15" s="223"/>
      <c r="B15" s="223"/>
      <c r="C15" s="883" t="s">
        <v>1662</v>
      </c>
      <c r="D15" s="1065">
        <f>'تراز 1399'!N908</f>
        <v>5000000000</v>
      </c>
      <c r="E15" s="223"/>
      <c r="F15" s="223"/>
      <c r="G15" s="223"/>
    </row>
    <row r="16" spans="1:10" ht="30" customHeight="1" thickBot="1" x14ac:dyDescent="0.3">
      <c r="A16" s="223"/>
      <c r="B16" s="223"/>
      <c r="C16" s="223"/>
      <c r="D16" s="1074">
        <f>SUM(D14:D15)</f>
        <v>8505000000000</v>
      </c>
      <c r="E16" s="223"/>
      <c r="F16" s="223"/>
      <c r="G16" s="223"/>
    </row>
    <row r="17" spans="1:10" ht="24" customHeight="1" thickTop="1" x14ac:dyDescent="0.25">
      <c r="A17" s="209"/>
      <c r="B17" s="209"/>
      <c r="C17" s="209"/>
      <c r="D17" s="209"/>
      <c r="E17" s="209"/>
      <c r="F17" s="209"/>
      <c r="G17" s="209"/>
    </row>
    <row r="18" spans="1:10" ht="26.45" customHeight="1" x14ac:dyDescent="0.25">
      <c r="A18" s="1368" t="s">
        <v>1788</v>
      </c>
      <c r="B18" s="1368"/>
      <c r="C18" s="1368"/>
      <c r="D18" s="1368"/>
      <c r="E18" s="1368"/>
      <c r="F18" s="239"/>
      <c r="G18" s="239"/>
      <c r="H18" s="239"/>
      <c r="J18" s="216"/>
    </row>
    <row r="19" spans="1:10" ht="41.25" customHeight="1" x14ac:dyDescent="0.25">
      <c r="A19" s="1325" t="s">
        <v>116</v>
      </c>
      <c r="B19" s="1325"/>
      <c r="C19" s="1325"/>
      <c r="D19" s="1325"/>
      <c r="E19" s="1325"/>
      <c r="F19" s="684"/>
      <c r="G19" s="684"/>
      <c r="H19" s="684"/>
    </row>
    <row r="20" spans="1:10" ht="23.25" x14ac:dyDescent="0.25">
      <c r="A20" s="209"/>
      <c r="B20" s="209"/>
      <c r="C20" s="211"/>
      <c r="D20" s="211"/>
      <c r="E20" s="211"/>
      <c r="F20" s="211"/>
      <c r="G20" s="238"/>
    </row>
    <row r="21" spans="1:10" ht="23.25" x14ac:dyDescent="0.25">
      <c r="A21" s="209"/>
      <c r="B21" s="209"/>
      <c r="C21" s="211"/>
      <c r="D21" s="211"/>
      <c r="E21" s="211"/>
      <c r="F21" s="211"/>
      <c r="G21" s="238"/>
    </row>
    <row r="22" spans="1:10" ht="23.25" x14ac:dyDescent="0.25">
      <c r="A22" s="209"/>
      <c r="B22" s="209"/>
      <c r="C22" s="211"/>
      <c r="D22" s="211"/>
      <c r="E22" s="211"/>
      <c r="F22" s="211"/>
      <c r="G22" s="238"/>
    </row>
    <row r="23" spans="1:10" ht="23.25" x14ac:dyDescent="0.25">
      <c r="A23" s="209"/>
      <c r="B23" s="209"/>
      <c r="C23" s="211"/>
      <c r="D23" s="211"/>
      <c r="E23" s="211"/>
      <c r="F23" s="211"/>
      <c r="G23" s="238"/>
    </row>
    <row r="24" spans="1:10" ht="23.25" x14ac:dyDescent="0.25">
      <c r="A24" s="209"/>
      <c r="B24" s="209"/>
      <c r="C24" s="211"/>
      <c r="D24" s="211"/>
      <c r="E24" s="211"/>
      <c r="F24" s="211"/>
      <c r="G24" s="238"/>
    </row>
    <row r="25" spans="1:10" ht="23.25" x14ac:dyDescent="0.25">
      <c r="A25" s="209"/>
      <c r="B25" s="209"/>
      <c r="C25" s="211"/>
      <c r="D25" s="211"/>
      <c r="E25" s="211"/>
      <c r="F25" s="211"/>
      <c r="G25" s="238"/>
    </row>
    <row r="26" spans="1:10" ht="15" x14ac:dyDescent="0.25"/>
  </sheetData>
  <mergeCells count="10">
    <mergeCell ref="A19:E19"/>
    <mergeCell ref="A18:E18"/>
    <mergeCell ref="A10:E10"/>
    <mergeCell ref="A8:E8"/>
    <mergeCell ref="A6:E6"/>
    <mergeCell ref="A5:E5"/>
    <mergeCell ref="A12:E12"/>
    <mergeCell ref="A3:E3"/>
    <mergeCell ref="A2:E2"/>
    <mergeCell ref="A1:E1"/>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4133A-D965-4631-BD56-D47819817B87}">
  <sheetPr>
    <tabColor rgb="FFFFFF00"/>
    <pageSetUpPr fitToPage="1"/>
  </sheetPr>
  <dimension ref="A1:XFB155"/>
  <sheetViews>
    <sheetView rightToLeft="1" view="pageBreakPreview" topLeftCell="A76" zoomScale="106" zoomScaleNormal="70" zoomScaleSheetLayoutView="106" workbookViewId="0">
      <selection activeCell="T153" sqref="T153"/>
    </sheetView>
  </sheetViews>
  <sheetFormatPr defaultColWidth="8.7109375" defaultRowHeight="150" customHeight="1" x14ac:dyDescent="0.25"/>
  <cols>
    <col min="1" max="1" width="24.42578125" style="574" customWidth="1"/>
    <col min="2" max="2" width="1" style="574" customWidth="1"/>
    <col min="3" max="3" width="8.85546875" style="1028" customWidth="1"/>
    <col min="4" max="4" width="0.5703125" style="574" customWidth="1"/>
    <col min="5" max="5" width="8.140625" style="1028" customWidth="1"/>
    <col min="6" max="6" width="1" style="574" customWidth="1"/>
    <col min="7" max="7" width="11" style="1028" customWidth="1"/>
    <col min="8" max="8" width="0.85546875" style="574" customWidth="1"/>
    <col min="9" max="9" width="11.42578125" style="1028" customWidth="1"/>
    <col min="10" max="10" width="0.85546875" style="574" customWidth="1"/>
    <col min="11" max="11" width="17.7109375" style="1028" customWidth="1"/>
    <col min="12" max="12" width="0.85546875" style="574" customWidth="1"/>
    <col min="13" max="13" width="18.28515625" style="574" bestFit="1" customWidth="1"/>
    <col min="14" max="14" width="11.140625" style="383" bestFit="1" customWidth="1"/>
    <col min="15" max="15" width="23" style="382" bestFit="1" customWidth="1"/>
    <col min="16" max="16" width="11.42578125" style="1029" bestFit="1" customWidth="1"/>
    <col min="17" max="17" width="19.5703125" style="1029" bestFit="1" customWidth="1"/>
    <col min="18" max="18" width="8.7109375" style="1029"/>
    <col min="19" max="19" width="19.28515625" style="1029" bestFit="1" customWidth="1"/>
    <col min="20" max="20" width="8.7109375" style="1029"/>
    <col min="21" max="21" width="19.28515625" style="1029" bestFit="1" customWidth="1"/>
    <col min="22" max="16384" width="8.7109375" style="383"/>
  </cols>
  <sheetData>
    <row r="1" spans="1:16382" s="337" customFormat="1" ht="20.25" customHeight="1" x14ac:dyDescent="0.7">
      <c r="A1" s="597" t="s">
        <v>281</v>
      </c>
      <c r="B1" s="338"/>
      <c r="C1" s="801" t="s">
        <v>282</v>
      </c>
      <c r="D1" s="338"/>
      <c r="E1" s="801" t="s">
        <v>274</v>
      </c>
      <c r="F1" s="338"/>
      <c r="G1" s="1334" t="s">
        <v>284</v>
      </c>
      <c r="H1" s="1334"/>
      <c r="I1" s="1334"/>
      <c r="J1" s="1334"/>
      <c r="K1" s="1334"/>
      <c r="N1" s="300" t="s">
        <v>2145</v>
      </c>
      <c r="O1" s="339" t="s">
        <v>2146</v>
      </c>
      <c r="P1" s="300" t="s">
        <v>2143</v>
      </c>
      <c r="Q1" s="300" t="s">
        <v>2144</v>
      </c>
      <c r="R1" s="238" t="s">
        <v>2139</v>
      </c>
      <c r="S1" s="238" t="s">
        <v>2140</v>
      </c>
      <c r="T1" s="238" t="s">
        <v>2141</v>
      </c>
      <c r="U1" s="238" t="s">
        <v>2142</v>
      </c>
    </row>
    <row r="2" spans="1:16382" s="337" customFormat="1" ht="16.5" customHeight="1" x14ac:dyDescent="0.7">
      <c r="A2" s="338"/>
      <c r="B2" s="338"/>
      <c r="C2" s="268"/>
      <c r="D2" s="338"/>
      <c r="E2" s="268"/>
      <c r="F2" s="338"/>
      <c r="G2" s="268" t="s">
        <v>283</v>
      </c>
      <c r="H2" s="338"/>
      <c r="I2" s="268" t="s">
        <v>1696</v>
      </c>
      <c r="J2" s="338"/>
      <c r="K2" s="268" t="s">
        <v>7</v>
      </c>
      <c r="L2" s="340"/>
      <c r="N2" s="336"/>
      <c r="O2" s="341"/>
      <c r="P2" s="300"/>
      <c r="Q2" s="300"/>
      <c r="R2" s="238"/>
      <c r="S2" s="238"/>
      <c r="T2" s="238"/>
      <c r="U2" s="238"/>
    </row>
    <row r="3" spans="1:16382" s="386" customFormat="1" ht="13.5" customHeight="1" x14ac:dyDescent="0.65">
      <c r="A3" s="1011" t="s">
        <v>275</v>
      </c>
      <c r="B3" s="685"/>
      <c r="C3" s="807" t="s">
        <v>276</v>
      </c>
      <c r="D3" s="685"/>
      <c r="E3" s="699" t="s">
        <v>1634</v>
      </c>
      <c r="F3" s="685"/>
      <c r="G3" s="699">
        <v>1470000</v>
      </c>
      <c r="H3" s="685"/>
      <c r="I3" s="703">
        <v>1618323</v>
      </c>
      <c r="J3" s="685"/>
      <c r="K3" s="703">
        <v>385688447298</v>
      </c>
      <c r="M3" s="808"/>
      <c r="N3" s="595">
        <f t="shared" ref="N3:N151" si="0">O3/G3</f>
        <v>276376</v>
      </c>
      <c r="O3" s="809">
        <v>406272720000</v>
      </c>
      <c r="P3" s="808">
        <v>226199</v>
      </c>
      <c r="Q3" s="810">
        <v>366063044277</v>
      </c>
      <c r="R3" s="682">
        <v>238326</v>
      </c>
      <c r="S3" s="682">
        <f t="shared" ref="S3:S43" si="1">I3*R3</f>
        <v>385688447298</v>
      </c>
      <c r="T3" s="682">
        <v>263222</v>
      </c>
      <c r="U3" s="682">
        <f t="shared" ref="U3:U43" si="2">T3*G3</f>
        <v>386936340000</v>
      </c>
    </row>
    <row r="4" spans="1:16382" s="386" customFormat="1" ht="13.5" customHeight="1" x14ac:dyDescent="0.65">
      <c r="A4" s="1012" t="s">
        <v>277</v>
      </c>
      <c r="B4" s="685"/>
      <c r="C4" s="807" t="s">
        <v>276</v>
      </c>
      <c r="D4" s="685"/>
      <c r="E4" s="699" t="s">
        <v>1635</v>
      </c>
      <c r="F4" s="685"/>
      <c r="G4" s="699">
        <v>670000</v>
      </c>
      <c r="H4" s="685"/>
      <c r="I4" s="703">
        <v>737603</v>
      </c>
      <c r="J4" s="685"/>
      <c r="K4" s="703">
        <v>175789972578</v>
      </c>
      <c r="M4" s="808"/>
      <c r="N4" s="595">
        <f t="shared" si="0"/>
        <v>276376</v>
      </c>
      <c r="O4" s="809">
        <v>185171920000</v>
      </c>
      <c r="P4" s="808">
        <v>226199</v>
      </c>
      <c r="Q4" s="810">
        <v>166845060997</v>
      </c>
      <c r="R4" s="682">
        <v>238326</v>
      </c>
      <c r="S4" s="682">
        <f t="shared" si="1"/>
        <v>175789972578</v>
      </c>
      <c r="T4" s="682">
        <v>263222</v>
      </c>
      <c r="U4" s="682">
        <f t="shared" si="2"/>
        <v>176358740000</v>
      </c>
    </row>
    <row r="5" spans="1:16382" s="386" customFormat="1" ht="13.5" customHeight="1" x14ac:dyDescent="0.65">
      <c r="A5" s="1023" t="s">
        <v>1421</v>
      </c>
      <c r="B5" s="595"/>
      <c r="C5" s="807" t="s">
        <v>276</v>
      </c>
      <c r="D5" s="685"/>
      <c r="E5" s="699" t="s">
        <v>1635</v>
      </c>
      <c r="F5" s="811"/>
      <c r="G5" s="699">
        <v>1035000</v>
      </c>
      <c r="H5" s="812"/>
      <c r="I5" s="703">
        <v>1174415</v>
      </c>
      <c r="J5" s="812"/>
      <c r="K5" s="703">
        <v>279893510127</v>
      </c>
      <c r="M5" s="808"/>
      <c r="N5" s="595">
        <f t="shared" si="0"/>
        <v>276376</v>
      </c>
      <c r="O5" s="809">
        <v>286049160000</v>
      </c>
      <c r="P5" s="808">
        <v>226199</v>
      </c>
      <c r="Q5" s="810">
        <v>265651385486</v>
      </c>
      <c r="R5" s="682">
        <v>238326</v>
      </c>
      <c r="S5" s="682">
        <f t="shared" si="1"/>
        <v>279893629290</v>
      </c>
      <c r="T5" s="682">
        <v>263222</v>
      </c>
      <c r="U5" s="682">
        <f t="shared" si="2"/>
        <v>272434770000</v>
      </c>
    </row>
    <row r="6" spans="1:16382" s="386" customFormat="1" ht="13.5" customHeight="1" x14ac:dyDescent="0.65">
      <c r="A6" s="1010" t="s">
        <v>1417</v>
      </c>
      <c r="B6" s="595"/>
      <c r="C6" s="807" t="s">
        <v>276</v>
      </c>
      <c r="D6" s="685"/>
      <c r="E6" s="699" t="s">
        <v>1636</v>
      </c>
      <c r="F6" s="811"/>
      <c r="G6" s="699">
        <v>4412891</v>
      </c>
      <c r="H6" s="812"/>
      <c r="I6" s="703">
        <v>4973328</v>
      </c>
      <c r="J6" s="812"/>
      <c r="K6" s="703">
        <v>1185273404677</v>
      </c>
      <c r="M6" s="808"/>
      <c r="N6" s="595">
        <f t="shared" si="0"/>
        <v>276376</v>
      </c>
      <c r="O6" s="809">
        <v>1219617163016</v>
      </c>
      <c r="P6" s="808">
        <v>226199</v>
      </c>
      <c r="Q6" s="810">
        <v>1124961854202</v>
      </c>
      <c r="R6" s="682">
        <v>238326</v>
      </c>
      <c r="S6" s="682">
        <f t="shared" si="1"/>
        <v>1185273368928</v>
      </c>
      <c r="T6" s="682">
        <v>263222</v>
      </c>
      <c r="U6" s="682">
        <f t="shared" si="2"/>
        <v>1161569994802</v>
      </c>
      <c r="V6" s="812"/>
      <c r="W6" s="812"/>
      <c r="X6" s="812"/>
      <c r="Y6" s="595"/>
      <c r="Z6" s="595"/>
      <c r="AA6" s="685"/>
      <c r="AB6" s="813"/>
      <c r="AC6" s="811"/>
      <c r="AD6" s="812"/>
      <c r="AE6" s="812"/>
      <c r="AF6" s="812"/>
      <c r="AG6" s="595"/>
      <c r="AH6" s="595"/>
      <c r="AI6" s="685"/>
      <c r="AJ6" s="813"/>
      <c r="AK6" s="811"/>
      <c r="AL6" s="812"/>
      <c r="AM6" s="812"/>
      <c r="AN6" s="812"/>
      <c r="AO6" s="595"/>
      <c r="AP6" s="595"/>
      <c r="AQ6" s="685"/>
      <c r="AR6" s="813"/>
      <c r="AS6" s="811"/>
      <c r="AT6" s="812"/>
      <c r="AU6" s="812"/>
      <c r="AV6" s="812"/>
      <c r="AW6" s="595"/>
      <c r="AX6" s="595"/>
      <c r="AY6" s="685"/>
      <c r="AZ6" s="813"/>
      <c r="BA6" s="811"/>
      <c r="BB6" s="812"/>
      <c r="BC6" s="812"/>
      <c r="BD6" s="812"/>
      <c r="BE6" s="595"/>
      <c r="BF6" s="595"/>
      <c r="BG6" s="685"/>
      <c r="BH6" s="813"/>
      <c r="BI6" s="811"/>
      <c r="BJ6" s="812"/>
      <c r="BK6" s="812"/>
      <c r="BL6" s="812"/>
      <c r="BM6" s="595"/>
      <c r="BN6" s="595"/>
      <c r="BO6" s="685"/>
      <c r="BP6" s="813"/>
      <c r="BQ6" s="811"/>
      <c r="BR6" s="812"/>
      <c r="BS6" s="812"/>
      <c r="BT6" s="812"/>
      <c r="BU6" s="595"/>
      <c r="BV6" s="595"/>
      <c r="BW6" s="685"/>
      <c r="BX6" s="813"/>
      <c r="BY6" s="811"/>
      <c r="BZ6" s="812"/>
      <c r="CA6" s="812"/>
      <c r="CB6" s="812"/>
      <c r="CC6" s="595"/>
      <c r="CD6" s="595"/>
      <c r="CE6" s="685"/>
      <c r="CF6" s="813"/>
      <c r="CG6" s="811"/>
      <c r="CH6" s="812"/>
      <c r="CI6" s="812"/>
      <c r="CJ6" s="812"/>
      <c r="CK6" s="595"/>
      <c r="CL6" s="595"/>
      <c r="CM6" s="685"/>
      <c r="CN6" s="813"/>
      <c r="CO6" s="811"/>
      <c r="CP6" s="812"/>
      <c r="CQ6" s="812"/>
      <c r="CR6" s="812"/>
      <c r="CS6" s="595"/>
      <c r="CT6" s="595"/>
      <c r="CU6" s="685"/>
      <c r="CV6" s="813"/>
      <c r="CW6" s="811"/>
      <c r="CX6" s="812"/>
      <c r="CY6" s="812"/>
      <c r="CZ6" s="812"/>
      <c r="DA6" s="595"/>
      <c r="DB6" s="595"/>
      <c r="DC6" s="685"/>
      <c r="DD6" s="813"/>
      <c r="DE6" s="811"/>
      <c r="DF6" s="812"/>
      <c r="DG6" s="812"/>
      <c r="DH6" s="812"/>
      <c r="DI6" s="595"/>
      <c r="DJ6" s="595"/>
      <c r="DK6" s="685"/>
      <c r="DL6" s="813"/>
      <c r="DM6" s="811"/>
      <c r="DN6" s="812"/>
      <c r="DO6" s="812"/>
      <c r="DP6" s="812"/>
      <c r="DQ6" s="595"/>
      <c r="DR6" s="595"/>
      <c r="DS6" s="685"/>
      <c r="DT6" s="813"/>
      <c r="DU6" s="811"/>
      <c r="DV6" s="812"/>
      <c r="DW6" s="812"/>
      <c r="DX6" s="812"/>
      <c r="DY6" s="595"/>
      <c r="DZ6" s="595"/>
      <c r="EA6" s="685"/>
      <c r="EB6" s="813"/>
      <c r="EC6" s="811"/>
      <c r="ED6" s="812"/>
      <c r="EE6" s="812"/>
      <c r="EF6" s="812"/>
      <c r="EG6" s="595"/>
      <c r="EH6" s="595"/>
      <c r="EI6" s="685"/>
      <c r="EJ6" s="813"/>
      <c r="EK6" s="811"/>
      <c r="EL6" s="812"/>
      <c r="EM6" s="812"/>
      <c r="EN6" s="812"/>
      <c r="EO6" s="595"/>
      <c r="EP6" s="595"/>
      <c r="EQ6" s="685"/>
      <c r="ER6" s="813"/>
      <c r="ES6" s="811"/>
      <c r="ET6" s="812"/>
      <c r="EU6" s="812"/>
      <c r="EV6" s="812"/>
      <c r="EW6" s="595"/>
      <c r="EX6" s="595"/>
      <c r="EY6" s="685"/>
      <c r="EZ6" s="813"/>
      <c r="FA6" s="811"/>
      <c r="FB6" s="812"/>
      <c r="FC6" s="812"/>
      <c r="FD6" s="812"/>
      <c r="FE6" s="595"/>
      <c r="FF6" s="595"/>
      <c r="FG6" s="685"/>
      <c r="FH6" s="813"/>
      <c r="FI6" s="811"/>
      <c r="FJ6" s="812"/>
      <c r="FK6" s="812"/>
      <c r="FL6" s="812"/>
      <c r="FM6" s="595"/>
      <c r="FN6" s="595"/>
      <c r="FO6" s="685"/>
      <c r="FP6" s="813"/>
      <c r="FQ6" s="811"/>
      <c r="FR6" s="812"/>
      <c r="FS6" s="812"/>
      <c r="FT6" s="812"/>
      <c r="FU6" s="595"/>
      <c r="FV6" s="595"/>
      <c r="FW6" s="685"/>
      <c r="FX6" s="813"/>
      <c r="FY6" s="811"/>
      <c r="FZ6" s="812"/>
      <c r="GA6" s="812"/>
      <c r="GB6" s="812"/>
      <c r="GC6" s="595"/>
      <c r="GD6" s="595"/>
      <c r="GE6" s="685"/>
      <c r="GF6" s="813"/>
      <c r="GG6" s="811"/>
      <c r="GH6" s="812"/>
      <c r="GI6" s="812"/>
      <c r="GJ6" s="812"/>
      <c r="GK6" s="595"/>
      <c r="GL6" s="595"/>
      <c r="GM6" s="685"/>
      <c r="GN6" s="813"/>
      <c r="GO6" s="811"/>
      <c r="GP6" s="812"/>
      <c r="GQ6" s="812"/>
      <c r="GR6" s="812"/>
      <c r="GS6" s="595"/>
      <c r="GT6" s="595"/>
      <c r="GU6" s="685"/>
      <c r="GV6" s="813"/>
      <c r="GW6" s="811"/>
      <c r="GX6" s="812"/>
      <c r="GY6" s="812"/>
      <c r="GZ6" s="812"/>
      <c r="HA6" s="595"/>
      <c r="HB6" s="595"/>
      <c r="HC6" s="685"/>
      <c r="HD6" s="813"/>
      <c r="HE6" s="811"/>
      <c r="HF6" s="812"/>
      <c r="HG6" s="812"/>
      <c r="HH6" s="812"/>
      <c r="HI6" s="595"/>
      <c r="HJ6" s="595"/>
      <c r="HK6" s="685"/>
      <c r="HL6" s="813"/>
      <c r="HM6" s="811"/>
      <c r="HN6" s="812"/>
      <c r="HO6" s="812"/>
      <c r="HP6" s="812"/>
      <c r="HQ6" s="595"/>
      <c r="HR6" s="595"/>
      <c r="HS6" s="685"/>
      <c r="HT6" s="813"/>
      <c r="HU6" s="811"/>
      <c r="HV6" s="812"/>
      <c r="HW6" s="812"/>
      <c r="HX6" s="812"/>
      <c r="HY6" s="595"/>
      <c r="HZ6" s="595"/>
      <c r="IA6" s="685"/>
      <c r="IB6" s="813"/>
      <c r="IC6" s="811"/>
      <c r="ID6" s="812"/>
      <c r="IE6" s="812"/>
      <c r="IF6" s="812"/>
      <c r="IG6" s="595"/>
      <c r="IH6" s="595"/>
      <c r="II6" s="685"/>
      <c r="IJ6" s="813"/>
      <c r="IK6" s="811"/>
      <c r="IL6" s="812"/>
      <c r="IM6" s="812"/>
      <c r="IN6" s="812"/>
      <c r="IO6" s="595"/>
      <c r="IP6" s="595"/>
      <c r="IQ6" s="685"/>
      <c r="IR6" s="813"/>
      <c r="IS6" s="811"/>
      <c r="IT6" s="812"/>
      <c r="IU6" s="812"/>
      <c r="IV6" s="812"/>
      <c r="IW6" s="595"/>
      <c r="IX6" s="595"/>
      <c r="IY6" s="685"/>
      <c r="IZ6" s="813"/>
      <c r="JA6" s="811"/>
      <c r="JB6" s="812"/>
      <c r="JC6" s="812"/>
      <c r="JD6" s="812"/>
      <c r="JE6" s="595"/>
      <c r="JF6" s="595"/>
      <c r="JG6" s="685"/>
      <c r="JH6" s="813"/>
      <c r="JI6" s="811"/>
      <c r="JJ6" s="812"/>
      <c r="JK6" s="812"/>
      <c r="JL6" s="812"/>
      <c r="JM6" s="595"/>
      <c r="JN6" s="595"/>
      <c r="JO6" s="685"/>
      <c r="JP6" s="813"/>
      <c r="JQ6" s="811"/>
      <c r="JR6" s="812"/>
      <c r="JS6" s="812"/>
      <c r="JT6" s="812"/>
      <c r="JU6" s="595"/>
      <c r="JV6" s="595"/>
      <c r="JW6" s="685"/>
      <c r="JX6" s="813"/>
      <c r="JY6" s="811"/>
      <c r="JZ6" s="812"/>
      <c r="KA6" s="812"/>
      <c r="KB6" s="812"/>
      <c r="KC6" s="595"/>
      <c r="KD6" s="595"/>
      <c r="KE6" s="685"/>
      <c r="KF6" s="813"/>
      <c r="KG6" s="811"/>
      <c r="KH6" s="812"/>
      <c r="KI6" s="812"/>
      <c r="KJ6" s="812"/>
      <c r="KK6" s="595"/>
      <c r="KL6" s="595"/>
      <c r="KM6" s="685"/>
      <c r="KN6" s="813"/>
      <c r="KO6" s="811"/>
      <c r="KP6" s="812"/>
      <c r="KQ6" s="812"/>
      <c r="KR6" s="812"/>
      <c r="KS6" s="595"/>
      <c r="KT6" s="595"/>
      <c r="KU6" s="685"/>
      <c r="KV6" s="813"/>
      <c r="KW6" s="811"/>
      <c r="KX6" s="812"/>
      <c r="KY6" s="812"/>
      <c r="KZ6" s="812"/>
      <c r="LA6" s="595"/>
      <c r="LB6" s="595"/>
      <c r="LC6" s="685"/>
      <c r="LD6" s="813"/>
      <c r="LE6" s="811"/>
      <c r="LF6" s="812"/>
      <c r="LG6" s="812"/>
      <c r="LH6" s="812"/>
      <c r="LI6" s="595"/>
      <c r="LJ6" s="595"/>
      <c r="LK6" s="685"/>
      <c r="LL6" s="813"/>
      <c r="LM6" s="811"/>
      <c r="LN6" s="812"/>
      <c r="LO6" s="812"/>
      <c r="LP6" s="812"/>
      <c r="LQ6" s="595"/>
      <c r="LR6" s="595"/>
      <c r="LS6" s="685"/>
      <c r="LT6" s="813"/>
      <c r="LU6" s="811"/>
      <c r="LV6" s="812"/>
      <c r="LW6" s="812"/>
      <c r="LX6" s="812"/>
      <c r="LY6" s="595"/>
      <c r="LZ6" s="595"/>
      <c r="MA6" s="685"/>
      <c r="MB6" s="813"/>
      <c r="MC6" s="811"/>
      <c r="MD6" s="812"/>
      <c r="ME6" s="812"/>
      <c r="MF6" s="812"/>
      <c r="MG6" s="595"/>
      <c r="MH6" s="595"/>
      <c r="MI6" s="685"/>
      <c r="MJ6" s="813"/>
      <c r="MK6" s="811"/>
      <c r="ML6" s="812"/>
      <c r="MM6" s="812"/>
      <c r="MN6" s="812"/>
      <c r="MO6" s="595"/>
      <c r="MP6" s="595"/>
      <c r="MQ6" s="685"/>
      <c r="MR6" s="813"/>
      <c r="MS6" s="811"/>
      <c r="MT6" s="812"/>
      <c r="MU6" s="812"/>
      <c r="MV6" s="812"/>
      <c r="MW6" s="595"/>
      <c r="MX6" s="595"/>
      <c r="MY6" s="685"/>
      <c r="MZ6" s="813"/>
      <c r="NA6" s="811"/>
      <c r="NB6" s="812"/>
      <c r="NC6" s="812"/>
      <c r="ND6" s="812"/>
      <c r="NE6" s="595"/>
      <c r="NF6" s="595"/>
      <c r="NG6" s="685"/>
      <c r="NH6" s="813"/>
      <c r="NI6" s="811"/>
      <c r="NJ6" s="812"/>
      <c r="NK6" s="812"/>
      <c r="NL6" s="812"/>
      <c r="NM6" s="595"/>
      <c r="NN6" s="595"/>
      <c r="NO6" s="685"/>
      <c r="NP6" s="813"/>
      <c r="NQ6" s="811"/>
      <c r="NR6" s="812"/>
      <c r="NS6" s="812"/>
      <c r="NT6" s="812"/>
      <c r="NU6" s="595"/>
      <c r="NV6" s="595"/>
      <c r="NW6" s="685"/>
      <c r="NX6" s="813"/>
      <c r="NY6" s="811"/>
      <c r="NZ6" s="812"/>
      <c r="OA6" s="812"/>
      <c r="OB6" s="812"/>
      <c r="OC6" s="595"/>
      <c r="OD6" s="595"/>
      <c r="OE6" s="685"/>
      <c r="OF6" s="813"/>
      <c r="OG6" s="811"/>
      <c r="OH6" s="812"/>
      <c r="OI6" s="812"/>
      <c r="OJ6" s="812"/>
      <c r="OK6" s="595"/>
      <c r="OL6" s="595"/>
      <c r="OM6" s="685"/>
      <c r="ON6" s="813"/>
      <c r="OO6" s="811"/>
      <c r="OP6" s="812"/>
      <c r="OQ6" s="812"/>
      <c r="OR6" s="812"/>
      <c r="OS6" s="595"/>
      <c r="OT6" s="595"/>
      <c r="OU6" s="685"/>
      <c r="OV6" s="813"/>
      <c r="OW6" s="811"/>
      <c r="OX6" s="812"/>
      <c r="OY6" s="812"/>
      <c r="OZ6" s="812"/>
      <c r="PA6" s="595"/>
      <c r="PB6" s="595"/>
      <c r="PC6" s="685"/>
      <c r="PD6" s="813"/>
      <c r="PE6" s="811"/>
      <c r="PF6" s="812"/>
      <c r="PG6" s="812"/>
      <c r="PH6" s="812"/>
      <c r="PI6" s="595"/>
      <c r="PJ6" s="595"/>
      <c r="PK6" s="685"/>
      <c r="PL6" s="813"/>
      <c r="PM6" s="811"/>
      <c r="PN6" s="812"/>
      <c r="PO6" s="812"/>
      <c r="PP6" s="812"/>
      <c r="PQ6" s="595"/>
      <c r="PR6" s="595"/>
      <c r="PS6" s="685"/>
      <c r="PT6" s="813"/>
      <c r="PU6" s="811"/>
      <c r="PV6" s="812"/>
      <c r="PW6" s="812"/>
      <c r="PX6" s="812"/>
      <c r="PY6" s="595"/>
      <c r="PZ6" s="595"/>
      <c r="QA6" s="685"/>
      <c r="QB6" s="813"/>
      <c r="QC6" s="811"/>
      <c r="QD6" s="812"/>
      <c r="QE6" s="812"/>
      <c r="QF6" s="812"/>
      <c r="QG6" s="595"/>
      <c r="QH6" s="595"/>
      <c r="QI6" s="685"/>
      <c r="QJ6" s="813"/>
      <c r="QK6" s="811"/>
      <c r="QL6" s="812"/>
      <c r="QM6" s="812"/>
      <c r="QN6" s="812"/>
      <c r="QO6" s="595"/>
      <c r="QP6" s="595"/>
      <c r="QQ6" s="685"/>
      <c r="QR6" s="813"/>
      <c r="QS6" s="811"/>
      <c r="QT6" s="812"/>
      <c r="QU6" s="812"/>
      <c r="QV6" s="812"/>
      <c r="QW6" s="595"/>
      <c r="QX6" s="595"/>
      <c r="QY6" s="685"/>
      <c r="QZ6" s="813"/>
      <c r="RA6" s="811"/>
      <c r="RB6" s="812"/>
      <c r="RC6" s="812"/>
      <c r="RD6" s="812"/>
      <c r="RE6" s="595"/>
      <c r="RF6" s="595"/>
      <c r="RG6" s="685"/>
      <c r="RH6" s="813"/>
      <c r="RI6" s="811"/>
      <c r="RJ6" s="812"/>
      <c r="RK6" s="812"/>
      <c r="RL6" s="812"/>
      <c r="RM6" s="595"/>
      <c r="RN6" s="595"/>
      <c r="RO6" s="685"/>
      <c r="RP6" s="813"/>
      <c r="RQ6" s="811"/>
      <c r="RR6" s="812"/>
      <c r="RS6" s="812"/>
      <c r="RT6" s="812"/>
      <c r="RU6" s="595"/>
      <c r="RV6" s="595"/>
      <c r="RW6" s="685"/>
      <c r="RX6" s="813"/>
      <c r="RY6" s="811"/>
      <c r="RZ6" s="812"/>
      <c r="SA6" s="812"/>
      <c r="SB6" s="812"/>
      <c r="SC6" s="595"/>
      <c r="SD6" s="595"/>
      <c r="SE6" s="685"/>
      <c r="SF6" s="813"/>
      <c r="SG6" s="811"/>
      <c r="SH6" s="812"/>
      <c r="SI6" s="812"/>
      <c r="SJ6" s="812"/>
      <c r="SK6" s="595"/>
      <c r="SL6" s="595"/>
      <c r="SM6" s="685"/>
      <c r="SN6" s="813"/>
      <c r="SO6" s="811"/>
      <c r="SP6" s="812"/>
      <c r="SQ6" s="812"/>
      <c r="SR6" s="812"/>
      <c r="SS6" s="595"/>
      <c r="ST6" s="595"/>
      <c r="SU6" s="685"/>
      <c r="SV6" s="813"/>
      <c r="SW6" s="811"/>
      <c r="SX6" s="812"/>
      <c r="SY6" s="812"/>
      <c r="SZ6" s="812"/>
      <c r="TA6" s="595"/>
      <c r="TB6" s="595"/>
      <c r="TC6" s="685"/>
      <c r="TD6" s="813"/>
      <c r="TE6" s="811"/>
      <c r="TF6" s="812"/>
      <c r="TG6" s="812"/>
      <c r="TH6" s="812"/>
      <c r="TI6" s="595"/>
      <c r="TJ6" s="595"/>
      <c r="TK6" s="685"/>
      <c r="TL6" s="813"/>
      <c r="TM6" s="811"/>
      <c r="TN6" s="812"/>
      <c r="TO6" s="812"/>
      <c r="TP6" s="812"/>
      <c r="TQ6" s="595"/>
      <c r="TR6" s="595"/>
      <c r="TS6" s="685"/>
      <c r="TT6" s="813"/>
      <c r="TU6" s="811"/>
      <c r="TV6" s="812"/>
      <c r="TW6" s="812"/>
      <c r="TX6" s="812"/>
      <c r="TY6" s="595"/>
      <c r="TZ6" s="595"/>
      <c r="UA6" s="685"/>
      <c r="UB6" s="813"/>
      <c r="UC6" s="811"/>
      <c r="UD6" s="812"/>
      <c r="UE6" s="812"/>
      <c r="UF6" s="812"/>
      <c r="UG6" s="595"/>
      <c r="UH6" s="595"/>
      <c r="UI6" s="685"/>
      <c r="UJ6" s="813"/>
      <c r="UK6" s="811"/>
      <c r="UL6" s="812"/>
      <c r="UM6" s="812"/>
      <c r="UN6" s="812"/>
      <c r="UO6" s="595"/>
      <c r="UP6" s="595"/>
      <c r="UQ6" s="685"/>
      <c r="UR6" s="813"/>
      <c r="US6" s="811"/>
      <c r="UT6" s="812"/>
      <c r="UU6" s="812"/>
      <c r="UV6" s="812"/>
      <c r="UW6" s="595"/>
      <c r="UX6" s="595"/>
      <c r="UY6" s="685"/>
      <c r="UZ6" s="813"/>
      <c r="VA6" s="811"/>
      <c r="VB6" s="812"/>
      <c r="VC6" s="812"/>
      <c r="VD6" s="812"/>
      <c r="VE6" s="595"/>
      <c r="VF6" s="595"/>
      <c r="VG6" s="685"/>
      <c r="VH6" s="813"/>
      <c r="VI6" s="811"/>
      <c r="VJ6" s="812"/>
      <c r="VK6" s="812"/>
      <c r="VL6" s="812"/>
      <c r="VM6" s="595"/>
      <c r="VN6" s="595"/>
      <c r="VO6" s="685"/>
      <c r="VP6" s="813"/>
      <c r="VQ6" s="811"/>
      <c r="VR6" s="812"/>
      <c r="VS6" s="812"/>
      <c r="VT6" s="812"/>
      <c r="VU6" s="595"/>
      <c r="VV6" s="595"/>
      <c r="VW6" s="685"/>
      <c r="VX6" s="813"/>
      <c r="VY6" s="811"/>
      <c r="VZ6" s="812"/>
      <c r="WA6" s="812"/>
      <c r="WB6" s="812"/>
      <c r="WC6" s="595"/>
      <c r="WD6" s="595"/>
      <c r="WE6" s="685"/>
      <c r="WF6" s="813"/>
      <c r="WG6" s="811"/>
      <c r="WH6" s="812"/>
      <c r="WI6" s="812"/>
      <c r="WJ6" s="812"/>
      <c r="WK6" s="595"/>
      <c r="WL6" s="595"/>
      <c r="WM6" s="685"/>
      <c r="WN6" s="813"/>
      <c r="WO6" s="811"/>
      <c r="WP6" s="812"/>
      <c r="WQ6" s="812"/>
      <c r="WR6" s="812"/>
      <c r="WS6" s="595"/>
      <c r="WT6" s="595"/>
      <c r="WU6" s="685"/>
      <c r="WV6" s="813"/>
      <c r="WW6" s="811"/>
      <c r="WX6" s="812"/>
      <c r="WY6" s="812"/>
      <c r="WZ6" s="812"/>
      <c r="XA6" s="595"/>
      <c r="XB6" s="595"/>
      <c r="XC6" s="685"/>
      <c r="XD6" s="813"/>
      <c r="XE6" s="811"/>
      <c r="XF6" s="812"/>
      <c r="XG6" s="812"/>
      <c r="XH6" s="812"/>
      <c r="XI6" s="595"/>
      <c r="XJ6" s="595"/>
      <c r="XK6" s="685"/>
      <c r="XL6" s="813"/>
      <c r="XM6" s="811"/>
      <c r="XN6" s="812"/>
      <c r="XO6" s="812"/>
      <c r="XP6" s="812"/>
      <c r="XQ6" s="595"/>
      <c r="XR6" s="595"/>
      <c r="XS6" s="685"/>
      <c r="XT6" s="813"/>
      <c r="XU6" s="811"/>
      <c r="XV6" s="812"/>
      <c r="XW6" s="812"/>
      <c r="XX6" s="812"/>
      <c r="XY6" s="595"/>
      <c r="XZ6" s="595"/>
      <c r="YA6" s="685"/>
      <c r="YB6" s="813"/>
      <c r="YC6" s="811"/>
      <c r="YD6" s="812"/>
      <c r="YE6" s="812"/>
      <c r="YF6" s="812"/>
      <c r="YG6" s="595"/>
      <c r="YH6" s="595"/>
      <c r="YI6" s="685"/>
      <c r="YJ6" s="813"/>
      <c r="YK6" s="811"/>
      <c r="YL6" s="812"/>
      <c r="YM6" s="812"/>
      <c r="YN6" s="812"/>
      <c r="YO6" s="595"/>
      <c r="YP6" s="595"/>
      <c r="YQ6" s="685"/>
      <c r="YR6" s="813"/>
      <c r="YS6" s="811"/>
      <c r="YT6" s="812"/>
      <c r="YU6" s="812"/>
      <c r="YV6" s="812"/>
      <c r="YW6" s="595"/>
      <c r="YX6" s="595"/>
      <c r="YY6" s="685"/>
      <c r="YZ6" s="813"/>
      <c r="ZA6" s="811"/>
      <c r="ZB6" s="812"/>
      <c r="ZC6" s="812"/>
      <c r="ZD6" s="812"/>
      <c r="ZE6" s="595"/>
      <c r="ZF6" s="595"/>
      <c r="ZG6" s="685"/>
      <c r="ZH6" s="813"/>
      <c r="ZI6" s="811"/>
      <c r="ZJ6" s="812"/>
      <c r="ZK6" s="812"/>
      <c r="ZL6" s="812"/>
      <c r="ZM6" s="595"/>
      <c r="ZN6" s="595"/>
      <c r="ZO6" s="685"/>
      <c r="ZP6" s="813"/>
      <c r="ZQ6" s="811"/>
      <c r="ZR6" s="812"/>
      <c r="ZS6" s="812"/>
      <c r="ZT6" s="812"/>
      <c r="ZU6" s="595"/>
      <c r="ZV6" s="595"/>
      <c r="ZW6" s="685"/>
      <c r="ZX6" s="813"/>
      <c r="ZY6" s="811"/>
      <c r="ZZ6" s="812"/>
      <c r="AAA6" s="812"/>
      <c r="AAB6" s="812"/>
      <c r="AAC6" s="595"/>
      <c r="AAD6" s="595"/>
      <c r="AAE6" s="685"/>
      <c r="AAF6" s="813"/>
      <c r="AAG6" s="811"/>
      <c r="AAH6" s="812"/>
      <c r="AAI6" s="812"/>
      <c r="AAJ6" s="812"/>
      <c r="AAK6" s="595"/>
      <c r="AAL6" s="595"/>
      <c r="AAM6" s="685"/>
      <c r="AAN6" s="813"/>
      <c r="AAO6" s="811"/>
      <c r="AAP6" s="812"/>
      <c r="AAQ6" s="812"/>
      <c r="AAR6" s="812"/>
      <c r="AAS6" s="595"/>
      <c r="AAT6" s="595"/>
      <c r="AAU6" s="685"/>
      <c r="AAV6" s="813"/>
      <c r="AAW6" s="811"/>
      <c r="AAX6" s="812"/>
      <c r="AAY6" s="812"/>
      <c r="AAZ6" s="812"/>
      <c r="ABA6" s="595"/>
      <c r="ABB6" s="595"/>
      <c r="ABC6" s="685"/>
      <c r="ABD6" s="813"/>
      <c r="ABE6" s="811"/>
      <c r="ABF6" s="812"/>
      <c r="ABG6" s="812"/>
      <c r="ABH6" s="812"/>
      <c r="ABI6" s="595"/>
      <c r="ABJ6" s="595"/>
      <c r="ABK6" s="685"/>
      <c r="ABL6" s="813"/>
      <c r="ABM6" s="811"/>
      <c r="ABN6" s="812"/>
      <c r="ABO6" s="812"/>
      <c r="ABP6" s="812"/>
      <c r="ABQ6" s="595"/>
      <c r="ABR6" s="595"/>
      <c r="ABS6" s="685"/>
      <c r="ABT6" s="813"/>
      <c r="ABU6" s="811"/>
      <c r="ABV6" s="812"/>
      <c r="ABW6" s="812"/>
      <c r="ABX6" s="812"/>
      <c r="ABY6" s="595"/>
      <c r="ABZ6" s="595"/>
      <c r="ACA6" s="685"/>
      <c r="ACB6" s="813"/>
      <c r="ACC6" s="811"/>
      <c r="ACD6" s="812"/>
      <c r="ACE6" s="812"/>
      <c r="ACF6" s="812"/>
      <c r="ACG6" s="595"/>
      <c r="ACH6" s="595"/>
      <c r="ACI6" s="685"/>
      <c r="ACJ6" s="813"/>
      <c r="ACK6" s="811"/>
      <c r="ACL6" s="812"/>
      <c r="ACM6" s="812"/>
      <c r="ACN6" s="812"/>
      <c r="ACO6" s="595"/>
      <c r="ACP6" s="595"/>
      <c r="ACQ6" s="685"/>
      <c r="ACR6" s="813"/>
      <c r="ACS6" s="811"/>
      <c r="ACT6" s="812"/>
      <c r="ACU6" s="812"/>
      <c r="ACV6" s="812"/>
      <c r="ACW6" s="595"/>
      <c r="ACX6" s="595"/>
      <c r="ACY6" s="685"/>
      <c r="ACZ6" s="813"/>
      <c r="ADA6" s="811"/>
      <c r="ADB6" s="812"/>
      <c r="ADC6" s="812"/>
      <c r="ADD6" s="812"/>
      <c r="ADE6" s="595"/>
      <c r="ADF6" s="595"/>
      <c r="ADG6" s="685"/>
      <c r="ADH6" s="813"/>
      <c r="ADI6" s="811"/>
      <c r="ADJ6" s="812"/>
      <c r="ADK6" s="812"/>
      <c r="ADL6" s="812"/>
      <c r="ADM6" s="595"/>
      <c r="ADN6" s="595"/>
      <c r="ADO6" s="685"/>
      <c r="ADP6" s="813"/>
      <c r="ADQ6" s="811"/>
      <c r="ADR6" s="812"/>
      <c r="ADS6" s="812"/>
      <c r="ADT6" s="812"/>
      <c r="ADU6" s="595"/>
      <c r="ADV6" s="595"/>
      <c r="ADW6" s="685"/>
      <c r="ADX6" s="813"/>
      <c r="ADY6" s="811"/>
      <c r="ADZ6" s="812"/>
      <c r="AEA6" s="812"/>
      <c r="AEB6" s="812"/>
      <c r="AEC6" s="595"/>
      <c r="AED6" s="595"/>
      <c r="AEE6" s="685"/>
      <c r="AEF6" s="813"/>
      <c r="AEG6" s="811"/>
      <c r="AEH6" s="812"/>
      <c r="AEI6" s="812"/>
      <c r="AEJ6" s="812"/>
      <c r="AEK6" s="595"/>
      <c r="AEL6" s="595"/>
      <c r="AEM6" s="685"/>
      <c r="AEN6" s="813"/>
      <c r="AEO6" s="811"/>
      <c r="AEP6" s="812"/>
      <c r="AEQ6" s="812"/>
      <c r="AER6" s="812"/>
      <c r="AES6" s="595"/>
      <c r="AET6" s="595"/>
      <c r="AEU6" s="685"/>
      <c r="AEV6" s="813"/>
      <c r="AEW6" s="811"/>
      <c r="AEX6" s="812"/>
      <c r="AEY6" s="812"/>
      <c r="AEZ6" s="812"/>
      <c r="AFA6" s="595"/>
      <c r="AFB6" s="595"/>
      <c r="AFC6" s="685"/>
      <c r="AFD6" s="813"/>
      <c r="AFE6" s="811"/>
      <c r="AFF6" s="812"/>
      <c r="AFG6" s="812"/>
      <c r="AFH6" s="812"/>
      <c r="AFI6" s="595"/>
      <c r="AFJ6" s="595"/>
      <c r="AFK6" s="685"/>
      <c r="AFL6" s="813"/>
      <c r="AFM6" s="811"/>
      <c r="AFN6" s="812"/>
      <c r="AFO6" s="812"/>
      <c r="AFP6" s="812"/>
      <c r="AFQ6" s="595"/>
      <c r="AFR6" s="595"/>
      <c r="AFS6" s="685"/>
      <c r="AFT6" s="813"/>
      <c r="AFU6" s="811"/>
      <c r="AFV6" s="812"/>
      <c r="AFW6" s="812"/>
      <c r="AFX6" s="812"/>
      <c r="AFY6" s="595"/>
      <c r="AFZ6" s="595"/>
      <c r="AGA6" s="685"/>
      <c r="AGB6" s="813"/>
      <c r="AGC6" s="811"/>
      <c r="AGD6" s="812"/>
      <c r="AGE6" s="812"/>
      <c r="AGF6" s="812"/>
      <c r="AGG6" s="595"/>
      <c r="AGH6" s="595"/>
      <c r="AGI6" s="685"/>
      <c r="AGJ6" s="813"/>
      <c r="AGK6" s="811"/>
      <c r="AGL6" s="812"/>
      <c r="AGM6" s="812"/>
      <c r="AGN6" s="812"/>
      <c r="AGO6" s="595"/>
      <c r="AGP6" s="595"/>
      <c r="AGQ6" s="685"/>
      <c r="AGR6" s="813"/>
      <c r="AGS6" s="811"/>
      <c r="AGT6" s="812"/>
      <c r="AGU6" s="812"/>
      <c r="AGV6" s="812"/>
      <c r="AGW6" s="595"/>
      <c r="AGX6" s="595"/>
      <c r="AGY6" s="685"/>
      <c r="AGZ6" s="813"/>
      <c r="AHA6" s="811"/>
      <c r="AHB6" s="812"/>
      <c r="AHC6" s="812"/>
      <c r="AHD6" s="812"/>
      <c r="AHE6" s="595"/>
      <c r="AHF6" s="595"/>
      <c r="AHG6" s="685"/>
      <c r="AHH6" s="813"/>
      <c r="AHI6" s="811"/>
      <c r="AHJ6" s="812"/>
      <c r="AHK6" s="812"/>
      <c r="AHL6" s="812"/>
      <c r="AHM6" s="595"/>
      <c r="AHN6" s="595"/>
      <c r="AHO6" s="685"/>
      <c r="AHP6" s="813"/>
      <c r="AHQ6" s="811"/>
      <c r="AHR6" s="812"/>
      <c r="AHS6" s="812"/>
      <c r="AHT6" s="812"/>
      <c r="AHU6" s="595"/>
      <c r="AHV6" s="595"/>
      <c r="AHW6" s="685"/>
      <c r="AHX6" s="813"/>
      <c r="AHY6" s="811"/>
      <c r="AHZ6" s="812"/>
      <c r="AIA6" s="812"/>
      <c r="AIB6" s="812"/>
      <c r="AIC6" s="595"/>
      <c r="AID6" s="595"/>
      <c r="AIE6" s="685"/>
      <c r="AIF6" s="813"/>
      <c r="AIG6" s="811"/>
      <c r="AIH6" s="812"/>
      <c r="AII6" s="812"/>
      <c r="AIJ6" s="812"/>
      <c r="AIK6" s="595"/>
      <c r="AIL6" s="595"/>
      <c r="AIM6" s="685"/>
      <c r="AIN6" s="813"/>
      <c r="AIO6" s="811"/>
      <c r="AIP6" s="812"/>
      <c r="AIQ6" s="812"/>
      <c r="AIR6" s="812"/>
      <c r="AIS6" s="595"/>
      <c r="AIT6" s="595"/>
      <c r="AIU6" s="685"/>
      <c r="AIV6" s="813"/>
      <c r="AIW6" s="811"/>
      <c r="AIX6" s="812"/>
      <c r="AIY6" s="812"/>
      <c r="AIZ6" s="812"/>
      <c r="AJA6" s="595"/>
      <c r="AJB6" s="595"/>
      <c r="AJC6" s="685"/>
      <c r="AJD6" s="813"/>
      <c r="AJE6" s="811"/>
      <c r="AJF6" s="812"/>
      <c r="AJG6" s="812"/>
      <c r="AJH6" s="812"/>
      <c r="AJI6" s="595"/>
      <c r="AJJ6" s="595"/>
      <c r="AJK6" s="685"/>
      <c r="AJL6" s="813"/>
      <c r="AJM6" s="811"/>
      <c r="AJN6" s="812"/>
      <c r="AJO6" s="812"/>
      <c r="AJP6" s="812"/>
      <c r="AJQ6" s="595"/>
      <c r="AJR6" s="595"/>
      <c r="AJS6" s="685"/>
      <c r="AJT6" s="813"/>
      <c r="AJU6" s="811"/>
      <c r="AJV6" s="812"/>
      <c r="AJW6" s="812"/>
      <c r="AJX6" s="812"/>
      <c r="AJY6" s="595"/>
      <c r="AJZ6" s="595"/>
      <c r="AKA6" s="685"/>
      <c r="AKB6" s="813"/>
      <c r="AKC6" s="811"/>
      <c r="AKD6" s="812"/>
      <c r="AKE6" s="812"/>
      <c r="AKF6" s="812"/>
      <c r="AKG6" s="595"/>
      <c r="AKH6" s="595"/>
      <c r="AKI6" s="685"/>
      <c r="AKJ6" s="813"/>
      <c r="AKK6" s="811"/>
      <c r="AKL6" s="812"/>
      <c r="AKM6" s="812"/>
      <c r="AKN6" s="812"/>
      <c r="AKO6" s="595"/>
      <c r="AKP6" s="595"/>
      <c r="AKQ6" s="685"/>
      <c r="AKR6" s="813"/>
      <c r="AKS6" s="811"/>
      <c r="AKT6" s="812"/>
      <c r="AKU6" s="812"/>
      <c r="AKV6" s="812"/>
      <c r="AKW6" s="595"/>
      <c r="AKX6" s="595"/>
      <c r="AKY6" s="685"/>
      <c r="AKZ6" s="813"/>
      <c r="ALA6" s="811"/>
      <c r="ALB6" s="812"/>
      <c r="ALC6" s="812"/>
      <c r="ALD6" s="812"/>
      <c r="ALE6" s="595"/>
      <c r="ALF6" s="595"/>
      <c r="ALG6" s="685"/>
      <c r="ALH6" s="813"/>
      <c r="ALI6" s="811"/>
      <c r="ALJ6" s="812"/>
      <c r="ALK6" s="812"/>
      <c r="ALL6" s="812"/>
      <c r="ALM6" s="595"/>
      <c r="ALN6" s="595"/>
      <c r="ALO6" s="685"/>
      <c r="ALP6" s="813"/>
      <c r="ALQ6" s="811"/>
      <c r="ALR6" s="812"/>
      <c r="ALS6" s="812"/>
      <c r="ALT6" s="812"/>
      <c r="ALU6" s="595"/>
      <c r="ALV6" s="595"/>
      <c r="ALW6" s="685"/>
      <c r="ALX6" s="813"/>
      <c r="ALY6" s="811"/>
      <c r="ALZ6" s="812"/>
      <c r="AMA6" s="812"/>
      <c r="AMB6" s="812"/>
      <c r="AMC6" s="595"/>
      <c r="AMD6" s="595"/>
      <c r="AME6" s="685"/>
      <c r="AMF6" s="813"/>
      <c r="AMG6" s="811"/>
      <c r="AMH6" s="812"/>
      <c r="AMI6" s="812"/>
      <c r="AMJ6" s="812"/>
      <c r="AMK6" s="595"/>
      <c r="AML6" s="595"/>
      <c r="AMM6" s="685"/>
      <c r="AMN6" s="813"/>
      <c r="AMO6" s="811"/>
      <c r="AMP6" s="812"/>
      <c r="AMQ6" s="812"/>
      <c r="AMR6" s="812"/>
      <c r="AMS6" s="595"/>
      <c r="AMT6" s="595"/>
      <c r="AMU6" s="685"/>
      <c r="AMV6" s="813"/>
      <c r="AMW6" s="811"/>
      <c r="AMX6" s="812"/>
      <c r="AMY6" s="812"/>
      <c r="AMZ6" s="812"/>
      <c r="ANA6" s="595"/>
      <c r="ANB6" s="595"/>
      <c r="ANC6" s="685"/>
      <c r="AND6" s="813"/>
      <c r="ANE6" s="811"/>
      <c r="ANF6" s="812"/>
      <c r="ANG6" s="812"/>
      <c r="ANH6" s="812"/>
      <c r="ANI6" s="595"/>
      <c r="ANJ6" s="595"/>
      <c r="ANK6" s="685"/>
      <c r="ANL6" s="813"/>
      <c r="ANM6" s="811"/>
      <c r="ANN6" s="812"/>
      <c r="ANO6" s="812"/>
      <c r="ANP6" s="812"/>
      <c r="ANQ6" s="595"/>
      <c r="ANR6" s="595"/>
      <c r="ANS6" s="685"/>
      <c r="ANT6" s="813"/>
      <c r="ANU6" s="811"/>
      <c r="ANV6" s="812"/>
      <c r="ANW6" s="812"/>
      <c r="ANX6" s="812"/>
      <c r="ANY6" s="595"/>
      <c r="ANZ6" s="595"/>
      <c r="AOA6" s="685"/>
      <c r="AOB6" s="813"/>
      <c r="AOC6" s="811"/>
      <c r="AOD6" s="812"/>
      <c r="AOE6" s="812"/>
      <c r="AOF6" s="812"/>
      <c r="AOG6" s="595"/>
      <c r="AOH6" s="595"/>
      <c r="AOI6" s="685"/>
      <c r="AOJ6" s="813"/>
      <c r="AOK6" s="811"/>
      <c r="AOL6" s="812"/>
      <c r="AOM6" s="812"/>
      <c r="AON6" s="812"/>
      <c r="AOO6" s="595"/>
      <c r="AOP6" s="595"/>
      <c r="AOQ6" s="685"/>
      <c r="AOR6" s="813"/>
      <c r="AOS6" s="811"/>
      <c r="AOT6" s="812"/>
      <c r="AOU6" s="812"/>
      <c r="AOV6" s="812"/>
      <c r="AOW6" s="595"/>
      <c r="AOX6" s="595"/>
      <c r="AOY6" s="685"/>
      <c r="AOZ6" s="813"/>
      <c r="APA6" s="811"/>
      <c r="APB6" s="812"/>
      <c r="APC6" s="812"/>
      <c r="APD6" s="812"/>
      <c r="APE6" s="595"/>
      <c r="APF6" s="595"/>
      <c r="APG6" s="685"/>
      <c r="APH6" s="813"/>
      <c r="API6" s="811"/>
      <c r="APJ6" s="812"/>
      <c r="APK6" s="812"/>
      <c r="APL6" s="812"/>
      <c r="APM6" s="595"/>
      <c r="APN6" s="595"/>
      <c r="APO6" s="685"/>
      <c r="APP6" s="813"/>
      <c r="APQ6" s="811"/>
      <c r="APR6" s="812"/>
      <c r="APS6" s="812"/>
      <c r="APT6" s="812"/>
      <c r="APU6" s="595"/>
      <c r="APV6" s="595"/>
      <c r="APW6" s="685"/>
      <c r="APX6" s="813"/>
      <c r="APY6" s="811"/>
      <c r="APZ6" s="812"/>
      <c r="AQA6" s="812"/>
      <c r="AQB6" s="812"/>
      <c r="AQC6" s="595"/>
      <c r="AQD6" s="595"/>
      <c r="AQE6" s="685"/>
      <c r="AQF6" s="813"/>
      <c r="AQG6" s="811"/>
      <c r="AQH6" s="812"/>
      <c r="AQI6" s="812"/>
      <c r="AQJ6" s="812"/>
      <c r="AQK6" s="595"/>
      <c r="AQL6" s="595"/>
      <c r="AQM6" s="685"/>
      <c r="AQN6" s="813"/>
      <c r="AQO6" s="811"/>
      <c r="AQP6" s="812"/>
      <c r="AQQ6" s="812"/>
      <c r="AQR6" s="812"/>
      <c r="AQS6" s="595"/>
      <c r="AQT6" s="595"/>
      <c r="AQU6" s="685"/>
      <c r="AQV6" s="813"/>
      <c r="AQW6" s="811"/>
      <c r="AQX6" s="812"/>
      <c r="AQY6" s="812"/>
      <c r="AQZ6" s="812"/>
      <c r="ARA6" s="595"/>
      <c r="ARB6" s="595"/>
      <c r="ARC6" s="685"/>
      <c r="ARD6" s="813"/>
      <c r="ARE6" s="811"/>
      <c r="ARF6" s="812"/>
      <c r="ARG6" s="812"/>
      <c r="ARH6" s="812"/>
      <c r="ARI6" s="595"/>
      <c r="ARJ6" s="595"/>
      <c r="ARK6" s="685"/>
      <c r="ARL6" s="813"/>
      <c r="ARM6" s="811"/>
      <c r="ARN6" s="812"/>
      <c r="ARO6" s="812"/>
      <c r="ARP6" s="812"/>
      <c r="ARQ6" s="595"/>
      <c r="ARR6" s="595"/>
      <c r="ARS6" s="685"/>
      <c r="ART6" s="813"/>
      <c r="ARU6" s="811"/>
      <c r="ARV6" s="812"/>
      <c r="ARW6" s="812"/>
      <c r="ARX6" s="812"/>
      <c r="ARY6" s="595"/>
      <c r="ARZ6" s="595"/>
      <c r="ASA6" s="685"/>
      <c r="ASB6" s="813"/>
      <c r="ASC6" s="811"/>
      <c r="ASD6" s="812"/>
      <c r="ASE6" s="812"/>
      <c r="ASF6" s="812"/>
      <c r="ASG6" s="595"/>
      <c r="ASH6" s="595"/>
      <c r="ASI6" s="685"/>
      <c r="ASJ6" s="813"/>
      <c r="ASK6" s="811"/>
      <c r="ASL6" s="812"/>
      <c r="ASM6" s="812"/>
      <c r="ASN6" s="812"/>
      <c r="ASO6" s="595"/>
      <c r="ASP6" s="595"/>
      <c r="ASQ6" s="685"/>
      <c r="ASR6" s="813"/>
      <c r="ASS6" s="811"/>
      <c r="AST6" s="812"/>
      <c r="ASU6" s="812"/>
      <c r="ASV6" s="812"/>
      <c r="ASW6" s="595"/>
      <c r="ASX6" s="595"/>
      <c r="ASY6" s="685"/>
      <c r="ASZ6" s="813"/>
      <c r="ATA6" s="811"/>
      <c r="ATB6" s="812"/>
      <c r="ATC6" s="812"/>
      <c r="ATD6" s="812"/>
      <c r="ATE6" s="595"/>
      <c r="ATF6" s="595"/>
      <c r="ATG6" s="685"/>
      <c r="ATH6" s="813"/>
      <c r="ATI6" s="811"/>
      <c r="ATJ6" s="812"/>
      <c r="ATK6" s="812"/>
      <c r="ATL6" s="812"/>
      <c r="ATM6" s="595"/>
      <c r="ATN6" s="595"/>
      <c r="ATO6" s="685"/>
      <c r="ATP6" s="813"/>
      <c r="ATQ6" s="811"/>
      <c r="ATR6" s="812"/>
      <c r="ATS6" s="812"/>
      <c r="ATT6" s="812"/>
      <c r="ATU6" s="595"/>
      <c r="ATV6" s="595"/>
      <c r="ATW6" s="685"/>
      <c r="ATX6" s="813"/>
      <c r="ATY6" s="811"/>
      <c r="ATZ6" s="812"/>
      <c r="AUA6" s="812"/>
      <c r="AUB6" s="812"/>
      <c r="AUC6" s="595"/>
      <c r="AUD6" s="595"/>
      <c r="AUE6" s="685"/>
      <c r="AUF6" s="813"/>
      <c r="AUG6" s="811"/>
      <c r="AUH6" s="812"/>
      <c r="AUI6" s="812"/>
      <c r="AUJ6" s="812"/>
      <c r="AUK6" s="595"/>
      <c r="AUL6" s="595"/>
      <c r="AUM6" s="685"/>
      <c r="AUN6" s="813"/>
      <c r="AUO6" s="811"/>
      <c r="AUP6" s="812"/>
      <c r="AUQ6" s="812"/>
      <c r="AUR6" s="812"/>
      <c r="AUS6" s="595"/>
      <c r="AUT6" s="595"/>
      <c r="AUU6" s="685"/>
      <c r="AUV6" s="813"/>
      <c r="AUW6" s="811"/>
      <c r="AUX6" s="812"/>
      <c r="AUY6" s="812"/>
      <c r="AUZ6" s="812"/>
      <c r="AVA6" s="595"/>
      <c r="AVB6" s="595"/>
      <c r="AVC6" s="685"/>
      <c r="AVD6" s="813"/>
      <c r="AVE6" s="811"/>
      <c r="AVF6" s="812"/>
      <c r="AVG6" s="812"/>
      <c r="AVH6" s="812"/>
      <c r="AVI6" s="595"/>
      <c r="AVJ6" s="595"/>
      <c r="AVK6" s="685"/>
      <c r="AVL6" s="813"/>
      <c r="AVM6" s="811"/>
      <c r="AVN6" s="812"/>
      <c r="AVO6" s="812"/>
      <c r="AVP6" s="812"/>
      <c r="AVQ6" s="595"/>
      <c r="AVR6" s="595"/>
      <c r="AVS6" s="685"/>
      <c r="AVT6" s="813"/>
      <c r="AVU6" s="811"/>
      <c r="AVV6" s="812"/>
      <c r="AVW6" s="812"/>
      <c r="AVX6" s="812"/>
      <c r="AVY6" s="595"/>
      <c r="AVZ6" s="595"/>
      <c r="AWA6" s="685"/>
      <c r="AWB6" s="813"/>
      <c r="AWC6" s="811"/>
      <c r="AWD6" s="812"/>
      <c r="AWE6" s="812"/>
      <c r="AWF6" s="812"/>
      <c r="AWG6" s="595"/>
      <c r="AWH6" s="595"/>
      <c r="AWI6" s="685"/>
      <c r="AWJ6" s="813"/>
      <c r="AWK6" s="811"/>
      <c r="AWL6" s="812"/>
      <c r="AWM6" s="812"/>
      <c r="AWN6" s="812"/>
      <c r="AWO6" s="595"/>
      <c r="AWP6" s="595"/>
      <c r="AWQ6" s="685"/>
      <c r="AWR6" s="813"/>
      <c r="AWS6" s="811"/>
      <c r="AWT6" s="812"/>
      <c r="AWU6" s="812"/>
      <c r="AWV6" s="812"/>
      <c r="AWW6" s="595"/>
      <c r="AWX6" s="595"/>
      <c r="AWY6" s="685"/>
      <c r="AWZ6" s="813"/>
      <c r="AXA6" s="811"/>
      <c r="AXB6" s="812"/>
      <c r="AXC6" s="812"/>
      <c r="AXD6" s="812"/>
      <c r="AXE6" s="595"/>
      <c r="AXF6" s="595"/>
      <c r="AXG6" s="685"/>
      <c r="AXH6" s="813"/>
      <c r="AXI6" s="811"/>
      <c r="AXJ6" s="812"/>
      <c r="AXK6" s="812"/>
      <c r="AXL6" s="812"/>
      <c r="AXM6" s="595"/>
      <c r="AXN6" s="595"/>
      <c r="AXO6" s="685"/>
      <c r="AXP6" s="813"/>
      <c r="AXQ6" s="811"/>
      <c r="AXR6" s="812"/>
      <c r="AXS6" s="812"/>
      <c r="AXT6" s="812"/>
      <c r="AXU6" s="595"/>
      <c r="AXV6" s="595"/>
      <c r="AXW6" s="685"/>
      <c r="AXX6" s="813"/>
      <c r="AXY6" s="811"/>
      <c r="AXZ6" s="812"/>
      <c r="AYA6" s="812"/>
      <c r="AYB6" s="812"/>
      <c r="AYC6" s="595"/>
      <c r="AYD6" s="595"/>
      <c r="AYE6" s="685"/>
      <c r="AYF6" s="813"/>
      <c r="AYG6" s="811"/>
      <c r="AYH6" s="812"/>
      <c r="AYI6" s="812"/>
      <c r="AYJ6" s="812"/>
      <c r="AYK6" s="595"/>
      <c r="AYL6" s="595"/>
      <c r="AYM6" s="685"/>
      <c r="AYN6" s="813"/>
      <c r="AYO6" s="811"/>
      <c r="AYP6" s="812"/>
      <c r="AYQ6" s="812"/>
      <c r="AYR6" s="812"/>
      <c r="AYS6" s="595"/>
      <c r="AYT6" s="595"/>
      <c r="AYU6" s="685"/>
      <c r="AYV6" s="813"/>
      <c r="AYW6" s="811"/>
      <c r="AYX6" s="812"/>
      <c r="AYY6" s="812"/>
      <c r="AYZ6" s="812"/>
      <c r="AZA6" s="595"/>
      <c r="AZB6" s="595"/>
      <c r="AZC6" s="685"/>
      <c r="AZD6" s="813"/>
      <c r="AZE6" s="811"/>
      <c r="AZF6" s="812"/>
      <c r="AZG6" s="812"/>
      <c r="AZH6" s="812"/>
      <c r="AZI6" s="595"/>
      <c r="AZJ6" s="595"/>
      <c r="AZK6" s="685"/>
      <c r="AZL6" s="813"/>
      <c r="AZM6" s="811"/>
      <c r="AZN6" s="812"/>
      <c r="AZO6" s="812"/>
      <c r="AZP6" s="812"/>
      <c r="AZQ6" s="595"/>
      <c r="AZR6" s="595"/>
      <c r="AZS6" s="685"/>
      <c r="AZT6" s="813"/>
      <c r="AZU6" s="811"/>
      <c r="AZV6" s="812"/>
      <c r="AZW6" s="812"/>
      <c r="AZX6" s="812"/>
      <c r="AZY6" s="595"/>
      <c r="AZZ6" s="595"/>
      <c r="BAA6" s="685"/>
      <c r="BAB6" s="813"/>
      <c r="BAC6" s="811"/>
      <c r="BAD6" s="812"/>
      <c r="BAE6" s="812"/>
      <c r="BAF6" s="812"/>
      <c r="BAG6" s="595"/>
      <c r="BAH6" s="595"/>
      <c r="BAI6" s="685"/>
      <c r="BAJ6" s="813"/>
      <c r="BAK6" s="811"/>
      <c r="BAL6" s="812"/>
      <c r="BAM6" s="812"/>
      <c r="BAN6" s="812"/>
      <c r="BAO6" s="595"/>
      <c r="BAP6" s="595"/>
      <c r="BAQ6" s="685"/>
      <c r="BAR6" s="813"/>
      <c r="BAS6" s="811"/>
      <c r="BAT6" s="812"/>
      <c r="BAU6" s="812"/>
      <c r="BAV6" s="812"/>
      <c r="BAW6" s="595"/>
      <c r="BAX6" s="595"/>
      <c r="BAY6" s="685"/>
      <c r="BAZ6" s="813"/>
      <c r="BBA6" s="811"/>
      <c r="BBB6" s="812"/>
      <c r="BBC6" s="812"/>
      <c r="BBD6" s="812"/>
      <c r="BBE6" s="595"/>
      <c r="BBF6" s="595"/>
      <c r="BBG6" s="685"/>
      <c r="BBH6" s="813"/>
      <c r="BBI6" s="811"/>
      <c r="BBJ6" s="812"/>
      <c r="BBK6" s="812"/>
      <c r="BBL6" s="812"/>
      <c r="BBM6" s="595"/>
      <c r="BBN6" s="595"/>
      <c r="BBO6" s="685"/>
      <c r="BBP6" s="813"/>
      <c r="BBQ6" s="811"/>
      <c r="BBR6" s="812"/>
      <c r="BBS6" s="812"/>
      <c r="BBT6" s="812"/>
      <c r="BBU6" s="595"/>
      <c r="BBV6" s="595"/>
      <c r="BBW6" s="685"/>
      <c r="BBX6" s="813"/>
      <c r="BBY6" s="811"/>
      <c r="BBZ6" s="812"/>
      <c r="BCA6" s="812"/>
      <c r="BCB6" s="812"/>
      <c r="BCC6" s="595"/>
      <c r="BCD6" s="595"/>
      <c r="BCE6" s="685"/>
      <c r="BCF6" s="813"/>
      <c r="BCG6" s="811"/>
      <c r="BCH6" s="812"/>
      <c r="BCI6" s="812"/>
      <c r="BCJ6" s="812"/>
      <c r="BCK6" s="595"/>
      <c r="BCL6" s="595"/>
      <c r="BCM6" s="685"/>
      <c r="BCN6" s="813"/>
      <c r="BCO6" s="811"/>
      <c r="BCP6" s="812"/>
      <c r="BCQ6" s="812"/>
      <c r="BCR6" s="812"/>
      <c r="BCS6" s="595"/>
      <c r="BCT6" s="595"/>
      <c r="BCU6" s="685"/>
      <c r="BCV6" s="813"/>
      <c r="BCW6" s="811"/>
      <c r="BCX6" s="812"/>
      <c r="BCY6" s="812"/>
      <c r="BCZ6" s="812"/>
      <c r="BDA6" s="595"/>
      <c r="BDB6" s="595"/>
      <c r="BDC6" s="685"/>
      <c r="BDD6" s="813"/>
      <c r="BDE6" s="811"/>
      <c r="BDF6" s="812"/>
      <c r="BDG6" s="812"/>
      <c r="BDH6" s="812"/>
      <c r="BDI6" s="595"/>
      <c r="BDJ6" s="595"/>
      <c r="BDK6" s="685"/>
      <c r="BDL6" s="813"/>
      <c r="BDM6" s="811"/>
      <c r="BDN6" s="812"/>
      <c r="BDO6" s="812"/>
      <c r="BDP6" s="812"/>
      <c r="BDQ6" s="595"/>
      <c r="BDR6" s="595"/>
      <c r="BDS6" s="685"/>
      <c r="BDT6" s="813"/>
      <c r="BDU6" s="811"/>
      <c r="BDV6" s="812"/>
      <c r="BDW6" s="812"/>
      <c r="BDX6" s="812"/>
      <c r="BDY6" s="595"/>
      <c r="BDZ6" s="595"/>
      <c r="BEA6" s="685"/>
      <c r="BEB6" s="813"/>
      <c r="BEC6" s="811"/>
      <c r="BED6" s="812"/>
      <c r="BEE6" s="812"/>
      <c r="BEF6" s="812"/>
      <c r="BEG6" s="595"/>
      <c r="BEH6" s="595"/>
      <c r="BEI6" s="685"/>
      <c r="BEJ6" s="813"/>
      <c r="BEK6" s="811"/>
      <c r="BEL6" s="812"/>
      <c r="BEM6" s="812"/>
      <c r="BEN6" s="812"/>
      <c r="BEO6" s="595"/>
      <c r="BEP6" s="595"/>
      <c r="BEQ6" s="685"/>
      <c r="BER6" s="813"/>
      <c r="BES6" s="811"/>
      <c r="BET6" s="812"/>
      <c r="BEU6" s="812"/>
      <c r="BEV6" s="812"/>
      <c r="BEW6" s="595"/>
      <c r="BEX6" s="595"/>
      <c r="BEY6" s="685"/>
      <c r="BEZ6" s="813"/>
      <c r="BFA6" s="811"/>
      <c r="BFB6" s="812"/>
      <c r="BFC6" s="812"/>
      <c r="BFD6" s="812"/>
      <c r="BFE6" s="595"/>
      <c r="BFF6" s="595"/>
      <c r="BFG6" s="685"/>
      <c r="BFH6" s="813"/>
      <c r="BFI6" s="811"/>
      <c r="BFJ6" s="812"/>
      <c r="BFK6" s="812"/>
      <c r="BFL6" s="812"/>
      <c r="BFM6" s="595"/>
      <c r="BFN6" s="595"/>
      <c r="BFO6" s="685"/>
      <c r="BFP6" s="813"/>
      <c r="BFQ6" s="811"/>
      <c r="BFR6" s="812"/>
      <c r="BFS6" s="812"/>
      <c r="BFT6" s="812"/>
      <c r="BFU6" s="595"/>
      <c r="BFV6" s="595"/>
      <c r="BFW6" s="685"/>
      <c r="BFX6" s="813"/>
      <c r="BFY6" s="811"/>
      <c r="BFZ6" s="812"/>
      <c r="BGA6" s="812"/>
      <c r="BGB6" s="812"/>
      <c r="BGC6" s="595"/>
      <c r="BGD6" s="595"/>
      <c r="BGE6" s="685"/>
      <c r="BGF6" s="813"/>
      <c r="BGG6" s="811"/>
      <c r="BGH6" s="812"/>
      <c r="BGI6" s="812"/>
      <c r="BGJ6" s="812"/>
      <c r="BGK6" s="595"/>
      <c r="BGL6" s="595"/>
      <c r="BGM6" s="685"/>
      <c r="BGN6" s="813"/>
      <c r="BGO6" s="811"/>
      <c r="BGP6" s="812"/>
      <c r="BGQ6" s="812"/>
      <c r="BGR6" s="812"/>
      <c r="BGS6" s="595"/>
      <c r="BGT6" s="595"/>
      <c r="BGU6" s="685"/>
      <c r="BGV6" s="813"/>
      <c r="BGW6" s="811"/>
      <c r="BGX6" s="812"/>
      <c r="BGY6" s="812"/>
      <c r="BGZ6" s="812"/>
      <c r="BHA6" s="595"/>
      <c r="BHB6" s="595"/>
      <c r="BHC6" s="685"/>
      <c r="BHD6" s="813"/>
      <c r="BHE6" s="811"/>
      <c r="BHF6" s="812"/>
      <c r="BHG6" s="812"/>
      <c r="BHH6" s="812"/>
      <c r="BHI6" s="595"/>
      <c r="BHJ6" s="595"/>
      <c r="BHK6" s="685"/>
      <c r="BHL6" s="813"/>
      <c r="BHM6" s="811"/>
      <c r="BHN6" s="812"/>
      <c r="BHO6" s="812"/>
      <c r="BHP6" s="812"/>
      <c r="BHQ6" s="595"/>
      <c r="BHR6" s="595"/>
      <c r="BHS6" s="685"/>
      <c r="BHT6" s="813"/>
      <c r="BHU6" s="811"/>
      <c r="BHV6" s="812"/>
      <c r="BHW6" s="812"/>
      <c r="BHX6" s="812"/>
      <c r="BHY6" s="595"/>
      <c r="BHZ6" s="595"/>
      <c r="BIA6" s="685"/>
      <c r="BIB6" s="813"/>
      <c r="BIC6" s="811"/>
      <c r="BID6" s="812"/>
      <c r="BIE6" s="812"/>
      <c r="BIF6" s="812"/>
      <c r="BIG6" s="595"/>
      <c r="BIH6" s="595"/>
      <c r="BII6" s="685"/>
      <c r="BIJ6" s="813"/>
      <c r="BIK6" s="811"/>
      <c r="BIL6" s="812"/>
      <c r="BIM6" s="812"/>
      <c r="BIN6" s="812"/>
      <c r="BIO6" s="595"/>
      <c r="BIP6" s="595"/>
      <c r="BIQ6" s="685"/>
      <c r="BIR6" s="813"/>
      <c r="BIS6" s="811"/>
      <c r="BIT6" s="812"/>
      <c r="BIU6" s="812"/>
      <c r="BIV6" s="812"/>
      <c r="BIW6" s="595"/>
      <c r="BIX6" s="595"/>
      <c r="BIY6" s="685"/>
      <c r="BIZ6" s="813"/>
      <c r="BJA6" s="811"/>
      <c r="BJB6" s="812"/>
      <c r="BJC6" s="812"/>
      <c r="BJD6" s="812"/>
      <c r="BJE6" s="595"/>
      <c r="BJF6" s="595"/>
      <c r="BJG6" s="685"/>
      <c r="BJH6" s="813"/>
      <c r="BJI6" s="811"/>
      <c r="BJJ6" s="812"/>
      <c r="BJK6" s="812"/>
      <c r="BJL6" s="812"/>
      <c r="BJM6" s="595"/>
      <c r="BJN6" s="595"/>
      <c r="BJO6" s="685"/>
      <c r="BJP6" s="813"/>
      <c r="BJQ6" s="811"/>
      <c r="BJR6" s="812"/>
      <c r="BJS6" s="812"/>
      <c r="BJT6" s="812"/>
      <c r="BJU6" s="595"/>
      <c r="BJV6" s="595"/>
      <c r="BJW6" s="685"/>
      <c r="BJX6" s="813"/>
      <c r="BJY6" s="811"/>
      <c r="BJZ6" s="812"/>
      <c r="BKA6" s="812"/>
      <c r="BKB6" s="812"/>
      <c r="BKC6" s="595"/>
      <c r="BKD6" s="595"/>
      <c r="BKE6" s="685"/>
      <c r="BKF6" s="813"/>
      <c r="BKG6" s="811"/>
      <c r="BKH6" s="812"/>
      <c r="BKI6" s="812"/>
      <c r="BKJ6" s="812"/>
      <c r="BKK6" s="595"/>
      <c r="BKL6" s="595"/>
      <c r="BKM6" s="685"/>
      <c r="BKN6" s="813"/>
      <c r="BKO6" s="811"/>
      <c r="BKP6" s="812"/>
      <c r="BKQ6" s="812"/>
      <c r="BKR6" s="812"/>
      <c r="BKS6" s="595"/>
      <c r="BKT6" s="595"/>
      <c r="BKU6" s="685"/>
      <c r="BKV6" s="813"/>
      <c r="BKW6" s="811"/>
      <c r="BKX6" s="812"/>
      <c r="BKY6" s="812"/>
      <c r="BKZ6" s="812"/>
      <c r="BLA6" s="595"/>
      <c r="BLB6" s="595"/>
      <c r="BLC6" s="685"/>
      <c r="BLD6" s="813"/>
      <c r="BLE6" s="811"/>
      <c r="BLF6" s="812"/>
      <c r="BLG6" s="812"/>
      <c r="BLH6" s="812"/>
      <c r="BLI6" s="595"/>
      <c r="BLJ6" s="595"/>
      <c r="BLK6" s="685"/>
      <c r="BLL6" s="813"/>
      <c r="BLM6" s="811"/>
      <c r="BLN6" s="812"/>
      <c r="BLO6" s="812"/>
      <c r="BLP6" s="812"/>
      <c r="BLQ6" s="595"/>
      <c r="BLR6" s="595"/>
      <c r="BLS6" s="685"/>
      <c r="BLT6" s="813"/>
      <c r="BLU6" s="811"/>
      <c r="BLV6" s="812"/>
      <c r="BLW6" s="812"/>
      <c r="BLX6" s="812"/>
      <c r="BLY6" s="595"/>
      <c r="BLZ6" s="595"/>
      <c r="BMA6" s="685"/>
      <c r="BMB6" s="813"/>
      <c r="BMC6" s="811"/>
      <c r="BMD6" s="812"/>
      <c r="BME6" s="812"/>
      <c r="BMF6" s="812"/>
      <c r="BMG6" s="595"/>
      <c r="BMH6" s="595"/>
      <c r="BMI6" s="685"/>
      <c r="BMJ6" s="813"/>
      <c r="BMK6" s="811"/>
      <c r="BML6" s="812"/>
      <c r="BMM6" s="812"/>
      <c r="BMN6" s="812"/>
      <c r="BMO6" s="595"/>
      <c r="BMP6" s="595"/>
      <c r="BMQ6" s="685"/>
      <c r="BMR6" s="813"/>
      <c r="BMS6" s="811"/>
      <c r="BMT6" s="812"/>
      <c r="BMU6" s="812"/>
      <c r="BMV6" s="812"/>
      <c r="BMW6" s="595"/>
      <c r="BMX6" s="595"/>
      <c r="BMY6" s="685"/>
      <c r="BMZ6" s="813"/>
      <c r="BNA6" s="811"/>
      <c r="BNB6" s="812"/>
      <c r="BNC6" s="812"/>
      <c r="BND6" s="812"/>
      <c r="BNE6" s="595"/>
      <c r="BNF6" s="595"/>
      <c r="BNG6" s="685"/>
      <c r="BNH6" s="813"/>
      <c r="BNI6" s="811"/>
      <c r="BNJ6" s="812"/>
      <c r="BNK6" s="812"/>
      <c r="BNL6" s="812"/>
      <c r="BNM6" s="595"/>
      <c r="BNN6" s="595"/>
      <c r="BNO6" s="685"/>
      <c r="BNP6" s="813"/>
      <c r="BNQ6" s="811"/>
      <c r="BNR6" s="812"/>
      <c r="BNS6" s="812"/>
      <c r="BNT6" s="812"/>
      <c r="BNU6" s="595"/>
      <c r="BNV6" s="595"/>
      <c r="BNW6" s="685"/>
      <c r="BNX6" s="813"/>
      <c r="BNY6" s="811"/>
      <c r="BNZ6" s="812"/>
      <c r="BOA6" s="812"/>
      <c r="BOB6" s="812"/>
      <c r="BOC6" s="595"/>
      <c r="BOD6" s="595"/>
      <c r="BOE6" s="685"/>
      <c r="BOF6" s="813"/>
      <c r="BOG6" s="811"/>
      <c r="BOH6" s="812"/>
      <c r="BOI6" s="812"/>
      <c r="BOJ6" s="812"/>
      <c r="BOK6" s="595"/>
      <c r="BOL6" s="595"/>
      <c r="BOM6" s="685"/>
      <c r="BON6" s="813"/>
      <c r="BOO6" s="811"/>
      <c r="BOP6" s="812"/>
      <c r="BOQ6" s="812"/>
      <c r="BOR6" s="812"/>
      <c r="BOS6" s="595"/>
      <c r="BOT6" s="595"/>
      <c r="BOU6" s="685"/>
      <c r="BOV6" s="813"/>
      <c r="BOW6" s="811"/>
      <c r="BOX6" s="812"/>
      <c r="BOY6" s="812"/>
      <c r="BOZ6" s="812"/>
      <c r="BPA6" s="595"/>
      <c r="BPB6" s="595"/>
      <c r="BPC6" s="685"/>
      <c r="BPD6" s="813"/>
      <c r="BPE6" s="811"/>
      <c r="BPF6" s="812"/>
      <c r="BPG6" s="812"/>
      <c r="BPH6" s="812"/>
      <c r="BPI6" s="595"/>
      <c r="BPJ6" s="595"/>
      <c r="BPK6" s="685"/>
      <c r="BPL6" s="813"/>
      <c r="BPM6" s="811"/>
      <c r="BPN6" s="812"/>
      <c r="BPO6" s="812"/>
      <c r="BPP6" s="812"/>
      <c r="BPQ6" s="595"/>
      <c r="BPR6" s="595"/>
      <c r="BPS6" s="685"/>
      <c r="BPT6" s="813"/>
      <c r="BPU6" s="811"/>
      <c r="BPV6" s="812"/>
      <c r="BPW6" s="812"/>
      <c r="BPX6" s="812"/>
      <c r="BPY6" s="595"/>
      <c r="BPZ6" s="595"/>
      <c r="BQA6" s="685"/>
      <c r="BQB6" s="813"/>
      <c r="BQC6" s="811"/>
      <c r="BQD6" s="812"/>
      <c r="BQE6" s="812"/>
      <c r="BQF6" s="812"/>
      <c r="BQG6" s="595"/>
      <c r="BQH6" s="595"/>
      <c r="BQI6" s="685"/>
      <c r="BQJ6" s="813"/>
      <c r="BQK6" s="811"/>
      <c r="BQL6" s="812"/>
      <c r="BQM6" s="812"/>
      <c r="BQN6" s="812"/>
      <c r="BQO6" s="595"/>
      <c r="BQP6" s="595"/>
      <c r="BQQ6" s="685"/>
      <c r="BQR6" s="813"/>
      <c r="BQS6" s="811"/>
      <c r="BQT6" s="812"/>
      <c r="BQU6" s="812"/>
      <c r="BQV6" s="812"/>
      <c r="BQW6" s="595"/>
      <c r="BQX6" s="595"/>
      <c r="BQY6" s="685"/>
      <c r="BQZ6" s="813"/>
      <c r="BRA6" s="811"/>
      <c r="BRB6" s="812"/>
      <c r="BRC6" s="812"/>
      <c r="BRD6" s="812"/>
      <c r="BRE6" s="595"/>
      <c r="BRF6" s="595"/>
      <c r="BRG6" s="685"/>
      <c r="BRH6" s="813"/>
      <c r="BRI6" s="811"/>
      <c r="BRJ6" s="812"/>
      <c r="BRK6" s="812"/>
      <c r="BRL6" s="812"/>
      <c r="BRM6" s="595"/>
      <c r="BRN6" s="595"/>
      <c r="BRO6" s="685"/>
      <c r="BRP6" s="813"/>
      <c r="BRQ6" s="811"/>
      <c r="BRR6" s="812"/>
      <c r="BRS6" s="812"/>
      <c r="BRT6" s="812"/>
      <c r="BRU6" s="595"/>
      <c r="BRV6" s="595"/>
      <c r="BRW6" s="685"/>
      <c r="BRX6" s="813"/>
      <c r="BRY6" s="811"/>
      <c r="BRZ6" s="812"/>
      <c r="BSA6" s="812"/>
      <c r="BSB6" s="812"/>
      <c r="BSC6" s="595"/>
      <c r="BSD6" s="595"/>
      <c r="BSE6" s="685"/>
      <c r="BSF6" s="813"/>
      <c r="BSG6" s="811"/>
      <c r="BSH6" s="812"/>
      <c r="BSI6" s="812"/>
      <c r="BSJ6" s="812"/>
      <c r="BSK6" s="595"/>
      <c r="BSL6" s="595"/>
      <c r="BSM6" s="685"/>
      <c r="BSN6" s="813"/>
      <c r="BSO6" s="811"/>
      <c r="BSP6" s="812"/>
      <c r="BSQ6" s="812"/>
      <c r="BSR6" s="812"/>
      <c r="BSS6" s="595"/>
      <c r="BST6" s="595"/>
      <c r="BSU6" s="685"/>
      <c r="BSV6" s="813"/>
      <c r="BSW6" s="811"/>
      <c r="BSX6" s="812"/>
      <c r="BSY6" s="812"/>
      <c r="BSZ6" s="812"/>
      <c r="BTA6" s="595"/>
      <c r="BTB6" s="595"/>
      <c r="BTC6" s="685"/>
      <c r="BTD6" s="813"/>
      <c r="BTE6" s="811"/>
      <c r="BTF6" s="812"/>
      <c r="BTG6" s="812"/>
      <c r="BTH6" s="812"/>
      <c r="BTI6" s="595"/>
      <c r="BTJ6" s="595"/>
      <c r="BTK6" s="685"/>
      <c r="BTL6" s="813"/>
      <c r="BTM6" s="811"/>
      <c r="BTN6" s="812"/>
      <c r="BTO6" s="812"/>
      <c r="BTP6" s="812"/>
      <c r="BTQ6" s="595"/>
      <c r="BTR6" s="595"/>
      <c r="BTS6" s="685"/>
      <c r="BTT6" s="813"/>
      <c r="BTU6" s="811"/>
      <c r="BTV6" s="812"/>
      <c r="BTW6" s="812"/>
      <c r="BTX6" s="812"/>
      <c r="BTY6" s="595"/>
      <c r="BTZ6" s="595"/>
      <c r="BUA6" s="685"/>
      <c r="BUB6" s="813"/>
      <c r="BUC6" s="811"/>
      <c r="BUD6" s="812"/>
      <c r="BUE6" s="812"/>
      <c r="BUF6" s="812"/>
      <c r="BUG6" s="595"/>
      <c r="BUH6" s="595"/>
      <c r="BUI6" s="685"/>
      <c r="BUJ6" s="813"/>
      <c r="BUK6" s="811"/>
      <c r="BUL6" s="812"/>
      <c r="BUM6" s="812"/>
      <c r="BUN6" s="812"/>
      <c r="BUO6" s="595"/>
      <c r="BUP6" s="595"/>
      <c r="BUQ6" s="685"/>
      <c r="BUR6" s="813"/>
      <c r="BUS6" s="811"/>
      <c r="BUT6" s="812"/>
      <c r="BUU6" s="812"/>
      <c r="BUV6" s="812"/>
      <c r="BUW6" s="595"/>
      <c r="BUX6" s="595"/>
      <c r="BUY6" s="685"/>
      <c r="BUZ6" s="813"/>
      <c r="BVA6" s="811"/>
      <c r="BVB6" s="812"/>
      <c r="BVC6" s="812"/>
      <c r="BVD6" s="812"/>
      <c r="BVE6" s="595"/>
      <c r="BVF6" s="595"/>
      <c r="BVG6" s="685"/>
      <c r="BVH6" s="813"/>
      <c r="BVI6" s="811"/>
      <c r="BVJ6" s="812"/>
      <c r="BVK6" s="812"/>
      <c r="BVL6" s="812"/>
      <c r="BVM6" s="595"/>
      <c r="BVN6" s="595"/>
      <c r="BVO6" s="685"/>
      <c r="BVP6" s="813"/>
      <c r="BVQ6" s="811"/>
      <c r="BVR6" s="812"/>
      <c r="BVS6" s="812"/>
      <c r="BVT6" s="812"/>
      <c r="BVU6" s="595"/>
      <c r="BVV6" s="595"/>
      <c r="BVW6" s="685"/>
      <c r="BVX6" s="813"/>
      <c r="BVY6" s="811"/>
      <c r="BVZ6" s="812"/>
      <c r="BWA6" s="812"/>
      <c r="BWB6" s="812"/>
      <c r="BWC6" s="595"/>
      <c r="BWD6" s="595"/>
      <c r="BWE6" s="685"/>
      <c r="BWF6" s="813"/>
      <c r="BWG6" s="811"/>
      <c r="BWH6" s="812"/>
      <c r="BWI6" s="812"/>
      <c r="BWJ6" s="812"/>
      <c r="BWK6" s="595"/>
      <c r="BWL6" s="595"/>
      <c r="BWM6" s="685"/>
      <c r="BWN6" s="813"/>
      <c r="BWO6" s="811"/>
      <c r="BWP6" s="812"/>
      <c r="BWQ6" s="812"/>
      <c r="BWR6" s="812"/>
      <c r="BWS6" s="595"/>
      <c r="BWT6" s="595"/>
      <c r="BWU6" s="685"/>
      <c r="BWV6" s="813"/>
      <c r="BWW6" s="811"/>
      <c r="BWX6" s="812"/>
      <c r="BWY6" s="812"/>
      <c r="BWZ6" s="812"/>
      <c r="BXA6" s="595"/>
      <c r="BXB6" s="595"/>
      <c r="BXC6" s="685"/>
      <c r="BXD6" s="813"/>
      <c r="BXE6" s="811"/>
      <c r="BXF6" s="812"/>
      <c r="BXG6" s="812"/>
      <c r="BXH6" s="812"/>
      <c r="BXI6" s="595"/>
      <c r="BXJ6" s="595"/>
      <c r="BXK6" s="685"/>
      <c r="BXL6" s="813"/>
      <c r="BXM6" s="811"/>
      <c r="BXN6" s="812"/>
      <c r="BXO6" s="812"/>
      <c r="BXP6" s="812"/>
      <c r="BXQ6" s="595"/>
      <c r="BXR6" s="595"/>
      <c r="BXS6" s="685"/>
      <c r="BXT6" s="813"/>
      <c r="BXU6" s="811"/>
      <c r="BXV6" s="812"/>
      <c r="BXW6" s="812"/>
      <c r="BXX6" s="812"/>
      <c r="BXY6" s="595"/>
      <c r="BXZ6" s="595"/>
      <c r="BYA6" s="685"/>
      <c r="BYB6" s="813"/>
      <c r="BYC6" s="811"/>
      <c r="BYD6" s="812"/>
      <c r="BYE6" s="812"/>
      <c r="BYF6" s="812"/>
      <c r="BYG6" s="595"/>
      <c r="BYH6" s="595"/>
      <c r="BYI6" s="685"/>
      <c r="BYJ6" s="813"/>
      <c r="BYK6" s="811"/>
      <c r="BYL6" s="812"/>
      <c r="BYM6" s="812"/>
      <c r="BYN6" s="812"/>
      <c r="BYO6" s="595"/>
      <c r="BYP6" s="595"/>
      <c r="BYQ6" s="685"/>
      <c r="BYR6" s="813"/>
      <c r="BYS6" s="811"/>
      <c r="BYT6" s="812"/>
      <c r="BYU6" s="812"/>
      <c r="BYV6" s="812"/>
      <c r="BYW6" s="595"/>
      <c r="BYX6" s="595"/>
      <c r="BYY6" s="685"/>
      <c r="BYZ6" s="813"/>
      <c r="BZA6" s="811"/>
      <c r="BZB6" s="812"/>
      <c r="BZC6" s="812"/>
      <c r="BZD6" s="812"/>
      <c r="BZE6" s="595"/>
      <c r="BZF6" s="595"/>
      <c r="BZG6" s="685"/>
      <c r="BZH6" s="813"/>
      <c r="BZI6" s="811"/>
      <c r="BZJ6" s="812"/>
      <c r="BZK6" s="812"/>
      <c r="BZL6" s="812"/>
      <c r="BZM6" s="595"/>
      <c r="BZN6" s="595"/>
      <c r="BZO6" s="685"/>
      <c r="BZP6" s="813"/>
      <c r="BZQ6" s="811"/>
      <c r="BZR6" s="812"/>
      <c r="BZS6" s="812"/>
      <c r="BZT6" s="812"/>
      <c r="BZU6" s="595"/>
      <c r="BZV6" s="595"/>
      <c r="BZW6" s="685"/>
      <c r="BZX6" s="813"/>
      <c r="BZY6" s="811"/>
      <c r="BZZ6" s="812"/>
      <c r="CAA6" s="812"/>
      <c r="CAB6" s="812"/>
      <c r="CAC6" s="595"/>
      <c r="CAD6" s="595"/>
      <c r="CAE6" s="685"/>
      <c r="CAF6" s="813"/>
      <c r="CAG6" s="811"/>
      <c r="CAH6" s="812"/>
      <c r="CAI6" s="812"/>
      <c r="CAJ6" s="812"/>
      <c r="CAK6" s="595"/>
      <c r="CAL6" s="595"/>
      <c r="CAM6" s="685"/>
      <c r="CAN6" s="813"/>
      <c r="CAO6" s="811"/>
      <c r="CAP6" s="812"/>
      <c r="CAQ6" s="812"/>
      <c r="CAR6" s="812"/>
      <c r="CAS6" s="595"/>
      <c r="CAT6" s="595"/>
      <c r="CAU6" s="685"/>
      <c r="CAV6" s="813"/>
      <c r="CAW6" s="811"/>
      <c r="CAX6" s="812"/>
      <c r="CAY6" s="812"/>
      <c r="CAZ6" s="812"/>
      <c r="CBA6" s="595"/>
      <c r="CBB6" s="595"/>
      <c r="CBC6" s="685"/>
      <c r="CBD6" s="813"/>
      <c r="CBE6" s="811"/>
      <c r="CBF6" s="812"/>
      <c r="CBG6" s="812"/>
      <c r="CBH6" s="812"/>
      <c r="CBI6" s="595"/>
      <c r="CBJ6" s="595"/>
      <c r="CBK6" s="685"/>
      <c r="CBL6" s="813"/>
      <c r="CBM6" s="811"/>
      <c r="CBN6" s="812"/>
      <c r="CBO6" s="812"/>
      <c r="CBP6" s="812"/>
      <c r="CBQ6" s="595"/>
      <c r="CBR6" s="595"/>
      <c r="CBS6" s="685"/>
      <c r="CBT6" s="813"/>
      <c r="CBU6" s="811"/>
      <c r="CBV6" s="812"/>
      <c r="CBW6" s="812"/>
      <c r="CBX6" s="812"/>
      <c r="CBY6" s="595"/>
      <c r="CBZ6" s="595"/>
      <c r="CCA6" s="685"/>
      <c r="CCB6" s="813"/>
      <c r="CCC6" s="811"/>
      <c r="CCD6" s="812"/>
      <c r="CCE6" s="812"/>
      <c r="CCF6" s="812"/>
      <c r="CCG6" s="595"/>
      <c r="CCH6" s="595"/>
      <c r="CCI6" s="685"/>
      <c r="CCJ6" s="813"/>
      <c r="CCK6" s="811"/>
      <c r="CCL6" s="812"/>
      <c r="CCM6" s="812"/>
      <c r="CCN6" s="812"/>
      <c r="CCO6" s="595"/>
      <c r="CCP6" s="595"/>
      <c r="CCQ6" s="685"/>
      <c r="CCR6" s="813"/>
      <c r="CCS6" s="811"/>
      <c r="CCT6" s="812"/>
      <c r="CCU6" s="812"/>
      <c r="CCV6" s="812"/>
      <c r="CCW6" s="595"/>
      <c r="CCX6" s="595"/>
      <c r="CCY6" s="685"/>
      <c r="CCZ6" s="813"/>
      <c r="CDA6" s="811"/>
      <c r="CDB6" s="812"/>
      <c r="CDC6" s="812"/>
      <c r="CDD6" s="812"/>
      <c r="CDE6" s="595"/>
      <c r="CDF6" s="595"/>
      <c r="CDG6" s="685"/>
      <c r="CDH6" s="813"/>
      <c r="CDI6" s="811"/>
      <c r="CDJ6" s="812"/>
      <c r="CDK6" s="812"/>
      <c r="CDL6" s="812"/>
      <c r="CDM6" s="595"/>
      <c r="CDN6" s="595"/>
      <c r="CDO6" s="685"/>
      <c r="CDP6" s="813"/>
      <c r="CDQ6" s="811"/>
      <c r="CDR6" s="812"/>
      <c r="CDS6" s="812"/>
      <c r="CDT6" s="812"/>
      <c r="CDU6" s="595"/>
      <c r="CDV6" s="595"/>
      <c r="CDW6" s="685"/>
      <c r="CDX6" s="813"/>
      <c r="CDY6" s="811"/>
      <c r="CDZ6" s="812"/>
      <c r="CEA6" s="812"/>
      <c r="CEB6" s="812"/>
      <c r="CEC6" s="595"/>
      <c r="CED6" s="595"/>
      <c r="CEE6" s="685"/>
      <c r="CEF6" s="813"/>
      <c r="CEG6" s="811"/>
      <c r="CEH6" s="812"/>
      <c r="CEI6" s="812"/>
      <c r="CEJ6" s="812"/>
      <c r="CEK6" s="595"/>
      <c r="CEL6" s="595"/>
      <c r="CEM6" s="685"/>
      <c r="CEN6" s="813"/>
      <c r="CEO6" s="811"/>
      <c r="CEP6" s="812"/>
      <c r="CEQ6" s="812"/>
      <c r="CER6" s="812"/>
      <c r="CES6" s="595"/>
      <c r="CET6" s="595"/>
      <c r="CEU6" s="685"/>
      <c r="CEV6" s="813"/>
      <c r="CEW6" s="811"/>
      <c r="CEX6" s="812"/>
      <c r="CEY6" s="812"/>
      <c r="CEZ6" s="812"/>
      <c r="CFA6" s="595"/>
      <c r="CFB6" s="595"/>
      <c r="CFC6" s="685"/>
      <c r="CFD6" s="813"/>
      <c r="CFE6" s="811"/>
      <c r="CFF6" s="812"/>
      <c r="CFG6" s="812"/>
      <c r="CFH6" s="812"/>
      <c r="CFI6" s="595"/>
      <c r="CFJ6" s="595"/>
      <c r="CFK6" s="685"/>
      <c r="CFL6" s="813"/>
      <c r="CFM6" s="811"/>
      <c r="CFN6" s="812"/>
      <c r="CFO6" s="812"/>
      <c r="CFP6" s="812"/>
      <c r="CFQ6" s="595"/>
      <c r="CFR6" s="595"/>
      <c r="CFS6" s="685"/>
      <c r="CFT6" s="813"/>
      <c r="CFU6" s="811"/>
      <c r="CFV6" s="812"/>
      <c r="CFW6" s="812"/>
      <c r="CFX6" s="812"/>
      <c r="CFY6" s="595"/>
      <c r="CFZ6" s="595"/>
      <c r="CGA6" s="685"/>
      <c r="CGB6" s="813"/>
      <c r="CGC6" s="811"/>
      <c r="CGD6" s="812"/>
      <c r="CGE6" s="812"/>
      <c r="CGF6" s="812"/>
      <c r="CGG6" s="595"/>
      <c r="CGH6" s="595"/>
      <c r="CGI6" s="685"/>
      <c r="CGJ6" s="813"/>
      <c r="CGK6" s="811"/>
      <c r="CGL6" s="812"/>
      <c r="CGM6" s="812"/>
      <c r="CGN6" s="812"/>
      <c r="CGO6" s="595"/>
      <c r="CGP6" s="595"/>
      <c r="CGQ6" s="685"/>
      <c r="CGR6" s="813"/>
      <c r="CGS6" s="811"/>
      <c r="CGT6" s="812"/>
      <c r="CGU6" s="812"/>
      <c r="CGV6" s="812"/>
      <c r="CGW6" s="595"/>
      <c r="CGX6" s="595"/>
      <c r="CGY6" s="685"/>
      <c r="CGZ6" s="813"/>
      <c r="CHA6" s="811"/>
      <c r="CHB6" s="812"/>
      <c r="CHC6" s="812"/>
      <c r="CHD6" s="812"/>
      <c r="CHE6" s="595"/>
      <c r="CHF6" s="595"/>
      <c r="CHG6" s="685"/>
      <c r="CHH6" s="813"/>
      <c r="CHI6" s="811"/>
      <c r="CHJ6" s="812"/>
      <c r="CHK6" s="812"/>
      <c r="CHL6" s="812"/>
      <c r="CHM6" s="595"/>
      <c r="CHN6" s="595"/>
      <c r="CHO6" s="685"/>
      <c r="CHP6" s="813"/>
      <c r="CHQ6" s="811"/>
      <c r="CHR6" s="812"/>
      <c r="CHS6" s="812"/>
      <c r="CHT6" s="812"/>
      <c r="CHU6" s="595"/>
      <c r="CHV6" s="595"/>
      <c r="CHW6" s="685"/>
      <c r="CHX6" s="813"/>
      <c r="CHY6" s="811"/>
      <c r="CHZ6" s="812"/>
      <c r="CIA6" s="812"/>
      <c r="CIB6" s="812"/>
      <c r="CIC6" s="595"/>
      <c r="CID6" s="595"/>
      <c r="CIE6" s="685"/>
      <c r="CIF6" s="813"/>
      <c r="CIG6" s="811"/>
      <c r="CIH6" s="812"/>
      <c r="CII6" s="812"/>
      <c r="CIJ6" s="812"/>
      <c r="CIK6" s="595"/>
      <c r="CIL6" s="595"/>
      <c r="CIM6" s="685"/>
      <c r="CIN6" s="813"/>
      <c r="CIO6" s="811"/>
      <c r="CIP6" s="812"/>
      <c r="CIQ6" s="812"/>
      <c r="CIR6" s="812"/>
      <c r="CIS6" s="595"/>
      <c r="CIT6" s="595"/>
      <c r="CIU6" s="685"/>
      <c r="CIV6" s="813"/>
      <c r="CIW6" s="811"/>
      <c r="CIX6" s="812"/>
      <c r="CIY6" s="812"/>
      <c r="CIZ6" s="812"/>
      <c r="CJA6" s="595"/>
      <c r="CJB6" s="595"/>
      <c r="CJC6" s="685"/>
      <c r="CJD6" s="813"/>
      <c r="CJE6" s="811"/>
      <c r="CJF6" s="812"/>
      <c r="CJG6" s="812"/>
      <c r="CJH6" s="812"/>
      <c r="CJI6" s="595"/>
      <c r="CJJ6" s="595"/>
      <c r="CJK6" s="685"/>
      <c r="CJL6" s="813"/>
      <c r="CJM6" s="811"/>
      <c r="CJN6" s="812"/>
      <c r="CJO6" s="812"/>
      <c r="CJP6" s="812"/>
      <c r="CJQ6" s="595"/>
      <c r="CJR6" s="595"/>
      <c r="CJS6" s="685"/>
      <c r="CJT6" s="813"/>
      <c r="CJU6" s="811"/>
      <c r="CJV6" s="812"/>
      <c r="CJW6" s="812"/>
      <c r="CJX6" s="812"/>
      <c r="CJY6" s="595"/>
      <c r="CJZ6" s="595"/>
      <c r="CKA6" s="685"/>
      <c r="CKB6" s="813"/>
      <c r="CKC6" s="811"/>
      <c r="CKD6" s="812"/>
      <c r="CKE6" s="812"/>
      <c r="CKF6" s="812"/>
      <c r="CKG6" s="595"/>
      <c r="CKH6" s="595"/>
      <c r="CKI6" s="685"/>
      <c r="CKJ6" s="813"/>
      <c r="CKK6" s="811"/>
      <c r="CKL6" s="812"/>
      <c r="CKM6" s="812"/>
      <c r="CKN6" s="812"/>
      <c r="CKO6" s="595"/>
      <c r="CKP6" s="595"/>
      <c r="CKQ6" s="685"/>
      <c r="CKR6" s="813"/>
      <c r="CKS6" s="811"/>
      <c r="CKT6" s="812"/>
      <c r="CKU6" s="812"/>
      <c r="CKV6" s="812"/>
      <c r="CKW6" s="595"/>
      <c r="CKX6" s="595"/>
      <c r="CKY6" s="685"/>
      <c r="CKZ6" s="813"/>
      <c r="CLA6" s="811"/>
      <c r="CLB6" s="812"/>
      <c r="CLC6" s="812"/>
      <c r="CLD6" s="812"/>
      <c r="CLE6" s="595"/>
      <c r="CLF6" s="595"/>
      <c r="CLG6" s="685"/>
      <c r="CLH6" s="813"/>
      <c r="CLI6" s="811"/>
      <c r="CLJ6" s="812"/>
      <c r="CLK6" s="812"/>
      <c r="CLL6" s="812"/>
      <c r="CLM6" s="595"/>
      <c r="CLN6" s="595"/>
      <c r="CLO6" s="685"/>
      <c r="CLP6" s="813"/>
      <c r="CLQ6" s="811"/>
      <c r="CLR6" s="812"/>
      <c r="CLS6" s="812"/>
      <c r="CLT6" s="812"/>
      <c r="CLU6" s="595"/>
      <c r="CLV6" s="595"/>
      <c r="CLW6" s="685"/>
      <c r="CLX6" s="813"/>
      <c r="CLY6" s="811"/>
      <c r="CLZ6" s="812"/>
      <c r="CMA6" s="812"/>
      <c r="CMB6" s="812"/>
      <c r="CMC6" s="595"/>
      <c r="CMD6" s="595"/>
      <c r="CME6" s="685"/>
      <c r="CMF6" s="813"/>
      <c r="CMG6" s="811"/>
      <c r="CMH6" s="812"/>
      <c r="CMI6" s="812"/>
      <c r="CMJ6" s="812"/>
      <c r="CMK6" s="595"/>
      <c r="CML6" s="595"/>
      <c r="CMM6" s="685"/>
      <c r="CMN6" s="813"/>
      <c r="CMO6" s="811"/>
      <c r="CMP6" s="812"/>
      <c r="CMQ6" s="812"/>
      <c r="CMR6" s="812"/>
      <c r="CMS6" s="595"/>
      <c r="CMT6" s="595"/>
      <c r="CMU6" s="685"/>
      <c r="CMV6" s="813"/>
      <c r="CMW6" s="811"/>
      <c r="CMX6" s="812"/>
      <c r="CMY6" s="812"/>
      <c r="CMZ6" s="812"/>
      <c r="CNA6" s="595"/>
      <c r="CNB6" s="595"/>
      <c r="CNC6" s="685"/>
      <c r="CND6" s="813"/>
      <c r="CNE6" s="811"/>
      <c r="CNF6" s="812"/>
      <c r="CNG6" s="812"/>
      <c r="CNH6" s="812"/>
      <c r="CNI6" s="595"/>
      <c r="CNJ6" s="595"/>
      <c r="CNK6" s="685"/>
      <c r="CNL6" s="813"/>
      <c r="CNM6" s="811"/>
      <c r="CNN6" s="812"/>
      <c r="CNO6" s="812"/>
      <c r="CNP6" s="812"/>
      <c r="CNQ6" s="595"/>
      <c r="CNR6" s="595"/>
      <c r="CNS6" s="685"/>
      <c r="CNT6" s="813"/>
      <c r="CNU6" s="811"/>
      <c r="CNV6" s="812"/>
      <c r="CNW6" s="812"/>
      <c r="CNX6" s="812"/>
      <c r="CNY6" s="595"/>
      <c r="CNZ6" s="595"/>
      <c r="COA6" s="685"/>
      <c r="COB6" s="813"/>
      <c r="COC6" s="811"/>
      <c r="COD6" s="812"/>
      <c r="COE6" s="812"/>
      <c r="COF6" s="812"/>
      <c r="COG6" s="595"/>
      <c r="COH6" s="595"/>
      <c r="COI6" s="685"/>
      <c r="COJ6" s="813"/>
      <c r="COK6" s="811"/>
      <c r="COL6" s="812"/>
      <c r="COM6" s="812"/>
      <c r="CON6" s="812"/>
      <c r="COO6" s="595"/>
      <c r="COP6" s="595"/>
      <c r="COQ6" s="685"/>
      <c r="COR6" s="813"/>
      <c r="COS6" s="811"/>
      <c r="COT6" s="812"/>
      <c r="COU6" s="812"/>
      <c r="COV6" s="812"/>
      <c r="COW6" s="595"/>
      <c r="COX6" s="595"/>
      <c r="COY6" s="685"/>
      <c r="COZ6" s="813"/>
      <c r="CPA6" s="811"/>
      <c r="CPB6" s="812"/>
      <c r="CPC6" s="812"/>
      <c r="CPD6" s="812"/>
      <c r="CPE6" s="595"/>
      <c r="CPF6" s="595"/>
      <c r="CPG6" s="685"/>
      <c r="CPH6" s="813"/>
      <c r="CPI6" s="811"/>
      <c r="CPJ6" s="812"/>
      <c r="CPK6" s="812"/>
      <c r="CPL6" s="812"/>
      <c r="CPM6" s="595"/>
      <c r="CPN6" s="595"/>
      <c r="CPO6" s="685"/>
      <c r="CPP6" s="813"/>
      <c r="CPQ6" s="811"/>
      <c r="CPR6" s="812"/>
      <c r="CPS6" s="812"/>
      <c r="CPT6" s="812"/>
      <c r="CPU6" s="595"/>
      <c r="CPV6" s="595"/>
      <c r="CPW6" s="685"/>
      <c r="CPX6" s="813"/>
      <c r="CPY6" s="811"/>
      <c r="CPZ6" s="812"/>
      <c r="CQA6" s="812"/>
      <c r="CQB6" s="812"/>
      <c r="CQC6" s="595"/>
      <c r="CQD6" s="595"/>
      <c r="CQE6" s="685"/>
      <c r="CQF6" s="813"/>
      <c r="CQG6" s="811"/>
      <c r="CQH6" s="812"/>
      <c r="CQI6" s="812"/>
      <c r="CQJ6" s="812"/>
      <c r="CQK6" s="595"/>
      <c r="CQL6" s="595"/>
      <c r="CQM6" s="685"/>
      <c r="CQN6" s="813"/>
      <c r="CQO6" s="811"/>
      <c r="CQP6" s="812"/>
      <c r="CQQ6" s="812"/>
      <c r="CQR6" s="812"/>
      <c r="CQS6" s="595"/>
      <c r="CQT6" s="595"/>
      <c r="CQU6" s="685"/>
      <c r="CQV6" s="813"/>
      <c r="CQW6" s="811"/>
      <c r="CQX6" s="812"/>
      <c r="CQY6" s="812"/>
      <c r="CQZ6" s="812"/>
      <c r="CRA6" s="595"/>
      <c r="CRB6" s="595"/>
      <c r="CRC6" s="685"/>
      <c r="CRD6" s="813"/>
      <c r="CRE6" s="811"/>
      <c r="CRF6" s="812"/>
      <c r="CRG6" s="812"/>
      <c r="CRH6" s="812"/>
      <c r="CRI6" s="595"/>
      <c r="CRJ6" s="595"/>
      <c r="CRK6" s="685"/>
      <c r="CRL6" s="813"/>
      <c r="CRM6" s="811"/>
      <c r="CRN6" s="812"/>
      <c r="CRO6" s="812"/>
      <c r="CRP6" s="812"/>
      <c r="CRQ6" s="595"/>
      <c r="CRR6" s="595"/>
      <c r="CRS6" s="685"/>
      <c r="CRT6" s="813"/>
      <c r="CRU6" s="811"/>
      <c r="CRV6" s="812"/>
      <c r="CRW6" s="812"/>
      <c r="CRX6" s="812"/>
      <c r="CRY6" s="595"/>
      <c r="CRZ6" s="595"/>
      <c r="CSA6" s="685"/>
      <c r="CSB6" s="813"/>
      <c r="CSC6" s="811"/>
      <c r="CSD6" s="812"/>
      <c r="CSE6" s="812"/>
      <c r="CSF6" s="812"/>
      <c r="CSG6" s="595"/>
      <c r="CSH6" s="595"/>
      <c r="CSI6" s="685"/>
      <c r="CSJ6" s="813"/>
      <c r="CSK6" s="811"/>
      <c r="CSL6" s="812"/>
      <c r="CSM6" s="812"/>
      <c r="CSN6" s="812"/>
      <c r="CSO6" s="595"/>
      <c r="CSP6" s="595"/>
      <c r="CSQ6" s="685"/>
      <c r="CSR6" s="813"/>
      <c r="CSS6" s="811"/>
      <c r="CST6" s="812"/>
      <c r="CSU6" s="812"/>
      <c r="CSV6" s="812"/>
      <c r="CSW6" s="595"/>
      <c r="CSX6" s="595"/>
      <c r="CSY6" s="685"/>
      <c r="CSZ6" s="813"/>
      <c r="CTA6" s="811"/>
      <c r="CTB6" s="812"/>
      <c r="CTC6" s="812"/>
      <c r="CTD6" s="812"/>
      <c r="CTE6" s="595"/>
      <c r="CTF6" s="595"/>
      <c r="CTG6" s="685"/>
      <c r="CTH6" s="813"/>
      <c r="CTI6" s="811"/>
      <c r="CTJ6" s="812"/>
      <c r="CTK6" s="812"/>
      <c r="CTL6" s="812"/>
      <c r="CTM6" s="595"/>
      <c r="CTN6" s="595"/>
      <c r="CTO6" s="685"/>
      <c r="CTP6" s="813"/>
      <c r="CTQ6" s="811"/>
      <c r="CTR6" s="812"/>
      <c r="CTS6" s="812"/>
      <c r="CTT6" s="812"/>
      <c r="CTU6" s="595"/>
      <c r="CTV6" s="595"/>
      <c r="CTW6" s="685"/>
      <c r="CTX6" s="813"/>
      <c r="CTY6" s="811"/>
      <c r="CTZ6" s="812"/>
      <c r="CUA6" s="812"/>
      <c r="CUB6" s="812"/>
      <c r="CUC6" s="595"/>
      <c r="CUD6" s="595"/>
      <c r="CUE6" s="685"/>
      <c r="CUF6" s="813"/>
      <c r="CUG6" s="811"/>
      <c r="CUH6" s="812"/>
      <c r="CUI6" s="812"/>
      <c r="CUJ6" s="812"/>
      <c r="CUK6" s="595"/>
      <c r="CUL6" s="595"/>
      <c r="CUM6" s="685"/>
      <c r="CUN6" s="813"/>
      <c r="CUO6" s="811"/>
      <c r="CUP6" s="812"/>
      <c r="CUQ6" s="812"/>
      <c r="CUR6" s="812"/>
      <c r="CUS6" s="595"/>
      <c r="CUT6" s="595"/>
      <c r="CUU6" s="685"/>
      <c r="CUV6" s="813"/>
      <c r="CUW6" s="811"/>
      <c r="CUX6" s="812"/>
      <c r="CUY6" s="812"/>
      <c r="CUZ6" s="812"/>
      <c r="CVA6" s="595"/>
      <c r="CVB6" s="595"/>
      <c r="CVC6" s="685"/>
      <c r="CVD6" s="813"/>
      <c r="CVE6" s="811"/>
      <c r="CVF6" s="812"/>
      <c r="CVG6" s="812"/>
      <c r="CVH6" s="812"/>
      <c r="CVI6" s="595"/>
      <c r="CVJ6" s="595"/>
      <c r="CVK6" s="685"/>
      <c r="CVL6" s="813"/>
      <c r="CVM6" s="811"/>
      <c r="CVN6" s="812"/>
      <c r="CVO6" s="812"/>
      <c r="CVP6" s="812"/>
      <c r="CVQ6" s="595"/>
      <c r="CVR6" s="595"/>
      <c r="CVS6" s="685"/>
      <c r="CVT6" s="813"/>
      <c r="CVU6" s="811"/>
      <c r="CVV6" s="812"/>
      <c r="CVW6" s="812"/>
      <c r="CVX6" s="812"/>
      <c r="CVY6" s="595"/>
      <c r="CVZ6" s="595"/>
      <c r="CWA6" s="685"/>
      <c r="CWB6" s="813"/>
      <c r="CWC6" s="811"/>
      <c r="CWD6" s="812"/>
      <c r="CWE6" s="812"/>
      <c r="CWF6" s="812"/>
      <c r="CWG6" s="595"/>
      <c r="CWH6" s="595"/>
      <c r="CWI6" s="685"/>
      <c r="CWJ6" s="813"/>
      <c r="CWK6" s="811"/>
      <c r="CWL6" s="812"/>
      <c r="CWM6" s="812"/>
      <c r="CWN6" s="812"/>
      <c r="CWO6" s="595"/>
      <c r="CWP6" s="595"/>
      <c r="CWQ6" s="685"/>
      <c r="CWR6" s="813"/>
      <c r="CWS6" s="811"/>
      <c r="CWT6" s="812"/>
      <c r="CWU6" s="812"/>
      <c r="CWV6" s="812"/>
      <c r="CWW6" s="595"/>
      <c r="CWX6" s="595"/>
      <c r="CWY6" s="685"/>
      <c r="CWZ6" s="813"/>
      <c r="CXA6" s="811"/>
      <c r="CXB6" s="812"/>
      <c r="CXC6" s="812"/>
      <c r="CXD6" s="812"/>
      <c r="CXE6" s="595"/>
      <c r="CXF6" s="595"/>
      <c r="CXG6" s="685"/>
      <c r="CXH6" s="813"/>
      <c r="CXI6" s="811"/>
      <c r="CXJ6" s="812"/>
      <c r="CXK6" s="812"/>
      <c r="CXL6" s="812"/>
      <c r="CXM6" s="595"/>
      <c r="CXN6" s="595"/>
      <c r="CXO6" s="685"/>
      <c r="CXP6" s="813"/>
      <c r="CXQ6" s="811"/>
      <c r="CXR6" s="812"/>
      <c r="CXS6" s="812"/>
      <c r="CXT6" s="812"/>
      <c r="CXU6" s="595"/>
      <c r="CXV6" s="595"/>
      <c r="CXW6" s="685"/>
      <c r="CXX6" s="813"/>
      <c r="CXY6" s="811"/>
      <c r="CXZ6" s="812"/>
      <c r="CYA6" s="812"/>
      <c r="CYB6" s="812"/>
      <c r="CYC6" s="595"/>
      <c r="CYD6" s="595"/>
      <c r="CYE6" s="685"/>
      <c r="CYF6" s="813"/>
      <c r="CYG6" s="811"/>
      <c r="CYH6" s="812"/>
      <c r="CYI6" s="812"/>
      <c r="CYJ6" s="812"/>
      <c r="CYK6" s="595"/>
      <c r="CYL6" s="595"/>
      <c r="CYM6" s="685"/>
      <c r="CYN6" s="813"/>
      <c r="CYO6" s="811"/>
      <c r="CYP6" s="812"/>
      <c r="CYQ6" s="812"/>
      <c r="CYR6" s="812"/>
      <c r="CYS6" s="595"/>
      <c r="CYT6" s="595"/>
      <c r="CYU6" s="685"/>
      <c r="CYV6" s="813"/>
      <c r="CYW6" s="811"/>
      <c r="CYX6" s="812"/>
      <c r="CYY6" s="812"/>
      <c r="CYZ6" s="812"/>
      <c r="CZA6" s="595"/>
      <c r="CZB6" s="595"/>
      <c r="CZC6" s="685"/>
      <c r="CZD6" s="813"/>
      <c r="CZE6" s="811"/>
      <c r="CZF6" s="812"/>
      <c r="CZG6" s="812"/>
      <c r="CZH6" s="812"/>
      <c r="CZI6" s="595"/>
      <c r="CZJ6" s="595"/>
      <c r="CZK6" s="685"/>
      <c r="CZL6" s="813"/>
      <c r="CZM6" s="811"/>
      <c r="CZN6" s="812"/>
      <c r="CZO6" s="812"/>
      <c r="CZP6" s="812"/>
      <c r="CZQ6" s="595"/>
      <c r="CZR6" s="595"/>
      <c r="CZS6" s="685"/>
      <c r="CZT6" s="813"/>
      <c r="CZU6" s="811"/>
      <c r="CZV6" s="812"/>
      <c r="CZW6" s="812"/>
      <c r="CZX6" s="812"/>
      <c r="CZY6" s="595"/>
      <c r="CZZ6" s="595"/>
      <c r="DAA6" s="685"/>
      <c r="DAB6" s="813"/>
      <c r="DAC6" s="811"/>
      <c r="DAD6" s="812"/>
      <c r="DAE6" s="812"/>
      <c r="DAF6" s="812"/>
      <c r="DAG6" s="595"/>
      <c r="DAH6" s="595"/>
      <c r="DAI6" s="685"/>
      <c r="DAJ6" s="813"/>
      <c r="DAK6" s="811"/>
      <c r="DAL6" s="812"/>
      <c r="DAM6" s="812"/>
      <c r="DAN6" s="812"/>
      <c r="DAO6" s="595"/>
      <c r="DAP6" s="595"/>
      <c r="DAQ6" s="685"/>
      <c r="DAR6" s="813"/>
      <c r="DAS6" s="811"/>
      <c r="DAT6" s="812"/>
      <c r="DAU6" s="812"/>
      <c r="DAV6" s="812"/>
      <c r="DAW6" s="595"/>
      <c r="DAX6" s="595"/>
      <c r="DAY6" s="685"/>
      <c r="DAZ6" s="813"/>
      <c r="DBA6" s="811"/>
      <c r="DBB6" s="812"/>
      <c r="DBC6" s="812"/>
      <c r="DBD6" s="812"/>
      <c r="DBE6" s="595"/>
      <c r="DBF6" s="595"/>
      <c r="DBG6" s="685"/>
      <c r="DBH6" s="813"/>
      <c r="DBI6" s="811"/>
      <c r="DBJ6" s="812"/>
      <c r="DBK6" s="812"/>
      <c r="DBL6" s="812"/>
      <c r="DBM6" s="595"/>
      <c r="DBN6" s="595"/>
      <c r="DBO6" s="685"/>
      <c r="DBP6" s="813"/>
      <c r="DBQ6" s="811"/>
      <c r="DBR6" s="812"/>
      <c r="DBS6" s="812"/>
      <c r="DBT6" s="812"/>
      <c r="DBU6" s="595"/>
      <c r="DBV6" s="595"/>
      <c r="DBW6" s="685"/>
      <c r="DBX6" s="813"/>
      <c r="DBY6" s="811"/>
      <c r="DBZ6" s="812"/>
      <c r="DCA6" s="812"/>
      <c r="DCB6" s="812"/>
      <c r="DCC6" s="595"/>
      <c r="DCD6" s="595"/>
      <c r="DCE6" s="685"/>
      <c r="DCF6" s="813"/>
      <c r="DCG6" s="811"/>
      <c r="DCH6" s="812"/>
      <c r="DCI6" s="812"/>
      <c r="DCJ6" s="812"/>
      <c r="DCK6" s="595"/>
      <c r="DCL6" s="595"/>
      <c r="DCM6" s="685"/>
      <c r="DCN6" s="813"/>
      <c r="DCO6" s="811"/>
      <c r="DCP6" s="812"/>
      <c r="DCQ6" s="812"/>
      <c r="DCR6" s="812"/>
      <c r="DCS6" s="595"/>
      <c r="DCT6" s="595"/>
      <c r="DCU6" s="685"/>
      <c r="DCV6" s="813"/>
      <c r="DCW6" s="811"/>
      <c r="DCX6" s="812"/>
      <c r="DCY6" s="812"/>
      <c r="DCZ6" s="812"/>
      <c r="DDA6" s="595"/>
      <c r="DDB6" s="595"/>
      <c r="DDC6" s="685"/>
      <c r="DDD6" s="813"/>
      <c r="DDE6" s="811"/>
      <c r="DDF6" s="812"/>
      <c r="DDG6" s="812"/>
      <c r="DDH6" s="812"/>
      <c r="DDI6" s="595"/>
      <c r="DDJ6" s="595"/>
      <c r="DDK6" s="685"/>
      <c r="DDL6" s="813"/>
      <c r="DDM6" s="811"/>
      <c r="DDN6" s="812"/>
      <c r="DDO6" s="812"/>
      <c r="DDP6" s="812"/>
      <c r="DDQ6" s="595"/>
      <c r="DDR6" s="595"/>
      <c r="DDS6" s="685"/>
      <c r="DDT6" s="813"/>
      <c r="DDU6" s="811"/>
      <c r="DDV6" s="812"/>
      <c r="DDW6" s="812"/>
      <c r="DDX6" s="812"/>
      <c r="DDY6" s="595"/>
      <c r="DDZ6" s="595"/>
      <c r="DEA6" s="685"/>
      <c r="DEB6" s="813"/>
      <c r="DEC6" s="811"/>
      <c r="DED6" s="812"/>
      <c r="DEE6" s="812"/>
      <c r="DEF6" s="812"/>
      <c r="DEG6" s="595"/>
      <c r="DEH6" s="595"/>
      <c r="DEI6" s="685"/>
      <c r="DEJ6" s="813"/>
      <c r="DEK6" s="811"/>
      <c r="DEL6" s="812"/>
      <c r="DEM6" s="812"/>
      <c r="DEN6" s="812"/>
      <c r="DEO6" s="595"/>
      <c r="DEP6" s="595"/>
      <c r="DEQ6" s="685"/>
      <c r="DER6" s="813"/>
      <c r="DES6" s="811"/>
      <c r="DET6" s="812"/>
      <c r="DEU6" s="812"/>
      <c r="DEV6" s="812"/>
      <c r="DEW6" s="595"/>
      <c r="DEX6" s="595"/>
      <c r="DEY6" s="685"/>
      <c r="DEZ6" s="813"/>
      <c r="DFA6" s="811"/>
      <c r="DFB6" s="812"/>
      <c r="DFC6" s="812"/>
      <c r="DFD6" s="812"/>
      <c r="DFE6" s="595"/>
      <c r="DFF6" s="595"/>
      <c r="DFG6" s="685"/>
      <c r="DFH6" s="813"/>
      <c r="DFI6" s="811"/>
      <c r="DFJ6" s="812"/>
      <c r="DFK6" s="812"/>
      <c r="DFL6" s="812"/>
      <c r="DFM6" s="595"/>
      <c r="DFN6" s="595"/>
      <c r="DFO6" s="685"/>
      <c r="DFP6" s="813"/>
      <c r="DFQ6" s="811"/>
      <c r="DFR6" s="812"/>
      <c r="DFS6" s="812"/>
      <c r="DFT6" s="812"/>
      <c r="DFU6" s="595"/>
      <c r="DFV6" s="595"/>
      <c r="DFW6" s="685"/>
      <c r="DFX6" s="813"/>
      <c r="DFY6" s="811"/>
      <c r="DFZ6" s="812"/>
      <c r="DGA6" s="812"/>
      <c r="DGB6" s="812"/>
      <c r="DGC6" s="595"/>
      <c r="DGD6" s="595"/>
      <c r="DGE6" s="685"/>
      <c r="DGF6" s="813"/>
      <c r="DGG6" s="811"/>
      <c r="DGH6" s="812"/>
      <c r="DGI6" s="812"/>
      <c r="DGJ6" s="812"/>
      <c r="DGK6" s="595"/>
      <c r="DGL6" s="595"/>
      <c r="DGM6" s="685"/>
      <c r="DGN6" s="813"/>
      <c r="DGO6" s="811"/>
      <c r="DGP6" s="812"/>
      <c r="DGQ6" s="812"/>
      <c r="DGR6" s="812"/>
      <c r="DGS6" s="595"/>
      <c r="DGT6" s="595"/>
      <c r="DGU6" s="685"/>
      <c r="DGV6" s="813"/>
      <c r="DGW6" s="811"/>
      <c r="DGX6" s="812"/>
      <c r="DGY6" s="812"/>
      <c r="DGZ6" s="812"/>
      <c r="DHA6" s="595"/>
      <c r="DHB6" s="595"/>
      <c r="DHC6" s="685"/>
      <c r="DHD6" s="813"/>
      <c r="DHE6" s="811"/>
      <c r="DHF6" s="812"/>
      <c r="DHG6" s="812"/>
      <c r="DHH6" s="812"/>
      <c r="DHI6" s="595"/>
      <c r="DHJ6" s="595"/>
      <c r="DHK6" s="685"/>
      <c r="DHL6" s="813"/>
      <c r="DHM6" s="811"/>
      <c r="DHN6" s="812"/>
      <c r="DHO6" s="812"/>
      <c r="DHP6" s="812"/>
      <c r="DHQ6" s="595"/>
      <c r="DHR6" s="595"/>
      <c r="DHS6" s="685"/>
      <c r="DHT6" s="813"/>
      <c r="DHU6" s="811"/>
      <c r="DHV6" s="812"/>
      <c r="DHW6" s="812"/>
      <c r="DHX6" s="812"/>
      <c r="DHY6" s="595"/>
      <c r="DHZ6" s="595"/>
      <c r="DIA6" s="685"/>
      <c r="DIB6" s="813"/>
      <c r="DIC6" s="811"/>
      <c r="DID6" s="812"/>
      <c r="DIE6" s="812"/>
      <c r="DIF6" s="812"/>
      <c r="DIG6" s="595"/>
      <c r="DIH6" s="595"/>
      <c r="DII6" s="685"/>
      <c r="DIJ6" s="813"/>
      <c r="DIK6" s="811"/>
      <c r="DIL6" s="812"/>
      <c r="DIM6" s="812"/>
      <c r="DIN6" s="812"/>
      <c r="DIO6" s="595"/>
      <c r="DIP6" s="595"/>
      <c r="DIQ6" s="685"/>
      <c r="DIR6" s="813"/>
      <c r="DIS6" s="811"/>
      <c r="DIT6" s="812"/>
      <c r="DIU6" s="812"/>
      <c r="DIV6" s="812"/>
      <c r="DIW6" s="595"/>
      <c r="DIX6" s="595"/>
      <c r="DIY6" s="685"/>
      <c r="DIZ6" s="813"/>
      <c r="DJA6" s="811"/>
      <c r="DJB6" s="812"/>
      <c r="DJC6" s="812"/>
      <c r="DJD6" s="812"/>
      <c r="DJE6" s="595"/>
      <c r="DJF6" s="595"/>
      <c r="DJG6" s="685"/>
      <c r="DJH6" s="813"/>
      <c r="DJI6" s="811"/>
      <c r="DJJ6" s="812"/>
      <c r="DJK6" s="812"/>
      <c r="DJL6" s="812"/>
      <c r="DJM6" s="595"/>
      <c r="DJN6" s="595"/>
      <c r="DJO6" s="685"/>
      <c r="DJP6" s="813"/>
      <c r="DJQ6" s="811"/>
      <c r="DJR6" s="812"/>
      <c r="DJS6" s="812"/>
      <c r="DJT6" s="812"/>
      <c r="DJU6" s="595"/>
      <c r="DJV6" s="595"/>
      <c r="DJW6" s="685"/>
      <c r="DJX6" s="813"/>
      <c r="DJY6" s="811"/>
      <c r="DJZ6" s="812"/>
      <c r="DKA6" s="812"/>
      <c r="DKB6" s="812"/>
      <c r="DKC6" s="595"/>
      <c r="DKD6" s="595"/>
      <c r="DKE6" s="685"/>
      <c r="DKF6" s="813"/>
      <c r="DKG6" s="811"/>
      <c r="DKH6" s="812"/>
      <c r="DKI6" s="812"/>
      <c r="DKJ6" s="812"/>
      <c r="DKK6" s="595"/>
      <c r="DKL6" s="595"/>
      <c r="DKM6" s="685"/>
      <c r="DKN6" s="813"/>
      <c r="DKO6" s="811"/>
      <c r="DKP6" s="812"/>
      <c r="DKQ6" s="812"/>
      <c r="DKR6" s="812"/>
      <c r="DKS6" s="595"/>
      <c r="DKT6" s="595"/>
      <c r="DKU6" s="685"/>
      <c r="DKV6" s="813"/>
      <c r="DKW6" s="811"/>
      <c r="DKX6" s="812"/>
      <c r="DKY6" s="812"/>
      <c r="DKZ6" s="812"/>
      <c r="DLA6" s="595"/>
      <c r="DLB6" s="595"/>
      <c r="DLC6" s="685"/>
      <c r="DLD6" s="813"/>
      <c r="DLE6" s="811"/>
      <c r="DLF6" s="812"/>
      <c r="DLG6" s="812"/>
      <c r="DLH6" s="812"/>
      <c r="DLI6" s="595"/>
      <c r="DLJ6" s="595"/>
      <c r="DLK6" s="685"/>
      <c r="DLL6" s="813"/>
      <c r="DLM6" s="811"/>
      <c r="DLN6" s="812"/>
      <c r="DLO6" s="812"/>
      <c r="DLP6" s="812"/>
      <c r="DLQ6" s="595"/>
      <c r="DLR6" s="595"/>
      <c r="DLS6" s="685"/>
      <c r="DLT6" s="813"/>
      <c r="DLU6" s="811"/>
      <c r="DLV6" s="812"/>
      <c r="DLW6" s="812"/>
      <c r="DLX6" s="812"/>
      <c r="DLY6" s="595"/>
      <c r="DLZ6" s="595"/>
      <c r="DMA6" s="685"/>
      <c r="DMB6" s="813"/>
      <c r="DMC6" s="811"/>
      <c r="DMD6" s="812"/>
      <c r="DME6" s="812"/>
      <c r="DMF6" s="812"/>
      <c r="DMG6" s="595"/>
      <c r="DMH6" s="595"/>
      <c r="DMI6" s="685"/>
      <c r="DMJ6" s="813"/>
      <c r="DMK6" s="811"/>
      <c r="DML6" s="812"/>
      <c r="DMM6" s="812"/>
      <c r="DMN6" s="812"/>
      <c r="DMO6" s="595"/>
      <c r="DMP6" s="595"/>
      <c r="DMQ6" s="685"/>
      <c r="DMR6" s="813"/>
      <c r="DMS6" s="811"/>
      <c r="DMT6" s="812"/>
      <c r="DMU6" s="812"/>
      <c r="DMV6" s="812"/>
      <c r="DMW6" s="595"/>
      <c r="DMX6" s="595"/>
      <c r="DMY6" s="685"/>
      <c r="DMZ6" s="813"/>
      <c r="DNA6" s="811"/>
      <c r="DNB6" s="812"/>
      <c r="DNC6" s="812"/>
      <c r="DND6" s="812"/>
      <c r="DNE6" s="595"/>
      <c r="DNF6" s="595"/>
      <c r="DNG6" s="685"/>
      <c r="DNH6" s="813"/>
      <c r="DNI6" s="811"/>
      <c r="DNJ6" s="812"/>
      <c r="DNK6" s="812"/>
      <c r="DNL6" s="812"/>
      <c r="DNM6" s="595"/>
      <c r="DNN6" s="595"/>
      <c r="DNO6" s="685"/>
      <c r="DNP6" s="813"/>
      <c r="DNQ6" s="811"/>
      <c r="DNR6" s="812"/>
      <c r="DNS6" s="812"/>
      <c r="DNT6" s="812"/>
      <c r="DNU6" s="595"/>
      <c r="DNV6" s="595"/>
      <c r="DNW6" s="685"/>
      <c r="DNX6" s="813"/>
      <c r="DNY6" s="811"/>
      <c r="DNZ6" s="812"/>
      <c r="DOA6" s="812"/>
      <c r="DOB6" s="812"/>
      <c r="DOC6" s="595"/>
      <c r="DOD6" s="595"/>
      <c r="DOE6" s="685"/>
      <c r="DOF6" s="813"/>
      <c r="DOG6" s="811"/>
      <c r="DOH6" s="812"/>
      <c r="DOI6" s="812"/>
      <c r="DOJ6" s="812"/>
      <c r="DOK6" s="595"/>
      <c r="DOL6" s="595"/>
      <c r="DOM6" s="685"/>
      <c r="DON6" s="813"/>
      <c r="DOO6" s="811"/>
      <c r="DOP6" s="812"/>
      <c r="DOQ6" s="812"/>
      <c r="DOR6" s="812"/>
      <c r="DOS6" s="595"/>
      <c r="DOT6" s="595"/>
      <c r="DOU6" s="685"/>
      <c r="DOV6" s="813"/>
      <c r="DOW6" s="811"/>
      <c r="DOX6" s="812"/>
      <c r="DOY6" s="812"/>
      <c r="DOZ6" s="812"/>
      <c r="DPA6" s="595"/>
      <c r="DPB6" s="595"/>
      <c r="DPC6" s="685"/>
      <c r="DPD6" s="813"/>
      <c r="DPE6" s="811"/>
      <c r="DPF6" s="812"/>
      <c r="DPG6" s="812"/>
      <c r="DPH6" s="812"/>
      <c r="DPI6" s="595"/>
      <c r="DPJ6" s="595"/>
      <c r="DPK6" s="685"/>
      <c r="DPL6" s="813"/>
      <c r="DPM6" s="811"/>
      <c r="DPN6" s="812"/>
      <c r="DPO6" s="812"/>
      <c r="DPP6" s="812"/>
      <c r="DPQ6" s="595"/>
      <c r="DPR6" s="595"/>
      <c r="DPS6" s="685"/>
      <c r="DPT6" s="813"/>
      <c r="DPU6" s="811"/>
      <c r="DPV6" s="812"/>
      <c r="DPW6" s="812"/>
      <c r="DPX6" s="812"/>
      <c r="DPY6" s="595"/>
      <c r="DPZ6" s="595"/>
      <c r="DQA6" s="685"/>
      <c r="DQB6" s="813"/>
      <c r="DQC6" s="811"/>
      <c r="DQD6" s="812"/>
      <c r="DQE6" s="812"/>
      <c r="DQF6" s="812"/>
      <c r="DQG6" s="595"/>
      <c r="DQH6" s="595"/>
      <c r="DQI6" s="685"/>
      <c r="DQJ6" s="813"/>
      <c r="DQK6" s="811"/>
      <c r="DQL6" s="812"/>
      <c r="DQM6" s="812"/>
      <c r="DQN6" s="812"/>
      <c r="DQO6" s="595"/>
      <c r="DQP6" s="595"/>
      <c r="DQQ6" s="685"/>
      <c r="DQR6" s="813"/>
      <c r="DQS6" s="811"/>
      <c r="DQT6" s="812"/>
      <c r="DQU6" s="812"/>
      <c r="DQV6" s="812"/>
      <c r="DQW6" s="595"/>
      <c r="DQX6" s="595"/>
      <c r="DQY6" s="685"/>
      <c r="DQZ6" s="813"/>
      <c r="DRA6" s="811"/>
      <c r="DRB6" s="812"/>
      <c r="DRC6" s="812"/>
      <c r="DRD6" s="812"/>
      <c r="DRE6" s="595"/>
      <c r="DRF6" s="595"/>
      <c r="DRG6" s="685"/>
      <c r="DRH6" s="813"/>
      <c r="DRI6" s="811"/>
      <c r="DRJ6" s="812"/>
      <c r="DRK6" s="812"/>
      <c r="DRL6" s="812"/>
      <c r="DRM6" s="595"/>
      <c r="DRN6" s="595"/>
      <c r="DRO6" s="685"/>
      <c r="DRP6" s="813"/>
      <c r="DRQ6" s="811"/>
      <c r="DRR6" s="812"/>
      <c r="DRS6" s="812"/>
      <c r="DRT6" s="812"/>
      <c r="DRU6" s="595"/>
      <c r="DRV6" s="595"/>
      <c r="DRW6" s="685"/>
      <c r="DRX6" s="813"/>
      <c r="DRY6" s="811"/>
      <c r="DRZ6" s="812"/>
      <c r="DSA6" s="812"/>
      <c r="DSB6" s="812"/>
      <c r="DSC6" s="595"/>
      <c r="DSD6" s="595"/>
      <c r="DSE6" s="685"/>
      <c r="DSF6" s="813"/>
      <c r="DSG6" s="811"/>
      <c r="DSH6" s="812"/>
      <c r="DSI6" s="812"/>
      <c r="DSJ6" s="812"/>
      <c r="DSK6" s="595"/>
      <c r="DSL6" s="595"/>
      <c r="DSM6" s="685"/>
      <c r="DSN6" s="813"/>
      <c r="DSO6" s="811"/>
      <c r="DSP6" s="812"/>
      <c r="DSQ6" s="812"/>
      <c r="DSR6" s="812"/>
      <c r="DSS6" s="595"/>
      <c r="DST6" s="595"/>
      <c r="DSU6" s="685"/>
      <c r="DSV6" s="813"/>
      <c r="DSW6" s="811"/>
      <c r="DSX6" s="812"/>
      <c r="DSY6" s="812"/>
      <c r="DSZ6" s="812"/>
      <c r="DTA6" s="595"/>
      <c r="DTB6" s="595"/>
      <c r="DTC6" s="685"/>
      <c r="DTD6" s="813"/>
      <c r="DTE6" s="811"/>
      <c r="DTF6" s="812"/>
      <c r="DTG6" s="812"/>
      <c r="DTH6" s="812"/>
      <c r="DTI6" s="595"/>
      <c r="DTJ6" s="595"/>
      <c r="DTK6" s="685"/>
      <c r="DTL6" s="813"/>
      <c r="DTM6" s="811"/>
      <c r="DTN6" s="812"/>
      <c r="DTO6" s="812"/>
      <c r="DTP6" s="812"/>
      <c r="DTQ6" s="595"/>
      <c r="DTR6" s="595"/>
      <c r="DTS6" s="685"/>
      <c r="DTT6" s="813"/>
      <c r="DTU6" s="811"/>
      <c r="DTV6" s="812"/>
      <c r="DTW6" s="812"/>
      <c r="DTX6" s="812"/>
      <c r="DTY6" s="595"/>
      <c r="DTZ6" s="595"/>
      <c r="DUA6" s="685"/>
      <c r="DUB6" s="813"/>
      <c r="DUC6" s="811"/>
      <c r="DUD6" s="812"/>
      <c r="DUE6" s="812"/>
      <c r="DUF6" s="812"/>
      <c r="DUG6" s="595"/>
      <c r="DUH6" s="595"/>
      <c r="DUI6" s="685"/>
      <c r="DUJ6" s="813"/>
      <c r="DUK6" s="811"/>
      <c r="DUL6" s="812"/>
      <c r="DUM6" s="812"/>
      <c r="DUN6" s="812"/>
      <c r="DUO6" s="595"/>
      <c r="DUP6" s="595"/>
      <c r="DUQ6" s="685"/>
      <c r="DUR6" s="813"/>
      <c r="DUS6" s="811"/>
      <c r="DUT6" s="812"/>
      <c r="DUU6" s="812"/>
      <c r="DUV6" s="812"/>
      <c r="DUW6" s="595"/>
      <c r="DUX6" s="595"/>
      <c r="DUY6" s="685"/>
      <c r="DUZ6" s="813"/>
      <c r="DVA6" s="811"/>
      <c r="DVB6" s="812"/>
      <c r="DVC6" s="812"/>
      <c r="DVD6" s="812"/>
      <c r="DVE6" s="595"/>
      <c r="DVF6" s="595"/>
      <c r="DVG6" s="685"/>
      <c r="DVH6" s="813"/>
      <c r="DVI6" s="811"/>
      <c r="DVJ6" s="812"/>
      <c r="DVK6" s="812"/>
      <c r="DVL6" s="812"/>
      <c r="DVM6" s="595"/>
      <c r="DVN6" s="595"/>
      <c r="DVO6" s="685"/>
      <c r="DVP6" s="813"/>
      <c r="DVQ6" s="811"/>
      <c r="DVR6" s="812"/>
      <c r="DVS6" s="812"/>
      <c r="DVT6" s="812"/>
      <c r="DVU6" s="595"/>
      <c r="DVV6" s="595"/>
      <c r="DVW6" s="685"/>
      <c r="DVX6" s="813"/>
      <c r="DVY6" s="811"/>
      <c r="DVZ6" s="812"/>
      <c r="DWA6" s="812"/>
      <c r="DWB6" s="812"/>
      <c r="DWC6" s="595"/>
      <c r="DWD6" s="595"/>
      <c r="DWE6" s="685"/>
      <c r="DWF6" s="813"/>
      <c r="DWG6" s="811"/>
      <c r="DWH6" s="812"/>
      <c r="DWI6" s="812"/>
      <c r="DWJ6" s="812"/>
      <c r="DWK6" s="595"/>
      <c r="DWL6" s="595"/>
      <c r="DWM6" s="685"/>
      <c r="DWN6" s="813"/>
      <c r="DWO6" s="811"/>
      <c r="DWP6" s="812"/>
      <c r="DWQ6" s="812"/>
      <c r="DWR6" s="812"/>
      <c r="DWS6" s="595"/>
      <c r="DWT6" s="595"/>
      <c r="DWU6" s="685"/>
      <c r="DWV6" s="813"/>
      <c r="DWW6" s="811"/>
      <c r="DWX6" s="812"/>
      <c r="DWY6" s="812"/>
      <c r="DWZ6" s="812"/>
      <c r="DXA6" s="595"/>
      <c r="DXB6" s="595"/>
      <c r="DXC6" s="685"/>
      <c r="DXD6" s="813"/>
      <c r="DXE6" s="811"/>
      <c r="DXF6" s="812"/>
      <c r="DXG6" s="812"/>
      <c r="DXH6" s="812"/>
      <c r="DXI6" s="595"/>
      <c r="DXJ6" s="595"/>
      <c r="DXK6" s="685"/>
      <c r="DXL6" s="813"/>
      <c r="DXM6" s="811"/>
      <c r="DXN6" s="812"/>
      <c r="DXO6" s="812"/>
      <c r="DXP6" s="812"/>
      <c r="DXQ6" s="595"/>
      <c r="DXR6" s="595"/>
      <c r="DXS6" s="685"/>
      <c r="DXT6" s="813"/>
      <c r="DXU6" s="811"/>
      <c r="DXV6" s="812"/>
      <c r="DXW6" s="812"/>
      <c r="DXX6" s="812"/>
      <c r="DXY6" s="595"/>
      <c r="DXZ6" s="595"/>
      <c r="DYA6" s="685"/>
      <c r="DYB6" s="813"/>
      <c r="DYC6" s="811"/>
      <c r="DYD6" s="812"/>
      <c r="DYE6" s="812"/>
      <c r="DYF6" s="812"/>
      <c r="DYG6" s="595"/>
      <c r="DYH6" s="595"/>
      <c r="DYI6" s="685"/>
      <c r="DYJ6" s="813"/>
      <c r="DYK6" s="811"/>
      <c r="DYL6" s="812"/>
      <c r="DYM6" s="812"/>
      <c r="DYN6" s="812"/>
      <c r="DYO6" s="595"/>
      <c r="DYP6" s="595"/>
      <c r="DYQ6" s="685"/>
      <c r="DYR6" s="813"/>
      <c r="DYS6" s="811"/>
      <c r="DYT6" s="812"/>
      <c r="DYU6" s="812"/>
      <c r="DYV6" s="812"/>
      <c r="DYW6" s="595"/>
      <c r="DYX6" s="595"/>
      <c r="DYY6" s="685"/>
      <c r="DYZ6" s="813"/>
      <c r="DZA6" s="811"/>
      <c r="DZB6" s="812"/>
      <c r="DZC6" s="812"/>
      <c r="DZD6" s="812"/>
      <c r="DZE6" s="595"/>
      <c r="DZF6" s="595"/>
      <c r="DZG6" s="685"/>
      <c r="DZH6" s="813"/>
      <c r="DZI6" s="811"/>
      <c r="DZJ6" s="812"/>
      <c r="DZK6" s="812"/>
      <c r="DZL6" s="812"/>
      <c r="DZM6" s="595"/>
      <c r="DZN6" s="595"/>
      <c r="DZO6" s="685"/>
      <c r="DZP6" s="813"/>
      <c r="DZQ6" s="811"/>
      <c r="DZR6" s="812"/>
      <c r="DZS6" s="812"/>
      <c r="DZT6" s="812"/>
      <c r="DZU6" s="595"/>
      <c r="DZV6" s="595"/>
      <c r="DZW6" s="685"/>
      <c r="DZX6" s="813"/>
      <c r="DZY6" s="811"/>
      <c r="DZZ6" s="812"/>
      <c r="EAA6" s="812"/>
      <c r="EAB6" s="812"/>
      <c r="EAC6" s="595"/>
      <c r="EAD6" s="595"/>
      <c r="EAE6" s="685"/>
      <c r="EAF6" s="813"/>
      <c r="EAG6" s="811"/>
      <c r="EAH6" s="812"/>
      <c r="EAI6" s="812"/>
      <c r="EAJ6" s="812"/>
      <c r="EAK6" s="595"/>
      <c r="EAL6" s="595"/>
      <c r="EAM6" s="685"/>
      <c r="EAN6" s="813"/>
      <c r="EAO6" s="811"/>
      <c r="EAP6" s="812"/>
      <c r="EAQ6" s="812"/>
      <c r="EAR6" s="812"/>
      <c r="EAS6" s="595"/>
      <c r="EAT6" s="595"/>
      <c r="EAU6" s="685"/>
      <c r="EAV6" s="813"/>
      <c r="EAW6" s="811"/>
      <c r="EAX6" s="812"/>
      <c r="EAY6" s="812"/>
      <c r="EAZ6" s="812"/>
      <c r="EBA6" s="595"/>
      <c r="EBB6" s="595"/>
      <c r="EBC6" s="685"/>
      <c r="EBD6" s="813"/>
      <c r="EBE6" s="811"/>
      <c r="EBF6" s="812"/>
      <c r="EBG6" s="812"/>
      <c r="EBH6" s="812"/>
      <c r="EBI6" s="595"/>
      <c r="EBJ6" s="595"/>
      <c r="EBK6" s="685"/>
      <c r="EBL6" s="813"/>
      <c r="EBM6" s="811"/>
      <c r="EBN6" s="812"/>
      <c r="EBO6" s="812"/>
      <c r="EBP6" s="812"/>
      <c r="EBQ6" s="595"/>
      <c r="EBR6" s="595"/>
      <c r="EBS6" s="685"/>
      <c r="EBT6" s="813"/>
      <c r="EBU6" s="811"/>
      <c r="EBV6" s="812"/>
      <c r="EBW6" s="812"/>
      <c r="EBX6" s="812"/>
      <c r="EBY6" s="595"/>
      <c r="EBZ6" s="595"/>
      <c r="ECA6" s="685"/>
      <c r="ECB6" s="813"/>
      <c r="ECC6" s="811"/>
      <c r="ECD6" s="812"/>
      <c r="ECE6" s="812"/>
      <c r="ECF6" s="812"/>
      <c r="ECG6" s="595"/>
      <c r="ECH6" s="595"/>
      <c r="ECI6" s="685"/>
      <c r="ECJ6" s="813"/>
      <c r="ECK6" s="811"/>
      <c r="ECL6" s="812"/>
      <c r="ECM6" s="812"/>
      <c r="ECN6" s="812"/>
      <c r="ECO6" s="595"/>
      <c r="ECP6" s="595"/>
      <c r="ECQ6" s="685"/>
      <c r="ECR6" s="813"/>
      <c r="ECS6" s="811"/>
      <c r="ECT6" s="812"/>
      <c r="ECU6" s="812"/>
      <c r="ECV6" s="812"/>
      <c r="ECW6" s="595"/>
      <c r="ECX6" s="595"/>
      <c r="ECY6" s="685"/>
      <c r="ECZ6" s="813"/>
      <c r="EDA6" s="811"/>
      <c r="EDB6" s="812"/>
      <c r="EDC6" s="812"/>
      <c r="EDD6" s="812"/>
      <c r="EDE6" s="595"/>
      <c r="EDF6" s="595"/>
      <c r="EDG6" s="685"/>
      <c r="EDH6" s="813"/>
      <c r="EDI6" s="811"/>
      <c r="EDJ6" s="812"/>
      <c r="EDK6" s="812"/>
      <c r="EDL6" s="812"/>
      <c r="EDM6" s="595"/>
      <c r="EDN6" s="595"/>
      <c r="EDO6" s="685"/>
      <c r="EDP6" s="813"/>
      <c r="EDQ6" s="811"/>
      <c r="EDR6" s="812"/>
      <c r="EDS6" s="812"/>
      <c r="EDT6" s="812"/>
      <c r="EDU6" s="595"/>
      <c r="EDV6" s="595"/>
      <c r="EDW6" s="685"/>
      <c r="EDX6" s="813"/>
      <c r="EDY6" s="811"/>
      <c r="EDZ6" s="812"/>
      <c r="EEA6" s="812"/>
      <c r="EEB6" s="812"/>
      <c r="EEC6" s="595"/>
      <c r="EED6" s="595"/>
      <c r="EEE6" s="685"/>
      <c r="EEF6" s="813"/>
      <c r="EEG6" s="811"/>
      <c r="EEH6" s="812"/>
      <c r="EEI6" s="812"/>
      <c r="EEJ6" s="812"/>
      <c r="EEK6" s="595"/>
      <c r="EEL6" s="595"/>
      <c r="EEM6" s="685"/>
      <c r="EEN6" s="813"/>
      <c r="EEO6" s="811"/>
      <c r="EEP6" s="812"/>
      <c r="EEQ6" s="812"/>
      <c r="EER6" s="812"/>
      <c r="EES6" s="595"/>
      <c r="EET6" s="595"/>
      <c r="EEU6" s="685"/>
      <c r="EEV6" s="813"/>
      <c r="EEW6" s="811"/>
      <c r="EEX6" s="812"/>
      <c r="EEY6" s="812"/>
      <c r="EEZ6" s="812"/>
      <c r="EFA6" s="595"/>
      <c r="EFB6" s="595"/>
      <c r="EFC6" s="685"/>
      <c r="EFD6" s="813"/>
      <c r="EFE6" s="811"/>
      <c r="EFF6" s="812"/>
      <c r="EFG6" s="812"/>
      <c r="EFH6" s="812"/>
      <c r="EFI6" s="595"/>
      <c r="EFJ6" s="595"/>
      <c r="EFK6" s="685"/>
      <c r="EFL6" s="813"/>
      <c r="EFM6" s="811"/>
      <c r="EFN6" s="812"/>
      <c r="EFO6" s="812"/>
      <c r="EFP6" s="812"/>
      <c r="EFQ6" s="595"/>
      <c r="EFR6" s="595"/>
      <c r="EFS6" s="685"/>
      <c r="EFT6" s="813"/>
      <c r="EFU6" s="811"/>
      <c r="EFV6" s="812"/>
      <c r="EFW6" s="812"/>
      <c r="EFX6" s="812"/>
      <c r="EFY6" s="595"/>
      <c r="EFZ6" s="595"/>
      <c r="EGA6" s="685"/>
      <c r="EGB6" s="813"/>
      <c r="EGC6" s="811"/>
      <c r="EGD6" s="812"/>
      <c r="EGE6" s="812"/>
      <c r="EGF6" s="812"/>
      <c r="EGG6" s="595"/>
      <c r="EGH6" s="595"/>
      <c r="EGI6" s="685"/>
      <c r="EGJ6" s="813"/>
      <c r="EGK6" s="811"/>
      <c r="EGL6" s="812"/>
      <c r="EGM6" s="812"/>
      <c r="EGN6" s="812"/>
      <c r="EGO6" s="595"/>
      <c r="EGP6" s="595"/>
      <c r="EGQ6" s="685"/>
      <c r="EGR6" s="813"/>
      <c r="EGS6" s="811"/>
      <c r="EGT6" s="812"/>
      <c r="EGU6" s="812"/>
      <c r="EGV6" s="812"/>
      <c r="EGW6" s="595"/>
      <c r="EGX6" s="595"/>
      <c r="EGY6" s="685"/>
      <c r="EGZ6" s="813"/>
      <c r="EHA6" s="811"/>
      <c r="EHB6" s="812"/>
      <c r="EHC6" s="812"/>
      <c r="EHD6" s="812"/>
      <c r="EHE6" s="595"/>
      <c r="EHF6" s="595"/>
      <c r="EHG6" s="685"/>
      <c r="EHH6" s="813"/>
      <c r="EHI6" s="811"/>
      <c r="EHJ6" s="812"/>
      <c r="EHK6" s="812"/>
      <c r="EHL6" s="812"/>
      <c r="EHM6" s="595"/>
      <c r="EHN6" s="595"/>
      <c r="EHO6" s="685"/>
      <c r="EHP6" s="813"/>
      <c r="EHQ6" s="811"/>
      <c r="EHR6" s="812"/>
      <c r="EHS6" s="812"/>
      <c r="EHT6" s="812"/>
      <c r="EHU6" s="595"/>
      <c r="EHV6" s="595"/>
      <c r="EHW6" s="685"/>
      <c r="EHX6" s="813"/>
      <c r="EHY6" s="811"/>
      <c r="EHZ6" s="812"/>
      <c r="EIA6" s="812"/>
      <c r="EIB6" s="812"/>
      <c r="EIC6" s="595"/>
      <c r="EID6" s="595"/>
      <c r="EIE6" s="685"/>
      <c r="EIF6" s="813"/>
      <c r="EIG6" s="811"/>
      <c r="EIH6" s="812"/>
      <c r="EII6" s="812"/>
      <c r="EIJ6" s="812"/>
      <c r="EIK6" s="595"/>
      <c r="EIL6" s="595"/>
      <c r="EIM6" s="685"/>
      <c r="EIN6" s="813"/>
      <c r="EIO6" s="811"/>
      <c r="EIP6" s="812"/>
      <c r="EIQ6" s="812"/>
      <c r="EIR6" s="812"/>
      <c r="EIS6" s="595"/>
      <c r="EIT6" s="595"/>
      <c r="EIU6" s="685"/>
      <c r="EIV6" s="813"/>
      <c r="EIW6" s="811"/>
      <c r="EIX6" s="812"/>
      <c r="EIY6" s="812"/>
      <c r="EIZ6" s="812"/>
      <c r="EJA6" s="595"/>
      <c r="EJB6" s="595"/>
      <c r="EJC6" s="685"/>
      <c r="EJD6" s="813"/>
      <c r="EJE6" s="811"/>
      <c r="EJF6" s="812"/>
      <c r="EJG6" s="812"/>
      <c r="EJH6" s="812"/>
      <c r="EJI6" s="595"/>
      <c r="EJJ6" s="595"/>
      <c r="EJK6" s="685"/>
      <c r="EJL6" s="813"/>
      <c r="EJM6" s="811"/>
      <c r="EJN6" s="812"/>
      <c r="EJO6" s="812"/>
      <c r="EJP6" s="812"/>
      <c r="EJQ6" s="595"/>
      <c r="EJR6" s="595"/>
      <c r="EJS6" s="685"/>
      <c r="EJT6" s="813"/>
      <c r="EJU6" s="811"/>
      <c r="EJV6" s="812"/>
      <c r="EJW6" s="812"/>
      <c r="EJX6" s="812"/>
      <c r="EJY6" s="595"/>
      <c r="EJZ6" s="595"/>
      <c r="EKA6" s="685"/>
      <c r="EKB6" s="813"/>
      <c r="EKC6" s="811"/>
      <c r="EKD6" s="812"/>
      <c r="EKE6" s="812"/>
      <c r="EKF6" s="812"/>
      <c r="EKG6" s="595"/>
      <c r="EKH6" s="595"/>
      <c r="EKI6" s="685"/>
      <c r="EKJ6" s="813"/>
      <c r="EKK6" s="811"/>
      <c r="EKL6" s="812"/>
      <c r="EKM6" s="812"/>
      <c r="EKN6" s="812"/>
      <c r="EKO6" s="595"/>
      <c r="EKP6" s="595"/>
      <c r="EKQ6" s="685"/>
      <c r="EKR6" s="813"/>
      <c r="EKS6" s="811"/>
      <c r="EKT6" s="812"/>
      <c r="EKU6" s="812"/>
      <c r="EKV6" s="812"/>
      <c r="EKW6" s="595"/>
      <c r="EKX6" s="595"/>
      <c r="EKY6" s="685"/>
      <c r="EKZ6" s="813"/>
      <c r="ELA6" s="811"/>
      <c r="ELB6" s="812"/>
      <c r="ELC6" s="812"/>
      <c r="ELD6" s="812"/>
      <c r="ELE6" s="595"/>
      <c r="ELF6" s="595"/>
      <c r="ELG6" s="685"/>
      <c r="ELH6" s="813"/>
      <c r="ELI6" s="811"/>
      <c r="ELJ6" s="812"/>
      <c r="ELK6" s="812"/>
      <c r="ELL6" s="812"/>
      <c r="ELM6" s="595"/>
      <c r="ELN6" s="595"/>
      <c r="ELO6" s="685"/>
      <c r="ELP6" s="813"/>
      <c r="ELQ6" s="811"/>
      <c r="ELR6" s="812"/>
      <c r="ELS6" s="812"/>
      <c r="ELT6" s="812"/>
      <c r="ELU6" s="595"/>
      <c r="ELV6" s="595"/>
      <c r="ELW6" s="685"/>
      <c r="ELX6" s="813"/>
      <c r="ELY6" s="811"/>
      <c r="ELZ6" s="812"/>
      <c r="EMA6" s="812"/>
      <c r="EMB6" s="812"/>
      <c r="EMC6" s="595"/>
      <c r="EMD6" s="595"/>
      <c r="EME6" s="685"/>
      <c r="EMF6" s="813"/>
      <c r="EMG6" s="811"/>
      <c r="EMH6" s="812"/>
      <c r="EMI6" s="812"/>
      <c r="EMJ6" s="812"/>
      <c r="EMK6" s="595"/>
      <c r="EML6" s="595"/>
      <c r="EMM6" s="685"/>
      <c r="EMN6" s="813"/>
      <c r="EMO6" s="811"/>
      <c r="EMP6" s="812"/>
      <c r="EMQ6" s="812"/>
      <c r="EMR6" s="812"/>
      <c r="EMS6" s="595"/>
      <c r="EMT6" s="595"/>
      <c r="EMU6" s="685"/>
      <c r="EMV6" s="813"/>
      <c r="EMW6" s="811"/>
      <c r="EMX6" s="812"/>
      <c r="EMY6" s="812"/>
      <c r="EMZ6" s="812"/>
      <c r="ENA6" s="595"/>
      <c r="ENB6" s="595"/>
      <c r="ENC6" s="685"/>
      <c r="END6" s="813"/>
      <c r="ENE6" s="811"/>
      <c r="ENF6" s="812"/>
      <c r="ENG6" s="812"/>
      <c r="ENH6" s="812"/>
      <c r="ENI6" s="595"/>
      <c r="ENJ6" s="595"/>
      <c r="ENK6" s="685"/>
      <c r="ENL6" s="813"/>
      <c r="ENM6" s="811"/>
      <c r="ENN6" s="812"/>
      <c r="ENO6" s="812"/>
      <c r="ENP6" s="812"/>
      <c r="ENQ6" s="595"/>
      <c r="ENR6" s="595"/>
      <c r="ENS6" s="685"/>
      <c r="ENT6" s="813"/>
      <c r="ENU6" s="811"/>
      <c r="ENV6" s="812"/>
      <c r="ENW6" s="812"/>
      <c r="ENX6" s="812"/>
      <c r="ENY6" s="595"/>
      <c r="ENZ6" s="595"/>
      <c r="EOA6" s="685"/>
      <c r="EOB6" s="813"/>
      <c r="EOC6" s="811"/>
      <c r="EOD6" s="812"/>
      <c r="EOE6" s="812"/>
      <c r="EOF6" s="812"/>
      <c r="EOG6" s="595"/>
      <c r="EOH6" s="595"/>
      <c r="EOI6" s="685"/>
      <c r="EOJ6" s="813"/>
      <c r="EOK6" s="811"/>
      <c r="EOL6" s="812"/>
      <c r="EOM6" s="812"/>
      <c r="EON6" s="812"/>
      <c r="EOO6" s="595"/>
      <c r="EOP6" s="595"/>
      <c r="EOQ6" s="685"/>
      <c r="EOR6" s="813"/>
      <c r="EOS6" s="811"/>
      <c r="EOT6" s="812"/>
      <c r="EOU6" s="812"/>
      <c r="EOV6" s="812"/>
      <c r="EOW6" s="595"/>
      <c r="EOX6" s="595"/>
      <c r="EOY6" s="685"/>
      <c r="EOZ6" s="813"/>
      <c r="EPA6" s="811"/>
      <c r="EPB6" s="812"/>
      <c r="EPC6" s="812"/>
      <c r="EPD6" s="812"/>
      <c r="EPE6" s="595"/>
      <c r="EPF6" s="595"/>
      <c r="EPG6" s="685"/>
      <c r="EPH6" s="813"/>
      <c r="EPI6" s="811"/>
      <c r="EPJ6" s="812"/>
      <c r="EPK6" s="812"/>
      <c r="EPL6" s="812"/>
      <c r="EPM6" s="595"/>
      <c r="EPN6" s="595"/>
      <c r="EPO6" s="685"/>
      <c r="EPP6" s="813"/>
      <c r="EPQ6" s="811"/>
      <c r="EPR6" s="812"/>
      <c r="EPS6" s="812"/>
      <c r="EPT6" s="812"/>
      <c r="EPU6" s="595"/>
      <c r="EPV6" s="595"/>
      <c r="EPW6" s="685"/>
      <c r="EPX6" s="813"/>
      <c r="EPY6" s="811"/>
      <c r="EPZ6" s="812"/>
      <c r="EQA6" s="812"/>
      <c r="EQB6" s="812"/>
      <c r="EQC6" s="595"/>
      <c r="EQD6" s="595"/>
      <c r="EQE6" s="685"/>
      <c r="EQF6" s="813"/>
      <c r="EQG6" s="811"/>
      <c r="EQH6" s="812"/>
      <c r="EQI6" s="812"/>
      <c r="EQJ6" s="812"/>
      <c r="EQK6" s="595"/>
      <c r="EQL6" s="595"/>
      <c r="EQM6" s="685"/>
      <c r="EQN6" s="813"/>
      <c r="EQO6" s="811"/>
      <c r="EQP6" s="812"/>
      <c r="EQQ6" s="812"/>
      <c r="EQR6" s="812"/>
      <c r="EQS6" s="595"/>
      <c r="EQT6" s="595"/>
      <c r="EQU6" s="685"/>
      <c r="EQV6" s="813"/>
      <c r="EQW6" s="811"/>
      <c r="EQX6" s="812"/>
      <c r="EQY6" s="812"/>
      <c r="EQZ6" s="812"/>
      <c r="ERA6" s="595"/>
      <c r="ERB6" s="595"/>
      <c r="ERC6" s="685"/>
      <c r="ERD6" s="813"/>
      <c r="ERE6" s="811"/>
      <c r="ERF6" s="812"/>
      <c r="ERG6" s="812"/>
      <c r="ERH6" s="812"/>
      <c r="ERI6" s="595"/>
      <c r="ERJ6" s="595"/>
      <c r="ERK6" s="685"/>
      <c r="ERL6" s="813"/>
      <c r="ERM6" s="811"/>
      <c r="ERN6" s="812"/>
      <c r="ERO6" s="812"/>
      <c r="ERP6" s="812"/>
      <c r="ERQ6" s="595"/>
      <c r="ERR6" s="595"/>
      <c r="ERS6" s="685"/>
      <c r="ERT6" s="813"/>
      <c r="ERU6" s="811"/>
      <c r="ERV6" s="812"/>
      <c r="ERW6" s="812"/>
      <c r="ERX6" s="812"/>
      <c r="ERY6" s="595"/>
      <c r="ERZ6" s="595"/>
      <c r="ESA6" s="685"/>
      <c r="ESB6" s="813"/>
      <c r="ESC6" s="811"/>
      <c r="ESD6" s="812"/>
      <c r="ESE6" s="812"/>
      <c r="ESF6" s="812"/>
      <c r="ESG6" s="595"/>
      <c r="ESH6" s="595"/>
      <c r="ESI6" s="685"/>
      <c r="ESJ6" s="813"/>
      <c r="ESK6" s="811"/>
      <c r="ESL6" s="812"/>
      <c r="ESM6" s="812"/>
      <c r="ESN6" s="812"/>
      <c r="ESO6" s="595"/>
      <c r="ESP6" s="595"/>
      <c r="ESQ6" s="685"/>
      <c r="ESR6" s="813"/>
      <c r="ESS6" s="811"/>
      <c r="EST6" s="812"/>
      <c r="ESU6" s="812"/>
      <c r="ESV6" s="812"/>
      <c r="ESW6" s="595"/>
      <c r="ESX6" s="595"/>
      <c r="ESY6" s="685"/>
      <c r="ESZ6" s="813"/>
      <c r="ETA6" s="811"/>
      <c r="ETB6" s="812"/>
      <c r="ETC6" s="812"/>
      <c r="ETD6" s="812"/>
      <c r="ETE6" s="595"/>
      <c r="ETF6" s="595"/>
      <c r="ETG6" s="685"/>
      <c r="ETH6" s="813"/>
      <c r="ETI6" s="811"/>
      <c r="ETJ6" s="812"/>
      <c r="ETK6" s="812"/>
      <c r="ETL6" s="812"/>
      <c r="ETM6" s="595"/>
      <c r="ETN6" s="595"/>
      <c r="ETO6" s="685"/>
      <c r="ETP6" s="813"/>
      <c r="ETQ6" s="811"/>
      <c r="ETR6" s="812"/>
      <c r="ETS6" s="812"/>
      <c r="ETT6" s="812"/>
      <c r="ETU6" s="595"/>
      <c r="ETV6" s="595"/>
      <c r="ETW6" s="685"/>
      <c r="ETX6" s="813"/>
      <c r="ETY6" s="811"/>
      <c r="ETZ6" s="812"/>
      <c r="EUA6" s="812"/>
      <c r="EUB6" s="812"/>
      <c r="EUC6" s="595"/>
      <c r="EUD6" s="595"/>
      <c r="EUE6" s="685"/>
      <c r="EUF6" s="813"/>
      <c r="EUG6" s="811"/>
      <c r="EUH6" s="812"/>
      <c r="EUI6" s="812"/>
      <c r="EUJ6" s="812"/>
      <c r="EUK6" s="595"/>
      <c r="EUL6" s="595"/>
      <c r="EUM6" s="685"/>
      <c r="EUN6" s="813"/>
      <c r="EUO6" s="811"/>
      <c r="EUP6" s="812"/>
      <c r="EUQ6" s="812"/>
      <c r="EUR6" s="812"/>
      <c r="EUS6" s="595"/>
      <c r="EUT6" s="595"/>
      <c r="EUU6" s="685"/>
      <c r="EUV6" s="813"/>
      <c r="EUW6" s="811"/>
      <c r="EUX6" s="812"/>
      <c r="EUY6" s="812"/>
      <c r="EUZ6" s="812"/>
      <c r="EVA6" s="595"/>
      <c r="EVB6" s="595"/>
      <c r="EVC6" s="685"/>
      <c r="EVD6" s="813"/>
      <c r="EVE6" s="811"/>
      <c r="EVF6" s="812"/>
      <c r="EVG6" s="812"/>
      <c r="EVH6" s="812"/>
      <c r="EVI6" s="595"/>
      <c r="EVJ6" s="595"/>
      <c r="EVK6" s="685"/>
      <c r="EVL6" s="813"/>
      <c r="EVM6" s="811"/>
      <c r="EVN6" s="812"/>
      <c r="EVO6" s="812"/>
      <c r="EVP6" s="812"/>
      <c r="EVQ6" s="595"/>
      <c r="EVR6" s="595"/>
      <c r="EVS6" s="685"/>
      <c r="EVT6" s="813"/>
      <c r="EVU6" s="811"/>
      <c r="EVV6" s="812"/>
      <c r="EVW6" s="812"/>
      <c r="EVX6" s="812"/>
      <c r="EVY6" s="595"/>
      <c r="EVZ6" s="595"/>
      <c r="EWA6" s="685"/>
      <c r="EWB6" s="813"/>
      <c r="EWC6" s="811"/>
      <c r="EWD6" s="812"/>
      <c r="EWE6" s="812"/>
      <c r="EWF6" s="812"/>
      <c r="EWG6" s="595"/>
      <c r="EWH6" s="595"/>
      <c r="EWI6" s="685"/>
      <c r="EWJ6" s="813"/>
      <c r="EWK6" s="811"/>
      <c r="EWL6" s="812"/>
      <c r="EWM6" s="812"/>
      <c r="EWN6" s="812"/>
      <c r="EWO6" s="595"/>
      <c r="EWP6" s="595"/>
      <c r="EWQ6" s="685"/>
      <c r="EWR6" s="813"/>
      <c r="EWS6" s="811"/>
      <c r="EWT6" s="812"/>
      <c r="EWU6" s="812"/>
      <c r="EWV6" s="812"/>
      <c r="EWW6" s="595"/>
      <c r="EWX6" s="595"/>
      <c r="EWY6" s="685"/>
      <c r="EWZ6" s="813"/>
      <c r="EXA6" s="811"/>
      <c r="EXB6" s="812"/>
      <c r="EXC6" s="812"/>
      <c r="EXD6" s="812"/>
      <c r="EXE6" s="595"/>
      <c r="EXF6" s="595"/>
      <c r="EXG6" s="685"/>
      <c r="EXH6" s="813"/>
      <c r="EXI6" s="811"/>
      <c r="EXJ6" s="812"/>
      <c r="EXK6" s="812"/>
      <c r="EXL6" s="812"/>
      <c r="EXM6" s="595"/>
      <c r="EXN6" s="595"/>
      <c r="EXO6" s="685"/>
      <c r="EXP6" s="813"/>
      <c r="EXQ6" s="811"/>
      <c r="EXR6" s="812"/>
      <c r="EXS6" s="812"/>
      <c r="EXT6" s="812"/>
      <c r="EXU6" s="595"/>
      <c r="EXV6" s="595"/>
      <c r="EXW6" s="685"/>
      <c r="EXX6" s="813"/>
      <c r="EXY6" s="811"/>
      <c r="EXZ6" s="812"/>
      <c r="EYA6" s="812"/>
      <c r="EYB6" s="812"/>
      <c r="EYC6" s="595"/>
      <c r="EYD6" s="595"/>
      <c r="EYE6" s="685"/>
      <c r="EYF6" s="813"/>
      <c r="EYG6" s="811"/>
      <c r="EYH6" s="812"/>
      <c r="EYI6" s="812"/>
      <c r="EYJ6" s="812"/>
      <c r="EYK6" s="595"/>
      <c r="EYL6" s="595"/>
      <c r="EYM6" s="685"/>
      <c r="EYN6" s="813"/>
      <c r="EYO6" s="811"/>
      <c r="EYP6" s="812"/>
      <c r="EYQ6" s="812"/>
      <c r="EYR6" s="812"/>
      <c r="EYS6" s="595"/>
      <c r="EYT6" s="595"/>
      <c r="EYU6" s="685"/>
      <c r="EYV6" s="813"/>
      <c r="EYW6" s="811"/>
      <c r="EYX6" s="812"/>
      <c r="EYY6" s="812"/>
      <c r="EYZ6" s="812"/>
      <c r="EZA6" s="595"/>
      <c r="EZB6" s="595"/>
      <c r="EZC6" s="685"/>
      <c r="EZD6" s="813"/>
      <c r="EZE6" s="811"/>
      <c r="EZF6" s="812"/>
      <c r="EZG6" s="812"/>
      <c r="EZH6" s="812"/>
      <c r="EZI6" s="595"/>
      <c r="EZJ6" s="595"/>
      <c r="EZK6" s="685"/>
      <c r="EZL6" s="813"/>
      <c r="EZM6" s="811"/>
      <c r="EZN6" s="812"/>
      <c r="EZO6" s="812"/>
      <c r="EZP6" s="812"/>
      <c r="EZQ6" s="595"/>
      <c r="EZR6" s="595"/>
      <c r="EZS6" s="685"/>
      <c r="EZT6" s="813"/>
      <c r="EZU6" s="811"/>
      <c r="EZV6" s="812"/>
      <c r="EZW6" s="812"/>
      <c r="EZX6" s="812"/>
      <c r="EZY6" s="595"/>
      <c r="EZZ6" s="595"/>
      <c r="FAA6" s="685"/>
      <c r="FAB6" s="813"/>
      <c r="FAC6" s="811"/>
      <c r="FAD6" s="812"/>
      <c r="FAE6" s="812"/>
      <c r="FAF6" s="812"/>
      <c r="FAG6" s="595"/>
      <c r="FAH6" s="595"/>
      <c r="FAI6" s="685"/>
      <c r="FAJ6" s="813"/>
      <c r="FAK6" s="811"/>
      <c r="FAL6" s="812"/>
      <c r="FAM6" s="812"/>
      <c r="FAN6" s="812"/>
      <c r="FAO6" s="595"/>
      <c r="FAP6" s="595"/>
      <c r="FAQ6" s="685"/>
      <c r="FAR6" s="813"/>
      <c r="FAS6" s="811"/>
      <c r="FAT6" s="812"/>
      <c r="FAU6" s="812"/>
      <c r="FAV6" s="812"/>
      <c r="FAW6" s="595"/>
      <c r="FAX6" s="595"/>
      <c r="FAY6" s="685"/>
      <c r="FAZ6" s="813"/>
      <c r="FBA6" s="811"/>
      <c r="FBB6" s="812"/>
      <c r="FBC6" s="812"/>
      <c r="FBD6" s="812"/>
      <c r="FBE6" s="595"/>
      <c r="FBF6" s="595"/>
      <c r="FBG6" s="685"/>
      <c r="FBH6" s="813"/>
      <c r="FBI6" s="811"/>
      <c r="FBJ6" s="812"/>
      <c r="FBK6" s="812"/>
      <c r="FBL6" s="812"/>
      <c r="FBM6" s="595"/>
      <c r="FBN6" s="595"/>
      <c r="FBO6" s="685"/>
      <c r="FBP6" s="813"/>
      <c r="FBQ6" s="811"/>
      <c r="FBR6" s="812"/>
      <c r="FBS6" s="812"/>
      <c r="FBT6" s="812"/>
      <c r="FBU6" s="595"/>
      <c r="FBV6" s="595"/>
      <c r="FBW6" s="685"/>
      <c r="FBX6" s="813"/>
      <c r="FBY6" s="811"/>
      <c r="FBZ6" s="812"/>
      <c r="FCA6" s="812"/>
      <c r="FCB6" s="812"/>
      <c r="FCC6" s="595"/>
      <c r="FCD6" s="595"/>
      <c r="FCE6" s="685"/>
      <c r="FCF6" s="813"/>
      <c r="FCG6" s="811"/>
      <c r="FCH6" s="812"/>
      <c r="FCI6" s="812"/>
      <c r="FCJ6" s="812"/>
      <c r="FCK6" s="595"/>
      <c r="FCL6" s="595"/>
      <c r="FCM6" s="685"/>
      <c r="FCN6" s="813"/>
      <c r="FCO6" s="811"/>
      <c r="FCP6" s="812"/>
      <c r="FCQ6" s="812"/>
      <c r="FCR6" s="812"/>
      <c r="FCS6" s="595"/>
      <c r="FCT6" s="595"/>
      <c r="FCU6" s="685"/>
      <c r="FCV6" s="813"/>
      <c r="FCW6" s="811"/>
      <c r="FCX6" s="812"/>
      <c r="FCY6" s="812"/>
      <c r="FCZ6" s="812"/>
      <c r="FDA6" s="595"/>
      <c r="FDB6" s="595"/>
      <c r="FDC6" s="685"/>
      <c r="FDD6" s="813"/>
      <c r="FDE6" s="811"/>
      <c r="FDF6" s="812"/>
      <c r="FDG6" s="812"/>
      <c r="FDH6" s="812"/>
      <c r="FDI6" s="595"/>
      <c r="FDJ6" s="595"/>
      <c r="FDK6" s="685"/>
      <c r="FDL6" s="813"/>
      <c r="FDM6" s="811"/>
      <c r="FDN6" s="812"/>
      <c r="FDO6" s="812"/>
      <c r="FDP6" s="812"/>
      <c r="FDQ6" s="595"/>
      <c r="FDR6" s="595"/>
      <c r="FDS6" s="685"/>
      <c r="FDT6" s="813"/>
      <c r="FDU6" s="811"/>
      <c r="FDV6" s="812"/>
      <c r="FDW6" s="812"/>
      <c r="FDX6" s="812"/>
      <c r="FDY6" s="595"/>
      <c r="FDZ6" s="595"/>
      <c r="FEA6" s="685"/>
      <c r="FEB6" s="813"/>
      <c r="FEC6" s="811"/>
      <c r="FED6" s="812"/>
      <c r="FEE6" s="812"/>
      <c r="FEF6" s="812"/>
      <c r="FEG6" s="595"/>
      <c r="FEH6" s="595"/>
      <c r="FEI6" s="685"/>
      <c r="FEJ6" s="813"/>
      <c r="FEK6" s="811"/>
      <c r="FEL6" s="812"/>
      <c r="FEM6" s="812"/>
      <c r="FEN6" s="812"/>
      <c r="FEO6" s="595"/>
      <c r="FEP6" s="595"/>
      <c r="FEQ6" s="685"/>
      <c r="FER6" s="813"/>
      <c r="FES6" s="811"/>
      <c r="FET6" s="812"/>
      <c r="FEU6" s="812"/>
      <c r="FEV6" s="812"/>
      <c r="FEW6" s="595"/>
      <c r="FEX6" s="595"/>
      <c r="FEY6" s="685"/>
      <c r="FEZ6" s="813"/>
      <c r="FFA6" s="811"/>
      <c r="FFB6" s="812"/>
      <c r="FFC6" s="812"/>
      <c r="FFD6" s="812"/>
      <c r="FFE6" s="595"/>
      <c r="FFF6" s="595"/>
      <c r="FFG6" s="685"/>
      <c r="FFH6" s="813"/>
      <c r="FFI6" s="811"/>
      <c r="FFJ6" s="812"/>
      <c r="FFK6" s="812"/>
      <c r="FFL6" s="812"/>
      <c r="FFM6" s="595"/>
      <c r="FFN6" s="595"/>
      <c r="FFO6" s="685"/>
      <c r="FFP6" s="813"/>
      <c r="FFQ6" s="811"/>
      <c r="FFR6" s="812"/>
      <c r="FFS6" s="812"/>
      <c r="FFT6" s="812"/>
      <c r="FFU6" s="595"/>
      <c r="FFV6" s="595"/>
      <c r="FFW6" s="685"/>
      <c r="FFX6" s="813"/>
      <c r="FFY6" s="811"/>
      <c r="FFZ6" s="812"/>
      <c r="FGA6" s="812"/>
      <c r="FGB6" s="812"/>
      <c r="FGC6" s="595"/>
      <c r="FGD6" s="595"/>
      <c r="FGE6" s="685"/>
      <c r="FGF6" s="813"/>
      <c r="FGG6" s="811"/>
      <c r="FGH6" s="812"/>
      <c r="FGI6" s="812"/>
      <c r="FGJ6" s="812"/>
      <c r="FGK6" s="595"/>
      <c r="FGL6" s="595"/>
      <c r="FGM6" s="685"/>
      <c r="FGN6" s="813"/>
      <c r="FGO6" s="811"/>
      <c r="FGP6" s="812"/>
      <c r="FGQ6" s="812"/>
      <c r="FGR6" s="812"/>
      <c r="FGS6" s="595"/>
      <c r="FGT6" s="595"/>
      <c r="FGU6" s="685"/>
      <c r="FGV6" s="813"/>
      <c r="FGW6" s="811"/>
      <c r="FGX6" s="812"/>
      <c r="FGY6" s="812"/>
      <c r="FGZ6" s="812"/>
      <c r="FHA6" s="595"/>
      <c r="FHB6" s="595"/>
      <c r="FHC6" s="685"/>
      <c r="FHD6" s="813"/>
      <c r="FHE6" s="811"/>
      <c r="FHF6" s="812"/>
      <c r="FHG6" s="812"/>
      <c r="FHH6" s="812"/>
      <c r="FHI6" s="595"/>
      <c r="FHJ6" s="595"/>
      <c r="FHK6" s="685"/>
      <c r="FHL6" s="813"/>
      <c r="FHM6" s="811"/>
      <c r="FHN6" s="812"/>
      <c r="FHO6" s="812"/>
      <c r="FHP6" s="812"/>
      <c r="FHQ6" s="595"/>
      <c r="FHR6" s="595"/>
      <c r="FHS6" s="685"/>
      <c r="FHT6" s="813"/>
      <c r="FHU6" s="811"/>
      <c r="FHV6" s="812"/>
      <c r="FHW6" s="812"/>
      <c r="FHX6" s="812"/>
      <c r="FHY6" s="595"/>
      <c r="FHZ6" s="595"/>
      <c r="FIA6" s="685"/>
      <c r="FIB6" s="813"/>
      <c r="FIC6" s="811"/>
      <c r="FID6" s="812"/>
      <c r="FIE6" s="812"/>
      <c r="FIF6" s="812"/>
      <c r="FIG6" s="595"/>
      <c r="FIH6" s="595"/>
      <c r="FII6" s="685"/>
      <c r="FIJ6" s="813"/>
      <c r="FIK6" s="811"/>
      <c r="FIL6" s="812"/>
      <c r="FIM6" s="812"/>
      <c r="FIN6" s="812"/>
      <c r="FIO6" s="595"/>
      <c r="FIP6" s="595"/>
      <c r="FIQ6" s="685"/>
      <c r="FIR6" s="813"/>
      <c r="FIS6" s="811"/>
      <c r="FIT6" s="812"/>
      <c r="FIU6" s="812"/>
      <c r="FIV6" s="812"/>
      <c r="FIW6" s="595"/>
      <c r="FIX6" s="595"/>
      <c r="FIY6" s="685"/>
      <c r="FIZ6" s="813"/>
      <c r="FJA6" s="811"/>
      <c r="FJB6" s="812"/>
      <c r="FJC6" s="812"/>
      <c r="FJD6" s="812"/>
      <c r="FJE6" s="595"/>
      <c r="FJF6" s="595"/>
      <c r="FJG6" s="685"/>
      <c r="FJH6" s="813"/>
      <c r="FJI6" s="811"/>
      <c r="FJJ6" s="812"/>
      <c r="FJK6" s="812"/>
      <c r="FJL6" s="812"/>
      <c r="FJM6" s="595"/>
      <c r="FJN6" s="595"/>
      <c r="FJO6" s="685"/>
      <c r="FJP6" s="813"/>
      <c r="FJQ6" s="811"/>
      <c r="FJR6" s="812"/>
      <c r="FJS6" s="812"/>
      <c r="FJT6" s="812"/>
      <c r="FJU6" s="595"/>
      <c r="FJV6" s="595"/>
      <c r="FJW6" s="685"/>
      <c r="FJX6" s="813"/>
      <c r="FJY6" s="811"/>
      <c r="FJZ6" s="812"/>
      <c r="FKA6" s="812"/>
      <c r="FKB6" s="812"/>
      <c r="FKC6" s="595"/>
      <c r="FKD6" s="595"/>
      <c r="FKE6" s="685"/>
      <c r="FKF6" s="813"/>
      <c r="FKG6" s="811"/>
      <c r="FKH6" s="812"/>
      <c r="FKI6" s="812"/>
      <c r="FKJ6" s="812"/>
      <c r="FKK6" s="595"/>
      <c r="FKL6" s="595"/>
      <c r="FKM6" s="685"/>
      <c r="FKN6" s="813"/>
      <c r="FKO6" s="811"/>
      <c r="FKP6" s="812"/>
      <c r="FKQ6" s="812"/>
      <c r="FKR6" s="812"/>
      <c r="FKS6" s="595"/>
      <c r="FKT6" s="595"/>
      <c r="FKU6" s="685"/>
      <c r="FKV6" s="813"/>
      <c r="FKW6" s="811"/>
      <c r="FKX6" s="812"/>
      <c r="FKY6" s="812"/>
      <c r="FKZ6" s="812"/>
      <c r="FLA6" s="595"/>
      <c r="FLB6" s="595"/>
      <c r="FLC6" s="685"/>
      <c r="FLD6" s="813"/>
      <c r="FLE6" s="811"/>
      <c r="FLF6" s="812"/>
      <c r="FLG6" s="812"/>
      <c r="FLH6" s="812"/>
      <c r="FLI6" s="595"/>
      <c r="FLJ6" s="595"/>
      <c r="FLK6" s="685"/>
      <c r="FLL6" s="813"/>
      <c r="FLM6" s="811"/>
      <c r="FLN6" s="812"/>
      <c r="FLO6" s="812"/>
      <c r="FLP6" s="812"/>
      <c r="FLQ6" s="595"/>
      <c r="FLR6" s="595"/>
      <c r="FLS6" s="685"/>
      <c r="FLT6" s="813"/>
      <c r="FLU6" s="811"/>
      <c r="FLV6" s="812"/>
      <c r="FLW6" s="812"/>
      <c r="FLX6" s="812"/>
      <c r="FLY6" s="595"/>
      <c r="FLZ6" s="595"/>
      <c r="FMA6" s="685"/>
      <c r="FMB6" s="813"/>
      <c r="FMC6" s="811"/>
      <c r="FMD6" s="812"/>
      <c r="FME6" s="812"/>
      <c r="FMF6" s="812"/>
      <c r="FMG6" s="595"/>
      <c r="FMH6" s="595"/>
      <c r="FMI6" s="685"/>
      <c r="FMJ6" s="813"/>
      <c r="FMK6" s="811"/>
      <c r="FML6" s="812"/>
      <c r="FMM6" s="812"/>
      <c r="FMN6" s="812"/>
      <c r="FMO6" s="595"/>
      <c r="FMP6" s="595"/>
      <c r="FMQ6" s="685"/>
      <c r="FMR6" s="813"/>
      <c r="FMS6" s="811"/>
      <c r="FMT6" s="812"/>
      <c r="FMU6" s="812"/>
      <c r="FMV6" s="812"/>
      <c r="FMW6" s="595"/>
      <c r="FMX6" s="595"/>
      <c r="FMY6" s="685"/>
      <c r="FMZ6" s="813"/>
      <c r="FNA6" s="811"/>
      <c r="FNB6" s="812"/>
      <c r="FNC6" s="812"/>
      <c r="FND6" s="812"/>
      <c r="FNE6" s="595"/>
      <c r="FNF6" s="595"/>
      <c r="FNG6" s="685"/>
      <c r="FNH6" s="813"/>
      <c r="FNI6" s="811"/>
      <c r="FNJ6" s="812"/>
      <c r="FNK6" s="812"/>
      <c r="FNL6" s="812"/>
      <c r="FNM6" s="595"/>
      <c r="FNN6" s="595"/>
      <c r="FNO6" s="685"/>
      <c r="FNP6" s="813"/>
      <c r="FNQ6" s="811"/>
      <c r="FNR6" s="812"/>
      <c r="FNS6" s="812"/>
      <c r="FNT6" s="812"/>
      <c r="FNU6" s="595"/>
      <c r="FNV6" s="595"/>
      <c r="FNW6" s="685"/>
      <c r="FNX6" s="813"/>
      <c r="FNY6" s="811"/>
      <c r="FNZ6" s="812"/>
      <c r="FOA6" s="812"/>
      <c r="FOB6" s="812"/>
      <c r="FOC6" s="595"/>
      <c r="FOD6" s="595"/>
      <c r="FOE6" s="685"/>
      <c r="FOF6" s="813"/>
      <c r="FOG6" s="811"/>
      <c r="FOH6" s="812"/>
      <c r="FOI6" s="812"/>
      <c r="FOJ6" s="812"/>
      <c r="FOK6" s="595"/>
      <c r="FOL6" s="595"/>
      <c r="FOM6" s="685"/>
      <c r="FON6" s="813"/>
      <c r="FOO6" s="811"/>
      <c r="FOP6" s="812"/>
      <c r="FOQ6" s="812"/>
      <c r="FOR6" s="812"/>
      <c r="FOS6" s="595"/>
      <c r="FOT6" s="595"/>
      <c r="FOU6" s="685"/>
      <c r="FOV6" s="813"/>
      <c r="FOW6" s="811"/>
      <c r="FOX6" s="812"/>
      <c r="FOY6" s="812"/>
      <c r="FOZ6" s="812"/>
      <c r="FPA6" s="595"/>
      <c r="FPB6" s="595"/>
      <c r="FPC6" s="685"/>
      <c r="FPD6" s="813"/>
      <c r="FPE6" s="811"/>
      <c r="FPF6" s="812"/>
      <c r="FPG6" s="812"/>
      <c r="FPH6" s="812"/>
      <c r="FPI6" s="595"/>
      <c r="FPJ6" s="595"/>
      <c r="FPK6" s="685"/>
      <c r="FPL6" s="813"/>
      <c r="FPM6" s="811"/>
      <c r="FPN6" s="812"/>
      <c r="FPO6" s="812"/>
      <c r="FPP6" s="812"/>
      <c r="FPQ6" s="595"/>
      <c r="FPR6" s="595"/>
      <c r="FPS6" s="685"/>
      <c r="FPT6" s="813"/>
      <c r="FPU6" s="811"/>
      <c r="FPV6" s="812"/>
      <c r="FPW6" s="812"/>
      <c r="FPX6" s="812"/>
      <c r="FPY6" s="595"/>
      <c r="FPZ6" s="595"/>
      <c r="FQA6" s="685"/>
      <c r="FQB6" s="813"/>
      <c r="FQC6" s="811"/>
      <c r="FQD6" s="812"/>
      <c r="FQE6" s="812"/>
      <c r="FQF6" s="812"/>
      <c r="FQG6" s="595"/>
      <c r="FQH6" s="595"/>
      <c r="FQI6" s="685"/>
      <c r="FQJ6" s="813"/>
      <c r="FQK6" s="811"/>
      <c r="FQL6" s="812"/>
      <c r="FQM6" s="812"/>
      <c r="FQN6" s="812"/>
      <c r="FQO6" s="595"/>
      <c r="FQP6" s="595"/>
      <c r="FQQ6" s="685"/>
      <c r="FQR6" s="813"/>
      <c r="FQS6" s="811"/>
      <c r="FQT6" s="812"/>
      <c r="FQU6" s="812"/>
      <c r="FQV6" s="812"/>
      <c r="FQW6" s="595"/>
      <c r="FQX6" s="595"/>
      <c r="FQY6" s="685"/>
      <c r="FQZ6" s="813"/>
      <c r="FRA6" s="811"/>
      <c r="FRB6" s="812"/>
      <c r="FRC6" s="812"/>
      <c r="FRD6" s="812"/>
      <c r="FRE6" s="595"/>
      <c r="FRF6" s="595"/>
      <c r="FRG6" s="685"/>
      <c r="FRH6" s="813"/>
      <c r="FRI6" s="811"/>
      <c r="FRJ6" s="812"/>
      <c r="FRK6" s="812"/>
      <c r="FRL6" s="812"/>
      <c r="FRM6" s="595"/>
      <c r="FRN6" s="595"/>
      <c r="FRO6" s="685"/>
      <c r="FRP6" s="813"/>
      <c r="FRQ6" s="811"/>
      <c r="FRR6" s="812"/>
      <c r="FRS6" s="812"/>
      <c r="FRT6" s="812"/>
      <c r="FRU6" s="595"/>
      <c r="FRV6" s="595"/>
      <c r="FRW6" s="685"/>
      <c r="FRX6" s="813"/>
      <c r="FRY6" s="811"/>
      <c r="FRZ6" s="812"/>
      <c r="FSA6" s="812"/>
      <c r="FSB6" s="812"/>
      <c r="FSC6" s="595"/>
      <c r="FSD6" s="595"/>
      <c r="FSE6" s="685"/>
      <c r="FSF6" s="813"/>
      <c r="FSG6" s="811"/>
      <c r="FSH6" s="812"/>
      <c r="FSI6" s="812"/>
      <c r="FSJ6" s="812"/>
      <c r="FSK6" s="595"/>
      <c r="FSL6" s="595"/>
      <c r="FSM6" s="685"/>
      <c r="FSN6" s="813"/>
      <c r="FSO6" s="811"/>
      <c r="FSP6" s="812"/>
      <c r="FSQ6" s="812"/>
      <c r="FSR6" s="812"/>
      <c r="FSS6" s="595"/>
      <c r="FST6" s="595"/>
      <c r="FSU6" s="685"/>
      <c r="FSV6" s="813"/>
      <c r="FSW6" s="811"/>
      <c r="FSX6" s="812"/>
      <c r="FSY6" s="812"/>
      <c r="FSZ6" s="812"/>
      <c r="FTA6" s="595"/>
      <c r="FTB6" s="595"/>
      <c r="FTC6" s="685"/>
      <c r="FTD6" s="813"/>
      <c r="FTE6" s="811"/>
      <c r="FTF6" s="812"/>
      <c r="FTG6" s="812"/>
      <c r="FTH6" s="812"/>
      <c r="FTI6" s="595"/>
      <c r="FTJ6" s="595"/>
      <c r="FTK6" s="685"/>
      <c r="FTL6" s="813"/>
      <c r="FTM6" s="811"/>
      <c r="FTN6" s="812"/>
      <c r="FTO6" s="812"/>
      <c r="FTP6" s="812"/>
      <c r="FTQ6" s="595"/>
      <c r="FTR6" s="595"/>
      <c r="FTS6" s="685"/>
      <c r="FTT6" s="813"/>
      <c r="FTU6" s="811"/>
      <c r="FTV6" s="812"/>
      <c r="FTW6" s="812"/>
      <c r="FTX6" s="812"/>
      <c r="FTY6" s="595"/>
      <c r="FTZ6" s="595"/>
      <c r="FUA6" s="685"/>
      <c r="FUB6" s="813"/>
      <c r="FUC6" s="811"/>
      <c r="FUD6" s="812"/>
      <c r="FUE6" s="812"/>
      <c r="FUF6" s="812"/>
      <c r="FUG6" s="595"/>
      <c r="FUH6" s="595"/>
      <c r="FUI6" s="685"/>
      <c r="FUJ6" s="813"/>
      <c r="FUK6" s="811"/>
      <c r="FUL6" s="812"/>
      <c r="FUM6" s="812"/>
      <c r="FUN6" s="812"/>
      <c r="FUO6" s="595"/>
      <c r="FUP6" s="595"/>
      <c r="FUQ6" s="685"/>
      <c r="FUR6" s="813"/>
      <c r="FUS6" s="811"/>
      <c r="FUT6" s="812"/>
      <c r="FUU6" s="812"/>
      <c r="FUV6" s="812"/>
      <c r="FUW6" s="595"/>
      <c r="FUX6" s="595"/>
      <c r="FUY6" s="685"/>
      <c r="FUZ6" s="813"/>
      <c r="FVA6" s="811"/>
      <c r="FVB6" s="812"/>
      <c r="FVC6" s="812"/>
      <c r="FVD6" s="812"/>
      <c r="FVE6" s="595"/>
      <c r="FVF6" s="595"/>
      <c r="FVG6" s="685"/>
      <c r="FVH6" s="813"/>
      <c r="FVI6" s="811"/>
      <c r="FVJ6" s="812"/>
      <c r="FVK6" s="812"/>
      <c r="FVL6" s="812"/>
      <c r="FVM6" s="595"/>
      <c r="FVN6" s="595"/>
      <c r="FVO6" s="685"/>
      <c r="FVP6" s="813"/>
      <c r="FVQ6" s="811"/>
      <c r="FVR6" s="812"/>
      <c r="FVS6" s="812"/>
      <c r="FVT6" s="812"/>
      <c r="FVU6" s="595"/>
      <c r="FVV6" s="595"/>
      <c r="FVW6" s="685"/>
      <c r="FVX6" s="813"/>
      <c r="FVY6" s="811"/>
      <c r="FVZ6" s="812"/>
      <c r="FWA6" s="812"/>
      <c r="FWB6" s="812"/>
      <c r="FWC6" s="595"/>
      <c r="FWD6" s="595"/>
      <c r="FWE6" s="685"/>
      <c r="FWF6" s="813"/>
      <c r="FWG6" s="811"/>
      <c r="FWH6" s="812"/>
      <c r="FWI6" s="812"/>
      <c r="FWJ6" s="812"/>
      <c r="FWK6" s="595"/>
      <c r="FWL6" s="595"/>
      <c r="FWM6" s="685"/>
      <c r="FWN6" s="813"/>
      <c r="FWO6" s="811"/>
      <c r="FWP6" s="812"/>
      <c r="FWQ6" s="812"/>
      <c r="FWR6" s="812"/>
      <c r="FWS6" s="595"/>
      <c r="FWT6" s="595"/>
      <c r="FWU6" s="685"/>
      <c r="FWV6" s="813"/>
      <c r="FWW6" s="811"/>
      <c r="FWX6" s="812"/>
      <c r="FWY6" s="812"/>
      <c r="FWZ6" s="812"/>
      <c r="FXA6" s="595"/>
      <c r="FXB6" s="595"/>
      <c r="FXC6" s="685"/>
      <c r="FXD6" s="813"/>
      <c r="FXE6" s="811"/>
      <c r="FXF6" s="812"/>
      <c r="FXG6" s="812"/>
      <c r="FXH6" s="812"/>
      <c r="FXI6" s="595"/>
      <c r="FXJ6" s="595"/>
      <c r="FXK6" s="685"/>
      <c r="FXL6" s="813"/>
      <c r="FXM6" s="811"/>
      <c r="FXN6" s="812"/>
      <c r="FXO6" s="812"/>
      <c r="FXP6" s="812"/>
      <c r="FXQ6" s="595"/>
      <c r="FXR6" s="595"/>
      <c r="FXS6" s="685"/>
      <c r="FXT6" s="813"/>
      <c r="FXU6" s="811"/>
      <c r="FXV6" s="812"/>
      <c r="FXW6" s="812"/>
      <c r="FXX6" s="812"/>
      <c r="FXY6" s="595"/>
      <c r="FXZ6" s="595"/>
      <c r="FYA6" s="685"/>
      <c r="FYB6" s="813"/>
      <c r="FYC6" s="811"/>
      <c r="FYD6" s="812"/>
      <c r="FYE6" s="812"/>
      <c r="FYF6" s="812"/>
      <c r="FYG6" s="595"/>
      <c r="FYH6" s="595"/>
      <c r="FYI6" s="685"/>
      <c r="FYJ6" s="813"/>
      <c r="FYK6" s="811"/>
      <c r="FYL6" s="812"/>
      <c r="FYM6" s="812"/>
      <c r="FYN6" s="812"/>
      <c r="FYO6" s="595"/>
      <c r="FYP6" s="595"/>
      <c r="FYQ6" s="685"/>
      <c r="FYR6" s="813"/>
      <c r="FYS6" s="811"/>
      <c r="FYT6" s="812"/>
      <c r="FYU6" s="812"/>
      <c r="FYV6" s="812"/>
      <c r="FYW6" s="595"/>
      <c r="FYX6" s="595"/>
      <c r="FYY6" s="685"/>
      <c r="FYZ6" s="813"/>
      <c r="FZA6" s="811"/>
      <c r="FZB6" s="812"/>
      <c r="FZC6" s="812"/>
      <c r="FZD6" s="812"/>
      <c r="FZE6" s="595"/>
      <c r="FZF6" s="595"/>
      <c r="FZG6" s="685"/>
      <c r="FZH6" s="813"/>
      <c r="FZI6" s="811"/>
      <c r="FZJ6" s="812"/>
      <c r="FZK6" s="812"/>
      <c r="FZL6" s="812"/>
      <c r="FZM6" s="595"/>
      <c r="FZN6" s="595"/>
      <c r="FZO6" s="685"/>
      <c r="FZP6" s="813"/>
      <c r="FZQ6" s="811"/>
      <c r="FZR6" s="812"/>
      <c r="FZS6" s="812"/>
      <c r="FZT6" s="812"/>
      <c r="FZU6" s="595"/>
      <c r="FZV6" s="595"/>
      <c r="FZW6" s="685"/>
      <c r="FZX6" s="813"/>
      <c r="FZY6" s="811"/>
      <c r="FZZ6" s="812"/>
      <c r="GAA6" s="812"/>
      <c r="GAB6" s="812"/>
      <c r="GAC6" s="595"/>
      <c r="GAD6" s="595"/>
      <c r="GAE6" s="685"/>
      <c r="GAF6" s="813"/>
      <c r="GAG6" s="811"/>
      <c r="GAH6" s="812"/>
      <c r="GAI6" s="812"/>
      <c r="GAJ6" s="812"/>
      <c r="GAK6" s="595"/>
      <c r="GAL6" s="595"/>
      <c r="GAM6" s="685"/>
      <c r="GAN6" s="813"/>
      <c r="GAO6" s="811"/>
      <c r="GAP6" s="812"/>
      <c r="GAQ6" s="812"/>
      <c r="GAR6" s="812"/>
      <c r="GAS6" s="595"/>
      <c r="GAT6" s="595"/>
      <c r="GAU6" s="685"/>
      <c r="GAV6" s="813"/>
      <c r="GAW6" s="811"/>
      <c r="GAX6" s="812"/>
      <c r="GAY6" s="812"/>
      <c r="GAZ6" s="812"/>
      <c r="GBA6" s="595"/>
      <c r="GBB6" s="595"/>
      <c r="GBC6" s="685"/>
      <c r="GBD6" s="813"/>
      <c r="GBE6" s="811"/>
      <c r="GBF6" s="812"/>
      <c r="GBG6" s="812"/>
      <c r="GBH6" s="812"/>
      <c r="GBI6" s="595"/>
      <c r="GBJ6" s="595"/>
      <c r="GBK6" s="685"/>
      <c r="GBL6" s="813"/>
      <c r="GBM6" s="811"/>
      <c r="GBN6" s="812"/>
      <c r="GBO6" s="812"/>
      <c r="GBP6" s="812"/>
      <c r="GBQ6" s="595"/>
      <c r="GBR6" s="595"/>
      <c r="GBS6" s="685"/>
      <c r="GBT6" s="813"/>
      <c r="GBU6" s="811"/>
      <c r="GBV6" s="812"/>
      <c r="GBW6" s="812"/>
      <c r="GBX6" s="812"/>
      <c r="GBY6" s="595"/>
      <c r="GBZ6" s="595"/>
      <c r="GCA6" s="685"/>
      <c r="GCB6" s="813"/>
      <c r="GCC6" s="811"/>
      <c r="GCD6" s="812"/>
      <c r="GCE6" s="812"/>
      <c r="GCF6" s="812"/>
      <c r="GCG6" s="595"/>
      <c r="GCH6" s="595"/>
      <c r="GCI6" s="685"/>
      <c r="GCJ6" s="813"/>
      <c r="GCK6" s="811"/>
      <c r="GCL6" s="812"/>
      <c r="GCM6" s="812"/>
      <c r="GCN6" s="812"/>
      <c r="GCO6" s="595"/>
      <c r="GCP6" s="595"/>
      <c r="GCQ6" s="685"/>
      <c r="GCR6" s="813"/>
      <c r="GCS6" s="811"/>
      <c r="GCT6" s="812"/>
      <c r="GCU6" s="812"/>
      <c r="GCV6" s="812"/>
      <c r="GCW6" s="595"/>
      <c r="GCX6" s="595"/>
      <c r="GCY6" s="685"/>
      <c r="GCZ6" s="813"/>
      <c r="GDA6" s="811"/>
      <c r="GDB6" s="812"/>
      <c r="GDC6" s="812"/>
      <c r="GDD6" s="812"/>
      <c r="GDE6" s="595"/>
      <c r="GDF6" s="595"/>
      <c r="GDG6" s="685"/>
      <c r="GDH6" s="813"/>
      <c r="GDI6" s="811"/>
      <c r="GDJ6" s="812"/>
      <c r="GDK6" s="812"/>
      <c r="GDL6" s="812"/>
      <c r="GDM6" s="595"/>
      <c r="GDN6" s="595"/>
      <c r="GDO6" s="685"/>
      <c r="GDP6" s="813"/>
      <c r="GDQ6" s="811"/>
      <c r="GDR6" s="812"/>
      <c r="GDS6" s="812"/>
      <c r="GDT6" s="812"/>
      <c r="GDU6" s="595"/>
      <c r="GDV6" s="595"/>
      <c r="GDW6" s="685"/>
      <c r="GDX6" s="813"/>
      <c r="GDY6" s="811"/>
      <c r="GDZ6" s="812"/>
      <c r="GEA6" s="812"/>
      <c r="GEB6" s="812"/>
      <c r="GEC6" s="595"/>
      <c r="GED6" s="595"/>
      <c r="GEE6" s="685"/>
      <c r="GEF6" s="813"/>
      <c r="GEG6" s="811"/>
      <c r="GEH6" s="812"/>
      <c r="GEI6" s="812"/>
      <c r="GEJ6" s="812"/>
      <c r="GEK6" s="595"/>
      <c r="GEL6" s="595"/>
      <c r="GEM6" s="685"/>
      <c r="GEN6" s="813"/>
      <c r="GEO6" s="811"/>
      <c r="GEP6" s="812"/>
      <c r="GEQ6" s="812"/>
      <c r="GER6" s="812"/>
      <c r="GES6" s="595"/>
      <c r="GET6" s="595"/>
      <c r="GEU6" s="685"/>
      <c r="GEV6" s="813"/>
      <c r="GEW6" s="811"/>
      <c r="GEX6" s="812"/>
      <c r="GEY6" s="812"/>
      <c r="GEZ6" s="812"/>
      <c r="GFA6" s="595"/>
      <c r="GFB6" s="595"/>
      <c r="GFC6" s="685"/>
      <c r="GFD6" s="813"/>
      <c r="GFE6" s="811"/>
      <c r="GFF6" s="812"/>
      <c r="GFG6" s="812"/>
      <c r="GFH6" s="812"/>
      <c r="GFI6" s="595"/>
      <c r="GFJ6" s="595"/>
      <c r="GFK6" s="685"/>
      <c r="GFL6" s="813"/>
      <c r="GFM6" s="811"/>
      <c r="GFN6" s="812"/>
      <c r="GFO6" s="812"/>
      <c r="GFP6" s="812"/>
      <c r="GFQ6" s="595"/>
      <c r="GFR6" s="595"/>
      <c r="GFS6" s="685"/>
      <c r="GFT6" s="813"/>
      <c r="GFU6" s="811"/>
      <c r="GFV6" s="812"/>
      <c r="GFW6" s="812"/>
      <c r="GFX6" s="812"/>
      <c r="GFY6" s="595"/>
      <c r="GFZ6" s="595"/>
      <c r="GGA6" s="685"/>
      <c r="GGB6" s="813"/>
      <c r="GGC6" s="811"/>
      <c r="GGD6" s="812"/>
      <c r="GGE6" s="812"/>
      <c r="GGF6" s="812"/>
      <c r="GGG6" s="595"/>
      <c r="GGH6" s="595"/>
      <c r="GGI6" s="685"/>
      <c r="GGJ6" s="813"/>
      <c r="GGK6" s="811"/>
      <c r="GGL6" s="812"/>
      <c r="GGM6" s="812"/>
      <c r="GGN6" s="812"/>
      <c r="GGO6" s="595"/>
      <c r="GGP6" s="595"/>
      <c r="GGQ6" s="685"/>
      <c r="GGR6" s="813"/>
      <c r="GGS6" s="811"/>
      <c r="GGT6" s="812"/>
      <c r="GGU6" s="812"/>
      <c r="GGV6" s="812"/>
      <c r="GGW6" s="595"/>
      <c r="GGX6" s="595"/>
      <c r="GGY6" s="685"/>
      <c r="GGZ6" s="813"/>
      <c r="GHA6" s="811"/>
      <c r="GHB6" s="812"/>
      <c r="GHC6" s="812"/>
      <c r="GHD6" s="812"/>
      <c r="GHE6" s="595"/>
      <c r="GHF6" s="595"/>
      <c r="GHG6" s="685"/>
      <c r="GHH6" s="813"/>
      <c r="GHI6" s="811"/>
      <c r="GHJ6" s="812"/>
      <c r="GHK6" s="812"/>
      <c r="GHL6" s="812"/>
      <c r="GHM6" s="595"/>
      <c r="GHN6" s="595"/>
      <c r="GHO6" s="685"/>
      <c r="GHP6" s="813"/>
      <c r="GHQ6" s="811"/>
      <c r="GHR6" s="812"/>
      <c r="GHS6" s="812"/>
      <c r="GHT6" s="812"/>
      <c r="GHU6" s="595"/>
      <c r="GHV6" s="595"/>
      <c r="GHW6" s="685"/>
      <c r="GHX6" s="813"/>
      <c r="GHY6" s="811"/>
      <c r="GHZ6" s="812"/>
      <c r="GIA6" s="812"/>
      <c r="GIB6" s="812"/>
      <c r="GIC6" s="595"/>
      <c r="GID6" s="595"/>
      <c r="GIE6" s="685"/>
      <c r="GIF6" s="813"/>
      <c r="GIG6" s="811"/>
      <c r="GIH6" s="812"/>
      <c r="GII6" s="812"/>
      <c r="GIJ6" s="812"/>
      <c r="GIK6" s="595"/>
      <c r="GIL6" s="595"/>
      <c r="GIM6" s="685"/>
      <c r="GIN6" s="813"/>
      <c r="GIO6" s="811"/>
      <c r="GIP6" s="812"/>
      <c r="GIQ6" s="812"/>
      <c r="GIR6" s="812"/>
      <c r="GIS6" s="595"/>
      <c r="GIT6" s="595"/>
      <c r="GIU6" s="685"/>
      <c r="GIV6" s="813"/>
      <c r="GIW6" s="811"/>
      <c r="GIX6" s="812"/>
      <c r="GIY6" s="812"/>
      <c r="GIZ6" s="812"/>
      <c r="GJA6" s="595"/>
      <c r="GJB6" s="595"/>
      <c r="GJC6" s="685"/>
      <c r="GJD6" s="813"/>
      <c r="GJE6" s="811"/>
      <c r="GJF6" s="812"/>
      <c r="GJG6" s="812"/>
      <c r="GJH6" s="812"/>
      <c r="GJI6" s="595"/>
      <c r="GJJ6" s="595"/>
      <c r="GJK6" s="685"/>
      <c r="GJL6" s="813"/>
      <c r="GJM6" s="811"/>
      <c r="GJN6" s="812"/>
      <c r="GJO6" s="812"/>
      <c r="GJP6" s="812"/>
      <c r="GJQ6" s="595"/>
      <c r="GJR6" s="595"/>
      <c r="GJS6" s="685"/>
      <c r="GJT6" s="813"/>
      <c r="GJU6" s="811"/>
      <c r="GJV6" s="812"/>
      <c r="GJW6" s="812"/>
      <c r="GJX6" s="812"/>
      <c r="GJY6" s="595"/>
      <c r="GJZ6" s="595"/>
      <c r="GKA6" s="685"/>
      <c r="GKB6" s="813"/>
      <c r="GKC6" s="811"/>
      <c r="GKD6" s="812"/>
      <c r="GKE6" s="812"/>
      <c r="GKF6" s="812"/>
      <c r="GKG6" s="595"/>
      <c r="GKH6" s="595"/>
      <c r="GKI6" s="685"/>
      <c r="GKJ6" s="813"/>
      <c r="GKK6" s="811"/>
      <c r="GKL6" s="812"/>
      <c r="GKM6" s="812"/>
      <c r="GKN6" s="812"/>
      <c r="GKO6" s="595"/>
      <c r="GKP6" s="595"/>
      <c r="GKQ6" s="685"/>
      <c r="GKR6" s="813"/>
      <c r="GKS6" s="811"/>
      <c r="GKT6" s="812"/>
      <c r="GKU6" s="812"/>
      <c r="GKV6" s="812"/>
      <c r="GKW6" s="595"/>
      <c r="GKX6" s="595"/>
      <c r="GKY6" s="685"/>
      <c r="GKZ6" s="813"/>
      <c r="GLA6" s="811"/>
      <c r="GLB6" s="812"/>
      <c r="GLC6" s="812"/>
      <c r="GLD6" s="812"/>
      <c r="GLE6" s="595"/>
      <c r="GLF6" s="595"/>
      <c r="GLG6" s="685"/>
      <c r="GLH6" s="813"/>
      <c r="GLI6" s="811"/>
      <c r="GLJ6" s="812"/>
      <c r="GLK6" s="812"/>
      <c r="GLL6" s="812"/>
      <c r="GLM6" s="595"/>
      <c r="GLN6" s="595"/>
      <c r="GLO6" s="685"/>
      <c r="GLP6" s="813"/>
      <c r="GLQ6" s="811"/>
      <c r="GLR6" s="812"/>
      <c r="GLS6" s="812"/>
      <c r="GLT6" s="812"/>
      <c r="GLU6" s="595"/>
      <c r="GLV6" s="595"/>
      <c r="GLW6" s="685"/>
      <c r="GLX6" s="813"/>
      <c r="GLY6" s="811"/>
      <c r="GLZ6" s="812"/>
      <c r="GMA6" s="812"/>
      <c r="GMB6" s="812"/>
      <c r="GMC6" s="595"/>
      <c r="GMD6" s="595"/>
      <c r="GME6" s="685"/>
      <c r="GMF6" s="813"/>
      <c r="GMG6" s="811"/>
      <c r="GMH6" s="812"/>
      <c r="GMI6" s="812"/>
      <c r="GMJ6" s="812"/>
      <c r="GMK6" s="595"/>
      <c r="GML6" s="595"/>
      <c r="GMM6" s="685"/>
      <c r="GMN6" s="813"/>
      <c r="GMO6" s="811"/>
      <c r="GMP6" s="812"/>
      <c r="GMQ6" s="812"/>
      <c r="GMR6" s="812"/>
      <c r="GMS6" s="595"/>
      <c r="GMT6" s="595"/>
      <c r="GMU6" s="685"/>
      <c r="GMV6" s="813"/>
      <c r="GMW6" s="811"/>
      <c r="GMX6" s="812"/>
      <c r="GMY6" s="812"/>
      <c r="GMZ6" s="812"/>
      <c r="GNA6" s="595"/>
      <c r="GNB6" s="595"/>
      <c r="GNC6" s="685"/>
      <c r="GND6" s="813"/>
      <c r="GNE6" s="811"/>
      <c r="GNF6" s="812"/>
      <c r="GNG6" s="812"/>
      <c r="GNH6" s="812"/>
      <c r="GNI6" s="595"/>
      <c r="GNJ6" s="595"/>
      <c r="GNK6" s="685"/>
      <c r="GNL6" s="813"/>
      <c r="GNM6" s="811"/>
      <c r="GNN6" s="812"/>
      <c r="GNO6" s="812"/>
      <c r="GNP6" s="812"/>
      <c r="GNQ6" s="595"/>
      <c r="GNR6" s="595"/>
      <c r="GNS6" s="685"/>
      <c r="GNT6" s="813"/>
      <c r="GNU6" s="811"/>
      <c r="GNV6" s="812"/>
      <c r="GNW6" s="812"/>
      <c r="GNX6" s="812"/>
      <c r="GNY6" s="595"/>
      <c r="GNZ6" s="595"/>
      <c r="GOA6" s="685"/>
      <c r="GOB6" s="813"/>
      <c r="GOC6" s="811"/>
      <c r="GOD6" s="812"/>
      <c r="GOE6" s="812"/>
      <c r="GOF6" s="812"/>
      <c r="GOG6" s="595"/>
      <c r="GOH6" s="595"/>
      <c r="GOI6" s="685"/>
      <c r="GOJ6" s="813"/>
      <c r="GOK6" s="811"/>
      <c r="GOL6" s="812"/>
      <c r="GOM6" s="812"/>
      <c r="GON6" s="812"/>
      <c r="GOO6" s="595"/>
      <c r="GOP6" s="595"/>
      <c r="GOQ6" s="685"/>
      <c r="GOR6" s="813"/>
      <c r="GOS6" s="811"/>
      <c r="GOT6" s="812"/>
      <c r="GOU6" s="812"/>
      <c r="GOV6" s="812"/>
      <c r="GOW6" s="595"/>
      <c r="GOX6" s="595"/>
      <c r="GOY6" s="685"/>
      <c r="GOZ6" s="813"/>
      <c r="GPA6" s="811"/>
      <c r="GPB6" s="812"/>
      <c r="GPC6" s="812"/>
      <c r="GPD6" s="812"/>
      <c r="GPE6" s="595"/>
      <c r="GPF6" s="595"/>
      <c r="GPG6" s="685"/>
      <c r="GPH6" s="813"/>
      <c r="GPI6" s="811"/>
      <c r="GPJ6" s="812"/>
      <c r="GPK6" s="812"/>
      <c r="GPL6" s="812"/>
      <c r="GPM6" s="595"/>
      <c r="GPN6" s="595"/>
      <c r="GPO6" s="685"/>
      <c r="GPP6" s="813"/>
      <c r="GPQ6" s="811"/>
      <c r="GPR6" s="812"/>
      <c r="GPS6" s="812"/>
      <c r="GPT6" s="812"/>
      <c r="GPU6" s="595"/>
      <c r="GPV6" s="595"/>
      <c r="GPW6" s="685"/>
      <c r="GPX6" s="813"/>
      <c r="GPY6" s="811"/>
      <c r="GPZ6" s="812"/>
      <c r="GQA6" s="812"/>
      <c r="GQB6" s="812"/>
      <c r="GQC6" s="595"/>
      <c r="GQD6" s="595"/>
      <c r="GQE6" s="685"/>
      <c r="GQF6" s="813"/>
      <c r="GQG6" s="811"/>
      <c r="GQH6" s="812"/>
      <c r="GQI6" s="812"/>
      <c r="GQJ6" s="812"/>
      <c r="GQK6" s="595"/>
      <c r="GQL6" s="595"/>
      <c r="GQM6" s="685"/>
      <c r="GQN6" s="813"/>
      <c r="GQO6" s="811"/>
      <c r="GQP6" s="812"/>
      <c r="GQQ6" s="812"/>
      <c r="GQR6" s="812"/>
      <c r="GQS6" s="595"/>
      <c r="GQT6" s="595"/>
      <c r="GQU6" s="685"/>
      <c r="GQV6" s="813"/>
      <c r="GQW6" s="811"/>
      <c r="GQX6" s="812"/>
      <c r="GQY6" s="812"/>
      <c r="GQZ6" s="812"/>
      <c r="GRA6" s="595"/>
      <c r="GRB6" s="595"/>
      <c r="GRC6" s="685"/>
      <c r="GRD6" s="813"/>
      <c r="GRE6" s="811"/>
      <c r="GRF6" s="812"/>
      <c r="GRG6" s="812"/>
      <c r="GRH6" s="812"/>
      <c r="GRI6" s="595"/>
      <c r="GRJ6" s="595"/>
      <c r="GRK6" s="685"/>
      <c r="GRL6" s="813"/>
      <c r="GRM6" s="811"/>
      <c r="GRN6" s="812"/>
      <c r="GRO6" s="812"/>
      <c r="GRP6" s="812"/>
      <c r="GRQ6" s="595"/>
      <c r="GRR6" s="595"/>
      <c r="GRS6" s="685"/>
      <c r="GRT6" s="813"/>
      <c r="GRU6" s="811"/>
      <c r="GRV6" s="812"/>
      <c r="GRW6" s="812"/>
      <c r="GRX6" s="812"/>
      <c r="GRY6" s="595"/>
      <c r="GRZ6" s="595"/>
      <c r="GSA6" s="685"/>
      <c r="GSB6" s="813"/>
      <c r="GSC6" s="811"/>
      <c r="GSD6" s="812"/>
      <c r="GSE6" s="812"/>
      <c r="GSF6" s="812"/>
      <c r="GSG6" s="595"/>
      <c r="GSH6" s="595"/>
      <c r="GSI6" s="685"/>
      <c r="GSJ6" s="813"/>
      <c r="GSK6" s="811"/>
      <c r="GSL6" s="812"/>
      <c r="GSM6" s="812"/>
      <c r="GSN6" s="812"/>
      <c r="GSO6" s="595"/>
      <c r="GSP6" s="595"/>
      <c r="GSQ6" s="685"/>
      <c r="GSR6" s="813"/>
      <c r="GSS6" s="811"/>
      <c r="GST6" s="812"/>
      <c r="GSU6" s="812"/>
      <c r="GSV6" s="812"/>
      <c r="GSW6" s="595"/>
      <c r="GSX6" s="595"/>
      <c r="GSY6" s="685"/>
      <c r="GSZ6" s="813"/>
      <c r="GTA6" s="811"/>
      <c r="GTB6" s="812"/>
      <c r="GTC6" s="812"/>
      <c r="GTD6" s="812"/>
      <c r="GTE6" s="595"/>
      <c r="GTF6" s="595"/>
      <c r="GTG6" s="685"/>
      <c r="GTH6" s="813"/>
      <c r="GTI6" s="811"/>
      <c r="GTJ6" s="812"/>
      <c r="GTK6" s="812"/>
      <c r="GTL6" s="812"/>
      <c r="GTM6" s="595"/>
      <c r="GTN6" s="595"/>
      <c r="GTO6" s="685"/>
      <c r="GTP6" s="813"/>
      <c r="GTQ6" s="811"/>
      <c r="GTR6" s="812"/>
      <c r="GTS6" s="812"/>
      <c r="GTT6" s="812"/>
      <c r="GTU6" s="595"/>
      <c r="GTV6" s="595"/>
      <c r="GTW6" s="685"/>
      <c r="GTX6" s="813"/>
      <c r="GTY6" s="811"/>
      <c r="GTZ6" s="812"/>
      <c r="GUA6" s="812"/>
      <c r="GUB6" s="812"/>
      <c r="GUC6" s="595"/>
      <c r="GUD6" s="595"/>
      <c r="GUE6" s="685"/>
      <c r="GUF6" s="813"/>
      <c r="GUG6" s="811"/>
      <c r="GUH6" s="812"/>
      <c r="GUI6" s="812"/>
      <c r="GUJ6" s="812"/>
      <c r="GUK6" s="595"/>
      <c r="GUL6" s="595"/>
      <c r="GUM6" s="685"/>
      <c r="GUN6" s="813"/>
      <c r="GUO6" s="811"/>
      <c r="GUP6" s="812"/>
      <c r="GUQ6" s="812"/>
      <c r="GUR6" s="812"/>
      <c r="GUS6" s="595"/>
      <c r="GUT6" s="595"/>
      <c r="GUU6" s="685"/>
      <c r="GUV6" s="813"/>
      <c r="GUW6" s="811"/>
      <c r="GUX6" s="812"/>
      <c r="GUY6" s="812"/>
      <c r="GUZ6" s="812"/>
      <c r="GVA6" s="595"/>
      <c r="GVB6" s="595"/>
      <c r="GVC6" s="685"/>
      <c r="GVD6" s="813"/>
      <c r="GVE6" s="811"/>
      <c r="GVF6" s="812"/>
      <c r="GVG6" s="812"/>
      <c r="GVH6" s="812"/>
      <c r="GVI6" s="595"/>
      <c r="GVJ6" s="595"/>
      <c r="GVK6" s="685"/>
      <c r="GVL6" s="813"/>
      <c r="GVM6" s="811"/>
      <c r="GVN6" s="812"/>
      <c r="GVO6" s="812"/>
      <c r="GVP6" s="812"/>
      <c r="GVQ6" s="595"/>
      <c r="GVR6" s="595"/>
      <c r="GVS6" s="685"/>
      <c r="GVT6" s="813"/>
      <c r="GVU6" s="811"/>
      <c r="GVV6" s="812"/>
      <c r="GVW6" s="812"/>
      <c r="GVX6" s="812"/>
      <c r="GVY6" s="595"/>
      <c r="GVZ6" s="595"/>
      <c r="GWA6" s="685"/>
      <c r="GWB6" s="813"/>
      <c r="GWC6" s="811"/>
      <c r="GWD6" s="812"/>
      <c r="GWE6" s="812"/>
      <c r="GWF6" s="812"/>
      <c r="GWG6" s="595"/>
      <c r="GWH6" s="595"/>
      <c r="GWI6" s="685"/>
      <c r="GWJ6" s="813"/>
      <c r="GWK6" s="811"/>
      <c r="GWL6" s="812"/>
      <c r="GWM6" s="812"/>
      <c r="GWN6" s="812"/>
      <c r="GWO6" s="595"/>
      <c r="GWP6" s="595"/>
      <c r="GWQ6" s="685"/>
      <c r="GWR6" s="813"/>
      <c r="GWS6" s="811"/>
      <c r="GWT6" s="812"/>
      <c r="GWU6" s="812"/>
      <c r="GWV6" s="812"/>
      <c r="GWW6" s="595"/>
      <c r="GWX6" s="595"/>
      <c r="GWY6" s="685"/>
      <c r="GWZ6" s="813"/>
      <c r="GXA6" s="811"/>
      <c r="GXB6" s="812"/>
      <c r="GXC6" s="812"/>
      <c r="GXD6" s="812"/>
      <c r="GXE6" s="595"/>
      <c r="GXF6" s="595"/>
      <c r="GXG6" s="685"/>
      <c r="GXH6" s="813"/>
      <c r="GXI6" s="811"/>
      <c r="GXJ6" s="812"/>
      <c r="GXK6" s="812"/>
      <c r="GXL6" s="812"/>
      <c r="GXM6" s="595"/>
      <c r="GXN6" s="595"/>
      <c r="GXO6" s="685"/>
      <c r="GXP6" s="813"/>
      <c r="GXQ6" s="811"/>
      <c r="GXR6" s="812"/>
      <c r="GXS6" s="812"/>
      <c r="GXT6" s="812"/>
      <c r="GXU6" s="595"/>
      <c r="GXV6" s="595"/>
      <c r="GXW6" s="685"/>
      <c r="GXX6" s="813"/>
      <c r="GXY6" s="811"/>
      <c r="GXZ6" s="812"/>
      <c r="GYA6" s="812"/>
      <c r="GYB6" s="812"/>
      <c r="GYC6" s="595"/>
      <c r="GYD6" s="595"/>
      <c r="GYE6" s="685"/>
      <c r="GYF6" s="813"/>
      <c r="GYG6" s="811"/>
      <c r="GYH6" s="812"/>
      <c r="GYI6" s="812"/>
      <c r="GYJ6" s="812"/>
      <c r="GYK6" s="595"/>
      <c r="GYL6" s="595"/>
      <c r="GYM6" s="685"/>
      <c r="GYN6" s="813"/>
      <c r="GYO6" s="811"/>
      <c r="GYP6" s="812"/>
      <c r="GYQ6" s="812"/>
      <c r="GYR6" s="812"/>
      <c r="GYS6" s="595"/>
      <c r="GYT6" s="595"/>
      <c r="GYU6" s="685"/>
      <c r="GYV6" s="813"/>
      <c r="GYW6" s="811"/>
      <c r="GYX6" s="812"/>
      <c r="GYY6" s="812"/>
      <c r="GYZ6" s="812"/>
      <c r="GZA6" s="595"/>
      <c r="GZB6" s="595"/>
      <c r="GZC6" s="685"/>
      <c r="GZD6" s="813"/>
      <c r="GZE6" s="811"/>
      <c r="GZF6" s="812"/>
      <c r="GZG6" s="812"/>
      <c r="GZH6" s="812"/>
      <c r="GZI6" s="595"/>
      <c r="GZJ6" s="595"/>
      <c r="GZK6" s="685"/>
      <c r="GZL6" s="813"/>
      <c r="GZM6" s="811"/>
      <c r="GZN6" s="812"/>
      <c r="GZO6" s="812"/>
      <c r="GZP6" s="812"/>
      <c r="GZQ6" s="595"/>
      <c r="GZR6" s="595"/>
      <c r="GZS6" s="685"/>
      <c r="GZT6" s="813"/>
      <c r="GZU6" s="811"/>
      <c r="GZV6" s="812"/>
      <c r="GZW6" s="812"/>
      <c r="GZX6" s="812"/>
      <c r="GZY6" s="595"/>
      <c r="GZZ6" s="595"/>
      <c r="HAA6" s="685"/>
      <c r="HAB6" s="813"/>
      <c r="HAC6" s="811"/>
      <c r="HAD6" s="812"/>
      <c r="HAE6" s="812"/>
      <c r="HAF6" s="812"/>
      <c r="HAG6" s="595"/>
      <c r="HAH6" s="595"/>
      <c r="HAI6" s="685"/>
      <c r="HAJ6" s="813"/>
      <c r="HAK6" s="811"/>
      <c r="HAL6" s="812"/>
      <c r="HAM6" s="812"/>
      <c r="HAN6" s="812"/>
      <c r="HAO6" s="595"/>
      <c r="HAP6" s="595"/>
      <c r="HAQ6" s="685"/>
      <c r="HAR6" s="813"/>
      <c r="HAS6" s="811"/>
      <c r="HAT6" s="812"/>
      <c r="HAU6" s="812"/>
      <c r="HAV6" s="812"/>
      <c r="HAW6" s="595"/>
      <c r="HAX6" s="595"/>
      <c r="HAY6" s="685"/>
      <c r="HAZ6" s="813"/>
      <c r="HBA6" s="811"/>
      <c r="HBB6" s="812"/>
      <c r="HBC6" s="812"/>
      <c r="HBD6" s="812"/>
      <c r="HBE6" s="595"/>
      <c r="HBF6" s="595"/>
      <c r="HBG6" s="685"/>
      <c r="HBH6" s="813"/>
      <c r="HBI6" s="811"/>
      <c r="HBJ6" s="812"/>
      <c r="HBK6" s="812"/>
      <c r="HBL6" s="812"/>
      <c r="HBM6" s="595"/>
      <c r="HBN6" s="595"/>
      <c r="HBO6" s="685"/>
      <c r="HBP6" s="813"/>
      <c r="HBQ6" s="811"/>
      <c r="HBR6" s="812"/>
      <c r="HBS6" s="812"/>
      <c r="HBT6" s="812"/>
      <c r="HBU6" s="595"/>
      <c r="HBV6" s="595"/>
      <c r="HBW6" s="685"/>
      <c r="HBX6" s="813"/>
      <c r="HBY6" s="811"/>
      <c r="HBZ6" s="812"/>
      <c r="HCA6" s="812"/>
      <c r="HCB6" s="812"/>
      <c r="HCC6" s="595"/>
      <c r="HCD6" s="595"/>
      <c r="HCE6" s="685"/>
      <c r="HCF6" s="813"/>
      <c r="HCG6" s="811"/>
      <c r="HCH6" s="812"/>
      <c r="HCI6" s="812"/>
      <c r="HCJ6" s="812"/>
      <c r="HCK6" s="595"/>
      <c r="HCL6" s="595"/>
      <c r="HCM6" s="685"/>
      <c r="HCN6" s="813"/>
      <c r="HCO6" s="811"/>
      <c r="HCP6" s="812"/>
      <c r="HCQ6" s="812"/>
      <c r="HCR6" s="812"/>
      <c r="HCS6" s="595"/>
      <c r="HCT6" s="595"/>
      <c r="HCU6" s="685"/>
      <c r="HCV6" s="813"/>
      <c r="HCW6" s="811"/>
      <c r="HCX6" s="812"/>
      <c r="HCY6" s="812"/>
      <c r="HCZ6" s="812"/>
      <c r="HDA6" s="595"/>
      <c r="HDB6" s="595"/>
      <c r="HDC6" s="685"/>
      <c r="HDD6" s="813"/>
      <c r="HDE6" s="811"/>
      <c r="HDF6" s="812"/>
      <c r="HDG6" s="812"/>
      <c r="HDH6" s="812"/>
      <c r="HDI6" s="595"/>
      <c r="HDJ6" s="595"/>
      <c r="HDK6" s="685"/>
      <c r="HDL6" s="813"/>
      <c r="HDM6" s="811"/>
      <c r="HDN6" s="812"/>
      <c r="HDO6" s="812"/>
      <c r="HDP6" s="812"/>
      <c r="HDQ6" s="595"/>
      <c r="HDR6" s="595"/>
      <c r="HDS6" s="685"/>
      <c r="HDT6" s="813"/>
      <c r="HDU6" s="811"/>
      <c r="HDV6" s="812"/>
      <c r="HDW6" s="812"/>
      <c r="HDX6" s="812"/>
      <c r="HDY6" s="595"/>
      <c r="HDZ6" s="595"/>
      <c r="HEA6" s="685"/>
      <c r="HEB6" s="813"/>
      <c r="HEC6" s="811"/>
      <c r="HED6" s="812"/>
      <c r="HEE6" s="812"/>
      <c r="HEF6" s="812"/>
      <c r="HEG6" s="595"/>
      <c r="HEH6" s="595"/>
      <c r="HEI6" s="685"/>
      <c r="HEJ6" s="813"/>
      <c r="HEK6" s="811"/>
      <c r="HEL6" s="812"/>
      <c r="HEM6" s="812"/>
      <c r="HEN6" s="812"/>
      <c r="HEO6" s="595"/>
      <c r="HEP6" s="595"/>
      <c r="HEQ6" s="685"/>
      <c r="HER6" s="813"/>
      <c r="HES6" s="811"/>
      <c r="HET6" s="812"/>
      <c r="HEU6" s="812"/>
      <c r="HEV6" s="812"/>
      <c r="HEW6" s="595"/>
      <c r="HEX6" s="595"/>
      <c r="HEY6" s="685"/>
      <c r="HEZ6" s="813"/>
      <c r="HFA6" s="811"/>
      <c r="HFB6" s="812"/>
      <c r="HFC6" s="812"/>
      <c r="HFD6" s="812"/>
      <c r="HFE6" s="595"/>
      <c r="HFF6" s="595"/>
      <c r="HFG6" s="685"/>
      <c r="HFH6" s="813"/>
      <c r="HFI6" s="811"/>
      <c r="HFJ6" s="812"/>
      <c r="HFK6" s="812"/>
      <c r="HFL6" s="812"/>
      <c r="HFM6" s="595"/>
      <c r="HFN6" s="595"/>
      <c r="HFO6" s="685"/>
      <c r="HFP6" s="813"/>
      <c r="HFQ6" s="811"/>
      <c r="HFR6" s="812"/>
      <c r="HFS6" s="812"/>
      <c r="HFT6" s="812"/>
      <c r="HFU6" s="595"/>
      <c r="HFV6" s="595"/>
      <c r="HFW6" s="685"/>
      <c r="HFX6" s="813"/>
      <c r="HFY6" s="811"/>
      <c r="HFZ6" s="812"/>
      <c r="HGA6" s="812"/>
      <c r="HGB6" s="812"/>
      <c r="HGC6" s="595"/>
      <c r="HGD6" s="595"/>
      <c r="HGE6" s="685"/>
      <c r="HGF6" s="813"/>
      <c r="HGG6" s="811"/>
      <c r="HGH6" s="812"/>
      <c r="HGI6" s="812"/>
      <c r="HGJ6" s="812"/>
      <c r="HGK6" s="595"/>
      <c r="HGL6" s="595"/>
      <c r="HGM6" s="685"/>
      <c r="HGN6" s="813"/>
      <c r="HGO6" s="811"/>
      <c r="HGP6" s="812"/>
      <c r="HGQ6" s="812"/>
      <c r="HGR6" s="812"/>
      <c r="HGS6" s="595"/>
      <c r="HGT6" s="595"/>
      <c r="HGU6" s="685"/>
      <c r="HGV6" s="813"/>
      <c r="HGW6" s="811"/>
      <c r="HGX6" s="812"/>
      <c r="HGY6" s="812"/>
      <c r="HGZ6" s="812"/>
      <c r="HHA6" s="595"/>
      <c r="HHB6" s="595"/>
      <c r="HHC6" s="685"/>
      <c r="HHD6" s="813"/>
      <c r="HHE6" s="811"/>
      <c r="HHF6" s="812"/>
      <c r="HHG6" s="812"/>
      <c r="HHH6" s="812"/>
      <c r="HHI6" s="595"/>
      <c r="HHJ6" s="595"/>
      <c r="HHK6" s="685"/>
      <c r="HHL6" s="813"/>
      <c r="HHM6" s="811"/>
      <c r="HHN6" s="812"/>
      <c r="HHO6" s="812"/>
      <c r="HHP6" s="812"/>
      <c r="HHQ6" s="595"/>
      <c r="HHR6" s="595"/>
      <c r="HHS6" s="685"/>
      <c r="HHT6" s="813"/>
      <c r="HHU6" s="811"/>
      <c r="HHV6" s="812"/>
      <c r="HHW6" s="812"/>
      <c r="HHX6" s="812"/>
      <c r="HHY6" s="595"/>
      <c r="HHZ6" s="595"/>
      <c r="HIA6" s="685"/>
      <c r="HIB6" s="813"/>
      <c r="HIC6" s="811"/>
      <c r="HID6" s="812"/>
      <c r="HIE6" s="812"/>
      <c r="HIF6" s="812"/>
      <c r="HIG6" s="595"/>
      <c r="HIH6" s="595"/>
      <c r="HII6" s="685"/>
      <c r="HIJ6" s="813"/>
      <c r="HIK6" s="811"/>
      <c r="HIL6" s="812"/>
      <c r="HIM6" s="812"/>
      <c r="HIN6" s="812"/>
      <c r="HIO6" s="595"/>
      <c r="HIP6" s="595"/>
      <c r="HIQ6" s="685"/>
      <c r="HIR6" s="813"/>
      <c r="HIS6" s="811"/>
      <c r="HIT6" s="812"/>
      <c r="HIU6" s="812"/>
      <c r="HIV6" s="812"/>
      <c r="HIW6" s="595"/>
      <c r="HIX6" s="595"/>
      <c r="HIY6" s="685"/>
      <c r="HIZ6" s="813"/>
      <c r="HJA6" s="811"/>
      <c r="HJB6" s="812"/>
      <c r="HJC6" s="812"/>
      <c r="HJD6" s="812"/>
      <c r="HJE6" s="595"/>
      <c r="HJF6" s="595"/>
      <c r="HJG6" s="685"/>
      <c r="HJH6" s="813"/>
      <c r="HJI6" s="811"/>
      <c r="HJJ6" s="812"/>
      <c r="HJK6" s="812"/>
      <c r="HJL6" s="812"/>
      <c r="HJM6" s="595"/>
      <c r="HJN6" s="595"/>
      <c r="HJO6" s="685"/>
      <c r="HJP6" s="813"/>
      <c r="HJQ6" s="811"/>
      <c r="HJR6" s="812"/>
      <c r="HJS6" s="812"/>
      <c r="HJT6" s="812"/>
      <c r="HJU6" s="595"/>
      <c r="HJV6" s="595"/>
      <c r="HJW6" s="685"/>
      <c r="HJX6" s="813"/>
      <c r="HJY6" s="811"/>
      <c r="HJZ6" s="812"/>
      <c r="HKA6" s="812"/>
      <c r="HKB6" s="812"/>
      <c r="HKC6" s="595"/>
      <c r="HKD6" s="595"/>
      <c r="HKE6" s="685"/>
      <c r="HKF6" s="813"/>
      <c r="HKG6" s="811"/>
      <c r="HKH6" s="812"/>
      <c r="HKI6" s="812"/>
      <c r="HKJ6" s="812"/>
      <c r="HKK6" s="595"/>
      <c r="HKL6" s="595"/>
      <c r="HKM6" s="685"/>
      <c r="HKN6" s="813"/>
      <c r="HKO6" s="811"/>
      <c r="HKP6" s="812"/>
      <c r="HKQ6" s="812"/>
      <c r="HKR6" s="812"/>
      <c r="HKS6" s="595"/>
      <c r="HKT6" s="595"/>
      <c r="HKU6" s="685"/>
      <c r="HKV6" s="813"/>
      <c r="HKW6" s="811"/>
      <c r="HKX6" s="812"/>
      <c r="HKY6" s="812"/>
      <c r="HKZ6" s="812"/>
      <c r="HLA6" s="595"/>
      <c r="HLB6" s="595"/>
      <c r="HLC6" s="685"/>
      <c r="HLD6" s="813"/>
      <c r="HLE6" s="811"/>
      <c r="HLF6" s="812"/>
      <c r="HLG6" s="812"/>
      <c r="HLH6" s="812"/>
      <c r="HLI6" s="595"/>
      <c r="HLJ6" s="595"/>
      <c r="HLK6" s="685"/>
      <c r="HLL6" s="813"/>
      <c r="HLM6" s="811"/>
      <c r="HLN6" s="812"/>
      <c r="HLO6" s="812"/>
      <c r="HLP6" s="812"/>
      <c r="HLQ6" s="595"/>
      <c r="HLR6" s="595"/>
      <c r="HLS6" s="685"/>
      <c r="HLT6" s="813"/>
      <c r="HLU6" s="811"/>
      <c r="HLV6" s="812"/>
      <c r="HLW6" s="812"/>
      <c r="HLX6" s="812"/>
      <c r="HLY6" s="595"/>
      <c r="HLZ6" s="595"/>
      <c r="HMA6" s="685"/>
      <c r="HMB6" s="813"/>
      <c r="HMC6" s="811"/>
      <c r="HMD6" s="812"/>
      <c r="HME6" s="812"/>
      <c r="HMF6" s="812"/>
      <c r="HMG6" s="595"/>
      <c r="HMH6" s="595"/>
      <c r="HMI6" s="685"/>
      <c r="HMJ6" s="813"/>
      <c r="HMK6" s="811"/>
      <c r="HML6" s="812"/>
      <c r="HMM6" s="812"/>
      <c r="HMN6" s="812"/>
      <c r="HMO6" s="595"/>
      <c r="HMP6" s="595"/>
      <c r="HMQ6" s="685"/>
      <c r="HMR6" s="813"/>
      <c r="HMS6" s="811"/>
      <c r="HMT6" s="812"/>
      <c r="HMU6" s="812"/>
      <c r="HMV6" s="812"/>
      <c r="HMW6" s="595"/>
      <c r="HMX6" s="595"/>
      <c r="HMY6" s="685"/>
      <c r="HMZ6" s="813"/>
      <c r="HNA6" s="811"/>
      <c r="HNB6" s="812"/>
      <c r="HNC6" s="812"/>
      <c r="HND6" s="812"/>
      <c r="HNE6" s="595"/>
      <c r="HNF6" s="595"/>
      <c r="HNG6" s="685"/>
      <c r="HNH6" s="813"/>
      <c r="HNI6" s="811"/>
      <c r="HNJ6" s="812"/>
      <c r="HNK6" s="812"/>
      <c r="HNL6" s="812"/>
      <c r="HNM6" s="595"/>
      <c r="HNN6" s="595"/>
      <c r="HNO6" s="685"/>
      <c r="HNP6" s="813"/>
      <c r="HNQ6" s="811"/>
      <c r="HNR6" s="812"/>
      <c r="HNS6" s="812"/>
      <c r="HNT6" s="812"/>
      <c r="HNU6" s="595"/>
      <c r="HNV6" s="595"/>
      <c r="HNW6" s="685"/>
      <c r="HNX6" s="813"/>
      <c r="HNY6" s="811"/>
      <c r="HNZ6" s="812"/>
      <c r="HOA6" s="812"/>
      <c r="HOB6" s="812"/>
      <c r="HOC6" s="595"/>
      <c r="HOD6" s="595"/>
      <c r="HOE6" s="685"/>
      <c r="HOF6" s="813"/>
      <c r="HOG6" s="811"/>
      <c r="HOH6" s="812"/>
      <c r="HOI6" s="812"/>
      <c r="HOJ6" s="812"/>
      <c r="HOK6" s="595"/>
      <c r="HOL6" s="595"/>
      <c r="HOM6" s="685"/>
      <c r="HON6" s="813"/>
      <c r="HOO6" s="811"/>
      <c r="HOP6" s="812"/>
      <c r="HOQ6" s="812"/>
      <c r="HOR6" s="812"/>
      <c r="HOS6" s="595"/>
      <c r="HOT6" s="595"/>
      <c r="HOU6" s="685"/>
      <c r="HOV6" s="813"/>
      <c r="HOW6" s="811"/>
      <c r="HOX6" s="812"/>
      <c r="HOY6" s="812"/>
      <c r="HOZ6" s="812"/>
      <c r="HPA6" s="595"/>
      <c r="HPB6" s="595"/>
      <c r="HPC6" s="685"/>
      <c r="HPD6" s="813"/>
      <c r="HPE6" s="811"/>
      <c r="HPF6" s="812"/>
      <c r="HPG6" s="812"/>
      <c r="HPH6" s="812"/>
      <c r="HPI6" s="595"/>
      <c r="HPJ6" s="595"/>
      <c r="HPK6" s="685"/>
      <c r="HPL6" s="813"/>
      <c r="HPM6" s="811"/>
      <c r="HPN6" s="812"/>
      <c r="HPO6" s="812"/>
      <c r="HPP6" s="812"/>
      <c r="HPQ6" s="595"/>
      <c r="HPR6" s="595"/>
      <c r="HPS6" s="685"/>
      <c r="HPT6" s="813"/>
      <c r="HPU6" s="811"/>
      <c r="HPV6" s="812"/>
      <c r="HPW6" s="812"/>
      <c r="HPX6" s="812"/>
      <c r="HPY6" s="595"/>
      <c r="HPZ6" s="595"/>
      <c r="HQA6" s="685"/>
      <c r="HQB6" s="813"/>
      <c r="HQC6" s="811"/>
      <c r="HQD6" s="812"/>
      <c r="HQE6" s="812"/>
      <c r="HQF6" s="812"/>
      <c r="HQG6" s="595"/>
      <c r="HQH6" s="595"/>
      <c r="HQI6" s="685"/>
      <c r="HQJ6" s="813"/>
      <c r="HQK6" s="811"/>
      <c r="HQL6" s="812"/>
      <c r="HQM6" s="812"/>
      <c r="HQN6" s="812"/>
      <c r="HQO6" s="595"/>
      <c r="HQP6" s="595"/>
      <c r="HQQ6" s="685"/>
      <c r="HQR6" s="813"/>
      <c r="HQS6" s="811"/>
      <c r="HQT6" s="812"/>
      <c r="HQU6" s="812"/>
      <c r="HQV6" s="812"/>
      <c r="HQW6" s="595"/>
      <c r="HQX6" s="595"/>
      <c r="HQY6" s="685"/>
      <c r="HQZ6" s="813"/>
      <c r="HRA6" s="811"/>
      <c r="HRB6" s="812"/>
      <c r="HRC6" s="812"/>
      <c r="HRD6" s="812"/>
      <c r="HRE6" s="595"/>
      <c r="HRF6" s="595"/>
      <c r="HRG6" s="685"/>
      <c r="HRH6" s="813"/>
      <c r="HRI6" s="811"/>
      <c r="HRJ6" s="812"/>
      <c r="HRK6" s="812"/>
      <c r="HRL6" s="812"/>
      <c r="HRM6" s="595"/>
      <c r="HRN6" s="595"/>
      <c r="HRO6" s="685"/>
      <c r="HRP6" s="813"/>
      <c r="HRQ6" s="811"/>
      <c r="HRR6" s="812"/>
      <c r="HRS6" s="812"/>
      <c r="HRT6" s="812"/>
      <c r="HRU6" s="595"/>
      <c r="HRV6" s="595"/>
      <c r="HRW6" s="685"/>
      <c r="HRX6" s="813"/>
      <c r="HRY6" s="811"/>
      <c r="HRZ6" s="812"/>
      <c r="HSA6" s="812"/>
      <c r="HSB6" s="812"/>
      <c r="HSC6" s="595"/>
      <c r="HSD6" s="595"/>
      <c r="HSE6" s="685"/>
      <c r="HSF6" s="813"/>
      <c r="HSG6" s="811"/>
      <c r="HSH6" s="812"/>
      <c r="HSI6" s="812"/>
      <c r="HSJ6" s="812"/>
      <c r="HSK6" s="595"/>
      <c r="HSL6" s="595"/>
      <c r="HSM6" s="685"/>
      <c r="HSN6" s="813"/>
      <c r="HSO6" s="811"/>
      <c r="HSP6" s="812"/>
      <c r="HSQ6" s="812"/>
      <c r="HSR6" s="812"/>
      <c r="HSS6" s="595"/>
      <c r="HST6" s="595"/>
      <c r="HSU6" s="685"/>
      <c r="HSV6" s="813"/>
      <c r="HSW6" s="811"/>
      <c r="HSX6" s="812"/>
      <c r="HSY6" s="812"/>
      <c r="HSZ6" s="812"/>
      <c r="HTA6" s="595"/>
      <c r="HTB6" s="595"/>
      <c r="HTC6" s="685"/>
      <c r="HTD6" s="813"/>
      <c r="HTE6" s="811"/>
      <c r="HTF6" s="812"/>
      <c r="HTG6" s="812"/>
      <c r="HTH6" s="812"/>
      <c r="HTI6" s="595"/>
      <c r="HTJ6" s="595"/>
      <c r="HTK6" s="685"/>
      <c r="HTL6" s="813"/>
      <c r="HTM6" s="811"/>
      <c r="HTN6" s="812"/>
      <c r="HTO6" s="812"/>
      <c r="HTP6" s="812"/>
      <c r="HTQ6" s="595"/>
      <c r="HTR6" s="595"/>
      <c r="HTS6" s="685"/>
      <c r="HTT6" s="813"/>
      <c r="HTU6" s="811"/>
      <c r="HTV6" s="812"/>
      <c r="HTW6" s="812"/>
      <c r="HTX6" s="812"/>
      <c r="HTY6" s="595"/>
      <c r="HTZ6" s="595"/>
      <c r="HUA6" s="685"/>
      <c r="HUB6" s="813"/>
      <c r="HUC6" s="811"/>
      <c r="HUD6" s="812"/>
      <c r="HUE6" s="812"/>
      <c r="HUF6" s="812"/>
      <c r="HUG6" s="595"/>
      <c r="HUH6" s="595"/>
      <c r="HUI6" s="685"/>
      <c r="HUJ6" s="813"/>
      <c r="HUK6" s="811"/>
      <c r="HUL6" s="812"/>
      <c r="HUM6" s="812"/>
      <c r="HUN6" s="812"/>
      <c r="HUO6" s="595"/>
      <c r="HUP6" s="595"/>
      <c r="HUQ6" s="685"/>
      <c r="HUR6" s="813"/>
      <c r="HUS6" s="811"/>
      <c r="HUT6" s="812"/>
      <c r="HUU6" s="812"/>
      <c r="HUV6" s="812"/>
      <c r="HUW6" s="595"/>
      <c r="HUX6" s="595"/>
      <c r="HUY6" s="685"/>
      <c r="HUZ6" s="813"/>
      <c r="HVA6" s="811"/>
      <c r="HVB6" s="812"/>
      <c r="HVC6" s="812"/>
      <c r="HVD6" s="812"/>
      <c r="HVE6" s="595"/>
      <c r="HVF6" s="595"/>
      <c r="HVG6" s="685"/>
      <c r="HVH6" s="813"/>
      <c r="HVI6" s="811"/>
      <c r="HVJ6" s="812"/>
      <c r="HVK6" s="812"/>
      <c r="HVL6" s="812"/>
      <c r="HVM6" s="595"/>
      <c r="HVN6" s="595"/>
      <c r="HVO6" s="685"/>
      <c r="HVP6" s="813"/>
      <c r="HVQ6" s="811"/>
      <c r="HVR6" s="812"/>
      <c r="HVS6" s="812"/>
      <c r="HVT6" s="812"/>
      <c r="HVU6" s="595"/>
      <c r="HVV6" s="595"/>
      <c r="HVW6" s="685"/>
      <c r="HVX6" s="813"/>
      <c r="HVY6" s="811"/>
      <c r="HVZ6" s="812"/>
      <c r="HWA6" s="812"/>
      <c r="HWB6" s="812"/>
      <c r="HWC6" s="595"/>
      <c r="HWD6" s="595"/>
      <c r="HWE6" s="685"/>
      <c r="HWF6" s="813"/>
      <c r="HWG6" s="811"/>
      <c r="HWH6" s="812"/>
      <c r="HWI6" s="812"/>
      <c r="HWJ6" s="812"/>
      <c r="HWK6" s="595"/>
      <c r="HWL6" s="595"/>
      <c r="HWM6" s="685"/>
      <c r="HWN6" s="813"/>
      <c r="HWO6" s="811"/>
      <c r="HWP6" s="812"/>
      <c r="HWQ6" s="812"/>
      <c r="HWR6" s="812"/>
      <c r="HWS6" s="595"/>
      <c r="HWT6" s="595"/>
      <c r="HWU6" s="685"/>
      <c r="HWV6" s="813"/>
      <c r="HWW6" s="811"/>
      <c r="HWX6" s="812"/>
      <c r="HWY6" s="812"/>
      <c r="HWZ6" s="812"/>
      <c r="HXA6" s="595"/>
      <c r="HXB6" s="595"/>
      <c r="HXC6" s="685"/>
      <c r="HXD6" s="813"/>
      <c r="HXE6" s="811"/>
      <c r="HXF6" s="812"/>
      <c r="HXG6" s="812"/>
      <c r="HXH6" s="812"/>
      <c r="HXI6" s="595"/>
      <c r="HXJ6" s="595"/>
      <c r="HXK6" s="685"/>
      <c r="HXL6" s="813"/>
      <c r="HXM6" s="811"/>
      <c r="HXN6" s="812"/>
      <c r="HXO6" s="812"/>
      <c r="HXP6" s="812"/>
      <c r="HXQ6" s="595"/>
      <c r="HXR6" s="595"/>
      <c r="HXS6" s="685"/>
      <c r="HXT6" s="813"/>
      <c r="HXU6" s="811"/>
      <c r="HXV6" s="812"/>
      <c r="HXW6" s="812"/>
      <c r="HXX6" s="812"/>
      <c r="HXY6" s="595"/>
      <c r="HXZ6" s="595"/>
      <c r="HYA6" s="685"/>
      <c r="HYB6" s="813"/>
      <c r="HYC6" s="811"/>
      <c r="HYD6" s="812"/>
      <c r="HYE6" s="812"/>
      <c r="HYF6" s="812"/>
      <c r="HYG6" s="595"/>
      <c r="HYH6" s="595"/>
      <c r="HYI6" s="685"/>
      <c r="HYJ6" s="813"/>
      <c r="HYK6" s="811"/>
      <c r="HYL6" s="812"/>
      <c r="HYM6" s="812"/>
      <c r="HYN6" s="812"/>
      <c r="HYO6" s="595"/>
      <c r="HYP6" s="595"/>
      <c r="HYQ6" s="685"/>
      <c r="HYR6" s="813"/>
      <c r="HYS6" s="811"/>
      <c r="HYT6" s="812"/>
      <c r="HYU6" s="812"/>
      <c r="HYV6" s="812"/>
      <c r="HYW6" s="595"/>
      <c r="HYX6" s="595"/>
      <c r="HYY6" s="685"/>
      <c r="HYZ6" s="813"/>
      <c r="HZA6" s="811"/>
      <c r="HZB6" s="812"/>
      <c r="HZC6" s="812"/>
      <c r="HZD6" s="812"/>
      <c r="HZE6" s="595"/>
      <c r="HZF6" s="595"/>
      <c r="HZG6" s="685"/>
      <c r="HZH6" s="813"/>
      <c r="HZI6" s="811"/>
      <c r="HZJ6" s="812"/>
      <c r="HZK6" s="812"/>
      <c r="HZL6" s="812"/>
      <c r="HZM6" s="595"/>
      <c r="HZN6" s="595"/>
      <c r="HZO6" s="685"/>
      <c r="HZP6" s="813"/>
      <c r="HZQ6" s="811"/>
      <c r="HZR6" s="812"/>
      <c r="HZS6" s="812"/>
      <c r="HZT6" s="812"/>
      <c r="HZU6" s="595"/>
      <c r="HZV6" s="595"/>
      <c r="HZW6" s="685"/>
      <c r="HZX6" s="813"/>
      <c r="HZY6" s="811"/>
      <c r="HZZ6" s="812"/>
      <c r="IAA6" s="812"/>
      <c r="IAB6" s="812"/>
      <c r="IAC6" s="595"/>
      <c r="IAD6" s="595"/>
      <c r="IAE6" s="685"/>
      <c r="IAF6" s="813"/>
      <c r="IAG6" s="811"/>
      <c r="IAH6" s="812"/>
      <c r="IAI6" s="812"/>
      <c r="IAJ6" s="812"/>
      <c r="IAK6" s="595"/>
      <c r="IAL6" s="595"/>
      <c r="IAM6" s="685"/>
      <c r="IAN6" s="813"/>
      <c r="IAO6" s="811"/>
      <c r="IAP6" s="812"/>
      <c r="IAQ6" s="812"/>
      <c r="IAR6" s="812"/>
      <c r="IAS6" s="595"/>
      <c r="IAT6" s="595"/>
      <c r="IAU6" s="685"/>
      <c r="IAV6" s="813"/>
      <c r="IAW6" s="811"/>
      <c r="IAX6" s="812"/>
      <c r="IAY6" s="812"/>
      <c r="IAZ6" s="812"/>
      <c r="IBA6" s="595"/>
      <c r="IBB6" s="595"/>
      <c r="IBC6" s="685"/>
      <c r="IBD6" s="813"/>
      <c r="IBE6" s="811"/>
      <c r="IBF6" s="812"/>
      <c r="IBG6" s="812"/>
      <c r="IBH6" s="812"/>
      <c r="IBI6" s="595"/>
      <c r="IBJ6" s="595"/>
      <c r="IBK6" s="685"/>
      <c r="IBL6" s="813"/>
      <c r="IBM6" s="811"/>
      <c r="IBN6" s="812"/>
      <c r="IBO6" s="812"/>
      <c r="IBP6" s="812"/>
      <c r="IBQ6" s="595"/>
      <c r="IBR6" s="595"/>
      <c r="IBS6" s="685"/>
      <c r="IBT6" s="813"/>
      <c r="IBU6" s="811"/>
      <c r="IBV6" s="812"/>
      <c r="IBW6" s="812"/>
      <c r="IBX6" s="812"/>
      <c r="IBY6" s="595"/>
      <c r="IBZ6" s="595"/>
      <c r="ICA6" s="685"/>
      <c r="ICB6" s="813"/>
      <c r="ICC6" s="811"/>
      <c r="ICD6" s="812"/>
      <c r="ICE6" s="812"/>
      <c r="ICF6" s="812"/>
      <c r="ICG6" s="595"/>
      <c r="ICH6" s="595"/>
      <c r="ICI6" s="685"/>
      <c r="ICJ6" s="813"/>
      <c r="ICK6" s="811"/>
      <c r="ICL6" s="812"/>
      <c r="ICM6" s="812"/>
      <c r="ICN6" s="812"/>
      <c r="ICO6" s="595"/>
      <c r="ICP6" s="595"/>
      <c r="ICQ6" s="685"/>
      <c r="ICR6" s="813"/>
      <c r="ICS6" s="811"/>
      <c r="ICT6" s="812"/>
      <c r="ICU6" s="812"/>
      <c r="ICV6" s="812"/>
      <c r="ICW6" s="595"/>
      <c r="ICX6" s="595"/>
      <c r="ICY6" s="685"/>
      <c r="ICZ6" s="813"/>
      <c r="IDA6" s="811"/>
      <c r="IDB6" s="812"/>
      <c r="IDC6" s="812"/>
      <c r="IDD6" s="812"/>
      <c r="IDE6" s="595"/>
      <c r="IDF6" s="595"/>
      <c r="IDG6" s="685"/>
      <c r="IDH6" s="813"/>
      <c r="IDI6" s="811"/>
      <c r="IDJ6" s="812"/>
      <c r="IDK6" s="812"/>
      <c r="IDL6" s="812"/>
      <c r="IDM6" s="595"/>
      <c r="IDN6" s="595"/>
      <c r="IDO6" s="685"/>
      <c r="IDP6" s="813"/>
      <c r="IDQ6" s="811"/>
      <c r="IDR6" s="812"/>
      <c r="IDS6" s="812"/>
      <c r="IDT6" s="812"/>
      <c r="IDU6" s="595"/>
      <c r="IDV6" s="595"/>
      <c r="IDW6" s="685"/>
      <c r="IDX6" s="813"/>
      <c r="IDY6" s="811"/>
      <c r="IDZ6" s="812"/>
      <c r="IEA6" s="812"/>
      <c r="IEB6" s="812"/>
      <c r="IEC6" s="595"/>
      <c r="IED6" s="595"/>
      <c r="IEE6" s="685"/>
      <c r="IEF6" s="813"/>
      <c r="IEG6" s="811"/>
      <c r="IEH6" s="812"/>
      <c r="IEI6" s="812"/>
      <c r="IEJ6" s="812"/>
      <c r="IEK6" s="595"/>
      <c r="IEL6" s="595"/>
      <c r="IEM6" s="685"/>
      <c r="IEN6" s="813"/>
      <c r="IEO6" s="811"/>
      <c r="IEP6" s="812"/>
      <c r="IEQ6" s="812"/>
      <c r="IER6" s="812"/>
      <c r="IES6" s="595"/>
      <c r="IET6" s="595"/>
      <c r="IEU6" s="685"/>
      <c r="IEV6" s="813"/>
      <c r="IEW6" s="811"/>
      <c r="IEX6" s="812"/>
      <c r="IEY6" s="812"/>
      <c r="IEZ6" s="812"/>
      <c r="IFA6" s="595"/>
      <c r="IFB6" s="595"/>
      <c r="IFC6" s="685"/>
      <c r="IFD6" s="813"/>
      <c r="IFE6" s="811"/>
      <c r="IFF6" s="812"/>
      <c r="IFG6" s="812"/>
      <c r="IFH6" s="812"/>
      <c r="IFI6" s="595"/>
      <c r="IFJ6" s="595"/>
      <c r="IFK6" s="685"/>
      <c r="IFL6" s="813"/>
      <c r="IFM6" s="811"/>
      <c r="IFN6" s="812"/>
      <c r="IFO6" s="812"/>
      <c r="IFP6" s="812"/>
      <c r="IFQ6" s="595"/>
      <c r="IFR6" s="595"/>
      <c r="IFS6" s="685"/>
      <c r="IFT6" s="813"/>
      <c r="IFU6" s="811"/>
      <c r="IFV6" s="812"/>
      <c r="IFW6" s="812"/>
      <c r="IFX6" s="812"/>
      <c r="IFY6" s="595"/>
      <c r="IFZ6" s="595"/>
      <c r="IGA6" s="685"/>
      <c r="IGB6" s="813"/>
      <c r="IGC6" s="811"/>
      <c r="IGD6" s="812"/>
      <c r="IGE6" s="812"/>
      <c r="IGF6" s="812"/>
      <c r="IGG6" s="595"/>
      <c r="IGH6" s="595"/>
      <c r="IGI6" s="685"/>
      <c r="IGJ6" s="813"/>
      <c r="IGK6" s="811"/>
      <c r="IGL6" s="812"/>
      <c r="IGM6" s="812"/>
      <c r="IGN6" s="812"/>
      <c r="IGO6" s="595"/>
      <c r="IGP6" s="595"/>
      <c r="IGQ6" s="685"/>
      <c r="IGR6" s="813"/>
      <c r="IGS6" s="811"/>
      <c r="IGT6" s="812"/>
      <c r="IGU6" s="812"/>
      <c r="IGV6" s="812"/>
      <c r="IGW6" s="595"/>
      <c r="IGX6" s="595"/>
      <c r="IGY6" s="685"/>
      <c r="IGZ6" s="813"/>
      <c r="IHA6" s="811"/>
      <c r="IHB6" s="812"/>
      <c r="IHC6" s="812"/>
      <c r="IHD6" s="812"/>
      <c r="IHE6" s="595"/>
      <c r="IHF6" s="595"/>
      <c r="IHG6" s="685"/>
      <c r="IHH6" s="813"/>
      <c r="IHI6" s="811"/>
      <c r="IHJ6" s="812"/>
      <c r="IHK6" s="812"/>
      <c r="IHL6" s="812"/>
      <c r="IHM6" s="595"/>
      <c r="IHN6" s="595"/>
      <c r="IHO6" s="685"/>
      <c r="IHP6" s="813"/>
      <c r="IHQ6" s="811"/>
      <c r="IHR6" s="812"/>
      <c r="IHS6" s="812"/>
      <c r="IHT6" s="812"/>
      <c r="IHU6" s="595"/>
      <c r="IHV6" s="595"/>
      <c r="IHW6" s="685"/>
      <c r="IHX6" s="813"/>
      <c r="IHY6" s="811"/>
      <c r="IHZ6" s="812"/>
      <c r="IIA6" s="812"/>
      <c r="IIB6" s="812"/>
      <c r="IIC6" s="595"/>
      <c r="IID6" s="595"/>
      <c r="IIE6" s="685"/>
      <c r="IIF6" s="813"/>
      <c r="IIG6" s="811"/>
      <c r="IIH6" s="812"/>
      <c r="III6" s="812"/>
      <c r="IIJ6" s="812"/>
      <c r="IIK6" s="595"/>
      <c r="IIL6" s="595"/>
      <c r="IIM6" s="685"/>
      <c r="IIN6" s="813"/>
      <c r="IIO6" s="811"/>
      <c r="IIP6" s="812"/>
      <c r="IIQ6" s="812"/>
      <c r="IIR6" s="812"/>
      <c r="IIS6" s="595"/>
      <c r="IIT6" s="595"/>
      <c r="IIU6" s="685"/>
      <c r="IIV6" s="813"/>
      <c r="IIW6" s="811"/>
      <c r="IIX6" s="812"/>
      <c r="IIY6" s="812"/>
      <c r="IIZ6" s="812"/>
      <c r="IJA6" s="595"/>
      <c r="IJB6" s="595"/>
      <c r="IJC6" s="685"/>
      <c r="IJD6" s="813"/>
      <c r="IJE6" s="811"/>
      <c r="IJF6" s="812"/>
      <c r="IJG6" s="812"/>
      <c r="IJH6" s="812"/>
      <c r="IJI6" s="595"/>
      <c r="IJJ6" s="595"/>
      <c r="IJK6" s="685"/>
      <c r="IJL6" s="813"/>
      <c r="IJM6" s="811"/>
      <c r="IJN6" s="812"/>
      <c r="IJO6" s="812"/>
      <c r="IJP6" s="812"/>
      <c r="IJQ6" s="595"/>
      <c r="IJR6" s="595"/>
      <c r="IJS6" s="685"/>
      <c r="IJT6" s="813"/>
      <c r="IJU6" s="811"/>
      <c r="IJV6" s="812"/>
      <c r="IJW6" s="812"/>
      <c r="IJX6" s="812"/>
      <c r="IJY6" s="595"/>
      <c r="IJZ6" s="595"/>
      <c r="IKA6" s="685"/>
      <c r="IKB6" s="813"/>
      <c r="IKC6" s="811"/>
      <c r="IKD6" s="812"/>
      <c r="IKE6" s="812"/>
      <c r="IKF6" s="812"/>
      <c r="IKG6" s="595"/>
      <c r="IKH6" s="595"/>
      <c r="IKI6" s="685"/>
      <c r="IKJ6" s="813"/>
      <c r="IKK6" s="811"/>
      <c r="IKL6" s="812"/>
      <c r="IKM6" s="812"/>
      <c r="IKN6" s="812"/>
      <c r="IKO6" s="595"/>
      <c r="IKP6" s="595"/>
      <c r="IKQ6" s="685"/>
      <c r="IKR6" s="813"/>
      <c r="IKS6" s="811"/>
      <c r="IKT6" s="812"/>
      <c r="IKU6" s="812"/>
      <c r="IKV6" s="812"/>
      <c r="IKW6" s="595"/>
      <c r="IKX6" s="595"/>
      <c r="IKY6" s="685"/>
      <c r="IKZ6" s="813"/>
      <c r="ILA6" s="811"/>
      <c r="ILB6" s="812"/>
      <c r="ILC6" s="812"/>
      <c r="ILD6" s="812"/>
      <c r="ILE6" s="595"/>
      <c r="ILF6" s="595"/>
      <c r="ILG6" s="685"/>
      <c r="ILH6" s="813"/>
      <c r="ILI6" s="811"/>
      <c r="ILJ6" s="812"/>
      <c r="ILK6" s="812"/>
      <c r="ILL6" s="812"/>
      <c r="ILM6" s="595"/>
      <c r="ILN6" s="595"/>
      <c r="ILO6" s="685"/>
      <c r="ILP6" s="813"/>
      <c r="ILQ6" s="811"/>
      <c r="ILR6" s="812"/>
      <c r="ILS6" s="812"/>
      <c r="ILT6" s="812"/>
      <c r="ILU6" s="595"/>
      <c r="ILV6" s="595"/>
      <c r="ILW6" s="685"/>
      <c r="ILX6" s="813"/>
      <c r="ILY6" s="811"/>
      <c r="ILZ6" s="812"/>
      <c r="IMA6" s="812"/>
      <c r="IMB6" s="812"/>
      <c r="IMC6" s="595"/>
      <c r="IMD6" s="595"/>
      <c r="IME6" s="685"/>
      <c r="IMF6" s="813"/>
      <c r="IMG6" s="811"/>
      <c r="IMH6" s="812"/>
      <c r="IMI6" s="812"/>
      <c r="IMJ6" s="812"/>
      <c r="IMK6" s="595"/>
      <c r="IML6" s="595"/>
      <c r="IMM6" s="685"/>
      <c r="IMN6" s="813"/>
      <c r="IMO6" s="811"/>
      <c r="IMP6" s="812"/>
      <c r="IMQ6" s="812"/>
      <c r="IMR6" s="812"/>
      <c r="IMS6" s="595"/>
      <c r="IMT6" s="595"/>
      <c r="IMU6" s="685"/>
      <c r="IMV6" s="813"/>
      <c r="IMW6" s="811"/>
      <c r="IMX6" s="812"/>
      <c r="IMY6" s="812"/>
      <c r="IMZ6" s="812"/>
      <c r="INA6" s="595"/>
      <c r="INB6" s="595"/>
      <c r="INC6" s="685"/>
      <c r="IND6" s="813"/>
      <c r="INE6" s="811"/>
      <c r="INF6" s="812"/>
      <c r="ING6" s="812"/>
      <c r="INH6" s="812"/>
      <c r="INI6" s="595"/>
      <c r="INJ6" s="595"/>
      <c r="INK6" s="685"/>
      <c r="INL6" s="813"/>
      <c r="INM6" s="811"/>
      <c r="INN6" s="812"/>
      <c r="INO6" s="812"/>
      <c r="INP6" s="812"/>
      <c r="INQ6" s="595"/>
      <c r="INR6" s="595"/>
      <c r="INS6" s="685"/>
      <c r="INT6" s="813"/>
      <c r="INU6" s="811"/>
      <c r="INV6" s="812"/>
      <c r="INW6" s="812"/>
      <c r="INX6" s="812"/>
      <c r="INY6" s="595"/>
      <c r="INZ6" s="595"/>
      <c r="IOA6" s="685"/>
      <c r="IOB6" s="813"/>
      <c r="IOC6" s="811"/>
      <c r="IOD6" s="812"/>
      <c r="IOE6" s="812"/>
      <c r="IOF6" s="812"/>
      <c r="IOG6" s="595"/>
      <c r="IOH6" s="595"/>
      <c r="IOI6" s="685"/>
      <c r="IOJ6" s="813"/>
      <c r="IOK6" s="811"/>
      <c r="IOL6" s="812"/>
      <c r="IOM6" s="812"/>
      <c r="ION6" s="812"/>
      <c r="IOO6" s="595"/>
      <c r="IOP6" s="595"/>
      <c r="IOQ6" s="685"/>
      <c r="IOR6" s="813"/>
      <c r="IOS6" s="811"/>
      <c r="IOT6" s="812"/>
      <c r="IOU6" s="812"/>
      <c r="IOV6" s="812"/>
      <c r="IOW6" s="595"/>
      <c r="IOX6" s="595"/>
      <c r="IOY6" s="685"/>
      <c r="IOZ6" s="813"/>
      <c r="IPA6" s="811"/>
      <c r="IPB6" s="812"/>
      <c r="IPC6" s="812"/>
      <c r="IPD6" s="812"/>
      <c r="IPE6" s="595"/>
      <c r="IPF6" s="595"/>
      <c r="IPG6" s="685"/>
      <c r="IPH6" s="813"/>
      <c r="IPI6" s="811"/>
      <c r="IPJ6" s="812"/>
      <c r="IPK6" s="812"/>
      <c r="IPL6" s="812"/>
      <c r="IPM6" s="595"/>
      <c r="IPN6" s="595"/>
      <c r="IPO6" s="685"/>
      <c r="IPP6" s="813"/>
      <c r="IPQ6" s="811"/>
      <c r="IPR6" s="812"/>
      <c r="IPS6" s="812"/>
      <c r="IPT6" s="812"/>
      <c r="IPU6" s="595"/>
      <c r="IPV6" s="595"/>
      <c r="IPW6" s="685"/>
      <c r="IPX6" s="813"/>
      <c r="IPY6" s="811"/>
      <c r="IPZ6" s="812"/>
      <c r="IQA6" s="812"/>
      <c r="IQB6" s="812"/>
      <c r="IQC6" s="595"/>
      <c r="IQD6" s="595"/>
      <c r="IQE6" s="685"/>
      <c r="IQF6" s="813"/>
      <c r="IQG6" s="811"/>
      <c r="IQH6" s="812"/>
      <c r="IQI6" s="812"/>
      <c r="IQJ6" s="812"/>
      <c r="IQK6" s="595"/>
      <c r="IQL6" s="595"/>
      <c r="IQM6" s="685"/>
      <c r="IQN6" s="813"/>
      <c r="IQO6" s="811"/>
      <c r="IQP6" s="812"/>
      <c r="IQQ6" s="812"/>
      <c r="IQR6" s="812"/>
      <c r="IQS6" s="595"/>
      <c r="IQT6" s="595"/>
      <c r="IQU6" s="685"/>
      <c r="IQV6" s="813"/>
      <c r="IQW6" s="811"/>
      <c r="IQX6" s="812"/>
      <c r="IQY6" s="812"/>
      <c r="IQZ6" s="812"/>
      <c r="IRA6" s="595"/>
      <c r="IRB6" s="595"/>
      <c r="IRC6" s="685"/>
      <c r="IRD6" s="813"/>
      <c r="IRE6" s="811"/>
      <c r="IRF6" s="812"/>
      <c r="IRG6" s="812"/>
      <c r="IRH6" s="812"/>
      <c r="IRI6" s="595"/>
      <c r="IRJ6" s="595"/>
      <c r="IRK6" s="685"/>
      <c r="IRL6" s="813"/>
      <c r="IRM6" s="811"/>
      <c r="IRN6" s="812"/>
      <c r="IRO6" s="812"/>
      <c r="IRP6" s="812"/>
      <c r="IRQ6" s="595"/>
      <c r="IRR6" s="595"/>
      <c r="IRS6" s="685"/>
      <c r="IRT6" s="813"/>
      <c r="IRU6" s="811"/>
      <c r="IRV6" s="812"/>
      <c r="IRW6" s="812"/>
      <c r="IRX6" s="812"/>
      <c r="IRY6" s="595"/>
      <c r="IRZ6" s="595"/>
      <c r="ISA6" s="685"/>
      <c r="ISB6" s="813"/>
      <c r="ISC6" s="811"/>
      <c r="ISD6" s="812"/>
      <c r="ISE6" s="812"/>
      <c r="ISF6" s="812"/>
      <c r="ISG6" s="595"/>
      <c r="ISH6" s="595"/>
      <c r="ISI6" s="685"/>
      <c r="ISJ6" s="813"/>
      <c r="ISK6" s="811"/>
      <c r="ISL6" s="812"/>
      <c r="ISM6" s="812"/>
      <c r="ISN6" s="812"/>
      <c r="ISO6" s="595"/>
      <c r="ISP6" s="595"/>
      <c r="ISQ6" s="685"/>
      <c r="ISR6" s="813"/>
      <c r="ISS6" s="811"/>
      <c r="IST6" s="812"/>
      <c r="ISU6" s="812"/>
      <c r="ISV6" s="812"/>
      <c r="ISW6" s="595"/>
      <c r="ISX6" s="595"/>
      <c r="ISY6" s="685"/>
      <c r="ISZ6" s="813"/>
      <c r="ITA6" s="811"/>
      <c r="ITB6" s="812"/>
      <c r="ITC6" s="812"/>
      <c r="ITD6" s="812"/>
      <c r="ITE6" s="595"/>
      <c r="ITF6" s="595"/>
      <c r="ITG6" s="685"/>
      <c r="ITH6" s="813"/>
      <c r="ITI6" s="811"/>
      <c r="ITJ6" s="812"/>
      <c r="ITK6" s="812"/>
      <c r="ITL6" s="812"/>
      <c r="ITM6" s="595"/>
      <c r="ITN6" s="595"/>
      <c r="ITO6" s="685"/>
      <c r="ITP6" s="813"/>
      <c r="ITQ6" s="811"/>
      <c r="ITR6" s="812"/>
      <c r="ITS6" s="812"/>
      <c r="ITT6" s="812"/>
      <c r="ITU6" s="595"/>
      <c r="ITV6" s="595"/>
      <c r="ITW6" s="685"/>
      <c r="ITX6" s="813"/>
      <c r="ITY6" s="811"/>
      <c r="ITZ6" s="812"/>
      <c r="IUA6" s="812"/>
      <c r="IUB6" s="812"/>
      <c r="IUC6" s="595"/>
      <c r="IUD6" s="595"/>
      <c r="IUE6" s="685"/>
      <c r="IUF6" s="813"/>
      <c r="IUG6" s="811"/>
      <c r="IUH6" s="812"/>
      <c r="IUI6" s="812"/>
      <c r="IUJ6" s="812"/>
      <c r="IUK6" s="595"/>
      <c r="IUL6" s="595"/>
      <c r="IUM6" s="685"/>
      <c r="IUN6" s="813"/>
      <c r="IUO6" s="811"/>
      <c r="IUP6" s="812"/>
      <c r="IUQ6" s="812"/>
      <c r="IUR6" s="812"/>
      <c r="IUS6" s="595"/>
      <c r="IUT6" s="595"/>
      <c r="IUU6" s="685"/>
      <c r="IUV6" s="813"/>
      <c r="IUW6" s="811"/>
      <c r="IUX6" s="812"/>
      <c r="IUY6" s="812"/>
      <c r="IUZ6" s="812"/>
      <c r="IVA6" s="595"/>
      <c r="IVB6" s="595"/>
      <c r="IVC6" s="685"/>
      <c r="IVD6" s="813"/>
      <c r="IVE6" s="811"/>
      <c r="IVF6" s="812"/>
      <c r="IVG6" s="812"/>
      <c r="IVH6" s="812"/>
      <c r="IVI6" s="595"/>
      <c r="IVJ6" s="595"/>
      <c r="IVK6" s="685"/>
      <c r="IVL6" s="813"/>
      <c r="IVM6" s="811"/>
      <c r="IVN6" s="812"/>
      <c r="IVO6" s="812"/>
      <c r="IVP6" s="812"/>
      <c r="IVQ6" s="595"/>
      <c r="IVR6" s="595"/>
      <c r="IVS6" s="685"/>
      <c r="IVT6" s="813"/>
      <c r="IVU6" s="811"/>
      <c r="IVV6" s="812"/>
      <c r="IVW6" s="812"/>
      <c r="IVX6" s="812"/>
      <c r="IVY6" s="595"/>
      <c r="IVZ6" s="595"/>
      <c r="IWA6" s="685"/>
      <c r="IWB6" s="813"/>
      <c r="IWC6" s="811"/>
      <c r="IWD6" s="812"/>
      <c r="IWE6" s="812"/>
      <c r="IWF6" s="812"/>
      <c r="IWG6" s="595"/>
      <c r="IWH6" s="595"/>
      <c r="IWI6" s="685"/>
      <c r="IWJ6" s="813"/>
      <c r="IWK6" s="811"/>
      <c r="IWL6" s="812"/>
      <c r="IWM6" s="812"/>
      <c r="IWN6" s="812"/>
      <c r="IWO6" s="595"/>
      <c r="IWP6" s="595"/>
      <c r="IWQ6" s="685"/>
      <c r="IWR6" s="813"/>
      <c r="IWS6" s="811"/>
      <c r="IWT6" s="812"/>
      <c r="IWU6" s="812"/>
      <c r="IWV6" s="812"/>
      <c r="IWW6" s="595"/>
      <c r="IWX6" s="595"/>
      <c r="IWY6" s="685"/>
      <c r="IWZ6" s="813"/>
      <c r="IXA6" s="811"/>
      <c r="IXB6" s="812"/>
      <c r="IXC6" s="812"/>
      <c r="IXD6" s="812"/>
      <c r="IXE6" s="595"/>
      <c r="IXF6" s="595"/>
      <c r="IXG6" s="685"/>
      <c r="IXH6" s="813"/>
      <c r="IXI6" s="811"/>
      <c r="IXJ6" s="812"/>
      <c r="IXK6" s="812"/>
      <c r="IXL6" s="812"/>
      <c r="IXM6" s="595"/>
      <c r="IXN6" s="595"/>
      <c r="IXO6" s="685"/>
      <c r="IXP6" s="813"/>
      <c r="IXQ6" s="811"/>
      <c r="IXR6" s="812"/>
      <c r="IXS6" s="812"/>
      <c r="IXT6" s="812"/>
      <c r="IXU6" s="595"/>
      <c r="IXV6" s="595"/>
      <c r="IXW6" s="685"/>
      <c r="IXX6" s="813"/>
      <c r="IXY6" s="811"/>
      <c r="IXZ6" s="812"/>
      <c r="IYA6" s="812"/>
      <c r="IYB6" s="812"/>
      <c r="IYC6" s="595"/>
      <c r="IYD6" s="595"/>
      <c r="IYE6" s="685"/>
      <c r="IYF6" s="813"/>
      <c r="IYG6" s="811"/>
      <c r="IYH6" s="812"/>
      <c r="IYI6" s="812"/>
      <c r="IYJ6" s="812"/>
      <c r="IYK6" s="595"/>
      <c r="IYL6" s="595"/>
      <c r="IYM6" s="685"/>
      <c r="IYN6" s="813"/>
      <c r="IYO6" s="811"/>
      <c r="IYP6" s="812"/>
      <c r="IYQ6" s="812"/>
      <c r="IYR6" s="812"/>
      <c r="IYS6" s="595"/>
      <c r="IYT6" s="595"/>
      <c r="IYU6" s="685"/>
      <c r="IYV6" s="813"/>
      <c r="IYW6" s="811"/>
      <c r="IYX6" s="812"/>
      <c r="IYY6" s="812"/>
      <c r="IYZ6" s="812"/>
      <c r="IZA6" s="595"/>
      <c r="IZB6" s="595"/>
      <c r="IZC6" s="685"/>
      <c r="IZD6" s="813"/>
      <c r="IZE6" s="811"/>
      <c r="IZF6" s="812"/>
      <c r="IZG6" s="812"/>
      <c r="IZH6" s="812"/>
      <c r="IZI6" s="595"/>
      <c r="IZJ6" s="595"/>
      <c r="IZK6" s="685"/>
      <c r="IZL6" s="813"/>
      <c r="IZM6" s="811"/>
      <c r="IZN6" s="812"/>
      <c r="IZO6" s="812"/>
      <c r="IZP6" s="812"/>
      <c r="IZQ6" s="595"/>
      <c r="IZR6" s="595"/>
      <c r="IZS6" s="685"/>
      <c r="IZT6" s="813"/>
      <c r="IZU6" s="811"/>
      <c r="IZV6" s="812"/>
      <c r="IZW6" s="812"/>
      <c r="IZX6" s="812"/>
      <c r="IZY6" s="595"/>
      <c r="IZZ6" s="595"/>
      <c r="JAA6" s="685"/>
      <c r="JAB6" s="813"/>
      <c r="JAC6" s="811"/>
      <c r="JAD6" s="812"/>
      <c r="JAE6" s="812"/>
      <c r="JAF6" s="812"/>
      <c r="JAG6" s="595"/>
      <c r="JAH6" s="595"/>
      <c r="JAI6" s="685"/>
      <c r="JAJ6" s="813"/>
      <c r="JAK6" s="811"/>
      <c r="JAL6" s="812"/>
      <c r="JAM6" s="812"/>
      <c r="JAN6" s="812"/>
      <c r="JAO6" s="595"/>
      <c r="JAP6" s="595"/>
      <c r="JAQ6" s="685"/>
      <c r="JAR6" s="813"/>
      <c r="JAS6" s="811"/>
      <c r="JAT6" s="812"/>
      <c r="JAU6" s="812"/>
      <c r="JAV6" s="812"/>
      <c r="JAW6" s="595"/>
      <c r="JAX6" s="595"/>
      <c r="JAY6" s="685"/>
      <c r="JAZ6" s="813"/>
      <c r="JBA6" s="811"/>
      <c r="JBB6" s="812"/>
      <c r="JBC6" s="812"/>
      <c r="JBD6" s="812"/>
      <c r="JBE6" s="595"/>
      <c r="JBF6" s="595"/>
      <c r="JBG6" s="685"/>
      <c r="JBH6" s="813"/>
      <c r="JBI6" s="811"/>
      <c r="JBJ6" s="812"/>
      <c r="JBK6" s="812"/>
      <c r="JBL6" s="812"/>
      <c r="JBM6" s="595"/>
      <c r="JBN6" s="595"/>
      <c r="JBO6" s="685"/>
      <c r="JBP6" s="813"/>
      <c r="JBQ6" s="811"/>
      <c r="JBR6" s="812"/>
      <c r="JBS6" s="812"/>
      <c r="JBT6" s="812"/>
      <c r="JBU6" s="595"/>
      <c r="JBV6" s="595"/>
      <c r="JBW6" s="685"/>
      <c r="JBX6" s="813"/>
      <c r="JBY6" s="811"/>
      <c r="JBZ6" s="812"/>
      <c r="JCA6" s="812"/>
      <c r="JCB6" s="812"/>
      <c r="JCC6" s="595"/>
      <c r="JCD6" s="595"/>
      <c r="JCE6" s="685"/>
      <c r="JCF6" s="813"/>
      <c r="JCG6" s="811"/>
      <c r="JCH6" s="812"/>
      <c r="JCI6" s="812"/>
      <c r="JCJ6" s="812"/>
      <c r="JCK6" s="595"/>
      <c r="JCL6" s="595"/>
      <c r="JCM6" s="685"/>
      <c r="JCN6" s="813"/>
      <c r="JCO6" s="811"/>
      <c r="JCP6" s="812"/>
      <c r="JCQ6" s="812"/>
      <c r="JCR6" s="812"/>
      <c r="JCS6" s="595"/>
      <c r="JCT6" s="595"/>
      <c r="JCU6" s="685"/>
      <c r="JCV6" s="813"/>
      <c r="JCW6" s="811"/>
      <c r="JCX6" s="812"/>
      <c r="JCY6" s="812"/>
      <c r="JCZ6" s="812"/>
      <c r="JDA6" s="595"/>
      <c r="JDB6" s="595"/>
      <c r="JDC6" s="685"/>
      <c r="JDD6" s="813"/>
      <c r="JDE6" s="811"/>
      <c r="JDF6" s="812"/>
      <c r="JDG6" s="812"/>
      <c r="JDH6" s="812"/>
      <c r="JDI6" s="595"/>
      <c r="JDJ6" s="595"/>
      <c r="JDK6" s="685"/>
      <c r="JDL6" s="813"/>
      <c r="JDM6" s="811"/>
      <c r="JDN6" s="812"/>
      <c r="JDO6" s="812"/>
      <c r="JDP6" s="812"/>
      <c r="JDQ6" s="595"/>
      <c r="JDR6" s="595"/>
      <c r="JDS6" s="685"/>
      <c r="JDT6" s="813"/>
      <c r="JDU6" s="811"/>
      <c r="JDV6" s="812"/>
      <c r="JDW6" s="812"/>
      <c r="JDX6" s="812"/>
      <c r="JDY6" s="595"/>
      <c r="JDZ6" s="595"/>
      <c r="JEA6" s="685"/>
      <c r="JEB6" s="813"/>
      <c r="JEC6" s="811"/>
      <c r="JED6" s="812"/>
      <c r="JEE6" s="812"/>
      <c r="JEF6" s="812"/>
      <c r="JEG6" s="595"/>
      <c r="JEH6" s="595"/>
      <c r="JEI6" s="685"/>
      <c r="JEJ6" s="813"/>
      <c r="JEK6" s="811"/>
      <c r="JEL6" s="812"/>
      <c r="JEM6" s="812"/>
      <c r="JEN6" s="812"/>
      <c r="JEO6" s="595"/>
      <c r="JEP6" s="595"/>
      <c r="JEQ6" s="685"/>
      <c r="JER6" s="813"/>
      <c r="JES6" s="811"/>
      <c r="JET6" s="812"/>
      <c r="JEU6" s="812"/>
      <c r="JEV6" s="812"/>
      <c r="JEW6" s="595"/>
      <c r="JEX6" s="595"/>
      <c r="JEY6" s="685"/>
      <c r="JEZ6" s="813"/>
      <c r="JFA6" s="811"/>
      <c r="JFB6" s="812"/>
      <c r="JFC6" s="812"/>
      <c r="JFD6" s="812"/>
      <c r="JFE6" s="595"/>
      <c r="JFF6" s="595"/>
      <c r="JFG6" s="685"/>
      <c r="JFH6" s="813"/>
      <c r="JFI6" s="811"/>
      <c r="JFJ6" s="812"/>
      <c r="JFK6" s="812"/>
      <c r="JFL6" s="812"/>
      <c r="JFM6" s="595"/>
      <c r="JFN6" s="595"/>
      <c r="JFO6" s="685"/>
      <c r="JFP6" s="813"/>
      <c r="JFQ6" s="811"/>
      <c r="JFR6" s="812"/>
      <c r="JFS6" s="812"/>
      <c r="JFT6" s="812"/>
      <c r="JFU6" s="595"/>
      <c r="JFV6" s="595"/>
      <c r="JFW6" s="685"/>
      <c r="JFX6" s="813"/>
      <c r="JFY6" s="811"/>
      <c r="JFZ6" s="812"/>
      <c r="JGA6" s="812"/>
      <c r="JGB6" s="812"/>
      <c r="JGC6" s="595"/>
      <c r="JGD6" s="595"/>
      <c r="JGE6" s="685"/>
      <c r="JGF6" s="813"/>
      <c r="JGG6" s="811"/>
      <c r="JGH6" s="812"/>
      <c r="JGI6" s="812"/>
      <c r="JGJ6" s="812"/>
      <c r="JGK6" s="595"/>
      <c r="JGL6" s="595"/>
      <c r="JGM6" s="685"/>
      <c r="JGN6" s="813"/>
      <c r="JGO6" s="811"/>
      <c r="JGP6" s="812"/>
      <c r="JGQ6" s="812"/>
      <c r="JGR6" s="812"/>
      <c r="JGS6" s="595"/>
      <c r="JGT6" s="595"/>
      <c r="JGU6" s="685"/>
      <c r="JGV6" s="813"/>
      <c r="JGW6" s="811"/>
      <c r="JGX6" s="812"/>
      <c r="JGY6" s="812"/>
      <c r="JGZ6" s="812"/>
      <c r="JHA6" s="595"/>
      <c r="JHB6" s="595"/>
      <c r="JHC6" s="685"/>
      <c r="JHD6" s="813"/>
      <c r="JHE6" s="811"/>
      <c r="JHF6" s="812"/>
      <c r="JHG6" s="812"/>
      <c r="JHH6" s="812"/>
      <c r="JHI6" s="595"/>
      <c r="JHJ6" s="595"/>
      <c r="JHK6" s="685"/>
      <c r="JHL6" s="813"/>
      <c r="JHM6" s="811"/>
      <c r="JHN6" s="812"/>
      <c r="JHO6" s="812"/>
      <c r="JHP6" s="812"/>
      <c r="JHQ6" s="595"/>
      <c r="JHR6" s="595"/>
      <c r="JHS6" s="685"/>
      <c r="JHT6" s="813"/>
      <c r="JHU6" s="811"/>
      <c r="JHV6" s="812"/>
      <c r="JHW6" s="812"/>
      <c r="JHX6" s="812"/>
      <c r="JHY6" s="595"/>
      <c r="JHZ6" s="595"/>
      <c r="JIA6" s="685"/>
      <c r="JIB6" s="813"/>
      <c r="JIC6" s="811"/>
      <c r="JID6" s="812"/>
      <c r="JIE6" s="812"/>
      <c r="JIF6" s="812"/>
      <c r="JIG6" s="595"/>
      <c r="JIH6" s="595"/>
      <c r="JII6" s="685"/>
      <c r="JIJ6" s="813"/>
      <c r="JIK6" s="811"/>
      <c r="JIL6" s="812"/>
      <c r="JIM6" s="812"/>
      <c r="JIN6" s="812"/>
      <c r="JIO6" s="595"/>
      <c r="JIP6" s="595"/>
      <c r="JIQ6" s="685"/>
      <c r="JIR6" s="813"/>
      <c r="JIS6" s="811"/>
      <c r="JIT6" s="812"/>
      <c r="JIU6" s="812"/>
      <c r="JIV6" s="812"/>
      <c r="JIW6" s="595"/>
      <c r="JIX6" s="595"/>
      <c r="JIY6" s="685"/>
      <c r="JIZ6" s="813"/>
      <c r="JJA6" s="811"/>
      <c r="JJB6" s="812"/>
      <c r="JJC6" s="812"/>
      <c r="JJD6" s="812"/>
      <c r="JJE6" s="595"/>
      <c r="JJF6" s="595"/>
      <c r="JJG6" s="685"/>
      <c r="JJH6" s="813"/>
      <c r="JJI6" s="811"/>
      <c r="JJJ6" s="812"/>
      <c r="JJK6" s="812"/>
      <c r="JJL6" s="812"/>
      <c r="JJM6" s="595"/>
      <c r="JJN6" s="595"/>
      <c r="JJO6" s="685"/>
      <c r="JJP6" s="813"/>
      <c r="JJQ6" s="811"/>
      <c r="JJR6" s="812"/>
      <c r="JJS6" s="812"/>
      <c r="JJT6" s="812"/>
      <c r="JJU6" s="595"/>
      <c r="JJV6" s="595"/>
      <c r="JJW6" s="685"/>
      <c r="JJX6" s="813"/>
      <c r="JJY6" s="811"/>
      <c r="JJZ6" s="812"/>
      <c r="JKA6" s="812"/>
      <c r="JKB6" s="812"/>
      <c r="JKC6" s="595"/>
      <c r="JKD6" s="595"/>
      <c r="JKE6" s="685"/>
      <c r="JKF6" s="813"/>
      <c r="JKG6" s="811"/>
      <c r="JKH6" s="812"/>
      <c r="JKI6" s="812"/>
      <c r="JKJ6" s="812"/>
      <c r="JKK6" s="595"/>
      <c r="JKL6" s="595"/>
      <c r="JKM6" s="685"/>
      <c r="JKN6" s="813"/>
      <c r="JKO6" s="811"/>
      <c r="JKP6" s="812"/>
      <c r="JKQ6" s="812"/>
      <c r="JKR6" s="812"/>
      <c r="JKS6" s="595"/>
      <c r="JKT6" s="595"/>
      <c r="JKU6" s="685"/>
      <c r="JKV6" s="813"/>
      <c r="JKW6" s="811"/>
      <c r="JKX6" s="812"/>
      <c r="JKY6" s="812"/>
      <c r="JKZ6" s="812"/>
      <c r="JLA6" s="595"/>
      <c r="JLB6" s="595"/>
      <c r="JLC6" s="685"/>
      <c r="JLD6" s="813"/>
      <c r="JLE6" s="811"/>
      <c r="JLF6" s="812"/>
      <c r="JLG6" s="812"/>
      <c r="JLH6" s="812"/>
      <c r="JLI6" s="595"/>
      <c r="JLJ6" s="595"/>
      <c r="JLK6" s="685"/>
      <c r="JLL6" s="813"/>
      <c r="JLM6" s="811"/>
      <c r="JLN6" s="812"/>
      <c r="JLO6" s="812"/>
      <c r="JLP6" s="812"/>
      <c r="JLQ6" s="595"/>
      <c r="JLR6" s="595"/>
      <c r="JLS6" s="685"/>
      <c r="JLT6" s="813"/>
      <c r="JLU6" s="811"/>
      <c r="JLV6" s="812"/>
      <c r="JLW6" s="812"/>
      <c r="JLX6" s="812"/>
      <c r="JLY6" s="595"/>
      <c r="JLZ6" s="595"/>
      <c r="JMA6" s="685"/>
      <c r="JMB6" s="813"/>
      <c r="JMC6" s="811"/>
      <c r="JMD6" s="812"/>
      <c r="JME6" s="812"/>
      <c r="JMF6" s="812"/>
      <c r="JMG6" s="595"/>
      <c r="JMH6" s="595"/>
      <c r="JMI6" s="685"/>
      <c r="JMJ6" s="813"/>
      <c r="JMK6" s="811"/>
      <c r="JML6" s="812"/>
      <c r="JMM6" s="812"/>
      <c r="JMN6" s="812"/>
      <c r="JMO6" s="595"/>
      <c r="JMP6" s="595"/>
      <c r="JMQ6" s="685"/>
      <c r="JMR6" s="813"/>
      <c r="JMS6" s="811"/>
      <c r="JMT6" s="812"/>
      <c r="JMU6" s="812"/>
      <c r="JMV6" s="812"/>
      <c r="JMW6" s="595"/>
      <c r="JMX6" s="595"/>
      <c r="JMY6" s="685"/>
      <c r="JMZ6" s="813"/>
      <c r="JNA6" s="811"/>
      <c r="JNB6" s="812"/>
      <c r="JNC6" s="812"/>
      <c r="JND6" s="812"/>
      <c r="JNE6" s="595"/>
      <c r="JNF6" s="595"/>
      <c r="JNG6" s="685"/>
      <c r="JNH6" s="813"/>
      <c r="JNI6" s="811"/>
      <c r="JNJ6" s="812"/>
      <c r="JNK6" s="812"/>
      <c r="JNL6" s="812"/>
      <c r="JNM6" s="595"/>
      <c r="JNN6" s="595"/>
      <c r="JNO6" s="685"/>
      <c r="JNP6" s="813"/>
      <c r="JNQ6" s="811"/>
      <c r="JNR6" s="812"/>
      <c r="JNS6" s="812"/>
      <c r="JNT6" s="812"/>
      <c r="JNU6" s="595"/>
      <c r="JNV6" s="595"/>
      <c r="JNW6" s="685"/>
      <c r="JNX6" s="813"/>
      <c r="JNY6" s="811"/>
      <c r="JNZ6" s="812"/>
      <c r="JOA6" s="812"/>
      <c r="JOB6" s="812"/>
      <c r="JOC6" s="595"/>
      <c r="JOD6" s="595"/>
      <c r="JOE6" s="685"/>
      <c r="JOF6" s="813"/>
      <c r="JOG6" s="811"/>
      <c r="JOH6" s="812"/>
      <c r="JOI6" s="812"/>
      <c r="JOJ6" s="812"/>
      <c r="JOK6" s="595"/>
      <c r="JOL6" s="595"/>
      <c r="JOM6" s="685"/>
      <c r="JON6" s="813"/>
      <c r="JOO6" s="811"/>
      <c r="JOP6" s="812"/>
      <c r="JOQ6" s="812"/>
      <c r="JOR6" s="812"/>
      <c r="JOS6" s="595"/>
      <c r="JOT6" s="595"/>
      <c r="JOU6" s="685"/>
      <c r="JOV6" s="813"/>
      <c r="JOW6" s="811"/>
      <c r="JOX6" s="812"/>
      <c r="JOY6" s="812"/>
      <c r="JOZ6" s="812"/>
      <c r="JPA6" s="595"/>
      <c r="JPB6" s="595"/>
      <c r="JPC6" s="685"/>
      <c r="JPD6" s="813"/>
      <c r="JPE6" s="811"/>
      <c r="JPF6" s="812"/>
      <c r="JPG6" s="812"/>
      <c r="JPH6" s="812"/>
      <c r="JPI6" s="595"/>
      <c r="JPJ6" s="595"/>
      <c r="JPK6" s="685"/>
      <c r="JPL6" s="813"/>
      <c r="JPM6" s="811"/>
      <c r="JPN6" s="812"/>
      <c r="JPO6" s="812"/>
      <c r="JPP6" s="812"/>
      <c r="JPQ6" s="595"/>
      <c r="JPR6" s="595"/>
      <c r="JPS6" s="685"/>
      <c r="JPT6" s="813"/>
      <c r="JPU6" s="811"/>
      <c r="JPV6" s="812"/>
      <c r="JPW6" s="812"/>
      <c r="JPX6" s="812"/>
      <c r="JPY6" s="595"/>
      <c r="JPZ6" s="595"/>
      <c r="JQA6" s="685"/>
      <c r="JQB6" s="813"/>
      <c r="JQC6" s="811"/>
      <c r="JQD6" s="812"/>
      <c r="JQE6" s="812"/>
      <c r="JQF6" s="812"/>
      <c r="JQG6" s="595"/>
      <c r="JQH6" s="595"/>
      <c r="JQI6" s="685"/>
      <c r="JQJ6" s="813"/>
      <c r="JQK6" s="811"/>
      <c r="JQL6" s="812"/>
      <c r="JQM6" s="812"/>
      <c r="JQN6" s="812"/>
      <c r="JQO6" s="595"/>
      <c r="JQP6" s="595"/>
      <c r="JQQ6" s="685"/>
      <c r="JQR6" s="813"/>
      <c r="JQS6" s="811"/>
      <c r="JQT6" s="812"/>
      <c r="JQU6" s="812"/>
      <c r="JQV6" s="812"/>
      <c r="JQW6" s="595"/>
      <c r="JQX6" s="595"/>
      <c r="JQY6" s="685"/>
      <c r="JQZ6" s="813"/>
      <c r="JRA6" s="811"/>
      <c r="JRB6" s="812"/>
      <c r="JRC6" s="812"/>
      <c r="JRD6" s="812"/>
      <c r="JRE6" s="595"/>
      <c r="JRF6" s="595"/>
      <c r="JRG6" s="685"/>
      <c r="JRH6" s="813"/>
      <c r="JRI6" s="811"/>
      <c r="JRJ6" s="812"/>
      <c r="JRK6" s="812"/>
      <c r="JRL6" s="812"/>
      <c r="JRM6" s="595"/>
      <c r="JRN6" s="595"/>
      <c r="JRO6" s="685"/>
      <c r="JRP6" s="813"/>
      <c r="JRQ6" s="811"/>
      <c r="JRR6" s="812"/>
      <c r="JRS6" s="812"/>
      <c r="JRT6" s="812"/>
      <c r="JRU6" s="595"/>
      <c r="JRV6" s="595"/>
      <c r="JRW6" s="685"/>
      <c r="JRX6" s="813"/>
      <c r="JRY6" s="811"/>
      <c r="JRZ6" s="812"/>
      <c r="JSA6" s="812"/>
      <c r="JSB6" s="812"/>
      <c r="JSC6" s="595"/>
      <c r="JSD6" s="595"/>
      <c r="JSE6" s="685"/>
      <c r="JSF6" s="813"/>
      <c r="JSG6" s="811"/>
      <c r="JSH6" s="812"/>
      <c r="JSI6" s="812"/>
      <c r="JSJ6" s="812"/>
      <c r="JSK6" s="595"/>
      <c r="JSL6" s="595"/>
      <c r="JSM6" s="685"/>
      <c r="JSN6" s="813"/>
      <c r="JSO6" s="811"/>
      <c r="JSP6" s="812"/>
      <c r="JSQ6" s="812"/>
      <c r="JSR6" s="812"/>
      <c r="JSS6" s="595"/>
      <c r="JST6" s="595"/>
      <c r="JSU6" s="685"/>
      <c r="JSV6" s="813"/>
      <c r="JSW6" s="811"/>
      <c r="JSX6" s="812"/>
      <c r="JSY6" s="812"/>
      <c r="JSZ6" s="812"/>
      <c r="JTA6" s="595"/>
      <c r="JTB6" s="595"/>
      <c r="JTC6" s="685"/>
      <c r="JTD6" s="813"/>
      <c r="JTE6" s="811"/>
      <c r="JTF6" s="812"/>
      <c r="JTG6" s="812"/>
      <c r="JTH6" s="812"/>
      <c r="JTI6" s="595"/>
      <c r="JTJ6" s="595"/>
      <c r="JTK6" s="685"/>
      <c r="JTL6" s="813"/>
      <c r="JTM6" s="811"/>
      <c r="JTN6" s="812"/>
      <c r="JTO6" s="812"/>
      <c r="JTP6" s="812"/>
      <c r="JTQ6" s="595"/>
      <c r="JTR6" s="595"/>
      <c r="JTS6" s="685"/>
      <c r="JTT6" s="813"/>
      <c r="JTU6" s="811"/>
      <c r="JTV6" s="812"/>
      <c r="JTW6" s="812"/>
      <c r="JTX6" s="812"/>
      <c r="JTY6" s="595"/>
      <c r="JTZ6" s="595"/>
      <c r="JUA6" s="685"/>
      <c r="JUB6" s="813"/>
      <c r="JUC6" s="811"/>
      <c r="JUD6" s="812"/>
      <c r="JUE6" s="812"/>
      <c r="JUF6" s="812"/>
      <c r="JUG6" s="595"/>
      <c r="JUH6" s="595"/>
      <c r="JUI6" s="685"/>
      <c r="JUJ6" s="813"/>
      <c r="JUK6" s="811"/>
      <c r="JUL6" s="812"/>
      <c r="JUM6" s="812"/>
      <c r="JUN6" s="812"/>
      <c r="JUO6" s="595"/>
      <c r="JUP6" s="595"/>
      <c r="JUQ6" s="685"/>
      <c r="JUR6" s="813"/>
      <c r="JUS6" s="811"/>
      <c r="JUT6" s="812"/>
      <c r="JUU6" s="812"/>
      <c r="JUV6" s="812"/>
      <c r="JUW6" s="595"/>
      <c r="JUX6" s="595"/>
      <c r="JUY6" s="685"/>
      <c r="JUZ6" s="813"/>
      <c r="JVA6" s="811"/>
      <c r="JVB6" s="812"/>
      <c r="JVC6" s="812"/>
      <c r="JVD6" s="812"/>
      <c r="JVE6" s="595"/>
      <c r="JVF6" s="595"/>
      <c r="JVG6" s="685"/>
      <c r="JVH6" s="813"/>
      <c r="JVI6" s="811"/>
      <c r="JVJ6" s="812"/>
      <c r="JVK6" s="812"/>
      <c r="JVL6" s="812"/>
      <c r="JVM6" s="595"/>
      <c r="JVN6" s="595"/>
      <c r="JVO6" s="685"/>
      <c r="JVP6" s="813"/>
      <c r="JVQ6" s="811"/>
      <c r="JVR6" s="812"/>
      <c r="JVS6" s="812"/>
      <c r="JVT6" s="812"/>
      <c r="JVU6" s="595"/>
      <c r="JVV6" s="595"/>
      <c r="JVW6" s="685"/>
      <c r="JVX6" s="813"/>
      <c r="JVY6" s="811"/>
      <c r="JVZ6" s="812"/>
      <c r="JWA6" s="812"/>
      <c r="JWB6" s="812"/>
      <c r="JWC6" s="595"/>
      <c r="JWD6" s="595"/>
      <c r="JWE6" s="685"/>
      <c r="JWF6" s="813"/>
      <c r="JWG6" s="811"/>
      <c r="JWH6" s="812"/>
      <c r="JWI6" s="812"/>
      <c r="JWJ6" s="812"/>
      <c r="JWK6" s="595"/>
      <c r="JWL6" s="595"/>
      <c r="JWM6" s="685"/>
      <c r="JWN6" s="813"/>
      <c r="JWO6" s="811"/>
      <c r="JWP6" s="812"/>
      <c r="JWQ6" s="812"/>
      <c r="JWR6" s="812"/>
      <c r="JWS6" s="595"/>
      <c r="JWT6" s="595"/>
      <c r="JWU6" s="685"/>
      <c r="JWV6" s="813"/>
      <c r="JWW6" s="811"/>
      <c r="JWX6" s="812"/>
      <c r="JWY6" s="812"/>
      <c r="JWZ6" s="812"/>
      <c r="JXA6" s="595"/>
      <c r="JXB6" s="595"/>
      <c r="JXC6" s="685"/>
      <c r="JXD6" s="813"/>
      <c r="JXE6" s="811"/>
      <c r="JXF6" s="812"/>
      <c r="JXG6" s="812"/>
      <c r="JXH6" s="812"/>
      <c r="JXI6" s="595"/>
      <c r="JXJ6" s="595"/>
      <c r="JXK6" s="685"/>
      <c r="JXL6" s="813"/>
      <c r="JXM6" s="811"/>
      <c r="JXN6" s="812"/>
      <c r="JXO6" s="812"/>
      <c r="JXP6" s="812"/>
      <c r="JXQ6" s="595"/>
      <c r="JXR6" s="595"/>
      <c r="JXS6" s="685"/>
      <c r="JXT6" s="813"/>
      <c r="JXU6" s="811"/>
      <c r="JXV6" s="812"/>
      <c r="JXW6" s="812"/>
      <c r="JXX6" s="812"/>
      <c r="JXY6" s="595"/>
      <c r="JXZ6" s="595"/>
      <c r="JYA6" s="685"/>
      <c r="JYB6" s="813"/>
      <c r="JYC6" s="811"/>
      <c r="JYD6" s="812"/>
      <c r="JYE6" s="812"/>
      <c r="JYF6" s="812"/>
      <c r="JYG6" s="595"/>
      <c r="JYH6" s="595"/>
      <c r="JYI6" s="685"/>
      <c r="JYJ6" s="813"/>
      <c r="JYK6" s="811"/>
      <c r="JYL6" s="812"/>
      <c r="JYM6" s="812"/>
      <c r="JYN6" s="812"/>
      <c r="JYO6" s="595"/>
      <c r="JYP6" s="595"/>
      <c r="JYQ6" s="685"/>
      <c r="JYR6" s="813"/>
      <c r="JYS6" s="811"/>
      <c r="JYT6" s="812"/>
      <c r="JYU6" s="812"/>
      <c r="JYV6" s="812"/>
      <c r="JYW6" s="595"/>
      <c r="JYX6" s="595"/>
      <c r="JYY6" s="685"/>
      <c r="JYZ6" s="813"/>
      <c r="JZA6" s="811"/>
      <c r="JZB6" s="812"/>
      <c r="JZC6" s="812"/>
      <c r="JZD6" s="812"/>
      <c r="JZE6" s="595"/>
      <c r="JZF6" s="595"/>
      <c r="JZG6" s="685"/>
      <c r="JZH6" s="813"/>
      <c r="JZI6" s="811"/>
      <c r="JZJ6" s="812"/>
      <c r="JZK6" s="812"/>
      <c r="JZL6" s="812"/>
      <c r="JZM6" s="595"/>
      <c r="JZN6" s="595"/>
      <c r="JZO6" s="685"/>
      <c r="JZP6" s="813"/>
      <c r="JZQ6" s="811"/>
      <c r="JZR6" s="812"/>
      <c r="JZS6" s="812"/>
      <c r="JZT6" s="812"/>
      <c r="JZU6" s="595"/>
      <c r="JZV6" s="595"/>
      <c r="JZW6" s="685"/>
      <c r="JZX6" s="813"/>
      <c r="JZY6" s="811"/>
      <c r="JZZ6" s="812"/>
      <c r="KAA6" s="812"/>
      <c r="KAB6" s="812"/>
      <c r="KAC6" s="595"/>
      <c r="KAD6" s="595"/>
      <c r="KAE6" s="685"/>
      <c r="KAF6" s="813"/>
      <c r="KAG6" s="811"/>
      <c r="KAH6" s="812"/>
      <c r="KAI6" s="812"/>
      <c r="KAJ6" s="812"/>
      <c r="KAK6" s="595"/>
      <c r="KAL6" s="595"/>
      <c r="KAM6" s="685"/>
      <c r="KAN6" s="813"/>
      <c r="KAO6" s="811"/>
      <c r="KAP6" s="812"/>
      <c r="KAQ6" s="812"/>
      <c r="KAR6" s="812"/>
      <c r="KAS6" s="595"/>
      <c r="KAT6" s="595"/>
      <c r="KAU6" s="685"/>
      <c r="KAV6" s="813"/>
      <c r="KAW6" s="811"/>
      <c r="KAX6" s="812"/>
      <c r="KAY6" s="812"/>
      <c r="KAZ6" s="812"/>
      <c r="KBA6" s="595"/>
      <c r="KBB6" s="595"/>
      <c r="KBC6" s="685"/>
      <c r="KBD6" s="813"/>
      <c r="KBE6" s="811"/>
      <c r="KBF6" s="812"/>
      <c r="KBG6" s="812"/>
      <c r="KBH6" s="812"/>
      <c r="KBI6" s="595"/>
      <c r="KBJ6" s="595"/>
      <c r="KBK6" s="685"/>
      <c r="KBL6" s="813"/>
      <c r="KBM6" s="811"/>
      <c r="KBN6" s="812"/>
      <c r="KBO6" s="812"/>
      <c r="KBP6" s="812"/>
      <c r="KBQ6" s="595"/>
      <c r="KBR6" s="595"/>
      <c r="KBS6" s="685"/>
      <c r="KBT6" s="813"/>
      <c r="KBU6" s="811"/>
      <c r="KBV6" s="812"/>
      <c r="KBW6" s="812"/>
      <c r="KBX6" s="812"/>
      <c r="KBY6" s="595"/>
      <c r="KBZ6" s="595"/>
      <c r="KCA6" s="685"/>
      <c r="KCB6" s="813"/>
      <c r="KCC6" s="811"/>
      <c r="KCD6" s="812"/>
      <c r="KCE6" s="812"/>
      <c r="KCF6" s="812"/>
      <c r="KCG6" s="595"/>
      <c r="KCH6" s="595"/>
      <c r="KCI6" s="685"/>
      <c r="KCJ6" s="813"/>
      <c r="KCK6" s="811"/>
      <c r="KCL6" s="812"/>
      <c r="KCM6" s="812"/>
      <c r="KCN6" s="812"/>
      <c r="KCO6" s="595"/>
      <c r="KCP6" s="595"/>
      <c r="KCQ6" s="685"/>
      <c r="KCR6" s="813"/>
      <c r="KCS6" s="811"/>
      <c r="KCT6" s="812"/>
      <c r="KCU6" s="812"/>
      <c r="KCV6" s="812"/>
      <c r="KCW6" s="595"/>
      <c r="KCX6" s="595"/>
      <c r="KCY6" s="685"/>
      <c r="KCZ6" s="813"/>
      <c r="KDA6" s="811"/>
      <c r="KDB6" s="812"/>
      <c r="KDC6" s="812"/>
      <c r="KDD6" s="812"/>
      <c r="KDE6" s="595"/>
      <c r="KDF6" s="595"/>
      <c r="KDG6" s="685"/>
      <c r="KDH6" s="813"/>
      <c r="KDI6" s="811"/>
      <c r="KDJ6" s="812"/>
      <c r="KDK6" s="812"/>
      <c r="KDL6" s="812"/>
      <c r="KDM6" s="595"/>
      <c r="KDN6" s="595"/>
      <c r="KDO6" s="685"/>
      <c r="KDP6" s="813"/>
      <c r="KDQ6" s="811"/>
      <c r="KDR6" s="812"/>
      <c r="KDS6" s="812"/>
      <c r="KDT6" s="812"/>
      <c r="KDU6" s="595"/>
      <c r="KDV6" s="595"/>
      <c r="KDW6" s="685"/>
      <c r="KDX6" s="813"/>
      <c r="KDY6" s="811"/>
      <c r="KDZ6" s="812"/>
      <c r="KEA6" s="812"/>
      <c r="KEB6" s="812"/>
      <c r="KEC6" s="595"/>
      <c r="KED6" s="595"/>
      <c r="KEE6" s="685"/>
      <c r="KEF6" s="813"/>
      <c r="KEG6" s="811"/>
      <c r="KEH6" s="812"/>
      <c r="KEI6" s="812"/>
      <c r="KEJ6" s="812"/>
      <c r="KEK6" s="595"/>
      <c r="KEL6" s="595"/>
      <c r="KEM6" s="685"/>
      <c r="KEN6" s="813"/>
      <c r="KEO6" s="811"/>
      <c r="KEP6" s="812"/>
      <c r="KEQ6" s="812"/>
      <c r="KER6" s="812"/>
      <c r="KES6" s="595"/>
      <c r="KET6" s="595"/>
      <c r="KEU6" s="685"/>
      <c r="KEV6" s="813"/>
      <c r="KEW6" s="811"/>
      <c r="KEX6" s="812"/>
      <c r="KEY6" s="812"/>
      <c r="KEZ6" s="812"/>
      <c r="KFA6" s="595"/>
      <c r="KFB6" s="595"/>
      <c r="KFC6" s="685"/>
      <c r="KFD6" s="813"/>
      <c r="KFE6" s="811"/>
      <c r="KFF6" s="812"/>
      <c r="KFG6" s="812"/>
      <c r="KFH6" s="812"/>
      <c r="KFI6" s="595"/>
      <c r="KFJ6" s="595"/>
      <c r="KFK6" s="685"/>
      <c r="KFL6" s="813"/>
      <c r="KFM6" s="811"/>
      <c r="KFN6" s="812"/>
      <c r="KFO6" s="812"/>
      <c r="KFP6" s="812"/>
      <c r="KFQ6" s="595"/>
      <c r="KFR6" s="595"/>
      <c r="KFS6" s="685"/>
      <c r="KFT6" s="813"/>
      <c r="KFU6" s="811"/>
      <c r="KFV6" s="812"/>
      <c r="KFW6" s="812"/>
      <c r="KFX6" s="812"/>
      <c r="KFY6" s="595"/>
      <c r="KFZ6" s="595"/>
      <c r="KGA6" s="685"/>
      <c r="KGB6" s="813"/>
      <c r="KGC6" s="811"/>
      <c r="KGD6" s="812"/>
      <c r="KGE6" s="812"/>
      <c r="KGF6" s="812"/>
      <c r="KGG6" s="595"/>
      <c r="KGH6" s="595"/>
      <c r="KGI6" s="685"/>
      <c r="KGJ6" s="813"/>
      <c r="KGK6" s="811"/>
      <c r="KGL6" s="812"/>
      <c r="KGM6" s="812"/>
      <c r="KGN6" s="812"/>
      <c r="KGO6" s="595"/>
      <c r="KGP6" s="595"/>
      <c r="KGQ6" s="685"/>
      <c r="KGR6" s="813"/>
      <c r="KGS6" s="811"/>
      <c r="KGT6" s="812"/>
      <c r="KGU6" s="812"/>
      <c r="KGV6" s="812"/>
      <c r="KGW6" s="595"/>
      <c r="KGX6" s="595"/>
      <c r="KGY6" s="685"/>
      <c r="KGZ6" s="813"/>
      <c r="KHA6" s="811"/>
      <c r="KHB6" s="812"/>
      <c r="KHC6" s="812"/>
      <c r="KHD6" s="812"/>
      <c r="KHE6" s="595"/>
      <c r="KHF6" s="595"/>
      <c r="KHG6" s="685"/>
      <c r="KHH6" s="813"/>
      <c r="KHI6" s="811"/>
      <c r="KHJ6" s="812"/>
      <c r="KHK6" s="812"/>
      <c r="KHL6" s="812"/>
      <c r="KHM6" s="595"/>
      <c r="KHN6" s="595"/>
      <c r="KHO6" s="685"/>
      <c r="KHP6" s="813"/>
      <c r="KHQ6" s="811"/>
      <c r="KHR6" s="812"/>
      <c r="KHS6" s="812"/>
      <c r="KHT6" s="812"/>
      <c r="KHU6" s="595"/>
      <c r="KHV6" s="595"/>
      <c r="KHW6" s="685"/>
      <c r="KHX6" s="813"/>
      <c r="KHY6" s="811"/>
      <c r="KHZ6" s="812"/>
      <c r="KIA6" s="812"/>
      <c r="KIB6" s="812"/>
      <c r="KIC6" s="595"/>
      <c r="KID6" s="595"/>
      <c r="KIE6" s="685"/>
      <c r="KIF6" s="813"/>
      <c r="KIG6" s="811"/>
      <c r="KIH6" s="812"/>
      <c r="KII6" s="812"/>
      <c r="KIJ6" s="812"/>
      <c r="KIK6" s="595"/>
      <c r="KIL6" s="595"/>
      <c r="KIM6" s="685"/>
      <c r="KIN6" s="813"/>
      <c r="KIO6" s="811"/>
      <c r="KIP6" s="812"/>
      <c r="KIQ6" s="812"/>
      <c r="KIR6" s="812"/>
      <c r="KIS6" s="595"/>
      <c r="KIT6" s="595"/>
      <c r="KIU6" s="685"/>
      <c r="KIV6" s="813"/>
      <c r="KIW6" s="811"/>
      <c r="KIX6" s="812"/>
      <c r="KIY6" s="812"/>
      <c r="KIZ6" s="812"/>
      <c r="KJA6" s="595"/>
      <c r="KJB6" s="595"/>
      <c r="KJC6" s="685"/>
      <c r="KJD6" s="813"/>
      <c r="KJE6" s="811"/>
      <c r="KJF6" s="812"/>
      <c r="KJG6" s="812"/>
      <c r="KJH6" s="812"/>
      <c r="KJI6" s="595"/>
      <c r="KJJ6" s="595"/>
      <c r="KJK6" s="685"/>
      <c r="KJL6" s="813"/>
      <c r="KJM6" s="811"/>
      <c r="KJN6" s="812"/>
      <c r="KJO6" s="812"/>
      <c r="KJP6" s="812"/>
      <c r="KJQ6" s="595"/>
      <c r="KJR6" s="595"/>
      <c r="KJS6" s="685"/>
      <c r="KJT6" s="813"/>
      <c r="KJU6" s="811"/>
      <c r="KJV6" s="812"/>
      <c r="KJW6" s="812"/>
      <c r="KJX6" s="812"/>
      <c r="KJY6" s="595"/>
      <c r="KJZ6" s="595"/>
      <c r="KKA6" s="685"/>
      <c r="KKB6" s="813"/>
      <c r="KKC6" s="811"/>
      <c r="KKD6" s="812"/>
      <c r="KKE6" s="812"/>
      <c r="KKF6" s="812"/>
      <c r="KKG6" s="595"/>
      <c r="KKH6" s="595"/>
      <c r="KKI6" s="685"/>
      <c r="KKJ6" s="813"/>
      <c r="KKK6" s="811"/>
      <c r="KKL6" s="812"/>
      <c r="KKM6" s="812"/>
      <c r="KKN6" s="812"/>
      <c r="KKO6" s="595"/>
      <c r="KKP6" s="595"/>
      <c r="KKQ6" s="685"/>
      <c r="KKR6" s="813"/>
      <c r="KKS6" s="811"/>
      <c r="KKT6" s="812"/>
      <c r="KKU6" s="812"/>
      <c r="KKV6" s="812"/>
      <c r="KKW6" s="595"/>
      <c r="KKX6" s="595"/>
      <c r="KKY6" s="685"/>
      <c r="KKZ6" s="813"/>
      <c r="KLA6" s="811"/>
      <c r="KLB6" s="812"/>
      <c r="KLC6" s="812"/>
      <c r="KLD6" s="812"/>
      <c r="KLE6" s="595"/>
      <c r="KLF6" s="595"/>
      <c r="KLG6" s="685"/>
      <c r="KLH6" s="813"/>
      <c r="KLI6" s="811"/>
      <c r="KLJ6" s="812"/>
      <c r="KLK6" s="812"/>
      <c r="KLL6" s="812"/>
      <c r="KLM6" s="595"/>
      <c r="KLN6" s="595"/>
      <c r="KLO6" s="685"/>
      <c r="KLP6" s="813"/>
      <c r="KLQ6" s="811"/>
      <c r="KLR6" s="812"/>
      <c r="KLS6" s="812"/>
      <c r="KLT6" s="812"/>
      <c r="KLU6" s="595"/>
      <c r="KLV6" s="595"/>
      <c r="KLW6" s="685"/>
      <c r="KLX6" s="813"/>
      <c r="KLY6" s="811"/>
      <c r="KLZ6" s="812"/>
      <c r="KMA6" s="812"/>
      <c r="KMB6" s="812"/>
      <c r="KMC6" s="595"/>
      <c r="KMD6" s="595"/>
      <c r="KME6" s="685"/>
      <c r="KMF6" s="813"/>
      <c r="KMG6" s="811"/>
      <c r="KMH6" s="812"/>
      <c r="KMI6" s="812"/>
      <c r="KMJ6" s="812"/>
      <c r="KMK6" s="595"/>
      <c r="KML6" s="595"/>
      <c r="KMM6" s="685"/>
      <c r="KMN6" s="813"/>
      <c r="KMO6" s="811"/>
      <c r="KMP6" s="812"/>
      <c r="KMQ6" s="812"/>
      <c r="KMR6" s="812"/>
      <c r="KMS6" s="595"/>
      <c r="KMT6" s="595"/>
      <c r="KMU6" s="685"/>
      <c r="KMV6" s="813"/>
      <c r="KMW6" s="811"/>
      <c r="KMX6" s="812"/>
      <c r="KMY6" s="812"/>
      <c r="KMZ6" s="812"/>
      <c r="KNA6" s="595"/>
      <c r="KNB6" s="595"/>
      <c r="KNC6" s="685"/>
      <c r="KND6" s="813"/>
      <c r="KNE6" s="811"/>
      <c r="KNF6" s="812"/>
      <c r="KNG6" s="812"/>
      <c r="KNH6" s="812"/>
      <c r="KNI6" s="595"/>
      <c r="KNJ6" s="595"/>
      <c r="KNK6" s="685"/>
      <c r="KNL6" s="813"/>
      <c r="KNM6" s="811"/>
      <c r="KNN6" s="812"/>
      <c r="KNO6" s="812"/>
      <c r="KNP6" s="812"/>
      <c r="KNQ6" s="595"/>
      <c r="KNR6" s="595"/>
      <c r="KNS6" s="685"/>
      <c r="KNT6" s="813"/>
      <c r="KNU6" s="811"/>
      <c r="KNV6" s="812"/>
      <c r="KNW6" s="812"/>
      <c r="KNX6" s="812"/>
      <c r="KNY6" s="595"/>
      <c r="KNZ6" s="595"/>
      <c r="KOA6" s="685"/>
      <c r="KOB6" s="813"/>
      <c r="KOC6" s="811"/>
      <c r="KOD6" s="812"/>
      <c r="KOE6" s="812"/>
      <c r="KOF6" s="812"/>
      <c r="KOG6" s="595"/>
      <c r="KOH6" s="595"/>
      <c r="KOI6" s="685"/>
      <c r="KOJ6" s="813"/>
      <c r="KOK6" s="811"/>
      <c r="KOL6" s="812"/>
      <c r="KOM6" s="812"/>
      <c r="KON6" s="812"/>
      <c r="KOO6" s="595"/>
      <c r="KOP6" s="595"/>
      <c r="KOQ6" s="685"/>
      <c r="KOR6" s="813"/>
      <c r="KOS6" s="811"/>
      <c r="KOT6" s="812"/>
      <c r="KOU6" s="812"/>
      <c r="KOV6" s="812"/>
      <c r="KOW6" s="595"/>
      <c r="KOX6" s="595"/>
      <c r="KOY6" s="685"/>
      <c r="KOZ6" s="813"/>
      <c r="KPA6" s="811"/>
      <c r="KPB6" s="812"/>
      <c r="KPC6" s="812"/>
      <c r="KPD6" s="812"/>
      <c r="KPE6" s="595"/>
      <c r="KPF6" s="595"/>
      <c r="KPG6" s="685"/>
      <c r="KPH6" s="813"/>
      <c r="KPI6" s="811"/>
      <c r="KPJ6" s="812"/>
      <c r="KPK6" s="812"/>
      <c r="KPL6" s="812"/>
      <c r="KPM6" s="595"/>
      <c r="KPN6" s="595"/>
      <c r="KPO6" s="685"/>
      <c r="KPP6" s="813"/>
      <c r="KPQ6" s="811"/>
      <c r="KPR6" s="812"/>
      <c r="KPS6" s="812"/>
      <c r="KPT6" s="812"/>
      <c r="KPU6" s="595"/>
      <c r="KPV6" s="595"/>
      <c r="KPW6" s="685"/>
      <c r="KPX6" s="813"/>
      <c r="KPY6" s="811"/>
      <c r="KPZ6" s="812"/>
      <c r="KQA6" s="812"/>
      <c r="KQB6" s="812"/>
      <c r="KQC6" s="595"/>
      <c r="KQD6" s="595"/>
      <c r="KQE6" s="685"/>
      <c r="KQF6" s="813"/>
      <c r="KQG6" s="811"/>
      <c r="KQH6" s="812"/>
      <c r="KQI6" s="812"/>
      <c r="KQJ6" s="812"/>
      <c r="KQK6" s="595"/>
      <c r="KQL6" s="595"/>
      <c r="KQM6" s="685"/>
      <c r="KQN6" s="813"/>
      <c r="KQO6" s="811"/>
      <c r="KQP6" s="812"/>
      <c r="KQQ6" s="812"/>
      <c r="KQR6" s="812"/>
      <c r="KQS6" s="595"/>
      <c r="KQT6" s="595"/>
      <c r="KQU6" s="685"/>
      <c r="KQV6" s="813"/>
      <c r="KQW6" s="811"/>
      <c r="KQX6" s="812"/>
      <c r="KQY6" s="812"/>
      <c r="KQZ6" s="812"/>
      <c r="KRA6" s="595"/>
      <c r="KRB6" s="595"/>
      <c r="KRC6" s="685"/>
      <c r="KRD6" s="813"/>
      <c r="KRE6" s="811"/>
      <c r="KRF6" s="812"/>
      <c r="KRG6" s="812"/>
      <c r="KRH6" s="812"/>
      <c r="KRI6" s="595"/>
      <c r="KRJ6" s="595"/>
      <c r="KRK6" s="685"/>
      <c r="KRL6" s="813"/>
      <c r="KRM6" s="811"/>
      <c r="KRN6" s="812"/>
      <c r="KRO6" s="812"/>
      <c r="KRP6" s="812"/>
      <c r="KRQ6" s="595"/>
      <c r="KRR6" s="595"/>
      <c r="KRS6" s="685"/>
      <c r="KRT6" s="813"/>
      <c r="KRU6" s="811"/>
      <c r="KRV6" s="812"/>
      <c r="KRW6" s="812"/>
      <c r="KRX6" s="812"/>
      <c r="KRY6" s="595"/>
      <c r="KRZ6" s="595"/>
      <c r="KSA6" s="685"/>
      <c r="KSB6" s="813"/>
      <c r="KSC6" s="811"/>
      <c r="KSD6" s="812"/>
      <c r="KSE6" s="812"/>
      <c r="KSF6" s="812"/>
      <c r="KSG6" s="595"/>
      <c r="KSH6" s="595"/>
      <c r="KSI6" s="685"/>
      <c r="KSJ6" s="813"/>
      <c r="KSK6" s="811"/>
      <c r="KSL6" s="812"/>
      <c r="KSM6" s="812"/>
      <c r="KSN6" s="812"/>
      <c r="KSO6" s="595"/>
      <c r="KSP6" s="595"/>
      <c r="KSQ6" s="685"/>
      <c r="KSR6" s="813"/>
      <c r="KSS6" s="811"/>
      <c r="KST6" s="812"/>
      <c r="KSU6" s="812"/>
      <c r="KSV6" s="812"/>
      <c r="KSW6" s="595"/>
      <c r="KSX6" s="595"/>
      <c r="KSY6" s="685"/>
      <c r="KSZ6" s="813"/>
      <c r="KTA6" s="811"/>
      <c r="KTB6" s="812"/>
      <c r="KTC6" s="812"/>
      <c r="KTD6" s="812"/>
      <c r="KTE6" s="595"/>
      <c r="KTF6" s="595"/>
      <c r="KTG6" s="685"/>
      <c r="KTH6" s="813"/>
      <c r="KTI6" s="811"/>
      <c r="KTJ6" s="812"/>
      <c r="KTK6" s="812"/>
      <c r="KTL6" s="812"/>
      <c r="KTM6" s="595"/>
      <c r="KTN6" s="595"/>
      <c r="KTO6" s="685"/>
      <c r="KTP6" s="813"/>
      <c r="KTQ6" s="811"/>
      <c r="KTR6" s="812"/>
      <c r="KTS6" s="812"/>
      <c r="KTT6" s="812"/>
      <c r="KTU6" s="595"/>
      <c r="KTV6" s="595"/>
      <c r="KTW6" s="685"/>
      <c r="KTX6" s="813"/>
      <c r="KTY6" s="811"/>
      <c r="KTZ6" s="812"/>
      <c r="KUA6" s="812"/>
      <c r="KUB6" s="812"/>
      <c r="KUC6" s="595"/>
      <c r="KUD6" s="595"/>
      <c r="KUE6" s="685"/>
      <c r="KUF6" s="813"/>
      <c r="KUG6" s="811"/>
      <c r="KUH6" s="812"/>
      <c r="KUI6" s="812"/>
      <c r="KUJ6" s="812"/>
      <c r="KUK6" s="595"/>
      <c r="KUL6" s="595"/>
      <c r="KUM6" s="685"/>
      <c r="KUN6" s="813"/>
      <c r="KUO6" s="811"/>
      <c r="KUP6" s="812"/>
      <c r="KUQ6" s="812"/>
      <c r="KUR6" s="812"/>
      <c r="KUS6" s="595"/>
      <c r="KUT6" s="595"/>
      <c r="KUU6" s="685"/>
      <c r="KUV6" s="813"/>
      <c r="KUW6" s="811"/>
      <c r="KUX6" s="812"/>
      <c r="KUY6" s="812"/>
      <c r="KUZ6" s="812"/>
      <c r="KVA6" s="595"/>
      <c r="KVB6" s="595"/>
      <c r="KVC6" s="685"/>
      <c r="KVD6" s="813"/>
      <c r="KVE6" s="811"/>
      <c r="KVF6" s="812"/>
      <c r="KVG6" s="812"/>
      <c r="KVH6" s="812"/>
      <c r="KVI6" s="595"/>
      <c r="KVJ6" s="595"/>
      <c r="KVK6" s="685"/>
      <c r="KVL6" s="813"/>
      <c r="KVM6" s="811"/>
      <c r="KVN6" s="812"/>
      <c r="KVO6" s="812"/>
      <c r="KVP6" s="812"/>
      <c r="KVQ6" s="595"/>
      <c r="KVR6" s="595"/>
      <c r="KVS6" s="685"/>
      <c r="KVT6" s="813"/>
      <c r="KVU6" s="811"/>
      <c r="KVV6" s="812"/>
      <c r="KVW6" s="812"/>
      <c r="KVX6" s="812"/>
      <c r="KVY6" s="595"/>
      <c r="KVZ6" s="595"/>
      <c r="KWA6" s="685"/>
      <c r="KWB6" s="813"/>
      <c r="KWC6" s="811"/>
      <c r="KWD6" s="812"/>
      <c r="KWE6" s="812"/>
      <c r="KWF6" s="812"/>
      <c r="KWG6" s="595"/>
      <c r="KWH6" s="595"/>
      <c r="KWI6" s="685"/>
      <c r="KWJ6" s="813"/>
      <c r="KWK6" s="811"/>
      <c r="KWL6" s="812"/>
      <c r="KWM6" s="812"/>
      <c r="KWN6" s="812"/>
      <c r="KWO6" s="595"/>
      <c r="KWP6" s="595"/>
      <c r="KWQ6" s="685"/>
      <c r="KWR6" s="813"/>
      <c r="KWS6" s="811"/>
      <c r="KWT6" s="812"/>
      <c r="KWU6" s="812"/>
      <c r="KWV6" s="812"/>
      <c r="KWW6" s="595"/>
      <c r="KWX6" s="595"/>
      <c r="KWY6" s="685"/>
      <c r="KWZ6" s="813"/>
      <c r="KXA6" s="811"/>
      <c r="KXB6" s="812"/>
      <c r="KXC6" s="812"/>
      <c r="KXD6" s="812"/>
      <c r="KXE6" s="595"/>
      <c r="KXF6" s="595"/>
      <c r="KXG6" s="685"/>
      <c r="KXH6" s="813"/>
      <c r="KXI6" s="811"/>
      <c r="KXJ6" s="812"/>
      <c r="KXK6" s="812"/>
      <c r="KXL6" s="812"/>
      <c r="KXM6" s="595"/>
      <c r="KXN6" s="595"/>
      <c r="KXO6" s="685"/>
      <c r="KXP6" s="813"/>
      <c r="KXQ6" s="811"/>
      <c r="KXR6" s="812"/>
      <c r="KXS6" s="812"/>
      <c r="KXT6" s="812"/>
      <c r="KXU6" s="595"/>
      <c r="KXV6" s="595"/>
      <c r="KXW6" s="685"/>
      <c r="KXX6" s="813"/>
      <c r="KXY6" s="811"/>
      <c r="KXZ6" s="812"/>
      <c r="KYA6" s="812"/>
      <c r="KYB6" s="812"/>
      <c r="KYC6" s="595"/>
      <c r="KYD6" s="595"/>
      <c r="KYE6" s="685"/>
      <c r="KYF6" s="813"/>
      <c r="KYG6" s="811"/>
      <c r="KYH6" s="812"/>
      <c r="KYI6" s="812"/>
      <c r="KYJ6" s="812"/>
      <c r="KYK6" s="595"/>
      <c r="KYL6" s="595"/>
      <c r="KYM6" s="685"/>
      <c r="KYN6" s="813"/>
      <c r="KYO6" s="811"/>
      <c r="KYP6" s="812"/>
      <c r="KYQ6" s="812"/>
      <c r="KYR6" s="812"/>
      <c r="KYS6" s="595"/>
      <c r="KYT6" s="595"/>
      <c r="KYU6" s="685"/>
      <c r="KYV6" s="813"/>
      <c r="KYW6" s="811"/>
      <c r="KYX6" s="812"/>
      <c r="KYY6" s="812"/>
      <c r="KYZ6" s="812"/>
      <c r="KZA6" s="595"/>
      <c r="KZB6" s="595"/>
      <c r="KZC6" s="685"/>
      <c r="KZD6" s="813"/>
      <c r="KZE6" s="811"/>
      <c r="KZF6" s="812"/>
      <c r="KZG6" s="812"/>
      <c r="KZH6" s="812"/>
      <c r="KZI6" s="595"/>
      <c r="KZJ6" s="595"/>
      <c r="KZK6" s="685"/>
      <c r="KZL6" s="813"/>
      <c r="KZM6" s="811"/>
      <c r="KZN6" s="812"/>
      <c r="KZO6" s="812"/>
      <c r="KZP6" s="812"/>
      <c r="KZQ6" s="595"/>
      <c r="KZR6" s="595"/>
      <c r="KZS6" s="685"/>
      <c r="KZT6" s="813"/>
      <c r="KZU6" s="811"/>
      <c r="KZV6" s="812"/>
      <c r="KZW6" s="812"/>
      <c r="KZX6" s="812"/>
      <c r="KZY6" s="595"/>
      <c r="KZZ6" s="595"/>
      <c r="LAA6" s="685"/>
      <c r="LAB6" s="813"/>
      <c r="LAC6" s="811"/>
      <c r="LAD6" s="812"/>
      <c r="LAE6" s="812"/>
      <c r="LAF6" s="812"/>
      <c r="LAG6" s="595"/>
      <c r="LAH6" s="595"/>
      <c r="LAI6" s="685"/>
      <c r="LAJ6" s="813"/>
      <c r="LAK6" s="811"/>
      <c r="LAL6" s="812"/>
      <c r="LAM6" s="812"/>
      <c r="LAN6" s="812"/>
      <c r="LAO6" s="595"/>
      <c r="LAP6" s="595"/>
      <c r="LAQ6" s="685"/>
      <c r="LAR6" s="813"/>
      <c r="LAS6" s="811"/>
      <c r="LAT6" s="812"/>
      <c r="LAU6" s="812"/>
      <c r="LAV6" s="812"/>
      <c r="LAW6" s="595"/>
      <c r="LAX6" s="595"/>
      <c r="LAY6" s="685"/>
      <c r="LAZ6" s="813"/>
      <c r="LBA6" s="811"/>
      <c r="LBB6" s="812"/>
      <c r="LBC6" s="812"/>
      <c r="LBD6" s="812"/>
      <c r="LBE6" s="595"/>
      <c r="LBF6" s="595"/>
      <c r="LBG6" s="685"/>
      <c r="LBH6" s="813"/>
      <c r="LBI6" s="811"/>
      <c r="LBJ6" s="812"/>
      <c r="LBK6" s="812"/>
      <c r="LBL6" s="812"/>
      <c r="LBM6" s="595"/>
      <c r="LBN6" s="595"/>
      <c r="LBO6" s="685"/>
      <c r="LBP6" s="813"/>
      <c r="LBQ6" s="811"/>
      <c r="LBR6" s="812"/>
      <c r="LBS6" s="812"/>
      <c r="LBT6" s="812"/>
      <c r="LBU6" s="595"/>
      <c r="LBV6" s="595"/>
      <c r="LBW6" s="685"/>
      <c r="LBX6" s="813"/>
      <c r="LBY6" s="811"/>
      <c r="LBZ6" s="812"/>
      <c r="LCA6" s="812"/>
      <c r="LCB6" s="812"/>
      <c r="LCC6" s="595"/>
      <c r="LCD6" s="595"/>
      <c r="LCE6" s="685"/>
      <c r="LCF6" s="813"/>
      <c r="LCG6" s="811"/>
      <c r="LCH6" s="812"/>
      <c r="LCI6" s="812"/>
      <c r="LCJ6" s="812"/>
      <c r="LCK6" s="595"/>
      <c r="LCL6" s="595"/>
      <c r="LCM6" s="685"/>
      <c r="LCN6" s="813"/>
      <c r="LCO6" s="811"/>
      <c r="LCP6" s="812"/>
      <c r="LCQ6" s="812"/>
      <c r="LCR6" s="812"/>
      <c r="LCS6" s="595"/>
      <c r="LCT6" s="595"/>
      <c r="LCU6" s="685"/>
      <c r="LCV6" s="813"/>
      <c r="LCW6" s="811"/>
      <c r="LCX6" s="812"/>
      <c r="LCY6" s="812"/>
      <c r="LCZ6" s="812"/>
      <c r="LDA6" s="595"/>
      <c r="LDB6" s="595"/>
      <c r="LDC6" s="685"/>
      <c r="LDD6" s="813"/>
      <c r="LDE6" s="811"/>
      <c r="LDF6" s="812"/>
      <c r="LDG6" s="812"/>
      <c r="LDH6" s="812"/>
      <c r="LDI6" s="595"/>
      <c r="LDJ6" s="595"/>
      <c r="LDK6" s="685"/>
      <c r="LDL6" s="813"/>
      <c r="LDM6" s="811"/>
      <c r="LDN6" s="812"/>
      <c r="LDO6" s="812"/>
      <c r="LDP6" s="812"/>
      <c r="LDQ6" s="595"/>
      <c r="LDR6" s="595"/>
      <c r="LDS6" s="685"/>
      <c r="LDT6" s="813"/>
      <c r="LDU6" s="811"/>
      <c r="LDV6" s="812"/>
      <c r="LDW6" s="812"/>
      <c r="LDX6" s="812"/>
      <c r="LDY6" s="595"/>
      <c r="LDZ6" s="595"/>
      <c r="LEA6" s="685"/>
      <c r="LEB6" s="813"/>
      <c r="LEC6" s="811"/>
      <c r="LED6" s="812"/>
      <c r="LEE6" s="812"/>
      <c r="LEF6" s="812"/>
      <c r="LEG6" s="595"/>
      <c r="LEH6" s="595"/>
      <c r="LEI6" s="685"/>
      <c r="LEJ6" s="813"/>
      <c r="LEK6" s="811"/>
      <c r="LEL6" s="812"/>
      <c r="LEM6" s="812"/>
      <c r="LEN6" s="812"/>
      <c r="LEO6" s="595"/>
      <c r="LEP6" s="595"/>
      <c r="LEQ6" s="685"/>
      <c r="LER6" s="813"/>
      <c r="LES6" s="811"/>
      <c r="LET6" s="812"/>
      <c r="LEU6" s="812"/>
      <c r="LEV6" s="812"/>
      <c r="LEW6" s="595"/>
      <c r="LEX6" s="595"/>
      <c r="LEY6" s="685"/>
      <c r="LEZ6" s="813"/>
      <c r="LFA6" s="811"/>
      <c r="LFB6" s="812"/>
      <c r="LFC6" s="812"/>
      <c r="LFD6" s="812"/>
      <c r="LFE6" s="595"/>
      <c r="LFF6" s="595"/>
      <c r="LFG6" s="685"/>
      <c r="LFH6" s="813"/>
      <c r="LFI6" s="811"/>
      <c r="LFJ6" s="812"/>
      <c r="LFK6" s="812"/>
      <c r="LFL6" s="812"/>
      <c r="LFM6" s="595"/>
      <c r="LFN6" s="595"/>
      <c r="LFO6" s="685"/>
      <c r="LFP6" s="813"/>
      <c r="LFQ6" s="811"/>
      <c r="LFR6" s="812"/>
      <c r="LFS6" s="812"/>
      <c r="LFT6" s="812"/>
      <c r="LFU6" s="595"/>
      <c r="LFV6" s="595"/>
      <c r="LFW6" s="685"/>
      <c r="LFX6" s="813"/>
      <c r="LFY6" s="811"/>
      <c r="LFZ6" s="812"/>
      <c r="LGA6" s="812"/>
      <c r="LGB6" s="812"/>
      <c r="LGC6" s="595"/>
      <c r="LGD6" s="595"/>
      <c r="LGE6" s="685"/>
      <c r="LGF6" s="813"/>
      <c r="LGG6" s="811"/>
      <c r="LGH6" s="812"/>
      <c r="LGI6" s="812"/>
      <c r="LGJ6" s="812"/>
      <c r="LGK6" s="595"/>
      <c r="LGL6" s="595"/>
      <c r="LGM6" s="685"/>
      <c r="LGN6" s="813"/>
      <c r="LGO6" s="811"/>
      <c r="LGP6" s="812"/>
      <c r="LGQ6" s="812"/>
      <c r="LGR6" s="812"/>
      <c r="LGS6" s="595"/>
      <c r="LGT6" s="595"/>
      <c r="LGU6" s="685"/>
      <c r="LGV6" s="813"/>
      <c r="LGW6" s="811"/>
      <c r="LGX6" s="812"/>
      <c r="LGY6" s="812"/>
      <c r="LGZ6" s="812"/>
      <c r="LHA6" s="595"/>
      <c r="LHB6" s="595"/>
      <c r="LHC6" s="685"/>
      <c r="LHD6" s="813"/>
      <c r="LHE6" s="811"/>
      <c r="LHF6" s="812"/>
      <c r="LHG6" s="812"/>
      <c r="LHH6" s="812"/>
      <c r="LHI6" s="595"/>
      <c r="LHJ6" s="595"/>
      <c r="LHK6" s="685"/>
      <c r="LHL6" s="813"/>
      <c r="LHM6" s="811"/>
      <c r="LHN6" s="812"/>
      <c r="LHO6" s="812"/>
      <c r="LHP6" s="812"/>
      <c r="LHQ6" s="595"/>
      <c r="LHR6" s="595"/>
      <c r="LHS6" s="685"/>
      <c r="LHT6" s="813"/>
      <c r="LHU6" s="811"/>
      <c r="LHV6" s="812"/>
      <c r="LHW6" s="812"/>
      <c r="LHX6" s="812"/>
      <c r="LHY6" s="595"/>
      <c r="LHZ6" s="595"/>
      <c r="LIA6" s="685"/>
      <c r="LIB6" s="813"/>
      <c r="LIC6" s="811"/>
      <c r="LID6" s="812"/>
      <c r="LIE6" s="812"/>
      <c r="LIF6" s="812"/>
      <c r="LIG6" s="595"/>
      <c r="LIH6" s="595"/>
      <c r="LII6" s="685"/>
      <c r="LIJ6" s="813"/>
      <c r="LIK6" s="811"/>
      <c r="LIL6" s="812"/>
      <c r="LIM6" s="812"/>
      <c r="LIN6" s="812"/>
      <c r="LIO6" s="595"/>
      <c r="LIP6" s="595"/>
      <c r="LIQ6" s="685"/>
      <c r="LIR6" s="813"/>
      <c r="LIS6" s="811"/>
      <c r="LIT6" s="812"/>
      <c r="LIU6" s="812"/>
      <c r="LIV6" s="812"/>
      <c r="LIW6" s="595"/>
      <c r="LIX6" s="595"/>
      <c r="LIY6" s="685"/>
      <c r="LIZ6" s="813"/>
      <c r="LJA6" s="811"/>
      <c r="LJB6" s="812"/>
      <c r="LJC6" s="812"/>
      <c r="LJD6" s="812"/>
      <c r="LJE6" s="595"/>
      <c r="LJF6" s="595"/>
      <c r="LJG6" s="685"/>
      <c r="LJH6" s="813"/>
      <c r="LJI6" s="811"/>
      <c r="LJJ6" s="812"/>
      <c r="LJK6" s="812"/>
      <c r="LJL6" s="812"/>
      <c r="LJM6" s="595"/>
      <c r="LJN6" s="595"/>
      <c r="LJO6" s="685"/>
      <c r="LJP6" s="813"/>
      <c r="LJQ6" s="811"/>
      <c r="LJR6" s="812"/>
      <c r="LJS6" s="812"/>
      <c r="LJT6" s="812"/>
      <c r="LJU6" s="595"/>
      <c r="LJV6" s="595"/>
      <c r="LJW6" s="685"/>
      <c r="LJX6" s="813"/>
      <c r="LJY6" s="811"/>
      <c r="LJZ6" s="812"/>
      <c r="LKA6" s="812"/>
      <c r="LKB6" s="812"/>
      <c r="LKC6" s="595"/>
      <c r="LKD6" s="595"/>
      <c r="LKE6" s="685"/>
      <c r="LKF6" s="813"/>
      <c r="LKG6" s="811"/>
      <c r="LKH6" s="812"/>
      <c r="LKI6" s="812"/>
      <c r="LKJ6" s="812"/>
      <c r="LKK6" s="595"/>
      <c r="LKL6" s="595"/>
      <c r="LKM6" s="685"/>
      <c r="LKN6" s="813"/>
      <c r="LKO6" s="811"/>
      <c r="LKP6" s="812"/>
      <c r="LKQ6" s="812"/>
      <c r="LKR6" s="812"/>
      <c r="LKS6" s="595"/>
      <c r="LKT6" s="595"/>
      <c r="LKU6" s="685"/>
      <c r="LKV6" s="813"/>
      <c r="LKW6" s="811"/>
      <c r="LKX6" s="812"/>
      <c r="LKY6" s="812"/>
      <c r="LKZ6" s="812"/>
      <c r="LLA6" s="595"/>
      <c r="LLB6" s="595"/>
      <c r="LLC6" s="685"/>
      <c r="LLD6" s="813"/>
      <c r="LLE6" s="811"/>
      <c r="LLF6" s="812"/>
      <c r="LLG6" s="812"/>
      <c r="LLH6" s="812"/>
      <c r="LLI6" s="595"/>
      <c r="LLJ6" s="595"/>
      <c r="LLK6" s="685"/>
      <c r="LLL6" s="813"/>
      <c r="LLM6" s="811"/>
      <c r="LLN6" s="812"/>
      <c r="LLO6" s="812"/>
      <c r="LLP6" s="812"/>
      <c r="LLQ6" s="595"/>
      <c r="LLR6" s="595"/>
      <c r="LLS6" s="685"/>
      <c r="LLT6" s="813"/>
      <c r="LLU6" s="811"/>
      <c r="LLV6" s="812"/>
      <c r="LLW6" s="812"/>
      <c r="LLX6" s="812"/>
      <c r="LLY6" s="595"/>
      <c r="LLZ6" s="595"/>
      <c r="LMA6" s="685"/>
      <c r="LMB6" s="813"/>
      <c r="LMC6" s="811"/>
      <c r="LMD6" s="812"/>
      <c r="LME6" s="812"/>
      <c r="LMF6" s="812"/>
      <c r="LMG6" s="595"/>
      <c r="LMH6" s="595"/>
      <c r="LMI6" s="685"/>
      <c r="LMJ6" s="813"/>
      <c r="LMK6" s="811"/>
      <c r="LML6" s="812"/>
      <c r="LMM6" s="812"/>
      <c r="LMN6" s="812"/>
      <c r="LMO6" s="595"/>
      <c r="LMP6" s="595"/>
      <c r="LMQ6" s="685"/>
      <c r="LMR6" s="813"/>
      <c r="LMS6" s="811"/>
      <c r="LMT6" s="812"/>
      <c r="LMU6" s="812"/>
      <c r="LMV6" s="812"/>
      <c r="LMW6" s="595"/>
      <c r="LMX6" s="595"/>
      <c r="LMY6" s="685"/>
      <c r="LMZ6" s="813"/>
      <c r="LNA6" s="811"/>
      <c r="LNB6" s="812"/>
      <c r="LNC6" s="812"/>
      <c r="LND6" s="812"/>
      <c r="LNE6" s="595"/>
      <c r="LNF6" s="595"/>
      <c r="LNG6" s="685"/>
      <c r="LNH6" s="813"/>
      <c r="LNI6" s="811"/>
      <c r="LNJ6" s="812"/>
      <c r="LNK6" s="812"/>
      <c r="LNL6" s="812"/>
      <c r="LNM6" s="595"/>
      <c r="LNN6" s="595"/>
      <c r="LNO6" s="685"/>
      <c r="LNP6" s="813"/>
      <c r="LNQ6" s="811"/>
      <c r="LNR6" s="812"/>
      <c r="LNS6" s="812"/>
      <c r="LNT6" s="812"/>
      <c r="LNU6" s="595"/>
      <c r="LNV6" s="595"/>
      <c r="LNW6" s="685"/>
      <c r="LNX6" s="813"/>
      <c r="LNY6" s="811"/>
      <c r="LNZ6" s="812"/>
      <c r="LOA6" s="812"/>
      <c r="LOB6" s="812"/>
      <c r="LOC6" s="595"/>
      <c r="LOD6" s="595"/>
      <c r="LOE6" s="685"/>
      <c r="LOF6" s="813"/>
      <c r="LOG6" s="811"/>
      <c r="LOH6" s="812"/>
      <c r="LOI6" s="812"/>
      <c r="LOJ6" s="812"/>
      <c r="LOK6" s="595"/>
      <c r="LOL6" s="595"/>
      <c r="LOM6" s="685"/>
      <c r="LON6" s="813"/>
      <c r="LOO6" s="811"/>
      <c r="LOP6" s="812"/>
      <c r="LOQ6" s="812"/>
      <c r="LOR6" s="812"/>
      <c r="LOS6" s="595"/>
      <c r="LOT6" s="595"/>
      <c r="LOU6" s="685"/>
      <c r="LOV6" s="813"/>
      <c r="LOW6" s="811"/>
      <c r="LOX6" s="812"/>
      <c r="LOY6" s="812"/>
      <c r="LOZ6" s="812"/>
      <c r="LPA6" s="595"/>
      <c r="LPB6" s="595"/>
      <c r="LPC6" s="685"/>
      <c r="LPD6" s="813"/>
      <c r="LPE6" s="811"/>
      <c r="LPF6" s="812"/>
      <c r="LPG6" s="812"/>
      <c r="LPH6" s="812"/>
      <c r="LPI6" s="595"/>
      <c r="LPJ6" s="595"/>
      <c r="LPK6" s="685"/>
      <c r="LPL6" s="813"/>
      <c r="LPM6" s="811"/>
      <c r="LPN6" s="812"/>
      <c r="LPO6" s="812"/>
      <c r="LPP6" s="812"/>
      <c r="LPQ6" s="595"/>
      <c r="LPR6" s="595"/>
      <c r="LPS6" s="685"/>
      <c r="LPT6" s="813"/>
      <c r="LPU6" s="811"/>
      <c r="LPV6" s="812"/>
      <c r="LPW6" s="812"/>
      <c r="LPX6" s="812"/>
      <c r="LPY6" s="595"/>
      <c r="LPZ6" s="595"/>
      <c r="LQA6" s="685"/>
      <c r="LQB6" s="813"/>
      <c r="LQC6" s="811"/>
      <c r="LQD6" s="812"/>
      <c r="LQE6" s="812"/>
      <c r="LQF6" s="812"/>
      <c r="LQG6" s="595"/>
      <c r="LQH6" s="595"/>
      <c r="LQI6" s="685"/>
      <c r="LQJ6" s="813"/>
      <c r="LQK6" s="811"/>
      <c r="LQL6" s="812"/>
      <c r="LQM6" s="812"/>
      <c r="LQN6" s="812"/>
      <c r="LQO6" s="595"/>
      <c r="LQP6" s="595"/>
      <c r="LQQ6" s="685"/>
      <c r="LQR6" s="813"/>
      <c r="LQS6" s="811"/>
      <c r="LQT6" s="812"/>
      <c r="LQU6" s="812"/>
      <c r="LQV6" s="812"/>
      <c r="LQW6" s="595"/>
      <c r="LQX6" s="595"/>
      <c r="LQY6" s="685"/>
      <c r="LQZ6" s="813"/>
      <c r="LRA6" s="811"/>
      <c r="LRB6" s="812"/>
      <c r="LRC6" s="812"/>
      <c r="LRD6" s="812"/>
      <c r="LRE6" s="595"/>
      <c r="LRF6" s="595"/>
      <c r="LRG6" s="685"/>
      <c r="LRH6" s="813"/>
      <c r="LRI6" s="811"/>
      <c r="LRJ6" s="812"/>
      <c r="LRK6" s="812"/>
      <c r="LRL6" s="812"/>
      <c r="LRM6" s="595"/>
      <c r="LRN6" s="595"/>
      <c r="LRO6" s="685"/>
      <c r="LRP6" s="813"/>
      <c r="LRQ6" s="811"/>
      <c r="LRR6" s="812"/>
      <c r="LRS6" s="812"/>
      <c r="LRT6" s="812"/>
      <c r="LRU6" s="595"/>
      <c r="LRV6" s="595"/>
      <c r="LRW6" s="685"/>
      <c r="LRX6" s="813"/>
      <c r="LRY6" s="811"/>
      <c r="LRZ6" s="812"/>
      <c r="LSA6" s="812"/>
      <c r="LSB6" s="812"/>
      <c r="LSC6" s="595"/>
      <c r="LSD6" s="595"/>
      <c r="LSE6" s="685"/>
      <c r="LSF6" s="813"/>
      <c r="LSG6" s="811"/>
      <c r="LSH6" s="812"/>
      <c r="LSI6" s="812"/>
      <c r="LSJ6" s="812"/>
      <c r="LSK6" s="595"/>
      <c r="LSL6" s="595"/>
      <c r="LSM6" s="685"/>
      <c r="LSN6" s="813"/>
      <c r="LSO6" s="811"/>
      <c r="LSP6" s="812"/>
      <c r="LSQ6" s="812"/>
      <c r="LSR6" s="812"/>
      <c r="LSS6" s="595"/>
      <c r="LST6" s="595"/>
      <c r="LSU6" s="685"/>
      <c r="LSV6" s="813"/>
      <c r="LSW6" s="811"/>
      <c r="LSX6" s="812"/>
      <c r="LSY6" s="812"/>
      <c r="LSZ6" s="812"/>
      <c r="LTA6" s="595"/>
      <c r="LTB6" s="595"/>
      <c r="LTC6" s="685"/>
      <c r="LTD6" s="813"/>
      <c r="LTE6" s="811"/>
      <c r="LTF6" s="812"/>
      <c r="LTG6" s="812"/>
      <c r="LTH6" s="812"/>
      <c r="LTI6" s="595"/>
      <c r="LTJ6" s="595"/>
      <c r="LTK6" s="685"/>
      <c r="LTL6" s="813"/>
      <c r="LTM6" s="811"/>
      <c r="LTN6" s="812"/>
      <c r="LTO6" s="812"/>
      <c r="LTP6" s="812"/>
      <c r="LTQ6" s="595"/>
      <c r="LTR6" s="595"/>
      <c r="LTS6" s="685"/>
      <c r="LTT6" s="813"/>
      <c r="LTU6" s="811"/>
      <c r="LTV6" s="812"/>
      <c r="LTW6" s="812"/>
      <c r="LTX6" s="812"/>
      <c r="LTY6" s="595"/>
      <c r="LTZ6" s="595"/>
      <c r="LUA6" s="685"/>
      <c r="LUB6" s="813"/>
      <c r="LUC6" s="811"/>
      <c r="LUD6" s="812"/>
      <c r="LUE6" s="812"/>
      <c r="LUF6" s="812"/>
      <c r="LUG6" s="595"/>
      <c r="LUH6" s="595"/>
      <c r="LUI6" s="685"/>
      <c r="LUJ6" s="813"/>
      <c r="LUK6" s="811"/>
      <c r="LUL6" s="812"/>
      <c r="LUM6" s="812"/>
      <c r="LUN6" s="812"/>
      <c r="LUO6" s="595"/>
      <c r="LUP6" s="595"/>
      <c r="LUQ6" s="685"/>
      <c r="LUR6" s="813"/>
      <c r="LUS6" s="811"/>
      <c r="LUT6" s="812"/>
      <c r="LUU6" s="812"/>
      <c r="LUV6" s="812"/>
      <c r="LUW6" s="595"/>
      <c r="LUX6" s="595"/>
      <c r="LUY6" s="685"/>
      <c r="LUZ6" s="813"/>
      <c r="LVA6" s="811"/>
      <c r="LVB6" s="812"/>
      <c r="LVC6" s="812"/>
      <c r="LVD6" s="812"/>
      <c r="LVE6" s="595"/>
      <c r="LVF6" s="595"/>
      <c r="LVG6" s="685"/>
      <c r="LVH6" s="813"/>
      <c r="LVI6" s="811"/>
      <c r="LVJ6" s="812"/>
      <c r="LVK6" s="812"/>
      <c r="LVL6" s="812"/>
      <c r="LVM6" s="595"/>
      <c r="LVN6" s="595"/>
      <c r="LVO6" s="685"/>
      <c r="LVP6" s="813"/>
      <c r="LVQ6" s="811"/>
      <c r="LVR6" s="812"/>
      <c r="LVS6" s="812"/>
      <c r="LVT6" s="812"/>
      <c r="LVU6" s="595"/>
      <c r="LVV6" s="595"/>
      <c r="LVW6" s="685"/>
      <c r="LVX6" s="813"/>
      <c r="LVY6" s="811"/>
      <c r="LVZ6" s="812"/>
      <c r="LWA6" s="812"/>
      <c r="LWB6" s="812"/>
      <c r="LWC6" s="595"/>
      <c r="LWD6" s="595"/>
      <c r="LWE6" s="685"/>
      <c r="LWF6" s="813"/>
      <c r="LWG6" s="811"/>
      <c r="LWH6" s="812"/>
      <c r="LWI6" s="812"/>
      <c r="LWJ6" s="812"/>
      <c r="LWK6" s="595"/>
      <c r="LWL6" s="595"/>
      <c r="LWM6" s="685"/>
      <c r="LWN6" s="813"/>
      <c r="LWO6" s="811"/>
      <c r="LWP6" s="812"/>
      <c r="LWQ6" s="812"/>
      <c r="LWR6" s="812"/>
      <c r="LWS6" s="595"/>
      <c r="LWT6" s="595"/>
      <c r="LWU6" s="685"/>
      <c r="LWV6" s="813"/>
      <c r="LWW6" s="811"/>
      <c r="LWX6" s="812"/>
      <c r="LWY6" s="812"/>
      <c r="LWZ6" s="812"/>
      <c r="LXA6" s="595"/>
      <c r="LXB6" s="595"/>
      <c r="LXC6" s="685"/>
      <c r="LXD6" s="813"/>
      <c r="LXE6" s="811"/>
      <c r="LXF6" s="812"/>
      <c r="LXG6" s="812"/>
      <c r="LXH6" s="812"/>
      <c r="LXI6" s="595"/>
      <c r="LXJ6" s="595"/>
      <c r="LXK6" s="685"/>
      <c r="LXL6" s="813"/>
      <c r="LXM6" s="811"/>
      <c r="LXN6" s="812"/>
      <c r="LXO6" s="812"/>
      <c r="LXP6" s="812"/>
      <c r="LXQ6" s="595"/>
      <c r="LXR6" s="595"/>
      <c r="LXS6" s="685"/>
      <c r="LXT6" s="813"/>
      <c r="LXU6" s="811"/>
      <c r="LXV6" s="812"/>
      <c r="LXW6" s="812"/>
      <c r="LXX6" s="812"/>
      <c r="LXY6" s="595"/>
      <c r="LXZ6" s="595"/>
      <c r="LYA6" s="685"/>
      <c r="LYB6" s="813"/>
      <c r="LYC6" s="811"/>
      <c r="LYD6" s="812"/>
      <c r="LYE6" s="812"/>
      <c r="LYF6" s="812"/>
      <c r="LYG6" s="595"/>
      <c r="LYH6" s="595"/>
      <c r="LYI6" s="685"/>
      <c r="LYJ6" s="813"/>
      <c r="LYK6" s="811"/>
      <c r="LYL6" s="812"/>
      <c r="LYM6" s="812"/>
      <c r="LYN6" s="812"/>
      <c r="LYO6" s="595"/>
      <c r="LYP6" s="595"/>
      <c r="LYQ6" s="685"/>
      <c r="LYR6" s="813"/>
      <c r="LYS6" s="811"/>
      <c r="LYT6" s="812"/>
      <c r="LYU6" s="812"/>
      <c r="LYV6" s="812"/>
      <c r="LYW6" s="595"/>
      <c r="LYX6" s="595"/>
      <c r="LYY6" s="685"/>
      <c r="LYZ6" s="813"/>
      <c r="LZA6" s="811"/>
      <c r="LZB6" s="812"/>
      <c r="LZC6" s="812"/>
      <c r="LZD6" s="812"/>
      <c r="LZE6" s="595"/>
      <c r="LZF6" s="595"/>
      <c r="LZG6" s="685"/>
      <c r="LZH6" s="813"/>
      <c r="LZI6" s="811"/>
      <c r="LZJ6" s="812"/>
      <c r="LZK6" s="812"/>
      <c r="LZL6" s="812"/>
      <c r="LZM6" s="595"/>
      <c r="LZN6" s="595"/>
      <c r="LZO6" s="685"/>
      <c r="LZP6" s="813"/>
      <c r="LZQ6" s="811"/>
      <c r="LZR6" s="812"/>
      <c r="LZS6" s="812"/>
      <c r="LZT6" s="812"/>
      <c r="LZU6" s="595"/>
      <c r="LZV6" s="595"/>
      <c r="LZW6" s="685"/>
      <c r="LZX6" s="813"/>
      <c r="LZY6" s="811"/>
      <c r="LZZ6" s="812"/>
      <c r="MAA6" s="812"/>
      <c r="MAB6" s="812"/>
      <c r="MAC6" s="595"/>
      <c r="MAD6" s="595"/>
      <c r="MAE6" s="685"/>
      <c r="MAF6" s="813"/>
      <c r="MAG6" s="811"/>
      <c r="MAH6" s="812"/>
      <c r="MAI6" s="812"/>
      <c r="MAJ6" s="812"/>
      <c r="MAK6" s="595"/>
      <c r="MAL6" s="595"/>
      <c r="MAM6" s="685"/>
      <c r="MAN6" s="813"/>
      <c r="MAO6" s="811"/>
      <c r="MAP6" s="812"/>
      <c r="MAQ6" s="812"/>
      <c r="MAR6" s="812"/>
      <c r="MAS6" s="595"/>
      <c r="MAT6" s="595"/>
      <c r="MAU6" s="685"/>
      <c r="MAV6" s="813"/>
      <c r="MAW6" s="811"/>
      <c r="MAX6" s="812"/>
      <c r="MAY6" s="812"/>
      <c r="MAZ6" s="812"/>
      <c r="MBA6" s="595"/>
      <c r="MBB6" s="595"/>
      <c r="MBC6" s="685"/>
      <c r="MBD6" s="813"/>
      <c r="MBE6" s="811"/>
      <c r="MBF6" s="812"/>
      <c r="MBG6" s="812"/>
      <c r="MBH6" s="812"/>
      <c r="MBI6" s="595"/>
      <c r="MBJ6" s="595"/>
      <c r="MBK6" s="685"/>
      <c r="MBL6" s="813"/>
      <c r="MBM6" s="811"/>
      <c r="MBN6" s="812"/>
      <c r="MBO6" s="812"/>
      <c r="MBP6" s="812"/>
      <c r="MBQ6" s="595"/>
      <c r="MBR6" s="595"/>
      <c r="MBS6" s="685"/>
      <c r="MBT6" s="813"/>
      <c r="MBU6" s="811"/>
      <c r="MBV6" s="812"/>
      <c r="MBW6" s="812"/>
      <c r="MBX6" s="812"/>
      <c r="MBY6" s="595"/>
      <c r="MBZ6" s="595"/>
      <c r="MCA6" s="685"/>
      <c r="MCB6" s="813"/>
      <c r="MCC6" s="811"/>
      <c r="MCD6" s="812"/>
      <c r="MCE6" s="812"/>
      <c r="MCF6" s="812"/>
      <c r="MCG6" s="595"/>
      <c r="MCH6" s="595"/>
      <c r="MCI6" s="685"/>
      <c r="MCJ6" s="813"/>
      <c r="MCK6" s="811"/>
      <c r="MCL6" s="812"/>
      <c r="MCM6" s="812"/>
      <c r="MCN6" s="812"/>
      <c r="MCO6" s="595"/>
      <c r="MCP6" s="595"/>
      <c r="MCQ6" s="685"/>
      <c r="MCR6" s="813"/>
      <c r="MCS6" s="811"/>
      <c r="MCT6" s="812"/>
      <c r="MCU6" s="812"/>
      <c r="MCV6" s="812"/>
      <c r="MCW6" s="595"/>
      <c r="MCX6" s="595"/>
      <c r="MCY6" s="685"/>
      <c r="MCZ6" s="813"/>
      <c r="MDA6" s="811"/>
      <c r="MDB6" s="812"/>
      <c r="MDC6" s="812"/>
      <c r="MDD6" s="812"/>
      <c r="MDE6" s="595"/>
      <c r="MDF6" s="595"/>
      <c r="MDG6" s="685"/>
      <c r="MDH6" s="813"/>
      <c r="MDI6" s="811"/>
      <c r="MDJ6" s="812"/>
      <c r="MDK6" s="812"/>
      <c r="MDL6" s="812"/>
      <c r="MDM6" s="595"/>
      <c r="MDN6" s="595"/>
      <c r="MDO6" s="685"/>
      <c r="MDP6" s="813"/>
      <c r="MDQ6" s="811"/>
      <c r="MDR6" s="812"/>
      <c r="MDS6" s="812"/>
      <c r="MDT6" s="812"/>
      <c r="MDU6" s="595"/>
      <c r="MDV6" s="595"/>
      <c r="MDW6" s="685"/>
      <c r="MDX6" s="813"/>
      <c r="MDY6" s="811"/>
      <c r="MDZ6" s="812"/>
      <c r="MEA6" s="812"/>
      <c r="MEB6" s="812"/>
      <c r="MEC6" s="595"/>
      <c r="MED6" s="595"/>
      <c r="MEE6" s="685"/>
      <c r="MEF6" s="813"/>
      <c r="MEG6" s="811"/>
      <c r="MEH6" s="812"/>
      <c r="MEI6" s="812"/>
      <c r="MEJ6" s="812"/>
      <c r="MEK6" s="595"/>
      <c r="MEL6" s="595"/>
      <c r="MEM6" s="685"/>
      <c r="MEN6" s="813"/>
      <c r="MEO6" s="811"/>
      <c r="MEP6" s="812"/>
      <c r="MEQ6" s="812"/>
      <c r="MER6" s="812"/>
      <c r="MES6" s="595"/>
      <c r="MET6" s="595"/>
      <c r="MEU6" s="685"/>
      <c r="MEV6" s="813"/>
      <c r="MEW6" s="811"/>
      <c r="MEX6" s="812"/>
      <c r="MEY6" s="812"/>
      <c r="MEZ6" s="812"/>
      <c r="MFA6" s="595"/>
      <c r="MFB6" s="595"/>
      <c r="MFC6" s="685"/>
      <c r="MFD6" s="813"/>
      <c r="MFE6" s="811"/>
      <c r="MFF6" s="812"/>
      <c r="MFG6" s="812"/>
      <c r="MFH6" s="812"/>
      <c r="MFI6" s="595"/>
      <c r="MFJ6" s="595"/>
      <c r="MFK6" s="685"/>
      <c r="MFL6" s="813"/>
      <c r="MFM6" s="811"/>
      <c r="MFN6" s="812"/>
      <c r="MFO6" s="812"/>
      <c r="MFP6" s="812"/>
      <c r="MFQ6" s="595"/>
      <c r="MFR6" s="595"/>
      <c r="MFS6" s="685"/>
      <c r="MFT6" s="813"/>
      <c r="MFU6" s="811"/>
      <c r="MFV6" s="812"/>
      <c r="MFW6" s="812"/>
      <c r="MFX6" s="812"/>
      <c r="MFY6" s="595"/>
      <c r="MFZ6" s="595"/>
      <c r="MGA6" s="685"/>
      <c r="MGB6" s="813"/>
      <c r="MGC6" s="811"/>
      <c r="MGD6" s="812"/>
      <c r="MGE6" s="812"/>
      <c r="MGF6" s="812"/>
      <c r="MGG6" s="595"/>
      <c r="MGH6" s="595"/>
      <c r="MGI6" s="685"/>
      <c r="MGJ6" s="813"/>
      <c r="MGK6" s="811"/>
      <c r="MGL6" s="812"/>
      <c r="MGM6" s="812"/>
      <c r="MGN6" s="812"/>
      <c r="MGO6" s="595"/>
      <c r="MGP6" s="595"/>
      <c r="MGQ6" s="685"/>
      <c r="MGR6" s="813"/>
      <c r="MGS6" s="811"/>
      <c r="MGT6" s="812"/>
      <c r="MGU6" s="812"/>
      <c r="MGV6" s="812"/>
      <c r="MGW6" s="595"/>
      <c r="MGX6" s="595"/>
      <c r="MGY6" s="685"/>
      <c r="MGZ6" s="813"/>
      <c r="MHA6" s="811"/>
      <c r="MHB6" s="812"/>
      <c r="MHC6" s="812"/>
      <c r="MHD6" s="812"/>
      <c r="MHE6" s="595"/>
      <c r="MHF6" s="595"/>
      <c r="MHG6" s="685"/>
      <c r="MHH6" s="813"/>
      <c r="MHI6" s="811"/>
      <c r="MHJ6" s="812"/>
      <c r="MHK6" s="812"/>
      <c r="MHL6" s="812"/>
      <c r="MHM6" s="595"/>
      <c r="MHN6" s="595"/>
      <c r="MHO6" s="685"/>
      <c r="MHP6" s="813"/>
      <c r="MHQ6" s="811"/>
      <c r="MHR6" s="812"/>
      <c r="MHS6" s="812"/>
      <c r="MHT6" s="812"/>
      <c r="MHU6" s="595"/>
      <c r="MHV6" s="595"/>
      <c r="MHW6" s="685"/>
      <c r="MHX6" s="813"/>
      <c r="MHY6" s="811"/>
      <c r="MHZ6" s="812"/>
      <c r="MIA6" s="812"/>
      <c r="MIB6" s="812"/>
      <c r="MIC6" s="595"/>
      <c r="MID6" s="595"/>
      <c r="MIE6" s="685"/>
      <c r="MIF6" s="813"/>
      <c r="MIG6" s="811"/>
      <c r="MIH6" s="812"/>
      <c r="MII6" s="812"/>
      <c r="MIJ6" s="812"/>
      <c r="MIK6" s="595"/>
      <c r="MIL6" s="595"/>
      <c r="MIM6" s="685"/>
      <c r="MIN6" s="813"/>
      <c r="MIO6" s="811"/>
      <c r="MIP6" s="812"/>
      <c r="MIQ6" s="812"/>
      <c r="MIR6" s="812"/>
      <c r="MIS6" s="595"/>
      <c r="MIT6" s="595"/>
      <c r="MIU6" s="685"/>
      <c r="MIV6" s="813"/>
      <c r="MIW6" s="811"/>
      <c r="MIX6" s="812"/>
      <c r="MIY6" s="812"/>
      <c r="MIZ6" s="812"/>
      <c r="MJA6" s="595"/>
      <c r="MJB6" s="595"/>
      <c r="MJC6" s="685"/>
      <c r="MJD6" s="813"/>
      <c r="MJE6" s="811"/>
      <c r="MJF6" s="812"/>
      <c r="MJG6" s="812"/>
      <c r="MJH6" s="812"/>
      <c r="MJI6" s="595"/>
      <c r="MJJ6" s="595"/>
      <c r="MJK6" s="685"/>
      <c r="MJL6" s="813"/>
      <c r="MJM6" s="811"/>
      <c r="MJN6" s="812"/>
      <c r="MJO6" s="812"/>
      <c r="MJP6" s="812"/>
      <c r="MJQ6" s="595"/>
      <c r="MJR6" s="595"/>
      <c r="MJS6" s="685"/>
      <c r="MJT6" s="813"/>
      <c r="MJU6" s="811"/>
      <c r="MJV6" s="812"/>
      <c r="MJW6" s="812"/>
      <c r="MJX6" s="812"/>
      <c r="MJY6" s="595"/>
      <c r="MJZ6" s="595"/>
      <c r="MKA6" s="685"/>
      <c r="MKB6" s="813"/>
      <c r="MKC6" s="811"/>
      <c r="MKD6" s="812"/>
      <c r="MKE6" s="812"/>
      <c r="MKF6" s="812"/>
      <c r="MKG6" s="595"/>
      <c r="MKH6" s="595"/>
      <c r="MKI6" s="685"/>
      <c r="MKJ6" s="813"/>
      <c r="MKK6" s="811"/>
      <c r="MKL6" s="812"/>
      <c r="MKM6" s="812"/>
      <c r="MKN6" s="812"/>
      <c r="MKO6" s="595"/>
      <c r="MKP6" s="595"/>
      <c r="MKQ6" s="685"/>
      <c r="MKR6" s="813"/>
      <c r="MKS6" s="811"/>
      <c r="MKT6" s="812"/>
      <c r="MKU6" s="812"/>
      <c r="MKV6" s="812"/>
      <c r="MKW6" s="595"/>
      <c r="MKX6" s="595"/>
      <c r="MKY6" s="685"/>
      <c r="MKZ6" s="813"/>
      <c r="MLA6" s="811"/>
      <c r="MLB6" s="812"/>
      <c r="MLC6" s="812"/>
      <c r="MLD6" s="812"/>
      <c r="MLE6" s="595"/>
      <c r="MLF6" s="595"/>
      <c r="MLG6" s="685"/>
      <c r="MLH6" s="813"/>
      <c r="MLI6" s="811"/>
      <c r="MLJ6" s="812"/>
      <c r="MLK6" s="812"/>
      <c r="MLL6" s="812"/>
      <c r="MLM6" s="595"/>
      <c r="MLN6" s="595"/>
      <c r="MLO6" s="685"/>
      <c r="MLP6" s="813"/>
      <c r="MLQ6" s="811"/>
      <c r="MLR6" s="812"/>
      <c r="MLS6" s="812"/>
      <c r="MLT6" s="812"/>
      <c r="MLU6" s="595"/>
      <c r="MLV6" s="595"/>
      <c r="MLW6" s="685"/>
      <c r="MLX6" s="813"/>
      <c r="MLY6" s="811"/>
      <c r="MLZ6" s="812"/>
      <c r="MMA6" s="812"/>
      <c r="MMB6" s="812"/>
      <c r="MMC6" s="595"/>
      <c r="MMD6" s="595"/>
      <c r="MME6" s="685"/>
      <c r="MMF6" s="813"/>
      <c r="MMG6" s="811"/>
      <c r="MMH6" s="812"/>
      <c r="MMI6" s="812"/>
      <c r="MMJ6" s="812"/>
      <c r="MMK6" s="595"/>
      <c r="MML6" s="595"/>
      <c r="MMM6" s="685"/>
      <c r="MMN6" s="813"/>
      <c r="MMO6" s="811"/>
      <c r="MMP6" s="812"/>
      <c r="MMQ6" s="812"/>
      <c r="MMR6" s="812"/>
      <c r="MMS6" s="595"/>
      <c r="MMT6" s="595"/>
      <c r="MMU6" s="685"/>
      <c r="MMV6" s="813"/>
      <c r="MMW6" s="811"/>
      <c r="MMX6" s="812"/>
      <c r="MMY6" s="812"/>
      <c r="MMZ6" s="812"/>
      <c r="MNA6" s="595"/>
      <c r="MNB6" s="595"/>
      <c r="MNC6" s="685"/>
      <c r="MND6" s="813"/>
      <c r="MNE6" s="811"/>
      <c r="MNF6" s="812"/>
      <c r="MNG6" s="812"/>
      <c r="MNH6" s="812"/>
      <c r="MNI6" s="595"/>
      <c r="MNJ6" s="595"/>
      <c r="MNK6" s="685"/>
      <c r="MNL6" s="813"/>
      <c r="MNM6" s="811"/>
      <c r="MNN6" s="812"/>
      <c r="MNO6" s="812"/>
      <c r="MNP6" s="812"/>
      <c r="MNQ6" s="595"/>
      <c r="MNR6" s="595"/>
      <c r="MNS6" s="685"/>
      <c r="MNT6" s="813"/>
      <c r="MNU6" s="811"/>
      <c r="MNV6" s="812"/>
      <c r="MNW6" s="812"/>
      <c r="MNX6" s="812"/>
      <c r="MNY6" s="595"/>
      <c r="MNZ6" s="595"/>
      <c r="MOA6" s="685"/>
      <c r="MOB6" s="813"/>
      <c r="MOC6" s="811"/>
      <c r="MOD6" s="812"/>
      <c r="MOE6" s="812"/>
      <c r="MOF6" s="812"/>
      <c r="MOG6" s="595"/>
      <c r="MOH6" s="595"/>
      <c r="MOI6" s="685"/>
      <c r="MOJ6" s="813"/>
      <c r="MOK6" s="811"/>
      <c r="MOL6" s="812"/>
      <c r="MOM6" s="812"/>
      <c r="MON6" s="812"/>
      <c r="MOO6" s="595"/>
      <c r="MOP6" s="595"/>
      <c r="MOQ6" s="685"/>
      <c r="MOR6" s="813"/>
      <c r="MOS6" s="811"/>
      <c r="MOT6" s="812"/>
      <c r="MOU6" s="812"/>
      <c r="MOV6" s="812"/>
      <c r="MOW6" s="595"/>
      <c r="MOX6" s="595"/>
      <c r="MOY6" s="685"/>
      <c r="MOZ6" s="813"/>
      <c r="MPA6" s="811"/>
      <c r="MPB6" s="812"/>
      <c r="MPC6" s="812"/>
      <c r="MPD6" s="812"/>
      <c r="MPE6" s="595"/>
      <c r="MPF6" s="595"/>
      <c r="MPG6" s="685"/>
      <c r="MPH6" s="813"/>
      <c r="MPI6" s="811"/>
      <c r="MPJ6" s="812"/>
      <c r="MPK6" s="812"/>
      <c r="MPL6" s="812"/>
      <c r="MPM6" s="595"/>
      <c r="MPN6" s="595"/>
      <c r="MPO6" s="685"/>
      <c r="MPP6" s="813"/>
      <c r="MPQ6" s="811"/>
      <c r="MPR6" s="812"/>
      <c r="MPS6" s="812"/>
      <c r="MPT6" s="812"/>
      <c r="MPU6" s="595"/>
      <c r="MPV6" s="595"/>
      <c r="MPW6" s="685"/>
      <c r="MPX6" s="813"/>
      <c r="MPY6" s="811"/>
      <c r="MPZ6" s="812"/>
      <c r="MQA6" s="812"/>
      <c r="MQB6" s="812"/>
      <c r="MQC6" s="595"/>
      <c r="MQD6" s="595"/>
      <c r="MQE6" s="685"/>
      <c r="MQF6" s="813"/>
      <c r="MQG6" s="811"/>
      <c r="MQH6" s="812"/>
      <c r="MQI6" s="812"/>
      <c r="MQJ6" s="812"/>
      <c r="MQK6" s="595"/>
      <c r="MQL6" s="595"/>
      <c r="MQM6" s="685"/>
      <c r="MQN6" s="813"/>
      <c r="MQO6" s="811"/>
      <c r="MQP6" s="812"/>
      <c r="MQQ6" s="812"/>
      <c r="MQR6" s="812"/>
      <c r="MQS6" s="595"/>
      <c r="MQT6" s="595"/>
      <c r="MQU6" s="685"/>
      <c r="MQV6" s="813"/>
      <c r="MQW6" s="811"/>
      <c r="MQX6" s="812"/>
      <c r="MQY6" s="812"/>
      <c r="MQZ6" s="812"/>
      <c r="MRA6" s="595"/>
      <c r="MRB6" s="595"/>
      <c r="MRC6" s="685"/>
      <c r="MRD6" s="813"/>
      <c r="MRE6" s="811"/>
      <c r="MRF6" s="812"/>
      <c r="MRG6" s="812"/>
      <c r="MRH6" s="812"/>
      <c r="MRI6" s="595"/>
      <c r="MRJ6" s="595"/>
      <c r="MRK6" s="685"/>
      <c r="MRL6" s="813"/>
      <c r="MRM6" s="811"/>
      <c r="MRN6" s="812"/>
      <c r="MRO6" s="812"/>
      <c r="MRP6" s="812"/>
      <c r="MRQ6" s="595"/>
      <c r="MRR6" s="595"/>
      <c r="MRS6" s="685"/>
      <c r="MRT6" s="813"/>
      <c r="MRU6" s="811"/>
      <c r="MRV6" s="812"/>
      <c r="MRW6" s="812"/>
      <c r="MRX6" s="812"/>
      <c r="MRY6" s="595"/>
      <c r="MRZ6" s="595"/>
      <c r="MSA6" s="685"/>
      <c r="MSB6" s="813"/>
      <c r="MSC6" s="811"/>
      <c r="MSD6" s="812"/>
      <c r="MSE6" s="812"/>
      <c r="MSF6" s="812"/>
      <c r="MSG6" s="595"/>
      <c r="MSH6" s="595"/>
      <c r="MSI6" s="685"/>
      <c r="MSJ6" s="813"/>
      <c r="MSK6" s="811"/>
      <c r="MSL6" s="812"/>
      <c r="MSM6" s="812"/>
      <c r="MSN6" s="812"/>
      <c r="MSO6" s="595"/>
      <c r="MSP6" s="595"/>
      <c r="MSQ6" s="685"/>
      <c r="MSR6" s="813"/>
      <c r="MSS6" s="811"/>
      <c r="MST6" s="812"/>
      <c r="MSU6" s="812"/>
      <c r="MSV6" s="812"/>
      <c r="MSW6" s="595"/>
      <c r="MSX6" s="595"/>
      <c r="MSY6" s="685"/>
      <c r="MSZ6" s="813"/>
      <c r="MTA6" s="811"/>
      <c r="MTB6" s="812"/>
      <c r="MTC6" s="812"/>
      <c r="MTD6" s="812"/>
      <c r="MTE6" s="595"/>
      <c r="MTF6" s="595"/>
      <c r="MTG6" s="685"/>
      <c r="MTH6" s="813"/>
      <c r="MTI6" s="811"/>
      <c r="MTJ6" s="812"/>
      <c r="MTK6" s="812"/>
      <c r="MTL6" s="812"/>
      <c r="MTM6" s="595"/>
      <c r="MTN6" s="595"/>
      <c r="MTO6" s="685"/>
      <c r="MTP6" s="813"/>
      <c r="MTQ6" s="811"/>
      <c r="MTR6" s="812"/>
      <c r="MTS6" s="812"/>
      <c r="MTT6" s="812"/>
      <c r="MTU6" s="595"/>
      <c r="MTV6" s="595"/>
      <c r="MTW6" s="685"/>
      <c r="MTX6" s="813"/>
      <c r="MTY6" s="811"/>
      <c r="MTZ6" s="812"/>
      <c r="MUA6" s="812"/>
      <c r="MUB6" s="812"/>
      <c r="MUC6" s="595"/>
      <c r="MUD6" s="595"/>
      <c r="MUE6" s="685"/>
      <c r="MUF6" s="813"/>
      <c r="MUG6" s="811"/>
      <c r="MUH6" s="812"/>
      <c r="MUI6" s="812"/>
      <c r="MUJ6" s="812"/>
      <c r="MUK6" s="595"/>
      <c r="MUL6" s="595"/>
      <c r="MUM6" s="685"/>
      <c r="MUN6" s="813"/>
      <c r="MUO6" s="811"/>
      <c r="MUP6" s="812"/>
      <c r="MUQ6" s="812"/>
      <c r="MUR6" s="812"/>
      <c r="MUS6" s="595"/>
      <c r="MUT6" s="595"/>
      <c r="MUU6" s="685"/>
      <c r="MUV6" s="813"/>
      <c r="MUW6" s="811"/>
      <c r="MUX6" s="812"/>
      <c r="MUY6" s="812"/>
      <c r="MUZ6" s="812"/>
      <c r="MVA6" s="595"/>
      <c r="MVB6" s="595"/>
      <c r="MVC6" s="685"/>
      <c r="MVD6" s="813"/>
      <c r="MVE6" s="811"/>
      <c r="MVF6" s="812"/>
      <c r="MVG6" s="812"/>
      <c r="MVH6" s="812"/>
      <c r="MVI6" s="595"/>
      <c r="MVJ6" s="595"/>
      <c r="MVK6" s="685"/>
      <c r="MVL6" s="813"/>
      <c r="MVM6" s="811"/>
      <c r="MVN6" s="812"/>
      <c r="MVO6" s="812"/>
      <c r="MVP6" s="812"/>
      <c r="MVQ6" s="595"/>
      <c r="MVR6" s="595"/>
      <c r="MVS6" s="685"/>
      <c r="MVT6" s="813"/>
      <c r="MVU6" s="811"/>
      <c r="MVV6" s="812"/>
      <c r="MVW6" s="812"/>
      <c r="MVX6" s="812"/>
      <c r="MVY6" s="595"/>
      <c r="MVZ6" s="595"/>
      <c r="MWA6" s="685"/>
      <c r="MWB6" s="813"/>
      <c r="MWC6" s="811"/>
      <c r="MWD6" s="812"/>
      <c r="MWE6" s="812"/>
      <c r="MWF6" s="812"/>
      <c r="MWG6" s="595"/>
      <c r="MWH6" s="595"/>
      <c r="MWI6" s="685"/>
      <c r="MWJ6" s="813"/>
      <c r="MWK6" s="811"/>
      <c r="MWL6" s="812"/>
      <c r="MWM6" s="812"/>
      <c r="MWN6" s="812"/>
      <c r="MWO6" s="595"/>
      <c r="MWP6" s="595"/>
      <c r="MWQ6" s="685"/>
      <c r="MWR6" s="813"/>
      <c r="MWS6" s="811"/>
      <c r="MWT6" s="812"/>
      <c r="MWU6" s="812"/>
      <c r="MWV6" s="812"/>
      <c r="MWW6" s="595"/>
      <c r="MWX6" s="595"/>
      <c r="MWY6" s="685"/>
      <c r="MWZ6" s="813"/>
      <c r="MXA6" s="811"/>
      <c r="MXB6" s="812"/>
      <c r="MXC6" s="812"/>
      <c r="MXD6" s="812"/>
      <c r="MXE6" s="595"/>
      <c r="MXF6" s="595"/>
      <c r="MXG6" s="685"/>
      <c r="MXH6" s="813"/>
      <c r="MXI6" s="811"/>
      <c r="MXJ6" s="812"/>
      <c r="MXK6" s="812"/>
      <c r="MXL6" s="812"/>
      <c r="MXM6" s="595"/>
      <c r="MXN6" s="595"/>
      <c r="MXO6" s="685"/>
      <c r="MXP6" s="813"/>
      <c r="MXQ6" s="811"/>
      <c r="MXR6" s="812"/>
      <c r="MXS6" s="812"/>
      <c r="MXT6" s="812"/>
      <c r="MXU6" s="595"/>
      <c r="MXV6" s="595"/>
      <c r="MXW6" s="685"/>
      <c r="MXX6" s="813"/>
      <c r="MXY6" s="811"/>
      <c r="MXZ6" s="812"/>
      <c r="MYA6" s="812"/>
      <c r="MYB6" s="812"/>
      <c r="MYC6" s="595"/>
      <c r="MYD6" s="595"/>
      <c r="MYE6" s="685"/>
      <c r="MYF6" s="813"/>
      <c r="MYG6" s="811"/>
      <c r="MYH6" s="812"/>
      <c r="MYI6" s="812"/>
      <c r="MYJ6" s="812"/>
      <c r="MYK6" s="595"/>
      <c r="MYL6" s="595"/>
      <c r="MYM6" s="685"/>
      <c r="MYN6" s="813"/>
      <c r="MYO6" s="811"/>
      <c r="MYP6" s="812"/>
      <c r="MYQ6" s="812"/>
      <c r="MYR6" s="812"/>
      <c r="MYS6" s="595"/>
      <c r="MYT6" s="595"/>
      <c r="MYU6" s="685"/>
      <c r="MYV6" s="813"/>
      <c r="MYW6" s="811"/>
      <c r="MYX6" s="812"/>
      <c r="MYY6" s="812"/>
      <c r="MYZ6" s="812"/>
      <c r="MZA6" s="595"/>
      <c r="MZB6" s="595"/>
      <c r="MZC6" s="685"/>
      <c r="MZD6" s="813"/>
      <c r="MZE6" s="811"/>
      <c r="MZF6" s="812"/>
      <c r="MZG6" s="812"/>
      <c r="MZH6" s="812"/>
      <c r="MZI6" s="595"/>
      <c r="MZJ6" s="595"/>
      <c r="MZK6" s="685"/>
      <c r="MZL6" s="813"/>
      <c r="MZM6" s="811"/>
      <c r="MZN6" s="812"/>
      <c r="MZO6" s="812"/>
      <c r="MZP6" s="812"/>
      <c r="MZQ6" s="595"/>
      <c r="MZR6" s="595"/>
      <c r="MZS6" s="685"/>
      <c r="MZT6" s="813"/>
      <c r="MZU6" s="811"/>
      <c r="MZV6" s="812"/>
      <c r="MZW6" s="812"/>
      <c r="MZX6" s="812"/>
      <c r="MZY6" s="595"/>
      <c r="MZZ6" s="595"/>
      <c r="NAA6" s="685"/>
      <c r="NAB6" s="813"/>
      <c r="NAC6" s="811"/>
      <c r="NAD6" s="812"/>
      <c r="NAE6" s="812"/>
      <c r="NAF6" s="812"/>
      <c r="NAG6" s="595"/>
      <c r="NAH6" s="595"/>
      <c r="NAI6" s="685"/>
      <c r="NAJ6" s="813"/>
      <c r="NAK6" s="811"/>
      <c r="NAL6" s="812"/>
      <c r="NAM6" s="812"/>
      <c r="NAN6" s="812"/>
      <c r="NAO6" s="595"/>
      <c r="NAP6" s="595"/>
      <c r="NAQ6" s="685"/>
      <c r="NAR6" s="813"/>
      <c r="NAS6" s="811"/>
      <c r="NAT6" s="812"/>
      <c r="NAU6" s="812"/>
      <c r="NAV6" s="812"/>
      <c r="NAW6" s="595"/>
      <c r="NAX6" s="595"/>
      <c r="NAY6" s="685"/>
      <c r="NAZ6" s="813"/>
      <c r="NBA6" s="811"/>
      <c r="NBB6" s="812"/>
      <c r="NBC6" s="812"/>
      <c r="NBD6" s="812"/>
      <c r="NBE6" s="595"/>
      <c r="NBF6" s="595"/>
      <c r="NBG6" s="685"/>
      <c r="NBH6" s="813"/>
      <c r="NBI6" s="811"/>
      <c r="NBJ6" s="812"/>
      <c r="NBK6" s="812"/>
      <c r="NBL6" s="812"/>
      <c r="NBM6" s="595"/>
      <c r="NBN6" s="595"/>
      <c r="NBO6" s="685"/>
      <c r="NBP6" s="813"/>
      <c r="NBQ6" s="811"/>
      <c r="NBR6" s="812"/>
      <c r="NBS6" s="812"/>
      <c r="NBT6" s="812"/>
      <c r="NBU6" s="595"/>
      <c r="NBV6" s="595"/>
      <c r="NBW6" s="685"/>
      <c r="NBX6" s="813"/>
      <c r="NBY6" s="811"/>
      <c r="NBZ6" s="812"/>
      <c r="NCA6" s="812"/>
      <c r="NCB6" s="812"/>
      <c r="NCC6" s="595"/>
      <c r="NCD6" s="595"/>
      <c r="NCE6" s="685"/>
      <c r="NCF6" s="813"/>
      <c r="NCG6" s="811"/>
      <c r="NCH6" s="812"/>
      <c r="NCI6" s="812"/>
      <c r="NCJ6" s="812"/>
      <c r="NCK6" s="595"/>
      <c r="NCL6" s="595"/>
      <c r="NCM6" s="685"/>
      <c r="NCN6" s="813"/>
      <c r="NCO6" s="811"/>
      <c r="NCP6" s="812"/>
      <c r="NCQ6" s="812"/>
      <c r="NCR6" s="812"/>
      <c r="NCS6" s="595"/>
      <c r="NCT6" s="595"/>
      <c r="NCU6" s="685"/>
      <c r="NCV6" s="813"/>
      <c r="NCW6" s="811"/>
      <c r="NCX6" s="812"/>
      <c r="NCY6" s="812"/>
      <c r="NCZ6" s="812"/>
      <c r="NDA6" s="595"/>
      <c r="NDB6" s="595"/>
      <c r="NDC6" s="685"/>
      <c r="NDD6" s="813"/>
      <c r="NDE6" s="811"/>
      <c r="NDF6" s="812"/>
      <c r="NDG6" s="812"/>
      <c r="NDH6" s="812"/>
      <c r="NDI6" s="595"/>
      <c r="NDJ6" s="595"/>
      <c r="NDK6" s="685"/>
      <c r="NDL6" s="813"/>
      <c r="NDM6" s="811"/>
      <c r="NDN6" s="812"/>
      <c r="NDO6" s="812"/>
      <c r="NDP6" s="812"/>
      <c r="NDQ6" s="595"/>
      <c r="NDR6" s="595"/>
      <c r="NDS6" s="685"/>
      <c r="NDT6" s="813"/>
      <c r="NDU6" s="811"/>
      <c r="NDV6" s="812"/>
      <c r="NDW6" s="812"/>
      <c r="NDX6" s="812"/>
      <c r="NDY6" s="595"/>
      <c r="NDZ6" s="595"/>
      <c r="NEA6" s="685"/>
      <c r="NEB6" s="813"/>
      <c r="NEC6" s="811"/>
      <c r="NED6" s="812"/>
      <c r="NEE6" s="812"/>
      <c r="NEF6" s="812"/>
      <c r="NEG6" s="595"/>
      <c r="NEH6" s="595"/>
      <c r="NEI6" s="685"/>
      <c r="NEJ6" s="813"/>
      <c r="NEK6" s="811"/>
      <c r="NEL6" s="812"/>
      <c r="NEM6" s="812"/>
      <c r="NEN6" s="812"/>
      <c r="NEO6" s="595"/>
      <c r="NEP6" s="595"/>
      <c r="NEQ6" s="685"/>
      <c r="NER6" s="813"/>
      <c r="NES6" s="811"/>
      <c r="NET6" s="812"/>
      <c r="NEU6" s="812"/>
      <c r="NEV6" s="812"/>
      <c r="NEW6" s="595"/>
      <c r="NEX6" s="595"/>
      <c r="NEY6" s="685"/>
      <c r="NEZ6" s="813"/>
      <c r="NFA6" s="811"/>
      <c r="NFB6" s="812"/>
      <c r="NFC6" s="812"/>
      <c r="NFD6" s="812"/>
      <c r="NFE6" s="595"/>
      <c r="NFF6" s="595"/>
      <c r="NFG6" s="685"/>
      <c r="NFH6" s="813"/>
      <c r="NFI6" s="811"/>
      <c r="NFJ6" s="812"/>
      <c r="NFK6" s="812"/>
      <c r="NFL6" s="812"/>
      <c r="NFM6" s="595"/>
      <c r="NFN6" s="595"/>
      <c r="NFO6" s="685"/>
      <c r="NFP6" s="813"/>
      <c r="NFQ6" s="811"/>
      <c r="NFR6" s="812"/>
      <c r="NFS6" s="812"/>
      <c r="NFT6" s="812"/>
      <c r="NFU6" s="595"/>
      <c r="NFV6" s="595"/>
      <c r="NFW6" s="685"/>
      <c r="NFX6" s="813"/>
      <c r="NFY6" s="811"/>
      <c r="NFZ6" s="812"/>
      <c r="NGA6" s="812"/>
      <c r="NGB6" s="812"/>
      <c r="NGC6" s="595"/>
      <c r="NGD6" s="595"/>
      <c r="NGE6" s="685"/>
      <c r="NGF6" s="813"/>
      <c r="NGG6" s="811"/>
      <c r="NGH6" s="812"/>
      <c r="NGI6" s="812"/>
      <c r="NGJ6" s="812"/>
      <c r="NGK6" s="595"/>
      <c r="NGL6" s="595"/>
      <c r="NGM6" s="685"/>
      <c r="NGN6" s="813"/>
      <c r="NGO6" s="811"/>
      <c r="NGP6" s="812"/>
      <c r="NGQ6" s="812"/>
      <c r="NGR6" s="812"/>
      <c r="NGS6" s="595"/>
      <c r="NGT6" s="595"/>
      <c r="NGU6" s="685"/>
      <c r="NGV6" s="813"/>
      <c r="NGW6" s="811"/>
      <c r="NGX6" s="812"/>
      <c r="NGY6" s="812"/>
      <c r="NGZ6" s="812"/>
      <c r="NHA6" s="595"/>
      <c r="NHB6" s="595"/>
      <c r="NHC6" s="685"/>
      <c r="NHD6" s="813"/>
      <c r="NHE6" s="811"/>
      <c r="NHF6" s="812"/>
      <c r="NHG6" s="812"/>
      <c r="NHH6" s="812"/>
      <c r="NHI6" s="595"/>
      <c r="NHJ6" s="595"/>
      <c r="NHK6" s="685"/>
      <c r="NHL6" s="813"/>
      <c r="NHM6" s="811"/>
      <c r="NHN6" s="812"/>
      <c r="NHO6" s="812"/>
      <c r="NHP6" s="812"/>
      <c r="NHQ6" s="595"/>
      <c r="NHR6" s="595"/>
      <c r="NHS6" s="685"/>
      <c r="NHT6" s="813"/>
      <c r="NHU6" s="811"/>
      <c r="NHV6" s="812"/>
      <c r="NHW6" s="812"/>
      <c r="NHX6" s="812"/>
      <c r="NHY6" s="595"/>
      <c r="NHZ6" s="595"/>
      <c r="NIA6" s="685"/>
      <c r="NIB6" s="813"/>
      <c r="NIC6" s="811"/>
      <c r="NID6" s="812"/>
      <c r="NIE6" s="812"/>
      <c r="NIF6" s="812"/>
      <c r="NIG6" s="595"/>
      <c r="NIH6" s="595"/>
      <c r="NII6" s="685"/>
      <c r="NIJ6" s="813"/>
      <c r="NIK6" s="811"/>
      <c r="NIL6" s="812"/>
      <c r="NIM6" s="812"/>
      <c r="NIN6" s="812"/>
      <c r="NIO6" s="595"/>
      <c r="NIP6" s="595"/>
      <c r="NIQ6" s="685"/>
      <c r="NIR6" s="813"/>
      <c r="NIS6" s="811"/>
      <c r="NIT6" s="812"/>
      <c r="NIU6" s="812"/>
      <c r="NIV6" s="812"/>
      <c r="NIW6" s="595"/>
      <c r="NIX6" s="595"/>
      <c r="NIY6" s="685"/>
      <c r="NIZ6" s="813"/>
      <c r="NJA6" s="811"/>
      <c r="NJB6" s="812"/>
      <c r="NJC6" s="812"/>
      <c r="NJD6" s="812"/>
      <c r="NJE6" s="595"/>
      <c r="NJF6" s="595"/>
      <c r="NJG6" s="685"/>
      <c r="NJH6" s="813"/>
      <c r="NJI6" s="811"/>
      <c r="NJJ6" s="812"/>
      <c r="NJK6" s="812"/>
      <c r="NJL6" s="812"/>
      <c r="NJM6" s="595"/>
      <c r="NJN6" s="595"/>
      <c r="NJO6" s="685"/>
      <c r="NJP6" s="813"/>
      <c r="NJQ6" s="811"/>
      <c r="NJR6" s="812"/>
      <c r="NJS6" s="812"/>
      <c r="NJT6" s="812"/>
      <c r="NJU6" s="595"/>
      <c r="NJV6" s="595"/>
      <c r="NJW6" s="685"/>
      <c r="NJX6" s="813"/>
      <c r="NJY6" s="811"/>
      <c r="NJZ6" s="812"/>
      <c r="NKA6" s="812"/>
      <c r="NKB6" s="812"/>
      <c r="NKC6" s="595"/>
      <c r="NKD6" s="595"/>
      <c r="NKE6" s="685"/>
      <c r="NKF6" s="813"/>
      <c r="NKG6" s="811"/>
      <c r="NKH6" s="812"/>
      <c r="NKI6" s="812"/>
      <c r="NKJ6" s="812"/>
      <c r="NKK6" s="595"/>
      <c r="NKL6" s="595"/>
      <c r="NKM6" s="685"/>
      <c r="NKN6" s="813"/>
      <c r="NKO6" s="811"/>
      <c r="NKP6" s="812"/>
      <c r="NKQ6" s="812"/>
      <c r="NKR6" s="812"/>
      <c r="NKS6" s="595"/>
      <c r="NKT6" s="595"/>
      <c r="NKU6" s="685"/>
      <c r="NKV6" s="813"/>
      <c r="NKW6" s="811"/>
      <c r="NKX6" s="812"/>
      <c r="NKY6" s="812"/>
      <c r="NKZ6" s="812"/>
      <c r="NLA6" s="595"/>
      <c r="NLB6" s="595"/>
      <c r="NLC6" s="685"/>
      <c r="NLD6" s="813"/>
      <c r="NLE6" s="811"/>
      <c r="NLF6" s="812"/>
      <c r="NLG6" s="812"/>
      <c r="NLH6" s="812"/>
      <c r="NLI6" s="595"/>
      <c r="NLJ6" s="595"/>
      <c r="NLK6" s="685"/>
      <c r="NLL6" s="813"/>
      <c r="NLM6" s="811"/>
      <c r="NLN6" s="812"/>
      <c r="NLO6" s="812"/>
      <c r="NLP6" s="812"/>
      <c r="NLQ6" s="595"/>
      <c r="NLR6" s="595"/>
      <c r="NLS6" s="685"/>
      <c r="NLT6" s="813"/>
      <c r="NLU6" s="811"/>
      <c r="NLV6" s="812"/>
      <c r="NLW6" s="812"/>
      <c r="NLX6" s="812"/>
      <c r="NLY6" s="595"/>
      <c r="NLZ6" s="595"/>
      <c r="NMA6" s="685"/>
      <c r="NMB6" s="813"/>
      <c r="NMC6" s="811"/>
      <c r="NMD6" s="812"/>
      <c r="NME6" s="812"/>
      <c r="NMF6" s="812"/>
      <c r="NMG6" s="595"/>
      <c r="NMH6" s="595"/>
      <c r="NMI6" s="685"/>
      <c r="NMJ6" s="813"/>
      <c r="NMK6" s="811"/>
      <c r="NML6" s="812"/>
      <c r="NMM6" s="812"/>
      <c r="NMN6" s="812"/>
      <c r="NMO6" s="595"/>
      <c r="NMP6" s="595"/>
      <c r="NMQ6" s="685"/>
      <c r="NMR6" s="813"/>
      <c r="NMS6" s="811"/>
      <c r="NMT6" s="812"/>
      <c r="NMU6" s="812"/>
      <c r="NMV6" s="812"/>
      <c r="NMW6" s="595"/>
      <c r="NMX6" s="595"/>
      <c r="NMY6" s="685"/>
      <c r="NMZ6" s="813"/>
      <c r="NNA6" s="811"/>
      <c r="NNB6" s="812"/>
      <c r="NNC6" s="812"/>
      <c r="NND6" s="812"/>
      <c r="NNE6" s="595"/>
      <c r="NNF6" s="595"/>
      <c r="NNG6" s="685"/>
      <c r="NNH6" s="813"/>
      <c r="NNI6" s="811"/>
      <c r="NNJ6" s="812"/>
      <c r="NNK6" s="812"/>
      <c r="NNL6" s="812"/>
      <c r="NNM6" s="595"/>
      <c r="NNN6" s="595"/>
      <c r="NNO6" s="685"/>
      <c r="NNP6" s="813"/>
      <c r="NNQ6" s="811"/>
      <c r="NNR6" s="812"/>
      <c r="NNS6" s="812"/>
      <c r="NNT6" s="812"/>
      <c r="NNU6" s="595"/>
      <c r="NNV6" s="595"/>
      <c r="NNW6" s="685"/>
      <c r="NNX6" s="813"/>
      <c r="NNY6" s="811"/>
      <c r="NNZ6" s="812"/>
      <c r="NOA6" s="812"/>
      <c r="NOB6" s="812"/>
      <c r="NOC6" s="595"/>
      <c r="NOD6" s="595"/>
      <c r="NOE6" s="685"/>
      <c r="NOF6" s="813"/>
      <c r="NOG6" s="811"/>
      <c r="NOH6" s="812"/>
      <c r="NOI6" s="812"/>
      <c r="NOJ6" s="812"/>
      <c r="NOK6" s="595"/>
      <c r="NOL6" s="595"/>
      <c r="NOM6" s="685"/>
      <c r="NON6" s="813"/>
      <c r="NOO6" s="811"/>
      <c r="NOP6" s="812"/>
      <c r="NOQ6" s="812"/>
      <c r="NOR6" s="812"/>
      <c r="NOS6" s="595"/>
      <c r="NOT6" s="595"/>
      <c r="NOU6" s="685"/>
      <c r="NOV6" s="813"/>
      <c r="NOW6" s="811"/>
      <c r="NOX6" s="812"/>
      <c r="NOY6" s="812"/>
      <c r="NOZ6" s="812"/>
      <c r="NPA6" s="595"/>
      <c r="NPB6" s="595"/>
      <c r="NPC6" s="685"/>
      <c r="NPD6" s="813"/>
      <c r="NPE6" s="811"/>
      <c r="NPF6" s="812"/>
      <c r="NPG6" s="812"/>
      <c r="NPH6" s="812"/>
      <c r="NPI6" s="595"/>
      <c r="NPJ6" s="595"/>
      <c r="NPK6" s="685"/>
      <c r="NPL6" s="813"/>
      <c r="NPM6" s="811"/>
      <c r="NPN6" s="812"/>
      <c r="NPO6" s="812"/>
      <c r="NPP6" s="812"/>
      <c r="NPQ6" s="595"/>
      <c r="NPR6" s="595"/>
      <c r="NPS6" s="685"/>
      <c r="NPT6" s="813"/>
      <c r="NPU6" s="811"/>
      <c r="NPV6" s="812"/>
      <c r="NPW6" s="812"/>
      <c r="NPX6" s="812"/>
      <c r="NPY6" s="595"/>
      <c r="NPZ6" s="595"/>
      <c r="NQA6" s="685"/>
      <c r="NQB6" s="813"/>
      <c r="NQC6" s="811"/>
      <c r="NQD6" s="812"/>
      <c r="NQE6" s="812"/>
      <c r="NQF6" s="812"/>
      <c r="NQG6" s="595"/>
      <c r="NQH6" s="595"/>
      <c r="NQI6" s="685"/>
      <c r="NQJ6" s="813"/>
      <c r="NQK6" s="811"/>
      <c r="NQL6" s="812"/>
      <c r="NQM6" s="812"/>
      <c r="NQN6" s="812"/>
      <c r="NQO6" s="595"/>
      <c r="NQP6" s="595"/>
      <c r="NQQ6" s="685"/>
      <c r="NQR6" s="813"/>
      <c r="NQS6" s="811"/>
      <c r="NQT6" s="812"/>
      <c r="NQU6" s="812"/>
      <c r="NQV6" s="812"/>
      <c r="NQW6" s="595"/>
      <c r="NQX6" s="595"/>
      <c r="NQY6" s="685"/>
      <c r="NQZ6" s="813"/>
      <c r="NRA6" s="811"/>
      <c r="NRB6" s="812"/>
      <c r="NRC6" s="812"/>
      <c r="NRD6" s="812"/>
      <c r="NRE6" s="595"/>
      <c r="NRF6" s="595"/>
      <c r="NRG6" s="685"/>
      <c r="NRH6" s="813"/>
      <c r="NRI6" s="811"/>
      <c r="NRJ6" s="812"/>
      <c r="NRK6" s="812"/>
      <c r="NRL6" s="812"/>
      <c r="NRM6" s="595"/>
      <c r="NRN6" s="595"/>
      <c r="NRO6" s="685"/>
      <c r="NRP6" s="813"/>
      <c r="NRQ6" s="811"/>
      <c r="NRR6" s="812"/>
      <c r="NRS6" s="812"/>
      <c r="NRT6" s="812"/>
      <c r="NRU6" s="595"/>
      <c r="NRV6" s="595"/>
      <c r="NRW6" s="685"/>
      <c r="NRX6" s="813"/>
      <c r="NRY6" s="811"/>
      <c r="NRZ6" s="812"/>
      <c r="NSA6" s="812"/>
      <c r="NSB6" s="812"/>
      <c r="NSC6" s="595"/>
      <c r="NSD6" s="595"/>
      <c r="NSE6" s="685"/>
      <c r="NSF6" s="813"/>
      <c r="NSG6" s="811"/>
      <c r="NSH6" s="812"/>
      <c r="NSI6" s="812"/>
      <c r="NSJ6" s="812"/>
      <c r="NSK6" s="595"/>
      <c r="NSL6" s="595"/>
      <c r="NSM6" s="685"/>
      <c r="NSN6" s="813"/>
      <c r="NSO6" s="811"/>
      <c r="NSP6" s="812"/>
      <c r="NSQ6" s="812"/>
      <c r="NSR6" s="812"/>
      <c r="NSS6" s="595"/>
      <c r="NST6" s="595"/>
      <c r="NSU6" s="685"/>
      <c r="NSV6" s="813"/>
      <c r="NSW6" s="811"/>
      <c r="NSX6" s="812"/>
      <c r="NSY6" s="812"/>
      <c r="NSZ6" s="812"/>
      <c r="NTA6" s="595"/>
      <c r="NTB6" s="595"/>
      <c r="NTC6" s="685"/>
      <c r="NTD6" s="813"/>
      <c r="NTE6" s="811"/>
      <c r="NTF6" s="812"/>
      <c r="NTG6" s="812"/>
      <c r="NTH6" s="812"/>
      <c r="NTI6" s="595"/>
      <c r="NTJ6" s="595"/>
      <c r="NTK6" s="685"/>
      <c r="NTL6" s="813"/>
      <c r="NTM6" s="811"/>
      <c r="NTN6" s="812"/>
      <c r="NTO6" s="812"/>
      <c r="NTP6" s="812"/>
      <c r="NTQ6" s="595"/>
      <c r="NTR6" s="595"/>
      <c r="NTS6" s="685"/>
      <c r="NTT6" s="813"/>
      <c r="NTU6" s="811"/>
      <c r="NTV6" s="812"/>
      <c r="NTW6" s="812"/>
      <c r="NTX6" s="812"/>
      <c r="NTY6" s="595"/>
      <c r="NTZ6" s="595"/>
      <c r="NUA6" s="685"/>
      <c r="NUB6" s="813"/>
      <c r="NUC6" s="811"/>
      <c r="NUD6" s="812"/>
      <c r="NUE6" s="812"/>
      <c r="NUF6" s="812"/>
      <c r="NUG6" s="595"/>
      <c r="NUH6" s="595"/>
      <c r="NUI6" s="685"/>
      <c r="NUJ6" s="813"/>
      <c r="NUK6" s="811"/>
      <c r="NUL6" s="812"/>
      <c r="NUM6" s="812"/>
      <c r="NUN6" s="812"/>
      <c r="NUO6" s="595"/>
      <c r="NUP6" s="595"/>
      <c r="NUQ6" s="685"/>
      <c r="NUR6" s="813"/>
      <c r="NUS6" s="811"/>
      <c r="NUT6" s="812"/>
      <c r="NUU6" s="812"/>
      <c r="NUV6" s="812"/>
      <c r="NUW6" s="595"/>
      <c r="NUX6" s="595"/>
      <c r="NUY6" s="685"/>
      <c r="NUZ6" s="813"/>
      <c r="NVA6" s="811"/>
      <c r="NVB6" s="812"/>
      <c r="NVC6" s="812"/>
      <c r="NVD6" s="812"/>
      <c r="NVE6" s="595"/>
      <c r="NVF6" s="595"/>
      <c r="NVG6" s="685"/>
      <c r="NVH6" s="813"/>
      <c r="NVI6" s="811"/>
      <c r="NVJ6" s="812"/>
      <c r="NVK6" s="812"/>
      <c r="NVL6" s="812"/>
      <c r="NVM6" s="595"/>
      <c r="NVN6" s="595"/>
      <c r="NVO6" s="685"/>
      <c r="NVP6" s="813"/>
      <c r="NVQ6" s="811"/>
      <c r="NVR6" s="812"/>
      <c r="NVS6" s="812"/>
      <c r="NVT6" s="812"/>
      <c r="NVU6" s="595"/>
      <c r="NVV6" s="595"/>
      <c r="NVW6" s="685"/>
      <c r="NVX6" s="813"/>
      <c r="NVY6" s="811"/>
      <c r="NVZ6" s="812"/>
      <c r="NWA6" s="812"/>
      <c r="NWB6" s="812"/>
      <c r="NWC6" s="595"/>
      <c r="NWD6" s="595"/>
      <c r="NWE6" s="685"/>
      <c r="NWF6" s="813"/>
      <c r="NWG6" s="811"/>
      <c r="NWH6" s="812"/>
      <c r="NWI6" s="812"/>
      <c r="NWJ6" s="812"/>
      <c r="NWK6" s="595"/>
      <c r="NWL6" s="595"/>
      <c r="NWM6" s="685"/>
      <c r="NWN6" s="813"/>
      <c r="NWO6" s="811"/>
      <c r="NWP6" s="812"/>
      <c r="NWQ6" s="812"/>
      <c r="NWR6" s="812"/>
      <c r="NWS6" s="595"/>
      <c r="NWT6" s="595"/>
      <c r="NWU6" s="685"/>
      <c r="NWV6" s="813"/>
      <c r="NWW6" s="811"/>
      <c r="NWX6" s="812"/>
      <c r="NWY6" s="812"/>
      <c r="NWZ6" s="812"/>
      <c r="NXA6" s="595"/>
      <c r="NXB6" s="595"/>
      <c r="NXC6" s="685"/>
      <c r="NXD6" s="813"/>
      <c r="NXE6" s="811"/>
      <c r="NXF6" s="812"/>
      <c r="NXG6" s="812"/>
      <c r="NXH6" s="812"/>
      <c r="NXI6" s="595"/>
      <c r="NXJ6" s="595"/>
      <c r="NXK6" s="685"/>
      <c r="NXL6" s="813"/>
      <c r="NXM6" s="811"/>
      <c r="NXN6" s="812"/>
      <c r="NXO6" s="812"/>
      <c r="NXP6" s="812"/>
      <c r="NXQ6" s="595"/>
      <c r="NXR6" s="595"/>
      <c r="NXS6" s="685"/>
      <c r="NXT6" s="813"/>
      <c r="NXU6" s="811"/>
      <c r="NXV6" s="812"/>
      <c r="NXW6" s="812"/>
      <c r="NXX6" s="812"/>
      <c r="NXY6" s="595"/>
      <c r="NXZ6" s="595"/>
      <c r="NYA6" s="685"/>
      <c r="NYB6" s="813"/>
      <c r="NYC6" s="811"/>
      <c r="NYD6" s="812"/>
      <c r="NYE6" s="812"/>
      <c r="NYF6" s="812"/>
      <c r="NYG6" s="595"/>
      <c r="NYH6" s="595"/>
      <c r="NYI6" s="685"/>
      <c r="NYJ6" s="813"/>
      <c r="NYK6" s="811"/>
      <c r="NYL6" s="812"/>
      <c r="NYM6" s="812"/>
      <c r="NYN6" s="812"/>
      <c r="NYO6" s="595"/>
      <c r="NYP6" s="595"/>
      <c r="NYQ6" s="685"/>
      <c r="NYR6" s="813"/>
      <c r="NYS6" s="811"/>
      <c r="NYT6" s="812"/>
      <c r="NYU6" s="812"/>
      <c r="NYV6" s="812"/>
      <c r="NYW6" s="595"/>
      <c r="NYX6" s="595"/>
      <c r="NYY6" s="685"/>
      <c r="NYZ6" s="813"/>
      <c r="NZA6" s="811"/>
      <c r="NZB6" s="812"/>
      <c r="NZC6" s="812"/>
      <c r="NZD6" s="812"/>
      <c r="NZE6" s="595"/>
      <c r="NZF6" s="595"/>
      <c r="NZG6" s="685"/>
      <c r="NZH6" s="813"/>
      <c r="NZI6" s="811"/>
      <c r="NZJ6" s="812"/>
      <c r="NZK6" s="812"/>
      <c r="NZL6" s="812"/>
      <c r="NZM6" s="595"/>
      <c r="NZN6" s="595"/>
      <c r="NZO6" s="685"/>
      <c r="NZP6" s="813"/>
      <c r="NZQ6" s="811"/>
      <c r="NZR6" s="812"/>
      <c r="NZS6" s="812"/>
      <c r="NZT6" s="812"/>
      <c r="NZU6" s="595"/>
      <c r="NZV6" s="595"/>
      <c r="NZW6" s="685"/>
      <c r="NZX6" s="813"/>
      <c r="NZY6" s="811"/>
      <c r="NZZ6" s="812"/>
      <c r="OAA6" s="812"/>
      <c r="OAB6" s="812"/>
      <c r="OAC6" s="595"/>
      <c r="OAD6" s="595"/>
      <c r="OAE6" s="685"/>
      <c r="OAF6" s="813"/>
      <c r="OAG6" s="811"/>
      <c r="OAH6" s="812"/>
      <c r="OAI6" s="812"/>
      <c r="OAJ6" s="812"/>
      <c r="OAK6" s="595"/>
      <c r="OAL6" s="595"/>
      <c r="OAM6" s="685"/>
      <c r="OAN6" s="813"/>
      <c r="OAO6" s="811"/>
      <c r="OAP6" s="812"/>
      <c r="OAQ6" s="812"/>
      <c r="OAR6" s="812"/>
      <c r="OAS6" s="595"/>
      <c r="OAT6" s="595"/>
      <c r="OAU6" s="685"/>
      <c r="OAV6" s="813"/>
      <c r="OAW6" s="811"/>
      <c r="OAX6" s="812"/>
      <c r="OAY6" s="812"/>
      <c r="OAZ6" s="812"/>
      <c r="OBA6" s="595"/>
      <c r="OBB6" s="595"/>
      <c r="OBC6" s="685"/>
      <c r="OBD6" s="813"/>
      <c r="OBE6" s="811"/>
      <c r="OBF6" s="812"/>
      <c r="OBG6" s="812"/>
      <c r="OBH6" s="812"/>
      <c r="OBI6" s="595"/>
      <c r="OBJ6" s="595"/>
      <c r="OBK6" s="685"/>
      <c r="OBL6" s="813"/>
      <c r="OBM6" s="811"/>
      <c r="OBN6" s="812"/>
      <c r="OBO6" s="812"/>
      <c r="OBP6" s="812"/>
      <c r="OBQ6" s="595"/>
      <c r="OBR6" s="595"/>
      <c r="OBS6" s="685"/>
      <c r="OBT6" s="813"/>
      <c r="OBU6" s="811"/>
      <c r="OBV6" s="812"/>
      <c r="OBW6" s="812"/>
      <c r="OBX6" s="812"/>
      <c r="OBY6" s="595"/>
      <c r="OBZ6" s="595"/>
      <c r="OCA6" s="685"/>
      <c r="OCB6" s="813"/>
      <c r="OCC6" s="811"/>
      <c r="OCD6" s="812"/>
      <c r="OCE6" s="812"/>
      <c r="OCF6" s="812"/>
      <c r="OCG6" s="595"/>
      <c r="OCH6" s="595"/>
      <c r="OCI6" s="685"/>
      <c r="OCJ6" s="813"/>
      <c r="OCK6" s="811"/>
      <c r="OCL6" s="812"/>
      <c r="OCM6" s="812"/>
      <c r="OCN6" s="812"/>
      <c r="OCO6" s="595"/>
      <c r="OCP6" s="595"/>
      <c r="OCQ6" s="685"/>
      <c r="OCR6" s="813"/>
      <c r="OCS6" s="811"/>
      <c r="OCT6" s="812"/>
      <c r="OCU6" s="812"/>
      <c r="OCV6" s="812"/>
      <c r="OCW6" s="595"/>
      <c r="OCX6" s="595"/>
      <c r="OCY6" s="685"/>
      <c r="OCZ6" s="813"/>
      <c r="ODA6" s="811"/>
      <c r="ODB6" s="812"/>
      <c r="ODC6" s="812"/>
      <c r="ODD6" s="812"/>
      <c r="ODE6" s="595"/>
      <c r="ODF6" s="595"/>
      <c r="ODG6" s="685"/>
      <c r="ODH6" s="813"/>
      <c r="ODI6" s="811"/>
      <c r="ODJ6" s="812"/>
      <c r="ODK6" s="812"/>
      <c r="ODL6" s="812"/>
      <c r="ODM6" s="595"/>
      <c r="ODN6" s="595"/>
      <c r="ODO6" s="685"/>
      <c r="ODP6" s="813"/>
      <c r="ODQ6" s="811"/>
      <c r="ODR6" s="812"/>
      <c r="ODS6" s="812"/>
      <c r="ODT6" s="812"/>
      <c r="ODU6" s="595"/>
      <c r="ODV6" s="595"/>
      <c r="ODW6" s="685"/>
      <c r="ODX6" s="813"/>
      <c r="ODY6" s="811"/>
      <c r="ODZ6" s="812"/>
      <c r="OEA6" s="812"/>
      <c r="OEB6" s="812"/>
      <c r="OEC6" s="595"/>
      <c r="OED6" s="595"/>
      <c r="OEE6" s="685"/>
      <c r="OEF6" s="813"/>
      <c r="OEG6" s="811"/>
      <c r="OEH6" s="812"/>
      <c r="OEI6" s="812"/>
      <c r="OEJ6" s="812"/>
      <c r="OEK6" s="595"/>
      <c r="OEL6" s="595"/>
      <c r="OEM6" s="685"/>
      <c r="OEN6" s="813"/>
      <c r="OEO6" s="811"/>
      <c r="OEP6" s="812"/>
      <c r="OEQ6" s="812"/>
      <c r="OER6" s="812"/>
      <c r="OES6" s="595"/>
      <c r="OET6" s="595"/>
      <c r="OEU6" s="685"/>
      <c r="OEV6" s="813"/>
      <c r="OEW6" s="811"/>
      <c r="OEX6" s="812"/>
      <c r="OEY6" s="812"/>
      <c r="OEZ6" s="812"/>
      <c r="OFA6" s="595"/>
      <c r="OFB6" s="595"/>
      <c r="OFC6" s="685"/>
      <c r="OFD6" s="813"/>
      <c r="OFE6" s="811"/>
      <c r="OFF6" s="812"/>
      <c r="OFG6" s="812"/>
      <c r="OFH6" s="812"/>
      <c r="OFI6" s="595"/>
      <c r="OFJ6" s="595"/>
      <c r="OFK6" s="685"/>
      <c r="OFL6" s="813"/>
      <c r="OFM6" s="811"/>
      <c r="OFN6" s="812"/>
      <c r="OFO6" s="812"/>
      <c r="OFP6" s="812"/>
      <c r="OFQ6" s="595"/>
      <c r="OFR6" s="595"/>
      <c r="OFS6" s="685"/>
      <c r="OFT6" s="813"/>
      <c r="OFU6" s="811"/>
      <c r="OFV6" s="812"/>
      <c r="OFW6" s="812"/>
      <c r="OFX6" s="812"/>
      <c r="OFY6" s="595"/>
      <c r="OFZ6" s="595"/>
      <c r="OGA6" s="685"/>
      <c r="OGB6" s="813"/>
      <c r="OGC6" s="811"/>
      <c r="OGD6" s="812"/>
      <c r="OGE6" s="812"/>
      <c r="OGF6" s="812"/>
      <c r="OGG6" s="595"/>
      <c r="OGH6" s="595"/>
      <c r="OGI6" s="685"/>
      <c r="OGJ6" s="813"/>
      <c r="OGK6" s="811"/>
      <c r="OGL6" s="812"/>
      <c r="OGM6" s="812"/>
      <c r="OGN6" s="812"/>
      <c r="OGO6" s="595"/>
      <c r="OGP6" s="595"/>
      <c r="OGQ6" s="685"/>
      <c r="OGR6" s="813"/>
      <c r="OGS6" s="811"/>
      <c r="OGT6" s="812"/>
      <c r="OGU6" s="812"/>
      <c r="OGV6" s="812"/>
      <c r="OGW6" s="595"/>
      <c r="OGX6" s="595"/>
      <c r="OGY6" s="685"/>
      <c r="OGZ6" s="813"/>
      <c r="OHA6" s="811"/>
      <c r="OHB6" s="812"/>
      <c r="OHC6" s="812"/>
      <c r="OHD6" s="812"/>
      <c r="OHE6" s="595"/>
      <c r="OHF6" s="595"/>
      <c r="OHG6" s="685"/>
      <c r="OHH6" s="813"/>
      <c r="OHI6" s="811"/>
      <c r="OHJ6" s="812"/>
      <c r="OHK6" s="812"/>
      <c r="OHL6" s="812"/>
      <c r="OHM6" s="595"/>
      <c r="OHN6" s="595"/>
      <c r="OHO6" s="685"/>
      <c r="OHP6" s="813"/>
      <c r="OHQ6" s="811"/>
      <c r="OHR6" s="812"/>
      <c r="OHS6" s="812"/>
      <c r="OHT6" s="812"/>
      <c r="OHU6" s="595"/>
      <c r="OHV6" s="595"/>
      <c r="OHW6" s="685"/>
      <c r="OHX6" s="813"/>
      <c r="OHY6" s="811"/>
      <c r="OHZ6" s="812"/>
      <c r="OIA6" s="812"/>
      <c r="OIB6" s="812"/>
      <c r="OIC6" s="595"/>
      <c r="OID6" s="595"/>
      <c r="OIE6" s="685"/>
      <c r="OIF6" s="813"/>
      <c r="OIG6" s="811"/>
      <c r="OIH6" s="812"/>
      <c r="OII6" s="812"/>
      <c r="OIJ6" s="812"/>
      <c r="OIK6" s="595"/>
      <c r="OIL6" s="595"/>
      <c r="OIM6" s="685"/>
      <c r="OIN6" s="813"/>
      <c r="OIO6" s="811"/>
      <c r="OIP6" s="812"/>
      <c r="OIQ6" s="812"/>
      <c r="OIR6" s="812"/>
      <c r="OIS6" s="595"/>
      <c r="OIT6" s="595"/>
      <c r="OIU6" s="685"/>
      <c r="OIV6" s="813"/>
      <c r="OIW6" s="811"/>
      <c r="OIX6" s="812"/>
      <c r="OIY6" s="812"/>
      <c r="OIZ6" s="812"/>
      <c r="OJA6" s="595"/>
      <c r="OJB6" s="595"/>
      <c r="OJC6" s="685"/>
      <c r="OJD6" s="813"/>
      <c r="OJE6" s="811"/>
      <c r="OJF6" s="812"/>
      <c r="OJG6" s="812"/>
      <c r="OJH6" s="812"/>
      <c r="OJI6" s="595"/>
      <c r="OJJ6" s="595"/>
      <c r="OJK6" s="685"/>
      <c r="OJL6" s="813"/>
      <c r="OJM6" s="811"/>
      <c r="OJN6" s="812"/>
      <c r="OJO6" s="812"/>
      <c r="OJP6" s="812"/>
      <c r="OJQ6" s="595"/>
      <c r="OJR6" s="595"/>
      <c r="OJS6" s="685"/>
      <c r="OJT6" s="813"/>
      <c r="OJU6" s="811"/>
      <c r="OJV6" s="812"/>
      <c r="OJW6" s="812"/>
      <c r="OJX6" s="812"/>
      <c r="OJY6" s="595"/>
      <c r="OJZ6" s="595"/>
      <c r="OKA6" s="685"/>
      <c r="OKB6" s="813"/>
      <c r="OKC6" s="811"/>
      <c r="OKD6" s="812"/>
      <c r="OKE6" s="812"/>
      <c r="OKF6" s="812"/>
      <c r="OKG6" s="595"/>
      <c r="OKH6" s="595"/>
      <c r="OKI6" s="685"/>
      <c r="OKJ6" s="813"/>
      <c r="OKK6" s="811"/>
      <c r="OKL6" s="812"/>
      <c r="OKM6" s="812"/>
      <c r="OKN6" s="812"/>
      <c r="OKO6" s="595"/>
      <c r="OKP6" s="595"/>
      <c r="OKQ6" s="685"/>
      <c r="OKR6" s="813"/>
      <c r="OKS6" s="811"/>
      <c r="OKT6" s="812"/>
      <c r="OKU6" s="812"/>
      <c r="OKV6" s="812"/>
      <c r="OKW6" s="595"/>
      <c r="OKX6" s="595"/>
      <c r="OKY6" s="685"/>
      <c r="OKZ6" s="813"/>
      <c r="OLA6" s="811"/>
      <c r="OLB6" s="812"/>
      <c r="OLC6" s="812"/>
      <c r="OLD6" s="812"/>
      <c r="OLE6" s="595"/>
      <c r="OLF6" s="595"/>
      <c r="OLG6" s="685"/>
      <c r="OLH6" s="813"/>
      <c r="OLI6" s="811"/>
      <c r="OLJ6" s="812"/>
      <c r="OLK6" s="812"/>
      <c r="OLL6" s="812"/>
      <c r="OLM6" s="595"/>
      <c r="OLN6" s="595"/>
      <c r="OLO6" s="685"/>
      <c r="OLP6" s="813"/>
      <c r="OLQ6" s="811"/>
      <c r="OLR6" s="812"/>
      <c r="OLS6" s="812"/>
      <c r="OLT6" s="812"/>
      <c r="OLU6" s="595"/>
      <c r="OLV6" s="595"/>
      <c r="OLW6" s="685"/>
      <c r="OLX6" s="813"/>
      <c r="OLY6" s="811"/>
      <c r="OLZ6" s="812"/>
      <c r="OMA6" s="812"/>
      <c r="OMB6" s="812"/>
      <c r="OMC6" s="595"/>
      <c r="OMD6" s="595"/>
      <c r="OME6" s="685"/>
      <c r="OMF6" s="813"/>
      <c r="OMG6" s="811"/>
      <c r="OMH6" s="812"/>
      <c r="OMI6" s="812"/>
      <c r="OMJ6" s="812"/>
      <c r="OMK6" s="595"/>
      <c r="OML6" s="595"/>
      <c r="OMM6" s="685"/>
      <c r="OMN6" s="813"/>
      <c r="OMO6" s="811"/>
      <c r="OMP6" s="812"/>
      <c r="OMQ6" s="812"/>
      <c r="OMR6" s="812"/>
      <c r="OMS6" s="595"/>
      <c r="OMT6" s="595"/>
      <c r="OMU6" s="685"/>
      <c r="OMV6" s="813"/>
      <c r="OMW6" s="811"/>
      <c r="OMX6" s="812"/>
      <c r="OMY6" s="812"/>
      <c r="OMZ6" s="812"/>
      <c r="ONA6" s="595"/>
      <c r="ONB6" s="595"/>
      <c r="ONC6" s="685"/>
      <c r="OND6" s="813"/>
      <c r="ONE6" s="811"/>
      <c r="ONF6" s="812"/>
      <c r="ONG6" s="812"/>
      <c r="ONH6" s="812"/>
      <c r="ONI6" s="595"/>
      <c r="ONJ6" s="595"/>
      <c r="ONK6" s="685"/>
      <c r="ONL6" s="813"/>
      <c r="ONM6" s="811"/>
      <c r="ONN6" s="812"/>
      <c r="ONO6" s="812"/>
      <c r="ONP6" s="812"/>
      <c r="ONQ6" s="595"/>
      <c r="ONR6" s="595"/>
      <c r="ONS6" s="685"/>
      <c r="ONT6" s="813"/>
      <c r="ONU6" s="811"/>
      <c r="ONV6" s="812"/>
      <c r="ONW6" s="812"/>
      <c r="ONX6" s="812"/>
      <c r="ONY6" s="595"/>
      <c r="ONZ6" s="595"/>
      <c r="OOA6" s="685"/>
      <c r="OOB6" s="813"/>
      <c r="OOC6" s="811"/>
      <c r="OOD6" s="812"/>
      <c r="OOE6" s="812"/>
      <c r="OOF6" s="812"/>
      <c r="OOG6" s="595"/>
      <c r="OOH6" s="595"/>
      <c r="OOI6" s="685"/>
      <c r="OOJ6" s="813"/>
      <c r="OOK6" s="811"/>
      <c r="OOL6" s="812"/>
      <c r="OOM6" s="812"/>
      <c r="OON6" s="812"/>
      <c r="OOO6" s="595"/>
      <c r="OOP6" s="595"/>
      <c r="OOQ6" s="685"/>
      <c r="OOR6" s="813"/>
      <c r="OOS6" s="811"/>
      <c r="OOT6" s="812"/>
      <c r="OOU6" s="812"/>
      <c r="OOV6" s="812"/>
      <c r="OOW6" s="595"/>
      <c r="OOX6" s="595"/>
      <c r="OOY6" s="685"/>
      <c r="OOZ6" s="813"/>
      <c r="OPA6" s="811"/>
      <c r="OPB6" s="812"/>
      <c r="OPC6" s="812"/>
      <c r="OPD6" s="812"/>
      <c r="OPE6" s="595"/>
      <c r="OPF6" s="595"/>
      <c r="OPG6" s="685"/>
      <c r="OPH6" s="813"/>
      <c r="OPI6" s="811"/>
      <c r="OPJ6" s="812"/>
      <c r="OPK6" s="812"/>
      <c r="OPL6" s="812"/>
      <c r="OPM6" s="595"/>
      <c r="OPN6" s="595"/>
      <c r="OPO6" s="685"/>
      <c r="OPP6" s="813"/>
      <c r="OPQ6" s="811"/>
      <c r="OPR6" s="812"/>
      <c r="OPS6" s="812"/>
      <c r="OPT6" s="812"/>
      <c r="OPU6" s="595"/>
      <c r="OPV6" s="595"/>
      <c r="OPW6" s="685"/>
      <c r="OPX6" s="813"/>
      <c r="OPY6" s="811"/>
      <c r="OPZ6" s="812"/>
      <c r="OQA6" s="812"/>
      <c r="OQB6" s="812"/>
      <c r="OQC6" s="595"/>
      <c r="OQD6" s="595"/>
      <c r="OQE6" s="685"/>
      <c r="OQF6" s="813"/>
      <c r="OQG6" s="811"/>
      <c r="OQH6" s="812"/>
      <c r="OQI6" s="812"/>
      <c r="OQJ6" s="812"/>
      <c r="OQK6" s="595"/>
      <c r="OQL6" s="595"/>
      <c r="OQM6" s="685"/>
      <c r="OQN6" s="813"/>
      <c r="OQO6" s="811"/>
      <c r="OQP6" s="812"/>
      <c r="OQQ6" s="812"/>
      <c r="OQR6" s="812"/>
      <c r="OQS6" s="595"/>
      <c r="OQT6" s="595"/>
      <c r="OQU6" s="685"/>
      <c r="OQV6" s="813"/>
      <c r="OQW6" s="811"/>
      <c r="OQX6" s="812"/>
      <c r="OQY6" s="812"/>
      <c r="OQZ6" s="812"/>
      <c r="ORA6" s="595"/>
      <c r="ORB6" s="595"/>
      <c r="ORC6" s="685"/>
      <c r="ORD6" s="813"/>
      <c r="ORE6" s="811"/>
      <c r="ORF6" s="812"/>
      <c r="ORG6" s="812"/>
      <c r="ORH6" s="812"/>
      <c r="ORI6" s="595"/>
      <c r="ORJ6" s="595"/>
      <c r="ORK6" s="685"/>
      <c r="ORL6" s="813"/>
      <c r="ORM6" s="811"/>
      <c r="ORN6" s="812"/>
      <c r="ORO6" s="812"/>
      <c r="ORP6" s="812"/>
      <c r="ORQ6" s="595"/>
      <c r="ORR6" s="595"/>
      <c r="ORS6" s="685"/>
      <c r="ORT6" s="813"/>
      <c r="ORU6" s="811"/>
      <c r="ORV6" s="812"/>
      <c r="ORW6" s="812"/>
      <c r="ORX6" s="812"/>
      <c r="ORY6" s="595"/>
      <c r="ORZ6" s="595"/>
      <c r="OSA6" s="685"/>
      <c r="OSB6" s="813"/>
      <c r="OSC6" s="811"/>
      <c r="OSD6" s="812"/>
      <c r="OSE6" s="812"/>
      <c r="OSF6" s="812"/>
      <c r="OSG6" s="595"/>
      <c r="OSH6" s="595"/>
      <c r="OSI6" s="685"/>
      <c r="OSJ6" s="813"/>
      <c r="OSK6" s="811"/>
      <c r="OSL6" s="812"/>
      <c r="OSM6" s="812"/>
      <c r="OSN6" s="812"/>
      <c r="OSO6" s="595"/>
      <c r="OSP6" s="595"/>
      <c r="OSQ6" s="685"/>
      <c r="OSR6" s="813"/>
      <c r="OSS6" s="811"/>
      <c r="OST6" s="812"/>
      <c r="OSU6" s="812"/>
      <c r="OSV6" s="812"/>
      <c r="OSW6" s="595"/>
      <c r="OSX6" s="595"/>
      <c r="OSY6" s="685"/>
      <c r="OSZ6" s="813"/>
      <c r="OTA6" s="811"/>
      <c r="OTB6" s="812"/>
      <c r="OTC6" s="812"/>
      <c r="OTD6" s="812"/>
      <c r="OTE6" s="595"/>
      <c r="OTF6" s="595"/>
      <c r="OTG6" s="685"/>
      <c r="OTH6" s="813"/>
      <c r="OTI6" s="811"/>
      <c r="OTJ6" s="812"/>
      <c r="OTK6" s="812"/>
      <c r="OTL6" s="812"/>
      <c r="OTM6" s="595"/>
      <c r="OTN6" s="595"/>
      <c r="OTO6" s="685"/>
      <c r="OTP6" s="813"/>
      <c r="OTQ6" s="811"/>
      <c r="OTR6" s="812"/>
      <c r="OTS6" s="812"/>
      <c r="OTT6" s="812"/>
      <c r="OTU6" s="595"/>
      <c r="OTV6" s="595"/>
      <c r="OTW6" s="685"/>
      <c r="OTX6" s="813"/>
      <c r="OTY6" s="811"/>
      <c r="OTZ6" s="812"/>
      <c r="OUA6" s="812"/>
      <c r="OUB6" s="812"/>
      <c r="OUC6" s="595"/>
      <c r="OUD6" s="595"/>
      <c r="OUE6" s="685"/>
      <c r="OUF6" s="813"/>
      <c r="OUG6" s="811"/>
      <c r="OUH6" s="812"/>
      <c r="OUI6" s="812"/>
      <c r="OUJ6" s="812"/>
      <c r="OUK6" s="595"/>
      <c r="OUL6" s="595"/>
      <c r="OUM6" s="685"/>
      <c r="OUN6" s="813"/>
      <c r="OUO6" s="811"/>
      <c r="OUP6" s="812"/>
      <c r="OUQ6" s="812"/>
      <c r="OUR6" s="812"/>
      <c r="OUS6" s="595"/>
      <c r="OUT6" s="595"/>
      <c r="OUU6" s="685"/>
      <c r="OUV6" s="813"/>
      <c r="OUW6" s="811"/>
      <c r="OUX6" s="812"/>
      <c r="OUY6" s="812"/>
      <c r="OUZ6" s="812"/>
      <c r="OVA6" s="595"/>
      <c r="OVB6" s="595"/>
      <c r="OVC6" s="685"/>
      <c r="OVD6" s="813"/>
      <c r="OVE6" s="811"/>
      <c r="OVF6" s="812"/>
      <c r="OVG6" s="812"/>
      <c r="OVH6" s="812"/>
      <c r="OVI6" s="595"/>
      <c r="OVJ6" s="595"/>
      <c r="OVK6" s="685"/>
      <c r="OVL6" s="813"/>
      <c r="OVM6" s="811"/>
      <c r="OVN6" s="812"/>
      <c r="OVO6" s="812"/>
      <c r="OVP6" s="812"/>
      <c r="OVQ6" s="595"/>
      <c r="OVR6" s="595"/>
      <c r="OVS6" s="685"/>
      <c r="OVT6" s="813"/>
      <c r="OVU6" s="811"/>
      <c r="OVV6" s="812"/>
      <c r="OVW6" s="812"/>
      <c r="OVX6" s="812"/>
      <c r="OVY6" s="595"/>
      <c r="OVZ6" s="595"/>
      <c r="OWA6" s="685"/>
      <c r="OWB6" s="813"/>
      <c r="OWC6" s="811"/>
      <c r="OWD6" s="812"/>
      <c r="OWE6" s="812"/>
      <c r="OWF6" s="812"/>
      <c r="OWG6" s="595"/>
      <c r="OWH6" s="595"/>
      <c r="OWI6" s="685"/>
      <c r="OWJ6" s="813"/>
      <c r="OWK6" s="811"/>
      <c r="OWL6" s="812"/>
      <c r="OWM6" s="812"/>
      <c r="OWN6" s="812"/>
      <c r="OWO6" s="595"/>
      <c r="OWP6" s="595"/>
      <c r="OWQ6" s="685"/>
      <c r="OWR6" s="813"/>
      <c r="OWS6" s="811"/>
      <c r="OWT6" s="812"/>
      <c r="OWU6" s="812"/>
      <c r="OWV6" s="812"/>
      <c r="OWW6" s="595"/>
      <c r="OWX6" s="595"/>
      <c r="OWY6" s="685"/>
      <c r="OWZ6" s="813"/>
      <c r="OXA6" s="811"/>
      <c r="OXB6" s="812"/>
      <c r="OXC6" s="812"/>
      <c r="OXD6" s="812"/>
      <c r="OXE6" s="595"/>
      <c r="OXF6" s="595"/>
      <c r="OXG6" s="685"/>
      <c r="OXH6" s="813"/>
      <c r="OXI6" s="811"/>
      <c r="OXJ6" s="812"/>
      <c r="OXK6" s="812"/>
      <c r="OXL6" s="812"/>
      <c r="OXM6" s="595"/>
      <c r="OXN6" s="595"/>
      <c r="OXO6" s="685"/>
      <c r="OXP6" s="813"/>
      <c r="OXQ6" s="811"/>
      <c r="OXR6" s="812"/>
      <c r="OXS6" s="812"/>
      <c r="OXT6" s="812"/>
      <c r="OXU6" s="595"/>
      <c r="OXV6" s="595"/>
      <c r="OXW6" s="685"/>
      <c r="OXX6" s="813"/>
      <c r="OXY6" s="811"/>
      <c r="OXZ6" s="812"/>
      <c r="OYA6" s="812"/>
      <c r="OYB6" s="812"/>
      <c r="OYC6" s="595"/>
      <c r="OYD6" s="595"/>
      <c r="OYE6" s="685"/>
      <c r="OYF6" s="813"/>
      <c r="OYG6" s="811"/>
      <c r="OYH6" s="812"/>
      <c r="OYI6" s="812"/>
      <c r="OYJ6" s="812"/>
      <c r="OYK6" s="595"/>
      <c r="OYL6" s="595"/>
      <c r="OYM6" s="685"/>
      <c r="OYN6" s="813"/>
      <c r="OYO6" s="811"/>
      <c r="OYP6" s="812"/>
      <c r="OYQ6" s="812"/>
      <c r="OYR6" s="812"/>
      <c r="OYS6" s="595"/>
      <c r="OYT6" s="595"/>
      <c r="OYU6" s="685"/>
      <c r="OYV6" s="813"/>
      <c r="OYW6" s="811"/>
      <c r="OYX6" s="812"/>
      <c r="OYY6" s="812"/>
      <c r="OYZ6" s="812"/>
      <c r="OZA6" s="595"/>
      <c r="OZB6" s="595"/>
      <c r="OZC6" s="685"/>
      <c r="OZD6" s="813"/>
      <c r="OZE6" s="811"/>
      <c r="OZF6" s="812"/>
      <c r="OZG6" s="812"/>
      <c r="OZH6" s="812"/>
      <c r="OZI6" s="595"/>
      <c r="OZJ6" s="595"/>
      <c r="OZK6" s="685"/>
      <c r="OZL6" s="813"/>
      <c r="OZM6" s="811"/>
      <c r="OZN6" s="812"/>
      <c r="OZO6" s="812"/>
      <c r="OZP6" s="812"/>
      <c r="OZQ6" s="595"/>
      <c r="OZR6" s="595"/>
      <c r="OZS6" s="685"/>
      <c r="OZT6" s="813"/>
      <c r="OZU6" s="811"/>
      <c r="OZV6" s="812"/>
      <c r="OZW6" s="812"/>
      <c r="OZX6" s="812"/>
      <c r="OZY6" s="595"/>
      <c r="OZZ6" s="595"/>
      <c r="PAA6" s="685"/>
      <c r="PAB6" s="813"/>
      <c r="PAC6" s="811"/>
      <c r="PAD6" s="812"/>
      <c r="PAE6" s="812"/>
      <c r="PAF6" s="812"/>
      <c r="PAG6" s="595"/>
      <c r="PAH6" s="595"/>
      <c r="PAI6" s="685"/>
      <c r="PAJ6" s="813"/>
      <c r="PAK6" s="811"/>
      <c r="PAL6" s="812"/>
      <c r="PAM6" s="812"/>
      <c r="PAN6" s="812"/>
      <c r="PAO6" s="595"/>
      <c r="PAP6" s="595"/>
      <c r="PAQ6" s="685"/>
      <c r="PAR6" s="813"/>
      <c r="PAS6" s="811"/>
      <c r="PAT6" s="812"/>
      <c r="PAU6" s="812"/>
      <c r="PAV6" s="812"/>
      <c r="PAW6" s="595"/>
      <c r="PAX6" s="595"/>
      <c r="PAY6" s="685"/>
      <c r="PAZ6" s="813"/>
      <c r="PBA6" s="811"/>
      <c r="PBB6" s="812"/>
      <c r="PBC6" s="812"/>
      <c r="PBD6" s="812"/>
      <c r="PBE6" s="595"/>
      <c r="PBF6" s="595"/>
      <c r="PBG6" s="685"/>
      <c r="PBH6" s="813"/>
      <c r="PBI6" s="811"/>
      <c r="PBJ6" s="812"/>
      <c r="PBK6" s="812"/>
      <c r="PBL6" s="812"/>
      <c r="PBM6" s="595"/>
      <c r="PBN6" s="595"/>
      <c r="PBO6" s="685"/>
      <c r="PBP6" s="813"/>
      <c r="PBQ6" s="811"/>
      <c r="PBR6" s="812"/>
      <c r="PBS6" s="812"/>
      <c r="PBT6" s="812"/>
      <c r="PBU6" s="595"/>
      <c r="PBV6" s="595"/>
      <c r="PBW6" s="685"/>
      <c r="PBX6" s="813"/>
      <c r="PBY6" s="811"/>
      <c r="PBZ6" s="812"/>
      <c r="PCA6" s="812"/>
      <c r="PCB6" s="812"/>
      <c r="PCC6" s="595"/>
      <c r="PCD6" s="595"/>
      <c r="PCE6" s="685"/>
      <c r="PCF6" s="813"/>
      <c r="PCG6" s="811"/>
      <c r="PCH6" s="812"/>
      <c r="PCI6" s="812"/>
      <c r="PCJ6" s="812"/>
      <c r="PCK6" s="595"/>
      <c r="PCL6" s="595"/>
      <c r="PCM6" s="685"/>
      <c r="PCN6" s="813"/>
      <c r="PCO6" s="811"/>
      <c r="PCP6" s="812"/>
      <c r="PCQ6" s="812"/>
      <c r="PCR6" s="812"/>
      <c r="PCS6" s="595"/>
      <c r="PCT6" s="595"/>
      <c r="PCU6" s="685"/>
      <c r="PCV6" s="813"/>
      <c r="PCW6" s="811"/>
      <c r="PCX6" s="812"/>
      <c r="PCY6" s="812"/>
      <c r="PCZ6" s="812"/>
      <c r="PDA6" s="595"/>
      <c r="PDB6" s="595"/>
      <c r="PDC6" s="685"/>
      <c r="PDD6" s="813"/>
      <c r="PDE6" s="811"/>
      <c r="PDF6" s="812"/>
      <c r="PDG6" s="812"/>
      <c r="PDH6" s="812"/>
      <c r="PDI6" s="595"/>
      <c r="PDJ6" s="595"/>
      <c r="PDK6" s="685"/>
      <c r="PDL6" s="813"/>
      <c r="PDM6" s="811"/>
      <c r="PDN6" s="812"/>
      <c r="PDO6" s="812"/>
      <c r="PDP6" s="812"/>
      <c r="PDQ6" s="595"/>
      <c r="PDR6" s="595"/>
      <c r="PDS6" s="685"/>
      <c r="PDT6" s="813"/>
      <c r="PDU6" s="811"/>
      <c r="PDV6" s="812"/>
      <c r="PDW6" s="812"/>
      <c r="PDX6" s="812"/>
      <c r="PDY6" s="595"/>
      <c r="PDZ6" s="595"/>
      <c r="PEA6" s="685"/>
      <c r="PEB6" s="813"/>
      <c r="PEC6" s="811"/>
      <c r="PED6" s="812"/>
      <c r="PEE6" s="812"/>
      <c r="PEF6" s="812"/>
      <c r="PEG6" s="595"/>
      <c r="PEH6" s="595"/>
      <c r="PEI6" s="685"/>
      <c r="PEJ6" s="813"/>
      <c r="PEK6" s="811"/>
      <c r="PEL6" s="812"/>
      <c r="PEM6" s="812"/>
      <c r="PEN6" s="812"/>
      <c r="PEO6" s="595"/>
      <c r="PEP6" s="595"/>
      <c r="PEQ6" s="685"/>
      <c r="PER6" s="813"/>
      <c r="PES6" s="811"/>
      <c r="PET6" s="812"/>
      <c r="PEU6" s="812"/>
      <c r="PEV6" s="812"/>
      <c r="PEW6" s="595"/>
      <c r="PEX6" s="595"/>
      <c r="PEY6" s="685"/>
      <c r="PEZ6" s="813"/>
      <c r="PFA6" s="811"/>
      <c r="PFB6" s="812"/>
      <c r="PFC6" s="812"/>
      <c r="PFD6" s="812"/>
      <c r="PFE6" s="595"/>
      <c r="PFF6" s="595"/>
      <c r="PFG6" s="685"/>
      <c r="PFH6" s="813"/>
      <c r="PFI6" s="811"/>
      <c r="PFJ6" s="812"/>
      <c r="PFK6" s="812"/>
      <c r="PFL6" s="812"/>
      <c r="PFM6" s="595"/>
      <c r="PFN6" s="595"/>
      <c r="PFO6" s="685"/>
      <c r="PFP6" s="813"/>
      <c r="PFQ6" s="811"/>
      <c r="PFR6" s="812"/>
      <c r="PFS6" s="812"/>
      <c r="PFT6" s="812"/>
      <c r="PFU6" s="595"/>
      <c r="PFV6" s="595"/>
      <c r="PFW6" s="685"/>
      <c r="PFX6" s="813"/>
      <c r="PFY6" s="811"/>
      <c r="PFZ6" s="812"/>
      <c r="PGA6" s="812"/>
      <c r="PGB6" s="812"/>
      <c r="PGC6" s="595"/>
      <c r="PGD6" s="595"/>
      <c r="PGE6" s="685"/>
      <c r="PGF6" s="813"/>
      <c r="PGG6" s="811"/>
      <c r="PGH6" s="812"/>
      <c r="PGI6" s="812"/>
      <c r="PGJ6" s="812"/>
      <c r="PGK6" s="595"/>
      <c r="PGL6" s="595"/>
      <c r="PGM6" s="685"/>
      <c r="PGN6" s="813"/>
      <c r="PGO6" s="811"/>
      <c r="PGP6" s="812"/>
      <c r="PGQ6" s="812"/>
      <c r="PGR6" s="812"/>
      <c r="PGS6" s="595"/>
      <c r="PGT6" s="595"/>
      <c r="PGU6" s="685"/>
      <c r="PGV6" s="813"/>
      <c r="PGW6" s="811"/>
      <c r="PGX6" s="812"/>
      <c r="PGY6" s="812"/>
      <c r="PGZ6" s="812"/>
      <c r="PHA6" s="595"/>
      <c r="PHB6" s="595"/>
      <c r="PHC6" s="685"/>
      <c r="PHD6" s="813"/>
      <c r="PHE6" s="811"/>
      <c r="PHF6" s="812"/>
      <c r="PHG6" s="812"/>
      <c r="PHH6" s="812"/>
      <c r="PHI6" s="595"/>
      <c r="PHJ6" s="595"/>
      <c r="PHK6" s="685"/>
      <c r="PHL6" s="813"/>
      <c r="PHM6" s="811"/>
      <c r="PHN6" s="812"/>
      <c r="PHO6" s="812"/>
      <c r="PHP6" s="812"/>
      <c r="PHQ6" s="595"/>
      <c r="PHR6" s="595"/>
      <c r="PHS6" s="685"/>
      <c r="PHT6" s="813"/>
      <c r="PHU6" s="811"/>
      <c r="PHV6" s="812"/>
      <c r="PHW6" s="812"/>
      <c r="PHX6" s="812"/>
      <c r="PHY6" s="595"/>
      <c r="PHZ6" s="595"/>
      <c r="PIA6" s="685"/>
      <c r="PIB6" s="813"/>
      <c r="PIC6" s="811"/>
      <c r="PID6" s="812"/>
      <c r="PIE6" s="812"/>
      <c r="PIF6" s="812"/>
      <c r="PIG6" s="595"/>
      <c r="PIH6" s="595"/>
      <c r="PII6" s="685"/>
      <c r="PIJ6" s="813"/>
      <c r="PIK6" s="811"/>
      <c r="PIL6" s="812"/>
      <c r="PIM6" s="812"/>
      <c r="PIN6" s="812"/>
      <c r="PIO6" s="595"/>
      <c r="PIP6" s="595"/>
      <c r="PIQ6" s="685"/>
      <c r="PIR6" s="813"/>
      <c r="PIS6" s="811"/>
      <c r="PIT6" s="812"/>
      <c r="PIU6" s="812"/>
      <c r="PIV6" s="812"/>
      <c r="PIW6" s="595"/>
      <c r="PIX6" s="595"/>
      <c r="PIY6" s="685"/>
      <c r="PIZ6" s="813"/>
      <c r="PJA6" s="811"/>
      <c r="PJB6" s="812"/>
      <c r="PJC6" s="812"/>
      <c r="PJD6" s="812"/>
      <c r="PJE6" s="595"/>
      <c r="PJF6" s="595"/>
      <c r="PJG6" s="685"/>
      <c r="PJH6" s="813"/>
      <c r="PJI6" s="811"/>
      <c r="PJJ6" s="812"/>
      <c r="PJK6" s="812"/>
      <c r="PJL6" s="812"/>
      <c r="PJM6" s="595"/>
      <c r="PJN6" s="595"/>
      <c r="PJO6" s="685"/>
      <c r="PJP6" s="813"/>
      <c r="PJQ6" s="811"/>
      <c r="PJR6" s="812"/>
      <c r="PJS6" s="812"/>
      <c r="PJT6" s="812"/>
      <c r="PJU6" s="595"/>
      <c r="PJV6" s="595"/>
      <c r="PJW6" s="685"/>
      <c r="PJX6" s="813"/>
      <c r="PJY6" s="811"/>
      <c r="PJZ6" s="812"/>
      <c r="PKA6" s="812"/>
      <c r="PKB6" s="812"/>
      <c r="PKC6" s="595"/>
      <c r="PKD6" s="595"/>
      <c r="PKE6" s="685"/>
      <c r="PKF6" s="813"/>
      <c r="PKG6" s="811"/>
      <c r="PKH6" s="812"/>
      <c r="PKI6" s="812"/>
      <c r="PKJ6" s="812"/>
      <c r="PKK6" s="595"/>
      <c r="PKL6" s="595"/>
      <c r="PKM6" s="685"/>
      <c r="PKN6" s="813"/>
      <c r="PKO6" s="811"/>
      <c r="PKP6" s="812"/>
      <c r="PKQ6" s="812"/>
      <c r="PKR6" s="812"/>
      <c r="PKS6" s="595"/>
      <c r="PKT6" s="595"/>
      <c r="PKU6" s="685"/>
      <c r="PKV6" s="813"/>
      <c r="PKW6" s="811"/>
      <c r="PKX6" s="812"/>
      <c r="PKY6" s="812"/>
      <c r="PKZ6" s="812"/>
      <c r="PLA6" s="595"/>
      <c r="PLB6" s="595"/>
      <c r="PLC6" s="685"/>
      <c r="PLD6" s="813"/>
      <c r="PLE6" s="811"/>
      <c r="PLF6" s="812"/>
      <c r="PLG6" s="812"/>
      <c r="PLH6" s="812"/>
      <c r="PLI6" s="595"/>
      <c r="PLJ6" s="595"/>
      <c r="PLK6" s="685"/>
      <c r="PLL6" s="813"/>
      <c r="PLM6" s="811"/>
      <c r="PLN6" s="812"/>
      <c r="PLO6" s="812"/>
      <c r="PLP6" s="812"/>
      <c r="PLQ6" s="595"/>
      <c r="PLR6" s="595"/>
      <c r="PLS6" s="685"/>
      <c r="PLT6" s="813"/>
      <c r="PLU6" s="811"/>
      <c r="PLV6" s="812"/>
      <c r="PLW6" s="812"/>
      <c r="PLX6" s="812"/>
      <c r="PLY6" s="595"/>
      <c r="PLZ6" s="595"/>
      <c r="PMA6" s="685"/>
      <c r="PMB6" s="813"/>
      <c r="PMC6" s="811"/>
      <c r="PMD6" s="812"/>
      <c r="PME6" s="812"/>
      <c r="PMF6" s="812"/>
      <c r="PMG6" s="595"/>
      <c r="PMH6" s="595"/>
      <c r="PMI6" s="685"/>
      <c r="PMJ6" s="813"/>
      <c r="PMK6" s="811"/>
      <c r="PML6" s="812"/>
      <c r="PMM6" s="812"/>
      <c r="PMN6" s="812"/>
      <c r="PMO6" s="595"/>
      <c r="PMP6" s="595"/>
      <c r="PMQ6" s="685"/>
      <c r="PMR6" s="813"/>
      <c r="PMS6" s="811"/>
      <c r="PMT6" s="812"/>
      <c r="PMU6" s="812"/>
      <c r="PMV6" s="812"/>
      <c r="PMW6" s="595"/>
      <c r="PMX6" s="595"/>
      <c r="PMY6" s="685"/>
      <c r="PMZ6" s="813"/>
      <c r="PNA6" s="811"/>
      <c r="PNB6" s="812"/>
      <c r="PNC6" s="812"/>
      <c r="PND6" s="812"/>
      <c r="PNE6" s="595"/>
      <c r="PNF6" s="595"/>
      <c r="PNG6" s="685"/>
      <c r="PNH6" s="813"/>
      <c r="PNI6" s="811"/>
      <c r="PNJ6" s="812"/>
      <c r="PNK6" s="812"/>
      <c r="PNL6" s="812"/>
      <c r="PNM6" s="595"/>
      <c r="PNN6" s="595"/>
      <c r="PNO6" s="685"/>
      <c r="PNP6" s="813"/>
      <c r="PNQ6" s="811"/>
      <c r="PNR6" s="812"/>
      <c r="PNS6" s="812"/>
      <c r="PNT6" s="812"/>
      <c r="PNU6" s="595"/>
      <c r="PNV6" s="595"/>
      <c r="PNW6" s="685"/>
      <c r="PNX6" s="813"/>
      <c r="PNY6" s="811"/>
      <c r="PNZ6" s="812"/>
      <c r="POA6" s="812"/>
      <c r="POB6" s="812"/>
      <c r="POC6" s="595"/>
      <c r="POD6" s="595"/>
      <c r="POE6" s="685"/>
      <c r="POF6" s="813"/>
      <c r="POG6" s="811"/>
      <c r="POH6" s="812"/>
      <c r="POI6" s="812"/>
      <c r="POJ6" s="812"/>
      <c r="POK6" s="595"/>
      <c r="POL6" s="595"/>
      <c r="POM6" s="685"/>
      <c r="PON6" s="813"/>
      <c r="POO6" s="811"/>
      <c r="POP6" s="812"/>
      <c r="POQ6" s="812"/>
      <c r="POR6" s="812"/>
      <c r="POS6" s="595"/>
      <c r="POT6" s="595"/>
      <c r="POU6" s="685"/>
      <c r="POV6" s="813"/>
      <c r="POW6" s="811"/>
      <c r="POX6" s="812"/>
      <c r="POY6" s="812"/>
      <c r="POZ6" s="812"/>
      <c r="PPA6" s="595"/>
      <c r="PPB6" s="595"/>
      <c r="PPC6" s="685"/>
      <c r="PPD6" s="813"/>
      <c r="PPE6" s="811"/>
      <c r="PPF6" s="812"/>
      <c r="PPG6" s="812"/>
      <c r="PPH6" s="812"/>
      <c r="PPI6" s="595"/>
      <c r="PPJ6" s="595"/>
      <c r="PPK6" s="685"/>
      <c r="PPL6" s="813"/>
      <c r="PPM6" s="811"/>
      <c r="PPN6" s="812"/>
      <c r="PPO6" s="812"/>
      <c r="PPP6" s="812"/>
      <c r="PPQ6" s="595"/>
      <c r="PPR6" s="595"/>
      <c r="PPS6" s="685"/>
      <c r="PPT6" s="813"/>
      <c r="PPU6" s="811"/>
      <c r="PPV6" s="812"/>
      <c r="PPW6" s="812"/>
      <c r="PPX6" s="812"/>
      <c r="PPY6" s="595"/>
      <c r="PPZ6" s="595"/>
      <c r="PQA6" s="685"/>
      <c r="PQB6" s="813"/>
      <c r="PQC6" s="811"/>
      <c r="PQD6" s="812"/>
      <c r="PQE6" s="812"/>
      <c r="PQF6" s="812"/>
      <c r="PQG6" s="595"/>
      <c r="PQH6" s="595"/>
      <c r="PQI6" s="685"/>
      <c r="PQJ6" s="813"/>
      <c r="PQK6" s="811"/>
      <c r="PQL6" s="812"/>
      <c r="PQM6" s="812"/>
      <c r="PQN6" s="812"/>
      <c r="PQO6" s="595"/>
      <c r="PQP6" s="595"/>
      <c r="PQQ6" s="685"/>
      <c r="PQR6" s="813"/>
      <c r="PQS6" s="811"/>
      <c r="PQT6" s="812"/>
      <c r="PQU6" s="812"/>
      <c r="PQV6" s="812"/>
      <c r="PQW6" s="595"/>
      <c r="PQX6" s="595"/>
      <c r="PQY6" s="685"/>
      <c r="PQZ6" s="813"/>
      <c r="PRA6" s="811"/>
      <c r="PRB6" s="812"/>
      <c r="PRC6" s="812"/>
      <c r="PRD6" s="812"/>
      <c r="PRE6" s="595"/>
      <c r="PRF6" s="595"/>
      <c r="PRG6" s="685"/>
      <c r="PRH6" s="813"/>
      <c r="PRI6" s="811"/>
      <c r="PRJ6" s="812"/>
      <c r="PRK6" s="812"/>
      <c r="PRL6" s="812"/>
      <c r="PRM6" s="595"/>
      <c r="PRN6" s="595"/>
      <c r="PRO6" s="685"/>
      <c r="PRP6" s="813"/>
      <c r="PRQ6" s="811"/>
      <c r="PRR6" s="812"/>
      <c r="PRS6" s="812"/>
      <c r="PRT6" s="812"/>
      <c r="PRU6" s="595"/>
      <c r="PRV6" s="595"/>
      <c r="PRW6" s="685"/>
      <c r="PRX6" s="813"/>
      <c r="PRY6" s="811"/>
      <c r="PRZ6" s="812"/>
      <c r="PSA6" s="812"/>
      <c r="PSB6" s="812"/>
      <c r="PSC6" s="595"/>
      <c r="PSD6" s="595"/>
      <c r="PSE6" s="685"/>
      <c r="PSF6" s="813"/>
      <c r="PSG6" s="811"/>
      <c r="PSH6" s="812"/>
      <c r="PSI6" s="812"/>
      <c r="PSJ6" s="812"/>
      <c r="PSK6" s="595"/>
      <c r="PSL6" s="595"/>
      <c r="PSM6" s="685"/>
      <c r="PSN6" s="813"/>
      <c r="PSO6" s="811"/>
      <c r="PSP6" s="812"/>
      <c r="PSQ6" s="812"/>
      <c r="PSR6" s="812"/>
      <c r="PSS6" s="595"/>
      <c r="PST6" s="595"/>
      <c r="PSU6" s="685"/>
      <c r="PSV6" s="813"/>
      <c r="PSW6" s="811"/>
      <c r="PSX6" s="812"/>
      <c r="PSY6" s="812"/>
      <c r="PSZ6" s="812"/>
      <c r="PTA6" s="595"/>
      <c r="PTB6" s="595"/>
      <c r="PTC6" s="685"/>
      <c r="PTD6" s="813"/>
      <c r="PTE6" s="811"/>
      <c r="PTF6" s="812"/>
      <c r="PTG6" s="812"/>
      <c r="PTH6" s="812"/>
      <c r="PTI6" s="595"/>
      <c r="PTJ6" s="595"/>
      <c r="PTK6" s="685"/>
      <c r="PTL6" s="813"/>
      <c r="PTM6" s="811"/>
      <c r="PTN6" s="812"/>
      <c r="PTO6" s="812"/>
      <c r="PTP6" s="812"/>
      <c r="PTQ6" s="595"/>
      <c r="PTR6" s="595"/>
      <c r="PTS6" s="685"/>
      <c r="PTT6" s="813"/>
      <c r="PTU6" s="811"/>
      <c r="PTV6" s="812"/>
      <c r="PTW6" s="812"/>
      <c r="PTX6" s="812"/>
      <c r="PTY6" s="595"/>
      <c r="PTZ6" s="595"/>
      <c r="PUA6" s="685"/>
      <c r="PUB6" s="813"/>
      <c r="PUC6" s="811"/>
      <c r="PUD6" s="812"/>
      <c r="PUE6" s="812"/>
      <c r="PUF6" s="812"/>
      <c r="PUG6" s="595"/>
      <c r="PUH6" s="595"/>
      <c r="PUI6" s="685"/>
      <c r="PUJ6" s="813"/>
      <c r="PUK6" s="811"/>
      <c r="PUL6" s="812"/>
      <c r="PUM6" s="812"/>
      <c r="PUN6" s="812"/>
      <c r="PUO6" s="595"/>
      <c r="PUP6" s="595"/>
      <c r="PUQ6" s="685"/>
      <c r="PUR6" s="813"/>
      <c r="PUS6" s="811"/>
      <c r="PUT6" s="812"/>
      <c r="PUU6" s="812"/>
      <c r="PUV6" s="812"/>
      <c r="PUW6" s="595"/>
      <c r="PUX6" s="595"/>
      <c r="PUY6" s="685"/>
      <c r="PUZ6" s="813"/>
      <c r="PVA6" s="811"/>
      <c r="PVB6" s="812"/>
      <c r="PVC6" s="812"/>
      <c r="PVD6" s="812"/>
      <c r="PVE6" s="595"/>
      <c r="PVF6" s="595"/>
      <c r="PVG6" s="685"/>
      <c r="PVH6" s="813"/>
      <c r="PVI6" s="811"/>
      <c r="PVJ6" s="812"/>
      <c r="PVK6" s="812"/>
      <c r="PVL6" s="812"/>
      <c r="PVM6" s="595"/>
      <c r="PVN6" s="595"/>
      <c r="PVO6" s="685"/>
      <c r="PVP6" s="813"/>
      <c r="PVQ6" s="811"/>
      <c r="PVR6" s="812"/>
      <c r="PVS6" s="812"/>
      <c r="PVT6" s="812"/>
      <c r="PVU6" s="595"/>
      <c r="PVV6" s="595"/>
      <c r="PVW6" s="685"/>
      <c r="PVX6" s="813"/>
      <c r="PVY6" s="811"/>
      <c r="PVZ6" s="812"/>
      <c r="PWA6" s="812"/>
      <c r="PWB6" s="812"/>
      <c r="PWC6" s="595"/>
      <c r="PWD6" s="595"/>
      <c r="PWE6" s="685"/>
      <c r="PWF6" s="813"/>
      <c r="PWG6" s="811"/>
      <c r="PWH6" s="812"/>
      <c r="PWI6" s="812"/>
      <c r="PWJ6" s="812"/>
      <c r="PWK6" s="595"/>
      <c r="PWL6" s="595"/>
      <c r="PWM6" s="685"/>
      <c r="PWN6" s="813"/>
      <c r="PWO6" s="811"/>
      <c r="PWP6" s="812"/>
      <c r="PWQ6" s="812"/>
      <c r="PWR6" s="812"/>
      <c r="PWS6" s="595"/>
      <c r="PWT6" s="595"/>
      <c r="PWU6" s="685"/>
      <c r="PWV6" s="813"/>
      <c r="PWW6" s="811"/>
      <c r="PWX6" s="812"/>
      <c r="PWY6" s="812"/>
      <c r="PWZ6" s="812"/>
      <c r="PXA6" s="595"/>
      <c r="PXB6" s="595"/>
      <c r="PXC6" s="685"/>
      <c r="PXD6" s="813"/>
      <c r="PXE6" s="811"/>
      <c r="PXF6" s="812"/>
      <c r="PXG6" s="812"/>
      <c r="PXH6" s="812"/>
      <c r="PXI6" s="595"/>
      <c r="PXJ6" s="595"/>
      <c r="PXK6" s="685"/>
      <c r="PXL6" s="813"/>
      <c r="PXM6" s="811"/>
      <c r="PXN6" s="812"/>
      <c r="PXO6" s="812"/>
      <c r="PXP6" s="812"/>
      <c r="PXQ6" s="595"/>
      <c r="PXR6" s="595"/>
      <c r="PXS6" s="685"/>
      <c r="PXT6" s="813"/>
      <c r="PXU6" s="811"/>
      <c r="PXV6" s="812"/>
      <c r="PXW6" s="812"/>
      <c r="PXX6" s="812"/>
      <c r="PXY6" s="595"/>
      <c r="PXZ6" s="595"/>
      <c r="PYA6" s="685"/>
      <c r="PYB6" s="813"/>
      <c r="PYC6" s="811"/>
      <c r="PYD6" s="812"/>
      <c r="PYE6" s="812"/>
      <c r="PYF6" s="812"/>
      <c r="PYG6" s="595"/>
      <c r="PYH6" s="595"/>
      <c r="PYI6" s="685"/>
      <c r="PYJ6" s="813"/>
      <c r="PYK6" s="811"/>
      <c r="PYL6" s="812"/>
      <c r="PYM6" s="812"/>
      <c r="PYN6" s="812"/>
      <c r="PYO6" s="595"/>
      <c r="PYP6" s="595"/>
      <c r="PYQ6" s="685"/>
      <c r="PYR6" s="813"/>
      <c r="PYS6" s="811"/>
      <c r="PYT6" s="812"/>
      <c r="PYU6" s="812"/>
      <c r="PYV6" s="812"/>
      <c r="PYW6" s="595"/>
      <c r="PYX6" s="595"/>
      <c r="PYY6" s="685"/>
      <c r="PYZ6" s="813"/>
      <c r="PZA6" s="811"/>
      <c r="PZB6" s="812"/>
      <c r="PZC6" s="812"/>
      <c r="PZD6" s="812"/>
      <c r="PZE6" s="595"/>
      <c r="PZF6" s="595"/>
      <c r="PZG6" s="685"/>
      <c r="PZH6" s="813"/>
      <c r="PZI6" s="811"/>
      <c r="PZJ6" s="812"/>
      <c r="PZK6" s="812"/>
      <c r="PZL6" s="812"/>
      <c r="PZM6" s="595"/>
      <c r="PZN6" s="595"/>
      <c r="PZO6" s="685"/>
      <c r="PZP6" s="813"/>
      <c r="PZQ6" s="811"/>
      <c r="PZR6" s="812"/>
      <c r="PZS6" s="812"/>
      <c r="PZT6" s="812"/>
      <c r="PZU6" s="595"/>
      <c r="PZV6" s="595"/>
      <c r="PZW6" s="685"/>
      <c r="PZX6" s="813"/>
      <c r="PZY6" s="811"/>
      <c r="PZZ6" s="812"/>
      <c r="QAA6" s="812"/>
      <c r="QAB6" s="812"/>
      <c r="QAC6" s="595"/>
      <c r="QAD6" s="595"/>
      <c r="QAE6" s="685"/>
      <c r="QAF6" s="813"/>
      <c r="QAG6" s="811"/>
      <c r="QAH6" s="812"/>
      <c r="QAI6" s="812"/>
      <c r="QAJ6" s="812"/>
      <c r="QAK6" s="595"/>
      <c r="QAL6" s="595"/>
      <c r="QAM6" s="685"/>
      <c r="QAN6" s="813"/>
      <c r="QAO6" s="811"/>
      <c r="QAP6" s="812"/>
      <c r="QAQ6" s="812"/>
      <c r="QAR6" s="812"/>
      <c r="QAS6" s="595"/>
      <c r="QAT6" s="595"/>
      <c r="QAU6" s="685"/>
      <c r="QAV6" s="813"/>
      <c r="QAW6" s="811"/>
      <c r="QAX6" s="812"/>
      <c r="QAY6" s="812"/>
      <c r="QAZ6" s="812"/>
      <c r="QBA6" s="595"/>
      <c r="QBB6" s="595"/>
      <c r="QBC6" s="685"/>
      <c r="QBD6" s="813"/>
      <c r="QBE6" s="811"/>
      <c r="QBF6" s="812"/>
      <c r="QBG6" s="812"/>
      <c r="QBH6" s="812"/>
      <c r="QBI6" s="595"/>
      <c r="QBJ6" s="595"/>
      <c r="QBK6" s="685"/>
      <c r="QBL6" s="813"/>
      <c r="QBM6" s="811"/>
      <c r="QBN6" s="812"/>
      <c r="QBO6" s="812"/>
      <c r="QBP6" s="812"/>
      <c r="QBQ6" s="595"/>
      <c r="QBR6" s="595"/>
      <c r="QBS6" s="685"/>
      <c r="QBT6" s="813"/>
      <c r="QBU6" s="811"/>
      <c r="QBV6" s="812"/>
      <c r="QBW6" s="812"/>
      <c r="QBX6" s="812"/>
      <c r="QBY6" s="595"/>
      <c r="QBZ6" s="595"/>
      <c r="QCA6" s="685"/>
      <c r="QCB6" s="813"/>
      <c r="QCC6" s="811"/>
      <c r="QCD6" s="812"/>
      <c r="QCE6" s="812"/>
      <c r="QCF6" s="812"/>
      <c r="QCG6" s="595"/>
      <c r="QCH6" s="595"/>
      <c r="QCI6" s="685"/>
      <c r="QCJ6" s="813"/>
      <c r="QCK6" s="811"/>
      <c r="QCL6" s="812"/>
      <c r="QCM6" s="812"/>
      <c r="QCN6" s="812"/>
      <c r="QCO6" s="595"/>
      <c r="QCP6" s="595"/>
      <c r="QCQ6" s="685"/>
      <c r="QCR6" s="813"/>
      <c r="QCS6" s="811"/>
      <c r="QCT6" s="812"/>
      <c r="QCU6" s="812"/>
      <c r="QCV6" s="812"/>
      <c r="QCW6" s="595"/>
      <c r="QCX6" s="595"/>
      <c r="QCY6" s="685"/>
      <c r="QCZ6" s="813"/>
      <c r="QDA6" s="811"/>
      <c r="QDB6" s="812"/>
      <c r="QDC6" s="812"/>
      <c r="QDD6" s="812"/>
      <c r="QDE6" s="595"/>
      <c r="QDF6" s="595"/>
      <c r="QDG6" s="685"/>
      <c r="QDH6" s="813"/>
      <c r="QDI6" s="811"/>
      <c r="QDJ6" s="812"/>
      <c r="QDK6" s="812"/>
      <c r="QDL6" s="812"/>
      <c r="QDM6" s="595"/>
      <c r="QDN6" s="595"/>
      <c r="QDO6" s="685"/>
      <c r="QDP6" s="813"/>
      <c r="QDQ6" s="811"/>
      <c r="QDR6" s="812"/>
      <c r="QDS6" s="812"/>
      <c r="QDT6" s="812"/>
      <c r="QDU6" s="595"/>
      <c r="QDV6" s="595"/>
      <c r="QDW6" s="685"/>
      <c r="QDX6" s="813"/>
      <c r="QDY6" s="811"/>
      <c r="QDZ6" s="812"/>
      <c r="QEA6" s="812"/>
      <c r="QEB6" s="812"/>
      <c r="QEC6" s="595"/>
      <c r="QED6" s="595"/>
      <c r="QEE6" s="685"/>
      <c r="QEF6" s="813"/>
      <c r="QEG6" s="811"/>
      <c r="QEH6" s="812"/>
      <c r="QEI6" s="812"/>
      <c r="QEJ6" s="812"/>
      <c r="QEK6" s="595"/>
      <c r="QEL6" s="595"/>
      <c r="QEM6" s="685"/>
      <c r="QEN6" s="813"/>
      <c r="QEO6" s="811"/>
      <c r="QEP6" s="812"/>
      <c r="QEQ6" s="812"/>
      <c r="QER6" s="812"/>
      <c r="QES6" s="595"/>
      <c r="QET6" s="595"/>
      <c r="QEU6" s="685"/>
      <c r="QEV6" s="813"/>
      <c r="QEW6" s="811"/>
      <c r="QEX6" s="812"/>
      <c r="QEY6" s="812"/>
      <c r="QEZ6" s="812"/>
      <c r="QFA6" s="595"/>
      <c r="QFB6" s="595"/>
      <c r="QFC6" s="685"/>
      <c r="QFD6" s="813"/>
      <c r="QFE6" s="811"/>
      <c r="QFF6" s="812"/>
      <c r="QFG6" s="812"/>
      <c r="QFH6" s="812"/>
      <c r="QFI6" s="595"/>
      <c r="QFJ6" s="595"/>
      <c r="QFK6" s="685"/>
      <c r="QFL6" s="813"/>
      <c r="QFM6" s="811"/>
      <c r="QFN6" s="812"/>
      <c r="QFO6" s="812"/>
      <c r="QFP6" s="812"/>
      <c r="QFQ6" s="595"/>
      <c r="QFR6" s="595"/>
      <c r="QFS6" s="685"/>
      <c r="QFT6" s="813"/>
      <c r="QFU6" s="811"/>
      <c r="QFV6" s="812"/>
      <c r="QFW6" s="812"/>
      <c r="QFX6" s="812"/>
      <c r="QFY6" s="595"/>
      <c r="QFZ6" s="595"/>
      <c r="QGA6" s="685"/>
      <c r="QGB6" s="813"/>
      <c r="QGC6" s="811"/>
      <c r="QGD6" s="812"/>
      <c r="QGE6" s="812"/>
      <c r="QGF6" s="812"/>
      <c r="QGG6" s="595"/>
      <c r="QGH6" s="595"/>
      <c r="QGI6" s="685"/>
      <c r="QGJ6" s="813"/>
      <c r="QGK6" s="811"/>
      <c r="QGL6" s="812"/>
      <c r="QGM6" s="812"/>
      <c r="QGN6" s="812"/>
      <c r="QGO6" s="595"/>
      <c r="QGP6" s="595"/>
      <c r="QGQ6" s="685"/>
      <c r="QGR6" s="813"/>
      <c r="QGS6" s="811"/>
      <c r="QGT6" s="812"/>
      <c r="QGU6" s="812"/>
      <c r="QGV6" s="812"/>
      <c r="QGW6" s="595"/>
      <c r="QGX6" s="595"/>
      <c r="QGY6" s="685"/>
      <c r="QGZ6" s="813"/>
      <c r="QHA6" s="811"/>
      <c r="QHB6" s="812"/>
      <c r="QHC6" s="812"/>
      <c r="QHD6" s="812"/>
      <c r="QHE6" s="595"/>
      <c r="QHF6" s="595"/>
      <c r="QHG6" s="685"/>
      <c r="QHH6" s="813"/>
      <c r="QHI6" s="811"/>
      <c r="QHJ6" s="812"/>
      <c r="QHK6" s="812"/>
      <c r="QHL6" s="812"/>
      <c r="QHM6" s="595"/>
      <c r="QHN6" s="595"/>
      <c r="QHO6" s="685"/>
      <c r="QHP6" s="813"/>
      <c r="QHQ6" s="811"/>
      <c r="QHR6" s="812"/>
      <c r="QHS6" s="812"/>
      <c r="QHT6" s="812"/>
      <c r="QHU6" s="595"/>
      <c r="QHV6" s="595"/>
      <c r="QHW6" s="685"/>
      <c r="QHX6" s="813"/>
      <c r="QHY6" s="811"/>
      <c r="QHZ6" s="812"/>
      <c r="QIA6" s="812"/>
      <c r="QIB6" s="812"/>
      <c r="QIC6" s="595"/>
      <c r="QID6" s="595"/>
      <c r="QIE6" s="685"/>
      <c r="QIF6" s="813"/>
      <c r="QIG6" s="811"/>
      <c r="QIH6" s="812"/>
      <c r="QII6" s="812"/>
      <c r="QIJ6" s="812"/>
      <c r="QIK6" s="595"/>
      <c r="QIL6" s="595"/>
      <c r="QIM6" s="685"/>
      <c r="QIN6" s="813"/>
      <c r="QIO6" s="811"/>
      <c r="QIP6" s="812"/>
      <c r="QIQ6" s="812"/>
      <c r="QIR6" s="812"/>
      <c r="QIS6" s="595"/>
      <c r="QIT6" s="595"/>
      <c r="QIU6" s="685"/>
      <c r="QIV6" s="813"/>
      <c r="QIW6" s="811"/>
      <c r="QIX6" s="812"/>
      <c r="QIY6" s="812"/>
      <c r="QIZ6" s="812"/>
      <c r="QJA6" s="595"/>
      <c r="QJB6" s="595"/>
      <c r="QJC6" s="685"/>
      <c r="QJD6" s="813"/>
      <c r="QJE6" s="811"/>
      <c r="QJF6" s="812"/>
      <c r="QJG6" s="812"/>
      <c r="QJH6" s="812"/>
      <c r="QJI6" s="595"/>
      <c r="QJJ6" s="595"/>
      <c r="QJK6" s="685"/>
      <c r="QJL6" s="813"/>
      <c r="QJM6" s="811"/>
      <c r="QJN6" s="812"/>
      <c r="QJO6" s="812"/>
      <c r="QJP6" s="812"/>
      <c r="QJQ6" s="595"/>
      <c r="QJR6" s="595"/>
      <c r="QJS6" s="685"/>
      <c r="QJT6" s="813"/>
      <c r="QJU6" s="811"/>
      <c r="QJV6" s="812"/>
      <c r="QJW6" s="812"/>
      <c r="QJX6" s="812"/>
      <c r="QJY6" s="595"/>
      <c r="QJZ6" s="595"/>
      <c r="QKA6" s="685"/>
      <c r="QKB6" s="813"/>
      <c r="QKC6" s="811"/>
      <c r="QKD6" s="812"/>
      <c r="QKE6" s="812"/>
      <c r="QKF6" s="812"/>
      <c r="QKG6" s="595"/>
      <c r="QKH6" s="595"/>
      <c r="QKI6" s="685"/>
      <c r="QKJ6" s="813"/>
      <c r="QKK6" s="811"/>
      <c r="QKL6" s="812"/>
      <c r="QKM6" s="812"/>
      <c r="QKN6" s="812"/>
      <c r="QKO6" s="595"/>
      <c r="QKP6" s="595"/>
      <c r="QKQ6" s="685"/>
      <c r="QKR6" s="813"/>
      <c r="QKS6" s="811"/>
      <c r="QKT6" s="812"/>
      <c r="QKU6" s="812"/>
      <c r="QKV6" s="812"/>
      <c r="QKW6" s="595"/>
      <c r="QKX6" s="595"/>
      <c r="QKY6" s="685"/>
      <c r="QKZ6" s="813"/>
      <c r="QLA6" s="811"/>
      <c r="QLB6" s="812"/>
      <c r="QLC6" s="812"/>
      <c r="QLD6" s="812"/>
      <c r="QLE6" s="595"/>
      <c r="QLF6" s="595"/>
      <c r="QLG6" s="685"/>
      <c r="QLH6" s="813"/>
      <c r="QLI6" s="811"/>
      <c r="QLJ6" s="812"/>
      <c r="QLK6" s="812"/>
      <c r="QLL6" s="812"/>
      <c r="QLM6" s="595"/>
      <c r="QLN6" s="595"/>
      <c r="QLO6" s="685"/>
      <c r="QLP6" s="813"/>
      <c r="QLQ6" s="811"/>
      <c r="QLR6" s="812"/>
      <c r="QLS6" s="812"/>
      <c r="QLT6" s="812"/>
      <c r="QLU6" s="595"/>
      <c r="QLV6" s="595"/>
      <c r="QLW6" s="685"/>
      <c r="QLX6" s="813"/>
      <c r="QLY6" s="811"/>
      <c r="QLZ6" s="812"/>
      <c r="QMA6" s="812"/>
      <c r="QMB6" s="812"/>
      <c r="QMC6" s="595"/>
      <c r="QMD6" s="595"/>
      <c r="QME6" s="685"/>
      <c r="QMF6" s="813"/>
      <c r="QMG6" s="811"/>
      <c r="QMH6" s="812"/>
      <c r="QMI6" s="812"/>
      <c r="QMJ6" s="812"/>
      <c r="QMK6" s="595"/>
      <c r="QML6" s="595"/>
      <c r="QMM6" s="685"/>
      <c r="QMN6" s="813"/>
      <c r="QMO6" s="811"/>
      <c r="QMP6" s="812"/>
      <c r="QMQ6" s="812"/>
      <c r="QMR6" s="812"/>
      <c r="QMS6" s="595"/>
      <c r="QMT6" s="595"/>
      <c r="QMU6" s="685"/>
      <c r="QMV6" s="813"/>
      <c r="QMW6" s="811"/>
      <c r="QMX6" s="812"/>
      <c r="QMY6" s="812"/>
      <c r="QMZ6" s="812"/>
      <c r="QNA6" s="595"/>
      <c r="QNB6" s="595"/>
      <c r="QNC6" s="685"/>
      <c r="QND6" s="813"/>
      <c r="QNE6" s="811"/>
      <c r="QNF6" s="812"/>
      <c r="QNG6" s="812"/>
      <c r="QNH6" s="812"/>
      <c r="QNI6" s="595"/>
      <c r="QNJ6" s="595"/>
      <c r="QNK6" s="685"/>
      <c r="QNL6" s="813"/>
      <c r="QNM6" s="811"/>
      <c r="QNN6" s="812"/>
      <c r="QNO6" s="812"/>
      <c r="QNP6" s="812"/>
      <c r="QNQ6" s="595"/>
      <c r="QNR6" s="595"/>
      <c r="QNS6" s="685"/>
      <c r="QNT6" s="813"/>
      <c r="QNU6" s="811"/>
      <c r="QNV6" s="812"/>
      <c r="QNW6" s="812"/>
      <c r="QNX6" s="812"/>
      <c r="QNY6" s="595"/>
      <c r="QNZ6" s="595"/>
      <c r="QOA6" s="685"/>
      <c r="QOB6" s="813"/>
      <c r="QOC6" s="811"/>
      <c r="QOD6" s="812"/>
      <c r="QOE6" s="812"/>
      <c r="QOF6" s="812"/>
      <c r="QOG6" s="595"/>
      <c r="QOH6" s="595"/>
      <c r="QOI6" s="685"/>
      <c r="QOJ6" s="813"/>
      <c r="QOK6" s="811"/>
      <c r="QOL6" s="812"/>
      <c r="QOM6" s="812"/>
      <c r="QON6" s="812"/>
      <c r="QOO6" s="595"/>
      <c r="QOP6" s="595"/>
      <c r="QOQ6" s="685"/>
      <c r="QOR6" s="813"/>
      <c r="QOS6" s="811"/>
      <c r="QOT6" s="812"/>
      <c r="QOU6" s="812"/>
      <c r="QOV6" s="812"/>
      <c r="QOW6" s="595"/>
      <c r="QOX6" s="595"/>
      <c r="QOY6" s="685"/>
      <c r="QOZ6" s="813"/>
      <c r="QPA6" s="811"/>
      <c r="QPB6" s="812"/>
      <c r="QPC6" s="812"/>
      <c r="QPD6" s="812"/>
      <c r="QPE6" s="595"/>
      <c r="QPF6" s="595"/>
      <c r="QPG6" s="685"/>
      <c r="QPH6" s="813"/>
      <c r="QPI6" s="811"/>
      <c r="QPJ6" s="812"/>
      <c r="QPK6" s="812"/>
      <c r="QPL6" s="812"/>
      <c r="QPM6" s="595"/>
      <c r="QPN6" s="595"/>
      <c r="QPO6" s="685"/>
      <c r="QPP6" s="813"/>
      <c r="QPQ6" s="811"/>
      <c r="QPR6" s="812"/>
      <c r="QPS6" s="812"/>
      <c r="QPT6" s="812"/>
      <c r="QPU6" s="595"/>
      <c r="QPV6" s="595"/>
      <c r="QPW6" s="685"/>
      <c r="QPX6" s="813"/>
      <c r="QPY6" s="811"/>
      <c r="QPZ6" s="812"/>
      <c r="QQA6" s="812"/>
      <c r="QQB6" s="812"/>
      <c r="QQC6" s="595"/>
      <c r="QQD6" s="595"/>
      <c r="QQE6" s="685"/>
      <c r="QQF6" s="813"/>
      <c r="QQG6" s="811"/>
      <c r="QQH6" s="812"/>
      <c r="QQI6" s="812"/>
      <c r="QQJ6" s="812"/>
      <c r="QQK6" s="595"/>
      <c r="QQL6" s="595"/>
      <c r="QQM6" s="685"/>
      <c r="QQN6" s="813"/>
      <c r="QQO6" s="811"/>
      <c r="QQP6" s="812"/>
      <c r="QQQ6" s="812"/>
      <c r="QQR6" s="812"/>
      <c r="QQS6" s="595"/>
      <c r="QQT6" s="595"/>
      <c r="QQU6" s="685"/>
      <c r="QQV6" s="813"/>
      <c r="QQW6" s="811"/>
      <c r="QQX6" s="812"/>
      <c r="QQY6" s="812"/>
      <c r="QQZ6" s="812"/>
      <c r="QRA6" s="595"/>
      <c r="QRB6" s="595"/>
      <c r="QRC6" s="685"/>
      <c r="QRD6" s="813"/>
      <c r="QRE6" s="811"/>
      <c r="QRF6" s="812"/>
      <c r="QRG6" s="812"/>
      <c r="QRH6" s="812"/>
      <c r="QRI6" s="595"/>
      <c r="QRJ6" s="595"/>
      <c r="QRK6" s="685"/>
      <c r="QRL6" s="813"/>
      <c r="QRM6" s="811"/>
      <c r="QRN6" s="812"/>
      <c r="QRO6" s="812"/>
      <c r="QRP6" s="812"/>
      <c r="QRQ6" s="595"/>
      <c r="QRR6" s="595"/>
      <c r="QRS6" s="685"/>
      <c r="QRT6" s="813"/>
      <c r="QRU6" s="811"/>
      <c r="QRV6" s="812"/>
      <c r="QRW6" s="812"/>
      <c r="QRX6" s="812"/>
      <c r="QRY6" s="595"/>
      <c r="QRZ6" s="595"/>
      <c r="QSA6" s="685"/>
      <c r="QSB6" s="813"/>
      <c r="QSC6" s="811"/>
      <c r="QSD6" s="812"/>
      <c r="QSE6" s="812"/>
      <c r="QSF6" s="812"/>
      <c r="QSG6" s="595"/>
      <c r="QSH6" s="595"/>
      <c r="QSI6" s="685"/>
      <c r="QSJ6" s="813"/>
      <c r="QSK6" s="811"/>
      <c r="QSL6" s="812"/>
      <c r="QSM6" s="812"/>
      <c r="QSN6" s="812"/>
      <c r="QSO6" s="595"/>
      <c r="QSP6" s="595"/>
      <c r="QSQ6" s="685"/>
      <c r="QSR6" s="813"/>
      <c r="QSS6" s="811"/>
      <c r="QST6" s="812"/>
      <c r="QSU6" s="812"/>
      <c r="QSV6" s="812"/>
      <c r="QSW6" s="595"/>
      <c r="QSX6" s="595"/>
      <c r="QSY6" s="685"/>
      <c r="QSZ6" s="813"/>
      <c r="QTA6" s="811"/>
      <c r="QTB6" s="812"/>
      <c r="QTC6" s="812"/>
      <c r="QTD6" s="812"/>
      <c r="QTE6" s="595"/>
      <c r="QTF6" s="595"/>
      <c r="QTG6" s="685"/>
      <c r="QTH6" s="813"/>
      <c r="QTI6" s="811"/>
      <c r="QTJ6" s="812"/>
      <c r="QTK6" s="812"/>
      <c r="QTL6" s="812"/>
      <c r="QTM6" s="595"/>
      <c r="QTN6" s="595"/>
      <c r="QTO6" s="685"/>
      <c r="QTP6" s="813"/>
      <c r="QTQ6" s="811"/>
      <c r="QTR6" s="812"/>
      <c r="QTS6" s="812"/>
      <c r="QTT6" s="812"/>
      <c r="QTU6" s="595"/>
      <c r="QTV6" s="595"/>
      <c r="QTW6" s="685"/>
      <c r="QTX6" s="813"/>
      <c r="QTY6" s="811"/>
      <c r="QTZ6" s="812"/>
      <c r="QUA6" s="812"/>
      <c r="QUB6" s="812"/>
      <c r="QUC6" s="595"/>
      <c r="QUD6" s="595"/>
      <c r="QUE6" s="685"/>
      <c r="QUF6" s="813"/>
      <c r="QUG6" s="811"/>
      <c r="QUH6" s="812"/>
      <c r="QUI6" s="812"/>
      <c r="QUJ6" s="812"/>
      <c r="QUK6" s="595"/>
      <c r="QUL6" s="595"/>
      <c r="QUM6" s="685"/>
      <c r="QUN6" s="813"/>
      <c r="QUO6" s="811"/>
      <c r="QUP6" s="812"/>
      <c r="QUQ6" s="812"/>
      <c r="QUR6" s="812"/>
      <c r="QUS6" s="595"/>
      <c r="QUT6" s="595"/>
      <c r="QUU6" s="685"/>
      <c r="QUV6" s="813"/>
      <c r="QUW6" s="811"/>
      <c r="QUX6" s="812"/>
      <c r="QUY6" s="812"/>
      <c r="QUZ6" s="812"/>
      <c r="QVA6" s="595"/>
      <c r="QVB6" s="595"/>
      <c r="QVC6" s="685"/>
      <c r="QVD6" s="813"/>
      <c r="QVE6" s="811"/>
      <c r="QVF6" s="812"/>
      <c r="QVG6" s="812"/>
      <c r="QVH6" s="812"/>
      <c r="QVI6" s="595"/>
      <c r="QVJ6" s="595"/>
      <c r="QVK6" s="685"/>
      <c r="QVL6" s="813"/>
      <c r="QVM6" s="811"/>
      <c r="QVN6" s="812"/>
      <c r="QVO6" s="812"/>
      <c r="QVP6" s="812"/>
      <c r="QVQ6" s="595"/>
      <c r="QVR6" s="595"/>
      <c r="QVS6" s="685"/>
      <c r="QVT6" s="813"/>
      <c r="QVU6" s="811"/>
      <c r="QVV6" s="812"/>
      <c r="QVW6" s="812"/>
      <c r="QVX6" s="812"/>
      <c r="QVY6" s="595"/>
      <c r="QVZ6" s="595"/>
      <c r="QWA6" s="685"/>
      <c r="QWB6" s="813"/>
      <c r="QWC6" s="811"/>
      <c r="QWD6" s="812"/>
      <c r="QWE6" s="812"/>
      <c r="QWF6" s="812"/>
      <c r="QWG6" s="595"/>
      <c r="QWH6" s="595"/>
      <c r="QWI6" s="685"/>
      <c r="QWJ6" s="813"/>
      <c r="QWK6" s="811"/>
      <c r="QWL6" s="812"/>
      <c r="QWM6" s="812"/>
      <c r="QWN6" s="812"/>
      <c r="QWO6" s="595"/>
      <c r="QWP6" s="595"/>
      <c r="QWQ6" s="685"/>
      <c r="QWR6" s="813"/>
      <c r="QWS6" s="811"/>
      <c r="QWT6" s="812"/>
      <c r="QWU6" s="812"/>
      <c r="QWV6" s="812"/>
      <c r="QWW6" s="595"/>
      <c r="QWX6" s="595"/>
      <c r="QWY6" s="685"/>
      <c r="QWZ6" s="813"/>
      <c r="QXA6" s="811"/>
      <c r="QXB6" s="812"/>
      <c r="QXC6" s="812"/>
      <c r="QXD6" s="812"/>
      <c r="QXE6" s="595"/>
      <c r="QXF6" s="595"/>
      <c r="QXG6" s="685"/>
      <c r="QXH6" s="813"/>
      <c r="QXI6" s="811"/>
      <c r="QXJ6" s="812"/>
      <c r="QXK6" s="812"/>
      <c r="QXL6" s="812"/>
      <c r="QXM6" s="595"/>
      <c r="QXN6" s="595"/>
      <c r="QXO6" s="685"/>
      <c r="QXP6" s="813"/>
      <c r="QXQ6" s="811"/>
      <c r="QXR6" s="812"/>
      <c r="QXS6" s="812"/>
      <c r="QXT6" s="812"/>
      <c r="QXU6" s="595"/>
      <c r="QXV6" s="595"/>
      <c r="QXW6" s="685"/>
      <c r="QXX6" s="813"/>
      <c r="QXY6" s="811"/>
      <c r="QXZ6" s="812"/>
      <c r="QYA6" s="812"/>
      <c r="QYB6" s="812"/>
      <c r="QYC6" s="595"/>
      <c r="QYD6" s="595"/>
      <c r="QYE6" s="685"/>
      <c r="QYF6" s="813"/>
      <c r="QYG6" s="811"/>
      <c r="QYH6" s="812"/>
      <c r="QYI6" s="812"/>
      <c r="QYJ6" s="812"/>
      <c r="QYK6" s="595"/>
      <c r="QYL6" s="595"/>
      <c r="QYM6" s="685"/>
      <c r="QYN6" s="813"/>
      <c r="QYO6" s="811"/>
      <c r="QYP6" s="812"/>
      <c r="QYQ6" s="812"/>
      <c r="QYR6" s="812"/>
      <c r="QYS6" s="595"/>
      <c r="QYT6" s="595"/>
      <c r="QYU6" s="685"/>
      <c r="QYV6" s="813"/>
      <c r="QYW6" s="811"/>
      <c r="QYX6" s="812"/>
      <c r="QYY6" s="812"/>
      <c r="QYZ6" s="812"/>
      <c r="QZA6" s="595"/>
      <c r="QZB6" s="595"/>
      <c r="QZC6" s="685"/>
      <c r="QZD6" s="813"/>
      <c r="QZE6" s="811"/>
      <c r="QZF6" s="812"/>
      <c r="QZG6" s="812"/>
      <c r="QZH6" s="812"/>
      <c r="QZI6" s="595"/>
      <c r="QZJ6" s="595"/>
      <c r="QZK6" s="685"/>
      <c r="QZL6" s="813"/>
      <c r="QZM6" s="811"/>
      <c r="QZN6" s="812"/>
      <c r="QZO6" s="812"/>
      <c r="QZP6" s="812"/>
      <c r="QZQ6" s="595"/>
      <c r="QZR6" s="595"/>
      <c r="QZS6" s="685"/>
      <c r="QZT6" s="813"/>
      <c r="QZU6" s="811"/>
      <c r="QZV6" s="812"/>
      <c r="QZW6" s="812"/>
      <c r="QZX6" s="812"/>
      <c r="QZY6" s="595"/>
      <c r="QZZ6" s="595"/>
      <c r="RAA6" s="685"/>
      <c r="RAB6" s="813"/>
      <c r="RAC6" s="811"/>
      <c r="RAD6" s="812"/>
      <c r="RAE6" s="812"/>
      <c r="RAF6" s="812"/>
      <c r="RAG6" s="595"/>
      <c r="RAH6" s="595"/>
      <c r="RAI6" s="685"/>
      <c r="RAJ6" s="813"/>
      <c r="RAK6" s="811"/>
      <c r="RAL6" s="812"/>
      <c r="RAM6" s="812"/>
      <c r="RAN6" s="812"/>
      <c r="RAO6" s="595"/>
      <c r="RAP6" s="595"/>
      <c r="RAQ6" s="685"/>
      <c r="RAR6" s="813"/>
      <c r="RAS6" s="811"/>
      <c r="RAT6" s="812"/>
      <c r="RAU6" s="812"/>
      <c r="RAV6" s="812"/>
      <c r="RAW6" s="595"/>
      <c r="RAX6" s="595"/>
      <c r="RAY6" s="685"/>
      <c r="RAZ6" s="813"/>
      <c r="RBA6" s="811"/>
      <c r="RBB6" s="812"/>
      <c r="RBC6" s="812"/>
      <c r="RBD6" s="812"/>
      <c r="RBE6" s="595"/>
      <c r="RBF6" s="595"/>
      <c r="RBG6" s="685"/>
      <c r="RBH6" s="813"/>
      <c r="RBI6" s="811"/>
      <c r="RBJ6" s="812"/>
      <c r="RBK6" s="812"/>
      <c r="RBL6" s="812"/>
      <c r="RBM6" s="595"/>
      <c r="RBN6" s="595"/>
      <c r="RBO6" s="685"/>
      <c r="RBP6" s="813"/>
      <c r="RBQ6" s="811"/>
      <c r="RBR6" s="812"/>
      <c r="RBS6" s="812"/>
      <c r="RBT6" s="812"/>
      <c r="RBU6" s="595"/>
      <c r="RBV6" s="595"/>
      <c r="RBW6" s="685"/>
      <c r="RBX6" s="813"/>
      <c r="RBY6" s="811"/>
      <c r="RBZ6" s="812"/>
      <c r="RCA6" s="812"/>
      <c r="RCB6" s="812"/>
      <c r="RCC6" s="595"/>
      <c r="RCD6" s="595"/>
      <c r="RCE6" s="685"/>
      <c r="RCF6" s="813"/>
      <c r="RCG6" s="811"/>
      <c r="RCH6" s="812"/>
      <c r="RCI6" s="812"/>
      <c r="RCJ6" s="812"/>
      <c r="RCK6" s="595"/>
      <c r="RCL6" s="595"/>
      <c r="RCM6" s="685"/>
      <c r="RCN6" s="813"/>
      <c r="RCO6" s="811"/>
      <c r="RCP6" s="812"/>
      <c r="RCQ6" s="812"/>
      <c r="RCR6" s="812"/>
      <c r="RCS6" s="595"/>
      <c r="RCT6" s="595"/>
      <c r="RCU6" s="685"/>
      <c r="RCV6" s="813"/>
      <c r="RCW6" s="811"/>
      <c r="RCX6" s="812"/>
      <c r="RCY6" s="812"/>
      <c r="RCZ6" s="812"/>
      <c r="RDA6" s="595"/>
      <c r="RDB6" s="595"/>
      <c r="RDC6" s="685"/>
      <c r="RDD6" s="813"/>
      <c r="RDE6" s="811"/>
      <c r="RDF6" s="812"/>
      <c r="RDG6" s="812"/>
      <c r="RDH6" s="812"/>
      <c r="RDI6" s="595"/>
      <c r="RDJ6" s="595"/>
      <c r="RDK6" s="685"/>
      <c r="RDL6" s="813"/>
      <c r="RDM6" s="811"/>
      <c r="RDN6" s="812"/>
      <c r="RDO6" s="812"/>
      <c r="RDP6" s="812"/>
      <c r="RDQ6" s="595"/>
      <c r="RDR6" s="595"/>
      <c r="RDS6" s="685"/>
      <c r="RDT6" s="813"/>
      <c r="RDU6" s="811"/>
      <c r="RDV6" s="812"/>
      <c r="RDW6" s="812"/>
      <c r="RDX6" s="812"/>
      <c r="RDY6" s="595"/>
      <c r="RDZ6" s="595"/>
      <c r="REA6" s="685"/>
      <c r="REB6" s="813"/>
      <c r="REC6" s="811"/>
      <c r="RED6" s="812"/>
      <c r="REE6" s="812"/>
      <c r="REF6" s="812"/>
      <c r="REG6" s="595"/>
      <c r="REH6" s="595"/>
      <c r="REI6" s="685"/>
      <c r="REJ6" s="813"/>
      <c r="REK6" s="811"/>
      <c r="REL6" s="812"/>
      <c r="REM6" s="812"/>
      <c r="REN6" s="812"/>
      <c r="REO6" s="595"/>
      <c r="REP6" s="595"/>
      <c r="REQ6" s="685"/>
      <c r="RER6" s="813"/>
      <c r="RES6" s="811"/>
      <c r="RET6" s="812"/>
      <c r="REU6" s="812"/>
      <c r="REV6" s="812"/>
      <c r="REW6" s="595"/>
      <c r="REX6" s="595"/>
      <c r="REY6" s="685"/>
      <c r="REZ6" s="813"/>
      <c r="RFA6" s="811"/>
      <c r="RFB6" s="812"/>
      <c r="RFC6" s="812"/>
      <c r="RFD6" s="812"/>
      <c r="RFE6" s="595"/>
      <c r="RFF6" s="595"/>
      <c r="RFG6" s="685"/>
      <c r="RFH6" s="813"/>
      <c r="RFI6" s="811"/>
      <c r="RFJ6" s="812"/>
      <c r="RFK6" s="812"/>
      <c r="RFL6" s="812"/>
      <c r="RFM6" s="595"/>
      <c r="RFN6" s="595"/>
      <c r="RFO6" s="685"/>
      <c r="RFP6" s="813"/>
      <c r="RFQ6" s="811"/>
      <c r="RFR6" s="812"/>
      <c r="RFS6" s="812"/>
      <c r="RFT6" s="812"/>
      <c r="RFU6" s="595"/>
      <c r="RFV6" s="595"/>
      <c r="RFW6" s="685"/>
      <c r="RFX6" s="813"/>
      <c r="RFY6" s="811"/>
      <c r="RFZ6" s="812"/>
      <c r="RGA6" s="812"/>
      <c r="RGB6" s="812"/>
      <c r="RGC6" s="595"/>
      <c r="RGD6" s="595"/>
      <c r="RGE6" s="685"/>
      <c r="RGF6" s="813"/>
      <c r="RGG6" s="811"/>
      <c r="RGH6" s="812"/>
      <c r="RGI6" s="812"/>
      <c r="RGJ6" s="812"/>
      <c r="RGK6" s="595"/>
      <c r="RGL6" s="595"/>
      <c r="RGM6" s="685"/>
      <c r="RGN6" s="813"/>
      <c r="RGO6" s="811"/>
      <c r="RGP6" s="812"/>
      <c r="RGQ6" s="812"/>
      <c r="RGR6" s="812"/>
      <c r="RGS6" s="595"/>
      <c r="RGT6" s="595"/>
      <c r="RGU6" s="685"/>
      <c r="RGV6" s="813"/>
      <c r="RGW6" s="811"/>
      <c r="RGX6" s="812"/>
      <c r="RGY6" s="812"/>
      <c r="RGZ6" s="812"/>
      <c r="RHA6" s="595"/>
      <c r="RHB6" s="595"/>
      <c r="RHC6" s="685"/>
      <c r="RHD6" s="813"/>
      <c r="RHE6" s="811"/>
      <c r="RHF6" s="812"/>
      <c r="RHG6" s="812"/>
      <c r="RHH6" s="812"/>
      <c r="RHI6" s="595"/>
      <c r="RHJ6" s="595"/>
      <c r="RHK6" s="685"/>
      <c r="RHL6" s="813"/>
      <c r="RHM6" s="811"/>
      <c r="RHN6" s="812"/>
      <c r="RHO6" s="812"/>
      <c r="RHP6" s="812"/>
      <c r="RHQ6" s="595"/>
      <c r="RHR6" s="595"/>
      <c r="RHS6" s="685"/>
      <c r="RHT6" s="813"/>
      <c r="RHU6" s="811"/>
      <c r="RHV6" s="812"/>
      <c r="RHW6" s="812"/>
      <c r="RHX6" s="812"/>
      <c r="RHY6" s="595"/>
      <c r="RHZ6" s="595"/>
      <c r="RIA6" s="685"/>
      <c r="RIB6" s="813"/>
      <c r="RIC6" s="811"/>
      <c r="RID6" s="812"/>
      <c r="RIE6" s="812"/>
      <c r="RIF6" s="812"/>
      <c r="RIG6" s="595"/>
      <c r="RIH6" s="595"/>
      <c r="RII6" s="685"/>
      <c r="RIJ6" s="813"/>
      <c r="RIK6" s="811"/>
      <c r="RIL6" s="812"/>
      <c r="RIM6" s="812"/>
      <c r="RIN6" s="812"/>
      <c r="RIO6" s="595"/>
      <c r="RIP6" s="595"/>
      <c r="RIQ6" s="685"/>
      <c r="RIR6" s="813"/>
      <c r="RIS6" s="811"/>
      <c r="RIT6" s="812"/>
      <c r="RIU6" s="812"/>
      <c r="RIV6" s="812"/>
      <c r="RIW6" s="595"/>
      <c r="RIX6" s="595"/>
      <c r="RIY6" s="685"/>
      <c r="RIZ6" s="813"/>
      <c r="RJA6" s="811"/>
      <c r="RJB6" s="812"/>
      <c r="RJC6" s="812"/>
      <c r="RJD6" s="812"/>
      <c r="RJE6" s="595"/>
      <c r="RJF6" s="595"/>
      <c r="RJG6" s="685"/>
      <c r="RJH6" s="813"/>
      <c r="RJI6" s="811"/>
      <c r="RJJ6" s="812"/>
      <c r="RJK6" s="812"/>
      <c r="RJL6" s="812"/>
      <c r="RJM6" s="595"/>
      <c r="RJN6" s="595"/>
      <c r="RJO6" s="685"/>
      <c r="RJP6" s="813"/>
      <c r="RJQ6" s="811"/>
      <c r="RJR6" s="812"/>
      <c r="RJS6" s="812"/>
      <c r="RJT6" s="812"/>
      <c r="RJU6" s="595"/>
      <c r="RJV6" s="595"/>
      <c r="RJW6" s="685"/>
      <c r="RJX6" s="813"/>
      <c r="RJY6" s="811"/>
      <c r="RJZ6" s="812"/>
      <c r="RKA6" s="812"/>
      <c r="RKB6" s="812"/>
      <c r="RKC6" s="595"/>
      <c r="RKD6" s="595"/>
      <c r="RKE6" s="685"/>
      <c r="RKF6" s="813"/>
      <c r="RKG6" s="811"/>
      <c r="RKH6" s="812"/>
      <c r="RKI6" s="812"/>
      <c r="RKJ6" s="812"/>
      <c r="RKK6" s="595"/>
      <c r="RKL6" s="595"/>
      <c r="RKM6" s="685"/>
      <c r="RKN6" s="813"/>
      <c r="RKO6" s="811"/>
      <c r="RKP6" s="812"/>
      <c r="RKQ6" s="812"/>
      <c r="RKR6" s="812"/>
      <c r="RKS6" s="595"/>
      <c r="RKT6" s="595"/>
      <c r="RKU6" s="685"/>
      <c r="RKV6" s="813"/>
      <c r="RKW6" s="811"/>
      <c r="RKX6" s="812"/>
      <c r="RKY6" s="812"/>
      <c r="RKZ6" s="812"/>
      <c r="RLA6" s="595"/>
      <c r="RLB6" s="595"/>
      <c r="RLC6" s="685"/>
      <c r="RLD6" s="813"/>
      <c r="RLE6" s="811"/>
      <c r="RLF6" s="812"/>
      <c r="RLG6" s="812"/>
      <c r="RLH6" s="812"/>
      <c r="RLI6" s="595"/>
      <c r="RLJ6" s="595"/>
      <c r="RLK6" s="685"/>
      <c r="RLL6" s="813"/>
      <c r="RLM6" s="811"/>
      <c r="RLN6" s="812"/>
      <c r="RLO6" s="812"/>
      <c r="RLP6" s="812"/>
      <c r="RLQ6" s="595"/>
      <c r="RLR6" s="595"/>
      <c r="RLS6" s="685"/>
      <c r="RLT6" s="813"/>
      <c r="RLU6" s="811"/>
      <c r="RLV6" s="812"/>
      <c r="RLW6" s="812"/>
      <c r="RLX6" s="812"/>
      <c r="RLY6" s="595"/>
      <c r="RLZ6" s="595"/>
      <c r="RMA6" s="685"/>
      <c r="RMB6" s="813"/>
      <c r="RMC6" s="811"/>
      <c r="RMD6" s="812"/>
      <c r="RME6" s="812"/>
      <c r="RMF6" s="812"/>
      <c r="RMG6" s="595"/>
      <c r="RMH6" s="595"/>
      <c r="RMI6" s="685"/>
      <c r="RMJ6" s="813"/>
      <c r="RMK6" s="811"/>
      <c r="RML6" s="812"/>
      <c r="RMM6" s="812"/>
      <c r="RMN6" s="812"/>
      <c r="RMO6" s="595"/>
      <c r="RMP6" s="595"/>
      <c r="RMQ6" s="685"/>
      <c r="RMR6" s="813"/>
      <c r="RMS6" s="811"/>
      <c r="RMT6" s="812"/>
      <c r="RMU6" s="812"/>
      <c r="RMV6" s="812"/>
      <c r="RMW6" s="595"/>
      <c r="RMX6" s="595"/>
      <c r="RMY6" s="685"/>
      <c r="RMZ6" s="813"/>
      <c r="RNA6" s="811"/>
      <c r="RNB6" s="812"/>
      <c r="RNC6" s="812"/>
      <c r="RND6" s="812"/>
      <c r="RNE6" s="595"/>
      <c r="RNF6" s="595"/>
      <c r="RNG6" s="685"/>
      <c r="RNH6" s="813"/>
      <c r="RNI6" s="811"/>
      <c r="RNJ6" s="812"/>
      <c r="RNK6" s="812"/>
      <c r="RNL6" s="812"/>
      <c r="RNM6" s="595"/>
      <c r="RNN6" s="595"/>
      <c r="RNO6" s="685"/>
      <c r="RNP6" s="813"/>
      <c r="RNQ6" s="811"/>
      <c r="RNR6" s="812"/>
      <c r="RNS6" s="812"/>
      <c r="RNT6" s="812"/>
      <c r="RNU6" s="595"/>
      <c r="RNV6" s="595"/>
      <c r="RNW6" s="685"/>
      <c r="RNX6" s="813"/>
      <c r="RNY6" s="811"/>
      <c r="RNZ6" s="812"/>
      <c r="ROA6" s="812"/>
      <c r="ROB6" s="812"/>
      <c r="ROC6" s="595"/>
      <c r="ROD6" s="595"/>
      <c r="ROE6" s="685"/>
      <c r="ROF6" s="813"/>
      <c r="ROG6" s="811"/>
      <c r="ROH6" s="812"/>
      <c r="ROI6" s="812"/>
      <c r="ROJ6" s="812"/>
      <c r="ROK6" s="595"/>
      <c r="ROL6" s="595"/>
      <c r="ROM6" s="685"/>
      <c r="RON6" s="813"/>
      <c r="ROO6" s="811"/>
      <c r="ROP6" s="812"/>
      <c r="ROQ6" s="812"/>
      <c r="ROR6" s="812"/>
      <c r="ROS6" s="595"/>
      <c r="ROT6" s="595"/>
      <c r="ROU6" s="685"/>
      <c r="ROV6" s="813"/>
      <c r="ROW6" s="811"/>
      <c r="ROX6" s="812"/>
      <c r="ROY6" s="812"/>
      <c r="ROZ6" s="812"/>
      <c r="RPA6" s="595"/>
      <c r="RPB6" s="595"/>
      <c r="RPC6" s="685"/>
      <c r="RPD6" s="813"/>
      <c r="RPE6" s="811"/>
      <c r="RPF6" s="812"/>
      <c r="RPG6" s="812"/>
      <c r="RPH6" s="812"/>
      <c r="RPI6" s="595"/>
      <c r="RPJ6" s="595"/>
      <c r="RPK6" s="685"/>
      <c r="RPL6" s="813"/>
      <c r="RPM6" s="811"/>
      <c r="RPN6" s="812"/>
      <c r="RPO6" s="812"/>
      <c r="RPP6" s="812"/>
      <c r="RPQ6" s="595"/>
      <c r="RPR6" s="595"/>
      <c r="RPS6" s="685"/>
      <c r="RPT6" s="813"/>
      <c r="RPU6" s="811"/>
      <c r="RPV6" s="812"/>
      <c r="RPW6" s="812"/>
      <c r="RPX6" s="812"/>
      <c r="RPY6" s="595"/>
      <c r="RPZ6" s="595"/>
      <c r="RQA6" s="685"/>
      <c r="RQB6" s="813"/>
      <c r="RQC6" s="811"/>
      <c r="RQD6" s="812"/>
      <c r="RQE6" s="812"/>
      <c r="RQF6" s="812"/>
      <c r="RQG6" s="595"/>
      <c r="RQH6" s="595"/>
      <c r="RQI6" s="685"/>
      <c r="RQJ6" s="813"/>
      <c r="RQK6" s="811"/>
      <c r="RQL6" s="812"/>
      <c r="RQM6" s="812"/>
      <c r="RQN6" s="812"/>
      <c r="RQO6" s="595"/>
      <c r="RQP6" s="595"/>
      <c r="RQQ6" s="685"/>
      <c r="RQR6" s="813"/>
      <c r="RQS6" s="811"/>
      <c r="RQT6" s="812"/>
      <c r="RQU6" s="812"/>
      <c r="RQV6" s="812"/>
      <c r="RQW6" s="595"/>
      <c r="RQX6" s="595"/>
      <c r="RQY6" s="685"/>
      <c r="RQZ6" s="813"/>
      <c r="RRA6" s="811"/>
      <c r="RRB6" s="812"/>
      <c r="RRC6" s="812"/>
      <c r="RRD6" s="812"/>
      <c r="RRE6" s="595"/>
      <c r="RRF6" s="595"/>
      <c r="RRG6" s="685"/>
      <c r="RRH6" s="813"/>
      <c r="RRI6" s="811"/>
      <c r="RRJ6" s="812"/>
      <c r="RRK6" s="812"/>
      <c r="RRL6" s="812"/>
      <c r="RRM6" s="595"/>
      <c r="RRN6" s="595"/>
      <c r="RRO6" s="685"/>
      <c r="RRP6" s="813"/>
      <c r="RRQ6" s="811"/>
      <c r="RRR6" s="812"/>
      <c r="RRS6" s="812"/>
      <c r="RRT6" s="812"/>
      <c r="RRU6" s="595"/>
      <c r="RRV6" s="595"/>
      <c r="RRW6" s="685"/>
      <c r="RRX6" s="813"/>
      <c r="RRY6" s="811"/>
      <c r="RRZ6" s="812"/>
      <c r="RSA6" s="812"/>
      <c r="RSB6" s="812"/>
      <c r="RSC6" s="595"/>
      <c r="RSD6" s="595"/>
      <c r="RSE6" s="685"/>
      <c r="RSF6" s="813"/>
      <c r="RSG6" s="811"/>
      <c r="RSH6" s="812"/>
      <c r="RSI6" s="812"/>
      <c r="RSJ6" s="812"/>
      <c r="RSK6" s="595"/>
      <c r="RSL6" s="595"/>
      <c r="RSM6" s="685"/>
      <c r="RSN6" s="813"/>
      <c r="RSO6" s="811"/>
      <c r="RSP6" s="812"/>
      <c r="RSQ6" s="812"/>
      <c r="RSR6" s="812"/>
      <c r="RSS6" s="595"/>
      <c r="RST6" s="595"/>
      <c r="RSU6" s="685"/>
      <c r="RSV6" s="813"/>
      <c r="RSW6" s="811"/>
      <c r="RSX6" s="812"/>
      <c r="RSY6" s="812"/>
      <c r="RSZ6" s="812"/>
      <c r="RTA6" s="595"/>
      <c r="RTB6" s="595"/>
      <c r="RTC6" s="685"/>
      <c r="RTD6" s="813"/>
      <c r="RTE6" s="811"/>
      <c r="RTF6" s="812"/>
      <c r="RTG6" s="812"/>
      <c r="RTH6" s="812"/>
      <c r="RTI6" s="595"/>
      <c r="RTJ6" s="595"/>
      <c r="RTK6" s="685"/>
      <c r="RTL6" s="813"/>
      <c r="RTM6" s="811"/>
      <c r="RTN6" s="812"/>
      <c r="RTO6" s="812"/>
      <c r="RTP6" s="812"/>
      <c r="RTQ6" s="595"/>
      <c r="RTR6" s="595"/>
      <c r="RTS6" s="685"/>
      <c r="RTT6" s="813"/>
      <c r="RTU6" s="811"/>
      <c r="RTV6" s="812"/>
      <c r="RTW6" s="812"/>
      <c r="RTX6" s="812"/>
      <c r="RTY6" s="595"/>
      <c r="RTZ6" s="595"/>
      <c r="RUA6" s="685"/>
      <c r="RUB6" s="813"/>
      <c r="RUC6" s="811"/>
      <c r="RUD6" s="812"/>
      <c r="RUE6" s="812"/>
      <c r="RUF6" s="812"/>
      <c r="RUG6" s="595"/>
      <c r="RUH6" s="595"/>
      <c r="RUI6" s="685"/>
      <c r="RUJ6" s="813"/>
      <c r="RUK6" s="811"/>
      <c r="RUL6" s="812"/>
      <c r="RUM6" s="812"/>
      <c r="RUN6" s="812"/>
      <c r="RUO6" s="595"/>
      <c r="RUP6" s="595"/>
      <c r="RUQ6" s="685"/>
      <c r="RUR6" s="813"/>
      <c r="RUS6" s="811"/>
      <c r="RUT6" s="812"/>
      <c r="RUU6" s="812"/>
      <c r="RUV6" s="812"/>
      <c r="RUW6" s="595"/>
      <c r="RUX6" s="595"/>
      <c r="RUY6" s="685"/>
      <c r="RUZ6" s="813"/>
      <c r="RVA6" s="811"/>
      <c r="RVB6" s="812"/>
      <c r="RVC6" s="812"/>
      <c r="RVD6" s="812"/>
      <c r="RVE6" s="595"/>
      <c r="RVF6" s="595"/>
      <c r="RVG6" s="685"/>
      <c r="RVH6" s="813"/>
      <c r="RVI6" s="811"/>
      <c r="RVJ6" s="812"/>
      <c r="RVK6" s="812"/>
      <c r="RVL6" s="812"/>
      <c r="RVM6" s="595"/>
      <c r="RVN6" s="595"/>
      <c r="RVO6" s="685"/>
      <c r="RVP6" s="813"/>
      <c r="RVQ6" s="811"/>
      <c r="RVR6" s="812"/>
      <c r="RVS6" s="812"/>
      <c r="RVT6" s="812"/>
      <c r="RVU6" s="595"/>
      <c r="RVV6" s="595"/>
      <c r="RVW6" s="685"/>
      <c r="RVX6" s="813"/>
      <c r="RVY6" s="811"/>
      <c r="RVZ6" s="812"/>
      <c r="RWA6" s="812"/>
      <c r="RWB6" s="812"/>
      <c r="RWC6" s="595"/>
      <c r="RWD6" s="595"/>
      <c r="RWE6" s="685"/>
      <c r="RWF6" s="813"/>
      <c r="RWG6" s="811"/>
      <c r="RWH6" s="812"/>
      <c r="RWI6" s="812"/>
      <c r="RWJ6" s="812"/>
      <c r="RWK6" s="595"/>
      <c r="RWL6" s="595"/>
      <c r="RWM6" s="685"/>
      <c r="RWN6" s="813"/>
      <c r="RWO6" s="811"/>
      <c r="RWP6" s="812"/>
      <c r="RWQ6" s="812"/>
      <c r="RWR6" s="812"/>
      <c r="RWS6" s="595"/>
      <c r="RWT6" s="595"/>
      <c r="RWU6" s="685"/>
      <c r="RWV6" s="813"/>
      <c r="RWW6" s="811"/>
      <c r="RWX6" s="812"/>
      <c r="RWY6" s="812"/>
      <c r="RWZ6" s="812"/>
      <c r="RXA6" s="595"/>
      <c r="RXB6" s="595"/>
      <c r="RXC6" s="685"/>
      <c r="RXD6" s="813"/>
      <c r="RXE6" s="811"/>
      <c r="RXF6" s="812"/>
      <c r="RXG6" s="812"/>
      <c r="RXH6" s="812"/>
      <c r="RXI6" s="595"/>
      <c r="RXJ6" s="595"/>
      <c r="RXK6" s="685"/>
      <c r="RXL6" s="813"/>
      <c r="RXM6" s="811"/>
      <c r="RXN6" s="812"/>
      <c r="RXO6" s="812"/>
      <c r="RXP6" s="812"/>
      <c r="RXQ6" s="595"/>
      <c r="RXR6" s="595"/>
      <c r="RXS6" s="685"/>
      <c r="RXT6" s="813"/>
      <c r="RXU6" s="811"/>
      <c r="RXV6" s="812"/>
      <c r="RXW6" s="812"/>
      <c r="RXX6" s="812"/>
      <c r="RXY6" s="595"/>
      <c r="RXZ6" s="595"/>
      <c r="RYA6" s="685"/>
      <c r="RYB6" s="813"/>
      <c r="RYC6" s="811"/>
      <c r="RYD6" s="812"/>
      <c r="RYE6" s="812"/>
      <c r="RYF6" s="812"/>
      <c r="RYG6" s="595"/>
      <c r="RYH6" s="595"/>
      <c r="RYI6" s="685"/>
      <c r="RYJ6" s="813"/>
      <c r="RYK6" s="811"/>
      <c r="RYL6" s="812"/>
      <c r="RYM6" s="812"/>
      <c r="RYN6" s="812"/>
      <c r="RYO6" s="595"/>
      <c r="RYP6" s="595"/>
      <c r="RYQ6" s="685"/>
      <c r="RYR6" s="813"/>
      <c r="RYS6" s="811"/>
      <c r="RYT6" s="812"/>
      <c r="RYU6" s="812"/>
      <c r="RYV6" s="812"/>
      <c r="RYW6" s="595"/>
      <c r="RYX6" s="595"/>
      <c r="RYY6" s="685"/>
      <c r="RYZ6" s="813"/>
      <c r="RZA6" s="811"/>
      <c r="RZB6" s="812"/>
      <c r="RZC6" s="812"/>
      <c r="RZD6" s="812"/>
      <c r="RZE6" s="595"/>
      <c r="RZF6" s="595"/>
      <c r="RZG6" s="685"/>
      <c r="RZH6" s="813"/>
      <c r="RZI6" s="811"/>
      <c r="RZJ6" s="812"/>
      <c r="RZK6" s="812"/>
      <c r="RZL6" s="812"/>
      <c r="RZM6" s="595"/>
      <c r="RZN6" s="595"/>
      <c r="RZO6" s="685"/>
      <c r="RZP6" s="813"/>
      <c r="RZQ6" s="811"/>
      <c r="RZR6" s="812"/>
      <c r="RZS6" s="812"/>
      <c r="RZT6" s="812"/>
      <c r="RZU6" s="595"/>
      <c r="RZV6" s="595"/>
      <c r="RZW6" s="685"/>
      <c r="RZX6" s="813"/>
      <c r="RZY6" s="811"/>
      <c r="RZZ6" s="812"/>
      <c r="SAA6" s="812"/>
      <c r="SAB6" s="812"/>
      <c r="SAC6" s="595"/>
      <c r="SAD6" s="595"/>
      <c r="SAE6" s="685"/>
      <c r="SAF6" s="813"/>
      <c r="SAG6" s="811"/>
      <c r="SAH6" s="812"/>
      <c r="SAI6" s="812"/>
      <c r="SAJ6" s="812"/>
      <c r="SAK6" s="595"/>
      <c r="SAL6" s="595"/>
      <c r="SAM6" s="685"/>
      <c r="SAN6" s="813"/>
      <c r="SAO6" s="811"/>
      <c r="SAP6" s="812"/>
      <c r="SAQ6" s="812"/>
      <c r="SAR6" s="812"/>
      <c r="SAS6" s="595"/>
      <c r="SAT6" s="595"/>
      <c r="SAU6" s="685"/>
      <c r="SAV6" s="813"/>
      <c r="SAW6" s="811"/>
      <c r="SAX6" s="812"/>
      <c r="SAY6" s="812"/>
      <c r="SAZ6" s="812"/>
      <c r="SBA6" s="595"/>
      <c r="SBB6" s="595"/>
      <c r="SBC6" s="685"/>
      <c r="SBD6" s="813"/>
      <c r="SBE6" s="811"/>
      <c r="SBF6" s="812"/>
      <c r="SBG6" s="812"/>
      <c r="SBH6" s="812"/>
      <c r="SBI6" s="595"/>
      <c r="SBJ6" s="595"/>
      <c r="SBK6" s="685"/>
      <c r="SBL6" s="813"/>
      <c r="SBM6" s="811"/>
      <c r="SBN6" s="812"/>
      <c r="SBO6" s="812"/>
      <c r="SBP6" s="812"/>
      <c r="SBQ6" s="595"/>
      <c r="SBR6" s="595"/>
      <c r="SBS6" s="685"/>
      <c r="SBT6" s="813"/>
      <c r="SBU6" s="811"/>
      <c r="SBV6" s="812"/>
      <c r="SBW6" s="812"/>
      <c r="SBX6" s="812"/>
      <c r="SBY6" s="595"/>
      <c r="SBZ6" s="595"/>
      <c r="SCA6" s="685"/>
      <c r="SCB6" s="813"/>
      <c r="SCC6" s="811"/>
      <c r="SCD6" s="812"/>
      <c r="SCE6" s="812"/>
      <c r="SCF6" s="812"/>
      <c r="SCG6" s="595"/>
      <c r="SCH6" s="595"/>
      <c r="SCI6" s="685"/>
      <c r="SCJ6" s="813"/>
      <c r="SCK6" s="811"/>
      <c r="SCL6" s="812"/>
      <c r="SCM6" s="812"/>
      <c r="SCN6" s="812"/>
      <c r="SCO6" s="595"/>
      <c r="SCP6" s="595"/>
      <c r="SCQ6" s="685"/>
      <c r="SCR6" s="813"/>
      <c r="SCS6" s="811"/>
      <c r="SCT6" s="812"/>
      <c r="SCU6" s="812"/>
      <c r="SCV6" s="812"/>
      <c r="SCW6" s="595"/>
      <c r="SCX6" s="595"/>
      <c r="SCY6" s="685"/>
      <c r="SCZ6" s="813"/>
      <c r="SDA6" s="811"/>
      <c r="SDB6" s="812"/>
      <c r="SDC6" s="812"/>
      <c r="SDD6" s="812"/>
      <c r="SDE6" s="595"/>
      <c r="SDF6" s="595"/>
      <c r="SDG6" s="685"/>
      <c r="SDH6" s="813"/>
      <c r="SDI6" s="811"/>
      <c r="SDJ6" s="812"/>
      <c r="SDK6" s="812"/>
      <c r="SDL6" s="812"/>
      <c r="SDM6" s="595"/>
      <c r="SDN6" s="595"/>
      <c r="SDO6" s="685"/>
      <c r="SDP6" s="813"/>
      <c r="SDQ6" s="811"/>
      <c r="SDR6" s="812"/>
      <c r="SDS6" s="812"/>
      <c r="SDT6" s="812"/>
      <c r="SDU6" s="595"/>
      <c r="SDV6" s="595"/>
      <c r="SDW6" s="685"/>
      <c r="SDX6" s="813"/>
      <c r="SDY6" s="811"/>
      <c r="SDZ6" s="812"/>
      <c r="SEA6" s="812"/>
      <c r="SEB6" s="812"/>
      <c r="SEC6" s="595"/>
      <c r="SED6" s="595"/>
      <c r="SEE6" s="685"/>
      <c r="SEF6" s="813"/>
      <c r="SEG6" s="811"/>
      <c r="SEH6" s="812"/>
      <c r="SEI6" s="812"/>
      <c r="SEJ6" s="812"/>
      <c r="SEK6" s="595"/>
      <c r="SEL6" s="595"/>
      <c r="SEM6" s="685"/>
      <c r="SEN6" s="813"/>
      <c r="SEO6" s="811"/>
      <c r="SEP6" s="812"/>
      <c r="SEQ6" s="812"/>
      <c r="SER6" s="812"/>
      <c r="SES6" s="595"/>
      <c r="SET6" s="595"/>
      <c r="SEU6" s="685"/>
      <c r="SEV6" s="813"/>
      <c r="SEW6" s="811"/>
      <c r="SEX6" s="812"/>
      <c r="SEY6" s="812"/>
      <c r="SEZ6" s="812"/>
      <c r="SFA6" s="595"/>
      <c r="SFB6" s="595"/>
      <c r="SFC6" s="685"/>
      <c r="SFD6" s="813"/>
      <c r="SFE6" s="811"/>
      <c r="SFF6" s="812"/>
      <c r="SFG6" s="812"/>
      <c r="SFH6" s="812"/>
      <c r="SFI6" s="595"/>
      <c r="SFJ6" s="595"/>
      <c r="SFK6" s="685"/>
      <c r="SFL6" s="813"/>
      <c r="SFM6" s="811"/>
      <c r="SFN6" s="812"/>
      <c r="SFO6" s="812"/>
      <c r="SFP6" s="812"/>
      <c r="SFQ6" s="595"/>
      <c r="SFR6" s="595"/>
      <c r="SFS6" s="685"/>
      <c r="SFT6" s="813"/>
      <c r="SFU6" s="811"/>
      <c r="SFV6" s="812"/>
      <c r="SFW6" s="812"/>
      <c r="SFX6" s="812"/>
      <c r="SFY6" s="595"/>
      <c r="SFZ6" s="595"/>
      <c r="SGA6" s="685"/>
      <c r="SGB6" s="813"/>
      <c r="SGC6" s="811"/>
      <c r="SGD6" s="812"/>
      <c r="SGE6" s="812"/>
      <c r="SGF6" s="812"/>
      <c r="SGG6" s="595"/>
      <c r="SGH6" s="595"/>
      <c r="SGI6" s="685"/>
      <c r="SGJ6" s="813"/>
      <c r="SGK6" s="811"/>
      <c r="SGL6" s="812"/>
      <c r="SGM6" s="812"/>
      <c r="SGN6" s="812"/>
      <c r="SGO6" s="595"/>
      <c r="SGP6" s="595"/>
      <c r="SGQ6" s="685"/>
      <c r="SGR6" s="813"/>
      <c r="SGS6" s="811"/>
      <c r="SGT6" s="812"/>
      <c r="SGU6" s="812"/>
      <c r="SGV6" s="812"/>
      <c r="SGW6" s="595"/>
      <c r="SGX6" s="595"/>
      <c r="SGY6" s="685"/>
      <c r="SGZ6" s="813"/>
      <c r="SHA6" s="811"/>
      <c r="SHB6" s="812"/>
      <c r="SHC6" s="812"/>
      <c r="SHD6" s="812"/>
      <c r="SHE6" s="595"/>
      <c r="SHF6" s="595"/>
      <c r="SHG6" s="685"/>
      <c r="SHH6" s="813"/>
      <c r="SHI6" s="811"/>
      <c r="SHJ6" s="812"/>
      <c r="SHK6" s="812"/>
      <c r="SHL6" s="812"/>
      <c r="SHM6" s="595"/>
      <c r="SHN6" s="595"/>
      <c r="SHO6" s="685"/>
      <c r="SHP6" s="813"/>
      <c r="SHQ6" s="811"/>
      <c r="SHR6" s="812"/>
      <c r="SHS6" s="812"/>
      <c r="SHT6" s="812"/>
      <c r="SHU6" s="595"/>
      <c r="SHV6" s="595"/>
      <c r="SHW6" s="685"/>
      <c r="SHX6" s="813"/>
      <c r="SHY6" s="811"/>
      <c r="SHZ6" s="812"/>
      <c r="SIA6" s="812"/>
      <c r="SIB6" s="812"/>
      <c r="SIC6" s="595"/>
      <c r="SID6" s="595"/>
      <c r="SIE6" s="685"/>
      <c r="SIF6" s="813"/>
      <c r="SIG6" s="811"/>
      <c r="SIH6" s="812"/>
      <c r="SII6" s="812"/>
      <c r="SIJ6" s="812"/>
      <c r="SIK6" s="595"/>
      <c r="SIL6" s="595"/>
      <c r="SIM6" s="685"/>
      <c r="SIN6" s="813"/>
      <c r="SIO6" s="811"/>
      <c r="SIP6" s="812"/>
      <c r="SIQ6" s="812"/>
      <c r="SIR6" s="812"/>
      <c r="SIS6" s="595"/>
      <c r="SIT6" s="595"/>
      <c r="SIU6" s="685"/>
      <c r="SIV6" s="813"/>
      <c r="SIW6" s="811"/>
      <c r="SIX6" s="812"/>
      <c r="SIY6" s="812"/>
      <c r="SIZ6" s="812"/>
      <c r="SJA6" s="595"/>
      <c r="SJB6" s="595"/>
      <c r="SJC6" s="685"/>
      <c r="SJD6" s="813"/>
      <c r="SJE6" s="811"/>
      <c r="SJF6" s="812"/>
      <c r="SJG6" s="812"/>
      <c r="SJH6" s="812"/>
      <c r="SJI6" s="595"/>
      <c r="SJJ6" s="595"/>
      <c r="SJK6" s="685"/>
      <c r="SJL6" s="813"/>
      <c r="SJM6" s="811"/>
      <c r="SJN6" s="812"/>
      <c r="SJO6" s="812"/>
      <c r="SJP6" s="812"/>
      <c r="SJQ6" s="595"/>
      <c r="SJR6" s="595"/>
      <c r="SJS6" s="685"/>
      <c r="SJT6" s="813"/>
      <c r="SJU6" s="811"/>
      <c r="SJV6" s="812"/>
      <c r="SJW6" s="812"/>
      <c r="SJX6" s="812"/>
      <c r="SJY6" s="595"/>
      <c r="SJZ6" s="595"/>
      <c r="SKA6" s="685"/>
      <c r="SKB6" s="813"/>
      <c r="SKC6" s="811"/>
      <c r="SKD6" s="812"/>
      <c r="SKE6" s="812"/>
      <c r="SKF6" s="812"/>
      <c r="SKG6" s="595"/>
      <c r="SKH6" s="595"/>
      <c r="SKI6" s="685"/>
      <c r="SKJ6" s="813"/>
      <c r="SKK6" s="811"/>
      <c r="SKL6" s="812"/>
      <c r="SKM6" s="812"/>
      <c r="SKN6" s="812"/>
      <c r="SKO6" s="595"/>
      <c r="SKP6" s="595"/>
      <c r="SKQ6" s="685"/>
      <c r="SKR6" s="813"/>
      <c r="SKS6" s="811"/>
      <c r="SKT6" s="812"/>
      <c r="SKU6" s="812"/>
      <c r="SKV6" s="812"/>
      <c r="SKW6" s="595"/>
      <c r="SKX6" s="595"/>
      <c r="SKY6" s="685"/>
      <c r="SKZ6" s="813"/>
      <c r="SLA6" s="811"/>
      <c r="SLB6" s="812"/>
      <c r="SLC6" s="812"/>
      <c r="SLD6" s="812"/>
      <c r="SLE6" s="595"/>
      <c r="SLF6" s="595"/>
      <c r="SLG6" s="685"/>
      <c r="SLH6" s="813"/>
      <c r="SLI6" s="811"/>
      <c r="SLJ6" s="812"/>
      <c r="SLK6" s="812"/>
      <c r="SLL6" s="812"/>
      <c r="SLM6" s="595"/>
      <c r="SLN6" s="595"/>
      <c r="SLO6" s="685"/>
      <c r="SLP6" s="813"/>
      <c r="SLQ6" s="811"/>
      <c r="SLR6" s="812"/>
      <c r="SLS6" s="812"/>
      <c r="SLT6" s="812"/>
      <c r="SLU6" s="595"/>
      <c r="SLV6" s="595"/>
      <c r="SLW6" s="685"/>
      <c r="SLX6" s="813"/>
      <c r="SLY6" s="811"/>
      <c r="SLZ6" s="812"/>
      <c r="SMA6" s="812"/>
      <c r="SMB6" s="812"/>
      <c r="SMC6" s="595"/>
      <c r="SMD6" s="595"/>
      <c r="SME6" s="685"/>
      <c r="SMF6" s="813"/>
      <c r="SMG6" s="811"/>
      <c r="SMH6" s="812"/>
      <c r="SMI6" s="812"/>
      <c r="SMJ6" s="812"/>
      <c r="SMK6" s="595"/>
      <c r="SML6" s="595"/>
      <c r="SMM6" s="685"/>
      <c r="SMN6" s="813"/>
      <c r="SMO6" s="811"/>
      <c r="SMP6" s="812"/>
      <c r="SMQ6" s="812"/>
      <c r="SMR6" s="812"/>
      <c r="SMS6" s="595"/>
      <c r="SMT6" s="595"/>
      <c r="SMU6" s="685"/>
      <c r="SMV6" s="813"/>
      <c r="SMW6" s="811"/>
      <c r="SMX6" s="812"/>
      <c r="SMY6" s="812"/>
      <c r="SMZ6" s="812"/>
      <c r="SNA6" s="595"/>
      <c r="SNB6" s="595"/>
      <c r="SNC6" s="685"/>
      <c r="SND6" s="813"/>
      <c r="SNE6" s="811"/>
      <c r="SNF6" s="812"/>
      <c r="SNG6" s="812"/>
      <c r="SNH6" s="812"/>
      <c r="SNI6" s="595"/>
      <c r="SNJ6" s="595"/>
      <c r="SNK6" s="685"/>
      <c r="SNL6" s="813"/>
      <c r="SNM6" s="811"/>
      <c r="SNN6" s="812"/>
      <c r="SNO6" s="812"/>
      <c r="SNP6" s="812"/>
      <c r="SNQ6" s="595"/>
      <c r="SNR6" s="595"/>
      <c r="SNS6" s="685"/>
      <c r="SNT6" s="813"/>
      <c r="SNU6" s="811"/>
      <c r="SNV6" s="812"/>
      <c r="SNW6" s="812"/>
      <c r="SNX6" s="812"/>
      <c r="SNY6" s="595"/>
      <c r="SNZ6" s="595"/>
      <c r="SOA6" s="685"/>
      <c r="SOB6" s="813"/>
      <c r="SOC6" s="811"/>
      <c r="SOD6" s="812"/>
      <c r="SOE6" s="812"/>
      <c r="SOF6" s="812"/>
      <c r="SOG6" s="595"/>
      <c r="SOH6" s="595"/>
      <c r="SOI6" s="685"/>
      <c r="SOJ6" s="813"/>
      <c r="SOK6" s="811"/>
      <c r="SOL6" s="812"/>
      <c r="SOM6" s="812"/>
      <c r="SON6" s="812"/>
      <c r="SOO6" s="595"/>
      <c r="SOP6" s="595"/>
      <c r="SOQ6" s="685"/>
      <c r="SOR6" s="813"/>
      <c r="SOS6" s="811"/>
      <c r="SOT6" s="812"/>
      <c r="SOU6" s="812"/>
      <c r="SOV6" s="812"/>
      <c r="SOW6" s="595"/>
      <c r="SOX6" s="595"/>
      <c r="SOY6" s="685"/>
      <c r="SOZ6" s="813"/>
      <c r="SPA6" s="811"/>
      <c r="SPB6" s="812"/>
      <c r="SPC6" s="812"/>
      <c r="SPD6" s="812"/>
      <c r="SPE6" s="595"/>
      <c r="SPF6" s="595"/>
      <c r="SPG6" s="685"/>
      <c r="SPH6" s="813"/>
      <c r="SPI6" s="811"/>
      <c r="SPJ6" s="812"/>
      <c r="SPK6" s="812"/>
      <c r="SPL6" s="812"/>
      <c r="SPM6" s="595"/>
      <c r="SPN6" s="595"/>
      <c r="SPO6" s="685"/>
      <c r="SPP6" s="813"/>
      <c r="SPQ6" s="811"/>
      <c r="SPR6" s="812"/>
      <c r="SPS6" s="812"/>
      <c r="SPT6" s="812"/>
      <c r="SPU6" s="595"/>
      <c r="SPV6" s="595"/>
      <c r="SPW6" s="685"/>
      <c r="SPX6" s="813"/>
      <c r="SPY6" s="811"/>
      <c r="SPZ6" s="812"/>
      <c r="SQA6" s="812"/>
      <c r="SQB6" s="812"/>
      <c r="SQC6" s="595"/>
      <c r="SQD6" s="595"/>
      <c r="SQE6" s="685"/>
      <c r="SQF6" s="813"/>
      <c r="SQG6" s="811"/>
      <c r="SQH6" s="812"/>
      <c r="SQI6" s="812"/>
      <c r="SQJ6" s="812"/>
      <c r="SQK6" s="595"/>
      <c r="SQL6" s="595"/>
      <c r="SQM6" s="685"/>
      <c r="SQN6" s="813"/>
      <c r="SQO6" s="811"/>
      <c r="SQP6" s="812"/>
      <c r="SQQ6" s="812"/>
      <c r="SQR6" s="812"/>
      <c r="SQS6" s="595"/>
      <c r="SQT6" s="595"/>
      <c r="SQU6" s="685"/>
      <c r="SQV6" s="813"/>
      <c r="SQW6" s="811"/>
      <c r="SQX6" s="812"/>
      <c r="SQY6" s="812"/>
      <c r="SQZ6" s="812"/>
      <c r="SRA6" s="595"/>
      <c r="SRB6" s="595"/>
      <c r="SRC6" s="685"/>
      <c r="SRD6" s="813"/>
      <c r="SRE6" s="811"/>
      <c r="SRF6" s="812"/>
      <c r="SRG6" s="812"/>
      <c r="SRH6" s="812"/>
      <c r="SRI6" s="595"/>
      <c r="SRJ6" s="595"/>
      <c r="SRK6" s="685"/>
      <c r="SRL6" s="813"/>
      <c r="SRM6" s="811"/>
      <c r="SRN6" s="812"/>
      <c r="SRO6" s="812"/>
      <c r="SRP6" s="812"/>
      <c r="SRQ6" s="595"/>
      <c r="SRR6" s="595"/>
      <c r="SRS6" s="685"/>
      <c r="SRT6" s="813"/>
      <c r="SRU6" s="811"/>
      <c r="SRV6" s="812"/>
      <c r="SRW6" s="812"/>
      <c r="SRX6" s="812"/>
      <c r="SRY6" s="595"/>
      <c r="SRZ6" s="595"/>
      <c r="SSA6" s="685"/>
      <c r="SSB6" s="813"/>
      <c r="SSC6" s="811"/>
      <c r="SSD6" s="812"/>
      <c r="SSE6" s="812"/>
      <c r="SSF6" s="812"/>
      <c r="SSG6" s="595"/>
      <c r="SSH6" s="595"/>
      <c r="SSI6" s="685"/>
      <c r="SSJ6" s="813"/>
      <c r="SSK6" s="811"/>
      <c r="SSL6" s="812"/>
      <c r="SSM6" s="812"/>
      <c r="SSN6" s="812"/>
      <c r="SSO6" s="595"/>
      <c r="SSP6" s="595"/>
      <c r="SSQ6" s="685"/>
      <c r="SSR6" s="813"/>
      <c r="SSS6" s="811"/>
      <c r="SST6" s="812"/>
      <c r="SSU6" s="812"/>
      <c r="SSV6" s="812"/>
      <c r="SSW6" s="595"/>
      <c r="SSX6" s="595"/>
      <c r="SSY6" s="685"/>
      <c r="SSZ6" s="813"/>
      <c r="STA6" s="811"/>
      <c r="STB6" s="812"/>
      <c r="STC6" s="812"/>
      <c r="STD6" s="812"/>
      <c r="STE6" s="595"/>
      <c r="STF6" s="595"/>
      <c r="STG6" s="685"/>
      <c r="STH6" s="813"/>
      <c r="STI6" s="811"/>
      <c r="STJ6" s="812"/>
      <c r="STK6" s="812"/>
      <c r="STL6" s="812"/>
      <c r="STM6" s="595"/>
      <c r="STN6" s="595"/>
      <c r="STO6" s="685"/>
      <c r="STP6" s="813"/>
      <c r="STQ6" s="811"/>
      <c r="STR6" s="812"/>
      <c r="STS6" s="812"/>
      <c r="STT6" s="812"/>
      <c r="STU6" s="595"/>
      <c r="STV6" s="595"/>
      <c r="STW6" s="685"/>
      <c r="STX6" s="813"/>
      <c r="STY6" s="811"/>
      <c r="STZ6" s="812"/>
      <c r="SUA6" s="812"/>
      <c r="SUB6" s="812"/>
      <c r="SUC6" s="595"/>
      <c r="SUD6" s="595"/>
      <c r="SUE6" s="685"/>
      <c r="SUF6" s="813"/>
      <c r="SUG6" s="811"/>
      <c r="SUH6" s="812"/>
      <c r="SUI6" s="812"/>
      <c r="SUJ6" s="812"/>
      <c r="SUK6" s="595"/>
      <c r="SUL6" s="595"/>
      <c r="SUM6" s="685"/>
      <c r="SUN6" s="813"/>
      <c r="SUO6" s="811"/>
      <c r="SUP6" s="812"/>
      <c r="SUQ6" s="812"/>
      <c r="SUR6" s="812"/>
      <c r="SUS6" s="595"/>
      <c r="SUT6" s="595"/>
      <c r="SUU6" s="685"/>
      <c r="SUV6" s="813"/>
      <c r="SUW6" s="811"/>
      <c r="SUX6" s="812"/>
      <c r="SUY6" s="812"/>
      <c r="SUZ6" s="812"/>
      <c r="SVA6" s="595"/>
      <c r="SVB6" s="595"/>
      <c r="SVC6" s="685"/>
      <c r="SVD6" s="813"/>
      <c r="SVE6" s="811"/>
      <c r="SVF6" s="812"/>
      <c r="SVG6" s="812"/>
      <c r="SVH6" s="812"/>
      <c r="SVI6" s="595"/>
      <c r="SVJ6" s="595"/>
      <c r="SVK6" s="685"/>
      <c r="SVL6" s="813"/>
      <c r="SVM6" s="811"/>
      <c r="SVN6" s="812"/>
      <c r="SVO6" s="812"/>
      <c r="SVP6" s="812"/>
      <c r="SVQ6" s="595"/>
      <c r="SVR6" s="595"/>
      <c r="SVS6" s="685"/>
      <c r="SVT6" s="813"/>
      <c r="SVU6" s="811"/>
      <c r="SVV6" s="812"/>
      <c r="SVW6" s="812"/>
      <c r="SVX6" s="812"/>
      <c r="SVY6" s="595"/>
      <c r="SVZ6" s="595"/>
      <c r="SWA6" s="685"/>
      <c r="SWB6" s="813"/>
      <c r="SWC6" s="811"/>
      <c r="SWD6" s="812"/>
      <c r="SWE6" s="812"/>
      <c r="SWF6" s="812"/>
      <c r="SWG6" s="595"/>
      <c r="SWH6" s="595"/>
      <c r="SWI6" s="685"/>
      <c r="SWJ6" s="813"/>
      <c r="SWK6" s="811"/>
      <c r="SWL6" s="812"/>
      <c r="SWM6" s="812"/>
      <c r="SWN6" s="812"/>
      <c r="SWO6" s="595"/>
      <c r="SWP6" s="595"/>
      <c r="SWQ6" s="685"/>
      <c r="SWR6" s="813"/>
      <c r="SWS6" s="811"/>
      <c r="SWT6" s="812"/>
      <c r="SWU6" s="812"/>
      <c r="SWV6" s="812"/>
      <c r="SWW6" s="595"/>
      <c r="SWX6" s="595"/>
      <c r="SWY6" s="685"/>
      <c r="SWZ6" s="813"/>
      <c r="SXA6" s="811"/>
      <c r="SXB6" s="812"/>
      <c r="SXC6" s="812"/>
      <c r="SXD6" s="812"/>
      <c r="SXE6" s="595"/>
      <c r="SXF6" s="595"/>
      <c r="SXG6" s="685"/>
      <c r="SXH6" s="813"/>
      <c r="SXI6" s="811"/>
      <c r="SXJ6" s="812"/>
      <c r="SXK6" s="812"/>
      <c r="SXL6" s="812"/>
      <c r="SXM6" s="595"/>
      <c r="SXN6" s="595"/>
      <c r="SXO6" s="685"/>
      <c r="SXP6" s="813"/>
      <c r="SXQ6" s="811"/>
      <c r="SXR6" s="812"/>
      <c r="SXS6" s="812"/>
      <c r="SXT6" s="812"/>
      <c r="SXU6" s="595"/>
      <c r="SXV6" s="595"/>
      <c r="SXW6" s="685"/>
      <c r="SXX6" s="813"/>
      <c r="SXY6" s="811"/>
      <c r="SXZ6" s="812"/>
      <c r="SYA6" s="812"/>
      <c r="SYB6" s="812"/>
      <c r="SYC6" s="595"/>
      <c r="SYD6" s="595"/>
      <c r="SYE6" s="685"/>
      <c r="SYF6" s="813"/>
      <c r="SYG6" s="811"/>
      <c r="SYH6" s="812"/>
      <c r="SYI6" s="812"/>
      <c r="SYJ6" s="812"/>
      <c r="SYK6" s="595"/>
      <c r="SYL6" s="595"/>
      <c r="SYM6" s="685"/>
      <c r="SYN6" s="813"/>
      <c r="SYO6" s="811"/>
      <c r="SYP6" s="812"/>
      <c r="SYQ6" s="812"/>
      <c r="SYR6" s="812"/>
      <c r="SYS6" s="595"/>
      <c r="SYT6" s="595"/>
      <c r="SYU6" s="685"/>
      <c r="SYV6" s="813"/>
      <c r="SYW6" s="811"/>
      <c r="SYX6" s="812"/>
      <c r="SYY6" s="812"/>
      <c r="SYZ6" s="812"/>
      <c r="SZA6" s="595"/>
      <c r="SZB6" s="595"/>
      <c r="SZC6" s="685"/>
      <c r="SZD6" s="813"/>
      <c r="SZE6" s="811"/>
      <c r="SZF6" s="812"/>
      <c r="SZG6" s="812"/>
      <c r="SZH6" s="812"/>
      <c r="SZI6" s="595"/>
      <c r="SZJ6" s="595"/>
      <c r="SZK6" s="685"/>
      <c r="SZL6" s="813"/>
      <c r="SZM6" s="811"/>
      <c r="SZN6" s="812"/>
      <c r="SZO6" s="812"/>
      <c r="SZP6" s="812"/>
      <c r="SZQ6" s="595"/>
      <c r="SZR6" s="595"/>
      <c r="SZS6" s="685"/>
      <c r="SZT6" s="813"/>
      <c r="SZU6" s="811"/>
      <c r="SZV6" s="812"/>
      <c r="SZW6" s="812"/>
      <c r="SZX6" s="812"/>
      <c r="SZY6" s="595"/>
      <c r="SZZ6" s="595"/>
      <c r="TAA6" s="685"/>
      <c r="TAB6" s="813"/>
      <c r="TAC6" s="811"/>
      <c r="TAD6" s="812"/>
      <c r="TAE6" s="812"/>
      <c r="TAF6" s="812"/>
      <c r="TAG6" s="595"/>
      <c r="TAH6" s="595"/>
      <c r="TAI6" s="685"/>
      <c r="TAJ6" s="813"/>
      <c r="TAK6" s="811"/>
      <c r="TAL6" s="812"/>
      <c r="TAM6" s="812"/>
      <c r="TAN6" s="812"/>
      <c r="TAO6" s="595"/>
      <c r="TAP6" s="595"/>
      <c r="TAQ6" s="685"/>
      <c r="TAR6" s="813"/>
      <c r="TAS6" s="811"/>
      <c r="TAT6" s="812"/>
      <c r="TAU6" s="812"/>
      <c r="TAV6" s="812"/>
      <c r="TAW6" s="595"/>
      <c r="TAX6" s="595"/>
      <c r="TAY6" s="685"/>
      <c r="TAZ6" s="813"/>
      <c r="TBA6" s="811"/>
      <c r="TBB6" s="812"/>
      <c r="TBC6" s="812"/>
      <c r="TBD6" s="812"/>
      <c r="TBE6" s="595"/>
      <c r="TBF6" s="595"/>
      <c r="TBG6" s="685"/>
      <c r="TBH6" s="813"/>
      <c r="TBI6" s="811"/>
      <c r="TBJ6" s="812"/>
      <c r="TBK6" s="812"/>
      <c r="TBL6" s="812"/>
      <c r="TBM6" s="595"/>
      <c r="TBN6" s="595"/>
      <c r="TBO6" s="685"/>
      <c r="TBP6" s="813"/>
      <c r="TBQ6" s="811"/>
      <c r="TBR6" s="812"/>
      <c r="TBS6" s="812"/>
      <c r="TBT6" s="812"/>
      <c r="TBU6" s="595"/>
      <c r="TBV6" s="595"/>
      <c r="TBW6" s="685"/>
      <c r="TBX6" s="813"/>
      <c r="TBY6" s="811"/>
      <c r="TBZ6" s="812"/>
      <c r="TCA6" s="812"/>
      <c r="TCB6" s="812"/>
      <c r="TCC6" s="595"/>
      <c r="TCD6" s="595"/>
      <c r="TCE6" s="685"/>
      <c r="TCF6" s="813"/>
      <c r="TCG6" s="811"/>
      <c r="TCH6" s="812"/>
      <c r="TCI6" s="812"/>
      <c r="TCJ6" s="812"/>
      <c r="TCK6" s="595"/>
      <c r="TCL6" s="595"/>
      <c r="TCM6" s="685"/>
      <c r="TCN6" s="813"/>
      <c r="TCO6" s="811"/>
      <c r="TCP6" s="812"/>
      <c r="TCQ6" s="812"/>
      <c r="TCR6" s="812"/>
      <c r="TCS6" s="595"/>
      <c r="TCT6" s="595"/>
      <c r="TCU6" s="685"/>
      <c r="TCV6" s="813"/>
      <c r="TCW6" s="811"/>
      <c r="TCX6" s="812"/>
      <c r="TCY6" s="812"/>
      <c r="TCZ6" s="812"/>
      <c r="TDA6" s="595"/>
      <c r="TDB6" s="595"/>
      <c r="TDC6" s="685"/>
      <c r="TDD6" s="813"/>
      <c r="TDE6" s="811"/>
      <c r="TDF6" s="812"/>
      <c r="TDG6" s="812"/>
      <c r="TDH6" s="812"/>
      <c r="TDI6" s="595"/>
      <c r="TDJ6" s="595"/>
      <c r="TDK6" s="685"/>
      <c r="TDL6" s="813"/>
      <c r="TDM6" s="811"/>
      <c r="TDN6" s="812"/>
      <c r="TDO6" s="812"/>
      <c r="TDP6" s="812"/>
      <c r="TDQ6" s="595"/>
      <c r="TDR6" s="595"/>
      <c r="TDS6" s="685"/>
      <c r="TDT6" s="813"/>
      <c r="TDU6" s="811"/>
      <c r="TDV6" s="812"/>
      <c r="TDW6" s="812"/>
      <c r="TDX6" s="812"/>
      <c r="TDY6" s="595"/>
      <c r="TDZ6" s="595"/>
      <c r="TEA6" s="685"/>
      <c r="TEB6" s="813"/>
      <c r="TEC6" s="811"/>
      <c r="TED6" s="812"/>
      <c r="TEE6" s="812"/>
      <c r="TEF6" s="812"/>
      <c r="TEG6" s="595"/>
      <c r="TEH6" s="595"/>
      <c r="TEI6" s="685"/>
      <c r="TEJ6" s="813"/>
      <c r="TEK6" s="811"/>
      <c r="TEL6" s="812"/>
      <c r="TEM6" s="812"/>
      <c r="TEN6" s="812"/>
      <c r="TEO6" s="595"/>
      <c r="TEP6" s="595"/>
      <c r="TEQ6" s="685"/>
      <c r="TER6" s="813"/>
      <c r="TES6" s="811"/>
      <c r="TET6" s="812"/>
      <c r="TEU6" s="812"/>
      <c r="TEV6" s="812"/>
      <c r="TEW6" s="595"/>
      <c r="TEX6" s="595"/>
      <c r="TEY6" s="685"/>
      <c r="TEZ6" s="813"/>
      <c r="TFA6" s="811"/>
      <c r="TFB6" s="812"/>
      <c r="TFC6" s="812"/>
      <c r="TFD6" s="812"/>
      <c r="TFE6" s="595"/>
      <c r="TFF6" s="595"/>
      <c r="TFG6" s="685"/>
      <c r="TFH6" s="813"/>
      <c r="TFI6" s="811"/>
      <c r="TFJ6" s="812"/>
      <c r="TFK6" s="812"/>
      <c r="TFL6" s="812"/>
      <c r="TFM6" s="595"/>
      <c r="TFN6" s="595"/>
      <c r="TFO6" s="685"/>
      <c r="TFP6" s="813"/>
      <c r="TFQ6" s="811"/>
      <c r="TFR6" s="812"/>
      <c r="TFS6" s="812"/>
      <c r="TFT6" s="812"/>
      <c r="TFU6" s="595"/>
      <c r="TFV6" s="595"/>
      <c r="TFW6" s="685"/>
      <c r="TFX6" s="813"/>
      <c r="TFY6" s="811"/>
      <c r="TFZ6" s="812"/>
      <c r="TGA6" s="812"/>
      <c r="TGB6" s="812"/>
      <c r="TGC6" s="595"/>
      <c r="TGD6" s="595"/>
      <c r="TGE6" s="685"/>
      <c r="TGF6" s="813"/>
      <c r="TGG6" s="811"/>
      <c r="TGH6" s="812"/>
      <c r="TGI6" s="812"/>
      <c r="TGJ6" s="812"/>
      <c r="TGK6" s="595"/>
      <c r="TGL6" s="595"/>
      <c r="TGM6" s="685"/>
      <c r="TGN6" s="813"/>
      <c r="TGO6" s="811"/>
      <c r="TGP6" s="812"/>
      <c r="TGQ6" s="812"/>
      <c r="TGR6" s="812"/>
      <c r="TGS6" s="595"/>
      <c r="TGT6" s="595"/>
      <c r="TGU6" s="685"/>
      <c r="TGV6" s="813"/>
      <c r="TGW6" s="811"/>
      <c r="TGX6" s="812"/>
      <c r="TGY6" s="812"/>
      <c r="TGZ6" s="812"/>
      <c r="THA6" s="595"/>
      <c r="THB6" s="595"/>
      <c r="THC6" s="685"/>
      <c r="THD6" s="813"/>
      <c r="THE6" s="811"/>
      <c r="THF6" s="812"/>
      <c r="THG6" s="812"/>
      <c r="THH6" s="812"/>
      <c r="THI6" s="595"/>
      <c r="THJ6" s="595"/>
      <c r="THK6" s="685"/>
      <c r="THL6" s="813"/>
      <c r="THM6" s="811"/>
      <c r="THN6" s="812"/>
      <c r="THO6" s="812"/>
      <c r="THP6" s="812"/>
      <c r="THQ6" s="595"/>
      <c r="THR6" s="595"/>
      <c r="THS6" s="685"/>
      <c r="THT6" s="813"/>
      <c r="THU6" s="811"/>
      <c r="THV6" s="812"/>
      <c r="THW6" s="812"/>
      <c r="THX6" s="812"/>
      <c r="THY6" s="595"/>
      <c r="THZ6" s="595"/>
      <c r="TIA6" s="685"/>
      <c r="TIB6" s="813"/>
      <c r="TIC6" s="811"/>
      <c r="TID6" s="812"/>
      <c r="TIE6" s="812"/>
      <c r="TIF6" s="812"/>
      <c r="TIG6" s="595"/>
      <c r="TIH6" s="595"/>
      <c r="TII6" s="685"/>
      <c r="TIJ6" s="813"/>
      <c r="TIK6" s="811"/>
      <c r="TIL6" s="812"/>
      <c r="TIM6" s="812"/>
      <c r="TIN6" s="812"/>
      <c r="TIO6" s="595"/>
      <c r="TIP6" s="595"/>
      <c r="TIQ6" s="685"/>
      <c r="TIR6" s="813"/>
      <c r="TIS6" s="811"/>
      <c r="TIT6" s="812"/>
      <c r="TIU6" s="812"/>
      <c r="TIV6" s="812"/>
      <c r="TIW6" s="595"/>
      <c r="TIX6" s="595"/>
      <c r="TIY6" s="685"/>
      <c r="TIZ6" s="813"/>
      <c r="TJA6" s="811"/>
      <c r="TJB6" s="812"/>
      <c r="TJC6" s="812"/>
      <c r="TJD6" s="812"/>
      <c r="TJE6" s="595"/>
      <c r="TJF6" s="595"/>
      <c r="TJG6" s="685"/>
      <c r="TJH6" s="813"/>
      <c r="TJI6" s="811"/>
      <c r="TJJ6" s="812"/>
      <c r="TJK6" s="812"/>
      <c r="TJL6" s="812"/>
      <c r="TJM6" s="595"/>
      <c r="TJN6" s="595"/>
      <c r="TJO6" s="685"/>
      <c r="TJP6" s="813"/>
      <c r="TJQ6" s="811"/>
      <c r="TJR6" s="812"/>
      <c r="TJS6" s="812"/>
      <c r="TJT6" s="812"/>
      <c r="TJU6" s="595"/>
      <c r="TJV6" s="595"/>
      <c r="TJW6" s="685"/>
      <c r="TJX6" s="813"/>
      <c r="TJY6" s="811"/>
      <c r="TJZ6" s="812"/>
      <c r="TKA6" s="812"/>
      <c r="TKB6" s="812"/>
      <c r="TKC6" s="595"/>
      <c r="TKD6" s="595"/>
      <c r="TKE6" s="685"/>
      <c r="TKF6" s="813"/>
      <c r="TKG6" s="811"/>
      <c r="TKH6" s="812"/>
      <c r="TKI6" s="812"/>
      <c r="TKJ6" s="812"/>
      <c r="TKK6" s="595"/>
      <c r="TKL6" s="595"/>
      <c r="TKM6" s="685"/>
      <c r="TKN6" s="813"/>
      <c r="TKO6" s="811"/>
      <c r="TKP6" s="812"/>
      <c r="TKQ6" s="812"/>
      <c r="TKR6" s="812"/>
      <c r="TKS6" s="595"/>
      <c r="TKT6" s="595"/>
      <c r="TKU6" s="685"/>
      <c r="TKV6" s="813"/>
      <c r="TKW6" s="811"/>
      <c r="TKX6" s="812"/>
      <c r="TKY6" s="812"/>
      <c r="TKZ6" s="812"/>
      <c r="TLA6" s="595"/>
      <c r="TLB6" s="595"/>
      <c r="TLC6" s="685"/>
      <c r="TLD6" s="813"/>
      <c r="TLE6" s="811"/>
      <c r="TLF6" s="812"/>
      <c r="TLG6" s="812"/>
      <c r="TLH6" s="812"/>
      <c r="TLI6" s="595"/>
      <c r="TLJ6" s="595"/>
      <c r="TLK6" s="685"/>
      <c r="TLL6" s="813"/>
      <c r="TLM6" s="811"/>
      <c r="TLN6" s="812"/>
      <c r="TLO6" s="812"/>
      <c r="TLP6" s="812"/>
      <c r="TLQ6" s="595"/>
      <c r="TLR6" s="595"/>
      <c r="TLS6" s="685"/>
      <c r="TLT6" s="813"/>
      <c r="TLU6" s="811"/>
      <c r="TLV6" s="812"/>
      <c r="TLW6" s="812"/>
      <c r="TLX6" s="812"/>
      <c r="TLY6" s="595"/>
      <c r="TLZ6" s="595"/>
      <c r="TMA6" s="685"/>
      <c r="TMB6" s="813"/>
      <c r="TMC6" s="811"/>
      <c r="TMD6" s="812"/>
      <c r="TME6" s="812"/>
      <c r="TMF6" s="812"/>
      <c r="TMG6" s="595"/>
      <c r="TMH6" s="595"/>
      <c r="TMI6" s="685"/>
      <c r="TMJ6" s="813"/>
      <c r="TMK6" s="811"/>
      <c r="TML6" s="812"/>
      <c r="TMM6" s="812"/>
      <c r="TMN6" s="812"/>
      <c r="TMO6" s="595"/>
      <c r="TMP6" s="595"/>
      <c r="TMQ6" s="685"/>
      <c r="TMR6" s="813"/>
      <c r="TMS6" s="811"/>
      <c r="TMT6" s="812"/>
      <c r="TMU6" s="812"/>
      <c r="TMV6" s="812"/>
      <c r="TMW6" s="595"/>
      <c r="TMX6" s="595"/>
      <c r="TMY6" s="685"/>
      <c r="TMZ6" s="813"/>
      <c r="TNA6" s="811"/>
      <c r="TNB6" s="812"/>
      <c r="TNC6" s="812"/>
      <c r="TND6" s="812"/>
      <c r="TNE6" s="595"/>
      <c r="TNF6" s="595"/>
      <c r="TNG6" s="685"/>
      <c r="TNH6" s="813"/>
      <c r="TNI6" s="811"/>
      <c r="TNJ6" s="812"/>
      <c r="TNK6" s="812"/>
      <c r="TNL6" s="812"/>
      <c r="TNM6" s="595"/>
      <c r="TNN6" s="595"/>
      <c r="TNO6" s="685"/>
      <c r="TNP6" s="813"/>
      <c r="TNQ6" s="811"/>
      <c r="TNR6" s="812"/>
      <c r="TNS6" s="812"/>
      <c r="TNT6" s="812"/>
      <c r="TNU6" s="595"/>
      <c r="TNV6" s="595"/>
      <c r="TNW6" s="685"/>
      <c r="TNX6" s="813"/>
      <c r="TNY6" s="811"/>
      <c r="TNZ6" s="812"/>
      <c r="TOA6" s="812"/>
      <c r="TOB6" s="812"/>
      <c r="TOC6" s="595"/>
      <c r="TOD6" s="595"/>
      <c r="TOE6" s="685"/>
      <c r="TOF6" s="813"/>
      <c r="TOG6" s="811"/>
      <c r="TOH6" s="812"/>
      <c r="TOI6" s="812"/>
      <c r="TOJ6" s="812"/>
      <c r="TOK6" s="595"/>
      <c r="TOL6" s="595"/>
      <c r="TOM6" s="685"/>
      <c r="TON6" s="813"/>
      <c r="TOO6" s="811"/>
      <c r="TOP6" s="812"/>
      <c r="TOQ6" s="812"/>
      <c r="TOR6" s="812"/>
      <c r="TOS6" s="595"/>
      <c r="TOT6" s="595"/>
      <c r="TOU6" s="685"/>
      <c r="TOV6" s="813"/>
      <c r="TOW6" s="811"/>
      <c r="TOX6" s="812"/>
      <c r="TOY6" s="812"/>
      <c r="TOZ6" s="812"/>
      <c r="TPA6" s="595"/>
      <c r="TPB6" s="595"/>
      <c r="TPC6" s="685"/>
      <c r="TPD6" s="813"/>
      <c r="TPE6" s="811"/>
      <c r="TPF6" s="812"/>
      <c r="TPG6" s="812"/>
      <c r="TPH6" s="812"/>
      <c r="TPI6" s="595"/>
      <c r="TPJ6" s="595"/>
      <c r="TPK6" s="685"/>
      <c r="TPL6" s="813"/>
      <c r="TPM6" s="811"/>
      <c r="TPN6" s="812"/>
      <c r="TPO6" s="812"/>
      <c r="TPP6" s="812"/>
      <c r="TPQ6" s="595"/>
      <c r="TPR6" s="595"/>
      <c r="TPS6" s="685"/>
      <c r="TPT6" s="813"/>
      <c r="TPU6" s="811"/>
      <c r="TPV6" s="812"/>
      <c r="TPW6" s="812"/>
      <c r="TPX6" s="812"/>
      <c r="TPY6" s="595"/>
      <c r="TPZ6" s="595"/>
      <c r="TQA6" s="685"/>
      <c r="TQB6" s="813"/>
      <c r="TQC6" s="811"/>
      <c r="TQD6" s="812"/>
      <c r="TQE6" s="812"/>
      <c r="TQF6" s="812"/>
      <c r="TQG6" s="595"/>
      <c r="TQH6" s="595"/>
      <c r="TQI6" s="685"/>
      <c r="TQJ6" s="813"/>
      <c r="TQK6" s="811"/>
      <c r="TQL6" s="812"/>
      <c r="TQM6" s="812"/>
      <c r="TQN6" s="812"/>
      <c r="TQO6" s="595"/>
      <c r="TQP6" s="595"/>
      <c r="TQQ6" s="685"/>
      <c r="TQR6" s="813"/>
      <c r="TQS6" s="811"/>
      <c r="TQT6" s="812"/>
      <c r="TQU6" s="812"/>
      <c r="TQV6" s="812"/>
      <c r="TQW6" s="595"/>
      <c r="TQX6" s="595"/>
      <c r="TQY6" s="685"/>
      <c r="TQZ6" s="813"/>
      <c r="TRA6" s="811"/>
      <c r="TRB6" s="812"/>
      <c r="TRC6" s="812"/>
      <c r="TRD6" s="812"/>
      <c r="TRE6" s="595"/>
      <c r="TRF6" s="595"/>
      <c r="TRG6" s="685"/>
      <c r="TRH6" s="813"/>
      <c r="TRI6" s="811"/>
      <c r="TRJ6" s="812"/>
      <c r="TRK6" s="812"/>
      <c r="TRL6" s="812"/>
      <c r="TRM6" s="595"/>
      <c r="TRN6" s="595"/>
      <c r="TRO6" s="685"/>
      <c r="TRP6" s="813"/>
      <c r="TRQ6" s="811"/>
      <c r="TRR6" s="812"/>
      <c r="TRS6" s="812"/>
      <c r="TRT6" s="812"/>
      <c r="TRU6" s="595"/>
      <c r="TRV6" s="595"/>
      <c r="TRW6" s="685"/>
      <c r="TRX6" s="813"/>
      <c r="TRY6" s="811"/>
      <c r="TRZ6" s="812"/>
      <c r="TSA6" s="812"/>
      <c r="TSB6" s="812"/>
      <c r="TSC6" s="595"/>
      <c r="TSD6" s="595"/>
      <c r="TSE6" s="685"/>
      <c r="TSF6" s="813"/>
      <c r="TSG6" s="811"/>
      <c r="TSH6" s="812"/>
      <c r="TSI6" s="812"/>
      <c r="TSJ6" s="812"/>
      <c r="TSK6" s="595"/>
      <c r="TSL6" s="595"/>
      <c r="TSM6" s="685"/>
      <c r="TSN6" s="813"/>
      <c r="TSO6" s="811"/>
      <c r="TSP6" s="812"/>
      <c r="TSQ6" s="812"/>
      <c r="TSR6" s="812"/>
      <c r="TSS6" s="595"/>
      <c r="TST6" s="595"/>
      <c r="TSU6" s="685"/>
      <c r="TSV6" s="813"/>
      <c r="TSW6" s="811"/>
      <c r="TSX6" s="812"/>
      <c r="TSY6" s="812"/>
      <c r="TSZ6" s="812"/>
      <c r="TTA6" s="595"/>
      <c r="TTB6" s="595"/>
      <c r="TTC6" s="685"/>
      <c r="TTD6" s="813"/>
      <c r="TTE6" s="811"/>
      <c r="TTF6" s="812"/>
      <c r="TTG6" s="812"/>
      <c r="TTH6" s="812"/>
      <c r="TTI6" s="595"/>
      <c r="TTJ6" s="595"/>
      <c r="TTK6" s="685"/>
      <c r="TTL6" s="813"/>
      <c r="TTM6" s="811"/>
      <c r="TTN6" s="812"/>
      <c r="TTO6" s="812"/>
      <c r="TTP6" s="812"/>
      <c r="TTQ6" s="595"/>
      <c r="TTR6" s="595"/>
      <c r="TTS6" s="685"/>
      <c r="TTT6" s="813"/>
      <c r="TTU6" s="811"/>
      <c r="TTV6" s="812"/>
      <c r="TTW6" s="812"/>
      <c r="TTX6" s="812"/>
      <c r="TTY6" s="595"/>
      <c r="TTZ6" s="595"/>
      <c r="TUA6" s="685"/>
      <c r="TUB6" s="813"/>
      <c r="TUC6" s="811"/>
      <c r="TUD6" s="812"/>
      <c r="TUE6" s="812"/>
      <c r="TUF6" s="812"/>
      <c r="TUG6" s="595"/>
      <c r="TUH6" s="595"/>
      <c r="TUI6" s="685"/>
      <c r="TUJ6" s="813"/>
      <c r="TUK6" s="811"/>
      <c r="TUL6" s="812"/>
      <c r="TUM6" s="812"/>
      <c r="TUN6" s="812"/>
      <c r="TUO6" s="595"/>
      <c r="TUP6" s="595"/>
      <c r="TUQ6" s="685"/>
      <c r="TUR6" s="813"/>
      <c r="TUS6" s="811"/>
      <c r="TUT6" s="812"/>
      <c r="TUU6" s="812"/>
      <c r="TUV6" s="812"/>
      <c r="TUW6" s="595"/>
      <c r="TUX6" s="595"/>
      <c r="TUY6" s="685"/>
      <c r="TUZ6" s="813"/>
      <c r="TVA6" s="811"/>
      <c r="TVB6" s="812"/>
      <c r="TVC6" s="812"/>
      <c r="TVD6" s="812"/>
      <c r="TVE6" s="595"/>
      <c r="TVF6" s="595"/>
      <c r="TVG6" s="685"/>
      <c r="TVH6" s="813"/>
      <c r="TVI6" s="811"/>
      <c r="TVJ6" s="812"/>
      <c r="TVK6" s="812"/>
      <c r="TVL6" s="812"/>
      <c r="TVM6" s="595"/>
      <c r="TVN6" s="595"/>
      <c r="TVO6" s="685"/>
      <c r="TVP6" s="813"/>
      <c r="TVQ6" s="811"/>
      <c r="TVR6" s="812"/>
      <c r="TVS6" s="812"/>
      <c r="TVT6" s="812"/>
      <c r="TVU6" s="595"/>
      <c r="TVV6" s="595"/>
      <c r="TVW6" s="685"/>
      <c r="TVX6" s="813"/>
      <c r="TVY6" s="811"/>
      <c r="TVZ6" s="812"/>
      <c r="TWA6" s="812"/>
      <c r="TWB6" s="812"/>
      <c r="TWC6" s="595"/>
      <c r="TWD6" s="595"/>
      <c r="TWE6" s="685"/>
      <c r="TWF6" s="813"/>
      <c r="TWG6" s="811"/>
      <c r="TWH6" s="812"/>
      <c r="TWI6" s="812"/>
      <c r="TWJ6" s="812"/>
      <c r="TWK6" s="595"/>
      <c r="TWL6" s="595"/>
      <c r="TWM6" s="685"/>
      <c r="TWN6" s="813"/>
      <c r="TWO6" s="811"/>
      <c r="TWP6" s="812"/>
      <c r="TWQ6" s="812"/>
      <c r="TWR6" s="812"/>
      <c r="TWS6" s="595"/>
      <c r="TWT6" s="595"/>
      <c r="TWU6" s="685"/>
      <c r="TWV6" s="813"/>
      <c r="TWW6" s="811"/>
      <c r="TWX6" s="812"/>
      <c r="TWY6" s="812"/>
      <c r="TWZ6" s="812"/>
      <c r="TXA6" s="595"/>
      <c r="TXB6" s="595"/>
      <c r="TXC6" s="685"/>
      <c r="TXD6" s="813"/>
      <c r="TXE6" s="811"/>
      <c r="TXF6" s="812"/>
      <c r="TXG6" s="812"/>
      <c r="TXH6" s="812"/>
      <c r="TXI6" s="595"/>
      <c r="TXJ6" s="595"/>
      <c r="TXK6" s="685"/>
      <c r="TXL6" s="813"/>
      <c r="TXM6" s="811"/>
      <c r="TXN6" s="812"/>
      <c r="TXO6" s="812"/>
      <c r="TXP6" s="812"/>
      <c r="TXQ6" s="595"/>
      <c r="TXR6" s="595"/>
      <c r="TXS6" s="685"/>
      <c r="TXT6" s="813"/>
      <c r="TXU6" s="811"/>
      <c r="TXV6" s="812"/>
      <c r="TXW6" s="812"/>
      <c r="TXX6" s="812"/>
      <c r="TXY6" s="595"/>
      <c r="TXZ6" s="595"/>
      <c r="TYA6" s="685"/>
      <c r="TYB6" s="813"/>
      <c r="TYC6" s="811"/>
      <c r="TYD6" s="812"/>
      <c r="TYE6" s="812"/>
      <c r="TYF6" s="812"/>
      <c r="TYG6" s="595"/>
      <c r="TYH6" s="595"/>
      <c r="TYI6" s="685"/>
      <c r="TYJ6" s="813"/>
      <c r="TYK6" s="811"/>
      <c r="TYL6" s="812"/>
      <c r="TYM6" s="812"/>
      <c r="TYN6" s="812"/>
      <c r="TYO6" s="595"/>
      <c r="TYP6" s="595"/>
      <c r="TYQ6" s="685"/>
      <c r="TYR6" s="813"/>
      <c r="TYS6" s="811"/>
      <c r="TYT6" s="812"/>
      <c r="TYU6" s="812"/>
      <c r="TYV6" s="812"/>
      <c r="TYW6" s="595"/>
      <c r="TYX6" s="595"/>
      <c r="TYY6" s="685"/>
      <c r="TYZ6" s="813"/>
      <c r="TZA6" s="811"/>
      <c r="TZB6" s="812"/>
      <c r="TZC6" s="812"/>
      <c r="TZD6" s="812"/>
      <c r="TZE6" s="595"/>
      <c r="TZF6" s="595"/>
      <c r="TZG6" s="685"/>
      <c r="TZH6" s="813"/>
      <c r="TZI6" s="811"/>
      <c r="TZJ6" s="812"/>
      <c r="TZK6" s="812"/>
      <c r="TZL6" s="812"/>
      <c r="TZM6" s="595"/>
      <c r="TZN6" s="595"/>
      <c r="TZO6" s="685"/>
      <c r="TZP6" s="813"/>
      <c r="TZQ6" s="811"/>
      <c r="TZR6" s="812"/>
      <c r="TZS6" s="812"/>
      <c r="TZT6" s="812"/>
      <c r="TZU6" s="595"/>
      <c r="TZV6" s="595"/>
      <c r="TZW6" s="685"/>
      <c r="TZX6" s="813"/>
      <c r="TZY6" s="811"/>
      <c r="TZZ6" s="812"/>
      <c r="UAA6" s="812"/>
      <c r="UAB6" s="812"/>
      <c r="UAC6" s="595"/>
      <c r="UAD6" s="595"/>
      <c r="UAE6" s="685"/>
      <c r="UAF6" s="813"/>
      <c r="UAG6" s="811"/>
      <c r="UAH6" s="812"/>
      <c r="UAI6" s="812"/>
      <c r="UAJ6" s="812"/>
      <c r="UAK6" s="595"/>
      <c r="UAL6" s="595"/>
      <c r="UAM6" s="685"/>
      <c r="UAN6" s="813"/>
      <c r="UAO6" s="811"/>
      <c r="UAP6" s="812"/>
      <c r="UAQ6" s="812"/>
      <c r="UAR6" s="812"/>
      <c r="UAS6" s="595"/>
      <c r="UAT6" s="595"/>
      <c r="UAU6" s="685"/>
      <c r="UAV6" s="813"/>
      <c r="UAW6" s="811"/>
      <c r="UAX6" s="812"/>
      <c r="UAY6" s="812"/>
      <c r="UAZ6" s="812"/>
      <c r="UBA6" s="595"/>
      <c r="UBB6" s="595"/>
      <c r="UBC6" s="685"/>
      <c r="UBD6" s="813"/>
      <c r="UBE6" s="811"/>
      <c r="UBF6" s="812"/>
      <c r="UBG6" s="812"/>
      <c r="UBH6" s="812"/>
      <c r="UBI6" s="595"/>
      <c r="UBJ6" s="595"/>
      <c r="UBK6" s="685"/>
      <c r="UBL6" s="813"/>
      <c r="UBM6" s="811"/>
      <c r="UBN6" s="812"/>
      <c r="UBO6" s="812"/>
      <c r="UBP6" s="812"/>
      <c r="UBQ6" s="595"/>
      <c r="UBR6" s="595"/>
      <c r="UBS6" s="685"/>
      <c r="UBT6" s="813"/>
      <c r="UBU6" s="811"/>
      <c r="UBV6" s="812"/>
      <c r="UBW6" s="812"/>
      <c r="UBX6" s="812"/>
      <c r="UBY6" s="595"/>
      <c r="UBZ6" s="595"/>
      <c r="UCA6" s="685"/>
      <c r="UCB6" s="813"/>
      <c r="UCC6" s="811"/>
      <c r="UCD6" s="812"/>
      <c r="UCE6" s="812"/>
      <c r="UCF6" s="812"/>
      <c r="UCG6" s="595"/>
      <c r="UCH6" s="595"/>
      <c r="UCI6" s="685"/>
      <c r="UCJ6" s="813"/>
      <c r="UCK6" s="811"/>
      <c r="UCL6" s="812"/>
      <c r="UCM6" s="812"/>
      <c r="UCN6" s="812"/>
      <c r="UCO6" s="595"/>
      <c r="UCP6" s="595"/>
      <c r="UCQ6" s="685"/>
      <c r="UCR6" s="813"/>
      <c r="UCS6" s="811"/>
      <c r="UCT6" s="812"/>
      <c r="UCU6" s="812"/>
      <c r="UCV6" s="812"/>
      <c r="UCW6" s="595"/>
      <c r="UCX6" s="595"/>
      <c r="UCY6" s="685"/>
      <c r="UCZ6" s="813"/>
      <c r="UDA6" s="811"/>
      <c r="UDB6" s="812"/>
      <c r="UDC6" s="812"/>
      <c r="UDD6" s="812"/>
      <c r="UDE6" s="595"/>
      <c r="UDF6" s="595"/>
      <c r="UDG6" s="685"/>
      <c r="UDH6" s="813"/>
      <c r="UDI6" s="811"/>
      <c r="UDJ6" s="812"/>
      <c r="UDK6" s="812"/>
      <c r="UDL6" s="812"/>
      <c r="UDM6" s="595"/>
      <c r="UDN6" s="595"/>
      <c r="UDO6" s="685"/>
      <c r="UDP6" s="813"/>
      <c r="UDQ6" s="811"/>
      <c r="UDR6" s="812"/>
      <c r="UDS6" s="812"/>
      <c r="UDT6" s="812"/>
      <c r="UDU6" s="595"/>
      <c r="UDV6" s="595"/>
      <c r="UDW6" s="685"/>
      <c r="UDX6" s="813"/>
      <c r="UDY6" s="811"/>
      <c r="UDZ6" s="812"/>
      <c r="UEA6" s="812"/>
      <c r="UEB6" s="812"/>
      <c r="UEC6" s="595"/>
      <c r="UED6" s="595"/>
      <c r="UEE6" s="685"/>
      <c r="UEF6" s="813"/>
      <c r="UEG6" s="811"/>
      <c r="UEH6" s="812"/>
      <c r="UEI6" s="812"/>
      <c r="UEJ6" s="812"/>
      <c r="UEK6" s="595"/>
      <c r="UEL6" s="595"/>
      <c r="UEM6" s="685"/>
      <c r="UEN6" s="813"/>
      <c r="UEO6" s="811"/>
      <c r="UEP6" s="812"/>
      <c r="UEQ6" s="812"/>
      <c r="UER6" s="812"/>
      <c r="UES6" s="595"/>
      <c r="UET6" s="595"/>
      <c r="UEU6" s="685"/>
      <c r="UEV6" s="813"/>
      <c r="UEW6" s="811"/>
      <c r="UEX6" s="812"/>
      <c r="UEY6" s="812"/>
      <c r="UEZ6" s="812"/>
      <c r="UFA6" s="595"/>
      <c r="UFB6" s="595"/>
      <c r="UFC6" s="685"/>
      <c r="UFD6" s="813"/>
      <c r="UFE6" s="811"/>
      <c r="UFF6" s="812"/>
      <c r="UFG6" s="812"/>
      <c r="UFH6" s="812"/>
      <c r="UFI6" s="595"/>
      <c r="UFJ6" s="595"/>
      <c r="UFK6" s="685"/>
      <c r="UFL6" s="813"/>
      <c r="UFM6" s="811"/>
      <c r="UFN6" s="812"/>
      <c r="UFO6" s="812"/>
      <c r="UFP6" s="812"/>
      <c r="UFQ6" s="595"/>
      <c r="UFR6" s="595"/>
      <c r="UFS6" s="685"/>
      <c r="UFT6" s="813"/>
      <c r="UFU6" s="811"/>
      <c r="UFV6" s="812"/>
      <c r="UFW6" s="812"/>
      <c r="UFX6" s="812"/>
      <c r="UFY6" s="595"/>
      <c r="UFZ6" s="595"/>
      <c r="UGA6" s="685"/>
      <c r="UGB6" s="813"/>
      <c r="UGC6" s="811"/>
      <c r="UGD6" s="812"/>
      <c r="UGE6" s="812"/>
      <c r="UGF6" s="812"/>
      <c r="UGG6" s="595"/>
      <c r="UGH6" s="595"/>
      <c r="UGI6" s="685"/>
      <c r="UGJ6" s="813"/>
      <c r="UGK6" s="811"/>
      <c r="UGL6" s="812"/>
      <c r="UGM6" s="812"/>
      <c r="UGN6" s="812"/>
      <c r="UGO6" s="595"/>
      <c r="UGP6" s="595"/>
      <c r="UGQ6" s="685"/>
      <c r="UGR6" s="813"/>
      <c r="UGS6" s="811"/>
      <c r="UGT6" s="812"/>
      <c r="UGU6" s="812"/>
      <c r="UGV6" s="812"/>
      <c r="UGW6" s="595"/>
      <c r="UGX6" s="595"/>
      <c r="UGY6" s="685"/>
      <c r="UGZ6" s="813"/>
      <c r="UHA6" s="811"/>
      <c r="UHB6" s="812"/>
      <c r="UHC6" s="812"/>
      <c r="UHD6" s="812"/>
      <c r="UHE6" s="595"/>
      <c r="UHF6" s="595"/>
      <c r="UHG6" s="685"/>
      <c r="UHH6" s="813"/>
      <c r="UHI6" s="811"/>
      <c r="UHJ6" s="812"/>
      <c r="UHK6" s="812"/>
      <c r="UHL6" s="812"/>
      <c r="UHM6" s="595"/>
      <c r="UHN6" s="595"/>
      <c r="UHO6" s="685"/>
      <c r="UHP6" s="813"/>
      <c r="UHQ6" s="811"/>
      <c r="UHR6" s="812"/>
      <c r="UHS6" s="812"/>
      <c r="UHT6" s="812"/>
      <c r="UHU6" s="595"/>
      <c r="UHV6" s="595"/>
      <c r="UHW6" s="685"/>
      <c r="UHX6" s="813"/>
      <c r="UHY6" s="811"/>
      <c r="UHZ6" s="812"/>
      <c r="UIA6" s="812"/>
      <c r="UIB6" s="812"/>
      <c r="UIC6" s="595"/>
      <c r="UID6" s="595"/>
      <c r="UIE6" s="685"/>
      <c r="UIF6" s="813"/>
      <c r="UIG6" s="811"/>
      <c r="UIH6" s="812"/>
      <c r="UII6" s="812"/>
      <c r="UIJ6" s="812"/>
      <c r="UIK6" s="595"/>
      <c r="UIL6" s="595"/>
      <c r="UIM6" s="685"/>
      <c r="UIN6" s="813"/>
      <c r="UIO6" s="811"/>
      <c r="UIP6" s="812"/>
      <c r="UIQ6" s="812"/>
      <c r="UIR6" s="812"/>
      <c r="UIS6" s="595"/>
      <c r="UIT6" s="595"/>
      <c r="UIU6" s="685"/>
      <c r="UIV6" s="813"/>
      <c r="UIW6" s="811"/>
      <c r="UIX6" s="812"/>
      <c r="UIY6" s="812"/>
      <c r="UIZ6" s="812"/>
      <c r="UJA6" s="595"/>
      <c r="UJB6" s="595"/>
      <c r="UJC6" s="685"/>
      <c r="UJD6" s="813"/>
      <c r="UJE6" s="811"/>
      <c r="UJF6" s="812"/>
      <c r="UJG6" s="812"/>
      <c r="UJH6" s="812"/>
      <c r="UJI6" s="595"/>
      <c r="UJJ6" s="595"/>
      <c r="UJK6" s="685"/>
      <c r="UJL6" s="813"/>
      <c r="UJM6" s="811"/>
      <c r="UJN6" s="812"/>
      <c r="UJO6" s="812"/>
      <c r="UJP6" s="812"/>
      <c r="UJQ6" s="595"/>
      <c r="UJR6" s="595"/>
      <c r="UJS6" s="685"/>
      <c r="UJT6" s="813"/>
      <c r="UJU6" s="811"/>
      <c r="UJV6" s="812"/>
      <c r="UJW6" s="812"/>
      <c r="UJX6" s="812"/>
      <c r="UJY6" s="595"/>
      <c r="UJZ6" s="595"/>
      <c r="UKA6" s="685"/>
      <c r="UKB6" s="813"/>
      <c r="UKC6" s="811"/>
      <c r="UKD6" s="812"/>
      <c r="UKE6" s="812"/>
      <c r="UKF6" s="812"/>
      <c r="UKG6" s="595"/>
      <c r="UKH6" s="595"/>
      <c r="UKI6" s="685"/>
      <c r="UKJ6" s="813"/>
      <c r="UKK6" s="811"/>
      <c r="UKL6" s="812"/>
      <c r="UKM6" s="812"/>
      <c r="UKN6" s="812"/>
      <c r="UKO6" s="595"/>
      <c r="UKP6" s="595"/>
      <c r="UKQ6" s="685"/>
      <c r="UKR6" s="813"/>
      <c r="UKS6" s="811"/>
      <c r="UKT6" s="812"/>
      <c r="UKU6" s="812"/>
      <c r="UKV6" s="812"/>
      <c r="UKW6" s="595"/>
      <c r="UKX6" s="595"/>
      <c r="UKY6" s="685"/>
      <c r="UKZ6" s="813"/>
      <c r="ULA6" s="811"/>
      <c r="ULB6" s="812"/>
      <c r="ULC6" s="812"/>
      <c r="ULD6" s="812"/>
      <c r="ULE6" s="595"/>
      <c r="ULF6" s="595"/>
      <c r="ULG6" s="685"/>
      <c r="ULH6" s="813"/>
      <c r="ULI6" s="811"/>
      <c r="ULJ6" s="812"/>
      <c r="ULK6" s="812"/>
      <c r="ULL6" s="812"/>
      <c r="ULM6" s="595"/>
      <c r="ULN6" s="595"/>
      <c r="ULO6" s="685"/>
      <c r="ULP6" s="813"/>
      <c r="ULQ6" s="811"/>
      <c r="ULR6" s="812"/>
      <c r="ULS6" s="812"/>
      <c r="ULT6" s="812"/>
      <c r="ULU6" s="595"/>
      <c r="ULV6" s="595"/>
      <c r="ULW6" s="685"/>
      <c r="ULX6" s="813"/>
      <c r="ULY6" s="811"/>
      <c r="ULZ6" s="812"/>
      <c r="UMA6" s="812"/>
      <c r="UMB6" s="812"/>
      <c r="UMC6" s="595"/>
      <c r="UMD6" s="595"/>
      <c r="UME6" s="685"/>
      <c r="UMF6" s="813"/>
      <c r="UMG6" s="811"/>
      <c r="UMH6" s="812"/>
      <c r="UMI6" s="812"/>
      <c r="UMJ6" s="812"/>
      <c r="UMK6" s="595"/>
      <c r="UML6" s="595"/>
      <c r="UMM6" s="685"/>
      <c r="UMN6" s="813"/>
      <c r="UMO6" s="811"/>
      <c r="UMP6" s="812"/>
      <c r="UMQ6" s="812"/>
      <c r="UMR6" s="812"/>
      <c r="UMS6" s="595"/>
      <c r="UMT6" s="595"/>
      <c r="UMU6" s="685"/>
      <c r="UMV6" s="813"/>
      <c r="UMW6" s="811"/>
      <c r="UMX6" s="812"/>
      <c r="UMY6" s="812"/>
      <c r="UMZ6" s="812"/>
      <c r="UNA6" s="595"/>
      <c r="UNB6" s="595"/>
      <c r="UNC6" s="685"/>
      <c r="UND6" s="813"/>
      <c r="UNE6" s="811"/>
      <c r="UNF6" s="812"/>
      <c r="UNG6" s="812"/>
      <c r="UNH6" s="812"/>
      <c r="UNI6" s="595"/>
      <c r="UNJ6" s="595"/>
      <c r="UNK6" s="685"/>
      <c r="UNL6" s="813"/>
      <c r="UNM6" s="811"/>
      <c r="UNN6" s="812"/>
      <c r="UNO6" s="812"/>
      <c r="UNP6" s="812"/>
      <c r="UNQ6" s="595"/>
      <c r="UNR6" s="595"/>
      <c r="UNS6" s="685"/>
      <c r="UNT6" s="813"/>
      <c r="UNU6" s="811"/>
      <c r="UNV6" s="812"/>
      <c r="UNW6" s="812"/>
      <c r="UNX6" s="812"/>
      <c r="UNY6" s="595"/>
      <c r="UNZ6" s="595"/>
      <c r="UOA6" s="685"/>
      <c r="UOB6" s="813"/>
      <c r="UOC6" s="811"/>
      <c r="UOD6" s="812"/>
      <c r="UOE6" s="812"/>
      <c r="UOF6" s="812"/>
      <c r="UOG6" s="595"/>
      <c r="UOH6" s="595"/>
      <c r="UOI6" s="685"/>
      <c r="UOJ6" s="813"/>
      <c r="UOK6" s="811"/>
      <c r="UOL6" s="812"/>
      <c r="UOM6" s="812"/>
      <c r="UON6" s="812"/>
      <c r="UOO6" s="595"/>
      <c r="UOP6" s="595"/>
      <c r="UOQ6" s="685"/>
      <c r="UOR6" s="813"/>
      <c r="UOS6" s="811"/>
      <c r="UOT6" s="812"/>
      <c r="UOU6" s="812"/>
      <c r="UOV6" s="812"/>
      <c r="UOW6" s="595"/>
      <c r="UOX6" s="595"/>
      <c r="UOY6" s="685"/>
      <c r="UOZ6" s="813"/>
      <c r="UPA6" s="811"/>
      <c r="UPB6" s="812"/>
      <c r="UPC6" s="812"/>
      <c r="UPD6" s="812"/>
      <c r="UPE6" s="595"/>
      <c r="UPF6" s="595"/>
      <c r="UPG6" s="685"/>
      <c r="UPH6" s="813"/>
      <c r="UPI6" s="811"/>
      <c r="UPJ6" s="812"/>
      <c r="UPK6" s="812"/>
      <c r="UPL6" s="812"/>
      <c r="UPM6" s="595"/>
      <c r="UPN6" s="595"/>
      <c r="UPO6" s="685"/>
      <c r="UPP6" s="813"/>
      <c r="UPQ6" s="811"/>
      <c r="UPR6" s="812"/>
      <c r="UPS6" s="812"/>
      <c r="UPT6" s="812"/>
      <c r="UPU6" s="595"/>
      <c r="UPV6" s="595"/>
      <c r="UPW6" s="685"/>
      <c r="UPX6" s="813"/>
      <c r="UPY6" s="811"/>
      <c r="UPZ6" s="812"/>
      <c r="UQA6" s="812"/>
      <c r="UQB6" s="812"/>
      <c r="UQC6" s="595"/>
      <c r="UQD6" s="595"/>
      <c r="UQE6" s="685"/>
      <c r="UQF6" s="813"/>
      <c r="UQG6" s="811"/>
      <c r="UQH6" s="812"/>
      <c r="UQI6" s="812"/>
      <c r="UQJ6" s="812"/>
      <c r="UQK6" s="595"/>
      <c r="UQL6" s="595"/>
      <c r="UQM6" s="685"/>
      <c r="UQN6" s="813"/>
      <c r="UQO6" s="811"/>
      <c r="UQP6" s="812"/>
      <c r="UQQ6" s="812"/>
      <c r="UQR6" s="812"/>
      <c r="UQS6" s="595"/>
      <c r="UQT6" s="595"/>
      <c r="UQU6" s="685"/>
      <c r="UQV6" s="813"/>
      <c r="UQW6" s="811"/>
      <c r="UQX6" s="812"/>
      <c r="UQY6" s="812"/>
      <c r="UQZ6" s="812"/>
      <c r="URA6" s="595"/>
      <c r="URB6" s="595"/>
      <c r="URC6" s="685"/>
      <c r="URD6" s="813"/>
      <c r="URE6" s="811"/>
      <c r="URF6" s="812"/>
      <c r="URG6" s="812"/>
      <c r="URH6" s="812"/>
      <c r="URI6" s="595"/>
      <c r="URJ6" s="595"/>
      <c r="URK6" s="685"/>
      <c r="URL6" s="813"/>
      <c r="URM6" s="811"/>
      <c r="URN6" s="812"/>
      <c r="URO6" s="812"/>
      <c r="URP6" s="812"/>
      <c r="URQ6" s="595"/>
      <c r="URR6" s="595"/>
      <c r="URS6" s="685"/>
      <c r="URT6" s="813"/>
      <c r="URU6" s="811"/>
      <c r="URV6" s="812"/>
      <c r="URW6" s="812"/>
      <c r="URX6" s="812"/>
      <c r="URY6" s="595"/>
      <c r="URZ6" s="595"/>
      <c r="USA6" s="685"/>
      <c r="USB6" s="813"/>
      <c r="USC6" s="811"/>
      <c r="USD6" s="812"/>
      <c r="USE6" s="812"/>
      <c r="USF6" s="812"/>
      <c r="USG6" s="595"/>
      <c r="USH6" s="595"/>
      <c r="USI6" s="685"/>
      <c r="USJ6" s="813"/>
      <c r="USK6" s="811"/>
      <c r="USL6" s="812"/>
      <c r="USM6" s="812"/>
      <c r="USN6" s="812"/>
      <c r="USO6" s="595"/>
      <c r="USP6" s="595"/>
      <c r="USQ6" s="685"/>
      <c r="USR6" s="813"/>
      <c r="USS6" s="811"/>
      <c r="UST6" s="812"/>
      <c r="USU6" s="812"/>
      <c r="USV6" s="812"/>
      <c r="USW6" s="595"/>
      <c r="USX6" s="595"/>
      <c r="USY6" s="685"/>
      <c r="USZ6" s="813"/>
      <c r="UTA6" s="811"/>
      <c r="UTB6" s="812"/>
      <c r="UTC6" s="812"/>
      <c r="UTD6" s="812"/>
      <c r="UTE6" s="595"/>
      <c r="UTF6" s="595"/>
      <c r="UTG6" s="685"/>
      <c r="UTH6" s="813"/>
      <c r="UTI6" s="811"/>
      <c r="UTJ6" s="812"/>
      <c r="UTK6" s="812"/>
      <c r="UTL6" s="812"/>
      <c r="UTM6" s="595"/>
      <c r="UTN6" s="595"/>
      <c r="UTO6" s="685"/>
      <c r="UTP6" s="813"/>
      <c r="UTQ6" s="811"/>
      <c r="UTR6" s="812"/>
      <c r="UTS6" s="812"/>
      <c r="UTT6" s="812"/>
      <c r="UTU6" s="595"/>
      <c r="UTV6" s="595"/>
      <c r="UTW6" s="685"/>
      <c r="UTX6" s="813"/>
      <c r="UTY6" s="811"/>
      <c r="UTZ6" s="812"/>
      <c r="UUA6" s="812"/>
      <c r="UUB6" s="812"/>
      <c r="UUC6" s="595"/>
      <c r="UUD6" s="595"/>
      <c r="UUE6" s="685"/>
      <c r="UUF6" s="813"/>
      <c r="UUG6" s="811"/>
      <c r="UUH6" s="812"/>
      <c r="UUI6" s="812"/>
      <c r="UUJ6" s="812"/>
      <c r="UUK6" s="595"/>
      <c r="UUL6" s="595"/>
      <c r="UUM6" s="685"/>
      <c r="UUN6" s="813"/>
      <c r="UUO6" s="811"/>
      <c r="UUP6" s="812"/>
      <c r="UUQ6" s="812"/>
      <c r="UUR6" s="812"/>
      <c r="UUS6" s="595"/>
      <c r="UUT6" s="595"/>
      <c r="UUU6" s="685"/>
      <c r="UUV6" s="813"/>
      <c r="UUW6" s="811"/>
      <c r="UUX6" s="812"/>
      <c r="UUY6" s="812"/>
      <c r="UUZ6" s="812"/>
      <c r="UVA6" s="595"/>
      <c r="UVB6" s="595"/>
      <c r="UVC6" s="685"/>
      <c r="UVD6" s="813"/>
      <c r="UVE6" s="811"/>
      <c r="UVF6" s="812"/>
      <c r="UVG6" s="812"/>
      <c r="UVH6" s="812"/>
      <c r="UVI6" s="595"/>
      <c r="UVJ6" s="595"/>
      <c r="UVK6" s="685"/>
      <c r="UVL6" s="813"/>
      <c r="UVM6" s="811"/>
      <c r="UVN6" s="812"/>
      <c r="UVO6" s="812"/>
      <c r="UVP6" s="812"/>
      <c r="UVQ6" s="595"/>
      <c r="UVR6" s="595"/>
      <c r="UVS6" s="685"/>
      <c r="UVT6" s="813"/>
      <c r="UVU6" s="811"/>
      <c r="UVV6" s="812"/>
      <c r="UVW6" s="812"/>
      <c r="UVX6" s="812"/>
      <c r="UVY6" s="595"/>
      <c r="UVZ6" s="595"/>
      <c r="UWA6" s="685"/>
      <c r="UWB6" s="813"/>
      <c r="UWC6" s="811"/>
      <c r="UWD6" s="812"/>
      <c r="UWE6" s="812"/>
      <c r="UWF6" s="812"/>
      <c r="UWG6" s="595"/>
      <c r="UWH6" s="595"/>
      <c r="UWI6" s="685"/>
      <c r="UWJ6" s="813"/>
      <c r="UWK6" s="811"/>
      <c r="UWL6" s="812"/>
      <c r="UWM6" s="812"/>
      <c r="UWN6" s="812"/>
      <c r="UWO6" s="595"/>
      <c r="UWP6" s="595"/>
      <c r="UWQ6" s="685"/>
      <c r="UWR6" s="813"/>
      <c r="UWS6" s="811"/>
      <c r="UWT6" s="812"/>
      <c r="UWU6" s="812"/>
      <c r="UWV6" s="812"/>
      <c r="UWW6" s="595"/>
      <c r="UWX6" s="595"/>
      <c r="UWY6" s="685"/>
      <c r="UWZ6" s="813"/>
      <c r="UXA6" s="811"/>
      <c r="UXB6" s="812"/>
      <c r="UXC6" s="812"/>
      <c r="UXD6" s="812"/>
      <c r="UXE6" s="595"/>
      <c r="UXF6" s="595"/>
      <c r="UXG6" s="685"/>
      <c r="UXH6" s="813"/>
      <c r="UXI6" s="811"/>
      <c r="UXJ6" s="812"/>
      <c r="UXK6" s="812"/>
      <c r="UXL6" s="812"/>
      <c r="UXM6" s="595"/>
      <c r="UXN6" s="595"/>
      <c r="UXO6" s="685"/>
      <c r="UXP6" s="813"/>
      <c r="UXQ6" s="811"/>
      <c r="UXR6" s="812"/>
      <c r="UXS6" s="812"/>
      <c r="UXT6" s="812"/>
      <c r="UXU6" s="595"/>
      <c r="UXV6" s="595"/>
      <c r="UXW6" s="685"/>
      <c r="UXX6" s="813"/>
      <c r="UXY6" s="811"/>
      <c r="UXZ6" s="812"/>
      <c r="UYA6" s="812"/>
      <c r="UYB6" s="812"/>
      <c r="UYC6" s="595"/>
      <c r="UYD6" s="595"/>
      <c r="UYE6" s="685"/>
      <c r="UYF6" s="813"/>
      <c r="UYG6" s="811"/>
      <c r="UYH6" s="812"/>
      <c r="UYI6" s="812"/>
      <c r="UYJ6" s="812"/>
      <c r="UYK6" s="595"/>
      <c r="UYL6" s="595"/>
      <c r="UYM6" s="685"/>
      <c r="UYN6" s="813"/>
      <c r="UYO6" s="811"/>
      <c r="UYP6" s="812"/>
      <c r="UYQ6" s="812"/>
      <c r="UYR6" s="812"/>
      <c r="UYS6" s="595"/>
      <c r="UYT6" s="595"/>
      <c r="UYU6" s="685"/>
      <c r="UYV6" s="813"/>
      <c r="UYW6" s="811"/>
      <c r="UYX6" s="812"/>
      <c r="UYY6" s="812"/>
      <c r="UYZ6" s="812"/>
      <c r="UZA6" s="595"/>
      <c r="UZB6" s="595"/>
      <c r="UZC6" s="685"/>
      <c r="UZD6" s="813"/>
      <c r="UZE6" s="811"/>
      <c r="UZF6" s="812"/>
      <c r="UZG6" s="812"/>
      <c r="UZH6" s="812"/>
      <c r="UZI6" s="595"/>
      <c r="UZJ6" s="595"/>
      <c r="UZK6" s="685"/>
      <c r="UZL6" s="813"/>
      <c r="UZM6" s="811"/>
      <c r="UZN6" s="812"/>
      <c r="UZO6" s="812"/>
      <c r="UZP6" s="812"/>
      <c r="UZQ6" s="595"/>
      <c r="UZR6" s="595"/>
      <c r="UZS6" s="685"/>
      <c r="UZT6" s="813"/>
      <c r="UZU6" s="811"/>
      <c r="UZV6" s="812"/>
      <c r="UZW6" s="812"/>
      <c r="UZX6" s="812"/>
      <c r="UZY6" s="595"/>
      <c r="UZZ6" s="595"/>
      <c r="VAA6" s="685"/>
      <c r="VAB6" s="813"/>
      <c r="VAC6" s="811"/>
      <c r="VAD6" s="812"/>
      <c r="VAE6" s="812"/>
      <c r="VAF6" s="812"/>
      <c r="VAG6" s="595"/>
      <c r="VAH6" s="595"/>
      <c r="VAI6" s="685"/>
      <c r="VAJ6" s="813"/>
      <c r="VAK6" s="811"/>
      <c r="VAL6" s="812"/>
      <c r="VAM6" s="812"/>
      <c r="VAN6" s="812"/>
      <c r="VAO6" s="595"/>
      <c r="VAP6" s="595"/>
      <c r="VAQ6" s="685"/>
      <c r="VAR6" s="813"/>
      <c r="VAS6" s="811"/>
      <c r="VAT6" s="812"/>
      <c r="VAU6" s="812"/>
      <c r="VAV6" s="812"/>
      <c r="VAW6" s="595"/>
      <c r="VAX6" s="595"/>
      <c r="VAY6" s="685"/>
      <c r="VAZ6" s="813"/>
      <c r="VBA6" s="811"/>
      <c r="VBB6" s="812"/>
      <c r="VBC6" s="812"/>
      <c r="VBD6" s="812"/>
      <c r="VBE6" s="595"/>
      <c r="VBF6" s="595"/>
      <c r="VBG6" s="685"/>
      <c r="VBH6" s="813"/>
      <c r="VBI6" s="811"/>
      <c r="VBJ6" s="812"/>
      <c r="VBK6" s="812"/>
      <c r="VBL6" s="812"/>
      <c r="VBM6" s="595"/>
      <c r="VBN6" s="595"/>
      <c r="VBO6" s="685"/>
      <c r="VBP6" s="813"/>
      <c r="VBQ6" s="811"/>
      <c r="VBR6" s="812"/>
      <c r="VBS6" s="812"/>
      <c r="VBT6" s="812"/>
      <c r="VBU6" s="595"/>
      <c r="VBV6" s="595"/>
      <c r="VBW6" s="685"/>
      <c r="VBX6" s="813"/>
      <c r="VBY6" s="811"/>
      <c r="VBZ6" s="812"/>
      <c r="VCA6" s="812"/>
      <c r="VCB6" s="812"/>
      <c r="VCC6" s="595"/>
      <c r="VCD6" s="595"/>
      <c r="VCE6" s="685"/>
      <c r="VCF6" s="813"/>
      <c r="VCG6" s="811"/>
      <c r="VCH6" s="812"/>
      <c r="VCI6" s="812"/>
      <c r="VCJ6" s="812"/>
      <c r="VCK6" s="595"/>
      <c r="VCL6" s="595"/>
      <c r="VCM6" s="685"/>
      <c r="VCN6" s="813"/>
      <c r="VCO6" s="811"/>
      <c r="VCP6" s="812"/>
      <c r="VCQ6" s="812"/>
      <c r="VCR6" s="812"/>
      <c r="VCS6" s="595"/>
      <c r="VCT6" s="595"/>
      <c r="VCU6" s="685"/>
      <c r="VCV6" s="813"/>
      <c r="VCW6" s="811"/>
      <c r="VCX6" s="812"/>
      <c r="VCY6" s="812"/>
      <c r="VCZ6" s="812"/>
      <c r="VDA6" s="595"/>
      <c r="VDB6" s="595"/>
      <c r="VDC6" s="685"/>
      <c r="VDD6" s="813"/>
      <c r="VDE6" s="811"/>
      <c r="VDF6" s="812"/>
      <c r="VDG6" s="812"/>
      <c r="VDH6" s="812"/>
      <c r="VDI6" s="595"/>
      <c r="VDJ6" s="595"/>
      <c r="VDK6" s="685"/>
      <c r="VDL6" s="813"/>
      <c r="VDM6" s="811"/>
      <c r="VDN6" s="812"/>
      <c r="VDO6" s="812"/>
      <c r="VDP6" s="812"/>
      <c r="VDQ6" s="595"/>
      <c r="VDR6" s="595"/>
      <c r="VDS6" s="685"/>
      <c r="VDT6" s="813"/>
      <c r="VDU6" s="811"/>
      <c r="VDV6" s="812"/>
      <c r="VDW6" s="812"/>
      <c r="VDX6" s="812"/>
      <c r="VDY6" s="595"/>
      <c r="VDZ6" s="595"/>
      <c r="VEA6" s="685"/>
      <c r="VEB6" s="813"/>
      <c r="VEC6" s="811"/>
      <c r="VED6" s="812"/>
      <c r="VEE6" s="812"/>
      <c r="VEF6" s="812"/>
      <c r="VEG6" s="595"/>
      <c r="VEH6" s="595"/>
      <c r="VEI6" s="685"/>
      <c r="VEJ6" s="813"/>
      <c r="VEK6" s="811"/>
      <c r="VEL6" s="812"/>
      <c r="VEM6" s="812"/>
      <c r="VEN6" s="812"/>
      <c r="VEO6" s="595"/>
      <c r="VEP6" s="595"/>
      <c r="VEQ6" s="685"/>
      <c r="VER6" s="813"/>
      <c r="VES6" s="811"/>
      <c r="VET6" s="812"/>
      <c r="VEU6" s="812"/>
      <c r="VEV6" s="812"/>
      <c r="VEW6" s="595"/>
      <c r="VEX6" s="595"/>
      <c r="VEY6" s="685"/>
      <c r="VEZ6" s="813"/>
      <c r="VFA6" s="811"/>
      <c r="VFB6" s="812"/>
      <c r="VFC6" s="812"/>
      <c r="VFD6" s="812"/>
      <c r="VFE6" s="595"/>
      <c r="VFF6" s="595"/>
      <c r="VFG6" s="685"/>
      <c r="VFH6" s="813"/>
      <c r="VFI6" s="811"/>
      <c r="VFJ6" s="812"/>
      <c r="VFK6" s="812"/>
      <c r="VFL6" s="812"/>
      <c r="VFM6" s="595"/>
      <c r="VFN6" s="595"/>
      <c r="VFO6" s="685"/>
      <c r="VFP6" s="813"/>
      <c r="VFQ6" s="811"/>
      <c r="VFR6" s="812"/>
      <c r="VFS6" s="812"/>
      <c r="VFT6" s="812"/>
      <c r="VFU6" s="595"/>
      <c r="VFV6" s="595"/>
      <c r="VFW6" s="685"/>
      <c r="VFX6" s="813"/>
      <c r="VFY6" s="811"/>
      <c r="VFZ6" s="812"/>
      <c r="VGA6" s="812"/>
      <c r="VGB6" s="812"/>
      <c r="VGC6" s="595"/>
      <c r="VGD6" s="595"/>
      <c r="VGE6" s="685"/>
      <c r="VGF6" s="813"/>
      <c r="VGG6" s="811"/>
      <c r="VGH6" s="812"/>
      <c r="VGI6" s="812"/>
      <c r="VGJ6" s="812"/>
      <c r="VGK6" s="595"/>
      <c r="VGL6" s="595"/>
      <c r="VGM6" s="685"/>
      <c r="VGN6" s="813"/>
      <c r="VGO6" s="811"/>
      <c r="VGP6" s="812"/>
      <c r="VGQ6" s="812"/>
      <c r="VGR6" s="812"/>
      <c r="VGS6" s="595"/>
      <c r="VGT6" s="595"/>
      <c r="VGU6" s="685"/>
      <c r="VGV6" s="813"/>
      <c r="VGW6" s="811"/>
      <c r="VGX6" s="812"/>
      <c r="VGY6" s="812"/>
      <c r="VGZ6" s="812"/>
      <c r="VHA6" s="595"/>
      <c r="VHB6" s="595"/>
      <c r="VHC6" s="685"/>
      <c r="VHD6" s="813"/>
      <c r="VHE6" s="811"/>
      <c r="VHF6" s="812"/>
      <c r="VHG6" s="812"/>
      <c r="VHH6" s="812"/>
      <c r="VHI6" s="595"/>
      <c r="VHJ6" s="595"/>
      <c r="VHK6" s="685"/>
      <c r="VHL6" s="813"/>
      <c r="VHM6" s="811"/>
      <c r="VHN6" s="812"/>
      <c r="VHO6" s="812"/>
      <c r="VHP6" s="812"/>
      <c r="VHQ6" s="595"/>
      <c r="VHR6" s="595"/>
      <c r="VHS6" s="685"/>
      <c r="VHT6" s="813"/>
      <c r="VHU6" s="811"/>
      <c r="VHV6" s="812"/>
      <c r="VHW6" s="812"/>
      <c r="VHX6" s="812"/>
      <c r="VHY6" s="595"/>
      <c r="VHZ6" s="595"/>
      <c r="VIA6" s="685"/>
      <c r="VIB6" s="813"/>
      <c r="VIC6" s="811"/>
      <c r="VID6" s="812"/>
      <c r="VIE6" s="812"/>
      <c r="VIF6" s="812"/>
      <c r="VIG6" s="595"/>
      <c r="VIH6" s="595"/>
      <c r="VII6" s="685"/>
      <c r="VIJ6" s="813"/>
      <c r="VIK6" s="811"/>
      <c r="VIL6" s="812"/>
      <c r="VIM6" s="812"/>
      <c r="VIN6" s="812"/>
      <c r="VIO6" s="595"/>
      <c r="VIP6" s="595"/>
      <c r="VIQ6" s="685"/>
      <c r="VIR6" s="813"/>
      <c r="VIS6" s="811"/>
      <c r="VIT6" s="812"/>
      <c r="VIU6" s="812"/>
      <c r="VIV6" s="812"/>
      <c r="VIW6" s="595"/>
      <c r="VIX6" s="595"/>
      <c r="VIY6" s="685"/>
      <c r="VIZ6" s="813"/>
      <c r="VJA6" s="811"/>
      <c r="VJB6" s="812"/>
      <c r="VJC6" s="812"/>
      <c r="VJD6" s="812"/>
      <c r="VJE6" s="595"/>
      <c r="VJF6" s="595"/>
      <c r="VJG6" s="685"/>
      <c r="VJH6" s="813"/>
      <c r="VJI6" s="811"/>
      <c r="VJJ6" s="812"/>
      <c r="VJK6" s="812"/>
      <c r="VJL6" s="812"/>
      <c r="VJM6" s="595"/>
      <c r="VJN6" s="595"/>
      <c r="VJO6" s="685"/>
      <c r="VJP6" s="813"/>
      <c r="VJQ6" s="811"/>
      <c r="VJR6" s="812"/>
      <c r="VJS6" s="812"/>
      <c r="VJT6" s="812"/>
      <c r="VJU6" s="595"/>
      <c r="VJV6" s="595"/>
      <c r="VJW6" s="685"/>
      <c r="VJX6" s="813"/>
      <c r="VJY6" s="811"/>
      <c r="VJZ6" s="812"/>
      <c r="VKA6" s="812"/>
      <c r="VKB6" s="812"/>
      <c r="VKC6" s="595"/>
      <c r="VKD6" s="595"/>
      <c r="VKE6" s="685"/>
      <c r="VKF6" s="813"/>
      <c r="VKG6" s="811"/>
      <c r="VKH6" s="812"/>
      <c r="VKI6" s="812"/>
      <c r="VKJ6" s="812"/>
      <c r="VKK6" s="595"/>
      <c r="VKL6" s="595"/>
      <c r="VKM6" s="685"/>
      <c r="VKN6" s="813"/>
      <c r="VKO6" s="811"/>
      <c r="VKP6" s="812"/>
      <c r="VKQ6" s="812"/>
      <c r="VKR6" s="812"/>
      <c r="VKS6" s="595"/>
      <c r="VKT6" s="595"/>
      <c r="VKU6" s="685"/>
      <c r="VKV6" s="813"/>
      <c r="VKW6" s="811"/>
      <c r="VKX6" s="812"/>
      <c r="VKY6" s="812"/>
      <c r="VKZ6" s="812"/>
      <c r="VLA6" s="595"/>
      <c r="VLB6" s="595"/>
      <c r="VLC6" s="685"/>
      <c r="VLD6" s="813"/>
      <c r="VLE6" s="811"/>
      <c r="VLF6" s="812"/>
      <c r="VLG6" s="812"/>
      <c r="VLH6" s="812"/>
      <c r="VLI6" s="595"/>
      <c r="VLJ6" s="595"/>
      <c r="VLK6" s="685"/>
      <c r="VLL6" s="813"/>
      <c r="VLM6" s="811"/>
      <c r="VLN6" s="812"/>
      <c r="VLO6" s="812"/>
      <c r="VLP6" s="812"/>
      <c r="VLQ6" s="595"/>
      <c r="VLR6" s="595"/>
      <c r="VLS6" s="685"/>
      <c r="VLT6" s="813"/>
      <c r="VLU6" s="811"/>
      <c r="VLV6" s="812"/>
      <c r="VLW6" s="812"/>
      <c r="VLX6" s="812"/>
      <c r="VLY6" s="595"/>
      <c r="VLZ6" s="595"/>
      <c r="VMA6" s="685"/>
      <c r="VMB6" s="813"/>
      <c r="VMC6" s="811"/>
      <c r="VMD6" s="812"/>
      <c r="VME6" s="812"/>
      <c r="VMF6" s="812"/>
      <c r="VMG6" s="595"/>
      <c r="VMH6" s="595"/>
      <c r="VMI6" s="685"/>
      <c r="VMJ6" s="813"/>
      <c r="VMK6" s="811"/>
      <c r="VML6" s="812"/>
      <c r="VMM6" s="812"/>
      <c r="VMN6" s="812"/>
      <c r="VMO6" s="595"/>
      <c r="VMP6" s="595"/>
      <c r="VMQ6" s="685"/>
      <c r="VMR6" s="813"/>
      <c r="VMS6" s="811"/>
      <c r="VMT6" s="812"/>
      <c r="VMU6" s="812"/>
      <c r="VMV6" s="812"/>
      <c r="VMW6" s="595"/>
      <c r="VMX6" s="595"/>
      <c r="VMY6" s="685"/>
      <c r="VMZ6" s="813"/>
      <c r="VNA6" s="811"/>
      <c r="VNB6" s="812"/>
      <c r="VNC6" s="812"/>
      <c r="VND6" s="812"/>
      <c r="VNE6" s="595"/>
      <c r="VNF6" s="595"/>
      <c r="VNG6" s="685"/>
      <c r="VNH6" s="813"/>
      <c r="VNI6" s="811"/>
      <c r="VNJ6" s="812"/>
      <c r="VNK6" s="812"/>
      <c r="VNL6" s="812"/>
      <c r="VNM6" s="595"/>
      <c r="VNN6" s="595"/>
      <c r="VNO6" s="685"/>
      <c r="VNP6" s="813"/>
      <c r="VNQ6" s="811"/>
      <c r="VNR6" s="812"/>
      <c r="VNS6" s="812"/>
      <c r="VNT6" s="812"/>
      <c r="VNU6" s="595"/>
      <c r="VNV6" s="595"/>
      <c r="VNW6" s="685"/>
      <c r="VNX6" s="813"/>
      <c r="VNY6" s="811"/>
      <c r="VNZ6" s="812"/>
      <c r="VOA6" s="812"/>
      <c r="VOB6" s="812"/>
      <c r="VOC6" s="595"/>
      <c r="VOD6" s="595"/>
      <c r="VOE6" s="685"/>
      <c r="VOF6" s="813"/>
      <c r="VOG6" s="811"/>
      <c r="VOH6" s="812"/>
      <c r="VOI6" s="812"/>
      <c r="VOJ6" s="812"/>
      <c r="VOK6" s="595"/>
      <c r="VOL6" s="595"/>
      <c r="VOM6" s="685"/>
      <c r="VON6" s="813"/>
      <c r="VOO6" s="811"/>
      <c r="VOP6" s="812"/>
      <c r="VOQ6" s="812"/>
      <c r="VOR6" s="812"/>
      <c r="VOS6" s="595"/>
      <c r="VOT6" s="595"/>
      <c r="VOU6" s="685"/>
      <c r="VOV6" s="813"/>
      <c r="VOW6" s="811"/>
      <c r="VOX6" s="812"/>
      <c r="VOY6" s="812"/>
      <c r="VOZ6" s="812"/>
      <c r="VPA6" s="595"/>
      <c r="VPB6" s="595"/>
      <c r="VPC6" s="685"/>
      <c r="VPD6" s="813"/>
      <c r="VPE6" s="811"/>
      <c r="VPF6" s="812"/>
      <c r="VPG6" s="812"/>
      <c r="VPH6" s="812"/>
      <c r="VPI6" s="595"/>
      <c r="VPJ6" s="595"/>
      <c r="VPK6" s="685"/>
      <c r="VPL6" s="813"/>
      <c r="VPM6" s="811"/>
      <c r="VPN6" s="812"/>
      <c r="VPO6" s="812"/>
      <c r="VPP6" s="812"/>
      <c r="VPQ6" s="595"/>
      <c r="VPR6" s="595"/>
      <c r="VPS6" s="685"/>
      <c r="VPT6" s="813"/>
      <c r="VPU6" s="811"/>
      <c r="VPV6" s="812"/>
      <c r="VPW6" s="812"/>
      <c r="VPX6" s="812"/>
      <c r="VPY6" s="595"/>
      <c r="VPZ6" s="595"/>
      <c r="VQA6" s="685"/>
      <c r="VQB6" s="813"/>
      <c r="VQC6" s="811"/>
      <c r="VQD6" s="812"/>
      <c r="VQE6" s="812"/>
      <c r="VQF6" s="812"/>
      <c r="VQG6" s="595"/>
      <c r="VQH6" s="595"/>
      <c r="VQI6" s="685"/>
      <c r="VQJ6" s="813"/>
      <c r="VQK6" s="811"/>
      <c r="VQL6" s="812"/>
      <c r="VQM6" s="812"/>
      <c r="VQN6" s="812"/>
      <c r="VQO6" s="595"/>
      <c r="VQP6" s="595"/>
      <c r="VQQ6" s="685"/>
      <c r="VQR6" s="813"/>
      <c r="VQS6" s="811"/>
      <c r="VQT6" s="812"/>
      <c r="VQU6" s="812"/>
      <c r="VQV6" s="812"/>
      <c r="VQW6" s="595"/>
      <c r="VQX6" s="595"/>
      <c r="VQY6" s="685"/>
      <c r="VQZ6" s="813"/>
      <c r="VRA6" s="811"/>
      <c r="VRB6" s="812"/>
      <c r="VRC6" s="812"/>
      <c r="VRD6" s="812"/>
      <c r="VRE6" s="595"/>
      <c r="VRF6" s="595"/>
      <c r="VRG6" s="685"/>
      <c r="VRH6" s="813"/>
      <c r="VRI6" s="811"/>
      <c r="VRJ6" s="812"/>
      <c r="VRK6" s="812"/>
      <c r="VRL6" s="812"/>
      <c r="VRM6" s="595"/>
      <c r="VRN6" s="595"/>
      <c r="VRO6" s="685"/>
      <c r="VRP6" s="813"/>
      <c r="VRQ6" s="811"/>
      <c r="VRR6" s="812"/>
      <c r="VRS6" s="812"/>
      <c r="VRT6" s="812"/>
      <c r="VRU6" s="595"/>
      <c r="VRV6" s="595"/>
      <c r="VRW6" s="685"/>
      <c r="VRX6" s="813"/>
      <c r="VRY6" s="811"/>
      <c r="VRZ6" s="812"/>
      <c r="VSA6" s="812"/>
      <c r="VSB6" s="812"/>
      <c r="VSC6" s="595"/>
      <c r="VSD6" s="595"/>
      <c r="VSE6" s="685"/>
      <c r="VSF6" s="813"/>
      <c r="VSG6" s="811"/>
      <c r="VSH6" s="812"/>
      <c r="VSI6" s="812"/>
      <c r="VSJ6" s="812"/>
      <c r="VSK6" s="595"/>
      <c r="VSL6" s="595"/>
      <c r="VSM6" s="685"/>
      <c r="VSN6" s="813"/>
      <c r="VSO6" s="811"/>
      <c r="VSP6" s="812"/>
      <c r="VSQ6" s="812"/>
      <c r="VSR6" s="812"/>
      <c r="VSS6" s="595"/>
      <c r="VST6" s="595"/>
      <c r="VSU6" s="685"/>
      <c r="VSV6" s="813"/>
      <c r="VSW6" s="811"/>
      <c r="VSX6" s="812"/>
      <c r="VSY6" s="812"/>
      <c r="VSZ6" s="812"/>
      <c r="VTA6" s="595"/>
      <c r="VTB6" s="595"/>
      <c r="VTC6" s="685"/>
      <c r="VTD6" s="813"/>
      <c r="VTE6" s="811"/>
      <c r="VTF6" s="812"/>
      <c r="VTG6" s="812"/>
      <c r="VTH6" s="812"/>
      <c r="VTI6" s="595"/>
      <c r="VTJ6" s="595"/>
      <c r="VTK6" s="685"/>
      <c r="VTL6" s="813"/>
      <c r="VTM6" s="811"/>
      <c r="VTN6" s="812"/>
      <c r="VTO6" s="812"/>
      <c r="VTP6" s="812"/>
      <c r="VTQ6" s="595"/>
      <c r="VTR6" s="595"/>
      <c r="VTS6" s="685"/>
      <c r="VTT6" s="813"/>
      <c r="VTU6" s="811"/>
      <c r="VTV6" s="812"/>
      <c r="VTW6" s="812"/>
      <c r="VTX6" s="812"/>
      <c r="VTY6" s="595"/>
      <c r="VTZ6" s="595"/>
      <c r="VUA6" s="685"/>
      <c r="VUB6" s="813"/>
      <c r="VUC6" s="811"/>
      <c r="VUD6" s="812"/>
      <c r="VUE6" s="812"/>
      <c r="VUF6" s="812"/>
      <c r="VUG6" s="595"/>
      <c r="VUH6" s="595"/>
      <c r="VUI6" s="685"/>
      <c r="VUJ6" s="813"/>
      <c r="VUK6" s="811"/>
      <c r="VUL6" s="812"/>
      <c r="VUM6" s="812"/>
      <c r="VUN6" s="812"/>
      <c r="VUO6" s="595"/>
      <c r="VUP6" s="595"/>
      <c r="VUQ6" s="685"/>
      <c r="VUR6" s="813"/>
      <c r="VUS6" s="811"/>
      <c r="VUT6" s="812"/>
      <c r="VUU6" s="812"/>
      <c r="VUV6" s="812"/>
      <c r="VUW6" s="595"/>
      <c r="VUX6" s="595"/>
      <c r="VUY6" s="685"/>
      <c r="VUZ6" s="813"/>
      <c r="VVA6" s="811"/>
      <c r="VVB6" s="812"/>
      <c r="VVC6" s="812"/>
      <c r="VVD6" s="812"/>
      <c r="VVE6" s="595"/>
      <c r="VVF6" s="595"/>
      <c r="VVG6" s="685"/>
      <c r="VVH6" s="813"/>
      <c r="VVI6" s="811"/>
      <c r="VVJ6" s="812"/>
      <c r="VVK6" s="812"/>
      <c r="VVL6" s="812"/>
      <c r="VVM6" s="595"/>
      <c r="VVN6" s="595"/>
      <c r="VVO6" s="685"/>
      <c r="VVP6" s="813"/>
      <c r="VVQ6" s="811"/>
      <c r="VVR6" s="812"/>
      <c r="VVS6" s="812"/>
      <c r="VVT6" s="812"/>
      <c r="VVU6" s="595"/>
      <c r="VVV6" s="595"/>
      <c r="VVW6" s="685"/>
      <c r="VVX6" s="813"/>
      <c r="VVY6" s="811"/>
      <c r="VVZ6" s="812"/>
      <c r="VWA6" s="812"/>
      <c r="VWB6" s="812"/>
      <c r="VWC6" s="595"/>
      <c r="VWD6" s="595"/>
      <c r="VWE6" s="685"/>
      <c r="VWF6" s="813"/>
      <c r="VWG6" s="811"/>
      <c r="VWH6" s="812"/>
      <c r="VWI6" s="812"/>
      <c r="VWJ6" s="812"/>
      <c r="VWK6" s="595"/>
      <c r="VWL6" s="595"/>
      <c r="VWM6" s="685"/>
      <c r="VWN6" s="813"/>
      <c r="VWO6" s="811"/>
      <c r="VWP6" s="812"/>
      <c r="VWQ6" s="812"/>
      <c r="VWR6" s="812"/>
      <c r="VWS6" s="595"/>
      <c r="VWT6" s="595"/>
      <c r="VWU6" s="685"/>
      <c r="VWV6" s="813"/>
      <c r="VWW6" s="811"/>
      <c r="VWX6" s="812"/>
      <c r="VWY6" s="812"/>
      <c r="VWZ6" s="812"/>
      <c r="VXA6" s="595"/>
      <c r="VXB6" s="595"/>
      <c r="VXC6" s="685"/>
      <c r="VXD6" s="813"/>
      <c r="VXE6" s="811"/>
      <c r="VXF6" s="812"/>
      <c r="VXG6" s="812"/>
      <c r="VXH6" s="812"/>
      <c r="VXI6" s="595"/>
      <c r="VXJ6" s="595"/>
      <c r="VXK6" s="685"/>
      <c r="VXL6" s="813"/>
      <c r="VXM6" s="811"/>
      <c r="VXN6" s="812"/>
      <c r="VXO6" s="812"/>
      <c r="VXP6" s="812"/>
      <c r="VXQ6" s="595"/>
      <c r="VXR6" s="595"/>
      <c r="VXS6" s="685"/>
      <c r="VXT6" s="813"/>
      <c r="VXU6" s="811"/>
      <c r="VXV6" s="812"/>
      <c r="VXW6" s="812"/>
      <c r="VXX6" s="812"/>
      <c r="VXY6" s="595"/>
      <c r="VXZ6" s="595"/>
      <c r="VYA6" s="685"/>
      <c r="VYB6" s="813"/>
      <c r="VYC6" s="811"/>
      <c r="VYD6" s="812"/>
      <c r="VYE6" s="812"/>
      <c r="VYF6" s="812"/>
      <c r="VYG6" s="595"/>
      <c r="VYH6" s="595"/>
      <c r="VYI6" s="685"/>
      <c r="VYJ6" s="813"/>
      <c r="VYK6" s="811"/>
      <c r="VYL6" s="812"/>
      <c r="VYM6" s="812"/>
      <c r="VYN6" s="812"/>
      <c r="VYO6" s="595"/>
      <c r="VYP6" s="595"/>
      <c r="VYQ6" s="685"/>
      <c r="VYR6" s="813"/>
      <c r="VYS6" s="811"/>
      <c r="VYT6" s="812"/>
      <c r="VYU6" s="812"/>
      <c r="VYV6" s="812"/>
      <c r="VYW6" s="595"/>
      <c r="VYX6" s="595"/>
      <c r="VYY6" s="685"/>
      <c r="VYZ6" s="813"/>
      <c r="VZA6" s="811"/>
      <c r="VZB6" s="812"/>
      <c r="VZC6" s="812"/>
      <c r="VZD6" s="812"/>
      <c r="VZE6" s="595"/>
      <c r="VZF6" s="595"/>
      <c r="VZG6" s="685"/>
      <c r="VZH6" s="813"/>
      <c r="VZI6" s="811"/>
      <c r="VZJ6" s="812"/>
      <c r="VZK6" s="812"/>
      <c r="VZL6" s="812"/>
      <c r="VZM6" s="595"/>
      <c r="VZN6" s="595"/>
      <c r="VZO6" s="685"/>
      <c r="VZP6" s="813"/>
      <c r="VZQ6" s="811"/>
      <c r="VZR6" s="812"/>
      <c r="VZS6" s="812"/>
      <c r="VZT6" s="812"/>
      <c r="VZU6" s="595"/>
      <c r="VZV6" s="595"/>
      <c r="VZW6" s="685"/>
      <c r="VZX6" s="813"/>
      <c r="VZY6" s="811"/>
      <c r="VZZ6" s="812"/>
      <c r="WAA6" s="812"/>
      <c r="WAB6" s="812"/>
      <c r="WAC6" s="595"/>
      <c r="WAD6" s="595"/>
      <c r="WAE6" s="685"/>
      <c r="WAF6" s="813"/>
      <c r="WAG6" s="811"/>
      <c r="WAH6" s="812"/>
      <c r="WAI6" s="812"/>
      <c r="WAJ6" s="812"/>
      <c r="WAK6" s="595"/>
      <c r="WAL6" s="595"/>
      <c r="WAM6" s="685"/>
      <c r="WAN6" s="813"/>
      <c r="WAO6" s="811"/>
      <c r="WAP6" s="812"/>
      <c r="WAQ6" s="812"/>
      <c r="WAR6" s="812"/>
      <c r="WAS6" s="595"/>
      <c r="WAT6" s="595"/>
      <c r="WAU6" s="685"/>
      <c r="WAV6" s="813"/>
      <c r="WAW6" s="811"/>
      <c r="WAX6" s="812"/>
      <c r="WAY6" s="812"/>
      <c r="WAZ6" s="812"/>
      <c r="WBA6" s="595"/>
      <c r="WBB6" s="595"/>
      <c r="WBC6" s="685"/>
      <c r="WBD6" s="813"/>
      <c r="WBE6" s="811"/>
      <c r="WBF6" s="812"/>
      <c r="WBG6" s="812"/>
      <c r="WBH6" s="812"/>
      <c r="WBI6" s="595"/>
      <c r="WBJ6" s="595"/>
      <c r="WBK6" s="685"/>
      <c r="WBL6" s="813"/>
      <c r="WBM6" s="811"/>
      <c r="WBN6" s="812"/>
      <c r="WBO6" s="812"/>
      <c r="WBP6" s="812"/>
      <c r="WBQ6" s="595"/>
      <c r="WBR6" s="595"/>
      <c r="WBS6" s="685"/>
      <c r="WBT6" s="813"/>
      <c r="WBU6" s="811"/>
      <c r="WBV6" s="812"/>
      <c r="WBW6" s="812"/>
      <c r="WBX6" s="812"/>
      <c r="WBY6" s="595"/>
      <c r="WBZ6" s="595"/>
      <c r="WCA6" s="685"/>
      <c r="WCB6" s="813"/>
      <c r="WCC6" s="811"/>
      <c r="WCD6" s="812"/>
      <c r="WCE6" s="812"/>
      <c r="WCF6" s="812"/>
      <c r="WCG6" s="595"/>
      <c r="WCH6" s="595"/>
      <c r="WCI6" s="685"/>
      <c r="WCJ6" s="813"/>
      <c r="WCK6" s="811"/>
      <c r="WCL6" s="812"/>
      <c r="WCM6" s="812"/>
      <c r="WCN6" s="812"/>
      <c r="WCO6" s="595"/>
      <c r="WCP6" s="595"/>
      <c r="WCQ6" s="685"/>
      <c r="WCR6" s="813"/>
      <c r="WCS6" s="811"/>
      <c r="WCT6" s="812"/>
      <c r="WCU6" s="812"/>
      <c r="WCV6" s="812"/>
      <c r="WCW6" s="595"/>
      <c r="WCX6" s="595"/>
      <c r="WCY6" s="685"/>
      <c r="WCZ6" s="813"/>
      <c r="WDA6" s="811"/>
      <c r="WDB6" s="812"/>
      <c r="WDC6" s="812"/>
      <c r="WDD6" s="812"/>
      <c r="WDE6" s="595"/>
      <c r="WDF6" s="595"/>
      <c r="WDG6" s="685"/>
      <c r="WDH6" s="813"/>
      <c r="WDI6" s="811"/>
      <c r="WDJ6" s="812"/>
      <c r="WDK6" s="812"/>
      <c r="WDL6" s="812"/>
      <c r="WDM6" s="595"/>
      <c r="WDN6" s="595"/>
      <c r="WDO6" s="685"/>
      <c r="WDP6" s="813"/>
      <c r="WDQ6" s="811"/>
      <c r="WDR6" s="812"/>
      <c r="WDS6" s="812"/>
      <c r="WDT6" s="812"/>
      <c r="WDU6" s="595"/>
      <c r="WDV6" s="595"/>
      <c r="WDW6" s="685"/>
      <c r="WDX6" s="813"/>
      <c r="WDY6" s="811"/>
      <c r="WDZ6" s="812"/>
      <c r="WEA6" s="812"/>
      <c r="WEB6" s="812"/>
      <c r="WEC6" s="595"/>
      <c r="WED6" s="595"/>
      <c r="WEE6" s="685"/>
      <c r="WEF6" s="813"/>
      <c r="WEG6" s="811"/>
      <c r="WEH6" s="812"/>
      <c r="WEI6" s="812"/>
      <c r="WEJ6" s="812"/>
      <c r="WEK6" s="595"/>
      <c r="WEL6" s="595"/>
      <c r="WEM6" s="685"/>
      <c r="WEN6" s="813"/>
      <c r="WEO6" s="811"/>
      <c r="WEP6" s="812"/>
      <c r="WEQ6" s="812"/>
      <c r="WER6" s="812"/>
      <c r="WES6" s="595"/>
      <c r="WET6" s="595"/>
      <c r="WEU6" s="685"/>
      <c r="WEV6" s="813"/>
      <c r="WEW6" s="811"/>
      <c r="WEX6" s="812"/>
      <c r="WEY6" s="812"/>
      <c r="WEZ6" s="812"/>
      <c r="WFA6" s="595"/>
      <c r="WFB6" s="595"/>
      <c r="WFC6" s="685"/>
      <c r="WFD6" s="813"/>
      <c r="WFE6" s="811"/>
      <c r="WFF6" s="812"/>
      <c r="WFG6" s="812"/>
      <c r="WFH6" s="812"/>
      <c r="WFI6" s="595"/>
      <c r="WFJ6" s="595"/>
      <c r="WFK6" s="685"/>
      <c r="WFL6" s="813"/>
      <c r="WFM6" s="811"/>
      <c r="WFN6" s="812"/>
      <c r="WFO6" s="812"/>
      <c r="WFP6" s="812"/>
      <c r="WFQ6" s="595"/>
      <c r="WFR6" s="595"/>
      <c r="WFS6" s="685"/>
      <c r="WFT6" s="813"/>
      <c r="WFU6" s="811"/>
      <c r="WFV6" s="812"/>
      <c r="WFW6" s="812"/>
      <c r="WFX6" s="812"/>
      <c r="WFY6" s="595"/>
      <c r="WFZ6" s="595"/>
      <c r="WGA6" s="685"/>
      <c r="WGB6" s="813"/>
      <c r="WGC6" s="811"/>
      <c r="WGD6" s="812"/>
      <c r="WGE6" s="812"/>
      <c r="WGF6" s="812"/>
      <c r="WGG6" s="595"/>
      <c r="WGH6" s="595"/>
      <c r="WGI6" s="685"/>
      <c r="WGJ6" s="813"/>
      <c r="WGK6" s="811"/>
      <c r="WGL6" s="812"/>
      <c r="WGM6" s="812"/>
      <c r="WGN6" s="812"/>
      <c r="WGO6" s="595"/>
      <c r="WGP6" s="595"/>
      <c r="WGQ6" s="685"/>
      <c r="WGR6" s="813"/>
      <c r="WGS6" s="811"/>
      <c r="WGT6" s="812"/>
      <c r="WGU6" s="812"/>
      <c r="WGV6" s="812"/>
      <c r="WGW6" s="595"/>
      <c r="WGX6" s="595"/>
      <c r="WGY6" s="685"/>
      <c r="WGZ6" s="813"/>
      <c r="WHA6" s="811"/>
      <c r="WHB6" s="812"/>
      <c r="WHC6" s="812"/>
      <c r="WHD6" s="812"/>
      <c r="WHE6" s="595"/>
      <c r="WHF6" s="595"/>
      <c r="WHG6" s="685"/>
      <c r="WHH6" s="813"/>
      <c r="WHI6" s="811"/>
      <c r="WHJ6" s="812"/>
      <c r="WHK6" s="812"/>
      <c r="WHL6" s="812"/>
      <c r="WHM6" s="595"/>
      <c r="WHN6" s="595"/>
      <c r="WHO6" s="685"/>
      <c r="WHP6" s="813"/>
      <c r="WHQ6" s="811"/>
      <c r="WHR6" s="812"/>
      <c r="WHS6" s="812"/>
      <c r="WHT6" s="812"/>
      <c r="WHU6" s="595"/>
      <c r="WHV6" s="595"/>
      <c r="WHW6" s="685"/>
      <c r="WHX6" s="813"/>
      <c r="WHY6" s="811"/>
      <c r="WHZ6" s="812"/>
      <c r="WIA6" s="812"/>
      <c r="WIB6" s="812"/>
      <c r="WIC6" s="595"/>
      <c r="WID6" s="595"/>
      <c r="WIE6" s="685"/>
      <c r="WIF6" s="813"/>
      <c r="WIG6" s="811"/>
      <c r="WIH6" s="812"/>
      <c r="WII6" s="812"/>
      <c r="WIJ6" s="812"/>
      <c r="WIK6" s="595"/>
      <c r="WIL6" s="595"/>
      <c r="WIM6" s="685"/>
      <c r="WIN6" s="813"/>
      <c r="WIO6" s="811"/>
      <c r="WIP6" s="812"/>
      <c r="WIQ6" s="812"/>
      <c r="WIR6" s="812"/>
      <c r="WIS6" s="595"/>
      <c r="WIT6" s="595"/>
      <c r="WIU6" s="685"/>
      <c r="WIV6" s="813"/>
      <c r="WIW6" s="811"/>
      <c r="WIX6" s="812"/>
      <c r="WIY6" s="812"/>
      <c r="WIZ6" s="812"/>
      <c r="WJA6" s="595"/>
      <c r="WJB6" s="595"/>
      <c r="WJC6" s="685"/>
      <c r="WJD6" s="813"/>
      <c r="WJE6" s="811"/>
      <c r="WJF6" s="812"/>
      <c r="WJG6" s="812"/>
      <c r="WJH6" s="812"/>
      <c r="WJI6" s="595"/>
      <c r="WJJ6" s="595"/>
      <c r="WJK6" s="685"/>
      <c r="WJL6" s="813"/>
      <c r="WJM6" s="811"/>
      <c r="WJN6" s="812"/>
      <c r="WJO6" s="812"/>
      <c r="WJP6" s="812"/>
      <c r="WJQ6" s="595"/>
      <c r="WJR6" s="595"/>
      <c r="WJS6" s="685"/>
      <c r="WJT6" s="813"/>
      <c r="WJU6" s="811"/>
      <c r="WJV6" s="812"/>
      <c r="WJW6" s="812"/>
      <c r="WJX6" s="812"/>
      <c r="WJY6" s="595"/>
      <c r="WJZ6" s="595"/>
      <c r="WKA6" s="685"/>
      <c r="WKB6" s="813"/>
      <c r="WKC6" s="811"/>
      <c r="WKD6" s="812"/>
      <c r="WKE6" s="812"/>
      <c r="WKF6" s="812"/>
      <c r="WKG6" s="595"/>
      <c r="WKH6" s="595"/>
      <c r="WKI6" s="685"/>
      <c r="WKJ6" s="813"/>
      <c r="WKK6" s="811"/>
      <c r="WKL6" s="812"/>
      <c r="WKM6" s="812"/>
      <c r="WKN6" s="812"/>
      <c r="WKO6" s="595"/>
      <c r="WKP6" s="595"/>
      <c r="WKQ6" s="685"/>
      <c r="WKR6" s="813"/>
      <c r="WKS6" s="811"/>
      <c r="WKT6" s="812"/>
      <c r="WKU6" s="812"/>
      <c r="WKV6" s="812"/>
      <c r="WKW6" s="595"/>
      <c r="WKX6" s="595"/>
      <c r="WKY6" s="685"/>
      <c r="WKZ6" s="813"/>
      <c r="WLA6" s="811"/>
      <c r="WLB6" s="812"/>
      <c r="WLC6" s="812"/>
      <c r="WLD6" s="812"/>
      <c r="WLE6" s="595"/>
      <c r="WLF6" s="595"/>
      <c r="WLG6" s="685"/>
      <c r="WLH6" s="813"/>
      <c r="WLI6" s="811"/>
      <c r="WLJ6" s="812"/>
      <c r="WLK6" s="812"/>
      <c r="WLL6" s="812"/>
      <c r="WLM6" s="595"/>
      <c r="WLN6" s="595"/>
      <c r="WLO6" s="685"/>
      <c r="WLP6" s="813"/>
      <c r="WLQ6" s="811"/>
      <c r="WLR6" s="812"/>
      <c r="WLS6" s="812"/>
      <c r="WLT6" s="812"/>
      <c r="WLU6" s="595"/>
      <c r="WLV6" s="595"/>
      <c r="WLW6" s="685"/>
      <c r="WLX6" s="813"/>
      <c r="WLY6" s="811"/>
      <c r="WLZ6" s="812"/>
      <c r="WMA6" s="812"/>
      <c r="WMB6" s="812"/>
      <c r="WMC6" s="595"/>
      <c r="WMD6" s="595"/>
      <c r="WME6" s="685"/>
      <c r="WMF6" s="813"/>
      <c r="WMG6" s="811"/>
      <c r="WMH6" s="812"/>
      <c r="WMI6" s="812"/>
      <c r="WMJ6" s="812"/>
      <c r="WMK6" s="595"/>
      <c r="WML6" s="595"/>
      <c r="WMM6" s="685"/>
      <c r="WMN6" s="813"/>
      <c r="WMO6" s="811"/>
      <c r="WMP6" s="812"/>
      <c r="WMQ6" s="812"/>
      <c r="WMR6" s="812"/>
      <c r="WMS6" s="595"/>
      <c r="WMT6" s="595"/>
      <c r="WMU6" s="685"/>
      <c r="WMV6" s="813"/>
      <c r="WMW6" s="811"/>
      <c r="WMX6" s="812"/>
      <c r="WMY6" s="812"/>
      <c r="WMZ6" s="812"/>
      <c r="WNA6" s="595"/>
      <c r="WNB6" s="595"/>
      <c r="WNC6" s="685"/>
      <c r="WND6" s="813"/>
      <c r="WNE6" s="811"/>
      <c r="WNF6" s="812"/>
      <c r="WNG6" s="812"/>
      <c r="WNH6" s="812"/>
      <c r="WNI6" s="595"/>
      <c r="WNJ6" s="595"/>
      <c r="WNK6" s="685"/>
      <c r="WNL6" s="813"/>
      <c r="WNM6" s="811"/>
      <c r="WNN6" s="812"/>
      <c r="WNO6" s="812"/>
      <c r="WNP6" s="812"/>
      <c r="WNQ6" s="595"/>
      <c r="WNR6" s="595"/>
      <c r="WNS6" s="685"/>
      <c r="WNT6" s="813"/>
      <c r="WNU6" s="811"/>
      <c r="WNV6" s="812"/>
      <c r="WNW6" s="812"/>
      <c r="WNX6" s="812"/>
      <c r="WNY6" s="595"/>
      <c r="WNZ6" s="595"/>
      <c r="WOA6" s="685"/>
      <c r="WOB6" s="813"/>
      <c r="WOC6" s="811"/>
      <c r="WOD6" s="812"/>
      <c r="WOE6" s="812"/>
      <c r="WOF6" s="812"/>
      <c r="WOG6" s="595"/>
      <c r="WOH6" s="595"/>
      <c r="WOI6" s="685"/>
      <c r="WOJ6" s="813"/>
      <c r="WOK6" s="811"/>
      <c r="WOL6" s="812"/>
      <c r="WOM6" s="812"/>
      <c r="WON6" s="812"/>
      <c r="WOO6" s="595"/>
      <c r="WOP6" s="595"/>
      <c r="WOQ6" s="685"/>
      <c r="WOR6" s="813"/>
      <c r="WOS6" s="811"/>
      <c r="WOT6" s="812"/>
      <c r="WOU6" s="812"/>
      <c r="WOV6" s="812"/>
      <c r="WOW6" s="595"/>
      <c r="WOX6" s="595"/>
      <c r="WOY6" s="685"/>
      <c r="WOZ6" s="813"/>
      <c r="WPA6" s="811"/>
      <c r="WPB6" s="812"/>
      <c r="WPC6" s="812"/>
      <c r="WPD6" s="812"/>
      <c r="WPE6" s="595"/>
      <c r="WPF6" s="595"/>
      <c r="WPG6" s="685"/>
      <c r="WPH6" s="813"/>
      <c r="WPI6" s="811"/>
      <c r="WPJ6" s="812"/>
      <c r="WPK6" s="812"/>
      <c r="WPL6" s="812"/>
      <c r="WPM6" s="595"/>
      <c r="WPN6" s="595"/>
      <c r="WPO6" s="685"/>
      <c r="WPP6" s="813"/>
      <c r="WPQ6" s="811"/>
      <c r="WPR6" s="812"/>
      <c r="WPS6" s="812"/>
      <c r="WPT6" s="812"/>
      <c r="WPU6" s="595"/>
      <c r="WPV6" s="595"/>
      <c r="WPW6" s="685"/>
      <c r="WPX6" s="813"/>
      <c r="WPY6" s="811"/>
      <c r="WPZ6" s="812"/>
      <c r="WQA6" s="812"/>
      <c r="WQB6" s="812"/>
      <c r="WQC6" s="595"/>
      <c r="WQD6" s="595"/>
      <c r="WQE6" s="685"/>
      <c r="WQF6" s="813"/>
      <c r="WQG6" s="811"/>
      <c r="WQH6" s="812"/>
      <c r="WQI6" s="812"/>
      <c r="WQJ6" s="812"/>
      <c r="WQK6" s="595"/>
      <c r="WQL6" s="595"/>
      <c r="WQM6" s="685"/>
      <c r="WQN6" s="813"/>
      <c r="WQO6" s="811"/>
      <c r="WQP6" s="812"/>
      <c r="WQQ6" s="812"/>
      <c r="WQR6" s="812"/>
      <c r="WQS6" s="595"/>
      <c r="WQT6" s="595"/>
      <c r="WQU6" s="685"/>
      <c r="WQV6" s="813"/>
      <c r="WQW6" s="811"/>
      <c r="WQX6" s="812"/>
      <c r="WQY6" s="812"/>
      <c r="WQZ6" s="812"/>
      <c r="WRA6" s="595"/>
      <c r="WRB6" s="595"/>
      <c r="WRC6" s="685"/>
      <c r="WRD6" s="813"/>
      <c r="WRE6" s="811"/>
      <c r="WRF6" s="812"/>
      <c r="WRG6" s="812"/>
      <c r="WRH6" s="812"/>
      <c r="WRI6" s="595"/>
      <c r="WRJ6" s="595"/>
      <c r="WRK6" s="685"/>
      <c r="WRL6" s="813"/>
      <c r="WRM6" s="811"/>
      <c r="WRN6" s="812"/>
      <c r="WRO6" s="812"/>
      <c r="WRP6" s="812"/>
      <c r="WRQ6" s="595"/>
      <c r="WRR6" s="595"/>
      <c r="WRS6" s="685"/>
      <c r="WRT6" s="813"/>
      <c r="WRU6" s="811"/>
      <c r="WRV6" s="812"/>
      <c r="WRW6" s="812"/>
      <c r="WRX6" s="812"/>
      <c r="WRY6" s="595"/>
      <c r="WRZ6" s="595"/>
      <c r="WSA6" s="685"/>
      <c r="WSB6" s="813"/>
      <c r="WSC6" s="811"/>
      <c r="WSD6" s="812"/>
      <c r="WSE6" s="812"/>
      <c r="WSF6" s="812"/>
      <c r="WSG6" s="595"/>
      <c r="WSH6" s="595"/>
      <c r="WSI6" s="685"/>
      <c r="WSJ6" s="813"/>
      <c r="WSK6" s="811"/>
      <c r="WSL6" s="812"/>
      <c r="WSM6" s="812"/>
      <c r="WSN6" s="812"/>
      <c r="WSO6" s="595"/>
      <c r="WSP6" s="595"/>
      <c r="WSQ6" s="685"/>
      <c r="WSR6" s="813"/>
      <c r="WSS6" s="811"/>
      <c r="WST6" s="812"/>
      <c r="WSU6" s="812"/>
      <c r="WSV6" s="812"/>
      <c r="WSW6" s="595"/>
      <c r="WSX6" s="595"/>
      <c r="WSY6" s="685"/>
      <c r="WSZ6" s="813"/>
      <c r="WTA6" s="811"/>
      <c r="WTB6" s="812"/>
      <c r="WTC6" s="812"/>
      <c r="WTD6" s="812"/>
      <c r="WTE6" s="595"/>
      <c r="WTF6" s="595"/>
      <c r="WTG6" s="685"/>
      <c r="WTH6" s="813"/>
      <c r="WTI6" s="811"/>
      <c r="WTJ6" s="812"/>
      <c r="WTK6" s="812"/>
      <c r="WTL6" s="812"/>
      <c r="WTM6" s="595"/>
      <c r="WTN6" s="595"/>
      <c r="WTO6" s="685"/>
      <c r="WTP6" s="813"/>
      <c r="WTQ6" s="811"/>
      <c r="WTR6" s="812"/>
      <c r="WTS6" s="812"/>
      <c r="WTT6" s="812"/>
      <c r="WTU6" s="595"/>
      <c r="WTV6" s="595"/>
      <c r="WTW6" s="685"/>
      <c r="WTX6" s="813"/>
      <c r="WTY6" s="811"/>
      <c r="WTZ6" s="812"/>
      <c r="WUA6" s="812"/>
      <c r="WUB6" s="812"/>
      <c r="WUC6" s="595"/>
      <c r="WUD6" s="595"/>
      <c r="WUE6" s="685"/>
      <c r="WUF6" s="813"/>
      <c r="WUG6" s="811"/>
      <c r="WUH6" s="812"/>
      <c r="WUI6" s="812"/>
      <c r="WUJ6" s="812"/>
      <c r="WUK6" s="595"/>
      <c r="WUL6" s="595"/>
      <c r="WUM6" s="685"/>
      <c r="WUN6" s="813"/>
      <c r="WUO6" s="811"/>
      <c r="WUP6" s="812"/>
      <c r="WUQ6" s="812"/>
      <c r="WUR6" s="812"/>
      <c r="WUS6" s="595"/>
      <c r="WUT6" s="595"/>
      <c r="WUU6" s="685"/>
      <c r="WUV6" s="813"/>
      <c r="WUW6" s="811"/>
      <c r="WUX6" s="812"/>
      <c r="WUY6" s="812"/>
      <c r="WUZ6" s="812"/>
      <c r="WVA6" s="595"/>
      <c r="WVB6" s="595"/>
      <c r="WVC6" s="685"/>
      <c r="WVD6" s="813"/>
      <c r="WVE6" s="811"/>
      <c r="WVF6" s="812"/>
      <c r="WVG6" s="812"/>
      <c r="WVH6" s="812"/>
      <c r="WVI6" s="595"/>
      <c r="WVJ6" s="595"/>
      <c r="WVK6" s="685"/>
      <c r="WVL6" s="813"/>
      <c r="WVM6" s="811"/>
      <c r="WVN6" s="812"/>
      <c r="WVO6" s="812"/>
      <c r="WVP6" s="812"/>
      <c r="WVQ6" s="595"/>
      <c r="WVR6" s="595"/>
      <c r="WVS6" s="685"/>
      <c r="WVT6" s="813"/>
      <c r="WVU6" s="811"/>
      <c r="WVV6" s="812"/>
      <c r="WVW6" s="812"/>
      <c r="WVX6" s="812"/>
      <c r="WVY6" s="595"/>
      <c r="WVZ6" s="595"/>
      <c r="WWA6" s="685"/>
      <c r="WWB6" s="813"/>
      <c r="WWC6" s="811"/>
      <c r="WWD6" s="812"/>
      <c r="WWE6" s="812"/>
      <c r="WWF6" s="812"/>
      <c r="WWG6" s="595"/>
      <c r="WWH6" s="595"/>
      <c r="WWI6" s="685"/>
      <c r="WWJ6" s="813"/>
      <c r="WWK6" s="811"/>
      <c r="WWL6" s="812"/>
      <c r="WWM6" s="812"/>
      <c r="WWN6" s="812"/>
      <c r="WWO6" s="595"/>
      <c r="WWP6" s="595"/>
      <c r="WWQ6" s="685"/>
      <c r="WWR6" s="813"/>
      <c r="WWS6" s="811"/>
      <c r="WWT6" s="812"/>
      <c r="WWU6" s="812"/>
      <c r="WWV6" s="812"/>
      <c r="WWW6" s="595"/>
      <c r="WWX6" s="595"/>
      <c r="WWY6" s="685"/>
      <c r="WWZ6" s="813"/>
      <c r="WXA6" s="811"/>
      <c r="WXB6" s="812"/>
      <c r="WXC6" s="812"/>
      <c r="WXD6" s="812"/>
      <c r="WXE6" s="595"/>
      <c r="WXF6" s="595"/>
      <c r="WXG6" s="685"/>
      <c r="WXH6" s="813"/>
      <c r="WXI6" s="811"/>
      <c r="WXJ6" s="812"/>
      <c r="WXK6" s="812"/>
      <c r="WXL6" s="812"/>
      <c r="WXM6" s="595"/>
      <c r="WXN6" s="595"/>
      <c r="WXO6" s="685"/>
      <c r="WXP6" s="813"/>
      <c r="WXQ6" s="811"/>
      <c r="WXR6" s="812"/>
      <c r="WXS6" s="812"/>
      <c r="WXT6" s="812"/>
      <c r="WXU6" s="595"/>
      <c r="WXV6" s="595"/>
      <c r="WXW6" s="685"/>
      <c r="WXX6" s="813"/>
      <c r="WXY6" s="811"/>
      <c r="WXZ6" s="812"/>
      <c r="WYA6" s="812"/>
      <c r="WYB6" s="812"/>
      <c r="WYC6" s="595"/>
      <c r="WYD6" s="595"/>
      <c r="WYE6" s="685"/>
      <c r="WYF6" s="813"/>
      <c r="WYG6" s="811"/>
      <c r="WYH6" s="812"/>
      <c r="WYI6" s="812"/>
      <c r="WYJ6" s="812"/>
      <c r="WYK6" s="595"/>
      <c r="WYL6" s="595"/>
      <c r="WYM6" s="685"/>
      <c r="WYN6" s="813"/>
      <c r="WYO6" s="811"/>
      <c r="WYP6" s="812"/>
      <c r="WYQ6" s="812"/>
      <c r="WYR6" s="812"/>
      <c r="WYS6" s="595"/>
      <c r="WYT6" s="595"/>
      <c r="WYU6" s="685"/>
      <c r="WYV6" s="813"/>
      <c r="WYW6" s="811"/>
      <c r="WYX6" s="812"/>
      <c r="WYY6" s="812"/>
      <c r="WYZ6" s="812"/>
      <c r="WZA6" s="595"/>
      <c r="WZB6" s="595"/>
      <c r="WZC6" s="685"/>
      <c r="WZD6" s="813"/>
      <c r="WZE6" s="811"/>
      <c r="WZF6" s="812"/>
      <c r="WZG6" s="812"/>
      <c r="WZH6" s="812"/>
      <c r="WZI6" s="595"/>
      <c r="WZJ6" s="595"/>
      <c r="WZK6" s="685"/>
      <c r="WZL6" s="813"/>
      <c r="WZM6" s="811"/>
      <c r="WZN6" s="812"/>
      <c r="WZO6" s="812"/>
      <c r="WZP6" s="812"/>
      <c r="WZQ6" s="595"/>
      <c r="WZR6" s="595"/>
      <c r="WZS6" s="685"/>
      <c r="WZT6" s="813"/>
      <c r="WZU6" s="811"/>
      <c r="WZV6" s="812"/>
      <c r="WZW6" s="812"/>
      <c r="WZX6" s="812"/>
      <c r="WZY6" s="595"/>
      <c r="WZZ6" s="595"/>
      <c r="XAA6" s="685"/>
      <c r="XAB6" s="813"/>
      <c r="XAC6" s="811"/>
      <c r="XAD6" s="812"/>
      <c r="XAE6" s="812"/>
      <c r="XAF6" s="812"/>
      <c r="XAG6" s="595"/>
      <c r="XAH6" s="595"/>
      <c r="XAI6" s="685"/>
      <c r="XAJ6" s="813"/>
      <c r="XAK6" s="811"/>
      <c r="XAL6" s="812"/>
      <c r="XAM6" s="812"/>
      <c r="XAN6" s="812"/>
      <c r="XAO6" s="595"/>
      <c r="XAP6" s="595"/>
      <c r="XAQ6" s="685"/>
      <c r="XAR6" s="813"/>
      <c r="XAS6" s="811"/>
      <c r="XAT6" s="812"/>
      <c r="XAU6" s="812"/>
      <c r="XAV6" s="812"/>
      <c r="XAW6" s="595"/>
      <c r="XAX6" s="595"/>
      <c r="XAY6" s="685"/>
      <c r="XAZ6" s="813"/>
      <c r="XBA6" s="811"/>
      <c r="XBB6" s="812"/>
      <c r="XBC6" s="812"/>
      <c r="XBD6" s="812"/>
      <c r="XBE6" s="595"/>
      <c r="XBF6" s="595"/>
      <c r="XBG6" s="685"/>
      <c r="XBH6" s="813"/>
      <c r="XBI6" s="811"/>
      <c r="XBJ6" s="812"/>
      <c r="XBK6" s="812"/>
      <c r="XBL6" s="812"/>
      <c r="XBM6" s="595"/>
      <c r="XBN6" s="595"/>
      <c r="XBO6" s="685"/>
      <c r="XBP6" s="813"/>
      <c r="XBQ6" s="811"/>
      <c r="XBR6" s="812"/>
      <c r="XBS6" s="812"/>
      <c r="XBT6" s="812"/>
      <c r="XBU6" s="595"/>
      <c r="XBV6" s="595"/>
      <c r="XBW6" s="685"/>
      <c r="XBX6" s="813"/>
      <c r="XBY6" s="811"/>
      <c r="XBZ6" s="812"/>
      <c r="XCA6" s="812"/>
      <c r="XCB6" s="812"/>
      <c r="XCC6" s="595"/>
      <c r="XCD6" s="595"/>
      <c r="XCE6" s="685"/>
      <c r="XCF6" s="813"/>
      <c r="XCG6" s="811"/>
      <c r="XCH6" s="812"/>
      <c r="XCI6" s="812"/>
      <c r="XCJ6" s="812"/>
      <c r="XCK6" s="595"/>
      <c r="XCL6" s="595"/>
      <c r="XCM6" s="685"/>
      <c r="XCN6" s="813"/>
      <c r="XCO6" s="811"/>
      <c r="XCP6" s="812"/>
      <c r="XCQ6" s="812"/>
      <c r="XCR6" s="812"/>
      <c r="XCS6" s="595"/>
      <c r="XCT6" s="595"/>
      <c r="XCU6" s="685"/>
      <c r="XCV6" s="813"/>
      <c r="XCW6" s="811"/>
      <c r="XCX6" s="812"/>
      <c r="XCY6" s="812"/>
      <c r="XCZ6" s="812"/>
      <c r="XDA6" s="595"/>
      <c r="XDB6" s="595"/>
      <c r="XDC6" s="685"/>
      <c r="XDD6" s="813"/>
      <c r="XDE6" s="811"/>
      <c r="XDF6" s="812"/>
      <c r="XDG6" s="812"/>
      <c r="XDH6" s="812"/>
      <c r="XDI6" s="595"/>
      <c r="XDJ6" s="595"/>
      <c r="XDK6" s="685"/>
      <c r="XDL6" s="813"/>
      <c r="XDM6" s="811"/>
      <c r="XDN6" s="812"/>
      <c r="XDO6" s="812"/>
      <c r="XDP6" s="812"/>
      <c r="XDQ6" s="595"/>
      <c r="XDR6" s="595"/>
      <c r="XDS6" s="685"/>
      <c r="XDT6" s="813"/>
      <c r="XDU6" s="811"/>
      <c r="XDV6" s="812"/>
      <c r="XDW6" s="812"/>
      <c r="XDX6" s="812"/>
      <c r="XDY6" s="595"/>
      <c r="XDZ6" s="595"/>
      <c r="XEA6" s="685"/>
      <c r="XEB6" s="813"/>
      <c r="XEC6" s="811"/>
      <c r="XED6" s="812"/>
      <c r="XEE6" s="812"/>
      <c r="XEF6" s="812"/>
      <c r="XEG6" s="595"/>
      <c r="XEH6" s="595"/>
      <c r="XEI6" s="685"/>
      <c r="XEJ6" s="813"/>
      <c r="XEK6" s="811"/>
      <c r="XEL6" s="812"/>
      <c r="XEM6" s="812"/>
      <c r="XEN6" s="812"/>
      <c r="XEO6" s="595"/>
      <c r="XEP6" s="595"/>
      <c r="XEQ6" s="685"/>
      <c r="XER6" s="813"/>
      <c r="XES6" s="811"/>
      <c r="XET6" s="812"/>
      <c r="XEU6" s="812"/>
      <c r="XEV6" s="812"/>
      <c r="XEW6" s="595"/>
      <c r="XEX6" s="595"/>
      <c r="XEY6" s="685"/>
      <c r="XEZ6" s="813"/>
      <c r="XFA6" s="811"/>
      <c r="XFB6" s="812"/>
    </row>
    <row r="7" spans="1:16382" s="685" customFormat="1" ht="13.5" customHeight="1" x14ac:dyDescent="0.25">
      <c r="A7" s="1009" t="s">
        <v>278</v>
      </c>
      <c r="C7" s="807" t="s">
        <v>276</v>
      </c>
      <c r="E7" s="699" t="s">
        <v>1637</v>
      </c>
      <c r="G7" s="699">
        <v>201209</v>
      </c>
      <c r="I7" s="699">
        <v>225052</v>
      </c>
      <c r="K7" s="703">
        <v>53635735802</v>
      </c>
      <c r="M7" s="808"/>
      <c r="N7" s="595">
        <f t="shared" si="0"/>
        <v>276376</v>
      </c>
      <c r="O7" s="814">
        <v>55609338584</v>
      </c>
      <c r="P7" s="686">
        <v>226199</v>
      </c>
      <c r="Q7" s="810">
        <v>50906530562</v>
      </c>
      <c r="R7" s="682">
        <v>238326</v>
      </c>
      <c r="S7" s="682">
        <f t="shared" si="1"/>
        <v>53635742952</v>
      </c>
      <c r="T7" s="682">
        <v>263222</v>
      </c>
      <c r="U7" s="682">
        <f t="shared" si="2"/>
        <v>52962635398</v>
      </c>
    </row>
    <row r="8" spans="1:16382" s="385" customFormat="1" ht="13.5" customHeight="1" x14ac:dyDescent="0.55000000000000004">
      <c r="A8" s="1008" t="s">
        <v>242</v>
      </c>
      <c r="B8" s="815"/>
      <c r="C8" s="807" t="s">
        <v>285</v>
      </c>
      <c r="D8" s="815"/>
      <c r="E8" s="699" t="s">
        <v>1638</v>
      </c>
      <c r="F8" s="815"/>
      <c r="G8" s="699">
        <v>154657</v>
      </c>
      <c r="H8" s="815"/>
      <c r="I8" s="703">
        <v>171313</v>
      </c>
      <c r="J8" s="815"/>
      <c r="K8" s="703">
        <v>40828449285</v>
      </c>
      <c r="M8" s="808"/>
      <c r="N8" s="595">
        <f t="shared" si="0"/>
        <v>276376</v>
      </c>
      <c r="O8" s="816">
        <v>42743455394</v>
      </c>
      <c r="P8" s="808">
        <v>226199</v>
      </c>
      <c r="Q8" s="810">
        <v>38750931077</v>
      </c>
      <c r="R8" s="682">
        <v>238326</v>
      </c>
      <c r="S8" s="682">
        <f t="shared" si="1"/>
        <v>40828342038</v>
      </c>
      <c r="T8" s="682">
        <v>263222</v>
      </c>
      <c r="U8" s="682">
        <f t="shared" si="2"/>
        <v>40709124854</v>
      </c>
    </row>
    <row r="9" spans="1:16382" s="385" customFormat="1" ht="13.5" customHeight="1" x14ac:dyDescent="0.55000000000000004">
      <c r="A9" s="1008" t="s">
        <v>242</v>
      </c>
      <c r="B9" s="815"/>
      <c r="C9" s="807" t="s">
        <v>286</v>
      </c>
      <c r="D9" s="815"/>
      <c r="E9" s="699" t="s">
        <v>1639</v>
      </c>
      <c r="F9" s="815"/>
      <c r="G9" s="699">
        <v>85218</v>
      </c>
      <c r="H9" s="815"/>
      <c r="I9" s="703">
        <v>95172</v>
      </c>
      <c r="J9" s="815"/>
      <c r="K9" s="703">
        <v>22681914407</v>
      </c>
      <c r="M9" s="808"/>
      <c r="N9" s="595">
        <f t="shared" si="0"/>
        <v>276377</v>
      </c>
      <c r="O9" s="816">
        <v>23552292881</v>
      </c>
      <c r="P9" s="808">
        <v>226199</v>
      </c>
      <c r="Q9" s="810">
        <v>21527765988</v>
      </c>
      <c r="R9" s="682">
        <v>238326</v>
      </c>
      <c r="S9" s="682">
        <f t="shared" si="1"/>
        <v>22681962072</v>
      </c>
      <c r="T9" s="682">
        <v>263222</v>
      </c>
      <c r="U9" s="682">
        <f t="shared" si="2"/>
        <v>22431252396</v>
      </c>
    </row>
    <row r="10" spans="1:16382" s="385" customFormat="1" ht="13.5" customHeight="1" x14ac:dyDescent="0.55000000000000004">
      <c r="A10" s="1016" t="s">
        <v>279</v>
      </c>
      <c r="B10" s="815"/>
      <c r="C10" s="807" t="s">
        <v>276</v>
      </c>
      <c r="D10" s="815"/>
      <c r="E10" s="699" t="s">
        <v>1640</v>
      </c>
      <c r="F10" s="815"/>
      <c r="G10" s="699">
        <v>60000</v>
      </c>
      <c r="H10" s="815"/>
      <c r="I10" s="703">
        <v>66462</v>
      </c>
      <c r="J10" s="815"/>
      <c r="K10" s="703">
        <v>15839622612</v>
      </c>
      <c r="M10" s="808"/>
      <c r="N10" s="595">
        <f t="shared" si="0"/>
        <v>276376</v>
      </c>
      <c r="O10" s="816">
        <v>16582560000</v>
      </c>
      <c r="P10" s="808">
        <v>226199</v>
      </c>
      <c r="Q10" s="810">
        <v>15033637938</v>
      </c>
      <c r="R10" s="682">
        <v>238326</v>
      </c>
      <c r="S10" s="682">
        <f t="shared" si="1"/>
        <v>15839622612</v>
      </c>
      <c r="T10" s="682">
        <v>263222</v>
      </c>
      <c r="U10" s="682">
        <f t="shared" si="2"/>
        <v>15793320000</v>
      </c>
    </row>
    <row r="11" spans="1:16382" s="385" customFormat="1" ht="13.5" customHeight="1" x14ac:dyDescent="0.55000000000000004">
      <c r="A11" s="1018" t="s">
        <v>269</v>
      </c>
      <c r="B11" s="815"/>
      <c r="C11" s="807" t="s">
        <v>276</v>
      </c>
      <c r="D11" s="815"/>
      <c r="E11" s="699" t="s">
        <v>1640</v>
      </c>
      <c r="F11" s="815"/>
      <c r="G11" s="699">
        <v>861525</v>
      </c>
      <c r="H11" s="815"/>
      <c r="I11" s="703">
        <v>954311</v>
      </c>
      <c r="J11" s="815"/>
      <c r="K11" s="703">
        <v>227437180584</v>
      </c>
      <c r="M11" s="808"/>
      <c r="N11" s="595">
        <f t="shared" si="0"/>
        <v>276376</v>
      </c>
      <c r="O11" s="816">
        <v>238104833400</v>
      </c>
      <c r="P11" s="808">
        <v>226199</v>
      </c>
      <c r="Q11" s="810">
        <v>215864248177</v>
      </c>
      <c r="R11" s="682">
        <v>238326</v>
      </c>
      <c r="S11" s="682">
        <f t="shared" si="1"/>
        <v>227437123386</v>
      </c>
      <c r="T11" s="682">
        <v>263222</v>
      </c>
      <c r="U11" s="682">
        <f t="shared" si="2"/>
        <v>226772333550</v>
      </c>
    </row>
    <row r="12" spans="1:16382" s="385" customFormat="1" ht="13.5" customHeight="1" x14ac:dyDescent="0.55000000000000004">
      <c r="A12" s="1016" t="s">
        <v>279</v>
      </c>
      <c r="B12" s="815"/>
      <c r="C12" s="807" t="s">
        <v>276</v>
      </c>
      <c r="D12" s="815"/>
      <c r="E12" s="699" t="s">
        <v>1640</v>
      </c>
      <c r="F12" s="815"/>
      <c r="G12" s="699">
        <v>62871</v>
      </c>
      <c r="H12" s="815"/>
      <c r="I12" s="703">
        <v>69642</v>
      </c>
      <c r="J12" s="815"/>
      <c r="K12" s="703">
        <v>16597546957</v>
      </c>
      <c r="M12" s="808"/>
      <c r="N12" s="595">
        <f t="shared" si="0"/>
        <v>276376</v>
      </c>
      <c r="O12" s="816">
        <v>17376035496</v>
      </c>
      <c r="P12" s="808">
        <v>226199</v>
      </c>
      <c r="Q12" s="810">
        <v>15752995998</v>
      </c>
      <c r="R12" s="682">
        <v>238326</v>
      </c>
      <c r="S12" s="682">
        <f t="shared" si="1"/>
        <v>16597499292</v>
      </c>
      <c r="T12" s="682">
        <v>263222</v>
      </c>
      <c r="U12" s="682">
        <f t="shared" si="2"/>
        <v>16549030362</v>
      </c>
    </row>
    <row r="13" spans="1:16382" s="385" customFormat="1" ht="13.5" customHeight="1" x14ac:dyDescent="0.55000000000000004">
      <c r="A13" s="1023" t="s">
        <v>1421</v>
      </c>
      <c r="B13" s="815"/>
      <c r="C13" s="807" t="s">
        <v>287</v>
      </c>
      <c r="D13" s="815"/>
      <c r="E13" s="699" t="s">
        <v>1641</v>
      </c>
      <c r="F13" s="815"/>
      <c r="G13" s="699">
        <v>196656</v>
      </c>
      <c r="H13" s="815"/>
      <c r="I13" s="703">
        <v>216597</v>
      </c>
      <c r="J13" s="815"/>
      <c r="K13" s="703">
        <v>51620627507</v>
      </c>
      <c r="M13" s="808"/>
      <c r="N13" s="595">
        <f t="shared" si="0"/>
        <v>276376</v>
      </c>
      <c r="O13" s="816">
        <v>54350946145</v>
      </c>
      <c r="P13" s="808">
        <v>226199</v>
      </c>
      <c r="Q13" s="810">
        <v>48993959205</v>
      </c>
      <c r="R13" s="682">
        <v>238326</v>
      </c>
      <c r="S13" s="682">
        <f t="shared" si="1"/>
        <v>51620696622</v>
      </c>
      <c r="T13" s="682">
        <v>263222</v>
      </c>
      <c r="U13" s="682">
        <f t="shared" si="2"/>
        <v>51764185632</v>
      </c>
    </row>
    <row r="14" spans="1:16382" s="385" customFormat="1" ht="13.5" customHeight="1" x14ac:dyDescent="0.55000000000000004">
      <c r="A14" s="1008" t="s">
        <v>242</v>
      </c>
      <c r="B14" s="815"/>
      <c r="C14" s="807" t="s">
        <v>276</v>
      </c>
      <c r="D14" s="815"/>
      <c r="E14" s="699" t="s">
        <v>1642</v>
      </c>
      <c r="F14" s="815"/>
      <c r="G14" s="699">
        <v>15000000</v>
      </c>
      <c r="H14" s="815"/>
      <c r="I14" s="703">
        <v>16522500</v>
      </c>
      <c r="J14" s="815"/>
      <c r="K14" s="703">
        <v>3937741335000</v>
      </c>
      <c r="M14" s="808"/>
      <c r="N14" s="595">
        <f t="shared" si="0"/>
        <v>276376</v>
      </c>
      <c r="O14" s="816">
        <v>4145640000000</v>
      </c>
      <c r="P14" s="808">
        <v>226199</v>
      </c>
      <c r="Q14" s="810">
        <v>3737372977500</v>
      </c>
      <c r="R14" s="682">
        <v>238326</v>
      </c>
      <c r="S14" s="682">
        <f t="shared" si="1"/>
        <v>3937741335000</v>
      </c>
      <c r="T14" s="682">
        <v>263222</v>
      </c>
      <c r="U14" s="682">
        <f t="shared" si="2"/>
        <v>3948330000000</v>
      </c>
    </row>
    <row r="15" spans="1:16382" s="385" customFormat="1" ht="13.5" customHeight="1" x14ac:dyDescent="0.55000000000000004">
      <c r="A15" s="1014" t="s">
        <v>280</v>
      </c>
      <c r="B15" s="815"/>
      <c r="C15" s="807" t="s">
        <v>276</v>
      </c>
      <c r="D15" s="815"/>
      <c r="E15" s="699" t="s">
        <v>1643</v>
      </c>
      <c r="F15" s="815"/>
      <c r="G15" s="699">
        <v>756985</v>
      </c>
      <c r="H15" s="815"/>
      <c r="I15" s="703">
        <v>838361</v>
      </c>
      <c r="J15" s="815"/>
      <c r="K15" s="703">
        <v>199803197470</v>
      </c>
      <c r="M15" s="808"/>
      <c r="N15" s="595">
        <f t="shared" si="0"/>
        <v>276376</v>
      </c>
      <c r="O15" s="816">
        <v>209212486360</v>
      </c>
      <c r="P15" s="808">
        <v>226199</v>
      </c>
      <c r="Q15" s="810">
        <v>189636394957</v>
      </c>
      <c r="R15" s="682">
        <v>238326</v>
      </c>
      <c r="S15" s="682">
        <f t="shared" si="1"/>
        <v>199803223686</v>
      </c>
      <c r="T15" s="682">
        <v>263222</v>
      </c>
      <c r="U15" s="682">
        <f t="shared" si="2"/>
        <v>199255105670</v>
      </c>
    </row>
    <row r="16" spans="1:16382" s="385" customFormat="1" ht="13.5" customHeight="1" x14ac:dyDescent="0.55000000000000004">
      <c r="A16" s="1008" t="s">
        <v>242</v>
      </c>
      <c r="B16" s="815"/>
      <c r="C16" s="807" t="s">
        <v>288</v>
      </c>
      <c r="D16" s="815"/>
      <c r="E16" s="699" t="s">
        <v>1644</v>
      </c>
      <c r="F16" s="815"/>
      <c r="G16" s="699">
        <v>357437</v>
      </c>
      <c r="H16" s="815"/>
      <c r="I16" s="703">
        <v>396111</v>
      </c>
      <c r="J16" s="815"/>
      <c r="K16" s="703">
        <v>94403612151</v>
      </c>
      <c r="M16" s="808"/>
      <c r="N16" s="595">
        <f t="shared" si="0"/>
        <v>276376</v>
      </c>
      <c r="O16" s="816">
        <v>98786903289</v>
      </c>
      <c r="P16" s="808">
        <v>226199</v>
      </c>
      <c r="Q16" s="810">
        <v>89599970901</v>
      </c>
      <c r="R16" s="682">
        <v>238326</v>
      </c>
      <c r="S16" s="682">
        <f t="shared" si="1"/>
        <v>94403550186</v>
      </c>
      <c r="T16" s="682">
        <v>263222</v>
      </c>
      <c r="U16" s="682">
        <f t="shared" si="2"/>
        <v>94085282014</v>
      </c>
    </row>
    <row r="17" spans="1:21" s="385" customFormat="1" ht="13.5" customHeight="1" x14ac:dyDescent="0.55000000000000004">
      <c r="A17" s="1008" t="s">
        <v>242</v>
      </c>
      <c r="B17" s="815"/>
      <c r="C17" s="807" t="s">
        <v>289</v>
      </c>
      <c r="D17" s="815"/>
      <c r="E17" s="699" t="s">
        <v>1645</v>
      </c>
      <c r="F17" s="815"/>
      <c r="G17" s="699">
        <v>280565</v>
      </c>
      <c r="H17" s="815"/>
      <c r="I17" s="703">
        <v>309631</v>
      </c>
      <c r="J17" s="815"/>
      <c r="K17" s="703">
        <v>73793201120</v>
      </c>
      <c r="M17" s="808"/>
      <c r="N17" s="595">
        <f t="shared" si="0"/>
        <v>276376</v>
      </c>
      <c r="O17" s="816">
        <v>77541385456</v>
      </c>
      <c r="P17" s="808">
        <v>226199</v>
      </c>
      <c r="Q17" s="810">
        <v>70038301739</v>
      </c>
      <c r="R17" s="682">
        <v>238326</v>
      </c>
      <c r="S17" s="682">
        <f t="shared" si="1"/>
        <v>73793117706</v>
      </c>
      <c r="T17" s="682">
        <v>263222</v>
      </c>
      <c r="U17" s="682">
        <f t="shared" si="2"/>
        <v>73850880430</v>
      </c>
    </row>
    <row r="18" spans="1:21" s="385" customFormat="1" ht="13.5" customHeight="1" x14ac:dyDescent="0.55000000000000004">
      <c r="A18" s="1008" t="s">
        <v>242</v>
      </c>
      <c r="B18" s="815"/>
      <c r="C18" s="807" t="s">
        <v>290</v>
      </c>
      <c r="D18" s="815"/>
      <c r="E18" s="699" t="s">
        <v>1646</v>
      </c>
      <c r="F18" s="815"/>
      <c r="G18" s="699">
        <v>309109</v>
      </c>
      <c r="H18" s="815"/>
      <c r="I18" s="703">
        <v>335971</v>
      </c>
      <c r="J18" s="815"/>
      <c r="K18" s="703">
        <v>80070626929</v>
      </c>
      <c r="M18" s="808"/>
      <c r="N18" s="595">
        <f t="shared" si="0"/>
        <v>276376</v>
      </c>
      <c r="O18" s="816">
        <v>85430419534</v>
      </c>
      <c r="P18" s="808">
        <v>226199</v>
      </c>
      <c r="Q18" s="810">
        <v>75996306491</v>
      </c>
      <c r="R18" s="682">
        <v>238326</v>
      </c>
      <c r="S18" s="682">
        <f t="shared" si="1"/>
        <v>80070624546</v>
      </c>
      <c r="T18" s="682">
        <v>263222</v>
      </c>
      <c r="U18" s="682">
        <f t="shared" si="2"/>
        <v>81364289198</v>
      </c>
    </row>
    <row r="19" spans="1:21" s="385" customFormat="1" ht="13.5" customHeight="1" x14ac:dyDescent="0.55000000000000004">
      <c r="A19" s="1018" t="s">
        <v>269</v>
      </c>
      <c r="B19" s="815"/>
      <c r="C19" s="807" t="s">
        <v>291</v>
      </c>
      <c r="D19" s="815"/>
      <c r="E19" s="699" t="s">
        <v>1646</v>
      </c>
      <c r="F19" s="815"/>
      <c r="G19" s="699">
        <v>202139</v>
      </c>
      <c r="H19" s="815"/>
      <c r="I19" s="703">
        <v>219705</v>
      </c>
      <c r="J19" s="815"/>
      <c r="K19" s="703">
        <v>52361487711</v>
      </c>
      <c r="M19" s="808"/>
      <c r="N19" s="595">
        <f t="shared" si="0"/>
        <v>276377</v>
      </c>
      <c r="O19" s="816">
        <v>55866478814</v>
      </c>
      <c r="P19" s="808">
        <v>226199</v>
      </c>
      <c r="Q19" s="810">
        <v>49697121417</v>
      </c>
      <c r="R19" s="682">
        <v>238326</v>
      </c>
      <c r="S19" s="682">
        <f t="shared" si="1"/>
        <v>52361413830</v>
      </c>
      <c r="T19" s="682">
        <v>263222</v>
      </c>
      <c r="U19" s="682">
        <f t="shared" si="2"/>
        <v>53207431858</v>
      </c>
    </row>
    <row r="20" spans="1:21" s="385" customFormat="1" ht="13.5" customHeight="1" x14ac:dyDescent="0.55000000000000004">
      <c r="A20" s="1018" t="s">
        <v>269</v>
      </c>
      <c r="B20" s="815"/>
      <c r="C20" s="807" t="s">
        <v>292</v>
      </c>
      <c r="D20" s="815"/>
      <c r="E20" s="699" t="s">
        <v>1647</v>
      </c>
      <c r="F20" s="815"/>
      <c r="G20" s="699">
        <v>290396</v>
      </c>
      <c r="H20" s="815"/>
      <c r="I20" s="703">
        <v>316880</v>
      </c>
      <c r="J20" s="815"/>
      <c r="K20" s="703">
        <v>75520657083</v>
      </c>
      <c r="M20" s="808"/>
      <c r="N20" s="595">
        <f t="shared" si="0"/>
        <v>276376</v>
      </c>
      <c r="O20" s="816">
        <v>80258363291</v>
      </c>
      <c r="P20" s="808">
        <v>226199</v>
      </c>
      <c r="Q20" s="810">
        <v>71677857688</v>
      </c>
      <c r="R20" s="682">
        <v>238326</v>
      </c>
      <c r="S20" s="682">
        <f t="shared" si="1"/>
        <v>75520742880</v>
      </c>
      <c r="T20" s="682">
        <v>263222</v>
      </c>
      <c r="U20" s="682">
        <f t="shared" si="2"/>
        <v>76438615912</v>
      </c>
    </row>
    <row r="21" spans="1:21" s="385" customFormat="1" ht="13.5" customHeight="1" x14ac:dyDescent="0.55000000000000004">
      <c r="A21" s="1008" t="s">
        <v>242</v>
      </c>
      <c r="B21" s="815"/>
      <c r="C21" s="807" t="s">
        <v>293</v>
      </c>
      <c r="D21" s="815"/>
      <c r="E21" s="699" t="s">
        <v>1647</v>
      </c>
      <c r="F21" s="815"/>
      <c r="G21" s="699">
        <v>1285128</v>
      </c>
      <c r="H21" s="815"/>
      <c r="I21" s="703">
        <v>1402332</v>
      </c>
      <c r="J21" s="815"/>
      <c r="K21" s="703">
        <v>334212161932</v>
      </c>
      <c r="M21" s="808"/>
      <c r="N21" s="595">
        <f t="shared" si="0"/>
        <v>276376</v>
      </c>
      <c r="O21" s="816">
        <v>355178602458</v>
      </c>
      <c r="P21" s="808">
        <v>226199</v>
      </c>
      <c r="Q21" s="810">
        <v>317206082496</v>
      </c>
      <c r="R21" s="682">
        <v>238326</v>
      </c>
      <c r="S21" s="682">
        <f t="shared" si="1"/>
        <v>334212176232</v>
      </c>
      <c r="T21" s="682">
        <v>263222</v>
      </c>
      <c r="U21" s="682">
        <f t="shared" si="2"/>
        <v>338273962416</v>
      </c>
    </row>
    <row r="22" spans="1:21" s="385" customFormat="1" ht="13.5" customHeight="1" x14ac:dyDescent="0.55000000000000004">
      <c r="A22" s="1010" t="s">
        <v>1417</v>
      </c>
      <c r="B22" s="815"/>
      <c r="C22" s="807" t="s">
        <v>294</v>
      </c>
      <c r="D22" s="815"/>
      <c r="E22" s="699" t="s">
        <v>1647</v>
      </c>
      <c r="F22" s="815"/>
      <c r="G22" s="699">
        <v>1056222</v>
      </c>
      <c r="H22" s="815"/>
      <c r="I22" s="703">
        <v>1152549</v>
      </c>
      <c r="J22" s="815"/>
      <c r="K22" s="703">
        <v>274682471622</v>
      </c>
      <c r="M22" s="808"/>
      <c r="N22" s="595">
        <f t="shared" si="0"/>
        <v>276376</v>
      </c>
      <c r="O22" s="816">
        <v>291914381071</v>
      </c>
      <c r="P22" s="808">
        <v>226199</v>
      </c>
      <c r="Q22" s="810">
        <v>260705505897</v>
      </c>
      <c r="R22" s="682">
        <v>238326</v>
      </c>
      <c r="S22" s="682">
        <f t="shared" si="1"/>
        <v>274682392974</v>
      </c>
      <c r="T22" s="682">
        <v>263222</v>
      </c>
      <c r="U22" s="682">
        <f t="shared" si="2"/>
        <v>278020867284</v>
      </c>
    </row>
    <row r="23" spans="1:21" s="385" customFormat="1" ht="13.5" customHeight="1" x14ac:dyDescent="0.55000000000000004">
      <c r="A23" s="1008" t="s">
        <v>242</v>
      </c>
      <c r="B23" s="815"/>
      <c r="C23" s="807" t="s">
        <v>295</v>
      </c>
      <c r="D23" s="815"/>
      <c r="E23" s="699" t="s">
        <v>1647</v>
      </c>
      <c r="F23" s="815"/>
      <c r="G23" s="699">
        <v>448232</v>
      </c>
      <c r="H23" s="815"/>
      <c r="I23" s="703">
        <v>489111</v>
      </c>
      <c r="J23" s="815"/>
      <c r="K23" s="703">
        <v>116567913468</v>
      </c>
      <c r="M23" s="808"/>
      <c r="N23" s="595">
        <f t="shared" si="0"/>
        <v>276376</v>
      </c>
      <c r="O23" s="816">
        <v>123880677782</v>
      </c>
      <c r="P23" s="808">
        <v>226199</v>
      </c>
      <c r="Q23" s="810">
        <v>110636462067</v>
      </c>
      <c r="R23" s="682">
        <v>238326</v>
      </c>
      <c r="S23" s="682">
        <f t="shared" si="1"/>
        <v>116567868186</v>
      </c>
      <c r="T23" s="682">
        <v>263222</v>
      </c>
      <c r="U23" s="682">
        <f t="shared" si="2"/>
        <v>117984523504</v>
      </c>
    </row>
    <row r="24" spans="1:21" s="385" customFormat="1" ht="13.5" customHeight="1" x14ac:dyDescent="0.55000000000000004">
      <c r="A24" s="1013" t="s">
        <v>1414</v>
      </c>
      <c r="B24" s="815"/>
      <c r="C24" s="807" t="s">
        <v>276</v>
      </c>
      <c r="D24" s="815"/>
      <c r="E24" s="699" t="s">
        <v>1648</v>
      </c>
      <c r="F24" s="815"/>
      <c r="G24" s="699">
        <v>207725</v>
      </c>
      <c r="H24" s="815"/>
      <c r="I24" s="703">
        <v>224779</v>
      </c>
      <c r="J24" s="815"/>
      <c r="K24" s="703">
        <v>53570732386</v>
      </c>
      <c r="M24" s="808"/>
      <c r="N24" s="595">
        <f t="shared" si="0"/>
        <v>276376</v>
      </c>
      <c r="O24" s="816">
        <v>57410204600</v>
      </c>
      <c r="P24" s="808">
        <v>226199</v>
      </c>
      <c r="Q24" s="810">
        <v>50844834785</v>
      </c>
      <c r="R24" s="682">
        <v>238326</v>
      </c>
      <c r="S24" s="682">
        <f t="shared" si="1"/>
        <v>53570679954</v>
      </c>
      <c r="T24" s="682">
        <v>263222</v>
      </c>
      <c r="U24" s="682">
        <f t="shared" si="2"/>
        <v>54677789950</v>
      </c>
    </row>
    <row r="25" spans="1:21" s="385" customFormat="1" ht="13.5" customHeight="1" x14ac:dyDescent="0.55000000000000004">
      <c r="A25" s="1018" t="s">
        <v>269</v>
      </c>
      <c r="B25" s="815"/>
      <c r="C25" s="807" t="s">
        <v>1415</v>
      </c>
      <c r="D25" s="815"/>
      <c r="E25" s="699" t="s">
        <v>1649</v>
      </c>
      <c r="F25" s="815"/>
      <c r="G25" s="699">
        <v>211612</v>
      </c>
      <c r="H25" s="815"/>
      <c r="I25" s="703">
        <v>229049</v>
      </c>
      <c r="J25" s="815"/>
      <c r="K25" s="703">
        <v>54588236644</v>
      </c>
      <c r="M25" s="808"/>
      <c r="N25" s="595">
        <f t="shared" si="0"/>
        <v>276376</v>
      </c>
      <c r="O25" s="816">
        <v>58484420073</v>
      </c>
      <c r="P25" s="808">
        <v>226199</v>
      </c>
      <c r="Q25" s="810">
        <v>51810564271</v>
      </c>
      <c r="R25" s="682">
        <v>238326</v>
      </c>
      <c r="S25" s="682">
        <f t="shared" si="1"/>
        <v>54588331974</v>
      </c>
      <c r="T25" s="682">
        <v>263222</v>
      </c>
      <c r="U25" s="682">
        <f t="shared" si="2"/>
        <v>55700933864</v>
      </c>
    </row>
    <row r="26" spans="1:21" s="385" customFormat="1" ht="13.5" customHeight="1" x14ac:dyDescent="0.55000000000000004">
      <c r="A26" s="1008" t="s">
        <v>242</v>
      </c>
      <c r="B26" s="815"/>
      <c r="C26" s="807" t="s">
        <v>1416</v>
      </c>
      <c r="D26" s="815"/>
      <c r="E26" s="699" t="s">
        <v>1649</v>
      </c>
      <c r="F26" s="815"/>
      <c r="G26" s="699">
        <v>1264700</v>
      </c>
      <c r="H26" s="815"/>
      <c r="I26" s="703">
        <v>1368911</v>
      </c>
      <c r="J26" s="815"/>
      <c r="K26" s="703">
        <v>326247073453</v>
      </c>
      <c r="M26" s="808"/>
      <c r="N26" s="595">
        <f t="shared" si="0"/>
        <v>276376</v>
      </c>
      <c r="O26" s="816">
        <v>349532647051</v>
      </c>
      <c r="P26" s="808">
        <v>226199</v>
      </c>
      <c r="Q26" s="810">
        <v>309646290241</v>
      </c>
      <c r="R26" s="682">
        <v>238326</v>
      </c>
      <c r="S26" s="682">
        <f t="shared" si="1"/>
        <v>326247082986</v>
      </c>
      <c r="T26" s="682">
        <v>263222</v>
      </c>
      <c r="U26" s="682">
        <f t="shared" si="2"/>
        <v>332896863400</v>
      </c>
    </row>
    <row r="27" spans="1:21" s="385" customFormat="1" ht="13.5" customHeight="1" x14ac:dyDescent="0.55000000000000004">
      <c r="A27" s="1010" t="s">
        <v>1417</v>
      </c>
      <c r="B27" s="815"/>
      <c r="C27" s="807" t="s">
        <v>1418</v>
      </c>
      <c r="D27" s="815"/>
      <c r="E27" s="699" t="s">
        <v>1649</v>
      </c>
      <c r="F27" s="815"/>
      <c r="G27" s="699">
        <v>656878</v>
      </c>
      <c r="H27" s="815"/>
      <c r="I27" s="703">
        <v>711005</v>
      </c>
      <c r="J27" s="815"/>
      <c r="K27" s="703">
        <v>169450913282</v>
      </c>
      <c r="M27" s="808"/>
      <c r="N27" s="595">
        <f t="shared" si="0"/>
        <v>276376</v>
      </c>
      <c r="O27" s="816">
        <v>181545308600</v>
      </c>
      <c r="P27" s="808">
        <v>226199</v>
      </c>
      <c r="Q27" s="810">
        <v>160828558921</v>
      </c>
      <c r="R27" s="682">
        <v>238326</v>
      </c>
      <c r="S27" s="682">
        <f t="shared" si="1"/>
        <v>169450977630</v>
      </c>
      <c r="T27" s="682">
        <v>263222</v>
      </c>
      <c r="U27" s="682">
        <f t="shared" si="2"/>
        <v>172904740916</v>
      </c>
    </row>
    <row r="28" spans="1:21" s="385" customFormat="1" ht="13.5" customHeight="1" x14ac:dyDescent="0.55000000000000004">
      <c r="A28" s="1010" t="s">
        <v>1417</v>
      </c>
      <c r="B28" s="815"/>
      <c r="C28" s="807" t="s">
        <v>1419</v>
      </c>
      <c r="D28" s="815"/>
      <c r="E28" s="699" t="s">
        <v>1649</v>
      </c>
      <c r="F28" s="815"/>
      <c r="G28" s="699">
        <v>393088</v>
      </c>
      <c r="H28" s="815"/>
      <c r="I28" s="703">
        <v>425478</v>
      </c>
      <c r="J28" s="815"/>
      <c r="K28" s="703">
        <v>101402515110</v>
      </c>
      <c r="M28" s="808"/>
      <c r="N28" s="595">
        <f t="shared" si="0"/>
        <v>276376</v>
      </c>
      <c r="O28" s="816">
        <v>108640022758</v>
      </c>
      <c r="P28" s="808">
        <v>226199</v>
      </c>
      <c r="Q28" s="810">
        <v>96242741100</v>
      </c>
      <c r="R28" s="682">
        <v>238326</v>
      </c>
      <c r="S28" s="682">
        <f t="shared" si="1"/>
        <v>101402469828</v>
      </c>
      <c r="T28" s="682">
        <v>263222</v>
      </c>
      <c r="U28" s="682">
        <f t="shared" si="2"/>
        <v>103469409536</v>
      </c>
    </row>
    <row r="29" spans="1:21" s="385" customFormat="1" ht="13.5" customHeight="1" x14ac:dyDescent="0.55000000000000004">
      <c r="A29" s="1008" t="s">
        <v>242</v>
      </c>
      <c r="B29" s="815"/>
      <c r="C29" s="807" t="s">
        <v>1655</v>
      </c>
      <c r="D29" s="815"/>
      <c r="E29" s="699" t="s">
        <v>1649</v>
      </c>
      <c r="F29" s="815"/>
      <c r="G29" s="699">
        <v>31989</v>
      </c>
      <c r="H29" s="815"/>
      <c r="I29" s="703">
        <v>34625</v>
      </c>
      <c r="J29" s="815"/>
      <c r="K29" s="703">
        <v>8252002001</v>
      </c>
      <c r="M29" s="808"/>
      <c r="N29" s="595">
        <f t="shared" si="0"/>
        <v>276376</v>
      </c>
      <c r="O29" s="816">
        <v>8840980809</v>
      </c>
      <c r="P29" s="808">
        <v>226199</v>
      </c>
      <c r="Q29" s="810">
        <v>7832106445</v>
      </c>
      <c r="R29" s="682">
        <v>238326</v>
      </c>
      <c r="S29" s="682">
        <f t="shared" si="1"/>
        <v>8252037750</v>
      </c>
      <c r="T29" s="682">
        <v>263222</v>
      </c>
      <c r="U29" s="682">
        <f t="shared" si="2"/>
        <v>8420208558</v>
      </c>
    </row>
    <row r="30" spans="1:21" s="385" customFormat="1" ht="13.5" customHeight="1" x14ac:dyDescent="0.55000000000000004">
      <c r="A30" s="1008" t="s">
        <v>242</v>
      </c>
      <c r="B30" s="815"/>
      <c r="C30" s="807" t="s">
        <v>1656</v>
      </c>
      <c r="D30" s="815"/>
      <c r="E30" s="699" t="s">
        <v>1650</v>
      </c>
      <c r="F30" s="815"/>
      <c r="G30" s="699">
        <v>1178699</v>
      </c>
      <c r="H30" s="815"/>
      <c r="I30" s="703">
        <v>1376131</v>
      </c>
      <c r="J30" s="815"/>
      <c r="K30" s="703">
        <v>327967710909</v>
      </c>
      <c r="M30" s="808"/>
      <c r="N30" s="595">
        <f t="shared" si="0"/>
        <v>276376</v>
      </c>
      <c r="O30" s="816">
        <v>325764009801</v>
      </c>
      <c r="P30" s="808">
        <v>226199</v>
      </c>
      <c r="Q30" s="810">
        <v>311279374637</v>
      </c>
      <c r="R30" s="682">
        <v>238326</v>
      </c>
      <c r="S30" s="682">
        <f t="shared" si="1"/>
        <v>327967796706</v>
      </c>
      <c r="T30" s="682">
        <v>263222</v>
      </c>
      <c r="U30" s="682">
        <f t="shared" si="2"/>
        <v>310259508178</v>
      </c>
    </row>
    <row r="31" spans="1:21" s="385" customFormat="1" ht="13.5" customHeight="1" x14ac:dyDescent="0.55000000000000004">
      <c r="A31" s="1018" t="s">
        <v>269</v>
      </c>
      <c r="B31" s="815"/>
      <c r="C31" s="807" t="s">
        <v>1420</v>
      </c>
      <c r="D31" s="815"/>
      <c r="E31" s="699" t="s">
        <v>1650</v>
      </c>
      <c r="F31" s="815"/>
      <c r="G31" s="699">
        <v>299434</v>
      </c>
      <c r="H31" s="815"/>
      <c r="I31" s="703">
        <v>349590</v>
      </c>
      <c r="J31" s="815"/>
      <c r="K31" s="703">
        <v>83316305309</v>
      </c>
      <c r="M31" s="808"/>
      <c r="N31" s="595">
        <f t="shared" si="0"/>
        <v>276376</v>
      </c>
      <c r="O31" s="816">
        <v>82756481734</v>
      </c>
      <c r="P31" s="808">
        <v>226199</v>
      </c>
      <c r="Q31" s="810">
        <v>79076831502</v>
      </c>
      <c r="R31" s="682">
        <v>238326</v>
      </c>
      <c r="S31" s="682">
        <f t="shared" si="1"/>
        <v>83316386340</v>
      </c>
      <c r="T31" s="682">
        <v>263222</v>
      </c>
      <c r="U31" s="682">
        <f t="shared" si="2"/>
        <v>78817616348</v>
      </c>
    </row>
    <row r="32" spans="1:21" s="385" customFormat="1" ht="13.5" customHeight="1" x14ac:dyDescent="0.55000000000000004">
      <c r="A32" s="1023" t="s">
        <v>1421</v>
      </c>
      <c r="B32" s="815"/>
      <c r="C32" s="807" t="s">
        <v>1422</v>
      </c>
      <c r="D32" s="815"/>
      <c r="E32" s="699" t="s">
        <v>1650</v>
      </c>
      <c r="F32" s="815"/>
      <c r="G32" s="699">
        <v>321301</v>
      </c>
      <c r="H32" s="815"/>
      <c r="I32" s="703">
        <v>375119</v>
      </c>
      <c r="J32" s="815"/>
      <c r="K32" s="703">
        <v>89400696591</v>
      </c>
      <c r="M32" s="808"/>
      <c r="N32" s="595">
        <f t="shared" si="0"/>
        <v>276376</v>
      </c>
      <c r="O32" s="816">
        <v>88799990199</v>
      </c>
      <c r="P32" s="808">
        <v>226199</v>
      </c>
      <c r="Q32" s="810">
        <v>84851624113</v>
      </c>
      <c r="R32" s="682">
        <v>238326</v>
      </c>
      <c r="S32" s="682">
        <f t="shared" si="1"/>
        <v>89400610794</v>
      </c>
      <c r="T32" s="682">
        <v>263222</v>
      </c>
      <c r="U32" s="682">
        <f t="shared" si="2"/>
        <v>84573491822</v>
      </c>
    </row>
    <row r="33" spans="1:21" s="385" customFormat="1" ht="13.5" customHeight="1" x14ac:dyDescent="0.55000000000000004">
      <c r="A33" s="1015" t="s">
        <v>1423</v>
      </c>
      <c r="B33" s="815"/>
      <c r="C33" s="807" t="s">
        <v>1424</v>
      </c>
      <c r="D33" s="815"/>
      <c r="E33" s="699" t="s">
        <v>1650</v>
      </c>
      <c r="F33" s="815"/>
      <c r="G33" s="699">
        <v>521739</v>
      </c>
      <c r="H33" s="815"/>
      <c r="I33" s="703">
        <v>609130</v>
      </c>
      <c r="J33" s="815"/>
      <c r="K33" s="703">
        <v>145171535446</v>
      </c>
      <c r="M33" s="808"/>
      <c r="N33" s="595">
        <f t="shared" si="0"/>
        <v>276376</v>
      </c>
      <c r="O33" s="816">
        <v>144196090880</v>
      </c>
      <c r="P33" s="808">
        <v>226199</v>
      </c>
      <c r="Q33" s="810">
        <v>137784614966</v>
      </c>
      <c r="R33" s="682">
        <v>238326</v>
      </c>
      <c r="S33" s="682">
        <f t="shared" si="1"/>
        <v>145171516380</v>
      </c>
      <c r="T33" s="682">
        <v>263222</v>
      </c>
      <c r="U33" s="682">
        <f t="shared" si="2"/>
        <v>137333183058</v>
      </c>
    </row>
    <row r="34" spans="1:21" s="385" customFormat="1" ht="13.5" customHeight="1" x14ac:dyDescent="0.55000000000000004">
      <c r="A34" s="1008" t="s">
        <v>242</v>
      </c>
      <c r="B34" s="815"/>
      <c r="C34" s="807" t="s">
        <v>1425</v>
      </c>
      <c r="D34" s="815"/>
      <c r="E34" s="699" t="s">
        <v>1650</v>
      </c>
      <c r="F34" s="815"/>
      <c r="G34" s="699">
        <v>1567150</v>
      </c>
      <c r="H34" s="815"/>
      <c r="I34" s="703">
        <v>1829648</v>
      </c>
      <c r="J34" s="815"/>
      <c r="K34" s="703">
        <v>436052598684</v>
      </c>
      <c r="M34" s="808"/>
      <c r="N34" s="595">
        <f t="shared" si="0"/>
        <v>276376</v>
      </c>
      <c r="O34" s="816">
        <v>433122648400</v>
      </c>
      <c r="P34" s="808">
        <v>226199</v>
      </c>
      <c r="Q34" s="810">
        <v>413864461996</v>
      </c>
      <c r="R34" s="682">
        <v>238326</v>
      </c>
      <c r="S34" s="682">
        <f t="shared" si="1"/>
        <v>436052689248</v>
      </c>
      <c r="T34" s="682">
        <v>263222</v>
      </c>
      <c r="U34" s="682">
        <f t="shared" si="2"/>
        <v>412508357300</v>
      </c>
    </row>
    <row r="35" spans="1:21" s="385" customFormat="1" ht="13.5" customHeight="1" x14ac:dyDescent="0.55000000000000004">
      <c r="A35" s="1008" t="s">
        <v>242</v>
      </c>
      <c r="B35" s="815"/>
      <c r="C35" s="807" t="s">
        <v>1426</v>
      </c>
      <c r="D35" s="815"/>
      <c r="E35" s="699" t="s">
        <v>1650</v>
      </c>
      <c r="F35" s="815"/>
      <c r="G35" s="699">
        <v>223315</v>
      </c>
      <c r="H35" s="815"/>
      <c r="I35" s="703">
        <v>260721</v>
      </c>
      <c r="J35" s="815"/>
      <c r="K35" s="703">
        <v>62136500099</v>
      </c>
      <c r="M35" s="808"/>
      <c r="N35" s="595">
        <f t="shared" si="0"/>
        <v>276376</v>
      </c>
      <c r="O35" s="816">
        <v>61718989353</v>
      </c>
      <c r="P35" s="808">
        <v>226199</v>
      </c>
      <c r="Q35" s="810">
        <v>58974741261</v>
      </c>
      <c r="R35" s="682">
        <v>238326</v>
      </c>
      <c r="S35" s="682">
        <f t="shared" si="1"/>
        <v>62136593046</v>
      </c>
      <c r="T35" s="682">
        <v>263222</v>
      </c>
      <c r="U35" s="682">
        <f t="shared" si="2"/>
        <v>58781420930</v>
      </c>
    </row>
    <row r="36" spans="1:21" s="385" customFormat="1" ht="13.5" customHeight="1" x14ac:dyDescent="0.55000000000000004">
      <c r="A36" s="1012" t="s">
        <v>277</v>
      </c>
      <c r="B36" s="815"/>
      <c r="C36" s="807" t="s">
        <v>1427</v>
      </c>
      <c r="D36" s="815"/>
      <c r="E36" s="699" t="s">
        <v>1650</v>
      </c>
      <c r="F36" s="815"/>
      <c r="G36" s="699">
        <v>303532</v>
      </c>
      <c r="H36" s="815"/>
      <c r="I36" s="703">
        <v>354373</v>
      </c>
      <c r="J36" s="815"/>
      <c r="K36" s="703">
        <v>84456316281</v>
      </c>
      <c r="M36" s="808"/>
      <c r="N36" s="595">
        <f t="shared" si="0"/>
        <v>276376</v>
      </c>
      <c r="O36" s="816">
        <v>83888832899</v>
      </c>
      <c r="P36" s="808">
        <v>226199</v>
      </c>
      <c r="Q36" s="810">
        <v>80158834061</v>
      </c>
      <c r="R36" s="682">
        <v>238326</v>
      </c>
      <c r="S36" s="682">
        <f t="shared" si="1"/>
        <v>84456299598</v>
      </c>
      <c r="T36" s="682">
        <v>263222</v>
      </c>
      <c r="U36" s="682">
        <f t="shared" si="2"/>
        <v>79896300104</v>
      </c>
    </row>
    <row r="37" spans="1:21" s="385" customFormat="1" ht="13.5" customHeight="1" x14ac:dyDescent="0.55000000000000004">
      <c r="A37" s="1008" t="s">
        <v>242</v>
      </c>
      <c r="B37" s="815"/>
      <c r="C37" s="807" t="s">
        <v>1653</v>
      </c>
      <c r="D37" s="815"/>
      <c r="E37" s="699" t="s">
        <v>1650</v>
      </c>
      <c r="F37" s="815"/>
      <c r="G37" s="699">
        <v>569749</v>
      </c>
      <c r="H37" s="815"/>
      <c r="I37" s="703">
        <v>665183</v>
      </c>
      <c r="J37" s="815"/>
      <c r="K37" s="703">
        <v>158530291645</v>
      </c>
      <c r="M37" s="808"/>
      <c r="N37" s="595">
        <f t="shared" si="0"/>
        <v>276376</v>
      </c>
      <c r="O37" s="816">
        <v>157465085048</v>
      </c>
      <c r="P37" s="808">
        <v>226199</v>
      </c>
      <c r="Q37" s="810">
        <v>150463623103</v>
      </c>
      <c r="R37" s="682">
        <v>238326</v>
      </c>
      <c r="S37" s="682">
        <f t="shared" si="1"/>
        <v>158530403658</v>
      </c>
      <c r="T37" s="682">
        <v>263222</v>
      </c>
      <c r="U37" s="682">
        <f t="shared" si="2"/>
        <v>149970471278</v>
      </c>
    </row>
    <row r="38" spans="1:21" s="385" customFormat="1" ht="13.5" customHeight="1" x14ac:dyDescent="0.55000000000000004">
      <c r="A38" s="1010" t="s">
        <v>1417</v>
      </c>
      <c r="B38" s="815"/>
      <c r="C38" s="807" t="s">
        <v>1428</v>
      </c>
      <c r="D38" s="815"/>
      <c r="E38" s="699" t="s">
        <v>1652</v>
      </c>
      <c r="F38" s="815"/>
      <c r="G38" s="699">
        <v>153241</v>
      </c>
      <c r="H38" s="815"/>
      <c r="I38" s="703">
        <v>181391</v>
      </c>
      <c r="J38" s="815"/>
      <c r="K38" s="703">
        <v>43230267730</v>
      </c>
      <c r="M38" s="808"/>
      <c r="N38" s="595">
        <f t="shared" si="0"/>
        <v>276376</v>
      </c>
      <c r="O38" s="816">
        <v>42352123561</v>
      </c>
      <c r="P38" s="808">
        <v>226199</v>
      </c>
      <c r="Q38" s="810">
        <v>41030535193</v>
      </c>
      <c r="R38" s="682">
        <v>238326</v>
      </c>
      <c r="S38" s="682">
        <f t="shared" si="1"/>
        <v>43230191466</v>
      </c>
      <c r="T38" s="682">
        <v>263222</v>
      </c>
      <c r="U38" s="682">
        <f t="shared" si="2"/>
        <v>40336402502</v>
      </c>
    </row>
    <row r="39" spans="1:21" s="385" customFormat="1" ht="13.5" customHeight="1" x14ac:dyDescent="0.55000000000000004">
      <c r="A39" s="1008" t="s">
        <v>242</v>
      </c>
      <c r="B39" s="815"/>
      <c r="C39" s="807" t="s">
        <v>1429</v>
      </c>
      <c r="D39" s="815"/>
      <c r="E39" s="699" t="s">
        <v>1652</v>
      </c>
      <c r="F39" s="815"/>
      <c r="G39" s="699">
        <v>535052</v>
      </c>
      <c r="H39" s="815"/>
      <c r="I39" s="703">
        <v>633341</v>
      </c>
      <c r="J39" s="815"/>
      <c r="K39" s="703">
        <v>150941543752</v>
      </c>
      <c r="M39" s="808"/>
      <c r="N39" s="595">
        <f t="shared" si="0"/>
        <v>276376</v>
      </c>
      <c r="O39" s="816">
        <v>147875437584</v>
      </c>
      <c r="P39" s="808">
        <v>226199</v>
      </c>
      <c r="Q39" s="810">
        <v>143261021689</v>
      </c>
      <c r="R39" s="682">
        <v>238326</v>
      </c>
      <c r="S39" s="682">
        <f t="shared" si="1"/>
        <v>150941627166</v>
      </c>
      <c r="T39" s="682">
        <v>263222</v>
      </c>
      <c r="U39" s="682">
        <f t="shared" si="2"/>
        <v>140837457544</v>
      </c>
    </row>
    <row r="40" spans="1:21" s="385" customFormat="1" ht="13.5" customHeight="1" x14ac:dyDescent="0.55000000000000004">
      <c r="A40" s="1008" t="s">
        <v>242</v>
      </c>
      <c r="B40" s="815"/>
      <c r="C40" s="807" t="s">
        <v>1654</v>
      </c>
      <c r="D40" s="815"/>
      <c r="E40" s="699" t="s">
        <v>1652</v>
      </c>
      <c r="F40" s="815"/>
      <c r="G40" s="699">
        <v>577816</v>
      </c>
      <c r="H40" s="815"/>
      <c r="I40" s="703">
        <v>683960</v>
      </c>
      <c r="J40" s="815"/>
      <c r="K40" s="703">
        <v>163005517691</v>
      </c>
      <c r="M40" s="808"/>
      <c r="N40" s="595">
        <f t="shared" si="0"/>
        <v>276376</v>
      </c>
      <c r="O40" s="816">
        <v>159694353211</v>
      </c>
      <c r="P40" s="808">
        <v>226199</v>
      </c>
      <c r="Q40" s="810">
        <v>154711131376</v>
      </c>
      <c r="R40" s="682">
        <v>238326</v>
      </c>
      <c r="S40" s="682">
        <f t="shared" si="1"/>
        <v>163005450960</v>
      </c>
      <c r="T40" s="682">
        <v>263222</v>
      </c>
      <c r="U40" s="682">
        <f t="shared" si="2"/>
        <v>152093883152</v>
      </c>
    </row>
    <row r="41" spans="1:21" s="385" customFormat="1" ht="13.5" customHeight="1" x14ac:dyDescent="0.55000000000000004">
      <c r="A41" s="1017" t="s">
        <v>1430</v>
      </c>
      <c r="B41" s="815"/>
      <c r="C41" s="807" t="s">
        <v>276</v>
      </c>
      <c r="D41" s="815"/>
      <c r="E41" s="699" t="s">
        <v>1652</v>
      </c>
      <c r="F41" s="815"/>
      <c r="G41" s="699">
        <v>449495</v>
      </c>
      <c r="H41" s="815"/>
      <c r="I41" s="703">
        <v>532067</v>
      </c>
      <c r="J41" s="815"/>
      <c r="K41" s="703">
        <v>126805454657</v>
      </c>
      <c r="M41" s="808"/>
      <c r="N41" s="595">
        <f t="shared" si="0"/>
        <v>276376</v>
      </c>
      <c r="O41" s="816">
        <v>124229630120</v>
      </c>
      <c r="P41" s="808">
        <v>226199</v>
      </c>
      <c r="Q41" s="810">
        <v>120353075359</v>
      </c>
      <c r="R41" s="682">
        <v>238326</v>
      </c>
      <c r="S41" s="682">
        <f t="shared" si="1"/>
        <v>126805399842</v>
      </c>
      <c r="T41" s="682">
        <v>263222</v>
      </c>
      <c r="U41" s="682">
        <f t="shared" si="2"/>
        <v>118316972890</v>
      </c>
    </row>
    <row r="42" spans="1:21" s="385" customFormat="1" ht="13.5" customHeight="1" x14ac:dyDescent="0.55000000000000004">
      <c r="A42" s="1008" t="s">
        <v>242</v>
      </c>
      <c r="B42" s="815"/>
      <c r="C42" s="807" t="s">
        <v>1431</v>
      </c>
      <c r="D42" s="815"/>
      <c r="E42" s="699" t="s">
        <v>1652</v>
      </c>
      <c r="F42" s="815"/>
      <c r="G42" s="699">
        <v>950152</v>
      </c>
      <c r="H42" s="815"/>
      <c r="I42" s="703">
        <v>1124695</v>
      </c>
      <c r="J42" s="815"/>
      <c r="K42" s="703">
        <v>268044062953</v>
      </c>
      <c r="M42" s="808"/>
      <c r="N42" s="595">
        <f t="shared" si="0"/>
        <v>276376</v>
      </c>
      <c r="O42" s="816">
        <v>262599228498</v>
      </c>
      <c r="P42" s="808">
        <v>226199</v>
      </c>
      <c r="Q42" s="810">
        <v>254404886567</v>
      </c>
      <c r="R42" s="682">
        <v>238326</v>
      </c>
      <c r="S42" s="682">
        <f t="shared" si="1"/>
        <v>268044060570</v>
      </c>
      <c r="T42" s="682">
        <v>263222</v>
      </c>
      <c r="U42" s="682">
        <f t="shared" si="2"/>
        <v>250100909744</v>
      </c>
    </row>
    <row r="43" spans="1:21" s="385" customFormat="1" ht="13.5" customHeight="1" x14ac:dyDescent="0.55000000000000004">
      <c r="A43" s="1008" t="s">
        <v>242</v>
      </c>
      <c r="B43" s="815"/>
      <c r="C43" s="807" t="s">
        <v>1651</v>
      </c>
      <c r="D43" s="815"/>
      <c r="E43" s="699" t="s">
        <v>1652</v>
      </c>
      <c r="F43" s="815"/>
      <c r="G43" s="699">
        <v>43056</v>
      </c>
      <c r="H43" s="815"/>
      <c r="I43" s="703">
        <v>50965</v>
      </c>
      <c r="J43" s="815"/>
      <c r="K43" s="703">
        <v>12146353705</v>
      </c>
      <c r="M43" s="808"/>
      <c r="N43" s="595">
        <f t="shared" si="0"/>
        <v>276375</v>
      </c>
      <c r="O43" s="816">
        <v>11899622946</v>
      </c>
      <c r="P43" s="808">
        <v>226199</v>
      </c>
      <c r="Q43" s="810">
        <v>11528297633</v>
      </c>
      <c r="R43" s="682">
        <v>238326</v>
      </c>
      <c r="S43" s="682">
        <f t="shared" si="1"/>
        <v>12146284590</v>
      </c>
      <c r="T43" s="682">
        <v>263222</v>
      </c>
      <c r="U43" s="682">
        <f t="shared" si="2"/>
        <v>11333286432</v>
      </c>
    </row>
    <row r="44" spans="1:21" s="385" customFormat="1" ht="15.75" customHeight="1" x14ac:dyDescent="0.55000000000000004">
      <c r="A44" s="1016" t="s">
        <v>2161</v>
      </c>
      <c r="B44" s="815"/>
      <c r="C44" s="807" t="s">
        <v>2147</v>
      </c>
      <c r="D44" s="815"/>
      <c r="E44" s="699" t="s">
        <v>2158</v>
      </c>
      <c r="F44" s="815"/>
      <c r="G44" s="699">
        <v>319465</v>
      </c>
      <c r="H44" s="815"/>
      <c r="I44" s="703">
        <f t="shared" ref="I44:I54" si="3">G44*12400712.67/10298339.21</f>
        <v>384683</v>
      </c>
      <c r="J44" s="815"/>
      <c r="K44" s="703">
        <v>91679791501</v>
      </c>
      <c r="N44" s="595"/>
      <c r="O44" s="816"/>
      <c r="P44" s="808"/>
      <c r="Q44" s="810"/>
      <c r="R44" s="682">
        <v>238326</v>
      </c>
      <c r="S44" s="682">
        <f t="shared" ref="S44:S75" si="4">I44*R44</f>
        <v>91679960658</v>
      </c>
      <c r="T44" s="682">
        <v>263222</v>
      </c>
      <c r="U44" s="682">
        <f t="shared" ref="U44:U75" si="5">G44*T44</f>
        <v>84090216230</v>
      </c>
    </row>
    <row r="45" spans="1:21" s="385" customFormat="1" ht="15.75" customHeight="1" x14ac:dyDescent="0.55000000000000004">
      <c r="A45" s="1015" t="s">
        <v>2162</v>
      </c>
      <c r="B45" s="815"/>
      <c r="C45" s="807" t="s">
        <v>2148</v>
      </c>
      <c r="D45" s="815"/>
      <c r="E45" s="699" t="s">
        <v>2158</v>
      </c>
      <c r="F45" s="815"/>
      <c r="G45" s="699">
        <v>159644</v>
      </c>
      <c r="H45" s="815"/>
      <c r="I45" s="703">
        <f t="shared" si="3"/>
        <v>192235</v>
      </c>
      <c r="J45" s="815"/>
      <c r="K45" s="703">
        <v>45814429189</v>
      </c>
      <c r="N45" s="595"/>
      <c r="O45" s="816"/>
      <c r="P45" s="808"/>
      <c r="Q45" s="810"/>
      <c r="R45" s="682">
        <v>238326</v>
      </c>
      <c r="S45" s="682">
        <f t="shared" si="4"/>
        <v>45814598610</v>
      </c>
      <c r="T45" s="682">
        <v>263222</v>
      </c>
      <c r="U45" s="682">
        <f t="shared" si="5"/>
        <v>42021812968</v>
      </c>
    </row>
    <row r="46" spans="1:21" s="385" customFormat="1" ht="15.75" customHeight="1" x14ac:dyDescent="0.55000000000000004">
      <c r="A46" s="1018" t="s">
        <v>2160</v>
      </c>
      <c r="B46" s="815"/>
      <c r="C46" s="807" t="s">
        <v>2149</v>
      </c>
      <c r="D46" s="815"/>
      <c r="E46" s="699" t="s">
        <v>2158</v>
      </c>
      <c r="F46" s="815"/>
      <c r="G46" s="699">
        <v>336076</v>
      </c>
      <c r="H46" s="815"/>
      <c r="I46" s="703">
        <f t="shared" si="3"/>
        <v>404685</v>
      </c>
      <c r="J46" s="815"/>
      <c r="K46" s="703">
        <v>96446810862</v>
      </c>
      <c r="N46" s="595"/>
      <c r="O46" s="816"/>
      <c r="P46" s="808"/>
      <c r="Q46" s="810"/>
      <c r="R46" s="682">
        <v>238326</v>
      </c>
      <c r="S46" s="682">
        <f t="shared" si="4"/>
        <v>96446957310</v>
      </c>
      <c r="T46" s="682">
        <v>263222</v>
      </c>
      <c r="U46" s="682">
        <f t="shared" si="5"/>
        <v>88462596872</v>
      </c>
    </row>
    <row r="47" spans="1:21" s="385" customFormat="1" ht="15.75" customHeight="1" x14ac:dyDescent="0.55000000000000004">
      <c r="A47" s="1011" t="s">
        <v>2163</v>
      </c>
      <c r="B47" s="815"/>
      <c r="C47" s="807" t="s">
        <v>2150</v>
      </c>
      <c r="D47" s="815"/>
      <c r="E47" s="699" t="s">
        <v>2158</v>
      </c>
      <c r="F47" s="815"/>
      <c r="G47" s="699">
        <v>1860814</v>
      </c>
      <c r="H47" s="815"/>
      <c r="I47" s="703">
        <f t="shared" si="3"/>
        <v>2240693</v>
      </c>
      <c r="J47" s="815"/>
      <c r="K47" s="703">
        <v>534015329716</v>
      </c>
      <c r="N47" s="595"/>
      <c r="O47" s="816"/>
      <c r="P47" s="808"/>
      <c r="Q47" s="810"/>
      <c r="R47" s="682">
        <v>238326</v>
      </c>
      <c r="S47" s="682">
        <f t="shared" si="4"/>
        <v>534015399918</v>
      </c>
      <c r="T47" s="682">
        <v>263222</v>
      </c>
      <c r="U47" s="682">
        <f t="shared" si="5"/>
        <v>489807182708</v>
      </c>
    </row>
    <row r="48" spans="1:21" s="385" customFormat="1" ht="15.75" customHeight="1" x14ac:dyDescent="0.55000000000000004">
      <c r="A48" s="1014" t="s">
        <v>2164</v>
      </c>
      <c r="B48" s="815"/>
      <c r="C48" s="807" t="s">
        <v>2151</v>
      </c>
      <c r="D48" s="815"/>
      <c r="E48" s="699" t="s">
        <v>2158</v>
      </c>
      <c r="F48" s="815"/>
      <c r="G48" s="699">
        <v>682851</v>
      </c>
      <c r="H48" s="815"/>
      <c r="I48" s="703">
        <f t="shared" si="3"/>
        <v>822253</v>
      </c>
      <c r="J48" s="815"/>
      <c r="K48" s="703">
        <v>195964239249</v>
      </c>
      <c r="N48" s="595"/>
      <c r="O48" s="816"/>
      <c r="P48" s="808"/>
      <c r="Q48" s="810"/>
      <c r="R48" s="682">
        <v>238326</v>
      </c>
      <c r="S48" s="682">
        <f t="shared" si="4"/>
        <v>195964268478</v>
      </c>
      <c r="T48" s="682">
        <v>263222</v>
      </c>
      <c r="U48" s="682">
        <f t="shared" si="5"/>
        <v>179741405922</v>
      </c>
    </row>
    <row r="49" spans="1:21" s="385" customFormat="1" ht="15.75" customHeight="1" x14ac:dyDescent="0.55000000000000004">
      <c r="A49" s="1014" t="s">
        <v>2164</v>
      </c>
      <c r="B49" s="815"/>
      <c r="C49" s="807" t="s">
        <v>2152</v>
      </c>
      <c r="D49" s="815"/>
      <c r="E49" s="699" t="s">
        <v>2158</v>
      </c>
      <c r="F49" s="815"/>
      <c r="G49" s="699">
        <v>1285311</v>
      </c>
      <c r="H49" s="815"/>
      <c r="I49" s="703">
        <f t="shared" si="3"/>
        <v>1547703</v>
      </c>
      <c r="J49" s="815"/>
      <c r="K49" s="703">
        <v>368857995526</v>
      </c>
      <c r="N49" s="595"/>
      <c r="O49" s="816"/>
      <c r="P49" s="808"/>
      <c r="Q49" s="810"/>
      <c r="R49" s="682">
        <v>238326</v>
      </c>
      <c r="S49" s="682">
        <f t="shared" si="4"/>
        <v>368857865178</v>
      </c>
      <c r="T49" s="682">
        <v>263222</v>
      </c>
      <c r="U49" s="682">
        <f t="shared" si="5"/>
        <v>338322132042</v>
      </c>
    </row>
    <row r="50" spans="1:21" s="385" customFormat="1" ht="15.75" customHeight="1" x14ac:dyDescent="0.55000000000000004">
      <c r="A50" s="1023" t="s">
        <v>2165</v>
      </c>
      <c r="B50" s="815"/>
      <c r="C50" s="807" t="s">
        <v>2153</v>
      </c>
      <c r="D50" s="815"/>
      <c r="E50" s="699" t="s">
        <v>2158</v>
      </c>
      <c r="F50" s="815"/>
      <c r="G50" s="699">
        <v>2175852</v>
      </c>
      <c r="H50" s="815"/>
      <c r="I50" s="703">
        <f t="shared" si="3"/>
        <v>2620045</v>
      </c>
      <c r="J50" s="815"/>
      <c r="K50" s="703">
        <v>624424835153</v>
      </c>
      <c r="N50" s="595"/>
      <c r="O50" s="816"/>
      <c r="P50" s="808"/>
      <c r="Q50" s="810"/>
      <c r="R50" s="682">
        <v>238326</v>
      </c>
      <c r="S50" s="682">
        <f t="shared" si="4"/>
        <v>624424844670</v>
      </c>
      <c r="T50" s="682">
        <v>263222</v>
      </c>
      <c r="U50" s="682">
        <f t="shared" si="5"/>
        <v>572732115144</v>
      </c>
    </row>
    <row r="51" spans="1:21" s="385" customFormat="1" ht="15.75" customHeight="1" x14ac:dyDescent="0.55000000000000004">
      <c r="A51" s="1010" t="s">
        <v>2159</v>
      </c>
      <c r="B51" s="815"/>
      <c r="C51" s="807" t="s">
        <v>2154</v>
      </c>
      <c r="D51" s="815"/>
      <c r="E51" s="699" t="s">
        <v>2158</v>
      </c>
      <c r="F51" s="815"/>
      <c r="G51" s="699">
        <v>13898</v>
      </c>
      <c r="H51" s="815"/>
      <c r="I51" s="703">
        <f t="shared" si="3"/>
        <v>16735</v>
      </c>
      <c r="J51" s="815"/>
      <c r="K51" s="703">
        <v>3988340662</v>
      </c>
      <c r="N51" s="595"/>
      <c r="O51" s="816"/>
      <c r="P51" s="808"/>
      <c r="Q51" s="810"/>
      <c r="R51" s="682">
        <v>238326</v>
      </c>
      <c r="S51" s="682">
        <f t="shared" si="4"/>
        <v>3988385610</v>
      </c>
      <c r="T51" s="682">
        <v>263222</v>
      </c>
      <c r="U51" s="682">
        <f t="shared" si="5"/>
        <v>3658259356</v>
      </c>
    </row>
    <row r="52" spans="1:21" s="385" customFormat="1" ht="15.75" customHeight="1" x14ac:dyDescent="0.55000000000000004">
      <c r="A52" s="1010" t="s">
        <v>2159</v>
      </c>
      <c r="B52" s="815"/>
      <c r="C52" s="807" t="s">
        <v>2155</v>
      </c>
      <c r="D52" s="815"/>
      <c r="E52" s="699" t="s">
        <v>2158</v>
      </c>
      <c r="F52" s="815"/>
      <c r="G52" s="699">
        <v>74147</v>
      </c>
      <c r="H52" s="815"/>
      <c r="I52" s="703">
        <f t="shared" si="3"/>
        <v>89284</v>
      </c>
      <c r="J52" s="815"/>
      <c r="K52" s="703">
        <v>21278611666</v>
      </c>
      <c r="N52" s="595"/>
      <c r="O52" s="816"/>
      <c r="P52" s="808"/>
      <c r="Q52" s="810"/>
      <c r="R52" s="682">
        <v>238326</v>
      </c>
      <c r="S52" s="682">
        <f t="shared" si="4"/>
        <v>21278698584</v>
      </c>
      <c r="T52" s="682">
        <v>263222</v>
      </c>
      <c r="U52" s="682">
        <f t="shared" si="5"/>
        <v>19517121634</v>
      </c>
    </row>
    <row r="53" spans="1:21" s="385" customFormat="1" ht="15.75" customHeight="1" x14ac:dyDescent="0.55000000000000004">
      <c r="A53" s="1010" t="s">
        <v>2159</v>
      </c>
      <c r="B53" s="815"/>
      <c r="C53" s="807" t="s">
        <v>2156</v>
      </c>
      <c r="D53" s="815"/>
      <c r="E53" s="699" t="s">
        <v>2158</v>
      </c>
      <c r="F53" s="815"/>
      <c r="G53" s="699">
        <v>1429097</v>
      </c>
      <c r="H53" s="815"/>
      <c r="I53" s="703">
        <f t="shared" si="3"/>
        <v>1720843</v>
      </c>
      <c r="J53" s="815"/>
      <c r="K53" s="703">
        <v>410121541095</v>
      </c>
      <c r="N53" s="595"/>
      <c r="O53" s="816"/>
      <c r="P53" s="808"/>
      <c r="Q53" s="810"/>
      <c r="R53" s="682">
        <v>238326</v>
      </c>
      <c r="S53" s="682">
        <f t="shared" si="4"/>
        <v>410121628818</v>
      </c>
      <c r="T53" s="682">
        <v>263222</v>
      </c>
      <c r="U53" s="682">
        <f t="shared" si="5"/>
        <v>376169770534</v>
      </c>
    </row>
    <row r="54" spans="1:21" s="385" customFormat="1" ht="15.75" customHeight="1" x14ac:dyDescent="0.55000000000000004">
      <c r="A54" s="1011" t="s">
        <v>2163</v>
      </c>
      <c r="B54" s="815"/>
      <c r="C54" s="807" t="s">
        <v>2157</v>
      </c>
      <c r="D54" s="815"/>
      <c r="E54" s="699" t="s">
        <v>2158</v>
      </c>
      <c r="F54" s="815"/>
      <c r="G54" s="699">
        <v>1961187</v>
      </c>
      <c r="H54" s="815"/>
      <c r="I54" s="703">
        <f t="shared" si="3"/>
        <v>2361557</v>
      </c>
      <c r="J54" s="815"/>
      <c r="K54" s="703">
        <v>562820323171</v>
      </c>
      <c r="N54" s="595"/>
      <c r="O54" s="816"/>
      <c r="P54" s="808"/>
      <c r="Q54" s="810"/>
      <c r="R54" s="682">
        <v>238326</v>
      </c>
      <c r="S54" s="682">
        <f t="shared" si="4"/>
        <v>562820433582</v>
      </c>
      <c r="T54" s="682">
        <v>263222</v>
      </c>
      <c r="U54" s="682">
        <f t="shared" si="5"/>
        <v>516227564514</v>
      </c>
    </row>
    <row r="55" spans="1:21" s="385" customFormat="1" ht="15.75" customHeight="1" x14ac:dyDescent="0.55000000000000004">
      <c r="A55" s="1012" t="s">
        <v>2176</v>
      </c>
      <c r="B55" s="815"/>
      <c r="C55" s="807" t="s">
        <v>2166</v>
      </c>
      <c r="D55" s="815"/>
      <c r="E55" s="699" t="s">
        <v>2158</v>
      </c>
      <c r="F55" s="815"/>
      <c r="G55" s="699">
        <v>711258</v>
      </c>
      <c r="H55" s="815"/>
      <c r="I55" s="703">
        <f t="shared" ref="I55:I64" si="6">G55*12141569.56/10018166.84</f>
        <v>862013</v>
      </c>
      <c r="J55" s="815"/>
      <c r="K55" s="703">
        <v>205440162426</v>
      </c>
      <c r="N55" s="595"/>
      <c r="O55" s="816"/>
      <c r="P55" s="808"/>
      <c r="Q55" s="810"/>
      <c r="R55" s="682">
        <v>238326</v>
      </c>
      <c r="S55" s="682">
        <f t="shared" si="4"/>
        <v>205440110238</v>
      </c>
      <c r="T55" s="682">
        <v>263222</v>
      </c>
      <c r="U55" s="682">
        <f t="shared" si="5"/>
        <v>187218753276</v>
      </c>
    </row>
    <row r="56" spans="1:21" s="385" customFormat="1" ht="15.75" customHeight="1" x14ac:dyDescent="0.55000000000000004">
      <c r="A56" s="1018" t="s">
        <v>2177</v>
      </c>
      <c r="B56" s="815"/>
      <c r="C56" s="807" t="s">
        <v>2167</v>
      </c>
      <c r="D56" s="815"/>
      <c r="E56" s="699" t="s">
        <v>2158</v>
      </c>
      <c r="F56" s="815"/>
      <c r="G56" s="699">
        <v>236913</v>
      </c>
      <c r="H56" s="815"/>
      <c r="I56" s="703">
        <f t="shared" si="6"/>
        <v>287128</v>
      </c>
      <c r="J56" s="815"/>
      <c r="K56" s="703">
        <v>68430124221</v>
      </c>
      <c r="N56" s="595"/>
      <c r="O56" s="816"/>
      <c r="P56" s="808"/>
      <c r="Q56" s="810"/>
      <c r="R56" s="682">
        <v>238326</v>
      </c>
      <c r="S56" s="682">
        <f t="shared" si="4"/>
        <v>68430067728</v>
      </c>
      <c r="T56" s="682">
        <v>263222</v>
      </c>
      <c r="U56" s="682">
        <f t="shared" si="5"/>
        <v>62360713686</v>
      </c>
    </row>
    <row r="57" spans="1:21" s="385" customFormat="1" ht="15.75" customHeight="1" x14ac:dyDescent="0.55000000000000004">
      <c r="A57" s="1018" t="s">
        <v>2177</v>
      </c>
      <c r="B57" s="815"/>
      <c r="C57" s="807" t="s">
        <v>2168</v>
      </c>
      <c r="D57" s="815"/>
      <c r="E57" s="699" t="s">
        <v>2158</v>
      </c>
      <c r="F57" s="815"/>
      <c r="G57" s="699">
        <v>273277</v>
      </c>
      <c r="H57" s="815"/>
      <c r="I57" s="703">
        <f t="shared" si="6"/>
        <v>331199</v>
      </c>
      <c r="J57" s="815"/>
      <c r="K57" s="703">
        <v>78933402405</v>
      </c>
      <c r="N57" s="595"/>
      <c r="O57" s="816"/>
      <c r="P57" s="808"/>
      <c r="Q57" s="810"/>
      <c r="R57" s="682">
        <v>238326</v>
      </c>
      <c r="S57" s="682">
        <f t="shared" si="4"/>
        <v>78933332874</v>
      </c>
      <c r="T57" s="682">
        <v>263222</v>
      </c>
      <c r="U57" s="682">
        <f t="shared" si="5"/>
        <v>71932518494</v>
      </c>
    </row>
    <row r="58" spans="1:21" s="385" customFormat="1" ht="15.75" customHeight="1" x14ac:dyDescent="0.55000000000000004">
      <c r="A58" s="1018" t="s">
        <v>2177</v>
      </c>
      <c r="B58" s="815"/>
      <c r="C58" s="807" t="s">
        <v>2169</v>
      </c>
      <c r="D58" s="815"/>
      <c r="E58" s="699" t="s">
        <v>2158</v>
      </c>
      <c r="F58" s="815"/>
      <c r="G58" s="699">
        <v>108589</v>
      </c>
      <c r="H58" s="815"/>
      <c r="I58" s="703">
        <f t="shared" si="6"/>
        <v>131605</v>
      </c>
      <c r="J58" s="815"/>
      <c r="K58" s="703">
        <v>31364822209</v>
      </c>
      <c r="N58" s="595"/>
      <c r="O58" s="816"/>
      <c r="P58" s="808"/>
      <c r="Q58" s="810"/>
      <c r="R58" s="682">
        <v>238326</v>
      </c>
      <c r="S58" s="682">
        <f t="shared" si="4"/>
        <v>31364893230</v>
      </c>
      <c r="T58" s="682">
        <v>263222</v>
      </c>
      <c r="U58" s="682">
        <f t="shared" si="5"/>
        <v>28583013758</v>
      </c>
    </row>
    <row r="59" spans="1:21" s="385" customFormat="1" ht="15.75" customHeight="1" x14ac:dyDescent="0.55000000000000004">
      <c r="A59" s="1018" t="s">
        <v>2177</v>
      </c>
      <c r="B59" s="815"/>
      <c r="C59" s="807" t="s">
        <v>2170</v>
      </c>
      <c r="D59" s="815"/>
      <c r="E59" s="699" t="s">
        <v>2158</v>
      </c>
      <c r="F59" s="815"/>
      <c r="G59" s="699">
        <v>371131</v>
      </c>
      <c r="H59" s="815"/>
      <c r="I59" s="703">
        <f t="shared" si="6"/>
        <v>449794</v>
      </c>
      <c r="J59" s="815"/>
      <c r="K59" s="703">
        <v>107197698694</v>
      </c>
      <c r="N59" s="595"/>
      <c r="O59" s="816"/>
      <c r="P59" s="808"/>
      <c r="Q59" s="810"/>
      <c r="R59" s="682">
        <v>238326</v>
      </c>
      <c r="S59" s="682">
        <f t="shared" si="4"/>
        <v>107197604844</v>
      </c>
      <c r="T59" s="682">
        <v>263222</v>
      </c>
      <c r="U59" s="682">
        <f t="shared" si="5"/>
        <v>97689844082</v>
      </c>
    </row>
    <row r="60" spans="1:21" s="385" customFormat="1" ht="15.75" customHeight="1" x14ac:dyDescent="0.55000000000000004">
      <c r="A60" s="1019" t="s">
        <v>2179</v>
      </c>
      <c r="B60" s="815"/>
      <c r="C60" s="807" t="s">
        <v>2171</v>
      </c>
      <c r="D60" s="815"/>
      <c r="E60" s="699" t="s">
        <v>2158</v>
      </c>
      <c r="F60" s="815"/>
      <c r="G60" s="699">
        <v>835673</v>
      </c>
      <c r="H60" s="815"/>
      <c r="I60" s="703">
        <f t="shared" si="6"/>
        <v>1012798</v>
      </c>
      <c r="J60" s="815"/>
      <c r="K60" s="703">
        <v>241376271626</v>
      </c>
      <c r="N60" s="595"/>
      <c r="O60" s="816"/>
      <c r="P60" s="808"/>
      <c r="Q60" s="810"/>
      <c r="R60" s="682">
        <v>238326</v>
      </c>
      <c r="S60" s="682">
        <f t="shared" si="4"/>
        <v>241376096148</v>
      </c>
      <c r="T60" s="682">
        <v>263222</v>
      </c>
      <c r="U60" s="682">
        <f t="shared" si="5"/>
        <v>219967518406</v>
      </c>
    </row>
    <row r="61" spans="1:21" s="385" customFormat="1" ht="15.75" customHeight="1" x14ac:dyDescent="0.55000000000000004">
      <c r="A61" s="1008" t="s">
        <v>2178</v>
      </c>
      <c r="B61" s="815"/>
      <c r="C61" s="807" t="s">
        <v>2172</v>
      </c>
      <c r="D61" s="815"/>
      <c r="E61" s="699" t="s">
        <v>2158</v>
      </c>
      <c r="F61" s="815"/>
      <c r="G61" s="699">
        <v>2284100</v>
      </c>
      <c r="H61" s="815"/>
      <c r="I61" s="703">
        <f t="shared" si="6"/>
        <v>2768227</v>
      </c>
      <c r="J61" s="815"/>
      <c r="K61" s="703">
        <v>659740446473</v>
      </c>
      <c r="N61" s="595"/>
      <c r="O61" s="816"/>
      <c r="P61" s="808"/>
      <c r="Q61" s="810"/>
      <c r="R61" s="682">
        <v>238326</v>
      </c>
      <c r="S61" s="682">
        <f t="shared" si="4"/>
        <v>659740468002</v>
      </c>
      <c r="T61" s="682">
        <v>263222</v>
      </c>
      <c r="U61" s="682">
        <f t="shared" si="5"/>
        <v>601225370200</v>
      </c>
    </row>
    <row r="62" spans="1:21" s="385" customFormat="1" ht="15.75" customHeight="1" x14ac:dyDescent="0.55000000000000004">
      <c r="A62" s="1019" t="s">
        <v>2179</v>
      </c>
      <c r="B62" s="815"/>
      <c r="C62" s="807" t="s">
        <v>2173</v>
      </c>
      <c r="D62" s="815"/>
      <c r="E62" s="699" t="s">
        <v>2158</v>
      </c>
      <c r="F62" s="815"/>
      <c r="G62" s="699">
        <v>1200050</v>
      </c>
      <c r="H62" s="815"/>
      <c r="I62" s="703">
        <f t="shared" si="6"/>
        <v>1454407</v>
      </c>
      <c r="J62" s="815"/>
      <c r="K62" s="703">
        <v>346622997576</v>
      </c>
      <c r="N62" s="595"/>
      <c r="O62" s="816"/>
      <c r="P62" s="808"/>
      <c r="Q62" s="810"/>
      <c r="R62" s="682">
        <v>238326</v>
      </c>
      <c r="S62" s="682">
        <f t="shared" si="4"/>
        <v>346623002682</v>
      </c>
      <c r="T62" s="682">
        <v>263222</v>
      </c>
      <c r="U62" s="682">
        <f t="shared" si="5"/>
        <v>315879561100</v>
      </c>
    </row>
    <row r="63" spans="1:21" s="385" customFormat="1" ht="15.75" customHeight="1" x14ac:dyDescent="0.55000000000000004">
      <c r="A63" s="1008" t="s">
        <v>2178</v>
      </c>
      <c r="B63" s="815"/>
      <c r="C63" s="807" t="s">
        <v>2174</v>
      </c>
      <c r="D63" s="815"/>
      <c r="E63" s="699" t="s">
        <v>2158</v>
      </c>
      <c r="F63" s="815"/>
      <c r="G63" s="699">
        <v>2688075</v>
      </c>
      <c r="H63" s="815"/>
      <c r="I63" s="703">
        <f t="shared" si="6"/>
        <v>3257827</v>
      </c>
      <c r="J63" s="815"/>
      <c r="K63" s="703">
        <v>776424762774</v>
      </c>
      <c r="N63" s="595"/>
      <c r="O63" s="816"/>
      <c r="P63" s="808"/>
      <c r="Q63" s="810"/>
      <c r="R63" s="682">
        <v>238326</v>
      </c>
      <c r="S63" s="682">
        <f t="shared" si="4"/>
        <v>776424877602</v>
      </c>
      <c r="T63" s="682">
        <v>263222</v>
      </c>
      <c r="U63" s="682">
        <f t="shared" si="5"/>
        <v>707560477650</v>
      </c>
    </row>
    <row r="64" spans="1:21" s="385" customFormat="1" ht="15.75" customHeight="1" x14ac:dyDescent="0.55000000000000004">
      <c r="A64" s="1008" t="s">
        <v>2180</v>
      </c>
      <c r="B64" s="815"/>
      <c r="C64" s="807" t="s">
        <v>2175</v>
      </c>
      <c r="D64" s="815"/>
      <c r="E64" s="699" t="s">
        <v>2158</v>
      </c>
      <c r="F64" s="815"/>
      <c r="G64" s="699">
        <v>1309100</v>
      </c>
      <c r="H64" s="815"/>
      <c r="I64" s="703">
        <f t="shared" si="6"/>
        <v>1586571</v>
      </c>
      <c r="J64" s="815"/>
      <c r="K64" s="703">
        <v>378121018553</v>
      </c>
      <c r="N64" s="595"/>
      <c r="O64" s="816"/>
      <c r="P64" s="808"/>
      <c r="Q64" s="810"/>
      <c r="R64" s="682">
        <v>238326</v>
      </c>
      <c r="S64" s="682">
        <f t="shared" si="4"/>
        <v>378121120146</v>
      </c>
      <c r="T64" s="682">
        <v>263222</v>
      </c>
      <c r="U64" s="682">
        <f t="shared" si="5"/>
        <v>344583920200</v>
      </c>
    </row>
    <row r="65" spans="1:21" s="385" customFormat="1" ht="15.75" customHeight="1" x14ac:dyDescent="0.55000000000000004">
      <c r="A65" s="1008" t="s">
        <v>2188</v>
      </c>
      <c r="B65" s="815"/>
      <c r="C65" s="807" t="s">
        <v>2181</v>
      </c>
      <c r="D65" s="815"/>
      <c r="E65" s="699" t="s">
        <v>2158</v>
      </c>
      <c r="F65" s="815"/>
      <c r="G65" s="699">
        <v>119497</v>
      </c>
      <c r="H65" s="815"/>
      <c r="I65" s="703">
        <f t="shared" ref="I65:I74" si="7">G65*14651519.55/12299333.36</f>
        <v>142350</v>
      </c>
      <c r="J65" s="815"/>
      <c r="K65" s="703">
        <v>33925729531</v>
      </c>
      <c r="N65" s="595"/>
      <c r="O65" s="816"/>
      <c r="P65" s="808"/>
      <c r="Q65" s="810"/>
      <c r="R65" s="682">
        <v>238326</v>
      </c>
      <c r="S65" s="682">
        <f t="shared" si="4"/>
        <v>33925706100</v>
      </c>
      <c r="T65" s="682">
        <v>263222</v>
      </c>
      <c r="U65" s="682">
        <f t="shared" si="5"/>
        <v>31454239334</v>
      </c>
    </row>
    <row r="66" spans="1:21" s="385" customFormat="1" ht="15.75" customHeight="1" x14ac:dyDescent="0.55000000000000004">
      <c r="A66" s="1008" t="s">
        <v>2189</v>
      </c>
      <c r="B66" s="815"/>
      <c r="C66" s="807" t="s">
        <v>2182</v>
      </c>
      <c r="D66" s="815"/>
      <c r="E66" s="699" t="s">
        <v>2158</v>
      </c>
      <c r="F66" s="815"/>
      <c r="G66" s="699">
        <v>3595457</v>
      </c>
      <c r="H66" s="815"/>
      <c r="I66" s="703">
        <f t="shared" si="7"/>
        <v>4283070</v>
      </c>
      <c r="J66" s="815"/>
      <c r="K66" s="703">
        <v>1020767117009</v>
      </c>
      <c r="N66" s="595"/>
      <c r="O66" s="816"/>
      <c r="P66" s="808"/>
      <c r="Q66" s="810"/>
      <c r="R66" s="682">
        <v>238326</v>
      </c>
      <c r="S66" s="682">
        <f t="shared" si="4"/>
        <v>1020766940820</v>
      </c>
      <c r="T66" s="682">
        <v>263222</v>
      </c>
      <c r="U66" s="682">
        <f t="shared" si="5"/>
        <v>946403382454</v>
      </c>
    </row>
    <row r="67" spans="1:21" s="385" customFormat="1" ht="15.75" customHeight="1" x14ac:dyDescent="0.55000000000000004">
      <c r="A67" s="1008" t="s">
        <v>2190</v>
      </c>
      <c r="B67" s="815"/>
      <c r="C67" s="807" t="s">
        <v>2183</v>
      </c>
      <c r="D67" s="815"/>
      <c r="E67" s="699" t="s">
        <v>2158</v>
      </c>
      <c r="F67" s="815"/>
      <c r="G67" s="699">
        <v>1153360</v>
      </c>
      <c r="H67" s="815"/>
      <c r="I67" s="703">
        <f t="shared" si="7"/>
        <v>1373934</v>
      </c>
      <c r="J67" s="815"/>
      <c r="K67" s="703">
        <v>327444277952</v>
      </c>
      <c r="N67" s="595"/>
      <c r="O67" s="816"/>
      <c r="P67" s="808"/>
      <c r="Q67" s="810"/>
      <c r="R67" s="682">
        <v>238326</v>
      </c>
      <c r="S67" s="682">
        <f t="shared" si="4"/>
        <v>327444194484</v>
      </c>
      <c r="T67" s="682">
        <v>263222</v>
      </c>
      <c r="U67" s="682">
        <f t="shared" si="5"/>
        <v>303589725920</v>
      </c>
    </row>
    <row r="68" spans="1:21" s="385" customFormat="1" ht="15.75" customHeight="1" x14ac:dyDescent="0.55000000000000004">
      <c r="A68" s="1008" t="s">
        <v>2189</v>
      </c>
      <c r="B68" s="815"/>
      <c r="C68" s="807" t="s">
        <v>2184</v>
      </c>
      <c r="D68" s="815"/>
      <c r="E68" s="699" t="s">
        <v>2158</v>
      </c>
      <c r="F68" s="815"/>
      <c r="G68" s="699">
        <v>3233286</v>
      </c>
      <c r="H68" s="815"/>
      <c r="I68" s="703">
        <f t="shared" si="7"/>
        <v>3851636</v>
      </c>
      <c r="J68" s="815"/>
      <c r="K68" s="703">
        <v>917945054223</v>
      </c>
      <c r="N68" s="595"/>
      <c r="O68" s="816"/>
      <c r="P68" s="808"/>
      <c r="Q68" s="810"/>
      <c r="R68" s="682">
        <v>238326</v>
      </c>
      <c r="S68" s="682">
        <f t="shared" si="4"/>
        <v>917945001336</v>
      </c>
      <c r="T68" s="682">
        <v>263222</v>
      </c>
      <c r="U68" s="682">
        <f t="shared" si="5"/>
        <v>851072007492</v>
      </c>
    </row>
    <row r="69" spans="1:21" s="385" customFormat="1" ht="15.75" customHeight="1" x14ac:dyDescent="0.55000000000000004">
      <c r="A69" s="1008" t="s">
        <v>2189</v>
      </c>
      <c r="B69" s="815"/>
      <c r="C69" s="807" t="s">
        <v>2185</v>
      </c>
      <c r="D69" s="815"/>
      <c r="E69" s="699" t="s">
        <v>2158</v>
      </c>
      <c r="F69" s="815"/>
      <c r="G69" s="699">
        <v>495000</v>
      </c>
      <c r="H69" s="815"/>
      <c r="I69" s="703">
        <f t="shared" si="7"/>
        <v>589666</v>
      </c>
      <c r="J69" s="815"/>
      <c r="K69" s="703">
        <v>140532806397</v>
      </c>
      <c r="N69" s="595"/>
      <c r="O69" s="816"/>
      <c r="P69" s="808"/>
      <c r="Q69" s="810"/>
      <c r="R69" s="682">
        <v>238326</v>
      </c>
      <c r="S69" s="682">
        <f t="shared" si="4"/>
        <v>140532739116</v>
      </c>
      <c r="T69" s="682">
        <v>263222</v>
      </c>
      <c r="U69" s="682">
        <f t="shared" si="5"/>
        <v>130294890000</v>
      </c>
    </row>
    <row r="70" spans="1:21" s="385" customFormat="1" ht="15.75" customHeight="1" x14ac:dyDescent="0.55000000000000004">
      <c r="A70" s="1012" t="s">
        <v>2191</v>
      </c>
      <c r="B70" s="815"/>
      <c r="C70" s="807" t="s">
        <v>2186</v>
      </c>
      <c r="D70" s="815"/>
      <c r="E70" s="699" t="s">
        <v>2158</v>
      </c>
      <c r="F70" s="815"/>
      <c r="G70" s="699">
        <v>989562</v>
      </c>
      <c r="H70" s="815"/>
      <c r="I70" s="703">
        <f t="shared" si="7"/>
        <v>1178811</v>
      </c>
      <c r="J70" s="815"/>
      <c r="K70" s="703">
        <v>280941174543</v>
      </c>
      <c r="N70" s="595"/>
      <c r="O70" s="816"/>
      <c r="P70" s="808"/>
      <c r="Q70" s="810"/>
      <c r="R70" s="682">
        <v>238326</v>
      </c>
      <c r="S70" s="682">
        <f t="shared" si="4"/>
        <v>280941310386</v>
      </c>
      <c r="T70" s="682">
        <v>263222</v>
      </c>
      <c r="U70" s="682">
        <f t="shared" si="5"/>
        <v>260474488764</v>
      </c>
    </row>
    <row r="71" spans="1:21" s="385" customFormat="1" ht="15.75" customHeight="1" x14ac:dyDescent="0.55000000000000004">
      <c r="A71" s="1008" t="s">
        <v>2189</v>
      </c>
      <c r="B71" s="815"/>
      <c r="C71" s="807" t="s">
        <v>2187</v>
      </c>
      <c r="D71" s="815"/>
      <c r="E71" s="699" t="s">
        <v>2158</v>
      </c>
      <c r="F71" s="815"/>
      <c r="G71" s="699">
        <v>1820700</v>
      </c>
      <c r="H71" s="815"/>
      <c r="I71" s="703">
        <f t="shared" si="7"/>
        <v>2168900</v>
      </c>
      <c r="J71" s="815"/>
      <c r="K71" s="703">
        <v>516905213348</v>
      </c>
      <c r="N71" s="595"/>
      <c r="O71" s="816"/>
      <c r="P71" s="808"/>
      <c r="Q71" s="810"/>
      <c r="R71" s="682">
        <v>238326</v>
      </c>
      <c r="S71" s="682">
        <f t="shared" si="4"/>
        <v>516905261400</v>
      </c>
      <c r="T71" s="682">
        <v>263222</v>
      </c>
      <c r="U71" s="682">
        <f t="shared" si="5"/>
        <v>479248295400</v>
      </c>
    </row>
    <row r="72" spans="1:21" s="385" customFormat="1" ht="15.75" customHeight="1" x14ac:dyDescent="0.55000000000000004">
      <c r="A72" s="1022" t="s">
        <v>2193</v>
      </c>
      <c r="B72" s="815"/>
      <c r="C72" s="807" t="s">
        <v>276</v>
      </c>
      <c r="D72" s="815"/>
      <c r="E72" s="699" t="s">
        <v>2158</v>
      </c>
      <c r="F72" s="815"/>
      <c r="G72" s="699">
        <v>190500</v>
      </c>
      <c r="H72" s="815"/>
      <c r="I72" s="703">
        <f t="shared" si="7"/>
        <v>226932</v>
      </c>
      <c r="J72" s="815"/>
      <c r="K72" s="703">
        <v>54083837613</v>
      </c>
      <c r="N72" s="595"/>
      <c r="O72" s="816"/>
      <c r="P72" s="808"/>
      <c r="Q72" s="810"/>
      <c r="R72" s="682">
        <v>238326</v>
      </c>
      <c r="S72" s="682">
        <f t="shared" si="4"/>
        <v>54083795832</v>
      </c>
      <c r="T72" s="682">
        <v>263222</v>
      </c>
      <c r="U72" s="682">
        <f t="shared" si="5"/>
        <v>50143791000</v>
      </c>
    </row>
    <row r="73" spans="1:21" s="385" customFormat="1" ht="15.75" customHeight="1" x14ac:dyDescent="0.55000000000000004">
      <c r="A73" s="1020" t="s">
        <v>2194</v>
      </c>
      <c r="B73" s="815"/>
      <c r="C73" s="807" t="s">
        <v>276</v>
      </c>
      <c r="D73" s="815"/>
      <c r="E73" s="699" t="s">
        <v>2158</v>
      </c>
      <c r="F73" s="815"/>
      <c r="G73" s="699">
        <v>386450</v>
      </c>
      <c r="H73" s="815"/>
      <c r="I73" s="703">
        <f t="shared" si="7"/>
        <v>460357</v>
      </c>
      <c r="J73" s="815"/>
      <c r="K73" s="703">
        <v>109714955621</v>
      </c>
      <c r="N73" s="595"/>
      <c r="O73" s="816"/>
      <c r="P73" s="808"/>
      <c r="Q73" s="810"/>
      <c r="R73" s="682">
        <v>238326</v>
      </c>
      <c r="S73" s="682">
        <f t="shared" si="4"/>
        <v>109715042382</v>
      </c>
      <c r="T73" s="682">
        <v>263222</v>
      </c>
      <c r="U73" s="682">
        <f t="shared" si="5"/>
        <v>101722141900</v>
      </c>
    </row>
    <row r="74" spans="1:21" s="385" customFormat="1" ht="15.75" customHeight="1" x14ac:dyDescent="0.55000000000000004">
      <c r="A74" s="1018" t="s">
        <v>2195</v>
      </c>
      <c r="B74" s="815"/>
      <c r="C74" s="807" t="s">
        <v>276</v>
      </c>
      <c r="D74" s="815"/>
      <c r="E74" s="699" t="s">
        <v>2158</v>
      </c>
      <c r="F74" s="815"/>
      <c r="G74" s="699">
        <v>315521</v>
      </c>
      <c r="H74" s="815"/>
      <c r="I74" s="703">
        <f t="shared" si="7"/>
        <v>375863</v>
      </c>
      <c r="J74" s="815"/>
      <c r="K74" s="703">
        <v>89577882035</v>
      </c>
      <c r="N74" s="595"/>
      <c r="O74" s="816"/>
      <c r="P74" s="808"/>
      <c r="Q74" s="810"/>
      <c r="R74" s="682">
        <v>238326</v>
      </c>
      <c r="S74" s="682">
        <f t="shared" si="4"/>
        <v>89577925338</v>
      </c>
      <c r="T74" s="682">
        <v>263222</v>
      </c>
      <c r="U74" s="682">
        <f t="shared" si="5"/>
        <v>83052068662</v>
      </c>
    </row>
    <row r="75" spans="1:21" s="385" customFormat="1" ht="15.75" customHeight="1" x14ac:dyDescent="0.55000000000000004">
      <c r="A75" s="1012" t="s">
        <v>2206</v>
      </c>
      <c r="B75" s="815"/>
      <c r="C75" s="807" t="s">
        <v>2196</v>
      </c>
      <c r="D75" s="815"/>
      <c r="E75" s="699" t="s">
        <v>2158</v>
      </c>
      <c r="F75" s="815"/>
      <c r="G75" s="699">
        <v>238523</v>
      </c>
      <c r="H75" s="815"/>
      <c r="I75" s="703">
        <f t="shared" ref="I75:I82" si="8">G75*11213289.64/9260492.1</f>
        <v>288821</v>
      </c>
      <c r="J75" s="815"/>
      <c r="K75" s="703">
        <v>68833743610</v>
      </c>
      <c r="N75" s="595"/>
      <c r="O75" s="816"/>
      <c r="P75" s="808"/>
      <c r="Q75" s="810"/>
      <c r="R75" s="682">
        <v>238326</v>
      </c>
      <c r="S75" s="682">
        <f t="shared" si="4"/>
        <v>68833553646</v>
      </c>
      <c r="T75" s="682">
        <v>263222</v>
      </c>
      <c r="U75" s="682">
        <f t="shared" si="5"/>
        <v>62784501106</v>
      </c>
    </row>
    <row r="76" spans="1:21" s="385" customFormat="1" ht="15.75" customHeight="1" x14ac:dyDescent="0.55000000000000004">
      <c r="A76" s="1010" t="s">
        <v>2207</v>
      </c>
      <c r="B76" s="815"/>
      <c r="C76" s="807" t="s">
        <v>2197</v>
      </c>
      <c r="D76" s="815"/>
      <c r="E76" s="699" t="s">
        <v>2158</v>
      </c>
      <c r="F76" s="815"/>
      <c r="G76" s="699">
        <v>917850</v>
      </c>
      <c r="H76" s="815"/>
      <c r="I76" s="703">
        <f t="shared" si="8"/>
        <v>1111401</v>
      </c>
      <c r="J76" s="815"/>
      <c r="K76" s="703">
        <v>264875612247</v>
      </c>
      <c r="N76" s="595"/>
      <c r="O76" s="816"/>
      <c r="P76" s="808"/>
      <c r="Q76" s="810"/>
      <c r="R76" s="682">
        <v>238326</v>
      </c>
      <c r="S76" s="682">
        <f t="shared" ref="S76:S107" si="9">I76*R76</f>
        <v>264875754726</v>
      </c>
      <c r="T76" s="682">
        <v>263222</v>
      </c>
      <c r="U76" s="682">
        <f t="shared" ref="U76:U107" si="10">G76*T76</f>
        <v>241598312700</v>
      </c>
    </row>
    <row r="77" spans="1:21" s="385" customFormat="1" ht="15.75" customHeight="1" x14ac:dyDescent="0.55000000000000004">
      <c r="A77" s="1010" t="s">
        <v>2207</v>
      </c>
      <c r="B77" s="815"/>
      <c r="C77" s="807" t="s">
        <v>2198</v>
      </c>
      <c r="D77" s="815"/>
      <c r="E77" s="699" t="s">
        <v>2158</v>
      </c>
      <c r="F77" s="815"/>
      <c r="G77" s="699">
        <v>1340593</v>
      </c>
      <c r="H77" s="815"/>
      <c r="I77" s="703">
        <f t="shared" si="8"/>
        <v>1623289</v>
      </c>
      <c r="J77" s="815"/>
      <c r="K77" s="703">
        <v>386871935325</v>
      </c>
      <c r="N77" s="595"/>
      <c r="O77" s="816"/>
      <c r="P77" s="808"/>
      <c r="Q77" s="810"/>
      <c r="R77" s="682">
        <v>238326</v>
      </c>
      <c r="S77" s="682">
        <f t="shared" si="9"/>
        <v>386871974214</v>
      </c>
      <c r="T77" s="682">
        <v>263222</v>
      </c>
      <c r="U77" s="682">
        <f t="shared" si="10"/>
        <v>352873570646</v>
      </c>
    </row>
    <row r="78" spans="1:21" s="385" customFormat="1" ht="15.75" customHeight="1" x14ac:dyDescent="0.55000000000000004">
      <c r="A78" s="1008" t="s">
        <v>2239</v>
      </c>
      <c r="B78" s="815"/>
      <c r="C78" s="807" t="s">
        <v>2199</v>
      </c>
      <c r="D78" s="815"/>
      <c r="E78" s="699" t="s">
        <v>2158</v>
      </c>
      <c r="F78" s="815"/>
      <c r="G78" s="699">
        <v>2931380</v>
      </c>
      <c r="H78" s="815"/>
      <c r="I78" s="703">
        <f t="shared" si="8"/>
        <v>3549532</v>
      </c>
      <c r="J78" s="815"/>
      <c r="K78" s="703">
        <v>845945733035</v>
      </c>
      <c r="N78" s="595"/>
      <c r="O78" s="816"/>
      <c r="P78" s="808"/>
      <c r="Q78" s="810"/>
      <c r="R78" s="682">
        <v>238326</v>
      </c>
      <c r="S78" s="682">
        <f t="shared" si="9"/>
        <v>845945763432</v>
      </c>
      <c r="T78" s="682">
        <v>263222</v>
      </c>
      <c r="U78" s="682">
        <f t="shared" si="10"/>
        <v>771603706360</v>
      </c>
    </row>
    <row r="79" spans="1:21" s="385" customFormat="1" ht="15.75" customHeight="1" x14ac:dyDescent="0.55000000000000004">
      <c r="A79" s="1008" t="s">
        <v>2240</v>
      </c>
      <c r="B79" s="815"/>
      <c r="C79" s="807" t="s">
        <v>2200</v>
      </c>
      <c r="D79" s="815"/>
      <c r="E79" s="699" t="s">
        <v>2158</v>
      </c>
      <c r="F79" s="815"/>
      <c r="G79" s="699">
        <v>252000</v>
      </c>
      <c r="H79" s="815"/>
      <c r="I79" s="703">
        <f t="shared" si="8"/>
        <v>305140</v>
      </c>
      <c r="J79" s="815"/>
      <c r="K79" s="703">
        <v>72722858175</v>
      </c>
      <c r="N79" s="595"/>
      <c r="O79" s="816"/>
      <c r="P79" s="808"/>
      <c r="Q79" s="810"/>
      <c r="R79" s="682">
        <v>238326</v>
      </c>
      <c r="S79" s="682">
        <f t="shared" si="9"/>
        <v>72722795640</v>
      </c>
      <c r="T79" s="682">
        <v>263222</v>
      </c>
      <c r="U79" s="682">
        <f t="shared" si="10"/>
        <v>66331944000</v>
      </c>
    </row>
    <row r="80" spans="1:21" s="385" customFormat="1" ht="15.75" customHeight="1" x14ac:dyDescent="0.55000000000000004">
      <c r="A80" s="1008" t="s">
        <v>2240</v>
      </c>
      <c r="B80" s="815"/>
      <c r="C80" s="807" t="s">
        <v>2201</v>
      </c>
      <c r="D80" s="815"/>
      <c r="E80" s="699" t="s">
        <v>2158</v>
      </c>
      <c r="F80" s="815"/>
      <c r="G80" s="699">
        <v>643500</v>
      </c>
      <c r="H80" s="815"/>
      <c r="I80" s="703">
        <f t="shared" si="8"/>
        <v>779197</v>
      </c>
      <c r="J80" s="815"/>
      <c r="K80" s="703">
        <v>185703012840</v>
      </c>
      <c r="N80" s="595"/>
      <c r="O80" s="816"/>
      <c r="P80" s="808"/>
      <c r="Q80" s="810"/>
      <c r="R80" s="682">
        <v>238326</v>
      </c>
      <c r="S80" s="682">
        <f t="shared" si="9"/>
        <v>185702904222</v>
      </c>
      <c r="T80" s="682">
        <v>263222</v>
      </c>
      <c r="U80" s="682">
        <f t="shared" si="10"/>
        <v>169383357000</v>
      </c>
    </row>
    <row r="81" spans="1:21" s="385" customFormat="1" ht="15.75" customHeight="1" x14ac:dyDescent="0.55000000000000004">
      <c r="A81" s="1008" t="s">
        <v>2241</v>
      </c>
      <c r="B81" s="815"/>
      <c r="C81" s="807" t="s">
        <v>2202</v>
      </c>
      <c r="D81" s="815"/>
      <c r="E81" s="699" t="s">
        <v>2158</v>
      </c>
      <c r="F81" s="815"/>
      <c r="G81" s="699">
        <v>917719</v>
      </c>
      <c r="H81" s="815"/>
      <c r="I81" s="703">
        <f t="shared" si="8"/>
        <v>1111242</v>
      </c>
      <c r="J81" s="815"/>
      <c r="K81" s="703">
        <v>264838007026</v>
      </c>
      <c r="N81" s="595"/>
      <c r="O81" s="816"/>
      <c r="P81" s="808"/>
      <c r="Q81" s="810"/>
      <c r="R81" s="682">
        <v>238326</v>
      </c>
      <c r="S81" s="682">
        <f t="shared" si="9"/>
        <v>264837860892</v>
      </c>
      <c r="T81" s="682">
        <v>263222</v>
      </c>
      <c r="U81" s="682">
        <f t="shared" si="10"/>
        <v>241563830618</v>
      </c>
    </row>
    <row r="82" spans="1:21" s="385" customFormat="1" ht="15.75" customHeight="1" x14ac:dyDescent="0.55000000000000004">
      <c r="A82" s="1008" t="s">
        <v>2242</v>
      </c>
      <c r="B82" s="815"/>
      <c r="C82" s="807" t="s">
        <v>2203</v>
      </c>
      <c r="D82" s="815"/>
      <c r="E82" s="699" t="s">
        <v>2158</v>
      </c>
      <c r="F82" s="815"/>
      <c r="G82" s="699">
        <v>1083429</v>
      </c>
      <c r="H82" s="815"/>
      <c r="I82" s="703">
        <f t="shared" si="8"/>
        <v>1311896</v>
      </c>
      <c r="J82" s="815"/>
      <c r="K82" s="703">
        <v>312658801093</v>
      </c>
      <c r="N82" s="595"/>
      <c r="O82" s="816"/>
      <c r="P82" s="808"/>
      <c r="Q82" s="810"/>
      <c r="R82" s="682">
        <v>238326</v>
      </c>
      <c r="S82" s="682">
        <f t="shared" si="9"/>
        <v>312658926096</v>
      </c>
      <c r="T82" s="682">
        <v>263222</v>
      </c>
      <c r="U82" s="682">
        <f t="shared" si="10"/>
        <v>285182348238</v>
      </c>
    </row>
    <row r="83" spans="1:21" s="385" customFormat="1" ht="15.75" customHeight="1" x14ac:dyDescent="0.55000000000000004">
      <c r="A83" s="1008" t="s">
        <v>2242</v>
      </c>
      <c r="B83" s="815"/>
      <c r="C83" s="807" t="s">
        <v>2204</v>
      </c>
      <c r="D83" s="815"/>
      <c r="E83" s="699" t="s">
        <v>2158</v>
      </c>
      <c r="F83" s="815"/>
      <c r="G83" s="699">
        <v>436642</v>
      </c>
      <c r="H83" s="815"/>
      <c r="I83" s="703">
        <f>G83*11213289.64/9260492.1</f>
        <v>528718</v>
      </c>
      <c r="J83" s="815"/>
      <c r="K83" s="703">
        <v>126007285947</v>
      </c>
      <c r="N83" s="595"/>
      <c r="O83" s="816"/>
      <c r="P83" s="808"/>
      <c r="Q83" s="810"/>
      <c r="R83" s="682">
        <v>238326</v>
      </c>
      <c r="S83" s="682">
        <f t="shared" si="9"/>
        <v>126007246068</v>
      </c>
      <c r="T83" s="682">
        <v>263222</v>
      </c>
      <c r="U83" s="682">
        <f t="shared" si="10"/>
        <v>114933780524</v>
      </c>
    </row>
    <row r="84" spans="1:21" s="385" customFormat="1" ht="15.75" customHeight="1" x14ac:dyDescent="0.55000000000000004">
      <c r="A84" s="1008" t="s">
        <v>2208</v>
      </c>
      <c r="B84" s="815"/>
      <c r="C84" s="807" t="s">
        <v>2205</v>
      </c>
      <c r="D84" s="815"/>
      <c r="E84" s="699" t="s">
        <v>2158</v>
      </c>
      <c r="F84" s="815"/>
      <c r="G84" s="699">
        <v>498857</v>
      </c>
      <c r="H84" s="815"/>
      <c r="I84" s="703">
        <f>G84*11213289.64/9260492.1</f>
        <v>604053</v>
      </c>
      <c r="J84" s="815"/>
      <c r="K84" s="703">
        <v>143961477445</v>
      </c>
      <c r="N84" s="595"/>
      <c r="O84" s="816"/>
      <c r="P84" s="808"/>
      <c r="Q84" s="810"/>
      <c r="R84" s="682">
        <v>238326</v>
      </c>
      <c r="S84" s="682">
        <f t="shared" si="9"/>
        <v>143961535278</v>
      </c>
      <c r="T84" s="682">
        <v>263222</v>
      </c>
      <c r="U84" s="682">
        <f t="shared" si="10"/>
        <v>131310137254</v>
      </c>
    </row>
    <row r="85" spans="1:21" s="385" customFormat="1" ht="15.75" customHeight="1" x14ac:dyDescent="0.55000000000000004">
      <c r="A85" s="1008" t="s">
        <v>2238</v>
      </c>
      <c r="B85" s="815"/>
      <c r="C85" s="807" t="s">
        <v>2209</v>
      </c>
      <c r="D85" s="815"/>
      <c r="E85" s="699" t="s">
        <v>2158</v>
      </c>
      <c r="F85" s="815"/>
      <c r="G85" s="699">
        <v>104796</v>
      </c>
      <c r="H85" s="815"/>
      <c r="I85" s="703">
        <f t="shared" ref="I85:I95" si="11">G85*18606032.59/15235496.53</f>
        <v>127980</v>
      </c>
      <c r="J85" s="815"/>
      <c r="K85" s="703">
        <v>30500944983</v>
      </c>
      <c r="N85" s="595"/>
      <c r="O85" s="816"/>
      <c r="P85" s="808"/>
      <c r="Q85" s="810"/>
      <c r="R85" s="682">
        <v>238326</v>
      </c>
      <c r="S85" s="682">
        <f t="shared" si="9"/>
        <v>30500961480</v>
      </c>
      <c r="T85" s="682">
        <v>263222</v>
      </c>
      <c r="U85" s="682">
        <f t="shared" si="10"/>
        <v>27584612712</v>
      </c>
    </row>
    <row r="86" spans="1:21" s="385" customFormat="1" ht="15.75" customHeight="1" x14ac:dyDescent="0.55000000000000004">
      <c r="A86" s="1010" t="s">
        <v>2221</v>
      </c>
      <c r="B86" s="815"/>
      <c r="C86" s="807" t="s">
        <v>2210</v>
      </c>
      <c r="D86" s="815"/>
      <c r="E86" s="699" t="s">
        <v>2158</v>
      </c>
      <c r="F86" s="815"/>
      <c r="G86" s="699">
        <v>1489683</v>
      </c>
      <c r="H86" s="815"/>
      <c r="I86" s="703">
        <f t="shared" si="11"/>
        <v>1819244</v>
      </c>
      <c r="J86" s="815"/>
      <c r="K86" s="703">
        <v>433573220591</v>
      </c>
      <c r="N86" s="595"/>
      <c r="O86" s="816"/>
      <c r="P86" s="808"/>
      <c r="Q86" s="810"/>
      <c r="R86" s="682">
        <v>238326</v>
      </c>
      <c r="S86" s="682">
        <f t="shared" si="9"/>
        <v>433573145544</v>
      </c>
      <c r="T86" s="682">
        <v>263222</v>
      </c>
      <c r="U86" s="682">
        <f t="shared" si="10"/>
        <v>392117338626</v>
      </c>
    </row>
    <row r="87" spans="1:21" s="385" customFormat="1" ht="15.75" customHeight="1" x14ac:dyDescent="0.55000000000000004">
      <c r="A87" s="1015" t="s">
        <v>2222</v>
      </c>
      <c r="B87" s="815"/>
      <c r="C87" s="807" t="s">
        <v>2211</v>
      </c>
      <c r="D87" s="815"/>
      <c r="E87" s="699" t="s">
        <v>2158</v>
      </c>
      <c r="F87" s="815"/>
      <c r="G87" s="699">
        <v>1198409</v>
      </c>
      <c r="H87" s="815"/>
      <c r="I87" s="703">
        <f t="shared" si="11"/>
        <v>1463532</v>
      </c>
      <c r="J87" s="815"/>
      <c r="K87" s="703">
        <v>348797716049</v>
      </c>
      <c r="N87" s="595"/>
      <c r="O87" s="816"/>
      <c r="P87" s="808"/>
      <c r="Q87" s="810"/>
      <c r="R87" s="682">
        <v>238326</v>
      </c>
      <c r="S87" s="682">
        <f t="shared" si="9"/>
        <v>348797727432</v>
      </c>
      <c r="T87" s="682">
        <v>263222</v>
      </c>
      <c r="U87" s="682">
        <f t="shared" si="10"/>
        <v>315447613798</v>
      </c>
    </row>
    <row r="88" spans="1:21" s="385" customFormat="1" ht="15.75" customHeight="1" x14ac:dyDescent="0.55000000000000004">
      <c r="A88" s="1015" t="s">
        <v>2222</v>
      </c>
      <c r="B88" s="815"/>
      <c r="C88" s="807" t="s">
        <v>2212</v>
      </c>
      <c r="D88" s="815"/>
      <c r="E88" s="699" t="s">
        <v>2158</v>
      </c>
      <c r="F88" s="815"/>
      <c r="G88" s="699">
        <v>2586021</v>
      </c>
      <c r="H88" s="815"/>
      <c r="I88" s="703">
        <f t="shared" si="11"/>
        <v>3158124</v>
      </c>
      <c r="J88" s="815"/>
      <c r="K88" s="703">
        <v>752663238589</v>
      </c>
      <c r="N88" s="595"/>
      <c r="O88" s="816"/>
      <c r="P88" s="808"/>
      <c r="Q88" s="810"/>
      <c r="R88" s="682">
        <v>238326</v>
      </c>
      <c r="S88" s="682">
        <f t="shared" si="9"/>
        <v>752663060424</v>
      </c>
      <c r="T88" s="682">
        <v>263222</v>
      </c>
      <c r="U88" s="682">
        <f t="shared" si="10"/>
        <v>680697619662</v>
      </c>
    </row>
    <row r="89" spans="1:21" s="385" customFormat="1" ht="15.75" customHeight="1" x14ac:dyDescent="0.55000000000000004">
      <c r="A89" s="1008" t="s">
        <v>2220</v>
      </c>
      <c r="B89" s="815"/>
      <c r="C89" s="807" t="s">
        <v>2213</v>
      </c>
      <c r="D89" s="815"/>
      <c r="E89" s="699" t="s">
        <v>2158</v>
      </c>
      <c r="F89" s="815"/>
      <c r="G89" s="699">
        <v>1850077</v>
      </c>
      <c r="H89" s="815"/>
      <c r="I89" s="703">
        <f t="shared" si="11"/>
        <v>2259368</v>
      </c>
      <c r="J89" s="815"/>
      <c r="K89" s="703">
        <v>538466204974</v>
      </c>
      <c r="N89" s="595"/>
      <c r="O89" s="816"/>
      <c r="P89" s="808"/>
      <c r="Q89" s="810"/>
      <c r="R89" s="682">
        <v>238326</v>
      </c>
      <c r="S89" s="682">
        <f t="shared" si="9"/>
        <v>538466137968</v>
      </c>
      <c r="T89" s="682">
        <v>263222</v>
      </c>
      <c r="U89" s="682">
        <f t="shared" si="10"/>
        <v>486980968094</v>
      </c>
    </row>
    <row r="90" spans="1:21" s="385" customFormat="1" ht="15.75" customHeight="1" x14ac:dyDescent="0.55000000000000004">
      <c r="A90" s="1008" t="s">
        <v>2220</v>
      </c>
      <c r="B90" s="815"/>
      <c r="C90" s="807" t="s">
        <v>2214</v>
      </c>
      <c r="D90" s="815"/>
      <c r="E90" s="699" t="s">
        <v>2158</v>
      </c>
      <c r="F90" s="815"/>
      <c r="G90" s="699">
        <v>586594</v>
      </c>
      <c r="H90" s="815"/>
      <c r="I90" s="703">
        <f t="shared" si="11"/>
        <v>716366</v>
      </c>
      <c r="J90" s="815"/>
      <c r="K90" s="703">
        <v>170728713565</v>
      </c>
      <c r="N90" s="595"/>
      <c r="O90" s="816"/>
      <c r="P90" s="808"/>
      <c r="Q90" s="810"/>
      <c r="R90" s="682">
        <v>238326</v>
      </c>
      <c r="S90" s="682">
        <f t="shared" si="9"/>
        <v>170728643316</v>
      </c>
      <c r="T90" s="682">
        <v>263222</v>
      </c>
      <c r="U90" s="682">
        <f t="shared" si="10"/>
        <v>154404445868</v>
      </c>
    </row>
    <row r="91" spans="1:21" s="385" customFormat="1" ht="15.75" customHeight="1" x14ac:dyDescent="0.55000000000000004">
      <c r="A91" s="1008" t="s">
        <v>2220</v>
      </c>
      <c r="B91" s="815"/>
      <c r="C91" s="807" t="s">
        <v>2215</v>
      </c>
      <c r="D91" s="815"/>
      <c r="E91" s="699" t="s">
        <v>2158</v>
      </c>
      <c r="F91" s="815"/>
      <c r="G91" s="699">
        <v>837389</v>
      </c>
      <c r="H91" s="815"/>
      <c r="I91" s="703">
        <f t="shared" si="11"/>
        <v>1022644</v>
      </c>
      <c r="J91" s="815"/>
      <c r="K91" s="703">
        <v>243722728956</v>
      </c>
      <c r="N91" s="595"/>
      <c r="O91" s="816"/>
      <c r="P91" s="808"/>
      <c r="Q91" s="810"/>
      <c r="R91" s="682">
        <v>238326</v>
      </c>
      <c r="S91" s="682">
        <f t="shared" si="9"/>
        <v>243722653944</v>
      </c>
      <c r="T91" s="682">
        <v>263222</v>
      </c>
      <c r="U91" s="682">
        <f t="shared" si="10"/>
        <v>220419207358</v>
      </c>
    </row>
    <row r="92" spans="1:21" s="385" customFormat="1" ht="15.75" customHeight="1" x14ac:dyDescent="0.55000000000000004">
      <c r="A92" s="1008" t="s">
        <v>2220</v>
      </c>
      <c r="B92" s="815"/>
      <c r="C92" s="807" t="s">
        <v>2216</v>
      </c>
      <c r="D92" s="815"/>
      <c r="E92" s="699" t="s">
        <v>2158</v>
      </c>
      <c r="F92" s="815"/>
      <c r="G92" s="699">
        <v>300105</v>
      </c>
      <c r="H92" s="815"/>
      <c r="I92" s="703">
        <f t="shared" si="11"/>
        <v>366497</v>
      </c>
      <c r="J92" s="815"/>
      <c r="K92" s="703">
        <v>87345679786</v>
      </c>
      <c r="N92" s="595"/>
      <c r="O92" s="816"/>
      <c r="P92" s="808"/>
      <c r="Q92" s="810"/>
      <c r="R92" s="682">
        <v>238326</v>
      </c>
      <c r="S92" s="682">
        <f t="shared" si="9"/>
        <v>87345764022</v>
      </c>
      <c r="T92" s="682">
        <v>263222</v>
      </c>
      <c r="U92" s="682">
        <f t="shared" si="10"/>
        <v>78994238310</v>
      </c>
    </row>
    <row r="93" spans="1:21" s="385" customFormat="1" ht="15.75" customHeight="1" x14ac:dyDescent="0.55000000000000004">
      <c r="A93" s="1008" t="s">
        <v>2220</v>
      </c>
      <c r="B93" s="815"/>
      <c r="C93" s="807" t="s">
        <v>2217</v>
      </c>
      <c r="D93" s="815"/>
      <c r="E93" s="699" t="s">
        <v>2158</v>
      </c>
      <c r="F93" s="815"/>
      <c r="G93" s="699">
        <v>5642562</v>
      </c>
      <c r="H93" s="815"/>
      <c r="I93" s="703">
        <f t="shared" si="11"/>
        <v>6890861</v>
      </c>
      <c r="J93" s="815"/>
      <c r="K93" s="703">
        <v>1642271464991</v>
      </c>
      <c r="N93" s="595"/>
      <c r="O93" s="816"/>
      <c r="P93" s="808"/>
      <c r="Q93" s="810"/>
      <c r="R93" s="682">
        <v>238326</v>
      </c>
      <c r="S93" s="682">
        <f t="shared" si="9"/>
        <v>1642271338686</v>
      </c>
      <c r="T93" s="682">
        <v>263222</v>
      </c>
      <c r="U93" s="682">
        <f t="shared" si="10"/>
        <v>1485246454764</v>
      </c>
    </row>
    <row r="94" spans="1:21" s="385" customFormat="1" ht="15.75" customHeight="1" x14ac:dyDescent="0.55000000000000004">
      <c r="A94" s="1021" t="s">
        <v>2219</v>
      </c>
      <c r="B94" s="815"/>
      <c r="C94" s="807" t="s">
        <v>276</v>
      </c>
      <c r="D94" s="815"/>
      <c r="E94" s="699" t="s">
        <v>2158</v>
      </c>
      <c r="F94" s="815"/>
      <c r="G94" s="699">
        <v>492734</v>
      </c>
      <c r="H94" s="815"/>
      <c r="I94" s="703">
        <f t="shared" si="11"/>
        <v>601741</v>
      </c>
      <c r="J94" s="815"/>
      <c r="K94" s="703">
        <v>143410555987</v>
      </c>
      <c r="N94" s="595"/>
      <c r="O94" s="816"/>
      <c r="P94" s="808"/>
      <c r="Q94" s="810"/>
      <c r="R94" s="682">
        <v>238326</v>
      </c>
      <c r="S94" s="682">
        <f t="shared" si="9"/>
        <v>143410525566</v>
      </c>
      <c r="T94" s="682">
        <v>263222</v>
      </c>
      <c r="U94" s="682">
        <f t="shared" si="10"/>
        <v>129698428948</v>
      </c>
    </row>
    <row r="95" spans="1:21" s="385" customFormat="1" ht="15.75" customHeight="1" x14ac:dyDescent="0.55000000000000004">
      <c r="A95" s="1021" t="s">
        <v>2218</v>
      </c>
      <c r="B95" s="815"/>
      <c r="C95" s="807" t="s">
        <v>276</v>
      </c>
      <c r="D95" s="815"/>
      <c r="E95" s="699" t="s">
        <v>2158</v>
      </c>
      <c r="F95" s="815"/>
      <c r="G95" s="699">
        <v>147125</v>
      </c>
      <c r="H95" s="815"/>
      <c r="I95" s="703">
        <f t="shared" si="11"/>
        <v>179673</v>
      </c>
      <c r="J95" s="815"/>
      <c r="K95" s="703">
        <v>42820828377</v>
      </c>
      <c r="N95" s="595"/>
      <c r="O95" s="816"/>
      <c r="P95" s="808"/>
      <c r="Q95" s="810"/>
      <c r="R95" s="682">
        <v>238326</v>
      </c>
      <c r="S95" s="682">
        <f t="shared" si="9"/>
        <v>42820747398</v>
      </c>
      <c r="T95" s="682">
        <v>263222</v>
      </c>
      <c r="U95" s="682">
        <f t="shared" si="10"/>
        <v>38726536750</v>
      </c>
    </row>
    <row r="96" spans="1:21" s="385" customFormat="1" ht="15.75" customHeight="1" x14ac:dyDescent="0.55000000000000004">
      <c r="A96" s="1015" t="s">
        <v>2234</v>
      </c>
      <c r="B96" s="815"/>
      <c r="C96" s="807" t="s">
        <v>2224</v>
      </c>
      <c r="D96" s="815"/>
      <c r="E96" s="699" t="s">
        <v>2223</v>
      </c>
      <c r="F96" s="815"/>
      <c r="G96" s="699">
        <v>1898964</v>
      </c>
      <c r="H96" s="815"/>
      <c r="I96" s="703">
        <f t="shared" ref="I96:I105" si="12">G96*12954070.47/10968860.16</f>
        <v>2242650</v>
      </c>
      <c r="J96" s="815"/>
      <c r="K96" s="703">
        <v>534481787347</v>
      </c>
      <c r="N96" s="595"/>
      <c r="O96" s="816"/>
      <c r="P96" s="808"/>
      <c r="Q96" s="810"/>
      <c r="R96" s="682">
        <v>238326</v>
      </c>
      <c r="S96" s="682">
        <f t="shared" si="9"/>
        <v>534481803900</v>
      </c>
      <c r="T96" s="682">
        <v>263222</v>
      </c>
      <c r="U96" s="682">
        <f t="shared" si="10"/>
        <v>499849102008</v>
      </c>
    </row>
    <row r="97" spans="1:21" s="385" customFormat="1" ht="15.75" customHeight="1" x14ac:dyDescent="0.55000000000000004">
      <c r="A97" s="1015" t="s">
        <v>2234</v>
      </c>
      <c r="B97" s="815"/>
      <c r="C97" s="807" t="s">
        <v>2225</v>
      </c>
      <c r="D97" s="815"/>
      <c r="E97" s="699" t="s">
        <v>2223</v>
      </c>
      <c r="F97" s="815"/>
      <c r="G97" s="699">
        <v>1066552</v>
      </c>
      <c r="H97" s="815"/>
      <c r="I97" s="703">
        <f t="shared" si="12"/>
        <v>1259583</v>
      </c>
      <c r="J97" s="815"/>
      <c r="K97" s="703">
        <v>300191307280</v>
      </c>
      <c r="N97" s="595"/>
      <c r="O97" s="816"/>
      <c r="P97" s="808"/>
      <c r="Q97" s="810"/>
      <c r="R97" s="682">
        <v>238326</v>
      </c>
      <c r="S97" s="682">
        <f t="shared" si="9"/>
        <v>300191378058</v>
      </c>
      <c r="T97" s="682">
        <v>263222</v>
      </c>
      <c r="U97" s="682">
        <f t="shared" si="10"/>
        <v>280739950544</v>
      </c>
    </row>
    <row r="98" spans="1:21" s="385" customFormat="1" ht="15.75" customHeight="1" x14ac:dyDescent="0.55000000000000004">
      <c r="A98" s="1008" t="s">
        <v>2237</v>
      </c>
      <c r="B98" s="815"/>
      <c r="C98" s="807" t="s">
        <v>2226</v>
      </c>
      <c r="D98" s="815"/>
      <c r="E98" s="699" t="s">
        <v>2223</v>
      </c>
      <c r="F98" s="815"/>
      <c r="G98" s="699">
        <v>260000</v>
      </c>
      <c r="H98" s="815"/>
      <c r="I98" s="703">
        <f t="shared" si="12"/>
        <v>307056</v>
      </c>
      <c r="J98" s="815"/>
      <c r="K98" s="703">
        <v>73179515099</v>
      </c>
      <c r="N98" s="595"/>
      <c r="O98" s="816"/>
      <c r="P98" s="808"/>
      <c r="Q98" s="810"/>
      <c r="R98" s="682">
        <v>238326</v>
      </c>
      <c r="S98" s="682">
        <f t="shared" si="9"/>
        <v>73179428256</v>
      </c>
      <c r="T98" s="682">
        <v>263222</v>
      </c>
      <c r="U98" s="682">
        <f t="shared" si="10"/>
        <v>68437720000</v>
      </c>
    </row>
    <row r="99" spans="1:21" s="385" customFormat="1" ht="15.75" customHeight="1" x14ac:dyDescent="0.55000000000000004">
      <c r="A99" s="1008" t="s">
        <v>2235</v>
      </c>
      <c r="B99" s="815"/>
      <c r="C99" s="807" t="s">
        <v>2227</v>
      </c>
      <c r="D99" s="815"/>
      <c r="E99" s="699" t="s">
        <v>2223</v>
      </c>
      <c r="F99" s="815"/>
      <c r="G99" s="699">
        <v>816615</v>
      </c>
      <c r="H99" s="815"/>
      <c r="I99" s="703">
        <f t="shared" si="12"/>
        <v>964411</v>
      </c>
      <c r="J99" s="815"/>
      <c r="K99" s="703">
        <v>229844191240</v>
      </c>
      <c r="N99" s="595"/>
      <c r="O99" s="816"/>
      <c r="P99" s="808"/>
      <c r="Q99" s="810"/>
      <c r="R99" s="682">
        <v>238326</v>
      </c>
      <c r="S99" s="682">
        <f t="shared" si="9"/>
        <v>229844215986</v>
      </c>
      <c r="T99" s="682">
        <v>263222</v>
      </c>
      <c r="U99" s="682">
        <f t="shared" si="10"/>
        <v>214951033530</v>
      </c>
    </row>
    <row r="100" spans="1:21" s="385" customFormat="1" ht="15.75" customHeight="1" x14ac:dyDescent="0.55000000000000004">
      <c r="A100" s="1008" t="s">
        <v>2235</v>
      </c>
      <c r="B100" s="815"/>
      <c r="C100" s="807" t="s">
        <v>2228</v>
      </c>
      <c r="D100" s="815"/>
      <c r="E100" s="699" t="s">
        <v>2223</v>
      </c>
      <c r="F100" s="815"/>
      <c r="G100" s="699">
        <v>2071893</v>
      </c>
      <c r="H100" s="815"/>
      <c r="I100" s="703">
        <f t="shared" si="12"/>
        <v>2446877</v>
      </c>
      <c r="J100" s="815"/>
      <c r="K100" s="703">
        <v>583154242781</v>
      </c>
      <c r="N100" s="595"/>
      <c r="O100" s="816"/>
      <c r="P100" s="808"/>
      <c r="Q100" s="810"/>
      <c r="R100" s="682">
        <v>238326</v>
      </c>
      <c r="S100" s="682">
        <f t="shared" si="9"/>
        <v>583154407902</v>
      </c>
      <c r="T100" s="682">
        <v>263222</v>
      </c>
      <c r="U100" s="682">
        <f t="shared" si="10"/>
        <v>545367819246</v>
      </c>
    </row>
    <row r="101" spans="1:21" s="385" customFormat="1" ht="15.75" customHeight="1" x14ac:dyDescent="0.55000000000000004">
      <c r="A101" s="1008" t="s">
        <v>2235</v>
      </c>
      <c r="B101" s="815"/>
      <c r="C101" s="807" t="s">
        <v>2229</v>
      </c>
      <c r="D101" s="815"/>
      <c r="E101" s="699" t="s">
        <v>2223</v>
      </c>
      <c r="F101" s="815"/>
      <c r="G101" s="699">
        <v>711762</v>
      </c>
      <c r="H101" s="815"/>
      <c r="I101" s="703">
        <f t="shared" si="12"/>
        <v>840581</v>
      </c>
      <c r="J101" s="815"/>
      <c r="K101" s="703">
        <v>200332384537</v>
      </c>
      <c r="N101" s="595"/>
      <c r="O101" s="816"/>
      <c r="P101" s="808"/>
      <c r="Q101" s="810"/>
      <c r="R101" s="682">
        <v>238326</v>
      </c>
      <c r="S101" s="682">
        <f t="shared" si="9"/>
        <v>200332307406</v>
      </c>
      <c r="T101" s="682">
        <v>263222</v>
      </c>
      <c r="U101" s="682">
        <f t="shared" si="10"/>
        <v>187351417164</v>
      </c>
    </row>
    <row r="102" spans="1:21" s="385" customFormat="1" ht="15.75" customHeight="1" x14ac:dyDescent="0.55000000000000004">
      <c r="A102" s="1010" t="s">
        <v>2236</v>
      </c>
      <c r="B102" s="815"/>
      <c r="C102" s="807" t="s">
        <v>2230</v>
      </c>
      <c r="D102" s="815"/>
      <c r="E102" s="699" t="s">
        <v>2223</v>
      </c>
      <c r="F102" s="815"/>
      <c r="G102" s="699">
        <v>218029</v>
      </c>
      <c r="H102" s="815"/>
      <c r="I102" s="703">
        <f t="shared" si="12"/>
        <v>257489</v>
      </c>
      <c r="J102" s="815"/>
      <c r="K102" s="703">
        <v>61366328925</v>
      </c>
      <c r="N102" s="595"/>
      <c r="O102" s="816"/>
      <c r="P102" s="808"/>
      <c r="Q102" s="810"/>
      <c r="R102" s="682">
        <v>238326</v>
      </c>
      <c r="S102" s="682">
        <f t="shared" si="9"/>
        <v>61366323414</v>
      </c>
      <c r="T102" s="682">
        <v>263222</v>
      </c>
      <c r="U102" s="682">
        <f t="shared" si="10"/>
        <v>57390029438</v>
      </c>
    </row>
    <row r="103" spans="1:21" s="385" customFormat="1" ht="15.75" customHeight="1" x14ac:dyDescent="0.55000000000000004">
      <c r="A103" s="1008" t="s">
        <v>2235</v>
      </c>
      <c r="B103" s="815"/>
      <c r="C103" s="807" t="s">
        <v>2231</v>
      </c>
      <c r="D103" s="815"/>
      <c r="E103" s="699" t="s">
        <v>2223</v>
      </c>
      <c r="F103" s="815"/>
      <c r="G103" s="699">
        <v>450000</v>
      </c>
      <c r="H103" s="815"/>
      <c r="I103" s="703">
        <f t="shared" si="12"/>
        <v>531444</v>
      </c>
      <c r="J103" s="815"/>
      <c r="K103" s="703">
        <v>126656853056</v>
      </c>
      <c r="N103" s="595"/>
      <c r="O103" s="816"/>
      <c r="P103" s="808"/>
      <c r="Q103" s="810"/>
      <c r="R103" s="682">
        <v>238326</v>
      </c>
      <c r="S103" s="682">
        <f t="shared" si="9"/>
        <v>126656922744</v>
      </c>
      <c r="T103" s="682">
        <v>263222</v>
      </c>
      <c r="U103" s="682">
        <f t="shared" si="10"/>
        <v>118449900000</v>
      </c>
    </row>
    <row r="104" spans="1:21" s="385" customFormat="1" ht="15.75" customHeight="1" x14ac:dyDescent="0.55000000000000004">
      <c r="A104" s="1010" t="s">
        <v>2236</v>
      </c>
      <c r="B104" s="815"/>
      <c r="C104" s="807" t="s">
        <v>2232</v>
      </c>
      <c r="D104" s="815"/>
      <c r="E104" s="699" t="s">
        <v>2223</v>
      </c>
      <c r="F104" s="815"/>
      <c r="G104" s="699">
        <v>2394195</v>
      </c>
      <c r="H104" s="815"/>
      <c r="I104" s="703">
        <f t="shared" si="12"/>
        <v>2827511</v>
      </c>
      <c r="J104" s="815"/>
      <c r="K104" s="703">
        <v>673869334449</v>
      </c>
      <c r="N104" s="595"/>
      <c r="O104" s="816"/>
      <c r="P104" s="808"/>
      <c r="Q104" s="810"/>
      <c r="R104" s="682">
        <v>238326</v>
      </c>
      <c r="S104" s="682">
        <f t="shared" si="9"/>
        <v>673869386586</v>
      </c>
      <c r="T104" s="682">
        <v>263222</v>
      </c>
      <c r="U104" s="682">
        <f t="shared" si="10"/>
        <v>630204796290</v>
      </c>
    </row>
    <row r="105" spans="1:21" s="385" customFormat="1" ht="15.75" customHeight="1" x14ac:dyDescent="0.55000000000000004">
      <c r="A105" s="1008" t="s">
        <v>2235</v>
      </c>
      <c r="B105" s="815"/>
      <c r="C105" s="807" t="s">
        <v>2233</v>
      </c>
      <c r="D105" s="815"/>
      <c r="E105" s="699" t="s">
        <v>2223</v>
      </c>
      <c r="F105" s="815"/>
      <c r="G105" s="699">
        <v>1080851</v>
      </c>
      <c r="H105" s="815"/>
      <c r="I105" s="703">
        <f t="shared" si="12"/>
        <v>1276470</v>
      </c>
      <c r="J105" s="815"/>
      <c r="K105" s="703">
        <v>304215854118</v>
      </c>
      <c r="N105" s="595"/>
      <c r="O105" s="816"/>
      <c r="P105" s="808"/>
      <c r="Q105" s="810"/>
      <c r="R105" s="682">
        <v>238326</v>
      </c>
      <c r="S105" s="682">
        <f t="shared" si="9"/>
        <v>304215989220</v>
      </c>
      <c r="T105" s="682">
        <v>263222</v>
      </c>
      <c r="U105" s="682">
        <f t="shared" si="10"/>
        <v>284503761922</v>
      </c>
    </row>
    <row r="106" spans="1:21" s="385" customFormat="1" ht="15.75" customHeight="1" x14ac:dyDescent="0.55000000000000004">
      <c r="A106" s="1008" t="s">
        <v>2244</v>
      </c>
      <c r="B106" s="815"/>
      <c r="C106" s="807" t="s">
        <v>2243</v>
      </c>
      <c r="D106" s="815"/>
      <c r="E106" s="699" t="s">
        <v>2245</v>
      </c>
      <c r="F106" s="815"/>
      <c r="G106" s="699">
        <v>3506805</v>
      </c>
      <c r="H106" s="815"/>
      <c r="I106" s="703">
        <f>G106*4639677.48/3997115.81</f>
        <v>4070546</v>
      </c>
      <c r="J106" s="815"/>
      <c r="K106" s="703">
        <v>970117028734</v>
      </c>
      <c r="N106" s="595"/>
      <c r="O106" s="816"/>
      <c r="P106" s="808"/>
      <c r="Q106" s="810"/>
      <c r="R106" s="682">
        <v>238326</v>
      </c>
      <c r="S106" s="682">
        <f t="shared" si="9"/>
        <v>970116945996</v>
      </c>
      <c r="T106" s="682">
        <v>263222</v>
      </c>
      <c r="U106" s="682">
        <f t="shared" si="10"/>
        <v>923068225710</v>
      </c>
    </row>
    <row r="107" spans="1:21" s="385" customFormat="1" ht="15.75" customHeight="1" x14ac:dyDescent="0.55000000000000004">
      <c r="A107" s="1022" t="s">
        <v>2246</v>
      </c>
      <c r="B107" s="815"/>
      <c r="C107" s="807" t="s">
        <v>276</v>
      </c>
      <c r="D107" s="815"/>
      <c r="E107" s="699" t="s">
        <v>2245</v>
      </c>
      <c r="F107" s="815"/>
      <c r="G107" s="699">
        <v>189875</v>
      </c>
      <c r="H107" s="815"/>
      <c r="I107" s="703">
        <f>G107*4639677.48/3997115.81</f>
        <v>220399</v>
      </c>
      <c r="J107" s="815"/>
      <c r="K107" s="703">
        <v>52526718708</v>
      </c>
      <c r="N107" s="595"/>
      <c r="O107" s="816"/>
      <c r="P107" s="808"/>
      <c r="Q107" s="810"/>
      <c r="R107" s="682">
        <v>238326</v>
      </c>
      <c r="S107" s="682">
        <f t="shared" si="9"/>
        <v>52526812074</v>
      </c>
      <c r="T107" s="682">
        <v>263222</v>
      </c>
      <c r="U107" s="682">
        <f t="shared" si="10"/>
        <v>49979277250</v>
      </c>
    </row>
    <row r="108" spans="1:21" s="385" customFormat="1" ht="15.75" customHeight="1" x14ac:dyDescent="0.55000000000000004">
      <c r="A108" s="1024" t="s">
        <v>2247</v>
      </c>
      <c r="B108" s="815"/>
      <c r="C108" s="807" t="s">
        <v>276</v>
      </c>
      <c r="D108" s="815"/>
      <c r="E108" s="699" t="s">
        <v>2245</v>
      </c>
      <c r="F108" s="815"/>
      <c r="G108" s="699">
        <v>300436</v>
      </c>
      <c r="H108" s="815"/>
      <c r="I108" s="703">
        <f>G108*4639677.48/3997115.81</f>
        <v>348733</v>
      </c>
      <c r="J108" s="815"/>
      <c r="K108" s="703">
        <v>83112027656</v>
      </c>
      <c r="N108" s="595"/>
      <c r="O108" s="816"/>
      <c r="P108" s="808"/>
      <c r="Q108" s="810"/>
      <c r="R108" s="682">
        <v>238326</v>
      </c>
      <c r="S108" s="682">
        <f t="shared" ref="S108:S139" si="13">I108*R108</f>
        <v>83112140958</v>
      </c>
      <c r="T108" s="682">
        <v>263222</v>
      </c>
      <c r="U108" s="682">
        <f t="shared" ref="U108:U139" si="14">G108*T108</f>
        <v>79081364792</v>
      </c>
    </row>
    <row r="109" spans="1:21" s="385" customFormat="1" ht="15.75" customHeight="1" x14ac:dyDescent="0.55000000000000004">
      <c r="A109" s="1008" t="s">
        <v>2254</v>
      </c>
      <c r="B109" s="815"/>
      <c r="C109" s="807" t="s">
        <v>2248</v>
      </c>
      <c r="D109" s="815"/>
      <c r="E109" s="699" t="s">
        <v>2245</v>
      </c>
      <c r="F109" s="815"/>
      <c r="G109" s="699">
        <v>385871</v>
      </c>
      <c r="H109" s="815"/>
      <c r="I109" s="703">
        <f>G109*2955958.32/2556209.04</f>
        <v>446215</v>
      </c>
      <c r="J109" s="815"/>
      <c r="K109" s="703">
        <v>106344477418</v>
      </c>
      <c r="N109" s="595"/>
      <c r="O109" s="816"/>
      <c r="P109" s="808"/>
      <c r="Q109" s="810"/>
      <c r="R109" s="682">
        <v>238326</v>
      </c>
      <c r="S109" s="682">
        <f t="shared" si="13"/>
        <v>106344636090</v>
      </c>
      <c r="T109" s="682">
        <v>263222</v>
      </c>
      <c r="U109" s="682">
        <f t="shared" si="14"/>
        <v>101569736362</v>
      </c>
    </row>
    <row r="110" spans="1:21" s="385" customFormat="1" ht="15.75" customHeight="1" x14ac:dyDescent="0.55000000000000004">
      <c r="A110" s="1008" t="s">
        <v>2254</v>
      </c>
      <c r="B110" s="815"/>
      <c r="C110" s="807" t="s">
        <v>2249</v>
      </c>
      <c r="D110" s="815"/>
      <c r="E110" s="699" t="s">
        <v>2245</v>
      </c>
      <c r="F110" s="815"/>
      <c r="G110" s="699">
        <v>1697956</v>
      </c>
      <c r="H110" s="815"/>
      <c r="I110" s="703">
        <f>G110*2955958.32/2556209.04</f>
        <v>1963489</v>
      </c>
      <c r="J110" s="815"/>
      <c r="K110" s="703">
        <v>467950425771</v>
      </c>
      <c r="N110" s="595"/>
      <c r="O110" s="816"/>
      <c r="P110" s="808"/>
      <c r="Q110" s="810"/>
      <c r="R110" s="682">
        <v>238326</v>
      </c>
      <c r="S110" s="682">
        <f t="shared" si="13"/>
        <v>467950479414</v>
      </c>
      <c r="T110" s="682">
        <v>263222</v>
      </c>
      <c r="U110" s="682">
        <f t="shared" si="14"/>
        <v>446939374232</v>
      </c>
    </row>
    <row r="111" spans="1:21" s="385" customFormat="1" ht="15.75" customHeight="1" x14ac:dyDescent="0.55000000000000004">
      <c r="A111" s="1020" t="s">
        <v>2192</v>
      </c>
      <c r="B111" s="815"/>
      <c r="C111" s="807" t="s">
        <v>2250</v>
      </c>
      <c r="D111" s="815"/>
      <c r="E111" s="699" t="s">
        <v>2245</v>
      </c>
      <c r="F111" s="815"/>
      <c r="G111" s="699">
        <v>245558</v>
      </c>
      <c r="H111" s="815"/>
      <c r="I111" s="703">
        <f>G111*2955958.32/2556209.04</f>
        <v>283959</v>
      </c>
      <c r="J111" s="815"/>
      <c r="K111" s="703">
        <v>67674931144</v>
      </c>
      <c r="N111" s="595"/>
      <c r="O111" s="816"/>
      <c r="P111" s="808"/>
      <c r="Q111" s="810"/>
      <c r="R111" s="682">
        <v>238326</v>
      </c>
      <c r="S111" s="682">
        <f t="shared" si="13"/>
        <v>67674812634</v>
      </c>
      <c r="T111" s="682">
        <v>263222</v>
      </c>
      <c r="U111" s="682">
        <f t="shared" si="14"/>
        <v>64636267876</v>
      </c>
    </row>
    <row r="112" spans="1:21" s="385" customFormat="1" ht="15.75" customHeight="1" x14ac:dyDescent="0.55000000000000004">
      <c r="A112" s="1008" t="s">
        <v>2254</v>
      </c>
      <c r="B112" s="815"/>
      <c r="C112" s="807" t="s">
        <v>2251</v>
      </c>
      <c r="D112" s="815"/>
      <c r="E112" s="699" t="s">
        <v>2245</v>
      </c>
      <c r="F112" s="815"/>
      <c r="G112" s="699">
        <v>94748</v>
      </c>
      <c r="H112" s="815"/>
      <c r="I112" s="703">
        <f>G112*2955958.32/2556209.04</f>
        <v>109565</v>
      </c>
      <c r="J112" s="815"/>
      <c r="K112" s="703">
        <v>26112307326</v>
      </c>
      <c r="N112" s="595"/>
      <c r="O112" s="816"/>
      <c r="P112" s="808"/>
      <c r="Q112" s="810"/>
      <c r="R112" s="682">
        <v>238326</v>
      </c>
      <c r="S112" s="682">
        <f t="shared" si="13"/>
        <v>26112188190</v>
      </c>
      <c r="T112" s="682">
        <v>263222</v>
      </c>
      <c r="U112" s="682">
        <f t="shared" si="14"/>
        <v>24939758056</v>
      </c>
    </row>
    <row r="113" spans="1:21" s="385" customFormat="1" ht="15.75" customHeight="1" x14ac:dyDescent="0.55000000000000004">
      <c r="A113" s="1008" t="s">
        <v>2253</v>
      </c>
      <c r="B113" s="815"/>
      <c r="C113" s="807" t="s">
        <v>2252</v>
      </c>
      <c r="D113" s="815"/>
      <c r="E113" s="699" t="s">
        <v>2245</v>
      </c>
      <c r="F113" s="815"/>
      <c r="G113" s="699">
        <v>132076</v>
      </c>
      <c r="H113" s="815"/>
      <c r="I113" s="703">
        <f>G113*2955958.32/2556209.04</f>
        <v>152731</v>
      </c>
      <c r="J113" s="815"/>
      <c r="K113" s="703">
        <v>36399580912</v>
      </c>
      <c r="N113" s="595"/>
      <c r="O113" s="816"/>
      <c r="P113" s="808"/>
      <c r="Q113" s="810"/>
      <c r="R113" s="682">
        <v>238326</v>
      </c>
      <c r="S113" s="682">
        <f t="shared" si="13"/>
        <v>36399768306</v>
      </c>
      <c r="T113" s="682">
        <v>263222</v>
      </c>
      <c r="U113" s="682">
        <f t="shared" si="14"/>
        <v>34765308872</v>
      </c>
    </row>
    <row r="114" spans="1:21" s="385" customFormat="1" ht="15.75" customHeight="1" x14ac:dyDescent="0.55000000000000004">
      <c r="A114" s="1008" t="s">
        <v>242</v>
      </c>
      <c r="B114" s="815"/>
      <c r="C114" s="807" t="s">
        <v>2255</v>
      </c>
      <c r="D114" s="815"/>
      <c r="E114" s="699" t="s">
        <v>2245</v>
      </c>
      <c r="F114" s="815"/>
      <c r="G114" s="699">
        <v>530288</v>
      </c>
      <c r="H114" s="815"/>
      <c r="I114" s="703">
        <f>G114*3525524.76/3080624.6</f>
        <v>606872</v>
      </c>
      <c r="J114" s="815"/>
      <c r="K114" s="703">
        <v>144633141818</v>
      </c>
      <c r="N114" s="595"/>
      <c r="O114" s="816"/>
      <c r="P114" s="808"/>
      <c r="Q114" s="810"/>
      <c r="R114" s="682">
        <v>238326</v>
      </c>
      <c r="S114" s="682">
        <f t="shared" si="13"/>
        <v>144633376272</v>
      </c>
      <c r="T114" s="682">
        <v>263222</v>
      </c>
      <c r="U114" s="682">
        <f t="shared" si="14"/>
        <v>139583467936</v>
      </c>
    </row>
    <row r="115" spans="1:21" s="385" customFormat="1" ht="15.75" customHeight="1" x14ac:dyDescent="0.55000000000000004">
      <c r="A115" s="1015" t="s">
        <v>1423</v>
      </c>
      <c r="B115" s="815"/>
      <c r="C115" s="807" t="s">
        <v>2256</v>
      </c>
      <c r="D115" s="815"/>
      <c r="E115" s="699" t="s">
        <v>2245</v>
      </c>
      <c r="F115" s="815"/>
      <c r="G115" s="699">
        <v>852513</v>
      </c>
      <c r="H115" s="815"/>
      <c r="I115" s="703">
        <f t="shared" ref="I115:I122" si="15">G115*3525524.76/3080624.6</f>
        <v>975632</v>
      </c>
      <c r="J115" s="815"/>
      <c r="K115" s="703">
        <v>232518564515</v>
      </c>
      <c r="N115" s="595"/>
      <c r="O115" s="816"/>
      <c r="P115" s="808"/>
      <c r="Q115" s="810"/>
      <c r="R115" s="682">
        <v>238326</v>
      </c>
      <c r="S115" s="682">
        <f t="shared" si="13"/>
        <v>232518472032</v>
      </c>
      <c r="T115" s="682">
        <v>263222</v>
      </c>
      <c r="U115" s="682">
        <f t="shared" si="14"/>
        <v>224400176886</v>
      </c>
    </row>
    <row r="116" spans="1:21" s="385" customFormat="1" ht="15.75" customHeight="1" x14ac:dyDescent="0.55000000000000004">
      <c r="A116" s="1020" t="s">
        <v>2192</v>
      </c>
      <c r="B116" s="815"/>
      <c r="C116" s="807" t="s">
        <v>2257</v>
      </c>
      <c r="D116" s="815"/>
      <c r="E116" s="699" t="s">
        <v>2245</v>
      </c>
      <c r="F116" s="815"/>
      <c r="G116" s="699">
        <v>254922</v>
      </c>
      <c r="H116" s="815"/>
      <c r="I116" s="703">
        <f t="shared" si="15"/>
        <v>291738</v>
      </c>
      <c r="J116" s="815"/>
      <c r="K116" s="703">
        <v>69528699446</v>
      </c>
      <c r="N116" s="595"/>
      <c r="O116" s="816"/>
      <c r="P116" s="808"/>
      <c r="Q116" s="810"/>
      <c r="R116" s="682">
        <v>238326</v>
      </c>
      <c r="S116" s="682">
        <f t="shared" si="13"/>
        <v>69528750588</v>
      </c>
      <c r="T116" s="682">
        <v>263222</v>
      </c>
      <c r="U116" s="682">
        <f t="shared" si="14"/>
        <v>67101078684</v>
      </c>
    </row>
    <row r="117" spans="1:21" s="385" customFormat="1" ht="15.75" customHeight="1" x14ac:dyDescent="0.55000000000000004">
      <c r="A117" s="1017" t="s">
        <v>1430</v>
      </c>
      <c r="B117" s="815"/>
      <c r="C117" s="807" t="s">
        <v>2258</v>
      </c>
      <c r="D117" s="815"/>
      <c r="E117" s="699" t="s">
        <v>2245</v>
      </c>
      <c r="F117" s="815"/>
      <c r="G117" s="699">
        <v>50521</v>
      </c>
      <c r="H117" s="815"/>
      <c r="I117" s="703">
        <f t="shared" si="15"/>
        <v>57817</v>
      </c>
      <c r="J117" s="815"/>
      <c r="K117" s="703">
        <v>13779406153</v>
      </c>
      <c r="N117" s="595"/>
      <c r="O117" s="816"/>
      <c r="P117" s="808"/>
      <c r="Q117" s="810"/>
      <c r="R117" s="682">
        <v>238326</v>
      </c>
      <c r="S117" s="682">
        <f t="shared" si="13"/>
        <v>13779294342</v>
      </c>
      <c r="T117" s="682">
        <v>263222</v>
      </c>
      <c r="U117" s="682">
        <f t="shared" si="14"/>
        <v>13298238662</v>
      </c>
    </row>
    <row r="118" spans="1:21" s="385" customFormat="1" ht="15.75" customHeight="1" x14ac:dyDescent="0.55000000000000004">
      <c r="A118" s="1008" t="s">
        <v>242</v>
      </c>
      <c r="B118" s="815"/>
      <c r="C118" s="807" t="s">
        <v>2259</v>
      </c>
      <c r="D118" s="815"/>
      <c r="E118" s="699" t="s">
        <v>2245</v>
      </c>
      <c r="F118" s="815"/>
      <c r="G118" s="699">
        <v>489225</v>
      </c>
      <c r="H118" s="815"/>
      <c r="I118" s="703">
        <f t="shared" si="15"/>
        <v>559878</v>
      </c>
      <c r="J118" s="815"/>
      <c r="K118" s="703">
        <v>133433625612</v>
      </c>
      <c r="N118" s="595"/>
      <c r="O118" s="816"/>
      <c r="P118" s="808"/>
      <c r="Q118" s="810"/>
      <c r="R118" s="682">
        <v>238326</v>
      </c>
      <c r="S118" s="682">
        <f t="shared" si="13"/>
        <v>133433484228</v>
      </c>
      <c r="T118" s="682">
        <v>263222</v>
      </c>
      <c r="U118" s="682">
        <f t="shared" si="14"/>
        <v>128774782950</v>
      </c>
    </row>
    <row r="119" spans="1:21" s="385" customFormat="1" ht="15.75" customHeight="1" x14ac:dyDescent="0.55000000000000004">
      <c r="A119" s="1022" t="s">
        <v>2265</v>
      </c>
      <c r="B119" s="815"/>
      <c r="C119" s="807" t="s">
        <v>2260</v>
      </c>
      <c r="D119" s="815"/>
      <c r="E119" s="699" t="s">
        <v>2245</v>
      </c>
      <c r="F119" s="815"/>
      <c r="G119" s="699">
        <v>484059</v>
      </c>
      <c r="H119" s="815"/>
      <c r="I119" s="703">
        <f t="shared" si="15"/>
        <v>553966</v>
      </c>
      <c r="J119" s="815"/>
      <c r="K119" s="703">
        <v>132024528000</v>
      </c>
      <c r="N119" s="595"/>
      <c r="O119" s="816"/>
      <c r="P119" s="808"/>
      <c r="Q119" s="810"/>
      <c r="R119" s="682">
        <v>238326</v>
      </c>
      <c r="S119" s="682">
        <f t="shared" si="13"/>
        <v>132024500916</v>
      </c>
      <c r="T119" s="682">
        <v>263222</v>
      </c>
      <c r="U119" s="682">
        <f t="shared" si="14"/>
        <v>127414978098</v>
      </c>
    </row>
    <row r="120" spans="1:21" s="385" customFormat="1" ht="15.75" customHeight="1" x14ac:dyDescent="0.55000000000000004">
      <c r="A120" s="1022" t="s">
        <v>2246</v>
      </c>
      <c r="B120" s="815"/>
      <c r="C120" s="807" t="s">
        <v>2261</v>
      </c>
      <c r="D120" s="815"/>
      <c r="E120" s="699" t="s">
        <v>2245</v>
      </c>
      <c r="F120" s="815"/>
      <c r="G120" s="699">
        <v>284517</v>
      </c>
      <c r="H120" s="815"/>
      <c r="I120" s="703">
        <f t="shared" si="15"/>
        <v>325607</v>
      </c>
      <c r="J120" s="815"/>
      <c r="K120" s="703">
        <v>77600616044</v>
      </c>
      <c r="N120" s="595"/>
      <c r="O120" s="816"/>
      <c r="P120" s="808"/>
      <c r="Q120" s="810"/>
      <c r="R120" s="682">
        <v>238326</v>
      </c>
      <c r="S120" s="682">
        <f t="shared" si="13"/>
        <v>77600613882</v>
      </c>
      <c r="T120" s="682">
        <v>263222</v>
      </c>
      <c r="U120" s="682">
        <f t="shared" si="14"/>
        <v>74891133774</v>
      </c>
    </row>
    <row r="121" spans="1:21" s="385" customFormat="1" ht="15.75" customHeight="1" x14ac:dyDescent="0.55000000000000004">
      <c r="A121" s="1017" t="s">
        <v>1430</v>
      </c>
      <c r="B121" s="815"/>
      <c r="C121" s="807" t="s">
        <v>2262</v>
      </c>
      <c r="D121" s="815"/>
      <c r="E121" s="699" t="s">
        <v>2245</v>
      </c>
      <c r="F121" s="815"/>
      <c r="G121" s="699">
        <v>48048</v>
      </c>
      <c r="H121" s="815"/>
      <c r="I121" s="703">
        <f t="shared" si="15"/>
        <v>54987</v>
      </c>
      <c r="J121" s="815"/>
      <c r="K121" s="703">
        <v>13104840178</v>
      </c>
      <c r="N121" s="595"/>
      <c r="O121" s="816"/>
      <c r="P121" s="808"/>
      <c r="Q121" s="810"/>
      <c r="R121" s="682">
        <v>238326</v>
      </c>
      <c r="S121" s="682">
        <f t="shared" si="13"/>
        <v>13104831762</v>
      </c>
      <c r="T121" s="682">
        <v>263222</v>
      </c>
      <c r="U121" s="682">
        <f t="shared" si="14"/>
        <v>12647290656</v>
      </c>
    </row>
    <row r="122" spans="1:21" s="385" customFormat="1" ht="15.75" customHeight="1" x14ac:dyDescent="0.55000000000000004">
      <c r="A122" s="1018" t="s">
        <v>2264</v>
      </c>
      <c r="B122" s="815"/>
      <c r="C122" s="807" t="s">
        <v>2263</v>
      </c>
      <c r="D122" s="815"/>
      <c r="E122" s="699" t="s">
        <v>2245</v>
      </c>
      <c r="F122" s="815"/>
      <c r="G122" s="699">
        <v>86531</v>
      </c>
      <c r="H122" s="815"/>
      <c r="I122" s="703">
        <f t="shared" si="15"/>
        <v>99028</v>
      </c>
      <c r="J122" s="815"/>
      <c r="K122" s="703">
        <v>23600792186</v>
      </c>
      <c r="N122" s="595"/>
      <c r="O122" s="816"/>
      <c r="P122" s="808"/>
      <c r="Q122" s="810"/>
      <c r="R122" s="682">
        <v>238326</v>
      </c>
      <c r="S122" s="682">
        <f t="shared" si="13"/>
        <v>23600947128</v>
      </c>
      <c r="T122" s="682">
        <v>263222</v>
      </c>
      <c r="U122" s="682">
        <f t="shared" si="14"/>
        <v>22776862882</v>
      </c>
    </row>
    <row r="123" spans="1:21" s="385" customFormat="1" ht="15.75" customHeight="1" x14ac:dyDescent="0.55000000000000004">
      <c r="A123" s="1018" t="s">
        <v>2264</v>
      </c>
      <c r="B123" s="815"/>
      <c r="C123" s="807" t="s">
        <v>2266</v>
      </c>
      <c r="D123" s="815"/>
      <c r="E123" s="699" t="s">
        <v>2245</v>
      </c>
      <c r="F123" s="815"/>
      <c r="G123" s="699">
        <v>568969</v>
      </c>
      <c r="H123" s="815"/>
      <c r="I123" s="703">
        <v>643552</v>
      </c>
      <c r="J123" s="815"/>
      <c r="K123" s="703">
        <v>153375264516</v>
      </c>
      <c r="N123" s="595"/>
      <c r="O123" s="816"/>
      <c r="P123" s="808"/>
      <c r="Q123" s="810"/>
      <c r="R123" s="682">
        <v>238326</v>
      </c>
      <c r="S123" s="682">
        <f t="shared" si="13"/>
        <v>153375173952</v>
      </c>
      <c r="T123" s="682">
        <v>263222</v>
      </c>
      <c r="U123" s="682">
        <f t="shared" si="14"/>
        <v>149765158118</v>
      </c>
    </row>
    <row r="124" spans="1:21" s="385" customFormat="1" ht="15.75" customHeight="1" x14ac:dyDescent="0.55000000000000004">
      <c r="A124" s="1009" t="s">
        <v>2274</v>
      </c>
      <c r="B124" s="815"/>
      <c r="C124" s="807" t="s">
        <v>2267</v>
      </c>
      <c r="D124" s="815"/>
      <c r="E124" s="699" t="s">
        <v>2245</v>
      </c>
      <c r="F124" s="815"/>
      <c r="G124" s="699">
        <v>111600</v>
      </c>
      <c r="H124" s="815"/>
      <c r="I124" s="703">
        <f t="shared" ref="I124:I130" si="16">G124*4422458.49/3907769.35</f>
        <v>126299</v>
      </c>
      <c r="J124" s="815"/>
      <c r="K124" s="703">
        <v>30100361182</v>
      </c>
      <c r="N124" s="595"/>
      <c r="O124" s="816"/>
      <c r="P124" s="808"/>
      <c r="Q124" s="810"/>
      <c r="R124" s="682">
        <v>238326</v>
      </c>
      <c r="S124" s="682">
        <f t="shared" si="13"/>
        <v>30100335474</v>
      </c>
      <c r="T124" s="682">
        <v>263222</v>
      </c>
      <c r="U124" s="682">
        <f t="shared" si="14"/>
        <v>29375575200</v>
      </c>
    </row>
    <row r="125" spans="1:21" s="385" customFormat="1" ht="15.75" customHeight="1" x14ac:dyDescent="0.55000000000000004">
      <c r="A125" s="1008" t="s">
        <v>242</v>
      </c>
      <c r="B125" s="815"/>
      <c r="C125" s="807" t="s">
        <v>2268</v>
      </c>
      <c r="D125" s="815"/>
      <c r="E125" s="699" t="s">
        <v>2245</v>
      </c>
      <c r="F125" s="815"/>
      <c r="G125" s="699">
        <v>2496525</v>
      </c>
      <c r="H125" s="815"/>
      <c r="I125" s="703">
        <f t="shared" si="16"/>
        <v>2825340</v>
      </c>
      <c r="J125" s="815"/>
      <c r="K125" s="703">
        <v>673351976714</v>
      </c>
      <c r="N125" s="595"/>
      <c r="O125" s="816"/>
      <c r="P125" s="808"/>
      <c r="Q125" s="810"/>
      <c r="R125" s="682">
        <v>238326</v>
      </c>
      <c r="S125" s="682">
        <f t="shared" si="13"/>
        <v>673351980840</v>
      </c>
      <c r="T125" s="682">
        <v>263222</v>
      </c>
      <c r="U125" s="682">
        <f t="shared" si="14"/>
        <v>657140303550</v>
      </c>
    </row>
    <row r="126" spans="1:21" s="385" customFormat="1" ht="15.75" customHeight="1" x14ac:dyDescent="0.55000000000000004">
      <c r="A126" s="1019" t="s">
        <v>2275</v>
      </c>
      <c r="B126" s="815"/>
      <c r="C126" s="807" t="s">
        <v>2269</v>
      </c>
      <c r="D126" s="815"/>
      <c r="E126" s="699" t="s">
        <v>2245</v>
      </c>
      <c r="F126" s="815"/>
      <c r="G126" s="699">
        <v>280479</v>
      </c>
      <c r="H126" s="815"/>
      <c r="I126" s="703">
        <f t="shared" si="16"/>
        <v>317421</v>
      </c>
      <c r="J126" s="815"/>
      <c r="K126" s="703">
        <v>75649637198</v>
      </c>
      <c r="N126" s="595"/>
      <c r="O126" s="816"/>
      <c r="P126" s="808"/>
      <c r="Q126" s="810"/>
      <c r="R126" s="682">
        <v>238326</v>
      </c>
      <c r="S126" s="682">
        <f t="shared" si="13"/>
        <v>75649677246</v>
      </c>
      <c r="T126" s="682">
        <v>263222</v>
      </c>
      <c r="U126" s="682">
        <f t="shared" si="14"/>
        <v>73828243338</v>
      </c>
    </row>
    <row r="127" spans="1:21" s="385" customFormat="1" ht="15.75" customHeight="1" x14ac:dyDescent="0.55000000000000004">
      <c r="A127" s="1013" t="s">
        <v>2276</v>
      </c>
      <c r="B127" s="815"/>
      <c r="C127" s="807" t="s">
        <v>2270</v>
      </c>
      <c r="D127" s="815"/>
      <c r="E127" s="699" t="s">
        <v>2245</v>
      </c>
      <c r="F127" s="815"/>
      <c r="G127" s="699">
        <v>616557</v>
      </c>
      <c r="H127" s="815"/>
      <c r="I127" s="703">
        <f t="shared" si="16"/>
        <v>697763</v>
      </c>
      <c r="J127" s="815"/>
      <c r="K127" s="703">
        <v>166295015565</v>
      </c>
      <c r="N127" s="595"/>
      <c r="O127" s="816"/>
      <c r="P127" s="808"/>
      <c r="Q127" s="810"/>
      <c r="R127" s="682">
        <v>238326</v>
      </c>
      <c r="S127" s="682">
        <f t="shared" si="13"/>
        <v>166295064738</v>
      </c>
      <c r="T127" s="682">
        <v>263222</v>
      </c>
      <c r="U127" s="682">
        <f t="shared" si="14"/>
        <v>162291366654</v>
      </c>
    </row>
    <row r="128" spans="1:21" s="385" customFormat="1" ht="15.75" customHeight="1" x14ac:dyDescent="0.55000000000000004">
      <c r="A128" s="1024" t="s">
        <v>2277</v>
      </c>
      <c r="B128" s="815"/>
      <c r="C128" s="807" t="s">
        <v>2271</v>
      </c>
      <c r="D128" s="815"/>
      <c r="E128" s="699" t="s">
        <v>2245</v>
      </c>
      <c r="F128" s="815"/>
      <c r="G128" s="699">
        <v>101692</v>
      </c>
      <c r="H128" s="815"/>
      <c r="I128" s="703">
        <f t="shared" si="16"/>
        <v>115086</v>
      </c>
      <c r="J128" s="815"/>
      <c r="K128" s="703">
        <v>27428033965</v>
      </c>
      <c r="N128" s="595"/>
      <c r="O128" s="816"/>
      <c r="P128" s="808"/>
      <c r="Q128" s="810"/>
      <c r="R128" s="682">
        <v>238326</v>
      </c>
      <c r="S128" s="682">
        <f t="shared" si="13"/>
        <v>27427986036</v>
      </c>
      <c r="T128" s="682">
        <v>263222</v>
      </c>
      <c r="U128" s="682">
        <f t="shared" si="14"/>
        <v>26767571624</v>
      </c>
    </row>
    <row r="129" spans="1:21" s="385" customFormat="1" ht="15.75" customHeight="1" x14ac:dyDescent="0.55000000000000004">
      <c r="A129" s="1010" t="s">
        <v>2278</v>
      </c>
      <c r="B129" s="815"/>
      <c r="C129" s="807" t="s">
        <v>2272</v>
      </c>
      <c r="D129" s="815"/>
      <c r="E129" s="699" t="s">
        <v>2245</v>
      </c>
      <c r="F129" s="815"/>
      <c r="G129" s="699">
        <v>246316</v>
      </c>
      <c r="H129" s="815"/>
      <c r="I129" s="703">
        <f t="shared" si="16"/>
        <v>278758</v>
      </c>
      <c r="J129" s="815"/>
      <c r="K129" s="703">
        <v>66435338896</v>
      </c>
      <c r="N129" s="595"/>
      <c r="O129" s="816"/>
      <c r="P129" s="808"/>
      <c r="Q129" s="810"/>
      <c r="R129" s="682">
        <v>238326</v>
      </c>
      <c r="S129" s="682">
        <f t="shared" si="13"/>
        <v>66435279108</v>
      </c>
      <c r="T129" s="682">
        <v>263222</v>
      </c>
      <c r="U129" s="682">
        <f t="shared" si="14"/>
        <v>64835790152</v>
      </c>
    </row>
    <row r="130" spans="1:21" s="385" customFormat="1" ht="15.75" customHeight="1" x14ac:dyDescent="0.55000000000000004">
      <c r="A130" s="1008" t="s">
        <v>2244</v>
      </c>
      <c r="B130" s="815"/>
      <c r="C130" s="807" t="s">
        <v>2273</v>
      </c>
      <c r="D130" s="815"/>
      <c r="E130" s="699" t="s">
        <v>2245</v>
      </c>
      <c r="F130" s="815"/>
      <c r="G130" s="699">
        <v>54600</v>
      </c>
      <c r="H130" s="815"/>
      <c r="I130" s="703">
        <f t="shared" si="16"/>
        <v>61791</v>
      </c>
      <c r="J130" s="815"/>
      <c r="K130" s="703">
        <v>14726478567</v>
      </c>
      <c r="N130" s="595"/>
      <c r="O130" s="816"/>
      <c r="P130" s="808"/>
      <c r="Q130" s="810"/>
      <c r="R130" s="682">
        <v>238326</v>
      </c>
      <c r="S130" s="682">
        <f t="shared" si="13"/>
        <v>14726401866</v>
      </c>
      <c r="T130" s="682">
        <v>263222</v>
      </c>
      <c r="U130" s="682">
        <f t="shared" si="14"/>
        <v>14371921200</v>
      </c>
    </row>
    <row r="131" spans="1:21" s="385" customFormat="1" ht="15.75" customHeight="1" x14ac:dyDescent="0.55000000000000004">
      <c r="A131" s="1008" t="s">
        <v>242</v>
      </c>
      <c r="B131" s="815"/>
      <c r="C131" s="807" t="s">
        <v>2279</v>
      </c>
      <c r="D131" s="815"/>
      <c r="E131" s="699" t="s">
        <v>2285</v>
      </c>
      <c r="F131" s="815"/>
      <c r="G131" s="699">
        <v>944640</v>
      </c>
      <c r="H131" s="815"/>
      <c r="I131" s="703">
        <f t="shared" ref="I131:I136" si="17">G131*5273040.37/4612843.61</f>
        <v>1079838</v>
      </c>
      <c r="J131" s="815"/>
      <c r="K131" s="703">
        <v>257353641912</v>
      </c>
      <c r="N131" s="595"/>
      <c r="O131" s="816"/>
      <c r="P131" s="808"/>
      <c r="Q131" s="810"/>
      <c r="R131" s="682">
        <v>238326</v>
      </c>
      <c r="S131" s="682">
        <f t="shared" si="13"/>
        <v>257353471188</v>
      </c>
      <c r="T131" s="682">
        <v>263222</v>
      </c>
      <c r="U131" s="682">
        <f t="shared" si="14"/>
        <v>248650030080</v>
      </c>
    </row>
    <row r="132" spans="1:21" s="385" customFormat="1" ht="15.75" customHeight="1" x14ac:dyDescent="0.55000000000000004">
      <c r="A132" s="1008" t="s">
        <v>2286</v>
      </c>
      <c r="B132" s="815"/>
      <c r="C132" s="807" t="s">
        <v>2280</v>
      </c>
      <c r="D132" s="815"/>
      <c r="E132" s="699" t="s">
        <v>2285</v>
      </c>
      <c r="F132" s="815"/>
      <c r="G132" s="699">
        <v>264881</v>
      </c>
      <c r="H132" s="815"/>
      <c r="I132" s="703">
        <f t="shared" si="17"/>
        <v>302791</v>
      </c>
      <c r="J132" s="815"/>
      <c r="K132" s="703">
        <v>72163076387</v>
      </c>
      <c r="N132" s="595"/>
      <c r="O132" s="816"/>
      <c r="P132" s="808"/>
      <c r="Q132" s="810"/>
      <c r="R132" s="682">
        <v>238326</v>
      </c>
      <c r="S132" s="682">
        <f t="shared" si="13"/>
        <v>72162967866</v>
      </c>
      <c r="T132" s="682">
        <v>263222</v>
      </c>
      <c r="U132" s="682">
        <f t="shared" si="14"/>
        <v>69722506582</v>
      </c>
    </row>
    <row r="133" spans="1:21" s="385" customFormat="1" ht="15.75" customHeight="1" x14ac:dyDescent="0.55000000000000004">
      <c r="A133" s="1008" t="s">
        <v>242</v>
      </c>
      <c r="B133" s="815"/>
      <c r="C133" s="807" t="s">
        <v>2281</v>
      </c>
      <c r="D133" s="815"/>
      <c r="E133" s="699" t="s">
        <v>2285</v>
      </c>
      <c r="F133" s="815"/>
      <c r="G133" s="699">
        <v>2036592</v>
      </c>
      <c r="H133" s="815"/>
      <c r="I133" s="703">
        <f t="shared" si="17"/>
        <v>2328072</v>
      </c>
      <c r="J133" s="815"/>
      <c r="K133" s="703">
        <v>554840076333</v>
      </c>
      <c r="N133" s="595"/>
      <c r="O133" s="816"/>
      <c r="P133" s="808"/>
      <c r="Q133" s="810"/>
      <c r="R133" s="682">
        <v>238326</v>
      </c>
      <c r="S133" s="682">
        <f t="shared" si="13"/>
        <v>554840087472</v>
      </c>
      <c r="T133" s="682">
        <v>263222</v>
      </c>
      <c r="U133" s="682">
        <f t="shared" si="14"/>
        <v>536075819424</v>
      </c>
    </row>
    <row r="134" spans="1:21" s="385" customFormat="1" ht="15.75" customHeight="1" x14ac:dyDescent="0.55000000000000004">
      <c r="A134" s="1008" t="s">
        <v>242</v>
      </c>
      <c r="B134" s="815"/>
      <c r="C134" s="807" t="s">
        <v>2282</v>
      </c>
      <c r="D134" s="815"/>
      <c r="E134" s="699" t="s">
        <v>2285</v>
      </c>
      <c r="F134" s="815"/>
      <c r="G134" s="699">
        <v>497900</v>
      </c>
      <c r="H134" s="815"/>
      <c r="I134" s="703">
        <f t="shared" si="17"/>
        <v>569160</v>
      </c>
      <c r="J134" s="815"/>
      <c r="K134" s="703">
        <v>135645663936</v>
      </c>
      <c r="N134" s="595"/>
      <c r="O134" s="816"/>
      <c r="P134" s="808"/>
      <c r="Q134" s="810"/>
      <c r="R134" s="682">
        <v>238326</v>
      </c>
      <c r="S134" s="682">
        <f t="shared" si="13"/>
        <v>135645626160</v>
      </c>
      <c r="T134" s="682">
        <v>263222</v>
      </c>
      <c r="U134" s="682">
        <f t="shared" si="14"/>
        <v>131058233800</v>
      </c>
    </row>
    <row r="135" spans="1:21" s="385" customFormat="1" ht="15.75" customHeight="1" x14ac:dyDescent="0.55000000000000004">
      <c r="A135" s="1008" t="s">
        <v>242</v>
      </c>
      <c r="B135" s="815"/>
      <c r="C135" s="807" t="s">
        <v>2283</v>
      </c>
      <c r="D135" s="815"/>
      <c r="E135" s="699" t="s">
        <v>2285</v>
      </c>
      <c r="F135" s="815"/>
      <c r="G135" s="699">
        <v>307589</v>
      </c>
      <c r="H135" s="815"/>
      <c r="I135" s="703">
        <f t="shared" si="17"/>
        <v>351612</v>
      </c>
      <c r="J135" s="815"/>
      <c r="K135" s="703">
        <v>83798289581</v>
      </c>
      <c r="N135" s="595"/>
      <c r="O135" s="816"/>
      <c r="P135" s="808"/>
      <c r="Q135" s="810"/>
      <c r="R135" s="682">
        <v>238326</v>
      </c>
      <c r="S135" s="682">
        <f t="shared" si="13"/>
        <v>83798281512</v>
      </c>
      <c r="T135" s="682">
        <v>263222</v>
      </c>
      <c r="U135" s="682">
        <f t="shared" si="14"/>
        <v>80964191758</v>
      </c>
    </row>
    <row r="136" spans="1:21" s="385" customFormat="1" ht="15.75" customHeight="1" x14ac:dyDescent="0.55000000000000004">
      <c r="A136" s="1008" t="s">
        <v>242</v>
      </c>
      <c r="B136" s="815"/>
      <c r="C136" s="807" t="s">
        <v>2284</v>
      </c>
      <c r="D136" s="815"/>
      <c r="E136" s="699" t="s">
        <v>2285</v>
      </c>
      <c r="F136" s="815"/>
      <c r="G136" s="699">
        <v>561240</v>
      </c>
      <c r="H136" s="815"/>
      <c r="I136" s="703">
        <f t="shared" si="17"/>
        <v>641565</v>
      </c>
      <c r="J136" s="815"/>
      <c r="K136" s="703">
        <v>152901732129</v>
      </c>
      <c r="N136" s="595"/>
      <c r="O136" s="816"/>
      <c r="P136" s="808"/>
      <c r="Q136" s="810"/>
      <c r="R136" s="682">
        <v>238326</v>
      </c>
      <c r="S136" s="682">
        <f t="shared" si="13"/>
        <v>152901620190</v>
      </c>
      <c r="T136" s="682">
        <v>263222</v>
      </c>
      <c r="U136" s="682">
        <f t="shared" si="14"/>
        <v>147730715280</v>
      </c>
    </row>
    <row r="137" spans="1:21" s="385" customFormat="1" ht="15.75" customHeight="1" x14ac:dyDescent="0.55000000000000004">
      <c r="A137" s="1008" t="s">
        <v>242</v>
      </c>
      <c r="B137" s="815"/>
      <c r="C137" s="807" t="s">
        <v>2287</v>
      </c>
      <c r="D137" s="815"/>
      <c r="E137" s="699" t="s">
        <v>2288</v>
      </c>
      <c r="F137" s="815"/>
      <c r="G137" s="699">
        <v>1589500</v>
      </c>
      <c r="H137" s="815"/>
      <c r="I137" s="703">
        <f t="shared" ref="I137:I142" si="18">G137*14088287.29/12428891.96</f>
        <v>1801716</v>
      </c>
      <c r="J137" s="815"/>
      <c r="K137" s="703">
        <v>429395750942</v>
      </c>
      <c r="N137" s="595"/>
      <c r="O137" s="816"/>
      <c r="P137" s="808"/>
      <c r="Q137" s="810"/>
      <c r="R137" s="682">
        <v>238326</v>
      </c>
      <c r="S137" s="682">
        <f t="shared" si="13"/>
        <v>429395767416</v>
      </c>
      <c r="T137" s="682">
        <v>263222</v>
      </c>
      <c r="U137" s="682">
        <f t="shared" si="14"/>
        <v>418391369000</v>
      </c>
    </row>
    <row r="138" spans="1:21" s="385" customFormat="1" ht="15.75" customHeight="1" x14ac:dyDescent="0.55000000000000004">
      <c r="A138" s="1008" t="s">
        <v>242</v>
      </c>
      <c r="B138" s="815"/>
      <c r="C138" s="807" t="s">
        <v>2289</v>
      </c>
      <c r="D138" s="815"/>
      <c r="E138" s="699" t="s">
        <v>2288</v>
      </c>
      <c r="F138" s="815"/>
      <c r="G138" s="699">
        <v>1983673</v>
      </c>
      <c r="H138" s="815"/>
      <c r="I138" s="703">
        <f t="shared" si="18"/>
        <v>2248515</v>
      </c>
      <c r="J138" s="815"/>
      <c r="K138" s="703">
        <v>535879702746</v>
      </c>
      <c r="N138" s="595"/>
      <c r="O138" s="816"/>
      <c r="P138" s="808"/>
      <c r="Q138" s="810"/>
      <c r="R138" s="682">
        <v>238326</v>
      </c>
      <c r="S138" s="682">
        <f t="shared" si="13"/>
        <v>535879585890</v>
      </c>
      <c r="T138" s="682">
        <v>263222</v>
      </c>
      <c r="U138" s="682">
        <f t="shared" si="14"/>
        <v>522146374406</v>
      </c>
    </row>
    <row r="139" spans="1:21" s="385" customFormat="1" ht="15.75" customHeight="1" x14ac:dyDescent="0.55000000000000004">
      <c r="A139" s="1008" t="s">
        <v>2294</v>
      </c>
      <c r="B139" s="815"/>
      <c r="C139" s="807" t="s">
        <v>2290</v>
      </c>
      <c r="D139" s="815"/>
      <c r="E139" s="699" t="s">
        <v>2288</v>
      </c>
      <c r="F139" s="815"/>
      <c r="G139" s="699">
        <v>1127622</v>
      </c>
      <c r="H139" s="815"/>
      <c r="I139" s="703">
        <f t="shared" si="18"/>
        <v>1278172</v>
      </c>
      <c r="J139" s="815"/>
      <c r="K139" s="703">
        <v>304621625668</v>
      </c>
      <c r="N139" s="595"/>
      <c r="O139" s="816"/>
      <c r="P139" s="808"/>
      <c r="Q139" s="810"/>
      <c r="R139" s="682">
        <v>238326</v>
      </c>
      <c r="S139" s="682">
        <f t="shared" si="13"/>
        <v>304621620072</v>
      </c>
      <c r="T139" s="682">
        <v>263222</v>
      </c>
      <c r="U139" s="682">
        <f t="shared" si="14"/>
        <v>296814918084</v>
      </c>
    </row>
    <row r="140" spans="1:21" s="385" customFormat="1" ht="15.75" customHeight="1" x14ac:dyDescent="0.55000000000000004">
      <c r="A140" s="1008" t="s">
        <v>2294</v>
      </c>
      <c r="B140" s="815"/>
      <c r="C140" s="807" t="s">
        <v>2291</v>
      </c>
      <c r="D140" s="815"/>
      <c r="E140" s="699" t="s">
        <v>2288</v>
      </c>
      <c r="F140" s="815"/>
      <c r="G140" s="699">
        <v>1361764</v>
      </c>
      <c r="H140" s="815"/>
      <c r="I140" s="703">
        <f t="shared" si="18"/>
        <v>1543575</v>
      </c>
      <c r="J140" s="815"/>
      <c r="K140" s="703">
        <v>367873875493</v>
      </c>
      <c r="N140" s="595"/>
      <c r="O140" s="816"/>
      <c r="P140" s="808"/>
      <c r="Q140" s="810"/>
      <c r="R140" s="682">
        <v>238326</v>
      </c>
      <c r="S140" s="682">
        <f t="shared" ref="S140:S150" si="19">I140*R140</f>
        <v>367874055450</v>
      </c>
      <c r="T140" s="682">
        <v>263222</v>
      </c>
      <c r="U140" s="682">
        <f t="shared" ref="U140:U150" si="20">G140*T140</f>
        <v>358446243608</v>
      </c>
    </row>
    <row r="141" spans="1:21" s="385" customFormat="1" ht="15.75" customHeight="1" x14ac:dyDescent="0.55000000000000004">
      <c r="A141" s="1008" t="s">
        <v>2286</v>
      </c>
      <c r="B141" s="815"/>
      <c r="C141" s="807" t="s">
        <v>2292</v>
      </c>
      <c r="D141" s="815"/>
      <c r="E141" s="699" t="s">
        <v>2288</v>
      </c>
      <c r="F141" s="815"/>
      <c r="G141" s="699">
        <v>5652880</v>
      </c>
      <c r="H141" s="815"/>
      <c r="I141" s="703">
        <f t="shared" si="18"/>
        <v>6407602</v>
      </c>
      <c r="J141" s="815"/>
      <c r="K141" s="703">
        <v>1527098104992</v>
      </c>
      <c r="N141" s="595"/>
      <c r="O141" s="816"/>
      <c r="P141" s="808"/>
      <c r="Q141" s="810"/>
      <c r="R141" s="682">
        <v>238326</v>
      </c>
      <c r="S141" s="682">
        <f t="shared" si="19"/>
        <v>1527098154252</v>
      </c>
      <c r="T141" s="682">
        <v>263222</v>
      </c>
      <c r="U141" s="682">
        <f t="shared" si="20"/>
        <v>1487962379360</v>
      </c>
    </row>
    <row r="142" spans="1:21" s="385" customFormat="1" ht="15.75" customHeight="1" x14ac:dyDescent="0.55000000000000004">
      <c r="A142" s="1017" t="s">
        <v>1430</v>
      </c>
      <c r="B142" s="815"/>
      <c r="C142" s="807" t="s">
        <v>2293</v>
      </c>
      <c r="D142" s="815"/>
      <c r="E142" s="699" t="s">
        <v>2288</v>
      </c>
      <c r="F142" s="815"/>
      <c r="G142" s="699">
        <v>713454</v>
      </c>
      <c r="H142" s="815"/>
      <c r="I142" s="703">
        <f t="shared" si="18"/>
        <v>808708</v>
      </c>
      <c r="J142" s="815"/>
      <c r="K142" s="703">
        <v>192736164371</v>
      </c>
      <c r="N142" s="595"/>
      <c r="O142" s="816"/>
      <c r="P142" s="808"/>
      <c r="Q142" s="810"/>
      <c r="R142" s="682">
        <v>238326</v>
      </c>
      <c r="S142" s="682">
        <f t="shared" si="19"/>
        <v>192736142808</v>
      </c>
      <c r="T142" s="682">
        <v>263222</v>
      </c>
      <c r="U142" s="682">
        <f t="shared" si="20"/>
        <v>187796788788</v>
      </c>
    </row>
    <row r="143" spans="1:21" s="385" customFormat="1" ht="15.75" customHeight="1" x14ac:dyDescent="0.55000000000000004">
      <c r="A143" s="1018" t="s">
        <v>2264</v>
      </c>
      <c r="B143" s="815"/>
      <c r="C143" s="807" t="s">
        <v>2295</v>
      </c>
      <c r="D143" s="815"/>
      <c r="E143" s="699" t="s">
        <v>2296</v>
      </c>
      <c r="F143" s="815"/>
      <c r="G143" s="699">
        <v>346737</v>
      </c>
      <c r="H143" s="815"/>
      <c r="I143" s="703">
        <f t="shared" ref="I143:I148" si="21">G143*1665010.26/1476060.85</f>
        <v>391123</v>
      </c>
      <c r="J143" s="815"/>
      <c r="K143" s="703">
        <v>93214707084</v>
      </c>
      <c r="N143" s="595"/>
      <c r="O143" s="816"/>
      <c r="P143" s="808"/>
      <c r="Q143" s="810"/>
      <c r="R143" s="682">
        <v>238326</v>
      </c>
      <c r="S143" s="682">
        <f t="shared" si="19"/>
        <v>93214780098</v>
      </c>
      <c r="T143" s="682">
        <v>263222</v>
      </c>
      <c r="U143" s="682">
        <f t="shared" si="20"/>
        <v>91268806614</v>
      </c>
    </row>
    <row r="144" spans="1:21" s="385" customFormat="1" ht="15.75" customHeight="1" x14ac:dyDescent="0.55000000000000004">
      <c r="A144" s="1010" t="s">
        <v>2278</v>
      </c>
      <c r="B144" s="815"/>
      <c r="C144" s="807" t="s">
        <v>2297</v>
      </c>
      <c r="D144" s="815"/>
      <c r="E144" s="699" t="s">
        <v>2296</v>
      </c>
      <c r="F144" s="815"/>
      <c r="G144" s="699">
        <v>113857</v>
      </c>
      <c r="H144" s="815"/>
      <c r="I144" s="703">
        <f t="shared" si="21"/>
        <v>128432</v>
      </c>
      <c r="J144" s="815"/>
      <c r="K144" s="703">
        <v>30608637901</v>
      </c>
      <c r="N144" s="595"/>
      <c r="O144" s="816"/>
      <c r="P144" s="808"/>
      <c r="Q144" s="810"/>
      <c r="R144" s="682">
        <v>238326</v>
      </c>
      <c r="S144" s="682">
        <f t="shared" si="19"/>
        <v>30608684832</v>
      </c>
      <c r="T144" s="682">
        <v>263222</v>
      </c>
      <c r="U144" s="682">
        <f t="shared" si="20"/>
        <v>29969667254</v>
      </c>
    </row>
    <row r="145" spans="1:16382" s="385" customFormat="1" ht="15.75" customHeight="1" x14ac:dyDescent="0.55000000000000004">
      <c r="A145" s="1020" t="s">
        <v>2192</v>
      </c>
      <c r="B145" s="815"/>
      <c r="C145" s="807" t="s">
        <v>2298</v>
      </c>
      <c r="D145" s="815"/>
      <c r="E145" s="699" t="s">
        <v>2296</v>
      </c>
      <c r="F145" s="815"/>
      <c r="G145" s="699">
        <v>150133</v>
      </c>
      <c r="H145" s="815"/>
      <c r="I145" s="703">
        <f t="shared" si="21"/>
        <v>169351</v>
      </c>
      <c r="J145" s="815"/>
      <c r="K145" s="703">
        <v>40360771421</v>
      </c>
      <c r="N145" s="595"/>
      <c r="O145" s="816"/>
      <c r="P145" s="808"/>
      <c r="Q145" s="810"/>
      <c r="R145" s="682">
        <v>238326</v>
      </c>
      <c r="S145" s="682">
        <f t="shared" si="19"/>
        <v>40360746426</v>
      </c>
      <c r="T145" s="682">
        <v>263222</v>
      </c>
      <c r="U145" s="682">
        <f t="shared" si="20"/>
        <v>39518308526</v>
      </c>
    </row>
    <row r="146" spans="1:16382" s="385" customFormat="1" ht="15.75" customHeight="1" x14ac:dyDescent="0.55000000000000004">
      <c r="A146" s="1021" t="s">
        <v>2027</v>
      </c>
      <c r="B146" s="815"/>
      <c r="C146" s="807" t="s">
        <v>2299</v>
      </c>
      <c r="D146" s="815"/>
      <c r="E146" s="699" t="s">
        <v>2296</v>
      </c>
      <c r="F146" s="815"/>
      <c r="G146" s="699">
        <v>228085</v>
      </c>
      <c r="H146" s="815"/>
      <c r="I146" s="703">
        <f t="shared" si="21"/>
        <v>257282</v>
      </c>
      <c r="J146" s="815"/>
      <c r="K146" s="703">
        <v>61316983618</v>
      </c>
      <c r="N146" s="595"/>
      <c r="O146" s="816"/>
      <c r="P146" s="808"/>
      <c r="Q146" s="810"/>
      <c r="R146" s="682">
        <v>238326</v>
      </c>
      <c r="S146" s="682">
        <f t="shared" si="19"/>
        <v>61316989932</v>
      </c>
      <c r="T146" s="682">
        <v>263222</v>
      </c>
      <c r="U146" s="682">
        <f t="shared" si="20"/>
        <v>60036989870</v>
      </c>
    </row>
    <row r="147" spans="1:16382" s="385" customFormat="1" ht="15.75" customHeight="1" x14ac:dyDescent="0.55000000000000004">
      <c r="A147" s="1008" t="s">
        <v>2305</v>
      </c>
      <c r="B147" s="815"/>
      <c r="C147" s="807" t="s">
        <v>2300</v>
      </c>
      <c r="D147" s="815"/>
      <c r="E147" s="699" t="s">
        <v>2296</v>
      </c>
      <c r="F147" s="815"/>
      <c r="G147" s="699">
        <v>292589</v>
      </c>
      <c r="H147" s="815"/>
      <c r="I147" s="703">
        <f t="shared" si="21"/>
        <v>330043</v>
      </c>
      <c r="J147" s="815"/>
      <c r="K147" s="703">
        <v>78657847264</v>
      </c>
      <c r="N147" s="595"/>
      <c r="O147" s="816"/>
      <c r="P147" s="808"/>
      <c r="Q147" s="810"/>
      <c r="R147" s="682">
        <v>238326</v>
      </c>
      <c r="S147" s="682">
        <f t="shared" si="19"/>
        <v>78657828018</v>
      </c>
      <c r="T147" s="682">
        <v>263222</v>
      </c>
      <c r="U147" s="682">
        <f t="shared" si="20"/>
        <v>77015861758</v>
      </c>
    </row>
    <row r="148" spans="1:16382" s="385" customFormat="1" ht="15.75" customHeight="1" x14ac:dyDescent="0.55000000000000004">
      <c r="A148" s="1020" t="s">
        <v>2192</v>
      </c>
      <c r="B148" s="815"/>
      <c r="C148" s="807" t="s">
        <v>2303</v>
      </c>
      <c r="D148" s="815"/>
      <c r="E148" s="699" t="s">
        <v>2296</v>
      </c>
      <c r="F148" s="815"/>
      <c r="G148" s="699">
        <v>344660</v>
      </c>
      <c r="H148" s="815"/>
      <c r="I148" s="703">
        <f t="shared" si="21"/>
        <v>388780</v>
      </c>
      <c r="J148" s="815"/>
      <c r="K148" s="703">
        <v>92656290626</v>
      </c>
      <c r="N148" s="595"/>
      <c r="O148" s="816"/>
      <c r="P148" s="808"/>
      <c r="Q148" s="810"/>
      <c r="R148" s="682">
        <v>238326</v>
      </c>
      <c r="S148" s="682">
        <f t="shared" si="19"/>
        <v>92656382280</v>
      </c>
      <c r="T148" s="682">
        <v>263222</v>
      </c>
      <c r="U148" s="682">
        <f t="shared" si="20"/>
        <v>90722094520</v>
      </c>
    </row>
    <row r="149" spans="1:16382" s="385" customFormat="1" ht="15.75" customHeight="1" x14ac:dyDescent="0.55000000000000004">
      <c r="A149" s="1008" t="s">
        <v>2305</v>
      </c>
      <c r="B149" s="815"/>
      <c r="C149" s="807" t="s">
        <v>2301</v>
      </c>
      <c r="D149" s="815"/>
      <c r="E149" s="699" t="s">
        <v>2304</v>
      </c>
      <c r="F149" s="815"/>
      <c r="G149" s="699">
        <v>629437</v>
      </c>
      <c r="H149" s="815"/>
      <c r="I149" s="703">
        <f>G149*1096677.56/1007903.06</f>
        <v>684877</v>
      </c>
      <c r="J149" s="815"/>
      <c r="K149" s="703">
        <v>163223862644</v>
      </c>
      <c r="N149" s="595"/>
      <c r="O149" s="816"/>
      <c r="P149" s="808"/>
      <c r="Q149" s="810"/>
      <c r="R149" s="682">
        <v>238326</v>
      </c>
      <c r="S149" s="682">
        <f t="shared" si="19"/>
        <v>163223995902</v>
      </c>
      <c r="T149" s="682">
        <v>263222</v>
      </c>
      <c r="U149" s="682">
        <f t="shared" si="20"/>
        <v>165681666014</v>
      </c>
    </row>
    <row r="150" spans="1:16382" s="385" customFormat="1" ht="15.75" customHeight="1" x14ac:dyDescent="0.55000000000000004">
      <c r="A150" s="1017" t="s">
        <v>1430</v>
      </c>
      <c r="B150" s="815"/>
      <c r="C150" s="807" t="s">
        <v>2302</v>
      </c>
      <c r="D150" s="815"/>
      <c r="E150" s="699" t="s">
        <v>2304</v>
      </c>
      <c r="F150" s="815"/>
      <c r="G150" s="699">
        <v>378466</v>
      </c>
      <c r="H150" s="815"/>
      <c r="I150" s="703">
        <f>G150*1096677.56/1007903.06</f>
        <v>411801</v>
      </c>
      <c r="J150" s="815"/>
      <c r="K150" s="703">
        <v>98142913520</v>
      </c>
      <c r="N150" s="595"/>
      <c r="O150" s="816"/>
      <c r="P150" s="808"/>
      <c r="Q150" s="810"/>
      <c r="R150" s="682">
        <v>238326</v>
      </c>
      <c r="S150" s="682">
        <f t="shared" si="19"/>
        <v>98142885126</v>
      </c>
      <c r="T150" s="682">
        <v>263222</v>
      </c>
      <c r="U150" s="682">
        <f t="shared" si="20"/>
        <v>99620577452</v>
      </c>
    </row>
    <row r="151" spans="1:16382" s="337" customFormat="1" ht="24.75" customHeight="1" thickBot="1" x14ac:dyDescent="0.75">
      <c r="A151" s="350" t="s">
        <v>2426</v>
      </c>
      <c r="B151" s="342"/>
      <c r="C151" s="802"/>
      <c r="D151" s="342"/>
      <c r="E151" s="802"/>
      <c r="F151" s="342"/>
      <c r="G151" s="805">
        <f>SUM(G3:G150)</f>
        <v>141373039</v>
      </c>
      <c r="H151" s="460"/>
      <c r="I151" s="805">
        <f>SUM(I3:I150)</f>
        <v>164582912</v>
      </c>
      <c r="J151" s="460"/>
      <c r="K151" s="1027">
        <f>SUM(K3:K150)</f>
        <v>39224386806882</v>
      </c>
      <c r="M151" s="238"/>
      <c r="N151" s="340">
        <f t="shared" si="0"/>
        <v>77525</v>
      </c>
      <c r="O151" s="343">
        <f>SUM(O3:O150)</f>
        <v>10959956231096</v>
      </c>
      <c r="P151" s="300"/>
      <c r="Q151" s="343">
        <f>SUM(Q3:Q150)</f>
        <v>10021866544279</v>
      </c>
      <c r="R151" s="238"/>
      <c r="S151" s="343">
        <f>SUM(S3:S150)</f>
        <v>39224387085312</v>
      </c>
      <c r="T151" s="238"/>
      <c r="U151" s="343">
        <f>SUM(U3:U150)</f>
        <v>37212494071658</v>
      </c>
      <c r="V151" s="238"/>
    </row>
    <row r="152" spans="1:16382" s="574" customFormat="1" ht="20.45" customHeight="1" thickTop="1" x14ac:dyDescent="0.25">
      <c r="C152" s="1028"/>
      <c r="E152" s="1028"/>
      <c r="G152" s="1028"/>
      <c r="I152" s="1028"/>
      <c r="K152" s="1028"/>
      <c r="N152" s="383"/>
      <c r="O152" s="382"/>
      <c r="P152" s="1029"/>
      <c r="Q152" s="1029"/>
      <c r="R152" s="1029"/>
      <c r="S152" s="1029"/>
      <c r="T152" s="1029"/>
      <c r="U152" s="1029"/>
      <c r="V152" s="383"/>
      <c r="W152" s="383"/>
      <c r="X152" s="383"/>
      <c r="Y152" s="383"/>
      <c r="Z152" s="383"/>
      <c r="AA152" s="383"/>
      <c r="AB152" s="383"/>
      <c r="AC152" s="383"/>
      <c r="AD152" s="383"/>
      <c r="AE152" s="383"/>
      <c r="AF152" s="383"/>
      <c r="AG152" s="383"/>
      <c r="AH152" s="383"/>
      <c r="AI152" s="383"/>
      <c r="AJ152" s="383"/>
      <c r="AK152" s="383"/>
      <c r="AL152" s="383"/>
      <c r="AM152" s="383"/>
      <c r="AN152" s="383"/>
      <c r="AO152" s="383"/>
      <c r="AP152" s="383"/>
      <c r="AQ152" s="383"/>
      <c r="AR152" s="383"/>
      <c r="AS152" s="383"/>
      <c r="AT152" s="383"/>
      <c r="AU152" s="383"/>
      <c r="AV152" s="383"/>
      <c r="AW152" s="383"/>
      <c r="AX152" s="383"/>
      <c r="AY152" s="383"/>
      <c r="AZ152" s="383"/>
      <c r="BA152" s="383"/>
      <c r="BB152" s="383"/>
      <c r="BC152" s="383"/>
      <c r="BD152" s="383"/>
      <c r="BE152" s="383"/>
      <c r="BF152" s="383"/>
      <c r="BG152" s="383"/>
      <c r="BH152" s="383"/>
      <c r="BI152" s="383"/>
      <c r="BJ152" s="383"/>
      <c r="BK152" s="383"/>
      <c r="BL152" s="383"/>
      <c r="BM152" s="383"/>
      <c r="BN152" s="383"/>
      <c r="BO152" s="383"/>
      <c r="BP152" s="383"/>
      <c r="BQ152" s="383"/>
      <c r="BR152" s="383"/>
      <c r="BS152" s="383"/>
      <c r="BT152" s="383"/>
      <c r="BU152" s="383"/>
      <c r="BV152" s="383"/>
      <c r="BW152" s="383"/>
      <c r="BX152" s="383"/>
      <c r="BY152" s="383"/>
      <c r="BZ152" s="383"/>
      <c r="CA152" s="383"/>
      <c r="CB152" s="383"/>
      <c r="CC152" s="383"/>
      <c r="CD152" s="383"/>
      <c r="CE152" s="383"/>
      <c r="CF152" s="383"/>
      <c r="CG152" s="383"/>
      <c r="CH152" s="383"/>
      <c r="CI152" s="383"/>
      <c r="CJ152" s="383"/>
      <c r="CK152" s="383"/>
      <c r="CL152" s="383"/>
      <c r="CM152" s="383"/>
      <c r="CN152" s="383"/>
      <c r="CO152" s="383"/>
      <c r="CP152" s="383"/>
      <c r="CQ152" s="383"/>
      <c r="CR152" s="383"/>
      <c r="CS152" s="383"/>
      <c r="CT152" s="383"/>
      <c r="CU152" s="383"/>
      <c r="CV152" s="383"/>
      <c r="CW152" s="383"/>
      <c r="CX152" s="383"/>
      <c r="CY152" s="383"/>
      <c r="CZ152" s="383"/>
      <c r="DA152" s="383"/>
      <c r="DB152" s="383"/>
      <c r="DC152" s="383"/>
      <c r="DD152" s="383"/>
      <c r="DE152" s="383"/>
      <c r="DF152" s="383"/>
      <c r="DG152" s="383"/>
      <c r="DH152" s="383"/>
      <c r="DI152" s="383"/>
      <c r="DJ152" s="383"/>
      <c r="DK152" s="383"/>
      <c r="DL152" s="383"/>
      <c r="DM152" s="383"/>
      <c r="DN152" s="383"/>
      <c r="DO152" s="383"/>
      <c r="DP152" s="383"/>
      <c r="DQ152" s="383"/>
      <c r="DR152" s="383"/>
      <c r="DS152" s="383"/>
      <c r="DT152" s="383"/>
      <c r="DU152" s="383"/>
      <c r="DV152" s="383"/>
      <c r="DW152" s="383"/>
      <c r="DX152" s="383"/>
      <c r="DY152" s="383"/>
      <c r="DZ152" s="383"/>
      <c r="EA152" s="383"/>
      <c r="EB152" s="383"/>
      <c r="EC152" s="383"/>
      <c r="ED152" s="383"/>
      <c r="EE152" s="383"/>
      <c r="EF152" s="383"/>
      <c r="EG152" s="383"/>
      <c r="EH152" s="383"/>
      <c r="EI152" s="383"/>
      <c r="EJ152" s="383"/>
      <c r="EK152" s="383"/>
      <c r="EL152" s="383"/>
      <c r="EM152" s="383"/>
      <c r="EN152" s="383"/>
      <c r="EO152" s="383"/>
      <c r="EP152" s="383"/>
      <c r="EQ152" s="383"/>
      <c r="ER152" s="383"/>
      <c r="ES152" s="383"/>
      <c r="ET152" s="383"/>
      <c r="EU152" s="383"/>
      <c r="EV152" s="383"/>
      <c r="EW152" s="383"/>
      <c r="EX152" s="383"/>
      <c r="EY152" s="383"/>
      <c r="EZ152" s="383"/>
      <c r="FA152" s="383"/>
      <c r="FB152" s="383"/>
      <c r="FC152" s="383"/>
      <c r="FD152" s="383"/>
      <c r="FE152" s="383"/>
      <c r="FF152" s="383"/>
      <c r="FG152" s="383"/>
      <c r="FH152" s="383"/>
      <c r="FI152" s="383"/>
      <c r="FJ152" s="383"/>
      <c r="FK152" s="383"/>
      <c r="FL152" s="383"/>
      <c r="FM152" s="383"/>
      <c r="FN152" s="383"/>
      <c r="FO152" s="383"/>
      <c r="FP152" s="383"/>
      <c r="FQ152" s="383"/>
      <c r="FR152" s="383"/>
      <c r="FS152" s="383"/>
      <c r="FT152" s="383"/>
      <c r="FU152" s="383"/>
      <c r="FV152" s="383"/>
      <c r="FW152" s="383"/>
      <c r="FX152" s="383"/>
      <c r="FY152" s="383"/>
      <c r="FZ152" s="383"/>
      <c r="GA152" s="383"/>
      <c r="GB152" s="383"/>
      <c r="GC152" s="383"/>
      <c r="GD152" s="383"/>
      <c r="GE152" s="383"/>
      <c r="GF152" s="383"/>
      <c r="GG152" s="383"/>
      <c r="GH152" s="383"/>
      <c r="GI152" s="383"/>
      <c r="GJ152" s="383"/>
      <c r="GK152" s="383"/>
      <c r="GL152" s="383"/>
      <c r="GM152" s="383"/>
      <c r="GN152" s="383"/>
      <c r="GO152" s="383"/>
      <c r="GP152" s="383"/>
      <c r="GQ152" s="383"/>
      <c r="GR152" s="383"/>
      <c r="GS152" s="383"/>
      <c r="GT152" s="383"/>
      <c r="GU152" s="383"/>
      <c r="GV152" s="383"/>
      <c r="GW152" s="383"/>
      <c r="GX152" s="383"/>
      <c r="GY152" s="383"/>
      <c r="GZ152" s="383"/>
      <c r="HA152" s="383"/>
      <c r="HB152" s="383"/>
      <c r="HC152" s="383"/>
      <c r="HD152" s="383"/>
      <c r="HE152" s="383"/>
      <c r="HF152" s="383"/>
      <c r="HG152" s="383"/>
      <c r="HH152" s="383"/>
      <c r="HI152" s="383"/>
      <c r="HJ152" s="383"/>
      <c r="HK152" s="383"/>
      <c r="HL152" s="383"/>
      <c r="HM152" s="383"/>
      <c r="HN152" s="383"/>
      <c r="HO152" s="383"/>
      <c r="HP152" s="383"/>
      <c r="HQ152" s="383"/>
      <c r="HR152" s="383"/>
      <c r="HS152" s="383"/>
      <c r="HT152" s="383"/>
      <c r="HU152" s="383"/>
      <c r="HV152" s="383"/>
      <c r="HW152" s="383"/>
      <c r="HX152" s="383"/>
      <c r="HY152" s="383"/>
      <c r="HZ152" s="383"/>
      <c r="IA152" s="383"/>
      <c r="IB152" s="383"/>
      <c r="IC152" s="383"/>
      <c r="ID152" s="383"/>
      <c r="IE152" s="383"/>
      <c r="IF152" s="383"/>
      <c r="IG152" s="383"/>
      <c r="IH152" s="383"/>
      <c r="II152" s="383"/>
      <c r="IJ152" s="383"/>
      <c r="IK152" s="383"/>
      <c r="IL152" s="383"/>
      <c r="IM152" s="383"/>
      <c r="IN152" s="383"/>
      <c r="IO152" s="383"/>
      <c r="IP152" s="383"/>
      <c r="IQ152" s="383"/>
      <c r="IR152" s="383"/>
      <c r="IS152" s="383"/>
      <c r="IT152" s="383"/>
      <c r="IU152" s="383"/>
      <c r="IV152" s="383"/>
      <c r="IW152" s="383"/>
      <c r="IX152" s="383"/>
      <c r="IY152" s="383"/>
      <c r="IZ152" s="383"/>
      <c r="JA152" s="383"/>
      <c r="JB152" s="383"/>
      <c r="JC152" s="383"/>
      <c r="JD152" s="383"/>
      <c r="JE152" s="383"/>
      <c r="JF152" s="383"/>
      <c r="JG152" s="383"/>
      <c r="JH152" s="383"/>
      <c r="JI152" s="383"/>
      <c r="JJ152" s="383"/>
      <c r="JK152" s="383"/>
      <c r="JL152" s="383"/>
      <c r="JM152" s="383"/>
      <c r="JN152" s="383"/>
      <c r="JO152" s="383"/>
      <c r="JP152" s="383"/>
      <c r="JQ152" s="383"/>
      <c r="JR152" s="383"/>
      <c r="JS152" s="383"/>
      <c r="JT152" s="383"/>
      <c r="JU152" s="383"/>
      <c r="JV152" s="383"/>
      <c r="JW152" s="383"/>
      <c r="JX152" s="383"/>
      <c r="JY152" s="383"/>
      <c r="JZ152" s="383"/>
      <c r="KA152" s="383"/>
      <c r="KB152" s="383"/>
      <c r="KC152" s="383"/>
      <c r="KD152" s="383"/>
      <c r="KE152" s="383"/>
      <c r="KF152" s="383"/>
      <c r="KG152" s="383"/>
      <c r="KH152" s="383"/>
      <c r="KI152" s="383"/>
      <c r="KJ152" s="383"/>
      <c r="KK152" s="383"/>
      <c r="KL152" s="383"/>
      <c r="KM152" s="383"/>
      <c r="KN152" s="383"/>
      <c r="KO152" s="383"/>
      <c r="KP152" s="383"/>
      <c r="KQ152" s="383"/>
      <c r="KR152" s="383"/>
      <c r="KS152" s="383"/>
      <c r="KT152" s="383"/>
      <c r="KU152" s="383"/>
      <c r="KV152" s="383"/>
      <c r="KW152" s="383"/>
      <c r="KX152" s="383"/>
      <c r="KY152" s="383"/>
      <c r="KZ152" s="383"/>
      <c r="LA152" s="383"/>
      <c r="LB152" s="383"/>
      <c r="LC152" s="383"/>
      <c r="LD152" s="383"/>
      <c r="LE152" s="383"/>
      <c r="LF152" s="383"/>
      <c r="LG152" s="383"/>
      <c r="LH152" s="383"/>
      <c r="LI152" s="383"/>
      <c r="LJ152" s="383"/>
      <c r="LK152" s="383"/>
      <c r="LL152" s="383"/>
      <c r="LM152" s="383"/>
      <c r="LN152" s="383"/>
      <c r="LO152" s="383"/>
      <c r="LP152" s="383"/>
      <c r="LQ152" s="383"/>
      <c r="LR152" s="383"/>
      <c r="LS152" s="383"/>
      <c r="LT152" s="383"/>
      <c r="LU152" s="383"/>
      <c r="LV152" s="383"/>
      <c r="LW152" s="383"/>
      <c r="LX152" s="383"/>
      <c r="LY152" s="383"/>
      <c r="LZ152" s="383"/>
      <c r="MA152" s="383"/>
      <c r="MB152" s="383"/>
      <c r="MC152" s="383"/>
      <c r="MD152" s="383"/>
      <c r="ME152" s="383"/>
      <c r="MF152" s="383"/>
      <c r="MG152" s="383"/>
      <c r="MH152" s="383"/>
      <c r="MI152" s="383"/>
      <c r="MJ152" s="383"/>
      <c r="MK152" s="383"/>
      <c r="ML152" s="383"/>
      <c r="MM152" s="383"/>
      <c r="MN152" s="383"/>
      <c r="MO152" s="383"/>
      <c r="MP152" s="383"/>
      <c r="MQ152" s="383"/>
      <c r="MR152" s="383"/>
      <c r="MS152" s="383"/>
      <c r="MT152" s="383"/>
      <c r="MU152" s="383"/>
      <c r="MV152" s="383"/>
      <c r="MW152" s="383"/>
      <c r="MX152" s="383"/>
      <c r="MY152" s="383"/>
      <c r="MZ152" s="383"/>
      <c r="NA152" s="383"/>
      <c r="NB152" s="383"/>
      <c r="NC152" s="383"/>
      <c r="ND152" s="383"/>
      <c r="NE152" s="383"/>
      <c r="NF152" s="383"/>
      <c r="NG152" s="383"/>
      <c r="NH152" s="383"/>
      <c r="NI152" s="383"/>
      <c r="NJ152" s="383"/>
      <c r="NK152" s="383"/>
      <c r="NL152" s="383"/>
      <c r="NM152" s="383"/>
      <c r="NN152" s="383"/>
      <c r="NO152" s="383"/>
      <c r="NP152" s="383"/>
      <c r="NQ152" s="383"/>
      <c r="NR152" s="383"/>
      <c r="NS152" s="383"/>
      <c r="NT152" s="383"/>
      <c r="NU152" s="383"/>
      <c r="NV152" s="383"/>
      <c r="NW152" s="383"/>
      <c r="NX152" s="383"/>
      <c r="NY152" s="383"/>
      <c r="NZ152" s="383"/>
      <c r="OA152" s="383"/>
      <c r="OB152" s="383"/>
      <c r="OC152" s="383"/>
      <c r="OD152" s="383"/>
      <c r="OE152" s="383"/>
      <c r="OF152" s="383"/>
      <c r="OG152" s="383"/>
      <c r="OH152" s="383"/>
      <c r="OI152" s="383"/>
      <c r="OJ152" s="383"/>
      <c r="OK152" s="383"/>
      <c r="OL152" s="383"/>
      <c r="OM152" s="383"/>
      <c r="ON152" s="383"/>
      <c r="OO152" s="383"/>
      <c r="OP152" s="383"/>
      <c r="OQ152" s="383"/>
      <c r="OR152" s="383"/>
      <c r="OS152" s="383"/>
      <c r="OT152" s="383"/>
      <c r="OU152" s="383"/>
      <c r="OV152" s="383"/>
      <c r="OW152" s="383"/>
      <c r="OX152" s="383"/>
      <c r="OY152" s="383"/>
      <c r="OZ152" s="383"/>
      <c r="PA152" s="383"/>
      <c r="PB152" s="383"/>
      <c r="PC152" s="383"/>
      <c r="PD152" s="383"/>
      <c r="PE152" s="383"/>
      <c r="PF152" s="383"/>
      <c r="PG152" s="383"/>
      <c r="PH152" s="383"/>
      <c r="PI152" s="383"/>
      <c r="PJ152" s="383"/>
      <c r="PK152" s="383"/>
      <c r="PL152" s="383"/>
      <c r="PM152" s="383"/>
      <c r="PN152" s="383"/>
      <c r="PO152" s="383"/>
      <c r="PP152" s="383"/>
      <c r="PQ152" s="383"/>
      <c r="PR152" s="383"/>
      <c r="PS152" s="383"/>
      <c r="PT152" s="383"/>
      <c r="PU152" s="383"/>
      <c r="PV152" s="383"/>
      <c r="PW152" s="383"/>
      <c r="PX152" s="383"/>
      <c r="PY152" s="383"/>
      <c r="PZ152" s="383"/>
      <c r="QA152" s="383"/>
      <c r="QB152" s="383"/>
      <c r="QC152" s="383"/>
      <c r="QD152" s="383"/>
      <c r="QE152" s="383"/>
      <c r="QF152" s="383"/>
      <c r="QG152" s="383"/>
      <c r="QH152" s="383"/>
      <c r="QI152" s="383"/>
      <c r="QJ152" s="383"/>
      <c r="QK152" s="383"/>
      <c r="QL152" s="383"/>
      <c r="QM152" s="383"/>
      <c r="QN152" s="383"/>
      <c r="QO152" s="383"/>
      <c r="QP152" s="383"/>
      <c r="QQ152" s="383"/>
      <c r="QR152" s="383"/>
      <c r="QS152" s="383"/>
      <c r="QT152" s="383"/>
      <c r="QU152" s="383"/>
      <c r="QV152" s="383"/>
      <c r="QW152" s="383"/>
      <c r="QX152" s="383"/>
      <c r="QY152" s="383"/>
      <c r="QZ152" s="383"/>
      <c r="RA152" s="383"/>
      <c r="RB152" s="383"/>
      <c r="RC152" s="383"/>
      <c r="RD152" s="383"/>
      <c r="RE152" s="383"/>
      <c r="RF152" s="383"/>
      <c r="RG152" s="383"/>
      <c r="RH152" s="383"/>
      <c r="RI152" s="383"/>
      <c r="RJ152" s="383"/>
      <c r="RK152" s="383"/>
      <c r="RL152" s="383"/>
      <c r="RM152" s="383"/>
      <c r="RN152" s="383"/>
      <c r="RO152" s="383"/>
      <c r="RP152" s="383"/>
      <c r="RQ152" s="383"/>
      <c r="RR152" s="383"/>
      <c r="RS152" s="383"/>
      <c r="RT152" s="383"/>
      <c r="RU152" s="383"/>
      <c r="RV152" s="383"/>
      <c r="RW152" s="383"/>
      <c r="RX152" s="383"/>
      <c r="RY152" s="383"/>
      <c r="RZ152" s="383"/>
      <c r="SA152" s="383"/>
      <c r="SB152" s="383"/>
      <c r="SC152" s="383"/>
      <c r="SD152" s="383"/>
      <c r="SE152" s="383"/>
      <c r="SF152" s="383"/>
      <c r="SG152" s="383"/>
      <c r="SH152" s="383"/>
      <c r="SI152" s="383"/>
      <c r="SJ152" s="383"/>
      <c r="SK152" s="383"/>
      <c r="SL152" s="383"/>
      <c r="SM152" s="383"/>
      <c r="SN152" s="383"/>
      <c r="SO152" s="383"/>
      <c r="SP152" s="383"/>
      <c r="SQ152" s="383"/>
      <c r="SR152" s="383"/>
      <c r="SS152" s="383"/>
      <c r="ST152" s="383"/>
      <c r="SU152" s="383"/>
      <c r="SV152" s="383"/>
      <c r="SW152" s="383"/>
      <c r="SX152" s="383"/>
      <c r="SY152" s="383"/>
      <c r="SZ152" s="383"/>
      <c r="TA152" s="383"/>
      <c r="TB152" s="383"/>
      <c r="TC152" s="383"/>
      <c r="TD152" s="383"/>
      <c r="TE152" s="383"/>
      <c r="TF152" s="383"/>
      <c r="TG152" s="383"/>
      <c r="TH152" s="383"/>
      <c r="TI152" s="383"/>
      <c r="TJ152" s="383"/>
      <c r="TK152" s="383"/>
      <c r="TL152" s="383"/>
      <c r="TM152" s="383"/>
      <c r="TN152" s="383"/>
      <c r="TO152" s="383"/>
      <c r="TP152" s="383"/>
      <c r="TQ152" s="383"/>
      <c r="TR152" s="383"/>
      <c r="TS152" s="383"/>
      <c r="TT152" s="383"/>
      <c r="TU152" s="383"/>
      <c r="TV152" s="383"/>
      <c r="TW152" s="383"/>
      <c r="TX152" s="383"/>
      <c r="TY152" s="383"/>
      <c r="TZ152" s="383"/>
      <c r="UA152" s="383"/>
      <c r="UB152" s="383"/>
      <c r="UC152" s="383"/>
      <c r="UD152" s="383"/>
      <c r="UE152" s="383"/>
      <c r="UF152" s="383"/>
      <c r="UG152" s="383"/>
      <c r="UH152" s="383"/>
      <c r="UI152" s="383"/>
      <c r="UJ152" s="383"/>
      <c r="UK152" s="383"/>
      <c r="UL152" s="383"/>
      <c r="UM152" s="383"/>
      <c r="UN152" s="383"/>
      <c r="UO152" s="383"/>
      <c r="UP152" s="383"/>
      <c r="UQ152" s="383"/>
      <c r="UR152" s="383"/>
      <c r="US152" s="383"/>
      <c r="UT152" s="383"/>
      <c r="UU152" s="383"/>
      <c r="UV152" s="383"/>
      <c r="UW152" s="383"/>
      <c r="UX152" s="383"/>
      <c r="UY152" s="383"/>
      <c r="UZ152" s="383"/>
      <c r="VA152" s="383"/>
      <c r="VB152" s="383"/>
      <c r="VC152" s="383"/>
      <c r="VD152" s="383"/>
      <c r="VE152" s="383"/>
      <c r="VF152" s="383"/>
      <c r="VG152" s="383"/>
      <c r="VH152" s="383"/>
      <c r="VI152" s="383"/>
      <c r="VJ152" s="383"/>
      <c r="VK152" s="383"/>
      <c r="VL152" s="383"/>
      <c r="VM152" s="383"/>
      <c r="VN152" s="383"/>
      <c r="VO152" s="383"/>
      <c r="VP152" s="383"/>
      <c r="VQ152" s="383"/>
      <c r="VR152" s="383"/>
      <c r="VS152" s="383"/>
      <c r="VT152" s="383"/>
      <c r="VU152" s="383"/>
      <c r="VV152" s="383"/>
      <c r="VW152" s="383"/>
      <c r="VX152" s="383"/>
      <c r="VY152" s="383"/>
      <c r="VZ152" s="383"/>
      <c r="WA152" s="383"/>
      <c r="WB152" s="383"/>
      <c r="WC152" s="383"/>
      <c r="WD152" s="383"/>
      <c r="WE152" s="383"/>
      <c r="WF152" s="383"/>
      <c r="WG152" s="383"/>
      <c r="WH152" s="383"/>
      <c r="WI152" s="383"/>
      <c r="WJ152" s="383"/>
      <c r="WK152" s="383"/>
      <c r="WL152" s="383"/>
      <c r="WM152" s="383"/>
      <c r="WN152" s="383"/>
      <c r="WO152" s="383"/>
      <c r="WP152" s="383"/>
      <c r="WQ152" s="383"/>
      <c r="WR152" s="383"/>
      <c r="WS152" s="383"/>
      <c r="WT152" s="383"/>
      <c r="WU152" s="383"/>
      <c r="WV152" s="383"/>
      <c r="WW152" s="383"/>
      <c r="WX152" s="383"/>
      <c r="WY152" s="383"/>
      <c r="WZ152" s="383"/>
      <c r="XA152" s="383"/>
      <c r="XB152" s="383"/>
      <c r="XC152" s="383"/>
      <c r="XD152" s="383"/>
      <c r="XE152" s="383"/>
      <c r="XF152" s="383"/>
      <c r="XG152" s="383"/>
      <c r="XH152" s="383"/>
      <c r="XI152" s="383"/>
      <c r="XJ152" s="383"/>
      <c r="XK152" s="383"/>
      <c r="XL152" s="383"/>
      <c r="XM152" s="383"/>
      <c r="XN152" s="383"/>
      <c r="XO152" s="383"/>
      <c r="XP152" s="383"/>
      <c r="XQ152" s="383"/>
      <c r="XR152" s="383"/>
      <c r="XS152" s="383"/>
      <c r="XT152" s="383"/>
      <c r="XU152" s="383"/>
      <c r="XV152" s="383"/>
      <c r="XW152" s="383"/>
      <c r="XX152" s="383"/>
      <c r="XY152" s="383"/>
      <c r="XZ152" s="383"/>
      <c r="YA152" s="383"/>
      <c r="YB152" s="383"/>
      <c r="YC152" s="383"/>
      <c r="YD152" s="383"/>
      <c r="YE152" s="383"/>
      <c r="YF152" s="383"/>
      <c r="YG152" s="383"/>
      <c r="YH152" s="383"/>
      <c r="YI152" s="383"/>
      <c r="YJ152" s="383"/>
      <c r="YK152" s="383"/>
      <c r="YL152" s="383"/>
      <c r="YM152" s="383"/>
      <c r="YN152" s="383"/>
      <c r="YO152" s="383"/>
      <c r="YP152" s="383"/>
      <c r="YQ152" s="383"/>
      <c r="YR152" s="383"/>
      <c r="YS152" s="383"/>
      <c r="YT152" s="383"/>
      <c r="YU152" s="383"/>
      <c r="YV152" s="383"/>
      <c r="YW152" s="383"/>
      <c r="YX152" s="383"/>
      <c r="YY152" s="383"/>
      <c r="YZ152" s="383"/>
      <c r="ZA152" s="383"/>
      <c r="ZB152" s="383"/>
      <c r="ZC152" s="383"/>
      <c r="ZD152" s="383"/>
      <c r="ZE152" s="383"/>
      <c r="ZF152" s="383"/>
      <c r="ZG152" s="383"/>
      <c r="ZH152" s="383"/>
      <c r="ZI152" s="383"/>
      <c r="ZJ152" s="383"/>
      <c r="ZK152" s="383"/>
      <c r="ZL152" s="383"/>
      <c r="ZM152" s="383"/>
      <c r="ZN152" s="383"/>
      <c r="ZO152" s="383"/>
      <c r="ZP152" s="383"/>
      <c r="ZQ152" s="383"/>
      <c r="ZR152" s="383"/>
      <c r="ZS152" s="383"/>
      <c r="ZT152" s="383"/>
      <c r="ZU152" s="383"/>
      <c r="ZV152" s="383"/>
      <c r="ZW152" s="383"/>
      <c r="ZX152" s="383"/>
      <c r="ZY152" s="383"/>
      <c r="ZZ152" s="383"/>
      <c r="AAA152" s="383"/>
      <c r="AAB152" s="383"/>
      <c r="AAC152" s="383"/>
      <c r="AAD152" s="383"/>
      <c r="AAE152" s="383"/>
      <c r="AAF152" s="383"/>
      <c r="AAG152" s="383"/>
      <c r="AAH152" s="383"/>
      <c r="AAI152" s="383"/>
      <c r="AAJ152" s="383"/>
      <c r="AAK152" s="383"/>
      <c r="AAL152" s="383"/>
      <c r="AAM152" s="383"/>
      <c r="AAN152" s="383"/>
      <c r="AAO152" s="383"/>
      <c r="AAP152" s="383"/>
      <c r="AAQ152" s="383"/>
      <c r="AAR152" s="383"/>
      <c r="AAS152" s="383"/>
      <c r="AAT152" s="383"/>
      <c r="AAU152" s="383"/>
      <c r="AAV152" s="383"/>
      <c r="AAW152" s="383"/>
      <c r="AAX152" s="383"/>
      <c r="AAY152" s="383"/>
      <c r="AAZ152" s="383"/>
      <c r="ABA152" s="383"/>
      <c r="ABB152" s="383"/>
      <c r="ABC152" s="383"/>
      <c r="ABD152" s="383"/>
      <c r="ABE152" s="383"/>
      <c r="ABF152" s="383"/>
      <c r="ABG152" s="383"/>
      <c r="ABH152" s="383"/>
      <c r="ABI152" s="383"/>
      <c r="ABJ152" s="383"/>
      <c r="ABK152" s="383"/>
      <c r="ABL152" s="383"/>
      <c r="ABM152" s="383"/>
      <c r="ABN152" s="383"/>
      <c r="ABO152" s="383"/>
      <c r="ABP152" s="383"/>
      <c r="ABQ152" s="383"/>
      <c r="ABR152" s="383"/>
      <c r="ABS152" s="383"/>
      <c r="ABT152" s="383"/>
      <c r="ABU152" s="383"/>
      <c r="ABV152" s="383"/>
      <c r="ABW152" s="383"/>
      <c r="ABX152" s="383"/>
      <c r="ABY152" s="383"/>
      <c r="ABZ152" s="383"/>
      <c r="ACA152" s="383"/>
      <c r="ACB152" s="383"/>
      <c r="ACC152" s="383"/>
      <c r="ACD152" s="383"/>
      <c r="ACE152" s="383"/>
      <c r="ACF152" s="383"/>
      <c r="ACG152" s="383"/>
      <c r="ACH152" s="383"/>
      <c r="ACI152" s="383"/>
      <c r="ACJ152" s="383"/>
      <c r="ACK152" s="383"/>
      <c r="ACL152" s="383"/>
      <c r="ACM152" s="383"/>
      <c r="ACN152" s="383"/>
      <c r="ACO152" s="383"/>
      <c r="ACP152" s="383"/>
      <c r="ACQ152" s="383"/>
      <c r="ACR152" s="383"/>
      <c r="ACS152" s="383"/>
      <c r="ACT152" s="383"/>
      <c r="ACU152" s="383"/>
      <c r="ACV152" s="383"/>
      <c r="ACW152" s="383"/>
      <c r="ACX152" s="383"/>
      <c r="ACY152" s="383"/>
      <c r="ACZ152" s="383"/>
      <c r="ADA152" s="383"/>
      <c r="ADB152" s="383"/>
      <c r="ADC152" s="383"/>
      <c r="ADD152" s="383"/>
      <c r="ADE152" s="383"/>
      <c r="ADF152" s="383"/>
      <c r="ADG152" s="383"/>
      <c r="ADH152" s="383"/>
      <c r="ADI152" s="383"/>
      <c r="ADJ152" s="383"/>
      <c r="ADK152" s="383"/>
      <c r="ADL152" s="383"/>
      <c r="ADM152" s="383"/>
      <c r="ADN152" s="383"/>
      <c r="ADO152" s="383"/>
      <c r="ADP152" s="383"/>
      <c r="ADQ152" s="383"/>
      <c r="ADR152" s="383"/>
      <c r="ADS152" s="383"/>
      <c r="ADT152" s="383"/>
      <c r="ADU152" s="383"/>
      <c r="ADV152" s="383"/>
      <c r="ADW152" s="383"/>
      <c r="ADX152" s="383"/>
      <c r="ADY152" s="383"/>
      <c r="ADZ152" s="383"/>
      <c r="AEA152" s="383"/>
      <c r="AEB152" s="383"/>
      <c r="AEC152" s="383"/>
      <c r="AED152" s="383"/>
      <c r="AEE152" s="383"/>
      <c r="AEF152" s="383"/>
      <c r="AEG152" s="383"/>
      <c r="AEH152" s="383"/>
      <c r="AEI152" s="383"/>
      <c r="AEJ152" s="383"/>
      <c r="AEK152" s="383"/>
      <c r="AEL152" s="383"/>
      <c r="AEM152" s="383"/>
      <c r="AEN152" s="383"/>
      <c r="AEO152" s="383"/>
      <c r="AEP152" s="383"/>
      <c r="AEQ152" s="383"/>
      <c r="AER152" s="383"/>
      <c r="AES152" s="383"/>
      <c r="AET152" s="383"/>
      <c r="AEU152" s="383"/>
      <c r="AEV152" s="383"/>
      <c r="AEW152" s="383"/>
      <c r="AEX152" s="383"/>
      <c r="AEY152" s="383"/>
      <c r="AEZ152" s="383"/>
      <c r="AFA152" s="383"/>
      <c r="AFB152" s="383"/>
      <c r="AFC152" s="383"/>
      <c r="AFD152" s="383"/>
      <c r="AFE152" s="383"/>
      <c r="AFF152" s="383"/>
      <c r="AFG152" s="383"/>
      <c r="AFH152" s="383"/>
      <c r="AFI152" s="383"/>
      <c r="AFJ152" s="383"/>
      <c r="AFK152" s="383"/>
      <c r="AFL152" s="383"/>
      <c r="AFM152" s="383"/>
      <c r="AFN152" s="383"/>
      <c r="AFO152" s="383"/>
      <c r="AFP152" s="383"/>
      <c r="AFQ152" s="383"/>
      <c r="AFR152" s="383"/>
      <c r="AFS152" s="383"/>
      <c r="AFT152" s="383"/>
      <c r="AFU152" s="383"/>
      <c r="AFV152" s="383"/>
      <c r="AFW152" s="383"/>
      <c r="AFX152" s="383"/>
      <c r="AFY152" s="383"/>
      <c r="AFZ152" s="383"/>
      <c r="AGA152" s="383"/>
      <c r="AGB152" s="383"/>
      <c r="AGC152" s="383"/>
      <c r="AGD152" s="383"/>
      <c r="AGE152" s="383"/>
      <c r="AGF152" s="383"/>
      <c r="AGG152" s="383"/>
      <c r="AGH152" s="383"/>
      <c r="AGI152" s="383"/>
      <c r="AGJ152" s="383"/>
      <c r="AGK152" s="383"/>
      <c r="AGL152" s="383"/>
      <c r="AGM152" s="383"/>
      <c r="AGN152" s="383"/>
      <c r="AGO152" s="383"/>
      <c r="AGP152" s="383"/>
      <c r="AGQ152" s="383"/>
      <c r="AGR152" s="383"/>
      <c r="AGS152" s="383"/>
      <c r="AGT152" s="383"/>
      <c r="AGU152" s="383"/>
      <c r="AGV152" s="383"/>
      <c r="AGW152" s="383"/>
      <c r="AGX152" s="383"/>
      <c r="AGY152" s="383"/>
      <c r="AGZ152" s="383"/>
      <c r="AHA152" s="383"/>
      <c r="AHB152" s="383"/>
      <c r="AHC152" s="383"/>
      <c r="AHD152" s="383"/>
      <c r="AHE152" s="383"/>
      <c r="AHF152" s="383"/>
      <c r="AHG152" s="383"/>
      <c r="AHH152" s="383"/>
      <c r="AHI152" s="383"/>
      <c r="AHJ152" s="383"/>
      <c r="AHK152" s="383"/>
      <c r="AHL152" s="383"/>
      <c r="AHM152" s="383"/>
      <c r="AHN152" s="383"/>
      <c r="AHO152" s="383"/>
      <c r="AHP152" s="383"/>
      <c r="AHQ152" s="383"/>
      <c r="AHR152" s="383"/>
      <c r="AHS152" s="383"/>
      <c r="AHT152" s="383"/>
      <c r="AHU152" s="383"/>
      <c r="AHV152" s="383"/>
      <c r="AHW152" s="383"/>
      <c r="AHX152" s="383"/>
      <c r="AHY152" s="383"/>
      <c r="AHZ152" s="383"/>
      <c r="AIA152" s="383"/>
      <c r="AIB152" s="383"/>
      <c r="AIC152" s="383"/>
      <c r="AID152" s="383"/>
      <c r="AIE152" s="383"/>
      <c r="AIF152" s="383"/>
      <c r="AIG152" s="383"/>
      <c r="AIH152" s="383"/>
      <c r="AII152" s="383"/>
      <c r="AIJ152" s="383"/>
      <c r="AIK152" s="383"/>
      <c r="AIL152" s="383"/>
      <c r="AIM152" s="383"/>
      <c r="AIN152" s="383"/>
      <c r="AIO152" s="383"/>
      <c r="AIP152" s="383"/>
      <c r="AIQ152" s="383"/>
      <c r="AIR152" s="383"/>
      <c r="AIS152" s="383"/>
      <c r="AIT152" s="383"/>
      <c r="AIU152" s="383"/>
      <c r="AIV152" s="383"/>
      <c r="AIW152" s="383"/>
      <c r="AIX152" s="383"/>
      <c r="AIY152" s="383"/>
      <c r="AIZ152" s="383"/>
      <c r="AJA152" s="383"/>
      <c r="AJB152" s="383"/>
      <c r="AJC152" s="383"/>
      <c r="AJD152" s="383"/>
      <c r="AJE152" s="383"/>
      <c r="AJF152" s="383"/>
      <c r="AJG152" s="383"/>
      <c r="AJH152" s="383"/>
      <c r="AJI152" s="383"/>
      <c r="AJJ152" s="383"/>
      <c r="AJK152" s="383"/>
      <c r="AJL152" s="383"/>
      <c r="AJM152" s="383"/>
      <c r="AJN152" s="383"/>
      <c r="AJO152" s="383"/>
      <c r="AJP152" s="383"/>
      <c r="AJQ152" s="383"/>
      <c r="AJR152" s="383"/>
      <c r="AJS152" s="383"/>
      <c r="AJT152" s="383"/>
      <c r="AJU152" s="383"/>
      <c r="AJV152" s="383"/>
      <c r="AJW152" s="383"/>
      <c r="AJX152" s="383"/>
      <c r="AJY152" s="383"/>
      <c r="AJZ152" s="383"/>
      <c r="AKA152" s="383"/>
      <c r="AKB152" s="383"/>
      <c r="AKC152" s="383"/>
      <c r="AKD152" s="383"/>
      <c r="AKE152" s="383"/>
      <c r="AKF152" s="383"/>
      <c r="AKG152" s="383"/>
      <c r="AKH152" s="383"/>
      <c r="AKI152" s="383"/>
      <c r="AKJ152" s="383"/>
      <c r="AKK152" s="383"/>
      <c r="AKL152" s="383"/>
      <c r="AKM152" s="383"/>
      <c r="AKN152" s="383"/>
      <c r="AKO152" s="383"/>
      <c r="AKP152" s="383"/>
      <c r="AKQ152" s="383"/>
      <c r="AKR152" s="383"/>
      <c r="AKS152" s="383"/>
      <c r="AKT152" s="383"/>
      <c r="AKU152" s="383"/>
      <c r="AKV152" s="383"/>
      <c r="AKW152" s="383"/>
      <c r="AKX152" s="383"/>
      <c r="AKY152" s="383"/>
      <c r="AKZ152" s="383"/>
      <c r="ALA152" s="383"/>
      <c r="ALB152" s="383"/>
      <c r="ALC152" s="383"/>
      <c r="ALD152" s="383"/>
      <c r="ALE152" s="383"/>
      <c r="ALF152" s="383"/>
      <c r="ALG152" s="383"/>
      <c r="ALH152" s="383"/>
      <c r="ALI152" s="383"/>
      <c r="ALJ152" s="383"/>
      <c r="ALK152" s="383"/>
      <c r="ALL152" s="383"/>
      <c r="ALM152" s="383"/>
      <c r="ALN152" s="383"/>
      <c r="ALO152" s="383"/>
      <c r="ALP152" s="383"/>
      <c r="ALQ152" s="383"/>
      <c r="ALR152" s="383"/>
      <c r="ALS152" s="383"/>
      <c r="ALT152" s="383"/>
      <c r="ALU152" s="383"/>
      <c r="ALV152" s="383"/>
      <c r="ALW152" s="383"/>
      <c r="ALX152" s="383"/>
      <c r="ALY152" s="383"/>
      <c r="ALZ152" s="383"/>
      <c r="AMA152" s="383"/>
      <c r="AMB152" s="383"/>
      <c r="AMC152" s="383"/>
      <c r="AMD152" s="383"/>
      <c r="AME152" s="383"/>
      <c r="AMF152" s="383"/>
      <c r="AMG152" s="383"/>
      <c r="AMH152" s="383"/>
      <c r="AMI152" s="383"/>
      <c r="AMJ152" s="383"/>
      <c r="AMK152" s="383"/>
      <c r="AML152" s="383"/>
      <c r="AMM152" s="383"/>
      <c r="AMN152" s="383"/>
      <c r="AMO152" s="383"/>
      <c r="AMP152" s="383"/>
      <c r="AMQ152" s="383"/>
      <c r="AMR152" s="383"/>
      <c r="AMS152" s="383"/>
      <c r="AMT152" s="383"/>
      <c r="AMU152" s="383"/>
      <c r="AMV152" s="383"/>
      <c r="AMW152" s="383"/>
      <c r="AMX152" s="383"/>
      <c r="AMY152" s="383"/>
      <c r="AMZ152" s="383"/>
      <c r="ANA152" s="383"/>
      <c r="ANB152" s="383"/>
      <c r="ANC152" s="383"/>
      <c r="AND152" s="383"/>
      <c r="ANE152" s="383"/>
      <c r="ANF152" s="383"/>
      <c r="ANG152" s="383"/>
      <c r="ANH152" s="383"/>
      <c r="ANI152" s="383"/>
      <c r="ANJ152" s="383"/>
      <c r="ANK152" s="383"/>
      <c r="ANL152" s="383"/>
      <c r="ANM152" s="383"/>
      <c r="ANN152" s="383"/>
      <c r="ANO152" s="383"/>
      <c r="ANP152" s="383"/>
      <c r="ANQ152" s="383"/>
      <c r="ANR152" s="383"/>
      <c r="ANS152" s="383"/>
      <c r="ANT152" s="383"/>
      <c r="ANU152" s="383"/>
      <c r="ANV152" s="383"/>
      <c r="ANW152" s="383"/>
      <c r="ANX152" s="383"/>
      <c r="ANY152" s="383"/>
      <c r="ANZ152" s="383"/>
      <c r="AOA152" s="383"/>
      <c r="AOB152" s="383"/>
      <c r="AOC152" s="383"/>
      <c r="AOD152" s="383"/>
      <c r="AOE152" s="383"/>
      <c r="AOF152" s="383"/>
      <c r="AOG152" s="383"/>
      <c r="AOH152" s="383"/>
      <c r="AOI152" s="383"/>
      <c r="AOJ152" s="383"/>
      <c r="AOK152" s="383"/>
      <c r="AOL152" s="383"/>
      <c r="AOM152" s="383"/>
      <c r="AON152" s="383"/>
      <c r="AOO152" s="383"/>
      <c r="AOP152" s="383"/>
      <c r="AOQ152" s="383"/>
      <c r="AOR152" s="383"/>
      <c r="AOS152" s="383"/>
      <c r="AOT152" s="383"/>
      <c r="AOU152" s="383"/>
      <c r="AOV152" s="383"/>
      <c r="AOW152" s="383"/>
      <c r="AOX152" s="383"/>
      <c r="AOY152" s="383"/>
      <c r="AOZ152" s="383"/>
      <c r="APA152" s="383"/>
      <c r="APB152" s="383"/>
      <c r="APC152" s="383"/>
      <c r="APD152" s="383"/>
      <c r="APE152" s="383"/>
      <c r="APF152" s="383"/>
      <c r="APG152" s="383"/>
      <c r="APH152" s="383"/>
      <c r="API152" s="383"/>
      <c r="APJ152" s="383"/>
      <c r="APK152" s="383"/>
      <c r="APL152" s="383"/>
      <c r="APM152" s="383"/>
      <c r="APN152" s="383"/>
      <c r="APO152" s="383"/>
      <c r="APP152" s="383"/>
      <c r="APQ152" s="383"/>
      <c r="APR152" s="383"/>
      <c r="APS152" s="383"/>
      <c r="APT152" s="383"/>
      <c r="APU152" s="383"/>
      <c r="APV152" s="383"/>
      <c r="APW152" s="383"/>
      <c r="APX152" s="383"/>
      <c r="APY152" s="383"/>
      <c r="APZ152" s="383"/>
      <c r="AQA152" s="383"/>
      <c r="AQB152" s="383"/>
      <c r="AQC152" s="383"/>
      <c r="AQD152" s="383"/>
      <c r="AQE152" s="383"/>
      <c r="AQF152" s="383"/>
      <c r="AQG152" s="383"/>
      <c r="AQH152" s="383"/>
      <c r="AQI152" s="383"/>
      <c r="AQJ152" s="383"/>
      <c r="AQK152" s="383"/>
      <c r="AQL152" s="383"/>
      <c r="AQM152" s="383"/>
      <c r="AQN152" s="383"/>
      <c r="AQO152" s="383"/>
      <c r="AQP152" s="383"/>
      <c r="AQQ152" s="383"/>
      <c r="AQR152" s="383"/>
      <c r="AQS152" s="383"/>
      <c r="AQT152" s="383"/>
      <c r="AQU152" s="383"/>
      <c r="AQV152" s="383"/>
      <c r="AQW152" s="383"/>
      <c r="AQX152" s="383"/>
      <c r="AQY152" s="383"/>
      <c r="AQZ152" s="383"/>
      <c r="ARA152" s="383"/>
      <c r="ARB152" s="383"/>
      <c r="ARC152" s="383"/>
      <c r="ARD152" s="383"/>
      <c r="ARE152" s="383"/>
      <c r="ARF152" s="383"/>
      <c r="ARG152" s="383"/>
      <c r="ARH152" s="383"/>
      <c r="ARI152" s="383"/>
      <c r="ARJ152" s="383"/>
      <c r="ARK152" s="383"/>
      <c r="ARL152" s="383"/>
      <c r="ARM152" s="383"/>
      <c r="ARN152" s="383"/>
      <c r="ARO152" s="383"/>
      <c r="ARP152" s="383"/>
      <c r="ARQ152" s="383"/>
      <c r="ARR152" s="383"/>
      <c r="ARS152" s="383"/>
      <c r="ART152" s="383"/>
      <c r="ARU152" s="383"/>
      <c r="ARV152" s="383"/>
      <c r="ARW152" s="383"/>
      <c r="ARX152" s="383"/>
      <c r="ARY152" s="383"/>
      <c r="ARZ152" s="383"/>
      <c r="ASA152" s="383"/>
      <c r="ASB152" s="383"/>
      <c r="ASC152" s="383"/>
      <c r="ASD152" s="383"/>
      <c r="ASE152" s="383"/>
      <c r="ASF152" s="383"/>
      <c r="ASG152" s="383"/>
      <c r="ASH152" s="383"/>
      <c r="ASI152" s="383"/>
      <c r="ASJ152" s="383"/>
      <c r="ASK152" s="383"/>
      <c r="ASL152" s="383"/>
      <c r="ASM152" s="383"/>
      <c r="ASN152" s="383"/>
      <c r="ASO152" s="383"/>
      <c r="ASP152" s="383"/>
      <c r="ASQ152" s="383"/>
      <c r="ASR152" s="383"/>
      <c r="ASS152" s="383"/>
      <c r="AST152" s="383"/>
      <c r="ASU152" s="383"/>
      <c r="ASV152" s="383"/>
      <c r="ASW152" s="383"/>
      <c r="ASX152" s="383"/>
      <c r="ASY152" s="383"/>
      <c r="ASZ152" s="383"/>
      <c r="ATA152" s="383"/>
      <c r="ATB152" s="383"/>
      <c r="ATC152" s="383"/>
      <c r="ATD152" s="383"/>
      <c r="ATE152" s="383"/>
      <c r="ATF152" s="383"/>
      <c r="ATG152" s="383"/>
      <c r="ATH152" s="383"/>
      <c r="ATI152" s="383"/>
      <c r="ATJ152" s="383"/>
      <c r="ATK152" s="383"/>
      <c r="ATL152" s="383"/>
      <c r="ATM152" s="383"/>
      <c r="ATN152" s="383"/>
      <c r="ATO152" s="383"/>
      <c r="ATP152" s="383"/>
      <c r="ATQ152" s="383"/>
      <c r="ATR152" s="383"/>
      <c r="ATS152" s="383"/>
      <c r="ATT152" s="383"/>
      <c r="ATU152" s="383"/>
      <c r="ATV152" s="383"/>
      <c r="ATW152" s="383"/>
      <c r="ATX152" s="383"/>
      <c r="ATY152" s="383"/>
      <c r="ATZ152" s="383"/>
      <c r="AUA152" s="383"/>
      <c r="AUB152" s="383"/>
      <c r="AUC152" s="383"/>
      <c r="AUD152" s="383"/>
      <c r="AUE152" s="383"/>
      <c r="AUF152" s="383"/>
      <c r="AUG152" s="383"/>
      <c r="AUH152" s="383"/>
      <c r="AUI152" s="383"/>
      <c r="AUJ152" s="383"/>
      <c r="AUK152" s="383"/>
      <c r="AUL152" s="383"/>
      <c r="AUM152" s="383"/>
      <c r="AUN152" s="383"/>
      <c r="AUO152" s="383"/>
      <c r="AUP152" s="383"/>
      <c r="AUQ152" s="383"/>
      <c r="AUR152" s="383"/>
      <c r="AUS152" s="383"/>
      <c r="AUT152" s="383"/>
      <c r="AUU152" s="383"/>
      <c r="AUV152" s="383"/>
      <c r="AUW152" s="383"/>
      <c r="AUX152" s="383"/>
      <c r="AUY152" s="383"/>
      <c r="AUZ152" s="383"/>
      <c r="AVA152" s="383"/>
      <c r="AVB152" s="383"/>
      <c r="AVC152" s="383"/>
      <c r="AVD152" s="383"/>
      <c r="AVE152" s="383"/>
      <c r="AVF152" s="383"/>
      <c r="AVG152" s="383"/>
      <c r="AVH152" s="383"/>
      <c r="AVI152" s="383"/>
      <c r="AVJ152" s="383"/>
      <c r="AVK152" s="383"/>
      <c r="AVL152" s="383"/>
      <c r="AVM152" s="383"/>
      <c r="AVN152" s="383"/>
      <c r="AVO152" s="383"/>
      <c r="AVP152" s="383"/>
      <c r="AVQ152" s="383"/>
      <c r="AVR152" s="383"/>
      <c r="AVS152" s="383"/>
      <c r="AVT152" s="383"/>
      <c r="AVU152" s="383"/>
      <c r="AVV152" s="383"/>
      <c r="AVW152" s="383"/>
      <c r="AVX152" s="383"/>
      <c r="AVY152" s="383"/>
      <c r="AVZ152" s="383"/>
      <c r="AWA152" s="383"/>
      <c r="AWB152" s="383"/>
      <c r="AWC152" s="383"/>
      <c r="AWD152" s="383"/>
      <c r="AWE152" s="383"/>
      <c r="AWF152" s="383"/>
      <c r="AWG152" s="383"/>
      <c r="AWH152" s="383"/>
      <c r="AWI152" s="383"/>
      <c r="AWJ152" s="383"/>
      <c r="AWK152" s="383"/>
      <c r="AWL152" s="383"/>
      <c r="AWM152" s="383"/>
      <c r="AWN152" s="383"/>
      <c r="AWO152" s="383"/>
      <c r="AWP152" s="383"/>
      <c r="AWQ152" s="383"/>
      <c r="AWR152" s="383"/>
      <c r="AWS152" s="383"/>
      <c r="AWT152" s="383"/>
      <c r="AWU152" s="383"/>
      <c r="AWV152" s="383"/>
      <c r="AWW152" s="383"/>
      <c r="AWX152" s="383"/>
      <c r="AWY152" s="383"/>
      <c r="AWZ152" s="383"/>
      <c r="AXA152" s="383"/>
      <c r="AXB152" s="383"/>
      <c r="AXC152" s="383"/>
      <c r="AXD152" s="383"/>
      <c r="AXE152" s="383"/>
      <c r="AXF152" s="383"/>
      <c r="AXG152" s="383"/>
      <c r="AXH152" s="383"/>
      <c r="AXI152" s="383"/>
      <c r="AXJ152" s="383"/>
      <c r="AXK152" s="383"/>
      <c r="AXL152" s="383"/>
      <c r="AXM152" s="383"/>
      <c r="AXN152" s="383"/>
      <c r="AXO152" s="383"/>
      <c r="AXP152" s="383"/>
      <c r="AXQ152" s="383"/>
      <c r="AXR152" s="383"/>
      <c r="AXS152" s="383"/>
      <c r="AXT152" s="383"/>
      <c r="AXU152" s="383"/>
      <c r="AXV152" s="383"/>
      <c r="AXW152" s="383"/>
      <c r="AXX152" s="383"/>
      <c r="AXY152" s="383"/>
      <c r="AXZ152" s="383"/>
      <c r="AYA152" s="383"/>
      <c r="AYB152" s="383"/>
      <c r="AYC152" s="383"/>
      <c r="AYD152" s="383"/>
      <c r="AYE152" s="383"/>
      <c r="AYF152" s="383"/>
      <c r="AYG152" s="383"/>
      <c r="AYH152" s="383"/>
      <c r="AYI152" s="383"/>
      <c r="AYJ152" s="383"/>
      <c r="AYK152" s="383"/>
      <c r="AYL152" s="383"/>
      <c r="AYM152" s="383"/>
      <c r="AYN152" s="383"/>
      <c r="AYO152" s="383"/>
      <c r="AYP152" s="383"/>
      <c r="AYQ152" s="383"/>
      <c r="AYR152" s="383"/>
      <c r="AYS152" s="383"/>
      <c r="AYT152" s="383"/>
      <c r="AYU152" s="383"/>
      <c r="AYV152" s="383"/>
      <c r="AYW152" s="383"/>
      <c r="AYX152" s="383"/>
      <c r="AYY152" s="383"/>
      <c r="AYZ152" s="383"/>
      <c r="AZA152" s="383"/>
      <c r="AZB152" s="383"/>
      <c r="AZC152" s="383"/>
      <c r="AZD152" s="383"/>
      <c r="AZE152" s="383"/>
      <c r="AZF152" s="383"/>
      <c r="AZG152" s="383"/>
      <c r="AZH152" s="383"/>
      <c r="AZI152" s="383"/>
      <c r="AZJ152" s="383"/>
      <c r="AZK152" s="383"/>
      <c r="AZL152" s="383"/>
      <c r="AZM152" s="383"/>
      <c r="AZN152" s="383"/>
      <c r="AZO152" s="383"/>
      <c r="AZP152" s="383"/>
      <c r="AZQ152" s="383"/>
      <c r="AZR152" s="383"/>
      <c r="AZS152" s="383"/>
      <c r="AZT152" s="383"/>
      <c r="AZU152" s="383"/>
      <c r="AZV152" s="383"/>
      <c r="AZW152" s="383"/>
      <c r="AZX152" s="383"/>
      <c r="AZY152" s="383"/>
      <c r="AZZ152" s="383"/>
      <c r="BAA152" s="383"/>
      <c r="BAB152" s="383"/>
      <c r="BAC152" s="383"/>
      <c r="BAD152" s="383"/>
      <c r="BAE152" s="383"/>
      <c r="BAF152" s="383"/>
      <c r="BAG152" s="383"/>
      <c r="BAH152" s="383"/>
      <c r="BAI152" s="383"/>
      <c r="BAJ152" s="383"/>
      <c r="BAK152" s="383"/>
      <c r="BAL152" s="383"/>
      <c r="BAM152" s="383"/>
      <c r="BAN152" s="383"/>
      <c r="BAO152" s="383"/>
      <c r="BAP152" s="383"/>
      <c r="BAQ152" s="383"/>
      <c r="BAR152" s="383"/>
      <c r="BAS152" s="383"/>
      <c r="BAT152" s="383"/>
      <c r="BAU152" s="383"/>
      <c r="BAV152" s="383"/>
      <c r="BAW152" s="383"/>
      <c r="BAX152" s="383"/>
      <c r="BAY152" s="383"/>
      <c r="BAZ152" s="383"/>
      <c r="BBA152" s="383"/>
      <c r="BBB152" s="383"/>
      <c r="BBC152" s="383"/>
      <c r="BBD152" s="383"/>
      <c r="BBE152" s="383"/>
      <c r="BBF152" s="383"/>
      <c r="BBG152" s="383"/>
      <c r="BBH152" s="383"/>
      <c r="BBI152" s="383"/>
      <c r="BBJ152" s="383"/>
      <c r="BBK152" s="383"/>
      <c r="BBL152" s="383"/>
      <c r="BBM152" s="383"/>
      <c r="BBN152" s="383"/>
      <c r="BBO152" s="383"/>
      <c r="BBP152" s="383"/>
      <c r="BBQ152" s="383"/>
      <c r="BBR152" s="383"/>
      <c r="BBS152" s="383"/>
      <c r="BBT152" s="383"/>
      <c r="BBU152" s="383"/>
      <c r="BBV152" s="383"/>
      <c r="BBW152" s="383"/>
      <c r="BBX152" s="383"/>
      <c r="BBY152" s="383"/>
      <c r="BBZ152" s="383"/>
      <c r="BCA152" s="383"/>
      <c r="BCB152" s="383"/>
      <c r="BCC152" s="383"/>
      <c r="BCD152" s="383"/>
      <c r="BCE152" s="383"/>
      <c r="BCF152" s="383"/>
      <c r="BCG152" s="383"/>
      <c r="BCH152" s="383"/>
      <c r="BCI152" s="383"/>
      <c r="BCJ152" s="383"/>
      <c r="BCK152" s="383"/>
      <c r="BCL152" s="383"/>
      <c r="BCM152" s="383"/>
      <c r="BCN152" s="383"/>
      <c r="BCO152" s="383"/>
      <c r="BCP152" s="383"/>
      <c r="BCQ152" s="383"/>
      <c r="BCR152" s="383"/>
      <c r="BCS152" s="383"/>
      <c r="BCT152" s="383"/>
      <c r="BCU152" s="383"/>
      <c r="BCV152" s="383"/>
      <c r="BCW152" s="383"/>
      <c r="BCX152" s="383"/>
      <c r="BCY152" s="383"/>
      <c r="BCZ152" s="383"/>
      <c r="BDA152" s="383"/>
      <c r="BDB152" s="383"/>
      <c r="BDC152" s="383"/>
      <c r="BDD152" s="383"/>
      <c r="BDE152" s="383"/>
      <c r="BDF152" s="383"/>
      <c r="BDG152" s="383"/>
      <c r="BDH152" s="383"/>
      <c r="BDI152" s="383"/>
      <c r="BDJ152" s="383"/>
      <c r="BDK152" s="383"/>
      <c r="BDL152" s="383"/>
      <c r="BDM152" s="383"/>
      <c r="BDN152" s="383"/>
      <c r="BDO152" s="383"/>
      <c r="BDP152" s="383"/>
      <c r="BDQ152" s="383"/>
      <c r="BDR152" s="383"/>
      <c r="BDS152" s="383"/>
      <c r="BDT152" s="383"/>
      <c r="BDU152" s="383"/>
      <c r="BDV152" s="383"/>
      <c r="BDW152" s="383"/>
      <c r="BDX152" s="383"/>
      <c r="BDY152" s="383"/>
      <c r="BDZ152" s="383"/>
      <c r="BEA152" s="383"/>
      <c r="BEB152" s="383"/>
      <c r="BEC152" s="383"/>
      <c r="BED152" s="383"/>
      <c r="BEE152" s="383"/>
      <c r="BEF152" s="383"/>
      <c r="BEG152" s="383"/>
      <c r="BEH152" s="383"/>
      <c r="BEI152" s="383"/>
      <c r="BEJ152" s="383"/>
      <c r="BEK152" s="383"/>
      <c r="BEL152" s="383"/>
      <c r="BEM152" s="383"/>
      <c r="BEN152" s="383"/>
      <c r="BEO152" s="383"/>
      <c r="BEP152" s="383"/>
      <c r="BEQ152" s="383"/>
      <c r="BER152" s="383"/>
      <c r="BES152" s="383"/>
      <c r="BET152" s="383"/>
      <c r="BEU152" s="383"/>
      <c r="BEV152" s="383"/>
      <c r="BEW152" s="383"/>
      <c r="BEX152" s="383"/>
      <c r="BEY152" s="383"/>
      <c r="BEZ152" s="383"/>
      <c r="BFA152" s="383"/>
      <c r="BFB152" s="383"/>
      <c r="BFC152" s="383"/>
      <c r="BFD152" s="383"/>
      <c r="BFE152" s="383"/>
      <c r="BFF152" s="383"/>
      <c r="BFG152" s="383"/>
      <c r="BFH152" s="383"/>
      <c r="BFI152" s="383"/>
      <c r="BFJ152" s="383"/>
      <c r="BFK152" s="383"/>
      <c r="BFL152" s="383"/>
      <c r="BFM152" s="383"/>
      <c r="BFN152" s="383"/>
      <c r="BFO152" s="383"/>
      <c r="BFP152" s="383"/>
      <c r="BFQ152" s="383"/>
      <c r="BFR152" s="383"/>
      <c r="BFS152" s="383"/>
      <c r="BFT152" s="383"/>
      <c r="BFU152" s="383"/>
      <c r="BFV152" s="383"/>
      <c r="BFW152" s="383"/>
      <c r="BFX152" s="383"/>
      <c r="BFY152" s="383"/>
      <c r="BFZ152" s="383"/>
      <c r="BGA152" s="383"/>
      <c r="BGB152" s="383"/>
      <c r="BGC152" s="383"/>
      <c r="BGD152" s="383"/>
      <c r="BGE152" s="383"/>
      <c r="BGF152" s="383"/>
      <c r="BGG152" s="383"/>
      <c r="BGH152" s="383"/>
      <c r="BGI152" s="383"/>
      <c r="BGJ152" s="383"/>
      <c r="BGK152" s="383"/>
      <c r="BGL152" s="383"/>
      <c r="BGM152" s="383"/>
      <c r="BGN152" s="383"/>
      <c r="BGO152" s="383"/>
      <c r="BGP152" s="383"/>
      <c r="BGQ152" s="383"/>
      <c r="BGR152" s="383"/>
      <c r="BGS152" s="383"/>
      <c r="BGT152" s="383"/>
      <c r="BGU152" s="383"/>
      <c r="BGV152" s="383"/>
      <c r="BGW152" s="383"/>
      <c r="BGX152" s="383"/>
      <c r="BGY152" s="383"/>
      <c r="BGZ152" s="383"/>
      <c r="BHA152" s="383"/>
      <c r="BHB152" s="383"/>
      <c r="BHC152" s="383"/>
      <c r="BHD152" s="383"/>
      <c r="BHE152" s="383"/>
      <c r="BHF152" s="383"/>
      <c r="BHG152" s="383"/>
      <c r="BHH152" s="383"/>
      <c r="BHI152" s="383"/>
      <c r="BHJ152" s="383"/>
      <c r="BHK152" s="383"/>
      <c r="BHL152" s="383"/>
      <c r="BHM152" s="383"/>
      <c r="BHN152" s="383"/>
      <c r="BHO152" s="383"/>
      <c r="BHP152" s="383"/>
      <c r="BHQ152" s="383"/>
      <c r="BHR152" s="383"/>
      <c r="BHS152" s="383"/>
      <c r="BHT152" s="383"/>
      <c r="BHU152" s="383"/>
      <c r="BHV152" s="383"/>
      <c r="BHW152" s="383"/>
      <c r="BHX152" s="383"/>
      <c r="BHY152" s="383"/>
      <c r="BHZ152" s="383"/>
      <c r="BIA152" s="383"/>
      <c r="BIB152" s="383"/>
      <c r="BIC152" s="383"/>
      <c r="BID152" s="383"/>
      <c r="BIE152" s="383"/>
      <c r="BIF152" s="383"/>
      <c r="BIG152" s="383"/>
      <c r="BIH152" s="383"/>
      <c r="BII152" s="383"/>
      <c r="BIJ152" s="383"/>
      <c r="BIK152" s="383"/>
      <c r="BIL152" s="383"/>
      <c r="BIM152" s="383"/>
      <c r="BIN152" s="383"/>
      <c r="BIO152" s="383"/>
      <c r="BIP152" s="383"/>
      <c r="BIQ152" s="383"/>
      <c r="BIR152" s="383"/>
      <c r="BIS152" s="383"/>
      <c r="BIT152" s="383"/>
      <c r="BIU152" s="383"/>
      <c r="BIV152" s="383"/>
      <c r="BIW152" s="383"/>
      <c r="BIX152" s="383"/>
      <c r="BIY152" s="383"/>
      <c r="BIZ152" s="383"/>
      <c r="BJA152" s="383"/>
      <c r="BJB152" s="383"/>
      <c r="BJC152" s="383"/>
      <c r="BJD152" s="383"/>
      <c r="BJE152" s="383"/>
      <c r="BJF152" s="383"/>
      <c r="BJG152" s="383"/>
      <c r="BJH152" s="383"/>
      <c r="BJI152" s="383"/>
      <c r="BJJ152" s="383"/>
      <c r="BJK152" s="383"/>
      <c r="BJL152" s="383"/>
      <c r="BJM152" s="383"/>
      <c r="BJN152" s="383"/>
      <c r="BJO152" s="383"/>
      <c r="BJP152" s="383"/>
      <c r="BJQ152" s="383"/>
      <c r="BJR152" s="383"/>
      <c r="BJS152" s="383"/>
      <c r="BJT152" s="383"/>
      <c r="BJU152" s="383"/>
      <c r="BJV152" s="383"/>
      <c r="BJW152" s="383"/>
      <c r="BJX152" s="383"/>
      <c r="BJY152" s="383"/>
      <c r="BJZ152" s="383"/>
      <c r="BKA152" s="383"/>
      <c r="BKB152" s="383"/>
      <c r="BKC152" s="383"/>
      <c r="BKD152" s="383"/>
      <c r="BKE152" s="383"/>
      <c r="BKF152" s="383"/>
      <c r="BKG152" s="383"/>
      <c r="BKH152" s="383"/>
      <c r="BKI152" s="383"/>
      <c r="BKJ152" s="383"/>
      <c r="BKK152" s="383"/>
      <c r="BKL152" s="383"/>
      <c r="BKM152" s="383"/>
      <c r="BKN152" s="383"/>
      <c r="BKO152" s="383"/>
      <c r="BKP152" s="383"/>
      <c r="BKQ152" s="383"/>
      <c r="BKR152" s="383"/>
      <c r="BKS152" s="383"/>
      <c r="BKT152" s="383"/>
      <c r="BKU152" s="383"/>
      <c r="BKV152" s="383"/>
      <c r="BKW152" s="383"/>
      <c r="BKX152" s="383"/>
      <c r="BKY152" s="383"/>
      <c r="BKZ152" s="383"/>
      <c r="BLA152" s="383"/>
      <c r="BLB152" s="383"/>
      <c r="BLC152" s="383"/>
      <c r="BLD152" s="383"/>
      <c r="BLE152" s="383"/>
      <c r="BLF152" s="383"/>
      <c r="BLG152" s="383"/>
      <c r="BLH152" s="383"/>
      <c r="BLI152" s="383"/>
      <c r="BLJ152" s="383"/>
      <c r="BLK152" s="383"/>
      <c r="BLL152" s="383"/>
      <c r="BLM152" s="383"/>
      <c r="BLN152" s="383"/>
      <c r="BLO152" s="383"/>
      <c r="BLP152" s="383"/>
      <c r="BLQ152" s="383"/>
      <c r="BLR152" s="383"/>
      <c r="BLS152" s="383"/>
      <c r="BLT152" s="383"/>
      <c r="BLU152" s="383"/>
      <c r="BLV152" s="383"/>
      <c r="BLW152" s="383"/>
      <c r="BLX152" s="383"/>
      <c r="BLY152" s="383"/>
      <c r="BLZ152" s="383"/>
      <c r="BMA152" s="383"/>
      <c r="BMB152" s="383"/>
      <c r="BMC152" s="383"/>
      <c r="BMD152" s="383"/>
      <c r="BME152" s="383"/>
      <c r="BMF152" s="383"/>
      <c r="BMG152" s="383"/>
      <c r="BMH152" s="383"/>
      <c r="BMI152" s="383"/>
      <c r="BMJ152" s="383"/>
      <c r="BMK152" s="383"/>
      <c r="BML152" s="383"/>
      <c r="BMM152" s="383"/>
      <c r="BMN152" s="383"/>
      <c r="BMO152" s="383"/>
      <c r="BMP152" s="383"/>
      <c r="BMQ152" s="383"/>
      <c r="BMR152" s="383"/>
      <c r="BMS152" s="383"/>
      <c r="BMT152" s="383"/>
      <c r="BMU152" s="383"/>
      <c r="BMV152" s="383"/>
      <c r="BMW152" s="383"/>
      <c r="BMX152" s="383"/>
      <c r="BMY152" s="383"/>
      <c r="BMZ152" s="383"/>
      <c r="BNA152" s="383"/>
      <c r="BNB152" s="383"/>
      <c r="BNC152" s="383"/>
      <c r="BND152" s="383"/>
      <c r="BNE152" s="383"/>
      <c r="BNF152" s="383"/>
      <c r="BNG152" s="383"/>
      <c r="BNH152" s="383"/>
      <c r="BNI152" s="383"/>
      <c r="BNJ152" s="383"/>
      <c r="BNK152" s="383"/>
      <c r="BNL152" s="383"/>
      <c r="BNM152" s="383"/>
      <c r="BNN152" s="383"/>
      <c r="BNO152" s="383"/>
      <c r="BNP152" s="383"/>
      <c r="BNQ152" s="383"/>
      <c r="BNR152" s="383"/>
      <c r="BNS152" s="383"/>
      <c r="BNT152" s="383"/>
      <c r="BNU152" s="383"/>
      <c r="BNV152" s="383"/>
      <c r="BNW152" s="383"/>
      <c r="BNX152" s="383"/>
      <c r="BNY152" s="383"/>
      <c r="BNZ152" s="383"/>
      <c r="BOA152" s="383"/>
      <c r="BOB152" s="383"/>
      <c r="BOC152" s="383"/>
      <c r="BOD152" s="383"/>
      <c r="BOE152" s="383"/>
      <c r="BOF152" s="383"/>
      <c r="BOG152" s="383"/>
      <c r="BOH152" s="383"/>
      <c r="BOI152" s="383"/>
      <c r="BOJ152" s="383"/>
      <c r="BOK152" s="383"/>
      <c r="BOL152" s="383"/>
      <c r="BOM152" s="383"/>
      <c r="BON152" s="383"/>
      <c r="BOO152" s="383"/>
      <c r="BOP152" s="383"/>
      <c r="BOQ152" s="383"/>
      <c r="BOR152" s="383"/>
      <c r="BOS152" s="383"/>
      <c r="BOT152" s="383"/>
      <c r="BOU152" s="383"/>
      <c r="BOV152" s="383"/>
      <c r="BOW152" s="383"/>
      <c r="BOX152" s="383"/>
      <c r="BOY152" s="383"/>
      <c r="BOZ152" s="383"/>
      <c r="BPA152" s="383"/>
      <c r="BPB152" s="383"/>
      <c r="BPC152" s="383"/>
      <c r="BPD152" s="383"/>
      <c r="BPE152" s="383"/>
      <c r="BPF152" s="383"/>
      <c r="BPG152" s="383"/>
      <c r="BPH152" s="383"/>
      <c r="BPI152" s="383"/>
      <c r="BPJ152" s="383"/>
      <c r="BPK152" s="383"/>
      <c r="BPL152" s="383"/>
      <c r="BPM152" s="383"/>
      <c r="BPN152" s="383"/>
      <c r="BPO152" s="383"/>
      <c r="BPP152" s="383"/>
      <c r="BPQ152" s="383"/>
      <c r="BPR152" s="383"/>
      <c r="BPS152" s="383"/>
      <c r="BPT152" s="383"/>
      <c r="BPU152" s="383"/>
      <c r="BPV152" s="383"/>
      <c r="BPW152" s="383"/>
      <c r="BPX152" s="383"/>
      <c r="BPY152" s="383"/>
      <c r="BPZ152" s="383"/>
      <c r="BQA152" s="383"/>
      <c r="BQB152" s="383"/>
      <c r="BQC152" s="383"/>
      <c r="BQD152" s="383"/>
      <c r="BQE152" s="383"/>
      <c r="BQF152" s="383"/>
      <c r="BQG152" s="383"/>
      <c r="BQH152" s="383"/>
      <c r="BQI152" s="383"/>
      <c r="BQJ152" s="383"/>
      <c r="BQK152" s="383"/>
      <c r="BQL152" s="383"/>
      <c r="BQM152" s="383"/>
      <c r="BQN152" s="383"/>
      <c r="BQO152" s="383"/>
      <c r="BQP152" s="383"/>
      <c r="BQQ152" s="383"/>
      <c r="BQR152" s="383"/>
      <c r="BQS152" s="383"/>
      <c r="BQT152" s="383"/>
      <c r="BQU152" s="383"/>
      <c r="BQV152" s="383"/>
      <c r="BQW152" s="383"/>
      <c r="BQX152" s="383"/>
      <c r="BQY152" s="383"/>
      <c r="BQZ152" s="383"/>
      <c r="BRA152" s="383"/>
      <c r="BRB152" s="383"/>
      <c r="BRC152" s="383"/>
      <c r="BRD152" s="383"/>
      <c r="BRE152" s="383"/>
      <c r="BRF152" s="383"/>
      <c r="BRG152" s="383"/>
      <c r="BRH152" s="383"/>
      <c r="BRI152" s="383"/>
      <c r="BRJ152" s="383"/>
      <c r="BRK152" s="383"/>
      <c r="BRL152" s="383"/>
      <c r="BRM152" s="383"/>
      <c r="BRN152" s="383"/>
      <c r="BRO152" s="383"/>
      <c r="BRP152" s="383"/>
      <c r="BRQ152" s="383"/>
      <c r="BRR152" s="383"/>
      <c r="BRS152" s="383"/>
      <c r="BRT152" s="383"/>
      <c r="BRU152" s="383"/>
      <c r="BRV152" s="383"/>
      <c r="BRW152" s="383"/>
      <c r="BRX152" s="383"/>
      <c r="BRY152" s="383"/>
      <c r="BRZ152" s="383"/>
      <c r="BSA152" s="383"/>
      <c r="BSB152" s="383"/>
      <c r="BSC152" s="383"/>
      <c r="BSD152" s="383"/>
      <c r="BSE152" s="383"/>
      <c r="BSF152" s="383"/>
      <c r="BSG152" s="383"/>
      <c r="BSH152" s="383"/>
      <c r="BSI152" s="383"/>
      <c r="BSJ152" s="383"/>
      <c r="BSK152" s="383"/>
      <c r="BSL152" s="383"/>
      <c r="BSM152" s="383"/>
      <c r="BSN152" s="383"/>
      <c r="BSO152" s="383"/>
      <c r="BSP152" s="383"/>
      <c r="BSQ152" s="383"/>
      <c r="BSR152" s="383"/>
      <c r="BSS152" s="383"/>
      <c r="BST152" s="383"/>
      <c r="BSU152" s="383"/>
      <c r="BSV152" s="383"/>
      <c r="BSW152" s="383"/>
      <c r="BSX152" s="383"/>
      <c r="BSY152" s="383"/>
      <c r="BSZ152" s="383"/>
      <c r="BTA152" s="383"/>
      <c r="BTB152" s="383"/>
      <c r="BTC152" s="383"/>
      <c r="BTD152" s="383"/>
      <c r="BTE152" s="383"/>
      <c r="BTF152" s="383"/>
      <c r="BTG152" s="383"/>
      <c r="BTH152" s="383"/>
      <c r="BTI152" s="383"/>
      <c r="BTJ152" s="383"/>
      <c r="BTK152" s="383"/>
      <c r="BTL152" s="383"/>
      <c r="BTM152" s="383"/>
      <c r="BTN152" s="383"/>
      <c r="BTO152" s="383"/>
      <c r="BTP152" s="383"/>
      <c r="BTQ152" s="383"/>
      <c r="BTR152" s="383"/>
      <c r="BTS152" s="383"/>
      <c r="BTT152" s="383"/>
      <c r="BTU152" s="383"/>
      <c r="BTV152" s="383"/>
      <c r="BTW152" s="383"/>
      <c r="BTX152" s="383"/>
      <c r="BTY152" s="383"/>
      <c r="BTZ152" s="383"/>
      <c r="BUA152" s="383"/>
      <c r="BUB152" s="383"/>
      <c r="BUC152" s="383"/>
      <c r="BUD152" s="383"/>
      <c r="BUE152" s="383"/>
      <c r="BUF152" s="383"/>
      <c r="BUG152" s="383"/>
      <c r="BUH152" s="383"/>
      <c r="BUI152" s="383"/>
      <c r="BUJ152" s="383"/>
      <c r="BUK152" s="383"/>
      <c r="BUL152" s="383"/>
      <c r="BUM152" s="383"/>
      <c r="BUN152" s="383"/>
      <c r="BUO152" s="383"/>
      <c r="BUP152" s="383"/>
      <c r="BUQ152" s="383"/>
      <c r="BUR152" s="383"/>
      <c r="BUS152" s="383"/>
      <c r="BUT152" s="383"/>
      <c r="BUU152" s="383"/>
      <c r="BUV152" s="383"/>
      <c r="BUW152" s="383"/>
      <c r="BUX152" s="383"/>
      <c r="BUY152" s="383"/>
      <c r="BUZ152" s="383"/>
      <c r="BVA152" s="383"/>
      <c r="BVB152" s="383"/>
      <c r="BVC152" s="383"/>
      <c r="BVD152" s="383"/>
      <c r="BVE152" s="383"/>
      <c r="BVF152" s="383"/>
      <c r="BVG152" s="383"/>
      <c r="BVH152" s="383"/>
      <c r="BVI152" s="383"/>
      <c r="BVJ152" s="383"/>
      <c r="BVK152" s="383"/>
      <c r="BVL152" s="383"/>
      <c r="BVM152" s="383"/>
      <c r="BVN152" s="383"/>
      <c r="BVO152" s="383"/>
      <c r="BVP152" s="383"/>
      <c r="BVQ152" s="383"/>
      <c r="BVR152" s="383"/>
      <c r="BVS152" s="383"/>
      <c r="BVT152" s="383"/>
      <c r="BVU152" s="383"/>
      <c r="BVV152" s="383"/>
      <c r="BVW152" s="383"/>
      <c r="BVX152" s="383"/>
      <c r="BVY152" s="383"/>
      <c r="BVZ152" s="383"/>
      <c r="BWA152" s="383"/>
      <c r="BWB152" s="383"/>
      <c r="BWC152" s="383"/>
      <c r="BWD152" s="383"/>
      <c r="BWE152" s="383"/>
      <c r="BWF152" s="383"/>
      <c r="BWG152" s="383"/>
      <c r="BWH152" s="383"/>
      <c r="BWI152" s="383"/>
      <c r="BWJ152" s="383"/>
      <c r="BWK152" s="383"/>
      <c r="BWL152" s="383"/>
      <c r="BWM152" s="383"/>
      <c r="BWN152" s="383"/>
      <c r="BWO152" s="383"/>
      <c r="BWP152" s="383"/>
      <c r="BWQ152" s="383"/>
      <c r="BWR152" s="383"/>
      <c r="BWS152" s="383"/>
      <c r="BWT152" s="383"/>
      <c r="BWU152" s="383"/>
      <c r="BWV152" s="383"/>
      <c r="BWW152" s="383"/>
      <c r="BWX152" s="383"/>
      <c r="BWY152" s="383"/>
      <c r="BWZ152" s="383"/>
      <c r="BXA152" s="383"/>
      <c r="BXB152" s="383"/>
      <c r="BXC152" s="383"/>
      <c r="BXD152" s="383"/>
      <c r="BXE152" s="383"/>
      <c r="BXF152" s="383"/>
      <c r="BXG152" s="383"/>
      <c r="BXH152" s="383"/>
      <c r="BXI152" s="383"/>
      <c r="BXJ152" s="383"/>
      <c r="BXK152" s="383"/>
      <c r="BXL152" s="383"/>
      <c r="BXM152" s="383"/>
      <c r="BXN152" s="383"/>
      <c r="BXO152" s="383"/>
      <c r="BXP152" s="383"/>
      <c r="BXQ152" s="383"/>
      <c r="BXR152" s="383"/>
      <c r="BXS152" s="383"/>
      <c r="BXT152" s="383"/>
      <c r="BXU152" s="383"/>
      <c r="BXV152" s="383"/>
      <c r="BXW152" s="383"/>
      <c r="BXX152" s="383"/>
      <c r="BXY152" s="383"/>
      <c r="BXZ152" s="383"/>
      <c r="BYA152" s="383"/>
      <c r="BYB152" s="383"/>
      <c r="BYC152" s="383"/>
      <c r="BYD152" s="383"/>
      <c r="BYE152" s="383"/>
      <c r="BYF152" s="383"/>
      <c r="BYG152" s="383"/>
      <c r="BYH152" s="383"/>
      <c r="BYI152" s="383"/>
      <c r="BYJ152" s="383"/>
      <c r="BYK152" s="383"/>
      <c r="BYL152" s="383"/>
      <c r="BYM152" s="383"/>
      <c r="BYN152" s="383"/>
      <c r="BYO152" s="383"/>
      <c r="BYP152" s="383"/>
      <c r="BYQ152" s="383"/>
      <c r="BYR152" s="383"/>
      <c r="BYS152" s="383"/>
      <c r="BYT152" s="383"/>
      <c r="BYU152" s="383"/>
      <c r="BYV152" s="383"/>
      <c r="BYW152" s="383"/>
      <c r="BYX152" s="383"/>
      <c r="BYY152" s="383"/>
      <c r="BYZ152" s="383"/>
      <c r="BZA152" s="383"/>
      <c r="BZB152" s="383"/>
      <c r="BZC152" s="383"/>
      <c r="BZD152" s="383"/>
      <c r="BZE152" s="383"/>
      <c r="BZF152" s="383"/>
      <c r="BZG152" s="383"/>
      <c r="BZH152" s="383"/>
      <c r="BZI152" s="383"/>
      <c r="BZJ152" s="383"/>
      <c r="BZK152" s="383"/>
      <c r="BZL152" s="383"/>
      <c r="BZM152" s="383"/>
      <c r="BZN152" s="383"/>
      <c r="BZO152" s="383"/>
      <c r="BZP152" s="383"/>
      <c r="BZQ152" s="383"/>
      <c r="BZR152" s="383"/>
      <c r="BZS152" s="383"/>
      <c r="BZT152" s="383"/>
      <c r="BZU152" s="383"/>
      <c r="BZV152" s="383"/>
      <c r="BZW152" s="383"/>
      <c r="BZX152" s="383"/>
      <c r="BZY152" s="383"/>
      <c r="BZZ152" s="383"/>
      <c r="CAA152" s="383"/>
      <c r="CAB152" s="383"/>
      <c r="CAC152" s="383"/>
      <c r="CAD152" s="383"/>
      <c r="CAE152" s="383"/>
      <c r="CAF152" s="383"/>
      <c r="CAG152" s="383"/>
      <c r="CAH152" s="383"/>
      <c r="CAI152" s="383"/>
      <c r="CAJ152" s="383"/>
      <c r="CAK152" s="383"/>
      <c r="CAL152" s="383"/>
      <c r="CAM152" s="383"/>
      <c r="CAN152" s="383"/>
      <c r="CAO152" s="383"/>
      <c r="CAP152" s="383"/>
      <c r="CAQ152" s="383"/>
      <c r="CAR152" s="383"/>
      <c r="CAS152" s="383"/>
      <c r="CAT152" s="383"/>
      <c r="CAU152" s="383"/>
      <c r="CAV152" s="383"/>
      <c r="CAW152" s="383"/>
      <c r="CAX152" s="383"/>
      <c r="CAY152" s="383"/>
      <c r="CAZ152" s="383"/>
      <c r="CBA152" s="383"/>
      <c r="CBB152" s="383"/>
      <c r="CBC152" s="383"/>
      <c r="CBD152" s="383"/>
      <c r="CBE152" s="383"/>
      <c r="CBF152" s="383"/>
      <c r="CBG152" s="383"/>
      <c r="CBH152" s="383"/>
      <c r="CBI152" s="383"/>
      <c r="CBJ152" s="383"/>
      <c r="CBK152" s="383"/>
      <c r="CBL152" s="383"/>
      <c r="CBM152" s="383"/>
      <c r="CBN152" s="383"/>
      <c r="CBO152" s="383"/>
      <c r="CBP152" s="383"/>
      <c r="CBQ152" s="383"/>
      <c r="CBR152" s="383"/>
      <c r="CBS152" s="383"/>
      <c r="CBT152" s="383"/>
      <c r="CBU152" s="383"/>
      <c r="CBV152" s="383"/>
      <c r="CBW152" s="383"/>
      <c r="CBX152" s="383"/>
      <c r="CBY152" s="383"/>
      <c r="CBZ152" s="383"/>
      <c r="CCA152" s="383"/>
      <c r="CCB152" s="383"/>
      <c r="CCC152" s="383"/>
      <c r="CCD152" s="383"/>
      <c r="CCE152" s="383"/>
      <c r="CCF152" s="383"/>
      <c r="CCG152" s="383"/>
      <c r="CCH152" s="383"/>
      <c r="CCI152" s="383"/>
      <c r="CCJ152" s="383"/>
      <c r="CCK152" s="383"/>
      <c r="CCL152" s="383"/>
      <c r="CCM152" s="383"/>
      <c r="CCN152" s="383"/>
      <c r="CCO152" s="383"/>
      <c r="CCP152" s="383"/>
      <c r="CCQ152" s="383"/>
      <c r="CCR152" s="383"/>
      <c r="CCS152" s="383"/>
      <c r="CCT152" s="383"/>
      <c r="CCU152" s="383"/>
      <c r="CCV152" s="383"/>
      <c r="CCW152" s="383"/>
      <c r="CCX152" s="383"/>
      <c r="CCY152" s="383"/>
      <c r="CCZ152" s="383"/>
      <c r="CDA152" s="383"/>
      <c r="CDB152" s="383"/>
      <c r="CDC152" s="383"/>
      <c r="CDD152" s="383"/>
      <c r="CDE152" s="383"/>
      <c r="CDF152" s="383"/>
      <c r="CDG152" s="383"/>
      <c r="CDH152" s="383"/>
      <c r="CDI152" s="383"/>
      <c r="CDJ152" s="383"/>
      <c r="CDK152" s="383"/>
      <c r="CDL152" s="383"/>
      <c r="CDM152" s="383"/>
      <c r="CDN152" s="383"/>
      <c r="CDO152" s="383"/>
      <c r="CDP152" s="383"/>
      <c r="CDQ152" s="383"/>
      <c r="CDR152" s="383"/>
      <c r="CDS152" s="383"/>
      <c r="CDT152" s="383"/>
      <c r="CDU152" s="383"/>
      <c r="CDV152" s="383"/>
      <c r="CDW152" s="383"/>
      <c r="CDX152" s="383"/>
      <c r="CDY152" s="383"/>
      <c r="CDZ152" s="383"/>
      <c r="CEA152" s="383"/>
      <c r="CEB152" s="383"/>
      <c r="CEC152" s="383"/>
      <c r="CED152" s="383"/>
      <c r="CEE152" s="383"/>
      <c r="CEF152" s="383"/>
      <c r="CEG152" s="383"/>
      <c r="CEH152" s="383"/>
      <c r="CEI152" s="383"/>
      <c r="CEJ152" s="383"/>
      <c r="CEK152" s="383"/>
      <c r="CEL152" s="383"/>
      <c r="CEM152" s="383"/>
      <c r="CEN152" s="383"/>
      <c r="CEO152" s="383"/>
      <c r="CEP152" s="383"/>
      <c r="CEQ152" s="383"/>
      <c r="CER152" s="383"/>
      <c r="CES152" s="383"/>
      <c r="CET152" s="383"/>
      <c r="CEU152" s="383"/>
      <c r="CEV152" s="383"/>
      <c r="CEW152" s="383"/>
      <c r="CEX152" s="383"/>
      <c r="CEY152" s="383"/>
      <c r="CEZ152" s="383"/>
      <c r="CFA152" s="383"/>
      <c r="CFB152" s="383"/>
      <c r="CFC152" s="383"/>
      <c r="CFD152" s="383"/>
      <c r="CFE152" s="383"/>
      <c r="CFF152" s="383"/>
      <c r="CFG152" s="383"/>
      <c r="CFH152" s="383"/>
      <c r="CFI152" s="383"/>
      <c r="CFJ152" s="383"/>
      <c r="CFK152" s="383"/>
      <c r="CFL152" s="383"/>
      <c r="CFM152" s="383"/>
      <c r="CFN152" s="383"/>
      <c r="CFO152" s="383"/>
      <c r="CFP152" s="383"/>
      <c r="CFQ152" s="383"/>
      <c r="CFR152" s="383"/>
      <c r="CFS152" s="383"/>
      <c r="CFT152" s="383"/>
      <c r="CFU152" s="383"/>
      <c r="CFV152" s="383"/>
      <c r="CFW152" s="383"/>
      <c r="CFX152" s="383"/>
      <c r="CFY152" s="383"/>
      <c r="CFZ152" s="383"/>
      <c r="CGA152" s="383"/>
      <c r="CGB152" s="383"/>
      <c r="CGC152" s="383"/>
      <c r="CGD152" s="383"/>
      <c r="CGE152" s="383"/>
      <c r="CGF152" s="383"/>
      <c r="CGG152" s="383"/>
      <c r="CGH152" s="383"/>
      <c r="CGI152" s="383"/>
      <c r="CGJ152" s="383"/>
      <c r="CGK152" s="383"/>
      <c r="CGL152" s="383"/>
      <c r="CGM152" s="383"/>
      <c r="CGN152" s="383"/>
      <c r="CGO152" s="383"/>
      <c r="CGP152" s="383"/>
      <c r="CGQ152" s="383"/>
      <c r="CGR152" s="383"/>
      <c r="CGS152" s="383"/>
      <c r="CGT152" s="383"/>
      <c r="CGU152" s="383"/>
      <c r="CGV152" s="383"/>
      <c r="CGW152" s="383"/>
      <c r="CGX152" s="383"/>
      <c r="CGY152" s="383"/>
      <c r="CGZ152" s="383"/>
      <c r="CHA152" s="383"/>
      <c r="CHB152" s="383"/>
      <c r="CHC152" s="383"/>
      <c r="CHD152" s="383"/>
      <c r="CHE152" s="383"/>
      <c r="CHF152" s="383"/>
      <c r="CHG152" s="383"/>
      <c r="CHH152" s="383"/>
      <c r="CHI152" s="383"/>
      <c r="CHJ152" s="383"/>
      <c r="CHK152" s="383"/>
      <c r="CHL152" s="383"/>
      <c r="CHM152" s="383"/>
      <c r="CHN152" s="383"/>
      <c r="CHO152" s="383"/>
      <c r="CHP152" s="383"/>
      <c r="CHQ152" s="383"/>
      <c r="CHR152" s="383"/>
      <c r="CHS152" s="383"/>
      <c r="CHT152" s="383"/>
      <c r="CHU152" s="383"/>
      <c r="CHV152" s="383"/>
      <c r="CHW152" s="383"/>
      <c r="CHX152" s="383"/>
      <c r="CHY152" s="383"/>
      <c r="CHZ152" s="383"/>
      <c r="CIA152" s="383"/>
      <c r="CIB152" s="383"/>
      <c r="CIC152" s="383"/>
      <c r="CID152" s="383"/>
      <c r="CIE152" s="383"/>
      <c r="CIF152" s="383"/>
      <c r="CIG152" s="383"/>
      <c r="CIH152" s="383"/>
      <c r="CII152" s="383"/>
      <c r="CIJ152" s="383"/>
      <c r="CIK152" s="383"/>
      <c r="CIL152" s="383"/>
      <c r="CIM152" s="383"/>
      <c r="CIN152" s="383"/>
      <c r="CIO152" s="383"/>
      <c r="CIP152" s="383"/>
      <c r="CIQ152" s="383"/>
      <c r="CIR152" s="383"/>
      <c r="CIS152" s="383"/>
      <c r="CIT152" s="383"/>
      <c r="CIU152" s="383"/>
      <c r="CIV152" s="383"/>
      <c r="CIW152" s="383"/>
      <c r="CIX152" s="383"/>
      <c r="CIY152" s="383"/>
      <c r="CIZ152" s="383"/>
      <c r="CJA152" s="383"/>
      <c r="CJB152" s="383"/>
      <c r="CJC152" s="383"/>
      <c r="CJD152" s="383"/>
      <c r="CJE152" s="383"/>
      <c r="CJF152" s="383"/>
      <c r="CJG152" s="383"/>
      <c r="CJH152" s="383"/>
      <c r="CJI152" s="383"/>
      <c r="CJJ152" s="383"/>
      <c r="CJK152" s="383"/>
      <c r="CJL152" s="383"/>
      <c r="CJM152" s="383"/>
      <c r="CJN152" s="383"/>
      <c r="CJO152" s="383"/>
      <c r="CJP152" s="383"/>
      <c r="CJQ152" s="383"/>
      <c r="CJR152" s="383"/>
      <c r="CJS152" s="383"/>
      <c r="CJT152" s="383"/>
      <c r="CJU152" s="383"/>
      <c r="CJV152" s="383"/>
      <c r="CJW152" s="383"/>
      <c r="CJX152" s="383"/>
      <c r="CJY152" s="383"/>
      <c r="CJZ152" s="383"/>
      <c r="CKA152" s="383"/>
      <c r="CKB152" s="383"/>
      <c r="CKC152" s="383"/>
      <c r="CKD152" s="383"/>
      <c r="CKE152" s="383"/>
      <c r="CKF152" s="383"/>
      <c r="CKG152" s="383"/>
      <c r="CKH152" s="383"/>
      <c r="CKI152" s="383"/>
      <c r="CKJ152" s="383"/>
      <c r="CKK152" s="383"/>
      <c r="CKL152" s="383"/>
      <c r="CKM152" s="383"/>
      <c r="CKN152" s="383"/>
      <c r="CKO152" s="383"/>
      <c r="CKP152" s="383"/>
      <c r="CKQ152" s="383"/>
      <c r="CKR152" s="383"/>
      <c r="CKS152" s="383"/>
      <c r="CKT152" s="383"/>
      <c r="CKU152" s="383"/>
      <c r="CKV152" s="383"/>
      <c r="CKW152" s="383"/>
      <c r="CKX152" s="383"/>
      <c r="CKY152" s="383"/>
      <c r="CKZ152" s="383"/>
      <c r="CLA152" s="383"/>
      <c r="CLB152" s="383"/>
      <c r="CLC152" s="383"/>
      <c r="CLD152" s="383"/>
      <c r="CLE152" s="383"/>
      <c r="CLF152" s="383"/>
      <c r="CLG152" s="383"/>
      <c r="CLH152" s="383"/>
      <c r="CLI152" s="383"/>
      <c r="CLJ152" s="383"/>
      <c r="CLK152" s="383"/>
      <c r="CLL152" s="383"/>
      <c r="CLM152" s="383"/>
      <c r="CLN152" s="383"/>
      <c r="CLO152" s="383"/>
      <c r="CLP152" s="383"/>
      <c r="CLQ152" s="383"/>
      <c r="CLR152" s="383"/>
      <c r="CLS152" s="383"/>
      <c r="CLT152" s="383"/>
      <c r="CLU152" s="383"/>
      <c r="CLV152" s="383"/>
      <c r="CLW152" s="383"/>
      <c r="CLX152" s="383"/>
      <c r="CLY152" s="383"/>
      <c r="CLZ152" s="383"/>
      <c r="CMA152" s="383"/>
      <c r="CMB152" s="383"/>
      <c r="CMC152" s="383"/>
      <c r="CMD152" s="383"/>
      <c r="CME152" s="383"/>
      <c r="CMF152" s="383"/>
      <c r="CMG152" s="383"/>
      <c r="CMH152" s="383"/>
      <c r="CMI152" s="383"/>
      <c r="CMJ152" s="383"/>
      <c r="CMK152" s="383"/>
      <c r="CML152" s="383"/>
      <c r="CMM152" s="383"/>
      <c r="CMN152" s="383"/>
      <c r="CMO152" s="383"/>
      <c r="CMP152" s="383"/>
      <c r="CMQ152" s="383"/>
      <c r="CMR152" s="383"/>
      <c r="CMS152" s="383"/>
      <c r="CMT152" s="383"/>
      <c r="CMU152" s="383"/>
      <c r="CMV152" s="383"/>
      <c r="CMW152" s="383"/>
      <c r="CMX152" s="383"/>
      <c r="CMY152" s="383"/>
      <c r="CMZ152" s="383"/>
      <c r="CNA152" s="383"/>
      <c r="CNB152" s="383"/>
      <c r="CNC152" s="383"/>
      <c r="CND152" s="383"/>
      <c r="CNE152" s="383"/>
      <c r="CNF152" s="383"/>
      <c r="CNG152" s="383"/>
      <c r="CNH152" s="383"/>
      <c r="CNI152" s="383"/>
      <c r="CNJ152" s="383"/>
      <c r="CNK152" s="383"/>
      <c r="CNL152" s="383"/>
      <c r="CNM152" s="383"/>
      <c r="CNN152" s="383"/>
      <c r="CNO152" s="383"/>
      <c r="CNP152" s="383"/>
      <c r="CNQ152" s="383"/>
      <c r="CNR152" s="383"/>
      <c r="CNS152" s="383"/>
      <c r="CNT152" s="383"/>
      <c r="CNU152" s="383"/>
      <c r="CNV152" s="383"/>
      <c r="CNW152" s="383"/>
      <c r="CNX152" s="383"/>
      <c r="CNY152" s="383"/>
      <c r="CNZ152" s="383"/>
      <c r="COA152" s="383"/>
      <c r="COB152" s="383"/>
      <c r="COC152" s="383"/>
      <c r="COD152" s="383"/>
      <c r="COE152" s="383"/>
      <c r="COF152" s="383"/>
      <c r="COG152" s="383"/>
      <c r="COH152" s="383"/>
      <c r="COI152" s="383"/>
      <c r="COJ152" s="383"/>
      <c r="COK152" s="383"/>
      <c r="COL152" s="383"/>
      <c r="COM152" s="383"/>
      <c r="CON152" s="383"/>
      <c r="COO152" s="383"/>
      <c r="COP152" s="383"/>
      <c r="COQ152" s="383"/>
      <c r="COR152" s="383"/>
      <c r="COS152" s="383"/>
      <c r="COT152" s="383"/>
      <c r="COU152" s="383"/>
      <c r="COV152" s="383"/>
      <c r="COW152" s="383"/>
      <c r="COX152" s="383"/>
      <c r="COY152" s="383"/>
      <c r="COZ152" s="383"/>
      <c r="CPA152" s="383"/>
      <c r="CPB152" s="383"/>
      <c r="CPC152" s="383"/>
      <c r="CPD152" s="383"/>
      <c r="CPE152" s="383"/>
      <c r="CPF152" s="383"/>
      <c r="CPG152" s="383"/>
      <c r="CPH152" s="383"/>
      <c r="CPI152" s="383"/>
      <c r="CPJ152" s="383"/>
      <c r="CPK152" s="383"/>
      <c r="CPL152" s="383"/>
      <c r="CPM152" s="383"/>
      <c r="CPN152" s="383"/>
      <c r="CPO152" s="383"/>
      <c r="CPP152" s="383"/>
      <c r="CPQ152" s="383"/>
      <c r="CPR152" s="383"/>
      <c r="CPS152" s="383"/>
      <c r="CPT152" s="383"/>
      <c r="CPU152" s="383"/>
      <c r="CPV152" s="383"/>
      <c r="CPW152" s="383"/>
      <c r="CPX152" s="383"/>
      <c r="CPY152" s="383"/>
      <c r="CPZ152" s="383"/>
      <c r="CQA152" s="383"/>
      <c r="CQB152" s="383"/>
      <c r="CQC152" s="383"/>
      <c r="CQD152" s="383"/>
      <c r="CQE152" s="383"/>
      <c r="CQF152" s="383"/>
      <c r="CQG152" s="383"/>
      <c r="CQH152" s="383"/>
      <c r="CQI152" s="383"/>
      <c r="CQJ152" s="383"/>
      <c r="CQK152" s="383"/>
      <c r="CQL152" s="383"/>
      <c r="CQM152" s="383"/>
      <c r="CQN152" s="383"/>
      <c r="CQO152" s="383"/>
      <c r="CQP152" s="383"/>
      <c r="CQQ152" s="383"/>
      <c r="CQR152" s="383"/>
      <c r="CQS152" s="383"/>
      <c r="CQT152" s="383"/>
      <c r="CQU152" s="383"/>
      <c r="CQV152" s="383"/>
      <c r="CQW152" s="383"/>
      <c r="CQX152" s="383"/>
      <c r="CQY152" s="383"/>
      <c r="CQZ152" s="383"/>
      <c r="CRA152" s="383"/>
      <c r="CRB152" s="383"/>
      <c r="CRC152" s="383"/>
      <c r="CRD152" s="383"/>
      <c r="CRE152" s="383"/>
      <c r="CRF152" s="383"/>
      <c r="CRG152" s="383"/>
      <c r="CRH152" s="383"/>
      <c r="CRI152" s="383"/>
      <c r="CRJ152" s="383"/>
      <c r="CRK152" s="383"/>
      <c r="CRL152" s="383"/>
      <c r="CRM152" s="383"/>
      <c r="CRN152" s="383"/>
      <c r="CRO152" s="383"/>
      <c r="CRP152" s="383"/>
      <c r="CRQ152" s="383"/>
      <c r="CRR152" s="383"/>
      <c r="CRS152" s="383"/>
      <c r="CRT152" s="383"/>
      <c r="CRU152" s="383"/>
      <c r="CRV152" s="383"/>
      <c r="CRW152" s="383"/>
      <c r="CRX152" s="383"/>
      <c r="CRY152" s="383"/>
      <c r="CRZ152" s="383"/>
      <c r="CSA152" s="383"/>
      <c r="CSB152" s="383"/>
      <c r="CSC152" s="383"/>
      <c r="CSD152" s="383"/>
      <c r="CSE152" s="383"/>
      <c r="CSF152" s="383"/>
      <c r="CSG152" s="383"/>
      <c r="CSH152" s="383"/>
      <c r="CSI152" s="383"/>
      <c r="CSJ152" s="383"/>
      <c r="CSK152" s="383"/>
      <c r="CSL152" s="383"/>
      <c r="CSM152" s="383"/>
      <c r="CSN152" s="383"/>
      <c r="CSO152" s="383"/>
      <c r="CSP152" s="383"/>
      <c r="CSQ152" s="383"/>
      <c r="CSR152" s="383"/>
      <c r="CSS152" s="383"/>
      <c r="CST152" s="383"/>
      <c r="CSU152" s="383"/>
      <c r="CSV152" s="383"/>
      <c r="CSW152" s="383"/>
      <c r="CSX152" s="383"/>
      <c r="CSY152" s="383"/>
      <c r="CSZ152" s="383"/>
      <c r="CTA152" s="383"/>
      <c r="CTB152" s="383"/>
      <c r="CTC152" s="383"/>
      <c r="CTD152" s="383"/>
      <c r="CTE152" s="383"/>
      <c r="CTF152" s="383"/>
      <c r="CTG152" s="383"/>
      <c r="CTH152" s="383"/>
      <c r="CTI152" s="383"/>
      <c r="CTJ152" s="383"/>
      <c r="CTK152" s="383"/>
      <c r="CTL152" s="383"/>
      <c r="CTM152" s="383"/>
      <c r="CTN152" s="383"/>
      <c r="CTO152" s="383"/>
      <c r="CTP152" s="383"/>
      <c r="CTQ152" s="383"/>
      <c r="CTR152" s="383"/>
      <c r="CTS152" s="383"/>
      <c r="CTT152" s="383"/>
      <c r="CTU152" s="383"/>
      <c r="CTV152" s="383"/>
      <c r="CTW152" s="383"/>
      <c r="CTX152" s="383"/>
      <c r="CTY152" s="383"/>
      <c r="CTZ152" s="383"/>
      <c r="CUA152" s="383"/>
      <c r="CUB152" s="383"/>
      <c r="CUC152" s="383"/>
      <c r="CUD152" s="383"/>
      <c r="CUE152" s="383"/>
      <c r="CUF152" s="383"/>
      <c r="CUG152" s="383"/>
      <c r="CUH152" s="383"/>
      <c r="CUI152" s="383"/>
      <c r="CUJ152" s="383"/>
      <c r="CUK152" s="383"/>
      <c r="CUL152" s="383"/>
      <c r="CUM152" s="383"/>
      <c r="CUN152" s="383"/>
      <c r="CUO152" s="383"/>
      <c r="CUP152" s="383"/>
      <c r="CUQ152" s="383"/>
      <c r="CUR152" s="383"/>
      <c r="CUS152" s="383"/>
      <c r="CUT152" s="383"/>
      <c r="CUU152" s="383"/>
      <c r="CUV152" s="383"/>
      <c r="CUW152" s="383"/>
      <c r="CUX152" s="383"/>
      <c r="CUY152" s="383"/>
      <c r="CUZ152" s="383"/>
      <c r="CVA152" s="383"/>
      <c r="CVB152" s="383"/>
      <c r="CVC152" s="383"/>
      <c r="CVD152" s="383"/>
      <c r="CVE152" s="383"/>
      <c r="CVF152" s="383"/>
      <c r="CVG152" s="383"/>
      <c r="CVH152" s="383"/>
      <c r="CVI152" s="383"/>
      <c r="CVJ152" s="383"/>
      <c r="CVK152" s="383"/>
      <c r="CVL152" s="383"/>
      <c r="CVM152" s="383"/>
      <c r="CVN152" s="383"/>
      <c r="CVO152" s="383"/>
      <c r="CVP152" s="383"/>
      <c r="CVQ152" s="383"/>
      <c r="CVR152" s="383"/>
      <c r="CVS152" s="383"/>
      <c r="CVT152" s="383"/>
      <c r="CVU152" s="383"/>
      <c r="CVV152" s="383"/>
      <c r="CVW152" s="383"/>
      <c r="CVX152" s="383"/>
      <c r="CVY152" s="383"/>
      <c r="CVZ152" s="383"/>
      <c r="CWA152" s="383"/>
      <c r="CWB152" s="383"/>
      <c r="CWC152" s="383"/>
      <c r="CWD152" s="383"/>
      <c r="CWE152" s="383"/>
      <c r="CWF152" s="383"/>
      <c r="CWG152" s="383"/>
      <c r="CWH152" s="383"/>
      <c r="CWI152" s="383"/>
      <c r="CWJ152" s="383"/>
      <c r="CWK152" s="383"/>
      <c r="CWL152" s="383"/>
      <c r="CWM152" s="383"/>
      <c r="CWN152" s="383"/>
      <c r="CWO152" s="383"/>
      <c r="CWP152" s="383"/>
      <c r="CWQ152" s="383"/>
      <c r="CWR152" s="383"/>
      <c r="CWS152" s="383"/>
      <c r="CWT152" s="383"/>
      <c r="CWU152" s="383"/>
      <c r="CWV152" s="383"/>
      <c r="CWW152" s="383"/>
      <c r="CWX152" s="383"/>
      <c r="CWY152" s="383"/>
      <c r="CWZ152" s="383"/>
      <c r="CXA152" s="383"/>
      <c r="CXB152" s="383"/>
      <c r="CXC152" s="383"/>
      <c r="CXD152" s="383"/>
      <c r="CXE152" s="383"/>
      <c r="CXF152" s="383"/>
      <c r="CXG152" s="383"/>
      <c r="CXH152" s="383"/>
      <c r="CXI152" s="383"/>
      <c r="CXJ152" s="383"/>
      <c r="CXK152" s="383"/>
      <c r="CXL152" s="383"/>
      <c r="CXM152" s="383"/>
      <c r="CXN152" s="383"/>
      <c r="CXO152" s="383"/>
      <c r="CXP152" s="383"/>
      <c r="CXQ152" s="383"/>
      <c r="CXR152" s="383"/>
      <c r="CXS152" s="383"/>
      <c r="CXT152" s="383"/>
      <c r="CXU152" s="383"/>
      <c r="CXV152" s="383"/>
      <c r="CXW152" s="383"/>
      <c r="CXX152" s="383"/>
      <c r="CXY152" s="383"/>
      <c r="CXZ152" s="383"/>
      <c r="CYA152" s="383"/>
      <c r="CYB152" s="383"/>
      <c r="CYC152" s="383"/>
      <c r="CYD152" s="383"/>
      <c r="CYE152" s="383"/>
      <c r="CYF152" s="383"/>
      <c r="CYG152" s="383"/>
      <c r="CYH152" s="383"/>
      <c r="CYI152" s="383"/>
      <c r="CYJ152" s="383"/>
      <c r="CYK152" s="383"/>
      <c r="CYL152" s="383"/>
      <c r="CYM152" s="383"/>
      <c r="CYN152" s="383"/>
      <c r="CYO152" s="383"/>
      <c r="CYP152" s="383"/>
      <c r="CYQ152" s="383"/>
      <c r="CYR152" s="383"/>
      <c r="CYS152" s="383"/>
      <c r="CYT152" s="383"/>
      <c r="CYU152" s="383"/>
      <c r="CYV152" s="383"/>
      <c r="CYW152" s="383"/>
      <c r="CYX152" s="383"/>
      <c r="CYY152" s="383"/>
      <c r="CYZ152" s="383"/>
      <c r="CZA152" s="383"/>
      <c r="CZB152" s="383"/>
      <c r="CZC152" s="383"/>
      <c r="CZD152" s="383"/>
      <c r="CZE152" s="383"/>
      <c r="CZF152" s="383"/>
      <c r="CZG152" s="383"/>
      <c r="CZH152" s="383"/>
      <c r="CZI152" s="383"/>
      <c r="CZJ152" s="383"/>
      <c r="CZK152" s="383"/>
      <c r="CZL152" s="383"/>
      <c r="CZM152" s="383"/>
      <c r="CZN152" s="383"/>
      <c r="CZO152" s="383"/>
      <c r="CZP152" s="383"/>
      <c r="CZQ152" s="383"/>
      <c r="CZR152" s="383"/>
      <c r="CZS152" s="383"/>
      <c r="CZT152" s="383"/>
      <c r="CZU152" s="383"/>
      <c r="CZV152" s="383"/>
      <c r="CZW152" s="383"/>
      <c r="CZX152" s="383"/>
      <c r="CZY152" s="383"/>
      <c r="CZZ152" s="383"/>
      <c r="DAA152" s="383"/>
      <c r="DAB152" s="383"/>
      <c r="DAC152" s="383"/>
      <c r="DAD152" s="383"/>
      <c r="DAE152" s="383"/>
      <c r="DAF152" s="383"/>
      <c r="DAG152" s="383"/>
      <c r="DAH152" s="383"/>
      <c r="DAI152" s="383"/>
      <c r="DAJ152" s="383"/>
      <c r="DAK152" s="383"/>
      <c r="DAL152" s="383"/>
      <c r="DAM152" s="383"/>
      <c r="DAN152" s="383"/>
      <c r="DAO152" s="383"/>
      <c r="DAP152" s="383"/>
      <c r="DAQ152" s="383"/>
      <c r="DAR152" s="383"/>
      <c r="DAS152" s="383"/>
      <c r="DAT152" s="383"/>
      <c r="DAU152" s="383"/>
      <c r="DAV152" s="383"/>
      <c r="DAW152" s="383"/>
      <c r="DAX152" s="383"/>
      <c r="DAY152" s="383"/>
      <c r="DAZ152" s="383"/>
      <c r="DBA152" s="383"/>
      <c r="DBB152" s="383"/>
      <c r="DBC152" s="383"/>
      <c r="DBD152" s="383"/>
      <c r="DBE152" s="383"/>
      <c r="DBF152" s="383"/>
      <c r="DBG152" s="383"/>
      <c r="DBH152" s="383"/>
      <c r="DBI152" s="383"/>
      <c r="DBJ152" s="383"/>
      <c r="DBK152" s="383"/>
      <c r="DBL152" s="383"/>
      <c r="DBM152" s="383"/>
      <c r="DBN152" s="383"/>
      <c r="DBO152" s="383"/>
      <c r="DBP152" s="383"/>
      <c r="DBQ152" s="383"/>
      <c r="DBR152" s="383"/>
      <c r="DBS152" s="383"/>
      <c r="DBT152" s="383"/>
      <c r="DBU152" s="383"/>
      <c r="DBV152" s="383"/>
      <c r="DBW152" s="383"/>
      <c r="DBX152" s="383"/>
      <c r="DBY152" s="383"/>
      <c r="DBZ152" s="383"/>
      <c r="DCA152" s="383"/>
      <c r="DCB152" s="383"/>
      <c r="DCC152" s="383"/>
      <c r="DCD152" s="383"/>
      <c r="DCE152" s="383"/>
      <c r="DCF152" s="383"/>
      <c r="DCG152" s="383"/>
      <c r="DCH152" s="383"/>
      <c r="DCI152" s="383"/>
      <c r="DCJ152" s="383"/>
      <c r="DCK152" s="383"/>
      <c r="DCL152" s="383"/>
      <c r="DCM152" s="383"/>
      <c r="DCN152" s="383"/>
      <c r="DCO152" s="383"/>
      <c r="DCP152" s="383"/>
      <c r="DCQ152" s="383"/>
      <c r="DCR152" s="383"/>
      <c r="DCS152" s="383"/>
      <c r="DCT152" s="383"/>
      <c r="DCU152" s="383"/>
      <c r="DCV152" s="383"/>
      <c r="DCW152" s="383"/>
      <c r="DCX152" s="383"/>
      <c r="DCY152" s="383"/>
      <c r="DCZ152" s="383"/>
      <c r="DDA152" s="383"/>
      <c r="DDB152" s="383"/>
      <c r="DDC152" s="383"/>
      <c r="DDD152" s="383"/>
      <c r="DDE152" s="383"/>
      <c r="DDF152" s="383"/>
      <c r="DDG152" s="383"/>
      <c r="DDH152" s="383"/>
      <c r="DDI152" s="383"/>
      <c r="DDJ152" s="383"/>
      <c r="DDK152" s="383"/>
      <c r="DDL152" s="383"/>
      <c r="DDM152" s="383"/>
      <c r="DDN152" s="383"/>
      <c r="DDO152" s="383"/>
      <c r="DDP152" s="383"/>
      <c r="DDQ152" s="383"/>
      <c r="DDR152" s="383"/>
      <c r="DDS152" s="383"/>
      <c r="DDT152" s="383"/>
      <c r="DDU152" s="383"/>
      <c r="DDV152" s="383"/>
      <c r="DDW152" s="383"/>
      <c r="DDX152" s="383"/>
      <c r="DDY152" s="383"/>
      <c r="DDZ152" s="383"/>
      <c r="DEA152" s="383"/>
      <c r="DEB152" s="383"/>
      <c r="DEC152" s="383"/>
      <c r="DED152" s="383"/>
      <c r="DEE152" s="383"/>
      <c r="DEF152" s="383"/>
      <c r="DEG152" s="383"/>
      <c r="DEH152" s="383"/>
      <c r="DEI152" s="383"/>
      <c r="DEJ152" s="383"/>
      <c r="DEK152" s="383"/>
      <c r="DEL152" s="383"/>
      <c r="DEM152" s="383"/>
      <c r="DEN152" s="383"/>
      <c r="DEO152" s="383"/>
      <c r="DEP152" s="383"/>
      <c r="DEQ152" s="383"/>
      <c r="DER152" s="383"/>
      <c r="DES152" s="383"/>
      <c r="DET152" s="383"/>
      <c r="DEU152" s="383"/>
      <c r="DEV152" s="383"/>
      <c r="DEW152" s="383"/>
      <c r="DEX152" s="383"/>
      <c r="DEY152" s="383"/>
      <c r="DEZ152" s="383"/>
      <c r="DFA152" s="383"/>
      <c r="DFB152" s="383"/>
      <c r="DFC152" s="383"/>
      <c r="DFD152" s="383"/>
      <c r="DFE152" s="383"/>
      <c r="DFF152" s="383"/>
      <c r="DFG152" s="383"/>
      <c r="DFH152" s="383"/>
      <c r="DFI152" s="383"/>
      <c r="DFJ152" s="383"/>
      <c r="DFK152" s="383"/>
      <c r="DFL152" s="383"/>
      <c r="DFM152" s="383"/>
      <c r="DFN152" s="383"/>
      <c r="DFO152" s="383"/>
      <c r="DFP152" s="383"/>
      <c r="DFQ152" s="383"/>
      <c r="DFR152" s="383"/>
      <c r="DFS152" s="383"/>
      <c r="DFT152" s="383"/>
      <c r="DFU152" s="383"/>
      <c r="DFV152" s="383"/>
      <c r="DFW152" s="383"/>
      <c r="DFX152" s="383"/>
      <c r="DFY152" s="383"/>
      <c r="DFZ152" s="383"/>
      <c r="DGA152" s="383"/>
      <c r="DGB152" s="383"/>
      <c r="DGC152" s="383"/>
      <c r="DGD152" s="383"/>
      <c r="DGE152" s="383"/>
      <c r="DGF152" s="383"/>
      <c r="DGG152" s="383"/>
      <c r="DGH152" s="383"/>
      <c r="DGI152" s="383"/>
      <c r="DGJ152" s="383"/>
      <c r="DGK152" s="383"/>
      <c r="DGL152" s="383"/>
      <c r="DGM152" s="383"/>
      <c r="DGN152" s="383"/>
      <c r="DGO152" s="383"/>
      <c r="DGP152" s="383"/>
      <c r="DGQ152" s="383"/>
      <c r="DGR152" s="383"/>
      <c r="DGS152" s="383"/>
      <c r="DGT152" s="383"/>
      <c r="DGU152" s="383"/>
      <c r="DGV152" s="383"/>
      <c r="DGW152" s="383"/>
      <c r="DGX152" s="383"/>
      <c r="DGY152" s="383"/>
      <c r="DGZ152" s="383"/>
      <c r="DHA152" s="383"/>
      <c r="DHB152" s="383"/>
      <c r="DHC152" s="383"/>
      <c r="DHD152" s="383"/>
      <c r="DHE152" s="383"/>
      <c r="DHF152" s="383"/>
      <c r="DHG152" s="383"/>
      <c r="DHH152" s="383"/>
      <c r="DHI152" s="383"/>
      <c r="DHJ152" s="383"/>
      <c r="DHK152" s="383"/>
      <c r="DHL152" s="383"/>
      <c r="DHM152" s="383"/>
      <c r="DHN152" s="383"/>
      <c r="DHO152" s="383"/>
      <c r="DHP152" s="383"/>
      <c r="DHQ152" s="383"/>
      <c r="DHR152" s="383"/>
      <c r="DHS152" s="383"/>
      <c r="DHT152" s="383"/>
      <c r="DHU152" s="383"/>
      <c r="DHV152" s="383"/>
      <c r="DHW152" s="383"/>
      <c r="DHX152" s="383"/>
      <c r="DHY152" s="383"/>
      <c r="DHZ152" s="383"/>
      <c r="DIA152" s="383"/>
      <c r="DIB152" s="383"/>
      <c r="DIC152" s="383"/>
      <c r="DID152" s="383"/>
      <c r="DIE152" s="383"/>
      <c r="DIF152" s="383"/>
      <c r="DIG152" s="383"/>
      <c r="DIH152" s="383"/>
      <c r="DII152" s="383"/>
      <c r="DIJ152" s="383"/>
      <c r="DIK152" s="383"/>
      <c r="DIL152" s="383"/>
      <c r="DIM152" s="383"/>
      <c r="DIN152" s="383"/>
      <c r="DIO152" s="383"/>
      <c r="DIP152" s="383"/>
      <c r="DIQ152" s="383"/>
      <c r="DIR152" s="383"/>
      <c r="DIS152" s="383"/>
      <c r="DIT152" s="383"/>
      <c r="DIU152" s="383"/>
      <c r="DIV152" s="383"/>
      <c r="DIW152" s="383"/>
      <c r="DIX152" s="383"/>
      <c r="DIY152" s="383"/>
      <c r="DIZ152" s="383"/>
      <c r="DJA152" s="383"/>
      <c r="DJB152" s="383"/>
      <c r="DJC152" s="383"/>
      <c r="DJD152" s="383"/>
      <c r="DJE152" s="383"/>
      <c r="DJF152" s="383"/>
      <c r="DJG152" s="383"/>
      <c r="DJH152" s="383"/>
      <c r="DJI152" s="383"/>
      <c r="DJJ152" s="383"/>
      <c r="DJK152" s="383"/>
      <c r="DJL152" s="383"/>
      <c r="DJM152" s="383"/>
      <c r="DJN152" s="383"/>
      <c r="DJO152" s="383"/>
      <c r="DJP152" s="383"/>
      <c r="DJQ152" s="383"/>
      <c r="DJR152" s="383"/>
      <c r="DJS152" s="383"/>
      <c r="DJT152" s="383"/>
      <c r="DJU152" s="383"/>
      <c r="DJV152" s="383"/>
      <c r="DJW152" s="383"/>
      <c r="DJX152" s="383"/>
      <c r="DJY152" s="383"/>
      <c r="DJZ152" s="383"/>
      <c r="DKA152" s="383"/>
      <c r="DKB152" s="383"/>
      <c r="DKC152" s="383"/>
      <c r="DKD152" s="383"/>
      <c r="DKE152" s="383"/>
      <c r="DKF152" s="383"/>
      <c r="DKG152" s="383"/>
      <c r="DKH152" s="383"/>
      <c r="DKI152" s="383"/>
      <c r="DKJ152" s="383"/>
      <c r="DKK152" s="383"/>
      <c r="DKL152" s="383"/>
      <c r="DKM152" s="383"/>
      <c r="DKN152" s="383"/>
      <c r="DKO152" s="383"/>
      <c r="DKP152" s="383"/>
      <c r="DKQ152" s="383"/>
      <c r="DKR152" s="383"/>
      <c r="DKS152" s="383"/>
      <c r="DKT152" s="383"/>
      <c r="DKU152" s="383"/>
      <c r="DKV152" s="383"/>
      <c r="DKW152" s="383"/>
      <c r="DKX152" s="383"/>
      <c r="DKY152" s="383"/>
      <c r="DKZ152" s="383"/>
      <c r="DLA152" s="383"/>
      <c r="DLB152" s="383"/>
      <c r="DLC152" s="383"/>
      <c r="DLD152" s="383"/>
      <c r="DLE152" s="383"/>
      <c r="DLF152" s="383"/>
      <c r="DLG152" s="383"/>
      <c r="DLH152" s="383"/>
      <c r="DLI152" s="383"/>
      <c r="DLJ152" s="383"/>
      <c r="DLK152" s="383"/>
      <c r="DLL152" s="383"/>
      <c r="DLM152" s="383"/>
      <c r="DLN152" s="383"/>
      <c r="DLO152" s="383"/>
      <c r="DLP152" s="383"/>
      <c r="DLQ152" s="383"/>
      <c r="DLR152" s="383"/>
      <c r="DLS152" s="383"/>
      <c r="DLT152" s="383"/>
      <c r="DLU152" s="383"/>
      <c r="DLV152" s="383"/>
      <c r="DLW152" s="383"/>
      <c r="DLX152" s="383"/>
      <c r="DLY152" s="383"/>
      <c r="DLZ152" s="383"/>
      <c r="DMA152" s="383"/>
      <c r="DMB152" s="383"/>
      <c r="DMC152" s="383"/>
      <c r="DMD152" s="383"/>
      <c r="DME152" s="383"/>
      <c r="DMF152" s="383"/>
      <c r="DMG152" s="383"/>
      <c r="DMH152" s="383"/>
      <c r="DMI152" s="383"/>
      <c r="DMJ152" s="383"/>
      <c r="DMK152" s="383"/>
      <c r="DML152" s="383"/>
      <c r="DMM152" s="383"/>
      <c r="DMN152" s="383"/>
      <c r="DMO152" s="383"/>
      <c r="DMP152" s="383"/>
      <c r="DMQ152" s="383"/>
      <c r="DMR152" s="383"/>
      <c r="DMS152" s="383"/>
      <c r="DMT152" s="383"/>
      <c r="DMU152" s="383"/>
      <c r="DMV152" s="383"/>
      <c r="DMW152" s="383"/>
      <c r="DMX152" s="383"/>
      <c r="DMY152" s="383"/>
      <c r="DMZ152" s="383"/>
      <c r="DNA152" s="383"/>
      <c r="DNB152" s="383"/>
      <c r="DNC152" s="383"/>
      <c r="DND152" s="383"/>
      <c r="DNE152" s="383"/>
      <c r="DNF152" s="383"/>
      <c r="DNG152" s="383"/>
      <c r="DNH152" s="383"/>
      <c r="DNI152" s="383"/>
      <c r="DNJ152" s="383"/>
      <c r="DNK152" s="383"/>
      <c r="DNL152" s="383"/>
      <c r="DNM152" s="383"/>
      <c r="DNN152" s="383"/>
      <c r="DNO152" s="383"/>
      <c r="DNP152" s="383"/>
      <c r="DNQ152" s="383"/>
      <c r="DNR152" s="383"/>
      <c r="DNS152" s="383"/>
      <c r="DNT152" s="383"/>
      <c r="DNU152" s="383"/>
      <c r="DNV152" s="383"/>
      <c r="DNW152" s="383"/>
      <c r="DNX152" s="383"/>
      <c r="DNY152" s="383"/>
      <c r="DNZ152" s="383"/>
      <c r="DOA152" s="383"/>
      <c r="DOB152" s="383"/>
      <c r="DOC152" s="383"/>
      <c r="DOD152" s="383"/>
      <c r="DOE152" s="383"/>
      <c r="DOF152" s="383"/>
      <c r="DOG152" s="383"/>
      <c r="DOH152" s="383"/>
      <c r="DOI152" s="383"/>
      <c r="DOJ152" s="383"/>
      <c r="DOK152" s="383"/>
      <c r="DOL152" s="383"/>
      <c r="DOM152" s="383"/>
      <c r="DON152" s="383"/>
      <c r="DOO152" s="383"/>
      <c r="DOP152" s="383"/>
      <c r="DOQ152" s="383"/>
      <c r="DOR152" s="383"/>
      <c r="DOS152" s="383"/>
      <c r="DOT152" s="383"/>
      <c r="DOU152" s="383"/>
      <c r="DOV152" s="383"/>
      <c r="DOW152" s="383"/>
      <c r="DOX152" s="383"/>
      <c r="DOY152" s="383"/>
      <c r="DOZ152" s="383"/>
      <c r="DPA152" s="383"/>
      <c r="DPB152" s="383"/>
      <c r="DPC152" s="383"/>
      <c r="DPD152" s="383"/>
      <c r="DPE152" s="383"/>
      <c r="DPF152" s="383"/>
      <c r="DPG152" s="383"/>
      <c r="DPH152" s="383"/>
      <c r="DPI152" s="383"/>
      <c r="DPJ152" s="383"/>
      <c r="DPK152" s="383"/>
      <c r="DPL152" s="383"/>
      <c r="DPM152" s="383"/>
      <c r="DPN152" s="383"/>
      <c r="DPO152" s="383"/>
      <c r="DPP152" s="383"/>
      <c r="DPQ152" s="383"/>
      <c r="DPR152" s="383"/>
      <c r="DPS152" s="383"/>
      <c r="DPT152" s="383"/>
      <c r="DPU152" s="383"/>
      <c r="DPV152" s="383"/>
      <c r="DPW152" s="383"/>
      <c r="DPX152" s="383"/>
      <c r="DPY152" s="383"/>
      <c r="DPZ152" s="383"/>
      <c r="DQA152" s="383"/>
      <c r="DQB152" s="383"/>
      <c r="DQC152" s="383"/>
      <c r="DQD152" s="383"/>
      <c r="DQE152" s="383"/>
      <c r="DQF152" s="383"/>
      <c r="DQG152" s="383"/>
      <c r="DQH152" s="383"/>
      <c r="DQI152" s="383"/>
      <c r="DQJ152" s="383"/>
      <c r="DQK152" s="383"/>
      <c r="DQL152" s="383"/>
      <c r="DQM152" s="383"/>
      <c r="DQN152" s="383"/>
      <c r="DQO152" s="383"/>
      <c r="DQP152" s="383"/>
      <c r="DQQ152" s="383"/>
      <c r="DQR152" s="383"/>
      <c r="DQS152" s="383"/>
      <c r="DQT152" s="383"/>
      <c r="DQU152" s="383"/>
      <c r="DQV152" s="383"/>
      <c r="DQW152" s="383"/>
      <c r="DQX152" s="383"/>
      <c r="DQY152" s="383"/>
      <c r="DQZ152" s="383"/>
      <c r="DRA152" s="383"/>
      <c r="DRB152" s="383"/>
      <c r="DRC152" s="383"/>
      <c r="DRD152" s="383"/>
      <c r="DRE152" s="383"/>
      <c r="DRF152" s="383"/>
      <c r="DRG152" s="383"/>
      <c r="DRH152" s="383"/>
      <c r="DRI152" s="383"/>
      <c r="DRJ152" s="383"/>
      <c r="DRK152" s="383"/>
      <c r="DRL152" s="383"/>
      <c r="DRM152" s="383"/>
      <c r="DRN152" s="383"/>
      <c r="DRO152" s="383"/>
      <c r="DRP152" s="383"/>
      <c r="DRQ152" s="383"/>
      <c r="DRR152" s="383"/>
      <c r="DRS152" s="383"/>
      <c r="DRT152" s="383"/>
      <c r="DRU152" s="383"/>
      <c r="DRV152" s="383"/>
      <c r="DRW152" s="383"/>
      <c r="DRX152" s="383"/>
      <c r="DRY152" s="383"/>
      <c r="DRZ152" s="383"/>
      <c r="DSA152" s="383"/>
      <c r="DSB152" s="383"/>
      <c r="DSC152" s="383"/>
      <c r="DSD152" s="383"/>
      <c r="DSE152" s="383"/>
      <c r="DSF152" s="383"/>
      <c r="DSG152" s="383"/>
      <c r="DSH152" s="383"/>
      <c r="DSI152" s="383"/>
      <c r="DSJ152" s="383"/>
      <c r="DSK152" s="383"/>
      <c r="DSL152" s="383"/>
      <c r="DSM152" s="383"/>
      <c r="DSN152" s="383"/>
      <c r="DSO152" s="383"/>
      <c r="DSP152" s="383"/>
      <c r="DSQ152" s="383"/>
      <c r="DSR152" s="383"/>
      <c r="DSS152" s="383"/>
      <c r="DST152" s="383"/>
      <c r="DSU152" s="383"/>
      <c r="DSV152" s="383"/>
      <c r="DSW152" s="383"/>
      <c r="DSX152" s="383"/>
      <c r="DSY152" s="383"/>
      <c r="DSZ152" s="383"/>
      <c r="DTA152" s="383"/>
      <c r="DTB152" s="383"/>
      <c r="DTC152" s="383"/>
      <c r="DTD152" s="383"/>
      <c r="DTE152" s="383"/>
      <c r="DTF152" s="383"/>
      <c r="DTG152" s="383"/>
      <c r="DTH152" s="383"/>
      <c r="DTI152" s="383"/>
      <c r="DTJ152" s="383"/>
      <c r="DTK152" s="383"/>
      <c r="DTL152" s="383"/>
      <c r="DTM152" s="383"/>
      <c r="DTN152" s="383"/>
      <c r="DTO152" s="383"/>
      <c r="DTP152" s="383"/>
      <c r="DTQ152" s="383"/>
      <c r="DTR152" s="383"/>
      <c r="DTS152" s="383"/>
      <c r="DTT152" s="383"/>
      <c r="DTU152" s="383"/>
      <c r="DTV152" s="383"/>
      <c r="DTW152" s="383"/>
      <c r="DTX152" s="383"/>
      <c r="DTY152" s="383"/>
      <c r="DTZ152" s="383"/>
      <c r="DUA152" s="383"/>
      <c r="DUB152" s="383"/>
      <c r="DUC152" s="383"/>
      <c r="DUD152" s="383"/>
      <c r="DUE152" s="383"/>
      <c r="DUF152" s="383"/>
      <c r="DUG152" s="383"/>
      <c r="DUH152" s="383"/>
      <c r="DUI152" s="383"/>
      <c r="DUJ152" s="383"/>
      <c r="DUK152" s="383"/>
      <c r="DUL152" s="383"/>
      <c r="DUM152" s="383"/>
      <c r="DUN152" s="383"/>
      <c r="DUO152" s="383"/>
      <c r="DUP152" s="383"/>
      <c r="DUQ152" s="383"/>
      <c r="DUR152" s="383"/>
      <c r="DUS152" s="383"/>
      <c r="DUT152" s="383"/>
      <c r="DUU152" s="383"/>
      <c r="DUV152" s="383"/>
      <c r="DUW152" s="383"/>
      <c r="DUX152" s="383"/>
      <c r="DUY152" s="383"/>
      <c r="DUZ152" s="383"/>
      <c r="DVA152" s="383"/>
      <c r="DVB152" s="383"/>
      <c r="DVC152" s="383"/>
      <c r="DVD152" s="383"/>
      <c r="DVE152" s="383"/>
      <c r="DVF152" s="383"/>
      <c r="DVG152" s="383"/>
      <c r="DVH152" s="383"/>
      <c r="DVI152" s="383"/>
      <c r="DVJ152" s="383"/>
      <c r="DVK152" s="383"/>
      <c r="DVL152" s="383"/>
      <c r="DVM152" s="383"/>
      <c r="DVN152" s="383"/>
      <c r="DVO152" s="383"/>
      <c r="DVP152" s="383"/>
      <c r="DVQ152" s="383"/>
      <c r="DVR152" s="383"/>
      <c r="DVS152" s="383"/>
      <c r="DVT152" s="383"/>
      <c r="DVU152" s="383"/>
      <c r="DVV152" s="383"/>
      <c r="DVW152" s="383"/>
      <c r="DVX152" s="383"/>
      <c r="DVY152" s="383"/>
      <c r="DVZ152" s="383"/>
      <c r="DWA152" s="383"/>
      <c r="DWB152" s="383"/>
      <c r="DWC152" s="383"/>
      <c r="DWD152" s="383"/>
      <c r="DWE152" s="383"/>
      <c r="DWF152" s="383"/>
      <c r="DWG152" s="383"/>
      <c r="DWH152" s="383"/>
      <c r="DWI152" s="383"/>
      <c r="DWJ152" s="383"/>
      <c r="DWK152" s="383"/>
      <c r="DWL152" s="383"/>
      <c r="DWM152" s="383"/>
      <c r="DWN152" s="383"/>
      <c r="DWO152" s="383"/>
      <c r="DWP152" s="383"/>
      <c r="DWQ152" s="383"/>
      <c r="DWR152" s="383"/>
      <c r="DWS152" s="383"/>
      <c r="DWT152" s="383"/>
      <c r="DWU152" s="383"/>
      <c r="DWV152" s="383"/>
      <c r="DWW152" s="383"/>
      <c r="DWX152" s="383"/>
      <c r="DWY152" s="383"/>
      <c r="DWZ152" s="383"/>
      <c r="DXA152" s="383"/>
      <c r="DXB152" s="383"/>
      <c r="DXC152" s="383"/>
      <c r="DXD152" s="383"/>
      <c r="DXE152" s="383"/>
      <c r="DXF152" s="383"/>
      <c r="DXG152" s="383"/>
      <c r="DXH152" s="383"/>
      <c r="DXI152" s="383"/>
      <c r="DXJ152" s="383"/>
      <c r="DXK152" s="383"/>
      <c r="DXL152" s="383"/>
      <c r="DXM152" s="383"/>
      <c r="DXN152" s="383"/>
      <c r="DXO152" s="383"/>
      <c r="DXP152" s="383"/>
      <c r="DXQ152" s="383"/>
      <c r="DXR152" s="383"/>
      <c r="DXS152" s="383"/>
      <c r="DXT152" s="383"/>
      <c r="DXU152" s="383"/>
      <c r="DXV152" s="383"/>
      <c r="DXW152" s="383"/>
      <c r="DXX152" s="383"/>
      <c r="DXY152" s="383"/>
      <c r="DXZ152" s="383"/>
      <c r="DYA152" s="383"/>
      <c r="DYB152" s="383"/>
      <c r="DYC152" s="383"/>
      <c r="DYD152" s="383"/>
      <c r="DYE152" s="383"/>
      <c r="DYF152" s="383"/>
      <c r="DYG152" s="383"/>
      <c r="DYH152" s="383"/>
      <c r="DYI152" s="383"/>
      <c r="DYJ152" s="383"/>
      <c r="DYK152" s="383"/>
      <c r="DYL152" s="383"/>
      <c r="DYM152" s="383"/>
      <c r="DYN152" s="383"/>
      <c r="DYO152" s="383"/>
      <c r="DYP152" s="383"/>
      <c r="DYQ152" s="383"/>
      <c r="DYR152" s="383"/>
      <c r="DYS152" s="383"/>
      <c r="DYT152" s="383"/>
      <c r="DYU152" s="383"/>
      <c r="DYV152" s="383"/>
      <c r="DYW152" s="383"/>
      <c r="DYX152" s="383"/>
      <c r="DYY152" s="383"/>
      <c r="DYZ152" s="383"/>
      <c r="DZA152" s="383"/>
      <c r="DZB152" s="383"/>
      <c r="DZC152" s="383"/>
      <c r="DZD152" s="383"/>
      <c r="DZE152" s="383"/>
      <c r="DZF152" s="383"/>
      <c r="DZG152" s="383"/>
      <c r="DZH152" s="383"/>
      <c r="DZI152" s="383"/>
      <c r="DZJ152" s="383"/>
      <c r="DZK152" s="383"/>
      <c r="DZL152" s="383"/>
      <c r="DZM152" s="383"/>
      <c r="DZN152" s="383"/>
      <c r="DZO152" s="383"/>
      <c r="DZP152" s="383"/>
      <c r="DZQ152" s="383"/>
      <c r="DZR152" s="383"/>
      <c r="DZS152" s="383"/>
      <c r="DZT152" s="383"/>
      <c r="DZU152" s="383"/>
      <c r="DZV152" s="383"/>
      <c r="DZW152" s="383"/>
      <c r="DZX152" s="383"/>
      <c r="DZY152" s="383"/>
      <c r="DZZ152" s="383"/>
      <c r="EAA152" s="383"/>
      <c r="EAB152" s="383"/>
      <c r="EAC152" s="383"/>
      <c r="EAD152" s="383"/>
      <c r="EAE152" s="383"/>
      <c r="EAF152" s="383"/>
      <c r="EAG152" s="383"/>
      <c r="EAH152" s="383"/>
      <c r="EAI152" s="383"/>
      <c r="EAJ152" s="383"/>
      <c r="EAK152" s="383"/>
      <c r="EAL152" s="383"/>
      <c r="EAM152" s="383"/>
      <c r="EAN152" s="383"/>
      <c r="EAO152" s="383"/>
      <c r="EAP152" s="383"/>
      <c r="EAQ152" s="383"/>
      <c r="EAR152" s="383"/>
      <c r="EAS152" s="383"/>
      <c r="EAT152" s="383"/>
      <c r="EAU152" s="383"/>
      <c r="EAV152" s="383"/>
      <c r="EAW152" s="383"/>
      <c r="EAX152" s="383"/>
      <c r="EAY152" s="383"/>
      <c r="EAZ152" s="383"/>
      <c r="EBA152" s="383"/>
      <c r="EBB152" s="383"/>
      <c r="EBC152" s="383"/>
      <c r="EBD152" s="383"/>
      <c r="EBE152" s="383"/>
      <c r="EBF152" s="383"/>
      <c r="EBG152" s="383"/>
      <c r="EBH152" s="383"/>
      <c r="EBI152" s="383"/>
      <c r="EBJ152" s="383"/>
      <c r="EBK152" s="383"/>
      <c r="EBL152" s="383"/>
      <c r="EBM152" s="383"/>
      <c r="EBN152" s="383"/>
      <c r="EBO152" s="383"/>
      <c r="EBP152" s="383"/>
      <c r="EBQ152" s="383"/>
      <c r="EBR152" s="383"/>
      <c r="EBS152" s="383"/>
      <c r="EBT152" s="383"/>
      <c r="EBU152" s="383"/>
      <c r="EBV152" s="383"/>
      <c r="EBW152" s="383"/>
      <c r="EBX152" s="383"/>
      <c r="EBY152" s="383"/>
      <c r="EBZ152" s="383"/>
      <c r="ECA152" s="383"/>
      <c r="ECB152" s="383"/>
      <c r="ECC152" s="383"/>
      <c r="ECD152" s="383"/>
      <c r="ECE152" s="383"/>
      <c r="ECF152" s="383"/>
      <c r="ECG152" s="383"/>
      <c r="ECH152" s="383"/>
      <c r="ECI152" s="383"/>
      <c r="ECJ152" s="383"/>
      <c r="ECK152" s="383"/>
      <c r="ECL152" s="383"/>
      <c r="ECM152" s="383"/>
      <c r="ECN152" s="383"/>
      <c r="ECO152" s="383"/>
      <c r="ECP152" s="383"/>
      <c r="ECQ152" s="383"/>
      <c r="ECR152" s="383"/>
      <c r="ECS152" s="383"/>
      <c r="ECT152" s="383"/>
      <c r="ECU152" s="383"/>
      <c r="ECV152" s="383"/>
      <c r="ECW152" s="383"/>
      <c r="ECX152" s="383"/>
      <c r="ECY152" s="383"/>
      <c r="ECZ152" s="383"/>
      <c r="EDA152" s="383"/>
      <c r="EDB152" s="383"/>
      <c r="EDC152" s="383"/>
      <c r="EDD152" s="383"/>
      <c r="EDE152" s="383"/>
      <c r="EDF152" s="383"/>
      <c r="EDG152" s="383"/>
      <c r="EDH152" s="383"/>
      <c r="EDI152" s="383"/>
      <c r="EDJ152" s="383"/>
      <c r="EDK152" s="383"/>
      <c r="EDL152" s="383"/>
      <c r="EDM152" s="383"/>
      <c r="EDN152" s="383"/>
      <c r="EDO152" s="383"/>
      <c r="EDP152" s="383"/>
      <c r="EDQ152" s="383"/>
      <c r="EDR152" s="383"/>
      <c r="EDS152" s="383"/>
      <c r="EDT152" s="383"/>
      <c r="EDU152" s="383"/>
      <c r="EDV152" s="383"/>
      <c r="EDW152" s="383"/>
      <c r="EDX152" s="383"/>
      <c r="EDY152" s="383"/>
      <c r="EDZ152" s="383"/>
      <c r="EEA152" s="383"/>
      <c r="EEB152" s="383"/>
      <c r="EEC152" s="383"/>
      <c r="EED152" s="383"/>
      <c r="EEE152" s="383"/>
      <c r="EEF152" s="383"/>
      <c r="EEG152" s="383"/>
      <c r="EEH152" s="383"/>
      <c r="EEI152" s="383"/>
      <c r="EEJ152" s="383"/>
      <c r="EEK152" s="383"/>
      <c r="EEL152" s="383"/>
      <c r="EEM152" s="383"/>
      <c r="EEN152" s="383"/>
      <c r="EEO152" s="383"/>
      <c r="EEP152" s="383"/>
      <c r="EEQ152" s="383"/>
      <c r="EER152" s="383"/>
      <c r="EES152" s="383"/>
      <c r="EET152" s="383"/>
      <c r="EEU152" s="383"/>
      <c r="EEV152" s="383"/>
      <c r="EEW152" s="383"/>
      <c r="EEX152" s="383"/>
      <c r="EEY152" s="383"/>
      <c r="EEZ152" s="383"/>
      <c r="EFA152" s="383"/>
      <c r="EFB152" s="383"/>
      <c r="EFC152" s="383"/>
      <c r="EFD152" s="383"/>
      <c r="EFE152" s="383"/>
      <c r="EFF152" s="383"/>
      <c r="EFG152" s="383"/>
      <c r="EFH152" s="383"/>
      <c r="EFI152" s="383"/>
      <c r="EFJ152" s="383"/>
      <c r="EFK152" s="383"/>
      <c r="EFL152" s="383"/>
      <c r="EFM152" s="383"/>
      <c r="EFN152" s="383"/>
      <c r="EFO152" s="383"/>
      <c r="EFP152" s="383"/>
      <c r="EFQ152" s="383"/>
      <c r="EFR152" s="383"/>
      <c r="EFS152" s="383"/>
      <c r="EFT152" s="383"/>
      <c r="EFU152" s="383"/>
      <c r="EFV152" s="383"/>
      <c r="EFW152" s="383"/>
      <c r="EFX152" s="383"/>
      <c r="EFY152" s="383"/>
      <c r="EFZ152" s="383"/>
      <c r="EGA152" s="383"/>
      <c r="EGB152" s="383"/>
      <c r="EGC152" s="383"/>
      <c r="EGD152" s="383"/>
      <c r="EGE152" s="383"/>
      <c r="EGF152" s="383"/>
      <c r="EGG152" s="383"/>
      <c r="EGH152" s="383"/>
      <c r="EGI152" s="383"/>
      <c r="EGJ152" s="383"/>
      <c r="EGK152" s="383"/>
      <c r="EGL152" s="383"/>
      <c r="EGM152" s="383"/>
      <c r="EGN152" s="383"/>
      <c r="EGO152" s="383"/>
      <c r="EGP152" s="383"/>
      <c r="EGQ152" s="383"/>
      <c r="EGR152" s="383"/>
      <c r="EGS152" s="383"/>
      <c r="EGT152" s="383"/>
      <c r="EGU152" s="383"/>
      <c r="EGV152" s="383"/>
      <c r="EGW152" s="383"/>
      <c r="EGX152" s="383"/>
      <c r="EGY152" s="383"/>
      <c r="EGZ152" s="383"/>
      <c r="EHA152" s="383"/>
      <c r="EHB152" s="383"/>
      <c r="EHC152" s="383"/>
      <c r="EHD152" s="383"/>
      <c r="EHE152" s="383"/>
      <c r="EHF152" s="383"/>
      <c r="EHG152" s="383"/>
      <c r="EHH152" s="383"/>
      <c r="EHI152" s="383"/>
      <c r="EHJ152" s="383"/>
      <c r="EHK152" s="383"/>
      <c r="EHL152" s="383"/>
      <c r="EHM152" s="383"/>
      <c r="EHN152" s="383"/>
      <c r="EHO152" s="383"/>
      <c r="EHP152" s="383"/>
      <c r="EHQ152" s="383"/>
      <c r="EHR152" s="383"/>
      <c r="EHS152" s="383"/>
      <c r="EHT152" s="383"/>
      <c r="EHU152" s="383"/>
      <c r="EHV152" s="383"/>
      <c r="EHW152" s="383"/>
      <c r="EHX152" s="383"/>
      <c r="EHY152" s="383"/>
      <c r="EHZ152" s="383"/>
      <c r="EIA152" s="383"/>
      <c r="EIB152" s="383"/>
      <c r="EIC152" s="383"/>
      <c r="EID152" s="383"/>
      <c r="EIE152" s="383"/>
      <c r="EIF152" s="383"/>
      <c r="EIG152" s="383"/>
      <c r="EIH152" s="383"/>
      <c r="EII152" s="383"/>
      <c r="EIJ152" s="383"/>
      <c r="EIK152" s="383"/>
      <c r="EIL152" s="383"/>
      <c r="EIM152" s="383"/>
      <c r="EIN152" s="383"/>
      <c r="EIO152" s="383"/>
      <c r="EIP152" s="383"/>
      <c r="EIQ152" s="383"/>
      <c r="EIR152" s="383"/>
      <c r="EIS152" s="383"/>
      <c r="EIT152" s="383"/>
      <c r="EIU152" s="383"/>
      <c r="EIV152" s="383"/>
      <c r="EIW152" s="383"/>
      <c r="EIX152" s="383"/>
      <c r="EIY152" s="383"/>
      <c r="EIZ152" s="383"/>
      <c r="EJA152" s="383"/>
      <c r="EJB152" s="383"/>
      <c r="EJC152" s="383"/>
      <c r="EJD152" s="383"/>
      <c r="EJE152" s="383"/>
      <c r="EJF152" s="383"/>
      <c r="EJG152" s="383"/>
      <c r="EJH152" s="383"/>
      <c r="EJI152" s="383"/>
      <c r="EJJ152" s="383"/>
      <c r="EJK152" s="383"/>
      <c r="EJL152" s="383"/>
      <c r="EJM152" s="383"/>
      <c r="EJN152" s="383"/>
      <c r="EJO152" s="383"/>
      <c r="EJP152" s="383"/>
      <c r="EJQ152" s="383"/>
      <c r="EJR152" s="383"/>
      <c r="EJS152" s="383"/>
      <c r="EJT152" s="383"/>
      <c r="EJU152" s="383"/>
      <c r="EJV152" s="383"/>
      <c r="EJW152" s="383"/>
      <c r="EJX152" s="383"/>
      <c r="EJY152" s="383"/>
      <c r="EJZ152" s="383"/>
      <c r="EKA152" s="383"/>
      <c r="EKB152" s="383"/>
      <c r="EKC152" s="383"/>
      <c r="EKD152" s="383"/>
      <c r="EKE152" s="383"/>
      <c r="EKF152" s="383"/>
      <c r="EKG152" s="383"/>
      <c r="EKH152" s="383"/>
      <c r="EKI152" s="383"/>
      <c r="EKJ152" s="383"/>
      <c r="EKK152" s="383"/>
      <c r="EKL152" s="383"/>
      <c r="EKM152" s="383"/>
      <c r="EKN152" s="383"/>
      <c r="EKO152" s="383"/>
      <c r="EKP152" s="383"/>
      <c r="EKQ152" s="383"/>
      <c r="EKR152" s="383"/>
      <c r="EKS152" s="383"/>
      <c r="EKT152" s="383"/>
      <c r="EKU152" s="383"/>
      <c r="EKV152" s="383"/>
      <c r="EKW152" s="383"/>
      <c r="EKX152" s="383"/>
      <c r="EKY152" s="383"/>
      <c r="EKZ152" s="383"/>
      <c r="ELA152" s="383"/>
      <c r="ELB152" s="383"/>
      <c r="ELC152" s="383"/>
      <c r="ELD152" s="383"/>
      <c r="ELE152" s="383"/>
      <c r="ELF152" s="383"/>
      <c r="ELG152" s="383"/>
      <c r="ELH152" s="383"/>
      <c r="ELI152" s="383"/>
      <c r="ELJ152" s="383"/>
      <c r="ELK152" s="383"/>
      <c r="ELL152" s="383"/>
      <c r="ELM152" s="383"/>
      <c r="ELN152" s="383"/>
      <c r="ELO152" s="383"/>
      <c r="ELP152" s="383"/>
      <c r="ELQ152" s="383"/>
      <c r="ELR152" s="383"/>
      <c r="ELS152" s="383"/>
      <c r="ELT152" s="383"/>
      <c r="ELU152" s="383"/>
      <c r="ELV152" s="383"/>
      <c r="ELW152" s="383"/>
      <c r="ELX152" s="383"/>
      <c r="ELY152" s="383"/>
      <c r="ELZ152" s="383"/>
      <c r="EMA152" s="383"/>
      <c r="EMB152" s="383"/>
      <c r="EMC152" s="383"/>
      <c r="EMD152" s="383"/>
      <c r="EME152" s="383"/>
      <c r="EMF152" s="383"/>
      <c r="EMG152" s="383"/>
      <c r="EMH152" s="383"/>
      <c r="EMI152" s="383"/>
      <c r="EMJ152" s="383"/>
      <c r="EMK152" s="383"/>
      <c r="EML152" s="383"/>
      <c r="EMM152" s="383"/>
      <c r="EMN152" s="383"/>
      <c r="EMO152" s="383"/>
      <c r="EMP152" s="383"/>
      <c r="EMQ152" s="383"/>
      <c r="EMR152" s="383"/>
      <c r="EMS152" s="383"/>
      <c r="EMT152" s="383"/>
      <c r="EMU152" s="383"/>
      <c r="EMV152" s="383"/>
      <c r="EMW152" s="383"/>
      <c r="EMX152" s="383"/>
      <c r="EMY152" s="383"/>
      <c r="EMZ152" s="383"/>
      <c r="ENA152" s="383"/>
      <c r="ENB152" s="383"/>
      <c r="ENC152" s="383"/>
      <c r="END152" s="383"/>
      <c r="ENE152" s="383"/>
      <c r="ENF152" s="383"/>
      <c r="ENG152" s="383"/>
      <c r="ENH152" s="383"/>
      <c r="ENI152" s="383"/>
      <c r="ENJ152" s="383"/>
      <c r="ENK152" s="383"/>
      <c r="ENL152" s="383"/>
      <c r="ENM152" s="383"/>
      <c r="ENN152" s="383"/>
      <c r="ENO152" s="383"/>
      <c r="ENP152" s="383"/>
      <c r="ENQ152" s="383"/>
      <c r="ENR152" s="383"/>
      <c r="ENS152" s="383"/>
      <c r="ENT152" s="383"/>
      <c r="ENU152" s="383"/>
      <c r="ENV152" s="383"/>
      <c r="ENW152" s="383"/>
      <c r="ENX152" s="383"/>
      <c r="ENY152" s="383"/>
      <c r="ENZ152" s="383"/>
      <c r="EOA152" s="383"/>
      <c r="EOB152" s="383"/>
      <c r="EOC152" s="383"/>
      <c r="EOD152" s="383"/>
      <c r="EOE152" s="383"/>
      <c r="EOF152" s="383"/>
      <c r="EOG152" s="383"/>
      <c r="EOH152" s="383"/>
      <c r="EOI152" s="383"/>
      <c r="EOJ152" s="383"/>
      <c r="EOK152" s="383"/>
      <c r="EOL152" s="383"/>
      <c r="EOM152" s="383"/>
      <c r="EON152" s="383"/>
      <c r="EOO152" s="383"/>
      <c r="EOP152" s="383"/>
      <c r="EOQ152" s="383"/>
      <c r="EOR152" s="383"/>
      <c r="EOS152" s="383"/>
      <c r="EOT152" s="383"/>
      <c r="EOU152" s="383"/>
      <c r="EOV152" s="383"/>
      <c r="EOW152" s="383"/>
      <c r="EOX152" s="383"/>
      <c r="EOY152" s="383"/>
      <c r="EOZ152" s="383"/>
      <c r="EPA152" s="383"/>
      <c r="EPB152" s="383"/>
      <c r="EPC152" s="383"/>
      <c r="EPD152" s="383"/>
      <c r="EPE152" s="383"/>
      <c r="EPF152" s="383"/>
      <c r="EPG152" s="383"/>
      <c r="EPH152" s="383"/>
      <c r="EPI152" s="383"/>
      <c r="EPJ152" s="383"/>
      <c r="EPK152" s="383"/>
      <c r="EPL152" s="383"/>
      <c r="EPM152" s="383"/>
      <c r="EPN152" s="383"/>
      <c r="EPO152" s="383"/>
      <c r="EPP152" s="383"/>
      <c r="EPQ152" s="383"/>
      <c r="EPR152" s="383"/>
      <c r="EPS152" s="383"/>
      <c r="EPT152" s="383"/>
      <c r="EPU152" s="383"/>
      <c r="EPV152" s="383"/>
      <c r="EPW152" s="383"/>
      <c r="EPX152" s="383"/>
      <c r="EPY152" s="383"/>
      <c r="EPZ152" s="383"/>
      <c r="EQA152" s="383"/>
      <c r="EQB152" s="383"/>
      <c r="EQC152" s="383"/>
      <c r="EQD152" s="383"/>
      <c r="EQE152" s="383"/>
      <c r="EQF152" s="383"/>
      <c r="EQG152" s="383"/>
      <c r="EQH152" s="383"/>
      <c r="EQI152" s="383"/>
      <c r="EQJ152" s="383"/>
      <c r="EQK152" s="383"/>
      <c r="EQL152" s="383"/>
      <c r="EQM152" s="383"/>
      <c r="EQN152" s="383"/>
      <c r="EQO152" s="383"/>
      <c r="EQP152" s="383"/>
      <c r="EQQ152" s="383"/>
      <c r="EQR152" s="383"/>
      <c r="EQS152" s="383"/>
      <c r="EQT152" s="383"/>
      <c r="EQU152" s="383"/>
      <c r="EQV152" s="383"/>
      <c r="EQW152" s="383"/>
      <c r="EQX152" s="383"/>
      <c r="EQY152" s="383"/>
      <c r="EQZ152" s="383"/>
      <c r="ERA152" s="383"/>
      <c r="ERB152" s="383"/>
      <c r="ERC152" s="383"/>
      <c r="ERD152" s="383"/>
      <c r="ERE152" s="383"/>
      <c r="ERF152" s="383"/>
      <c r="ERG152" s="383"/>
      <c r="ERH152" s="383"/>
      <c r="ERI152" s="383"/>
      <c r="ERJ152" s="383"/>
      <c r="ERK152" s="383"/>
      <c r="ERL152" s="383"/>
      <c r="ERM152" s="383"/>
      <c r="ERN152" s="383"/>
      <c r="ERO152" s="383"/>
      <c r="ERP152" s="383"/>
      <c r="ERQ152" s="383"/>
      <c r="ERR152" s="383"/>
      <c r="ERS152" s="383"/>
      <c r="ERT152" s="383"/>
      <c r="ERU152" s="383"/>
      <c r="ERV152" s="383"/>
      <c r="ERW152" s="383"/>
      <c r="ERX152" s="383"/>
      <c r="ERY152" s="383"/>
      <c r="ERZ152" s="383"/>
      <c r="ESA152" s="383"/>
      <c r="ESB152" s="383"/>
      <c r="ESC152" s="383"/>
      <c r="ESD152" s="383"/>
      <c r="ESE152" s="383"/>
      <c r="ESF152" s="383"/>
      <c r="ESG152" s="383"/>
      <c r="ESH152" s="383"/>
      <c r="ESI152" s="383"/>
      <c r="ESJ152" s="383"/>
      <c r="ESK152" s="383"/>
      <c r="ESL152" s="383"/>
      <c r="ESM152" s="383"/>
      <c r="ESN152" s="383"/>
      <c r="ESO152" s="383"/>
      <c r="ESP152" s="383"/>
      <c r="ESQ152" s="383"/>
      <c r="ESR152" s="383"/>
      <c r="ESS152" s="383"/>
      <c r="EST152" s="383"/>
      <c r="ESU152" s="383"/>
      <c r="ESV152" s="383"/>
      <c r="ESW152" s="383"/>
      <c r="ESX152" s="383"/>
      <c r="ESY152" s="383"/>
      <c r="ESZ152" s="383"/>
      <c r="ETA152" s="383"/>
      <c r="ETB152" s="383"/>
      <c r="ETC152" s="383"/>
      <c r="ETD152" s="383"/>
      <c r="ETE152" s="383"/>
      <c r="ETF152" s="383"/>
      <c r="ETG152" s="383"/>
      <c r="ETH152" s="383"/>
      <c r="ETI152" s="383"/>
      <c r="ETJ152" s="383"/>
      <c r="ETK152" s="383"/>
      <c r="ETL152" s="383"/>
      <c r="ETM152" s="383"/>
      <c r="ETN152" s="383"/>
      <c r="ETO152" s="383"/>
      <c r="ETP152" s="383"/>
      <c r="ETQ152" s="383"/>
      <c r="ETR152" s="383"/>
      <c r="ETS152" s="383"/>
      <c r="ETT152" s="383"/>
      <c r="ETU152" s="383"/>
      <c r="ETV152" s="383"/>
      <c r="ETW152" s="383"/>
      <c r="ETX152" s="383"/>
      <c r="ETY152" s="383"/>
      <c r="ETZ152" s="383"/>
      <c r="EUA152" s="383"/>
      <c r="EUB152" s="383"/>
      <c r="EUC152" s="383"/>
      <c r="EUD152" s="383"/>
      <c r="EUE152" s="383"/>
      <c r="EUF152" s="383"/>
      <c r="EUG152" s="383"/>
      <c r="EUH152" s="383"/>
      <c r="EUI152" s="383"/>
      <c r="EUJ152" s="383"/>
      <c r="EUK152" s="383"/>
      <c r="EUL152" s="383"/>
      <c r="EUM152" s="383"/>
      <c r="EUN152" s="383"/>
      <c r="EUO152" s="383"/>
      <c r="EUP152" s="383"/>
      <c r="EUQ152" s="383"/>
      <c r="EUR152" s="383"/>
      <c r="EUS152" s="383"/>
      <c r="EUT152" s="383"/>
      <c r="EUU152" s="383"/>
      <c r="EUV152" s="383"/>
      <c r="EUW152" s="383"/>
      <c r="EUX152" s="383"/>
      <c r="EUY152" s="383"/>
      <c r="EUZ152" s="383"/>
      <c r="EVA152" s="383"/>
      <c r="EVB152" s="383"/>
      <c r="EVC152" s="383"/>
      <c r="EVD152" s="383"/>
      <c r="EVE152" s="383"/>
      <c r="EVF152" s="383"/>
      <c r="EVG152" s="383"/>
      <c r="EVH152" s="383"/>
      <c r="EVI152" s="383"/>
      <c r="EVJ152" s="383"/>
      <c r="EVK152" s="383"/>
      <c r="EVL152" s="383"/>
      <c r="EVM152" s="383"/>
      <c r="EVN152" s="383"/>
      <c r="EVO152" s="383"/>
      <c r="EVP152" s="383"/>
      <c r="EVQ152" s="383"/>
      <c r="EVR152" s="383"/>
      <c r="EVS152" s="383"/>
      <c r="EVT152" s="383"/>
      <c r="EVU152" s="383"/>
      <c r="EVV152" s="383"/>
      <c r="EVW152" s="383"/>
      <c r="EVX152" s="383"/>
      <c r="EVY152" s="383"/>
      <c r="EVZ152" s="383"/>
      <c r="EWA152" s="383"/>
      <c r="EWB152" s="383"/>
      <c r="EWC152" s="383"/>
      <c r="EWD152" s="383"/>
      <c r="EWE152" s="383"/>
      <c r="EWF152" s="383"/>
      <c r="EWG152" s="383"/>
      <c r="EWH152" s="383"/>
      <c r="EWI152" s="383"/>
      <c r="EWJ152" s="383"/>
      <c r="EWK152" s="383"/>
      <c r="EWL152" s="383"/>
      <c r="EWM152" s="383"/>
      <c r="EWN152" s="383"/>
      <c r="EWO152" s="383"/>
      <c r="EWP152" s="383"/>
      <c r="EWQ152" s="383"/>
      <c r="EWR152" s="383"/>
      <c r="EWS152" s="383"/>
      <c r="EWT152" s="383"/>
      <c r="EWU152" s="383"/>
      <c r="EWV152" s="383"/>
      <c r="EWW152" s="383"/>
      <c r="EWX152" s="383"/>
      <c r="EWY152" s="383"/>
      <c r="EWZ152" s="383"/>
      <c r="EXA152" s="383"/>
      <c r="EXB152" s="383"/>
      <c r="EXC152" s="383"/>
      <c r="EXD152" s="383"/>
      <c r="EXE152" s="383"/>
      <c r="EXF152" s="383"/>
      <c r="EXG152" s="383"/>
      <c r="EXH152" s="383"/>
      <c r="EXI152" s="383"/>
      <c r="EXJ152" s="383"/>
      <c r="EXK152" s="383"/>
      <c r="EXL152" s="383"/>
      <c r="EXM152" s="383"/>
      <c r="EXN152" s="383"/>
      <c r="EXO152" s="383"/>
      <c r="EXP152" s="383"/>
      <c r="EXQ152" s="383"/>
      <c r="EXR152" s="383"/>
      <c r="EXS152" s="383"/>
      <c r="EXT152" s="383"/>
      <c r="EXU152" s="383"/>
      <c r="EXV152" s="383"/>
      <c r="EXW152" s="383"/>
      <c r="EXX152" s="383"/>
      <c r="EXY152" s="383"/>
      <c r="EXZ152" s="383"/>
      <c r="EYA152" s="383"/>
      <c r="EYB152" s="383"/>
      <c r="EYC152" s="383"/>
      <c r="EYD152" s="383"/>
      <c r="EYE152" s="383"/>
      <c r="EYF152" s="383"/>
      <c r="EYG152" s="383"/>
      <c r="EYH152" s="383"/>
      <c r="EYI152" s="383"/>
      <c r="EYJ152" s="383"/>
      <c r="EYK152" s="383"/>
      <c r="EYL152" s="383"/>
      <c r="EYM152" s="383"/>
      <c r="EYN152" s="383"/>
      <c r="EYO152" s="383"/>
      <c r="EYP152" s="383"/>
      <c r="EYQ152" s="383"/>
      <c r="EYR152" s="383"/>
      <c r="EYS152" s="383"/>
      <c r="EYT152" s="383"/>
      <c r="EYU152" s="383"/>
      <c r="EYV152" s="383"/>
      <c r="EYW152" s="383"/>
      <c r="EYX152" s="383"/>
      <c r="EYY152" s="383"/>
      <c r="EYZ152" s="383"/>
      <c r="EZA152" s="383"/>
      <c r="EZB152" s="383"/>
      <c r="EZC152" s="383"/>
      <c r="EZD152" s="383"/>
      <c r="EZE152" s="383"/>
      <c r="EZF152" s="383"/>
      <c r="EZG152" s="383"/>
      <c r="EZH152" s="383"/>
      <c r="EZI152" s="383"/>
      <c r="EZJ152" s="383"/>
      <c r="EZK152" s="383"/>
      <c r="EZL152" s="383"/>
      <c r="EZM152" s="383"/>
      <c r="EZN152" s="383"/>
      <c r="EZO152" s="383"/>
      <c r="EZP152" s="383"/>
      <c r="EZQ152" s="383"/>
      <c r="EZR152" s="383"/>
      <c r="EZS152" s="383"/>
      <c r="EZT152" s="383"/>
      <c r="EZU152" s="383"/>
      <c r="EZV152" s="383"/>
      <c r="EZW152" s="383"/>
      <c r="EZX152" s="383"/>
      <c r="EZY152" s="383"/>
      <c r="EZZ152" s="383"/>
      <c r="FAA152" s="383"/>
      <c r="FAB152" s="383"/>
      <c r="FAC152" s="383"/>
      <c r="FAD152" s="383"/>
      <c r="FAE152" s="383"/>
      <c r="FAF152" s="383"/>
      <c r="FAG152" s="383"/>
      <c r="FAH152" s="383"/>
      <c r="FAI152" s="383"/>
      <c r="FAJ152" s="383"/>
      <c r="FAK152" s="383"/>
      <c r="FAL152" s="383"/>
      <c r="FAM152" s="383"/>
      <c r="FAN152" s="383"/>
      <c r="FAO152" s="383"/>
      <c r="FAP152" s="383"/>
      <c r="FAQ152" s="383"/>
      <c r="FAR152" s="383"/>
      <c r="FAS152" s="383"/>
      <c r="FAT152" s="383"/>
      <c r="FAU152" s="383"/>
      <c r="FAV152" s="383"/>
      <c r="FAW152" s="383"/>
      <c r="FAX152" s="383"/>
      <c r="FAY152" s="383"/>
      <c r="FAZ152" s="383"/>
      <c r="FBA152" s="383"/>
      <c r="FBB152" s="383"/>
      <c r="FBC152" s="383"/>
      <c r="FBD152" s="383"/>
      <c r="FBE152" s="383"/>
      <c r="FBF152" s="383"/>
      <c r="FBG152" s="383"/>
      <c r="FBH152" s="383"/>
      <c r="FBI152" s="383"/>
      <c r="FBJ152" s="383"/>
      <c r="FBK152" s="383"/>
      <c r="FBL152" s="383"/>
      <c r="FBM152" s="383"/>
      <c r="FBN152" s="383"/>
      <c r="FBO152" s="383"/>
      <c r="FBP152" s="383"/>
      <c r="FBQ152" s="383"/>
      <c r="FBR152" s="383"/>
      <c r="FBS152" s="383"/>
      <c r="FBT152" s="383"/>
      <c r="FBU152" s="383"/>
      <c r="FBV152" s="383"/>
      <c r="FBW152" s="383"/>
      <c r="FBX152" s="383"/>
      <c r="FBY152" s="383"/>
      <c r="FBZ152" s="383"/>
      <c r="FCA152" s="383"/>
      <c r="FCB152" s="383"/>
      <c r="FCC152" s="383"/>
      <c r="FCD152" s="383"/>
      <c r="FCE152" s="383"/>
      <c r="FCF152" s="383"/>
      <c r="FCG152" s="383"/>
      <c r="FCH152" s="383"/>
      <c r="FCI152" s="383"/>
      <c r="FCJ152" s="383"/>
      <c r="FCK152" s="383"/>
      <c r="FCL152" s="383"/>
      <c r="FCM152" s="383"/>
      <c r="FCN152" s="383"/>
      <c r="FCO152" s="383"/>
      <c r="FCP152" s="383"/>
      <c r="FCQ152" s="383"/>
      <c r="FCR152" s="383"/>
      <c r="FCS152" s="383"/>
      <c r="FCT152" s="383"/>
      <c r="FCU152" s="383"/>
      <c r="FCV152" s="383"/>
      <c r="FCW152" s="383"/>
      <c r="FCX152" s="383"/>
      <c r="FCY152" s="383"/>
      <c r="FCZ152" s="383"/>
      <c r="FDA152" s="383"/>
      <c r="FDB152" s="383"/>
      <c r="FDC152" s="383"/>
      <c r="FDD152" s="383"/>
      <c r="FDE152" s="383"/>
      <c r="FDF152" s="383"/>
      <c r="FDG152" s="383"/>
      <c r="FDH152" s="383"/>
      <c r="FDI152" s="383"/>
      <c r="FDJ152" s="383"/>
      <c r="FDK152" s="383"/>
      <c r="FDL152" s="383"/>
      <c r="FDM152" s="383"/>
      <c r="FDN152" s="383"/>
      <c r="FDO152" s="383"/>
      <c r="FDP152" s="383"/>
      <c r="FDQ152" s="383"/>
      <c r="FDR152" s="383"/>
      <c r="FDS152" s="383"/>
      <c r="FDT152" s="383"/>
      <c r="FDU152" s="383"/>
      <c r="FDV152" s="383"/>
      <c r="FDW152" s="383"/>
      <c r="FDX152" s="383"/>
      <c r="FDY152" s="383"/>
      <c r="FDZ152" s="383"/>
      <c r="FEA152" s="383"/>
      <c r="FEB152" s="383"/>
      <c r="FEC152" s="383"/>
      <c r="FED152" s="383"/>
      <c r="FEE152" s="383"/>
      <c r="FEF152" s="383"/>
      <c r="FEG152" s="383"/>
      <c r="FEH152" s="383"/>
      <c r="FEI152" s="383"/>
      <c r="FEJ152" s="383"/>
      <c r="FEK152" s="383"/>
      <c r="FEL152" s="383"/>
      <c r="FEM152" s="383"/>
      <c r="FEN152" s="383"/>
      <c r="FEO152" s="383"/>
      <c r="FEP152" s="383"/>
      <c r="FEQ152" s="383"/>
      <c r="FER152" s="383"/>
      <c r="FES152" s="383"/>
      <c r="FET152" s="383"/>
      <c r="FEU152" s="383"/>
      <c r="FEV152" s="383"/>
      <c r="FEW152" s="383"/>
      <c r="FEX152" s="383"/>
      <c r="FEY152" s="383"/>
      <c r="FEZ152" s="383"/>
      <c r="FFA152" s="383"/>
      <c r="FFB152" s="383"/>
      <c r="FFC152" s="383"/>
      <c r="FFD152" s="383"/>
      <c r="FFE152" s="383"/>
      <c r="FFF152" s="383"/>
      <c r="FFG152" s="383"/>
      <c r="FFH152" s="383"/>
      <c r="FFI152" s="383"/>
      <c r="FFJ152" s="383"/>
      <c r="FFK152" s="383"/>
      <c r="FFL152" s="383"/>
      <c r="FFM152" s="383"/>
      <c r="FFN152" s="383"/>
      <c r="FFO152" s="383"/>
      <c r="FFP152" s="383"/>
      <c r="FFQ152" s="383"/>
      <c r="FFR152" s="383"/>
      <c r="FFS152" s="383"/>
      <c r="FFT152" s="383"/>
      <c r="FFU152" s="383"/>
      <c r="FFV152" s="383"/>
      <c r="FFW152" s="383"/>
      <c r="FFX152" s="383"/>
      <c r="FFY152" s="383"/>
      <c r="FFZ152" s="383"/>
      <c r="FGA152" s="383"/>
      <c r="FGB152" s="383"/>
      <c r="FGC152" s="383"/>
      <c r="FGD152" s="383"/>
      <c r="FGE152" s="383"/>
      <c r="FGF152" s="383"/>
      <c r="FGG152" s="383"/>
      <c r="FGH152" s="383"/>
      <c r="FGI152" s="383"/>
      <c r="FGJ152" s="383"/>
      <c r="FGK152" s="383"/>
      <c r="FGL152" s="383"/>
      <c r="FGM152" s="383"/>
      <c r="FGN152" s="383"/>
      <c r="FGO152" s="383"/>
      <c r="FGP152" s="383"/>
      <c r="FGQ152" s="383"/>
      <c r="FGR152" s="383"/>
      <c r="FGS152" s="383"/>
      <c r="FGT152" s="383"/>
      <c r="FGU152" s="383"/>
      <c r="FGV152" s="383"/>
      <c r="FGW152" s="383"/>
      <c r="FGX152" s="383"/>
      <c r="FGY152" s="383"/>
      <c r="FGZ152" s="383"/>
      <c r="FHA152" s="383"/>
      <c r="FHB152" s="383"/>
      <c r="FHC152" s="383"/>
      <c r="FHD152" s="383"/>
      <c r="FHE152" s="383"/>
      <c r="FHF152" s="383"/>
      <c r="FHG152" s="383"/>
      <c r="FHH152" s="383"/>
      <c r="FHI152" s="383"/>
      <c r="FHJ152" s="383"/>
      <c r="FHK152" s="383"/>
      <c r="FHL152" s="383"/>
      <c r="FHM152" s="383"/>
      <c r="FHN152" s="383"/>
      <c r="FHO152" s="383"/>
      <c r="FHP152" s="383"/>
      <c r="FHQ152" s="383"/>
      <c r="FHR152" s="383"/>
      <c r="FHS152" s="383"/>
      <c r="FHT152" s="383"/>
      <c r="FHU152" s="383"/>
      <c r="FHV152" s="383"/>
      <c r="FHW152" s="383"/>
      <c r="FHX152" s="383"/>
      <c r="FHY152" s="383"/>
      <c r="FHZ152" s="383"/>
      <c r="FIA152" s="383"/>
      <c r="FIB152" s="383"/>
      <c r="FIC152" s="383"/>
      <c r="FID152" s="383"/>
      <c r="FIE152" s="383"/>
      <c r="FIF152" s="383"/>
      <c r="FIG152" s="383"/>
      <c r="FIH152" s="383"/>
      <c r="FII152" s="383"/>
      <c r="FIJ152" s="383"/>
      <c r="FIK152" s="383"/>
      <c r="FIL152" s="383"/>
      <c r="FIM152" s="383"/>
      <c r="FIN152" s="383"/>
      <c r="FIO152" s="383"/>
      <c r="FIP152" s="383"/>
      <c r="FIQ152" s="383"/>
      <c r="FIR152" s="383"/>
      <c r="FIS152" s="383"/>
      <c r="FIT152" s="383"/>
      <c r="FIU152" s="383"/>
      <c r="FIV152" s="383"/>
      <c r="FIW152" s="383"/>
      <c r="FIX152" s="383"/>
      <c r="FIY152" s="383"/>
      <c r="FIZ152" s="383"/>
      <c r="FJA152" s="383"/>
      <c r="FJB152" s="383"/>
      <c r="FJC152" s="383"/>
      <c r="FJD152" s="383"/>
      <c r="FJE152" s="383"/>
      <c r="FJF152" s="383"/>
      <c r="FJG152" s="383"/>
      <c r="FJH152" s="383"/>
      <c r="FJI152" s="383"/>
      <c r="FJJ152" s="383"/>
      <c r="FJK152" s="383"/>
      <c r="FJL152" s="383"/>
      <c r="FJM152" s="383"/>
      <c r="FJN152" s="383"/>
      <c r="FJO152" s="383"/>
      <c r="FJP152" s="383"/>
      <c r="FJQ152" s="383"/>
      <c r="FJR152" s="383"/>
      <c r="FJS152" s="383"/>
      <c r="FJT152" s="383"/>
      <c r="FJU152" s="383"/>
      <c r="FJV152" s="383"/>
      <c r="FJW152" s="383"/>
      <c r="FJX152" s="383"/>
      <c r="FJY152" s="383"/>
      <c r="FJZ152" s="383"/>
      <c r="FKA152" s="383"/>
      <c r="FKB152" s="383"/>
      <c r="FKC152" s="383"/>
      <c r="FKD152" s="383"/>
      <c r="FKE152" s="383"/>
      <c r="FKF152" s="383"/>
      <c r="FKG152" s="383"/>
      <c r="FKH152" s="383"/>
      <c r="FKI152" s="383"/>
      <c r="FKJ152" s="383"/>
      <c r="FKK152" s="383"/>
      <c r="FKL152" s="383"/>
      <c r="FKM152" s="383"/>
      <c r="FKN152" s="383"/>
      <c r="FKO152" s="383"/>
      <c r="FKP152" s="383"/>
      <c r="FKQ152" s="383"/>
      <c r="FKR152" s="383"/>
      <c r="FKS152" s="383"/>
      <c r="FKT152" s="383"/>
      <c r="FKU152" s="383"/>
      <c r="FKV152" s="383"/>
      <c r="FKW152" s="383"/>
      <c r="FKX152" s="383"/>
      <c r="FKY152" s="383"/>
      <c r="FKZ152" s="383"/>
      <c r="FLA152" s="383"/>
      <c r="FLB152" s="383"/>
      <c r="FLC152" s="383"/>
      <c r="FLD152" s="383"/>
      <c r="FLE152" s="383"/>
      <c r="FLF152" s="383"/>
      <c r="FLG152" s="383"/>
      <c r="FLH152" s="383"/>
      <c r="FLI152" s="383"/>
      <c r="FLJ152" s="383"/>
      <c r="FLK152" s="383"/>
      <c r="FLL152" s="383"/>
      <c r="FLM152" s="383"/>
      <c r="FLN152" s="383"/>
      <c r="FLO152" s="383"/>
      <c r="FLP152" s="383"/>
      <c r="FLQ152" s="383"/>
      <c r="FLR152" s="383"/>
      <c r="FLS152" s="383"/>
      <c r="FLT152" s="383"/>
      <c r="FLU152" s="383"/>
      <c r="FLV152" s="383"/>
      <c r="FLW152" s="383"/>
      <c r="FLX152" s="383"/>
      <c r="FLY152" s="383"/>
      <c r="FLZ152" s="383"/>
      <c r="FMA152" s="383"/>
      <c r="FMB152" s="383"/>
      <c r="FMC152" s="383"/>
      <c r="FMD152" s="383"/>
      <c r="FME152" s="383"/>
      <c r="FMF152" s="383"/>
      <c r="FMG152" s="383"/>
      <c r="FMH152" s="383"/>
      <c r="FMI152" s="383"/>
      <c r="FMJ152" s="383"/>
      <c r="FMK152" s="383"/>
      <c r="FML152" s="383"/>
      <c r="FMM152" s="383"/>
      <c r="FMN152" s="383"/>
      <c r="FMO152" s="383"/>
      <c r="FMP152" s="383"/>
      <c r="FMQ152" s="383"/>
      <c r="FMR152" s="383"/>
      <c r="FMS152" s="383"/>
      <c r="FMT152" s="383"/>
      <c r="FMU152" s="383"/>
      <c r="FMV152" s="383"/>
      <c r="FMW152" s="383"/>
      <c r="FMX152" s="383"/>
      <c r="FMY152" s="383"/>
      <c r="FMZ152" s="383"/>
      <c r="FNA152" s="383"/>
      <c r="FNB152" s="383"/>
      <c r="FNC152" s="383"/>
      <c r="FND152" s="383"/>
      <c r="FNE152" s="383"/>
      <c r="FNF152" s="383"/>
      <c r="FNG152" s="383"/>
      <c r="FNH152" s="383"/>
      <c r="FNI152" s="383"/>
      <c r="FNJ152" s="383"/>
      <c r="FNK152" s="383"/>
      <c r="FNL152" s="383"/>
      <c r="FNM152" s="383"/>
      <c r="FNN152" s="383"/>
      <c r="FNO152" s="383"/>
      <c r="FNP152" s="383"/>
      <c r="FNQ152" s="383"/>
      <c r="FNR152" s="383"/>
      <c r="FNS152" s="383"/>
      <c r="FNT152" s="383"/>
      <c r="FNU152" s="383"/>
      <c r="FNV152" s="383"/>
      <c r="FNW152" s="383"/>
      <c r="FNX152" s="383"/>
      <c r="FNY152" s="383"/>
      <c r="FNZ152" s="383"/>
      <c r="FOA152" s="383"/>
      <c r="FOB152" s="383"/>
      <c r="FOC152" s="383"/>
      <c r="FOD152" s="383"/>
      <c r="FOE152" s="383"/>
      <c r="FOF152" s="383"/>
      <c r="FOG152" s="383"/>
      <c r="FOH152" s="383"/>
      <c r="FOI152" s="383"/>
      <c r="FOJ152" s="383"/>
      <c r="FOK152" s="383"/>
      <c r="FOL152" s="383"/>
      <c r="FOM152" s="383"/>
      <c r="FON152" s="383"/>
      <c r="FOO152" s="383"/>
      <c r="FOP152" s="383"/>
      <c r="FOQ152" s="383"/>
      <c r="FOR152" s="383"/>
      <c r="FOS152" s="383"/>
      <c r="FOT152" s="383"/>
      <c r="FOU152" s="383"/>
      <c r="FOV152" s="383"/>
      <c r="FOW152" s="383"/>
      <c r="FOX152" s="383"/>
      <c r="FOY152" s="383"/>
      <c r="FOZ152" s="383"/>
      <c r="FPA152" s="383"/>
      <c r="FPB152" s="383"/>
      <c r="FPC152" s="383"/>
      <c r="FPD152" s="383"/>
      <c r="FPE152" s="383"/>
      <c r="FPF152" s="383"/>
      <c r="FPG152" s="383"/>
      <c r="FPH152" s="383"/>
      <c r="FPI152" s="383"/>
      <c r="FPJ152" s="383"/>
      <c r="FPK152" s="383"/>
      <c r="FPL152" s="383"/>
      <c r="FPM152" s="383"/>
      <c r="FPN152" s="383"/>
      <c r="FPO152" s="383"/>
      <c r="FPP152" s="383"/>
      <c r="FPQ152" s="383"/>
      <c r="FPR152" s="383"/>
      <c r="FPS152" s="383"/>
      <c r="FPT152" s="383"/>
      <c r="FPU152" s="383"/>
      <c r="FPV152" s="383"/>
      <c r="FPW152" s="383"/>
      <c r="FPX152" s="383"/>
      <c r="FPY152" s="383"/>
      <c r="FPZ152" s="383"/>
      <c r="FQA152" s="383"/>
      <c r="FQB152" s="383"/>
      <c r="FQC152" s="383"/>
      <c r="FQD152" s="383"/>
      <c r="FQE152" s="383"/>
      <c r="FQF152" s="383"/>
      <c r="FQG152" s="383"/>
      <c r="FQH152" s="383"/>
      <c r="FQI152" s="383"/>
      <c r="FQJ152" s="383"/>
      <c r="FQK152" s="383"/>
      <c r="FQL152" s="383"/>
      <c r="FQM152" s="383"/>
      <c r="FQN152" s="383"/>
      <c r="FQO152" s="383"/>
      <c r="FQP152" s="383"/>
      <c r="FQQ152" s="383"/>
      <c r="FQR152" s="383"/>
      <c r="FQS152" s="383"/>
      <c r="FQT152" s="383"/>
      <c r="FQU152" s="383"/>
      <c r="FQV152" s="383"/>
      <c r="FQW152" s="383"/>
      <c r="FQX152" s="383"/>
      <c r="FQY152" s="383"/>
      <c r="FQZ152" s="383"/>
      <c r="FRA152" s="383"/>
      <c r="FRB152" s="383"/>
      <c r="FRC152" s="383"/>
      <c r="FRD152" s="383"/>
      <c r="FRE152" s="383"/>
      <c r="FRF152" s="383"/>
      <c r="FRG152" s="383"/>
      <c r="FRH152" s="383"/>
      <c r="FRI152" s="383"/>
      <c r="FRJ152" s="383"/>
      <c r="FRK152" s="383"/>
      <c r="FRL152" s="383"/>
      <c r="FRM152" s="383"/>
      <c r="FRN152" s="383"/>
      <c r="FRO152" s="383"/>
      <c r="FRP152" s="383"/>
      <c r="FRQ152" s="383"/>
      <c r="FRR152" s="383"/>
      <c r="FRS152" s="383"/>
      <c r="FRT152" s="383"/>
      <c r="FRU152" s="383"/>
      <c r="FRV152" s="383"/>
      <c r="FRW152" s="383"/>
      <c r="FRX152" s="383"/>
      <c r="FRY152" s="383"/>
      <c r="FRZ152" s="383"/>
      <c r="FSA152" s="383"/>
      <c r="FSB152" s="383"/>
      <c r="FSC152" s="383"/>
      <c r="FSD152" s="383"/>
      <c r="FSE152" s="383"/>
      <c r="FSF152" s="383"/>
      <c r="FSG152" s="383"/>
      <c r="FSH152" s="383"/>
      <c r="FSI152" s="383"/>
      <c r="FSJ152" s="383"/>
      <c r="FSK152" s="383"/>
      <c r="FSL152" s="383"/>
      <c r="FSM152" s="383"/>
      <c r="FSN152" s="383"/>
      <c r="FSO152" s="383"/>
      <c r="FSP152" s="383"/>
      <c r="FSQ152" s="383"/>
      <c r="FSR152" s="383"/>
      <c r="FSS152" s="383"/>
      <c r="FST152" s="383"/>
      <c r="FSU152" s="383"/>
      <c r="FSV152" s="383"/>
      <c r="FSW152" s="383"/>
      <c r="FSX152" s="383"/>
      <c r="FSY152" s="383"/>
      <c r="FSZ152" s="383"/>
      <c r="FTA152" s="383"/>
      <c r="FTB152" s="383"/>
      <c r="FTC152" s="383"/>
      <c r="FTD152" s="383"/>
      <c r="FTE152" s="383"/>
      <c r="FTF152" s="383"/>
      <c r="FTG152" s="383"/>
      <c r="FTH152" s="383"/>
      <c r="FTI152" s="383"/>
      <c r="FTJ152" s="383"/>
      <c r="FTK152" s="383"/>
      <c r="FTL152" s="383"/>
      <c r="FTM152" s="383"/>
      <c r="FTN152" s="383"/>
      <c r="FTO152" s="383"/>
      <c r="FTP152" s="383"/>
      <c r="FTQ152" s="383"/>
      <c r="FTR152" s="383"/>
      <c r="FTS152" s="383"/>
      <c r="FTT152" s="383"/>
      <c r="FTU152" s="383"/>
      <c r="FTV152" s="383"/>
      <c r="FTW152" s="383"/>
      <c r="FTX152" s="383"/>
      <c r="FTY152" s="383"/>
      <c r="FTZ152" s="383"/>
      <c r="FUA152" s="383"/>
      <c r="FUB152" s="383"/>
      <c r="FUC152" s="383"/>
      <c r="FUD152" s="383"/>
      <c r="FUE152" s="383"/>
      <c r="FUF152" s="383"/>
      <c r="FUG152" s="383"/>
      <c r="FUH152" s="383"/>
      <c r="FUI152" s="383"/>
      <c r="FUJ152" s="383"/>
      <c r="FUK152" s="383"/>
      <c r="FUL152" s="383"/>
      <c r="FUM152" s="383"/>
      <c r="FUN152" s="383"/>
      <c r="FUO152" s="383"/>
      <c r="FUP152" s="383"/>
      <c r="FUQ152" s="383"/>
      <c r="FUR152" s="383"/>
      <c r="FUS152" s="383"/>
      <c r="FUT152" s="383"/>
      <c r="FUU152" s="383"/>
      <c r="FUV152" s="383"/>
      <c r="FUW152" s="383"/>
      <c r="FUX152" s="383"/>
      <c r="FUY152" s="383"/>
      <c r="FUZ152" s="383"/>
      <c r="FVA152" s="383"/>
      <c r="FVB152" s="383"/>
      <c r="FVC152" s="383"/>
      <c r="FVD152" s="383"/>
      <c r="FVE152" s="383"/>
      <c r="FVF152" s="383"/>
      <c r="FVG152" s="383"/>
      <c r="FVH152" s="383"/>
      <c r="FVI152" s="383"/>
      <c r="FVJ152" s="383"/>
      <c r="FVK152" s="383"/>
      <c r="FVL152" s="383"/>
      <c r="FVM152" s="383"/>
      <c r="FVN152" s="383"/>
      <c r="FVO152" s="383"/>
      <c r="FVP152" s="383"/>
      <c r="FVQ152" s="383"/>
      <c r="FVR152" s="383"/>
      <c r="FVS152" s="383"/>
      <c r="FVT152" s="383"/>
      <c r="FVU152" s="383"/>
      <c r="FVV152" s="383"/>
      <c r="FVW152" s="383"/>
      <c r="FVX152" s="383"/>
      <c r="FVY152" s="383"/>
      <c r="FVZ152" s="383"/>
      <c r="FWA152" s="383"/>
      <c r="FWB152" s="383"/>
      <c r="FWC152" s="383"/>
      <c r="FWD152" s="383"/>
      <c r="FWE152" s="383"/>
      <c r="FWF152" s="383"/>
      <c r="FWG152" s="383"/>
      <c r="FWH152" s="383"/>
      <c r="FWI152" s="383"/>
      <c r="FWJ152" s="383"/>
      <c r="FWK152" s="383"/>
      <c r="FWL152" s="383"/>
      <c r="FWM152" s="383"/>
      <c r="FWN152" s="383"/>
      <c r="FWO152" s="383"/>
      <c r="FWP152" s="383"/>
      <c r="FWQ152" s="383"/>
      <c r="FWR152" s="383"/>
      <c r="FWS152" s="383"/>
      <c r="FWT152" s="383"/>
      <c r="FWU152" s="383"/>
      <c r="FWV152" s="383"/>
      <c r="FWW152" s="383"/>
      <c r="FWX152" s="383"/>
      <c r="FWY152" s="383"/>
      <c r="FWZ152" s="383"/>
      <c r="FXA152" s="383"/>
      <c r="FXB152" s="383"/>
      <c r="FXC152" s="383"/>
      <c r="FXD152" s="383"/>
      <c r="FXE152" s="383"/>
      <c r="FXF152" s="383"/>
      <c r="FXG152" s="383"/>
      <c r="FXH152" s="383"/>
      <c r="FXI152" s="383"/>
      <c r="FXJ152" s="383"/>
      <c r="FXK152" s="383"/>
      <c r="FXL152" s="383"/>
      <c r="FXM152" s="383"/>
      <c r="FXN152" s="383"/>
      <c r="FXO152" s="383"/>
      <c r="FXP152" s="383"/>
      <c r="FXQ152" s="383"/>
      <c r="FXR152" s="383"/>
      <c r="FXS152" s="383"/>
      <c r="FXT152" s="383"/>
      <c r="FXU152" s="383"/>
      <c r="FXV152" s="383"/>
      <c r="FXW152" s="383"/>
      <c r="FXX152" s="383"/>
      <c r="FXY152" s="383"/>
      <c r="FXZ152" s="383"/>
      <c r="FYA152" s="383"/>
      <c r="FYB152" s="383"/>
      <c r="FYC152" s="383"/>
      <c r="FYD152" s="383"/>
      <c r="FYE152" s="383"/>
      <c r="FYF152" s="383"/>
      <c r="FYG152" s="383"/>
      <c r="FYH152" s="383"/>
      <c r="FYI152" s="383"/>
      <c r="FYJ152" s="383"/>
      <c r="FYK152" s="383"/>
      <c r="FYL152" s="383"/>
      <c r="FYM152" s="383"/>
      <c r="FYN152" s="383"/>
      <c r="FYO152" s="383"/>
      <c r="FYP152" s="383"/>
      <c r="FYQ152" s="383"/>
      <c r="FYR152" s="383"/>
      <c r="FYS152" s="383"/>
      <c r="FYT152" s="383"/>
      <c r="FYU152" s="383"/>
      <c r="FYV152" s="383"/>
      <c r="FYW152" s="383"/>
      <c r="FYX152" s="383"/>
      <c r="FYY152" s="383"/>
      <c r="FYZ152" s="383"/>
      <c r="FZA152" s="383"/>
      <c r="FZB152" s="383"/>
      <c r="FZC152" s="383"/>
      <c r="FZD152" s="383"/>
      <c r="FZE152" s="383"/>
      <c r="FZF152" s="383"/>
      <c r="FZG152" s="383"/>
      <c r="FZH152" s="383"/>
      <c r="FZI152" s="383"/>
      <c r="FZJ152" s="383"/>
      <c r="FZK152" s="383"/>
      <c r="FZL152" s="383"/>
      <c r="FZM152" s="383"/>
      <c r="FZN152" s="383"/>
      <c r="FZO152" s="383"/>
      <c r="FZP152" s="383"/>
      <c r="FZQ152" s="383"/>
      <c r="FZR152" s="383"/>
      <c r="FZS152" s="383"/>
      <c r="FZT152" s="383"/>
      <c r="FZU152" s="383"/>
      <c r="FZV152" s="383"/>
      <c r="FZW152" s="383"/>
      <c r="FZX152" s="383"/>
      <c r="FZY152" s="383"/>
      <c r="FZZ152" s="383"/>
      <c r="GAA152" s="383"/>
      <c r="GAB152" s="383"/>
      <c r="GAC152" s="383"/>
      <c r="GAD152" s="383"/>
      <c r="GAE152" s="383"/>
      <c r="GAF152" s="383"/>
      <c r="GAG152" s="383"/>
      <c r="GAH152" s="383"/>
      <c r="GAI152" s="383"/>
      <c r="GAJ152" s="383"/>
      <c r="GAK152" s="383"/>
      <c r="GAL152" s="383"/>
      <c r="GAM152" s="383"/>
      <c r="GAN152" s="383"/>
      <c r="GAO152" s="383"/>
      <c r="GAP152" s="383"/>
      <c r="GAQ152" s="383"/>
      <c r="GAR152" s="383"/>
      <c r="GAS152" s="383"/>
      <c r="GAT152" s="383"/>
      <c r="GAU152" s="383"/>
      <c r="GAV152" s="383"/>
      <c r="GAW152" s="383"/>
      <c r="GAX152" s="383"/>
      <c r="GAY152" s="383"/>
      <c r="GAZ152" s="383"/>
      <c r="GBA152" s="383"/>
      <c r="GBB152" s="383"/>
      <c r="GBC152" s="383"/>
      <c r="GBD152" s="383"/>
      <c r="GBE152" s="383"/>
      <c r="GBF152" s="383"/>
      <c r="GBG152" s="383"/>
      <c r="GBH152" s="383"/>
      <c r="GBI152" s="383"/>
      <c r="GBJ152" s="383"/>
      <c r="GBK152" s="383"/>
      <c r="GBL152" s="383"/>
      <c r="GBM152" s="383"/>
      <c r="GBN152" s="383"/>
      <c r="GBO152" s="383"/>
      <c r="GBP152" s="383"/>
      <c r="GBQ152" s="383"/>
      <c r="GBR152" s="383"/>
      <c r="GBS152" s="383"/>
      <c r="GBT152" s="383"/>
      <c r="GBU152" s="383"/>
      <c r="GBV152" s="383"/>
      <c r="GBW152" s="383"/>
      <c r="GBX152" s="383"/>
      <c r="GBY152" s="383"/>
      <c r="GBZ152" s="383"/>
      <c r="GCA152" s="383"/>
      <c r="GCB152" s="383"/>
      <c r="GCC152" s="383"/>
      <c r="GCD152" s="383"/>
      <c r="GCE152" s="383"/>
      <c r="GCF152" s="383"/>
      <c r="GCG152" s="383"/>
      <c r="GCH152" s="383"/>
      <c r="GCI152" s="383"/>
      <c r="GCJ152" s="383"/>
      <c r="GCK152" s="383"/>
      <c r="GCL152" s="383"/>
      <c r="GCM152" s="383"/>
      <c r="GCN152" s="383"/>
      <c r="GCO152" s="383"/>
      <c r="GCP152" s="383"/>
      <c r="GCQ152" s="383"/>
      <c r="GCR152" s="383"/>
      <c r="GCS152" s="383"/>
      <c r="GCT152" s="383"/>
      <c r="GCU152" s="383"/>
      <c r="GCV152" s="383"/>
      <c r="GCW152" s="383"/>
      <c r="GCX152" s="383"/>
      <c r="GCY152" s="383"/>
      <c r="GCZ152" s="383"/>
      <c r="GDA152" s="383"/>
      <c r="GDB152" s="383"/>
      <c r="GDC152" s="383"/>
      <c r="GDD152" s="383"/>
      <c r="GDE152" s="383"/>
      <c r="GDF152" s="383"/>
      <c r="GDG152" s="383"/>
      <c r="GDH152" s="383"/>
      <c r="GDI152" s="383"/>
      <c r="GDJ152" s="383"/>
      <c r="GDK152" s="383"/>
      <c r="GDL152" s="383"/>
      <c r="GDM152" s="383"/>
      <c r="GDN152" s="383"/>
      <c r="GDO152" s="383"/>
      <c r="GDP152" s="383"/>
      <c r="GDQ152" s="383"/>
      <c r="GDR152" s="383"/>
      <c r="GDS152" s="383"/>
      <c r="GDT152" s="383"/>
      <c r="GDU152" s="383"/>
      <c r="GDV152" s="383"/>
      <c r="GDW152" s="383"/>
      <c r="GDX152" s="383"/>
      <c r="GDY152" s="383"/>
      <c r="GDZ152" s="383"/>
      <c r="GEA152" s="383"/>
      <c r="GEB152" s="383"/>
      <c r="GEC152" s="383"/>
      <c r="GED152" s="383"/>
      <c r="GEE152" s="383"/>
      <c r="GEF152" s="383"/>
      <c r="GEG152" s="383"/>
      <c r="GEH152" s="383"/>
      <c r="GEI152" s="383"/>
      <c r="GEJ152" s="383"/>
      <c r="GEK152" s="383"/>
      <c r="GEL152" s="383"/>
      <c r="GEM152" s="383"/>
      <c r="GEN152" s="383"/>
      <c r="GEO152" s="383"/>
      <c r="GEP152" s="383"/>
      <c r="GEQ152" s="383"/>
      <c r="GER152" s="383"/>
      <c r="GES152" s="383"/>
      <c r="GET152" s="383"/>
      <c r="GEU152" s="383"/>
      <c r="GEV152" s="383"/>
      <c r="GEW152" s="383"/>
      <c r="GEX152" s="383"/>
      <c r="GEY152" s="383"/>
      <c r="GEZ152" s="383"/>
      <c r="GFA152" s="383"/>
      <c r="GFB152" s="383"/>
      <c r="GFC152" s="383"/>
      <c r="GFD152" s="383"/>
      <c r="GFE152" s="383"/>
      <c r="GFF152" s="383"/>
      <c r="GFG152" s="383"/>
      <c r="GFH152" s="383"/>
      <c r="GFI152" s="383"/>
      <c r="GFJ152" s="383"/>
      <c r="GFK152" s="383"/>
      <c r="GFL152" s="383"/>
      <c r="GFM152" s="383"/>
      <c r="GFN152" s="383"/>
      <c r="GFO152" s="383"/>
      <c r="GFP152" s="383"/>
      <c r="GFQ152" s="383"/>
      <c r="GFR152" s="383"/>
      <c r="GFS152" s="383"/>
      <c r="GFT152" s="383"/>
      <c r="GFU152" s="383"/>
      <c r="GFV152" s="383"/>
      <c r="GFW152" s="383"/>
      <c r="GFX152" s="383"/>
      <c r="GFY152" s="383"/>
      <c r="GFZ152" s="383"/>
      <c r="GGA152" s="383"/>
      <c r="GGB152" s="383"/>
      <c r="GGC152" s="383"/>
      <c r="GGD152" s="383"/>
      <c r="GGE152" s="383"/>
      <c r="GGF152" s="383"/>
      <c r="GGG152" s="383"/>
      <c r="GGH152" s="383"/>
      <c r="GGI152" s="383"/>
      <c r="GGJ152" s="383"/>
      <c r="GGK152" s="383"/>
      <c r="GGL152" s="383"/>
      <c r="GGM152" s="383"/>
      <c r="GGN152" s="383"/>
      <c r="GGO152" s="383"/>
      <c r="GGP152" s="383"/>
      <c r="GGQ152" s="383"/>
      <c r="GGR152" s="383"/>
      <c r="GGS152" s="383"/>
      <c r="GGT152" s="383"/>
      <c r="GGU152" s="383"/>
      <c r="GGV152" s="383"/>
      <c r="GGW152" s="383"/>
      <c r="GGX152" s="383"/>
      <c r="GGY152" s="383"/>
      <c r="GGZ152" s="383"/>
      <c r="GHA152" s="383"/>
      <c r="GHB152" s="383"/>
      <c r="GHC152" s="383"/>
      <c r="GHD152" s="383"/>
      <c r="GHE152" s="383"/>
      <c r="GHF152" s="383"/>
      <c r="GHG152" s="383"/>
      <c r="GHH152" s="383"/>
      <c r="GHI152" s="383"/>
      <c r="GHJ152" s="383"/>
      <c r="GHK152" s="383"/>
      <c r="GHL152" s="383"/>
      <c r="GHM152" s="383"/>
      <c r="GHN152" s="383"/>
      <c r="GHO152" s="383"/>
      <c r="GHP152" s="383"/>
      <c r="GHQ152" s="383"/>
      <c r="GHR152" s="383"/>
      <c r="GHS152" s="383"/>
      <c r="GHT152" s="383"/>
      <c r="GHU152" s="383"/>
      <c r="GHV152" s="383"/>
      <c r="GHW152" s="383"/>
      <c r="GHX152" s="383"/>
      <c r="GHY152" s="383"/>
      <c r="GHZ152" s="383"/>
      <c r="GIA152" s="383"/>
      <c r="GIB152" s="383"/>
      <c r="GIC152" s="383"/>
      <c r="GID152" s="383"/>
      <c r="GIE152" s="383"/>
      <c r="GIF152" s="383"/>
      <c r="GIG152" s="383"/>
      <c r="GIH152" s="383"/>
      <c r="GII152" s="383"/>
      <c r="GIJ152" s="383"/>
      <c r="GIK152" s="383"/>
      <c r="GIL152" s="383"/>
      <c r="GIM152" s="383"/>
      <c r="GIN152" s="383"/>
      <c r="GIO152" s="383"/>
      <c r="GIP152" s="383"/>
      <c r="GIQ152" s="383"/>
      <c r="GIR152" s="383"/>
      <c r="GIS152" s="383"/>
      <c r="GIT152" s="383"/>
      <c r="GIU152" s="383"/>
      <c r="GIV152" s="383"/>
      <c r="GIW152" s="383"/>
      <c r="GIX152" s="383"/>
      <c r="GIY152" s="383"/>
      <c r="GIZ152" s="383"/>
      <c r="GJA152" s="383"/>
      <c r="GJB152" s="383"/>
      <c r="GJC152" s="383"/>
      <c r="GJD152" s="383"/>
      <c r="GJE152" s="383"/>
      <c r="GJF152" s="383"/>
      <c r="GJG152" s="383"/>
      <c r="GJH152" s="383"/>
      <c r="GJI152" s="383"/>
      <c r="GJJ152" s="383"/>
      <c r="GJK152" s="383"/>
      <c r="GJL152" s="383"/>
      <c r="GJM152" s="383"/>
      <c r="GJN152" s="383"/>
      <c r="GJO152" s="383"/>
      <c r="GJP152" s="383"/>
      <c r="GJQ152" s="383"/>
      <c r="GJR152" s="383"/>
      <c r="GJS152" s="383"/>
      <c r="GJT152" s="383"/>
      <c r="GJU152" s="383"/>
      <c r="GJV152" s="383"/>
      <c r="GJW152" s="383"/>
      <c r="GJX152" s="383"/>
      <c r="GJY152" s="383"/>
      <c r="GJZ152" s="383"/>
      <c r="GKA152" s="383"/>
      <c r="GKB152" s="383"/>
      <c r="GKC152" s="383"/>
      <c r="GKD152" s="383"/>
      <c r="GKE152" s="383"/>
      <c r="GKF152" s="383"/>
      <c r="GKG152" s="383"/>
      <c r="GKH152" s="383"/>
      <c r="GKI152" s="383"/>
      <c r="GKJ152" s="383"/>
      <c r="GKK152" s="383"/>
      <c r="GKL152" s="383"/>
      <c r="GKM152" s="383"/>
      <c r="GKN152" s="383"/>
      <c r="GKO152" s="383"/>
      <c r="GKP152" s="383"/>
      <c r="GKQ152" s="383"/>
      <c r="GKR152" s="383"/>
      <c r="GKS152" s="383"/>
      <c r="GKT152" s="383"/>
      <c r="GKU152" s="383"/>
      <c r="GKV152" s="383"/>
      <c r="GKW152" s="383"/>
      <c r="GKX152" s="383"/>
      <c r="GKY152" s="383"/>
      <c r="GKZ152" s="383"/>
      <c r="GLA152" s="383"/>
      <c r="GLB152" s="383"/>
      <c r="GLC152" s="383"/>
      <c r="GLD152" s="383"/>
      <c r="GLE152" s="383"/>
      <c r="GLF152" s="383"/>
      <c r="GLG152" s="383"/>
      <c r="GLH152" s="383"/>
      <c r="GLI152" s="383"/>
      <c r="GLJ152" s="383"/>
      <c r="GLK152" s="383"/>
      <c r="GLL152" s="383"/>
      <c r="GLM152" s="383"/>
      <c r="GLN152" s="383"/>
      <c r="GLO152" s="383"/>
      <c r="GLP152" s="383"/>
      <c r="GLQ152" s="383"/>
      <c r="GLR152" s="383"/>
      <c r="GLS152" s="383"/>
      <c r="GLT152" s="383"/>
      <c r="GLU152" s="383"/>
      <c r="GLV152" s="383"/>
      <c r="GLW152" s="383"/>
      <c r="GLX152" s="383"/>
      <c r="GLY152" s="383"/>
      <c r="GLZ152" s="383"/>
      <c r="GMA152" s="383"/>
      <c r="GMB152" s="383"/>
      <c r="GMC152" s="383"/>
      <c r="GMD152" s="383"/>
      <c r="GME152" s="383"/>
      <c r="GMF152" s="383"/>
      <c r="GMG152" s="383"/>
      <c r="GMH152" s="383"/>
      <c r="GMI152" s="383"/>
      <c r="GMJ152" s="383"/>
      <c r="GMK152" s="383"/>
      <c r="GML152" s="383"/>
      <c r="GMM152" s="383"/>
      <c r="GMN152" s="383"/>
      <c r="GMO152" s="383"/>
      <c r="GMP152" s="383"/>
      <c r="GMQ152" s="383"/>
      <c r="GMR152" s="383"/>
      <c r="GMS152" s="383"/>
      <c r="GMT152" s="383"/>
      <c r="GMU152" s="383"/>
      <c r="GMV152" s="383"/>
      <c r="GMW152" s="383"/>
      <c r="GMX152" s="383"/>
      <c r="GMY152" s="383"/>
      <c r="GMZ152" s="383"/>
      <c r="GNA152" s="383"/>
      <c r="GNB152" s="383"/>
      <c r="GNC152" s="383"/>
      <c r="GND152" s="383"/>
      <c r="GNE152" s="383"/>
      <c r="GNF152" s="383"/>
      <c r="GNG152" s="383"/>
      <c r="GNH152" s="383"/>
      <c r="GNI152" s="383"/>
      <c r="GNJ152" s="383"/>
      <c r="GNK152" s="383"/>
      <c r="GNL152" s="383"/>
      <c r="GNM152" s="383"/>
      <c r="GNN152" s="383"/>
      <c r="GNO152" s="383"/>
      <c r="GNP152" s="383"/>
      <c r="GNQ152" s="383"/>
      <c r="GNR152" s="383"/>
      <c r="GNS152" s="383"/>
      <c r="GNT152" s="383"/>
      <c r="GNU152" s="383"/>
      <c r="GNV152" s="383"/>
      <c r="GNW152" s="383"/>
      <c r="GNX152" s="383"/>
      <c r="GNY152" s="383"/>
      <c r="GNZ152" s="383"/>
      <c r="GOA152" s="383"/>
      <c r="GOB152" s="383"/>
      <c r="GOC152" s="383"/>
      <c r="GOD152" s="383"/>
      <c r="GOE152" s="383"/>
      <c r="GOF152" s="383"/>
      <c r="GOG152" s="383"/>
      <c r="GOH152" s="383"/>
      <c r="GOI152" s="383"/>
      <c r="GOJ152" s="383"/>
      <c r="GOK152" s="383"/>
      <c r="GOL152" s="383"/>
      <c r="GOM152" s="383"/>
      <c r="GON152" s="383"/>
      <c r="GOO152" s="383"/>
      <c r="GOP152" s="383"/>
      <c r="GOQ152" s="383"/>
      <c r="GOR152" s="383"/>
      <c r="GOS152" s="383"/>
      <c r="GOT152" s="383"/>
      <c r="GOU152" s="383"/>
      <c r="GOV152" s="383"/>
      <c r="GOW152" s="383"/>
      <c r="GOX152" s="383"/>
      <c r="GOY152" s="383"/>
      <c r="GOZ152" s="383"/>
      <c r="GPA152" s="383"/>
      <c r="GPB152" s="383"/>
      <c r="GPC152" s="383"/>
      <c r="GPD152" s="383"/>
      <c r="GPE152" s="383"/>
      <c r="GPF152" s="383"/>
      <c r="GPG152" s="383"/>
      <c r="GPH152" s="383"/>
      <c r="GPI152" s="383"/>
      <c r="GPJ152" s="383"/>
      <c r="GPK152" s="383"/>
      <c r="GPL152" s="383"/>
      <c r="GPM152" s="383"/>
      <c r="GPN152" s="383"/>
      <c r="GPO152" s="383"/>
      <c r="GPP152" s="383"/>
      <c r="GPQ152" s="383"/>
      <c r="GPR152" s="383"/>
      <c r="GPS152" s="383"/>
      <c r="GPT152" s="383"/>
      <c r="GPU152" s="383"/>
      <c r="GPV152" s="383"/>
      <c r="GPW152" s="383"/>
      <c r="GPX152" s="383"/>
      <c r="GPY152" s="383"/>
      <c r="GPZ152" s="383"/>
      <c r="GQA152" s="383"/>
      <c r="GQB152" s="383"/>
      <c r="GQC152" s="383"/>
      <c r="GQD152" s="383"/>
      <c r="GQE152" s="383"/>
      <c r="GQF152" s="383"/>
      <c r="GQG152" s="383"/>
      <c r="GQH152" s="383"/>
      <c r="GQI152" s="383"/>
      <c r="GQJ152" s="383"/>
      <c r="GQK152" s="383"/>
      <c r="GQL152" s="383"/>
      <c r="GQM152" s="383"/>
      <c r="GQN152" s="383"/>
      <c r="GQO152" s="383"/>
      <c r="GQP152" s="383"/>
      <c r="GQQ152" s="383"/>
      <c r="GQR152" s="383"/>
      <c r="GQS152" s="383"/>
      <c r="GQT152" s="383"/>
      <c r="GQU152" s="383"/>
      <c r="GQV152" s="383"/>
      <c r="GQW152" s="383"/>
      <c r="GQX152" s="383"/>
      <c r="GQY152" s="383"/>
      <c r="GQZ152" s="383"/>
      <c r="GRA152" s="383"/>
      <c r="GRB152" s="383"/>
      <c r="GRC152" s="383"/>
      <c r="GRD152" s="383"/>
      <c r="GRE152" s="383"/>
      <c r="GRF152" s="383"/>
      <c r="GRG152" s="383"/>
      <c r="GRH152" s="383"/>
      <c r="GRI152" s="383"/>
      <c r="GRJ152" s="383"/>
      <c r="GRK152" s="383"/>
      <c r="GRL152" s="383"/>
      <c r="GRM152" s="383"/>
      <c r="GRN152" s="383"/>
      <c r="GRO152" s="383"/>
      <c r="GRP152" s="383"/>
      <c r="GRQ152" s="383"/>
      <c r="GRR152" s="383"/>
      <c r="GRS152" s="383"/>
      <c r="GRT152" s="383"/>
      <c r="GRU152" s="383"/>
      <c r="GRV152" s="383"/>
      <c r="GRW152" s="383"/>
      <c r="GRX152" s="383"/>
      <c r="GRY152" s="383"/>
      <c r="GRZ152" s="383"/>
      <c r="GSA152" s="383"/>
      <c r="GSB152" s="383"/>
      <c r="GSC152" s="383"/>
      <c r="GSD152" s="383"/>
      <c r="GSE152" s="383"/>
      <c r="GSF152" s="383"/>
      <c r="GSG152" s="383"/>
      <c r="GSH152" s="383"/>
      <c r="GSI152" s="383"/>
      <c r="GSJ152" s="383"/>
      <c r="GSK152" s="383"/>
      <c r="GSL152" s="383"/>
      <c r="GSM152" s="383"/>
      <c r="GSN152" s="383"/>
      <c r="GSO152" s="383"/>
      <c r="GSP152" s="383"/>
      <c r="GSQ152" s="383"/>
      <c r="GSR152" s="383"/>
      <c r="GSS152" s="383"/>
      <c r="GST152" s="383"/>
      <c r="GSU152" s="383"/>
      <c r="GSV152" s="383"/>
      <c r="GSW152" s="383"/>
      <c r="GSX152" s="383"/>
      <c r="GSY152" s="383"/>
      <c r="GSZ152" s="383"/>
      <c r="GTA152" s="383"/>
      <c r="GTB152" s="383"/>
      <c r="GTC152" s="383"/>
      <c r="GTD152" s="383"/>
      <c r="GTE152" s="383"/>
      <c r="GTF152" s="383"/>
      <c r="GTG152" s="383"/>
      <c r="GTH152" s="383"/>
      <c r="GTI152" s="383"/>
      <c r="GTJ152" s="383"/>
      <c r="GTK152" s="383"/>
      <c r="GTL152" s="383"/>
      <c r="GTM152" s="383"/>
      <c r="GTN152" s="383"/>
      <c r="GTO152" s="383"/>
      <c r="GTP152" s="383"/>
      <c r="GTQ152" s="383"/>
      <c r="GTR152" s="383"/>
      <c r="GTS152" s="383"/>
      <c r="GTT152" s="383"/>
      <c r="GTU152" s="383"/>
      <c r="GTV152" s="383"/>
      <c r="GTW152" s="383"/>
      <c r="GTX152" s="383"/>
      <c r="GTY152" s="383"/>
      <c r="GTZ152" s="383"/>
      <c r="GUA152" s="383"/>
      <c r="GUB152" s="383"/>
      <c r="GUC152" s="383"/>
      <c r="GUD152" s="383"/>
      <c r="GUE152" s="383"/>
      <c r="GUF152" s="383"/>
      <c r="GUG152" s="383"/>
      <c r="GUH152" s="383"/>
      <c r="GUI152" s="383"/>
      <c r="GUJ152" s="383"/>
      <c r="GUK152" s="383"/>
      <c r="GUL152" s="383"/>
      <c r="GUM152" s="383"/>
      <c r="GUN152" s="383"/>
      <c r="GUO152" s="383"/>
      <c r="GUP152" s="383"/>
      <c r="GUQ152" s="383"/>
      <c r="GUR152" s="383"/>
      <c r="GUS152" s="383"/>
      <c r="GUT152" s="383"/>
      <c r="GUU152" s="383"/>
      <c r="GUV152" s="383"/>
      <c r="GUW152" s="383"/>
      <c r="GUX152" s="383"/>
      <c r="GUY152" s="383"/>
      <c r="GUZ152" s="383"/>
      <c r="GVA152" s="383"/>
      <c r="GVB152" s="383"/>
      <c r="GVC152" s="383"/>
      <c r="GVD152" s="383"/>
      <c r="GVE152" s="383"/>
      <c r="GVF152" s="383"/>
      <c r="GVG152" s="383"/>
      <c r="GVH152" s="383"/>
      <c r="GVI152" s="383"/>
      <c r="GVJ152" s="383"/>
      <c r="GVK152" s="383"/>
      <c r="GVL152" s="383"/>
      <c r="GVM152" s="383"/>
      <c r="GVN152" s="383"/>
      <c r="GVO152" s="383"/>
      <c r="GVP152" s="383"/>
      <c r="GVQ152" s="383"/>
      <c r="GVR152" s="383"/>
      <c r="GVS152" s="383"/>
      <c r="GVT152" s="383"/>
      <c r="GVU152" s="383"/>
      <c r="GVV152" s="383"/>
      <c r="GVW152" s="383"/>
      <c r="GVX152" s="383"/>
      <c r="GVY152" s="383"/>
      <c r="GVZ152" s="383"/>
      <c r="GWA152" s="383"/>
      <c r="GWB152" s="383"/>
      <c r="GWC152" s="383"/>
      <c r="GWD152" s="383"/>
      <c r="GWE152" s="383"/>
      <c r="GWF152" s="383"/>
      <c r="GWG152" s="383"/>
      <c r="GWH152" s="383"/>
      <c r="GWI152" s="383"/>
      <c r="GWJ152" s="383"/>
      <c r="GWK152" s="383"/>
      <c r="GWL152" s="383"/>
      <c r="GWM152" s="383"/>
      <c r="GWN152" s="383"/>
      <c r="GWO152" s="383"/>
      <c r="GWP152" s="383"/>
      <c r="GWQ152" s="383"/>
      <c r="GWR152" s="383"/>
      <c r="GWS152" s="383"/>
      <c r="GWT152" s="383"/>
      <c r="GWU152" s="383"/>
      <c r="GWV152" s="383"/>
      <c r="GWW152" s="383"/>
      <c r="GWX152" s="383"/>
      <c r="GWY152" s="383"/>
      <c r="GWZ152" s="383"/>
      <c r="GXA152" s="383"/>
      <c r="GXB152" s="383"/>
      <c r="GXC152" s="383"/>
      <c r="GXD152" s="383"/>
      <c r="GXE152" s="383"/>
      <c r="GXF152" s="383"/>
      <c r="GXG152" s="383"/>
      <c r="GXH152" s="383"/>
      <c r="GXI152" s="383"/>
      <c r="GXJ152" s="383"/>
      <c r="GXK152" s="383"/>
      <c r="GXL152" s="383"/>
      <c r="GXM152" s="383"/>
      <c r="GXN152" s="383"/>
      <c r="GXO152" s="383"/>
      <c r="GXP152" s="383"/>
      <c r="GXQ152" s="383"/>
      <c r="GXR152" s="383"/>
      <c r="GXS152" s="383"/>
      <c r="GXT152" s="383"/>
      <c r="GXU152" s="383"/>
      <c r="GXV152" s="383"/>
      <c r="GXW152" s="383"/>
      <c r="GXX152" s="383"/>
      <c r="GXY152" s="383"/>
      <c r="GXZ152" s="383"/>
      <c r="GYA152" s="383"/>
      <c r="GYB152" s="383"/>
      <c r="GYC152" s="383"/>
      <c r="GYD152" s="383"/>
      <c r="GYE152" s="383"/>
      <c r="GYF152" s="383"/>
      <c r="GYG152" s="383"/>
      <c r="GYH152" s="383"/>
      <c r="GYI152" s="383"/>
      <c r="GYJ152" s="383"/>
      <c r="GYK152" s="383"/>
      <c r="GYL152" s="383"/>
      <c r="GYM152" s="383"/>
      <c r="GYN152" s="383"/>
      <c r="GYO152" s="383"/>
      <c r="GYP152" s="383"/>
      <c r="GYQ152" s="383"/>
      <c r="GYR152" s="383"/>
      <c r="GYS152" s="383"/>
      <c r="GYT152" s="383"/>
      <c r="GYU152" s="383"/>
      <c r="GYV152" s="383"/>
      <c r="GYW152" s="383"/>
      <c r="GYX152" s="383"/>
      <c r="GYY152" s="383"/>
      <c r="GYZ152" s="383"/>
      <c r="GZA152" s="383"/>
      <c r="GZB152" s="383"/>
      <c r="GZC152" s="383"/>
      <c r="GZD152" s="383"/>
      <c r="GZE152" s="383"/>
      <c r="GZF152" s="383"/>
      <c r="GZG152" s="383"/>
      <c r="GZH152" s="383"/>
      <c r="GZI152" s="383"/>
      <c r="GZJ152" s="383"/>
      <c r="GZK152" s="383"/>
      <c r="GZL152" s="383"/>
      <c r="GZM152" s="383"/>
      <c r="GZN152" s="383"/>
      <c r="GZO152" s="383"/>
      <c r="GZP152" s="383"/>
      <c r="GZQ152" s="383"/>
      <c r="GZR152" s="383"/>
      <c r="GZS152" s="383"/>
      <c r="GZT152" s="383"/>
      <c r="GZU152" s="383"/>
      <c r="GZV152" s="383"/>
      <c r="GZW152" s="383"/>
      <c r="GZX152" s="383"/>
      <c r="GZY152" s="383"/>
      <c r="GZZ152" s="383"/>
      <c r="HAA152" s="383"/>
      <c r="HAB152" s="383"/>
      <c r="HAC152" s="383"/>
      <c r="HAD152" s="383"/>
      <c r="HAE152" s="383"/>
      <c r="HAF152" s="383"/>
      <c r="HAG152" s="383"/>
      <c r="HAH152" s="383"/>
      <c r="HAI152" s="383"/>
      <c r="HAJ152" s="383"/>
      <c r="HAK152" s="383"/>
      <c r="HAL152" s="383"/>
      <c r="HAM152" s="383"/>
      <c r="HAN152" s="383"/>
      <c r="HAO152" s="383"/>
      <c r="HAP152" s="383"/>
      <c r="HAQ152" s="383"/>
      <c r="HAR152" s="383"/>
      <c r="HAS152" s="383"/>
      <c r="HAT152" s="383"/>
      <c r="HAU152" s="383"/>
      <c r="HAV152" s="383"/>
      <c r="HAW152" s="383"/>
      <c r="HAX152" s="383"/>
      <c r="HAY152" s="383"/>
      <c r="HAZ152" s="383"/>
      <c r="HBA152" s="383"/>
      <c r="HBB152" s="383"/>
      <c r="HBC152" s="383"/>
      <c r="HBD152" s="383"/>
      <c r="HBE152" s="383"/>
      <c r="HBF152" s="383"/>
      <c r="HBG152" s="383"/>
      <c r="HBH152" s="383"/>
      <c r="HBI152" s="383"/>
      <c r="HBJ152" s="383"/>
      <c r="HBK152" s="383"/>
      <c r="HBL152" s="383"/>
      <c r="HBM152" s="383"/>
      <c r="HBN152" s="383"/>
      <c r="HBO152" s="383"/>
      <c r="HBP152" s="383"/>
      <c r="HBQ152" s="383"/>
      <c r="HBR152" s="383"/>
      <c r="HBS152" s="383"/>
      <c r="HBT152" s="383"/>
      <c r="HBU152" s="383"/>
      <c r="HBV152" s="383"/>
      <c r="HBW152" s="383"/>
      <c r="HBX152" s="383"/>
      <c r="HBY152" s="383"/>
      <c r="HBZ152" s="383"/>
      <c r="HCA152" s="383"/>
      <c r="HCB152" s="383"/>
      <c r="HCC152" s="383"/>
      <c r="HCD152" s="383"/>
      <c r="HCE152" s="383"/>
      <c r="HCF152" s="383"/>
      <c r="HCG152" s="383"/>
      <c r="HCH152" s="383"/>
      <c r="HCI152" s="383"/>
      <c r="HCJ152" s="383"/>
      <c r="HCK152" s="383"/>
      <c r="HCL152" s="383"/>
      <c r="HCM152" s="383"/>
      <c r="HCN152" s="383"/>
      <c r="HCO152" s="383"/>
      <c r="HCP152" s="383"/>
      <c r="HCQ152" s="383"/>
      <c r="HCR152" s="383"/>
      <c r="HCS152" s="383"/>
      <c r="HCT152" s="383"/>
      <c r="HCU152" s="383"/>
      <c r="HCV152" s="383"/>
      <c r="HCW152" s="383"/>
      <c r="HCX152" s="383"/>
      <c r="HCY152" s="383"/>
      <c r="HCZ152" s="383"/>
      <c r="HDA152" s="383"/>
      <c r="HDB152" s="383"/>
      <c r="HDC152" s="383"/>
      <c r="HDD152" s="383"/>
      <c r="HDE152" s="383"/>
      <c r="HDF152" s="383"/>
      <c r="HDG152" s="383"/>
      <c r="HDH152" s="383"/>
      <c r="HDI152" s="383"/>
      <c r="HDJ152" s="383"/>
      <c r="HDK152" s="383"/>
      <c r="HDL152" s="383"/>
      <c r="HDM152" s="383"/>
      <c r="HDN152" s="383"/>
      <c r="HDO152" s="383"/>
      <c r="HDP152" s="383"/>
      <c r="HDQ152" s="383"/>
      <c r="HDR152" s="383"/>
      <c r="HDS152" s="383"/>
      <c r="HDT152" s="383"/>
      <c r="HDU152" s="383"/>
      <c r="HDV152" s="383"/>
      <c r="HDW152" s="383"/>
      <c r="HDX152" s="383"/>
      <c r="HDY152" s="383"/>
      <c r="HDZ152" s="383"/>
      <c r="HEA152" s="383"/>
      <c r="HEB152" s="383"/>
      <c r="HEC152" s="383"/>
      <c r="HED152" s="383"/>
      <c r="HEE152" s="383"/>
      <c r="HEF152" s="383"/>
      <c r="HEG152" s="383"/>
      <c r="HEH152" s="383"/>
      <c r="HEI152" s="383"/>
      <c r="HEJ152" s="383"/>
      <c r="HEK152" s="383"/>
      <c r="HEL152" s="383"/>
      <c r="HEM152" s="383"/>
      <c r="HEN152" s="383"/>
      <c r="HEO152" s="383"/>
      <c r="HEP152" s="383"/>
      <c r="HEQ152" s="383"/>
      <c r="HER152" s="383"/>
      <c r="HES152" s="383"/>
      <c r="HET152" s="383"/>
      <c r="HEU152" s="383"/>
      <c r="HEV152" s="383"/>
      <c r="HEW152" s="383"/>
      <c r="HEX152" s="383"/>
      <c r="HEY152" s="383"/>
      <c r="HEZ152" s="383"/>
      <c r="HFA152" s="383"/>
      <c r="HFB152" s="383"/>
      <c r="HFC152" s="383"/>
      <c r="HFD152" s="383"/>
      <c r="HFE152" s="383"/>
      <c r="HFF152" s="383"/>
      <c r="HFG152" s="383"/>
      <c r="HFH152" s="383"/>
      <c r="HFI152" s="383"/>
      <c r="HFJ152" s="383"/>
      <c r="HFK152" s="383"/>
      <c r="HFL152" s="383"/>
      <c r="HFM152" s="383"/>
      <c r="HFN152" s="383"/>
      <c r="HFO152" s="383"/>
      <c r="HFP152" s="383"/>
      <c r="HFQ152" s="383"/>
      <c r="HFR152" s="383"/>
      <c r="HFS152" s="383"/>
      <c r="HFT152" s="383"/>
      <c r="HFU152" s="383"/>
      <c r="HFV152" s="383"/>
      <c r="HFW152" s="383"/>
      <c r="HFX152" s="383"/>
      <c r="HFY152" s="383"/>
      <c r="HFZ152" s="383"/>
      <c r="HGA152" s="383"/>
      <c r="HGB152" s="383"/>
      <c r="HGC152" s="383"/>
      <c r="HGD152" s="383"/>
      <c r="HGE152" s="383"/>
      <c r="HGF152" s="383"/>
      <c r="HGG152" s="383"/>
      <c r="HGH152" s="383"/>
      <c r="HGI152" s="383"/>
      <c r="HGJ152" s="383"/>
      <c r="HGK152" s="383"/>
      <c r="HGL152" s="383"/>
      <c r="HGM152" s="383"/>
      <c r="HGN152" s="383"/>
      <c r="HGO152" s="383"/>
      <c r="HGP152" s="383"/>
      <c r="HGQ152" s="383"/>
      <c r="HGR152" s="383"/>
      <c r="HGS152" s="383"/>
      <c r="HGT152" s="383"/>
      <c r="HGU152" s="383"/>
      <c r="HGV152" s="383"/>
      <c r="HGW152" s="383"/>
      <c r="HGX152" s="383"/>
      <c r="HGY152" s="383"/>
      <c r="HGZ152" s="383"/>
      <c r="HHA152" s="383"/>
      <c r="HHB152" s="383"/>
      <c r="HHC152" s="383"/>
      <c r="HHD152" s="383"/>
      <c r="HHE152" s="383"/>
      <c r="HHF152" s="383"/>
      <c r="HHG152" s="383"/>
      <c r="HHH152" s="383"/>
      <c r="HHI152" s="383"/>
      <c r="HHJ152" s="383"/>
      <c r="HHK152" s="383"/>
      <c r="HHL152" s="383"/>
      <c r="HHM152" s="383"/>
      <c r="HHN152" s="383"/>
      <c r="HHO152" s="383"/>
      <c r="HHP152" s="383"/>
      <c r="HHQ152" s="383"/>
      <c r="HHR152" s="383"/>
      <c r="HHS152" s="383"/>
      <c r="HHT152" s="383"/>
      <c r="HHU152" s="383"/>
      <c r="HHV152" s="383"/>
      <c r="HHW152" s="383"/>
      <c r="HHX152" s="383"/>
      <c r="HHY152" s="383"/>
      <c r="HHZ152" s="383"/>
      <c r="HIA152" s="383"/>
      <c r="HIB152" s="383"/>
      <c r="HIC152" s="383"/>
      <c r="HID152" s="383"/>
      <c r="HIE152" s="383"/>
      <c r="HIF152" s="383"/>
      <c r="HIG152" s="383"/>
      <c r="HIH152" s="383"/>
      <c r="HII152" s="383"/>
      <c r="HIJ152" s="383"/>
      <c r="HIK152" s="383"/>
      <c r="HIL152" s="383"/>
      <c r="HIM152" s="383"/>
      <c r="HIN152" s="383"/>
      <c r="HIO152" s="383"/>
      <c r="HIP152" s="383"/>
      <c r="HIQ152" s="383"/>
      <c r="HIR152" s="383"/>
      <c r="HIS152" s="383"/>
      <c r="HIT152" s="383"/>
      <c r="HIU152" s="383"/>
      <c r="HIV152" s="383"/>
      <c r="HIW152" s="383"/>
      <c r="HIX152" s="383"/>
      <c r="HIY152" s="383"/>
      <c r="HIZ152" s="383"/>
      <c r="HJA152" s="383"/>
      <c r="HJB152" s="383"/>
      <c r="HJC152" s="383"/>
      <c r="HJD152" s="383"/>
      <c r="HJE152" s="383"/>
      <c r="HJF152" s="383"/>
      <c r="HJG152" s="383"/>
      <c r="HJH152" s="383"/>
      <c r="HJI152" s="383"/>
      <c r="HJJ152" s="383"/>
      <c r="HJK152" s="383"/>
      <c r="HJL152" s="383"/>
      <c r="HJM152" s="383"/>
      <c r="HJN152" s="383"/>
      <c r="HJO152" s="383"/>
      <c r="HJP152" s="383"/>
      <c r="HJQ152" s="383"/>
      <c r="HJR152" s="383"/>
      <c r="HJS152" s="383"/>
      <c r="HJT152" s="383"/>
      <c r="HJU152" s="383"/>
      <c r="HJV152" s="383"/>
      <c r="HJW152" s="383"/>
      <c r="HJX152" s="383"/>
      <c r="HJY152" s="383"/>
      <c r="HJZ152" s="383"/>
      <c r="HKA152" s="383"/>
      <c r="HKB152" s="383"/>
      <c r="HKC152" s="383"/>
      <c r="HKD152" s="383"/>
      <c r="HKE152" s="383"/>
      <c r="HKF152" s="383"/>
      <c r="HKG152" s="383"/>
      <c r="HKH152" s="383"/>
      <c r="HKI152" s="383"/>
      <c r="HKJ152" s="383"/>
      <c r="HKK152" s="383"/>
      <c r="HKL152" s="383"/>
      <c r="HKM152" s="383"/>
      <c r="HKN152" s="383"/>
      <c r="HKO152" s="383"/>
      <c r="HKP152" s="383"/>
      <c r="HKQ152" s="383"/>
      <c r="HKR152" s="383"/>
      <c r="HKS152" s="383"/>
      <c r="HKT152" s="383"/>
      <c r="HKU152" s="383"/>
      <c r="HKV152" s="383"/>
      <c r="HKW152" s="383"/>
      <c r="HKX152" s="383"/>
      <c r="HKY152" s="383"/>
      <c r="HKZ152" s="383"/>
      <c r="HLA152" s="383"/>
      <c r="HLB152" s="383"/>
      <c r="HLC152" s="383"/>
      <c r="HLD152" s="383"/>
      <c r="HLE152" s="383"/>
      <c r="HLF152" s="383"/>
      <c r="HLG152" s="383"/>
      <c r="HLH152" s="383"/>
      <c r="HLI152" s="383"/>
      <c r="HLJ152" s="383"/>
      <c r="HLK152" s="383"/>
      <c r="HLL152" s="383"/>
      <c r="HLM152" s="383"/>
      <c r="HLN152" s="383"/>
      <c r="HLO152" s="383"/>
      <c r="HLP152" s="383"/>
      <c r="HLQ152" s="383"/>
      <c r="HLR152" s="383"/>
      <c r="HLS152" s="383"/>
      <c r="HLT152" s="383"/>
      <c r="HLU152" s="383"/>
      <c r="HLV152" s="383"/>
      <c r="HLW152" s="383"/>
      <c r="HLX152" s="383"/>
      <c r="HLY152" s="383"/>
      <c r="HLZ152" s="383"/>
      <c r="HMA152" s="383"/>
      <c r="HMB152" s="383"/>
      <c r="HMC152" s="383"/>
      <c r="HMD152" s="383"/>
      <c r="HME152" s="383"/>
      <c r="HMF152" s="383"/>
      <c r="HMG152" s="383"/>
      <c r="HMH152" s="383"/>
      <c r="HMI152" s="383"/>
      <c r="HMJ152" s="383"/>
      <c r="HMK152" s="383"/>
      <c r="HML152" s="383"/>
      <c r="HMM152" s="383"/>
      <c r="HMN152" s="383"/>
      <c r="HMO152" s="383"/>
      <c r="HMP152" s="383"/>
      <c r="HMQ152" s="383"/>
      <c r="HMR152" s="383"/>
      <c r="HMS152" s="383"/>
      <c r="HMT152" s="383"/>
      <c r="HMU152" s="383"/>
      <c r="HMV152" s="383"/>
      <c r="HMW152" s="383"/>
      <c r="HMX152" s="383"/>
      <c r="HMY152" s="383"/>
      <c r="HMZ152" s="383"/>
      <c r="HNA152" s="383"/>
      <c r="HNB152" s="383"/>
      <c r="HNC152" s="383"/>
      <c r="HND152" s="383"/>
      <c r="HNE152" s="383"/>
      <c r="HNF152" s="383"/>
      <c r="HNG152" s="383"/>
      <c r="HNH152" s="383"/>
      <c r="HNI152" s="383"/>
      <c r="HNJ152" s="383"/>
      <c r="HNK152" s="383"/>
      <c r="HNL152" s="383"/>
      <c r="HNM152" s="383"/>
      <c r="HNN152" s="383"/>
      <c r="HNO152" s="383"/>
      <c r="HNP152" s="383"/>
      <c r="HNQ152" s="383"/>
      <c r="HNR152" s="383"/>
      <c r="HNS152" s="383"/>
      <c r="HNT152" s="383"/>
      <c r="HNU152" s="383"/>
      <c r="HNV152" s="383"/>
      <c r="HNW152" s="383"/>
      <c r="HNX152" s="383"/>
      <c r="HNY152" s="383"/>
      <c r="HNZ152" s="383"/>
      <c r="HOA152" s="383"/>
      <c r="HOB152" s="383"/>
      <c r="HOC152" s="383"/>
      <c r="HOD152" s="383"/>
      <c r="HOE152" s="383"/>
      <c r="HOF152" s="383"/>
      <c r="HOG152" s="383"/>
      <c r="HOH152" s="383"/>
      <c r="HOI152" s="383"/>
      <c r="HOJ152" s="383"/>
      <c r="HOK152" s="383"/>
      <c r="HOL152" s="383"/>
      <c r="HOM152" s="383"/>
      <c r="HON152" s="383"/>
      <c r="HOO152" s="383"/>
      <c r="HOP152" s="383"/>
      <c r="HOQ152" s="383"/>
      <c r="HOR152" s="383"/>
      <c r="HOS152" s="383"/>
      <c r="HOT152" s="383"/>
      <c r="HOU152" s="383"/>
      <c r="HOV152" s="383"/>
      <c r="HOW152" s="383"/>
      <c r="HOX152" s="383"/>
      <c r="HOY152" s="383"/>
      <c r="HOZ152" s="383"/>
      <c r="HPA152" s="383"/>
      <c r="HPB152" s="383"/>
      <c r="HPC152" s="383"/>
      <c r="HPD152" s="383"/>
      <c r="HPE152" s="383"/>
      <c r="HPF152" s="383"/>
      <c r="HPG152" s="383"/>
      <c r="HPH152" s="383"/>
      <c r="HPI152" s="383"/>
      <c r="HPJ152" s="383"/>
      <c r="HPK152" s="383"/>
      <c r="HPL152" s="383"/>
      <c r="HPM152" s="383"/>
      <c r="HPN152" s="383"/>
      <c r="HPO152" s="383"/>
      <c r="HPP152" s="383"/>
      <c r="HPQ152" s="383"/>
      <c r="HPR152" s="383"/>
      <c r="HPS152" s="383"/>
      <c r="HPT152" s="383"/>
      <c r="HPU152" s="383"/>
      <c r="HPV152" s="383"/>
      <c r="HPW152" s="383"/>
      <c r="HPX152" s="383"/>
      <c r="HPY152" s="383"/>
      <c r="HPZ152" s="383"/>
      <c r="HQA152" s="383"/>
      <c r="HQB152" s="383"/>
      <c r="HQC152" s="383"/>
      <c r="HQD152" s="383"/>
      <c r="HQE152" s="383"/>
      <c r="HQF152" s="383"/>
      <c r="HQG152" s="383"/>
      <c r="HQH152" s="383"/>
      <c r="HQI152" s="383"/>
      <c r="HQJ152" s="383"/>
      <c r="HQK152" s="383"/>
      <c r="HQL152" s="383"/>
      <c r="HQM152" s="383"/>
      <c r="HQN152" s="383"/>
      <c r="HQO152" s="383"/>
      <c r="HQP152" s="383"/>
      <c r="HQQ152" s="383"/>
      <c r="HQR152" s="383"/>
      <c r="HQS152" s="383"/>
      <c r="HQT152" s="383"/>
      <c r="HQU152" s="383"/>
      <c r="HQV152" s="383"/>
      <c r="HQW152" s="383"/>
      <c r="HQX152" s="383"/>
      <c r="HQY152" s="383"/>
      <c r="HQZ152" s="383"/>
      <c r="HRA152" s="383"/>
      <c r="HRB152" s="383"/>
      <c r="HRC152" s="383"/>
      <c r="HRD152" s="383"/>
      <c r="HRE152" s="383"/>
      <c r="HRF152" s="383"/>
      <c r="HRG152" s="383"/>
      <c r="HRH152" s="383"/>
      <c r="HRI152" s="383"/>
      <c r="HRJ152" s="383"/>
      <c r="HRK152" s="383"/>
      <c r="HRL152" s="383"/>
      <c r="HRM152" s="383"/>
      <c r="HRN152" s="383"/>
      <c r="HRO152" s="383"/>
      <c r="HRP152" s="383"/>
      <c r="HRQ152" s="383"/>
      <c r="HRR152" s="383"/>
      <c r="HRS152" s="383"/>
      <c r="HRT152" s="383"/>
      <c r="HRU152" s="383"/>
      <c r="HRV152" s="383"/>
      <c r="HRW152" s="383"/>
      <c r="HRX152" s="383"/>
      <c r="HRY152" s="383"/>
      <c r="HRZ152" s="383"/>
      <c r="HSA152" s="383"/>
      <c r="HSB152" s="383"/>
      <c r="HSC152" s="383"/>
      <c r="HSD152" s="383"/>
      <c r="HSE152" s="383"/>
      <c r="HSF152" s="383"/>
      <c r="HSG152" s="383"/>
      <c r="HSH152" s="383"/>
      <c r="HSI152" s="383"/>
      <c r="HSJ152" s="383"/>
      <c r="HSK152" s="383"/>
      <c r="HSL152" s="383"/>
      <c r="HSM152" s="383"/>
      <c r="HSN152" s="383"/>
      <c r="HSO152" s="383"/>
      <c r="HSP152" s="383"/>
      <c r="HSQ152" s="383"/>
      <c r="HSR152" s="383"/>
      <c r="HSS152" s="383"/>
      <c r="HST152" s="383"/>
      <c r="HSU152" s="383"/>
      <c r="HSV152" s="383"/>
      <c r="HSW152" s="383"/>
      <c r="HSX152" s="383"/>
      <c r="HSY152" s="383"/>
      <c r="HSZ152" s="383"/>
      <c r="HTA152" s="383"/>
      <c r="HTB152" s="383"/>
      <c r="HTC152" s="383"/>
      <c r="HTD152" s="383"/>
      <c r="HTE152" s="383"/>
      <c r="HTF152" s="383"/>
      <c r="HTG152" s="383"/>
      <c r="HTH152" s="383"/>
      <c r="HTI152" s="383"/>
      <c r="HTJ152" s="383"/>
      <c r="HTK152" s="383"/>
      <c r="HTL152" s="383"/>
      <c r="HTM152" s="383"/>
      <c r="HTN152" s="383"/>
      <c r="HTO152" s="383"/>
      <c r="HTP152" s="383"/>
      <c r="HTQ152" s="383"/>
      <c r="HTR152" s="383"/>
      <c r="HTS152" s="383"/>
      <c r="HTT152" s="383"/>
      <c r="HTU152" s="383"/>
      <c r="HTV152" s="383"/>
      <c r="HTW152" s="383"/>
      <c r="HTX152" s="383"/>
      <c r="HTY152" s="383"/>
      <c r="HTZ152" s="383"/>
      <c r="HUA152" s="383"/>
      <c r="HUB152" s="383"/>
      <c r="HUC152" s="383"/>
      <c r="HUD152" s="383"/>
      <c r="HUE152" s="383"/>
      <c r="HUF152" s="383"/>
      <c r="HUG152" s="383"/>
      <c r="HUH152" s="383"/>
      <c r="HUI152" s="383"/>
      <c r="HUJ152" s="383"/>
      <c r="HUK152" s="383"/>
      <c r="HUL152" s="383"/>
      <c r="HUM152" s="383"/>
      <c r="HUN152" s="383"/>
      <c r="HUO152" s="383"/>
      <c r="HUP152" s="383"/>
      <c r="HUQ152" s="383"/>
      <c r="HUR152" s="383"/>
      <c r="HUS152" s="383"/>
      <c r="HUT152" s="383"/>
      <c r="HUU152" s="383"/>
      <c r="HUV152" s="383"/>
      <c r="HUW152" s="383"/>
      <c r="HUX152" s="383"/>
      <c r="HUY152" s="383"/>
      <c r="HUZ152" s="383"/>
      <c r="HVA152" s="383"/>
      <c r="HVB152" s="383"/>
      <c r="HVC152" s="383"/>
      <c r="HVD152" s="383"/>
      <c r="HVE152" s="383"/>
      <c r="HVF152" s="383"/>
      <c r="HVG152" s="383"/>
      <c r="HVH152" s="383"/>
      <c r="HVI152" s="383"/>
      <c r="HVJ152" s="383"/>
      <c r="HVK152" s="383"/>
      <c r="HVL152" s="383"/>
      <c r="HVM152" s="383"/>
      <c r="HVN152" s="383"/>
      <c r="HVO152" s="383"/>
      <c r="HVP152" s="383"/>
      <c r="HVQ152" s="383"/>
      <c r="HVR152" s="383"/>
      <c r="HVS152" s="383"/>
      <c r="HVT152" s="383"/>
      <c r="HVU152" s="383"/>
      <c r="HVV152" s="383"/>
      <c r="HVW152" s="383"/>
      <c r="HVX152" s="383"/>
      <c r="HVY152" s="383"/>
      <c r="HVZ152" s="383"/>
      <c r="HWA152" s="383"/>
      <c r="HWB152" s="383"/>
      <c r="HWC152" s="383"/>
      <c r="HWD152" s="383"/>
      <c r="HWE152" s="383"/>
      <c r="HWF152" s="383"/>
      <c r="HWG152" s="383"/>
      <c r="HWH152" s="383"/>
      <c r="HWI152" s="383"/>
      <c r="HWJ152" s="383"/>
      <c r="HWK152" s="383"/>
      <c r="HWL152" s="383"/>
      <c r="HWM152" s="383"/>
      <c r="HWN152" s="383"/>
      <c r="HWO152" s="383"/>
      <c r="HWP152" s="383"/>
      <c r="HWQ152" s="383"/>
      <c r="HWR152" s="383"/>
      <c r="HWS152" s="383"/>
      <c r="HWT152" s="383"/>
      <c r="HWU152" s="383"/>
      <c r="HWV152" s="383"/>
      <c r="HWW152" s="383"/>
      <c r="HWX152" s="383"/>
      <c r="HWY152" s="383"/>
      <c r="HWZ152" s="383"/>
      <c r="HXA152" s="383"/>
      <c r="HXB152" s="383"/>
      <c r="HXC152" s="383"/>
      <c r="HXD152" s="383"/>
      <c r="HXE152" s="383"/>
      <c r="HXF152" s="383"/>
      <c r="HXG152" s="383"/>
      <c r="HXH152" s="383"/>
      <c r="HXI152" s="383"/>
      <c r="HXJ152" s="383"/>
      <c r="HXK152" s="383"/>
      <c r="HXL152" s="383"/>
      <c r="HXM152" s="383"/>
      <c r="HXN152" s="383"/>
      <c r="HXO152" s="383"/>
      <c r="HXP152" s="383"/>
      <c r="HXQ152" s="383"/>
      <c r="HXR152" s="383"/>
      <c r="HXS152" s="383"/>
      <c r="HXT152" s="383"/>
      <c r="HXU152" s="383"/>
      <c r="HXV152" s="383"/>
      <c r="HXW152" s="383"/>
      <c r="HXX152" s="383"/>
      <c r="HXY152" s="383"/>
      <c r="HXZ152" s="383"/>
      <c r="HYA152" s="383"/>
      <c r="HYB152" s="383"/>
      <c r="HYC152" s="383"/>
      <c r="HYD152" s="383"/>
      <c r="HYE152" s="383"/>
      <c r="HYF152" s="383"/>
      <c r="HYG152" s="383"/>
      <c r="HYH152" s="383"/>
      <c r="HYI152" s="383"/>
      <c r="HYJ152" s="383"/>
      <c r="HYK152" s="383"/>
      <c r="HYL152" s="383"/>
      <c r="HYM152" s="383"/>
      <c r="HYN152" s="383"/>
      <c r="HYO152" s="383"/>
      <c r="HYP152" s="383"/>
      <c r="HYQ152" s="383"/>
      <c r="HYR152" s="383"/>
      <c r="HYS152" s="383"/>
      <c r="HYT152" s="383"/>
      <c r="HYU152" s="383"/>
      <c r="HYV152" s="383"/>
      <c r="HYW152" s="383"/>
      <c r="HYX152" s="383"/>
      <c r="HYY152" s="383"/>
      <c r="HYZ152" s="383"/>
      <c r="HZA152" s="383"/>
      <c r="HZB152" s="383"/>
      <c r="HZC152" s="383"/>
      <c r="HZD152" s="383"/>
      <c r="HZE152" s="383"/>
      <c r="HZF152" s="383"/>
      <c r="HZG152" s="383"/>
      <c r="HZH152" s="383"/>
      <c r="HZI152" s="383"/>
      <c r="HZJ152" s="383"/>
      <c r="HZK152" s="383"/>
      <c r="HZL152" s="383"/>
      <c r="HZM152" s="383"/>
      <c r="HZN152" s="383"/>
      <c r="HZO152" s="383"/>
      <c r="HZP152" s="383"/>
      <c r="HZQ152" s="383"/>
      <c r="HZR152" s="383"/>
      <c r="HZS152" s="383"/>
      <c r="HZT152" s="383"/>
      <c r="HZU152" s="383"/>
      <c r="HZV152" s="383"/>
      <c r="HZW152" s="383"/>
      <c r="HZX152" s="383"/>
      <c r="HZY152" s="383"/>
      <c r="HZZ152" s="383"/>
      <c r="IAA152" s="383"/>
      <c r="IAB152" s="383"/>
      <c r="IAC152" s="383"/>
      <c r="IAD152" s="383"/>
      <c r="IAE152" s="383"/>
      <c r="IAF152" s="383"/>
      <c r="IAG152" s="383"/>
      <c r="IAH152" s="383"/>
      <c r="IAI152" s="383"/>
      <c r="IAJ152" s="383"/>
      <c r="IAK152" s="383"/>
      <c r="IAL152" s="383"/>
      <c r="IAM152" s="383"/>
      <c r="IAN152" s="383"/>
      <c r="IAO152" s="383"/>
      <c r="IAP152" s="383"/>
      <c r="IAQ152" s="383"/>
      <c r="IAR152" s="383"/>
      <c r="IAS152" s="383"/>
      <c r="IAT152" s="383"/>
      <c r="IAU152" s="383"/>
      <c r="IAV152" s="383"/>
      <c r="IAW152" s="383"/>
      <c r="IAX152" s="383"/>
      <c r="IAY152" s="383"/>
      <c r="IAZ152" s="383"/>
      <c r="IBA152" s="383"/>
      <c r="IBB152" s="383"/>
      <c r="IBC152" s="383"/>
      <c r="IBD152" s="383"/>
      <c r="IBE152" s="383"/>
      <c r="IBF152" s="383"/>
      <c r="IBG152" s="383"/>
      <c r="IBH152" s="383"/>
      <c r="IBI152" s="383"/>
      <c r="IBJ152" s="383"/>
      <c r="IBK152" s="383"/>
      <c r="IBL152" s="383"/>
      <c r="IBM152" s="383"/>
      <c r="IBN152" s="383"/>
      <c r="IBO152" s="383"/>
      <c r="IBP152" s="383"/>
      <c r="IBQ152" s="383"/>
      <c r="IBR152" s="383"/>
      <c r="IBS152" s="383"/>
      <c r="IBT152" s="383"/>
      <c r="IBU152" s="383"/>
      <c r="IBV152" s="383"/>
      <c r="IBW152" s="383"/>
      <c r="IBX152" s="383"/>
      <c r="IBY152" s="383"/>
      <c r="IBZ152" s="383"/>
      <c r="ICA152" s="383"/>
      <c r="ICB152" s="383"/>
      <c r="ICC152" s="383"/>
      <c r="ICD152" s="383"/>
      <c r="ICE152" s="383"/>
      <c r="ICF152" s="383"/>
      <c r="ICG152" s="383"/>
      <c r="ICH152" s="383"/>
      <c r="ICI152" s="383"/>
      <c r="ICJ152" s="383"/>
      <c r="ICK152" s="383"/>
      <c r="ICL152" s="383"/>
      <c r="ICM152" s="383"/>
      <c r="ICN152" s="383"/>
      <c r="ICO152" s="383"/>
      <c r="ICP152" s="383"/>
      <c r="ICQ152" s="383"/>
      <c r="ICR152" s="383"/>
      <c r="ICS152" s="383"/>
      <c r="ICT152" s="383"/>
      <c r="ICU152" s="383"/>
      <c r="ICV152" s="383"/>
      <c r="ICW152" s="383"/>
      <c r="ICX152" s="383"/>
      <c r="ICY152" s="383"/>
      <c r="ICZ152" s="383"/>
      <c r="IDA152" s="383"/>
      <c r="IDB152" s="383"/>
      <c r="IDC152" s="383"/>
      <c r="IDD152" s="383"/>
      <c r="IDE152" s="383"/>
      <c r="IDF152" s="383"/>
      <c r="IDG152" s="383"/>
      <c r="IDH152" s="383"/>
      <c r="IDI152" s="383"/>
      <c r="IDJ152" s="383"/>
      <c r="IDK152" s="383"/>
      <c r="IDL152" s="383"/>
      <c r="IDM152" s="383"/>
      <c r="IDN152" s="383"/>
      <c r="IDO152" s="383"/>
      <c r="IDP152" s="383"/>
      <c r="IDQ152" s="383"/>
      <c r="IDR152" s="383"/>
      <c r="IDS152" s="383"/>
      <c r="IDT152" s="383"/>
      <c r="IDU152" s="383"/>
      <c r="IDV152" s="383"/>
      <c r="IDW152" s="383"/>
      <c r="IDX152" s="383"/>
      <c r="IDY152" s="383"/>
      <c r="IDZ152" s="383"/>
      <c r="IEA152" s="383"/>
      <c r="IEB152" s="383"/>
      <c r="IEC152" s="383"/>
      <c r="IED152" s="383"/>
      <c r="IEE152" s="383"/>
      <c r="IEF152" s="383"/>
      <c r="IEG152" s="383"/>
      <c r="IEH152" s="383"/>
      <c r="IEI152" s="383"/>
      <c r="IEJ152" s="383"/>
      <c r="IEK152" s="383"/>
      <c r="IEL152" s="383"/>
      <c r="IEM152" s="383"/>
      <c r="IEN152" s="383"/>
      <c r="IEO152" s="383"/>
      <c r="IEP152" s="383"/>
      <c r="IEQ152" s="383"/>
      <c r="IER152" s="383"/>
      <c r="IES152" s="383"/>
      <c r="IET152" s="383"/>
      <c r="IEU152" s="383"/>
      <c r="IEV152" s="383"/>
      <c r="IEW152" s="383"/>
      <c r="IEX152" s="383"/>
      <c r="IEY152" s="383"/>
      <c r="IEZ152" s="383"/>
      <c r="IFA152" s="383"/>
      <c r="IFB152" s="383"/>
      <c r="IFC152" s="383"/>
      <c r="IFD152" s="383"/>
      <c r="IFE152" s="383"/>
      <c r="IFF152" s="383"/>
      <c r="IFG152" s="383"/>
      <c r="IFH152" s="383"/>
      <c r="IFI152" s="383"/>
      <c r="IFJ152" s="383"/>
      <c r="IFK152" s="383"/>
      <c r="IFL152" s="383"/>
      <c r="IFM152" s="383"/>
      <c r="IFN152" s="383"/>
      <c r="IFO152" s="383"/>
      <c r="IFP152" s="383"/>
      <c r="IFQ152" s="383"/>
      <c r="IFR152" s="383"/>
      <c r="IFS152" s="383"/>
      <c r="IFT152" s="383"/>
      <c r="IFU152" s="383"/>
      <c r="IFV152" s="383"/>
      <c r="IFW152" s="383"/>
      <c r="IFX152" s="383"/>
      <c r="IFY152" s="383"/>
      <c r="IFZ152" s="383"/>
      <c r="IGA152" s="383"/>
      <c r="IGB152" s="383"/>
      <c r="IGC152" s="383"/>
      <c r="IGD152" s="383"/>
      <c r="IGE152" s="383"/>
      <c r="IGF152" s="383"/>
      <c r="IGG152" s="383"/>
      <c r="IGH152" s="383"/>
      <c r="IGI152" s="383"/>
      <c r="IGJ152" s="383"/>
      <c r="IGK152" s="383"/>
      <c r="IGL152" s="383"/>
      <c r="IGM152" s="383"/>
      <c r="IGN152" s="383"/>
      <c r="IGO152" s="383"/>
      <c r="IGP152" s="383"/>
      <c r="IGQ152" s="383"/>
      <c r="IGR152" s="383"/>
      <c r="IGS152" s="383"/>
      <c r="IGT152" s="383"/>
      <c r="IGU152" s="383"/>
      <c r="IGV152" s="383"/>
      <c r="IGW152" s="383"/>
      <c r="IGX152" s="383"/>
      <c r="IGY152" s="383"/>
      <c r="IGZ152" s="383"/>
      <c r="IHA152" s="383"/>
      <c r="IHB152" s="383"/>
      <c r="IHC152" s="383"/>
      <c r="IHD152" s="383"/>
      <c r="IHE152" s="383"/>
      <c r="IHF152" s="383"/>
      <c r="IHG152" s="383"/>
      <c r="IHH152" s="383"/>
      <c r="IHI152" s="383"/>
      <c r="IHJ152" s="383"/>
      <c r="IHK152" s="383"/>
      <c r="IHL152" s="383"/>
      <c r="IHM152" s="383"/>
      <c r="IHN152" s="383"/>
      <c r="IHO152" s="383"/>
      <c r="IHP152" s="383"/>
      <c r="IHQ152" s="383"/>
      <c r="IHR152" s="383"/>
      <c r="IHS152" s="383"/>
      <c r="IHT152" s="383"/>
      <c r="IHU152" s="383"/>
      <c r="IHV152" s="383"/>
      <c r="IHW152" s="383"/>
      <c r="IHX152" s="383"/>
      <c r="IHY152" s="383"/>
      <c r="IHZ152" s="383"/>
      <c r="IIA152" s="383"/>
      <c r="IIB152" s="383"/>
      <c r="IIC152" s="383"/>
      <c r="IID152" s="383"/>
      <c r="IIE152" s="383"/>
      <c r="IIF152" s="383"/>
      <c r="IIG152" s="383"/>
      <c r="IIH152" s="383"/>
      <c r="III152" s="383"/>
      <c r="IIJ152" s="383"/>
      <c r="IIK152" s="383"/>
      <c r="IIL152" s="383"/>
      <c r="IIM152" s="383"/>
      <c r="IIN152" s="383"/>
      <c r="IIO152" s="383"/>
      <c r="IIP152" s="383"/>
      <c r="IIQ152" s="383"/>
      <c r="IIR152" s="383"/>
      <c r="IIS152" s="383"/>
      <c r="IIT152" s="383"/>
      <c r="IIU152" s="383"/>
      <c r="IIV152" s="383"/>
      <c r="IIW152" s="383"/>
      <c r="IIX152" s="383"/>
      <c r="IIY152" s="383"/>
      <c r="IIZ152" s="383"/>
      <c r="IJA152" s="383"/>
      <c r="IJB152" s="383"/>
      <c r="IJC152" s="383"/>
      <c r="IJD152" s="383"/>
      <c r="IJE152" s="383"/>
      <c r="IJF152" s="383"/>
      <c r="IJG152" s="383"/>
      <c r="IJH152" s="383"/>
      <c r="IJI152" s="383"/>
      <c r="IJJ152" s="383"/>
      <c r="IJK152" s="383"/>
      <c r="IJL152" s="383"/>
      <c r="IJM152" s="383"/>
      <c r="IJN152" s="383"/>
      <c r="IJO152" s="383"/>
      <c r="IJP152" s="383"/>
      <c r="IJQ152" s="383"/>
      <c r="IJR152" s="383"/>
      <c r="IJS152" s="383"/>
      <c r="IJT152" s="383"/>
      <c r="IJU152" s="383"/>
      <c r="IJV152" s="383"/>
      <c r="IJW152" s="383"/>
      <c r="IJX152" s="383"/>
      <c r="IJY152" s="383"/>
      <c r="IJZ152" s="383"/>
      <c r="IKA152" s="383"/>
      <c r="IKB152" s="383"/>
      <c r="IKC152" s="383"/>
      <c r="IKD152" s="383"/>
      <c r="IKE152" s="383"/>
      <c r="IKF152" s="383"/>
      <c r="IKG152" s="383"/>
      <c r="IKH152" s="383"/>
      <c r="IKI152" s="383"/>
      <c r="IKJ152" s="383"/>
      <c r="IKK152" s="383"/>
      <c r="IKL152" s="383"/>
      <c r="IKM152" s="383"/>
      <c r="IKN152" s="383"/>
      <c r="IKO152" s="383"/>
      <c r="IKP152" s="383"/>
      <c r="IKQ152" s="383"/>
      <c r="IKR152" s="383"/>
      <c r="IKS152" s="383"/>
      <c r="IKT152" s="383"/>
      <c r="IKU152" s="383"/>
      <c r="IKV152" s="383"/>
      <c r="IKW152" s="383"/>
      <c r="IKX152" s="383"/>
      <c r="IKY152" s="383"/>
      <c r="IKZ152" s="383"/>
      <c r="ILA152" s="383"/>
      <c r="ILB152" s="383"/>
      <c r="ILC152" s="383"/>
      <c r="ILD152" s="383"/>
      <c r="ILE152" s="383"/>
      <c r="ILF152" s="383"/>
      <c r="ILG152" s="383"/>
      <c r="ILH152" s="383"/>
      <c r="ILI152" s="383"/>
      <c r="ILJ152" s="383"/>
      <c r="ILK152" s="383"/>
      <c r="ILL152" s="383"/>
      <c r="ILM152" s="383"/>
      <c r="ILN152" s="383"/>
      <c r="ILO152" s="383"/>
      <c r="ILP152" s="383"/>
      <c r="ILQ152" s="383"/>
      <c r="ILR152" s="383"/>
      <c r="ILS152" s="383"/>
      <c r="ILT152" s="383"/>
      <c r="ILU152" s="383"/>
      <c r="ILV152" s="383"/>
      <c r="ILW152" s="383"/>
      <c r="ILX152" s="383"/>
      <c r="ILY152" s="383"/>
      <c r="ILZ152" s="383"/>
      <c r="IMA152" s="383"/>
      <c r="IMB152" s="383"/>
      <c r="IMC152" s="383"/>
      <c r="IMD152" s="383"/>
      <c r="IME152" s="383"/>
      <c r="IMF152" s="383"/>
      <c r="IMG152" s="383"/>
      <c r="IMH152" s="383"/>
      <c r="IMI152" s="383"/>
      <c r="IMJ152" s="383"/>
      <c r="IMK152" s="383"/>
      <c r="IML152" s="383"/>
      <c r="IMM152" s="383"/>
      <c r="IMN152" s="383"/>
      <c r="IMO152" s="383"/>
      <c r="IMP152" s="383"/>
      <c r="IMQ152" s="383"/>
      <c r="IMR152" s="383"/>
      <c r="IMS152" s="383"/>
      <c r="IMT152" s="383"/>
      <c r="IMU152" s="383"/>
      <c r="IMV152" s="383"/>
      <c r="IMW152" s="383"/>
      <c r="IMX152" s="383"/>
      <c r="IMY152" s="383"/>
      <c r="IMZ152" s="383"/>
      <c r="INA152" s="383"/>
      <c r="INB152" s="383"/>
      <c r="INC152" s="383"/>
      <c r="IND152" s="383"/>
      <c r="INE152" s="383"/>
      <c r="INF152" s="383"/>
      <c r="ING152" s="383"/>
      <c r="INH152" s="383"/>
      <c r="INI152" s="383"/>
      <c r="INJ152" s="383"/>
      <c r="INK152" s="383"/>
      <c r="INL152" s="383"/>
      <c r="INM152" s="383"/>
      <c r="INN152" s="383"/>
      <c r="INO152" s="383"/>
      <c r="INP152" s="383"/>
      <c r="INQ152" s="383"/>
      <c r="INR152" s="383"/>
      <c r="INS152" s="383"/>
      <c r="INT152" s="383"/>
      <c r="INU152" s="383"/>
      <c r="INV152" s="383"/>
      <c r="INW152" s="383"/>
      <c r="INX152" s="383"/>
      <c r="INY152" s="383"/>
      <c r="INZ152" s="383"/>
      <c r="IOA152" s="383"/>
      <c r="IOB152" s="383"/>
      <c r="IOC152" s="383"/>
      <c r="IOD152" s="383"/>
      <c r="IOE152" s="383"/>
      <c r="IOF152" s="383"/>
      <c r="IOG152" s="383"/>
      <c r="IOH152" s="383"/>
      <c r="IOI152" s="383"/>
      <c r="IOJ152" s="383"/>
      <c r="IOK152" s="383"/>
      <c r="IOL152" s="383"/>
      <c r="IOM152" s="383"/>
      <c r="ION152" s="383"/>
      <c r="IOO152" s="383"/>
      <c r="IOP152" s="383"/>
      <c r="IOQ152" s="383"/>
      <c r="IOR152" s="383"/>
      <c r="IOS152" s="383"/>
      <c r="IOT152" s="383"/>
      <c r="IOU152" s="383"/>
      <c r="IOV152" s="383"/>
      <c r="IOW152" s="383"/>
      <c r="IOX152" s="383"/>
      <c r="IOY152" s="383"/>
      <c r="IOZ152" s="383"/>
      <c r="IPA152" s="383"/>
      <c r="IPB152" s="383"/>
      <c r="IPC152" s="383"/>
      <c r="IPD152" s="383"/>
      <c r="IPE152" s="383"/>
      <c r="IPF152" s="383"/>
      <c r="IPG152" s="383"/>
      <c r="IPH152" s="383"/>
      <c r="IPI152" s="383"/>
      <c r="IPJ152" s="383"/>
      <c r="IPK152" s="383"/>
      <c r="IPL152" s="383"/>
      <c r="IPM152" s="383"/>
      <c r="IPN152" s="383"/>
      <c r="IPO152" s="383"/>
      <c r="IPP152" s="383"/>
      <c r="IPQ152" s="383"/>
      <c r="IPR152" s="383"/>
      <c r="IPS152" s="383"/>
      <c r="IPT152" s="383"/>
      <c r="IPU152" s="383"/>
      <c r="IPV152" s="383"/>
      <c r="IPW152" s="383"/>
      <c r="IPX152" s="383"/>
      <c r="IPY152" s="383"/>
      <c r="IPZ152" s="383"/>
      <c r="IQA152" s="383"/>
      <c r="IQB152" s="383"/>
      <c r="IQC152" s="383"/>
      <c r="IQD152" s="383"/>
      <c r="IQE152" s="383"/>
      <c r="IQF152" s="383"/>
      <c r="IQG152" s="383"/>
      <c r="IQH152" s="383"/>
      <c r="IQI152" s="383"/>
      <c r="IQJ152" s="383"/>
      <c r="IQK152" s="383"/>
      <c r="IQL152" s="383"/>
      <c r="IQM152" s="383"/>
      <c r="IQN152" s="383"/>
      <c r="IQO152" s="383"/>
      <c r="IQP152" s="383"/>
      <c r="IQQ152" s="383"/>
      <c r="IQR152" s="383"/>
      <c r="IQS152" s="383"/>
      <c r="IQT152" s="383"/>
      <c r="IQU152" s="383"/>
      <c r="IQV152" s="383"/>
      <c r="IQW152" s="383"/>
      <c r="IQX152" s="383"/>
      <c r="IQY152" s="383"/>
      <c r="IQZ152" s="383"/>
      <c r="IRA152" s="383"/>
      <c r="IRB152" s="383"/>
      <c r="IRC152" s="383"/>
      <c r="IRD152" s="383"/>
      <c r="IRE152" s="383"/>
      <c r="IRF152" s="383"/>
      <c r="IRG152" s="383"/>
      <c r="IRH152" s="383"/>
      <c r="IRI152" s="383"/>
      <c r="IRJ152" s="383"/>
      <c r="IRK152" s="383"/>
      <c r="IRL152" s="383"/>
      <c r="IRM152" s="383"/>
      <c r="IRN152" s="383"/>
      <c r="IRO152" s="383"/>
      <c r="IRP152" s="383"/>
      <c r="IRQ152" s="383"/>
      <c r="IRR152" s="383"/>
      <c r="IRS152" s="383"/>
      <c r="IRT152" s="383"/>
      <c r="IRU152" s="383"/>
      <c r="IRV152" s="383"/>
      <c r="IRW152" s="383"/>
      <c r="IRX152" s="383"/>
      <c r="IRY152" s="383"/>
      <c r="IRZ152" s="383"/>
      <c r="ISA152" s="383"/>
      <c r="ISB152" s="383"/>
      <c r="ISC152" s="383"/>
      <c r="ISD152" s="383"/>
      <c r="ISE152" s="383"/>
      <c r="ISF152" s="383"/>
      <c r="ISG152" s="383"/>
      <c r="ISH152" s="383"/>
      <c r="ISI152" s="383"/>
      <c r="ISJ152" s="383"/>
      <c r="ISK152" s="383"/>
      <c r="ISL152" s="383"/>
      <c r="ISM152" s="383"/>
      <c r="ISN152" s="383"/>
      <c r="ISO152" s="383"/>
      <c r="ISP152" s="383"/>
      <c r="ISQ152" s="383"/>
      <c r="ISR152" s="383"/>
      <c r="ISS152" s="383"/>
      <c r="IST152" s="383"/>
      <c r="ISU152" s="383"/>
      <c r="ISV152" s="383"/>
      <c r="ISW152" s="383"/>
      <c r="ISX152" s="383"/>
      <c r="ISY152" s="383"/>
      <c r="ISZ152" s="383"/>
      <c r="ITA152" s="383"/>
      <c r="ITB152" s="383"/>
      <c r="ITC152" s="383"/>
      <c r="ITD152" s="383"/>
      <c r="ITE152" s="383"/>
      <c r="ITF152" s="383"/>
      <c r="ITG152" s="383"/>
      <c r="ITH152" s="383"/>
      <c r="ITI152" s="383"/>
      <c r="ITJ152" s="383"/>
      <c r="ITK152" s="383"/>
      <c r="ITL152" s="383"/>
      <c r="ITM152" s="383"/>
      <c r="ITN152" s="383"/>
      <c r="ITO152" s="383"/>
      <c r="ITP152" s="383"/>
      <c r="ITQ152" s="383"/>
      <c r="ITR152" s="383"/>
      <c r="ITS152" s="383"/>
      <c r="ITT152" s="383"/>
      <c r="ITU152" s="383"/>
      <c r="ITV152" s="383"/>
      <c r="ITW152" s="383"/>
      <c r="ITX152" s="383"/>
      <c r="ITY152" s="383"/>
      <c r="ITZ152" s="383"/>
      <c r="IUA152" s="383"/>
      <c r="IUB152" s="383"/>
      <c r="IUC152" s="383"/>
      <c r="IUD152" s="383"/>
      <c r="IUE152" s="383"/>
      <c r="IUF152" s="383"/>
      <c r="IUG152" s="383"/>
      <c r="IUH152" s="383"/>
      <c r="IUI152" s="383"/>
      <c r="IUJ152" s="383"/>
      <c r="IUK152" s="383"/>
      <c r="IUL152" s="383"/>
      <c r="IUM152" s="383"/>
      <c r="IUN152" s="383"/>
      <c r="IUO152" s="383"/>
      <c r="IUP152" s="383"/>
      <c r="IUQ152" s="383"/>
      <c r="IUR152" s="383"/>
      <c r="IUS152" s="383"/>
      <c r="IUT152" s="383"/>
      <c r="IUU152" s="383"/>
      <c r="IUV152" s="383"/>
      <c r="IUW152" s="383"/>
      <c r="IUX152" s="383"/>
      <c r="IUY152" s="383"/>
      <c r="IUZ152" s="383"/>
      <c r="IVA152" s="383"/>
      <c r="IVB152" s="383"/>
      <c r="IVC152" s="383"/>
      <c r="IVD152" s="383"/>
      <c r="IVE152" s="383"/>
      <c r="IVF152" s="383"/>
      <c r="IVG152" s="383"/>
      <c r="IVH152" s="383"/>
      <c r="IVI152" s="383"/>
      <c r="IVJ152" s="383"/>
      <c r="IVK152" s="383"/>
      <c r="IVL152" s="383"/>
      <c r="IVM152" s="383"/>
      <c r="IVN152" s="383"/>
      <c r="IVO152" s="383"/>
      <c r="IVP152" s="383"/>
      <c r="IVQ152" s="383"/>
      <c r="IVR152" s="383"/>
      <c r="IVS152" s="383"/>
      <c r="IVT152" s="383"/>
      <c r="IVU152" s="383"/>
      <c r="IVV152" s="383"/>
      <c r="IVW152" s="383"/>
      <c r="IVX152" s="383"/>
      <c r="IVY152" s="383"/>
      <c r="IVZ152" s="383"/>
      <c r="IWA152" s="383"/>
      <c r="IWB152" s="383"/>
      <c r="IWC152" s="383"/>
      <c r="IWD152" s="383"/>
      <c r="IWE152" s="383"/>
      <c r="IWF152" s="383"/>
      <c r="IWG152" s="383"/>
      <c r="IWH152" s="383"/>
      <c r="IWI152" s="383"/>
      <c r="IWJ152" s="383"/>
      <c r="IWK152" s="383"/>
      <c r="IWL152" s="383"/>
      <c r="IWM152" s="383"/>
      <c r="IWN152" s="383"/>
      <c r="IWO152" s="383"/>
      <c r="IWP152" s="383"/>
      <c r="IWQ152" s="383"/>
      <c r="IWR152" s="383"/>
      <c r="IWS152" s="383"/>
      <c r="IWT152" s="383"/>
      <c r="IWU152" s="383"/>
      <c r="IWV152" s="383"/>
      <c r="IWW152" s="383"/>
      <c r="IWX152" s="383"/>
      <c r="IWY152" s="383"/>
      <c r="IWZ152" s="383"/>
      <c r="IXA152" s="383"/>
      <c r="IXB152" s="383"/>
      <c r="IXC152" s="383"/>
      <c r="IXD152" s="383"/>
      <c r="IXE152" s="383"/>
      <c r="IXF152" s="383"/>
      <c r="IXG152" s="383"/>
      <c r="IXH152" s="383"/>
      <c r="IXI152" s="383"/>
      <c r="IXJ152" s="383"/>
      <c r="IXK152" s="383"/>
      <c r="IXL152" s="383"/>
      <c r="IXM152" s="383"/>
      <c r="IXN152" s="383"/>
      <c r="IXO152" s="383"/>
      <c r="IXP152" s="383"/>
      <c r="IXQ152" s="383"/>
      <c r="IXR152" s="383"/>
      <c r="IXS152" s="383"/>
      <c r="IXT152" s="383"/>
      <c r="IXU152" s="383"/>
      <c r="IXV152" s="383"/>
      <c r="IXW152" s="383"/>
      <c r="IXX152" s="383"/>
      <c r="IXY152" s="383"/>
      <c r="IXZ152" s="383"/>
      <c r="IYA152" s="383"/>
      <c r="IYB152" s="383"/>
      <c r="IYC152" s="383"/>
      <c r="IYD152" s="383"/>
      <c r="IYE152" s="383"/>
      <c r="IYF152" s="383"/>
      <c r="IYG152" s="383"/>
      <c r="IYH152" s="383"/>
      <c r="IYI152" s="383"/>
      <c r="IYJ152" s="383"/>
      <c r="IYK152" s="383"/>
      <c r="IYL152" s="383"/>
      <c r="IYM152" s="383"/>
      <c r="IYN152" s="383"/>
      <c r="IYO152" s="383"/>
      <c r="IYP152" s="383"/>
      <c r="IYQ152" s="383"/>
      <c r="IYR152" s="383"/>
      <c r="IYS152" s="383"/>
      <c r="IYT152" s="383"/>
      <c r="IYU152" s="383"/>
      <c r="IYV152" s="383"/>
      <c r="IYW152" s="383"/>
      <c r="IYX152" s="383"/>
      <c r="IYY152" s="383"/>
      <c r="IYZ152" s="383"/>
      <c r="IZA152" s="383"/>
      <c r="IZB152" s="383"/>
      <c r="IZC152" s="383"/>
      <c r="IZD152" s="383"/>
      <c r="IZE152" s="383"/>
      <c r="IZF152" s="383"/>
      <c r="IZG152" s="383"/>
      <c r="IZH152" s="383"/>
      <c r="IZI152" s="383"/>
      <c r="IZJ152" s="383"/>
      <c r="IZK152" s="383"/>
      <c r="IZL152" s="383"/>
      <c r="IZM152" s="383"/>
      <c r="IZN152" s="383"/>
      <c r="IZO152" s="383"/>
      <c r="IZP152" s="383"/>
      <c r="IZQ152" s="383"/>
      <c r="IZR152" s="383"/>
      <c r="IZS152" s="383"/>
      <c r="IZT152" s="383"/>
      <c r="IZU152" s="383"/>
      <c r="IZV152" s="383"/>
      <c r="IZW152" s="383"/>
      <c r="IZX152" s="383"/>
      <c r="IZY152" s="383"/>
      <c r="IZZ152" s="383"/>
      <c r="JAA152" s="383"/>
      <c r="JAB152" s="383"/>
      <c r="JAC152" s="383"/>
      <c r="JAD152" s="383"/>
      <c r="JAE152" s="383"/>
      <c r="JAF152" s="383"/>
      <c r="JAG152" s="383"/>
      <c r="JAH152" s="383"/>
      <c r="JAI152" s="383"/>
      <c r="JAJ152" s="383"/>
      <c r="JAK152" s="383"/>
      <c r="JAL152" s="383"/>
      <c r="JAM152" s="383"/>
      <c r="JAN152" s="383"/>
      <c r="JAO152" s="383"/>
      <c r="JAP152" s="383"/>
      <c r="JAQ152" s="383"/>
      <c r="JAR152" s="383"/>
      <c r="JAS152" s="383"/>
      <c r="JAT152" s="383"/>
      <c r="JAU152" s="383"/>
      <c r="JAV152" s="383"/>
      <c r="JAW152" s="383"/>
      <c r="JAX152" s="383"/>
      <c r="JAY152" s="383"/>
      <c r="JAZ152" s="383"/>
      <c r="JBA152" s="383"/>
      <c r="JBB152" s="383"/>
      <c r="JBC152" s="383"/>
      <c r="JBD152" s="383"/>
      <c r="JBE152" s="383"/>
      <c r="JBF152" s="383"/>
      <c r="JBG152" s="383"/>
      <c r="JBH152" s="383"/>
      <c r="JBI152" s="383"/>
      <c r="JBJ152" s="383"/>
      <c r="JBK152" s="383"/>
      <c r="JBL152" s="383"/>
      <c r="JBM152" s="383"/>
      <c r="JBN152" s="383"/>
      <c r="JBO152" s="383"/>
      <c r="JBP152" s="383"/>
      <c r="JBQ152" s="383"/>
      <c r="JBR152" s="383"/>
      <c r="JBS152" s="383"/>
      <c r="JBT152" s="383"/>
      <c r="JBU152" s="383"/>
      <c r="JBV152" s="383"/>
      <c r="JBW152" s="383"/>
      <c r="JBX152" s="383"/>
      <c r="JBY152" s="383"/>
      <c r="JBZ152" s="383"/>
      <c r="JCA152" s="383"/>
      <c r="JCB152" s="383"/>
      <c r="JCC152" s="383"/>
      <c r="JCD152" s="383"/>
      <c r="JCE152" s="383"/>
      <c r="JCF152" s="383"/>
      <c r="JCG152" s="383"/>
      <c r="JCH152" s="383"/>
      <c r="JCI152" s="383"/>
      <c r="JCJ152" s="383"/>
      <c r="JCK152" s="383"/>
      <c r="JCL152" s="383"/>
      <c r="JCM152" s="383"/>
      <c r="JCN152" s="383"/>
      <c r="JCO152" s="383"/>
      <c r="JCP152" s="383"/>
      <c r="JCQ152" s="383"/>
      <c r="JCR152" s="383"/>
      <c r="JCS152" s="383"/>
      <c r="JCT152" s="383"/>
      <c r="JCU152" s="383"/>
      <c r="JCV152" s="383"/>
      <c r="JCW152" s="383"/>
      <c r="JCX152" s="383"/>
      <c r="JCY152" s="383"/>
      <c r="JCZ152" s="383"/>
      <c r="JDA152" s="383"/>
      <c r="JDB152" s="383"/>
      <c r="JDC152" s="383"/>
      <c r="JDD152" s="383"/>
      <c r="JDE152" s="383"/>
      <c r="JDF152" s="383"/>
      <c r="JDG152" s="383"/>
      <c r="JDH152" s="383"/>
      <c r="JDI152" s="383"/>
      <c r="JDJ152" s="383"/>
      <c r="JDK152" s="383"/>
      <c r="JDL152" s="383"/>
      <c r="JDM152" s="383"/>
      <c r="JDN152" s="383"/>
      <c r="JDO152" s="383"/>
      <c r="JDP152" s="383"/>
      <c r="JDQ152" s="383"/>
      <c r="JDR152" s="383"/>
      <c r="JDS152" s="383"/>
      <c r="JDT152" s="383"/>
      <c r="JDU152" s="383"/>
      <c r="JDV152" s="383"/>
      <c r="JDW152" s="383"/>
      <c r="JDX152" s="383"/>
      <c r="JDY152" s="383"/>
      <c r="JDZ152" s="383"/>
      <c r="JEA152" s="383"/>
      <c r="JEB152" s="383"/>
      <c r="JEC152" s="383"/>
      <c r="JED152" s="383"/>
      <c r="JEE152" s="383"/>
      <c r="JEF152" s="383"/>
      <c r="JEG152" s="383"/>
      <c r="JEH152" s="383"/>
      <c r="JEI152" s="383"/>
      <c r="JEJ152" s="383"/>
      <c r="JEK152" s="383"/>
      <c r="JEL152" s="383"/>
      <c r="JEM152" s="383"/>
      <c r="JEN152" s="383"/>
      <c r="JEO152" s="383"/>
      <c r="JEP152" s="383"/>
      <c r="JEQ152" s="383"/>
      <c r="JER152" s="383"/>
      <c r="JES152" s="383"/>
      <c r="JET152" s="383"/>
      <c r="JEU152" s="383"/>
      <c r="JEV152" s="383"/>
      <c r="JEW152" s="383"/>
      <c r="JEX152" s="383"/>
      <c r="JEY152" s="383"/>
      <c r="JEZ152" s="383"/>
      <c r="JFA152" s="383"/>
      <c r="JFB152" s="383"/>
      <c r="JFC152" s="383"/>
      <c r="JFD152" s="383"/>
      <c r="JFE152" s="383"/>
      <c r="JFF152" s="383"/>
      <c r="JFG152" s="383"/>
      <c r="JFH152" s="383"/>
      <c r="JFI152" s="383"/>
      <c r="JFJ152" s="383"/>
      <c r="JFK152" s="383"/>
      <c r="JFL152" s="383"/>
      <c r="JFM152" s="383"/>
      <c r="JFN152" s="383"/>
      <c r="JFO152" s="383"/>
      <c r="JFP152" s="383"/>
      <c r="JFQ152" s="383"/>
      <c r="JFR152" s="383"/>
      <c r="JFS152" s="383"/>
      <c r="JFT152" s="383"/>
      <c r="JFU152" s="383"/>
      <c r="JFV152" s="383"/>
      <c r="JFW152" s="383"/>
      <c r="JFX152" s="383"/>
      <c r="JFY152" s="383"/>
      <c r="JFZ152" s="383"/>
      <c r="JGA152" s="383"/>
      <c r="JGB152" s="383"/>
      <c r="JGC152" s="383"/>
      <c r="JGD152" s="383"/>
      <c r="JGE152" s="383"/>
      <c r="JGF152" s="383"/>
      <c r="JGG152" s="383"/>
      <c r="JGH152" s="383"/>
      <c r="JGI152" s="383"/>
      <c r="JGJ152" s="383"/>
      <c r="JGK152" s="383"/>
      <c r="JGL152" s="383"/>
      <c r="JGM152" s="383"/>
      <c r="JGN152" s="383"/>
      <c r="JGO152" s="383"/>
      <c r="JGP152" s="383"/>
      <c r="JGQ152" s="383"/>
      <c r="JGR152" s="383"/>
      <c r="JGS152" s="383"/>
      <c r="JGT152" s="383"/>
      <c r="JGU152" s="383"/>
      <c r="JGV152" s="383"/>
      <c r="JGW152" s="383"/>
      <c r="JGX152" s="383"/>
      <c r="JGY152" s="383"/>
      <c r="JGZ152" s="383"/>
      <c r="JHA152" s="383"/>
      <c r="JHB152" s="383"/>
      <c r="JHC152" s="383"/>
      <c r="JHD152" s="383"/>
      <c r="JHE152" s="383"/>
      <c r="JHF152" s="383"/>
      <c r="JHG152" s="383"/>
      <c r="JHH152" s="383"/>
      <c r="JHI152" s="383"/>
      <c r="JHJ152" s="383"/>
      <c r="JHK152" s="383"/>
      <c r="JHL152" s="383"/>
      <c r="JHM152" s="383"/>
      <c r="JHN152" s="383"/>
      <c r="JHO152" s="383"/>
      <c r="JHP152" s="383"/>
      <c r="JHQ152" s="383"/>
      <c r="JHR152" s="383"/>
      <c r="JHS152" s="383"/>
      <c r="JHT152" s="383"/>
      <c r="JHU152" s="383"/>
      <c r="JHV152" s="383"/>
      <c r="JHW152" s="383"/>
      <c r="JHX152" s="383"/>
      <c r="JHY152" s="383"/>
      <c r="JHZ152" s="383"/>
      <c r="JIA152" s="383"/>
      <c r="JIB152" s="383"/>
      <c r="JIC152" s="383"/>
      <c r="JID152" s="383"/>
      <c r="JIE152" s="383"/>
      <c r="JIF152" s="383"/>
      <c r="JIG152" s="383"/>
      <c r="JIH152" s="383"/>
      <c r="JII152" s="383"/>
      <c r="JIJ152" s="383"/>
      <c r="JIK152" s="383"/>
      <c r="JIL152" s="383"/>
      <c r="JIM152" s="383"/>
      <c r="JIN152" s="383"/>
      <c r="JIO152" s="383"/>
      <c r="JIP152" s="383"/>
      <c r="JIQ152" s="383"/>
      <c r="JIR152" s="383"/>
      <c r="JIS152" s="383"/>
      <c r="JIT152" s="383"/>
      <c r="JIU152" s="383"/>
      <c r="JIV152" s="383"/>
      <c r="JIW152" s="383"/>
      <c r="JIX152" s="383"/>
      <c r="JIY152" s="383"/>
      <c r="JIZ152" s="383"/>
      <c r="JJA152" s="383"/>
      <c r="JJB152" s="383"/>
      <c r="JJC152" s="383"/>
      <c r="JJD152" s="383"/>
      <c r="JJE152" s="383"/>
      <c r="JJF152" s="383"/>
      <c r="JJG152" s="383"/>
      <c r="JJH152" s="383"/>
      <c r="JJI152" s="383"/>
      <c r="JJJ152" s="383"/>
      <c r="JJK152" s="383"/>
      <c r="JJL152" s="383"/>
      <c r="JJM152" s="383"/>
      <c r="JJN152" s="383"/>
      <c r="JJO152" s="383"/>
      <c r="JJP152" s="383"/>
      <c r="JJQ152" s="383"/>
      <c r="JJR152" s="383"/>
      <c r="JJS152" s="383"/>
      <c r="JJT152" s="383"/>
      <c r="JJU152" s="383"/>
      <c r="JJV152" s="383"/>
      <c r="JJW152" s="383"/>
      <c r="JJX152" s="383"/>
      <c r="JJY152" s="383"/>
      <c r="JJZ152" s="383"/>
      <c r="JKA152" s="383"/>
      <c r="JKB152" s="383"/>
      <c r="JKC152" s="383"/>
      <c r="JKD152" s="383"/>
      <c r="JKE152" s="383"/>
      <c r="JKF152" s="383"/>
      <c r="JKG152" s="383"/>
      <c r="JKH152" s="383"/>
      <c r="JKI152" s="383"/>
      <c r="JKJ152" s="383"/>
      <c r="JKK152" s="383"/>
      <c r="JKL152" s="383"/>
      <c r="JKM152" s="383"/>
      <c r="JKN152" s="383"/>
      <c r="JKO152" s="383"/>
      <c r="JKP152" s="383"/>
      <c r="JKQ152" s="383"/>
      <c r="JKR152" s="383"/>
      <c r="JKS152" s="383"/>
      <c r="JKT152" s="383"/>
      <c r="JKU152" s="383"/>
      <c r="JKV152" s="383"/>
      <c r="JKW152" s="383"/>
      <c r="JKX152" s="383"/>
      <c r="JKY152" s="383"/>
      <c r="JKZ152" s="383"/>
      <c r="JLA152" s="383"/>
      <c r="JLB152" s="383"/>
      <c r="JLC152" s="383"/>
      <c r="JLD152" s="383"/>
      <c r="JLE152" s="383"/>
      <c r="JLF152" s="383"/>
      <c r="JLG152" s="383"/>
      <c r="JLH152" s="383"/>
      <c r="JLI152" s="383"/>
      <c r="JLJ152" s="383"/>
      <c r="JLK152" s="383"/>
      <c r="JLL152" s="383"/>
      <c r="JLM152" s="383"/>
      <c r="JLN152" s="383"/>
      <c r="JLO152" s="383"/>
      <c r="JLP152" s="383"/>
      <c r="JLQ152" s="383"/>
      <c r="JLR152" s="383"/>
      <c r="JLS152" s="383"/>
      <c r="JLT152" s="383"/>
      <c r="JLU152" s="383"/>
      <c r="JLV152" s="383"/>
      <c r="JLW152" s="383"/>
      <c r="JLX152" s="383"/>
      <c r="JLY152" s="383"/>
      <c r="JLZ152" s="383"/>
      <c r="JMA152" s="383"/>
      <c r="JMB152" s="383"/>
      <c r="JMC152" s="383"/>
      <c r="JMD152" s="383"/>
      <c r="JME152" s="383"/>
      <c r="JMF152" s="383"/>
      <c r="JMG152" s="383"/>
      <c r="JMH152" s="383"/>
      <c r="JMI152" s="383"/>
      <c r="JMJ152" s="383"/>
      <c r="JMK152" s="383"/>
      <c r="JML152" s="383"/>
      <c r="JMM152" s="383"/>
      <c r="JMN152" s="383"/>
      <c r="JMO152" s="383"/>
      <c r="JMP152" s="383"/>
      <c r="JMQ152" s="383"/>
      <c r="JMR152" s="383"/>
      <c r="JMS152" s="383"/>
      <c r="JMT152" s="383"/>
      <c r="JMU152" s="383"/>
      <c r="JMV152" s="383"/>
      <c r="JMW152" s="383"/>
      <c r="JMX152" s="383"/>
      <c r="JMY152" s="383"/>
      <c r="JMZ152" s="383"/>
      <c r="JNA152" s="383"/>
      <c r="JNB152" s="383"/>
      <c r="JNC152" s="383"/>
      <c r="JND152" s="383"/>
      <c r="JNE152" s="383"/>
      <c r="JNF152" s="383"/>
      <c r="JNG152" s="383"/>
      <c r="JNH152" s="383"/>
      <c r="JNI152" s="383"/>
      <c r="JNJ152" s="383"/>
      <c r="JNK152" s="383"/>
      <c r="JNL152" s="383"/>
      <c r="JNM152" s="383"/>
      <c r="JNN152" s="383"/>
      <c r="JNO152" s="383"/>
      <c r="JNP152" s="383"/>
      <c r="JNQ152" s="383"/>
      <c r="JNR152" s="383"/>
      <c r="JNS152" s="383"/>
      <c r="JNT152" s="383"/>
      <c r="JNU152" s="383"/>
      <c r="JNV152" s="383"/>
      <c r="JNW152" s="383"/>
      <c r="JNX152" s="383"/>
      <c r="JNY152" s="383"/>
      <c r="JNZ152" s="383"/>
      <c r="JOA152" s="383"/>
      <c r="JOB152" s="383"/>
      <c r="JOC152" s="383"/>
      <c r="JOD152" s="383"/>
      <c r="JOE152" s="383"/>
      <c r="JOF152" s="383"/>
      <c r="JOG152" s="383"/>
      <c r="JOH152" s="383"/>
      <c r="JOI152" s="383"/>
      <c r="JOJ152" s="383"/>
      <c r="JOK152" s="383"/>
      <c r="JOL152" s="383"/>
      <c r="JOM152" s="383"/>
      <c r="JON152" s="383"/>
      <c r="JOO152" s="383"/>
      <c r="JOP152" s="383"/>
      <c r="JOQ152" s="383"/>
      <c r="JOR152" s="383"/>
      <c r="JOS152" s="383"/>
      <c r="JOT152" s="383"/>
      <c r="JOU152" s="383"/>
      <c r="JOV152" s="383"/>
      <c r="JOW152" s="383"/>
      <c r="JOX152" s="383"/>
      <c r="JOY152" s="383"/>
      <c r="JOZ152" s="383"/>
      <c r="JPA152" s="383"/>
      <c r="JPB152" s="383"/>
      <c r="JPC152" s="383"/>
      <c r="JPD152" s="383"/>
      <c r="JPE152" s="383"/>
      <c r="JPF152" s="383"/>
      <c r="JPG152" s="383"/>
      <c r="JPH152" s="383"/>
      <c r="JPI152" s="383"/>
      <c r="JPJ152" s="383"/>
      <c r="JPK152" s="383"/>
      <c r="JPL152" s="383"/>
      <c r="JPM152" s="383"/>
      <c r="JPN152" s="383"/>
      <c r="JPO152" s="383"/>
      <c r="JPP152" s="383"/>
      <c r="JPQ152" s="383"/>
      <c r="JPR152" s="383"/>
      <c r="JPS152" s="383"/>
      <c r="JPT152" s="383"/>
      <c r="JPU152" s="383"/>
      <c r="JPV152" s="383"/>
      <c r="JPW152" s="383"/>
      <c r="JPX152" s="383"/>
      <c r="JPY152" s="383"/>
      <c r="JPZ152" s="383"/>
      <c r="JQA152" s="383"/>
      <c r="JQB152" s="383"/>
      <c r="JQC152" s="383"/>
      <c r="JQD152" s="383"/>
      <c r="JQE152" s="383"/>
      <c r="JQF152" s="383"/>
      <c r="JQG152" s="383"/>
      <c r="JQH152" s="383"/>
      <c r="JQI152" s="383"/>
      <c r="JQJ152" s="383"/>
      <c r="JQK152" s="383"/>
      <c r="JQL152" s="383"/>
      <c r="JQM152" s="383"/>
      <c r="JQN152" s="383"/>
      <c r="JQO152" s="383"/>
      <c r="JQP152" s="383"/>
      <c r="JQQ152" s="383"/>
      <c r="JQR152" s="383"/>
      <c r="JQS152" s="383"/>
      <c r="JQT152" s="383"/>
      <c r="JQU152" s="383"/>
      <c r="JQV152" s="383"/>
      <c r="JQW152" s="383"/>
      <c r="JQX152" s="383"/>
      <c r="JQY152" s="383"/>
      <c r="JQZ152" s="383"/>
      <c r="JRA152" s="383"/>
      <c r="JRB152" s="383"/>
      <c r="JRC152" s="383"/>
      <c r="JRD152" s="383"/>
      <c r="JRE152" s="383"/>
      <c r="JRF152" s="383"/>
      <c r="JRG152" s="383"/>
      <c r="JRH152" s="383"/>
      <c r="JRI152" s="383"/>
      <c r="JRJ152" s="383"/>
      <c r="JRK152" s="383"/>
      <c r="JRL152" s="383"/>
      <c r="JRM152" s="383"/>
      <c r="JRN152" s="383"/>
      <c r="JRO152" s="383"/>
      <c r="JRP152" s="383"/>
      <c r="JRQ152" s="383"/>
      <c r="JRR152" s="383"/>
      <c r="JRS152" s="383"/>
      <c r="JRT152" s="383"/>
      <c r="JRU152" s="383"/>
      <c r="JRV152" s="383"/>
      <c r="JRW152" s="383"/>
      <c r="JRX152" s="383"/>
      <c r="JRY152" s="383"/>
      <c r="JRZ152" s="383"/>
      <c r="JSA152" s="383"/>
      <c r="JSB152" s="383"/>
      <c r="JSC152" s="383"/>
      <c r="JSD152" s="383"/>
      <c r="JSE152" s="383"/>
      <c r="JSF152" s="383"/>
      <c r="JSG152" s="383"/>
      <c r="JSH152" s="383"/>
      <c r="JSI152" s="383"/>
      <c r="JSJ152" s="383"/>
      <c r="JSK152" s="383"/>
      <c r="JSL152" s="383"/>
      <c r="JSM152" s="383"/>
      <c r="JSN152" s="383"/>
      <c r="JSO152" s="383"/>
      <c r="JSP152" s="383"/>
      <c r="JSQ152" s="383"/>
      <c r="JSR152" s="383"/>
      <c r="JSS152" s="383"/>
      <c r="JST152" s="383"/>
      <c r="JSU152" s="383"/>
      <c r="JSV152" s="383"/>
      <c r="JSW152" s="383"/>
      <c r="JSX152" s="383"/>
      <c r="JSY152" s="383"/>
      <c r="JSZ152" s="383"/>
      <c r="JTA152" s="383"/>
      <c r="JTB152" s="383"/>
      <c r="JTC152" s="383"/>
      <c r="JTD152" s="383"/>
      <c r="JTE152" s="383"/>
      <c r="JTF152" s="383"/>
      <c r="JTG152" s="383"/>
      <c r="JTH152" s="383"/>
      <c r="JTI152" s="383"/>
      <c r="JTJ152" s="383"/>
      <c r="JTK152" s="383"/>
      <c r="JTL152" s="383"/>
      <c r="JTM152" s="383"/>
      <c r="JTN152" s="383"/>
      <c r="JTO152" s="383"/>
      <c r="JTP152" s="383"/>
      <c r="JTQ152" s="383"/>
      <c r="JTR152" s="383"/>
      <c r="JTS152" s="383"/>
      <c r="JTT152" s="383"/>
      <c r="JTU152" s="383"/>
      <c r="JTV152" s="383"/>
      <c r="JTW152" s="383"/>
      <c r="JTX152" s="383"/>
      <c r="JTY152" s="383"/>
      <c r="JTZ152" s="383"/>
      <c r="JUA152" s="383"/>
      <c r="JUB152" s="383"/>
      <c r="JUC152" s="383"/>
      <c r="JUD152" s="383"/>
      <c r="JUE152" s="383"/>
      <c r="JUF152" s="383"/>
      <c r="JUG152" s="383"/>
      <c r="JUH152" s="383"/>
      <c r="JUI152" s="383"/>
      <c r="JUJ152" s="383"/>
      <c r="JUK152" s="383"/>
      <c r="JUL152" s="383"/>
      <c r="JUM152" s="383"/>
      <c r="JUN152" s="383"/>
      <c r="JUO152" s="383"/>
      <c r="JUP152" s="383"/>
      <c r="JUQ152" s="383"/>
      <c r="JUR152" s="383"/>
      <c r="JUS152" s="383"/>
      <c r="JUT152" s="383"/>
      <c r="JUU152" s="383"/>
      <c r="JUV152" s="383"/>
      <c r="JUW152" s="383"/>
      <c r="JUX152" s="383"/>
      <c r="JUY152" s="383"/>
      <c r="JUZ152" s="383"/>
      <c r="JVA152" s="383"/>
      <c r="JVB152" s="383"/>
      <c r="JVC152" s="383"/>
      <c r="JVD152" s="383"/>
      <c r="JVE152" s="383"/>
      <c r="JVF152" s="383"/>
      <c r="JVG152" s="383"/>
      <c r="JVH152" s="383"/>
      <c r="JVI152" s="383"/>
      <c r="JVJ152" s="383"/>
      <c r="JVK152" s="383"/>
      <c r="JVL152" s="383"/>
      <c r="JVM152" s="383"/>
      <c r="JVN152" s="383"/>
      <c r="JVO152" s="383"/>
      <c r="JVP152" s="383"/>
      <c r="JVQ152" s="383"/>
      <c r="JVR152" s="383"/>
      <c r="JVS152" s="383"/>
      <c r="JVT152" s="383"/>
      <c r="JVU152" s="383"/>
      <c r="JVV152" s="383"/>
      <c r="JVW152" s="383"/>
      <c r="JVX152" s="383"/>
      <c r="JVY152" s="383"/>
      <c r="JVZ152" s="383"/>
      <c r="JWA152" s="383"/>
      <c r="JWB152" s="383"/>
      <c r="JWC152" s="383"/>
      <c r="JWD152" s="383"/>
      <c r="JWE152" s="383"/>
      <c r="JWF152" s="383"/>
      <c r="JWG152" s="383"/>
      <c r="JWH152" s="383"/>
      <c r="JWI152" s="383"/>
      <c r="JWJ152" s="383"/>
      <c r="JWK152" s="383"/>
      <c r="JWL152" s="383"/>
      <c r="JWM152" s="383"/>
      <c r="JWN152" s="383"/>
      <c r="JWO152" s="383"/>
      <c r="JWP152" s="383"/>
      <c r="JWQ152" s="383"/>
      <c r="JWR152" s="383"/>
      <c r="JWS152" s="383"/>
      <c r="JWT152" s="383"/>
      <c r="JWU152" s="383"/>
      <c r="JWV152" s="383"/>
      <c r="JWW152" s="383"/>
      <c r="JWX152" s="383"/>
      <c r="JWY152" s="383"/>
      <c r="JWZ152" s="383"/>
      <c r="JXA152" s="383"/>
      <c r="JXB152" s="383"/>
      <c r="JXC152" s="383"/>
      <c r="JXD152" s="383"/>
      <c r="JXE152" s="383"/>
      <c r="JXF152" s="383"/>
      <c r="JXG152" s="383"/>
      <c r="JXH152" s="383"/>
      <c r="JXI152" s="383"/>
      <c r="JXJ152" s="383"/>
      <c r="JXK152" s="383"/>
      <c r="JXL152" s="383"/>
      <c r="JXM152" s="383"/>
      <c r="JXN152" s="383"/>
      <c r="JXO152" s="383"/>
      <c r="JXP152" s="383"/>
      <c r="JXQ152" s="383"/>
      <c r="JXR152" s="383"/>
      <c r="JXS152" s="383"/>
      <c r="JXT152" s="383"/>
      <c r="JXU152" s="383"/>
      <c r="JXV152" s="383"/>
      <c r="JXW152" s="383"/>
      <c r="JXX152" s="383"/>
      <c r="JXY152" s="383"/>
      <c r="JXZ152" s="383"/>
      <c r="JYA152" s="383"/>
      <c r="JYB152" s="383"/>
      <c r="JYC152" s="383"/>
      <c r="JYD152" s="383"/>
      <c r="JYE152" s="383"/>
      <c r="JYF152" s="383"/>
      <c r="JYG152" s="383"/>
      <c r="JYH152" s="383"/>
      <c r="JYI152" s="383"/>
      <c r="JYJ152" s="383"/>
      <c r="JYK152" s="383"/>
      <c r="JYL152" s="383"/>
      <c r="JYM152" s="383"/>
      <c r="JYN152" s="383"/>
      <c r="JYO152" s="383"/>
      <c r="JYP152" s="383"/>
      <c r="JYQ152" s="383"/>
      <c r="JYR152" s="383"/>
      <c r="JYS152" s="383"/>
      <c r="JYT152" s="383"/>
      <c r="JYU152" s="383"/>
      <c r="JYV152" s="383"/>
      <c r="JYW152" s="383"/>
      <c r="JYX152" s="383"/>
      <c r="JYY152" s="383"/>
      <c r="JYZ152" s="383"/>
      <c r="JZA152" s="383"/>
      <c r="JZB152" s="383"/>
      <c r="JZC152" s="383"/>
      <c r="JZD152" s="383"/>
      <c r="JZE152" s="383"/>
      <c r="JZF152" s="383"/>
      <c r="JZG152" s="383"/>
      <c r="JZH152" s="383"/>
      <c r="JZI152" s="383"/>
      <c r="JZJ152" s="383"/>
      <c r="JZK152" s="383"/>
      <c r="JZL152" s="383"/>
      <c r="JZM152" s="383"/>
      <c r="JZN152" s="383"/>
      <c r="JZO152" s="383"/>
      <c r="JZP152" s="383"/>
      <c r="JZQ152" s="383"/>
      <c r="JZR152" s="383"/>
      <c r="JZS152" s="383"/>
      <c r="JZT152" s="383"/>
      <c r="JZU152" s="383"/>
      <c r="JZV152" s="383"/>
      <c r="JZW152" s="383"/>
      <c r="JZX152" s="383"/>
      <c r="JZY152" s="383"/>
      <c r="JZZ152" s="383"/>
      <c r="KAA152" s="383"/>
      <c r="KAB152" s="383"/>
      <c r="KAC152" s="383"/>
      <c r="KAD152" s="383"/>
      <c r="KAE152" s="383"/>
      <c r="KAF152" s="383"/>
      <c r="KAG152" s="383"/>
      <c r="KAH152" s="383"/>
      <c r="KAI152" s="383"/>
      <c r="KAJ152" s="383"/>
      <c r="KAK152" s="383"/>
      <c r="KAL152" s="383"/>
      <c r="KAM152" s="383"/>
      <c r="KAN152" s="383"/>
      <c r="KAO152" s="383"/>
      <c r="KAP152" s="383"/>
      <c r="KAQ152" s="383"/>
      <c r="KAR152" s="383"/>
      <c r="KAS152" s="383"/>
      <c r="KAT152" s="383"/>
      <c r="KAU152" s="383"/>
      <c r="KAV152" s="383"/>
      <c r="KAW152" s="383"/>
      <c r="KAX152" s="383"/>
      <c r="KAY152" s="383"/>
      <c r="KAZ152" s="383"/>
      <c r="KBA152" s="383"/>
      <c r="KBB152" s="383"/>
      <c r="KBC152" s="383"/>
      <c r="KBD152" s="383"/>
      <c r="KBE152" s="383"/>
      <c r="KBF152" s="383"/>
      <c r="KBG152" s="383"/>
      <c r="KBH152" s="383"/>
      <c r="KBI152" s="383"/>
      <c r="KBJ152" s="383"/>
      <c r="KBK152" s="383"/>
      <c r="KBL152" s="383"/>
      <c r="KBM152" s="383"/>
      <c r="KBN152" s="383"/>
      <c r="KBO152" s="383"/>
      <c r="KBP152" s="383"/>
      <c r="KBQ152" s="383"/>
      <c r="KBR152" s="383"/>
      <c r="KBS152" s="383"/>
      <c r="KBT152" s="383"/>
      <c r="KBU152" s="383"/>
      <c r="KBV152" s="383"/>
      <c r="KBW152" s="383"/>
      <c r="KBX152" s="383"/>
      <c r="KBY152" s="383"/>
      <c r="KBZ152" s="383"/>
      <c r="KCA152" s="383"/>
      <c r="KCB152" s="383"/>
      <c r="KCC152" s="383"/>
      <c r="KCD152" s="383"/>
      <c r="KCE152" s="383"/>
      <c r="KCF152" s="383"/>
      <c r="KCG152" s="383"/>
      <c r="KCH152" s="383"/>
      <c r="KCI152" s="383"/>
      <c r="KCJ152" s="383"/>
      <c r="KCK152" s="383"/>
      <c r="KCL152" s="383"/>
      <c r="KCM152" s="383"/>
      <c r="KCN152" s="383"/>
      <c r="KCO152" s="383"/>
      <c r="KCP152" s="383"/>
      <c r="KCQ152" s="383"/>
      <c r="KCR152" s="383"/>
      <c r="KCS152" s="383"/>
      <c r="KCT152" s="383"/>
      <c r="KCU152" s="383"/>
      <c r="KCV152" s="383"/>
      <c r="KCW152" s="383"/>
      <c r="KCX152" s="383"/>
      <c r="KCY152" s="383"/>
      <c r="KCZ152" s="383"/>
      <c r="KDA152" s="383"/>
      <c r="KDB152" s="383"/>
      <c r="KDC152" s="383"/>
      <c r="KDD152" s="383"/>
      <c r="KDE152" s="383"/>
      <c r="KDF152" s="383"/>
      <c r="KDG152" s="383"/>
      <c r="KDH152" s="383"/>
      <c r="KDI152" s="383"/>
      <c r="KDJ152" s="383"/>
      <c r="KDK152" s="383"/>
      <c r="KDL152" s="383"/>
      <c r="KDM152" s="383"/>
      <c r="KDN152" s="383"/>
      <c r="KDO152" s="383"/>
      <c r="KDP152" s="383"/>
      <c r="KDQ152" s="383"/>
      <c r="KDR152" s="383"/>
      <c r="KDS152" s="383"/>
      <c r="KDT152" s="383"/>
      <c r="KDU152" s="383"/>
      <c r="KDV152" s="383"/>
      <c r="KDW152" s="383"/>
      <c r="KDX152" s="383"/>
      <c r="KDY152" s="383"/>
      <c r="KDZ152" s="383"/>
      <c r="KEA152" s="383"/>
      <c r="KEB152" s="383"/>
      <c r="KEC152" s="383"/>
      <c r="KED152" s="383"/>
      <c r="KEE152" s="383"/>
      <c r="KEF152" s="383"/>
      <c r="KEG152" s="383"/>
      <c r="KEH152" s="383"/>
      <c r="KEI152" s="383"/>
      <c r="KEJ152" s="383"/>
      <c r="KEK152" s="383"/>
      <c r="KEL152" s="383"/>
      <c r="KEM152" s="383"/>
      <c r="KEN152" s="383"/>
      <c r="KEO152" s="383"/>
      <c r="KEP152" s="383"/>
      <c r="KEQ152" s="383"/>
      <c r="KER152" s="383"/>
      <c r="KES152" s="383"/>
      <c r="KET152" s="383"/>
      <c r="KEU152" s="383"/>
      <c r="KEV152" s="383"/>
      <c r="KEW152" s="383"/>
      <c r="KEX152" s="383"/>
      <c r="KEY152" s="383"/>
      <c r="KEZ152" s="383"/>
      <c r="KFA152" s="383"/>
      <c r="KFB152" s="383"/>
      <c r="KFC152" s="383"/>
      <c r="KFD152" s="383"/>
      <c r="KFE152" s="383"/>
      <c r="KFF152" s="383"/>
      <c r="KFG152" s="383"/>
      <c r="KFH152" s="383"/>
      <c r="KFI152" s="383"/>
      <c r="KFJ152" s="383"/>
      <c r="KFK152" s="383"/>
      <c r="KFL152" s="383"/>
      <c r="KFM152" s="383"/>
      <c r="KFN152" s="383"/>
      <c r="KFO152" s="383"/>
      <c r="KFP152" s="383"/>
      <c r="KFQ152" s="383"/>
      <c r="KFR152" s="383"/>
      <c r="KFS152" s="383"/>
      <c r="KFT152" s="383"/>
      <c r="KFU152" s="383"/>
      <c r="KFV152" s="383"/>
      <c r="KFW152" s="383"/>
      <c r="KFX152" s="383"/>
      <c r="KFY152" s="383"/>
      <c r="KFZ152" s="383"/>
      <c r="KGA152" s="383"/>
      <c r="KGB152" s="383"/>
      <c r="KGC152" s="383"/>
      <c r="KGD152" s="383"/>
      <c r="KGE152" s="383"/>
      <c r="KGF152" s="383"/>
      <c r="KGG152" s="383"/>
      <c r="KGH152" s="383"/>
      <c r="KGI152" s="383"/>
      <c r="KGJ152" s="383"/>
      <c r="KGK152" s="383"/>
      <c r="KGL152" s="383"/>
      <c r="KGM152" s="383"/>
      <c r="KGN152" s="383"/>
      <c r="KGO152" s="383"/>
      <c r="KGP152" s="383"/>
      <c r="KGQ152" s="383"/>
      <c r="KGR152" s="383"/>
      <c r="KGS152" s="383"/>
      <c r="KGT152" s="383"/>
      <c r="KGU152" s="383"/>
      <c r="KGV152" s="383"/>
      <c r="KGW152" s="383"/>
      <c r="KGX152" s="383"/>
      <c r="KGY152" s="383"/>
      <c r="KGZ152" s="383"/>
      <c r="KHA152" s="383"/>
      <c r="KHB152" s="383"/>
      <c r="KHC152" s="383"/>
      <c r="KHD152" s="383"/>
      <c r="KHE152" s="383"/>
      <c r="KHF152" s="383"/>
      <c r="KHG152" s="383"/>
      <c r="KHH152" s="383"/>
      <c r="KHI152" s="383"/>
      <c r="KHJ152" s="383"/>
      <c r="KHK152" s="383"/>
      <c r="KHL152" s="383"/>
      <c r="KHM152" s="383"/>
      <c r="KHN152" s="383"/>
      <c r="KHO152" s="383"/>
      <c r="KHP152" s="383"/>
      <c r="KHQ152" s="383"/>
      <c r="KHR152" s="383"/>
      <c r="KHS152" s="383"/>
      <c r="KHT152" s="383"/>
      <c r="KHU152" s="383"/>
      <c r="KHV152" s="383"/>
      <c r="KHW152" s="383"/>
      <c r="KHX152" s="383"/>
      <c r="KHY152" s="383"/>
      <c r="KHZ152" s="383"/>
      <c r="KIA152" s="383"/>
      <c r="KIB152" s="383"/>
      <c r="KIC152" s="383"/>
      <c r="KID152" s="383"/>
      <c r="KIE152" s="383"/>
      <c r="KIF152" s="383"/>
      <c r="KIG152" s="383"/>
      <c r="KIH152" s="383"/>
      <c r="KII152" s="383"/>
      <c r="KIJ152" s="383"/>
      <c r="KIK152" s="383"/>
      <c r="KIL152" s="383"/>
      <c r="KIM152" s="383"/>
      <c r="KIN152" s="383"/>
      <c r="KIO152" s="383"/>
      <c r="KIP152" s="383"/>
      <c r="KIQ152" s="383"/>
      <c r="KIR152" s="383"/>
      <c r="KIS152" s="383"/>
      <c r="KIT152" s="383"/>
      <c r="KIU152" s="383"/>
      <c r="KIV152" s="383"/>
      <c r="KIW152" s="383"/>
      <c r="KIX152" s="383"/>
      <c r="KIY152" s="383"/>
      <c r="KIZ152" s="383"/>
      <c r="KJA152" s="383"/>
      <c r="KJB152" s="383"/>
      <c r="KJC152" s="383"/>
      <c r="KJD152" s="383"/>
      <c r="KJE152" s="383"/>
      <c r="KJF152" s="383"/>
      <c r="KJG152" s="383"/>
      <c r="KJH152" s="383"/>
      <c r="KJI152" s="383"/>
      <c r="KJJ152" s="383"/>
      <c r="KJK152" s="383"/>
      <c r="KJL152" s="383"/>
      <c r="KJM152" s="383"/>
      <c r="KJN152" s="383"/>
      <c r="KJO152" s="383"/>
      <c r="KJP152" s="383"/>
      <c r="KJQ152" s="383"/>
      <c r="KJR152" s="383"/>
      <c r="KJS152" s="383"/>
      <c r="KJT152" s="383"/>
      <c r="KJU152" s="383"/>
      <c r="KJV152" s="383"/>
      <c r="KJW152" s="383"/>
      <c r="KJX152" s="383"/>
      <c r="KJY152" s="383"/>
      <c r="KJZ152" s="383"/>
      <c r="KKA152" s="383"/>
      <c r="KKB152" s="383"/>
      <c r="KKC152" s="383"/>
      <c r="KKD152" s="383"/>
      <c r="KKE152" s="383"/>
      <c r="KKF152" s="383"/>
      <c r="KKG152" s="383"/>
      <c r="KKH152" s="383"/>
      <c r="KKI152" s="383"/>
      <c r="KKJ152" s="383"/>
      <c r="KKK152" s="383"/>
      <c r="KKL152" s="383"/>
      <c r="KKM152" s="383"/>
      <c r="KKN152" s="383"/>
      <c r="KKO152" s="383"/>
      <c r="KKP152" s="383"/>
      <c r="KKQ152" s="383"/>
      <c r="KKR152" s="383"/>
      <c r="KKS152" s="383"/>
      <c r="KKT152" s="383"/>
      <c r="KKU152" s="383"/>
      <c r="KKV152" s="383"/>
      <c r="KKW152" s="383"/>
      <c r="KKX152" s="383"/>
      <c r="KKY152" s="383"/>
      <c r="KKZ152" s="383"/>
      <c r="KLA152" s="383"/>
      <c r="KLB152" s="383"/>
      <c r="KLC152" s="383"/>
      <c r="KLD152" s="383"/>
      <c r="KLE152" s="383"/>
      <c r="KLF152" s="383"/>
      <c r="KLG152" s="383"/>
      <c r="KLH152" s="383"/>
      <c r="KLI152" s="383"/>
      <c r="KLJ152" s="383"/>
      <c r="KLK152" s="383"/>
      <c r="KLL152" s="383"/>
      <c r="KLM152" s="383"/>
      <c r="KLN152" s="383"/>
      <c r="KLO152" s="383"/>
      <c r="KLP152" s="383"/>
      <c r="KLQ152" s="383"/>
      <c r="KLR152" s="383"/>
      <c r="KLS152" s="383"/>
      <c r="KLT152" s="383"/>
      <c r="KLU152" s="383"/>
      <c r="KLV152" s="383"/>
      <c r="KLW152" s="383"/>
      <c r="KLX152" s="383"/>
      <c r="KLY152" s="383"/>
      <c r="KLZ152" s="383"/>
      <c r="KMA152" s="383"/>
      <c r="KMB152" s="383"/>
      <c r="KMC152" s="383"/>
      <c r="KMD152" s="383"/>
      <c r="KME152" s="383"/>
      <c r="KMF152" s="383"/>
      <c r="KMG152" s="383"/>
      <c r="KMH152" s="383"/>
      <c r="KMI152" s="383"/>
      <c r="KMJ152" s="383"/>
      <c r="KMK152" s="383"/>
      <c r="KML152" s="383"/>
      <c r="KMM152" s="383"/>
      <c r="KMN152" s="383"/>
      <c r="KMO152" s="383"/>
      <c r="KMP152" s="383"/>
      <c r="KMQ152" s="383"/>
      <c r="KMR152" s="383"/>
      <c r="KMS152" s="383"/>
      <c r="KMT152" s="383"/>
      <c r="KMU152" s="383"/>
      <c r="KMV152" s="383"/>
      <c r="KMW152" s="383"/>
      <c r="KMX152" s="383"/>
      <c r="KMY152" s="383"/>
      <c r="KMZ152" s="383"/>
      <c r="KNA152" s="383"/>
      <c r="KNB152" s="383"/>
      <c r="KNC152" s="383"/>
      <c r="KND152" s="383"/>
      <c r="KNE152" s="383"/>
      <c r="KNF152" s="383"/>
      <c r="KNG152" s="383"/>
      <c r="KNH152" s="383"/>
      <c r="KNI152" s="383"/>
      <c r="KNJ152" s="383"/>
      <c r="KNK152" s="383"/>
      <c r="KNL152" s="383"/>
      <c r="KNM152" s="383"/>
      <c r="KNN152" s="383"/>
      <c r="KNO152" s="383"/>
      <c r="KNP152" s="383"/>
      <c r="KNQ152" s="383"/>
      <c r="KNR152" s="383"/>
      <c r="KNS152" s="383"/>
      <c r="KNT152" s="383"/>
      <c r="KNU152" s="383"/>
      <c r="KNV152" s="383"/>
      <c r="KNW152" s="383"/>
      <c r="KNX152" s="383"/>
      <c r="KNY152" s="383"/>
      <c r="KNZ152" s="383"/>
      <c r="KOA152" s="383"/>
      <c r="KOB152" s="383"/>
      <c r="KOC152" s="383"/>
      <c r="KOD152" s="383"/>
      <c r="KOE152" s="383"/>
      <c r="KOF152" s="383"/>
      <c r="KOG152" s="383"/>
      <c r="KOH152" s="383"/>
      <c r="KOI152" s="383"/>
      <c r="KOJ152" s="383"/>
      <c r="KOK152" s="383"/>
      <c r="KOL152" s="383"/>
      <c r="KOM152" s="383"/>
      <c r="KON152" s="383"/>
      <c r="KOO152" s="383"/>
      <c r="KOP152" s="383"/>
      <c r="KOQ152" s="383"/>
      <c r="KOR152" s="383"/>
      <c r="KOS152" s="383"/>
      <c r="KOT152" s="383"/>
      <c r="KOU152" s="383"/>
      <c r="KOV152" s="383"/>
      <c r="KOW152" s="383"/>
      <c r="KOX152" s="383"/>
      <c r="KOY152" s="383"/>
      <c r="KOZ152" s="383"/>
      <c r="KPA152" s="383"/>
      <c r="KPB152" s="383"/>
      <c r="KPC152" s="383"/>
      <c r="KPD152" s="383"/>
      <c r="KPE152" s="383"/>
      <c r="KPF152" s="383"/>
      <c r="KPG152" s="383"/>
      <c r="KPH152" s="383"/>
      <c r="KPI152" s="383"/>
      <c r="KPJ152" s="383"/>
      <c r="KPK152" s="383"/>
      <c r="KPL152" s="383"/>
      <c r="KPM152" s="383"/>
      <c r="KPN152" s="383"/>
      <c r="KPO152" s="383"/>
      <c r="KPP152" s="383"/>
      <c r="KPQ152" s="383"/>
      <c r="KPR152" s="383"/>
      <c r="KPS152" s="383"/>
      <c r="KPT152" s="383"/>
      <c r="KPU152" s="383"/>
      <c r="KPV152" s="383"/>
      <c r="KPW152" s="383"/>
      <c r="KPX152" s="383"/>
      <c r="KPY152" s="383"/>
      <c r="KPZ152" s="383"/>
      <c r="KQA152" s="383"/>
      <c r="KQB152" s="383"/>
      <c r="KQC152" s="383"/>
      <c r="KQD152" s="383"/>
      <c r="KQE152" s="383"/>
      <c r="KQF152" s="383"/>
      <c r="KQG152" s="383"/>
      <c r="KQH152" s="383"/>
      <c r="KQI152" s="383"/>
      <c r="KQJ152" s="383"/>
      <c r="KQK152" s="383"/>
      <c r="KQL152" s="383"/>
      <c r="KQM152" s="383"/>
      <c r="KQN152" s="383"/>
      <c r="KQO152" s="383"/>
      <c r="KQP152" s="383"/>
      <c r="KQQ152" s="383"/>
      <c r="KQR152" s="383"/>
      <c r="KQS152" s="383"/>
      <c r="KQT152" s="383"/>
      <c r="KQU152" s="383"/>
      <c r="KQV152" s="383"/>
      <c r="KQW152" s="383"/>
      <c r="KQX152" s="383"/>
      <c r="KQY152" s="383"/>
      <c r="KQZ152" s="383"/>
      <c r="KRA152" s="383"/>
      <c r="KRB152" s="383"/>
      <c r="KRC152" s="383"/>
      <c r="KRD152" s="383"/>
      <c r="KRE152" s="383"/>
      <c r="KRF152" s="383"/>
      <c r="KRG152" s="383"/>
      <c r="KRH152" s="383"/>
      <c r="KRI152" s="383"/>
      <c r="KRJ152" s="383"/>
      <c r="KRK152" s="383"/>
      <c r="KRL152" s="383"/>
      <c r="KRM152" s="383"/>
      <c r="KRN152" s="383"/>
      <c r="KRO152" s="383"/>
      <c r="KRP152" s="383"/>
      <c r="KRQ152" s="383"/>
      <c r="KRR152" s="383"/>
      <c r="KRS152" s="383"/>
      <c r="KRT152" s="383"/>
      <c r="KRU152" s="383"/>
      <c r="KRV152" s="383"/>
      <c r="KRW152" s="383"/>
      <c r="KRX152" s="383"/>
      <c r="KRY152" s="383"/>
      <c r="KRZ152" s="383"/>
      <c r="KSA152" s="383"/>
      <c r="KSB152" s="383"/>
      <c r="KSC152" s="383"/>
      <c r="KSD152" s="383"/>
      <c r="KSE152" s="383"/>
      <c r="KSF152" s="383"/>
      <c r="KSG152" s="383"/>
      <c r="KSH152" s="383"/>
      <c r="KSI152" s="383"/>
      <c r="KSJ152" s="383"/>
      <c r="KSK152" s="383"/>
      <c r="KSL152" s="383"/>
      <c r="KSM152" s="383"/>
      <c r="KSN152" s="383"/>
      <c r="KSO152" s="383"/>
      <c r="KSP152" s="383"/>
      <c r="KSQ152" s="383"/>
      <c r="KSR152" s="383"/>
      <c r="KSS152" s="383"/>
      <c r="KST152" s="383"/>
      <c r="KSU152" s="383"/>
      <c r="KSV152" s="383"/>
      <c r="KSW152" s="383"/>
      <c r="KSX152" s="383"/>
      <c r="KSY152" s="383"/>
      <c r="KSZ152" s="383"/>
      <c r="KTA152" s="383"/>
      <c r="KTB152" s="383"/>
      <c r="KTC152" s="383"/>
      <c r="KTD152" s="383"/>
      <c r="KTE152" s="383"/>
      <c r="KTF152" s="383"/>
      <c r="KTG152" s="383"/>
      <c r="KTH152" s="383"/>
      <c r="KTI152" s="383"/>
      <c r="KTJ152" s="383"/>
      <c r="KTK152" s="383"/>
      <c r="KTL152" s="383"/>
      <c r="KTM152" s="383"/>
      <c r="KTN152" s="383"/>
      <c r="KTO152" s="383"/>
      <c r="KTP152" s="383"/>
      <c r="KTQ152" s="383"/>
      <c r="KTR152" s="383"/>
      <c r="KTS152" s="383"/>
      <c r="KTT152" s="383"/>
      <c r="KTU152" s="383"/>
      <c r="KTV152" s="383"/>
      <c r="KTW152" s="383"/>
      <c r="KTX152" s="383"/>
      <c r="KTY152" s="383"/>
      <c r="KTZ152" s="383"/>
      <c r="KUA152" s="383"/>
      <c r="KUB152" s="383"/>
      <c r="KUC152" s="383"/>
      <c r="KUD152" s="383"/>
      <c r="KUE152" s="383"/>
      <c r="KUF152" s="383"/>
      <c r="KUG152" s="383"/>
      <c r="KUH152" s="383"/>
      <c r="KUI152" s="383"/>
      <c r="KUJ152" s="383"/>
      <c r="KUK152" s="383"/>
      <c r="KUL152" s="383"/>
      <c r="KUM152" s="383"/>
      <c r="KUN152" s="383"/>
      <c r="KUO152" s="383"/>
      <c r="KUP152" s="383"/>
      <c r="KUQ152" s="383"/>
      <c r="KUR152" s="383"/>
      <c r="KUS152" s="383"/>
      <c r="KUT152" s="383"/>
      <c r="KUU152" s="383"/>
      <c r="KUV152" s="383"/>
      <c r="KUW152" s="383"/>
      <c r="KUX152" s="383"/>
      <c r="KUY152" s="383"/>
      <c r="KUZ152" s="383"/>
      <c r="KVA152" s="383"/>
      <c r="KVB152" s="383"/>
      <c r="KVC152" s="383"/>
      <c r="KVD152" s="383"/>
      <c r="KVE152" s="383"/>
      <c r="KVF152" s="383"/>
      <c r="KVG152" s="383"/>
      <c r="KVH152" s="383"/>
      <c r="KVI152" s="383"/>
      <c r="KVJ152" s="383"/>
      <c r="KVK152" s="383"/>
      <c r="KVL152" s="383"/>
      <c r="KVM152" s="383"/>
      <c r="KVN152" s="383"/>
      <c r="KVO152" s="383"/>
      <c r="KVP152" s="383"/>
      <c r="KVQ152" s="383"/>
      <c r="KVR152" s="383"/>
      <c r="KVS152" s="383"/>
      <c r="KVT152" s="383"/>
      <c r="KVU152" s="383"/>
      <c r="KVV152" s="383"/>
      <c r="KVW152" s="383"/>
      <c r="KVX152" s="383"/>
      <c r="KVY152" s="383"/>
      <c r="KVZ152" s="383"/>
      <c r="KWA152" s="383"/>
      <c r="KWB152" s="383"/>
      <c r="KWC152" s="383"/>
      <c r="KWD152" s="383"/>
      <c r="KWE152" s="383"/>
      <c r="KWF152" s="383"/>
      <c r="KWG152" s="383"/>
      <c r="KWH152" s="383"/>
      <c r="KWI152" s="383"/>
      <c r="KWJ152" s="383"/>
      <c r="KWK152" s="383"/>
      <c r="KWL152" s="383"/>
      <c r="KWM152" s="383"/>
      <c r="KWN152" s="383"/>
      <c r="KWO152" s="383"/>
      <c r="KWP152" s="383"/>
      <c r="KWQ152" s="383"/>
      <c r="KWR152" s="383"/>
      <c r="KWS152" s="383"/>
      <c r="KWT152" s="383"/>
      <c r="KWU152" s="383"/>
      <c r="KWV152" s="383"/>
      <c r="KWW152" s="383"/>
      <c r="KWX152" s="383"/>
      <c r="KWY152" s="383"/>
      <c r="KWZ152" s="383"/>
      <c r="KXA152" s="383"/>
      <c r="KXB152" s="383"/>
      <c r="KXC152" s="383"/>
      <c r="KXD152" s="383"/>
      <c r="KXE152" s="383"/>
      <c r="KXF152" s="383"/>
      <c r="KXG152" s="383"/>
      <c r="KXH152" s="383"/>
      <c r="KXI152" s="383"/>
      <c r="KXJ152" s="383"/>
      <c r="KXK152" s="383"/>
      <c r="KXL152" s="383"/>
      <c r="KXM152" s="383"/>
      <c r="KXN152" s="383"/>
      <c r="KXO152" s="383"/>
      <c r="KXP152" s="383"/>
      <c r="KXQ152" s="383"/>
      <c r="KXR152" s="383"/>
      <c r="KXS152" s="383"/>
      <c r="KXT152" s="383"/>
      <c r="KXU152" s="383"/>
      <c r="KXV152" s="383"/>
      <c r="KXW152" s="383"/>
      <c r="KXX152" s="383"/>
      <c r="KXY152" s="383"/>
      <c r="KXZ152" s="383"/>
      <c r="KYA152" s="383"/>
      <c r="KYB152" s="383"/>
      <c r="KYC152" s="383"/>
      <c r="KYD152" s="383"/>
      <c r="KYE152" s="383"/>
      <c r="KYF152" s="383"/>
      <c r="KYG152" s="383"/>
      <c r="KYH152" s="383"/>
      <c r="KYI152" s="383"/>
      <c r="KYJ152" s="383"/>
      <c r="KYK152" s="383"/>
      <c r="KYL152" s="383"/>
      <c r="KYM152" s="383"/>
      <c r="KYN152" s="383"/>
      <c r="KYO152" s="383"/>
      <c r="KYP152" s="383"/>
      <c r="KYQ152" s="383"/>
      <c r="KYR152" s="383"/>
      <c r="KYS152" s="383"/>
      <c r="KYT152" s="383"/>
      <c r="KYU152" s="383"/>
      <c r="KYV152" s="383"/>
      <c r="KYW152" s="383"/>
      <c r="KYX152" s="383"/>
      <c r="KYY152" s="383"/>
      <c r="KYZ152" s="383"/>
      <c r="KZA152" s="383"/>
      <c r="KZB152" s="383"/>
      <c r="KZC152" s="383"/>
      <c r="KZD152" s="383"/>
      <c r="KZE152" s="383"/>
      <c r="KZF152" s="383"/>
      <c r="KZG152" s="383"/>
      <c r="KZH152" s="383"/>
      <c r="KZI152" s="383"/>
      <c r="KZJ152" s="383"/>
      <c r="KZK152" s="383"/>
      <c r="KZL152" s="383"/>
      <c r="KZM152" s="383"/>
      <c r="KZN152" s="383"/>
      <c r="KZO152" s="383"/>
      <c r="KZP152" s="383"/>
      <c r="KZQ152" s="383"/>
      <c r="KZR152" s="383"/>
      <c r="KZS152" s="383"/>
      <c r="KZT152" s="383"/>
      <c r="KZU152" s="383"/>
      <c r="KZV152" s="383"/>
      <c r="KZW152" s="383"/>
      <c r="KZX152" s="383"/>
      <c r="KZY152" s="383"/>
      <c r="KZZ152" s="383"/>
      <c r="LAA152" s="383"/>
      <c r="LAB152" s="383"/>
      <c r="LAC152" s="383"/>
      <c r="LAD152" s="383"/>
      <c r="LAE152" s="383"/>
      <c r="LAF152" s="383"/>
      <c r="LAG152" s="383"/>
      <c r="LAH152" s="383"/>
      <c r="LAI152" s="383"/>
      <c r="LAJ152" s="383"/>
      <c r="LAK152" s="383"/>
      <c r="LAL152" s="383"/>
      <c r="LAM152" s="383"/>
      <c r="LAN152" s="383"/>
      <c r="LAO152" s="383"/>
      <c r="LAP152" s="383"/>
      <c r="LAQ152" s="383"/>
      <c r="LAR152" s="383"/>
      <c r="LAS152" s="383"/>
      <c r="LAT152" s="383"/>
      <c r="LAU152" s="383"/>
      <c r="LAV152" s="383"/>
      <c r="LAW152" s="383"/>
      <c r="LAX152" s="383"/>
      <c r="LAY152" s="383"/>
      <c r="LAZ152" s="383"/>
      <c r="LBA152" s="383"/>
      <c r="LBB152" s="383"/>
      <c r="LBC152" s="383"/>
      <c r="LBD152" s="383"/>
      <c r="LBE152" s="383"/>
      <c r="LBF152" s="383"/>
      <c r="LBG152" s="383"/>
      <c r="LBH152" s="383"/>
      <c r="LBI152" s="383"/>
      <c r="LBJ152" s="383"/>
      <c r="LBK152" s="383"/>
      <c r="LBL152" s="383"/>
      <c r="LBM152" s="383"/>
      <c r="LBN152" s="383"/>
      <c r="LBO152" s="383"/>
      <c r="LBP152" s="383"/>
      <c r="LBQ152" s="383"/>
      <c r="LBR152" s="383"/>
      <c r="LBS152" s="383"/>
      <c r="LBT152" s="383"/>
      <c r="LBU152" s="383"/>
      <c r="LBV152" s="383"/>
      <c r="LBW152" s="383"/>
      <c r="LBX152" s="383"/>
      <c r="LBY152" s="383"/>
      <c r="LBZ152" s="383"/>
      <c r="LCA152" s="383"/>
      <c r="LCB152" s="383"/>
      <c r="LCC152" s="383"/>
      <c r="LCD152" s="383"/>
      <c r="LCE152" s="383"/>
      <c r="LCF152" s="383"/>
      <c r="LCG152" s="383"/>
      <c r="LCH152" s="383"/>
      <c r="LCI152" s="383"/>
      <c r="LCJ152" s="383"/>
      <c r="LCK152" s="383"/>
      <c r="LCL152" s="383"/>
      <c r="LCM152" s="383"/>
      <c r="LCN152" s="383"/>
      <c r="LCO152" s="383"/>
      <c r="LCP152" s="383"/>
      <c r="LCQ152" s="383"/>
      <c r="LCR152" s="383"/>
      <c r="LCS152" s="383"/>
      <c r="LCT152" s="383"/>
      <c r="LCU152" s="383"/>
      <c r="LCV152" s="383"/>
      <c r="LCW152" s="383"/>
      <c r="LCX152" s="383"/>
      <c r="LCY152" s="383"/>
      <c r="LCZ152" s="383"/>
      <c r="LDA152" s="383"/>
      <c r="LDB152" s="383"/>
      <c r="LDC152" s="383"/>
      <c r="LDD152" s="383"/>
      <c r="LDE152" s="383"/>
      <c r="LDF152" s="383"/>
      <c r="LDG152" s="383"/>
      <c r="LDH152" s="383"/>
      <c r="LDI152" s="383"/>
      <c r="LDJ152" s="383"/>
      <c r="LDK152" s="383"/>
      <c r="LDL152" s="383"/>
      <c r="LDM152" s="383"/>
      <c r="LDN152" s="383"/>
      <c r="LDO152" s="383"/>
      <c r="LDP152" s="383"/>
      <c r="LDQ152" s="383"/>
      <c r="LDR152" s="383"/>
      <c r="LDS152" s="383"/>
      <c r="LDT152" s="383"/>
      <c r="LDU152" s="383"/>
      <c r="LDV152" s="383"/>
      <c r="LDW152" s="383"/>
      <c r="LDX152" s="383"/>
      <c r="LDY152" s="383"/>
      <c r="LDZ152" s="383"/>
      <c r="LEA152" s="383"/>
      <c r="LEB152" s="383"/>
      <c r="LEC152" s="383"/>
      <c r="LED152" s="383"/>
      <c r="LEE152" s="383"/>
      <c r="LEF152" s="383"/>
      <c r="LEG152" s="383"/>
      <c r="LEH152" s="383"/>
      <c r="LEI152" s="383"/>
      <c r="LEJ152" s="383"/>
      <c r="LEK152" s="383"/>
      <c r="LEL152" s="383"/>
      <c r="LEM152" s="383"/>
      <c r="LEN152" s="383"/>
      <c r="LEO152" s="383"/>
      <c r="LEP152" s="383"/>
      <c r="LEQ152" s="383"/>
      <c r="LER152" s="383"/>
      <c r="LES152" s="383"/>
      <c r="LET152" s="383"/>
      <c r="LEU152" s="383"/>
      <c r="LEV152" s="383"/>
      <c r="LEW152" s="383"/>
      <c r="LEX152" s="383"/>
      <c r="LEY152" s="383"/>
      <c r="LEZ152" s="383"/>
      <c r="LFA152" s="383"/>
      <c r="LFB152" s="383"/>
      <c r="LFC152" s="383"/>
      <c r="LFD152" s="383"/>
      <c r="LFE152" s="383"/>
      <c r="LFF152" s="383"/>
      <c r="LFG152" s="383"/>
      <c r="LFH152" s="383"/>
      <c r="LFI152" s="383"/>
      <c r="LFJ152" s="383"/>
      <c r="LFK152" s="383"/>
      <c r="LFL152" s="383"/>
      <c r="LFM152" s="383"/>
      <c r="LFN152" s="383"/>
      <c r="LFO152" s="383"/>
      <c r="LFP152" s="383"/>
      <c r="LFQ152" s="383"/>
      <c r="LFR152" s="383"/>
      <c r="LFS152" s="383"/>
      <c r="LFT152" s="383"/>
      <c r="LFU152" s="383"/>
      <c r="LFV152" s="383"/>
      <c r="LFW152" s="383"/>
      <c r="LFX152" s="383"/>
      <c r="LFY152" s="383"/>
      <c r="LFZ152" s="383"/>
      <c r="LGA152" s="383"/>
      <c r="LGB152" s="383"/>
      <c r="LGC152" s="383"/>
      <c r="LGD152" s="383"/>
      <c r="LGE152" s="383"/>
      <c r="LGF152" s="383"/>
      <c r="LGG152" s="383"/>
      <c r="LGH152" s="383"/>
      <c r="LGI152" s="383"/>
      <c r="LGJ152" s="383"/>
      <c r="LGK152" s="383"/>
      <c r="LGL152" s="383"/>
      <c r="LGM152" s="383"/>
      <c r="LGN152" s="383"/>
      <c r="LGO152" s="383"/>
      <c r="LGP152" s="383"/>
      <c r="LGQ152" s="383"/>
      <c r="LGR152" s="383"/>
      <c r="LGS152" s="383"/>
      <c r="LGT152" s="383"/>
      <c r="LGU152" s="383"/>
      <c r="LGV152" s="383"/>
      <c r="LGW152" s="383"/>
      <c r="LGX152" s="383"/>
      <c r="LGY152" s="383"/>
      <c r="LGZ152" s="383"/>
      <c r="LHA152" s="383"/>
      <c r="LHB152" s="383"/>
      <c r="LHC152" s="383"/>
      <c r="LHD152" s="383"/>
      <c r="LHE152" s="383"/>
      <c r="LHF152" s="383"/>
      <c r="LHG152" s="383"/>
      <c r="LHH152" s="383"/>
      <c r="LHI152" s="383"/>
      <c r="LHJ152" s="383"/>
      <c r="LHK152" s="383"/>
      <c r="LHL152" s="383"/>
      <c r="LHM152" s="383"/>
      <c r="LHN152" s="383"/>
      <c r="LHO152" s="383"/>
      <c r="LHP152" s="383"/>
      <c r="LHQ152" s="383"/>
      <c r="LHR152" s="383"/>
      <c r="LHS152" s="383"/>
      <c r="LHT152" s="383"/>
      <c r="LHU152" s="383"/>
      <c r="LHV152" s="383"/>
      <c r="LHW152" s="383"/>
      <c r="LHX152" s="383"/>
      <c r="LHY152" s="383"/>
      <c r="LHZ152" s="383"/>
      <c r="LIA152" s="383"/>
      <c r="LIB152" s="383"/>
      <c r="LIC152" s="383"/>
      <c r="LID152" s="383"/>
      <c r="LIE152" s="383"/>
      <c r="LIF152" s="383"/>
      <c r="LIG152" s="383"/>
      <c r="LIH152" s="383"/>
      <c r="LII152" s="383"/>
      <c r="LIJ152" s="383"/>
      <c r="LIK152" s="383"/>
      <c r="LIL152" s="383"/>
      <c r="LIM152" s="383"/>
      <c r="LIN152" s="383"/>
      <c r="LIO152" s="383"/>
      <c r="LIP152" s="383"/>
      <c r="LIQ152" s="383"/>
      <c r="LIR152" s="383"/>
      <c r="LIS152" s="383"/>
      <c r="LIT152" s="383"/>
      <c r="LIU152" s="383"/>
      <c r="LIV152" s="383"/>
      <c r="LIW152" s="383"/>
      <c r="LIX152" s="383"/>
      <c r="LIY152" s="383"/>
      <c r="LIZ152" s="383"/>
      <c r="LJA152" s="383"/>
      <c r="LJB152" s="383"/>
      <c r="LJC152" s="383"/>
      <c r="LJD152" s="383"/>
      <c r="LJE152" s="383"/>
      <c r="LJF152" s="383"/>
      <c r="LJG152" s="383"/>
      <c r="LJH152" s="383"/>
      <c r="LJI152" s="383"/>
      <c r="LJJ152" s="383"/>
      <c r="LJK152" s="383"/>
      <c r="LJL152" s="383"/>
      <c r="LJM152" s="383"/>
      <c r="LJN152" s="383"/>
      <c r="LJO152" s="383"/>
      <c r="LJP152" s="383"/>
      <c r="LJQ152" s="383"/>
      <c r="LJR152" s="383"/>
      <c r="LJS152" s="383"/>
      <c r="LJT152" s="383"/>
      <c r="LJU152" s="383"/>
      <c r="LJV152" s="383"/>
      <c r="LJW152" s="383"/>
      <c r="LJX152" s="383"/>
      <c r="LJY152" s="383"/>
      <c r="LJZ152" s="383"/>
      <c r="LKA152" s="383"/>
      <c r="LKB152" s="383"/>
      <c r="LKC152" s="383"/>
      <c r="LKD152" s="383"/>
      <c r="LKE152" s="383"/>
      <c r="LKF152" s="383"/>
      <c r="LKG152" s="383"/>
      <c r="LKH152" s="383"/>
      <c r="LKI152" s="383"/>
      <c r="LKJ152" s="383"/>
      <c r="LKK152" s="383"/>
      <c r="LKL152" s="383"/>
      <c r="LKM152" s="383"/>
      <c r="LKN152" s="383"/>
      <c r="LKO152" s="383"/>
      <c r="LKP152" s="383"/>
      <c r="LKQ152" s="383"/>
      <c r="LKR152" s="383"/>
      <c r="LKS152" s="383"/>
      <c r="LKT152" s="383"/>
      <c r="LKU152" s="383"/>
      <c r="LKV152" s="383"/>
      <c r="LKW152" s="383"/>
      <c r="LKX152" s="383"/>
      <c r="LKY152" s="383"/>
      <c r="LKZ152" s="383"/>
      <c r="LLA152" s="383"/>
      <c r="LLB152" s="383"/>
      <c r="LLC152" s="383"/>
      <c r="LLD152" s="383"/>
      <c r="LLE152" s="383"/>
      <c r="LLF152" s="383"/>
      <c r="LLG152" s="383"/>
      <c r="LLH152" s="383"/>
      <c r="LLI152" s="383"/>
      <c r="LLJ152" s="383"/>
      <c r="LLK152" s="383"/>
      <c r="LLL152" s="383"/>
      <c r="LLM152" s="383"/>
      <c r="LLN152" s="383"/>
      <c r="LLO152" s="383"/>
      <c r="LLP152" s="383"/>
      <c r="LLQ152" s="383"/>
      <c r="LLR152" s="383"/>
      <c r="LLS152" s="383"/>
      <c r="LLT152" s="383"/>
      <c r="LLU152" s="383"/>
      <c r="LLV152" s="383"/>
      <c r="LLW152" s="383"/>
      <c r="LLX152" s="383"/>
      <c r="LLY152" s="383"/>
      <c r="LLZ152" s="383"/>
      <c r="LMA152" s="383"/>
      <c r="LMB152" s="383"/>
      <c r="LMC152" s="383"/>
      <c r="LMD152" s="383"/>
      <c r="LME152" s="383"/>
      <c r="LMF152" s="383"/>
      <c r="LMG152" s="383"/>
      <c r="LMH152" s="383"/>
      <c r="LMI152" s="383"/>
      <c r="LMJ152" s="383"/>
      <c r="LMK152" s="383"/>
      <c r="LML152" s="383"/>
      <c r="LMM152" s="383"/>
      <c r="LMN152" s="383"/>
      <c r="LMO152" s="383"/>
      <c r="LMP152" s="383"/>
      <c r="LMQ152" s="383"/>
      <c r="LMR152" s="383"/>
      <c r="LMS152" s="383"/>
      <c r="LMT152" s="383"/>
      <c r="LMU152" s="383"/>
      <c r="LMV152" s="383"/>
      <c r="LMW152" s="383"/>
      <c r="LMX152" s="383"/>
      <c r="LMY152" s="383"/>
      <c r="LMZ152" s="383"/>
      <c r="LNA152" s="383"/>
      <c r="LNB152" s="383"/>
      <c r="LNC152" s="383"/>
      <c r="LND152" s="383"/>
      <c r="LNE152" s="383"/>
      <c r="LNF152" s="383"/>
      <c r="LNG152" s="383"/>
      <c r="LNH152" s="383"/>
      <c r="LNI152" s="383"/>
      <c r="LNJ152" s="383"/>
      <c r="LNK152" s="383"/>
      <c r="LNL152" s="383"/>
      <c r="LNM152" s="383"/>
      <c r="LNN152" s="383"/>
      <c r="LNO152" s="383"/>
      <c r="LNP152" s="383"/>
      <c r="LNQ152" s="383"/>
      <c r="LNR152" s="383"/>
      <c r="LNS152" s="383"/>
      <c r="LNT152" s="383"/>
      <c r="LNU152" s="383"/>
      <c r="LNV152" s="383"/>
      <c r="LNW152" s="383"/>
      <c r="LNX152" s="383"/>
      <c r="LNY152" s="383"/>
      <c r="LNZ152" s="383"/>
      <c r="LOA152" s="383"/>
      <c r="LOB152" s="383"/>
      <c r="LOC152" s="383"/>
      <c r="LOD152" s="383"/>
      <c r="LOE152" s="383"/>
      <c r="LOF152" s="383"/>
      <c r="LOG152" s="383"/>
      <c r="LOH152" s="383"/>
      <c r="LOI152" s="383"/>
      <c r="LOJ152" s="383"/>
      <c r="LOK152" s="383"/>
      <c r="LOL152" s="383"/>
      <c r="LOM152" s="383"/>
      <c r="LON152" s="383"/>
      <c r="LOO152" s="383"/>
      <c r="LOP152" s="383"/>
      <c r="LOQ152" s="383"/>
      <c r="LOR152" s="383"/>
      <c r="LOS152" s="383"/>
      <c r="LOT152" s="383"/>
      <c r="LOU152" s="383"/>
      <c r="LOV152" s="383"/>
      <c r="LOW152" s="383"/>
      <c r="LOX152" s="383"/>
      <c r="LOY152" s="383"/>
      <c r="LOZ152" s="383"/>
      <c r="LPA152" s="383"/>
      <c r="LPB152" s="383"/>
      <c r="LPC152" s="383"/>
      <c r="LPD152" s="383"/>
      <c r="LPE152" s="383"/>
      <c r="LPF152" s="383"/>
      <c r="LPG152" s="383"/>
      <c r="LPH152" s="383"/>
      <c r="LPI152" s="383"/>
      <c r="LPJ152" s="383"/>
      <c r="LPK152" s="383"/>
      <c r="LPL152" s="383"/>
      <c r="LPM152" s="383"/>
      <c r="LPN152" s="383"/>
      <c r="LPO152" s="383"/>
      <c r="LPP152" s="383"/>
      <c r="LPQ152" s="383"/>
      <c r="LPR152" s="383"/>
      <c r="LPS152" s="383"/>
      <c r="LPT152" s="383"/>
      <c r="LPU152" s="383"/>
      <c r="LPV152" s="383"/>
      <c r="LPW152" s="383"/>
      <c r="LPX152" s="383"/>
      <c r="LPY152" s="383"/>
      <c r="LPZ152" s="383"/>
      <c r="LQA152" s="383"/>
      <c r="LQB152" s="383"/>
      <c r="LQC152" s="383"/>
      <c r="LQD152" s="383"/>
      <c r="LQE152" s="383"/>
      <c r="LQF152" s="383"/>
      <c r="LQG152" s="383"/>
      <c r="LQH152" s="383"/>
      <c r="LQI152" s="383"/>
      <c r="LQJ152" s="383"/>
      <c r="LQK152" s="383"/>
      <c r="LQL152" s="383"/>
      <c r="LQM152" s="383"/>
      <c r="LQN152" s="383"/>
      <c r="LQO152" s="383"/>
      <c r="LQP152" s="383"/>
      <c r="LQQ152" s="383"/>
      <c r="LQR152" s="383"/>
      <c r="LQS152" s="383"/>
      <c r="LQT152" s="383"/>
      <c r="LQU152" s="383"/>
      <c r="LQV152" s="383"/>
      <c r="LQW152" s="383"/>
      <c r="LQX152" s="383"/>
      <c r="LQY152" s="383"/>
      <c r="LQZ152" s="383"/>
      <c r="LRA152" s="383"/>
      <c r="LRB152" s="383"/>
      <c r="LRC152" s="383"/>
      <c r="LRD152" s="383"/>
      <c r="LRE152" s="383"/>
      <c r="LRF152" s="383"/>
      <c r="LRG152" s="383"/>
      <c r="LRH152" s="383"/>
      <c r="LRI152" s="383"/>
      <c r="LRJ152" s="383"/>
      <c r="LRK152" s="383"/>
      <c r="LRL152" s="383"/>
      <c r="LRM152" s="383"/>
      <c r="LRN152" s="383"/>
      <c r="LRO152" s="383"/>
      <c r="LRP152" s="383"/>
      <c r="LRQ152" s="383"/>
      <c r="LRR152" s="383"/>
      <c r="LRS152" s="383"/>
      <c r="LRT152" s="383"/>
      <c r="LRU152" s="383"/>
      <c r="LRV152" s="383"/>
      <c r="LRW152" s="383"/>
      <c r="LRX152" s="383"/>
      <c r="LRY152" s="383"/>
      <c r="LRZ152" s="383"/>
      <c r="LSA152" s="383"/>
      <c r="LSB152" s="383"/>
      <c r="LSC152" s="383"/>
      <c r="LSD152" s="383"/>
      <c r="LSE152" s="383"/>
      <c r="LSF152" s="383"/>
      <c r="LSG152" s="383"/>
      <c r="LSH152" s="383"/>
      <c r="LSI152" s="383"/>
      <c r="LSJ152" s="383"/>
      <c r="LSK152" s="383"/>
      <c r="LSL152" s="383"/>
      <c r="LSM152" s="383"/>
      <c r="LSN152" s="383"/>
      <c r="LSO152" s="383"/>
      <c r="LSP152" s="383"/>
      <c r="LSQ152" s="383"/>
      <c r="LSR152" s="383"/>
      <c r="LSS152" s="383"/>
      <c r="LST152" s="383"/>
      <c r="LSU152" s="383"/>
      <c r="LSV152" s="383"/>
      <c r="LSW152" s="383"/>
      <c r="LSX152" s="383"/>
      <c r="LSY152" s="383"/>
      <c r="LSZ152" s="383"/>
      <c r="LTA152" s="383"/>
      <c r="LTB152" s="383"/>
      <c r="LTC152" s="383"/>
      <c r="LTD152" s="383"/>
      <c r="LTE152" s="383"/>
      <c r="LTF152" s="383"/>
      <c r="LTG152" s="383"/>
      <c r="LTH152" s="383"/>
      <c r="LTI152" s="383"/>
      <c r="LTJ152" s="383"/>
      <c r="LTK152" s="383"/>
      <c r="LTL152" s="383"/>
      <c r="LTM152" s="383"/>
      <c r="LTN152" s="383"/>
      <c r="LTO152" s="383"/>
      <c r="LTP152" s="383"/>
      <c r="LTQ152" s="383"/>
      <c r="LTR152" s="383"/>
      <c r="LTS152" s="383"/>
      <c r="LTT152" s="383"/>
      <c r="LTU152" s="383"/>
      <c r="LTV152" s="383"/>
      <c r="LTW152" s="383"/>
      <c r="LTX152" s="383"/>
      <c r="LTY152" s="383"/>
      <c r="LTZ152" s="383"/>
      <c r="LUA152" s="383"/>
      <c r="LUB152" s="383"/>
      <c r="LUC152" s="383"/>
      <c r="LUD152" s="383"/>
      <c r="LUE152" s="383"/>
      <c r="LUF152" s="383"/>
      <c r="LUG152" s="383"/>
      <c r="LUH152" s="383"/>
      <c r="LUI152" s="383"/>
      <c r="LUJ152" s="383"/>
      <c r="LUK152" s="383"/>
      <c r="LUL152" s="383"/>
      <c r="LUM152" s="383"/>
      <c r="LUN152" s="383"/>
      <c r="LUO152" s="383"/>
      <c r="LUP152" s="383"/>
      <c r="LUQ152" s="383"/>
      <c r="LUR152" s="383"/>
      <c r="LUS152" s="383"/>
      <c r="LUT152" s="383"/>
      <c r="LUU152" s="383"/>
      <c r="LUV152" s="383"/>
      <c r="LUW152" s="383"/>
      <c r="LUX152" s="383"/>
      <c r="LUY152" s="383"/>
      <c r="LUZ152" s="383"/>
      <c r="LVA152" s="383"/>
      <c r="LVB152" s="383"/>
      <c r="LVC152" s="383"/>
      <c r="LVD152" s="383"/>
      <c r="LVE152" s="383"/>
      <c r="LVF152" s="383"/>
      <c r="LVG152" s="383"/>
      <c r="LVH152" s="383"/>
      <c r="LVI152" s="383"/>
      <c r="LVJ152" s="383"/>
      <c r="LVK152" s="383"/>
      <c r="LVL152" s="383"/>
      <c r="LVM152" s="383"/>
      <c r="LVN152" s="383"/>
      <c r="LVO152" s="383"/>
      <c r="LVP152" s="383"/>
      <c r="LVQ152" s="383"/>
      <c r="LVR152" s="383"/>
      <c r="LVS152" s="383"/>
      <c r="LVT152" s="383"/>
      <c r="LVU152" s="383"/>
      <c r="LVV152" s="383"/>
      <c r="LVW152" s="383"/>
      <c r="LVX152" s="383"/>
      <c r="LVY152" s="383"/>
      <c r="LVZ152" s="383"/>
      <c r="LWA152" s="383"/>
      <c r="LWB152" s="383"/>
      <c r="LWC152" s="383"/>
      <c r="LWD152" s="383"/>
      <c r="LWE152" s="383"/>
      <c r="LWF152" s="383"/>
      <c r="LWG152" s="383"/>
      <c r="LWH152" s="383"/>
      <c r="LWI152" s="383"/>
      <c r="LWJ152" s="383"/>
      <c r="LWK152" s="383"/>
      <c r="LWL152" s="383"/>
      <c r="LWM152" s="383"/>
      <c r="LWN152" s="383"/>
      <c r="LWO152" s="383"/>
      <c r="LWP152" s="383"/>
      <c r="LWQ152" s="383"/>
      <c r="LWR152" s="383"/>
      <c r="LWS152" s="383"/>
      <c r="LWT152" s="383"/>
      <c r="LWU152" s="383"/>
      <c r="LWV152" s="383"/>
      <c r="LWW152" s="383"/>
      <c r="LWX152" s="383"/>
      <c r="LWY152" s="383"/>
      <c r="LWZ152" s="383"/>
      <c r="LXA152" s="383"/>
      <c r="LXB152" s="383"/>
      <c r="LXC152" s="383"/>
      <c r="LXD152" s="383"/>
      <c r="LXE152" s="383"/>
      <c r="LXF152" s="383"/>
      <c r="LXG152" s="383"/>
      <c r="LXH152" s="383"/>
      <c r="LXI152" s="383"/>
      <c r="LXJ152" s="383"/>
      <c r="LXK152" s="383"/>
      <c r="LXL152" s="383"/>
      <c r="LXM152" s="383"/>
      <c r="LXN152" s="383"/>
      <c r="LXO152" s="383"/>
      <c r="LXP152" s="383"/>
      <c r="LXQ152" s="383"/>
      <c r="LXR152" s="383"/>
      <c r="LXS152" s="383"/>
      <c r="LXT152" s="383"/>
      <c r="LXU152" s="383"/>
      <c r="LXV152" s="383"/>
      <c r="LXW152" s="383"/>
      <c r="LXX152" s="383"/>
      <c r="LXY152" s="383"/>
      <c r="LXZ152" s="383"/>
      <c r="LYA152" s="383"/>
      <c r="LYB152" s="383"/>
      <c r="LYC152" s="383"/>
      <c r="LYD152" s="383"/>
      <c r="LYE152" s="383"/>
      <c r="LYF152" s="383"/>
      <c r="LYG152" s="383"/>
      <c r="LYH152" s="383"/>
      <c r="LYI152" s="383"/>
      <c r="LYJ152" s="383"/>
      <c r="LYK152" s="383"/>
      <c r="LYL152" s="383"/>
      <c r="LYM152" s="383"/>
      <c r="LYN152" s="383"/>
      <c r="LYO152" s="383"/>
      <c r="LYP152" s="383"/>
      <c r="LYQ152" s="383"/>
      <c r="LYR152" s="383"/>
      <c r="LYS152" s="383"/>
      <c r="LYT152" s="383"/>
      <c r="LYU152" s="383"/>
      <c r="LYV152" s="383"/>
      <c r="LYW152" s="383"/>
      <c r="LYX152" s="383"/>
      <c r="LYY152" s="383"/>
      <c r="LYZ152" s="383"/>
      <c r="LZA152" s="383"/>
      <c r="LZB152" s="383"/>
      <c r="LZC152" s="383"/>
      <c r="LZD152" s="383"/>
      <c r="LZE152" s="383"/>
      <c r="LZF152" s="383"/>
      <c r="LZG152" s="383"/>
      <c r="LZH152" s="383"/>
      <c r="LZI152" s="383"/>
      <c r="LZJ152" s="383"/>
      <c r="LZK152" s="383"/>
      <c r="LZL152" s="383"/>
      <c r="LZM152" s="383"/>
      <c r="LZN152" s="383"/>
      <c r="LZO152" s="383"/>
      <c r="LZP152" s="383"/>
      <c r="LZQ152" s="383"/>
      <c r="LZR152" s="383"/>
      <c r="LZS152" s="383"/>
      <c r="LZT152" s="383"/>
      <c r="LZU152" s="383"/>
      <c r="LZV152" s="383"/>
      <c r="LZW152" s="383"/>
      <c r="LZX152" s="383"/>
      <c r="LZY152" s="383"/>
      <c r="LZZ152" s="383"/>
      <c r="MAA152" s="383"/>
      <c r="MAB152" s="383"/>
      <c r="MAC152" s="383"/>
      <c r="MAD152" s="383"/>
      <c r="MAE152" s="383"/>
      <c r="MAF152" s="383"/>
      <c r="MAG152" s="383"/>
      <c r="MAH152" s="383"/>
      <c r="MAI152" s="383"/>
      <c r="MAJ152" s="383"/>
      <c r="MAK152" s="383"/>
      <c r="MAL152" s="383"/>
      <c r="MAM152" s="383"/>
      <c r="MAN152" s="383"/>
      <c r="MAO152" s="383"/>
      <c r="MAP152" s="383"/>
      <c r="MAQ152" s="383"/>
      <c r="MAR152" s="383"/>
      <c r="MAS152" s="383"/>
      <c r="MAT152" s="383"/>
      <c r="MAU152" s="383"/>
      <c r="MAV152" s="383"/>
      <c r="MAW152" s="383"/>
      <c r="MAX152" s="383"/>
      <c r="MAY152" s="383"/>
      <c r="MAZ152" s="383"/>
      <c r="MBA152" s="383"/>
      <c r="MBB152" s="383"/>
      <c r="MBC152" s="383"/>
      <c r="MBD152" s="383"/>
      <c r="MBE152" s="383"/>
      <c r="MBF152" s="383"/>
      <c r="MBG152" s="383"/>
      <c r="MBH152" s="383"/>
      <c r="MBI152" s="383"/>
      <c r="MBJ152" s="383"/>
      <c r="MBK152" s="383"/>
      <c r="MBL152" s="383"/>
      <c r="MBM152" s="383"/>
      <c r="MBN152" s="383"/>
      <c r="MBO152" s="383"/>
      <c r="MBP152" s="383"/>
      <c r="MBQ152" s="383"/>
      <c r="MBR152" s="383"/>
      <c r="MBS152" s="383"/>
      <c r="MBT152" s="383"/>
      <c r="MBU152" s="383"/>
      <c r="MBV152" s="383"/>
      <c r="MBW152" s="383"/>
      <c r="MBX152" s="383"/>
      <c r="MBY152" s="383"/>
      <c r="MBZ152" s="383"/>
      <c r="MCA152" s="383"/>
      <c r="MCB152" s="383"/>
      <c r="MCC152" s="383"/>
      <c r="MCD152" s="383"/>
      <c r="MCE152" s="383"/>
      <c r="MCF152" s="383"/>
      <c r="MCG152" s="383"/>
      <c r="MCH152" s="383"/>
      <c r="MCI152" s="383"/>
      <c r="MCJ152" s="383"/>
      <c r="MCK152" s="383"/>
      <c r="MCL152" s="383"/>
      <c r="MCM152" s="383"/>
      <c r="MCN152" s="383"/>
      <c r="MCO152" s="383"/>
      <c r="MCP152" s="383"/>
      <c r="MCQ152" s="383"/>
      <c r="MCR152" s="383"/>
      <c r="MCS152" s="383"/>
      <c r="MCT152" s="383"/>
      <c r="MCU152" s="383"/>
      <c r="MCV152" s="383"/>
      <c r="MCW152" s="383"/>
      <c r="MCX152" s="383"/>
      <c r="MCY152" s="383"/>
      <c r="MCZ152" s="383"/>
      <c r="MDA152" s="383"/>
      <c r="MDB152" s="383"/>
      <c r="MDC152" s="383"/>
      <c r="MDD152" s="383"/>
      <c r="MDE152" s="383"/>
      <c r="MDF152" s="383"/>
      <c r="MDG152" s="383"/>
      <c r="MDH152" s="383"/>
      <c r="MDI152" s="383"/>
      <c r="MDJ152" s="383"/>
      <c r="MDK152" s="383"/>
      <c r="MDL152" s="383"/>
      <c r="MDM152" s="383"/>
      <c r="MDN152" s="383"/>
      <c r="MDO152" s="383"/>
      <c r="MDP152" s="383"/>
      <c r="MDQ152" s="383"/>
      <c r="MDR152" s="383"/>
      <c r="MDS152" s="383"/>
      <c r="MDT152" s="383"/>
      <c r="MDU152" s="383"/>
      <c r="MDV152" s="383"/>
      <c r="MDW152" s="383"/>
      <c r="MDX152" s="383"/>
      <c r="MDY152" s="383"/>
      <c r="MDZ152" s="383"/>
      <c r="MEA152" s="383"/>
      <c r="MEB152" s="383"/>
      <c r="MEC152" s="383"/>
      <c r="MED152" s="383"/>
      <c r="MEE152" s="383"/>
      <c r="MEF152" s="383"/>
      <c r="MEG152" s="383"/>
      <c r="MEH152" s="383"/>
      <c r="MEI152" s="383"/>
      <c r="MEJ152" s="383"/>
      <c r="MEK152" s="383"/>
      <c r="MEL152" s="383"/>
      <c r="MEM152" s="383"/>
      <c r="MEN152" s="383"/>
      <c r="MEO152" s="383"/>
      <c r="MEP152" s="383"/>
      <c r="MEQ152" s="383"/>
      <c r="MER152" s="383"/>
      <c r="MES152" s="383"/>
      <c r="MET152" s="383"/>
      <c r="MEU152" s="383"/>
      <c r="MEV152" s="383"/>
      <c r="MEW152" s="383"/>
      <c r="MEX152" s="383"/>
      <c r="MEY152" s="383"/>
      <c r="MEZ152" s="383"/>
      <c r="MFA152" s="383"/>
      <c r="MFB152" s="383"/>
      <c r="MFC152" s="383"/>
      <c r="MFD152" s="383"/>
      <c r="MFE152" s="383"/>
      <c r="MFF152" s="383"/>
      <c r="MFG152" s="383"/>
      <c r="MFH152" s="383"/>
      <c r="MFI152" s="383"/>
      <c r="MFJ152" s="383"/>
      <c r="MFK152" s="383"/>
      <c r="MFL152" s="383"/>
      <c r="MFM152" s="383"/>
      <c r="MFN152" s="383"/>
      <c r="MFO152" s="383"/>
      <c r="MFP152" s="383"/>
      <c r="MFQ152" s="383"/>
      <c r="MFR152" s="383"/>
      <c r="MFS152" s="383"/>
      <c r="MFT152" s="383"/>
      <c r="MFU152" s="383"/>
      <c r="MFV152" s="383"/>
      <c r="MFW152" s="383"/>
      <c r="MFX152" s="383"/>
      <c r="MFY152" s="383"/>
      <c r="MFZ152" s="383"/>
      <c r="MGA152" s="383"/>
      <c r="MGB152" s="383"/>
      <c r="MGC152" s="383"/>
      <c r="MGD152" s="383"/>
      <c r="MGE152" s="383"/>
      <c r="MGF152" s="383"/>
      <c r="MGG152" s="383"/>
      <c r="MGH152" s="383"/>
      <c r="MGI152" s="383"/>
      <c r="MGJ152" s="383"/>
      <c r="MGK152" s="383"/>
      <c r="MGL152" s="383"/>
      <c r="MGM152" s="383"/>
      <c r="MGN152" s="383"/>
      <c r="MGO152" s="383"/>
      <c r="MGP152" s="383"/>
      <c r="MGQ152" s="383"/>
      <c r="MGR152" s="383"/>
      <c r="MGS152" s="383"/>
      <c r="MGT152" s="383"/>
      <c r="MGU152" s="383"/>
      <c r="MGV152" s="383"/>
      <c r="MGW152" s="383"/>
      <c r="MGX152" s="383"/>
      <c r="MGY152" s="383"/>
      <c r="MGZ152" s="383"/>
      <c r="MHA152" s="383"/>
      <c r="MHB152" s="383"/>
      <c r="MHC152" s="383"/>
      <c r="MHD152" s="383"/>
      <c r="MHE152" s="383"/>
      <c r="MHF152" s="383"/>
      <c r="MHG152" s="383"/>
      <c r="MHH152" s="383"/>
      <c r="MHI152" s="383"/>
      <c r="MHJ152" s="383"/>
      <c r="MHK152" s="383"/>
      <c r="MHL152" s="383"/>
      <c r="MHM152" s="383"/>
      <c r="MHN152" s="383"/>
      <c r="MHO152" s="383"/>
      <c r="MHP152" s="383"/>
      <c r="MHQ152" s="383"/>
      <c r="MHR152" s="383"/>
      <c r="MHS152" s="383"/>
      <c r="MHT152" s="383"/>
      <c r="MHU152" s="383"/>
      <c r="MHV152" s="383"/>
      <c r="MHW152" s="383"/>
      <c r="MHX152" s="383"/>
      <c r="MHY152" s="383"/>
      <c r="MHZ152" s="383"/>
      <c r="MIA152" s="383"/>
      <c r="MIB152" s="383"/>
      <c r="MIC152" s="383"/>
      <c r="MID152" s="383"/>
      <c r="MIE152" s="383"/>
      <c r="MIF152" s="383"/>
      <c r="MIG152" s="383"/>
      <c r="MIH152" s="383"/>
      <c r="MII152" s="383"/>
      <c r="MIJ152" s="383"/>
      <c r="MIK152" s="383"/>
      <c r="MIL152" s="383"/>
      <c r="MIM152" s="383"/>
      <c r="MIN152" s="383"/>
      <c r="MIO152" s="383"/>
      <c r="MIP152" s="383"/>
      <c r="MIQ152" s="383"/>
      <c r="MIR152" s="383"/>
      <c r="MIS152" s="383"/>
      <c r="MIT152" s="383"/>
      <c r="MIU152" s="383"/>
      <c r="MIV152" s="383"/>
      <c r="MIW152" s="383"/>
      <c r="MIX152" s="383"/>
      <c r="MIY152" s="383"/>
      <c r="MIZ152" s="383"/>
      <c r="MJA152" s="383"/>
      <c r="MJB152" s="383"/>
      <c r="MJC152" s="383"/>
      <c r="MJD152" s="383"/>
      <c r="MJE152" s="383"/>
      <c r="MJF152" s="383"/>
      <c r="MJG152" s="383"/>
      <c r="MJH152" s="383"/>
      <c r="MJI152" s="383"/>
      <c r="MJJ152" s="383"/>
      <c r="MJK152" s="383"/>
      <c r="MJL152" s="383"/>
      <c r="MJM152" s="383"/>
      <c r="MJN152" s="383"/>
      <c r="MJO152" s="383"/>
      <c r="MJP152" s="383"/>
      <c r="MJQ152" s="383"/>
      <c r="MJR152" s="383"/>
      <c r="MJS152" s="383"/>
      <c r="MJT152" s="383"/>
      <c r="MJU152" s="383"/>
      <c r="MJV152" s="383"/>
      <c r="MJW152" s="383"/>
      <c r="MJX152" s="383"/>
      <c r="MJY152" s="383"/>
      <c r="MJZ152" s="383"/>
      <c r="MKA152" s="383"/>
      <c r="MKB152" s="383"/>
      <c r="MKC152" s="383"/>
      <c r="MKD152" s="383"/>
      <c r="MKE152" s="383"/>
      <c r="MKF152" s="383"/>
      <c r="MKG152" s="383"/>
      <c r="MKH152" s="383"/>
      <c r="MKI152" s="383"/>
      <c r="MKJ152" s="383"/>
      <c r="MKK152" s="383"/>
      <c r="MKL152" s="383"/>
      <c r="MKM152" s="383"/>
      <c r="MKN152" s="383"/>
      <c r="MKO152" s="383"/>
      <c r="MKP152" s="383"/>
      <c r="MKQ152" s="383"/>
      <c r="MKR152" s="383"/>
      <c r="MKS152" s="383"/>
      <c r="MKT152" s="383"/>
      <c r="MKU152" s="383"/>
      <c r="MKV152" s="383"/>
      <c r="MKW152" s="383"/>
      <c r="MKX152" s="383"/>
      <c r="MKY152" s="383"/>
      <c r="MKZ152" s="383"/>
      <c r="MLA152" s="383"/>
      <c r="MLB152" s="383"/>
      <c r="MLC152" s="383"/>
      <c r="MLD152" s="383"/>
      <c r="MLE152" s="383"/>
      <c r="MLF152" s="383"/>
      <c r="MLG152" s="383"/>
      <c r="MLH152" s="383"/>
      <c r="MLI152" s="383"/>
      <c r="MLJ152" s="383"/>
      <c r="MLK152" s="383"/>
      <c r="MLL152" s="383"/>
      <c r="MLM152" s="383"/>
      <c r="MLN152" s="383"/>
      <c r="MLO152" s="383"/>
      <c r="MLP152" s="383"/>
      <c r="MLQ152" s="383"/>
      <c r="MLR152" s="383"/>
      <c r="MLS152" s="383"/>
      <c r="MLT152" s="383"/>
      <c r="MLU152" s="383"/>
      <c r="MLV152" s="383"/>
      <c r="MLW152" s="383"/>
      <c r="MLX152" s="383"/>
      <c r="MLY152" s="383"/>
      <c r="MLZ152" s="383"/>
      <c r="MMA152" s="383"/>
      <c r="MMB152" s="383"/>
      <c r="MMC152" s="383"/>
      <c r="MMD152" s="383"/>
      <c r="MME152" s="383"/>
      <c r="MMF152" s="383"/>
      <c r="MMG152" s="383"/>
      <c r="MMH152" s="383"/>
      <c r="MMI152" s="383"/>
      <c r="MMJ152" s="383"/>
      <c r="MMK152" s="383"/>
      <c r="MML152" s="383"/>
      <c r="MMM152" s="383"/>
      <c r="MMN152" s="383"/>
      <c r="MMO152" s="383"/>
      <c r="MMP152" s="383"/>
      <c r="MMQ152" s="383"/>
      <c r="MMR152" s="383"/>
      <c r="MMS152" s="383"/>
      <c r="MMT152" s="383"/>
      <c r="MMU152" s="383"/>
      <c r="MMV152" s="383"/>
      <c r="MMW152" s="383"/>
      <c r="MMX152" s="383"/>
      <c r="MMY152" s="383"/>
      <c r="MMZ152" s="383"/>
      <c r="MNA152" s="383"/>
      <c r="MNB152" s="383"/>
      <c r="MNC152" s="383"/>
      <c r="MND152" s="383"/>
      <c r="MNE152" s="383"/>
      <c r="MNF152" s="383"/>
      <c r="MNG152" s="383"/>
      <c r="MNH152" s="383"/>
      <c r="MNI152" s="383"/>
      <c r="MNJ152" s="383"/>
      <c r="MNK152" s="383"/>
      <c r="MNL152" s="383"/>
      <c r="MNM152" s="383"/>
      <c r="MNN152" s="383"/>
      <c r="MNO152" s="383"/>
      <c r="MNP152" s="383"/>
      <c r="MNQ152" s="383"/>
      <c r="MNR152" s="383"/>
      <c r="MNS152" s="383"/>
      <c r="MNT152" s="383"/>
      <c r="MNU152" s="383"/>
      <c r="MNV152" s="383"/>
      <c r="MNW152" s="383"/>
      <c r="MNX152" s="383"/>
      <c r="MNY152" s="383"/>
      <c r="MNZ152" s="383"/>
      <c r="MOA152" s="383"/>
      <c r="MOB152" s="383"/>
      <c r="MOC152" s="383"/>
      <c r="MOD152" s="383"/>
      <c r="MOE152" s="383"/>
      <c r="MOF152" s="383"/>
      <c r="MOG152" s="383"/>
      <c r="MOH152" s="383"/>
      <c r="MOI152" s="383"/>
      <c r="MOJ152" s="383"/>
      <c r="MOK152" s="383"/>
      <c r="MOL152" s="383"/>
      <c r="MOM152" s="383"/>
      <c r="MON152" s="383"/>
      <c r="MOO152" s="383"/>
      <c r="MOP152" s="383"/>
      <c r="MOQ152" s="383"/>
      <c r="MOR152" s="383"/>
      <c r="MOS152" s="383"/>
      <c r="MOT152" s="383"/>
      <c r="MOU152" s="383"/>
      <c r="MOV152" s="383"/>
      <c r="MOW152" s="383"/>
      <c r="MOX152" s="383"/>
      <c r="MOY152" s="383"/>
      <c r="MOZ152" s="383"/>
      <c r="MPA152" s="383"/>
      <c r="MPB152" s="383"/>
      <c r="MPC152" s="383"/>
      <c r="MPD152" s="383"/>
      <c r="MPE152" s="383"/>
      <c r="MPF152" s="383"/>
      <c r="MPG152" s="383"/>
      <c r="MPH152" s="383"/>
      <c r="MPI152" s="383"/>
      <c r="MPJ152" s="383"/>
      <c r="MPK152" s="383"/>
      <c r="MPL152" s="383"/>
      <c r="MPM152" s="383"/>
      <c r="MPN152" s="383"/>
      <c r="MPO152" s="383"/>
      <c r="MPP152" s="383"/>
      <c r="MPQ152" s="383"/>
      <c r="MPR152" s="383"/>
      <c r="MPS152" s="383"/>
      <c r="MPT152" s="383"/>
      <c r="MPU152" s="383"/>
      <c r="MPV152" s="383"/>
      <c r="MPW152" s="383"/>
      <c r="MPX152" s="383"/>
      <c r="MPY152" s="383"/>
      <c r="MPZ152" s="383"/>
      <c r="MQA152" s="383"/>
      <c r="MQB152" s="383"/>
      <c r="MQC152" s="383"/>
      <c r="MQD152" s="383"/>
      <c r="MQE152" s="383"/>
      <c r="MQF152" s="383"/>
      <c r="MQG152" s="383"/>
      <c r="MQH152" s="383"/>
      <c r="MQI152" s="383"/>
      <c r="MQJ152" s="383"/>
      <c r="MQK152" s="383"/>
      <c r="MQL152" s="383"/>
      <c r="MQM152" s="383"/>
      <c r="MQN152" s="383"/>
      <c r="MQO152" s="383"/>
      <c r="MQP152" s="383"/>
      <c r="MQQ152" s="383"/>
      <c r="MQR152" s="383"/>
      <c r="MQS152" s="383"/>
      <c r="MQT152" s="383"/>
      <c r="MQU152" s="383"/>
      <c r="MQV152" s="383"/>
      <c r="MQW152" s="383"/>
      <c r="MQX152" s="383"/>
      <c r="MQY152" s="383"/>
      <c r="MQZ152" s="383"/>
      <c r="MRA152" s="383"/>
      <c r="MRB152" s="383"/>
      <c r="MRC152" s="383"/>
      <c r="MRD152" s="383"/>
      <c r="MRE152" s="383"/>
      <c r="MRF152" s="383"/>
      <c r="MRG152" s="383"/>
      <c r="MRH152" s="383"/>
      <c r="MRI152" s="383"/>
      <c r="MRJ152" s="383"/>
      <c r="MRK152" s="383"/>
      <c r="MRL152" s="383"/>
      <c r="MRM152" s="383"/>
      <c r="MRN152" s="383"/>
      <c r="MRO152" s="383"/>
      <c r="MRP152" s="383"/>
      <c r="MRQ152" s="383"/>
      <c r="MRR152" s="383"/>
      <c r="MRS152" s="383"/>
      <c r="MRT152" s="383"/>
      <c r="MRU152" s="383"/>
      <c r="MRV152" s="383"/>
      <c r="MRW152" s="383"/>
      <c r="MRX152" s="383"/>
      <c r="MRY152" s="383"/>
      <c r="MRZ152" s="383"/>
      <c r="MSA152" s="383"/>
      <c r="MSB152" s="383"/>
      <c r="MSC152" s="383"/>
      <c r="MSD152" s="383"/>
      <c r="MSE152" s="383"/>
      <c r="MSF152" s="383"/>
      <c r="MSG152" s="383"/>
      <c r="MSH152" s="383"/>
      <c r="MSI152" s="383"/>
      <c r="MSJ152" s="383"/>
      <c r="MSK152" s="383"/>
      <c r="MSL152" s="383"/>
      <c r="MSM152" s="383"/>
      <c r="MSN152" s="383"/>
      <c r="MSO152" s="383"/>
      <c r="MSP152" s="383"/>
      <c r="MSQ152" s="383"/>
      <c r="MSR152" s="383"/>
      <c r="MSS152" s="383"/>
      <c r="MST152" s="383"/>
      <c r="MSU152" s="383"/>
      <c r="MSV152" s="383"/>
      <c r="MSW152" s="383"/>
      <c r="MSX152" s="383"/>
      <c r="MSY152" s="383"/>
      <c r="MSZ152" s="383"/>
      <c r="MTA152" s="383"/>
      <c r="MTB152" s="383"/>
      <c r="MTC152" s="383"/>
      <c r="MTD152" s="383"/>
      <c r="MTE152" s="383"/>
      <c r="MTF152" s="383"/>
      <c r="MTG152" s="383"/>
      <c r="MTH152" s="383"/>
      <c r="MTI152" s="383"/>
      <c r="MTJ152" s="383"/>
      <c r="MTK152" s="383"/>
      <c r="MTL152" s="383"/>
      <c r="MTM152" s="383"/>
      <c r="MTN152" s="383"/>
      <c r="MTO152" s="383"/>
      <c r="MTP152" s="383"/>
      <c r="MTQ152" s="383"/>
      <c r="MTR152" s="383"/>
      <c r="MTS152" s="383"/>
      <c r="MTT152" s="383"/>
      <c r="MTU152" s="383"/>
      <c r="MTV152" s="383"/>
      <c r="MTW152" s="383"/>
      <c r="MTX152" s="383"/>
      <c r="MTY152" s="383"/>
      <c r="MTZ152" s="383"/>
      <c r="MUA152" s="383"/>
      <c r="MUB152" s="383"/>
      <c r="MUC152" s="383"/>
      <c r="MUD152" s="383"/>
      <c r="MUE152" s="383"/>
      <c r="MUF152" s="383"/>
      <c r="MUG152" s="383"/>
      <c r="MUH152" s="383"/>
      <c r="MUI152" s="383"/>
      <c r="MUJ152" s="383"/>
      <c r="MUK152" s="383"/>
      <c r="MUL152" s="383"/>
      <c r="MUM152" s="383"/>
      <c r="MUN152" s="383"/>
      <c r="MUO152" s="383"/>
      <c r="MUP152" s="383"/>
      <c r="MUQ152" s="383"/>
      <c r="MUR152" s="383"/>
      <c r="MUS152" s="383"/>
      <c r="MUT152" s="383"/>
      <c r="MUU152" s="383"/>
      <c r="MUV152" s="383"/>
      <c r="MUW152" s="383"/>
      <c r="MUX152" s="383"/>
      <c r="MUY152" s="383"/>
      <c r="MUZ152" s="383"/>
      <c r="MVA152" s="383"/>
      <c r="MVB152" s="383"/>
      <c r="MVC152" s="383"/>
      <c r="MVD152" s="383"/>
      <c r="MVE152" s="383"/>
      <c r="MVF152" s="383"/>
      <c r="MVG152" s="383"/>
      <c r="MVH152" s="383"/>
      <c r="MVI152" s="383"/>
      <c r="MVJ152" s="383"/>
      <c r="MVK152" s="383"/>
      <c r="MVL152" s="383"/>
      <c r="MVM152" s="383"/>
      <c r="MVN152" s="383"/>
      <c r="MVO152" s="383"/>
      <c r="MVP152" s="383"/>
      <c r="MVQ152" s="383"/>
      <c r="MVR152" s="383"/>
      <c r="MVS152" s="383"/>
      <c r="MVT152" s="383"/>
      <c r="MVU152" s="383"/>
      <c r="MVV152" s="383"/>
      <c r="MVW152" s="383"/>
      <c r="MVX152" s="383"/>
      <c r="MVY152" s="383"/>
      <c r="MVZ152" s="383"/>
      <c r="MWA152" s="383"/>
      <c r="MWB152" s="383"/>
      <c r="MWC152" s="383"/>
      <c r="MWD152" s="383"/>
      <c r="MWE152" s="383"/>
      <c r="MWF152" s="383"/>
      <c r="MWG152" s="383"/>
      <c r="MWH152" s="383"/>
      <c r="MWI152" s="383"/>
      <c r="MWJ152" s="383"/>
      <c r="MWK152" s="383"/>
      <c r="MWL152" s="383"/>
      <c r="MWM152" s="383"/>
      <c r="MWN152" s="383"/>
      <c r="MWO152" s="383"/>
      <c r="MWP152" s="383"/>
      <c r="MWQ152" s="383"/>
      <c r="MWR152" s="383"/>
      <c r="MWS152" s="383"/>
      <c r="MWT152" s="383"/>
      <c r="MWU152" s="383"/>
      <c r="MWV152" s="383"/>
      <c r="MWW152" s="383"/>
      <c r="MWX152" s="383"/>
      <c r="MWY152" s="383"/>
      <c r="MWZ152" s="383"/>
      <c r="MXA152" s="383"/>
      <c r="MXB152" s="383"/>
      <c r="MXC152" s="383"/>
      <c r="MXD152" s="383"/>
      <c r="MXE152" s="383"/>
      <c r="MXF152" s="383"/>
      <c r="MXG152" s="383"/>
      <c r="MXH152" s="383"/>
      <c r="MXI152" s="383"/>
      <c r="MXJ152" s="383"/>
      <c r="MXK152" s="383"/>
      <c r="MXL152" s="383"/>
      <c r="MXM152" s="383"/>
      <c r="MXN152" s="383"/>
      <c r="MXO152" s="383"/>
      <c r="MXP152" s="383"/>
      <c r="MXQ152" s="383"/>
      <c r="MXR152" s="383"/>
      <c r="MXS152" s="383"/>
      <c r="MXT152" s="383"/>
      <c r="MXU152" s="383"/>
      <c r="MXV152" s="383"/>
      <c r="MXW152" s="383"/>
      <c r="MXX152" s="383"/>
      <c r="MXY152" s="383"/>
      <c r="MXZ152" s="383"/>
      <c r="MYA152" s="383"/>
      <c r="MYB152" s="383"/>
      <c r="MYC152" s="383"/>
      <c r="MYD152" s="383"/>
      <c r="MYE152" s="383"/>
      <c r="MYF152" s="383"/>
      <c r="MYG152" s="383"/>
      <c r="MYH152" s="383"/>
      <c r="MYI152" s="383"/>
      <c r="MYJ152" s="383"/>
      <c r="MYK152" s="383"/>
      <c r="MYL152" s="383"/>
      <c r="MYM152" s="383"/>
      <c r="MYN152" s="383"/>
      <c r="MYO152" s="383"/>
      <c r="MYP152" s="383"/>
      <c r="MYQ152" s="383"/>
      <c r="MYR152" s="383"/>
      <c r="MYS152" s="383"/>
      <c r="MYT152" s="383"/>
      <c r="MYU152" s="383"/>
      <c r="MYV152" s="383"/>
      <c r="MYW152" s="383"/>
      <c r="MYX152" s="383"/>
      <c r="MYY152" s="383"/>
      <c r="MYZ152" s="383"/>
      <c r="MZA152" s="383"/>
      <c r="MZB152" s="383"/>
      <c r="MZC152" s="383"/>
      <c r="MZD152" s="383"/>
      <c r="MZE152" s="383"/>
      <c r="MZF152" s="383"/>
      <c r="MZG152" s="383"/>
      <c r="MZH152" s="383"/>
      <c r="MZI152" s="383"/>
      <c r="MZJ152" s="383"/>
      <c r="MZK152" s="383"/>
      <c r="MZL152" s="383"/>
      <c r="MZM152" s="383"/>
      <c r="MZN152" s="383"/>
      <c r="MZO152" s="383"/>
      <c r="MZP152" s="383"/>
      <c r="MZQ152" s="383"/>
      <c r="MZR152" s="383"/>
      <c r="MZS152" s="383"/>
      <c r="MZT152" s="383"/>
      <c r="MZU152" s="383"/>
      <c r="MZV152" s="383"/>
      <c r="MZW152" s="383"/>
      <c r="MZX152" s="383"/>
      <c r="MZY152" s="383"/>
      <c r="MZZ152" s="383"/>
      <c r="NAA152" s="383"/>
      <c r="NAB152" s="383"/>
      <c r="NAC152" s="383"/>
      <c r="NAD152" s="383"/>
      <c r="NAE152" s="383"/>
      <c r="NAF152" s="383"/>
      <c r="NAG152" s="383"/>
      <c r="NAH152" s="383"/>
      <c r="NAI152" s="383"/>
      <c r="NAJ152" s="383"/>
      <c r="NAK152" s="383"/>
      <c r="NAL152" s="383"/>
      <c r="NAM152" s="383"/>
      <c r="NAN152" s="383"/>
      <c r="NAO152" s="383"/>
      <c r="NAP152" s="383"/>
      <c r="NAQ152" s="383"/>
      <c r="NAR152" s="383"/>
      <c r="NAS152" s="383"/>
      <c r="NAT152" s="383"/>
      <c r="NAU152" s="383"/>
      <c r="NAV152" s="383"/>
      <c r="NAW152" s="383"/>
      <c r="NAX152" s="383"/>
      <c r="NAY152" s="383"/>
      <c r="NAZ152" s="383"/>
      <c r="NBA152" s="383"/>
      <c r="NBB152" s="383"/>
      <c r="NBC152" s="383"/>
      <c r="NBD152" s="383"/>
      <c r="NBE152" s="383"/>
      <c r="NBF152" s="383"/>
      <c r="NBG152" s="383"/>
      <c r="NBH152" s="383"/>
      <c r="NBI152" s="383"/>
      <c r="NBJ152" s="383"/>
      <c r="NBK152" s="383"/>
      <c r="NBL152" s="383"/>
      <c r="NBM152" s="383"/>
      <c r="NBN152" s="383"/>
      <c r="NBO152" s="383"/>
      <c r="NBP152" s="383"/>
      <c r="NBQ152" s="383"/>
      <c r="NBR152" s="383"/>
      <c r="NBS152" s="383"/>
      <c r="NBT152" s="383"/>
      <c r="NBU152" s="383"/>
      <c r="NBV152" s="383"/>
      <c r="NBW152" s="383"/>
      <c r="NBX152" s="383"/>
      <c r="NBY152" s="383"/>
      <c r="NBZ152" s="383"/>
      <c r="NCA152" s="383"/>
      <c r="NCB152" s="383"/>
      <c r="NCC152" s="383"/>
      <c r="NCD152" s="383"/>
      <c r="NCE152" s="383"/>
      <c r="NCF152" s="383"/>
      <c r="NCG152" s="383"/>
      <c r="NCH152" s="383"/>
      <c r="NCI152" s="383"/>
      <c r="NCJ152" s="383"/>
      <c r="NCK152" s="383"/>
      <c r="NCL152" s="383"/>
      <c r="NCM152" s="383"/>
      <c r="NCN152" s="383"/>
      <c r="NCO152" s="383"/>
      <c r="NCP152" s="383"/>
      <c r="NCQ152" s="383"/>
      <c r="NCR152" s="383"/>
      <c r="NCS152" s="383"/>
      <c r="NCT152" s="383"/>
      <c r="NCU152" s="383"/>
      <c r="NCV152" s="383"/>
      <c r="NCW152" s="383"/>
      <c r="NCX152" s="383"/>
      <c r="NCY152" s="383"/>
      <c r="NCZ152" s="383"/>
      <c r="NDA152" s="383"/>
      <c r="NDB152" s="383"/>
      <c r="NDC152" s="383"/>
      <c r="NDD152" s="383"/>
      <c r="NDE152" s="383"/>
      <c r="NDF152" s="383"/>
      <c r="NDG152" s="383"/>
      <c r="NDH152" s="383"/>
      <c r="NDI152" s="383"/>
      <c r="NDJ152" s="383"/>
      <c r="NDK152" s="383"/>
      <c r="NDL152" s="383"/>
      <c r="NDM152" s="383"/>
      <c r="NDN152" s="383"/>
      <c r="NDO152" s="383"/>
      <c r="NDP152" s="383"/>
      <c r="NDQ152" s="383"/>
      <c r="NDR152" s="383"/>
      <c r="NDS152" s="383"/>
      <c r="NDT152" s="383"/>
      <c r="NDU152" s="383"/>
      <c r="NDV152" s="383"/>
      <c r="NDW152" s="383"/>
      <c r="NDX152" s="383"/>
      <c r="NDY152" s="383"/>
      <c r="NDZ152" s="383"/>
      <c r="NEA152" s="383"/>
      <c r="NEB152" s="383"/>
      <c r="NEC152" s="383"/>
      <c r="NED152" s="383"/>
      <c r="NEE152" s="383"/>
      <c r="NEF152" s="383"/>
      <c r="NEG152" s="383"/>
      <c r="NEH152" s="383"/>
      <c r="NEI152" s="383"/>
      <c r="NEJ152" s="383"/>
      <c r="NEK152" s="383"/>
      <c r="NEL152" s="383"/>
      <c r="NEM152" s="383"/>
      <c r="NEN152" s="383"/>
      <c r="NEO152" s="383"/>
      <c r="NEP152" s="383"/>
      <c r="NEQ152" s="383"/>
      <c r="NER152" s="383"/>
      <c r="NES152" s="383"/>
      <c r="NET152" s="383"/>
      <c r="NEU152" s="383"/>
      <c r="NEV152" s="383"/>
      <c r="NEW152" s="383"/>
      <c r="NEX152" s="383"/>
      <c r="NEY152" s="383"/>
      <c r="NEZ152" s="383"/>
      <c r="NFA152" s="383"/>
      <c r="NFB152" s="383"/>
      <c r="NFC152" s="383"/>
      <c r="NFD152" s="383"/>
      <c r="NFE152" s="383"/>
      <c r="NFF152" s="383"/>
      <c r="NFG152" s="383"/>
      <c r="NFH152" s="383"/>
      <c r="NFI152" s="383"/>
      <c r="NFJ152" s="383"/>
      <c r="NFK152" s="383"/>
      <c r="NFL152" s="383"/>
      <c r="NFM152" s="383"/>
      <c r="NFN152" s="383"/>
      <c r="NFO152" s="383"/>
      <c r="NFP152" s="383"/>
      <c r="NFQ152" s="383"/>
      <c r="NFR152" s="383"/>
      <c r="NFS152" s="383"/>
      <c r="NFT152" s="383"/>
      <c r="NFU152" s="383"/>
      <c r="NFV152" s="383"/>
      <c r="NFW152" s="383"/>
      <c r="NFX152" s="383"/>
      <c r="NFY152" s="383"/>
      <c r="NFZ152" s="383"/>
      <c r="NGA152" s="383"/>
      <c r="NGB152" s="383"/>
      <c r="NGC152" s="383"/>
      <c r="NGD152" s="383"/>
      <c r="NGE152" s="383"/>
      <c r="NGF152" s="383"/>
      <c r="NGG152" s="383"/>
      <c r="NGH152" s="383"/>
      <c r="NGI152" s="383"/>
      <c r="NGJ152" s="383"/>
      <c r="NGK152" s="383"/>
      <c r="NGL152" s="383"/>
      <c r="NGM152" s="383"/>
      <c r="NGN152" s="383"/>
      <c r="NGO152" s="383"/>
      <c r="NGP152" s="383"/>
      <c r="NGQ152" s="383"/>
      <c r="NGR152" s="383"/>
      <c r="NGS152" s="383"/>
      <c r="NGT152" s="383"/>
      <c r="NGU152" s="383"/>
      <c r="NGV152" s="383"/>
      <c r="NGW152" s="383"/>
      <c r="NGX152" s="383"/>
      <c r="NGY152" s="383"/>
      <c r="NGZ152" s="383"/>
      <c r="NHA152" s="383"/>
      <c r="NHB152" s="383"/>
      <c r="NHC152" s="383"/>
      <c r="NHD152" s="383"/>
      <c r="NHE152" s="383"/>
      <c r="NHF152" s="383"/>
      <c r="NHG152" s="383"/>
      <c r="NHH152" s="383"/>
      <c r="NHI152" s="383"/>
      <c r="NHJ152" s="383"/>
      <c r="NHK152" s="383"/>
      <c r="NHL152" s="383"/>
      <c r="NHM152" s="383"/>
      <c r="NHN152" s="383"/>
      <c r="NHO152" s="383"/>
      <c r="NHP152" s="383"/>
      <c r="NHQ152" s="383"/>
      <c r="NHR152" s="383"/>
      <c r="NHS152" s="383"/>
      <c r="NHT152" s="383"/>
      <c r="NHU152" s="383"/>
      <c r="NHV152" s="383"/>
      <c r="NHW152" s="383"/>
      <c r="NHX152" s="383"/>
      <c r="NHY152" s="383"/>
      <c r="NHZ152" s="383"/>
      <c r="NIA152" s="383"/>
      <c r="NIB152" s="383"/>
      <c r="NIC152" s="383"/>
      <c r="NID152" s="383"/>
      <c r="NIE152" s="383"/>
      <c r="NIF152" s="383"/>
      <c r="NIG152" s="383"/>
      <c r="NIH152" s="383"/>
      <c r="NII152" s="383"/>
      <c r="NIJ152" s="383"/>
      <c r="NIK152" s="383"/>
      <c r="NIL152" s="383"/>
      <c r="NIM152" s="383"/>
      <c r="NIN152" s="383"/>
      <c r="NIO152" s="383"/>
      <c r="NIP152" s="383"/>
      <c r="NIQ152" s="383"/>
      <c r="NIR152" s="383"/>
      <c r="NIS152" s="383"/>
      <c r="NIT152" s="383"/>
      <c r="NIU152" s="383"/>
      <c r="NIV152" s="383"/>
      <c r="NIW152" s="383"/>
      <c r="NIX152" s="383"/>
      <c r="NIY152" s="383"/>
      <c r="NIZ152" s="383"/>
      <c r="NJA152" s="383"/>
      <c r="NJB152" s="383"/>
      <c r="NJC152" s="383"/>
      <c r="NJD152" s="383"/>
      <c r="NJE152" s="383"/>
      <c r="NJF152" s="383"/>
      <c r="NJG152" s="383"/>
      <c r="NJH152" s="383"/>
      <c r="NJI152" s="383"/>
      <c r="NJJ152" s="383"/>
      <c r="NJK152" s="383"/>
      <c r="NJL152" s="383"/>
      <c r="NJM152" s="383"/>
      <c r="NJN152" s="383"/>
      <c r="NJO152" s="383"/>
      <c r="NJP152" s="383"/>
      <c r="NJQ152" s="383"/>
      <c r="NJR152" s="383"/>
      <c r="NJS152" s="383"/>
      <c r="NJT152" s="383"/>
      <c r="NJU152" s="383"/>
      <c r="NJV152" s="383"/>
      <c r="NJW152" s="383"/>
      <c r="NJX152" s="383"/>
      <c r="NJY152" s="383"/>
      <c r="NJZ152" s="383"/>
      <c r="NKA152" s="383"/>
      <c r="NKB152" s="383"/>
      <c r="NKC152" s="383"/>
      <c r="NKD152" s="383"/>
      <c r="NKE152" s="383"/>
      <c r="NKF152" s="383"/>
      <c r="NKG152" s="383"/>
      <c r="NKH152" s="383"/>
      <c r="NKI152" s="383"/>
      <c r="NKJ152" s="383"/>
      <c r="NKK152" s="383"/>
      <c r="NKL152" s="383"/>
      <c r="NKM152" s="383"/>
      <c r="NKN152" s="383"/>
      <c r="NKO152" s="383"/>
      <c r="NKP152" s="383"/>
      <c r="NKQ152" s="383"/>
      <c r="NKR152" s="383"/>
      <c r="NKS152" s="383"/>
      <c r="NKT152" s="383"/>
      <c r="NKU152" s="383"/>
      <c r="NKV152" s="383"/>
      <c r="NKW152" s="383"/>
      <c r="NKX152" s="383"/>
      <c r="NKY152" s="383"/>
      <c r="NKZ152" s="383"/>
      <c r="NLA152" s="383"/>
      <c r="NLB152" s="383"/>
      <c r="NLC152" s="383"/>
      <c r="NLD152" s="383"/>
      <c r="NLE152" s="383"/>
      <c r="NLF152" s="383"/>
      <c r="NLG152" s="383"/>
      <c r="NLH152" s="383"/>
      <c r="NLI152" s="383"/>
      <c r="NLJ152" s="383"/>
      <c r="NLK152" s="383"/>
      <c r="NLL152" s="383"/>
      <c r="NLM152" s="383"/>
      <c r="NLN152" s="383"/>
      <c r="NLO152" s="383"/>
      <c r="NLP152" s="383"/>
      <c r="NLQ152" s="383"/>
      <c r="NLR152" s="383"/>
      <c r="NLS152" s="383"/>
      <c r="NLT152" s="383"/>
      <c r="NLU152" s="383"/>
      <c r="NLV152" s="383"/>
      <c r="NLW152" s="383"/>
      <c r="NLX152" s="383"/>
      <c r="NLY152" s="383"/>
      <c r="NLZ152" s="383"/>
      <c r="NMA152" s="383"/>
      <c r="NMB152" s="383"/>
      <c r="NMC152" s="383"/>
      <c r="NMD152" s="383"/>
      <c r="NME152" s="383"/>
      <c r="NMF152" s="383"/>
      <c r="NMG152" s="383"/>
      <c r="NMH152" s="383"/>
      <c r="NMI152" s="383"/>
      <c r="NMJ152" s="383"/>
      <c r="NMK152" s="383"/>
      <c r="NML152" s="383"/>
      <c r="NMM152" s="383"/>
      <c r="NMN152" s="383"/>
      <c r="NMO152" s="383"/>
      <c r="NMP152" s="383"/>
      <c r="NMQ152" s="383"/>
      <c r="NMR152" s="383"/>
      <c r="NMS152" s="383"/>
      <c r="NMT152" s="383"/>
      <c r="NMU152" s="383"/>
      <c r="NMV152" s="383"/>
      <c r="NMW152" s="383"/>
      <c r="NMX152" s="383"/>
      <c r="NMY152" s="383"/>
      <c r="NMZ152" s="383"/>
      <c r="NNA152" s="383"/>
      <c r="NNB152" s="383"/>
      <c r="NNC152" s="383"/>
      <c r="NND152" s="383"/>
      <c r="NNE152" s="383"/>
      <c r="NNF152" s="383"/>
      <c r="NNG152" s="383"/>
      <c r="NNH152" s="383"/>
      <c r="NNI152" s="383"/>
      <c r="NNJ152" s="383"/>
      <c r="NNK152" s="383"/>
      <c r="NNL152" s="383"/>
      <c r="NNM152" s="383"/>
      <c r="NNN152" s="383"/>
      <c r="NNO152" s="383"/>
      <c r="NNP152" s="383"/>
      <c r="NNQ152" s="383"/>
      <c r="NNR152" s="383"/>
      <c r="NNS152" s="383"/>
      <c r="NNT152" s="383"/>
      <c r="NNU152" s="383"/>
      <c r="NNV152" s="383"/>
      <c r="NNW152" s="383"/>
      <c r="NNX152" s="383"/>
      <c r="NNY152" s="383"/>
      <c r="NNZ152" s="383"/>
      <c r="NOA152" s="383"/>
      <c r="NOB152" s="383"/>
      <c r="NOC152" s="383"/>
      <c r="NOD152" s="383"/>
      <c r="NOE152" s="383"/>
      <c r="NOF152" s="383"/>
      <c r="NOG152" s="383"/>
      <c r="NOH152" s="383"/>
      <c r="NOI152" s="383"/>
      <c r="NOJ152" s="383"/>
      <c r="NOK152" s="383"/>
      <c r="NOL152" s="383"/>
      <c r="NOM152" s="383"/>
      <c r="NON152" s="383"/>
      <c r="NOO152" s="383"/>
      <c r="NOP152" s="383"/>
      <c r="NOQ152" s="383"/>
      <c r="NOR152" s="383"/>
      <c r="NOS152" s="383"/>
      <c r="NOT152" s="383"/>
      <c r="NOU152" s="383"/>
      <c r="NOV152" s="383"/>
      <c r="NOW152" s="383"/>
      <c r="NOX152" s="383"/>
      <c r="NOY152" s="383"/>
      <c r="NOZ152" s="383"/>
      <c r="NPA152" s="383"/>
      <c r="NPB152" s="383"/>
      <c r="NPC152" s="383"/>
      <c r="NPD152" s="383"/>
      <c r="NPE152" s="383"/>
      <c r="NPF152" s="383"/>
      <c r="NPG152" s="383"/>
      <c r="NPH152" s="383"/>
      <c r="NPI152" s="383"/>
      <c r="NPJ152" s="383"/>
      <c r="NPK152" s="383"/>
      <c r="NPL152" s="383"/>
      <c r="NPM152" s="383"/>
      <c r="NPN152" s="383"/>
      <c r="NPO152" s="383"/>
      <c r="NPP152" s="383"/>
      <c r="NPQ152" s="383"/>
      <c r="NPR152" s="383"/>
      <c r="NPS152" s="383"/>
      <c r="NPT152" s="383"/>
      <c r="NPU152" s="383"/>
      <c r="NPV152" s="383"/>
      <c r="NPW152" s="383"/>
      <c r="NPX152" s="383"/>
      <c r="NPY152" s="383"/>
      <c r="NPZ152" s="383"/>
      <c r="NQA152" s="383"/>
      <c r="NQB152" s="383"/>
      <c r="NQC152" s="383"/>
      <c r="NQD152" s="383"/>
      <c r="NQE152" s="383"/>
      <c r="NQF152" s="383"/>
      <c r="NQG152" s="383"/>
      <c r="NQH152" s="383"/>
      <c r="NQI152" s="383"/>
      <c r="NQJ152" s="383"/>
      <c r="NQK152" s="383"/>
      <c r="NQL152" s="383"/>
      <c r="NQM152" s="383"/>
      <c r="NQN152" s="383"/>
      <c r="NQO152" s="383"/>
      <c r="NQP152" s="383"/>
      <c r="NQQ152" s="383"/>
      <c r="NQR152" s="383"/>
      <c r="NQS152" s="383"/>
      <c r="NQT152" s="383"/>
      <c r="NQU152" s="383"/>
      <c r="NQV152" s="383"/>
      <c r="NQW152" s="383"/>
      <c r="NQX152" s="383"/>
      <c r="NQY152" s="383"/>
      <c r="NQZ152" s="383"/>
      <c r="NRA152" s="383"/>
      <c r="NRB152" s="383"/>
      <c r="NRC152" s="383"/>
      <c r="NRD152" s="383"/>
      <c r="NRE152" s="383"/>
      <c r="NRF152" s="383"/>
      <c r="NRG152" s="383"/>
      <c r="NRH152" s="383"/>
      <c r="NRI152" s="383"/>
      <c r="NRJ152" s="383"/>
      <c r="NRK152" s="383"/>
      <c r="NRL152" s="383"/>
      <c r="NRM152" s="383"/>
      <c r="NRN152" s="383"/>
      <c r="NRO152" s="383"/>
      <c r="NRP152" s="383"/>
      <c r="NRQ152" s="383"/>
      <c r="NRR152" s="383"/>
      <c r="NRS152" s="383"/>
      <c r="NRT152" s="383"/>
      <c r="NRU152" s="383"/>
      <c r="NRV152" s="383"/>
      <c r="NRW152" s="383"/>
      <c r="NRX152" s="383"/>
      <c r="NRY152" s="383"/>
      <c r="NRZ152" s="383"/>
      <c r="NSA152" s="383"/>
      <c r="NSB152" s="383"/>
      <c r="NSC152" s="383"/>
      <c r="NSD152" s="383"/>
      <c r="NSE152" s="383"/>
      <c r="NSF152" s="383"/>
      <c r="NSG152" s="383"/>
      <c r="NSH152" s="383"/>
      <c r="NSI152" s="383"/>
      <c r="NSJ152" s="383"/>
      <c r="NSK152" s="383"/>
      <c r="NSL152" s="383"/>
      <c r="NSM152" s="383"/>
      <c r="NSN152" s="383"/>
      <c r="NSO152" s="383"/>
      <c r="NSP152" s="383"/>
      <c r="NSQ152" s="383"/>
      <c r="NSR152" s="383"/>
      <c r="NSS152" s="383"/>
      <c r="NST152" s="383"/>
      <c r="NSU152" s="383"/>
      <c r="NSV152" s="383"/>
      <c r="NSW152" s="383"/>
      <c r="NSX152" s="383"/>
      <c r="NSY152" s="383"/>
      <c r="NSZ152" s="383"/>
      <c r="NTA152" s="383"/>
      <c r="NTB152" s="383"/>
      <c r="NTC152" s="383"/>
      <c r="NTD152" s="383"/>
      <c r="NTE152" s="383"/>
      <c r="NTF152" s="383"/>
      <c r="NTG152" s="383"/>
      <c r="NTH152" s="383"/>
      <c r="NTI152" s="383"/>
      <c r="NTJ152" s="383"/>
      <c r="NTK152" s="383"/>
      <c r="NTL152" s="383"/>
      <c r="NTM152" s="383"/>
      <c r="NTN152" s="383"/>
      <c r="NTO152" s="383"/>
      <c r="NTP152" s="383"/>
      <c r="NTQ152" s="383"/>
      <c r="NTR152" s="383"/>
      <c r="NTS152" s="383"/>
      <c r="NTT152" s="383"/>
      <c r="NTU152" s="383"/>
      <c r="NTV152" s="383"/>
      <c r="NTW152" s="383"/>
      <c r="NTX152" s="383"/>
      <c r="NTY152" s="383"/>
      <c r="NTZ152" s="383"/>
      <c r="NUA152" s="383"/>
      <c r="NUB152" s="383"/>
      <c r="NUC152" s="383"/>
      <c r="NUD152" s="383"/>
      <c r="NUE152" s="383"/>
      <c r="NUF152" s="383"/>
      <c r="NUG152" s="383"/>
      <c r="NUH152" s="383"/>
      <c r="NUI152" s="383"/>
      <c r="NUJ152" s="383"/>
      <c r="NUK152" s="383"/>
      <c r="NUL152" s="383"/>
      <c r="NUM152" s="383"/>
      <c r="NUN152" s="383"/>
      <c r="NUO152" s="383"/>
      <c r="NUP152" s="383"/>
      <c r="NUQ152" s="383"/>
      <c r="NUR152" s="383"/>
      <c r="NUS152" s="383"/>
      <c r="NUT152" s="383"/>
      <c r="NUU152" s="383"/>
      <c r="NUV152" s="383"/>
      <c r="NUW152" s="383"/>
      <c r="NUX152" s="383"/>
      <c r="NUY152" s="383"/>
      <c r="NUZ152" s="383"/>
      <c r="NVA152" s="383"/>
      <c r="NVB152" s="383"/>
      <c r="NVC152" s="383"/>
      <c r="NVD152" s="383"/>
      <c r="NVE152" s="383"/>
      <c r="NVF152" s="383"/>
      <c r="NVG152" s="383"/>
      <c r="NVH152" s="383"/>
      <c r="NVI152" s="383"/>
      <c r="NVJ152" s="383"/>
      <c r="NVK152" s="383"/>
      <c r="NVL152" s="383"/>
      <c r="NVM152" s="383"/>
      <c r="NVN152" s="383"/>
      <c r="NVO152" s="383"/>
      <c r="NVP152" s="383"/>
      <c r="NVQ152" s="383"/>
      <c r="NVR152" s="383"/>
      <c r="NVS152" s="383"/>
      <c r="NVT152" s="383"/>
      <c r="NVU152" s="383"/>
      <c r="NVV152" s="383"/>
      <c r="NVW152" s="383"/>
      <c r="NVX152" s="383"/>
      <c r="NVY152" s="383"/>
      <c r="NVZ152" s="383"/>
      <c r="NWA152" s="383"/>
      <c r="NWB152" s="383"/>
      <c r="NWC152" s="383"/>
      <c r="NWD152" s="383"/>
      <c r="NWE152" s="383"/>
      <c r="NWF152" s="383"/>
      <c r="NWG152" s="383"/>
      <c r="NWH152" s="383"/>
      <c r="NWI152" s="383"/>
      <c r="NWJ152" s="383"/>
      <c r="NWK152" s="383"/>
      <c r="NWL152" s="383"/>
      <c r="NWM152" s="383"/>
      <c r="NWN152" s="383"/>
      <c r="NWO152" s="383"/>
      <c r="NWP152" s="383"/>
      <c r="NWQ152" s="383"/>
      <c r="NWR152" s="383"/>
      <c r="NWS152" s="383"/>
      <c r="NWT152" s="383"/>
      <c r="NWU152" s="383"/>
      <c r="NWV152" s="383"/>
      <c r="NWW152" s="383"/>
      <c r="NWX152" s="383"/>
      <c r="NWY152" s="383"/>
      <c r="NWZ152" s="383"/>
      <c r="NXA152" s="383"/>
      <c r="NXB152" s="383"/>
      <c r="NXC152" s="383"/>
      <c r="NXD152" s="383"/>
      <c r="NXE152" s="383"/>
      <c r="NXF152" s="383"/>
      <c r="NXG152" s="383"/>
      <c r="NXH152" s="383"/>
      <c r="NXI152" s="383"/>
      <c r="NXJ152" s="383"/>
      <c r="NXK152" s="383"/>
      <c r="NXL152" s="383"/>
      <c r="NXM152" s="383"/>
      <c r="NXN152" s="383"/>
      <c r="NXO152" s="383"/>
      <c r="NXP152" s="383"/>
      <c r="NXQ152" s="383"/>
      <c r="NXR152" s="383"/>
      <c r="NXS152" s="383"/>
      <c r="NXT152" s="383"/>
      <c r="NXU152" s="383"/>
      <c r="NXV152" s="383"/>
      <c r="NXW152" s="383"/>
      <c r="NXX152" s="383"/>
      <c r="NXY152" s="383"/>
      <c r="NXZ152" s="383"/>
      <c r="NYA152" s="383"/>
      <c r="NYB152" s="383"/>
      <c r="NYC152" s="383"/>
      <c r="NYD152" s="383"/>
      <c r="NYE152" s="383"/>
      <c r="NYF152" s="383"/>
      <c r="NYG152" s="383"/>
      <c r="NYH152" s="383"/>
      <c r="NYI152" s="383"/>
      <c r="NYJ152" s="383"/>
      <c r="NYK152" s="383"/>
      <c r="NYL152" s="383"/>
      <c r="NYM152" s="383"/>
      <c r="NYN152" s="383"/>
      <c r="NYO152" s="383"/>
      <c r="NYP152" s="383"/>
      <c r="NYQ152" s="383"/>
      <c r="NYR152" s="383"/>
      <c r="NYS152" s="383"/>
      <c r="NYT152" s="383"/>
      <c r="NYU152" s="383"/>
      <c r="NYV152" s="383"/>
      <c r="NYW152" s="383"/>
      <c r="NYX152" s="383"/>
      <c r="NYY152" s="383"/>
      <c r="NYZ152" s="383"/>
      <c r="NZA152" s="383"/>
      <c r="NZB152" s="383"/>
      <c r="NZC152" s="383"/>
      <c r="NZD152" s="383"/>
      <c r="NZE152" s="383"/>
      <c r="NZF152" s="383"/>
      <c r="NZG152" s="383"/>
      <c r="NZH152" s="383"/>
      <c r="NZI152" s="383"/>
      <c r="NZJ152" s="383"/>
      <c r="NZK152" s="383"/>
      <c r="NZL152" s="383"/>
      <c r="NZM152" s="383"/>
      <c r="NZN152" s="383"/>
      <c r="NZO152" s="383"/>
      <c r="NZP152" s="383"/>
      <c r="NZQ152" s="383"/>
      <c r="NZR152" s="383"/>
      <c r="NZS152" s="383"/>
      <c r="NZT152" s="383"/>
      <c r="NZU152" s="383"/>
      <c r="NZV152" s="383"/>
      <c r="NZW152" s="383"/>
      <c r="NZX152" s="383"/>
      <c r="NZY152" s="383"/>
      <c r="NZZ152" s="383"/>
      <c r="OAA152" s="383"/>
      <c r="OAB152" s="383"/>
      <c r="OAC152" s="383"/>
      <c r="OAD152" s="383"/>
      <c r="OAE152" s="383"/>
      <c r="OAF152" s="383"/>
      <c r="OAG152" s="383"/>
      <c r="OAH152" s="383"/>
      <c r="OAI152" s="383"/>
      <c r="OAJ152" s="383"/>
      <c r="OAK152" s="383"/>
      <c r="OAL152" s="383"/>
      <c r="OAM152" s="383"/>
      <c r="OAN152" s="383"/>
      <c r="OAO152" s="383"/>
      <c r="OAP152" s="383"/>
      <c r="OAQ152" s="383"/>
      <c r="OAR152" s="383"/>
      <c r="OAS152" s="383"/>
      <c r="OAT152" s="383"/>
      <c r="OAU152" s="383"/>
      <c r="OAV152" s="383"/>
      <c r="OAW152" s="383"/>
      <c r="OAX152" s="383"/>
      <c r="OAY152" s="383"/>
      <c r="OAZ152" s="383"/>
      <c r="OBA152" s="383"/>
      <c r="OBB152" s="383"/>
      <c r="OBC152" s="383"/>
      <c r="OBD152" s="383"/>
      <c r="OBE152" s="383"/>
      <c r="OBF152" s="383"/>
      <c r="OBG152" s="383"/>
      <c r="OBH152" s="383"/>
      <c r="OBI152" s="383"/>
      <c r="OBJ152" s="383"/>
      <c r="OBK152" s="383"/>
      <c r="OBL152" s="383"/>
      <c r="OBM152" s="383"/>
      <c r="OBN152" s="383"/>
      <c r="OBO152" s="383"/>
      <c r="OBP152" s="383"/>
      <c r="OBQ152" s="383"/>
      <c r="OBR152" s="383"/>
      <c r="OBS152" s="383"/>
      <c r="OBT152" s="383"/>
      <c r="OBU152" s="383"/>
      <c r="OBV152" s="383"/>
      <c r="OBW152" s="383"/>
      <c r="OBX152" s="383"/>
      <c r="OBY152" s="383"/>
      <c r="OBZ152" s="383"/>
      <c r="OCA152" s="383"/>
      <c r="OCB152" s="383"/>
      <c r="OCC152" s="383"/>
      <c r="OCD152" s="383"/>
      <c r="OCE152" s="383"/>
      <c r="OCF152" s="383"/>
      <c r="OCG152" s="383"/>
      <c r="OCH152" s="383"/>
      <c r="OCI152" s="383"/>
      <c r="OCJ152" s="383"/>
      <c r="OCK152" s="383"/>
      <c r="OCL152" s="383"/>
      <c r="OCM152" s="383"/>
      <c r="OCN152" s="383"/>
      <c r="OCO152" s="383"/>
      <c r="OCP152" s="383"/>
      <c r="OCQ152" s="383"/>
      <c r="OCR152" s="383"/>
      <c r="OCS152" s="383"/>
      <c r="OCT152" s="383"/>
      <c r="OCU152" s="383"/>
      <c r="OCV152" s="383"/>
      <c r="OCW152" s="383"/>
      <c r="OCX152" s="383"/>
      <c r="OCY152" s="383"/>
      <c r="OCZ152" s="383"/>
      <c r="ODA152" s="383"/>
      <c r="ODB152" s="383"/>
      <c r="ODC152" s="383"/>
      <c r="ODD152" s="383"/>
      <c r="ODE152" s="383"/>
      <c r="ODF152" s="383"/>
      <c r="ODG152" s="383"/>
      <c r="ODH152" s="383"/>
      <c r="ODI152" s="383"/>
      <c r="ODJ152" s="383"/>
      <c r="ODK152" s="383"/>
      <c r="ODL152" s="383"/>
      <c r="ODM152" s="383"/>
      <c r="ODN152" s="383"/>
      <c r="ODO152" s="383"/>
      <c r="ODP152" s="383"/>
      <c r="ODQ152" s="383"/>
      <c r="ODR152" s="383"/>
      <c r="ODS152" s="383"/>
      <c r="ODT152" s="383"/>
      <c r="ODU152" s="383"/>
      <c r="ODV152" s="383"/>
      <c r="ODW152" s="383"/>
      <c r="ODX152" s="383"/>
      <c r="ODY152" s="383"/>
      <c r="ODZ152" s="383"/>
      <c r="OEA152" s="383"/>
      <c r="OEB152" s="383"/>
      <c r="OEC152" s="383"/>
      <c r="OED152" s="383"/>
      <c r="OEE152" s="383"/>
      <c r="OEF152" s="383"/>
      <c r="OEG152" s="383"/>
      <c r="OEH152" s="383"/>
      <c r="OEI152" s="383"/>
      <c r="OEJ152" s="383"/>
      <c r="OEK152" s="383"/>
      <c r="OEL152" s="383"/>
      <c r="OEM152" s="383"/>
      <c r="OEN152" s="383"/>
      <c r="OEO152" s="383"/>
      <c r="OEP152" s="383"/>
      <c r="OEQ152" s="383"/>
      <c r="OER152" s="383"/>
      <c r="OES152" s="383"/>
      <c r="OET152" s="383"/>
      <c r="OEU152" s="383"/>
      <c r="OEV152" s="383"/>
      <c r="OEW152" s="383"/>
      <c r="OEX152" s="383"/>
      <c r="OEY152" s="383"/>
      <c r="OEZ152" s="383"/>
      <c r="OFA152" s="383"/>
      <c r="OFB152" s="383"/>
      <c r="OFC152" s="383"/>
      <c r="OFD152" s="383"/>
      <c r="OFE152" s="383"/>
      <c r="OFF152" s="383"/>
      <c r="OFG152" s="383"/>
      <c r="OFH152" s="383"/>
      <c r="OFI152" s="383"/>
      <c r="OFJ152" s="383"/>
      <c r="OFK152" s="383"/>
      <c r="OFL152" s="383"/>
      <c r="OFM152" s="383"/>
      <c r="OFN152" s="383"/>
      <c r="OFO152" s="383"/>
      <c r="OFP152" s="383"/>
      <c r="OFQ152" s="383"/>
      <c r="OFR152" s="383"/>
      <c r="OFS152" s="383"/>
      <c r="OFT152" s="383"/>
      <c r="OFU152" s="383"/>
      <c r="OFV152" s="383"/>
      <c r="OFW152" s="383"/>
      <c r="OFX152" s="383"/>
      <c r="OFY152" s="383"/>
      <c r="OFZ152" s="383"/>
      <c r="OGA152" s="383"/>
      <c r="OGB152" s="383"/>
      <c r="OGC152" s="383"/>
      <c r="OGD152" s="383"/>
      <c r="OGE152" s="383"/>
      <c r="OGF152" s="383"/>
      <c r="OGG152" s="383"/>
      <c r="OGH152" s="383"/>
      <c r="OGI152" s="383"/>
      <c r="OGJ152" s="383"/>
      <c r="OGK152" s="383"/>
      <c r="OGL152" s="383"/>
      <c r="OGM152" s="383"/>
      <c r="OGN152" s="383"/>
      <c r="OGO152" s="383"/>
      <c r="OGP152" s="383"/>
      <c r="OGQ152" s="383"/>
      <c r="OGR152" s="383"/>
      <c r="OGS152" s="383"/>
      <c r="OGT152" s="383"/>
      <c r="OGU152" s="383"/>
      <c r="OGV152" s="383"/>
      <c r="OGW152" s="383"/>
      <c r="OGX152" s="383"/>
      <c r="OGY152" s="383"/>
      <c r="OGZ152" s="383"/>
      <c r="OHA152" s="383"/>
      <c r="OHB152" s="383"/>
      <c r="OHC152" s="383"/>
      <c r="OHD152" s="383"/>
      <c r="OHE152" s="383"/>
      <c r="OHF152" s="383"/>
      <c r="OHG152" s="383"/>
      <c r="OHH152" s="383"/>
      <c r="OHI152" s="383"/>
      <c r="OHJ152" s="383"/>
      <c r="OHK152" s="383"/>
      <c r="OHL152" s="383"/>
      <c r="OHM152" s="383"/>
      <c r="OHN152" s="383"/>
      <c r="OHO152" s="383"/>
      <c r="OHP152" s="383"/>
      <c r="OHQ152" s="383"/>
      <c r="OHR152" s="383"/>
      <c r="OHS152" s="383"/>
      <c r="OHT152" s="383"/>
      <c r="OHU152" s="383"/>
      <c r="OHV152" s="383"/>
      <c r="OHW152" s="383"/>
      <c r="OHX152" s="383"/>
      <c r="OHY152" s="383"/>
      <c r="OHZ152" s="383"/>
      <c r="OIA152" s="383"/>
      <c r="OIB152" s="383"/>
      <c r="OIC152" s="383"/>
      <c r="OID152" s="383"/>
      <c r="OIE152" s="383"/>
      <c r="OIF152" s="383"/>
      <c r="OIG152" s="383"/>
      <c r="OIH152" s="383"/>
      <c r="OII152" s="383"/>
      <c r="OIJ152" s="383"/>
      <c r="OIK152" s="383"/>
      <c r="OIL152" s="383"/>
      <c r="OIM152" s="383"/>
      <c r="OIN152" s="383"/>
      <c r="OIO152" s="383"/>
      <c r="OIP152" s="383"/>
      <c r="OIQ152" s="383"/>
      <c r="OIR152" s="383"/>
      <c r="OIS152" s="383"/>
      <c r="OIT152" s="383"/>
      <c r="OIU152" s="383"/>
      <c r="OIV152" s="383"/>
      <c r="OIW152" s="383"/>
      <c r="OIX152" s="383"/>
      <c r="OIY152" s="383"/>
      <c r="OIZ152" s="383"/>
      <c r="OJA152" s="383"/>
      <c r="OJB152" s="383"/>
      <c r="OJC152" s="383"/>
      <c r="OJD152" s="383"/>
      <c r="OJE152" s="383"/>
      <c r="OJF152" s="383"/>
      <c r="OJG152" s="383"/>
      <c r="OJH152" s="383"/>
      <c r="OJI152" s="383"/>
      <c r="OJJ152" s="383"/>
      <c r="OJK152" s="383"/>
      <c r="OJL152" s="383"/>
      <c r="OJM152" s="383"/>
      <c r="OJN152" s="383"/>
      <c r="OJO152" s="383"/>
      <c r="OJP152" s="383"/>
      <c r="OJQ152" s="383"/>
      <c r="OJR152" s="383"/>
      <c r="OJS152" s="383"/>
      <c r="OJT152" s="383"/>
      <c r="OJU152" s="383"/>
      <c r="OJV152" s="383"/>
      <c r="OJW152" s="383"/>
      <c r="OJX152" s="383"/>
      <c r="OJY152" s="383"/>
      <c r="OJZ152" s="383"/>
      <c r="OKA152" s="383"/>
      <c r="OKB152" s="383"/>
      <c r="OKC152" s="383"/>
      <c r="OKD152" s="383"/>
      <c r="OKE152" s="383"/>
      <c r="OKF152" s="383"/>
      <c r="OKG152" s="383"/>
      <c r="OKH152" s="383"/>
      <c r="OKI152" s="383"/>
      <c r="OKJ152" s="383"/>
      <c r="OKK152" s="383"/>
      <c r="OKL152" s="383"/>
      <c r="OKM152" s="383"/>
      <c r="OKN152" s="383"/>
      <c r="OKO152" s="383"/>
      <c r="OKP152" s="383"/>
      <c r="OKQ152" s="383"/>
      <c r="OKR152" s="383"/>
      <c r="OKS152" s="383"/>
      <c r="OKT152" s="383"/>
      <c r="OKU152" s="383"/>
      <c r="OKV152" s="383"/>
      <c r="OKW152" s="383"/>
      <c r="OKX152" s="383"/>
      <c r="OKY152" s="383"/>
      <c r="OKZ152" s="383"/>
      <c r="OLA152" s="383"/>
      <c r="OLB152" s="383"/>
      <c r="OLC152" s="383"/>
      <c r="OLD152" s="383"/>
      <c r="OLE152" s="383"/>
      <c r="OLF152" s="383"/>
      <c r="OLG152" s="383"/>
      <c r="OLH152" s="383"/>
      <c r="OLI152" s="383"/>
      <c r="OLJ152" s="383"/>
      <c r="OLK152" s="383"/>
      <c r="OLL152" s="383"/>
      <c r="OLM152" s="383"/>
      <c r="OLN152" s="383"/>
      <c r="OLO152" s="383"/>
      <c r="OLP152" s="383"/>
      <c r="OLQ152" s="383"/>
      <c r="OLR152" s="383"/>
      <c r="OLS152" s="383"/>
      <c r="OLT152" s="383"/>
      <c r="OLU152" s="383"/>
      <c r="OLV152" s="383"/>
      <c r="OLW152" s="383"/>
      <c r="OLX152" s="383"/>
      <c r="OLY152" s="383"/>
      <c r="OLZ152" s="383"/>
      <c r="OMA152" s="383"/>
      <c r="OMB152" s="383"/>
      <c r="OMC152" s="383"/>
      <c r="OMD152" s="383"/>
      <c r="OME152" s="383"/>
      <c r="OMF152" s="383"/>
      <c r="OMG152" s="383"/>
      <c r="OMH152" s="383"/>
      <c r="OMI152" s="383"/>
      <c r="OMJ152" s="383"/>
      <c r="OMK152" s="383"/>
      <c r="OML152" s="383"/>
      <c r="OMM152" s="383"/>
      <c r="OMN152" s="383"/>
      <c r="OMO152" s="383"/>
      <c r="OMP152" s="383"/>
      <c r="OMQ152" s="383"/>
      <c r="OMR152" s="383"/>
      <c r="OMS152" s="383"/>
      <c r="OMT152" s="383"/>
      <c r="OMU152" s="383"/>
      <c r="OMV152" s="383"/>
      <c r="OMW152" s="383"/>
      <c r="OMX152" s="383"/>
      <c r="OMY152" s="383"/>
      <c r="OMZ152" s="383"/>
      <c r="ONA152" s="383"/>
      <c r="ONB152" s="383"/>
      <c r="ONC152" s="383"/>
      <c r="OND152" s="383"/>
      <c r="ONE152" s="383"/>
      <c r="ONF152" s="383"/>
      <c r="ONG152" s="383"/>
      <c r="ONH152" s="383"/>
      <c r="ONI152" s="383"/>
      <c r="ONJ152" s="383"/>
      <c r="ONK152" s="383"/>
      <c r="ONL152" s="383"/>
      <c r="ONM152" s="383"/>
      <c r="ONN152" s="383"/>
      <c r="ONO152" s="383"/>
      <c r="ONP152" s="383"/>
      <c r="ONQ152" s="383"/>
      <c r="ONR152" s="383"/>
      <c r="ONS152" s="383"/>
      <c r="ONT152" s="383"/>
      <c r="ONU152" s="383"/>
      <c r="ONV152" s="383"/>
      <c r="ONW152" s="383"/>
      <c r="ONX152" s="383"/>
      <c r="ONY152" s="383"/>
      <c r="ONZ152" s="383"/>
      <c r="OOA152" s="383"/>
      <c r="OOB152" s="383"/>
      <c r="OOC152" s="383"/>
      <c r="OOD152" s="383"/>
      <c r="OOE152" s="383"/>
      <c r="OOF152" s="383"/>
      <c r="OOG152" s="383"/>
      <c r="OOH152" s="383"/>
      <c r="OOI152" s="383"/>
      <c r="OOJ152" s="383"/>
      <c r="OOK152" s="383"/>
      <c r="OOL152" s="383"/>
      <c r="OOM152" s="383"/>
      <c r="OON152" s="383"/>
      <c r="OOO152" s="383"/>
      <c r="OOP152" s="383"/>
      <c r="OOQ152" s="383"/>
      <c r="OOR152" s="383"/>
      <c r="OOS152" s="383"/>
      <c r="OOT152" s="383"/>
      <c r="OOU152" s="383"/>
      <c r="OOV152" s="383"/>
      <c r="OOW152" s="383"/>
      <c r="OOX152" s="383"/>
      <c r="OOY152" s="383"/>
      <c r="OOZ152" s="383"/>
      <c r="OPA152" s="383"/>
      <c r="OPB152" s="383"/>
      <c r="OPC152" s="383"/>
      <c r="OPD152" s="383"/>
      <c r="OPE152" s="383"/>
      <c r="OPF152" s="383"/>
      <c r="OPG152" s="383"/>
      <c r="OPH152" s="383"/>
      <c r="OPI152" s="383"/>
      <c r="OPJ152" s="383"/>
      <c r="OPK152" s="383"/>
      <c r="OPL152" s="383"/>
      <c r="OPM152" s="383"/>
      <c r="OPN152" s="383"/>
      <c r="OPO152" s="383"/>
      <c r="OPP152" s="383"/>
      <c r="OPQ152" s="383"/>
      <c r="OPR152" s="383"/>
      <c r="OPS152" s="383"/>
      <c r="OPT152" s="383"/>
      <c r="OPU152" s="383"/>
      <c r="OPV152" s="383"/>
      <c r="OPW152" s="383"/>
      <c r="OPX152" s="383"/>
      <c r="OPY152" s="383"/>
      <c r="OPZ152" s="383"/>
      <c r="OQA152" s="383"/>
      <c r="OQB152" s="383"/>
      <c r="OQC152" s="383"/>
      <c r="OQD152" s="383"/>
      <c r="OQE152" s="383"/>
      <c r="OQF152" s="383"/>
      <c r="OQG152" s="383"/>
      <c r="OQH152" s="383"/>
      <c r="OQI152" s="383"/>
      <c r="OQJ152" s="383"/>
      <c r="OQK152" s="383"/>
      <c r="OQL152" s="383"/>
      <c r="OQM152" s="383"/>
      <c r="OQN152" s="383"/>
      <c r="OQO152" s="383"/>
      <c r="OQP152" s="383"/>
      <c r="OQQ152" s="383"/>
      <c r="OQR152" s="383"/>
      <c r="OQS152" s="383"/>
      <c r="OQT152" s="383"/>
      <c r="OQU152" s="383"/>
      <c r="OQV152" s="383"/>
      <c r="OQW152" s="383"/>
      <c r="OQX152" s="383"/>
      <c r="OQY152" s="383"/>
      <c r="OQZ152" s="383"/>
      <c r="ORA152" s="383"/>
      <c r="ORB152" s="383"/>
      <c r="ORC152" s="383"/>
      <c r="ORD152" s="383"/>
      <c r="ORE152" s="383"/>
      <c r="ORF152" s="383"/>
      <c r="ORG152" s="383"/>
      <c r="ORH152" s="383"/>
      <c r="ORI152" s="383"/>
      <c r="ORJ152" s="383"/>
      <c r="ORK152" s="383"/>
      <c r="ORL152" s="383"/>
      <c r="ORM152" s="383"/>
      <c r="ORN152" s="383"/>
      <c r="ORO152" s="383"/>
      <c r="ORP152" s="383"/>
      <c r="ORQ152" s="383"/>
      <c r="ORR152" s="383"/>
      <c r="ORS152" s="383"/>
      <c r="ORT152" s="383"/>
      <c r="ORU152" s="383"/>
      <c r="ORV152" s="383"/>
      <c r="ORW152" s="383"/>
      <c r="ORX152" s="383"/>
      <c r="ORY152" s="383"/>
      <c r="ORZ152" s="383"/>
      <c r="OSA152" s="383"/>
      <c r="OSB152" s="383"/>
      <c r="OSC152" s="383"/>
      <c r="OSD152" s="383"/>
      <c r="OSE152" s="383"/>
      <c r="OSF152" s="383"/>
      <c r="OSG152" s="383"/>
      <c r="OSH152" s="383"/>
      <c r="OSI152" s="383"/>
      <c r="OSJ152" s="383"/>
      <c r="OSK152" s="383"/>
      <c r="OSL152" s="383"/>
      <c r="OSM152" s="383"/>
      <c r="OSN152" s="383"/>
      <c r="OSO152" s="383"/>
      <c r="OSP152" s="383"/>
      <c r="OSQ152" s="383"/>
      <c r="OSR152" s="383"/>
      <c r="OSS152" s="383"/>
      <c r="OST152" s="383"/>
      <c r="OSU152" s="383"/>
      <c r="OSV152" s="383"/>
      <c r="OSW152" s="383"/>
      <c r="OSX152" s="383"/>
      <c r="OSY152" s="383"/>
      <c r="OSZ152" s="383"/>
      <c r="OTA152" s="383"/>
      <c r="OTB152" s="383"/>
      <c r="OTC152" s="383"/>
      <c r="OTD152" s="383"/>
      <c r="OTE152" s="383"/>
      <c r="OTF152" s="383"/>
      <c r="OTG152" s="383"/>
      <c r="OTH152" s="383"/>
      <c r="OTI152" s="383"/>
      <c r="OTJ152" s="383"/>
      <c r="OTK152" s="383"/>
      <c r="OTL152" s="383"/>
      <c r="OTM152" s="383"/>
      <c r="OTN152" s="383"/>
      <c r="OTO152" s="383"/>
      <c r="OTP152" s="383"/>
      <c r="OTQ152" s="383"/>
      <c r="OTR152" s="383"/>
      <c r="OTS152" s="383"/>
      <c r="OTT152" s="383"/>
      <c r="OTU152" s="383"/>
      <c r="OTV152" s="383"/>
      <c r="OTW152" s="383"/>
      <c r="OTX152" s="383"/>
      <c r="OTY152" s="383"/>
      <c r="OTZ152" s="383"/>
      <c r="OUA152" s="383"/>
      <c r="OUB152" s="383"/>
      <c r="OUC152" s="383"/>
      <c r="OUD152" s="383"/>
      <c r="OUE152" s="383"/>
      <c r="OUF152" s="383"/>
      <c r="OUG152" s="383"/>
      <c r="OUH152" s="383"/>
      <c r="OUI152" s="383"/>
      <c r="OUJ152" s="383"/>
      <c r="OUK152" s="383"/>
      <c r="OUL152" s="383"/>
      <c r="OUM152" s="383"/>
      <c r="OUN152" s="383"/>
      <c r="OUO152" s="383"/>
      <c r="OUP152" s="383"/>
      <c r="OUQ152" s="383"/>
      <c r="OUR152" s="383"/>
      <c r="OUS152" s="383"/>
      <c r="OUT152" s="383"/>
      <c r="OUU152" s="383"/>
      <c r="OUV152" s="383"/>
      <c r="OUW152" s="383"/>
      <c r="OUX152" s="383"/>
      <c r="OUY152" s="383"/>
      <c r="OUZ152" s="383"/>
      <c r="OVA152" s="383"/>
      <c r="OVB152" s="383"/>
      <c r="OVC152" s="383"/>
      <c r="OVD152" s="383"/>
      <c r="OVE152" s="383"/>
      <c r="OVF152" s="383"/>
      <c r="OVG152" s="383"/>
      <c r="OVH152" s="383"/>
      <c r="OVI152" s="383"/>
      <c r="OVJ152" s="383"/>
      <c r="OVK152" s="383"/>
      <c r="OVL152" s="383"/>
      <c r="OVM152" s="383"/>
      <c r="OVN152" s="383"/>
      <c r="OVO152" s="383"/>
      <c r="OVP152" s="383"/>
      <c r="OVQ152" s="383"/>
      <c r="OVR152" s="383"/>
      <c r="OVS152" s="383"/>
      <c r="OVT152" s="383"/>
      <c r="OVU152" s="383"/>
      <c r="OVV152" s="383"/>
      <c r="OVW152" s="383"/>
      <c r="OVX152" s="383"/>
      <c r="OVY152" s="383"/>
      <c r="OVZ152" s="383"/>
      <c r="OWA152" s="383"/>
      <c r="OWB152" s="383"/>
      <c r="OWC152" s="383"/>
      <c r="OWD152" s="383"/>
      <c r="OWE152" s="383"/>
      <c r="OWF152" s="383"/>
      <c r="OWG152" s="383"/>
      <c r="OWH152" s="383"/>
      <c r="OWI152" s="383"/>
      <c r="OWJ152" s="383"/>
      <c r="OWK152" s="383"/>
      <c r="OWL152" s="383"/>
      <c r="OWM152" s="383"/>
      <c r="OWN152" s="383"/>
      <c r="OWO152" s="383"/>
      <c r="OWP152" s="383"/>
      <c r="OWQ152" s="383"/>
      <c r="OWR152" s="383"/>
      <c r="OWS152" s="383"/>
      <c r="OWT152" s="383"/>
      <c r="OWU152" s="383"/>
      <c r="OWV152" s="383"/>
      <c r="OWW152" s="383"/>
      <c r="OWX152" s="383"/>
      <c r="OWY152" s="383"/>
      <c r="OWZ152" s="383"/>
      <c r="OXA152" s="383"/>
      <c r="OXB152" s="383"/>
      <c r="OXC152" s="383"/>
      <c r="OXD152" s="383"/>
      <c r="OXE152" s="383"/>
      <c r="OXF152" s="383"/>
      <c r="OXG152" s="383"/>
      <c r="OXH152" s="383"/>
      <c r="OXI152" s="383"/>
      <c r="OXJ152" s="383"/>
      <c r="OXK152" s="383"/>
      <c r="OXL152" s="383"/>
      <c r="OXM152" s="383"/>
      <c r="OXN152" s="383"/>
      <c r="OXO152" s="383"/>
      <c r="OXP152" s="383"/>
      <c r="OXQ152" s="383"/>
      <c r="OXR152" s="383"/>
      <c r="OXS152" s="383"/>
      <c r="OXT152" s="383"/>
      <c r="OXU152" s="383"/>
      <c r="OXV152" s="383"/>
      <c r="OXW152" s="383"/>
      <c r="OXX152" s="383"/>
      <c r="OXY152" s="383"/>
      <c r="OXZ152" s="383"/>
      <c r="OYA152" s="383"/>
      <c r="OYB152" s="383"/>
      <c r="OYC152" s="383"/>
      <c r="OYD152" s="383"/>
      <c r="OYE152" s="383"/>
      <c r="OYF152" s="383"/>
      <c r="OYG152" s="383"/>
      <c r="OYH152" s="383"/>
      <c r="OYI152" s="383"/>
      <c r="OYJ152" s="383"/>
      <c r="OYK152" s="383"/>
      <c r="OYL152" s="383"/>
      <c r="OYM152" s="383"/>
      <c r="OYN152" s="383"/>
      <c r="OYO152" s="383"/>
      <c r="OYP152" s="383"/>
      <c r="OYQ152" s="383"/>
      <c r="OYR152" s="383"/>
      <c r="OYS152" s="383"/>
      <c r="OYT152" s="383"/>
      <c r="OYU152" s="383"/>
      <c r="OYV152" s="383"/>
      <c r="OYW152" s="383"/>
      <c r="OYX152" s="383"/>
      <c r="OYY152" s="383"/>
      <c r="OYZ152" s="383"/>
      <c r="OZA152" s="383"/>
      <c r="OZB152" s="383"/>
      <c r="OZC152" s="383"/>
      <c r="OZD152" s="383"/>
      <c r="OZE152" s="383"/>
      <c r="OZF152" s="383"/>
      <c r="OZG152" s="383"/>
      <c r="OZH152" s="383"/>
      <c r="OZI152" s="383"/>
      <c r="OZJ152" s="383"/>
      <c r="OZK152" s="383"/>
      <c r="OZL152" s="383"/>
      <c r="OZM152" s="383"/>
      <c r="OZN152" s="383"/>
      <c r="OZO152" s="383"/>
      <c r="OZP152" s="383"/>
      <c r="OZQ152" s="383"/>
      <c r="OZR152" s="383"/>
      <c r="OZS152" s="383"/>
      <c r="OZT152" s="383"/>
      <c r="OZU152" s="383"/>
      <c r="OZV152" s="383"/>
      <c r="OZW152" s="383"/>
      <c r="OZX152" s="383"/>
      <c r="OZY152" s="383"/>
      <c r="OZZ152" s="383"/>
      <c r="PAA152" s="383"/>
      <c r="PAB152" s="383"/>
      <c r="PAC152" s="383"/>
      <c r="PAD152" s="383"/>
      <c r="PAE152" s="383"/>
      <c r="PAF152" s="383"/>
      <c r="PAG152" s="383"/>
      <c r="PAH152" s="383"/>
      <c r="PAI152" s="383"/>
      <c r="PAJ152" s="383"/>
      <c r="PAK152" s="383"/>
      <c r="PAL152" s="383"/>
      <c r="PAM152" s="383"/>
      <c r="PAN152" s="383"/>
      <c r="PAO152" s="383"/>
      <c r="PAP152" s="383"/>
      <c r="PAQ152" s="383"/>
      <c r="PAR152" s="383"/>
      <c r="PAS152" s="383"/>
      <c r="PAT152" s="383"/>
      <c r="PAU152" s="383"/>
      <c r="PAV152" s="383"/>
      <c r="PAW152" s="383"/>
      <c r="PAX152" s="383"/>
      <c r="PAY152" s="383"/>
      <c r="PAZ152" s="383"/>
      <c r="PBA152" s="383"/>
      <c r="PBB152" s="383"/>
      <c r="PBC152" s="383"/>
      <c r="PBD152" s="383"/>
      <c r="PBE152" s="383"/>
      <c r="PBF152" s="383"/>
      <c r="PBG152" s="383"/>
      <c r="PBH152" s="383"/>
      <c r="PBI152" s="383"/>
      <c r="PBJ152" s="383"/>
      <c r="PBK152" s="383"/>
      <c r="PBL152" s="383"/>
      <c r="PBM152" s="383"/>
      <c r="PBN152" s="383"/>
      <c r="PBO152" s="383"/>
      <c r="PBP152" s="383"/>
      <c r="PBQ152" s="383"/>
      <c r="PBR152" s="383"/>
      <c r="PBS152" s="383"/>
      <c r="PBT152" s="383"/>
      <c r="PBU152" s="383"/>
      <c r="PBV152" s="383"/>
      <c r="PBW152" s="383"/>
      <c r="PBX152" s="383"/>
      <c r="PBY152" s="383"/>
      <c r="PBZ152" s="383"/>
      <c r="PCA152" s="383"/>
      <c r="PCB152" s="383"/>
      <c r="PCC152" s="383"/>
      <c r="PCD152" s="383"/>
      <c r="PCE152" s="383"/>
      <c r="PCF152" s="383"/>
      <c r="PCG152" s="383"/>
      <c r="PCH152" s="383"/>
      <c r="PCI152" s="383"/>
      <c r="PCJ152" s="383"/>
      <c r="PCK152" s="383"/>
      <c r="PCL152" s="383"/>
      <c r="PCM152" s="383"/>
      <c r="PCN152" s="383"/>
      <c r="PCO152" s="383"/>
      <c r="PCP152" s="383"/>
      <c r="PCQ152" s="383"/>
      <c r="PCR152" s="383"/>
      <c r="PCS152" s="383"/>
      <c r="PCT152" s="383"/>
      <c r="PCU152" s="383"/>
      <c r="PCV152" s="383"/>
      <c r="PCW152" s="383"/>
      <c r="PCX152" s="383"/>
      <c r="PCY152" s="383"/>
      <c r="PCZ152" s="383"/>
      <c r="PDA152" s="383"/>
      <c r="PDB152" s="383"/>
      <c r="PDC152" s="383"/>
      <c r="PDD152" s="383"/>
      <c r="PDE152" s="383"/>
      <c r="PDF152" s="383"/>
      <c r="PDG152" s="383"/>
      <c r="PDH152" s="383"/>
      <c r="PDI152" s="383"/>
      <c r="PDJ152" s="383"/>
      <c r="PDK152" s="383"/>
      <c r="PDL152" s="383"/>
      <c r="PDM152" s="383"/>
      <c r="PDN152" s="383"/>
      <c r="PDO152" s="383"/>
      <c r="PDP152" s="383"/>
      <c r="PDQ152" s="383"/>
      <c r="PDR152" s="383"/>
      <c r="PDS152" s="383"/>
      <c r="PDT152" s="383"/>
      <c r="PDU152" s="383"/>
      <c r="PDV152" s="383"/>
      <c r="PDW152" s="383"/>
      <c r="PDX152" s="383"/>
      <c r="PDY152" s="383"/>
      <c r="PDZ152" s="383"/>
      <c r="PEA152" s="383"/>
      <c r="PEB152" s="383"/>
      <c r="PEC152" s="383"/>
      <c r="PED152" s="383"/>
      <c r="PEE152" s="383"/>
      <c r="PEF152" s="383"/>
      <c r="PEG152" s="383"/>
      <c r="PEH152" s="383"/>
      <c r="PEI152" s="383"/>
      <c r="PEJ152" s="383"/>
      <c r="PEK152" s="383"/>
      <c r="PEL152" s="383"/>
      <c r="PEM152" s="383"/>
      <c r="PEN152" s="383"/>
      <c r="PEO152" s="383"/>
      <c r="PEP152" s="383"/>
      <c r="PEQ152" s="383"/>
      <c r="PER152" s="383"/>
      <c r="PES152" s="383"/>
      <c r="PET152" s="383"/>
      <c r="PEU152" s="383"/>
      <c r="PEV152" s="383"/>
      <c r="PEW152" s="383"/>
      <c r="PEX152" s="383"/>
      <c r="PEY152" s="383"/>
      <c r="PEZ152" s="383"/>
      <c r="PFA152" s="383"/>
      <c r="PFB152" s="383"/>
      <c r="PFC152" s="383"/>
      <c r="PFD152" s="383"/>
      <c r="PFE152" s="383"/>
      <c r="PFF152" s="383"/>
      <c r="PFG152" s="383"/>
      <c r="PFH152" s="383"/>
      <c r="PFI152" s="383"/>
      <c r="PFJ152" s="383"/>
      <c r="PFK152" s="383"/>
      <c r="PFL152" s="383"/>
      <c r="PFM152" s="383"/>
      <c r="PFN152" s="383"/>
      <c r="PFO152" s="383"/>
      <c r="PFP152" s="383"/>
      <c r="PFQ152" s="383"/>
      <c r="PFR152" s="383"/>
      <c r="PFS152" s="383"/>
      <c r="PFT152" s="383"/>
      <c r="PFU152" s="383"/>
      <c r="PFV152" s="383"/>
      <c r="PFW152" s="383"/>
      <c r="PFX152" s="383"/>
      <c r="PFY152" s="383"/>
      <c r="PFZ152" s="383"/>
      <c r="PGA152" s="383"/>
      <c r="PGB152" s="383"/>
      <c r="PGC152" s="383"/>
      <c r="PGD152" s="383"/>
      <c r="PGE152" s="383"/>
      <c r="PGF152" s="383"/>
      <c r="PGG152" s="383"/>
      <c r="PGH152" s="383"/>
      <c r="PGI152" s="383"/>
      <c r="PGJ152" s="383"/>
      <c r="PGK152" s="383"/>
      <c r="PGL152" s="383"/>
      <c r="PGM152" s="383"/>
      <c r="PGN152" s="383"/>
      <c r="PGO152" s="383"/>
      <c r="PGP152" s="383"/>
      <c r="PGQ152" s="383"/>
      <c r="PGR152" s="383"/>
      <c r="PGS152" s="383"/>
      <c r="PGT152" s="383"/>
      <c r="PGU152" s="383"/>
      <c r="PGV152" s="383"/>
      <c r="PGW152" s="383"/>
      <c r="PGX152" s="383"/>
      <c r="PGY152" s="383"/>
      <c r="PGZ152" s="383"/>
      <c r="PHA152" s="383"/>
      <c r="PHB152" s="383"/>
      <c r="PHC152" s="383"/>
      <c r="PHD152" s="383"/>
      <c r="PHE152" s="383"/>
      <c r="PHF152" s="383"/>
      <c r="PHG152" s="383"/>
      <c r="PHH152" s="383"/>
      <c r="PHI152" s="383"/>
      <c r="PHJ152" s="383"/>
      <c r="PHK152" s="383"/>
      <c r="PHL152" s="383"/>
      <c r="PHM152" s="383"/>
      <c r="PHN152" s="383"/>
      <c r="PHO152" s="383"/>
      <c r="PHP152" s="383"/>
      <c r="PHQ152" s="383"/>
      <c r="PHR152" s="383"/>
      <c r="PHS152" s="383"/>
      <c r="PHT152" s="383"/>
      <c r="PHU152" s="383"/>
      <c r="PHV152" s="383"/>
      <c r="PHW152" s="383"/>
      <c r="PHX152" s="383"/>
      <c r="PHY152" s="383"/>
      <c r="PHZ152" s="383"/>
      <c r="PIA152" s="383"/>
      <c r="PIB152" s="383"/>
      <c r="PIC152" s="383"/>
      <c r="PID152" s="383"/>
      <c r="PIE152" s="383"/>
      <c r="PIF152" s="383"/>
      <c r="PIG152" s="383"/>
      <c r="PIH152" s="383"/>
      <c r="PII152" s="383"/>
      <c r="PIJ152" s="383"/>
      <c r="PIK152" s="383"/>
      <c r="PIL152" s="383"/>
      <c r="PIM152" s="383"/>
      <c r="PIN152" s="383"/>
      <c r="PIO152" s="383"/>
      <c r="PIP152" s="383"/>
      <c r="PIQ152" s="383"/>
      <c r="PIR152" s="383"/>
      <c r="PIS152" s="383"/>
      <c r="PIT152" s="383"/>
      <c r="PIU152" s="383"/>
      <c r="PIV152" s="383"/>
      <c r="PIW152" s="383"/>
      <c r="PIX152" s="383"/>
      <c r="PIY152" s="383"/>
      <c r="PIZ152" s="383"/>
      <c r="PJA152" s="383"/>
      <c r="PJB152" s="383"/>
      <c r="PJC152" s="383"/>
      <c r="PJD152" s="383"/>
      <c r="PJE152" s="383"/>
      <c r="PJF152" s="383"/>
      <c r="PJG152" s="383"/>
      <c r="PJH152" s="383"/>
      <c r="PJI152" s="383"/>
      <c r="PJJ152" s="383"/>
      <c r="PJK152" s="383"/>
      <c r="PJL152" s="383"/>
      <c r="PJM152" s="383"/>
      <c r="PJN152" s="383"/>
      <c r="PJO152" s="383"/>
      <c r="PJP152" s="383"/>
      <c r="PJQ152" s="383"/>
      <c r="PJR152" s="383"/>
      <c r="PJS152" s="383"/>
      <c r="PJT152" s="383"/>
      <c r="PJU152" s="383"/>
      <c r="PJV152" s="383"/>
      <c r="PJW152" s="383"/>
      <c r="PJX152" s="383"/>
      <c r="PJY152" s="383"/>
      <c r="PJZ152" s="383"/>
      <c r="PKA152" s="383"/>
      <c r="PKB152" s="383"/>
      <c r="PKC152" s="383"/>
      <c r="PKD152" s="383"/>
      <c r="PKE152" s="383"/>
      <c r="PKF152" s="383"/>
      <c r="PKG152" s="383"/>
      <c r="PKH152" s="383"/>
      <c r="PKI152" s="383"/>
      <c r="PKJ152" s="383"/>
      <c r="PKK152" s="383"/>
      <c r="PKL152" s="383"/>
      <c r="PKM152" s="383"/>
      <c r="PKN152" s="383"/>
      <c r="PKO152" s="383"/>
      <c r="PKP152" s="383"/>
      <c r="PKQ152" s="383"/>
      <c r="PKR152" s="383"/>
      <c r="PKS152" s="383"/>
      <c r="PKT152" s="383"/>
      <c r="PKU152" s="383"/>
      <c r="PKV152" s="383"/>
      <c r="PKW152" s="383"/>
      <c r="PKX152" s="383"/>
      <c r="PKY152" s="383"/>
      <c r="PKZ152" s="383"/>
      <c r="PLA152" s="383"/>
      <c r="PLB152" s="383"/>
      <c r="PLC152" s="383"/>
      <c r="PLD152" s="383"/>
      <c r="PLE152" s="383"/>
      <c r="PLF152" s="383"/>
      <c r="PLG152" s="383"/>
      <c r="PLH152" s="383"/>
      <c r="PLI152" s="383"/>
      <c r="PLJ152" s="383"/>
      <c r="PLK152" s="383"/>
      <c r="PLL152" s="383"/>
      <c r="PLM152" s="383"/>
      <c r="PLN152" s="383"/>
      <c r="PLO152" s="383"/>
      <c r="PLP152" s="383"/>
      <c r="PLQ152" s="383"/>
      <c r="PLR152" s="383"/>
      <c r="PLS152" s="383"/>
      <c r="PLT152" s="383"/>
      <c r="PLU152" s="383"/>
      <c r="PLV152" s="383"/>
      <c r="PLW152" s="383"/>
      <c r="PLX152" s="383"/>
      <c r="PLY152" s="383"/>
      <c r="PLZ152" s="383"/>
      <c r="PMA152" s="383"/>
      <c r="PMB152" s="383"/>
      <c r="PMC152" s="383"/>
      <c r="PMD152" s="383"/>
      <c r="PME152" s="383"/>
      <c r="PMF152" s="383"/>
      <c r="PMG152" s="383"/>
      <c r="PMH152" s="383"/>
      <c r="PMI152" s="383"/>
      <c r="PMJ152" s="383"/>
      <c r="PMK152" s="383"/>
      <c r="PML152" s="383"/>
      <c r="PMM152" s="383"/>
      <c r="PMN152" s="383"/>
      <c r="PMO152" s="383"/>
      <c r="PMP152" s="383"/>
      <c r="PMQ152" s="383"/>
      <c r="PMR152" s="383"/>
      <c r="PMS152" s="383"/>
      <c r="PMT152" s="383"/>
      <c r="PMU152" s="383"/>
      <c r="PMV152" s="383"/>
      <c r="PMW152" s="383"/>
      <c r="PMX152" s="383"/>
      <c r="PMY152" s="383"/>
      <c r="PMZ152" s="383"/>
      <c r="PNA152" s="383"/>
      <c r="PNB152" s="383"/>
      <c r="PNC152" s="383"/>
      <c r="PND152" s="383"/>
      <c r="PNE152" s="383"/>
      <c r="PNF152" s="383"/>
      <c r="PNG152" s="383"/>
      <c r="PNH152" s="383"/>
      <c r="PNI152" s="383"/>
      <c r="PNJ152" s="383"/>
      <c r="PNK152" s="383"/>
      <c r="PNL152" s="383"/>
      <c r="PNM152" s="383"/>
      <c r="PNN152" s="383"/>
      <c r="PNO152" s="383"/>
      <c r="PNP152" s="383"/>
      <c r="PNQ152" s="383"/>
      <c r="PNR152" s="383"/>
      <c r="PNS152" s="383"/>
      <c r="PNT152" s="383"/>
      <c r="PNU152" s="383"/>
      <c r="PNV152" s="383"/>
      <c r="PNW152" s="383"/>
      <c r="PNX152" s="383"/>
      <c r="PNY152" s="383"/>
      <c r="PNZ152" s="383"/>
      <c r="POA152" s="383"/>
      <c r="POB152" s="383"/>
      <c r="POC152" s="383"/>
      <c r="POD152" s="383"/>
      <c r="POE152" s="383"/>
      <c r="POF152" s="383"/>
      <c r="POG152" s="383"/>
      <c r="POH152" s="383"/>
      <c r="POI152" s="383"/>
      <c r="POJ152" s="383"/>
      <c r="POK152" s="383"/>
      <c r="POL152" s="383"/>
      <c r="POM152" s="383"/>
      <c r="PON152" s="383"/>
      <c r="POO152" s="383"/>
      <c r="POP152" s="383"/>
      <c r="POQ152" s="383"/>
      <c r="POR152" s="383"/>
      <c r="POS152" s="383"/>
      <c r="POT152" s="383"/>
      <c r="POU152" s="383"/>
      <c r="POV152" s="383"/>
      <c r="POW152" s="383"/>
      <c r="POX152" s="383"/>
      <c r="POY152" s="383"/>
      <c r="POZ152" s="383"/>
      <c r="PPA152" s="383"/>
      <c r="PPB152" s="383"/>
      <c r="PPC152" s="383"/>
      <c r="PPD152" s="383"/>
      <c r="PPE152" s="383"/>
      <c r="PPF152" s="383"/>
      <c r="PPG152" s="383"/>
      <c r="PPH152" s="383"/>
      <c r="PPI152" s="383"/>
      <c r="PPJ152" s="383"/>
      <c r="PPK152" s="383"/>
      <c r="PPL152" s="383"/>
      <c r="PPM152" s="383"/>
      <c r="PPN152" s="383"/>
      <c r="PPO152" s="383"/>
      <c r="PPP152" s="383"/>
      <c r="PPQ152" s="383"/>
      <c r="PPR152" s="383"/>
      <c r="PPS152" s="383"/>
      <c r="PPT152" s="383"/>
      <c r="PPU152" s="383"/>
      <c r="PPV152" s="383"/>
      <c r="PPW152" s="383"/>
      <c r="PPX152" s="383"/>
      <c r="PPY152" s="383"/>
      <c r="PPZ152" s="383"/>
      <c r="PQA152" s="383"/>
      <c r="PQB152" s="383"/>
      <c r="PQC152" s="383"/>
      <c r="PQD152" s="383"/>
      <c r="PQE152" s="383"/>
      <c r="PQF152" s="383"/>
      <c r="PQG152" s="383"/>
      <c r="PQH152" s="383"/>
      <c r="PQI152" s="383"/>
      <c r="PQJ152" s="383"/>
      <c r="PQK152" s="383"/>
      <c r="PQL152" s="383"/>
      <c r="PQM152" s="383"/>
      <c r="PQN152" s="383"/>
      <c r="PQO152" s="383"/>
      <c r="PQP152" s="383"/>
      <c r="PQQ152" s="383"/>
      <c r="PQR152" s="383"/>
      <c r="PQS152" s="383"/>
      <c r="PQT152" s="383"/>
      <c r="PQU152" s="383"/>
      <c r="PQV152" s="383"/>
      <c r="PQW152" s="383"/>
      <c r="PQX152" s="383"/>
      <c r="PQY152" s="383"/>
      <c r="PQZ152" s="383"/>
      <c r="PRA152" s="383"/>
      <c r="PRB152" s="383"/>
      <c r="PRC152" s="383"/>
      <c r="PRD152" s="383"/>
      <c r="PRE152" s="383"/>
      <c r="PRF152" s="383"/>
      <c r="PRG152" s="383"/>
      <c r="PRH152" s="383"/>
      <c r="PRI152" s="383"/>
      <c r="PRJ152" s="383"/>
      <c r="PRK152" s="383"/>
      <c r="PRL152" s="383"/>
      <c r="PRM152" s="383"/>
      <c r="PRN152" s="383"/>
      <c r="PRO152" s="383"/>
      <c r="PRP152" s="383"/>
      <c r="PRQ152" s="383"/>
      <c r="PRR152" s="383"/>
      <c r="PRS152" s="383"/>
      <c r="PRT152" s="383"/>
      <c r="PRU152" s="383"/>
      <c r="PRV152" s="383"/>
      <c r="PRW152" s="383"/>
      <c r="PRX152" s="383"/>
      <c r="PRY152" s="383"/>
      <c r="PRZ152" s="383"/>
      <c r="PSA152" s="383"/>
      <c r="PSB152" s="383"/>
      <c r="PSC152" s="383"/>
      <c r="PSD152" s="383"/>
      <c r="PSE152" s="383"/>
      <c r="PSF152" s="383"/>
      <c r="PSG152" s="383"/>
      <c r="PSH152" s="383"/>
      <c r="PSI152" s="383"/>
      <c r="PSJ152" s="383"/>
      <c r="PSK152" s="383"/>
      <c r="PSL152" s="383"/>
      <c r="PSM152" s="383"/>
      <c r="PSN152" s="383"/>
      <c r="PSO152" s="383"/>
      <c r="PSP152" s="383"/>
      <c r="PSQ152" s="383"/>
      <c r="PSR152" s="383"/>
      <c r="PSS152" s="383"/>
      <c r="PST152" s="383"/>
      <c r="PSU152" s="383"/>
      <c r="PSV152" s="383"/>
      <c r="PSW152" s="383"/>
      <c r="PSX152" s="383"/>
      <c r="PSY152" s="383"/>
      <c r="PSZ152" s="383"/>
      <c r="PTA152" s="383"/>
      <c r="PTB152" s="383"/>
      <c r="PTC152" s="383"/>
      <c r="PTD152" s="383"/>
      <c r="PTE152" s="383"/>
      <c r="PTF152" s="383"/>
      <c r="PTG152" s="383"/>
      <c r="PTH152" s="383"/>
      <c r="PTI152" s="383"/>
      <c r="PTJ152" s="383"/>
      <c r="PTK152" s="383"/>
      <c r="PTL152" s="383"/>
      <c r="PTM152" s="383"/>
      <c r="PTN152" s="383"/>
      <c r="PTO152" s="383"/>
      <c r="PTP152" s="383"/>
      <c r="PTQ152" s="383"/>
      <c r="PTR152" s="383"/>
      <c r="PTS152" s="383"/>
      <c r="PTT152" s="383"/>
      <c r="PTU152" s="383"/>
      <c r="PTV152" s="383"/>
      <c r="PTW152" s="383"/>
      <c r="PTX152" s="383"/>
      <c r="PTY152" s="383"/>
      <c r="PTZ152" s="383"/>
      <c r="PUA152" s="383"/>
      <c r="PUB152" s="383"/>
      <c r="PUC152" s="383"/>
      <c r="PUD152" s="383"/>
      <c r="PUE152" s="383"/>
      <c r="PUF152" s="383"/>
      <c r="PUG152" s="383"/>
      <c r="PUH152" s="383"/>
      <c r="PUI152" s="383"/>
      <c r="PUJ152" s="383"/>
      <c r="PUK152" s="383"/>
      <c r="PUL152" s="383"/>
      <c r="PUM152" s="383"/>
      <c r="PUN152" s="383"/>
      <c r="PUO152" s="383"/>
      <c r="PUP152" s="383"/>
      <c r="PUQ152" s="383"/>
      <c r="PUR152" s="383"/>
      <c r="PUS152" s="383"/>
      <c r="PUT152" s="383"/>
      <c r="PUU152" s="383"/>
      <c r="PUV152" s="383"/>
      <c r="PUW152" s="383"/>
      <c r="PUX152" s="383"/>
      <c r="PUY152" s="383"/>
      <c r="PUZ152" s="383"/>
      <c r="PVA152" s="383"/>
      <c r="PVB152" s="383"/>
      <c r="PVC152" s="383"/>
      <c r="PVD152" s="383"/>
      <c r="PVE152" s="383"/>
      <c r="PVF152" s="383"/>
      <c r="PVG152" s="383"/>
      <c r="PVH152" s="383"/>
      <c r="PVI152" s="383"/>
      <c r="PVJ152" s="383"/>
      <c r="PVK152" s="383"/>
      <c r="PVL152" s="383"/>
      <c r="PVM152" s="383"/>
      <c r="PVN152" s="383"/>
      <c r="PVO152" s="383"/>
      <c r="PVP152" s="383"/>
      <c r="PVQ152" s="383"/>
      <c r="PVR152" s="383"/>
      <c r="PVS152" s="383"/>
      <c r="PVT152" s="383"/>
      <c r="PVU152" s="383"/>
      <c r="PVV152" s="383"/>
      <c r="PVW152" s="383"/>
      <c r="PVX152" s="383"/>
      <c r="PVY152" s="383"/>
      <c r="PVZ152" s="383"/>
      <c r="PWA152" s="383"/>
      <c r="PWB152" s="383"/>
      <c r="PWC152" s="383"/>
      <c r="PWD152" s="383"/>
      <c r="PWE152" s="383"/>
      <c r="PWF152" s="383"/>
      <c r="PWG152" s="383"/>
      <c r="PWH152" s="383"/>
      <c r="PWI152" s="383"/>
      <c r="PWJ152" s="383"/>
      <c r="PWK152" s="383"/>
      <c r="PWL152" s="383"/>
      <c r="PWM152" s="383"/>
      <c r="PWN152" s="383"/>
      <c r="PWO152" s="383"/>
      <c r="PWP152" s="383"/>
      <c r="PWQ152" s="383"/>
      <c r="PWR152" s="383"/>
      <c r="PWS152" s="383"/>
      <c r="PWT152" s="383"/>
      <c r="PWU152" s="383"/>
      <c r="PWV152" s="383"/>
      <c r="PWW152" s="383"/>
      <c r="PWX152" s="383"/>
      <c r="PWY152" s="383"/>
      <c r="PWZ152" s="383"/>
      <c r="PXA152" s="383"/>
      <c r="PXB152" s="383"/>
      <c r="PXC152" s="383"/>
      <c r="PXD152" s="383"/>
      <c r="PXE152" s="383"/>
      <c r="PXF152" s="383"/>
      <c r="PXG152" s="383"/>
      <c r="PXH152" s="383"/>
      <c r="PXI152" s="383"/>
      <c r="PXJ152" s="383"/>
      <c r="PXK152" s="383"/>
      <c r="PXL152" s="383"/>
      <c r="PXM152" s="383"/>
      <c r="PXN152" s="383"/>
      <c r="PXO152" s="383"/>
      <c r="PXP152" s="383"/>
      <c r="PXQ152" s="383"/>
      <c r="PXR152" s="383"/>
      <c r="PXS152" s="383"/>
      <c r="PXT152" s="383"/>
      <c r="PXU152" s="383"/>
      <c r="PXV152" s="383"/>
      <c r="PXW152" s="383"/>
      <c r="PXX152" s="383"/>
      <c r="PXY152" s="383"/>
      <c r="PXZ152" s="383"/>
      <c r="PYA152" s="383"/>
      <c r="PYB152" s="383"/>
      <c r="PYC152" s="383"/>
      <c r="PYD152" s="383"/>
      <c r="PYE152" s="383"/>
      <c r="PYF152" s="383"/>
      <c r="PYG152" s="383"/>
      <c r="PYH152" s="383"/>
      <c r="PYI152" s="383"/>
      <c r="PYJ152" s="383"/>
      <c r="PYK152" s="383"/>
      <c r="PYL152" s="383"/>
      <c r="PYM152" s="383"/>
      <c r="PYN152" s="383"/>
      <c r="PYO152" s="383"/>
      <c r="PYP152" s="383"/>
      <c r="PYQ152" s="383"/>
      <c r="PYR152" s="383"/>
      <c r="PYS152" s="383"/>
      <c r="PYT152" s="383"/>
      <c r="PYU152" s="383"/>
      <c r="PYV152" s="383"/>
      <c r="PYW152" s="383"/>
      <c r="PYX152" s="383"/>
      <c r="PYY152" s="383"/>
      <c r="PYZ152" s="383"/>
      <c r="PZA152" s="383"/>
      <c r="PZB152" s="383"/>
      <c r="PZC152" s="383"/>
      <c r="PZD152" s="383"/>
      <c r="PZE152" s="383"/>
      <c r="PZF152" s="383"/>
      <c r="PZG152" s="383"/>
      <c r="PZH152" s="383"/>
      <c r="PZI152" s="383"/>
      <c r="PZJ152" s="383"/>
      <c r="PZK152" s="383"/>
      <c r="PZL152" s="383"/>
      <c r="PZM152" s="383"/>
      <c r="PZN152" s="383"/>
      <c r="PZO152" s="383"/>
      <c r="PZP152" s="383"/>
      <c r="PZQ152" s="383"/>
      <c r="PZR152" s="383"/>
      <c r="PZS152" s="383"/>
      <c r="PZT152" s="383"/>
      <c r="PZU152" s="383"/>
      <c r="PZV152" s="383"/>
      <c r="PZW152" s="383"/>
      <c r="PZX152" s="383"/>
      <c r="PZY152" s="383"/>
      <c r="PZZ152" s="383"/>
      <c r="QAA152" s="383"/>
      <c r="QAB152" s="383"/>
      <c r="QAC152" s="383"/>
      <c r="QAD152" s="383"/>
      <c r="QAE152" s="383"/>
      <c r="QAF152" s="383"/>
      <c r="QAG152" s="383"/>
      <c r="QAH152" s="383"/>
      <c r="QAI152" s="383"/>
      <c r="QAJ152" s="383"/>
      <c r="QAK152" s="383"/>
      <c r="QAL152" s="383"/>
      <c r="QAM152" s="383"/>
      <c r="QAN152" s="383"/>
      <c r="QAO152" s="383"/>
      <c r="QAP152" s="383"/>
      <c r="QAQ152" s="383"/>
      <c r="QAR152" s="383"/>
      <c r="QAS152" s="383"/>
      <c r="QAT152" s="383"/>
      <c r="QAU152" s="383"/>
      <c r="QAV152" s="383"/>
      <c r="QAW152" s="383"/>
      <c r="QAX152" s="383"/>
      <c r="QAY152" s="383"/>
      <c r="QAZ152" s="383"/>
      <c r="QBA152" s="383"/>
      <c r="QBB152" s="383"/>
      <c r="QBC152" s="383"/>
      <c r="QBD152" s="383"/>
      <c r="QBE152" s="383"/>
      <c r="QBF152" s="383"/>
      <c r="QBG152" s="383"/>
      <c r="QBH152" s="383"/>
      <c r="QBI152" s="383"/>
      <c r="QBJ152" s="383"/>
      <c r="QBK152" s="383"/>
      <c r="QBL152" s="383"/>
      <c r="QBM152" s="383"/>
      <c r="QBN152" s="383"/>
      <c r="QBO152" s="383"/>
      <c r="QBP152" s="383"/>
      <c r="QBQ152" s="383"/>
      <c r="QBR152" s="383"/>
      <c r="QBS152" s="383"/>
      <c r="QBT152" s="383"/>
      <c r="QBU152" s="383"/>
      <c r="QBV152" s="383"/>
      <c r="QBW152" s="383"/>
      <c r="QBX152" s="383"/>
      <c r="QBY152" s="383"/>
      <c r="QBZ152" s="383"/>
      <c r="QCA152" s="383"/>
      <c r="QCB152" s="383"/>
      <c r="QCC152" s="383"/>
      <c r="QCD152" s="383"/>
      <c r="QCE152" s="383"/>
      <c r="QCF152" s="383"/>
      <c r="QCG152" s="383"/>
      <c r="QCH152" s="383"/>
      <c r="QCI152" s="383"/>
      <c r="QCJ152" s="383"/>
      <c r="QCK152" s="383"/>
      <c r="QCL152" s="383"/>
      <c r="QCM152" s="383"/>
      <c r="QCN152" s="383"/>
      <c r="QCO152" s="383"/>
      <c r="QCP152" s="383"/>
      <c r="QCQ152" s="383"/>
      <c r="QCR152" s="383"/>
      <c r="QCS152" s="383"/>
      <c r="QCT152" s="383"/>
      <c r="QCU152" s="383"/>
      <c r="QCV152" s="383"/>
      <c r="QCW152" s="383"/>
      <c r="QCX152" s="383"/>
      <c r="QCY152" s="383"/>
      <c r="QCZ152" s="383"/>
      <c r="QDA152" s="383"/>
      <c r="QDB152" s="383"/>
      <c r="QDC152" s="383"/>
      <c r="QDD152" s="383"/>
      <c r="QDE152" s="383"/>
      <c r="QDF152" s="383"/>
      <c r="QDG152" s="383"/>
      <c r="QDH152" s="383"/>
      <c r="QDI152" s="383"/>
      <c r="QDJ152" s="383"/>
      <c r="QDK152" s="383"/>
      <c r="QDL152" s="383"/>
      <c r="QDM152" s="383"/>
      <c r="QDN152" s="383"/>
      <c r="QDO152" s="383"/>
      <c r="QDP152" s="383"/>
      <c r="QDQ152" s="383"/>
      <c r="QDR152" s="383"/>
      <c r="QDS152" s="383"/>
      <c r="QDT152" s="383"/>
      <c r="QDU152" s="383"/>
      <c r="QDV152" s="383"/>
      <c r="QDW152" s="383"/>
      <c r="QDX152" s="383"/>
      <c r="QDY152" s="383"/>
      <c r="QDZ152" s="383"/>
      <c r="QEA152" s="383"/>
      <c r="QEB152" s="383"/>
      <c r="QEC152" s="383"/>
      <c r="QED152" s="383"/>
      <c r="QEE152" s="383"/>
      <c r="QEF152" s="383"/>
      <c r="QEG152" s="383"/>
      <c r="QEH152" s="383"/>
      <c r="QEI152" s="383"/>
      <c r="QEJ152" s="383"/>
      <c r="QEK152" s="383"/>
      <c r="QEL152" s="383"/>
      <c r="QEM152" s="383"/>
      <c r="QEN152" s="383"/>
      <c r="QEO152" s="383"/>
      <c r="QEP152" s="383"/>
      <c r="QEQ152" s="383"/>
      <c r="QER152" s="383"/>
      <c r="QES152" s="383"/>
      <c r="QET152" s="383"/>
      <c r="QEU152" s="383"/>
      <c r="QEV152" s="383"/>
      <c r="QEW152" s="383"/>
      <c r="QEX152" s="383"/>
      <c r="QEY152" s="383"/>
      <c r="QEZ152" s="383"/>
      <c r="QFA152" s="383"/>
      <c r="QFB152" s="383"/>
      <c r="QFC152" s="383"/>
      <c r="QFD152" s="383"/>
      <c r="QFE152" s="383"/>
      <c r="QFF152" s="383"/>
      <c r="QFG152" s="383"/>
      <c r="QFH152" s="383"/>
      <c r="QFI152" s="383"/>
      <c r="QFJ152" s="383"/>
      <c r="QFK152" s="383"/>
      <c r="QFL152" s="383"/>
      <c r="QFM152" s="383"/>
      <c r="QFN152" s="383"/>
      <c r="QFO152" s="383"/>
      <c r="QFP152" s="383"/>
      <c r="QFQ152" s="383"/>
      <c r="QFR152" s="383"/>
      <c r="QFS152" s="383"/>
      <c r="QFT152" s="383"/>
      <c r="QFU152" s="383"/>
      <c r="QFV152" s="383"/>
      <c r="QFW152" s="383"/>
      <c r="QFX152" s="383"/>
      <c r="QFY152" s="383"/>
      <c r="QFZ152" s="383"/>
      <c r="QGA152" s="383"/>
      <c r="QGB152" s="383"/>
      <c r="QGC152" s="383"/>
      <c r="QGD152" s="383"/>
      <c r="QGE152" s="383"/>
      <c r="QGF152" s="383"/>
      <c r="QGG152" s="383"/>
      <c r="QGH152" s="383"/>
      <c r="QGI152" s="383"/>
      <c r="QGJ152" s="383"/>
      <c r="QGK152" s="383"/>
      <c r="QGL152" s="383"/>
      <c r="QGM152" s="383"/>
      <c r="QGN152" s="383"/>
      <c r="QGO152" s="383"/>
      <c r="QGP152" s="383"/>
      <c r="QGQ152" s="383"/>
      <c r="QGR152" s="383"/>
      <c r="QGS152" s="383"/>
      <c r="QGT152" s="383"/>
      <c r="QGU152" s="383"/>
      <c r="QGV152" s="383"/>
      <c r="QGW152" s="383"/>
      <c r="QGX152" s="383"/>
      <c r="QGY152" s="383"/>
      <c r="QGZ152" s="383"/>
      <c r="QHA152" s="383"/>
      <c r="QHB152" s="383"/>
      <c r="QHC152" s="383"/>
      <c r="QHD152" s="383"/>
      <c r="QHE152" s="383"/>
      <c r="QHF152" s="383"/>
      <c r="QHG152" s="383"/>
      <c r="QHH152" s="383"/>
      <c r="QHI152" s="383"/>
      <c r="QHJ152" s="383"/>
      <c r="QHK152" s="383"/>
      <c r="QHL152" s="383"/>
      <c r="QHM152" s="383"/>
      <c r="QHN152" s="383"/>
      <c r="QHO152" s="383"/>
      <c r="QHP152" s="383"/>
      <c r="QHQ152" s="383"/>
      <c r="QHR152" s="383"/>
      <c r="QHS152" s="383"/>
      <c r="QHT152" s="383"/>
      <c r="QHU152" s="383"/>
      <c r="QHV152" s="383"/>
      <c r="QHW152" s="383"/>
      <c r="QHX152" s="383"/>
      <c r="QHY152" s="383"/>
      <c r="QHZ152" s="383"/>
      <c r="QIA152" s="383"/>
      <c r="QIB152" s="383"/>
      <c r="QIC152" s="383"/>
      <c r="QID152" s="383"/>
      <c r="QIE152" s="383"/>
      <c r="QIF152" s="383"/>
      <c r="QIG152" s="383"/>
      <c r="QIH152" s="383"/>
      <c r="QII152" s="383"/>
      <c r="QIJ152" s="383"/>
      <c r="QIK152" s="383"/>
      <c r="QIL152" s="383"/>
      <c r="QIM152" s="383"/>
      <c r="QIN152" s="383"/>
      <c r="QIO152" s="383"/>
      <c r="QIP152" s="383"/>
      <c r="QIQ152" s="383"/>
      <c r="QIR152" s="383"/>
      <c r="QIS152" s="383"/>
      <c r="QIT152" s="383"/>
      <c r="QIU152" s="383"/>
      <c r="QIV152" s="383"/>
      <c r="QIW152" s="383"/>
      <c r="QIX152" s="383"/>
      <c r="QIY152" s="383"/>
      <c r="QIZ152" s="383"/>
      <c r="QJA152" s="383"/>
      <c r="QJB152" s="383"/>
      <c r="QJC152" s="383"/>
      <c r="QJD152" s="383"/>
      <c r="QJE152" s="383"/>
      <c r="QJF152" s="383"/>
      <c r="QJG152" s="383"/>
      <c r="QJH152" s="383"/>
      <c r="QJI152" s="383"/>
      <c r="QJJ152" s="383"/>
      <c r="QJK152" s="383"/>
      <c r="QJL152" s="383"/>
      <c r="QJM152" s="383"/>
      <c r="QJN152" s="383"/>
      <c r="QJO152" s="383"/>
      <c r="QJP152" s="383"/>
      <c r="QJQ152" s="383"/>
      <c r="QJR152" s="383"/>
      <c r="QJS152" s="383"/>
      <c r="QJT152" s="383"/>
      <c r="QJU152" s="383"/>
      <c r="QJV152" s="383"/>
      <c r="QJW152" s="383"/>
      <c r="QJX152" s="383"/>
      <c r="QJY152" s="383"/>
      <c r="QJZ152" s="383"/>
      <c r="QKA152" s="383"/>
      <c r="QKB152" s="383"/>
      <c r="QKC152" s="383"/>
      <c r="QKD152" s="383"/>
      <c r="QKE152" s="383"/>
      <c r="QKF152" s="383"/>
      <c r="QKG152" s="383"/>
      <c r="QKH152" s="383"/>
      <c r="QKI152" s="383"/>
      <c r="QKJ152" s="383"/>
      <c r="QKK152" s="383"/>
      <c r="QKL152" s="383"/>
      <c r="QKM152" s="383"/>
      <c r="QKN152" s="383"/>
      <c r="QKO152" s="383"/>
      <c r="QKP152" s="383"/>
      <c r="QKQ152" s="383"/>
      <c r="QKR152" s="383"/>
      <c r="QKS152" s="383"/>
      <c r="QKT152" s="383"/>
      <c r="QKU152" s="383"/>
      <c r="QKV152" s="383"/>
      <c r="QKW152" s="383"/>
      <c r="QKX152" s="383"/>
      <c r="QKY152" s="383"/>
      <c r="QKZ152" s="383"/>
      <c r="QLA152" s="383"/>
      <c r="QLB152" s="383"/>
      <c r="QLC152" s="383"/>
      <c r="QLD152" s="383"/>
      <c r="QLE152" s="383"/>
      <c r="QLF152" s="383"/>
      <c r="QLG152" s="383"/>
      <c r="QLH152" s="383"/>
      <c r="QLI152" s="383"/>
      <c r="QLJ152" s="383"/>
      <c r="QLK152" s="383"/>
      <c r="QLL152" s="383"/>
      <c r="QLM152" s="383"/>
      <c r="QLN152" s="383"/>
      <c r="QLO152" s="383"/>
      <c r="QLP152" s="383"/>
      <c r="QLQ152" s="383"/>
      <c r="QLR152" s="383"/>
      <c r="QLS152" s="383"/>
      <c r="QLT152" s="383"/>
      <c r="QLU152" s="383"/>
      <c r="QLV152" s="383"/>
      <c r="QLW152" s="383"/>
      <c r="QLX152" s="383"/>
      <c r="QLY152" s="383"/>
      <c r="QLZ152" s="383"/>
      <c r="QMA152" s="383"/>
      <c r="QMB152" s="383"/>
      <c r="QMC152" s="383"/>
      <c r="QMD152" s="383"/>
      <c r="QME152" s="383"/>
      <c r="QMF152" s="383"/>
      <c r="QMG152" s="383"/>
      <c r="QMH152" s="383"/>
      <c r="QMI152" s="383"/>
      <c r="QMJ152" s="383"/>
      <c r="QMK152" s="383"/>
      <c r="QML152" s="383"/>
      <c r="QMM152" s="383"/>
      <c r="QMN152" s="383"/>
      <c r="QMO152" s="383"/>
      <c r="QMP152" s="383"/>
      <c r="QMQ152" s="383"/>
      <c r="QMR152" s="383"/>
      <c r="QMS152" s="383"/>
      <c r="QMT152" s="383"/>
      <c r="QMU152" s="383"/>
      <c r="QMV152" s="383"/>
      <c r="QMW152" s="383"/>
      <c r="QMX152" s="383"/>
      <c r="QMY152" s="383"/>
      <c r="QMZ152" s="383"/>
      <c r="QNA152" s="383"/>
      <c r="QNB152" s="383"/>
      <c r="QNC152" s="383"/>
      <c r="QND152" s="383"/>
      <c r="QNE152" s="383"/>
      <c r="QNF152" s="383"/>
      <c r="QNG152" s="383"/>
      <c r="QNH152" s="383"/>
      <c r="QNI152" s="383"/>
      <c r="QNJ152" s="383"/>
      <c r="QNK152" s="383"/>
      <c r="QNL152" s="383"/>
      <c r="QNM152" s="383"/>
      <c r="QNN152" s="383"/>
      <c r="QNO152" s="383"/>
      <c r="QNP152" s="383"/>
      <c r="QNQ152" s="383"/>
      <c r="QNR152" s="383"/>
      <c r="QNS152" s="383"/>
      <c r="QNT152" s="383"/>
      <c r="QNU152" s="383"/>
      <c r="QNV152" s="383"/>
      <c r="QNW152" s="383"/>
      <c r="QNX152" s="383"/>
      <c r="QNY152" s="383"/>
      <c r="QNZ152" s="383"/>
      <c r="QOA152" s="383"/>
      <c r="QOB152" s="383"/>
      <c r="QOC152" s="383"/>
      <c r="QOD152" s="383"/>
      <c r="QOE152" s="383"/>
      <c r="QOF152" s="383"/>
      <c r="QOG152" s="383"/>
      <c r="QOH152" s="383"/>
      <c r="QOI152" s="383"/>
      <c r="QOJ152" s="383"/>
      <c r="QOK152" s="383"/>
      <c r="QOL152" s="383"/>
      <c r="QOM152" s="383"/>
      <c r="QON152" s="383"/>
      <c r="QOO152" s="383"/>
      <c r="QOP152" s="383"/>
      <c r="QOQ152" s="383"/>
      <c r="QOR152" s="383"/>
      <c r="QOS152" s="383"/>
      <c r="QOT152" s="383"/>
      <c r="QOU152" s="383"/>
      <c r="QOV152" s="383"/>
      <c r="QOW152" s="383"/>
      <c r="QOX152" s="383"/>
      <c r="QOY152" s="383"/>
      <c r="QOZ152" s="383"/>
      <c r="QPA152" s="383"/>
      <c r="QPB152" s="383"/>
      <c r="QPC152" s="383"/>
      <c r="QPD152" s="383"/>
      <c r="QPE152" s="383"/>
      <c r="QPF152" s="383"/>
      <c r="QPG152" s="383"/>
      <c r="QPH152" s="383"/>
      <c r="QPI152" s="383"/>
      <c r="QPJ152" s="383"/>
      <c r="QPK152" s="383"/>
      <c r="QPL152" s="383"/>
      <c r="QPM152" s="383"/>
      <c r="QPN152" s="383"/>
      <c r="QPO152" s="383"/>
      <c r="QPP152" s="383"/>
      <c r="QPQ152" s="383"/>
      <c r="QPR152" s="383"/>
      <c r="QPS152" s="383"/>
      <c r="QPT152" s="383"/>
      <c r="QPU152" s="383"/>
      <c r="QPV152" s="383"/>
      <c r="QPW152" s="383"/>
      <c r="QPX152" s="383"/>
      <c r="QPY152" s="383"/>
      <c r="QPZ152" s="383"/>
      <c r="QQA152" s="383"/>
      <c r="QQB152" s="383"/>
      <c r="QQC152" s="383"/>
      <c r="QQD152" s="383"/>
      <c r="QQE152" s="383"/>
      <c r="QQF152" s="383"/>
      <c r="QQG152" s="383"/>
      <c r="QQH152" s="383"/>
      <c r="QQI152" s="383"/>
      <c r="QQJ152" s="383"/>
      <c r="QQK152" s="383"/>
      <c r="QQL152" s="383"/>
      <c r="QQM152" s="383"/>
      <c r="QQN152" s="383"/>
      <c r="QQO152" s="383"/>
      <c r="QQP152" s="383"/>
      <c r="QQQ152" s="383"/>
      <c r="QQR152" s="383"/>
      <c r="QQS152" s="383"/>
      <c r="QQT152" s="383"/>
      <c r="QQU152" s="383"/>
      <c r="QQV152" s="383"/>
      <c r="QQW152" s="383"/>
      <c r="QQX152" s="383"/>
      <c r="QQY152" s="383"/>
      <c r="QQZ152" s="383"/>
      <c r="QRA152" s="383"/>
      <c r="QRB152" s="383"/>
      <c r="QRC152" s="383"/>
      <c r="QRD152" s="383"/>
      <c r="QRE152" s="383"/>
      <c r="QRF152" s="383"/>
      <c r="QRG152" s="383"/>
      <c r="QRH152" s="383"/>
      <c r="QRI152" s="383"/>
      <c r="QRJ152" s="383"/>
      <c r="QRK152" s="383"/>
      <c r="QRL152" s="383"/>
      <c r="QRM152" s="383"/>
      <c r="QRN152" s="383"/>
      <c r="QRO152" s="383"/>
      <c r="QRP152" s="383"/>
      <c r="QRQ152" s="383"/>
      <c r="QRR152" s="383"/>
      <c r="QRS152" s="383"/>
      <c r="QRT152" s="383"/>
      <c r="QRU152" s="383"/>
      <c r="QRV152" s="383"/>
      <c r="QRW152" s="383"/>
      <c r="QRX152" s="383"/>
      <c r="QRY152" s="383"/>
      <c r="QRZ152" s="383"/>
      <c r="QSA152" s="383"/>
      <c r="QSB152" s="383"/>
      <c r="QSC152" s="383"/>
      <c r="QSD152" s="383"/>
      <c r="QSE152" s="383"/>
      <c r="QSF152" s="383"/>
      <c r="QSG152" s="383"/>
      <c r="QSH152" s="383"/>
      <c r="QSI152" s="383"/>
      <c r="QSJ152" s="383"/>
      <c r="QSK152" s="383"/>
      <c r="QSL152" s="383"/>
      <c r="QSM152" s="383"/>
      <c r="QSN152" s="383"/>
      <c r="QSO152" s="383"/>
      <c r="QSP152" s="383"/>
      <c r="QSQ152" s="383"/>
      <c r="QSR152" s="383"/>
      <c r="QSS152" s="383"/>
      <c r="QST152" s="383"/>
      <c r="QSU152" s="383"/>
      <c r="QSV152" s="383"/>
      <c r="QSW152" s="383"/>
      <c r="QSX152" s="383"/>
      <c r="QSY152" s="383"/>
      <c r="QSZ152" s="383"/>
      <c r="QTA152" s="383"/>
      <c r="QTB152" s="383"/>
      <c r="QTC152" s="383"/>
      <c r="QTD152" s="383"/>
      <c r="QTE152" s="383"/>
      <c r="QTF152" s="383"/>
      <c r="QTG152" s="383"/>
      <c r="QTH152" s="383"/>
      <c r="QTI152" s="383"/>
      <c r="QTJ152" s="383"/>
      <c r="QTK152" s="383"/>
      <c r="QTL152" s="383"/>
      <c r="QTM152" s="383"/>
      <c r="QTN152" s="383"/>
      <c r="QTO152" s="383"/>
      <c r="QTP152" s="383"/>
      <c r="QTQ152" s="383"/>
      <c r="QTR152" s="383"/>
      <c r="QTS152" s="383"/>
      <c r="QTT152" s="383"/>
      <c r="QTU152" s="383"/>
      <c r="QTV152" s="383"/>
      <c r="QTW152" s="383"/>
      <c r="QTX152" s="383"/>
      <c r="QTY152" s="383"/>
      <c r="QTZ152" s="383"/>
      <c r="QUA152" s="383"/>
      <c r="QUB152" s="383"/>
      <c r="QUC152" s="383"/>
      <c r="QUD152" s="383"/>
      <c r="QUE152" s="383"/>
      <c r="QUF152" s="383"/>
      <c r="QUG152" s="383"/>
      <c r="QUH152" s="383"/>
      <c r="QUI152" s="383"/>
      <c r="QUJ152" s="383"/>
      <c r="QUK152" s="383"/>
      <c r="QUL152" s="383"/>
      <c r="QUM152" s="383"/>
      <c r="QUN152" s="383"/>
      <c r="QUO152" s="383"/>
      <c r="QUP152" s="383"/>
      <c r="QUQ152" s="383"/>
      <c r="QUR152" s="383"/>
      <c r="QUS152" s="383"/>
      <c r="QUT152" s="383"/>
      <c r="QUU152" s="383"/>
      <c r="QUV152" s="383"/>
      <c r="QUW152" s="383"/>
      <c r="QUX152" s="383"/>
      <c r="QUY152" s="383"/>
      <c r="QUZ152" s="383"/>
      <c r="QVA152" s="383"/>
      <c r="QVB152" s="383"/>
      <c r="QVC152" s="383"/>
      <c r="QVD152" s="383"/>
      <c r="QVE152" s="383"/>
      <c r="QVF152" s="383"/>
      <c r="QVG152" s="383"/>
      <c r="QVH152" s="383"/>
      <c r="QVI152" s="383"/>
      <c r="QVJ152" s="383"/>
      <c r="QVK152" s="383"/>
      <c r="QVL152" s="383"/>
      <c r="QVM152" s="383"/>
      <c r="QVN152" s="383"/>
      <c r="QVO152" s="383"/>
      <c r="QVP152" s="383"/>
      <c r="QVQ152" s="383"/>
      <c r="QVR152" s="383"/>
      <c r="QVS152" s="383"/>
      <c r="QVT152" s="383"/>
      <c r="QVU152" s="383"/>
      <c r="QVV152" s="383"/>
      <c r="QVW152" s="383"/>
      <c r="QVX152" s="383"/>
      <c r="QVY152" s="383"/>
      <c r="QVZ152" s="383"/>
      <c r="QWA152" s="383"/>
      <c r="QWB152" s="383"/>
      <c r="QWC152" s="383"/>
      <c r="QWD152" s="383"/>
      <c r="QWE152" s="383"/>
      <c r="QWF152" s="383"/>
      <c r="QWG152" s="383"/>
      <c r="QWH152" s="383"/>
      <c r="QWI152" s="383"/>
      <c r="QWJ152" s="383"/>
      <c r="QWK152" s="383"/>
      <c r="QWL152" s="383"/>
      <c r="QWM152" s="383"/>
      <c r="QWN152" s="383"/>
      <c r="QWO152" s="383"/>
      <c r="QWP152" s="383"/>
      <c r="QWQ152" s="383"/>
      <c r="QWR152" s="383"/>
      <c r="QWS152" s="383"/>
      <c r="QWT152" s="383"/>
      <c r="QWU152" s="383"/>
      <c r="QWV152" s="383"/>
      <c r="QWW152" s="383"/>
      <c r="QWX152" s="383"/>
      <c r="QWY152" s="383"/>
      <c r="QWZ152" s="383"/>
      <c r="QXA152" s="383"/>
      <c r="QXB152" s="383"/>
      <c r="QXC152" s="383"/>
      <c r="QXD152" s="383"/>
      <c r="QXE152" s="383"/>
      <c r="QXF152" s="383"/>
      <c r="QXG152" s="383"/>
      <c r="QXH152" s="383"/>
      <c r="QXI152" s="383"/>
      <c r="QXJ152" s="383"/>
      <c r="QXK152" s="383"/>
      <c r="QXL152" s="383"/>
      <c r="QXM152" s="383"/>
      <c r="QXN152" s="383"/>
      <c r="QXO152" s="383"/>
      <c r="QXP152" s="383"/>
      <c r="QXQ152" s="383"/>
      <c r="QXR152" s="383"/>
      <c r="QXS152" s="383"/>
      <c r="QXT152" s="383"/>
      <c r="QXU152" s="383"/>
      <c r="QXV152" s="383"/>
      <c r="QXW152" s="383"/>
      <c r="QXX152" s="383"/>
      <c r="QXY152" s="383"/>
      <c r="QXZ152" s="383"/>
      <c r="QYA152" s="383"/>
      <c r="QYB152" s="383"/>
      <c r="QYC152" s="383"/>
      <c r="QYD152" s="383"/>
      <c r="QYE152" s="383"/>
      <c r="QYF152" s="383"/>
      <c r="QYG152" s="383"/>
      <c r="QYH152" s="383"/>
      <c r="QYI152" s="383"/>
      <c r="QYJ152" s="383"/>
      <c r="QYK152" s="383"/>
      <c r="QYL152" s="383"/>
      <c r="QYM152" s="383"/>
      <c r="QYN152" s="383"/>
      <c r="QYO152" s="383"/>
      <c r="QYP152" s="383"/>
      <c r="QYQ152" s="383"/>
      <c r="QYR152" s="383"/>
      <c r="QYS152" s="383"/>
      <c r="QYT152" s="383"/>
      <c r="QYU152" s="383"/>
      <c r="QYV152" s="383"/>
      <c r="QYW152" s="383"/>
      <c r="QYX152" s="383"/>
      <c r="QYY152" s="383"/>
      <c r="QYZ152" s="383"/>
      <c r="QZA152" s="383"/>
      <c r="QZB152" s="383"/>
      <c r="QZC152" s="383"/>
      <c r="QZD152" s="383"/>
      <c r="QZE152" s="383"/>
      <c r="QZF152" s="383"/>
      <c r="QZG152" s="383"/>
      <c r="QZH152" s="383"/>
      <c r="QZI152" s="383"/>
      <c r="QZJ152" s="383"/>
      <c r="QZK152" s="383"/>
      <c r="QZL152" s="383"/>
      <c r="QZM152" s="383"/>
      <c r="QZN152" s="383"/>
      <c r="QZO152" s="383"/>
      <c r="QZP152" s="383"/>
      <c r="QZQ152" s="383"/>
      <c r="QZR152" s="383"/>
      <c r="QZS152" s="383"/>
      <c r="QZT152" s="383"/>
      <c r="QZU152" s="383"/>
      <c r="QZV152" s="383"/>
      <c r="QZW152" s="383"/>
      <c r="QZX152" s="383"/>
      <c r="QZY152" s="383"/>
      <c r="QZZ152" s="383"/>
      <c r="RAA152" s="383"/>
      <c r="RAB152" s="383"/>
      <c r="RAC152" s="383"/>
      <c r="RAD152" s="383"/>
      <c r="RAE152" s="383"/>
      <c r="RAF152" s="383"/>
      <c r="RAG152" s="383"/>
      <c r="RAH152" s="383"/>
      <c r="RAI152" s="383"/>
      <c r="RAJ152" s="383"/>
      <c r="RAK152" s="383"/>
      <c r="RAL152" s="383"/>
      <c r="RAM152" s="383"/>
      <c r="RAN152" s="383"/>
      <c r="RAO152" s="383"/>
      <c r="RAP152" s="383"/>
      <c r="RAQ152" s="383"/>
      <c r="RAR152" s="383"/>
      <c r="RAS152" s="383"/>
      <c r="RAT152" s="383"/>
      <c r="RAU152" s="383"/>
      <c r="RAV152" s="383"/>
      <c r="RAW152" s="383"/>
      <c r="RAX152" s="383"/>
      <c r="RAY152" s="383"/>
      <c r="RAZ152" s="383"/>
      <c r="RBA152" s="383"/>
      <c r="RBB152" s="383"/>
      <c r="RBC152" s="383"/>
      <c r="RBD152" s="383"/>
      <c r="RBE152" s="383"/>
      <c r="RBF152" s="383"/>
      <c r="RBG152" s="383"/>
      <c r="RBH152" s="383"/>
      <c r="RBI152" s="383"/>
      <c r="RBJ152" s="383"/>
      <c r="RBK152" s="383"/>
      <c r="RBL152" s="383"/>
      <c r="RBM152" s="383"/>
      <c r="RBN152" s="383"/>
      <c r="RBO152" s="383"/>
      <c r="RBP152" s="383"/>
      <c r="RBQ152" s="383"/>
      <c r="RBR152" s="383"/>
      <c r="RBS152" s="383"/>
      <c r="RBT152" s="383"/>
      <c r="RBU152" s="383"/>
      <c r="RBV152" s="383"/>
      <c r="RBW152" s="383"/>
      <c r="RBX152" s="383"/>
      <c r="RBY152" s="383"/>
      <c r="RBZ152" s="383"/>
      <c r="RCA152" s="383"/>
      <c r="RCB152" s="383"/>
      <c r="RCC152" s="383"/>
      <c r="RCD152" s="383"/>
      <c r="RCE152" s="383"/>
      <c r="RCF152" s="383"/>
      <c r="RCG152" s="383"/>
      <c r="RCH152" s="383"/>
      <c r="RCI152" s="383"/>
      <c r="RCJ152" s="383"/>
      <c r="RCK152" s="383"/>
      <c r="RCL152" s="383"/>
      <c r="RCM152" s="383"/>
      <c r="RCN152" s="383"/>
      <c r="RCO152" s="383"/>
      <c r="RCP152" s="383"/>
      <c r="RCQ152" s="383"/>
      <c r="RCR152" s="383"/>
      <c r="RCS152" s="383"/>
      <c r="RCT152" s="383"/>
      <c r="RCU152" s="383"/>
      <c r="RCV152" s="383"/>
      <c r="RCW152" s="383"/>
      <c r="RCX152" s="383"/>
      <c r="RCY152" s="383"/>
      <c r="RCZ152" s="383"/>
      <c r="RDA152" s="383"/>
      <c r="RDB152" s="383"/>
      <c r="RDC152" s="383"/>
      <c r="RDD152" s="383"/>
      <c r="RDE152" s="383"/>
      <c r="RDF152" s="383"/>
      <c r="RDG152" s="383"/>
      <c r="RDH152" s="383"/>
      <c r="RDI152" s="383"/>
      <c r="RDJ152" s="383"/>
      <c r="RDK152" s="383"/>
      <c r="RDL152" s="383"/>
      <c r="RDM152" s="383"/>
      <c r="RDN152" s="383"/>
      <c r="RDO152" s="383"/>
      <c r="RDP152" s="383"/>
      <c r="RDQ152" s="383"/>
      <c r="RDR152" s="383"/>
      <c r="RDS152" s="383"/>
      <c r="RDT152" s="383"/>
      <c r="RDU152" s="383"/>
      <c r="RDV152" s="383"/>
      <c r="RDW152" s="383"/>
      <c r="RDX152" s="383"/>
      <c r="RDY152" s="383"/>
      <c r="RDZ152" s="383"/>
      <c r="REA152" s="383"/>
      <c r="REB152" s="383"/>
      <c r="REC152" s="383"/>
      <c r="RED152" s="383"/>
      <c r="REE152" s="383"/>
      <c r="REF152" s="383"/>
      <c r="REG152" s="383"/>
      <c r="REH152" s="383"/>
      <c r="REI152" s="383"/>
      <c r="REJ152" s="383"/>
      <c r="REK152" s="383"/>
      <c r="REL152" s="383"/>
      <c r="REM152" s="383"/>
      <c r="REN152" s="383"/>
      <c r="REO152" s="383"/>
      <c r="REP152" s="383"/>
      <c r="REQ152" s="383"/>
      <c r="RER152" s="383"/>
      <c r="RES152" s="383"/>
      <c r="RET152" s="383"/>
      <c r="REU152" s="383"/>
      <c r="REV152" s="383"/>
      <c r="REW152" s="383"/>
      <c r="REX152" s="383"/>
      <c r="REY152" s="383"/>
      <c r="REZ152" s="383"/>
      <c r="RFA152" s="383"/>
      <c r="RFB152" s="383"/>
      <c r="RFC152" s="383"/>
      <c r="RFD152" s="383"/>
      <c r="RFE152" s="383"/>
      <c r="RFF152" s="383"/>
      <c r="RFG152" s="383"/>
      <c r="RFH152" s="383"/>
      <c r="RFI152" s="383"/>
      <c r="RFJ152" s="383"/>
      <c r="RFK152" s="383"/>
      <c r="RFL152" s="383"/>
      <c r="RFM152" s="383"/>
      <c r="RFN152" s="383"/>
      <c r="RFO152" s="383"/>
      <c r="RFP152" s="383"/>
      <c r="RFQ152" s="383"/>
      <c r="RFR152" s="383"/>
      <c r="RFS152" s="383"/>
      <c r="RFT152" s="383"/>
      <c r="RFU152" s="383"/>
      <c r="RFV152" s="383"/>
      <c r="RFW152" s="383"/>
      <c r="RFX152" s="383"/>
      <c r="RFY152" s="383"/>
      <c r="RFZ152" s="383"/>
      <c r="RGA152" s="383"/>
      <c r="RGB152" s="383"/>
      <c r="RGC152" s="383"/>
      <c r="RGD152" s="383"/>
      <c r="RGE152" s="383"/>
      <c r="RGF152" s="383"/>
      <c r="RGG152" s="383"/>
      <c r="RGH152" s="383"/>
      <c r="RGI152" s="383"/>
      <c r="RGJ152" s="383"/>
      <c r="RGK152" s="383"/>
      <c r="RGL152" s="383"/>
      <c r="RGM152" s="383"/>
      <c r="RGN152" s="383"/>
      <c r="RGO152" s="383"/>
      <c r="RGP152" s="383"/>
      <c r="RGQ152" s="383"/>
      <c r="RGR152" s="383"/>
      <c r="RGS152" s="383"/>
      <c r="RGT152" s="383"/>
      <c r="RGU152" s="383"/>
      <c r="RGV152" s="383"/>
      <c r="RGW152" s="383"/>
      <c r="RGX152" s="383"/>
      <c r="RGY152" s="383"/>
      <c r="RGZ152" s="383"/>
      <c r="RHA152" s="383"/>
      <c r="RHB152" s="383"/>
      <c r="RHC152" s="383"/>
      <c r="RHD152" s="383"/>
      <c r="RHE152" s="383"/>
      <c r="RHF152" s="383"/>
      <c r="RHG152" s="383"/>
      <c r="RHH152" s="383"/>
      <c r="RHI152" s="383"/>
      <c r="RHJ152" s="383"/>
      <c r="RHK152" s="383"/>
      <c r="RHL152" s="383"/>
      <c r="RHM152" s="383"/>
      <c r="RHN152" s="383"/>
      <c r="RHO152" s="383"/>
      <c r="RHP152" s="383"/>
      <c r="RHQ152" s="383"/>
      <c r="RHR152" s="383"/>
      <c r="RHS152" s="383"/>
      <c r="RHT152" s="383"/>
      <c r="RHU152" s="383"/>
      <c r="RHV152" s="383"/>
      <c r="RHW152" s="383"/>
      <c r="RHX152" s="383"/>
      <c r="RHY152" s="383"/>
      <c r="RHZ152" s="383"/>
      <c r="RIA152" s="383"/>
      <c r="RIB152" s="383"/>
      <c r="RIC152" s="383"/>
      <c r="RID152" s="383"/>
      <c r="RIE152" s="383"/>
      <c r="RIF152" s="383"/>
      <c r="RIG152" s="383"/>
      <c r="RIH152" s="383"/>
      <c r="RII152" s="383"/>
      <c r="RIJ152" s="383"/>
      <c r="RIK152" s="383"/>
      <c r="RIL152" s="383"/>
      <c r="RIM152" s="383"/>
      <c r="RIN152" s="383"/>
      <c r="RIO152" s="383"/>
      <c r="RIP152" s="383"/>
      <c r="RIQ152" s="383"/>
      <c r="RIR152" s="383"/>
      <c r="RIS152" s="383"/>
      <c r="RIT152" s="383"/>
      <c r="RIU152" s="383"/>
      <c r="RIV152" s="383"/>
      <c r="RIW152" s="383"/>
      <c r="RIX152" s="383"/>
      <c r="RIY152" s="383"/>
      <c r="RIZ152" s="383"/>
      <c r="RJA152" s="383"/>
      <c r="RJB152" s="383"/>
      <c r="RJC152" s="383"/>
      <c r="RJD152" s="383"/>
      <c r="RJE152" s="383"/>
      <c r="RJF152" s="383"/>
      <c r="RJG152" s="383"/>
      <c r="RJH152" s="383"/>
      <c r="RJI152" s="383"/>
      <c r="RJJ152" s="383"/>
      <c r="RJK152" s="383"/>
      <c r="RJL152" s="383"/>
      <c r="RJM152" s="383"/>
      <c r="RJN152" s="383"/>
      <c r="RJO152" s="383"/>
      <c r="RJP152" s="383"/>
      <c r="RJQ152" s="383"/>
      <c r="RJR152" s="383"/>
      <c r="RJS152" s="383"/>
      <c r="RJT152" s="383"/>
      <c r="RJU152" s="383"/>
      <c r="RJV152" s="383"/>
      <c r="RJW152" s="383"/>
      <c r="RJX152" s="383"/>
      <c r="RJY152" s="383"/>
      <c r="RJZ152" s="383"/>
      <c r="RKA152" s="383"/>
      <c r="RKB152" s="383"/>
      <c r="RKC152" s="383"/>
      <c r="RKD152" s="383"/>
      <c r="RKE152" s="383"/>
      <c r="RKF152" s="383"/>
      <c r="RKG152" s="383"/>
      <c r="RKH152" s="383"/>
      <c r="RKI152" s="383"/>
      <c r="RKJ152" s="383"/>
      <c r="RKK152" s="383"/>
      <c r="RKL152" s="383"/>
      <c r="RKM152" s="383"/>
      <c r="RKN152" s="383"/>
      <c r="RKO152" s="383"/>
      <c r="RKP152" s="383"/>
      <c r="RKQ152" s="383"/>
      <c r="RKR152" s="383"/>
      <c r="RKS152" s="383"/>
      <c r="RKT152" s="383"/>
      <c r="RKU152" s="383"/>
      <c r="RKV152" s="383"/>
      <c r="RKW152" s="383"/>
      <c r="RKX152" s="383"/>
      <c r="RKY152" s="383"/>
      <c r="RKZ152" s="383"/>
      <c r="RLA152" s="383"/>
      <c r="RLB152" s="383"/>
      <c r="RLC152" s="383"/>
      <c r="RLD152" s="383"/>
      <c r="RLE152" s="383"/>
      <c r="RLF152" s="383"/>
      <c r="RLG152" s="383"/>
      <c r="RLH152" s="383"/>
      <c r="RLI152" s="383"/>
      <c r="RLJ152" s="383"/>
      <c r="RLK152" s="383"/>
      <c r="RLL152" s="383"/>
      <c r="RLM152" s="383"/>
      <c r="RLN152" s="383"/>
      <c r="RLO152" s="383"/>
      <c r="RLP152" s="383"/>
      <c r="RLQ152" s="383"/>
      <c r="RLR152" s="383"/>
      <c r="RLS152" s="383"/>
      <c r="RLT152" s="383"/>
      <c r="RLU152" s="383"/>
      <c r="RLV152" s="383"/>
      <c r="RLW152" s="383"/>
      <c r="RLX152" s="383"/>
      <c r="RLY152" s="383"/>
      <c r="RLZ152" s="383"/>
      <c r="RMA152" s="383"/>
      <c r="RMB152" s="383"/>
      <c r="RMC152" s="383"/>
      <c r="RMD152" s="383"/>
      <c r="RME152" s="383"/>
      <c r="RMF152" s="383"/>
      <c r="RMG152" s="383"/>
      <c r="RMH152" s="383"/>
      <c r="RMI152" s="383"/>
      <c r="RMJ152" s="383"/>
      <c r="RMK152" s="383"/>
      <c r="RML152" s="383"/>
      <c r="RMM152" s="383"/>
      <c r="RMN152" s="383"/>
      <c r="RMO152" s="383"/>
      <c r="RMP152" s="383"/>
      <c r="RMQ152" s="383"/>
      <c r="RMR152" s="383"/>
      <c r="RMS152" s="383"/>
      <c r="RMT152" s="383"/>
      <c r="RMU152" s="383"/>
      <c r="RMV152" s="383"/>
      <c r="RMW152" s="383"/>
      <c r="RMX152" s="383"/>
      <c r="RMY152" s="383"/>
      <c r="RMZ152" s="383"/>
      <c r="RNA152" s="383"/>
      <c r="RNB152" s="383"/>
      <c r="RNC152" s="383"/>
      <c r="RND152" s="383"/>
      <c r="RNE152" s="383"/>
      <c r="RNF152" s="383"/>
      <c r="RNG152" s="383"/>
      <c r="RNH152" s="383"/>
      <c r="RNI152" s="383"/>
      <c r="RNJ152" s="383"/>
      <c r="RNK152" s="383"/>
      <c r="RNL152" s="383"/>
      <c r="RNM152" s="383"/>
      <c r="RNN152" s="383"/>
      <c r="RNO152" s="383"/>
      <c r="RNP152" s="383"/>
      <c r="RNQ152" s="383"/>
      <c r="RNR152" s="383"/>
      <c r="RNS152" s="383"/>
      <c r="RNT152" s="383"/>
      <c r="RNU152" s="383"/>
      <c r="RNV152" s="383"/>
      <c r="RNW152" s="383"/>
      <c r="RNX152" s="383"/>
      <c r="RNY152" s="383"/>
      <c r="RNZ152" s="383"/>
      <c r="ROA152" s="383"/>
      <c r="ROB152" s="383"/>
      <c r="ROC152" s="383"/>
      <c r="ROD152" s="383"/>
      <c r="ROE152" s="383"/>
      <c r="ROF152" s="383"/>
      <c r="ROG152" s="383"/>
      <c r="ROH152" s="383"/>
      <c r="ROI152" s="383"/>
      <c r="ROJ152" s="383"/>
      <c r="ROK152" s="383"/>
      <c r="ROL152" s="383"/>
      <c r="ROM152" s="383"/>
      <c r="RON152" s="383"/>
      <c r="ROO152" s="383"/>
      <c r="ROP152" s="383"/>
      <c r="ROQ152" s="383"/>
      <c r="ROR152" s="383"/>
      <c r="ROS152" s="383"/>
      <c r="ROT152" s="383"/>
      <c r="ROU152" s="383"/>
      <c r="ROV152" s="383"/>
      <c r="ROW152" s="383"/>
      <c r="ROX152" s="383"/>
      <c r="ROY152" s="383"/>
      <c r="ROZ152" s="383"/>
      <c r="RPA152" s="383"/>
      <c r="RPB152" s="383"/>
      <c r="RPC152" s="383"/>
      <c r="RPD152" s="383"/>
      <c r="RPE152" s="383"/>
      <c r="RPF152" s="383"/>
      <c r="RPG152" s="383"/>
      <c r="RPH152" s="383"/>
      <c r="RPI152" s="383"/>
      <c r="RPJ152" s="383"/>
      <c r="RPK152" s="383"/>
      <c r="RPL152" s="383"/>
      <c r="RPM152" s="383"/>
      <c r="RPN152" s="383"/>
      <c r="RPO152" s="383"/>
      <c r="RPP152" s="383"/>
      <c r="RPQ152" s="383"/>
      <c r="RPR152" s="383"/>
      <c r="RPS152" s="383"/>
      <c r="RPT152" s="383"/>
      <c r="RPU152" s="383"/>
      <c r="RPV152" s="383"/>
      <c r="RPW152" s="383"/>
      <c r="RPX152" s="383"/>
      <c r="RPY152" s="383"/>
      <c r="RPZ152" s="383"/>
      <c r="RQA152" s="383"/>
      <c r="RQB152" s="383"/>
      <c r="RQC152" s="383"/>
      <c r="RQD152" s="383"/>
      <c r="RQE152" s="383"/>
      <c r="RQF152" s="383"/>
      <c r="RQG152" s="383"/>
      <c r="RQH152" s="383"/>
      <c r="RQI152" s="383"/>
      <c r="RQJ152" s="383"/>
      <c r="RQK152" s="383"/>
      <c r="RQL152" s="383"/>
      <c r="RQM152" s="383"/>
      <c r="RQN152" s="383"/>
      <c r="RQO152" s="383"/>
      <c r="RQP152" s="383"/>
      <c r="RQQ152" s="383"/>
      <c r="RQR152" s="383"/>
      <c r="RQS152" s="383"/>
      <c r="RQT152" s="383"/>
      <c r="RQU152" s="383"/>
      <c r="RQV152" s="383"/>
      <c r="RQW152" s="383"/>
      <c r="RQX152" s="383"/>
      <c r="RQY152" s="383"/>
      <c r="RQZ152" s="383"/>
      <c r="RRA152" s="383"/>
      <c r="RRB152" s="383"/>
      <c r="RRC152" s="383"/>
      <c r="RRD152" s="383"/>
      <c r="RRE152" s="383"/>
      <c r="RRF152" s="383"/>
      <c r="RRG152" s="383"/>
      <c r="RRH152" s="383"/>
      <c r="RRI152" s="383"/>
      <c r="RRJ152" s="383"/>
      <c r="RRK152" s="383"/>
      <c r="RRL152" s="383"/>
      <c r="RRM152" s="383"/>
      <c r="RRN152" s="383"/>
      <c r="RRO152" s="383"/>
      <c r="RRP152" s="383"/>
      <c r="RRQ152" s="383"/>
      <c r="RRR152" s="383"/>
      <c r="RRS152" s="383"/>
      <c r="RRT152" s="383"/>
      <c r="RRU152" s="383"/>
      <c r="RRV152" s="383"/>
      <c r="RRW152" s="383"/>
      <c r="RRX152" s="383"/>
      <c r="RRY152" s="383"/>
      <c r="RRZ152" s="383"/>
      <c r="RSA152" s="383"/>
      <c r="RSB152" s="383"/>
      <c r="RSC152" s="383"/>
      <c r="RSD152" s="383"/>
      <c r="RSE152" s="383"/>
      <c r="RSF152" s="383"/>
      <c r="RSG152" s="383"/>
      <c r="RSH152" s="383"/>
      <c r="RSI152" s="383"/>
      <c r="RSJ152" s="383"/>
      <c r="RSK152" s="383"/>
      <c r="RSL152" s="383"/>
      <c r="RSM152" s="383"/>
      <c r="RSN152" s="383"/>
      <c r="RSO152" s="383"/>
      <c r="RSP152" s="383"/>
      <c r="RSQ152" s="383"/>
      <c r="RSR152" s="383"/>
      <c r="RSS152" s="383"/>
      <c r="RST152" s="383"/>
      <c r="RSU152" s="383"/>
      <c r="RSV152" s="383"/>
      <c r="RSW152" s="383"/>
      <c r="RSX152" s="383"/>
      <c r="RSY152" s="383"/>
      <c r="RSZ152" s="383"/>
      <c r="RTA152" s="383"/>
      <c r="RTB152" s="383"/>
      <c r="RTC152" s="383"/>
      <c r="RTD152" s="383"/>
      <c r="RTE152" s="383"/>
      <c r="RTF152" s="383"/>
      <c r="RTG152" s="383"/>
      <c r="RTH152" s="383"/>
      <c r="RTI152" s="383"/>
      <c r="RTJ152" s="383"/>
      <c r="RTK152" s="383"/>
      <c r="RTL152" s="383"/>
      <c r="RTM152" s="383"/>
      <c r="RTN152" s="383"/>
      <c r="RTO152" s="383"/>
      <c r="RTP152" s="383"/>
      <c r="RTQ152" s="383"/>
      <c r="RTR152" s="383"/>
      <c r="RTS152" s="383"/>
      <c r="RTT152" s="383"/>
      <c r="RTU152" s="383"/>
      <c r="RTV152" s="383"/>
      <c r="RTW152" s="383"/>
      <c r="RTX152" s="383"/>
      <c r="RTY152" s="383"/>
      <c r="RTZ152" s="383"/>
      <c r="RUA152" s="383"/>
      <c r="RUB152" s="383"/>
      <c r="RUC152" s="383"/>
      <c r="RUD152" s="383"/>
      <c r="RUE152" s="383"/>
      <c r="RUF152" s="383"/>
      <c r="RUG152" s="383"/>
      <c r="RUH152" s="383"/>
      <c r="RUI152" s="383"/>
      <c r="RUJ152" s="383"/>
      <c r="RUK152" s="383"/>
      <c r="RUL152" s="383"/>
      <c r="RUM152" s="383"/>
      <c r="RUN152" s="383"/>
      <c r="RUO152" s="383"/>
      <c r="RUP152" s="383"/>
      <c r="RUQ152" s="383"/>
      <c r="RUR152" s="383"/>
      <c r="RUS152" s="383"/>
      <c r="RUT152" s="383"/>
      <c r="RUU152" s="383"/>
      <c r="RUV152" s="383"/>
      <c r="RUW152" s="383"/>
      <c r="RUX152" s="383"/>
      <c r="RUY152" s="383"/>
      <c r="RUZ152" s="383"/>
      <c r="RVA152" s="383"/>
      <c r="RVB152" s="383"/>
      <c r="RVC152" s="383"/>
      <c r="RVD152" s="383"/>
      <c r="RVE152" s="383"/>
      <c r="RVF152" s="383"/>
      <c r="RVG152" s="383"/>
      <c r="RVH152" s="383"/>
      <c r="RVI152" s="383"/>
      <c r="RVJ152" s="383"/>
      <c r="RVK152" s="383"/>
      <c r="RVL152" s="383"/>
      <c r="RVM152" s="383"/>
      <c r="RVN152" s="383"/>
      <c r="RVO152" s="383"/>
      <c r="RVP152" s="383"/>
      <c r="RVQ152" s="383"/>
      <c r="RVR152" s="383"/>
      <c r="RVS152" s="383"/>
      <c r="RVT152" s="383"/>
      <c r="RVU152" s="383"/>
      <c r="RVV152" s="383"/>
      <c r="RVW152" s="383"/>
      <c r="RVX152" s="383"/>
      <c r="RVY152" s="383"/>
      <c r="RVZ152" s="383"/>
      <c r="RWA152" s="383"/>
      <c r="RWB152" s="383"/>
      <c r="RWC152" s="383"/>
      <c r="RWD152" s="383"/>
      <c r="RWE152" s="383"/>
      <c r="RWF152" s="383"/>
      <c r="RWG152" s="383"/>
      <c r="RWH152" s="383"/>
      <c r="RWI152" s="383"/>
      <c r="RWJ152" s="383"/>
      <c r="RWK152" s="383"/>
      <c r="RWL152" s="383"/>
      <c r="RWM152" s="383"/>
      <c r="RWN152" s="383"/>
      <c r="RWO152" s="383"/>
      <c r="RWP152" s="383"/>
      <c r="RWQ152" s="383"/>
      <c r="RWR152" s="383"/>
      <c r="RWS152" s="383"/>
      <c r="RWT152" s="383"/>
      <c r="RWU152" s="383"/>
      <c r="RWV152" s="383"/>
      <c r="RWW152" s="383"/>
      <c r="RWX152" s="383"/>
      <c r="RWY152" s="383"/>
      <c r="RWZ152" s="383"/>
      <c r="RXA152" s="383"/>
      <c r="RXB152" s="383"/>
      <c r="RXC152" s="383"/>
      <c r="RXD152" s="383"/>
      <c r="RXE152" s="383"/>
      <c r="RXF152" s="383"/>
      <c r="RXG152" s="383"/>
      <c r="RXH152" s="383"/>
      <c r="RXI152" s="383"/>
      <c r="RXJ152" s="383"/>
      <c r="RXK152" s="383"/>
      <c r="RXL152" s="383"/>
      <c r="RXM152" s="383"/>
      <c r="RXN152" s="383"/>
      <c r="RXO152" s="383"/>
      <c r="RXP152" s="383"/>
      <c r="RXQ152" s="383"/>
      <c r="RXR152" s="383"/>
      <c r="RXS152" s="383"/>
      <c r="RXT152" s="383"/>
      <c r="RXU152" s="383"/>
      <c r="RXV152" s="383"/>
      <c r="RXW152" s="383"/>
      <c r="RXX152" s="383"/>
      <c r="RXY152" s="383"/>
      <c r="RXZ152" s="383"/>
      <c r="RYA152" s="383"/>
      <c r="RYB152" s="383"/>
      <c r="RYC152" s="383"/>
      <c r="RYD152" s="383"/>
      <c r="RYE152" s="383"/>
      <c r="RYF152" s="383"/>
      <c r="RYG152" s="383"/>
      <c r="RYH152" s="383"/>
      <c r="RYI152" s="383"/>
      <c r="RYJ152" s="383"/>
      <c r="RYK152" s="383"/>
      <c r="RYL152" s="383"/>
      <c r="RYM152" s="383"/>
      <c r="RYN152" s="383"/>
      <c r="RYO152" s="383"/>
      <c r="RYP152" s="383"/>
      <c r="RYQ152" s="383"/>
      <c r="RYR152" s="383"/>
      <c r="RYS152" s="383"/>
      <c r="RYT152" s="383"/>
      <c r="RYU152" s="383"/>
      <c r="RYV152" s="383"/>
      <c r="RYW152" s="383"/>
      <c r="RYX152" s="383"/>
      <c r="RYY152" s="383"/>
      <c r="RYZ152" s="383"/>
      <c r="RZA152" s="383"/>
      <c r="RZB152" s="383"/>
      <c r="RZC152" s="383"/>
      <c r="RZD152" s="383"/>
      <c r="RZE152" s="383"/>
      <c r="RZF152" s="383"/>
      <c r="RZG152" s="383"/>
      <c r="RZH152" s="383"/>
      <c r="RZI152" s="383"/>
      <c r="RZJ152" s="383"/>
      <c r="RZK152" s="383"/>
      <c r="RZL152" s="383"/>
      <c r="RZM152" s="383"/>
      <c r="RZN152" s="383"/>
      <c r="RZO152" s="383"/>
      <c r="RZP152" s="383"/>
      <c r="RZQ152" s="383"/>
      <c r="RZR152" s="383"/>
      <c r="RZS152" s="383"/>
      <c r="RZT152" s="383"/>
      <c r="RZU152" s="383"/>
      <c r="RZV152" s="383"/>
      <c r="RZW152" s="383"/>
      <c r="RZX152" s="383"/>
      <c r="RZY152" s="383"/>
      <c r="RZZ152" s="383"/>
      <c r="SAA152" s="383"/>
      <c r="SAB152" s="383"/>
      <c r="SAC152" s="383"/>
      <c r="SAD152" s="383"/>
      <c r="SAE152" s="383"/>
      <c r="SAF152" s="383"/>
      <c r="SAG152" s="383"/>
      <c r="SAH152" s="383"/>
      <c r="SAI152" s="383"/>
      <c r="SAJ152" s="383"/>
      <c r="SAK152" s="383"/>
      <c r="SAL152" s="383"/>
      <c r="SAM152" s="383"/>
      <c r="SAN152" s="383"/>
      <c r="SAO152" s="383"/>
      <c r="SAP152" s="383"/>
      <c r="SAQ152" s="383"/>
      <c r="SAR152" s="383"/>
      <c r="SAS152" s="383"/>
      <c r="SAT152" s="383"/>
      <c r="SAU152" s="383"/>
      <c r="SAV152" s="383"/>
      <c r="SAW152" s="383"/>
      <c r="SAX152" s="383"/>
      <c r="SAY152" s="383"/>
      <c r="SAZ152" s="383"/>
      <c r="SBA152" s="383"/>
      <c r="SBB152" s="383"/>
      <c r="SBC152" s="383"/>
      <c r="SBD152" s="383"/>
      <c r="SBE152" s="383"/>
      <c r="SBF152" s="383"/>
      <c r="SBG152" s="383"/>
      <c r="SBH152" s="383"/>
      <c r="SBI152" s="383"/>
      <c r="SBJ152" s="383"/>
      <c r="SBK152" s="383"/>
      <c r="SBL152" s="383"/>
      <c r="SBM152" s="383"/>
      <c r="SBN152" s="383"/>
      <c r="SBO152" s="383"/>
      <c r="SBP152" s="383"/>
      <c r="SBQ152" s="383"/>
      <c r="SBR152" s="383"/>
      <c r="SBS152" s="383"/>
      <c r="SBT152" s="383"/>
      <c r="SBU152" s="383"/>
      <c r="SBV152" s="383"/>
      <c r="SBW152" s="383"/>
      <c r="SBX152" s="383"/>
      <c r="SBY152" s="383"/>
      <c r="SBZ152" s="383"/>
      <c r="SCA152" s="383"/>
      <c r="SCB152" s="383"/>
      <c r="SCC152" s="383"/>
      <c r="SCD152" s="383"/>
      <c r="SCE152" s="383"/>
      <c r="SCF152" s="383"/>
      <c r="SCG152" s="383"/>
      <c r="SCH152" s="383"/>
      <c r="SCI152" s="383"/>
      <c r="SCJ152" s="383"/>
      <c r="SCK152" s="383"/>
      <c r="SCL152" s="383"/>
      <c r="SCM152" s="383"/>
      <c r="SCN152" s="383"/>
      <c r="SCO152" s="383"/>
      <c r="SCP152" s="383"/>
      <c r="SCQ152" s="383"/>
      <c r="SCR152" s="383"/>
      <c r="SCS152" s="383"/>
      <c r="SCT152" s="383"/>
      <c r="SCU152" s="383"/>
      <c r="SCV152" s="383"/>
      <c r="SCW152" s="383"/>
      <c r="SCX152" s="383"/>
      <c r="SCY152" s="383"/>
      <c r="SCZ152" s="383"/>
      <c r="SDA152" s="383"/>
      <c r="SDB152" s="383"/>
      <c r="SDC152" s="383"/>
      <c r="SDD152" s="383"/>
      <c r="SDE152" s="383"/>
      <c r="SDF152" s="383"/>
      <c r="SDG152" s="383"/>
      <c r="SDH152" s="383"/>
      <c r="SDI152" s="383"/>
      <c r="SDJ152" s="383"/>
      <c r="SDK152" s="383"/>
      <c r="SDL152" s="383"/>
      <c r="SDM152" s="383"/>
      <c r="SDN152" s="383"/>
      <c r="SDO152" s="383"/>
      <c r="SDP152" s="383"/>
      <c r="SDQ152" s="383"/>
      <c r="SDR152" s="383"/>
      <c r="SDS152" s="383"/>
      <c r="SDT152" s="383"/>
      <c r="SDU152" s="383"/>
      <c r="SDV152" s="383"/>
      <c r="SDW152" s="383"/>
      <c r="SDX152" s="383"/>
      <c r="SDY152" s="383"/>
      <c r="SDZ152" s="383"/>
      <c r="SEA152" s="383"/>
      <c r="SEB152" s="383"/>
      <c r="SEC152" s="383"/>
      <c r="SED152" s="383"/>
      <c r="SEE152" s="383"/>
      <c r="SEF152" s="383"/>
      <c r="SEG152" s="383"/>
      <c r="SEH152" s="383"/>
      <c r="SEI152" s="383"/>
      <c r="SEJ152" s="383"/>
      <c r="SEK152" s="383"/>
      <c r="SEL152" s="383"/>
      <c r="SEM152" s="383"/>
      <c r="SEN152" s="383"/>
      <c r="SEO152" s="383"/>
      <c r="SEP152" s="383"/>
      <c r="SEQ152" s="383"/>
      <c r="SER152" s="383"/>
      <c r="SES152" s="383"/>
      <c r="SET152" s="383"/>
      <c r="SEU152" s="383"/>
      <c r="SEV152" s="383"/>
      <c r="SEW152" s="383"/>
      <c r="SEX152" s="383"/>
      <c r="SEY152" s="383"/>
      <c r="SEZ152" s="383"/>
      <c r="SFA152" s="383"/>
      <c r="SFB152" s="383"/>
      <c r="SFC152" s="383"/>
      <c r="SFD152" s="383"/>
      <c r="SFE152" s="383"/>
      <c r="SFF152" s="383"/>
      <c r="SFG152" s="383"/>
      <c r="SFH152" s="383"/>
      <c r="SFI152" s="383"/>
      <c r="SFJ152" s="383"/>
      <c r="SFK152" s="383"/>
      <c r="SFL152" s="383"/>
      <c r="SFM152" s="383"/>
      <c r="SFN152" s="383"/>
      <c r="SFO152" s="383"/>
      <c r="SFP152" s="383"/>
      <c r="SFQ152" s="383"/>
      <c r="SFR152" s="383"/>
      <c r="SFS152" s="383"/>
      <c r="SFT152" s="383"/>
      <c r="SFU152" s="383"/>
      <c r="SFV152" s="383"/>
      <c r="SFW152" s="383"/>
      <c r="SFX152" s="383"/>
      <c r="SFY152" s="383"/>
      <c r="SFZ152" s="383"/>
      <c r="SGA152" s="383"/>
      <c r="SGB152" s="383"/>
      <c r="SGC152" s="383"/>
      <c r="SGD152" s="383"/>
      <c r="SGE152" s="383"/>
      <c r="SGF152" s="383"/>
      <c r="SGG152" s="383"/>
      <c r="SGH152" s="383"/>
      <c r="SGI152" s="383"/>
      <c r="SGJ152" s="383"/>
      <c r="SGK152" s="383"/>
      <c r="SGL152" s="383"/>
      <c r="SGM152" s="383"/>
      <c r="SGN152" s="383"/>
      <c r="SGO152" s="383"/>
      <c r="SGP152" s="383"/>
      <c r="SGQ152" s="383"/>
      <c r="SGR152" s="383"/>
      <c r="SGS152" s="383"/>
      <c r="SGT152" s="383"/>
      <c r="SGU152" s="383"/>
      <c r="SGV152" s="383"/>
      <c r="SGW152" s="383"/>
      <c r="SGX152" s="383"/>
      <c r="SGY152" s="383"/>
      <c r="SGZ152" s="383"/>
      <c r="SHA152" s="383"/>
      <c r="SHB152" s="383"/>
      <c r="SHC152" s="383"/>
      <c r="SHD152" s="383"/>
      <c r="SHE152" s="383"/>
      <c r="SHF152" s="383"/>
      <c r="SHG152" s="383"/>
      <c r="SHH152" s="383"/>
      <c r="SHI152" s="383"/>
      <c r="SHJ152" s="383"/>
      <c r="SHK152" s="383"/>
      <c r="SHL152" s="383"/>
      <c r="SHM152" s="383"/>
      <c r="SHN152" s="383"/>
      <c r="SHO152" s="383"/>
      <c r="SHP152" s="383"/>
      <c r="SHQ152" s="383"/>
      <c r="SHR152" s="383"/>
      <c r="SHS152" s="383"/>
      <c r="SHT152" s="383"/>
      <c r="SHU152" s="383"/>
      <c r="SHV152" s="383"/>
      <c r="SHW152" s="383"/>
      <c r="SHX152" s="383"/>
      <c r="SHY152" s="383"/>
      <c r="SHZ152" s="383"/>
      <c r="SIA152" s="383"/>
      <c r="SIB152" s="383"/>
      <c r="SIC152" s="383"/>
      <c r="SID152" s="383"/>
      <c r="SIE152" s="383"/>
      <c r="SIF152" s="383"/>
      <c r="SIG152" s="383"/>
      <c r="SIH152" s="383"/>
      <c r="SII152" s="383"/>
      <c r="SIJ152" s="383"/>
      <c r="SIK152" s="383"/>
      <c r="SIL152" s="383"/>
      <c r="SIM152" s="383"/>
      <c r="SIN152" s="383"/>
      <c r="SIO152" s="383"/>
      <c r="SIP152" s="383"/>
      <c r="SIQ152" s="383"/>
      <c r="SIR152" s="383"/>
      <c r="SIS152" s="383"/>
      <c r="SIT152" s="383"/>
      <c r="SIU152" s="383"/>
      <c r="SIV152" s="383"/>
      <c r="SIW152" s="383"/>
      <c r="SIX152" s="383"/>
      <c r="SIY152" s="383"/>
      <c r="SIZ152" s="383"/>
      <c r="SJA152" s="383"/>
      <c r="SJB152" s="383"/>
      <c r="SJC152" s="383"/>
      <c r="SJD152" s="383"/>
      <c r="SJE152" s="383"/>
      <c r="SJF152" s="383"/>
      <c r="SJG152" s="383"/>
      <c r="SJH152" s="383"/>
      <c r="SJI152" s="383"/>
      <c r="SJJ152" s="383"/>
      <c r="SJK152" s="383"/>
      <c r="SJL152" s="383"/>
      <c r="SJM152" s="383"/>
      <c r="SJN152" s="383"/>
      <c r="SJO152" s="383"/>
      <c r="SJP152" s="383"/>
      <c r="SJQ152" s="383"/>
      <c r="SJR152" s="383"/>
      <c r="SJS152" s="383"/>
      <c r="SJT152" s="383"/>
      <c r="SJU152" s="383"/>
      <c r="SJV152" s="383"/>
      <c r="SJW152" s="383"/>
      <c r="SJX152" s="383"/>
      <c r="SJY152" s="383"/>
      <c r="SJZ152" s="383"/>
      <c r="SKA152" s="383"/>
      <c r="SKB152" s="383"/>
      <c r="SKC152" s="383"/>
      <c r="SKD152" s="383"/>
      <c r="SKE152" s="383"/>
      <c r="SKF152" s="383"/>
      <c r="SKG152" s="383"/>
      <c r="SKH152" s="383"/>
      <c r="SKI152" s="383"/>
      <c r="SKJ152" s="383"/>
      <c r="SKK152" s="383"/>
      <c r="SKL152" s="383"/>
      <c r="SKM152" s="383"/>
      <c r="SKN152" s="383"/>
      <c r="SKO152" s="383"/>
      <c r="SKP152" s="383"/>
      <c r="SKQ152" s="383"/>
      <c r="SKR152" s="383"/>
      <c r="SKS152" s="383"/>
      <c r="SKT152" s="383"/>
      <c r="SKU152" s="383"/>
      <c r="SKV152" s="383"/>
      <c r="SKW152" s="383"/>
      <c r="SKX152" s="383"/>
      <c r="SKY152" s="383"/>
      <c r="SKZ152" s="383"/>
      <c r="SLA152" s="383"/>
      <c r="SLB152" s="383"/>
      <c r="SLC152" s="383"/>
      <c r="SLD152" s="383"/>
      <c r="SLE152" s="383"/>
      <c r="SLF152" s="383"/>
      <c r="SLG152" s="383"/>
      <c r="SLH152" s="383"/>
      <c r="SLI152" s="383"/>
      <c r="SLJ152" s="383"/>
      <c r="SLK152" s="383"/>
      <c r="SLL152" s="383"/>
      <c r="SLM152" s="383"/>
      <c r="SLN152" s="383"/>
      <c r="SLO152" s="383"/>
      <c r="SLP152" s="383"/>
      <c r="SLQ152" s="383"/>
      <c r="SLR152" s="383"/>
      <c r="SLS152" s="383"/>
      <c r="SLT152" s="383"/>
      <c r="SLU152" s="383"/>
      <c r="SLV152" s="383"/>
      <c r="SLW152" s="383"/>
      <c r="SLX152" s="383"/>
      <c r="SLY152" s="383"/>
      <c r="SLZ152" s="383"/>
      <c r="SMA152" s="383"/>
      <c r="SMB152" s="383"/>
      <c r="SMC152" s="383"/>
      <c r="SMD152" s="383"/>
      <c r="SME152" s="383"/>
      <c r="SMF152" s="383"/>
      <c r="SMG152" s="383"/>
      <c r="SMH152" s="383"/>
      <c r="SMI152" s="383"/>
      <c r="SMJ152" s="383"/>
      <c r="SMK152" s="383"/>
      <c r="SML152" s="383"/>
      <c r="SMM152" s="383"/>
      <c r="SMN152" s="383"/>
      <c r="SMO152" s="383"/>
      <c r="SMP152" s="383"/>
      <c r="SMQ152" s="383"/>
      <c r="SMR152" s="383"/>
      <c r="SMS152" s="383"/>
      <c r="SMT152" s="383"/>
      <c r="SMU152" s="383"/>
      <c r="SMV152" s="383"/>
      <c r="SMW152" s="383"/>
      <c r="SMX152" s="383"/>
      <c r="SMY152" s="383"/>
      <c r="SMZ152" s="383"/>
      <c r="SNA152" s="383"/>
      <c r="SNB152" s="383"/>
      <c r="SNC152" s="383"/>
      <c r="SND152" s="383"/>
      <c r="SNE152" s="383"/>
      <c r="SNF152" s="383"/>
      <c r="SNG152" s="383"/>
      <c r="SNH152" s="383"/>
      <c r="SNI152" s="383"/>
      <c r="SNJ152" s="383"/>
      <c r="SNK152" s="383"/>
      <c r="SNL152" s="383"/>
      <c r="SNM152" s="383"/>
      <c r="SNN152" s="383"/>
      <c r="SNO152" s="383"/>
      <c r="SNP152" s="383"/>
      <c r="SNQ152" s="383"/>
      <c r="SNR152" s="383"/>
      <c r="SNS152" s="383"/>
      <c r="SNT152" s="383"/>
      <c r="SNU152" s="383"/>
      <c r="SNV152" s="383"/>
      <c r="SNW152" s="383"/>
      <c r="SNX152" s="383"/>
      <c r="SNY152" s="383"/>
      <c r="SNZ152" s="383"/>
      <c r="SOA152" s="383"/>
      <c r="SOB152" s="383"/>
      <c r="SOC152" s="383"/>
      <c r="SOD152" s="383"/>
      <c r="SOE152" s="383"/>
      <c r="SOF152" s="383"/>
      <c r="SOG152" s="383"/>
      <c r="SOH152" s="383"/>
      <c r="SOI152" s="383"/>
      <c r="SOJ152" s="383"/>
      <c r="SOK152" s="383"/>
      <c r="SOL152" s="383"/>
      <c r="SOM152" s="383"/>
      <c r="SON152" s="383"/>
      <c r="SOO152" s="383"/>
      <c r="SOP152" s="383"/>
      <c r="SOQ152" s="383"/>
      <c r="SOR152" s="383"/>
      <c r="SOS152" s="383"/>
      <c r="SOT152" s="383"/>
      <c r="SOU152" s="383"/>
      <c r="SOV152" s="383"/>
      <c r="SOW152" s="383"/>
      <c r="SOX152" s="383"/>
      <c r="SOY152" s="383"/>
      <c r="SOZ152" s="383"/>
      <c r="SPA152" s="383"/>
      <c r="SPB152" s="383"/>
      <c r="SPC152" s="383"/>
      <c r="SPD152" s="383"/>
      <c r="SPE152" s="383"/>
      <c r="SPF152" s="383"/>
      <c r="SPG152" s="383"/>
      <c r="SPH152" s="383"/>
      <c r="SPI152" s="383"/>
      <c r="SPJ152" s="383"/>
      <c r="SPK152" s="383"/>
      <c r="SPL152" s="383"/>
      <c r="SPM152" s="383"/>
      <c r="SPN152" s="383"/>
      <c r="SPO152" s="383"/>
      <c r="SPP152" s="383"/>
      <c r="SPQ152" s="383"/>
      <c r="SPR152" s="383"/>
      <c r="SPS152" s="383"/>
      <c r="SPT152" s="383"/>
      <c r="SPU152" s="383"/>
      <c r="SPV152" s="383"/>
      <c r="SPW152" s="383"/>
      <c r="SPX152" s="383"/>
      <c r="SPY152" s="383"/>
      <c r="SPZ152" s="383"/>
      <c r="SQA152" s="383"/>
      <c r="SQB152" s="383"/>
      <c r="SQC152" s="383"/>
      <c r="SQD152" s="383"/>
      <c r="SQE152" s="383"/>
      <c r="SQF152" s="383"/>
      <c r="SQG152" s="383"/>
      <c r="SQH152" s="383"/>
      <c r="SQI152" s="383"/>
      <c r="SQJ152" s="383"/>
      <c r="SQK152" s="383"/>
      <c r="SQL152" s="383"/>
      <c r="SQM152" s="383"/>
      <c r="SQN152" s="383"/>
      <c r="SQO152" s="383"/>
      <c r="SQP152" s="383"/>
      <c r="SQQ152" s="383"/>
      <c r="SQR152" s="383"/>
      <c r="SQS152" s="383"/>
      <c r="SQT152" s="383"/>
      <c r="SQU152" s="383"/>
      <c r="SQV152" s="383"/>
      <c r="SQW152" s="383"/>
      <c r="SQX152" s="383"/>
      <c r="SQY152" s="383"/>
      <c r="SQZ152" s="383"/>
      <c r="SRA152" s="383"/>
      <c r="SRB152" s="383"/>
      <c r="SRC152" s="383"/>
      <c r="SRD152" s="383"/>
      <c r="SRE152" s="383"/>
      <c r="SRF152" s="383"/>
      <c r="SRG152" s="383"/>
      <c r="SRH152" s="383"/>
      <c r="SRI152" s="383"/>
      <c r="SRJ152" s="383"/>
      <c r="SRK152" s="383"/>
      <c r="SRL152" s="383"/>
      <c r="SRM152" s="383"/>
      <c r="SRN152" s="383"/>
      <c r="SRO152" s="383"/>
      <c r="SRP152" s="383"/>
      <c r="SRQ152" s="383"/>
      <c r="SRR152" s="383"/>
      <c r="SRS152" s="383"/>
      <c r="SRT152" s="383"/>
      <c r="SRU152" s="383"/>
      <c r="SRV152" s="383"/>
      <c r="SRW152" s="383"/>
      <c r="SRX152" s="383"/>
      <c r="SRY152" s="383"/>
      <c r="SRZ152" s="383"/>
      <c r="SSA152" s="383"/>
      <c r="SSB152" s="383"/>
      <c r="SSC152" s="383"/>
      <c r="SSD152" s="383"/>
      <c r="SSE152" s="383"/>
      <c r="SSF152" s="383"/>
      <c r="SSG152" s="383"/>
      <c r="SSH152" s="383"/>
      <c r="SSI152" s="383"/>
      <c r="SSJ152" s="383"/>
      <c r="SSK152" s="383"/>
      <c r="SSL152" s="383"/>
      <c r="SSM152" s="383"/>
      <c r="SSN152" s="383"/>
      <c r="SSO152" s="383"/>
      <c r="SSP152" s="383"/>
      <c r="SSQ152" s="383"/>
      <c r="SSR152" s="383"/>
      <c r="SSS152" s="383"/>
      <c r="SST152" s="383"/>
      <c r="SSU152" s="383"/>
      <c r="SSV152" s="383"/>
      <c r="SSW152" s="383"/>
      <c r="SSX152" s="383"/>
      <c r="SSY152" s="383"/>
      <c r="SSZ152" s="383"/>
      <c r="STA152" s="383"/>
      <c r="STB152" s="383"/>
      <c r="STC152" s="383"/>
      <c r="STD152" s="383"/>
      <c r="STE152" s="383"/>
      <c r="STF152" s="383"/>
      <c r="STG152" s="383"/>
      <c r="STH152" s="383"/>
      <c r="STI152" s="383"/>
      <c r="STJ152" s="383"/>
      <c r="STK152" s="383"/>
      <c r="STL152" s="383"/>
      <c r="STM152" s="383"/>
      <c r="STN152" s="383"/>
      <c r="STO152" s="383"/>
      <c r="STP152" s="383"/>
      <c r="STQ152" s="383"/>
      <c r="STR152" s="383"/>
      <c r="STS152" s="383"/>
      <c r="STT152" s="383"/>
      <c r="STU152" s="383"/>
      <c r="STV152" s="383"/>
      <c r="STW152" s="383"/>
      <c r="STX152" s="383"/>
      <c r="STY152" s="383"/>
      <c r="STZ152" s="383"/>
      <c r="SUA152" s="383"/>
      <c r="SUB152" s="383"/>
      <c r="SUC152" s="383"/>
      <c r="SUD152" s="383"/>
      <c r="SUE152" s="383"/>
      <c r="SUF152" s="383"/>
      <c r="SUG152" s="383"/>
      <c r="SUH152" s="383"/>
      <c r="SUI152" s="383"/>
      <c r="SUJ152" s="383"/>
      <c r="SUK152" s="383"/>
      <c r="SUL152" s="383"/>
      <c r="SUM152" s="383"/>
      <c r="SUN152" s="383"/>
      <c r="SUO152" s="383"/>
      <c r="SUP152" s="383"/>
      <c r="SUQ152" s="383"/>
      <c r="SUR152" s="383"/>
      <c r="SUS152" s="383"/>
      <c r="SUT152" s="383"/>
      <c r="SUU152" s="383"/>
      <c r="SUV152" s="383"/>
      <c r="SUW152" s="383"/>
      <c r="SUX152" s="383"/>
      <c r="SUY152" s="383"/>
      <c r="SUZ152" s="383"/>
      <c r="SVA152" s="383"/>
      <c r="SVB152" s="383"/>
      <c r="SVC152" s="383"/>
      <c r="SVD152" s="383"/>
      <c r="SVE152" s="383"/>
      <c r="SVF152" s="383"/>
      <c r="SVG152" s="383"/>
      <c r="SVH152" s="383"/>
      <c r="SVI152" s="383"/>
      <c r="SVJ152" s="383"/>
      <c r="SVK152" s="383"/>
      <c r="SVL152" s="383"/>
      <c r="SVM152" s="383"/>
      <c r="SVN152" s="383"/>
      <c r="SVO152" s="383"/>
      <c r="SVP152" s="383"/>
      <c r="SVQ152" s="383"/>
      <c r="SVR152" s="383"/>
      <c r="SVS152" s="383"/>
      <c r="SVT152" s="383"/>
      <c r="SVU152" s="383"/>
      <c r="SVV152" s="383"/>
      <c r="SVW152" s="383"/>
      <c r="SVX152" s="383"/>
      <c r="SVY152" s="383"/>
      <c r="SVZ152" s="383"/>
      <c r="SWA152" s="383"/>
      <c r="SWB152" s="383"/>
      <c r="SWC152" s="383"/>
      <c r="SWD152" s="383"/>
      <c r="SWE152" s="383"/>
      <c r="SWF152" s="383"/>
      <c r="SWG152" s="383"/>
      <c r="SWH152" s="383"/>
      <c r="SWI152" s="383"/>
      <c r="SWJ152" s="383"/>
      <c r="SWK152" s="383"/>
      <c r="SWL152" s="383"/>
      <c r="SWM152" s="383"/>
      <c r="SWN152" s="383"/>
      <c r="SWO152" s="383"/>
      <c r="SWP152" s="383"/>
      <c r="SWQ152" s="383"/>
      <c r="SWR152" s="383"/>
      <c r="SWS152" s="383"/>
      <c r="SWT152" s="383"/>
      <c r="SWU152" s="383"/>
      <c r="SWV152" s="383"/>
      <c r="SWW152" s="383"/>
      <c r="SWX152" s="383"/>
      <c r="SWY152" s="383"/>
      <c r="SWZ152" s="383"/>
      <c r="SXA152" s="383"/>
      <c r="SXB152" s="383"/>
      <c r="SXC152" s="383"/>
      <c r="SXD152" s="383"/>
      <c r="SXE152" s="383"/>
      <c r="SXF152" s="383"/>
      <c r="SXG152" s="383"/>
      <c r="SXH152" s="383"/>
      <c r="SXI152" s="383"/>
      <c r="SXJ152" s="383"/>
      <c r="SXK152" s="383"/>
      <c r="SXL152" s="383"/>
      <c r="SXM152" s="383"/>
      <c r="SXN152" s="383"/>
      <c r="SXO152" s="383"/>
      <c r="SXP152" s="383"/>
      <c r="SXQ152" s="383"/>
      <c r="SXR152" s="383"/>
      <c r="SXS152" s="383"/>
      <c r="SXT152" s="383"/>
      <c r="SXU152" s="383"/>
      <c r="SXV152" s="383"/>
      <c r="SXW152" s="383"/>
      <c r="SXX152" s="383"/>
      <c r="SXY152" s="383"/>
      <c r="SXZ152" s="383"/>
      <c r="SYA152" s="383"/>
      <c r="SYB152" s="383"/>
      <c r="SYC152" s="383"/>
      <c r="SYD152" s="383"/>
      <c r="SYE152" s="383"/>
      <c r="SYF152" s="383"/>
      <c r="SYG152" s="383"/>
      <c r="SYH152" s="383"/>
      <c r="SYI152" s="383"/>
      <c r="SYJ152" s="383"/>
      <c r="SYK152" s="383"/>
      <c r="SYL152" s="383"/>
      <c r="SYM152" s="383"/>
      <c r="SYN152" s="383"/>
      <c r="SYO152" s="383"/>
      <c r="SYP152" s="383"/>
      <c r="SYQ152" s="383"/>
      <c r="SYR152" s="383"/>
      <c r="SYS152" s="383"/>
      <c r="SYT152" s="383"/>
      <c r="SYU152" s="383"/>
      <c r="SYV152" s="383"/>
      <c r="SYW152" s="383"/>
      <c r="SYX152" s="383"/>
      <c r="SYY152" s="383"/>
      <c r="SYZ152" s="383"/>
      <c r="SZA152" s="383"/>
      <c r="SZB152" s="383"/>
      <c r="SZC152" s="383"/>
      <c r="SZD152" s="383"/>
      <c r="SZE152" s="383"/>
      <c r="SZF152" s="383"/>
      <c r="SZG152" s="383"/>
      <c r="SZH152" s="383"/>
      <c r="SZI152" s="383"/>
      <c r="SZJ152" s="383"/>
      <c r="SZK152" s="383"/>
      <c r="SZL152" s="383"/>
      <c r="SZM152" s="383"/>
      <c r="SZN152" s="383"/>
      <c r="SZO152" s="383"/>
      <c r="SZP152" s="383"/>
      <c r="SZQ152" s="383"/>
      <c r="SZR152" s="383"/>
      <c r="SZS152" s="383"/>
      <c r="SZT152" s="383"/>
      <c r="SZU152" s="383"/>
      <c r="SZV152" s="383"/>
      <c r="SZW152" s="383"/>
      <c r="SZX152" s="383"/>
      <c r="SZY152" s="383"/>
      <c r="SZZ152" s="383"/>
      <c r="TAA152" s="383"/>
      <c r="TAB152" s="383"/>
      <c r="TAC152" s="383"/>
      <c r="TAD152" s="383"/>
      <c r="TAE152" s="383"/>
      <c r="TAF152" s="383"/>
      <c r="TAG152" s="383"/>
      <c r="TAH152" s="383"/>
      <c r="TAI152" s="383"/>
      <c r="TAJ152" s="383"/>
      <c r="TAK152" s="383"/>
      <c r="TAL152" s="383"/>
      <c r="TAM152" s="383"/>
      <c r="TAN152" s="383"/>
      <c r="TAO152" s="383"/>
      <c r="TAP152" s="383"/>
      <c r="TAQ152" s="383"/>
      <c r="TAR152" s="383"/>
      <c r="TAS152" s="383"/>
      <c r="TAT152" s="383"/>
      <c r="TAU152" s="383"/>
      <c r="TAV152" s="383"/>
      <c r="TAW152" s="383"/>
      <c r="TAX152" s="383"/>
      <c r="TAY152" s="383"/>
      <c r="TAZ152" s="383"/>
      <c r="TBA152" s="383"/>
      <c r="TBB152" s="383"/>
      <c r="TBC152" s="383"/>
      <c r="TBD152" s="383"/>
      <c r="TBE152" s="383"/>
      <c r="TBF152" s="383"/>
      <c r="TBG152" s="383"/>
      <c r="TBH152" s="383"/>
      <c r="TBI152" s="383"/>
      <c r="TBJ152" s="383"/>
      <c r="TBK152" s="383"/>
      <c r="TBL152" s="383"/>
      <c r="TBM152" s="383"/>
      <c r="TBN152" s="383"/>
      <c r="TBO152" s="383"/>
      <c r="TBP152" s="383"/>
      <c r="TBQ152" s="383"/>
      <c r="TBR152" s="383"/>
      <c r="TBS152" s="383"/>
      <c r="TBT152" s="383"/>
      <c r="TBU152" s="383"/>
      <c r="TBV152" s="383"/>
      <c r="TBW152" s="383"/>
      <c r="TBX152" s="383"/>
      <c r="TBY152" s="383"/>
      <c r="TBZ152" s="383"/>
      <c r="TCA152" s="383"/>
      <c r="TCB152" s="383"/>
      <c r="TCC152" s="383"/>
      <c r="TCD152" s="383"/>
      <c r="TCE152" s="383"/>
      <c r="TCF152" s="383"/>
      <c r="TCG152" s="383"/>
      <c r="TCH152" s="383"/>
      <c r="TCI152" s="383"/>
      <c r="TCJ152" s="383"/>
      <c r="TCK152" s="383"/>
      <c r="TCL152" s="383"/>
      <c r="TCM152" s="383"/>
      <c r="TCN152" s="383"/>
      <c r="TCO152" s="383"/>
      <c r="TCP152" s="383"/>
      <c r="TCQ152" s="383"/>
      <c r="TCR152" s="383"/>
      <c r="TCS152" s="383"/>
      <c r="TCT152" s="383"/>
      <c r="TCU152" s="383"/>
      <c r="TCV152" s="383"/>
      <c r="TCW152" s="383"/>
      <c r="TCX152" s="383"/>
      <c r="TCY152" s="383"/>
      <c r="TCZ152" s="383"/>
      <c r="TDA152" s="383"/>
      <c r="TDB152" s="383"/>
      <c r="TDC152" s="383"/>
      <c r="TDD152" s="383"/>
      <c r="TDE152" s="383"/>
      <c r="TDF152" s="383"/>
      <c r="TDG152" s="383"/>
      <c r="TDH152" s="383"/>
      <c r="TDI152" s="383"/>
      <c r="TDJ152" s="383"/>
      <c r="TDK152" s="383"/>
      <c r="TDL152" s="383"/>
      <c r="TDM152" s="383"/>
      <c r="TDN152" s="383"/>
      <c r="TDO152" s="383"/>
      <c r="TDP152" s="383"/>
      <c r="TDQ152" s="383"/>
      <c r="TDR152" s="383"/>
      <c r="TDS152" s="383"/>
      <c r="TDT152" s="383"/>
      <c r="TDU152" s="383"/>
      <c r="TDV152" s="383"/>
      <c r="TDW152" s="383"/>
      <c r="TDX152" s="383"/>
      <c r="TDY152" s="383"/>
      <c r="TDZ152" s="383"/>
      <c r="TEA152" s="383"/>
      <c r="TEB152" s="383"/>
      <c r="TEC152" s="383"/>
      <c r="TED152" s="383"/>
      <c r="TEE152" s="383"/>
      <c r="TEF152" s="383"/>
      <c r="TEG152" s="383"/>
      <c r="TEH152" s="383"/>
      <c r="TEI152" s="383"/>
      <c r="TEJ152" s="383"/>
      <c r="TEK152" s="383"/>
      <c r="TEL152" s="383"/>
      <c r="TEM152" s="383"/>
      <c r="TEN152" s="383"/>
      <c r="TEO152" s="383"/>
      <c r="TEP152" s="383"/>
      <c r="TEQ152" s="383"/>
      <c r="TER152" s="383"/>
      <c r="TES152" s="383"/>
      <c r="TET152" s="383"/>
      <c r="TEU152" s="383"/>
      <c r="TEV152" s="383"/>
      <c r="TEW152" s="383"/>
      <c r="TEX152" s="383"/>
      <c r="TEY152" s="383"/>
      <c r="TEZ152" s="383"/>
      <c r="TFA152" s="383"/>
      <c r="TFB152" s="383"/>
      <c r="TFC152" s="383"/>
      <c r="TFD152" s="383"/>
      <c r="TFE152" s="383"/>
      <c r="TFF152" s="383"/>
      <c r="TFG152" s="383"/>
      <c r="TFH152" s="383"/>
      <c r="TFI152" s="383"/>
      <c r="TFJ152" s="383"/>
      <c r="TFK152" s="383"/>
      <c r="TFL152" s="383"/>
      <c r="TFM152" s="383"/>
      <c r="TFN152" s="383"/>
      <c r="TFO152" s="383"/>
      <c r="TFP152" s="383"/>
      <c r="TFQ152" s="383"/>
      <c r="TFR152" s="383"/>
      <c r="TFS152" s="383"/>
      <c r="TFT152" s="383"/>
      <c r="TFU152" s="383"/>
      <c r="TFV152" s="383"/>
      <c r="TFW152" s="383"/>
      <c r="TFX152" s="383"/>
      <c r="TFY152" s="383"/>
      <c r="TFZ152" s="383"/>
      <c r="TGA152" s="383"/>
      <c r="TGB152" s="383"/>
      <c r="TGC152" s="383"/>
      <c r="TGD152" s="383"/>
      <c r="TGE152" s="383"/>
      <c r="TGF152" s="383"/>
      <c r="TGG152" s="383"/>
      <c r="TGH152" s="383"/>
      <c r="TGI152" s="383"/>
      <c r="TGJ152" s="383"/>
      <c r="TGK152" s="383"/>
      <c r="TGL152" s="383"/>
      <c r="TGM152" s="383"/>
      <c r="TGN152" s="383"/>
      <c r="TGO152" s="383"/>
      <c r="TGP152" s="383"/>
      <c r="TGQ152" s="383"/>
      <c r="TGR152" s="383"/>
      <c r="TGS152" s="383"/>
      <c r="TGT152" s="383"/>
      <c r="TGU152" s="383"/>
      <c r="TGV152" s="383"/>
      <c r="TGW152" s="383"/>
      <c r="TGX152" s="383"/>
      <c r="TGY152" s="383"/>
      <c r="TGZ152" s="383"/>
      <c r="THA152" s="383"/>
      <c r="THB152" s="383"/>
      <c r="THC152" s="383"/>
      <c r="THD152" s="383"/>
      <c r="THE152" s="383"/>
      <c r="THF152" s="383"/>
      <c r="THG152" s="383"/>
      <c r="THH152" s="383"/>
      <c r="THI152" s="383"/>
      <c r="THJ152" s="383"/>
      <c r="THK152" s="383"/>
      <c r="THL152" s="383"/>
      <c r="THM152" s="383"/>
      <c r="THN152" s="383"/>
      <c r="THO152" s="383"/>
      <c r="THP152" s="383"/>
      <c r="THQ152" s="383"/>
      <c r="THR152" s="383"/>
      <c r="THS152" s="383"/>
      <c r="THT152" s="383"/>
      <c r="THU152" s="383"/>
      <c r="THV152" s="383"/>
      <c r="THW152" s="383"/>
      <c r="THX152" s="383"/>
      <c r="THY152" s="383"/>
      <c r="THZ152" s="383"/>
      <c r="TIA152" s="383"/>
      <c r="TIB152" s="383"/>
      <c r="TIC152" s="383"/>
      <c r="TID152" s="383"/>
      <c r="TIE152" s="383"/>
      <c r="TIF152" s="383"/>
      <c r="TIG152" s="383"/>
      <c r="TIH152" s="383"/>
      <c r="TII152" s="383"/>
      <c r="TIJ152" s="383"/>
      <c r="TIK152" s="383"/>
      <c r="TIL152" s="383"/>
      <c r="TIM152" s="383"/>
      <c r="TIN152" s="383"/>
      <c r="TIO152" s="383"/>
      <c r="TIP152" s="383"/>
      <c r="TIQ152" s="383"/>
      <c r="TIR152" s="383"/>
      <c r="TIS152" s="383"/>
      <c r="TIT152" s="383"/>
      <c r="TIU152" s="383"/>
      <c r="TIV152" s="383"/>
      <c r="TIW152" s="383"/>
      <c r="TIX152" s="383"/>
      <c r="TIY152" s="383"/>
      <c r="TIZ152" s="383"/>
      <c r="TJA152" s="383"/>
      <c r="TJB152" s="383"/>
      <c r="TJC152" s="383"/>
      <c r="TJD152" s="383"/>
      <c r="TJE152" s="383"/>
      <c r="TJF152" s="383"/>
      <c r="TJG152" s="383"/>
      <c r="TJH152" s="383"/>
      <c r="TJI152" s="383"/>
      <c r="TJJ152" s="383"/>
      <c r="TJK152" s="383"/>
      <c r="TJL152" s="383"/>
      <c r="TJM152" s="383"/>
      <c r="TJN152" s="383"/>
      <c r="TJO152" s="383"/>
      <c r="TJP152" s="383"/>
      <c r="TJQ152" s="383"/>
      <c r="TJR152" s="383"/>
      <c r="TJS152" s="383"/>
      <c r="TJT152" s="383"/>
      <c r="TJU152" s="383"/>
      <c r="TJV152" s="383"/>
      <c r="TJW152" s="383"/>
      <c r="TJX152" s="383"/>
      <c r="TJY152" s="383"/>
      <c r="TJZ152" s="383"/>
      <c r="TKA152" s="383"/>
      <c r="TKB152" s="383"/>
      <c r="TKC152" s="383"/>
      <c r="TKD152" s="383"/>
      <c r="TKE152" s="383"/>
      <c r="TKF152" s="383"/>
      <c r="TKG152" s="383"/>
      <c r="TKH152" s="383"/>
      <c r="TKI152" s="383"/>
      <c r="TKJ152" s="383"/>
      <c r="TKK152" s="383"/>
      <c r="TKL152" s="383"/>
      <c r="TKM152" s="383"/>
      <c r="TKN152" s="383"/>
      <c r="TKO152" s="383"/>
      <c r="TKP152" s="383"/>
      <c r="TKQ152" s="383"/>
      <c r="TKR152" s="383"/>
      <c r="TKS152" s="383"/>
      <c r="TKT152" s="383"/>
      <c r="TKU152" s="383"/>
      <c r="TKV152" s="383"/>
      <c r="TKW152" s="383"/>
      <c r="TKX152" s="383"/>
      <c r="TKY152" s="383"/>
      <c r="TKZ152" s="383"/>
      <c r="TLA152" s="383"/>
      <c r="TLB152" s="383"/>
      <c r="TLC152" s="383"/>
      <c r="TLD152" s="383"/>
      <c r="TLE152" s="383"/>
      <c r="TLF152" s="383"/>
      <c r="TLG152" s="383"/>
      <c r="TLH152" s="383"/>
      <c r="TLI152" s="383"/>
      <c r="TLJ152" s="383"/>
      <c r="TLK152" s="383"/>
      <c r="TLL152" s="383"/>
      <c r="TLM152" s="383"/>
      <c r="TLN152" s="383"/>
      <c r="TLO152" s="383"/>
      <c r="TLP152" s="383"/>
      <c r="TLQ152" s="383"/>
      <c r="TLR152" s="383"/>
      <c r="TLS152" s="383"/>
      <c r="TLT152" s="383"/>
      <c r="TLU152" s="383"/>
      <c r="TLV152" s="383"/>
      <c r="TLW152" s="383"/>
      <c r="TLX152" s="383"/>
      <c r="TLY152" s="383"/>
      <c r="TLZ152" s="383"/>
      <c r="TMA152" s="383"/>
      <c r="TMB152" s="383"/>
      <c r="TMC152" s="383"/>
      <c r="TMD152" s="383"/>
      <c r="TME152" s="383"/>
      <c r="TMF152" s="383"/>
      <c r="TMG152" s="383"/>
      <c r="TMH152" s="383"/>
      <c r="TMI152" s="383"/>
      <c r="TMJ152" s="383"/>
      <c r="TMK152" s="383"/>
      <c r="TML152" s="383"/>
      <c r="TMM152" s="383"/>
      <c r="TMN152" s="383"/>
      <c r="TMO152" s="383"/>
      <c r="TMP152" s="383"/>
      <c r="TMQ152" s="383"/>
      <c r="TMR152" s="383"/>
      <c r="TMS152" s="383"/>
      <c r="TMT152" s="383"/>
      <c r="TMU152" s="383"/>
      <c r="TMV152" s="383"/>
      <c r="TMW152" s="383"/>
      <c r="TMX152" s="383"/>
      <c r="TMY152" s="383"/>
      <c r="TMZ152" s="383"/>
      <c r="TNA152" s="383"/>
      <c r="TNB152" s="383"/>
      <c r="TNC152" s="383"/>
      <c r="TND152" s="383"/>
      <c r="TNE152" s="383"/>
      <c r="TNF152" s="383"/>
      <c r="TNG152" s="383"/>
      <c r="TNH152" s="383"/>
      <c r="TNI152" s="383"/>
      <c r="TNJ152" s="383"/>
      <c r="TNK152" s="383"/>
      <c r="TNL152" s="383"/>
      <c r="TNM152" s="383"/>
      <c r="TNN152" s="383"/>
      <c r="TNO152" s="383"/>
      <c r="TNP152" s="383"/>
      <c r="TNQ152" s="383"/>
      <c r="TNR152" s="383"/>
      <c r="TNS152" s="383"/>
      <c r="TNT152" s="383"/>
      <c r="TNU152" s="383"/>
      <c r="TNV152" s="383"/>
      <c r="TNW152" s="383"/>
      <c r="TNX152" s="383"/>
      <c r="TNY152" s="383"/>
      <c r="TNZ152" s="383"/>
      <c r="TOA152" s="383"/>
      <c r="TOB152" s="383"/>
      <c r="TOC152" s="383"/>
      <c r="TOD152" s="383"/>
      <c r="TOE152" s="383"/>
      <c r="TOF152" s="383"/>
      <c r="TOG152" s="383"/>
      <c r="TOH152" s="383"/>
      <c r="TOI152" s="383"/>
      <c r="TOJ152" s="383"/>
      <c r="TOK152" s="383"/>
      <c r="TOL152" s="383"/>
      <c r="TOM152" s="383"/>
      <c r="TON152" s="383"/>
      <c r="TOO152" s="383"/>
      <c r="TOP152" s="383"/>
      <c r="TOQ152" s="383"/>
      <c r="TOR152" s="383"/>
      <c r="TOS152" s="383"/>
      <c r="TOT152" s="383"/>
      <c r="TOU152" s="383"/>
      <c r="TOV152" s="383"/>
      <c r="TOW152" s="383"/>
      <c r="TOX152" s="383"/>
      <c r="TOY152" s="383"/>
      <c r="TOZ152" s="383"/>
      <c r="TPA152" s="383"/>
      <c r="TPB152" s="383"/>
      <c r="TPC152" s="383"/>
      <c r="TPD152" s="383"/>
      <c r="TPE152" s="383"/>
      <c r="TPF152" s="383"/>
      <c r="TPG152" s="383"/>
      <c r="TPH152" s="383"/>
      <c r="TPI152" s="383"/>
      <c r="TPJ152" s="383"/>
      <c r="TPK152" s="383"/>
      <c r="TPL152" s="383"/>
      <c r="TPM152" s="383"/>
      <c r="TPN152" s="383"/>
      <c r="TPO152" s="383"/>
      <c r="TPP152" s="383"/>
      <c r="TPQ152" s="383"/>
      <c r="TPR152" s="383"/>
      <c r="TPS152" s="383"/>
      <c r="TPT152" s="383"/>
      <c r="TPU152" s="383"/>
      <c r="TPV152" s="383"/>
      <c r="TPW152" s="383"/>
      <c r="TPX152" s="383"/>
      <c r="TPY152" s="383"/>
      <c r="TPZ152" s="383"/>
      <c r="TQA152" s="383"/>
      <c r="TQB152" s="383"/>
      <c r="TQC152" s="383"/>
      <c r="TQD152" s="383"/>
      <c r="TQE152" s="383"/>
      <c r="TQF152" s="383"/>
      <c r="TQG152" s="383"/>
      <c r="TQH152" s="383"/>
      <c r="TQI152" s="383"/>
      <c r="TQJ152" s="383"/>
      <c r="TQK152" s="383"/>
      <c r="TQL152" s="383"/>
      <c r="TQM152" s="383"/>
      <c r="TQN152" s="383"/>
      <c r="TQO152" s="383"/>
      <c r="TQP152" s="383"/>
      <c r="TQQ152" s="383"/>
      <c r="TQR152" s="383"/>
      <c r="TQS152" s="383"/>
      <c r="TQT152" s="383"/>
      <c r="TQU152" s="383"/>
      <c r="TQV152" s="383"/>
      <c r="TQW152" s="383"/>
      <c r="TQX152" s="383"/>
      <c r="TQY152" s="383"/>
      <c r="TQZ152" s="383"/>
      <c r="TRA152" s="383"/>
      <c r="TRB152" s="383"/>
      <c r="TRC152" s="383"/>
      <c r="TRD152" s="383"/>
      <c r="TRE152" s="383"/>
      <c r="TRF152" s="383"/>
      <c r="TRG152" s="383"/>
      <c r="TRH152" s="383"/>
      <c r="TRI152" s="383"/>
      <c r="TRJ152" s="383"/>
      <c r="TRK152" s="383"/>
      <c r="TRL152" s="383"/>
      <c r="TRM152" s="383"/>
      <c r="TRN152" s="383"/>
      <c r="TRO152" s="383"/>
      <c r="TRP152" s="383"/>
      <c r="TRQ152" s="383"/>
      <c r="TRR152" s="383"/>
      <c r="TRS152" s="383"/>
      <c r="TRT152" s="383"/>
      <c r="TRU152" s="383"/>
      <c r="TRV152" s="383"/>
      <c r="TRW152" s="383"/>
      <c r="TRX152" s="383"/>
      <c r="TRY152" s="383"/>
      <c r="TRZ152" s="383"/>
      <c r="TSA152" s="383"/>
      <c r="TSB152" s="383"/>
      <c r="TSC152" s="383"/>
      <c r="TSD152" s="383"/>
      <c r="TSE152" s="383"/>
      <c r="TSF152" s="383"/>
      <c r="TSG152" s="383"/>
      <c r="TSH152" s="383"/>
      <c r="TSI152" s="383"/>
      <c r="TSJ152" s="383"/>
      <c r="TSK152" s="383"/>
      <c r="TSL152" s="383"/>
      <c r="TSM152" s="383"/>
      <c r="TSN152" s="383"/>
      <c r="TSO152" s="383"/>
      <c r="TSP152" s="383"/>
      <c r="TSQ152" s="383"/>
      <c r="TSR152" s="383"/>
      <c r="TSS152" s="383"/>
      <c r="TST152" s="383"/>
      <c r="TSU152" s="383"/>
      <c r="TSV152" s="383"/>
      <c r="TSW152" s="383"/>
      <c r="TSX152" s="383"/>
      <c r="TSY152" s="383"/>
      <c r="TSZ152" s="383"/>
      <c r="TTA152" s="383"/>
      <c r="TTB152" s="383"/>
      <c r="TTC152" s="383"/>
      <c r="TTD152" s="383"/>
      <c r="TTE152" s="383"/>
      <c r="TTF152" s="383"/>
      <c r="TTG152" s="383"/>
      <c r="TTH152" s="383"/>
      <c r="TTI152" s="383"/>
      <c r="TTJ152" s="383"/>
      <c r="TTK152" s="383"/>
      <c r="TTL152" s="383"/>
      <c r="TTM152" s="383"/>
      <c r="TTN152" s="383"/>
      <c r="TTO152" s="383"/>
      <c r="TTP152" s="383"/>
      <c r="TTQ152" s="383"/>
      <c r="TTR152" s="383"/>
      <c r="TTS152" s="383"/>
      <c r="TTT152" s="383"/>
      <c r="TTU152" s="383"/>
      <c r="TTV152" s="383"/>
      <c r="TTW152" s="383"/>
      <c r="TTX152" s="383"/>
      <c r="TTY152" s="383"/>
      <c r="TTZ152" s="383"/>
      <c r="TUA152" s="383"/>
      <c r="TUB152" s="383"/>
      <c r="TUC152" s="383"/>
      <c r="TUD152" s="383"/>
      <c r="TUE152" s="383"/>
      <c r="TUF152" s="383"/>
      <c r="TUG152" s="383"/>
      <c r="TUH152" s="383"/>
      <c r="TUI152" s="383"/>
      <c r="TUJ152" s="383"/>
      <c r="TUK152" s="383"/>
      <c r="TUL152" s="383"/>
      <c r="TUM152" s="383"/>
      <c r="TUN152" s="383"/>
      <c r="TUO152" s="383"/>
      <c r="TUP152" s="383"/>
      <c r="TUQ152" s="383"/>
      <c r="TUR152" s="383"/>
      <c r="TUS152" s="383"/>
      <c r="TUT152" s="383"/>
      <c r="TUU152" s="383"/>
      <c r="TUV152" s="383"/>
      <c r="TUW152" s="383"/>
      <c r="TUX152" s="383"/>
      <c r="TUY152" s="383"/>
      <c r="TUZ152" s="383"/>
      <c r="TVA152" s="383"/>
      <c r="TVB152" s="383"/>
      <c r="TVC152" s="383"/>
      <c r="TVD152" s="383"/>
      <c r="TVE152" s="383"/>
      <c r="TVF152" s="383"/>
      <c r="TVG152" s="383"/>
      <c r="TVH152" s="383"/>
      <c r="TVI152" s="383"/>
      <c r="TVJ152" s="383"/>
      <c r="TVK152" s="383"/>
      <c r="TVL152" s="383"/>
      <c r="TVM152" s="383"/>
      <c r="TVN152" s="383"/>
      <c r="TVO152" s="383"/>
      <c r="TVP152" s="383"/>
      <c r="TVQ152" s="383"/>
      <c r="TVR152" s="383"/>
      <c r="TVS152" s="383"/>
      <c r="TVT152" s="383"/>
      <c r="TVU152" s="383"/>
      <c r="TVV152" s="383"/>
      <c r="TVW152" s="383"/>
      <c r="TVX152" s="383"/>
      <c r="TVY152" s="383"/>
      <c r="TVZ152" s="383"/>
      <c r="TWA152" s="383"/>
      <c r="TWB152" s="383"/>
      <c r="TWC152" s="383"/>
      <c r="TWD152" s="383"/>
      <c r="TWE152" s="383"/>
      <c r="TWF152" s="383"/>
      <c r="TWG152" s="383"/>
      <c r="TWH152" s="383"/>
      <c r="TWI152" s="383"/>
      <c r="TWJ152" s="383"/>
      <c r="TWK152" s="383"/>
      <c r="TWL152" s="383"/>
      <c r="TWM152" s="383"/>
      <c r="TWN152" s="383"/>
      <c r="TWO152" s="383"/>
      <c r="TWP152" s="383"/>
      <c r="TWQ152" s="383"/>
      <c r="TWR152" s="383"/>
      <c r="TWS152" s="383"/>
      <c r="TWT152" s="383"/>
      <c r="TWU152" s="383"/>
      <c r="TWV152" s="383"/>
      <c r="TWW152" s="383"/>
      <c r="TWX152" s="383"/>
      <c r="TWY152" s="383"/>
      <c r="TWZ152" s="383"/>
      <c r="TXA152" s="383"/>
      <c r="TXB152" s="383"/>
      <c r="TXC152" s="383"/>
      <c r="TXD152" s="383"/>
      <c r="TXE152" s="383"/>
      <c r="TXF152" s="383"/>
      <c r="TXG152" s="383"/>
      <c r="TXH152" s="383"/>
      <c r="TXI152" s="383"/>
      <c r="TXJ152" s="383"/>
      <c r="TXK152" s="383"/>
      <c r="TXL152" s="383"/>
      <c r="TXM152" s="383"/>
      <c r="TXN152" s="383"/>
      <c r="TXO152" s="383"/>
      <c r="TXP152" s="383"/>
      <c r="TXQ152" s="383"/>
      <c r="TXR152" s="383"/>
      <c r="TXS152" s="383"/>
      <c r="TXT152" s="383"/>
      <c r="TXU152" s="383"/>
      <c r="TXV152" s="383"/>
      <c r="TXW152" s="383"/>
      <c r="TXX152" s="383"/>
      <c r="TXY152" s="383"/>
      <c r="TXZ152" s="383"/>
      <c r="TYA152" s="383"/>
      <c r="TYB152" s="383"/>
      <c r="TYC152" s="383"/>
      <c r="TYD152" s="383"/>
      <c r="TYE152" s="383"/>
      <c r="TYF152" s="383"/>
      <c r="TYG152" s="383"/>
      <c r="TYH152" s="383"/>
      <c r="TYI152" s="383"/>
      <c r="TYJ152" s="383"/>
      <c r="TYK152" s="383"/>
      <c r="TYL152" s="383"/>
      <c r="TYM152" s="383"/>
      <c r="TYN152" s="383"/>
      <c r="TYO152" s="383"/>
      <c r="TYP152" s="383"/>
      <c r="TYQ152" s="383"/>
      <c r="TYR152" s="383"/>
      <c r="TYS152" s="383"/>
      <c r="TYT152" s="383"/>
      <c r="TYU152" s="383"/>
      <c r="TYV152" s="383"/>
      <c r="TYW152" s="383"/>
      <c r="TYX152" s="383"/>
      <c r="TYY152" s="383"/>
      <c r="TYZ152" s="383"/>
      <c r="TZA152" s="383"/>
      <c r="TZB152" s="383"/>
      <c r="TZC152" s="383"/>
      <c r="TZD152" s="383"/>
      <c r="TZE152" s="383"/>
      <c r="TZF152" s="383"/>
      <c r="TZG152" s="383"/>
      <c r="TZH152" s="383"/>
      <c r="TZI152" s="383"/>
      <c r="TZJ152" s="383"/>
      <c r="TZK152" s="383"/>
      <c r="TZL152" s="383"/>
      <c r="TZM152" s="383"/>
      <c r="TZN152" s="383"/>
      <c r="TZO152" s="383"/>
      <c r="TZP152" s="383"/>
      <c r="TZQ152" s="383"/>
      <c r="TZR152" s="383"/>
      <c r="TZS152" s="383"/>
      <c r="TZT152" s="383"/>
      <c r="TZU152" s="383"/>
      <c r="TZV152" s="383"/>
      <c r="TZW152" s="383"/>
      <c r="TZX152" s="383"/>
      <c r="TZY152" s="383"/>
      <c r="TZZ152" s="383"/>
      <c r="UAA152" s="383"/>
      <c r="UAB152" s="383"/>
      <c r="UAC152" s="383"/>
      <c r="UAD152" s="383"/>
      <c r="UAE152" s="383"/>
      <c r="UAF152" s="383"/>
      <c r="UAG152" s="383"/>
      <c r="UAH152" s="383"/>
      <c r="UAI152" s="383"/>
      <c r="UAJ152" s="383"/>
      <c r="UAK152" s="383"/>
      <c r="UAL152" s="383"/>
      <c r="UAM152" s="383"/>
      <c r="UAN152" s="383"/>
      <c r="UAO152" s="383"/>
      <c r="UAP152" s="383"/>
      <c r="UAQ152" s="383"/>
      <c r="UAR152" s="383"/>
      <c r="UAS152" s="383"/>
      <c r="UAT152" s="383"/>
      <c r="UAU152" s="383"/>
      <c r="UAV152" s="383"/>
      <c r="UAW152" s="383"/>
      <c r="UAX152" s="383"/>
      <c r="UAY152" s="383"/>
      <c r="UAZ152" s="383"/>
      <c r="UBA152" s="383"/>
      <c r="UBB152" s="383"/>
      <c r="UBC152" s="383"/>
      <c r="UBD152" s="383"/>
      <c r="UBE152" s="383"/>
      <c r="UBF152" s="383"/>
      <c r="UBG152" s="383"/>
      <c r="UBH152" s="383"/>
      <c r="UBI152" s="383"/>
      <c r="UBJ152" s="383"/>
      <c r="UBK152" s="383"/>
      <c r="UBL152" s="383"/>
      <c r="UBM152" s="383"/>
      <c r="UBN152" s="383"/>
      <c r="UBO152" s="383"/>
      <c r="UBP152" s="383"/>
      <c r="UBQ152" s="383"/>
      <c r="UBR152" s="383"/>
      <c r="UBS152" s="383"/>
      <c r="UBT152" s="383"/>
      <c r="UBU152" s="383"/>
      <c r="UBV152" s="383"/>
      <c r="UBW152" s="383"/>
      <c r="UBX152" s="383"/>
      <c r="UBY152" s="383"/>
      <c r="UBZ152" s="383"/>
      <c r="UCA152" s="383"/>
      <c r="UCB152" s="383"/>
      <c r="UCC152" s="383"/>
      <c r="UCD152" s="383"/>
      <c r="UCE152" s="383"/>
      <c r="UCF152" s="383"/>
      <c r="UCG152" s="383"/>
      <c r="UCH152" s="383"/>
      <c r="UCI152" s="383"/>
      <c r="UCJ152" s="383"/>
      <c r="UCK152" s="383"/>
      <c r="UCL152" s="383"/>
      <c r="UCM152" s="383"/>
      <c r="UCN152" s="383"/>
      <c r="UCO152" s="383"/>
      <c r="UCP152" s="383"/>
      <c r="UCQ152" s="383"/>
      <c r="UCR152" s="383"/>
      <c r="UCS152" s="383"/>
      <c r="UCT152" s="383"/>
      <c r="UCU152" s="383"/>
      <c r="UCV152" s="383"/>
      <c r="UCW152" s="383"/>
      <c r="UCX152" s="383"/>
      <c r="UCY152" s="383"/>
      <c r="UCZ152" s="383"/>
      <c r="UDA152" s="383"/>
      <c r="UDB152" s="383"/>
      <c r="UDC152" s="383"/>
      <c r="UDD152" s="383"/>
      <c r="UDE152" s="383"/>
      <c r="UDF152" s="383"/>
      <c r="UDG152" s="383"/>
      <c r="UDH152" s="383"/>
      <c r="UDI152" s="383"/>
      <c r="UDJ152" s="383"/>
      <c r="UDK152" s="383"/>
      <c r="UDL152" s="383"/>
      <c r="UDM152" s="383"/>
      <c r="UDN152" s="383"/>
      <c r="UDO152" s="383"/>
      <c r="UDP152" s="383"/>
      <c r="UDQ152" s="383"/>
      <c r="UDR152" s="383"/>
      <c r="UDS152" s="383"/>
      <c r="UDT152" s="383"/>
      <c r="UDU152" s="383"/>
      <c r="UDV152" s="383"/>
      <c r="UDW152" s="383"/>
      <c r="UDX152" s="383"/>
      <c r="UDY152" s="383"/>
      <c r="UDZ152" s="383"/>
      <c r="UEA152" s="383"/>
      <c r="UEB152" s="383"/>
      <c r="UEC152" s="383"/>
      <c r="UED152" s="383"/>
      <c r="UEE152" s="383"/>
      <c r="UEF152" s="383"/>
      <c r="UEG152" s="383"/>
      <c r="UEH152" s="383"/>
      <c r="UEI152" s="383"/>
      <c r="UEJ152" s="383"/>
      <c r="UEK152" s="383"/>
      <c r="UEL152" s="383"/>
      <c r="UEM152" s="383"/>
      <c r="UEN152" s="383"/>
      <c r="UEO152" s="383"/>
      <c r="UEP152" s="383"/>
      <c r="UEQ152" s="383"/>
      <c r="UER152" s="383"/>
      <c r="UES152" s="383"/>
      <c r="UET152" s="383"/>
      <c r="UEU152" s="383"/>
      <c r="UEV152" s="383"/>
      <c r="UEW152" s="383"/>
      <c r="UEX152" s="383"/>
      <c r="UEY152" s="383"/>
      <c r="UEZ152" s="383"/>
      <c r="UFA152" s="383"/>
      <c r="UFB152" s="383"/>
      <c r="UFC152" s="383"/>
      <c r="UFD152" s="383"/>
      <c r="UFE152" s="383"/>
      <c r="UFF152" s="383"/>
      <c r="UFG152" s="383"/>
      <c r="UFH152" s="383"/>
      <c r="UFI152" s="383"/>
      <c r="UFJ152" s="383"/>
      <c r="UFK152" s="383"/>
      <c r="UFL152" s="383"/>
      <c r="UFM152" s="383"/>
      <c r="UFN152" s="383"/>
      <c r="UFO152" s="383"/>
      <c r="UFP152" s="383"/>
      <c r="UFQ152" s="383"/>
      <c r="UFR152" s="383"/>
      <c r="UFS152" s="383"/>
      <c r="UFT152" s="383"/>
      <c r="UFU152" s="383"/>
      <c r="UFV152" s="383"/>
      <c r="UFW152" s="383"/>
      <c r="UFX152" s="383"/>
      <c r="UFY152" s="383"/>
      <c r="UFZ152" s="383"/>
      <c r="UGA152" s="383"/>
      <c r="UGB152" s="383"/>
      <c r="UGC152" s="383"/>
      <c r="UGD152" s="383"/>
      <c r="UGE152" s="383"/>
      <c r="UGF152" s="383"/>
      <c r="UGG152" s="383"/>
      <c r="UGH152" s="383"/>
      <c r="UGI152" s="383"/>
      <c r="UGJ152" s="383"/>
      <c r="UGK152" s="383"/>
      <c r="UGL152" s="383"/>
      <c r="UGM152" s="383"/>
      <c r="UGN152" s="383"/>
      <c r="UGO152" s="383"/>
      <c r="UGP152" s="383"/>
      <c r="UGQ152" s="383"/>
      <c r="UGR152" s="383"/>
      <c r="UGS152" s="383"/>
      <c r="UGT152" s="383"/>
      <c r="UGU152" s="383"/>
      <c r="UGV152" s="383"/>
      <c r="UGW152" s="383"/>
      <c r="UGX152" s="383"/>
      <c r="UGY152" s="383"/>
      <c r="UGZ152" s="383"/>
      <c r="UHA152" s="383"/>
      <c r="UHB152" s="383"/>
      <c r="UHC152" s="383"/>
      <c r="UHD152" s="383"/>
      <c r="UHE152" s="383"/>
      <c r="UHF152" s="383"/>
      <c r="UHG152" s="383"/>
      <c r="UHH152" s="383"/>
      <c r="UHI152" s="383"/>
      <c r="UHJ152" s="383"/>
      <c r="UHK152" s="383"/>
      <c r="UHL152" s="383"/>
      <c r="UHM152" s="383"/>
      <c r="UHN152" s="383"/>
      <c r="UHO152" s="383"/>
      <c r="UHP152" s="383"/>
      <c r="UHQ152" s="383"/>
      <c r="UHR152" s="383"/>
      <c r="UHS152" s="383"/>
      <c r="UHT152" s="383"/>
      <c r="UHU152" s="383"/>
      <c r="UHV152" s="383"/>
      <c r="UHW152" s="383"/>
      <c r="UHX152" s="383"/>
      <c r="UHY152" s="383"/>
      <c r="UHZ152" s="383"/>
      <c r="UIA152" s="383"/>
      <c r="UIB152" s="383"/>
      <c r="UIC152" s="383"/>
      <c r="UID152" s="383"/>
      <c r="UIE152" s="383"/>
      <c r="UIF152" s="383"/>
      <c r="UIG152" s="383"/>
      <c r="UIH152" s="383"/>
      <c r="UII152" s="383"/>
      <c r="UIJ152" s="383"/>
      <c r="UIK152" s="383"/>
      <c r="UIL152" s="383"/>
      <c r="UIM152" s="383"/>
      <c r="UIN152" s="383"/>
      <c r="UIO152" s="383"/>
      <c r="UIP152" s="383"/>
      <c r="UIQ152" s="383"/>
      <c r="UIR152" s="383"/>
      <c r="UIS152" s="383"/>
      <c r="UIT152" s="383"/>
      <c r="UIU152" s="383"/>
      <c r="UIV152" s="383"/>
      <c r="UIW152" s="383"/>
      <c r="UIX152" s="383"/>
      <c r="UIY152" s="383"/>
      <c r="UIZ152" s="383"/>
      <c r="UJA152" s="383"/>
      <c r="UJB152" s="383"/>
      <c r="UJC152" s="383"/>
      <c r="UJD152" s="383"/>
      <c r="UJE152" s="383"/>
      <c r="UJF152" s="383"/>
      <c r="UJG152" s="383"/>
      <c r="UJH152" s="383"/>
      <c r="UJI152" s="383"/>
      <c r="UJJ152" s="383"/>
      <c r="UJK152" s="383"/>
      <c r="UJL152" s="383"/>
      <c r="UJM152" s="383"/>
      <c r="UJN152" s="383"/>
      <c r="UJO152" s="383"/>
      <c r="UJP152" s="383"/>
      <c r="UJQ152" s="383"/>
      <c r="UJR152" s="383"/>
      <c r="UJS152" s="383"/>
      <c r="UJT152" s="383"/>
      <c r="UJU152" s="383"/>
      <c r="UJV152" s="383"/>
      <c r="UJW152" s="383"/>
      <c r="UJX152" s="383"/>
      <c r="UJY152" s="383"/>
      <c r="UJZ152" s="383"/>
      <c r="UKA152" s="383"/>
      <c r="UKB152" s="383"/>
      <c r="UKC152" s="383"/>
      <c r="UKD152" s="383"/>
      <c r="UKE152" s="383"/>
      <c r="UKF152" s="383"/>
      <c r="UKG152" s="383"/>
      <c r="UKH152" s="383"/>
      <c r="UKI152" s="383"/>
      <c r="UKJ152" s="383"/>
      <c r="UKK152" s="383"/>
      <c r="UKL152" s="383"/>
      <c r="UKM152" s="383"/>
      <c r="UKN152" s="383"/>
      <c r="UKO152" s="383"/>
      <c r="UKP152" s="383"/>
      <c r="UKQ152" s="383"/>
      <c r="UKR152" s="383"/>
      <c r="UKS152" s="383"/>
      <c r="UKT152" s="383"/>
      <c r="UKU152" s="383"/>
      <c r="UKV152" s="383"/>
      <c r="UKW152" s="383"/>
      <c r="UKX152" s="383"/>
      <c r="UKY152" s="383"/>
      <c r="UKZ152" s="383"/>
      <c r="ULA152" s="383"/>
      <c r="ULB152" s="383"/>
      <c r="ULC152" s="383"/>
      <c r="ULD152" s="383"/>
      <c r="ULE152" s="383"/>
      <c r="ULF152" s="383"/>
      <c r="ULG152" s="383"/>
      <c r="ULH152" s="383"/>
      <c r="ULI152" s="383"/>
      <c r="ULJ152" s="383"/>
      <c r="ULK152" s="383"/>
      <c r="ULL152" s="383"/>
      <c r="ULM152" s="383"/>
      <c r="ULN152" s="383"/>
      <c r="ULO152" s="383"/>
      <c r="ULP152" s="383"/>
      <c r="ULQ152" s="383"/>
      <c r="ULR152" s="383"/>
      <c r="ULS152" s="383"/>
      <c r="ULT152" s="383"/>
      <c r="ULU152" s="383"/>
      <c r="ULV152" s="383"/>
      <c r="ULW152" s="383"/>
      <c r="ULX152" s="383"/>
      <c r="ULY152" s="383"/>
      <c r="ULZ152" s="383"/>
      <c r="UMA152" s="383"/>
      <c r="UMB152" s="383"/>
      <c r="UMC152" s="383"/>
      <c r="UMD152" s="383"/>
      <c r="UME152" s="383"/>
      <c r="UMF152" s="383"/>
      <c r="UMG152" s="383"/>
      <c r="UMH152" s="383"/>
      <c r="UMI152" s="383"/>
      <c r="UMJ152" s="383"/>
      <c r="UMK152" s="383"/>
      <c r="UML152" s="383"/>
      <c r="UMM152" s="383"/>
      <c r="UMN152" s="383"/>
      <c r="UMO152" s="383"/>
      <c r="UMP152" s="383"/>
      <c r="UMQ152" s="383"/>
      <c r="UMR152" s="383"/>
      <c r="UMS152" s="383"/>
      <c r="UMT152" s="383"/>
      <c r="UMU152" s="383"/>
      <c r="UMV152" s="383"/>
      <c r="UMW152" s="383"/>
      <c r="UMX152" s="383"/>
      <c r="UMY152" s="383"/>
      <c r="UMZ152" s="383"/>
      <c r="UNA152" s="383"/>
      <c r="UNB152" s="383"/>
      <c r="UNC152" s="383"/>
      <c r="UND152" s="383"/>
      <c r="UNE152" s="383"/>
      <c r="UNF152" s="383"/>
      <c r="UNG152" s="383"/>
      <c r="UNH152" s="383"/>
      <c r="UNI152" s="383"/>
      <c r="UNJ152" s="383"/>
      <c r="UNK152" s="383"/>
      <c r="UNL152" s="383"/>
      <c r="UNM152" s="383"/>
      <c r="UNN152" s="383"/>
      <c r="UNO152" s="383"/>
      <c r="UNP152" s="383"/>
      <c r="UNQ152" s="383"/>
      <c r="UNR152" s="383"/>
      <c r="UNS152" s="383"/>
      <c r="UNT152" s="383"/>
      <c r="UNU152" s="383"/>
      <c r="UNV152" s="383"/>
      <c r="UNW152" s="383"/>
      <c r="UNX152" s="383"/>
      <c r="UNY152" s="383"/>
      <c r="UNZ152" s="383"/>
      <c r="UOA152" s="383"/>
      <c r="UOB152" s="383"/>
      <c r="UOC152" s="383"/>
      <c r="UOD152" s="383"/>
      <c r="UOE152" s="383"/>
      <c r="UOF152" s="383"/>
      <c r="UOG152" s="383"/>
      <c r="UOH152" s="383"/>
      <c r="UOI152" s="383"/>
      <c r="UOJ152" s="383"/>
      <c r="UOK152" s="383"/>
      <c r="UOL152" s="383"/>
      <c r="UOM152" s="383"/>
      <c r="UON152" s="383"/>
      <c r="UOO152" s="383"/>
      <c r="UOP152" s="383"/>
      <c r="UOQ152" s="383"/>
      <c r="UOR152" s="383"/>
      <c r="UOS152" s="383"/>
      <c r="UOT152" s="383"/>
      <c r="UOU152" s="383"/>
      <c r="UOV152" s="383"/>
      <c r="UOW152" s="383"/>
      <c r="UOX152" s="383"/>
      <c r="UOY152" s="383"/>
      <c r="UOZ152" s="383"/>
      <c r="UPA152" s="383"/>
      <c r="UPB152" s="383"/>
      <c r="UPC152" s="383"/>
      <c r="UPD152" s="383"/>
      <c r="UPE152" s="383"/>
      <c r="UPF152" s="383"/>
      <c r="UPG152" s="383"/>
      <c r="UPH152" s="383"/>
      <c r="UPI152" s="383"/>
      <c r="UPJ152" s="383"/>
      <c r="UPK152" s="383"/>
      <c r="UPL152" s="383"/>
      <c r="UPM152" s="383"/>
      <c r="UPN152" s="383"/>
      <c r="UPO152" s="383"/>
      <c r="UPP152" s="383"/>
      <c r="UPQ152" s="383"/>
      <c r="UPR152" s="383"/>
      <c r="UPS152" s="383"/>
      <c r="UPT152" s="383"/>
      <c r="UPU152" s="383"/>
      <c r="UPV152" s="383"/>
      <c r="UPW152" s="383"/>
      <c r="UPX152" s="383"/>
      <c r="UPY152" s="383"/>
      <c r="UPZ152" s="383"/>
      <c r="UQA152" s="383"/>
      <c r="UQB152" s="383"/>
      <c r="UQC152" s="383"/>
      <c r="UQD152" s="383"/>
      <c r="UQE152" s="383"/>
      <c r="UQF152" s="383"/>
      <c r="UQG152" s="383"/>
      <c r="UQH152" s="383"/>
      <c r="UQI152" s="383"/>
      <c r="UQJ152" s="383"/>
      <c r="UQK152" s="383"/>
      <c r="UQL152" s="383"/>
      <c r="UQM152" s="383"/>
      <c r="UQN152" s="383"/>
      <c r="UQO152" s="383"/>
      <c r="UQP152" s="383"/>
      <c r="UQQ152" s="383"/>
      <c r="UQR152" s="383"/>
      <c r="UQS152" s="383"/>
      <c r="UQT152" s="383"/>
      <c r="UQU152" s="383"/>
      <c r="UQV152" s="383"/>
      <c r="UQW152" s="383"/>
      <c r="UQX152" s="383"/>
      <c r="UQY152" s="383"/>
      <c r="UQZ152" s="383"/>
      <c r="URA152" s="383"/>
      <c r="URB152" s="383"/>
      <c r="URC152" s="383"/>
      <c r="URD152" s="383"/>
      <c r="URE152" s="383"/>
      <c r="URF152" s="383"/>
      <c r="URG152" s="383"/>
      <c r="URH152" s="383"/>
      <c r="URI152" s="383"/>
      <c r="URJ152" s="383"/>
      <c r="URK152" s="383"/>
      <c r="URL152" s="383"/>
      <c r="URM152" s="383"/>
      <c r="URN152" s="383"/>
      <c r="URO152" s="383"/>
      <c r="URP152" s="383"/>
      <c r="URQ152" s="383"/>
      <c r="URR152" s="383"/>
      <c r="URS152" s="383"/>
      <c r="URT152" s="383"/>
      <c r="URU152" s="383"/>
      <c r="URV152" s="383"/>
      <c r="URW152" s="383"/>
      <c r="URX152" s="383"/>
      <c r="URY152" s="383"/>
      <c r="URZ152" s="383"/>
      <c r="USA152" s="383"/>
      <c r="USB152" s="383"/>
      <c r="USC152" s="383"/>
      <c r="USD152" s="383"/>
      <c r="USE152" s="383"/>
      <c r="USF152" s="383"/>
      <c r="USG152" s="383"/>
      <c r="USH152" s="383"/>
      <c r="USI152" s="383"/>
      <c r="USJ152" s="383"/>
      <c r="USK152" s="383"/>
      <c r="USL152" s="383"/>
      <c r="USM152" s="383"/>
      <c r="USN152" s="383"/>
      <c r="USO152" s="383"/>
      <c r="USP152" s="383"/>
      <c r="USQ152" s="383"/>
      <c r="USR152" s="383"/>
      <c r="USS152" s="383"/>
      <c r="UST152" s="383"/>
      <c r="USU152" s="383"/>
      <c r="USV152" s="383"/>
      <c r="USW152" s="383"/>
      <c r="USX152" s="383"/>
      <c r="USY152" s="383"/>
      <c r="USZ152" s="383"/>
      <c r="UTA152" s="383"/>
      <c r="UTB152" s="383"/>
      <c r="UTC152" s="383"/>
      <c r="UTD152" s="383"/>
      <c r="UTE152" s="383"/>
      <c r="UTF152" s="383"/>
      <c r="UTG152" s="383"/>
      <c r="UTH152" s="383"/>
      <c r="UTI152" s="383"/>
      <c r="UTJ152" s="383"/>
      <c r="UTK152" s="383"/>
      <c r="UTL152" s="383"/>
      <c r="UTM152" s="383"/>
      <c r="UTN152" s="383"/>
      <c r="UTO152" s="383"/>
      <c r="UTP152" s="383"/>
      <c r="UTQ152" s="383"/>
      <c r="UTR152" s="383"/>
      <c r="UTS152" s="383"/>
      <c r="UTT152" s="383"/>
      <c r="UTU152" s="383"/>
      <c r="UTV152" s="383"/>
      <c r="UTW152" s="383"/>
      <c r="UTX152" s="383"/>
      <c r="UTY152" s="383"/>
      <c r="UTZ152" s="383"/>
      <c r="UUA152" s="383"/>
      <c r="UUB152" s="383"/>
      <c r="UUC152" s="383"/>
      <c r="UUD152" s="383"/>
      <c r="UUE152" s="383"/>
      <c r="UUF152" s="383"/>
      <c r="UUG152" s="383"/>
      <c r="UUH152" s="383"/>
      <c r="UUI152" s="383"/>
      <c r="UUJ152" s="383"/>
      <c r="UUK152" s="383"/>
      <c r="UUL152" s="383"/>
      <c r="UUM152" s="383"/>
      <c r="UUN152" s="383"/>
      <c r="UUO152" s="383"/>
      <c r="UUP152" s="383"/>
      <c r="UUQ152" s="383"/>
      <c r="UUR152" s="383"/>
      <c r="UUS152" s="383"/>
      <c r="UUT152" s="383"/>
      <c r="UUU152" s="383"/>
      <c r="UUV152" s="383"/>
      <c r="UUW152" s="383"/>
      <c r="UUX152" s="383"/>
      <c r="UUY152" s="383"/>
      <c r="UUZ152" s="383"/>
      <c r="UVA152" s="383"/>
      <c r="UVB152" s="383"/>
      <c r="UVC152" s="383"/>
      <c r="UVD152" s="383"/>
      <c r="UVE152" s="383"/>
      <c r="UVF152" s="383"/>
      <c r="UVG152" s="383"/>
      <c r="UVH152" s="383"/>
      <c r="UVI152" s="383"/>
      <c r="UVJ152" s="383"/>
      <c r="UVK152" s="383"/>
      <c r="UVL152" s="383"/>
      <c r="UVM152" s="383"/>
      <c r="UVN152" s="383"/>
      <c r="UVO152" s="383"/>
      <c r="UVP152" s="383"/>
      <c r="UVQ152" s="383"/>
      <c r="UVR152" s="383"/>
      <c r="UVS152" s="383"/>
      <c r="UVT152" s="383"/>
      <c r="UVU152" s="383"/>
      <c r="UVV152" s="383"/>
      <c r="UVW152" s="383"/>
      <c r="UVX152" s="383"/>
      <c r="UVY152" s="383"/>
      <c r="UVZ152" s="383"/>
      <c r="UWA152" s="383"/>
      <c r="UWB152" s="383"/>
      <c r="UWC152" s="383"/>
      <c r="UWD152" s="383"/>
      <c r="UWE152" s="383"/>
      <c r="UWF152" s="383"/>
      <c r="UWG152" s="383"/>
      <c r="UWH152" s="383"/>
      <c r="UWI152" s="383"/>
      <c r="UWJ152" s="383"/>
      <c r="UWK152" s="383"/>
      <c r="UWL152" s="383"/>
      <c r="UWM152" s="383"/>
      <c r="UWN152" s="383"/>
      <c r="UWO152" s="383"/>
      <c r="UWP152" s="383"/>
      <c r="UWQ152" s="383"/>
      <c r="UWR152" s="383"/>
      <c r="UWS152" s="383"/>
      <c r="UWT152" s="383"/>
      <c r="UWU152" s="383"/>
      <c r="UWV152" s="383"/>
      <c r="UWW152" s="383"/>
      <c r="UWX152" s="383"/>
      <c r="UWY152" s="383"/>
      <c r="UWZ152" s="383"/>
      <c r="UXA152" s="383"/>
      <c r="UXB152" s="383"/>
      <c r="UXC152" s="383"/>
      <c r="UXD152" s="383"/>
      <c r="UXE152" s="383"/>
      <c r="UXF152" s="383"/>
      <c r="UXG152" s="383"/>
      <c r="UXH152" s="383"/>
      <c r="UXI152" s="383"/>
      <c r="UXJ152" s="383"/>
      <c r="UXK152" s="383"/>
      <c r="UXL152" s="383"/>
      <c r="UXM152" s="383"/>
      <c r="UXN152" s="383"/>
      <c r="UXO152" s="383"/>
      <c r="UXP152" s="383"/>
      <c r="UXQ152" s="383"/>
      <c r="UXR152" s="383"/>
      <c r="UXS152" s="383"/>
      <c r="UXT152" s="383"/>
      <c r="UXU152" s="383"/>
      <c r="UXV152" s="383"/>
      <c r="UXW152" s="383"/>
      <c r="UXX152" s="383"/>
      <c r="UXY152" s="383"/>
      <c r="UXZ152" s="383"/>
      <c r="UYA152" s="383"/>
      <c r="UYB152" s="383"/>
      <c r="UYC152" s="383"/>
      <c r="UYD152" s="383"/>
      <c r="UYE152" s="383"/>
      <c r="UYF152" s="383"/>
      <c r="UYG152" s="383"/>
      <c r="UYH152" s="383"/>
      <c r="UYI152" s="383"/>
      <c r="UYJ152" s="383"/>
      <c r="UYK152" s="383"/>
      <c r="UYL152" s="383"/>
      <c r="UYM152" s="383"/>
      <c r="UYN152" s="383"/>
      <c r="UYO152" s="383"/>
      <c r="UYP152" s="383"/>
      <c r="UYQ152" s="383"/>
      <c r="UYR152" s="383"/>
      <c r="UYS152" s="383"/>
      <c r="UYT152" s="383"/>
      <c r="UYU152" s="383"/>
      <c r="UYV152" s="383"/>
      <c r="UYW152" s="383"/>
      <c r="UYX152" s="383"/>
      <c r="UYY152" s="383"/>
      <c r="UYZ152" s="383"/>
      <c r="UZA152" s="383"/>
      <c r="UZB152" s="383"/>
      <c r="UZC152" s="383"/>
      <c r="UZD152" s="383"/>
      <c r="UZE152" s="383"/>
      <c r="UZF152" s="383"/>
      <c r="UZG152" s="383"/>
      <c r="UZH152" s="383"/>
      <c r="UZI152" s="383"/>
      <c r="UZJ152" s="383"/>
      <c r="UZK152" s="383"/>
      <c r="UZL152" s="383"/>
      <c r="UZM152" s="383"/>
      <c r="UZN152" s="383"/>
      <c r="UZO152" s="383"/>
      <c r="UZP152" s="383"/>
      <c r="UZQ152" s="383"/>
      <c r="UZR152" s="383"/>
      <c r="UZS152" s="383"/>
      <c r="UZT152" s="383"/>
      <c r="UZU152" s="383"/>
      <c r="UZV152" s="383"/>
      <c r="UZW152" s="383"/>
      <c r="UZX152" s="383"/>
      <c r="UZY152" s="383"/>
      <c r="UZZ152" s="383"/>
      <c r="VAA152" s="383"/>
      <c r="VAB152" s="383"/>
      <c r="VAC152" s="383"/>
      <c r="VAD152" s="383"/>
      <c r="VAE152" s="383"/>
      <c r="VAF152" s="383"/>
      <c r="VAG152" s="383"/>
      <c r="VAH152" s="383"/>
      <c r="VAI152" s="383"/>
      <c r="VAJ152" s="383"/>
      <c r="VAK152" s="383"/>
      <c r="VAL152" s="383"/>
      <c r="VAM152" s="383"/>
      <c r="VAN152" s="383"/>
      <c r="VAO152" s="383"/>
      <c r="VAP152" s="383"/>
      <c r="VAQ152" s="383"/>
      <c r="VAR152" s="383"/>
      <c r="VAS152" s="383"/>
      <c r="VAT152" s="383"/>
      <c r="VAU152" s="383"/>
      <c r="VAV152" s="383"/>
      <c r="VAW152" s="383"/>
      <c r="VAX152" s="383"/>
      <c r="VAY152" s="383"/>
      <c r="VAZ152" s="383"/>
      <c r="VBA152" s="383"/>
      <c r="VBB152" s="383"/>
      <c r="VBC152" s="383"/>
      <c r="VBD152" s="383"/>
      <c r="VBE152" s="383"/>
      <c r="VBF152" s="383"/>
      <c r="VBG152" s="383"/>
      <c r="VBH152" s="383"/>
      <c r="VBI152" s="383"/>
      <c r="VBJ152" s="383"/>
      <c r="VBK152" s="383"/>
      <c r="VBL152" s="383"/>
      <c r="VBM152" s="383"/>
      <c r="VBN152" s="383"/>
      <c r="VBO152" s="383"/>
      <c r="VBP152" s="383"/>
      <c r="VBQ152" s="383"/>
      <c r="VBR152" s="383"/>
      <c r="VBS152" s="383"/>
      <c r="VBT152" s="383"/>
      <c r="VBU152" s="383"/>
      <c r="VBV152" s="383"/>
      <c r="VBW152" s="383"/>
      <c r="VBX152" s="383"/>
      <c r="VBY152" s="383"/>
      <c r="VBZ152" s="383"/>
      <c r="VCA152" s="383"/>
      <c r="VCB152" s="383"/>
      <c r="VCC152" s="383"/>
      <c r="VCD152" s="383"/>
      <c r="VCE152" s="383"/>
      <c r="VCF152" s="383"/>
      <c r="VCG152" s="383"/>
      <c r="VCH152" s="383"/>
      <c r="VCI152" s="383"/>
      <c r="VCJ152" s="383"/>
      <c r="VCK152" s="383"/>
      <c r="VCL152" s="383"/>
      <c r="VCM152" s="383"/>
      <c r="VCN152" s="383"/>
      <c r="VCO152" s="383"/>
      <c r="VCP152" s="383"/>
      <c r="VCQ152" s="383"/>
      <c r="VCR152" s="383"/>
      <c r="VCS152" s="383"/>
      <c r="VCT152" s="383"/>
      <c r="VCU152" s="383"/>
      <c r="VCV152" s="383"/>
      <c r="VCW152" s="383"/>
      <c r="VCX152" s="383"/>
      <c r="VCY152" s="383"/>
      <c r="VCZ152" s="383"/>
      <c r="VDA152" s="383"/>
      <c r="VDB152" s="383"/>
      <c r="VDC152" s="383"/>
      <c r="VDD152" s="383"/>
      <c r="VDE152" s="383"/>
      <c r="VDF152" s="383"/>
      <c r="VDG152" s="383"/>
      <c r="VDH152" s="383"/>
      <c r="VDI152" s="383"/>
      <c r="VDJ152" s="383"/>
      <c r="VDK152" s="383"/>
      <c r="VDL152" s="383"/>
      <c r="VDM152" s="383"/>
      <c r="VDN152" s="383"/>
      <c r="VDO152" s="383"/>
      <c r="VDP152" s="383"/>
      <c r="VDQ152" s="383"/>
      <c r="VDR152" s="383"/>
      <c r="VDS152" s="383"/>
      <c r="VDT152" s="383"/>
      <c r="VDU152" s="383"/>
      <c r="VDV152" s="383"/>
      <c r="VDW152" s="383"/>
      <c r="VDX152" s="383"/>
      <c r="VDY152" s="383"/>
      <c r="VDZ152" s="383"/>
      <c r="VEA152" s="383"/>
      <c r="VEB152" s="383"/>
      <c r="VEC152" s="383"/>
      <c r="VED152" s="383"/>
      <c r="VEE152" s="383"/>
      <c r="VEF152" s="383"/>
      <c r="VEG152" s="383"/>
      <c r="VEH152" s="383"/>
      <c r="VEI152" s="383"/>
      <c r="VEJ152" s="383"/>
      <c r="VEK152" s="383"/>
      <c r="VEL152" s="383"/>
      <c r="VEM152" s="383"/>
      <c r="VEN152" s="383"/>
      <c r="VEO152" s="383"/>
      <c r="VEP152" s="383"/>
      <c r="VEQ152" s="383"/>
      <c r="VER152" s="383"/>
      <c r="VES152" s="383"/>
      <c r="VET152" s="383"/>
      <c r="VEU152" s="383"/>
      <c r="VEV152" s="383"/>
      <c r="VEW152" s="383"/>
      <c r="VEX152" s="383"/>
      <c r="VEY152" s="383"/>
      <c r="VEZ152" s="383"/>
      <c r="VFA152" s="383"/>
      <c r="VFB152" s="383"/>
      <c r="VFC152" s="383"/>
      <c r="VFD152" s="383"/>
      <c r="VFE152" s="383"/>
      <c r="VFF152" s="383"/>
      <c r="VFG152" s="383"/>
      <c r="VFH152" s="383"/>
      <c r="VFI152" s="383"/>
      <c r="VFJ152" s="383"/>
      <c r="VFK152" s="383"/>
      <c r="VFL152" s="383"/>
      <c r="VFM152" s="383"/>
      <c r="VFN152" s="383"/>
      <c r="VFO152" s="383"/>
      <c r="VFP152" s="383"/>
      <c r="VFQ152" s="383"/>
      <c r="VFR152" s="383"/>
      <c r="VFS152" s="383"/>
      <c r="VFT152" s="383"/>
      <c r="VFU152" s="383"/>
      <c r="VFV152" s="383"/>
      <c r="VFW152" s="383"/>
      <c r="VFX152" s="383"/>
      <c r="VFY152" s="383"/>
      <c r="VFZ152" s="383"/>
      <c r="VGA152" s="383"/>
      <c r="VGB152" s="383"/>
      <c r="VGC152" s="383"/>
      <c r="VGD152" s="383"/>
      <c r="VGE152" s="383"/>
      <c r="VGF152" s="383"/>
      <c r="VGG152" s="383"/>
      <c r="VGH152" s="383"/>
      <c r="VGI152" s="383"/>
      <c r="VGJ152" s="383"/>
      <c r="VGK152" s="383"/>
      <c r="VGL152" s="383"/>
      <c r="VGM152" s="383"/>
      <c r="VGN152" s="383"/>
      <c r="VGO152" s="383"/>
      <c r="VGP152" s="383"/>
      <c r="VGQ152" s="383"/>
      <c r="VGR152" s="383"/>
      <c r="VGS152" s="383"/>
      <c r="VGT152" s="383"/>
      <c r="VGU152" s="383"/>
      <c r="VGV152" s="383"/>
      <c r="VGW152" s="383"/>
      <c r="VGX152" s="383"/>
      <c r="VGY152" s="383"/>
      <c r="VGZ152" s="383"/>
      <c r="VHA152" s="383"/>
      <c r="VHB152" s="383"/>
      <c r="VHC152" s="383"/>
      <c r="VHD152" s="383"/>
      <c r="VHE152" s="383"/>
      <c r="VHF152" s="383"/>
      <c r="VHG152" s="383"/>
      <c r="VHH152" s="383"/>
      <c r="VHI152" s="383"/>
      <c r="VHJ152" s="383"/>
      <c r="VHK152" s="383"/>
      <c r="VHL152" s="383"/>
      <c r="VHM152" s="383"/>
      <c r="VHN152" s="383"/>
      <c r="VHO152" s="383"/>
      <c r="VHP152" s="383"/>
      <c r="VHQ152" s="383"/>
      <c r="VHR152" s="383"/>
      <c r="VHS152" s="383"/>
      <c r="VHT152" s="383"/>
      <c r="VHU152" s="383"/>
      <c r="VHV152" s="383"/>
      <c r="VHW152" s="383"/>
      <c r="VHX152" s="383"/>
      <c r="VHY152" s="383"/>
      <c r="VHZ152" s="383"/>
      <c r="VIA152" s="383"/>
      <c r="VIB152" s="383"/>
      <c r="VIC152" s="383"/>
      <c r="VID152" s="383"/>
      <c r="VIE152" s="383"/>
      <c r="VIF152" s="383"/>
      <c r="VIG152" s="383"/>
      <c r="VIH152" s="383"/>
      <c r="VII152" s="383"/>
      <c r="VIJ152" s="383"/>
      <c r="VIK152" s="383"/>
      <c r="VIL152" s="383"/>
      <c r="VIM152" s="383"/>
      <c r="VIN152" s="383"/>
      <c r="VIO152" s="383"/>
      <c r="VIP152" s="383"/>
      <c r="VIQ152" s="383"/>
      <c r="VIR152" s="383"/>
      <c r="VIS152" s="383"/>
      <c r="VIT152" s="383"/>
      <c r="VIU152" s="383"/>
      <c r="VIV152" s="383"/>
      <c r="VIW152" s="383"/>
      <c r="VIX152" s="383"/>
      <c r="VIY152" s="383"/>
      <c r="VIZ152" s="383"/>
      <c r="VJA152" s="383"/>
      <c r="VJB152" s="383"/>
      <c r="VJC152" s="383"/>
      <c r="VJD152" s="383"/>
      <c r="VJE152" s="383"/>
      <c r="VJF152" s="383"/>
      <c r="VJG152" s="383"/>
      <c r="VJH152" s="383"/>
      <c r="VJI152" s="383"/>
      <c r="VJJ152" s="383"/>
      <c r="VJK152" s="383"/>
      <c r="VJL152" s="383"/>
      <c r="VJM152" s="383"/>
      <c r="VJN152" s="383"/>
      <c r="VJO152" s="383"/>
      <c r="VJP152" s="383"/>
      <c r="VJQ152" s="383"/>
      <c r="VJR152" s="383"/>
      <c r="VJS152" s="383"/>
      <c r="VJT152" s="383"/>
      <c r="VJU152" s="383"/>
      <c r="VJV152" s="383"/>
      <c r="VJW152" s="383"/>
      <c r="VJX152" s="383"/>
      <c r="VJY152" s="383"/>
      <c r="VJZ152" s="383"/>
      <c r="VKA152" s="383"/>
      <c r="VKB152" s="383"/>
      <c r="VKC152" s="383"/>
      <c r="VKD152" s="383"/>
      <c r="VKE152" s="383"/>
      <c r="VKF152" s="383"/>
      <c r="VKG152" s="383"/>
      <c r="VKH152" s="383"/>
      <c r="VKI152" s="383"/>
      <c r="VKJ152" s="383"/>
      <c r="VKK152" s="383"/>
      <c r="VKL152" s="383"/>
      <c r="VKM152" s="383"/>
      <c r="VKN152" s="383"/>
      <c r="VKO152" s="383"/>
      <c r="VKP152" s="383"/>
      <c r="VKQ152" s="383"/>
      <c r="VKR152" s="383"/>
      <c r="VKS152" s="383"/>
      <c r="VKT152" s="383"/>
      <c r="VKU152" s="383"/>
      <c r="VKV152" s="383"/>
      <c r="VKW152" s="383"/>
      <c r="VKX152" s="383"/>
      <c r="VKY152" s="383"/>
      <c r="VKZ152" s="383"/>
      <c r="VLA152" s="383"/>
      <c r="VLB152" s="383"/>
      <c r="VLC152" s="383"/>
      <c r="VLD152" s="383"/>
      <c r="VLE152" s="383"/>
      <c r="VLF152" s="383"/>
      <c r="VLG152" s="383"/>
      <c r="VLH152" s="383"/>
      <c r="VLI152" s="383"/>
      <c r="VLJ152" s="383"/>
      <c r="VLK152" s="383"/>
      <c r="VLL152" s="383"/>
      <c r="VLM152" s="383"/>
      <c r="VLN152" s="383"/>
      <c r="VLO152" s="383"/>
      <c r="VLP152" s="383"/>
      <c r="VLQ152" s="383"/>
      <c r="VLR152" s="383"/>
      <c r="VLS152" s="383"/>
      <c r="VLT152" s="383"/>
      <c r="VLU152" s="383"/>
      <c r="VLV152" s="383"/>
      <c r="VLW152" s="383"/>
      <c r="VLX152" s="383"/>
      <c r="VLY152" s="383"/>
      <c r="VLZ152" s="383"/>
      <c r="VMA152" s="383"/>
      <c r="VMB152" s="383"/>
      <c r="VMC152" s="383"/>
      <c r="VMD152" s="383"/>
      <c r="VME152" s="383"/>
      <c r="VMF152" s="383"/>
      <c r="VMG152" s="383"/>
      <c r="VMH152" s="383"/>
      <c r="VMI152" s="383"/>
      <c r="VMJ152" s="383"/>
      <c r="VMK152" s="383"/>
      <c r="VML152" s="383"/>
      <c r="VMM152" s="383"/>
      <c r="VMN152" s="383"/>
      <c r="VMO152" s="383"/>
      <c r="VMP152" s="383"/>
      <c r="VMQ152" s="383"/>
      <c r="VMR152" s="383"/>
      <c r="VMS152" s="383"/>
      <c r="VMT152" s="383"/>
      <c r="VMU152" s="383"/>
      <c r="VMV152" s="383"/>
      <c r="VMW152" s="383"/>
      <c r="VMX152" s="383"/>
      <c r="VMY152" s="383"/>
      <c r="VMZ152" s="383"/>
      <c r="VNA152" s="383"/>
      <c r="VNB152" s="383"/>
      <c r="VNC152" s="383"/>
      <c r="VND152" s="383"/>
      <c r="VNE152" s="383"/>
      <c r="VNF152" s="383"/>
      <c r="VNG152" s="383"/>
      <c r="VNH152" s="383"/>
      <c r="VNI152" s="383"/>
      <c r="VNJ152" s="383"/>
      <c r="VNK152" s="383"/>
      <c r="VNL152" s="383"/>
      <c r="VNM152" s="383"/>
      <c r="VNN152" s="383"/>
      <c r="VNO152" s="383"/>
      <c r="VNP152" s="383"/>
      <c r="VNQ152" s="383"/>
      <c r="VNR152" s="383"/>
      <c r="VNS152" s="383"/>
      <c r="VNT152" s="383"/>
      <c r="VNU152" s="383"/>
      <c r="VNV152" s="383"/>
      <c r="VNW152" s="383"/>
      <c r="VNX152" s="383"/>
      <c r="VNY152" s="383"/>
      <c r="VNZ152" s="383"/>
      <c r="VOA152" s="383"/>
      <c r="VOB152" s="383"/>
      <c r="VOC152" s="383"/>
      <c r="VOD152" s="383"/>
      <c r="VOE152" s="383"/>
      <c r="VOF152" s="383"/>
      <c r="VOG152" s="383"/>
      <c r="VOH152" s="383"/>
      <c r="VOI152" s="383"/>
      <c r="VOJ152" s="383"/>
      <c r="VOK152" s="383"/>
      <c r="VOL152" s="383"/>
      <c r="VOM152" s="383"/>
      <c r="VON152" s="383"/>
      <c r="VOO152" s="383"/>
      <c r="VOP152" s="383"/>
      <c r="VOQ152" s="383"/>
      <c r="VOR152" s="383"/>
      <c r="VOS152" s="383"/>
      <c r="VOT152" s="383"/>
      <c r="VOU152" s="383"/>
      <c r="VOV152" s="383"/>
      <c r="VOW152" s="383"/>
      <c r="VOX152" s="383"/>
      <c r="VOY152" s="383"/>
      <c r="VOZ152" s="383"/>
      <c r="VPA152" s="383"/>
      <c r="VPB152" s="383"/>
      <c r="VPC152" s="383"/>
      <c r="VPD152" s="383"/>
      <c r="VPE152" s="383"/>
      <c r="VPF152" s="383"/>
      <c r="VPG152" s="383"/>
      <c r="VPH152" s="383"/>
      <c r="VPI152" s="383"/>
      <c r="VPJ152" s="383"/>
      <c r="VPK152" s="383"/>
      <c r="VPL152" s="383"/>
      <c r="VPM152" s="383"/>
      <c r="VPN152" s="383"/>
      <c r="VPO152" s="383"/>
      <c r="VPP152" s="383"/>
      <c r="VPQ152" s="383"/>
      <c r="VPR152" s="383"/>
      <c r="VPS152" s="383"/>
      <c r="VPT152" s="383"/>
      <c r="VPU152" s="383"/>
      <c r="VPV152" s="383"/>
      <c r="VPW152" s="383"/>
      <c r="VPX152" s="383"/>
      <c r="VPY152" s="383"/>
      <c r="VPZ152" s="383"/>
      <c r="VQA152" s="383"/>
      <c r="VQB152" s="383"/>
      <c r="VQC152" s="383"/>
      <c r="VQD152" s="383"/>
      <c r="VQE152" s="383"/>
      <c r="VQF152" s="383"/>
      <c r="VQG152" s="383"/>
      <c r="VQH152" s="383"/>
      <c r="VQI152" s="383"/>
      <c r="VQJ152" s="383"/>
      <c r="VQK152" s="383"/>
      <c r="VQL152" s="383"/>
      <c r="VQM152" s="383"/>
      <c r="VQN152" s="383"/>
      <c r="VQO152" s="383"/>
      <c r="VQP152" s="383"/>
      <c r="VQQ152" s="383"/>
      <c r="VQR152" s="383"/>
      <c r="VQS152" s="383"/>
      <c r="VQT152" s="383"/>
      <c r="VQU152" s="383"/>
      <c r="VQV152" s="383"/>
      <c r="VQW152" s="383"/>
      <c r="VQX152" s="383"/>
      <c r="VQY152" s="383"/>
      <c r="VQZ152" s="383"/>
      <c r="VRA152" s="383"/>
      <c r="VRB152" s="383"/>
      <c r="VRC152" s="383"/>
      <c r="VRD152" s="383"/>
      <c r="VRE152" s="383"/>
      <c r="VRF152" s="383"/>
      <c r="VRG152" s="383"/>
      <c r="VRH152" s="383"/>
      <c r="VRI152" s="383"/>
      <c r="VRJ152" s="383"/>
      <c r="VRK152" s="383"/>
      <c r="VRL152" s="383"/>
      <c r="VRM152" s="383"/>
      <c r="VRN152" s="383"/>
      <c r="VRO152" s="383"/>
      <c r="VRP152" s="383"/>
      <c r="VRQ152" s="383"/>
      <c r="VRR152" s="383"/>
      <c r="VRS152" s="383"/>
      <c r="VRT152" s="383"/>
      <c r="VRU152" s="383"/>
      <c r="VRV152" s="383"/>
      <c r="VRW152" s="383"/>
      <c r="VRX152" s="383"/>
      <c r="VRY152" s="383"/>
      <c r="VRZ152" s="383"/>
      <c r="VSA152" s="383"/>
      <c r="VSB152" s="383"/>
      <c r="VSC152" s="383"/>
      <c r="VSD152" s="383"/>
      <c r="VSE152" s="383"/>
      <c r="VSF152" s="383"/>
      <c r="VSG152" s="383"/>
      <c r="VSH152" s="383"/>
      <c r="VSI152" s="383"/>
      <c r="VSJ152" s="383"/>
      <c r="VSK152" s="383"/>
      <c r="VSL152" s="383"/>
      <c r="VSM152" s="383"/>
      <c r="VSN152" s="383"/>
      <c r="VSO152" s="383"/>
      <c r="VSP152" s="383"/>
      <c r="VSQ152" s="383"/>
      <c r="VSR152" s="383"/>
      <c r="VSS152" s="383"/>
      <c r="VST152" s="383"/>
      <c r="VSU152" s="383"/>
      <c r="VSV152" s="383"/>
      <c r="VSW152" s="383"/>
      <c r="VSX152" s="383"/>
      <c r="VSY152" s="383"/>
      <c r="VSZ152" s="383"/>
      <c r="VTA152" s="383"/>
      <c r="VTB152" s="383"/>
      <c r="VTC152" s="383"/>
      <c r="VTD152" s="383"/>
      <c r="VTE152" s="383"/>
      <c r="VTF152" s="383"/>
      <c r="VTG152" s="383"/>
      <c r="VTH152" s="383"/>
      <c r="VTI152" s="383"/>
      <c r="VTJ152" s="383"/>
      <c r="VTK152" s="383"/>
      <c r="VTL152" s="383"/>
      <c r="VTM152" s="383"/>
      <c r="VTN152" s="383"/>
      <c r="VTO152" s="383"/>
      <c r="VTP152" s="383"/>
      <c r="VTQ152" s="383"/>
      <c r="VTR152" s="383"/>
      <c r="VTS152" s="383"/>
      <c r="VTT152" s="383"/>
      <c r="VTU152" s="383"/>
      <c r="VTV152" s="383"/>
      <c r="VTW152" s="383"/>
      <c r="VTX152" s="383"/>
      <c r="VTY152" s="383"/>
      <c r="VTZ152" s="383"/>
      <c r="VUA152" s="383"/>
      <c r="VUB152" s="383"/>
      <c r="VUC152" s="383"/>
      <c r="VUD152" s="383"/>
      <c r="VUE152" s="383"/>
      <c r="VUF152" s="383"/>
      <c r="VUG152" s="383"/>
      <c r="VUH152" s="383"/>
      <c r="VUI152" s="383"/>
      <c r="VUJ152" s="383"/>
      <c r="VUK152" s="383"/>
      <c r="VUL152" s="383"/>
      <c r="VUM152" s="383"/>
      <c r="VUN152" s="383"/>
      <c r="VUO152" s="383"/>
      <c r="VUP152" s="383"/>
      <c r="VUQ152" s="383"/>
      <c r="VUR152" s="383"/>
      <c r="VUS152" s="383"/>
      <c r="VUT152" s="383"/>
      <c r="VUU152" s="383"/>
      <c r="VUV152" s="383"/>
      <c r="VUW152" s="383"/>
      <c r="VUX152" s="383"/>
      <c r="VUY152" s="383"/>
      <c r="VUZ152" s="383"/>
      <c r="VVA152" s="383"/>
      <c r="VVB152" s="383"/>
      <c r="VVC152" s="383"/>
      <c r="VVD152" s="383"/>
      <c r="VVE152" s="383"/>
      <c r="VVF152" s="383"/>
      <c r="VVG152" s="383"/>
      <c r="VVH152" s="383"/>
      <c r="VVI152" s="383"/>
      <c r="VVJ152" s="383"/>
      <c r="VVK152" s="383"/>
      <c r="VVL152" s="383"/>
      <c r="VVM152" s="383"/>
      <c r="VVN152" s="383"/>
      <c r="VVO152" s="383"/>
      <c r="VVP152" s="383"/>
      <c r="VVQ152" s="383"/>
      <c r="VVR152" s="383"/>
      <c r="VVS152" s="383"/>
      <c r="VVT152" s="383"/>
      <c r="VVU152" s="383"/>
      <c r="VVV152" s="383"/>
      <c r="VVW152" s="383"/>
      <c r="VVX152" s="383"/>
      <c r="VVY152" s="383"/>
      <c r="VVZ152" s="383"/>
      <c r="VWA152" s="383"/>
      <c r="VWB152" s="383"/>
      <c r="VWC152" s="383"/>
      <c r="VWD152" s="383"/>
      <c r="VWE152" s="383"/>
      <c r="VWF152" s="383"/>
      <c r="VWG152" s="383"/>
      <c r="VWH152" s="383"/>
      <c r="VWI152" s="383"/>
      <c r="VWJ152" s="383"/>
      <c r="VWK152" s="383"/>
      <c r="VWL152" s="383"/>
      <c r="VWM152" s="383"/>
      <c r="VWN152" s="383"/>
      <c r="VWO152" s="383"/>
      <c r="VWP152" s="383"/>
      <c r="VWQ152" s="383"/>
      <c r="VWR152" s="383"/>
      <c r="VWS152" s="383"/>
      <c r="VWT152" s="383"/>
      <c r="VWU152" s="383"/>
      <c r="VWV152" s="383"/>
      <c r="VWW152" s="383"/>
      <c r="VWX152" s="383"/>
      <c r="VWY152" s="383"/>
      <c r="VWZ152" s="383"/>
      <c r="VXA152" s="383"/>
      <c r="VXB152" s="383"/>
      <c r="VXC152" s="383"/>
      <c r="VXD152" s="383"/>
      <c r="VXE152" s="383"/>
      <c r="VXF152" s="383"/>
      <c r="VXG152" s="383"/>
      <c r="VXH152" s="383"/>
      <c r="VXI152" s="383"/>
      <c r="VXJ152" s="383"/>
      <c r="VXK152" s="383"/>
      <c r="VXL152" s="383"/>
      <c r="VXM152" s="383"/>
      <c r="VXN152" s="383"/>
      <c r="VXO152" s="383"/>
      <c r="VXP152" s="383"/>
      <c r="VXQ152" s="383"/>
      <c r="VXR152" s="383"/>
      <c r="VXS152" s="383"/>
      <c r="VXT152" s="383"/>
      <c r="VXU152" s="383"/>
      <c r="VXV152" s="383"/>
      <c r="VXW152" s="383"/>
      <c r="VXX152" s="383"/>
      <c r="VXY152" s="383"/>
      <c r="VXZ152" s="383"/>
      <c r="VYA152" s="383"/>
      <c r="VYB152" s="383"/>
      <c r="VYC152" s="383"/>
      <c r="VYD152" s="383"/>
      <c r="VYE152" s="383"/>
      <c r="VYF152" s="383"/>
      <c r="VYG152" s="383"/>
      <c r="VYH152" s="383"/>
      <c r="VYI152" s="383"/>
      <c r="VYJ152" s="383"/>
      <c r="VYK152" s="383"/>
      <c r="VYL152" s="383"/>
      <c r="VYM152" s="383"/>
      <c r="VYN152" s="383"/>
      <c r="VYO152" s="383"/>
      <c r="VYP152" s="383"/>
      <c r="VYQ152" s="383"/>
      <c r="VYR152" s="383"/>
      <c r="VYS152" s="383"/>
      <c r="VYT152" s="383"/>
      <c r="VYU152" s="383"/>
      <c r="VYV152" s="383"/>
      <c r="VYW152" s="383"/>
      <c r="VYX152" s="383"/>
      <c r="VYY152" s="383"/>
      <c r="VYZ152" s="383"/>
      <c r="VZA152" s="383"/>
      <c r="VZB152" s="383"/>
      <c r="VZC152" s="383"/>
      <c r="VZD152" s="383"/>
      <c r="VZE152" s="383"/>
      <c r="VZF152" s="383"/>
      <c r="VZG152" s="383"/>
      <c r="VZH152" s="383"/>
      <c r="VZI152" s="383"/>
      <c r="VZJ152" s="383"/>
      <c r="VZK152" s="383"/>
      <c r="VZL152" s="383"/>
      <c r="VZM152" s="383"/>
      <c r="VZN152" s="383"/>
      <c r="VZO152" s="383"/>
      <c r="VZP152" s="383"/>
      <c r="VZQ152" s="383"/>
      <c r="VZR152" s="383"/>
      <c r="VZS152" s="383"/>
      <c r="VZT152" s="383"/>
      <c r="VZU152" s="383"/>
      <c r="VZV152" s="383"/>
      <c r="VZW152" s="383"/>
      <c r="VZX152" s="383"/>
      <c r="VZY152" s="383"/>
      <c r="VZZ152" s="383"/>
      <c r="WAA152" s="383"/>
      <c r="WAB152" s="383"/>
      <c r="WAC152" s="383"/>
      <c r="WAD152" s="383"/>
      <c r="WAE152" s="383"/>
      <c r="WAF152" s="383"/>
      <c r="WAG152" s="383"/>
      <c r="WAH152" s="383"/>
      <c r="WAI152" s="383"/>
      <c r="WAJ152" s="383"/>
      <c r="WAK152" s="383"/>
      <c r="WAL152" s="383"/>
      <c r="WAM152" s="383"/>
      <c r="WAN152" s="383"/>
      <c r="WAO152" s="383"/>
      <c r="WAP152" s="383"/>
      <c r="WAQ152" s="383"/>
      <c r="WAR152" s="383"/>
      <c r="WAS152" s="383"/>
      <c r="WAT152" s="383"/>
      <c r="WAU152" s="383"/>
      <c r="WAV152" s="383"/>
      <c r="WAW152" s="383"/>
      <c r="WAX152" s="383"/>
      <c r="WAY152" s="383"/>
      <c r="WAZ152" s="383"/>
      <c r="WBA152" s="383"/>
      <c r="WBB152" s="383"/>
      <c r="WBC152" s="383"/>
      <c r="WBD152" s="383"/>
      <c r="WBE152" s="383"/>
      <c r="WBF152" s="383"/>
      <c r="WBG152" s="383"/>
      <c r="WBH152" s="383"/>
      <c r="WBI152" s="383"/>
      <c r="WBJ152" s="383"/>
      <c r="WBK152" s="383"/>
      <c r="WBL152" s="383"/>
      <c r="WBM152" s="383"/>
      <c r="WBN152" s="383"/>
      <c r="WBO152" s="383"/>
      <c r="WBP152" s="383"/>
      <c r="WBQ152" s="383"/>
      <c r="WBR152" s="383"/>
      <c r="WBS152" s="383"/>
      <c r="WBT152" s="383"/>
      <c r="WBU152" s="383"/>
      <c r="WBV152" s="383"/>
      <c r="WBW152" s="383"/>
      <c r="WBX152" s="383"/>
      <c r="WBY152" s="383"/>
      <c r="WBZ152" s="383"/>
      <c r="WCA152" s="383"/>
      <c r="WCB152" s="383"/>
      <c r="WCC152" s="383"/>
      <c r="WCD152" s="383"/>
      <c r="WCE152" s="383"/>
      <c r="WCF152" s="383"/>
      <c r="WCG152" s="383"/>
      <c r="WCH152" s="383"/>
      <c r="WCI152" s="383"/>
      <c r="WCJ152" s="383"/>
      <c r="WCK152" s="383"/>
      <c r="WCL152" s="383"/>
      <c r="WCM152" s="383"/>
      <c r="WCN152" s="383"/>
      <c r="WCO152" s="383"/>
      <c r="WCP152" s="383"/>
      <c r="WCQ152" s="383"/>
      <c r="WCR152" s="383"/>
      <c r="WCS152" s="383"/>
      <c r="WCT152" s="383"/>
      <c r="WCU152" s="383"/>
      <c r="WCV152" s="383"/>
      <c r="WCW152" s="383"/>
      <c r="WCX152" s="383"/>
      <c r="WCY152" s="383"/>
      <c r="WCZ152" s="383"/>
      <c r="WDA152" s="383"/>
      <c r="WDB152" s="383"/>
      <c r="WDC152" s="383"/>
      <c r="WDD152" s="383"/>
      <c r="WDE152" s="383"/>
      <c r="WDF152" s="383"/>
      <c r="WDG152" s="383"/>
      <c r="WDH152" s="383"/>
      <c r="WDI152" s="383"/>
      <c r="WDJ152" s="383"/>
      <c r="WDK152" s="383"/>
      <c r="WDL152" s="383"/>
      <c r="WDM152" s="383"/>
      <c r="WDN152" s="383"/>
      <c r="WDO152" s="383"/>
      <c r="WDP152" s="383"/>
      <c r="WDQ152" s="383"/>
      <c r="WDR152" s="383"/>
      <c r="WDS152" s="383"/>
      <c r="WDT152" s="383"/>
      <c r="WDU152" s="383"/>
      <c r="WDV152" s="383"/>
      <c r="WDW152" s="383"/>
      <c r="WDX152" s="383"/>
      <c r="WDY152" s="383"/>
      <c r="WDZ152" s="383"/>
      <c r="WEA152" s="383"/>
      <c r="WEB152" s="383"/>
      <c r="WEC152" s="383"/>
      <c r="WED152" s="383"/>
      <c r="WEE152" s="383"/>
      <c r="WEF152" s="383"/>
      <c r="WEG152" s="383"/>
      <c r="WEH152" s="383"/>
      <c r="WEI152" s="383"/>
      <c r="WEJ152" s="383"/>
      <c r="WEK152" s="383"/>
      <c r="WEL152" s="383"/>
      <c r="WEM152" s="383"/>
      <c r="WEN152" s="383"/>
      <c r="WEO152" s="383"/>
      <c r="WEP152" s="383"/>
      <c r="WEQ152" s="383"/>
      <c r="WER152" s="383"/>
      <c r="WES152" s="383"/>
      <c r="WET152" s="383"/>
      <c r="WEU152" s="383"/>
      <c r="WEV152" s="383"/>
      <c r="WEW152" s="383"/>
      <c r="WEX152" s="383"/>
      <c r="WEY152" s="383"/>
      <c r="WEZ152" s="383"/>
      <c r="WFA152" s="383"/>
      <c r="WFB152" s="383"/>
      <c r="WFC152" s="383"/>
      <c r="WFD152" s="383"/>
      <c r="WFE152" s="383"/>
      <c r="WFF152" s="383"/>
      <c r="WFG152" s="383"/>
      <c r="WFH152" s="383"/>
      <c r="WFI152" s="383"/>
      <c r="WFJ152" s="383"/>
      <c r="WFK152" s="383"/>
      <c r="WFL152" s="383"/>
      <c r="WFM152" s="383"/>
      <c r="WFN152" s="383"/>
      <c r="WFO152" s="383"/>
      <c r="WFP152" s="383"/>
      <c r="WFQ152" s="383"/>
      <c r="WFR152" s="383"/>
      <c r="WFS152" s="383"/>
      <c r="WFT152" s="383"/>
      <c r="WFU152" s="383"/>
      <c r="WFV152" s="383"/>
      <c r="WFW152" s="383"/>
      <c r="WFX152" s="383"/>
      <c r="WFY152" s="383"/>
      <c r="WFZ152" s="383"/>
      <c r="WGA152" s="383"/>
      <c r="WGB152" s="383"/>
      <c r="WGC152" s="383"/>
      <c r="WGD152" s="383"/>
      <c r="WGE152" s="383"/>
      <c r="WGF152" s="383"/>
      <c r="WGG152" s="383"/>
      <c r="WGH152" s="383"/>
      <c r="WGI152" s="383"/>
      <c r="WGJ152" s="383"/>
      <c r="WGK152" s="383"/>
      <c r="WGL152" s="383"/>
      <c r="WGM152" s="383"/>
      <c r="WGN152" s="383"/>
      <c r="WGO152" s="383"/>
      <c r="WGP152" s="383"/>
      <c r="WGQ152" s="383"/>
      <c r="WGR152" s="383"/>
      <c r="WGS152" s="383"/>
      <c r="WGT152" s="383"/>
      <c r="WGU152" s="383"/>
      <c r="WGV152" s="383"/>
      <c r="WGW152" s="383"/>
      <c r="WGX152" s="383"/>
      <c r="WGY152" s="383"/>
      <c r="WGZ152" s="383"/>
      <c r="WHA152" s="383"/>
      <c r="WHB152" s="383"/>
      <c r="WHC152" s="383"/>
      <c r="WHD152" s="383"/>
      <c r="WHE152" s="383"/>
      <c r="WHF152" s="383"/>
      <c r="WHG152" s="383"/>
      <c r="WHH152" s="383"/>
      <c r="WHI152" s="383"/>
      <c r="WHJ152" s="383"/>
      <c r="WHK152" s="383"/>
      <c r="WHL152" s="383"/>
      <c r="WHM152" s="383"/>
      <c r="WHN152" s="383"/>
      <c r="WHO152" s="383"/>
      <c r="WHP152" s="383"/>
      <c r="WHQ152" s="383"/>
      <c r="WHR152" s="383"/>
      <c r="WHS152" s="383"/>
      <c r="WHT152" s="383"/>
      <c r="WHU152" s="383"/>
      <c r="WHV152" s="383"/>
      <c r="WHW152" s="383"/>
      <c r="WHX152" s="383"/>
      <c r="WHY152" s="383"/>
      <c r="WHZ152" s="383"/>
      <c r="WIA152" s="383"/>
      <c r="WIB152" s="383"/>
      <c r="WIC152" s="383"/>
      <c r="WID152" s="383"/>
      <c r="WIE152" s="383"/>
      <c r="WIF152" s="383"/>
      <c r="WIG152" s="383"/>
      <c r="WIH152" s="383"/>
      <c r="WII152" s="383"/>
      <c r="WIJ152" s="383"/>
      <c r="WIK152" s="383"/>
      <c r="WIL152" s="383"/>
      <c r="WIM152" s="383"/>
      <c r="WIN152" s="383"/>
      <c r="WIO152" s="383"/>
      <c r="WIP152" s="383"/>
      <c r="WIQ152" s="383"/>
      <c r="WIR152" s="383"/>
      <c r="WIS152" s="383"/>
      <c r="WIT152" s="383"/>
      <c r="WIU152" s="383"/>
      <c r="WIV152" s="383"/>
      <c r="WIW152" s="383"/>
      <c r="WIX152" s="383"/>
      <c r="WIY152" s="383"/>
      <c r="WIZ152" s="383"/>
      <c r="WJA152" s="383"/>
      <c r="WJB152" s="383"/>
      <c r="WJC152" s="383"/>
      <c r="WJD152" s="383"/>
      <c r="WJE152" s="383"/>
      <c r="WJF152" s="383"/>
      <c r="WJG152" s="383"/>
      <c r="WJH152" s="383"/>
      <c r="WJI152" s="383"/>
      <c r="WJJ152" s="383"/>
      <c r="WJK152" s="383"/>
      <c r="WJL152" s="383"/>
      <c r="WJM152" s="383"/>
      <c r="WJN152" s="383"/>
      <c r="WJO152" s="383"/>
      <c r="WJP152" s="383"/>
      <c r="WJQ152" s="383"/>
      <c r="WJR152" s="383"/>
      <c r="WJS152" s="383"/>
      <c r="WJT152" s="383"/>
      <c r="WJU152" s="383"/>
      <c r="WJV152" s="383"/>
      <c r="WJW152" s="383"/>
      <c r="WJX152" s="383"/>
      <c r="WJY152" s="383"/>
      <c r="WJZ152" s="383"/>
      <c r="WKA152" s="383"/>
      <c r="WKB152" s="383"/>
      <c r="WKC152" s="383"/>
      <c r="WKD152" s="383"/>
      <c r="WKE152" s="383"/>
      <c r="WKF152" s="383"/>
      <c r="WKG152" s="383"/>
      <c r="WKH152" s="383"/>
      <c r="WKI152" s="383"/>
      <c r="WKJ152" s="383"/>
      <c r="WKK152" s="383"/>
      <c r="WKL152" s="383"/>
      <c r="WKM152" s="383"/>
      <c r="WKN152" s="383"/>
      <c r="WKO152" s="383"/>
      <c r="WKP152" s="383"/>
      <c r="WKQ152" s="383"/>
      <c r="WKR152" s="383"/>
      <c r="WKS152" s="383"/>
      <c r="WKT152" s="383"/>
      <c r="WKU152" s="383"/>
      <c r="WKV152" s="383"/>
      <c r="WKW152" s="383"/>
      <c r="WKX152" s="383"/>
      <c r="WKY152" s="383"/>
      <c r="WKZ152" s="383"/>
      <c r="WLA152" s="383"/>
      <c r="WLB152" s="383"/>
      <c r="WLC152" s="383"/>
      <c r="WLD152" s="383"/>
      <c r="WLE152" s="383"/>
      <c r="WLF152" s="383"/>
      <c r="WLG152" s="383"/>
      <c r="WLH152" s="383"/>
      <c r="WLI152" s="383"/>
      <c r="WLJ152" s="383"/>
      <c r="WLK152" s="383"/>
      <c r="WLL152" s="383"/>
      <c r="WLM152" s="383"/>
      <c r="WLN152" s="383"/>
      <c r="WLO152" s="383"/>
      <c r="WLP152" s="383"/>
      <c r="WLQ152" s="383"/>
      <c r="WLR152" s="383"/>
      <c r="WLS152" s="383"/>
      <c r="WLT152" s="383"/>
      <c r="WLU152" s="383"/>
      <c r="WLV152" s="383"/>
      <c r="WLW152" s="383"/>
      <c r="WLX152" s="383"/>
      <c r="WLY152" s="383"/>
      <c r="WLZ152" s="383"/>
      <c r="WMA152" s="383"/>
      <c r="WMB152" s="383"/>
      <c r="WMC152" s="383"/>
      <c r="WMD152" s="383"/>
      <c r="WME152" s="383"/>
      <c r="WMF152" s="383"/>
      <c r="WMG152" s="383"/>
      <c r="WMH152" s="383"/>
      <c r="WMI152" s="383"/>
      <c r="WMJ152" s="383"/>
      <c r="WMK152" s="383"/>
      <c r="WML152" s="383"/>
      <c r="WMM152" s="383"/>
      <c r="WMN152" s="383"/>
      <c r="WMO152" s="383"/>
      <c r="WMP152" s="383"/>
      <c r="WMQ152" s="383"/>
      <c r="WMR152" s="383"/>
      <c r="WMS152" s="383"/>
      <c r="WMT152" s="383"/>
      <c r="WMU152" s="383"/>
      <c r="WMV152" s="383"/>
      <c r="WMW152" s="383"/>
      <c r="WMX152" s="383"/>
      <c r="WMY152" s="383"/>
      <c r="WMZ152" s="383"/>
      <c r="WNA152" s="383"/>
      <c r="WNB152" s="383"/>
      <c r="WNC152" s="383"/>
      <c r="WND152" s="383"/>
      <c r="WNE152" s="383"/>
      <c r="WNF152" s="383"/>
      <c r="WNG152" s="383"/>
      <c r="WNH152" s="383"/>
      <c r="WNI152" s="383"/>
      <c r="WNJ152" s="383"/>
      <c r="WNK152" s="383"/>
      <c r="WNL152" s="383"/>
      <c r="WNM152" s="383"/>
      <c r="WNN152" s="383"/>
      <c r="WNO152" s="383"/>
      <c r="WNP152" s="383"/>
      <c r="WNQ152" s="383"/>
      <c r="WNR152" s="383"/>
      <c r="WNS152" s="383"/>
      <c r="WNT152" s="383"/>
      <c r="WNU152" s="383"/>
      <c r="WNV152" s="383"/>
      <c r="WNW152" s="383"/>
      <c r="WNX152" s="383"/>
      <c r="WNY152" s="383"/>
      <c r="WNZ152" s="383"/>
      <c r="WOA152" s="383"/>
      <c r="WOB152" s="383"/>
      <c r="WOC152" s="383"/>
      <c r="WOD152" s="383"/>
      <c r="WOE152" s="383"/>
      <c r="WOF152" s="383"/>
      <c r="WOG152" s="383"/>
      <c r="WOH152" s="383"/>
      <c r="WOI152" s="383"/>
      <c r="WOJ152" s="383"/>
      <c r="WOK152" s="383"/>
      <c r="WOL152" s="383"/>
      <c r="WOM152" s="383"/>
      <c r="WON152" s="383"/>
      <c r="WOO152" s="383"/>
      <c r="WOP152" s="383"/>
      <c r="WOQ152" s="383"/>
      <c r="WOR152" s="383"/>
      <c r="WOS152" s="383"/>
      <c r="WOT152" s="383"/>
      <c r="WOU152" s="383"/>
      <c r="WOV152" s="383"/>
      <c r="WOW152" s="383"/>
      <c r="WOX152" s="383"/>
      <c r="WOY152" s="383"/>
      <c r="WOZ152" s="383"/>
      <c r="WPA152" s="383"/>
      <c r="WPB152" s="383"/>
      <c r="WPC152" s="383"/>
      <c r="WPD152" s="383"/>
      <c r="WPE152" s="383"/>
      <c r="WPF152" s="383"/>
      <c r="WPG152" s="383"/>
      <c r="WPH152" s="383"/>
      <c r="WPI152" s="383"/>
      <c r="WPJ152" s="383"/>
      <c r="WPK152" s="383"/>
      <c r="WPL152" s="383"/>
      <c r="WPM152" s="383"/>
      <c r="WPN152" s="383"/>
      <c r="WPO152" s="383"/>
      <c r="WPP152" s="383"/>
      <c r="WPQ152" s="383"/>
      <c r="WPR152" s="383"/>
      <c r="WPS152" s="383"/>
      <c r="WPT152" s="383"/>
      <c r="WPU152" s="383"/>
      <c r="WPV152" s="383"/>
      <c r="WPW152" s="383"/>
      <c r="WPX152" s="383"/>
      <c r="WPY152" s="383"/>
      <c r="WPZ152" s="383"/>
      <c r="WQA152" s="383"/>
      <c r="WQB152" s="383"/>
      <c r="WQC152" s="383"/>
      <c r="WQD152" s="383"/>
      <c r="WQE152" s="383"/>
      <c r="WQF152" s="383"/>
      <c r="WQG152" s="383"/>
      <c r="WQH152" s="383"/>
      <c r="WQI152" s="383"/>
      <c r="WQJ152" s="383"/>
      <c r="WQK152" s="383"/>
      <c r="WQL152" s="383"/>
      <c r="WQM152" s="383"/>
      <c r="WQN152" s="383"/>
      <c r="WQO152" s="383"/>
      <c r="WQP152" s="383"/>
      <c r="WQQ152" s="383"/>
      <c r="WQR152" s="383"/>
      <c r="WQS152" s="383"/>
      <c r="WQT152" s="383"/>
      <c r="WQU152" s="383"/>
      <c r="WQV152" s="383"/>
      <c r="WQW152" s="383"/>
      <c r="WQX152" s="383"/>
      <c r="WQY152" s="383"/>
      <c r="WQZ152" s="383"/>
      <c r="WRA152" s="383"/>
      <c r="WRB152" s="383"/>
      <c r="WRC152" s="383"/>
      <c r="WRD152" s="383"/>
      <c r="WRE152" s="383"/>
      <c r="WRF152" s="383"/>
      <c r="WRG152" s="383"/>
      <c r="WRH152" s="383"/>
      <c r="WRI152" s="383"/>
      <c r="WRJ152" s="383"/>
      <c r="WRK152" s="383"/>
      <c r="WRL152" s="383"/>
      <c r="WRM152" s="383"/>
      <c r="WRN152" s="383"/>
      <c r="WRO152" s="383"/>
      <c r="WRP152" s="383"/>
      <c r="WRQ152" s="383"/>
      <c r="WRR152" s="383"/>
      <c r="WRS152" s="383"/>
      <c r="WRT152" s="383"/>
      <c r="WRU152" s="383"/>
      <c r="WRV152" s="383"/>
      <c r="WRW152" s="383"/>
      <c r="WRX152" s="383"/>
      <c r="WRY152" s="383"/>
      <c r="WRZ152" s="383"/>
      <c r="WSA152" s="383"/>
      <c r="WSB152" s="383"/>
      <c r="WSC152" s="383"/>
      <c r="WSD152" s="383"/>
      <c r="WSE152" s="383"/>
      <c r="WSF152" s="383"/>
      <c r="WSG152" s="383"/>
      <c r="WSH152" s="383"/>
      <c r="WSI152" s="383"/>
      <c r="WSJ152" s="383"/>
      <c r="WSK152" s="383"/>
      <c r="WSL152" s="383"/>
      <c r="WSM152" s="383"/>
      <c r="WSN152" s="383"/>
      <c r="WSO152" s="383"/>
      <c r="WSP152" s="383"/>
      <c r="WSQ152" s="383"/>
      <c r="WSR152" s="383"/>
      <c r="WSS152" s="383"/>
      <c r="WST152" s="383"/>
      <c r="WSU152" s="383"/>
      <c r="WSV152" s="383"/>
      <c r="WSW152" s="383"/>
      <c r="WSX152" s="383"/>
      <c r="WSY152" s="383"/>
      <c r="WSZ152" s="383"/>
      <c r="WTA152" s="383"/>
      <c r="WTB152" s="383"/>
      <c r="WTC152" s="383"/>
      <c r="WTD152" s="383"/>
      <c r="WTE152" s="383"/>
      <c r="WTF152" s="383"/>
      <c r="WTG152" s="383"/>
      <c r="WTH152" s="383"/>
      <c r="WTI152" s="383"/>
      <c r="WTJ152" s="383"/>
      <c r="WTK152" s="383"/>
      <c r="WTL152" s="383"/>
      <c r="WTM152" s="383"/>
      <c r="WTN152" s="383"/>
      <c r="WTO152" s="383"/>
      <c r="WTP152" s="383"/>
      <c r="WTQ152" s="383"/>
      <c r="WTR152" s="383"/>
      <c r="WTS152" s="383"/>
      <c r="WTT152" s="383"/>
      <c r="WTU152" s="383"/>
      <c r="WTV152" s="383"/>
      <c r="WTW152" s="383"/>
      <c r="WTX152" s="383"/>
      <c r="WTY152" s="383"/>
      <c r="WTZ152" s="383"/>
      <c r="WUA152" s="383"/>
      <c r="WUB152" s="383"/>
      <c r="WUC152" s="383"/>
      <c r="WUD152" s="383"/>
      <c r="WUE152" s="383"/>
      <c r="WUF152" s="383"/>
      <c r="WUG152" s="383"/>
      <c r="WUH152" s="383"/>
      <c r="WUI152" s="383"/>
      <c r="WUJ152" s="383"/>
      <c r="WUK152" s="383"/>
      <c r="WUL152" s="383"/>
      <c r="WUM152" s="383"/>
      <c r="WUN152" s="383"/>
      <c r="WUO152" s="383"/>
      <c r="WUP152" s="383"/>
      <c r="WUQ152" s="383"/>
      <c r="WUR152" s="383"/>
      <c r="WUS152" s="383"/>
      <c r="WUT152" s="383"/>
      <c r="WUU152" s="383"/>
      <c r="WUV152" s="383"/>
      <c r="WUW152" s="383"/>
      <c r="WUX152" s="383"/>
      <c r="WUY152" s="383"/>
      <c r="WUZ152" s="383"/>
      <c r="WVA152" s="383"/>
      <c r="WVB152" s="383"/>
      <c r="WVC152" s="383"/>
      <c r="WVD152" s="383"/>
      <c r="WVE152" s="383"/>
      <c r="WVF152" s="383"/>
      <c r="WVG152" s="383"/>
      <c r="WVH152" s="383"/>
      <c r="WVI152" s="383"/>
      <c r="WVJ152" s="383"/>
      <c r="WVK152" s="383"/>
      <c r="WVL152" s="383"/>
      <c r="WVM152" s="383"/>
      <c r="WVN152" s="383"/>
      <c r="WVO152" s="383"/>
      <c r="WVP152" s="383"/>
      <c r="WVQ152" s="383"/>
      <c r="WVR152" s="383"/>
      <c r="WVS152" s="383"/>
      <c r="WVT152" s="383"/>
      <c r="WVU152" s="383"/>
      <c r="WVV152" s="383"/>
      <c r="WVW152" s="383"/>
      <c r="WVX152" s="383"/>
      <c r="WVY152" s="383"/>
      <c r="WVZ152" s="383"/>
      <c r="WWA152" s="383"/>
      <c r="WWB152" s="383"/>
      <c r="WWC152" s="383"/>
      <c r="WWD152" s="383"/>
      <c r="WWE152" s="383"/>
      <c r="WWF152" s="383"/>
      <c r="WWG152" s="383"/>
      <c r="WWH152" s="383"/>
      <c r="WWI152" s="383"/>
      <c r="WWJ152" s="383"/>
      <c r="WWK152" s="383"/>
      <c r="WWL152" s="383"/>
      <c r="WWM152" s="383"/>
      <c r="WWN152" s="383"/>
      <c r="WWO152" s="383"/>
      <c r="WWP152" s="383"/>
      <c r="WWQ152" s="383"/>
      <c r="WWR152" s="383"/>
      <c r="WWS152" s="383"/>
      <c r="WWT152" s="383"/>
      <c r="WWU152" s="383"/>
      <c r="WWV152" s="383"/>
      <c r="WWW152" s="383"/>
      <c r="WWX152" s="383"/>
      <c r="WWY152" s="383"/>
      <c r="WWZ152" s="383"/>
      <c r="WXA152" s="383"/>
      <c r="WXB152" s="383"/>
      <c r="WXC152" s="383"/>
      <c r="WXD152" s="383"/>
      <c r="WXE152" s="383"/>
      <c r="WXF152" s="383"/>
      <c r="WXG152" s="383"/>
      <c r="WXH152" s="383"/>
      <c r="WXI152" s="383"/>
      <c r="WXJ152" s="383"/>
      <c r="WXK152" s="383"/>
      <c r="WXL152" s="383"/>
      <c r="WXM152" s="383"/>
      <c r="WXN152" s="383"/>
      <c r="WXO152" s="383"/>
      <c r="WXP152" s="383"/>
      <c r="WXQ152" s="383"/>
      <c r="WXR152" s="383"/>
      <c r="WXS152" s="383"/>
      <c r="WXT152" s="383"/>
      <c r="WXU152" s="383"/>
      <c r="WXV152" s="383"/>
      <c r="WXW152" s="383"/>
      <c r="WXX152" s="383"/>
      <c r="WXY152" s="383"/>
      <c r="WXZ152" s="383"/>
      <c r="WYA152" s="383"/>
      <c r="WYB152" s="383"/>
      <c r="WYC152" s="383"/>
      <c r="WYD152" s="383"/>
      <c r="WYE152" s="383"/>
      <c r="WYF152" s="383"/>
      <c r="WYG152" s="383"/>
      <c r="WYH152" s="383"/>
      <c r="WYI152" s="383"/>
      <c r="WYJ152" s="383"/>
      <c r="WYK152" s="383"/>
      <c r="WYL152" s="383"/>
      <c r="WYM152" s="383"/>
      <c r="WYN152" s="383"/>
      <c r="WYO152" s="383"/>
      <c r="WYP152" s="383"/>
      <c r="WYQ152" s="383"/>
      <c r="WYR152" s="383"/>
      <c r="WYS152" s="383"/>
      <c r="WYT152" s="383"/>
      <c r="WYU152" s="383"/>
      <c r="WYV152" s="383"/>
      <c r="WYW152" s="383"/>
      <c r="WYX152" s="383"/>
      <c r="WYY152" s="383"/>
      <c r="WYZ152" s="383"/>
      <c r="WZA152" s="383"/>
      <c r="WZB152" s="383"/>
      <c r="WZC152" s="383"/>
      <c r="WZD152" s="383"/>
      <c r="WZE152" s="383"/>
      <c r="WZF152" s="383"/>
      <c r="WZG152" s="383"/>
      <c r="WZH152" s="383"/>
      <c r="WZI152" s="383"/>
      <c r="WZJ152" s="383"/>
      <c r="WZK152" s="383"/>
      <c r="WZL152" s="383"/>
      <c r="WZM152" s="383"/>
      <c r="WZN152" s="383"/>
      <c r="WZO152" s="383"/>
      <c r="WZP152" s="383"/>
      <c r="WZQ152" s="383"/>
      <c r="WZR152" s="383"/>
      <c r="WZS152" s="383"/>
      <c r="WZT152" s="383"/>
      <c r="WZU152" s="383"/>
      <c r="WZV152" s="383"/>
      <c r="WZW152" s="383"/>
      <c r="WZX152" s="383"/>
      <c r="WZY152" s="383"/>
      <c r="WZZ152" s="383"/>
      <c r="XAA152" s="383"/>
      <c r="XAB152" s="383"/>
      <c r="XAC152" s="383"/>
      <c r="XAD152" s="383"/>
      <c r="XAE152" s="383"/>
      <c r="XAF152" s="383"/>
      <c r="XAG152" s="383"/>
      <c r="XAH152" s="383"/>
      <c r="XAI152" s="383"/>
      <c r="XAJ152" s="383"/>
      <c r="XAK152" s="383"/>
      <c r="XAL152" s="383"/>
      <c r="XAM152" s="383"/>
      <c r="XAN152" s="383"/>
      <c r="XAO152" s="383"/>
      <c r="XAP152" s="383"/>
      <c r="XAQ152" s="383"/>
      <c r="XAR152" s="383"/>
      <c r="XAS152" s="383"/>
      <c r="XAT152" s="383"/>
      <c r="XAU152" s="383"/>
      <c r="XAV152" s="383"/>
      <c r="XAW152" s="383"/>
      <c r="XAX152" s="383"/>
      <c r="XAY152" s="383"/>
      <c r="XAZ152" s="383"/>
      <c r="XBA152" s="383"/>
      <c r="XBB152" s="383"/>
      <c r="XBC152" s="383"/>
      <c r="XBD152" s="383"/>
      <c r="XBE152" s="383"/>
      <c r="XBF152" s="383"/>
      <c r="XBG152" s="383"/>
      <c r="XBH152" s="383"/>
      <c r="XBI152" s="383"/>
      <c r="XBJ152" s="383"/>
      <c r="XBK152" s="383"/>
      <c r="XBL152" s="383"/>
      <c r="XBM152" s="383"/>
      <c r="XBN152" s="383"/>
      <c r="XBO152" s="383"/>
      <c r="XBP152" s="383"/>
      <c r="XBQ152" s="383"/>
      <c r="XBR152" s="383"/>
      <c r="XBS152" s="383"/>
      <c r="XBT152" s="383"/>
      <c r="XBU152" s="383"/>
      <c r="XBV152" s="383"/>
      <c r="XBW152" s="383"/>
      <c r="XBX152" s="383"/>
      <c r="XBY152" s="383"/>
      <c r="XBZ152" s="383"/>
      <c r="XCA152" s="383"/>
      <c r="XCB152" s="383"/>
      <c r="XCC152" s="383"/>
      <c r="XCD152" s="383"/>
      <c r="XCE152" s="383"/>
      <c r="XCF152" s="383"/>
      <c r="XCG152" s="383"/>
      <c r="XCH152" s="383"/>
      <c r="XCI152" s="383"/>
      <c r="XCJ152" s="383"/>
      <c r="XCK152" s="383"/>
      <c r="XCL152" s="383"/>
      <c r="XCM152" s="383"/>
      <c r="XCN152" s="383"/>
      <c r="XCO152" s="383"/>
      <c r="XCP152" s="383"/>
      <c r="XCQ152" s="383"/>
      <c r="XCR152" s="383"/>
      <c r="XCS152" s="383"/>
      <c r="XCT152" s="383"/>
      <c r="XCU152" s="383"/>
      <c r="XCV152" s="383"/>
      <c r="XCW152" s="383"/>
      <c r="XCX152" s="383"/>
      <c r="XCY152" s="383"/>
      <c r="XCZ152" s="383"/>
      <c r="XDA152" s="383"/>
      <c r="XDB152" s="383"/>
      <c r="XDC152" s="383"/>
      <c r="XDD152" s="383"/>
      <c r="XDE152" s="383"/>
      <c r="XDF152" s="383"/>
      <c r="XDG152" s="383"/>
      <c r="XDH152" s="383"/>
      <c r="XDI152" s="383"/>
      <c r="XDJ152" s="383"/>
      <c r="XDK152" s="383"/>
      <c r="XDL152" s="383"/>
      <c r="XDM152" s="383"/>
      <c r="XDN152" s="383"/>
      <c r="XDO152" s="383"/>
      <c r="XDP152" s="383"/>
      <c r="XDQ152" s="383"/>
      <c r="XDR152" s="383"/>
      <c r="XDS152" s="383"/>
      <c r="XDT152" s="383"/>
      <c r="XDU152" s="383"/>
      <c r="XDV152" s="383"/>
      <c r="XDW152" s="383"/>
      <c r="XDX152" s="383"/>
      <c r="XDY152" s="383"/>
      <c r="XDZ152" s="383"/>
      <c r="XEA152" s="383"/>
      <c r="XEB152" s="383"/>
      <c r="XEC152" s="383"/>
      <c r="XED152" s="383"/>
      <c r="XEE152" s="383"/>
      <c r="XEF152" s="383"/>
      <c r="XEG152" s="383"/>
      <c r="XEH152" s="383"/>
      <c r="XEI152" s="383"/>
      <c r="XEJ152" s="383"/>
      <c r="XEK152" s="383"/>
      <c r="XEL152" s="383"/>
      <c r="XEM152" s="383"/>
      <c r="XEN152" s="383"/>
      <c r="XEO152" s="383"/>
      <c r="XEP152" s="383"/>
      <c r="XEQ152" s="383"/>
      <c r="XER152" s="383"/>
      <c r="XES152" s="383"/>
      <c r="XET152" s="383"/>
      <c r="XEU152" s="383"/>
      <c r="XEV152" s="383"/>
      <c r="XEW152" s="383"/>
      <c r="XEX152" s="383"/>
      <c r="XEY152" s="383"/>
      <c r="XEZ152" s="383"/>
      <c r="XFA152" s="383"/>
      <c r="XFB152" s="383"/>
    </row>
    <row r="153" spans="1:16382" s="574" customFormat="1" ht="24.75" customHeight="1" x14ac:dyDescent="0.25">
      <c r="C153" s="1028"/>
      <c r="E153" s="1028"/>
      <c r="G153" s="1028"/>
      <c r="I153" s="1028"/>
      <c r="K153" s="1028"/>
      <c r="N153" s="383"/>
      <c r="O153" s="382"/>
      <c r="P153" s="1029"/>
      <c r="Q153" s="1029"/>
      <c r="R153" s="1029"/>
      <c r="S153" s="1029"/>
      <c r="T153" s="1029"/>
      <c r="U153" s="1029"/>
      <c r="V153" s="383"/>
      <c r="W153" s="383"/>
      <c r="X153" s="383"/>
      <c r="Y153" s="383"/>
      <c r="Z153" s="383"/>
      <c r="AA153" s="383"/>
      <c r="AB153" s="383"/>
      <c r="AC153" s="383"/>
      <c r="AD153" s="383"/>
      <c r="AE153" s="383"/>
      <c r="AF153" s="383"/>
      <c r="AG153" s="383"/>
      <c r="AH153" s="383"/>
      <c r="AI153" s="383"/>
      <c r="AJ153" s="383"/>
      <c r="AK153" s="383"/>
      <c r="AL153" s="383"/>
      <c r="AM153" s="383"/>
      <c r="AN153" s="383"/>
      <c r="AO153" s="383"/>
      <c r="AP153" s="383"/>
      <c r="AQ153" s="383"/>
      <c r="AR153" s="383"/>
      <c r="AS153" s="383"/>
      <c r="AT153" s="383"/>
      <c r="AU153" s="383"/>
      <c r="AV153" s="383"/>
      <c r="AW153" s="383"/>
      <c r="AX153" s="383"/>
      <c r="AY153" s="383"/>
      <c r="AZ153" s="383"/>
      <c r="BA153" s="383"/>
      <c r="BB153" s="383"/>
      <c r="BC153" s="383"/>
      <c r="BD153" s="383"/>
      <c r="BE153" s="383"/>
      <c r="BF153" s="383"/>
      <c r="BG153" s="383"/>
      <c r="BH153" s="383"/>
      <c r="BI153" s="383"/>
      <c r="BJ153" s="383"/>
      <c r="BK153" s="383"/>
      <c r="BL153" s="383"/>
      <c r="BM153" s="383"/>
      <c r="BN153" s="383"/>
      <c r="BO153" s="383"/>
      <c r="BP153" s="383"/>
      <c r="BQ153" s="383"/>
      <c r="BR153" s="383"/>
      <c r="BS153" s="383"/>
      <c r="BT153" s="383"/>
      <c r="BU153" s="383"/>
      <c r="BV153" s="383"/>
      <c r="BW153" s="383"/>
      <c r="BX153" s="383"/>
      <c r="BY153" s="383"/>
      <c r="BZ153" s="383"/>
      <c r="CA153" s="383"/>
      <c r="CB153" s="383"/>
      <c r="CC153" s="383"/>
      <c r="CD153" s="383"/>
      <c r="CE153" s="383"/>
      <c r="CF153" s="383"/>
      <c r="CG153" s="383"/>
      <c r="CH153" s="383"/>
      <c r="CI153" s="383"/>
      <c r="CJ153" s="383"/>
      <c r="CK153" s="383"/>
      <c r="CL153" s="383"/>
      <c r="CM153" s="383"/>
      <c r="CN153" s="383"/>
      <c r="CO153" s="383"/>
      <c r="CP153" s="383"/>
      <c r="CQ153" s="383"/>
      <c r="CR153" s="383"/>
      <c r="CS153" s="383"/>
      <c r="CT153" s="383"/>
      <c r="CU153" s="383"/>
      <c r="CV153" s="383"/>
      <c r="CW153" s="383"/>
      <c r="CX153" s="383"/>
      <c r="CY153" s="383"/>
      <c r="CZ153" s="383"/>
      <c r="DA153" s="383"/>
      <c r="DB153" s="383"/>
      <c r="DC153" s="383"/>
      <c r="DD153" s="383"/>
      <c r="DE153" s="383"/>
      <c r="DF153" s="383"/>
      <c r="DG153" s="383"/>
      <c r="DH153" s="383"/>
      <c r="DI153" s="383"/>
      <c r="DJ153" s="383"/>
      <c r="DK153" s="383"/>
      <c r="DL153" s="383"/>
      <c r="DM153" s="383"/>
      <c r="DN153" s="383"/>
      <c r="DO153" s="383"/>
      <c r="DP153" s="383"/>
      <c r="DQ153" s="383"/>
      <c r="DR153" s="383"/>
      <c r="DS153" s="383"/>
      <c r="DT153" s="383"/>
      <c r="DU153" s="383"/>
      <c r="DV153" s="383"/>
      <c r="DW153" s="383"/>
      <c r="DX153" s="383"/>
      <c r="DY153" s="383"/>
      <c r="DZ153" s="383"/>
      <c r="EA153" s="383"/>
      <c r="EB153" s="383"/>
      <c r="EC153" s="383"/>
      <c r="ED153" s="383"/>
      <c r="EE153" s="383"/>
      <c r="EF153" s="383"/>
      <c r="EG153" s="383"/>
      <c r="EH153" s="383"/>
      <c r="EI153" s="383"/>
      <c r="EJ153" s="383"/>
      <c r="EK153" s="383"/>
      <c r="EL153" s="383"/>
      <c r="EM153" s="383"/>
      <c r="EN153" s="383"/>
      <c r="EO153" s="383"/>
      <c r="EP153" s="383"/>
      <c r="EQ153" s="383"/>
      <c r="ER153" s="383"/>
      <c r="ES153" s="383"/>
      <c r="ET153" s="383"/>
      <c r="EU153" s="383"/>
      <c r="EV153" s="383"/>
      <c r="EW153" s="383"/>
      <c r="EX153" s="383"/>
      <c r="EY153" s="383"/>
      <c r="EZ153" s="383"/>
      <c r="FA153" s="383"/>
      <c r="FB153" s="383"/>
      <c r="FC153" s="383"/>
      <c r="FD153" s="383"/>
      <c r="FE153" s="383"/>
      <c r="FF153" s="383"/>
      <c r="FG153" s="383"/>
      <c r="FH153" s="383"/>
      <c r="FI153" s="383"/>
      <c r="FJ153" s="383"/>
      <c r="FK153" s="383"/>
      <c r="FL153" s="383"/>
      <c r="FM153" s="383"/>
      <c r="FN153" s="383"/>
      <c r="FO153" s="383"/>
      <c r="FP153" s="383"/>
      <c r="FQ153" s="383"/>
      <c r="FR153" s="383"/>
      <c r="FS153" s="383"/>
      <c r="FT153" s="383"/>
      <c r="FU153" s="383"/>
      <c r="FV153" s="383"/>
      <c r="FW153" s="383"/>
      <c r="FX153" s="383"/>
      <c r="FY153" s="383"/>
      <c r="FZ153" s="383"/>
      <c r="GA153" s="383"/>
      <c r="GB153" s="383"/>
      <c r="GC153" s="383"/>
      <c r="GD153" s="383"/>
      <c r="GE153" s="383"/>
      <c r="GF153" s="383"/>
      <c r="GG153" s="383"/>
      <c r="GH153" s="383"/>
      <c r="GI153" s="383"/>
      <c r="GJ153" s="383"/>
      <c r="GK153" s="383"/>
      <c r="GL153" s="383"/>
      <c r="GM153" s="383"/>
      <c r="GN153" s="383"/>
      <c r="GO153" s="383"/>
      <c r="GP153" s="383"/>
      <c r="GQ153" s="383"/>
      <c r="GR153" s="383"/>
      <c r="GS153" s="383"/>
      <c r="GT153" s="383"/>
      <c r="GU153" s="383"/>
      <c r="GV153" s="383"/>
      <c r="GW153" s="383"/>
      <c r="GX153" s="383"/>
      <c r="GY153" s="383"/>
      <c r="GZ153" s="383"/>
      <c r="HA153" s="383"/>
      <c r="HB153" s="383"/>
      <c r="HC153" s="383"/>
      <c r="HD153" s="383"/>
      <c r="HE153" s="383"/>
      <c r="HF153" s="383"/>
      <c r="HG153" s="383"/>
      <c r="HH153" s="383"/>
      <c r="HI153" s="383"/>
      <c r="HJ153" s="383"/>
      <c r="HK153" s="383"/>
      <c r="HL153" s="383"/>
      <c r="HM153" s="383"/>
      <c r="HN153" s="383"/>
      <c r="HO153" s="383"/>
      <c r="HP153" s="383"/>
      <c r="HQ153" s="383"/>
      <c r="HR153" s="383"/>
      <c r="HS153" s="383"/>
      <c r="HT153" s="383"/>
      <c r="HU153" s="383"/>
      <c r="HV153" s="383"/>
      <c r="HW153" s="383"/>
      <c r="HX153" s="383"/>
      <c r="HY153" s="383"/>
      <c r="HZ153" s="383"/>
      <c r="IA153" s="383"/>
      <c r="IB153" s="383"/>
      <c r="IC153" s="383"/>
      <c r="ID153" s="383"/>
      <c r="IE153" s="383"/>
      <c r="IF153" s="383"/>
      <c r="IG153" s="383"/>
      <c r="IH153" s="383"/>
      <c r="II153" s="383"/>
      <c r="IJ153" s="383"/>
      <c r="IK153" s="383"/>
      <c r="IL153" s="383"/>
      <c r="IM153" s="383"/>
      <c r="IN153" s="383"/>
      <c r="IO153" s="383"/>
      <c r="IP153" s="383"/>
      <c r="IQ153" s="383"/>
      <c r="IR153" s="383"/>
      <c r="IS153" s="383"/>
      <c r="IT153" s="383"/>
      <c r="IU153" s="383"/>
      <c r="IV153" s="383"/>
      <c r="IW153" s="383"/>
      <c r="IX153" s="383"/>
      <c r="IY153" s="383"/>
      <c r="IZ153" s="383"/>
      <c r="JA153" s="383"/>
      <c r="JB153" s="383"/>
      <c r="JC153" s="383"/>
      <c r="JD153" s="383"/>
      <c r="JE153" s="383"/>
      <c r="JF153" s="383"/>
      <c r="JG153" s="383"/>
      <c r="JH153" s="383"/>
      <c r="JI153" s="383"/>
      <c r="JJ153" s="383"/>
      <c r="JK153" s="383"/>
      <c r="JL153" s="383"/>
      <c r="JM153" s="383"/>
      <c r="JN153" s="383"/>
      <c r="JO153" s="383"/>
      <c r="JP153" s="383"/>
      <c r="JQ153" s="383"/>
      <c r="JR153" s="383"/>
      <c r="JS153" s="383"/>
      <c r="JT153" s="383"/>
      <c r="JU153" s="383"/>
      <c r="JV153" s="383"/>
      <c r="JW153" s="383"/>
      <c r="JX153" s="383"/>
      <c r="JY153" s="383"/>
      <c r="JZ153" s="383"/>
      <c r="KA153" s="383"/>
      <c r="KB153" s="383"/>
      <c r="KC153" s="383"/>
      <c r="KD153" s="383"/>
      <c r="KE153" s="383"/>
      <c r="KF153" s="383"/>
      <c r="KG153" s="383"/>
      <c r="KH153" s="383"/>
      <c r="KI153" s="383"/>
      <c r="KJ153" s="383"/>
      <c r="KK153" s="383"/>
      <c r="KL153" s="383"/>
      <c r="KM153" s="383"/>
      <c r="KN153" s="383"/>
      <c r="KO153" s="383"/>
      <c r="KP153" s="383"/>
      <c r="KQ153" s="383"/>
      <c r="KR153" s="383"/>
      <c r="KS153" s="383"/>
      <c r="KT153" s="383"/>
      <c r="KU153" s="383"/>
      <c r="KV153" s="383"/>
      <c r="KW153" s="383"/>
      <c r="KX153" s="383"/>
      <c r="KY153" s="383"/>
      <c r="KZ153" s="383"/>
      <c r="LA153" s="383"/>
      <c r="LB153" s="383"/>
      <c r="LC153" s="383"/>
      <c r="LD153" s="383"/>
      <c r="LE153" s="383"/>
      <c r="LF153" s="383"/>
      <c r="LG153" s="383"/>
      <c r="LH153" s="383"/>
      <c r="LI153" s="383"/>
      <c r="LJ153" s="383"/>
      <c r="LK153" s="383"/>
      <c r="LL153" s="383"/>
      <c r="LM153" s="383"/>
      <c r="LN153" s="383"/>
      <c r="LO153" s="383"/>
      <c r="LP153" s="383"/>
      <c r="LQ153" s="383"/>
      <c r="LR153" s="383"/>
      <c r="LS153" s="383"/>
      <c r="LT153" s="383"/>
      <c r="LU153" s="383"/>
      <c r="LV153" s="383"/>
      <c r="LW153" s="383"/>
      <c r="LX153" s="383"/>
      <c r="LY153" s="383"/>
      <c r="LZ153" s="383"/>
      <c r="MA153" s="383"/>
      <c r="MB153" s="383"/>
      <c r="MC153" s="383"/>
      <c r="MD153" s="383"/>
      <c r="ME153" s="383"/>
      <c r="MF153" s="383"/>
      <c r="MG153" s="383"/>
      <c r="MH153" s="383"/>
      <c r="MI153" s="383"/>
      <c r="MJ153" s="383"/>
      <c r="MK153" s="383"/>
      <c r="ML153" s="383"/>
      <c r="MM153" s="383"/>
      <c r="MN153" s="383"/>
      <c r="MO153" s="383"/>
      <c r="MP153" s="383"/>
      <c r="MQ153" s="383"/>
      <c r="MR153" s="383"/>
      <c r="MS153" s="383"/>
      <c r="MT153" s="383"/>
      <c r="MU153" s="383"/>
      <c r="MV153" s="383"/>
      <c r="MW153" s="383"/>
      <c r="MX153" s="383"/>
      <c r="MY153" s="383"/>
      <c r="MZ153" s="383"/>
      <c r="NA153" s="383"/>
      <c r="NB153" s="383"/>
      <c r="NC153" s="383"/>
      <c r="ND153" s="383"/>
      <c r="NE153" s="383"/>
      <c r="NF153" s="383"/>
      <c r="NG153" s="383"/>
      <c r="NH153" s="383"/>
      <c r="NI153" s="383"/>
      <c r="NJ153" s="383"/>
      <c r="NK153" s="383"/>
      <c r="NL153" s="383"/>
      <c r="NM153" s="383"/>
      <c r="NN153" s="383"/>
      <c r="NO153" s="383"/>
      <c r="NP153" s="383"/>
      <c r="NQ153" s="383"/>
      <c r="NR153" s="383"/>
      <c r="NS153" s="383"/>
      <c r="NT153" s="383"/>
      <c r="NU153" s="383"/>
      <c r="NV153" s="383"/>
      <c r="NW153" s="383"/>
      <c r="NX153" s="383"/>
      <c r="NY153" s="383"/>
      <c r="NZ153" s="383"/>
      <c r="OA153" s="383"/>
      <c r="OB153" s="383"/>
      <c r="OC153" s="383"/>
      <c r="OD153" s="383"/>
      <c r="OE153" s="383"/>
      <c r="OF153" s="383"/>
      <c r="OG153" s="383"/>
      <c r="OH153" s="383"/>
      <c r="OI153" s="383"/>
      <c r="OJ153" s="383"/>
      <c r="OK153" s="383"/>
      <c r="OL153" s="383"/>
      <c r="OM153" s="383"/>
      <c r="ON153" s="383"/>
      <c r="OO153" s="383"/>
      <c r="OP153" s="383"/>
      <c r="OQ153" s="383"/>
      <c r="OR153" s="383"/>
      <c r="OS153" s="383"/>
      <c r="OT153" s="383"/>
      <c r="OU153" s="383"/>
      <c r="OV153" s="383"/>
      <c r="OW153" s="383"/>
      <c r="OX153" s="383"/>
      <c r="OY153" s="383"/>
      <c r="OZ153" s="383"/>
      <c r="PA153" s="383"/>
      <c r="PB153" s="383"/>
      <c r="PC153" s="383"/>
      <c r="PD153" s="383"/>
      <c r="PE153" s="383"/>
      <c r="PF153" s="383"/>
      <c r="PG153" s="383"/>
      <c r="PH153" s="383"/>
      <c r="PI153" s="383"/>
      <c r="PJ153" s="383"/>
      <c r="PK153" s="383"/>
      <c r="PL153" s="383"/>
      <c r="PM153" s="383"/>
      <c r="PN153" s="383"/>
      <c r="PO153" s="383"/>
      <c r="PP153" s="383"/>
      <c r="PQ153" s="383"/>
      <c r="PR153" s="383"/>
      <c r="PS153" s="383"/>
      <c r="PT153" s="383"/>
      <c r="PU153" s="383"/>
      <c r="PV153" s="383"/>
      <c r="PW153" s="383"/>
      <c r="PX153" s="383"/>
      <c r="PY153" s="383"/>
      <c r="PZ153" s="383"/>
      <c r="QA153" s="383"/>
      <c r="QB153" s="383"/>
      <c r="QC153" s="383"/>
      <c r="QD153" s="383"/>
      <c r="QE153" s="383"/>
      <c r="QF153" s="383"/>
      <c r="QG153" s="383"/>
      <c r="QH153" s="383"/>
      <c r="QI153" s="383"/>
      <c r="QJ153" s="383"/>
      <c r="QK153" s="383"/>
      <c r="QL153" s="383"/>
      <c r="QM153" s="383"/>
      <c r="QN153" s="383"/>
      <c r="QO153" s="383"/>
      <c r="QP153" s="383"/>
      <c r="QQ153" s="383"/>
      <c r="QR153" s="383"/>
      <c r="QS153" s="383"/>
      <c r="QT153" s="383"/>
      <c r="QU153" s="383"/>
      <c r="QV153" s="383"/>
      <c r="QW153" s="383"/>
      <c r="QX153" s="383"/>
      <c r="QY153" s="383"/>
      <c r="QZ153" s="383"/>
      <c r="RA153" s="383"/>
      <c r="RB153" s="383"/>
      <c r="RC153" s="383"/>
      <c r="RD153" s="383"/>
      <c r="RE153" s="383"/>
      <c r="RF153" s="383"/>
      <c r="RG153" s="383"/>
      <c r="RH153" s="383"/>
      <c r="RI153" s="383"/>
      <c r="RJ153" s="383"/>
      <c r="RK153" s="383"/>
      <c r="RL153" s="383"/>
      <c r="RM153" s="383"/>
      <c r="RN153" s="383"/>
      <c r="RO153" s="383"/>
      <c r="RP153" s="383"/>
      <c r="RQ153" s="383"/>
      <c r="RR153" s="383"/>
      <c r="RS153" s="383"/>
      <c r="RT153" s="383"/>
      <c r="RU153" s="383"/>
      <c r="RV153" s="383"/>
      <c r="RW153" s="383"/>
      <c r="RX153" s="383"/>
      <c r="RY153" s="383"/>
      <c r="RZ153" s="383"/>
      <c r="SA153" s="383"/>
      <c r="SB153" s="383"/>
      <c r="SC153" s="383"/>
      <c r="SD153" s="383"/>
      <c r="SE153" s="383"/>
      <c r="SF153" s="383"/>
      <c r="SG153" s="383"/>
      <c r="SH153" s="383"/>
      <c r="SI153" s="383"/>
      <c r="SJ153" s="383"/>
      <c r="SK153" s="383"/>
      <c r="SL153" s="383"/>
      <c r="SM153" s="383"/>
      <c r="SN153" s="383"/>
      <c r="SO153" s="383"/>
      <c r="SP153" s="383"/>
      <c r="SQ153" s="383"/>
      <c r="SR153" s="383"/>
      <c r="SS153" s="383"/>
      <c r="ST153" s="383"/>
      <c r="SU153" s="383"/>
      <c r="SV153" s="383"/>
      <c r="SW153" s="383"/>
      <c r="SX153" s="383"/>
      <c r="SY153" s="383"/>
      <c r="SZ153" s="383"/>
      <c r="TA153" s="383"/>
      <c r="TB153" s="383"/>
      <c r="TC153" s="383"/>
      <c r="TD153" s="383"/>
      <c r="TE153" s="383"/>
      <c r="TF153" s="383"/>
      <c r="TG153" s="383"/>
      <c r="TH153" s="383"/>
      <c r="TI153" s="383"/>
      <c r="TJ153" s="383"/>
      <c r="TK153" s="383"/>
      <c r="TL153" s="383"/>
      <c r="TM153" s="383"/>
      <c r="TN153" s="383"/>
      <c r="TO153" s="383"/>
      <c r="TP153" s="383"/>
      <c r="TQ153" s="383"/>
      <c r="TR153" s="383"/>
      <c r="TS153" s="383"/>
      <c r="TT153" s="383"/>
      <c r="TU153" s="383"/>
      <c r="TV153" s="383"/>
      <c r="TW153" s="383"/>
      <c r="TX153" s="383"/>
      <c r="TY153" s="383"/>
      <c r="TZ153" s="383"/>
      <c r="UA153" s="383"/>
      <c r="UB153" s="383"/>
      <c r="UC153" s="383"/>
      <c r="UD153" s="383"/>
      <c r="UE153" s="383"/>
      <c r="UF153" s="383"/>
      <c r="UG153" s="383"/>
      <c r="UH153" s="383"/>
      <c r="UI153" s="383"/>
      <c r="UJ153" s="383"/>
      <c r="UK153" s="383"/>
      <c r="UL153" s="383"/>
      <c r="UM153" s="383"/>
      <c r="UN153" s="383"/>
      <c r="UO153" s="383"/>
      <c r="UP153" s="383"/>
      <c r="UQ153" s="383"/>
      <c r="UR153" s="383"/>
      <c r="US153" s="383"/>
      <c r="UT153" s="383"/>
      <c r="UU153" s="383"/>
      <c r="UV153" s="383"/>
      <c r="UW153" s="383"/>
      <c r="UX153" s="383"/>
      <c r="UY153" s="383"/>
      <c r="UZ153" s="383"/>
      <c r="VA153" s="383"/>
      <c r="VB153" s="383"/>
      <c r="VC153" s="383"/>
      <c r="VD153" s="383"/>
      <c r="VE153" s="383"/>
      <c r="VF153" s="383"/>
      <c r="VG153" s="383"/>
      <c r="VH153" s="383"/>
      <c r="VI153" s="383"/>
      <c r="VJ153" s="383"/>
      <c r="VK153" s="383"/>
      <c r="VL153" s="383"/>
      <c r="VM153" s="383"/>
      <c r="VN153" s="383"/>
      <c r="VO153" s="383"/>
      <c r="VP153" s="383"/>
      <c r="VQ153" s="383"/>
      <c r="VR153" s="383"/>
      <c r="VS153" s="383"/>
      <c r="VT153" s="383"/>
      <c r="VU153" s="383"/>
      <c r="VV153" s="383"/>
      <c r="VW153" s="383"/>
      <c r="VX153" s="383"/>
      <c r="VY153" s="383"/>
      <c r="VZ153" s="383"/>
      <c r="WA153" s="383"/>
      <c r="WB153" s="383"/>
      <c r="WC153" s="383"/>
      <c r="WD153" s="383"/>
      <c r="WE153" s="383"/>
      <c r="WF153" s="383"/>
      <c r="WG153" s="383"/>
      <c r="WH153" s="383"/>
      <c r="WI153" s="383"/>
      <c r="WJ153" s="383"/>
      <c r="WK153" s="383"/>
      <c r="WL153" s="383"/>
      <c r="WM153" s="383"/>
      <c r="WN153" s="383"/>
      <c r="WO153" s="383"/>
      <c r="WP153" s="383"/>
      <c r="WQ153" s="383"/>
      <c r="WR153" s="383"/>
      <c r="WS153" s="383"/>
      <c r="WT153" s="383"/>
      <c r="WU153" s="383"/>
      <c r="WV153" s="383"/>
      <c r="WW153" s="383"/>
      <c r="WX153" s="383"/>
      <c r="WY153" s="383"/>
      <c r="WZ153" s="383"/>
      <c r="XA153" s="383"/>
      <c r="XB153" s="383"/>
      <c r="XC153" s="383"/>
      <c r="XD153" s="383"/>
      <c r="XE153" s="383"/>
      <c r="XF153" s="383"/>
      <c r="XG153" s="383"/>
      <c r="XH153" s="383"/>
      <c r="XI153" s="383"/>
      <c r="XJ153" s="383"/>
      <c r="XK153" s="383"/>
      <c r="XL153" s="383"/>
      <c r="XM153" s="383"/>
      <c r="XN153" s="383"/>
      <c r="XO153" s="383"/>
      <c r="XP153" s="383"/>
      <c r="XQ153" s="383"/>
      <c r="XR153" s="383"/>
      <c r="XS153" s="383"/>
      <c r="XT153" s="383"/>
      <c r="XU153" s="383"/>
      <c r="XV153" s="383"/>
      <c r="XW153" s="383"/>
      <c r="XX153" s="383"/>
      <c r="XY153" s="383"/>
      <c r="XZ153" s="383"/>
      <c r="YA153" s="383"/>
      <c r="YB153" s="383"/>
      <c r="YC153" s="383"/>
      <c r="YD153" s="383"/>
      <c r="YE153" s="383"/>
      <c r="YF153" s="383"/>
      <c r="YG153" s="383"/>
      <c r="YH153" s="383"/>
      <c r="YI153" s="383"/>
      <c r="YJ153" s="383"/>
      <c r="YK153" s="383"/>
      <c r="YL153" s="383"/>
      <c r="YM153" s="383"/>
      <c r="YN153" s="383"/>
      <c r="YO153" s="383"/>
      <c r="YP153" s="383"/>
      <c r="YQ153" s="383"/>
      <c r="YR153" s="383"/>
      <c r="YS153" s="383"/>
      <c r="YT153" s="383"/>
      <c r="YU153" s="383"/>
      <c r="YV153" s="383"/>
      <c r="YW153" s="383"/>
      <c r="YX153" s="383"/>
      <c r="YY153" s="383"/>
      <c r="YZ153" s="383"/>
      <c r="ZA153" s="383"/>
      <c r="ZB153" s="383"/>
      <c r="ZC153" s="383"/>
      <c r="ZD153" s="383"/>
      <c r="ZE153" s="383"/>
      <c r="ZF153" s="383"/>
      <c r="ZG153" s="383"/>
      <c r="ZH153" s="383"/>
      <c r="ZI153" s="383"/>
      <c r="ZJ153" s="383"/>
      <c r="ZK153" s="383"/>
      <c r="ZL153" s="383"/>
      <c r="ZM153" s="383"/>
      <c r="ZN153" s="383"/>
      <c r="ZO153" s="383"/>
      <c r="ZP153" s="383"/>
      <c r="ZQ153" s="383"/>
      <c r="ZR153" s="383"/>
      <c r="ZS153" s="383"/>
      <c r="ZT153" s="383"/>
      <c r="ZU153" s="383"/>
      <c r="ZV153" s="383"/>
      <c r="ZW153" s="383"/>
      <c r="ZX153" s="383"/>
      <c r="ZY153" s="383"/>
      <c r="ZZ153" s="383"/>
      <c r="AAA153" s="383"/>
      <c r="AAB153" s="383"/>
      <c r="AAC153" s="383"/>
      <c r="AAD153" s="383"/>
      <c r="AAE153" s="383"/>
      <c r="AAF153" s="383"/>
      <c r="AAG153" s="383"/>
      <c r="AAH153" s="383"/>
      <c r="AAI153" s="383"/>
      <c r="AAJ153" s="383"/>
      <c r="AAK153" s="383"/>
      <c r="AAL153" s="383"/>
      <c r="AAM153" s="383"/>
      <c r="AAN153" s="383"/>
      <c r="AAO153" s="383"/>
      <c r="AAP153" s="383"/>
      <c r="AAQ153" s="383"/>
      <c r="AAR153" s="383"/>
      <c r="AAS153" s="383"/>
      <c r="AAT153" s="383"/>
      <c r="AAU153" s="383"/>
      <c r="AAV153" s="383"/>
      <c r="AAW153" s="383"/>
      <c r="AAX153" s="383"/>
      <c r="AAY153" s="383"/>
      <c r="AAZ153" s="383"/>
      <c r="ABA153" s="383"/>
      <c r="ABB153" s="383"/>
      <c r="ABC153" s="383"/>
      <c r="ABD153" s="383"/>
      <c r="ABE153" s="383"/>
      <c r="ABF153" s="383"/>
      <c r="ABG153" s="383"/>
      <c r="ABH153" s="383"/>
      <c r="ABI153" s="383"/>
      <c r="ABJ153" s="383"/>
      <c r="ABK153" s="383"/>
      <c r="ABL153" s="383"/>
      <c r="ABM153" s="383"/>
      <c r="ABN153" s="383"/>
      <c r="ABO153" s="383"/>
      <c r="ABP153" s="383"/>
      <c r="ABQ153" s="383"/>
      <c r="ABR153" s="383"/>
      <c r="ABS153" s="383"/>
      <c r="ABT153" s="383"/>
      <c r="ABU153" s="383"/>
      <c r="ABV153" s="383"/>
      <c r="ABW153" s="383"/>
      <c r="ABX153" s="383"/>
      <c r="ABY153" s="383"/>
      <c r="ABZ153" s="383"/>
      <c r="ACA153" s="383"/>
      <c r="ACB153" s="383"/>
      <c r="ACC153" s="383"/>
      <c r="ACD153" s="383"/>
      <c r="ACE153" s="383"/>
      <c r="ACF153" s="383"/>
      <c r="ACG153" s="383"/>
      <c r="ACH153" s="383"/>
      <c r="ACI153" s="383"/>
      <c r="ACJ153" s="383"/>
      <c r="ACK153" s="383"/>
      <c r="ACL153" s="383"/>
      <c r="ACM153" s="383"/>
      <c r="ACN153" s="383"/>
      <c r="ACO153" s="383"/>
      <c r="ACP153" s="383"/>
      <c r="ACQ153" s="383"/>
      <c r="ACR153" s="383"/>
      <c r="ACS153" s="383"/>
      <c r="ACT153" s="383"/>
      <c r="ACU153" s="383"/>
      <c r="ACV153" s="383"/>
      <c r="ACW153" s="383"/>
      <c r="ACX153" s="383"/>
      <c r="ACY153" s="383"/>
      <c r="ACZ153" s="383"/>
      <c r="ADA153" s="383"/>
      <c r="ADB153" s="383"/>
      <c r="ADC153" s="383"/>
      <c r="ADD153" s="383"/>
      <c r="ADE153" s="383"/>
      <c r="ADF153" s="383"/>
      <c r="ADG153" s="383"/>
      <c r="ADH153" s="383"/>
      <c r="ADI153" s="383"/>
      <c r="ADJ153" s="383"/>
      <c r="ADK153" s="383"/>
      <c r="ADL153" s="383"/>
      <c r="ADM153" s="383"/>
      <c r="ADN153" s="383"/>
      <c r="ADO153" s="383"/>
      <c r="ADP153" s="383"/>
      <c r="ADQ153" s="383"/>
      <c r="ADR153" s="383"/>
      <c r="ADS153" s="383"/>
      <c r="ADT153" s="383"/>
      <c r="ADU153" s="383"/>
      <c r="ADV153" s="383"/>
      <c r="ADW153" s="383"/>
      <c r="ADX153" s="383"/>
      <c r="ADY153" s="383"/>
      <c r="ADZ153" s="383"/>
      <c r="AEA153" s="383"/>
      <c r="AEB153" s="383"/>
      <c r="AEC153" s="383"/>
      <c r="AED153" s="383"/>
      <c r="AEE153" s="383"/>
      <c r="AEF153" s="383"/>
      <c r="AEG153" s="383"/>
      <c r="AEH153" s="383"/>
      <c r="AEI153" s="383"/>
      <c r="AEJ153" s="383"/>
      <c r="AEK153" s="383"/>
      <c r="AEL153" s="383"/>
      <c r="AEM153" s="383"/>
      <c r="AEN153" s="383"/>
      <c r="AEO153" s="383"/>
      <c r="AEP153" s="383"/>
      <c r="AEQ153" s="383"/>
      <c r="AER153" s="383"/>
      <c r="AES153" s="383"/>
      <c r="AET153" s="383"/>
      <c r="AEU153" s="383"/>
      <c r="AEV153" s="383"/>
      <c r="AEW153" s="383"/>
      <c r="AEX153" s="383"/>
      <c r="AEY153" s="383"/>
      <c r="AEZ153" s="383"/>
      <c r="AFA153" s="383"/>
      <c r="AFB153" s="383"/>
      <c r="AFC153" s="383"/>
      <c r="AFD153" s="383"/>
      <c r="AFE153" s="383"/>
      <c r="AFF153" s="383"/>
      <c r="AFG153" s="383"/>
      <c r="AFH153" s="383"/>
      <c r="AFI153" s="383"/>
      <c r="AFJ153" s="383"/>
      <c r="AFK153" s="383"/>
      <c r="AFL153" s="383"/>
      <c r="AFM153" s="383"/>
      <c r="AFN153" s="383"/>
      <c r="AFO153" s="383"/>
      <c r="AFP153" s="383"/>
      <c r="AFQ153" s="383"/>
      <c r="AFR153" s="383"/>
      <c r="AFS153" s="383"/>
      <c r="AFT153" s="383"/>
      <c r="AFU153" s="383"/>
      <c r="AFV153" s="383"/>
      <c r="AFW153" s="383"/>
      <c r="AFX153" s="383"/>
      <c r="AFY153" s="383"/>
      <c r="AFZ153" s="383"/>
      <c r="AGA153" s="383"/>
      <c r="AGB153" s="383"/>
      <c r="AGC153" s="383"/>
      <c r="AGD153" s="383"/>
      <c r="AGE153" s="383"/>
      <c r="AGF153" s="383"/>
      <c r="AGG153" s="383"/>
      <c r="AGH153" s="383"/>
      <c r="AGI153" s="383"/>
      <c r="AGJ153" s="383"/>
      <c r="AGK153" s="383"/>
      <c r="AGL153" s="383"/>
      <c r="AGM153" s="383"/>
      <c r="AGN153" s="383"/>
      <c r="AGO153" s="383"/>
      <c r="AGP153" s="383"/>
      <c r="AGQ153" s="383"/>
      <c r="AGR153" s="383"/>
      <c r="AGS153" s="383"/>
      <c r="AGT153" s="383"/>
      <c r="AGU153" s="383"/>
      <c r="AGV153" s="383"/>
      <c r="AGW153" s="383"/>
      <c r="AGX153" s="383"/>
      <c r="AGY153" s="383"/>
      <c r="AGZ153" s="383"/>
      <c r="AHA153" s="383"/>
      <c r="AHB153" s="383"/>
      <c r="AHC153" s="383"/>
      <c r="AHD153" s="383"/>
      <c r="AHE153" s="383"/>
      <c r="AHF153" s="383"/>
      <c r="AHG153" s="383"/>
      <c r="AHH153" s="383"/>
      <c r="AHI153" s="383"/>
      <c r="AHJ153" s="383"/>
      <c r="AHK153" s="383"/>
      <c r="AHL153" s="383"/>
      <c r="AHM153" s="383"/>
      <c r="AHN153" s="383"/>
      <c r="AHO153" s="383"/>
      <c r="AHP153" s="383"/>
      <c r="AHQ153" s="383"/>
      <c r="AHR153" s="383"/>
      <c r="AHS153" s="383"/>
      <c r="AHT153" s="383"/>
      <c r="AHU153" s="383"/>
      <c r="AHV153" s="383"/>
      <c r="AHW153" s="383"/>
      <c r="AHX153" s="383"/>
      <c r="AHY153" s="383"/>
      <c r="AHZ153" s="383"/>
      <c r="AIA153" s="383"/>
      <c r="AIB153" s="383"/>
      <c r="AIC153" s="383"/>
      <c r="AID153" s="383"/>
      <c r="AIE153" s="383"/>
      <c r="AIF153" s="383"/>
      <c r="AIG153" s="383"/>
      <c r="AIH153" s="383"/>
      <c r="AII153" s="383"/>
      <c r="AIJ153" s="383"/>
      <c r="AIK153" s="383"/>
      <c r="AIL153" s="383"/>
      <c r="AIM153" s="383"/>
      <c r="AIN153" s="383"/>
      <c r="AIO153" s="383"/>
      <c r="AIP153" s="383"/>
      <c r="AIQ153" s="383"/>
      <c r="AIR153" s="383"/>
      <c r="AIS153" s="383"/>
      <c r="AIT153" s="383"/>
      <c r="AIU153" s="383"/>
      <c r="AIV153" s="383"/>
      <c r="AIW153" s="383"/>
      <c r="AIX153" s="383"/>
      <c r="AIY153" s="383"/>
      <c r="AIZ153" s="383"/>
      <c r="AJA153" s="383"/>
      <c r="AJB153" s="383"/>
      <c r="AJC153" s="383"/>
      <c r="AJD153" s="383"/>
      <c r="AJE153" s="383"/>
      <c r="AJF153" s="383"/>
      <c r="AJG153" s="383"/>
      <c r="AJH153" s="383"/>
      <c r="AJI153" s="383"/>
      <c r="AJJ153" s="383"/>
      <c r="AJK153" s="383"/>
      <c r="AJL153" s="383"/>
      <c r="AJM153" s="383"/>
      <c r="AJN153" s="383"/>
      <c r="AJO153" s="383"/>
      <c r="AJP153" s="383"/>
      <c r="AJQ153" s="383"/>
      <c r="AJR153" s="383"/>
      <c r="AJS153" s="383"/>
      <c r="AJT153" s="383"/>
      <c r="AJU153" s="383"/>
      <c r="AJV153" s="383"/>
      <c r="AJW153" s="383"/>
      <c r="AJX153" s="383"/>
      <c r="AJY153" s="383"/>
      <c r="AJZ153" s="383"/>
      <c r="AKA153" s="383"/>
      <c r="AKB153" s="383"/>
      <c r="AKC153" s="383"/>
      <c r="AKD153" s="383"/>
      <c r="AKE153" s="383"/>
      <c r="AKF153" s="383"/>
      <c r="AKG153" s="383"/>
      <c r="AKH153" s="383"/>
      <c r="AKI153" s="383"/>
      <c r="AKJ153" s="383"/>
      <c r="AKK153" s="383"/>
      <c r="AKL153" s="383"/>
      <c r="AKM153" s="383"/>
      <c r="AKN153" s="383"/>
      <c r="AKO153" s="383"/>
      <c r="AKP153" s="383"/>
      <c r="AKQ153" s="383"/>
      <c r="AKR153" s="383"/>
      <c r="AKS153" s="383"/>
      <c r="AKT153" s="383"/>
      <c r="AKU153" s="383"/>
      <c r="AKV153" s="383"/>
      <c r="AKW153" s="383"/>
      <c r="AKX153" s="383"/>
      <c r="AKY153" s="383"/>
      <c r="AKZ153" s="383"/>
      <c r="ALA153" s="383"/>
      <c r="ALB153" s="383"/>
      <c r="ALC153" s="383"/>
      <c r="ALD153" s="383"/>
      <c r="ALE153" s="383"/>
      <c r="ALF153" s="383"/>
      <c r="ALG153" s="383"/>
      <c r="ALH153" s="383"/>
      <c r="ALI153" s="383"/>
      <c r="ALJ153" s="383"/>
      <c r="ALK153" s="383"/>
      <c r="ALL153" s="383"/>
      <c r="ALM153" s="383"/>
      <c r="ALN153" s="383"/>
      <c r="ALO153" s="383"/>
      <c r="ALP153" s="383"/>
      <c r="ALQ153" s="383"/>
      <c r="ALR153" s="383"/>
      <c r="ALS153" s="383"/>
      <c r="ALT153" s="383"/>
      <c r="ALU153" s="383"/>
      <c r="ALV153" s="383"/>
      <c r="ALW153" s="383"/>
      <c r="ALX153" s="383"/>
      <c r="ALY153" s="383"/>
      <c r="ALZ153" s="383"/>
      <c r="AMA153" s="383"/>
      <c r="AMB153" s="383"/>
      <c r="AMC153" s="383"/>
      <c r="AMD153" s="383"/>
      <c r="AME153" s="383"/>
      <c r="AMF153" s="383"/>
      <c r="AMG153" s="383"/>
      <c r="AMH153" s="383"/>
      <c r="AMI153" s="383"/>
      <c r="AMJ153" s="383"/>
      <c r="AMK153" s="383"/>
      <c r="AML153" s="383"/>
      <c r="AMM153" s="383"/>
      <c r="AMN153" s="383"/>
      <c r="AMO153" s="383"/>
      <c r="AMP153" s="383"/>
      <c r="AMQ153" s="383"/>
      <c r="AMR153" s="383"/>
      <c r="AMS153" s="383"/>
      <c r="AMT153" s="383"/>
      <c r="AMU153" s="383"/>
      <c r="AMV153" s="383"/>
      <c r="AMW153" s="383"/>
      <c r="AMX153" s="383"/>
      <c r="AMY153" s="383"/>
      <c r="AMZ153" s="383"/>
      <c r="ANA153" s="383"/>
      <c r="ANB153" s="383"/>
      <c r="ANC153" s="383"/>
      <c r="AND153" s="383"/>
      <c r="ANE153" s="383"/>
      <c r="ANF153" s="383"/>
      <c r="ANG153" s="383"/>
      <c r="ANH153" s="383"/>
      <c r="ANI153" s="383"/>
      <c r="ANJ153" s="383"/>
      <c r="ANK153" s="383"/>
      <c r="ANL153" s="383"/>
      <c r="ANM153" s="383"/>
      <c r="ANN153" s="383"/>
      <c r="ANO153" s="383"/>
      <c r="ANP153" s="383"/>
      <c r="ANQ153" s="383"/>
      <c r="ANR153" s="383"/>
      <c r="ANS153" s="383"/>
      <c r="ANT153" s="383"/>
      <c r="ANU153" s="383"/>
      <c r="ANV153" s="383"/>
      <c r="ANW153" s="383"/>
      <c r="ANX153" s="383"/>
      <c r="ANY153" s="383"/>
      <c r="ANZ153" s="383"/>
      <c r="AOA153" s="383"/>
      <c r="AOB153" s="383"/>
      <c r="AOC153" s="383"/>
      <c r="AOD153" s="383"/>
      <c r="AOE153" s="383"/>
      <c r="AOF153" s="383"/>
      <c r="AOG153" s="383"/>
      <c r="AOH153" s="383"/>
      <c r="AOI153" s="383"/>
      <c r="AOJ153" s="383"/>
      <c r="AOK153" s="383"/>
      <c r="AOL153" s="383"/>
      <c r="AOM153" s="383"/>
      <c r="AON153" s="383"/>
      <c r="AOO153" s="383"/>
      <c r="AOP153" s="383"/>
      <c r="AOQ153" s="383"/>
      <c r="AOR153" s="383"/>
      <c r="AOS153" s="383"/>
      <c r="AOT153" s="383"/>
      <c r="AOU153" s="383"/>
      <c r="AOV153" s="383"/>
      <c r="AOW153" s="383"/>
      <c r="AOX153" s="383"/>
      <c r="AOY153" s="383"/>
      <c r="AOZ153" s="383"/>
      <c r="APA153" s="383"/>
      <c r="APB153" s="383"/>
      <c r="APC153" s="383"/>
      <c r="APD153" s="383"/>
      <c r="APE153" s="383"/>
      <c r="APF153" s="383"/>
      <c r="APG153" s="383"/>
      <c r="APH153" s="383"/>
      <c r="API153" s="383"/>
      <c r="APJ153" s="383"/>
      <c r="APK153" s="383"/>
      <c r="APL153" s="383"/>
      <c r="APM153" s="383"/>
      <c r="APN153" s="383"/>
      <c r="APO153" s="383"/>
      <c r="APP153" s="383"/>
      <c r="APQ153" s="383"/>
      <c r="APR153" s="383"/>
      <c r="APS153" s="383"/>
      <c r="APT153" s="383"/>
      <c r="APU153" s="383"/>
      <c r="APV153" s="383"/>
      <c r="APW153" s="383"/>
      <c r="APX153" s="383"/>
      <c r="APY153" s="383"/>
      <c r="APZ153" s="383"/>
      <c r="AQA153" s="383"/>
      <c r="AQB153" s="383"/>
      <c r="AQC153" s="383"/>
      <c r="AQD153" s="383"/>
      <c r="AQE153" s="383"/>
      <c r="AQF153" s="383"/>
      <c r="AQG153" s="383"/>
      <c r="AQH153" s="383"/>
      <c r="AQI153" s="383"/>
      <c r="AQJ153" s="383"/>
      <c r="AQK153" s="383"/>
      <c r="AQL153" s="383"/>
      <c r="AQM153" s="383"/>
      <c r="AQN153" s="383"/>
      <c r="AQO153" s="383"/>
      <c r="AQP153" s="383"/>
      <c r="AQQ153" s="383"/>
      <c r="AQR153" s="383"/>
      <c r="AQS153" s="383"/>
      <c r="AQT153" s="383"/>
      <c r="AQU153" s="383"/>
      <c r="AQV153" s="383"/>
      <c r="AQW153" s="383"/>
      <c r="AQX153" s="383"/>
      <c r="AQY153" s="383"/>
      <c r="AQZ153" s="383"/>
      <c r="ARA153" s="383"/>
      <c r="ARB153" s="383"/>
      <c r="ARC153" s="383"/>
      <c r="ARD153" s="383"/>
      <c r="ARE153" s="383"/>
      <c r="ARF153" s="383"/>
      <c r="ARG153" s="383"/>
      <c r="ARH153" s="383"/>
      <c r="ARI153" s="383"/>
      <c r="ARJ153" s="383"/>
      <c r="ARK153" s="383"/>
      <c r="ARL153" s="383"/>
      <c r="ARM153" s="383"/>
      <c r="ARN153" s="383"/>
      <c r="ARO153" s="383"/>
      <c r="ARP153" s="383"/>
      <c r="ARQ153" s="383"/>
      <c r="ARR153" s="383"/>
      <c r="ARS153" s="383"/>
      <c r="ART153" s="383"/>
      <c r="ARU153" s="383"/>
      <c r="ARV153" s="383"/>
      <c r="ARW153" s="383"/>
      <c r="ARX153" s="383"/>
      <c r="ARY153" s="383"/>
      <c r="ARZ153" s="383"/>
      <c r="ASA153" s="383"/>
      <c r="ASB153" s="383"/>
      <c r="ASC153" s="383"/>
      <c r="ASD153" s="383"/>
      <c r="ASE153" s="383"/>
      <c r="ASF153" s="383"/>
      <c r="ASG153" s="383"/>
      <c r="ASH153" s="383"/>
      <c r="ASI153" s="383"/>
      <c r="ASJ153" s="383"/>
      <c r="ASK153" s="383"/>
      <c r="ASL153" s="383"/>
      <c r="ASM153" s="383"/>
      <c r="ASN153" s="383"/>
      <c r="ASO153" s="383"/>
      <c r="ASP153" s="383"/>
      <c r="ASQ153" s="383"/>
      <c r="ASR153" s="383"/>
      <c r="ASS153" s="383"/>
      <c r="AST153" s="383"/>
      <c r="ASU153" s="383"/>
      <c r="ASV153" s="383"/>
      <c r="ASW153" s="383"/>
      <c r="ASX153" s="383"/>
      <c r="ASY153" s="383"/>
      <c r="ASZ153" s="383"/>
      <c r="ATA153" s="383"/>
      <c r="ATB153" s="383"/>
      <c r="ATC153" s="383"/>
      <c r="ATD153" s="383"/>
      <c r="ATE153" s="383"/>
      <c r="ATF153" s="383"/>
      <c r="ATG153" s="383"/>
      <c r="ATH153" s="383"/>
      <c r="ATI153" s="383"/>
      <c r="ATJ153" s="383"/>
      <c r="ATK153" s="383"/>
      <c r="ATL153" s="383"/>
      <c r="ATM153" s="383"/>
      <c r="ATN153" s="383"/>
      <c r="ATO153" s="383"/>
      <c r="ATP153" s="383"/>
      <c r="ATQ153" s="383"/>
      <c r="ATR153" s="383"/>
      <c r="ATS153" s="383"/>
      <c r="ATT153" s="383"/>
      <c r="ATU153" s="383"/>
      <c r="ATV153" s="383"/>
      <c r="ATW153" s="383"/>
      <c r="ATX153" s="383"/>
      <c r="ATY153" s="383"/>
      <c r="ATZ153" s="383"/>
      <c r="AUA153" s="383"/>
      <c r="AUB153" s="383"/>
      <c r="AUC153" s="383"/>
      <c r="AUD153" s="383"/>
      <c r="AUE153" s="383"/>
      <c r="AUF153" s="383"/>
      <c r="AUG153" s="383"/>
      <c r="AUH153" s="383"/>
      <c r="AUI153" s="383"/>
      <c r="AUJ153" s="383"/>
      <c r="AUK153" s="383"/>
      <c r="AUL153" s="383"/>
      <c r="AUM153" s="383"/>
      <c r="AUN153" s="383"/>
      <c r="AUO153" s="383"/>
      <c r="AUP153" s="383"/>
      <c r="AUQ153" s="383"/>
      <c r="AUR153" s="383"/>
      <c r="AUS153" s="383"/>
      <c r="AUT153" s="383"/>
      <c r="AUU153" s="383"/>
      <c r="AUV153" s="383"/>
      <c r="AUW153" s="383"/>
      <c r="AUX153" s="383"/>
      <c r="AUY153" s="383"/>
      <c r="AUZ153" s="383"/>
      <c r="AVA153" s="383"/>
      <c r="AVB153" s="383"/>
      <c r="AVC153" s="383"/>
      <c r="AVD153" s="383"/>
      <c r="AVE153" s="383"/>
      <c r="AVF153" s="383"/>
      <c r="AVG153" s="383"/>
      <c r="AVH153" s="383"/>
      <c r="AVI153" s="383"/>
      <c r="AVJ153" s="383"/>
      <c r="AVK153" s="383"/>
      <c r="AVL153" s="383"/>
      <c r="AVM153" s="383"/>
      <c r="AVN153" s="383"/>
      <c r="AVO153" s="383"/>
      <c r="AVP153" s="383"/>
      <c r="AVQ153" s="383"/>
      <c r="AVR153" s="383"/>
      <c r="AVS153" s="383"/>
      <c r="AVT153" s="383"/>
      <c r="AVU153" s="383"/>
      <c r="AVV153" s="383"/>
      <c r="AVW153" s="383"/>
      <c r="AVX153" s="383"/>
      <c r="AVY153" s="383"/>
      <c r="AVZ153" s="383"/>
      <c r="AWA153" s="383"/>
      <c r="AWB153" s="383"/>
      <c r="AWC153" s="383"/>
      <c r="AWD153" s="383"/>
      <c r="AWE153" s="383"/>
      <c r="AWF153" s="383"/>
      <c r="AWG153" s="383"/>
      <c r="AWH153" s="383"/>
      <c r="AWI153" s="383"/>
      <c r="AWJ153" s="383"/>
      <c r="AWK153" s="383"/>
      <c r="AWL153" s="383"/>
      <c r="AWM153" s="383"/>
      <c r="AWN153" s="383"/>
      <c r="AWO153" s="383"/>
      <c r="AWP153" s="383"/>
      <c r="AWQ153" s="383"/>
      <c r="AWR153" s="383"/>
      <c r="AWS153" s="383"/>
      <c r="AWT153" s="383"/>
      <c r="AWU153" s="383"/>
      <c r="AWV153" s="383"/>
      <c r="AWW153" s="383"/>
      <c r="AWX153" s="383"/>
      <c r="AWY153" s="383"/>
      <c r="AWZ153" s="383"/>
      <c r="AXA153" s="383"/>
      <c r="AXB153" s="383"/>
      <c r="AXC153" s="383"/>
      <c r="AXD153" s="383"/>
      <c r="AXE153" s="383"/>
      <c r="AXF153" s="383"/>
      <c r="AXG153" s="383"/>
      <c r="AXH153" s="383"/>
      <c r="AXI153" s="383"/>
      <c r="AXJ153" s="383"/>
      <c r="AXK153" s="383"/>
      <c r="AXL153" s="383"/>
      <c r="AXM153" s="383"/>
      <c r="AXN153" s="383"/>
      <c r="AXO153" s="383"/>
      <c r="AXP153" s="383"/>
      <c r="AXQ153" s="383"/>
      <c r="AXR153" s="383"/>
      <c r="AXS153" s="383"/>
      <c r="AXT153" s="383"/>
      <c r="AXU153" s="383"/>
      <c r="AXV153" s="383"/>
      <c r="AXW153" s="383"/>
      <c r="AXX153" s="383"/>
      <c r="AXY153" s="383"/>
      <c r="AXZ153" s="383"/>
      <c r="AYA153" s="383"/>
      <c r="AYB153" s="383"/>
      <c r="AYC153" s="383"/>
      <c r="AYD153" s="383"/>
      <c r="AYE153" s="383"/>
      <c r="AYF153" s="383"/>
      <c r="AYG153" s="383"/>
      <c r="AYH153" s="383"/>
      <c r="AYI153" s="383"/>
      <c r="AYJ153" s="383"/>
      <c r="AYK153" s="383"/>
      <c r="AYL153" s="383"/>
      <c r="AYM153" s="383"/>
      <c r="AYN153" s="383"/>
      <c r="AYO153" s="383"/>
      <c r="AYP153" s="383"/>
      <c r="AYQ153" s="383"/>
      <c r="AYR153" s="383"/>
      <c r="AYS153" s="383"/>
      <c r="AYT153" s="383"/>
      <c r="AYU153" s="383"/>
      <c r="AYV153" s="383"/>
      <c r="AYW153" s="383"/>
      <c r="AYX153" s="383"/>
      <c r="AYY153" s="383"/>
      <c r="AYZ153" s="383"/>
      <c r="AZA153" s="383"/>
      <c r="AZB153" s="383"/>
      <c r="AZC153" s="383"/>
      <c r="AZD153" s="383"/>
      <c r="AZE153" s="383"/>
      <c r="AZF153" s="383"/>
      <c r="AZG153" s="383"/>
      <c r="AZH153" s="383"/>
      <c r="AZI153" s="383"/>
      <c r="AZJ153" s="383"/>
      <c r="AZK153" s="383"/>
      <c r="AZL153" s="383"/>
      <c r="AZM153" s="383"/>
      <c r="AZN153" s="383"/>
      <c r="AZO153" s="383"/>
      <c r="AZP153" s="383"/>
      <c r="AZQ153" s="383"/>
      <c r="AZR153" s="383"/>
      <c r="AZS153" s="383"/>
      <c r="AZT153" s="383"/>
      <c r="AZU153" s="383"/>
      <c r="AZV153" s="383"/>
      <c r="AZW153" s="383"/>
      <c r="AZX153" s="383"/>
      <c r="AZY153" s="383"/>
      <c r="AZZ153" s="383"/>
      <c r="BAA153" s="383"/>
      <c r="BAB153" s="383"/>
      <c r="BAC153" s="383"/>
      <c r="BAD153" s="383"/>
      <c r="BAE153" s="383"/>
      <c r="BAF153" s="383"/>
      <c r="BAG153" s="383"/>
      <c r="BAH153" s="383"/>
      <c r="BAI153" s="383"/>
      <c r="BAJ153" s="383"/>
      <c r="BAK153" s="383"/>
      <c r="BAL153" s="383"/>
      <c r="BAM153" s="383"/>
      <c r="BAN153" s="383"/>
      <c r="BAO153" s="383"/>
      <c r="BAP153" s="383"/>
      <c r="BAQ153" s="383"/>
      <c r="BAR153" s="383"/>
      <c r="BAS153" s="383"/>
      <c r="BAT153" s="383"/>
      <c r="BAU153" s="383"/>
      <c r="BAV153" s="383"/>
      <c r="BAW153" s="383"/>
      <c r="BAX153" s="383"/>
      <c r="BAY153" s="383"/>
      <c r="BAZ153" s="383"/>
      <c r="BBA153" s="383"/>
      <c r="BBB153" s="383"/>
      <c r="BBC153" s="383"/>
      <c r="BBD153" s="383"/>
      <c r="BBE153" s="383"/>
      <c r="BBF153" s="383"/>
      <c r="BBG153" s="383"/>
      <c r="BBH153" s="383"/>
      <c r="BBI153" s="383"/>
      <c r="BBJ153" s="383"/>
      <c r="BBK153" s="383"/>
      <c r="BBL153" s="383"/>
      <c r="BBM153" s="383"/>
      <c r="BBN153" s="383"/>
      <c r="BBO153" s="383"/>
      <c r="BBP153" s="383"/>
      <c r="BBQ153" s="383"/>
      <c r="BBR153" s="383"/>
      <c r="BBS153" s="383"/>
      <c r="BBT153" s="383"/>
      <c r="BBU153" s="383"/>
      <c r="BBV153" s="383"/>
      <c r="BBW153" s="383"/>
      <c r="BBX153" s="383"/>
      <c r="BBY153" s="383"/>
      <c r="BBZ153" s="383"/>
      <c r="BCA153" s="383"/>
      <c r="BCB153" s="383"/>
      <c r="BCC153" s="383"/>
      <c r="BCD153" s="383"/>
      <c r="BCE153" s="383"/>
      <c r="BCF153" s="383"/>
      <c r="BCG153" s="383"/>
      <c r="BCH153" s="383"/>
      <c r="BCI153" s="383"/>
      <c r="BCJ153" s="383"/>
      <c r="BCK153" s="383"/>
      <c r="BCL153" s="383"/>
      <c r="BCM153" s="383"/>
      <c r="BCN153" s="383"/>
      <c r="BCO153" s="383"/>
      <c r="BCP153" s="383"/>
      <c r="BCQ153" s="383"/>
      <c r="BCR153" s="383"/>
      <c r="BCS153" s="383"/>
      <c r="BCT153" s="383"/>
      <c r="BCU153" s="383"/>
      <c r="BCV153" s="383"/>
      <c r="BCW153" s="383"/>
      <c r="BCX153" s="383"/>
      <c r="BCY153" s="383"/>
      <c r="BCZ153" s="383"/>
      <c r="BDA153" s="383"/>
      <c r="BDB153" s="383"/>
      <c r="BDC153" s="383"/>
      <c r="BDD153" s="383"/>
      <c r="BDE153" s="383"/>
      <c r="BDF153" s="383"/>
      <c r="BDG153" s="383"/>
      <c r="BDH153" s="383"/>
      <c r="BDI153" s="383"/>
      <c r="BDJ153" s="383"/>
      <c r="BDK153" s="383"/>
      <c r="BDL153" s="383"/>
      <c r="BDM153" s="383"/>
      <c r="BDN153" s="383"/>
      <c r="BDO153" s="383"/>
      <c r="BDP153" s="383"/>
      <c r="BDQ153" s="383"/>
      <c r="BDR153" s="383"/>
      <c r="BDS153" s="383"/>
      <c r="BDT153" s="383"/>
      <c r="BDU153" s="383"/>
      <c r="BDV153" s="383"/>
      <c r="BDW153" s="383"/>
      <c r="BDX153" s="383"/>
      <c r="BDY153" s="383"/>
      <c r="BDZ153" s="383"/>
      <c r="BEA153" s="383"/>
      <c r="BEB153" s="383"/>
      <c r="BEC153" s="383"/>
      <c r="BED153" s="383"/>
      <c r="BEE153" s="383"/>
      <c r="BEF153" s="383"/>
      <c r="BEG153" s="383"/>
      <c r="BEH153" s="383"/>
      <c r="BEI153" s="383"/>
      <c r="BEJ153" s="383"/>
      <c r="BEK153" s="383"/>
      <c r="BEL153" s="383"/>
      <c r="BEM153" s="383"/>
      <c r="BEN153" s="383"/>
      <c r="BEO153" s="383"/>
      <c r="BEP153" s="383"/>
      <c r="BEQ153" s="383"/>
      <c r="BER153" s="383"/>
      <c r="BES153" s="383"/>
      <c r="BET153" s="383"/>
      <c r="BEU153" s="383"/>
      <c r="BEV153" s="383"/>
      <c r="BEW153" s="383"/>
      <c r="BEX153" s="383"/>
      <c r="BEY153" s="383"/>
      <c r="BEZ153" s="383"/>
      <c r="BFA153" s="383"/>
      <c r="BFB153" s="383"/>
      <c r="BFC153" s="383"/>
      <c r="BFD153" s="383"/>
      <c r="BFE153" s="383"/>
      <c r="BFF153" s="383"/>
      <c r="BFG153" s="383"/>
      <c r="BFH153" s="383"/>
      <c r="BFI153" s="383"/>
      <c r="BFJ153" s="383"/>
      <c r="BFK153" s="383"/>
      <c r="BFL153" s="383"/>
      <c r="BFM153" s="383"/>
      <c r="BFN153" s="383"/>
      <c r="BFO153" s="383"/>
      <c r="BFP153" s="383"/>
      <c r="BFQ153" s="383"/>
      <c r="BFR153" s="383"/>
      <c r="BFS153" s="383"/>
      <c r="BFT153" s="383"/>
      <c r="BFU153" s="383"/>
      <c r="BFV153" s="383"/>
      <c r="BFW153" s="383"/>
      <c r="BFX153" s="383"/>
      <c r="BFY153" s="383"/>
      <c r="BFZ153" s="383"/>
      <c r="BGA153" s="383"/>
      <c r="BGB153" s="383"/>
      <c r="BGC153" s="383"/>
      <c r="BGD153" s="383"/>
      <c r="BGE153" s="383"/>
      <c r="BGF153" s="383"/>
      <c r="BGG153" s="383"/>
      <c r="BGH153" s="383"/>
      <c r="BGI153" s="383"/>
      <c r="BGJ153" s="383"/>
      <c r="BGK153" s="383"/>
      <c r="BGL153" s="383"/>
      <c r="BGM153" s="383"/>
      <c r="BGN153" s="383"/>
      <c r="BGO153" s="383"/>
      <c r="BGP153" s="383"/>
      <c r="BGQ153" s="383"/>
      <c r="BGR153" s="383"/>
      <c r="BGS153" s="383"/>
      <c r="BGT153" s="383"/>
      <c r="BGU153" s="383"/>
      <c r="BGV153" s="383"/>
      <c r="BGW153" s="383"/>
      <c r="BGX153" s="383"/>
      <c r="BGY153" s="383"/>
      <c r="BGZ153" s="383"/>
      <c r="BHA153" s="383"/>
      <c r="BHB153" s="383"/>
      <c r="BHC153" s="383"/>
      <c r="BHD153" s="383"/>
      <c r="BHE153" s="383"/>
      <c r="BHF153" s="383"/>
      <c r="BHG153" s="383"/>
      <c r="BHH153" s="383"/>
      <c r="BHI153" s="383"/>
      <c r="BHJ153" s="383"/>
      <c r="BHK153" s="383"/>
      <c r="BHL153" s="383"/>
      <c r="BHM153" s="383"/>
      <c r="BHN153" s="383"/>
      <c r="BHO153" s="383"/>
      <c r="BHP153" s="383"/>
      <c r="BHQ153" s="383"/>
      <c r="BHR153" s="383"/>
      <c r="BHS153" s="383"/>
      <c r="BHT153" s="383"/>
      <c r="BHU153" s="383"/>
      <c r="BHV153" s="383"/>
      <c r="BHW153" s="383"/>
      <c r="BHX153" s="383"/>
      <c r="BHY153" s="383"/>
      <c r="BHZ153" s="383"/>
      <c r="BIA153" s="383"/>
      <c r="BIB153" s="383"/>
      <c r="BIC153" s="383"/>
      <c r="BID153" s="383"/>
      <c r="BIE153" s="383"/>
      <c r="BIF153" s="383"/>
      <c r="BIG153" s="383"/>
      <c r="BIH153" s="383"/>
      <c r="BII153" s="383"/>
      <c r="BIJ153" s="383"/>
      <c r="BIK153" s="383"/>
      <c r="BIL153" s="383"/>
      <c r="BIM153" s="383"/>
      <c r="BIN153" s="383"/>
      <c r="BIO153" s="383"/>
      <c r="BIP153" s="383"/>
      <c r="BIQ153" s="383"/>
      <c r="BIR153" s="383"/>
      <c r="BIS153" s="383"/>
      <c r="BIT153" s="383"/>
      <c r="BIU153" s="383"/>
      <c r="BIV153" s="383"/>
      <c r="BIW153" s="383"/>
      <c r="BIX153" s="383"/>
      <c r="BIY153" s="383"/>
      <c r="BIZ153" s="383"/>
      <c r="BJA153" s="383"/>
      <c r="BJB153" s="383"/>
      <c r="BJC153" s="383"/>
      <c r="BJD153" s="383"/>
      <c r="BJE153" s="383"/>
      <c r="BJF153" s="383"/>
      <c r="BJG153" s="383"/>
      <c r="BJH153" s="383"/>
      <c r="BJI153" s="383"/>
      <c r="BJJ153" s="383"/>
      <c r="BJK153" s="383"/>
      <c r="BJL153" s="383"/>
      <c r="BJM153" s="383"/>
      <c r="BJN153" s="383"/>
      <c r="BJO153" s="383"/>
      <c r="BJP153" s="383"/>
      <c r="BJQ153" s="383"/>
      <c r="BJR153" s="383"/>
      <c r="BJS153" s="383"/>
      <c r="BJT153" s="383"/>
      <c r="BJU153" s="383"/>
      <c r="BJV153" s="383"/>
      <c r="BJW153" s="383"/>
      <c r="BJX153" s="383"/>
      <c r="BJY153" s="383"/>
      <c r="BJZ153" s="383"/>
      <c r="BKA153" s="383"/>
      <c r="BKB153" s="383"/>
      <c r="BKC153" s="383"/>
      <c r="BKD153" s="383"/>
      <c r="BKE153" s="383"/>
      <c r="BKF153" s="383"/>
      <c r="BKG153" s="383"/>
      <c r="BKH153" s="383"/>
      <c r="BKI153" s="383"/>
      <c r="BKJ153" s="383"/>
      <c r="BKK153" s="383"/>
      <c r="BKL153" s="383"/>
      <c r="BKM153" s="383"/>
      <c r="BKN153" s="383"/>
      <c r="BKO153" s="383"/>
      <c r="BKP153" s="383"/>
      <c r="BKQ153" s="383"/>
      <c r="BKR153" s="383"/>
      <c r="BKS153" s="383"/>
      <c r="BKT153" s="383"/>
      <c r="BKU153" s="383"/>
      <c r="BKV153" s="383"/>
      <c r="BKW153" s="383"/>
      <c r="BKX153" s="383"/>
      <c r="BKY153" s="383"/>
      <c r="BKZ153" s="383"/>
      <c r="BLA153" s="383"/>
      <c r="BLB153" s="383"/>
      <c r="BLC153" s="383"/>
      <c r="BLD153" s="383"/>
      <c r="BLE153" s="383"/>
      <c r="BLF153" s="383"/>
      <c r="BLG153" s="383"/>
      <c r="BLH153" s="383"/>
      <c r="BLI153" s="383"/>
      <c r="BLJ153" s="383"/>
      <c r="BLK153" s="383"/>
      <c r="BLL153" s="383"/>
      <c r="BLM153" s="383"/>
      <c r="BLN153" s="383"/>
      <c r="BLO153" s="383"/>
      <c r="BLP153" s="383"/>
      <c r="BLQ153" s="383"/>
      <c r="BLR153" s="383"/>
      <c r="BLS153" s="383"/>
      <c r="BLT153" s="383"/>
      <c r="BLU153" s="383"/>
      <c r="BLV153" s="383"/>
      <c r="BLW153" s="383"/>
      <c r="BLX153" s="383"/>
      <c r="BLY153" s="383"/>
      <c r="BLZ153" s="383"/>
      <c r="BMA153" s="383"/>
      <c r="BMB153" s="383"/>
      <c r="BMC153" s="383"/>
      <c r="BMD153" s="383"/>
      <c r="BME153" s="383"/>
      <c r="BMF153" s="383"/>
      <c r="BMG153" s="383"/>
      <c r="BMH153" s="383"/>
      <c r="BMI153" s="383"/>
      <c r="BMJ153" s="383"/>
      <c r="BMK153" s="383"/>
      <c r="BML153" s="383"/>
      <c r="BMM153" s="383"/>
      <c r="BMN153" s="383"/>
      <c r="BMO153" s="383"/>
      <c r="BMP153" s="383"/>
      <c r="BMQ153" s="383"/>
      <c r="BMR153" s="383"/>
      <c r="BMS153" s="383"/>
      <c r="BMT153" s="383"/>
      <c r="BMU153" s="383"/>
      <c r="BMV153" s="383"/>
      <c r="BMW153" s="383"/>
      <c r="BMX153" s="383"/>
      <c r="BMY153" s="383"/>
      <c r="BMZ153" s="383"/>
      <c r="BNA153" s="383"/>
      <c r="BNB153" s="383"/>
      <c r="BNC153" s="383"/>
      <c r="BND153" s="383"/>
      <c r="BNE153" s="383"/>
      <c r="BNF153" s="383"/>
      <c r="BNG153" s="383"/>
      <c r="BNH153" s="383"/>
      <c r="BNI153" s="383"/>
      <c r="BNJ153" s="383"/>
      <c r="BNK153" s="383"/>
      <c r="BNL153" s="383"/>
      <c r="BNM153" s="383"/>
      <c r="BNN153" s="383"/>
      <c r="BNO153" s="383"/>
      <c r="BNP153" s="383"/>
      <c r="BNQ153" s="383"/>
      <c r="BNR153" s="383"/>
      <c r="BNS153" s="383"/>
      <c r="BNT153" s="383"/>
      <c r="BNU153" s="383"/>
      <c r="BNV153" s="383"/>
      <c r="BNW153" s="383"/>
      <c r="BNX153" s="383"/>
      <c r="BNY153" s="383"/>
      <c r="BNZ153" s="383"/>
      <c r="BOA153" s="383"/>
      <c r="BOB153" s="383"/>
      <c r="BOC153" s="383"/>
      <c r="BOD153" s="383"/>
      <c r="BOE153" s="383"/>
      <c r="BOF153" s="383"/>
      <c r="BOG153" s="383"/>
      <c r="BOH153" s="383"/>
      <c r="BOI153" s="383"/>
      <c r="BOJ153" s="383"/>
      <c r="BOK153" s="383"/>
      <c r="BOL153" s="383"/>
      <c r="BOM153" s="383"/>
      <c r="BON153" s="383"/>
      <c r="BOO153" s="383"/>
      <c r="BOP153" s="383"/>
      <c r="BOQ153" s="383"/>
      <c r="BOR153" s="383"/>
      <c r="BOS153" s="383"/>
      <c r="BOT153" s="383"/>
      <c r="BOU153" s="383"/>
      <c r="BOV153" s="383"/>
      <c r="BOW153" s="383"/>
      <c r="BOX153" s="383"/>
      <c r="BOY153" s="383"/>
      <c r="BOZ153" s="383"/>
      <c r="BPA153" s="383"/>
      <c r="BPB153" s="383"/>
      <c r="BPC153" s="383"/>
      <c r="BPD153" s="383"/>
      <c r="BPE153" s="383"/>
      <c r="BPF153" s="383"/>
      <c r="BPG153" s="383"/>
      <c r="BPH153" s="383"/>
      <c r="BPI153" s="383"/>
      <c r="BPJ153" s="383"/>
      <c r="BPK153" s="383"/>
      <c r="BPL153" s="383"/>
      <c r="BPM153" s="383"/>
      <c r="BPN153" s="383"/>
      <c r="BPO153" s="383"/>
      <c r="BPP153" s="383"/>
      <c r="BPQ153" s="383"/>
      <c r="BPR153" s="383"/>
      <c r="BPS153" s="383"/>
      <c r="BPT153" s="383"/>
      <c r="BPU153" s="383"/>
      <c r="BPV153" s="383"/>
      <c r="BPW153" s="383"/>
      <c r="BPX153" s="383"/>
      <c r="BPY153" s="383"/>
      <c r="BPZ153" s="383"/>
      <c r="BQA153" s="383"/>
      <c r="BQB153" s="383"/>
      <c r="BQC153" s="383"/>
      <c r="BQD153" s="383"/>
      <c r="BQE153" s="383"/>
      <c r="BQF153" s="383"/>
      <c r="BQG153" s="383"/>
      <c r="BQH153" s="383"/>
      <c r="BQI153" s="383"/>
      <c r="BQJ153" s="383"/>
      <c r="BQK153" s="383"/>
      <c r="BQL153" s="383"/>
      <c r="BQM153" s="383"/>
      <c r="BQN153" s="383"/>
      <c r="BQO153" s="383"/>
      <c r="BQP153" s="383"/>
      <c r="BQQ153" s="383"/>
      <c r="BQR153" s="383"/>
      <c r="BQS153" s="383"/>
      <c r="BQT153" s="383"/>
      <c r="BQU153" s="383"/>
      <c r="BQV153" s="383"/>
      <c r="BQW153" s="383"/>
      <c r="BQX153" s="383"/>
      <c r="BQY153" s="383"/>
      <c r="BQZ153" s="383"/>
      <c r="BRA153" s="383"/>
      <c r="BRB153" s="383"/>
      <c r="BRC153" s="383"/>
      <c r="BRD153" s="383"/>
      <c r="BRE153" s="383"/>
      <c r="BRF153" s="383"/>
      <c r="BRG153" s="383"/>
      <c r="BRH153" s="383"/>
      <c r="BRI153" s="383"/>
      <c r="BRJ153" s="383"/>
      <c r="BRK153" s="383"/>
      <c r="BRL153" s="383"/>
      <c r="BRM153" s="383"/>
      <c r="BRN153" s="383"/>
      <c r="BRO153" s="383"/>
      <c r="BRP153" s="383"/>
      <c r="BRQ153" s="383"/>
      <c r="BRR153" s="383"/>
      <c r="BRS153" s="383"/>
      <c r="BRT153" s="383"/>
      <c r="BRU153" s="383"/>
      <c r="BRV153" s="383"/>
      <c r="BRW153" s="383"/>
      <c r="BRX153" s="383"/>
      <c r="BRY153" s="383"/>
      <c r="BRZ153" s="383"/>
      <c r="BSA153" s="383"/>
      <c r="BSB153" s="383"/>
      <c r="BSC153" s="383"/>
      <c r="BSD153" s="383"/>
      <c r="BSE153" s="383"/>
      <c r="BSF153" s="383"/>
      <c r="BSG153" s="383"/>
      <c r="BSH153" s="383"/>
      <c r="BSI153" s="383"/>
      <c r="BSJ153" s="383"/>
      <c r="BSK153" s="383"/>
      <c r="BSL153" s="383"/>
      <c r="BSM153" s="383"/>
      <c r="BSN153" s="383"/>
      <c r="BSO153" s="383"/>
      <c r="BSP153" s="383"/>
      <c r="BSQ153" s="383"/>
      <c r="BSR153" s="383"/>
      <c r="BSS153" s="383"/>
      <c r="BST153" s="383"/>
      <c r="BSU153" s="383"/>
      <c r="BSV153" s="383"/>
      <c r="BSW153" s="383"/>
      <c r="BSX153" s="383"/>
      <c r="BSY153" s="383"/>
      <c r="BSZ153" s="383"/>
      <c r="BTA153" s="383"/>
      <c r="BTB153" s="383"/>
      <c r="BTC153" s="383"/>
      <c r="BTD153" s="383"/>
      <c r="BTE153" s="383"/>
      <c r="BTF153" s="383"/>
      <c r="BTG153" s="383"/>
      <c r="BTH153" s="383"/>
      <c r="BTI153" s="383"/>
      <c r="BTJ153" s="383"/>
      <c r="BTK153" s="383"/>
      <c r="BTL153" s="383"/>
      <c r="BTM153" s="383"/>
      <c r="BTN153" s="383"/>
      <c r="BTO153" s="383"/>
      <c r="BTP153" s="383"/>
      <c r="BTQ153" s="383"/>
      <c r="BTR153" s="383"/>
      <c r="BTS153" s="383"/>
      <c r="BTT153" s="383"/>
      <c r="BTU153" s="383"/>
      <c r="BTV153" s="383"/>
      <c r="BTW153" s="383"/>
      <c r="BTX153" s="383"/>
      <c r="BTY153" s="383"/>
      <c r="BTZ153" s="383"/>
      <c r="BUA153" s="383"/>
      <c r="BUB153" s="383"/>
      <c r="BUC153" s="383"/>
      <c r="BUD153" s="383"/>
      <c r="BUE153" s="383"/>
      <c r="BUF153" s="383"/>
      <c r="BUG153" s="383"/>
      <c r="BUH153" s="383"/>
      <c r="BUI153" s="383"/>
      <c r="BUJ153" s="383"/>
      <c r="BUK153" s="383"/>
      <c r="BUL153" s="383"/>
      <c r="BUM153" s="383"/>
      <c r="BUN153" s="383"/>
      <c r="BUO153" s="383"/>
      <c r="BUP153" s="383"/>
      <c r="BUQ153" s="383"/>
      <c r="BUR153" s="383"/>
      <c r="BUS153" s="383"/>
      <c r="BUT153" s="383"/>
      <c r="BUU153" s="383"/>
      <c r="BUV153" s="383"/>
      <c r="BUW153" s="383"/>
      <c r="BUX153" s="383"/>
      <c r="BUY153" s="383"/>
      <c r="BUZ153" s="383"/>
      <c r="BVA153" s="383"/>
      <c r="BVB153" s="383"/>
      <c r="BVC153" s="383"/>
      <c r="BVD153" s="383"/>
      <c r="BVE153" s="383"/>
      <c r="BVF153" s="383"/>
      <c r="BVG153" s="383"/>
      <c r="BVH153" s="383"/>
      <c r="BVI153" s="383"/>
      <c r="BVJ153" s="383"/>
      <c r="BVK153" s="383"/>
      <c r="BVL153" s="383"/>
      <c r="BVM153" s="383"/>
      <c r="BVN153" s="383"/>
      <c r="BVO153" s="383"/>
      <c r="BVP153" s="383"/>
      <c r="BVQ153" s="383"/>
      <c r="BVR153" s="383"/>
      <c r="BVS153" s="383"/>
      <c r="BVT153" s="383"/>
      <c r="BVU153" s="383"/>
      <c r="BVV153" s="383"/>
      <c r="BVW153" s="383"/>
      <c r="BVX153" s="383"/>
      <c r="BVY153" s="383"/>
      <c r="BVZ153" s="383"/>
      <c r="BWA153" s="383"/>
      <c r="BWB153" s="383"/>
      <c r="BWC153" s="383"/>
      <c r="BWD153" s="383"/>
      <c r="BWE153" s="383"/>
      <c r="BWF153" s="383"/>
      <c r="BWG153" s="383"/>
      <c r="BWH153" s="383"/>
      <c r="BWI153" s="383"/>
      <c r="BWJ153" s="383"/>
      <c r="BWK153" s="383"/>
      <c r="BWL153" s="383"/>
      <c r="BWM153" s="383"/>
      <c r="BWN153" s="383"/>
      <c r="BWO153" s="383"/>
      <c r="BWP153" s="383"/>
      <c r="BWQ153" s="383"/>
      <c r="BWR153" s="383"/>
      <c r="BWS153" s="383"/>
      <c r="BWT153" s="383"/>
      <c r="BWU153" s="383"/>
      <c r="BWV153" s="383"/>
      <c r="BWW153" s="383"/>
      <c r="BWX153" s="383"/>
      <c r="BWY153" s="383"/>
      <c r="BWZ153" s="383"/>
      <c r="BXA153" s="383"/>
      <c r="BXB153" s="383"/>
      <c r="BXC153" s="383"/>
      <c r="BXD153" s="383"/>
      <c r="BXE153" s="383"/>
      <c r="BXF153" s="383"/>
      <c r="BXG153" s="383"/>
      <c r="BXH153" s="383"/>
      <c r="BXI153" s="383"/>
      <c r="BXJ153" s="383"/>
      <c r="BXK153" s="383"/>
      <c r="BXL153" s="383"/>
      <c r="BXM153" s="383"/>
      <c r="BXN153" s="383"/>
      <c r="BXO153" s="383"/>
      <c r="BXP153" s="383"/>
      <c r="BXQ153" s="383"/>
      <c r="BXR153" s="383"/>
      <c r="BXS153" s="383"/>
      <c r="BXT153" s="383"/>
      <c r="BXU153" s="383"/>
      <c r="BXV153" s="383"/>
      <c r="BXW153" s="383"/>
      <c r="BXX153" s="383"/>
      <c r="BXY153" s="383"/>
      <c r="BXZ153" s="383"/>
      <c r="BYA153" s="383"/>
      <c r="BYB153" s="383"/>
      <c r="BYC153" s="383"/>
      <c r="BYD153" s="383"/>
      <c r="BYE153" s="383"/>
      <c r="BYF153" s="383"/>
      <c r="BYG153" s="383"/>
      <c r="BYH153" s="383"/>
      <c r="BYI153" s="383"/>
      <c r="BYJ153" s="383"/>
      <c r="BYK153" s="383"/>
      <c r="BYL153" s="383"/>
      <c r="BYM153" s="383"/>
      <c r="BYN153" s="383"/>
      <c r="BYO153" s="383"/>
      <c r="BYP153" s="383"/>
      <c r="BYQ153" s="383"/>
      <c r="BYR153" s="383"/>
      <c r="BYS153" s="383"/>
      <c r="BYT153" s="383"/>
      <c r="BYU153" s="383"/>
      <c r="BYV153" s="383"/>
      <c r="BYW153" s="383"/>
      <c r="BYX153" s="383"/>
      <c r="BYY153" s="383"/>
      <c r="BYZ153" s="383"/>
      <c r="BZA153" s="383"/>
      <c r="BZB153" s="383"/>
      <c r="BZC153" s="383"/>
      <c r="BZD153" s="383"/>
      <c r="BZE153" s="383"/>
      <c r="BZF153" s="383"/>
      <c r="BZG153" s="383"/>
      <c r="BZH153" s="383"/>
      <c r="BZI153" s="383"/>
      <c r="BZJ153" s="383"/>
      <c r="BZK153" s="383"/>
      <c r="BZL153" s="383"/>
      <c r="BZM153" s="383"/>
      <c r="BZN153" s="383"/>
      <c r="BZO153" s="383"/>
      <c r="BZP153" s="383"/>
      <c r="BZQ153" s="383"/>
      <c r="BZR153" s="383"/>
      <c r="BZS153" s="383"/>
      <c r="BZT153" s="383"/>
      <c r="BZU153" s="383"/>
      <c r="BZV153" s="383"/>
      <c r="BZW153" s="383"/>
      <c r="BZX153" s="383"/>
      <c r="BZY153" s="383"/>
      <c r="BZZ153" s="383"/>
      <c r="CAA153" s="383"/>
      <c r="CAB153" s="383"/>
      <c r="CAC153" s="383"/>
      <c r="CAD153" s="383"/>
      <c r="CAE153" s="383"/>
      <c r="CAF153" s="383"/>
      <c r="CAG153" s="383"/>
      <c r="CAH153" s="383"/>
      <c r="CAI153" s="383"/>
      <c r="CAJ153" s="383"/>
      <c r="CAK153" s="383"/>
      <c r="CAL153" s="383"/>
      <c r="CAM153" s="383"/>
      <c r="CAN153" s="383"/>
      <c r="CAO153" s="383"/>
      <c r="CAP153" s="383"/>
      <c r="CAQ153" s="383"/>
      <c r="CAR153" s="383"/>
      <c r="CAS153" s="383"/>
      <c r="CAT153" s="383"/>
      <c r="CAU153" s="383"/>
      <c r="CAV153" s="383"/>
      <c r="CAW153" s="383"/>
      <c r="CAX153" s="383"/>
      <c r="CAY153" s="383"/>
      <c r="CAZ153" s="383"/>
      <c r="CBA153" s="383"/>
      <c r="CBB153" s="383"/>
      <c r="CBC153" s="383"/>
      <c r="CBD153" s="383"/>
      <c r="CBE153" s="383"/>
      <c r="CBF153" s="383"/>
      <c r="CBG153" s="383"/>
      <c r="CBH153" s="383"/>
      <c r="CBI153" s="383"/>
      <c r="CBJ153" s="383"/>
      <c r="CBK153" s="383"/>
      <c r="CBL153" s="383"/>
      <c r="CBM153" s="383"/>
      <c r="CBN153" s="383"/>
      <c r="CBO153" s="383"/>
      <c r="CBP153" s="383"/>
      <c r="CBQ153" s="383"/>
      <c r="CBR153" s="383"/>
      <c r="CBS153" s="383"/>
      <c r="CBT153" s="383"/>
      <c r="CBU153" s="383"/>
      <c r="CBV153" s="383"/>
      <c r="CBW153" s="383"/>
      <c r="CBX153" s="383"/>
      <c r="CBY153" s="383"/>
      <c r="CBZ153" s="383"/>
      <c r="CCA153" s="383"/>
      <c r="CCB153" s="383"/>
      <c r="CCC153" s="383"/>
      <c r="CCD153" s="383"/>
      <c r="CCE153" s="383"/>
      <c r="CCF153" s="383"/>
      <c r="CCG153" s="383"/>
      <c r="CCH153" s="383"/>
      <c r="CCI153" s="383"/>
      <c r="CCJ153" s="383"/>
      <c r="CCK153" s="383"/>
      <c r="CCL153" s="383"/>
      <c r="CCM153" s="383"/>
      <c r="CCN153" s="383"/>
      <c r="CCO153" s="383"/>
      <c r="CCP153" s="383"/>
      <c r="CCQ153" s="383"/>
      <c r="CCR153" s="383"/>
      <c r="CCS153" s="383"/>
      <c r="CCT153" s="383"/>
      <c r="CCU153" s="383"/>
      <c r="CCV153" s="383"/>
      <c r="CCW153" s="383"/>
      <c r="CCX153" s="383"/>
      <c r="CCY153" s="383"/>
      <c r="CCZ153" s="383"/>
      <c r="CDA153" s="383"/>
      <c r="CDB153" s="383"/>
      <c r="CDC153" s="383"/>
      <c r="CDD153" s="383"/>
      <c r="CDE153" s="383"/>
      <c r="CDF153" s="383"/>
      <c r="CDG153" s="383"/>
      <c r="CDH153" s="383"/>
      <c r="CDI153" s="383"/>
      <c r="CDJ153" s="383"/>
      <c r="CDK153" s="383"/>
      <c r="CDL153" s="383"/>
      <c r="CDM153" s="383"/>
      <c r="CDN153" s="383"/>
      <c r="CDO153" s="383"/>
      <c r="CDP153" s="383"/>
      <c r="CDQ153" s="383"/>
      <c r="CDR153" s="383"/>
      <c r="CDS153" s="383"/>
      <c r="CDT153" s="383"/>
      <c r="CDU153" s="383"/>
      <c r="CDV153" s="383"/>
      <c r="CDW153" s="383"/>
      <c r="CDX153" s="383"/>
      <c r="CDY153" s="383"/>
      <c r="CDZ153" s="383"/>
      <c r="CEA153" s="383"/>
      <c r="CEB153" s="383"/>
      <c r="CEC153" s="383"/>
      <c r="CED153" s="383"/>
      <c r="CEE153" s="383"/>
      <c r="CEF153" s="383"/>
      <c r="CEG153" s="383"/>
      <c r="CEH153" s="383"/>
      <c r="CEI153" s="383"/>
      <c r="CEJ153" s="383"/>
      <c r="CEK153" s="383"/>
      <c r="CEL153" s="383"/>
      <c r="CEM153" s="383"/>
      <c r="CEN153" s="383"/>
      <c r="CEO153" s="383"/>
      <c r="CEP153" s="383"/>
      <c r="CEQ153" s="383"/>
      <c r="CER153" s="383"/>
      <c r="CES153" s="383"/>
      <c r="CET153" s="383"/>
      <c r="CEU153" s="383"/>
      <c r="CEV153" s="383"/>
      <c r="CEW153" s="383"/>
      <c r="CEX153" s="383"/>
      <c r="CEY153" s="383"/>
      <c r="CEZ153" s="383"/>
      <c r="CFA153" s="383"/>
      <c r="CFB153" s="383"/>
      <c r="CFC153" s="383"/>
      <c r="CFD153" s="383"/>
      <c r="CFE153" s="383"/>
      <c r="CFF153" s="383"/>
      <c r="CFG153" s="383"/>
      <c r="CFH153" s="383"/>
      <c r="CFI153" s="383"/>
      <c r="CFJ153" s="383"/>
      <c r="CFK153" s="383"/>
      <c r="CFL153" s="383"/>
      <c r="CFM153" s="383"/>
      <c r="CFN153" s="383"/>
      <c r="CFO153" s="383"/>
      <c r="CFP153" s="383"/>
      <c r="CFQ153" s="383"/>
      <c r="CFR153" s="383"/>
      <c r="CFS153" s="383"/>
      <c r="CFT153" s="383"/>
      <c r="CFU153" s="383"/>
      <c r="CFV153" s="383"/>
      <c r="CFW153" s="383"/>
      <c r="CFX153" s="383"/>
      <c r="CFY153" s="383"/>
      <c r="CFZ153" s="383"/>
      <c r="CGA153" s="383"/>
      <c r="CGB153" s="383"/>
      <c r="CGC153" s="383"/>
      <c r="CGD153" s="383"/>
      <c r="CGE153" s="383"/>
      <c r="CGF153" s="383"/>
      <c r="CGG153" s="383"/>
      <c r="CGH153" s="383"/>
      <c r="CGI153" s="383"/>
      <c r="CGJ153" s="383"/>
      <c r="CGK153" s="383"/>
      <c r="CGL153" s="383"/>
      <c r="CGM153" s="383"/>
      <c r="CGN153" s="383"/>
      <c r="CGO153" s="383"/>
      <c r="CGP153" s="383"/>
      <c r="CGQ153" s="383"/>
      <c r="CGR153" s="383"/>
      <c r="CGS153" s="383"/>
      <c r="CGT153" s="383"/>
      <c r="CGU153" s="383"/>
      <c r="CGV153" s="383"/>
      <c r="CGW153" s="383"/>
      <c r="CGX153" s="383"/>
      <c r="CGY153" s="383"/>
      <c r="CGZ153" s="383"/>
      <c r="CHA153" s="383"/>
      <c r="CHB153" s="383"/>
      <c r="CHC153" s="383"/>
      <c r="CHD153" s="383"/>
      <c r="CHE153" s="383"/>
      <c r="CHF153" s="383"/>
      <c r="CHG153" s="383"/>
      <c r="CHH153" s="383"/>
      <c r="CHI153" s="383"/>
      <c r="CHJ153" s="383"/>
      <c r="CHK153" s="383"/>
      <c r="CHL153" s="383"/>
      <c r="CHM153" s="383"/>
      <c r="CHN153" s="383"/>
      <c r="CHO153" s="383"/>
      <c r="CHP153" s="383"/>
      <c r="CHQ153" s="383"/>
      <c r="CHR153" s="383"/>
      <c r="CHS153" s="383"/>
      <c r="CHT153" s="383"/>
      <c r="CHU153" s="383"/>
      <c r="CHV153" s="383"/>
      <c r="CHW153" s="383"/>
      <c r="CHX153" s="383"/>
      <c r="CHY153" s="383"/>
      <c r="CHZ153" s="383"/>
      <c r="CIA153" s="383"/>
      <c r="CIB153" s="383"/>
      <c r="CIC153" s="383"/>
      <c r="CID153" s="383"/>
      <c r="CIE153" s="383"/>
      <c r="CIF153" s="383"/>
      <c r="CIG153" s="383"/>
      <c r="CIH153" s="383"/>
      <c r="CII153" s="383"/>
      <c r="CIJ153" s="383"/>
      <c r="CIK153" s="383"/>
      <c r="CIL153" s="383"/>
      <c r="CIM153" s="383"/>
      <c r="CIN153" s="383"/>
      <c r="CIO153" s="383"/>
      <c r="CIP153" s="383"/>
      <c r="CIQ153" s="383"/>
      <c r="CIR153" s="383"/>
      <c r="CIS153" s="383"/>
      <c r="CIT153" s="383"/>
      <c r="CIU153" s="383"/>
      <c r="CIV153" s="383"/>
      <c r="CIW153" s="383"/>
      <c r="CIX153" s="383"/>
      <c r="CIY153" s="383"/>
      <c r="CIZ153" s="383"/>
      <c r="CJA153" s="383"/>
      <c r="CJB153" s="383"/>
      <c r="CJC153" s="383"/>
      <c r="CJD153" s="383"/>
      <c r="CJE153" s="383"/>
      <c r="CJF153" s="383"/>
      <c r="CJG153" s="383"/>
      <c r="CJH153" s="383"/>
      <c r="CJI153" s="383"/>
      <c r="CJJ153" s="383"/>
      <c r="CJK153" s="383"/>
      <c r="CJL153" s="383"/>
      <c r="CJM153" s="383"/>
      <c r="CJN153" s="383"/>
      <c r="CJO153" s="383"/>
      <c r="CJP153" s="383"/>
      <c r="CJQ153" s="383"/>
      <c r="CJR153" s="383"/>
      <c r="CJS153" s="383"/>
      <c r="CJT153" s="383"/>
      <c r="CJU153" s="383"/>
      <c r="CJV153" s="383"/>
      <c r="CJW153" s="383"/>
      <c r="CJX153" s="383"/>
      <c r="CJY153" s="383"/>
      <c r="CJZ153" s="383"/>
      <c r="CKA153" s="383"/>
      <c r="CKB153" s="383"/>
      <c r="CKC153" s="383"/>
      <c r="CKD153" s="383"/>
      <c r="CKE153" s="383"/>
      <c r="CKF153" s="383"/>
      <c r="CKG153" s="383"/>
      <c r="CKH153" s="383"/>
      <c r="CKI153" s="383"/>
      <c r="CKJ153" s="383"/>
      <c r="CKK153" s="383"/>
      <c r="CKL153" s="383"/>
      <c r="CKM153" s="383"/>
      <c r="CKN153" s="383"/>
      <c r="CKO153" s="383"/>
      <c r="CKP153" s="383"/>
      <c r="CKQ153" s="383"/>
      <c r="CKR153" s="383"/>
      <c r="CKS153" s="383"/>
      <c r="CKT153" s="383"/>
      <c r="CKU153" s="383"/>
      <c r="CKV153" s="383"/>
      <c r="CKW153" s="383"/>
      <c r="CKX153" s="383"/>
      <c r="CKY153" s="383"/>
      <c r="CKZ153" s="383"/>
      <c r="CLA153" s="383"/>
      <c r="CLB153" s="383"/>
      <c r="CLC153" s="383"/>
      <c r="CLD153" s="383"/>
      <c r="CLE153" s="383"/>
      <c r="CLF153" s="383"/>
      <c r="CLG153" s="383"/>
      <c r="CLH153" s="383"/>
      <c r="CLI153" s="383"/>
      <c r="CLJ153" s="383"/>
      <c r="CLK153" s="383"/>
      <c r="CLL153" s="383"/>
      <c r="CLM153" s="383"/>
      <c r="CLN153" s="383"/>
      <c r="CLO153" s="383"/>
      <c r="CLP153" s="383"/>
      <c r="CLQ153" s="383"/>
      <c r="CLR153" s="383"/>
      <c r="CLS153" s="383"/>
      <c r="CLT153" s="383"/>
      <c r="CLU153" s="383"/>
      <c r="CLV153" s="383"/>
      <c r="CLW153" s="383"/>
      <c r="CLX153" s="383"/>
      <c r="CLY153" s="383"/>
      <c r="CLZ153" s="383"/>
      <c r="CMA153" s="383"/>
      <c r="CMB153" s="383"/>
      <c r="CMC153" s="383"/>
      <c r="CMD153" s="383"/>
      <c r="CME153" s="383"/>
      <c r="CMF153" s="383"/>
      <c r="CMG153" s="383"/>
      <c r="CMH153" s="383"/>
      <c r="CMI153" s="383"/>
      <c r="CMJ153" s="383"/>
      <c r="CMK153" s="383"/>
      <c r="CML153" s="383"/>
      <c r="CMM153" s="383"/>
      <c r="CMN153" s="383"/>
      <c r="CMO153" s="383"/>
      <c r="CMP153" s="383"/>
      <c r="CMQ153" s="383"/>
      <c r="CMR153" s="383"/>
      <c r="CMS153" s="383"/>
      <c r="CMT153" s="383"/>
      <c r="CMU153" s="383"/>
      <c r="CMV153" s="383"/>
      <c r="CMW153" s="383"/>
      <c r="CMX153" s="383"/>
      <c r="CMY153" s="383"/>
      <c r="CMZ153" s="383"/>
      <c r="CNA153" s="383"/>
      <c r="CNB153" s="383"/>
      <c r="CNC153" s="383"/>
      <c r="CND153" s="383"/>
      <c r="CNE153" s="383"/>
      <c r="CNF153" s="383"/>
      <c r="CNG153" s="383"/>
      <c r="CNH153" s="383"/>
      <c r="CNI153" s="383"/>
      <c r="CNJ153" s="383"/>
      <c r="CNK153" s="383"/>
      <c r="CNL153" s="383"/>
      <c r="CNM153" s="383"/>
      <c r="CNN153" s="383"/>
      <c r="CNO153" s="383"/>
      <c r="CNP153" s="383"/>
      <c r="CNQ153" s="383"/>
      <c r="CNR153" s="383"/>
      <c r="CNS153" s="383"/>
      <c r="CNT153" s="383"/>
      <c r="CNU153" s="383"/>
      <c r="CNV153" s="383"/>
      <c r="CNW153" s="383"/>
      <c r="CNX153" s="383"/>
      <c r="CNY153" s="383"/>
      <c r="CNZ153" s="383"/>
      <c r="COA153" s="383"/>
      <c r="COB153" s="383"/>
      <c r="COC153" s="383"/>
      <c r="COD153" s="383"/>
      <c r="COE153" s="383"/>
      <c r="COF153" s="383"/>
      <c r="COG153" s="383"/>
      <c r="COH153" s="383"/>
      <c r="COI153" s="383"/>
      <c r="COJ153" s="383"/>
      <c r="COK153" s="383"/>
      <c r="COL153" s="383"/>
      <c r="COM153" s="383"/>
      <c r="CON153" s="383"/>
      <c r="COO153" s="383"/>
      <c r="COP153" s="383"/>
      <c r="COQ153" s="383"/>
      <c r="COR153" s="383"/>
      <c r="COS153" s="383"/>
      <c r="COT153" s="383"/>
      <c r="COU153" s="383"/>
      <c r="COV153" s="383"/>
      <c r="COW153" s="383"/>
      <c r="COX153" s="383"/>
      <c r="COY153" s="383"/>
      <c r="COZ153" s="383"/>
      <c r="CPA153" s="383"/>
      <c r="CPB153" s="383"/>
      <c r="CPC153" s="383"/>
      <c r="CPD153" s="383"/>
      <c r="CPE153" s="383"/>
      <c r="CPF153" s="383"/>
      <c r="CPG153" s="383"/>
      <c r="CPH153" s="383"/>
      <c r="CPI153" s="383"/>
      <c r="CPJ153" s="383"/>
      <c r="CPK153" s="383"/>
      <c r="CPL153" s="383"/>
      <c r="CPM153" s="383"/>
      <c r="CPN153" s="383"/>
      <c r="CPO153" s="383"/>
      <c r="CPP153" s="383"/>
      <c r="CPQ153" s="383"/>
      <c r="CPR153" s="383"/>
      <c r="CPS153" s="383"/>
      <c r="CPT153" s="383"/>
      <c r="CPU153" s="383"/>
      <c r="CPV153" s="383"/>
      <c r="CPW153" s="383"/>
      <c r="CPX153" s="383"/>
      <c r="CPY153" s="383"/>
      <c r="CPZ153" s="383"/>
      <c r="CQA153" s="383"/>
      <c r="CQB153" s="383"/>
      <c r="CQC153" s="383"/>
      <c r="CQD153" s="383"/>
      <c r="CQE153" s="383"/>
      <c r="CQF153" s="383"/>
      <c r="CQG153" s="383"/>
      <c r="CQH153" s="383"/>
      <c r="CQI153" s="383"/>
      <c r="CQJ153" s="383"/>
      <c r="CQK153" s="383"/>
      <c r="CQL153" s="383"/>
      <c r="CQM153" s="383"/>
      <c r="CQN153" s="383"/>
      <c r="CQO153" s="383"/>
      <c r="CQP153" s="383"/>
      <c r="CQQ153" s="383"/>
      <c r="CQR153" s="383"/>
      <c r="CQS153" s="383"/>
      <c r="CQT153" s="383"/>
      <c r="CQU153" s="383"/>
      <c r="CQV153" s="383"/>
      <c r="CQW153" s="383"/>
      <c r="CQX153" s="383"/>
      <c r="CQY153" s="383"/>
      <c r="CQZ153" s="383"/>
      <c r="CRA153" s="383"/>
      <c r="CRB153" s="383"/>
      <c r="CRC153" s="383"/>
      <c r="CRD153" s="383"/>
      <c r="CRE153" s="383"/>
      <c r="CRF153" s="383"/>
      <c r="CRG153" s="383"/>
      <c r="CRH153" s="383"/>
      <c r="CRI153" s="383"/>
      <c r="CRJ153" s="383"/>
      <c r="CRK153" s="383"/>
      <c r="CRL153" s="383"/>
      <c r="CRM153" s="383"/>
      <c r="CRN153" s="383"/>
      <c r="CRO153" s="383"/>
      <c r="CRP153" s="383"/>
      <c r="CRQ153" s="383"/>
      <c r="CRR153" s="383"/>
      <c r="CRS153" s="383"/>
      <c r="CRT153" s="383"/>
      <c r="CRU153" s="383"/>
      <c r="CRV153" s="383"/>
      <c r="CRW153" s="383"/>
      <c r="CRX153" s="383"/>
      <c r="CRY153" s="383"/>
      <c r="CRZ153" s="383"/>
      <c r="CSA153" s="383"/>
      <c r="CSB153" s="383"/>
      <c r="CSC153" s="383"/>
      <c r="CSD153" s="383"/>
      <c r="CSE153" s="383"/>
      <c r="CSF153" s="383"/>
      <c r="CSG153" s="383"/>
      <c r="CSH153" s="383"/>
      <c r="CSI153" s="383"/>
      <c r="CSJ153" s="383"/>
      <c r="CSK153" s="383"/>
      <c r="CSL153" s="383"/>
      <c r="CSM153" s="383"/>
      <c r="CSN153" s="383"/>
      <c r="CSO153" s="383"/>
      <c r="CSP153" s="383"/>
      <c r="CSQ153" s="383"/>
      <c r="CSR153" s="383"/>
      <c r="CSS153" s="383"/>
      <c r="CST153" s="383"/>
      <c r="CSU153" s="383"/>
      <c r="CSV153" s="383"/>
      <c r="CSW153" s="383"/>
      <c r="CSX153" s="383"/>
      <c r="CSY153" s="383"/>
      <c r="CSZ153" s="383"/>
      <c r="CTA153" s="383"/>
      <c r="CTB153" s="383"/>
      <c r="CTC153" s="383"/>
      <c r="CTD153" s="383"/>
      <c r="CTE153" s="383"/>
      <c r="CTF153" s="383"/>
      <c r="CTG153" s="383"/>
      <c r="CTH153" s="383"/>
      <c r="CTI153" s="383"/>
      <c r="CTJ153" s="383"/>
      <c r="CTK153" s="383"/>
      <c r="CTL153" s="383"/>
      <c r="CTM153" s="383"/>
      <c r="CTN153" s="383"/>
      <c r="CTO153" s="383"/>
      <c r="CTP153" s="383"/>
      <c r="CTQ153" s="383"/>
      <c r="CTR153" s="383"/>
      <c r="CTS153" s="383"/>
      <c r="CTT153" s="383"/>
      <c r="CTU153" s="383"/>
      <c r="CTV153" s="383"/>
      <c r="CTW153" s="383"/>
      <c r="CTX153" s="383"/>
      <c r="CTY153" s="383"/>
      <c r="CTZ153" s="383"/>
      <c r="CUA153" s="383"/>
      <c r="CUB153" s="383"/>
      <c r="CUC153" s="383"/>
      <c r="CUD153" s="383"/>
      <c r="CUE153" s="383"/>
      <c r="CUF153" s="383"/>
      <c r="CUG153" s="383"/>
      <c r="CUH153" s="383"/>
      <c r="CUI153" s="383"/>
      <c r="CUJ153" s="383"/>
      <c r="CUK153" s="383"/>
      <c r="CUL153" s="383"/>
      <c r="CUM153" s="383"/>
      <c r="CUN153" s="383"/>
      <c r="CUO153" s="383"/>
      <c r="CUP153" s="383"/>
      <c r="CUQ153" s="383"/>
      <c r="CUR153" s="383"/>
      <c r="CUS153" s="383"/>
      <c r="CUT153" s="383"/>
      <c r="CUU153" s="383"/>
      <c r="CUV153" s="383"/>
      <c r="CUW153" s="383"/>
      <c r="CUX153" s="383"/>
      <c r="CUY153" s="383"/>
      <c r="CUZ153" s="383"/>
      <c r="CVA153" s="383"/>
      <c r="CVB153" s="383"/>
      <c r="CVC153" s="383"/>
      <c r="CVD153" s="383"/>
      <c r="CVE153" s="383"/>
      <c r="CVF153" s="383"/>
      <c r="CVG153" s="383"/>
      <c r="CVH153" s="383"/>
      <c r="CVI153" s="383"/>
      <c r="CVJ153" s="383"/>
      <c r="CVK153" s="383"/>
      <c r="CVL153" s="383"/>
      <c r="CVM153" s="383"/>
      <c r="CVN153" s="383"/>
      <c r="CVO153" s="383"/>
      <c r="CVP153" s="383"/>
      <c r="CVQ153" s="383"/>
      <c r="CVR153" s="383"/>
      <c r="CVS153" s="383"/>
      <c r="CVT153" s="383"/>
      <c r="CVU153" s="383"/>
      <c r="CVV153" s="383"/>
      <c r="CVW153" s="383"/>
      <c r="CVX153" s="383"/>
      <c r="CVY153" s="383"/>
      <c r="CVZ153" s="383"/>
      <c r="CWA153" s="383"/>
      <c r="CWB153" s="383"/>
      <c r="CWC153" s="383"/>
      <c r="CWD153" s="383"/>
      <c r="CWE153" s="383"/>
      <c r="CWF153" s="383"/>
      <c r="CWG153" s="383"/>
      <c r="CWH153" s="383"/>
      <c r="CWI153" s="383"/>
      <c r="CWJ153" s="383"/>
      <c r="CWK153" s="383"/>
      <c r="CWL153" s="383"/>
      <c r="CWM153" s="383"/>
      <c r="CWN153" s="383"/>
      <c r="CWO153" s="383"/>
      <c r="CWP153" s="383"/>
      <c r="CWQ153" s="383"/>
      <c r="CWR153" s="383"/>
      <c r="CWS153" s="383"/>
      <c r="CWT153" s="383"/>
      <c r="CWU153" s="383"/>
      <c r="CWV153" s="383"/>
      <c r="CWW153" s="383"/>
      <c r="CWX153" s="383"/>
      <c r="CWY153" s="383"/>
      <c r="CWZ153" s="383"/>
      <c r="CXA153" s="383"/>
      <c r="CXB153" s="383"/>
      <c r="CXC153" s="383"/>
      <c r="CXD153" s="383"/>
      <c r="CXE153" s="383"/>
      <c r="CXF153" s="383"/>
      <c r="CXG153" s="383"/>
      <c r="CXH153" s="383"/>
      <c r="CXI153" s="383"/>
      <c r="CXJ153" s="383"/>
      <c r="CXK153" s="383"/>
      <c r="CXL153" s="383"/>
      <c r="CXM153" s="383"/>
      <c r="CXN153" s="383"/>
      <c r="CXO153" s="383"/>
      <c r="CXP153" s="383"/>
      <c r="CXQ153" s="383"/>
      <c r="CXR153" s="383"/>
      <c r="CXS153" s="383"/>
      <c r="CXT153" s="383"/>
      <c r="CXU153" s="383"/>
      <c r="CXV153" s="383"/>
      <c r="CXW153" s="383"/>
      <c r="CXX153" s="383"/>
      <c r="CXY153" s="383"/>
      <c r="CXZ153" s="383"/>
      <c r="CYA153" s="383"/>
      <c r="CYB153" s="383"/>
      <c r="CYC153" s="383"/>
      <c r="CYD153" s="383"/>
      <c r="CYE153" s="383"/>
      <c r="CYF153" s="383"/>
      <c r="CYG153" s="383"/>
      <c r="CYH153" s="383"/>
      <c r="CYI153" s="383"/>
      <c r="CYJ153" s="383"/>
      <c r="CYK153" s="383"/>
      <c r="CYL153" s="383"/>
      <c r="CYM153" s="383"/>
      <c r="CYN153" s="383"/>
      <c r="CYO153" s="383"/>
      <c r="CYP153" s="383"/>
      <c r="CYQ153" s="383"/>
      <c r="CYR153" s="383"/>
      <c r="CYS153" s="383"/>
      <c r="CYT153" s="383"/>
      <c r="CYU153" s="383"/>
      <c r="CYV153" s="383"/>
      <c r="CYW153" s="383"/>
      <c r="CYX153" s="383"/>
      <c r="CYY153" s="383"/>
      <c r="CYZ153" s="383"/>
      <c r="CZA153" s="383"/>
      <c r="CZB153" s="383"/>
      <c r="CZC153" s="383"/>
      <c r="CZD153" s="383"/>
      <c r="CZE153" s="383"/>
      <c r="CZF153" s="383"/>
      <c r="CZG153" s="383"/>
      <c r="CZH153" s="383"/>
      <c r="CZI153" s="383"/>
      <c r="CZJ153" s="383"/>
      <c r="CZK153" s="383"/>
      <c r="CZL153" s="383"/>
      <c r="CZM153" s="383"/>
      <c r="CZN153" s="383"/>
      <c r="CZO153" s="383"/>
      <c r="CZP153" s="383"/>
      <c r="CZQ153" s="383"/>
      <c r="CZR153" s="383"/>
      <c r="CZS153" s="383"/>
      <c r="CZT153" s="383"/>
      <c r="CZU153" s="383"/>
      <c r="CZV153" s="383"/>
      <c r="CZW153" s="383"/>
      <c r="CZX153" s="383"/>
      <c r="CZY153" s="383"/>
      <c r="CZZ153" s="383"/>
      <c r="DAA153" s="383"/>
      <c r="DAB153" s="383"/>
      <c r="DAC153" s="383"/>
      <c r="DAD153" s="383"/>
      <c r="DAE153" s="383"/>
      <c r="DAF153" s="383"/>
      <c r="DAG153" s="383"/>
      <c r="DAH153" s="383"/>
      <c r="DAI153" s="383"/>
      <c r="DAJ153" s="383"/>
      <c r="DAK153" s="383"/>
      <c r="DAL153" s="383"/>
      <c r="DAM153" s="383"/>
      <c r="DAN153" s="383"/>
      <c r="DAO153" s="383"/>
      <c r="DAP153" s="383"/>
      <c r="DAQ153" s="383"/>
      <c r="DAR153" s="383"/>
      <c r="DAS153" s="383"/>
      <c r="DAT153" s="383"/>
      <c r="DAU153" s="383"/>
      <c r="DAV153" s="383"/>
      <c r="DAW153" s="383"/>
      <c r="DAX153" s="383"/>
      <c r="DAY153" s="383"/>
      <c r="DAZ153" s="383"/>
      <c r="DBA153" s="383"/>
      <c r="DBB153" s="383"/>
      <c r="DBC153" s="383"/>
      <c r="DBD153" s="383"/>
      <c r="DBE153" s="383"/>
      <c r="DBF153" s="383"/>
      <c r="DBG153" s="383"/>
      <c r="DBH153" s="383"/>
      <c r="DBI153" s="383"/>
      <c r="DBJ153" s="383"/>
      <c r="DBK153" s="383"/>
      <c r="DBL153" s="383"/>
      <c r="DBM153" s="383"/>
      <c r="DBN153" s="383"/>
      <c r="DBO153" s="383"/>
      <c r="DBP153" s="383"/>
      <c r="DBQ153" s="383"/>
      <c r="DBR153" s="383"/>
      <c r="DBS153" s="383"/>
      <c r="DBT153" s="383"/>
      <c r="DBU153" s="383"/>
      <c r="DBV153" s="383"/>
      <c r="DBW153" s="383"/>
      <c r="DBX153" s="383"/>
      <c r="DBY153" s="383"/>
      <c r="DBZ153" s="383"/>
      <c r="DCA153" s="383"/>
      <c r="DCB153" s="383"/>
      <c r="DCC153" s="383"/>
      <c r="DCD153" s="383"/>
      <c r="DCE153" s="383"/>
      <c r="DCF153" s="383"/>
      <c r="DCG153" s="383"/>
      <c r="DCH153" s="383"/>
      <c r="DCI153" s="383"/>
      <c r="DCJ153" s="383"/>
      <c r="DCK153" s="383"/>
      <c r="DCL153" s="383"/>
      <c r="DCM153" s="383"/>
      <c r="DCN153" s="383"/>
      <c r="DCO153" s="383"/>
      <c r="DCP153" s="383"/>
      <c r="DCQ153" s="383"/>
      <c r="DCR153" s="383"/>
      <c r="DCS153" s="383"/>
      <c r="DCT153" s="383"/>
      <c r="DCU153" s="383"/>
      <c r="DCV153" s="383"/>
      <c r="DCW153" s="383"/>
      <c r="DCX153" s="383"/>
      <c r="DCY153" s="383"/>
      <c r="DCZ153" s="383"/>
      <c r="DDA153" s="383"/>
      <c r="DDB153" s="383"/>
      <c r="DDC153" s="383"/>
      <c r="DDD153" s="383"/>
      <c r="DDE153" s="383"/>
      <c r="DDF153" s="383"/>
      <c r="DDG153" s="383"/>
      <c r="DDH153" s="383"/>
      <c r="DDI153" s="383"/>
      <c r="DDJ153" s="383"/>
      <c r="DDK153" s="383"/>
      <c r="DDL153" s="383"/>
      <c r="DDM153" s="383"/>
      <c r="DDN153" s="383"/>
      <c r="DDO153" s="383"/>
      <c r="DDP153" s="383"/>
      <c r="DDQ153" s="383"/>
      <c r="DDR153" s="383"/>
      <c r="DDS153" s="383"/>
      <c r="DDT153" s="383"/>
      <c r="DDU153" s="383"/>
      <c r="DDV153" s="383"/>
      <c r="DDW153" s="383"/>
      <c r="DDX153" s="383"/>
      <c r="DDY153" s="383"/>
      <c r="DDZ153" s="383"/>
      <c r="DEA153" s="383"/>
      <c r="DEB153" s="383"/>
      <c r="DEC153" s="383"/>
      <c r="DED153" s="383"/>
      <c r="DEE153" s="383"/>
      <c r="DEF153" s="383"/>
      <c r="DEG153" s="383"/>
      <c r="DEH153" s="383"/>
      <c r="DEI153" s="383"/>
      <c r="DEJ153" s="383"/>
      <c r="DEK153" s="383"/>
      <c r="DEL153" s="383"/>
      <c r="DEM153" s="383"/>
      <c r="DEN153" s="383"/>
      <c r="DEO153" s="383"/>
      <c r="DEP153" s="383"/>
      <c r="DEQ153" s="383"/>
      <c r="DER153" s="383"/>
      <c r="DES153" s="383"/>
      <c r="DET153" s="383"/>
      <c r="DEU153" s="383"/>
      <c r="DEV153" s="383"/>
      <c r="DEW153" s="383"/>
      <c r="DEX153" s="383"/>
      <c r="DEY153" s="383"/>
      <c r="DEZ153" s="383"/>
      <c r="DFA153" s="383"/>
      <c r="DFB153" s="383"/>
      <c r="DFC153" s="383"/>
      <c r="DFD153" s="383"/>
      <c r="DFE153" s="383"/>
      <c r="DFF153" s="383"/>
      <c r="DFG153" s="383"/>
      <c r="DFH153" s="383"/>
      <c r="DFI153" s="383"/>
      <c r="DFJ153" s="383"/>
      <c r="DFK153" s="383"/>
      <c r="DFL153" s="383"/>
      <c r="DFM153" s="383"/>
      <c r="DFN153" s="383"/>
      <c r="DFO153" s="383"/>
      <c r="DFP153" s="383"/>
      <c r="DFQ153" s="383"/>
      <c r="DFR153" s="383"/>
      <c r="DFS153" s="383"/>
      <c r="DFT153" s="383"/>
      <c r="DFU153" s="383"/>
      <c r="DFV153" s="383"/>
      <c r="DFW153" s="383"/>
      <c r="DFX153" s="383"/>
      <c r="DFY153" s="383"/>
      <c r="DFZ153" s="383"/>
      <c r="DGA153" s="383"/>
      <c r="DGB153" s="383"/>
      <c r="DGC153" s="383"/>
      <c r="DGD153" s="383"/>
      <c r="DGE153" s="383"/>
      <c r="DGF153" s="383"/>
      <c r="DGG153" s="383"/>
      <c r="DGH153" s="383"/>
      <c r="DGI153" s="383"/>
      <c r="DGJ153" s="383"/>
      <c r="DGK153" s="383"/>
      <c r="DGL153" s="383"/>
      <c r="DGM153" s="383"/>
      <c r="DGN153" s="383"/>
      <c r="DGO153" s="383"/>
      <c r="DGP153" s="383"/>
      <c r="DGQ153" s="383"/>
      <c r="DGR153" s="383"/>
      <c r="DGS153" s="383"/>
      <c r="DGT153" s="383"/>
      <c r="DGU153" s="383"/>
      <c r="DGV153" s="383"/>
      <c r="DGW153" s="383"/>
      <c r="DGX153" s="383"/>
      <c r="DGY153" s="383"/>
      <c r="DGZ153" s="383"/>
      <c r="DHA153" s="383"/>
      <c r="DHB153" s="383"/>
      <c r="DHC153" s="383"/>
      <c r="DHD153" s="383"/>
      <c r="DHE153" s="383"/>
      <c r="DHF153" s="383"/>
      <c r="DHG153" s="383"/>
      <c r="DHH153" s="383"/>
      <c r="DHI153" s="383"/>
      <c r="DHJ153" s="383"/>
      <c r="DHK153" s="383"/>
      <c r="DHL153" s="383"/>
      <c r="DHM153" s="383"/>
      <c r="DHN153" s="383"/>
      <c r="DHO153" s="383"/>
      <c r="DHP153" s="383"/>
      <c r="DHQ153" s="383"/>
      <c r="DHR153" s="383"/>
      <c r="DHS153" s="383"/>
      <c r="DHT153" s="383"/>
      <c r="DHU153" s="383"/>
      <c r="DHV153" s="383"/>
      <c r="DHW153" s="383"/>
      <c r="DHX153" s="383"/>
      <c r="DHY153" s="383"/>
      <c r="DHZ153" s="383"/>
      <c r="DIA153" s="383"/>
      <c r="DIB153" s="383"/>
      <c r="DIC153" s="383"/>
      <c r="DID153" s="383"/>
      <c r="DIE153" s="383"/>
      <c r="DIF153" s="383"/>
      <c r="DIG153" s="383"/>
      <c r="DIH153" s="383"/>
      <c r="DII153" s="383"/>
      <c r="DIJ153" s="383"/>
      <c r="DIK153" s="383"/>
      <c r="DIL153" s="383"/>
      <c r="DIM153" s="383"/>
      <c r="DIN153" s="383"/>
      <c r="DIO153" s="383"/>
      <c r="DIP153" s="383"/>
      <c r="DIQ153" s="383"/>
      <c r="DIR153" s="383"/>
      <c r="DIS153" s="383"/>
      <c r="DIT153" s="383"/>
      <c r="DIU153" s="383"/>
      <c r="DIV153" s="383"/>
      <c r="DIW153" s="383"/>
      <c r="DIX153" s="383"/>
      <c r="DIY153" s="383"/>
      <c r="DIZ153" s="383"/>
      <c r="DJA153" s="383"/>
      <c r="DJB153" s="383"/>
      <c r="DJC153" s="383"/>
      <c r="DJD153" s="383"/>
      <c r="DJE153" s="383"/>
      <c r="DJF153" s="383"/>
      <c r="DJG153" s="383"/>
      <c r="DJH153" s="383"/>
      <c r="DJI153" s="383"/>
      <c r="DJJ153" s="383"/>
      <c r="DJK153" s="383"/>
      <c r="DJL153" s="383"/>
      <c r="DJM153" s="383"/>
      <c r="DJN153" s="383"/>
      <c r="DJO153" s="383"/>
      <c r="DJP153" s="383"/>
      <c r="DJQ153" s="383"/>
      <c r="DJR153" s="383"/>
      <c r="DJS153" s="383"/>
      <c r="DJT153" s="383"/>
      <c r="DJU153" s="383"/>
      <c r="DJV153" s="383"/>
      <c r="DJW153" s="383"/>
      <c r="DJX153" s="383"/>
      <c r="DJY153" s="383"/>
      <c r="DJZ153" s="383"/>
      <c r="DKA153" s="383"/>
      <c r="DKB153" s="383"/>
      <c r="DKC153" s="383"/>
      <c r="DKD153" s="383"/>
      <c r="DKE153" s="383"/>
      <c r="DKF153" s="383"/>
      <c r="DKG153" s="383"/>
      <c r="DKH153" s="383"/>
      <c r="DKI153" s="383"/>
      <c r="DKJ153" s="383"/>
      <c r="DKK153" s="383"/>
      <c r="DKL153" s="383"/>
      <c r="DKM153" s="383"/>
      <c r="DKN153" s="383"/>
      <c r="DKO153" s="383"/>
      <c r="DKP153" s="383"/>
      <c r="DKQ153" s="383"/>
      <c r="DKR153" s="383"/>
      <c r="DKS153" s="383"/>
      <c r="DKT153" s="383"/>
      <c r="DKU153" s="383"/>
      <c r="DKV153" s="383"/>
      <c r="DKW153" s="383"/>
      <c r="DKX153" s="383"/>
      <c r="DKY153" s="383"/>
      <c r="DKZ153" s="383"/>
      <c r="DLA153" s="383"/>
      <c r="DLB153" s="383"/>
      <c r="DLC153" s="383"/>
      <c r="DLD153" s="383"/>
      <c r="DLE153" s="383"/>
      <c r="DLF153" s="383"/>
      <c r="DLG153" s="383"/>
      <c r="DLH153" s="383"/>
      <c r="DLI153" s="383"/>
      <c r="DLJ153" s="383"/>
      <c r="DLK153" s="383"/>
      <c r="DLL153" s="383"/>
      <c r="DLM153" s="383"/>
      <c r="DLN153" s="383"/>
      <c r="DLO153" s="383"/>
      <c r="DLP153" s="383"/>
      <c r="DLQ153" s="383"/>
      <c r="DLR153" s="383"/>
      <c r="DLS153" s="383"/>
      <c r="DLT153" s="383"/>
      <c r="DLU153" s="383"/>
      <c r="DLV153" s="383"/>
      <c r="DLW153" s="383"/>
      <c r="DLX153" s="383"/>
      <c r="DLY153" s="383"/>
      <c r="DLZ153" s="383"/>
      <c r="DMA153" s="383"/>
      <c r="DMB153" s="383"/>
      <c r="DMC153" s="383"/>
      <c r="DMD153" s="383"/>
      <c r="DME153" s="383"/>
      <c r="DMF153" s="383"/>
      <c r="DMG153" s="383"/>
      <c r="DMH153" s="383"/>
      <c r="DMI153" s="383"/>
      <c r="DMJ153" s="383"/>
      <c r="DMK153" s="383"/>
      <c r="DML153" s="383"/>
      <c r="DMM153" s="383"/>
      <c r="DMN153" s="383"/>
      <c r="DMO153" s="383"/>
      <c r="DMP153" s="383"/>
      <c r="DMQ153" s="383"/>
      <c r="DMR153" s="383"/>
      <c r="DMS153" s="383"/>
      <c r="DMT153" s="383"/>
      <c r="DMU153" s="383"/>
      <c r="DMV153" s="383"/>
      <c r="DMW153" s="383"/>
      <c r="DMX153" s="383"/>
      <c r="DMY153" s="383"/>
      <c r="DMZ153" s="383"/>
      <c r="DNA153" s="383"/>
      <c r="DNB153" s="383"/>
      <c r="DNC153" s="383"/>
      <c r="DND153" s="383"/>
      <c r="DNE153" s="383"/>
      <c r="DNF153" s="383"/>
      <c r="DNG153" s="383"/>
      <c r="DNH153" s="383"/>
      <c r="DNI153" s="383"/>
      <c r="DNJ153" s="383"/>
      <c r="DNK153" s="383"/>
      <c r="DNL153" s="383"/>
      <c r="DNM153" s="383"/>
      <c r="DNN153" s="383"/>
      <c r="DNO153" s="383"/>
      <c r="DNP153" s="383"/>
      <c r="DNQ153" s="383"/>
      <c r="DNR153" s="383"/>
      <c r="DNS153" s="383"/>
      <c r="DNT153" s="383"/>
      <c r="DNU153" s="383"/>
      <c r="DNV153" s="383"/>
      <c r="DNW153" s="383"/>
      <c r="DNX153" s="383"/>
      <c r="DNY153" s="383"/>
      <c r="DNZ153" s="383"/>
      <c r="DOA153" s="383"/>
      <c r="DOB153" s="383"/>
      <c r="DOC153" s="383"/>
      <c r="DOD153" s="383"/>
      <c r="DOE153" s="383"/>
      <c r="DOF153" s="383"/>
      <c r="DOG153" s="383"/>
      <c r="DOH153" s="383"/>
      <c r="DOI153" s="383"/>
      <c r="DOJ153" s="383"/>
      <c r="DOK153" s="383"/>
      <c r="DOL153" s="383"/>
      <c r="DOM153" s="383"/>
      <c r="DON153" s="383"/>
      <c r="DOO153" s="383"/>
      <c r="DOP153" s="383"/>
      <c r="DOQ153" s="383"/>
      <c r="DOR153" s="383"/>
      <c r="DOS153" s="383"/>
      <c r="DOT153" s="383"/>
      <c r="DOU153" s="383"/>
      <c r="DOV153" s="383"/>
      <c r="DOW153" s="383"/>
      <c r="DOX153" s="383"/>
      <c r="DOY153" s="383"/>
      <c r="DOZ153" s="383"/>
      <c r="DPA153" s="383"/>
      <c r="DPB153" s="383"/>
      <c r="DPC153" s="383"/>
      <c r="DPD153" s="383"/>
      <c r="DPE153" s="383"/>
      <c r="DPF153" s="383"/>
      <c r="DPG153" s="383"/>
      <c r="DPH153" s="383"/>
      <c r="DPI153" s="383"/>
      <c r="DPJ153" s="383"/>
      <c r="DPK153" s="383"/>
      <c r="DPL153" s="383"/>
      <c r="DPM153" s="383"/>
      <c r="DPN153" s="383"/>
      <c r="DPO153" s="383"/>
      <c r="DPP153" s="383"/>
      <c r="DPQ153" s="383"/>
      <c r="DPR153" s="383"/>
      <c r="DPS153" s="383"/>
      <c r="DPT153" s="383"/>
      <c r="DPU153" s="383"/>
      <c r="DPV153" s="383"/>
      <c r="DPW153" s="383"/>
      <c r="DPX153" s="383"/>
      <c r="DPY153" s="383"/>
      <c r="DPZ153" s="383"/>
      <c r="DQA153" s="383"/>
      <c r="DQB153" s="383"/>
      <c r="DQC153" s="383"/>
      <c r="DQD153" s="383"/>
      <c r="DQE153" s="383"/>
      <c r="DQF153" s="383"/>
      <c r="DQG153" s="383"/>
      <c r="DQH153" s="383"/>
      <c r="DQI153" s="383"/>
      <c r="DQJ153" s="383"/>
      <c r="DQK153" s="383"/>
      <c r="DQL153" s="383"/>
      <c r="DQM153" s="383"/>
      <c r="DQN153" s="383"/>
      <c r="DQO153" s="383"/>
      <c r="DQP153" s="383"/>
      <c r="DQQ153" s="383"/>
      <c r="DQR153" s="383"/>
      <c r="DQS153" s="383"/>
      <c r="DQT153" s="383"/>
      <c r="DQU153" s="383"/>
      <c r="DQV153" s="383"/>
      <c r="DQW153" s="383"/>
      <c r="DQX153" s="383"/>
      <c r="DQY153" s="383"/>
      <c r="DQZ153" s="383"/>
      <c r="DRA153" s="383"/>
      <c r="DRB153" s="383"/>
      <c r="DRC153" s="383"/>
      <c r="DRD153" s="383"/>
      <c r="DRE153" s="383"/>
      <c r="DRF153" s="383"/>
      <c r="DRG153" s="383"/>
      <c r="DRH153" s="383"/>
      <c r="DRI153" s="383"/>
      <c r="DRJ153" s="383"/>
      <c r="DRK153" s="383"/>
      <c r="DRL153" s="383"/>
      <c r="DRM153" s="383"/>
      <c r="DRN153" s="383"/>
      <c r="DRO153" s="383"/>
      <c r="DRP153" s="383"/>
      <c r="DRQ153" s="383"/>
      <c r="DRR153" s="383"/>
      <c r="DRS153" s="383"/>
      <c r="DRT153" s="383"/>
      <c r="DRU153" s="383"/>
      <c r="DRV153" s="383"/>
      <c r="DRW153" s="383"/>
      <c r="DRX153" s="383"/>
      <c r="DRY153" s="383"/>
      <c r="DRZ153" s="383"/>
      <c r="DSA153" s="383"/>
      <c r="DSB153" s="383"/>
      <c r="DSC153" s="383"/>
      <c r="DSD153" s="383"/>
      <c r="DSE153" s="383"/>
      <c r="DSF153" s="383"/>
      <c r="DSG153" s="383"/>
      <c r="DSH153" s="383"/>
      <c r="DSI153" s="383"/>
      <c r="DSJ153" s="383"/>
      <c r="DSK153" s="383"/>
      <c r="DSL153" s="383"/>
      <c r="DSM153" s="383"/>
      <c r="DSN153" s="383"/>
      <c r="DSO153" s="383"/>
      <c r="DSP153" s="383"/>
      <c r="DSQ153" s="383"/>
      <c r="DSR153" s="383"/>
      <c r="DSS153" s="383"/>
      <c r="DST153" s="383"/>
      <c r="DSU153" s="383"/>
      <c r="DSV153" s="383"/>
      <c r="DSW153" s="383"/>
      <c r="DSX153" s="383"/>
      <c r="DSY153" s="383"/>
      <c r="DSZ153" s="383"/>
      <c r="DTA153" s="383"/>
      <c r="DTB153" s="383"/>
      <c r="DTC153" s="383"/>
      <c r="DTD153" s="383"/>
      <c r="DTE153" s="383"/>
      <c r="DTF153" s="383"/>
      <c r="DTG153" s="383"/>
      <c r="DTH153" s="383"/>
      <c r="DTI153" s="383"/>
      <c r="DTJ153" s="383"/>
      <c r="DTK153" s="383"/>
      <c r="DTL153" s="383"/>
      <c r="DTM153" s="383"/>
      <c r="DTN153" s="383"/>
      <c r="DTO153" s="383"/>
      <c r="DTP153" s="383"/>
      <c r="DTQ153" s="383"/>
      <c r="DTR153" s="383"/>
      <c r="DTS153" s="383"/>
      <c r="DTT153" s="383"/>
      <c r="DTU153" s="383"/>
      <c r="DTV153" s="383"/>
      <c r="DTW153" s="383"/>
      <c r="DTX153" s="383"/>
      <c r="DTY153" s="383"/>
      <c r="DTZ153" s="383"/>
      <c r="DUA153" s="383"/>
      <c r="DUB153" s="383"/>
      <c r="DUC153" s="383"/>
      <c r="DUD153" s="383"/>
      <c r="DUE153" s="383"/>
      <c r="DUF153" s="383"/>
      <c r="DUG153" s="383"/>
      <c r="DUH153" s="383"/>
      <c r="DUI153" s="383"/>
      <c r="DUJ153" s="383"/>
      <c r="DUK153" s="383"/>
      <c r="DUL153" s="383"/>
      <c r="DUM153" s="383"/>
      <c r="DUN153" s="383"/>
      <c r="DUO153" s="383"/>
      <c r="DUP153" s="383"/>
      <c r="DUQ153" s="383"/>
      <c r="DUR153" s="383"/>
      <c r="DUS153" s="383"/>
      <c r="DUT153" s="383"/>
      <c r="DUU153" s="383"/>
      <c r="DUV153" s="383"/>
      <c r="DUW153" s="383"/>
      <c r="DUX153" s="383"/>
      <c r="DUY153" s="383"/>
      <c r="DUZ153" s="383"/>
      <c r="DVA153" s="383"/>
      <c r="DVB153" s="383"/>
      <c r="DVC153" s="383"/>
      <c r="DVD153" s="383"/>
      <c r="DVE153" s="383"/>
      <c r="DVF153" s="383"/>
      <c r="DVG153" s="383"/>
      <c r="DVH153" s="383"/>
      <c r="DVI153" s="383"/>
      <c r="DVJ153" s="383"/>
      <c r="DVK153" s="383"/>
      <c r="DVL153" s="383"/>
      <c r="DVM153" s="383"/>
      <c r="DVN153" s="383"/>
      <c r="DVO153" s="383"/>
      <c r="DVP153" s="383"/>
      <c r="DVQ153" s="383"/>
      <c r="DVR153" s="383"/>
      <c r="DVS153" s="383"/>
      <c r="DVT153" s="383"/>
      <c r="DVU153" s="383"/>
      <c r="DVV153" s="383"/>
      <c r="DVW153" s="383"/>
      <c r="DVX153" s="383"/>
      <c r="DVY153" s="383"/>
      <c r="DVZ153" s="383"/>
      <c r="DWA153" s="383"/>
      <c r="DWB153" s="383"/>
      <c r="DWC153" s="383"/>
      <c r="DWD153" s="383"/>
      <c r="DWE153" s="383"/>
      <c r="DWF153" s="383"/>
      <c r="DWG153" s="383"/>
      <c r="DWH153" s="383"/>
      <c r="DWI153" s="383"/>
      <c r="DWJ153" s="383"/>
      <c r="DWK153" s="383"/>
      <c r="DWL153" s="383"/>
      <c r="DWM153" s="383"/>
      <c r="DWN153" s="383"/>
      <c r="DWO153" s="383"/>
      <c r="DWP153" s="383"/>
      <c r="DWQ153" s="383"/>
      <c r="DWR153" s="383"/>
      <c r="DWS153" s="383"/>
      <c r="DWT153" s="383"/>
      <c r="DWU153" s="383"/>
      <c r="DWV153" s="383"/>
      <c r="DWW153" s="383"/>
      <c r="DWX153" s="383"/>
      <c r="DWY153" s="383"/>
      <c r="DWZ153" s="383"/>
      <c r="DXA153" s="383"/>
      <c r="DXB153" s="383"/>
      <c r="DXC153" s="383"/>
      <c r="DXD153" s="383"/>
      <c r="DXE153" s="383"/>
      <c r="DXF153" s="383"/>
      <c r="DXG153" s="383"/>
      <c r="DXH153" s="383"/>
      <c r="DXI153" s="383"/>
      <c r="DXJ153" s="383"/>
      <c r="DXK153" s="383"/>
      <c r="DXL153" s="383"/>
      <c r="DXM153" s="383"/>
      <c r="DXN153" s="383"/>
      <c r="DXO153" s="383"/>
      <c r="DXP153" s="383"/>
      <c r="DXQ153" s="383"/>
      <c r="DXR153" s="383"/>
      <c r="DXS153" s="383"/>
      <c r="DXT153" s="383"/>
      <c r="DXU153" s="383"/>
      <c r="DXV153" s="383"/>
      <c r="DXW153" s="383"/>
      <c r="DXX153" s="383"/>
      <c r="DXY153" s="383"/>
      <c r="DXZ153" s="383"/>
      <c r="DYA153" s="383"/>
      <c r="DYB153" s="383"/>
      <c r="DYC153" s="383"/>
      <c r="DYD153" s="383"/>
      <c r="DYE153" s="383"/>
      <c r="DYF153" s="383"/>
      <c r="DYG153" s="383"/>
      <c r="DYH153" s="383"/>
      <c r="DYI153" s="383"/>
      <c r="DYJ153" s="383"/>
      <c r="DYK153" s="383"/>
      <c r="DYL153" s="383"/>
      <c r="DYM153" s="383"/>
      <c r="DYN153" s="383"/>
      <c r="DYO153" s="383"/>
      <c r="DYP153" s="383"/>
      <c r="DYQ153" s="383"/>
      <c r="DYR153" s="383"/>
      <c r="DYS153" s="383"/>
      <c r="DYT153" s="383"/>
      <c r="DYU153" s="383"/>
      <c r="DYV153" s="383"/>
      <c r="DYW153" s="383"/>
      <c r="DYX153" s="383"/>
      <c r="DYY153" s="383"/>
      <c r="DYZ153" s="383"/>
      <c r="DZA153" s="383"/>
      <c r="DZB153" s="383"/>
      <c r="DZC153" s="383"/>
      <c r="DZD153" s="383"/>
      <c r="DZE153" s="383"/>
      <c r="DZF153" s="383"/>
      <c r="DZG153" s="383"/>
      <c r="DZH153" s="383"/>
      <c r="DZI153" s="383"/>
      <c r="DZJ153" s="383"/>
      <c r="DZK153" s="383"/>
      <c r="DZL153" s="383"/>
      <c r="DZM153" s="383"/>
      <c r="DZN153" s="383"/>
      <c r="DZO153" s="383"/>
      <c r="DZP153" s="383"/>
      <c r="DZQ153" s="383"/>
      <c r="DZR153" s="383"/>
      <c r="DZS153" s="383"/>
      <c r="DZT153" s="383"/>
      <c r="DZU153" s="383"/>
      <c r="DZV153" s="383"/>
      <c r="DZW153" s="383"/>
      <c r="DZX153" s="383"/>
      <c r="DZY153" s="383"/>
      <c r="DZZ153" s="383"/>
      <c r="EAA153" s="383"/>
      <c r="EAB153" s="383"/>
      <c r="EAC153" s="383"/>
      <c r="EAD153" s="383"/>
      <c r="EAE153" s="383"/>
      <c r="EAF153" s="383"/>
      <c r="EAG153" s="383"/>
      <c r="EAH153" s="383"/>
      <c r="EAI153" s="383"/>
      <c r="EAJ153" s="383"/>
      <c r="EAK153" s="383"/>
      <c r="EAL153" s="383"/>
      <c r="EAM153" s="383"/>
      <c r="EAN153" s="383"/>
      <c r="EAO153" s="383"/>
      <c r="EAP153" s="383"/>
      <c r="EAQ153" s="383"/>
      <c r="EAR153" s="383"/>
      <c r="EAS153" s="383"/>
      <c r="EAT153" s="383"/>
      <c r="EAU153" s="383"/>
      <c r="EAV153" s="383"/>
      <c r="EAW153" s="383"/>
      <c r="EAX153" s="383"/>
      <c r="EAY153" s="383"/>
      <c r="EAZ153" s="383"/>
      <c r="EBA153" s="383"/>
      <c r="EBB153" s="383"/>
      <c r="EBC153" s="383"/>
      <c r="EBD153" s="383"/>
      <c r="EBE153" s="383"/>
      <c r="EBF153" s="383"/>
      <c r="EBG153" s="383"/>
      <c r="EBH153" s="383"/>
      <c r="EBI153" s="383"/>
      <c r="EBJ153" s="383"/>
      <c r="EBK153" s="383"/>
      <c r="EBL153" s="383"/>
      <c r="EBM153" s="383"/>
      <c r="EBN153" s="383"/>
      <c r="EBO153" s="383"/>
      <c r="EBP153" s="383"/>
      <c r="EBQ153" s="383"/>
      <c r="EBR153" s="383"/>
      <c r="EBS153" s="383"/>
      <c r="EBT153" s="383"/>
      <c r="EBU153" s="383"/>
      <c r="EBV153" s="383"/>
      <c r="EBW153" s="383"/>
      <c r="EBX153" s="383"/>
      <c r="EBY153" s="383"/>
      <c r="EBZ153" s="383"/>
      <c r="ECA153" s="383"/>
      <c r="ECB153" s="383"/>
      <c r="ECC153" s="383"/>
      <c r="ECD153" s="383"/>
      <c r="ECE153" s="383"/>
      <c r="ECF153" s="383"/>
      <c r="ECG153" s="383"/>
      <c r="ECH153" s="383"/>
      <c r="ECI153" s="383"/>
      <c r="ECJ153" s="383"/>
      <c r="ECK153" s="383"/>
      <c r="ECL153" s="383"/>
      <c r="ECM153" s="383"/>
      <c r="ECN153" s="383"/>
      <c r="ECO153" s="383"/>
      <c r="ECP153" s="383"/>
      <c r="ECQ153" s="383"/>
      <c r="ECR153" s="383"/>
      <c r="ECS153" s="383"/>
      <c r="ECT153" s="383"/>
      <c r="ECU153" s="383"/>
      <c r="ECV153" s="383"/>
      <c r="ECW153" s="383"/>
      <c r="ECX153" s="383"/>
      <c r="ECY153" s="383"/>
      <c r="ECZ153" s="383"/>
      <c r="EDA153" s="383"/>
      <c r="EDB153" s="383"/>
      <c r="EDC153" s="383"/>
      <c r="EDD153" s="383"/>
      <c r="EDE153" s="383"/>
      <c r="EDF153" s="383"/>
      <c r="EDG153" s="383"/>
      <c r="EDH153" s="383"/>
      <c r="EDI153" s="383"/>
      <c r="EDJ153" s="383"/>
      <c r="EDK153" s="383"/>
      <c r="EDL153" s="383"/>
      <c r="EDM153" s="383"/>
      <c r="EDN153" s="383"/>
      <c r="EDO153" s="383"/>
      <c r="EDP153" s="383"/>
      <c r="EDQ153" s="383"/>
      <c r="EDR153" s="383"/>
      <c r="EDS153" s="383"/>
      <c r="EDT153" s="383"/>
      <c r="EDU153" s="383"/>
      <c r="EDV153" s="383"/>
      <c r="EDW153" s="383"/>
      <c r="EDX153" s="383"/>
      <c r="EDY153" s="383"/>
      <c r="EDZ153" s="383"/>
      <c r="EEA153" s="383"/>
      <c r="EEB153" s="383"/>
      <c r="EEC153" s="383"/>
      <c r="EED153" s="383"/>
      <c r="EEE153" s="383"/>
      <c r="EEF153" s="383"/>
      <c r="EEG153" s="383"/>
      <c r="EEH153" s="383"/>
      <c r="EEI153" s="383"/>
      <c r="EEJ153" s="383"/>
      <c r="EEK153" s="383"/>
      <c r="EEL153" s="383"/>
      <c r="EEM153" s="383"/>
      <c r="EEN153" s="383"/>
      <c r="EEO153" s="383"/>
      <c r="EEP153" s="383"/>
      <c r="EEQ153" s="383"/>
      <c r="EER153" s="383"/>
      <c r="EES153" s="383"/>
      <c r="EET153" s="383"/>
      <c r="EEU153" s="383"/>
      <c r="EEV153" s="383"/>
      <c r="EEW153" s="383"/>
      <c r="EEX153" s="383"/>
      <c r="EEY153" s="383"/>
      <c r="EEZ153" s="383"/>
      <c r="EFA153" s="383"/>
      <c r="EFB153" s="383"/>
      <c r="EFC153" s="383"/>
      <c r="EFD153" s="383"/>
      <c r="EFE153" s="383"/>
      <c r="EFF153" s="383"/>
      <c r="EFG153" s="383"/>
      <c r="EFH153" s="383"/>
      <c r="EFI153" s="383"/>
      <c r="EFJ153" s="383"/>
      <c r="EFK153" s="383"/>
      <c r="EFL153" s="383"/>
      <c r="EFM153" s="383"/>
      <c r="EFN153" s="383"/>
      <c r="EFO153" s="383"/>
      <c r="EFP153" s="383"/>
      <c r="EFQ153" s="383"/>
      <c r="EFR153" s="383"/>
      <c r="EFS153" s="383"/>
      <c r="EFT153" s="383"/>
      <c r="EFU153" s="383"/>
      <c r="EFV153" s="383"/>
      <c r="EFW153" s="383"/>
      <c r="EFX153" s="383"/>
      <c r="EFY153" s="383"/>
      <c r="EFZ153" s="383"/>
      <c r="EGA153" s="383"/>
      <c r="EGB153" s="383"/>
      <c r="EGC153" s="383"/>
      <c r="EGD153" s="383"/>
      <c r="EGE153" s="383"/>
      <c r="EGF153" s="383"/>
      <c r="EGG153" s="383"/>
      <c r="EGH153" s="383"/>
      <c r="EGI153" s="383"/>
      <c r="EGJ153" s="383"/>
      <c r="EGK153" s="383"/>
      <c r="EGL153" s="383"/>
      <c r="EGM153" s="383"/>
      <c r="EGN153" s="383"/>
      <c r="EGO153" s="383"/>
      <c r="EGP153" s="383"/>
      <c r="EGQ153" s="383"/>
      <c r="EGR153" s="383"/>
      <c r="EGS153" s="383"/>
      <c r="EGT153" s="383"/>
      <c r="EGU153" s="383"/>
      <c r="EGV153" s="383"/>
      <c r="EGW153" s="383"/>
      <c r="EGX153" s="383"/>
      <c r="EGY153" s="383"/>
      <c r="EGZ153" s="383"/>
      <c r="EHA153" s="383"/>
      <c r="EHB153" s="383"/>
      <c r="EHC153" s="383"/>
      <c r="EHD153" s="383"/>
      <c r="EHE153" s="383"/>
      <c r="EHF153" s="383"/>
      <c r="EHG153" s="383"/>
      <c r="EHH153" s="383"/>
      <c r="EHI153" s="383"/>
      <c r="EHJ153" s="383"/>
      <c r="EHK153" s="383"/>
      <c r="EHL153" s="383"/>
      <c r="EHM153" s="383"/>
      <c r="EHN153" s="383"/>
      <c r="EHO153" s="383"/>
      <c r="EHP153" s="383"/>
      <c r="EHQ153" s="383"/>
      <c r="EHR153" s="383"/>
      <c r="EHS153" s="383"/>
      <c r="EHT153" s="383"/>
      <c r="EHU153" s="383"/>
      <c r="EHV153" s="383"/>
      <c r="EHW153" s="383"/>
      <c r="EHX153" s="383"/>
      <c r="EHY153" s="383"/>
      <c r="EHZ153" s="383"/>
      <c r="EIA153" s="383"/>
      <c r="EIB153" s="383"/>
      <c r="EIC153" s="383"/>
      <c r="EID153" s="383"/>
      <c r="EIE153" s="383"/>
      <c r="EIF153" s="383"/>
      <c r="EIG153" s="383"/>
      <c r="EIH153" s="383"/>
      <c r="EII153" s="383"/>
      <c r="EIJ153" s="383"/>
      <c r="EIK153" s="383"/>
      <c r="EIL153" s="383"/>
      <c r="EIM153" s="383"/>
      <c r="EIN153" s="383"/>
      <c r="EIO153" s="383"/>
      <c r="EIP153" s="383"/>
      <c r="EIQ153" s="383"/>
      <c r="EIR153" s="383"/>
      <c r="EIS153" s="383"/>
      <c r="EIT153" s="383"/>
      <c r="EIU153" s="383"/>
      <c r="EIV153" s="383"/>
      <c r="EIW153" s="383"/>
      <c r="EIX153" s="383"/>
      <c r="EIY153" s="383"/>
      <c r="EIZ153" s="383"/>
      <c r="EJA153" s="383"/>
      <c r="EJB153" s="383"/>
      <c r="EJC153" s="383"/>
      <c r="EJD153" s="383"/>
      <c r="EJE153" s="383"/>
      <c r="EJF153" s="383"/>
      <c r="EJG153" s="383"/>
      <c r="EJH153" s="383"/>
      <c r="EJI153" s="383"/>
      <c r="EJJ153" s="383"/>
      <c r="EJK153" s="383"/>
      <c r="EJL153" s="383"/>
      <c r="EJM153" s="383"/>
      <c r="EJN153" s="383"/>
      <c r="EJO153" s="383"/>
      <c r="EJP153" s="383"/>
      <c r="EJQ153" s="383"/>
      <c r="EJR153" s="383"/>
      <c r="EJS153" s="383"/>
      <c r="EJT153" s="383"/>
      <c r="EJU153" s="383"/>
      <c r="EJV153" s="383"/>
      <c r="EJW153" s="383"/>
      <c r="EJX153" s="383"/>
      <c r="EJY153" s="383"/>
      <c r="EJZ153" s="383"/>
      <c r="EKA153" s="383"/>
      <c r="EKB153" s="383"/>
      <c r="EKC153" s="383"/>
      <c r="EKD153" s="383"/>
      <c r="EKE153" s="383"/>
      <c r="EKF153" s="383"/>
      <c r="EKG153" s="383"/>
      <c r="EKH153" s="383"/>
      <c r="EKI153" s="383"/>
      <c r="EKJ153" s="383"/>
      <c r="EKK153" s="383"/>
      <c r="EKL153" s="383"/>
      <c r="EKM153" s="383"/>
      <c r="EKN153" s="383"/>
      <c r="EKO153" s="383"/>
      <c r="EKP153" s="383"/>
      <c r="EKQ153" s="383"/>
      <c r="EKR153" s="383"/>
      <c r="EKS153" s="383"/>
      <c r="EKT153" s="383"/>
      <c r="EKU153" s="383"/>
      <c r="EKV153" s="383"/>
      <c r="EKW153" s="383"/>
      <c r="EKX153" s="383"/>
      <c r="EKY153" s="383"/>
      <c r="EKZ153" s="383"/>
      <c r="ELA153" s="383"/>
      <c r="ELB153" s="383"/>
      <c r="ELC153" s="383"/>
      <c r="ELD153" s="383"/>
      <c r="ELE153" s="383"/>
      <c r="ELF153" s="383"/>
      <c r="ELG153" s="383"/>
      <c r="ELH153" s="383"/>
      <c r="ELI153" s="383"/>
      <c r="ELJ153" s="383"/>
      <c r="ELK153" s="383"/>
      <c r="ELL153" s="383"/>
      <c r="ELM153" s="383"/>
      <c r="ELN153" s="383"/>
      <c r="ELO153" s="383"/>
      <c r="ELP153" s="383"/>
      <c r="ELQ153" s="383"/>
      <c r="ELR153" s="383"/>
      <c r="ELS153" s="383"/>
      <c r="ELT153" s="383"/>
      <c r="ELU153" s="383"/>
      <c r="ELV153" s="383"/>
      <c r="ELW153" s="383"/>
      <c r="ELX153" s="383"/>
      <c r="ELY153" s="383"/>
      <c r="ELZ153" s="383"/>
      <c r="EMA153" s="383"/>
      <c r="EMB153" s="383"/>
      <c r="EMC153" s="383"/>
      <c r="EMD153" s="383"/>
      <c r="EME153" s="383"/>
      <c r="EMF153" s="383"/>
      <c r="EMG153" s="383"/>
      <c r="EMH153" s="383"/>
      <c r="EMI153" s="383"/>
      <c r="EMJ153" s="383"/>
      <c r="EMK153" s="383"/>
      <c r="EML153" s="383"/>
      <c r="EMM153" s="383"/>
      <c r="EMN153" s="383"/>
      <c r="EMO153" s="383"/>
      <c r="EMP153" s="383"/>
      <c r="EMQ153" s="383"/>
      <c r="EMR153" s="383"/>
      <c r="EMS153" s="383"/>
      <c r="EMT153" s="383"/>
      <c r="EMU153" s="383"/>
      <c r="EMV153" s="383"/>
      <c r="EMW153" s="383"/>
      <c r="EMX153" s="383"/>
      <c r="EMY153" s="383"/>
      <c r="EMZ153" s="383"/>
      <c r="ENA153" s="383"/>
      <c r="ENB153" s="383"/>
      <c r="ENC153" s="383"/>
      <c r="END153" s="383"/>
      <c r="ENE153" s="383"/>
      <c r="ENF153" s="383"/>
      <c r="ENG153" s="383"/>
      <c r="ENH153" s="383"/>
      <c r="ENI153" s="383"/>
      <c r="ENJ153" s="383"/>
      <c r="ENK153" s="383"/>
      <c r="ENL153" s="383"/>
      <c r="ENM153" s="383"/>
      <c r="ENN153" s="383"/>
      <c r="ENO153" s="383"/>
      <c r="ENP153" s="383"/>
      <c r="ENQ153" s="383"/>
      <c r="ENR153" s="383"/>
      <c r="ENS153" s="383"/>
      <c r="ENT153" s="383"/>
      <c r="ENU153" s="383"/>
      <c r="ENV153" s="383"/>
      <c r="ENW153" s="383"/>
      <c r="ENX153" s="383"/>
      <c r="ENY153" s="383"/>
      <c r="ENZ153" s="383"/>
      <c r="EOA153" s="383"/>
      <c r="EOB153" s="383"/>
      <c r="EOC153" s="383"/>
      <c r="EOD153" s="383"/>
      <c r="EOE153" s="383"/>
      <c r="EOF153" s="383"/>
      <c r="EOG153" s="383"/>
      <c r="EOH153" s="383"/>
      <c r="EOI153" s="383"/>
      <c r="EOJ153" s="383"/>
      <c r="EOK153" s="383"/>
      <c r="EOL153" s="383"/>
      <c r="EOM153" s="383"/>
      <c r="EON153" s="383"/>
      <c r="EOO153" s="383"/>
      <c r="EOP153" s="383"/>
      <c r="EOQ153" s="383"/>
      <c r="EOR153" s="383"/>
      <c r="EOS153" s="383"/>
      <c r="EOT153" s="383"/>
      <c r="EOU153" s="383"/>
      <c r="EOV153" s="383"/>
      <c r="EOW153" s="383"/>
      <c r="EOX153" s="383"/>
      <c r="EOY153" s="383"/>
      <c r="EOZ153" s="383"/>
      <c r="EPA153" s="383"/>
      <c r="EPB153" s="383"/>
      <c r="EPC153" s="383"/>
      <c r="EPD153" s="383"/>
      <c r="EPE153" s="383"/>
      <c r="EPF153" s="383"/>
      <c r="EPG153" s="383"/>
      <c r="EPH153" s="383"/>
      <c r="EPI153" s="383"/>
      <c r="EPJ153" s="383"/>
      <c r="EPK153" s="383"/>
      <c r="EPL153" s="383"/>
      <c r="EPM153" s="383"/>
      <c r="EPN153" s="383"/>
      <c r="EPO153" s="383"/>
      <c r="EPP153" s="383"/>
      <c r="EPQ153" s="383"/>
      <c r="EPR153" s="383"/>
      <c r="EPS153" s="383"/>
      <c r="EPT153" s="383"/>
      <c r="EPU153" s="383"/>
      <c r="EPV153" s="383"/>
      <c r="EPW153" s="383"/>
      <c r="EPX153" s="383"/>
      <c r="EPY153" s="383"/>
      <c r="EPZ153" s="383"/>
      <c r="EQA153" s="383"/>
      <c r="EQB153" s="383"/>
      <c r="EQC153" s="383"/>
      <c r="EQD153" s="383"/>
      <c r="EQE153" s="383"/>
      <c r="EQF153" s="383"/>
      <c r="EQG153" s="383"/>
      <c r="EQH153" s="383"/>
      <c r="EQI153" s="383"/>
      <c r="EQJ153" s="383"/>
      <c r="EQK153" s="383"/>
      <c r="EQL153" s="383"/>
      <c r="EQM153" s="383"/>
      <c r="EQN153" s="383"/>
      <c r="EQO153" s="383"/>
      <c r="EQP153" s="383"/>
      <c r="EQQ153" s="383"/>
      <c r="EQR153" s="383"/>
      <c r="EQS153" s="383"/>
      <c r="EQT153" s="383"/>
      <c r="EQU153" s="383"/>
      <c r="EQV153" s="383"/>
      <c r="EQW153" s="383"/>
      <c r="EQX153" s="383"/>
      <c r="EQY153" s="383"/>
      <c r="EQZ153" s="383"/>
      <c r="ERA153" s="383"/>
      <c r="ERB153" s="383"/>
      <c r="ERC153" s="383"/>
      <c r="ERD153" s="383"/>
      <c r="ERE153" s="383"/>
      <c r="ERF153" s="383"/>
      <c r="ERG153" s="383"/>
      <c r="ERH153" s="383"/>
      <c r="ERI153" s="383"/>
      <c r="ERJ153" s="383"/>
      <c r="ERK153" s="383"/>
      <c r="ERL153" s="383"/>
      <c r="ERM153" s="383"/>
      <c r="ERN153" s="383"/>
      <c r="ERO153" s="383"/>
      <c r="ERP153" s="383"/>
      <c r="ERQ153" s="383"/>
      <c r="ERR153" s="383"/>
      <c r="ERS153" s="383"/>
      <c r="ERT153" s="383"/>
      <c r="ERU153" s="383"/>
      <c r="ERV153" s="383"/>
      <c r="ERW153" s="383"/>
      <c r="ERX153" s="383"/>
      <c r="ERY153" s="383"/>
      <c r="ERZ153" s="383"/>
      <c r="ESA153" s="383"/>
      <c r="ESB153" s="383"/>
      <c r="ESC153" s="383"/>
      <c r="ESD153" s="383"/>
      <c r="ESE153" s="383"/>
      <c r="ESF153" s="383"/>
      <c r="ESG153" s="383"/>
      <c r="ESH153" s="383"/>
      <c r="ESI153" s="383"/>
      <c r="ESJ153" s="383"/>
      <c r="ESK153" s="383"/>
      <c r="ESL153" s="383"/>
      <c r="ESM153" s="383"/>
      <c r="ESN153" s="383"/>
      <c r="ESO153" s="383"/>
      <c r="ESP153" s="383"/>
      <c r="ESQ153" s="383"/>
      <c r="ESR153" s="383"/>
      <c r="ESS153" s="383"/>
      <c r="EST153" s="383"/>
      <c r="ESU153" s="383"/>
      <c r="ESV153" s="383"/>
      <c r="ESW153" s="383"/>
      <c r="ESX153" s="383"/>
      <c r="ESY153" s="383"/>
      <c r="ESZ153" s="383"/>
      <c r="ETA153" s="383"/>
      <c r="ETB153" s="383"/>
      <c r="ETC153" s="383"/>
      <c r="ETD153" s="383"/>
      <c r="ETE153" s="383"/>
      <c r="ETF153" s="383"/>
      <c r="ETG153" s="383"/>
      <c r="ETH153" s="383"/>
      <c r="ETI153" s="383"/>
      <c r="ETJ153" s="383"/>
      <c r="ETK153" s="383"/>
      <c r="ETL153" s="383"/>
      <c r="ETM153" s="383"/>
      <c r="ETN153" s="383"/>
      <c r="ETO153" s="383"/>
      <c r="ETP153" s="383"/>
      <c r="ETQ153" s="383"/>
      <c r="ETR153" s="383"/>
      <c r="ETS153" s="383"/>
      <c r="ETT153" s="383"/>
      <c r="ETU153" s="383"/>
      <c r="ETV153" s="383"/>
      <c r="ETW153" s="383"/>
      <c r="ETX153" s="383"/>
      <c r="ETY153" s="383"/>
      <c r="ETZ153" s="383"/>
      <c r="EUA153" s="383"/>
      <c r="EUB153" s="383"/>
      <c r="EUC153" s="383"/>
      <c r="EUD153" s="383"/>
      <c r="EUE153" s="383"/>
      <c r="EUF153" s="383"/>
      <c r="EUG153" s="383"/>
      <c r="EUH153" s="383"/>
      <c r="EUI153" s="383"/>
      <c r="EUJ153" s="383"/>
      <c r="EUK153" s="383"/>
      <c r="EUL153" s="383"/>
      <c r="EUM153" s="383"/>
      <c r="EUN153" s="383"/>
      <c r="EUO153" s="383"/>
      <c r="EUP153" s="383"/>
      <c r="EUQ153" s="383"/>
      <c r="EUR153" s="383"/>
      <c r="EUS153" s="383"/>
      <c r="EUT153" s="383"/>
      <c r="EUU153" s="383"/>
      <c r="EUV153" s="383"/>
      <c r="EUW153" s="383"/>
      <c r="EUX153" s="383"/>
      <c r="EUY153" s="383"/>
      <c r="EUZ153" s="383"/>
      <c r="EVA153" s="383"/>
      <c r="EVB153" s="383"/>
      <c r="EVC153" s="383"/>
      <c r="EVD153" s="383"/>
      <c r="EVE153" s="383"/>
      <c r="EVF153" s="383"/>
      <c r="EVG153" s="383"/>
      <c r="EVH153" s="383"/>
      <c r="EVI153" s="383"/>
      <c r="EVJ153" s="383"/>
      <c r="EVK153" s="383"/>
      <c r="EVL153" s="383"/>
      <c r="EVM153" s="383"/>
      <c r="EVN153" s="383"/>
      <c r="EVO153" s="383"/>
      <c r="EVP153" s="383"/>
      <c r="EVQ153" s="383"/>
      <c r="EVR153" s="383"/>
      <c r="EVS153" s="383"/>
      <c r="EVT153" s="383"/>
      <c r="EVU153" s="383"/>
      <c r="EVV153" s="383"/>
      <c r="EVW153" s="383"/>
      <c r="EVX153" s="383"/>
      <c r="EVY153" s="383"/>
      <c r="EVZ153" s="383"/>
      <c r="EWA153" s="383"/>
      <c r="EWB153" s="383"/>
      <c r="EWC153" s="383"/>
      <c r="EWD153" s="383"/>
      <c r="EWE153" s="383"/>
      <c r="EWF153" s="383"/>
      <c r="EWG153" s="383"/>
      <c r="EWH153" s="383"/>
      <c r="EWI153" s="383"/>
      <c r="EWJ153" s="383"/>
      <c r="EWK153" s="383"/>
      <c r="EWL153" s="383"/>
      <c r="EWM153" s="383"/>
      <c r="EWN153" s="383"/>
      <c r="EWO153" s="383"/>
      <c r="EWP153" s="383"/>
      <c r="EWQ153" s="383"/>
      <c r="EWR153" s="383"/>
      <c r="EWS153" s="383"/>
      <c r="EWT153" s="383"/>
      <c r="EWU153" s="383"/>
      <c r="EWV153" s="383"/>
      <c r="EWW153" s="383"/>
      <c r="EWX153" s="383"/>
      <c r="EWY153" s="383"/>
      <c r="EWZ153" s="383"/>
      <c r="EXA153" s="383"/>
      <c r="EXB153" s="383"/>
      <c r="EXC153" s="383"/>
      <c r="EXD153" s="383"/>
      <c r="EXE153" s="383"/>
      <c r="EXF153" s="383"/>
      <c r="EXG153" s="383"/>
      <c r="EXH153" s="383"/>
      <c r="EXI153" s="383"/>
      <c r="EXJ153" s="383"/>
      <c r="EXK153" s="383"/>
      <c r="EXL153" s="383"/>
      <c r="EXM153" s="383"/>
      <c r="EXN153" s="383"/>
      <c r="EXO153" s="383"/>
      <c r="EXP153" s="383"/>
      <c r="EXQ153" s="383"/>
      <c r="EXR153" s="383"/>
      <c r="EXS153" s="383"/>
      <c r="EXT153" s="383"/>
      <c r="EXU153" s="383"/>
      <c r="EXV153" s="383"/>
      <c r="EXW153" s="383"/>
      <c r="EXX153" s="383"/>
      <c r="EXY153" s="383"/>
      <c r="EXZ153" s="383"/>
      <c r="EYA153" s="383"/>
      <c r="EYB153" s="383"/>
      <c r="EYC153" s="383"/>
      <c r="EYD153" s="383"/>
      <c r="EYE153" s="383"/>
      <c r="EYF153" s="383"/>
      <c r="EYG153" s="383"/>
      <c r="EYH153" s="383"/>
      <c r="EYI153" s="383"/>
      <c r="EYJ153" s="383"/>
      <c r="EYK153" s="383"/>
      <c r="EYL153" s="383"/>
      <c r="EYM153" s="383"/>
      <c r="EYN153" s="383"/>
      <c r="EYO153" s="383"/>
      <c r="EYP153" s="383"/>
      <c r="EYQ153" s="383"/>
      <c r="EYR153" s="383"/>
      <c r="EYS153" s="383"/>
      <c r="EYT153" s="383"/>
      <c r="EYU153" s="383"/>
      <c r="EYV153" s="383"/>
      <c r="EYW153" s="383"/>
      <c r="EYX153" s="383"/>
      <c r="EYY153" s="383"/>
      <c r="EYZ153" s="383"/>
      <c r="EZA153" s="383"/>
      <c r="EZB153" s="383"/>
      <c r="EZC153" s="383"/>
      <c r="EZD153" s="383"/>
      <c r="EZE153" s="383"/>
      <c r="EZF153" s="383"/>
      <c r="EZG153" s="383"/>
      <c r="EZH153" s="383"/>
      <c r="EZI153" s="383"/>
      <c r="EZJ153" s="383"/>
      <c r="EZK153" s="383"/>
      <c r="EZL153" s="383"/>
      <c r="EZM153" s="383"/>
      <c r="EZN153" s="383"/>
      <c r="EZO153" s="383"/>
      <c r="EZP153" s="383"/>
      <c r="EZQ153" s="383"/>
      <c r="EZR153" s="383"/>
      <c r="EZS153" s="383"/>
      <c r="EZT153" s="383"/>
      <c r="EZU153" s="383"/>
      <c r="EZV153" s="383"/>
      <c r="EZW153" s="383"/>
      <c r="EZX153" s="383"/>
      <c r="EZY153" s="383"/>
      <c r="EZZ153" s="383"/>
      <c r="FAA153" s="383"/>
      <c r="FAB153" s="383"/>
      <c r="FAC153" s="383"/>
      <c r="FAD153" s="383"/>
      <c r="FAE153" s="383"/>
      <c r="FAF153" s="383"/>
      <c r="FAG153" s="383"/>
      <c r="FAH153" s="383"/>
      <c r="FAI153" s="383"/>
      <c r="FAJ153" s="383"/>
      <c r="FAK153" s="383"/>
      <c r="FAL153" s="383"/>
      <c r="FAM153" s="383"/>
      <c r="FAN153" s="383"/>
      <c r="FAO153" s="383"/>
      <c r="FAP153" s="383"/>
      <c r="FAQ153" s="383"/>
      <c r="FAR153" s="383"/>
      <c r="FAS153" s="383"/>
      <c r="FAT153" s="383"/>
      <c r="FAU153" s="383"/>
      <c r="FAV153" s="383"/>
      <c r="FAW153" s="383"/>
      <c r="FAX153" s="383"/>
      <c r="FAY153" s="383"/>
      <c r="FAZ153" s="383"/>
      <c r="FBA153" s="383"/>
      <c r="FBB153" s="383"/>
      <c r="FBC153" s="383"/>
      <c r="FBD153" s="383"/>
      <c r="FBE153" s="383"/>
      <c r="FBF153" s="383"/>
      <c r="FBG153" s="383"/>
      <c r="FBH153" s="383"/>
      <c r="FBI153" s="383"/>
      <c r="FBJ153" s="383"/>
      <c r="FBK153" s="383"/>
      <c r="FBL153" s="383"/>
      <c r="FBM153" s="383"/>
      <c r="FBN153" s="383"/>
      <c r="FBO153" s="383"/>
      <c r="FBP153" s="383"/>
      <c r="FBQ153" s="383"/>
      <c r="FBR153" s="383"/>
      <c r="FBS153" s="383"/>
      <c r="FBT153" s="383"/>
      <c r="FBU153" s="383"/>
      <c r="FBV153" s="383"/>
      <c r="FBW153" s="383"/>
      <c r="FBX153" s="383"/>
      <c r="FBY153" s="383"/>
      <c r="FBZ153" s="383"/>
      <c r="FCA153" s="383"/>
      <c r="FCB153" s="383"/>
      <c r="FCC153" s="383"/>
      <c r="FCD153" s="383"/>
      <c r="FCE153" s="383"/>
      <c r="FCF153" s="383"/>
      <c r="FCG153" s="383"/>
      <c r="FCH153" s="383"/>
      <c r="FCI153" s="383"/>
      <c r="FCJ153" s="383"/>
      <c r="FCK153" s="383"/>
      <c r="FCL153" s="383"/>
      <c r="FCM153" s="383"/>
      <c r="FCN153" s="383"/>
      <c r="FCO153" s="383"/>
      <c r="FCP153" s="383"/>
      <c r="FCQ153" s="383"/>
      <c r="FCR153" s="383"/>
      <c r="FCS153" s="383"/>
      <c r="FCT153" s="383"/>
      <c r="FCU153" s="383"/>
      <c r="FCV153" s="383"/>
      <c r="FCW153" s="383"/>
      <c r="FCX153" s="383"/>
      <c r="FCY153" s="383"/>
      <c r="FCZ153" s="383"/>
      <c r="FDA153" s="383"/>
      <c r="FDB153" s="383"/>
      <c r="FDC153" s="383"/>
      <c r="FDD153" s="383"/>
      <c r="FDE153" s="383"/>
      <c r="FDF153" s="383"/>
      <c r="FDG153" s="383"/>
      <c r="FDH153" s="383"/>
      <c r="FDI153" s="383"/>
      <c r="FDJ153" s="383"/>
      <c r="FDK153" s="383"/>
      <c r="FDL153" s="383"/>
      <c r="FDM153" s="383"/>
      <c r="FDN153" s="383"/>
      <c r="FDO153" s="383"/>
      <c r="FDP153" s="383"/>
      <c r="FDQ153" s="383"/>
      <c r="FDR153" s="383"/>
      <c r="FDS153" s="383"/>
      <c r="FDT153" s="383"/>
      <c r="FDU153" s="383"/>
      <c r="FDV153" s="383"/>
      <c r="FDW153" s="383"/>
      <c r="FDX153" s="383"/>
      <c r="FDY153" s="383"/>
      <c r="FDZ153" s="383"/>
      <c r="FEA153" s="383"/>
      <c r="FEB153" s="383"/>
      <c r="FEC153" s="383"/>
      <c r="FED153" s="383"/>
      <c r="FEE153" s="383"/>
      <c r="FEF153" s="383"/>
      <c r="FEG153" s="383"/>
      <c r="FEH153" s="383"/>
      <c r="FEI153" s="383"/>
      <c r="FEJ153" s="383"/>
      <c r="FEK153" s="383"/>
      <c r="FEL153" s="383"/>
      <c r="FEM153" s="383"/>
      <c r="FEN153" s="383"/>
      <c r="FEO153" s="383"/>
      <c r="FEP153" s="383"/>
      <c r="FEQ153" s="383"/>
      <c r="FER153" s="383"/>
      <c r="FES153" s="383"/>
      <c r="FET153" s="383"/>
      <c r="FEU153" s="383"/>
      <c r="FEV153" s="383"/>
      <c r="FEW153" s="383"/>
      <c r="FEX153" s="383"/>
      <c r="FEY153" s="383"/>
      <c r="FEZ153" s="383"/>
      <c r="FFA153" s="383"/>
      <c r="FFB153" s="383"/>
      <c r="FFC153" s="383"/>
      <c r="FFD153" s="383"/>
      <c r="FFE153" s="383"/>
      <c r="FFF153" s="383"/>
      <c r="FFG153" s="383"/>
      <c r="FFH153" s="383"/>
      <c r="FFI153" s="383"/>
      <c r="FFJ153" s="383"/>
      <c r="FFK153" s="383"/>
      <c r="FFL153" s="383"/>
      <c r="FFM153" s="383"/>
      <c r="FFN153" s="383"/>
      <c r="FFO153" s="383"/>
      <c r="FFP153" s="383"/>
      <c r="FFQ153" s="383"/>
      <c r="FFR153" s="383"/>
      <c r="FFS153" s="383"/>
      <c r="FFT153" s="383"/>
      <c r="FFU153" s="383"/>
      <c r="FFV153" s="383"/>
      <c r="FFW153" s="383"/>
      <c r="FFX153" s="383"/>
      <c r="FFY153" s="383"/>
      <c r="FFZ153" s="383"/>
      <c r="FGA153" s="383"/>
      <c r="FGB153" s="383"/>
      <c r="FGC153" s="383"/>
      <c r="FGD153" s="383"/>
      <c r="FGE153" s="383"/>
      <c r="FGF153" s="383"/>
      <c r="FGG153" s="383"/>
      <c r="FGH153" s="383"/>
      <c r="FGI153" s="383"/>
      <c r="FGJ153" s="383"/>
      <c r="FGK153" s="383"/>
      <c r="FGL153" s="383"/>
      <c r="FGM153" s="383"/>
      <c r="FGN153" s="383"/>
      <c r="FGO153" s="383"/>
      <c r="FGP153" s="383"/>
      <c r="FGQ153" s="383"/>
      <c r="FGR153" s="383"/>
      <c r="FGS153" s="383"/>
      <c r="FGT153" s="383"/>
      <c r="FGU153" s="383"/>
      <c r="FGV153" s="383"/>
      <c r="FGW153" s="383"/>
      <c r="FGX153" s="383"/>
      <c r="FGY153" s="383"/>
      <c r="FGZ153" s="383"/>
      <c r="FHA153" s="383"/>
      <c r="FHB153" s="383"/>
      <c r="FHC153" s="383"/>
      <c r="FHD153" s="383"/>
      <c r="FHE153" s="383"/>
      <c r="FHF153" s="383"/>
      <c r="FHG153" s="383"/>
      <c r="FHH153" s="383"/>
      <c r="FHI153" s="383"/>
      <c r="FHJ153" s="383"/>
      <c r="FHK153" s="383"/>
      <c r="FHL153" s="383"/>
      <c r="FHM153" s="383"/>
      <c r="FHN153" s="383"/>
      <c r="FHO153" s="383"/>
      <c r="FHP153" s="383"/>
      <c r="FHQ153" s="383"/>
      <c r="FHR153" s="383"/>
      <c r="FHS153" s="383"/>
      <c r="FHT153" s="383"/>
      <c r="FHU153" s="383"/>
      <c r="FHV153" s="383"/>
      <c r="FHW153" s="383"/>
      <c r="FHX153" s="383"/>
      <c r="FHY153" s="383"/>
      <c r="FHZ153" s="383"/>
      <c r="FIA153" s="383"/>
      <c r="FIB153" s="383"/>
      <c r="FIC153" s="383"/>
      <c r="FID153" s="383"/>
      <c r="FIE153" s="383"/>
      <c r="FIF153" s="383"/>
      <c r="FIG153" s="383"/>
      <c r="FIH153" s="383"/>
      <c r="FII153" s="383"/>
      <c r="FIJ153" s="383"/>
      <c r="FIK153" s="383"/>
      <c r="FIL153" s="383"/>
      <c r="FIM153" s="383"/>
      <c r="FIN153" s="383"/>
      <c r="FIO153" s="383"/>
      <c r="FIP153" s="383"/>
      <c r="FIQ153" s="383"/>
      <c r="FIR153" s="383"/>
      <c r="FIS153" s="383"/>
      <c r="FIT153" s="383"/>
      <c r="FIU153" s="383"/>
      <c r="FIV153" s="383"/>
      <c r="FIW153" s="383"/>
      <c r="FIX153" s="383"/>
      <c r="FIY153" s="383"/>
      <c r="FIZ153" s="383"/>
      <c r="FJA153" s="383"/>
      <c r="FJB153" s="383"/>
      <c r="FJC153" s="383"/>
      <c r="FJD153" s="383"/>
      <c r="FJE153" s="383"/>
      <c r="FJF153" s="383"/>
      <c r="FJG153" s="383"/>
      <c r="FJH153" s="383"/>
      <c r="FJI153" s="383"/>
      <c r="FJJ153" s="383"/>
      <c r="FJK153" s="383"/>
      <c r="FJL153" s="383"/>
      <c r="FJM153" s="383"/>
      <c r="FJN153" s="383"/>
      <c r="FJO153" s="383"/>
      <c r="FJP153" s="383"/>
      <c r="FJQ153" s="383"/>
      <c r="FJR153" s="383"/>
      <c r="FJS153" s="383"/>
      <c r="FJT153" s="383"/>
      <c r="FJU153" s="383"/>
      <c r="FJV153" s="383"/>
      <c r="FJW153" s="383"/>
      <c r="FJX153" s="383"/>
      <c r="FJY153" s="383"/>
      <c r="FJZ153" s="383"/>
      <c r="FKA153" s="383"/>
      <c r="FKB153" s="383"/>
      <c r="FKC153" s="383"/>
      <c r="FKD153" s="383"/>
      <c r="FKE153" s="383"/>
      <c r="FKF153" s="383"/>
      <c r="FKG153" s="383"/>
      <c r="FKH153" s="383"/>
      <c r="FKI153" s="383"/>
      <c r="FKJ153" s="383"/>
      <c r="FKK153" s="383"/>
      <c r="FKL153" s="383"/>
      <c r="FKM153" s="383"/>
      <c r="FKN153" s="383"/>
      <c r="FKO153" s="383"/>
      <c r="FKP153" s="383"/>
      <c r="FKQ153" s="383"/>
      <c r="FKR153" s="383"/>
      <c r="FKS153" s="383"/>
      <c r="FKT153" s="383"/>
      <c r="FKU153" s="383"/>
      <c r="FKV153" s="383"/>
      <c r="FKW153" s="383"/>
      <c r="FKX153" s="383"/>
      <c r="FKY153" s="383"/>
      <c r="FKZ153" s="383"/>
      <c r="FLA153" s="383"/>
      <c r="FLB153" s="383"/>
      <c r="FLC153" s="383"/>
      <c r="FLD153" s="383"/>
      <c r="FLE153" s="383"/>
      <c r="FLF153" s="383"/>
      <c r="FLG153" s="383"/>
      <c r="FLH153" s="383"/>
      <c r="FLI153" s="383"/>
      <c r="FLJ153" s="383"/>
      <c r="FLK153" s="383"/>
      <c r="FLL153" s="383"/>
      <c r="FLM153" s="383"/>
      <c r="FLN153" s="383"/>
      <c r="FLO153" s="383"/>
      <c r="FLP153" s="383"/>
      <c r="FLQ153" s="383"/>
      <c r="FLR153" s="383"/>
      <c r="FLS153" s="383"/>
      <c r="FLT153" s="383"/>
      <c r="FLU153" s="383"/>
      <c r="FLV153" s="383"/>
      <c r="FLW153" s="383"/>
      <c r="FLX153" s="383"/>
      <c r="FLY153" s="383"/>
      <c r="FLZ153" s="383"/>
      <c r="FMA153" s="383"/>
      <c r="FMB153" s="383"/>
      <c r="FMC153" s="383"/>
      <c r="FMD153" s="383"/>
      <c r="FME153" s="383"/>
      <c r="FMF153" s="383"/>
      <c r="FMG153" s="383"/>
      <c r="FMH153" s="383"/>
      <c r="FMI153" s="383"/>
      <c r="FMJ153" s="383"/>
      <c r="FMK153" s="383"/>
      <c r="FML153" s="383"/>
      <c r="FMM153" s="383"/>
      <c r="FMN153" s="383"/>
      <c r="FMO153" s="383"/>
      <c r="FMP153" s="383"/>
      <c r="FMQ153" s="383"/>
      <c r="FMR153" s="383"/>
      <c r="FMS153" s="383"/>
      <c r="FMT153" s="383"/>
      <c r="FMU153" s="383"/>
      <c r="FMV153" s="383"/>
      <c r="FMW153" s="383"/>
      <c r="FMX153" s="383"/>
      <c r="FMY153" s="383"/>
      <c r="FMZ153" s="383"/>
      <c r="FNA153" s="383"/>
      <c r="FNB153" s="383"/>
      <c r="FNC153" s="383"/>
      <c r="FND153" s="383"/>
      <c r="FNE153" s="383"/>
      <c r="FNF153" s="383"/>
      <c r="FNG153" s="383"/>
      <c r="FNH153" s="383"/>
      <c r="FNI153" s="383"/>
      <c r="FNJ153" s="383"/>
      <c r="FNK153" s="383"/>
      <c r="FNL153" s="383"/>
      <c r="FNM153" s="383"/>
      <c r="FNN153" s="383"/>
      <c r="FNO153" s="383"/>
      <c r="FNP153" s="383"/>
      <c r="FNQ153" s="383"/>
      <c r="FNR153" s="383"/>
      <c r="FNS153" s="383"/>
      <c r="FNT153" s="383"/>
      <c r="FNU153" s="383"/>
      <c r="FNV153" s="383"/>
      <c r="FNW153" s="383"/>
      <c r="FNX153" s="383"/>
      <c r="FNY153" s="383"/>
      <c r="FNZ153" s="383"/>
      <c r="FOA153" s="383"/>
      <c r="FOB153" s="383"/>
      <c r="FOC153" s="383"/>
      <c r="FOD153" s="383"/>
      <c r="FOE153" s="383"/>
      <c r="FOF153" s="383"/>
      <c r="FOG153" s="383"/>
      <c r="FOH153" s="383"/>
      <c r="FOI153" s="383"/>
      <c r="FOJ153" s="383"/>
      <c r="FOK153" s="383"/>
      <c r="FOL153" s="383"/>
      <c r="FOM153" s="383"/>
      <c r="FON153" s="383"/>
      <c r="FOO153" s="383"/>
      <c r="FOP153" s="383"/>
      <c r="FOQ153" s="383"/>
      <c r="FOR153" s="383"/>
      <c r="FOS153" s="383"/>
      <c r="FOT153" s="383"/>
      <c r="FOU153" s="383"/>
      <c r="FOV153" s="383"/>
      <c r="FOW153" s="383"/>
      <c r="FOX153" s="383"/>
      <c r="FOY153" s="383"/>
      <c r="FOZ153" s="383"/>
      <c r="FPA153" s="383"/>
      <c r="FPB153" s="383"/>
      <c r="FPC153" s="383"/>
      <c r="FPD153" s="383"/>
      <c r="FPE153" s="383"/>
      <c r="FPF153" s="383"/>
      <c r="FPG153" s="383"/>
      <c r="FPH153" s="383"/>
      <c r="FPI153" s="383"/>
      <c r="FPJ153" s="383"/>
      <c r="FPK153" s="383"/>
      <c r="FPL153" s="383"/>
      <c r="FPM153" s="383"/>
      <c r="FPN153" s="383"/>
      <c r="FPO153" s="383"/>
      <c r="FPP153" s="383"/>
      <c r="FPQ153" s="383"/>
      <c r="FPR153" s="383"/>
      <c r="FPS153" s="383"/>
      <c r="FPT153" s="383"/>
      <c r="FPU153" s="383"/>
      <c r="FPV153" s="383"/>
      <c r="FPW153" s="383"/>
      <c r="FPX153" s="383"/>
      <c r="FPY153" s="383"/>
      <c r="FPZ153" s="383"/>
      <c r="FQA153" s="383"/>
      <c r="FQB153" s="383"/>
      <c r="FQC153" s="383"/>
      <c r="FQD153" s="383"/>
      <c r="FQE153" s="383"/>
      <c r="FQF153" s="383"/>
      <c r="FQG153" s="383"/>
      <c r="FQH153" s="383"/>
      <c r="FQI153" s="383"/>
      <c r="FQJ153" s="383"/>
      <c r="FQK153" s="383"/>
      <c r="FQL153" s="383"/>
      <c r="FQM153" s="383"/>
      <c r="FQN153" s="383"/>
      <c r="FQO153" s="383"/>
      <c r="FQP153" s="383"/>
      <c r="FQQ153" s="383"/>
      <c r="FQR153" s="383"/>
      <c r="FQS153" s="383"/>
      <c r="FQT153" s="383"/>
      <c r="FQU153" s="383"/>
      <c r="FQV153" s="383"/>
      <c r="FQW153" s="383"/>
      <c r="FQX153" s="383"/>
      <c r="FQY153" s="383"/>
      <c r="FQZ153" s="383"/>
      <c r="FRA153" s="383"/>
      <c r="FRB153" s="383"/>
      <c r="FRC153" s="383"/>
      <c r="FRD153" s="383"/>
      <c r="FRE153" s="383"/>
      <c r="FRF153" s="383"/>
      <c r="FRG153" s="383"/>
      <c r="FRH153" s="383"/>
      <c r="FRI153" s="383"/>
      <c r="FRJ153" s="383"/>
      <c r="FRK153" s="383"/>
      <c r="FRL153" s="383"/>
      <c r="FRM153" s="383"/>
      <c r="FRN153" s="383"/>
      <c r="FRO153" s="383"/>
      <c r="FRP153" s="383"/>
      <c r="FRQ153" s="383"/>
      <c r="FRR153" s="383"/>
      <c r="FRS153" s="383"/>
      <c r="FRT153" s="383"/>
      <c r="FRU153" s="383"/>
      <c r="FRV153" s="383"/>
      <c r="FRW153" s="383"/>
      <c r="FRX153" s="383"/>
      <c r="FRY153" s="383"/>
      <c r="FRZ153" s="383"/>
      <c r="FSA153" s="383"/>
      <c r="FSB153" s="383"/>
      <c r="FSC153" s="383"/>
      <c r="FSD153" s="383"/>
      <c r="FSE153" s="383"/>
      <c r="FSF153" s="383"/>
      <c r="FSG153" s="383"/>
      <c r="FSH153" s="383"/>
      <c r="FSI153" s="383"/>
      <c r="FSJ153" s="383"/>
      <c r="FSK153" s="383"/>
      <c r="FSL153" s="383"/>
      <c r="FSM153" s="383"/>
      <c r="FSN153" s="383"/>
      <c r="FSO153" s="383"/>
      <c r="FSP153" s="383"/>
      <c r="FSQ153" s="383"/>
      <c r="FSR153" s="383"/>
      <c r="FSS153" s="383"/>
      <c r="FST153" s="383"/>
      <c r="FSU153" s="383"/>
      <c r="FSV153" s="383"/>
      <c r="FSW153" s="383"/>
      <c r="FSX153" s="383"/>
      <c r="FSY153" s="383"/>
      <c r="FSZ153" s="383"/>
      <c r="FTA153" s="383"/>
      <c r="FTB153" s="383"/>
      <c r="FTC153" s="383"/>
      <c r="FTD153" s="383"/>
      <c r="FTE153" s="383"/>
      <c r="FTF153" s="383"/>
      <c r="FTG153" s="383"/>
      <c r="FTH153" s="383"/>
      <c r="FTI153" s="383"/>
      <c r="FTJ153" s="383"/>
      <c r="FTK153" s="383"/>
      <c r="FTL153" s="383"/>
      <c r="FTM153" s="383"/>
      <c r="FTN153" s="383"/>
      <c r="FTO153" s="383"/>
      <c r="FTP153" s="383"/>
      <c r="FTQ153" s="383"/>
      <c r="FTR153" s="383"/>
      <c r="FTS153" s="383"/>
      <c r="FTT153" s="383"/>
      <c r="FTU153" s="383"/>
      <c r="FTV153" s="383"/>
      <c r="FTW153" s="383"/>
      <c r="FTX153" s="383"/>
      <c r="FTY153" s="383"/>
      <c r="FTZ153" s="383"/>
      <c r="FUA153" s="383"/>
      <c r="FUB153" s="383"/>
      <c r="FUC153" s="383"/>
      <c r="FUD153" s="383"/>
      <c r="FUE153" s="383"/>
      <c r="FUF153" s="383"/>
      <c r="FUG153" s="383"/>
      <c r="FUH153" s="383"/>
      <c r="FUI153" s="383"/>
      <c r="FUJ153" s="383"/>
      <c r="FUK153" s="383"/>
      <c r="FUL153" s="383"/>
      <c r="FUM153" s="383"/>
      <c r="FUN153" s="383"/>
      <c r="FUO153" s="383"/>
      <c r="FUP153" s="383"/>
      <c r="FUQ153" s="383"/>
      <c r="FUR153" s="383"/>
      <c r="FUS153" s="383"/>
      <c r="FUT153" s="383"/>
      <c r="FUU153" s="383"/>
      <c r="FUV153" s="383"/>
      <c r="FUW153" s="383"/>
      <c r="FUX153" s="383"/>
      <c r="FUY153" s="383"/>
      <c r="FUZ153" s="383"/>
      <c r="FVA153" s="383"/>
      <c r="FVB153" s="383"/>
      <c r="FVC153" s="383"/>
      <c r="FVD153" s="383"/>
      <c r="FVE153" s="383"/>
      <c r="FVF153" s="383"/>
      <c r="FVG153" s="383"/>
      <c r="FVH153" s="383"/>
      <c r="FVI153" s="383"/>
      <c r="FVJ153" s="383"/>
      <c r="FVK153" s="383"/>
      <c r="FVL153" s="383"/>
      <c r="FVM153" s="383"/>
      <c r="FVN153" s="383"/>
      <c r="FVO153" s="383"/>
      <c r="FVP153" s="383"/>
      <c r="FVQ153" s="383"/>
      <c r="FVR153" s="383"/>
      <c r="FVS153" s="383"/>
      <c r="FVT153" s="383"/>
      <c r="FVU153" s="383"/>
      <c r="FVV153" s="383"/>
      <c r="FVW153" s="383"/>
      <c r="FVX153" s="383"/>
      <c r="FVY153" s="383"/>
      <c r="FVZ153" s="383"/>
      <c r="FWA153" s="383"/>
      <c r="FWB153" s="383"/>
      <c r="FWC153" s="383"/>
      <c r="FWD153" s="383"/>
      <c r="FWE153" s="383"/>
      <c r="FWF153" s="383"/>
      <c r="FWG153" s="383"/>
      <c r="FWH153" s="383"/>
      <c r="FWI153" s="383"/>
      <c r="FWJ153" s="383"/>
      <c r="FWK153" s="383"/>
      <c r="FWL153" s="383"/>
      <c r="FWM153" s="383"/>
      <c r="FWN153" s="383"/>
      <c r="FWO153" s="383"/>
      <c r="FWP153" s="383"/>
      <c r="FWQ153" s="383"/>
      <c r="FWR153" s="383"/>
      <c r="FWS153" s="383"/>
      <c r="FWT153" s="383"/>
      <c r="FWU153" s="383"/>
      <c r="FWV153" s="383"/>
      <c r="FWW153" s="383"/>
      <c r="FWX153" s="383"/>
      <c r="FWY153" s="383"/>
      <c r="FWZ153" s="383"/>
      <c r="FXA153" s="383"/>
      <c r="FXB153" s="383"/>
      <c r="FXC153" s="383"/>
      <c r="FXD153" s="383"/>
      <c r="FXE153" s="383"/>
      <c r="FXF153" s="383"/>
      <c r="FXG153" s="383"/>
      <c r="FXH153" s="383"/>
      <c r="FXI153" s="383"/>
      <c r="FXJ153" s="383"/>
      <c r="FXK153" s="383"/>
      <c r="FXL153" s="383"/>
      <c r="FXM153" s="383"/>
      <c r="FXN153" s="383"/>
      <c r="FXO153" s="383"/>
      <c r="FXP153" s="383"/>
      <c r="FXQ153" s="383"/>
      <c r="FXR153" s="383"/>
      <c r="FXS153" s="383"/>
      <c r="FXT153" s="383"/>
      <c r="FXU153" s="383"/>
      <c r="FXV153" s="383"/>
      <c r="FXW153" s="383"/>
      <c r="FXX153" s="383"/>
      <c r="FXY153" s="383"/>
      <c r="FXZ153" s="383"/>
      <c r="FYA153" s="383"/>
      <c r="FYB153" s="383"/>
      <c r="FYC153" s="383"/>
      <c r="FYD153" s="383"/>
      <c r="FYE153" s="383"/>
      <c r="FYF153" s="383"/>
      <c r="FYG153" s="383"/>
      <c r="FYH153" s="383"/>
      <c r="FYI153" s="383"/>
      <c r="FYJ153" s="383"/>
      <c r="FYK153" s="383"/>
      <c r="FYL153" s="383"/>
      <c r="FYM153" s="383"/>
      <c r="FYN153" s="383"/>
      <c r="FYO153" s="383"/>
      <c r="FYP153" s="383"/>
      <c r="FYQ153" s="383"/>
      <c r="FYR153" s="383"/>
      <c r="FYS153" s="383"/>
      <c r="FYT153" s="383"/>
      <c r="FYU153" s="383"/>
      <c r="FYV153" s="383"/>
      <c r="FYW153" s="383"/>
      <c r="FYX153" s="383"/>
      <c r="FYY153" s="383"/>
      <c r="FYZ153" s="383"/>
      <c r="FZA153" s="383"/>
      <c r="FZB153" s="383"/>
      <c r="FZC153" s="383"/>
      <c r="FZD153" s="383"/>
      <c r="FZE153" s="383"/>
      <c r="FZF153" s="383"/>
      <c r="FZG153" s="383"/>
      <c r="FZH153" s="383"/>
      <c r="FZI153" s="383"/>
      <c r="FZJ153" s="383"/>
      <c r="FZK153" s="383"/>
      <c r="FZL153" s="383"/>
      <c r="FZM153" s="383"/>
      <c r="FZN153" s="383"/>
      <c r="FZO153" s="383"/>
      <c r="FZP153" s="383"/>
      <c r="FZQ153" s="383"/>
      <c r="FZR153" s="383"/>
      <c r="FZS153" s="383"/>
      <c r="FZT153" s="383"/>
      <c r="FZU153" s="383"/>
      <c r="FZV153" s="383"/>
      <c r="FZW153" s="383"/>
      <c r="FZX153" s="383"/>
      <c r="FZY153" s="383"/>
      <c r="FZZ153" s="383"/>
      <c r="GAA153" s="383"/>
      <c r="GAB153" s="383"/>
      <c r="GAC153" s="383"/>
      <c r="GAD153" s="383"/>
      <c r="GAE153" s="383"/>
      <c r="GAF153" s="383"/>
      <c r="GAG153" s="383"/>
      <c r="GAH153" s="383"/>
      <c r="GAI153" s="383"/>
      <c r="GAJ153" s="383"/>
      <c r="GAK153" s="383"/>
      <c r="GAL153" s="383"/>
      <c r="GAM153" s="383"/>
      <c r="GAN153" s="383"/>
      <c r="GAO153" s="383"/>
      <c r="GAP153" s="383"/>
      <c r="GAQ153" s="383"/>
      <c r="GAR153" s="383"/>
      <c r="GAS153" s="383"/>
      <c r="GAT153" s="383"/>
      <c r="GAU153" s="383"/>
      <c r="GAV153" s="383"/>
      <c r="GAW153" s="383"/>
      <c r="GAX153" s="383"/>
      <c r="GAY153" s="383"/>
      <c r="GAZ153" s="383"/>
      <c r="GBA153" s="383"/>
      <c r="GBB153" s="383"/>
      <c r="GBC153" s="383"/>
      <c r="GBD153" s="383"/>
      <c r="GBE153" s="383"/>
      <c r="GBF153" s="383"/>
      <c r="GBG153" s="383"/>
      <c r="GBH153" s="383"/>
      <c r="GBI153" s="383"/>
      <c r="GBJ153" s="383"/>
      <c r="GBK153" s="383"/>
      <c r="GBL153" s="383"/>
      <c r="GBM153" s="383"/>
      <c r="GBN153" s="383"/>
      <c r="GBO153" s="383"/>
      <c r="GBP153" s="383"/>
      <c r="GBQ153" s="383"/>
      <c r="GBR153" s="383"/>
      <c r="GBS153" s="383"/>
      <c r="GBT153" s="383"/>
      <c r="GBU153" s="383"/>
      <c r="GBV153" s="383"/>
      <c r="GBW153" s="383"/>
      <c r="GBX153" s="383"/>
      <c r="GBY153" s="383"/>
      <c r="GBZ153" s="383"/>
      <c r="GCA153" s="383"/>
      <c r="GCB153" s="383"/>
      <c r="GCC153" s="383"/>
      <c r="GCD153" s="383"/>
      <c r="GCE153" s="383"/>
      <c r="GCF153" s="383"/>
      <c r="GCG153" s="383"/>
      <c r="GCH153" s="383"/>
      <c r="GCI153" s="383"/>
      <c r="GCJ153" s="383"/>
      <c r="GCK153" s="383"/>
      <c r="GCL153" s="383"/>
      <c r="GCM153" s="383"/>
      <c r="GCN153" s="383"/>
      <c r="GCO153" s="383"/>
      <c r="GCP153" s="383"/>
      <c r="GCQ153" s="383"/>
      <c r="GCR153" s="383"/>
      <c r="GCS153" s="383"/>
      <c r="GCT153" s="383"/>
      <c r="GCU153" s="383"/>
      <c r="GCV153" s="383"/>
      <c r="GCW153" s="383"/>
      <c r="GCX153" s="383"/>
      <c r="GCY153" s="383"/>
      <c r="GCZ153" s="383"/>
      <c r="GDA153" s="383"/>
      <c r="GDB153" s="383"/>
      <c r="GDC153" s="383"/>
      <c r="GDD153" s="383"/>
      <c r="GDE153" s="383"/>
      <c r="GDF153" s="383"/>
      <c r="GDG153" s="383"/>
      <c r="GDH153" s="383"/>
      <c r="GDI153" s="383"/>
      <c r="GDJ153" s="383"/>
      <c r="GDK153" s="383"/>
      <c r="GDL153" s="383"/>
      <c r="GDM153" s="383"/>
      <c r="GDN153" s="383"/>
      <c r="GDO153" s="383"/>
      <c r="GDP153" s="383"/>
      <c r="GDQ153" s="383"/>
      <c r="GDR153" s="383"/>
      <c r="GDS153" s="383"/>
      <c r="GDT153" s="383"/>
      <c r="GDU153" s="383"/>
      <c r="GDV153" s="383"/>
      <c r="GDW153" s="383"/>
      <c r="GDX153" s="383"/>
      <c r="GDY153" s="383"/>
      <c r="GDZ153" s="383"/>
      <c r="GEA153" s="383"/>
      <c r="GEB153" s="383"/>
      <c r="GEC153" s="383"/>
      <c r="GED153" s="383"/>
      <c r="GEE153" s="383"/>
      <c r="GEF153" s="383"/>
      <c r="GEG153" s="383"/>
      <c r="GEH153" s="383"/>
      <c r="GEI153" s="383"/>
      <c r="GEJ153" s="383"/>
      <c r="GEK153" s="383"/>
      <c r="GEL153" s="383"/>
      <c r="GEM153" s="383"/>
      <c r="GEN153" s="383"/>
      <c r="GEO153" s="383"/>
      <c r="GEP153" s="383"/>
      <c r="GEQ153" s="383"/>
      <c r="GER153" s="383"/>
      <c r="GES153" s="383"/>
      <c r="GET153" s="383"/>
      <c r="GEU153" s="383"/>
      <c r="GEV153" s="383"/>
      <c r="GEW153" s="383"/>
      <c r="GEX153" s="383"/>
      <c r="GEY153" s="383"/>
      <c r="GEZ153" s="383"/>
      <c r="GFA153" s="383"/>
      <c r="GFB153" s="383"/>
      <c r="GFC153" s="383"/>
      <c r="GFD153" s="383"/>
      <c r="GFE153" s="383"/>
      <c r="GFF153" s="383"/>
      <c r="GFG153" s="383"/>
      <c r="GFH153" s="383"/>
      <c r="GFI153" s="383"/>
      <c r="GFJ153" s="383"/>
      <c r="GFK153" s="383"/>
      <c r="GFL153" s="383"/>
      <c r="GFM153" s="383"/>
      <c r="GFN153" s="383"/>
      <c r="GFO153" s="383"/>
      <c r="GFP153" s="383"/>
      <c r="GFQ153" s="383"/>
      <c r="GFR153" s="383"/>
      <c r="GFS153" s="383"/>
      <c r="GFT153" s="383"/>
      <c r="GFU153" s="383"/>
      <c r="GFV153" s="383"/>
      <c r="GFW153" s="383"/>
      <c r="GFX153" s="383"/>
      <c r="GFY153" s="383"/>
      <c r="GFZ153" s="383"/>
      <c r="GGA153" s="383"/>
      <c r="GGB153" s="383"/>
      <c r="GGC153" s="383"/>
      <c r="GGD153" s="383"/>
      <c r="GGE153" s="383"/>
      <c r="GGF153" s="383"/>
      <c r="GGG153" s="383"/>
      <c r="GGH153" s="383"/>
      <c r="GGI153" s="383"/>
      <c r="GGJ153" s="383"/>
      <c r="GGK153" s="383"/>
      <c r="GGL153" s="383"/>
      <c r="GGM153" s="383"/>
      <c r="GGN153" s="383"/>
      <c r="GGO153" s="383"/>
      <c r="GGP153" s="383"/>
      <c r="GGQ153" s="383"/>
      <c r="GGR153" s="383"/>
      <c r="GGS153" s="383"/>
      <c r="GGT153" s="383"/>
      <c r="GGU153" s="383"/>
      <c r="GGV153" s="383"/>
      <c r="GGW153" s="383"/>
      <c r="GGX153" s="383"/>
      <c r="GGY153" s="383"/>
      <c r="GGZ153" s="383"/>
      <c r="GHA153" s="383"/>
      <c r="GHB153" s="383"/>
      <c r="GHC153" s="383"/>
      <c r="GHD153" s="383"/>
      <c r="GHE153" s="383"/>
      <c r="GHF153" s="383"/>
      <c r="GHG153" s="383"/>
      <c r="GHH153" s="383"/>
      <c r="GHI153" s="383"/>
      <c r="GHJ153" s="383"/>
      <c r="GHK153" s="383"/>
      <c r="GHL153" s="383"/>
      <c r="GHM153" s="383"/>
      <c r="GHN153" s="383"/>
      <c r="GHO153" s="383"/>
      <c r="GHP153" s="383"/>
      <c r="GHQ153" s="383"/>
      <c r="GHR153" s="383"/>
      <c r="GHS153" s="383"/>
      <c r="GHT153" s="383"/>
      <c r="GHU153" s="383"/>
      <c r="GHV153" s="383"/>
      <c r="GHW153" s="383"/>
      <c r="GHX153" s="383"/>
      <c r="GHY153" s="383"/>
      <c r="GHZ153" s="383"/>
      <c r="GIA153" s="383"/>
      <c r="GIB153" s="383"/>
      <c r="GIC153" s="383"/>
      <c r="GID153" s="383"/>
      <c r="GIE153" s="383"/>
      <c r="GIF153" s="383"/>
      <c r="GIG153" s="383"/>
      <c r="GIH153" s="383"/>
      <c r="GII153" s="383"/>
      <c r="GIJ153" s="383"/>
      <c r="GIK153" s="383"/>
      <c r="GIL153" s="383"/>
      <c r="GIM153" s="383"/>
      <c r="GIN153" s="383"/>
      <c r="GIO153" s="383"/>
      <c r="GIP153" s="383"/>
      <c r="GIQ153" s="383"/>
      <c r="GIR153" s="383"/>
      <c r="GIS153" s="383"/>
      <c r="GIT153" s="383"/>
      <c r="GIU153" s="383"/>
      <c r="GIV153" s="383"/>
      <c r="GIW153" s="383"/>
      <c r="GIX153" s="383"/>
      <c r="GIY153" s="383"/>
      <c r="GIZ153" s="383"/>
      <c r="GJA153" s="383"/>
      <c r="GJB153" s="383"/>
      <c r="GJC153" s="383"/>
      <c r="GJD153" s="383"/>
      <c r="GJE153" s="383"/>
      <c r="GJF153" s="383"/>
      <c r="GJG153" s="383"/>
      <c r="GJH153" s="383"/>
      <c r="GJI153" s="383"/>
      <c r="GJJ153" s="383"/>
      <c r="GJK153" s="383"/>
      <c r="GJL153" s="383"/>
      <c r="GJM153" s="383"/>
      <c r="GJN153" s="383"/>
      <c r="GJO153" s="383"/>
      <c r="GJP153" s="383"/>
      <c r="GJQ153" s="383"/>
      <c r="GJR153" s="383"/>
      <c r="GJS153" s="383"/>
      <c r="GJT153" s="383"/>
      <c r="GJU153" s="383"/>
      <c r="GJV153" s="383"/>
      <c r="GJW153" s="383"/>
      <c r="GJX153" s="383"/>
      <c r="GJY153" s="383"/>
      <c r="GJZ153" s="383"/>
      <c r="GKA153" s="383"/>
      <c r="GKB153" s="383"/>
      <c r="GKC153" s="383"/>
      <c r="GKD153" s="383"/>
      <c r="GKE153" s="383"/>
      <c r="GKF153" s="383"/>
      <c r="GKG153" s="383"/>
      <c r="GKH153" s="383"/>
      <c r="GKI153" s="383"/>
      <c r="GKJ153" s="383"/>
      <c r="GKK153" s="383"/>
      <c r="GKL153" s="383"/>
      <c r="GKM153" s="383"/>
      <c r="GKN153" s="383"/>
      <c r="GKO153" s="383"/>
      <c r="GKP153" s="383"/>
      <c r="GKQ153" s="383"/>
      <c r="GKR153" s="383"/>
      <c r="GKS153" s="383"/>
      <c r="GKT153" s="383"/>
      <c r="GKU153" s="383"/>
      <c r="GKV153" s="383"/>
      <c r="GKW153" s="383"/>
      <c r="GKX153" s="383"/>
      <c r="GKY153" s="383"/>
      <c r="GKZ153" s="383"/>
      <c r="GLA153" s="383"/>
      <c r="GLB153" s="383"/>
      <c r="GLC153" s="383"/>
      <c r="GLD153" s="383"/>
      <c r="GLE153" s="383"/>
      <c r="GLF153" s="383"/>
      <c r="GLG153" s="383"/>
      <c r="GLH153" s="383"/>
      <c r="GLI153" s="383"/>
      <c r="GLJ153" s="383"/>
      <c r="GLK153" s="383"/>
      <c r="GLL153" s="383"/>
      <c r="GLM153" s="383"/>
      <c r="GLN153" s="383"/>
      <c r="GLO153" s="383"/>
      <c r="GLP153" s="383"/>
      <c r="GLQ153" s="383"/>
      <c r="GLR153" s="383"/>
      <c r="GLS153" s="383"/>
      <c r="GLT153" s="383"/>
      <c r="GLU153" s="383"/>
      <c r="GLV153" s="383"/>
      <c r="GLW153" s="383"/>
      <c r="GLX153" s="383"/>
      <c r="GLY153" s="383"/>
      <c r="GLZ153" s="383"/>
      <c r="GMA153" s="383"/>
      <c r="GMB153" s="383"/>
      <c r="GMC153" s="383"/>
      <c r="GMD153" s="383"/>
      <c r="GME153" s="383"/>
      <c r="GMF153" s="383"/>
      <c r="GMG153" s="383"/>
      <c r="GMH153" s="383"/>
      <c r="GMI153" s="383"/>
      <c r="GMJ153" s="383"/>
      <c r="GMK153" s="383"/>
      <c r="GML153" s="383"/>
      <c r="GMM153" s="383"/>
      <c r="GMN153" s="383"/>
      <c r="GMO153" s="383"/>
      <c r="GMP153" s="383"/>
      <c r="GMQ153" s="383"/>
      <c r="GMR153" s="383"/>
      <c r="GMS153" s="383"/>
      <c r="GMT153" s="383"/>
      <c r="GMU153" s="383"/>
      <c r="GMV153" s="383"/>
      <c r="GMW153" s="383"/>
      <c r="GMX153" s="383"/>
      <c r="GMY153" s="383"/>
      <c r="GMZ153" s="383"/>
      <c r="GNA153" s="383"/>
      <c r="GNB153" s="383"/>
      <c r="GNC153" s="383"/>
      <c r="GND153" s="383"/>
      <c r="GNE153" s="383"/>
      <c r="GNF153" s="383"/>
      <c r="GNG153" s="383"/>
      <c r="GNH153" s="383"/>
      <c r="GNI153" s="383"/>
      <c r="GNJ153" s="383"/>
      <c r="GNK153" s="383"/>
      <c r="GNL153" s="383"/>
      <c r="GNM153" s="383"/>
      <c r="GNN153" s="383"/>
      <c r="GNO153" s="383"/>
      <c r="GNP153" s="383"/>
      <c r="GNQ153" s="383"/>
      <c r="GNR153" s="383"/>
      <c r="GNS153" s="383"/>
      <c r="GNT153" s="383"/>
      <c r="GNU153" s="383"/>
      <c r="GNV153" s="383"/>
      <c r="GNW153" s="383"/>
      <c r="GNX153" s="383"/>
      <c r="GNY153" s="383"/>
      <c r="GNZ153" s="383"/>
      <c r="GOA153" s="383"/>
      <c r="GOB153" s="383"/>
      <c r="GOC153" s="383"/>
      <c r="GOD153" s="383"/>
      <c r="GOE153" s="383"/>
      <c r="GOF153" s="383"/>
      <c r="GOG153" s="383"/>
      <c r="GOH153" s="383"/>
      <c r="GOI153" s="383"/>
      <c r="GOJ153" s="383"/>
      <c r="GOK153" s="383"/>
      <c r="GOL153" s="383"/>
      <c r="GOM153" s="383"/>
      <c r="GON153" s="383"/>
      <c r="GOO153" s="383"/>
      <c r="GOP153" s="383"/>
      <c r="GOQ153" s="383"/>
      <c r="GOR153" s="383"/>
      <c r="GOS153" s="383"/>
      <c r="GOT153" s="383"/>
      <c r="GOU153" s="383"/>
      <c r="GOV153" s="383"/>
      <c r="GOW153" s="383"/>
      <c r="GOX153" s="383"/>
      <c r="GOY153" s="383"/>
      <c r="GOZ153" s="383"/>
      <c r="GPA153" s="383"/>
      <c r="GPB153" s="383"/>
      <c r="GPC153" s="383"/>
      <c r="GPD153" s="383"/>
      <c r="GPE153" s="383"/>
      <c r="GPF153" s="383"/>
      <c r="GPG153" s="383"/>
      <c r="GPH153" s="383"/>
      <c r="GPI153" s="383"/>
      <c r="GPJ153" s="383"/>
      <c r="GPK153" s="383"/>
      <c r="GPL153" s="383"/>
      <c r="GPM153" s="383"/>
      <c r="GPN153" s="383"/>
      <c r="GPO153" s="383"/>
      <c r="GPP153" s="383"/>
      <c r="GPQ153" s="383"/>
      <c r="GPR153" s="383"/>
      <c r="GPS153" s="383"/>
      <c r="GPT153" s="383"/>
      <c r="GPU153" s="383"/>
      <c r="GPV153" s="383"/>
      <c r="GPW153" s="383"/>
      <c r="GPX153" s="383"/>
      <c r="GPY153" s="383"/>
      <c r="GPZ153" s="383"/>
      <c r="GQA153" s="383"/>
      <c r="GQB153" s="383"/>
      <c r="GQC153" s="383"/>
      <c r="GQD153" s="383"/>
      <c r="GQE153" s="383"/>
      <c r="GQF153" s="383"/>
      <c r="GQG153" s="383"/>
      <c r="GQH153" s="383"/>
      <c r="GQI153" s="383"/>
      <c r="GQJ153" s="383"/>
      <c r="GQK153" s="383"/>
      <c r="GQL153" s="383"/>
      <c r="GQM153" s="383"/>
      <c r="GQN153" s="383"/>
      <c r="GQO153" s="383"/>
      <c r="GQP153" s="383"/>
      <c r="GQQ153" s="383"/>
      <c r="GQR153" s="383"/>
      <c r="GQS153" s="383"/>
      <c r="GQT153" s="383"/>
      <c r="GQU153" s="383"/>
      <c r="GQV153" s="383"/>
      <c r="GQW153" s="383"/>
      <c r="GQX153" s="383"/>
      <c r="GQY153" s="383"/>
      <c r="GQZ153" s="383"/>
      <c r="GRA153" s="383"/>
      <c r="GRB153" s="383"/>
      <c r="GRC153" s="383"/>
      <c r="GRD153" s="383"/>
      <c r="GRE153" s="383"/>
      <c r="GRF153" s="383"/>
      <c r="GRG153" s="383"/>
      <c r="GRH153" s="383"/>
      <c r="GRI153" s="383"/>
      <c r="GRJ153" s="383"/>
      <c r="GRK153" s="383"/>
      <c r="GRL153" s="383"/>
      <c r="GRM153" s="383"/>
      <c r="GRN153" s="383"/>
      <c r="GRO153" s="383"/>
      <c r="GRP153" s="383"/>
      <c r="GRQ153" s="383"/>
      <c r="GRR153" s="383"/>
      <c r="GRS153" s="383"/>
      <c r="GRT153" s="383"/>
      <c r="GRU153" s="383"/>
      <c r="GRV153" s="383"/>
      <c r="GRW153" s="383"/>
      <c r="GRX153" s="383"/>
      <c r="GRY153" s="383"/>
      <c r="GRZ153" s="383"/>
      <c r="GSA153" s="383"/>
      <c r="GSB153" s="383"/>
      <c r="GSC153" s="383"/>
      <c r="GSD153" s="383"/>
      <c r="GSE153" s="383"/>
      <c r="GSF153" s="383"/>
      <c r="GSG153" s="383"/>
      <c r="GSH153" s="383"/>
      <c r="GSI153" s="383"/>
      <c r="GSJ153" s="383"/>
      <c r="GSK153" s="383"/>
      <c r="GSL153" s="383"/>
      <c r="GSM153" s="383"/>
      <c r="GSN153" s="383"/>
      <c r="GSO153" s="383"/>
      <c r="GSP153" s="383"/>
      <c r="GSQ153" s="383"/>
      <c r="GSR153" s="383"/>
      <c r="GSS153" s="383"/>
      <c r="GST153" s="383"/>
      <c r="GSU153" s="383"/>
      <c r="GSV153" s="383"/>
      <c r="GSW153" s="383"/>
      <c r="GSX153" s="383"/>
      <c r="GSY153" s="383"/>
      <c r="GSZ153" s="383"/>
      <c r="GTA153" s="383"/>
      <c r="GTB153" s="383"/>
      <c r="GTC153" s="383"/>
      <c r="GTD153" s="383"/>
      <c r="GTE153" s="383"/>
      <c r="GTF153" s="383"/>
      <c r="GTG153" s="383"/>
      <c r="GTH153" s="383"/>
      <c r="GTI153" s="383"/>
      <c r="GTJ153" s="383"/>
      <c r="GTK153" s="383"/>
      <c r="GTL153" s="383"/>
      <c r="GTM153" s="383"/>
      <c r="GTN153" s="383"/>
      <c r="GTO153" s="383"/>
      <c r="GTP153" s="383"/>
      <c r="GTQ153" s="383"/>
      <c r="GTR153" s="383"/>
      <c r="GTS153" s="383"/>
      <c r="GTT153" s="383"/>
      <c r="GTU153" s="383"/>
      <c r="GTV153" s="383"/>
      <c r="GTW153" s="383"/>
      <c r="GTX153" s="383"/>
      <c r="GTY153" s="383"/>
      <c r="GTZ153" s="383"/>
      <c r="GUA153" s="383"/>
      <c r="GUB153" s="383"/>
      <c r="GUC153" s="383"/>
      <c r="GUD153" s="383"/>
      <c r="GUE153" s="383"/>
      <c r="GUF153" s="383"/>
      <c r="GUG153" s="383"/>
      <c r="GUH153" s="383"/>
      <c r="GUI153" s="383"/>
      <c r="GUJ153" s="383"/>
      <c r="GUK153" s="383"/>
      <c r="GUL153" s="383"/>
      <c r="GUM153" s="383"/>
      <c r="GUN153" s="383"/>
      <c r="GUO153" s="383"/>
      <c r="GUP153" s="383"/>
      <c r="GUQ153" s="383"/>
      <c r="GUR153" s="383"/>
      <c r="GUS153" s="383"/>
      <c r="GUT153" s="383"/>
      <c r="GUU153" s="383"/>
      <c r="GUV153" s="383"/>
      <c r="GUW153" s="383"/>
      <c r="GUX153" s="383"/>
      <c r="GUY153" s="383"/>
      <c r="GUZ153" s="383"/>
      <c r="GVA153" s="383"/>
      <c r="GVB153" s="383"/>
      <c r="GVC153" s="383"/>
      <c r="GVD153" s="383"/>
      <c r="GVE153" s="383"/>
      <c r="GVF153" s="383"/>
      <c r="GVG153" s="383"/>
      <c r="GVH153" s="383"/>
      <c r="GVI153" s="383"/>
      <c r="GVJ153" s="383"/>
      <c r="GVK153" s="383"/>
      <c r="GVL153" s="383"/>
      <c r="GVM153" s="383"/>
      <c r="GVN153" s="383"/>
      <c r="GVO153" s="383"/>
      <c r="GVP153" s="383"/>
      <c r="GVQ153" s="383"/>
      <c r="GVR153" s="383"/>
      <c r="GVS153" s="383"/>
      <c r="GVT153" s="383"/>
      <c r="GVU153" s="383"/>
      <c r="GVV153" s="383"/>
      <c r="GVW153" s="383"/>
      <c r="GVX153" s="383"/>
      <c r="GVY153" s="383"/>
      <c r="GVZ153" s="383"/>
      <c r="GWA153" s="383"/>
      <c r="GWB153" s="383"/>
      <c r="GWC153" s="383"/>
      <c r="GWD153" s="383"/>
      <c r="GWE153" s="383"/>
      <c r="GWF153" s="383"/>
      <c r="GWG153" s="383"/>
      <c r="GWH153" s="383"/>
      <c r="GWI153" s="383"/>
      <c r="GWJ153" s="383"/>
      <c r="GWK153" s="383"/>
      <c r="GWL153" s="383"/>
      <c r="GWM153" s="383"/>
      <c r="GWN153" s="383"/>
      <c r="GWO153" s="383"/>
      <c r="GWP153" s="383"/>
      <c r="GWQ153" s="383"/>
      <c r="GWR153" s="383"/>
      <c r="GWS153" s="383"/>
      <c r="GWT153" s="383"/>
      <c r="GWU153" s="383"/>
      <c r="GWV153" s="383"/>
      <c r="GWW153" s="383"/>
      <c r="GWX153" s="383"/>
      <c r="GWY153" s="383"/>
      <c r="GWZ153" s="383"/>
      <c r="GXA153" s="383"/>
      <c r="GXB153" s="383"/>
      <c r="GXC153" s="383"/>
      <c r="GXD153" s="383"/>
      <c r="GXE153" s="383"/>
      <c r="GXF153" s="383"/>
      <c r="GXG153" s="383"/>
      <c r="GXH153" s="383"/>
      <c r="GXI153" s="383"/>
      <c r="GXJ153" s="383"/>
      <c r="GXK153" s="383"/>
      <c r="GXL153" s="383"/>
      <c r="GXM153" s="383"/>
      <c r="GXN153" s="383"/>
      <c r="GXO153" s="383"/>
      <c r="GXP153" s="383"/>
      <c r="GXQ153" s="383"/>
      <c r="GXR153" s="383"/>
      <c r="GXS153" s="383"/>
      <c r="GXT153" s="383"/>
      <c r="GXU153" s="383"/>
      <c r="GXV153" s="383"/>
      <c r="GXW153" s="383"/>
      <c r="GXX153" s="383"/>
      <c r="GXY153" s="383"/>
      <c r="GXZ153" s="383"/>
      <c r="GYA153" s="383"/>
      <c r="GYB153" s="383"/>
      <c r="GYC153" s="383"/>
      <c r="GYD153" s="383"/>
      <c r="GYE153" s="383"/>
      <c r="GYF153" s="383"/>
      <c r="GYG153" s="383"/>
      <c r="GYH153" s="383"/>
      <c r="GYI153" s="383"/>
      <c r="GYJ153" s="383"/>
      <c r="GYK153" s="383"/>
      <c r="GYL153" s="383"/>
      <c r="GYM153" s="383"/>
      <c r="GYN153" s="383"/>
      <c r="GYO153" s="383"/>
      <c r="GYP153" s="383"/>
      <c r="GYQ153" s="383"/>
      <c r="GYR153" s="383"/>
      <c r="GYS153" s="383"/>
      <c r="GYT153" s="383"/>
      <c r="GYU153" s="383"/>
      <c r="GYV153" s="383"/>
      <c r="GYW153" s="383"/>
      <c r="GYX153" s="383"/>
      <c r="GYY153" s="383"/>
      <c r="GYZ153" s="383"/>
      <c r="GZA153" s="383"/>
      <c r="GZB153" s="383"/>
      <c r="GZC153" s="383"/>
      <c r="GZD153" s="383"/>
      <c r="GZE153" s="383"/>
      <c r="GZF153" s="383"/>
      <c r="GZG153" s="383"/>
      <c r="GZH153" s="383"/>
      <c r="GZI153" s="383"/>
      <c r="GZJ153" s="383"/>
      <c r="GZK153" s="383"/>
      <c r="GZL153" s="383"/>
      <c r="GZM153" s="383"/>
      <c r="GZN153" s="383"/>
      <c r="GZO153" s="383"/>
      <c r="GZP153" s="383"/>
      <c r="GZQ153" s="383"/>
      <c r="GZR153" s="383"/>
      <c r="GZS153" s="383"/>
      <c r="GZT153" s="383"/>
      <c r="GZU153" s="383"/>
      <c r="GZV153" s="383"/>
      <c r="GZW153" s="383"/>
      <c r="GZX153" s="383"/>
      <c r="GZY153" s="383"/>
      <c r="GZZ153" s="383"/>
      <c r="HAA153" s="383"/>
      <c r="HAB153" s="383"/>
      <c r="HAC153" s="383"/>
      <c r="HAD153" s="383"/>
      <c r="HAE153" s="383"/>
      <c r="HAF153" s="383"/>
      <c r="HAG153" s="383"/>
      <c r="HAH153" s="383"/>
      <c r="HAI153" s="383"/>
      <c r="HAJ153" s="383"/>
      <c r="HAK153" s="383"/>
      <c r="HAL153" s="383"/>
      <c r="HAM153" s="383"/>
      <c r="HAN153" s="383"/>
      <c r="HAO153" s="383"/>
      <c r="HAP153" s="383"/>
      <c r="HAQ153" s="383"/>
      <c r="HAR153" s="383"/>
      <c r="HAS153" s="383"/>
      <c r="HAT153" s="383"/>
      <c r="HAU153" s="383"/>
      <c r="HAV153" s="383"/>
      <c r="HAW153" s="383"/>
      <c r="HAX153" s="383"/>
      <c r="HAY153" s="383"/>
      <c r="HAZ153" s="383"/>
      <c r="HBA153" s="383"/>
      <c r="HBB153" s="383"/>
      <c r="HBC153" s="383"/>
      <c r="HBD153" s="383"/>
      <c r="HBE153" s="383"/>
      <c r="HBF153" s="383"/>
      <c r="HBG153" s="383"/>
      <c r="HBH153" s="383"/>
      <c r="HBI153" s="383"/>
      <c r="HBJ153" s="383"/>
      <c r="HBK153" s="383"/>
      <c r="HBL153" s="383"/>
      <c r="HBM153" s="383"/>
      <c r="HBN153" s="383"/>
      <c r="HBO153" s="383"/>
      <c r="HBP153" s="383"/>
      <c r="HBQ153" s="383"/>
      <c r="HBR153" s="383"/>
      <c r="HBS153" s="383"/>
      <c r="HBT153" s="383"/>
      <c r="HBU153" s="383"/>
      <c r="HBV153" s="383"/>
      <c r="HBW153" s="383"/>
      <c r="HBX153" s="383"/>
      <c r="HBY153" s="383"/>
      <c r="HBZ153" s="383"/>
      <c r="HCA153" s="383"/>
      <c r="HCB153" s="383"/>
      <c r="HCC153" s="383"/>
      <c r="HCD153" s="383"/>
      <c r="HCE153" s="383"/>
      <c r="HCF153" s="383"/>
      <c r="HCG153" s="383"/>
      <c r="HCH153" s="383"/>
      <c r="HCI153" s="383"/>
      <c r="HCJ153" s="383"/>
      <c r="HCK153" s="383"/>
      <c r="HCL153" s="383"/>
      <c r="HCM153" s="383"/>
      <c r="HCN153" s="383"/>
      <c r="HCO153" s="383"/>
      <c r="HCP153" s="383"/>
      <c r="HCQ153" s="383"/>
      <c r="HCR153" s="383"/>
      <c r="HCS153" s="383"/>
      <c r="HCT153" s="383"/>
      <c r="HCU153" s="383"/>
      <c r="HCV153" s="383"/>
      <c r="HCW153" s="383"/>
      <c r="HCX153" s="383"/>
      <c r="HCY153" s="383"/>
      <c r="HCZ153" s="383"/>
      <c r="HDA153" s="383"/>
      <c r="HDB153" s="383"/>
      <c r="HDC153" s="383"/>
      <c r="HDD153" s="383"/>
      <c r="HDE153" s="383"/>
      <c r="HDF153" s="383"/>
      <c r="HDG153" s="383"/>
      <c r="HDH153" s="383"/>
      <c r="HDI153" s="383"/>
      <c r="HDJ153" s="383"/>
      <c r="HDK153" s="383"/>
      <c r="HDL153" s="383"/>
      <c r="HDM153" s="383"/>
      <c r="HDN153" s="383"/>
      <c r="HDO153" s="383"/>
      <c r="HDP153" s="383"/>
      <c r="HDQ153" s="383"/>
      <c r="HDR153" s="383"/>
      <c r="HDS153" s="383"/>
      <c r="HDT153" s="383"/>
      <c r="HDU153" s="383"/>
      <c r="HDV153" s="383"/>
      <c r="HDW153" s="383"/>
      <c r="HDX153" s="383"/>
      <c r="HDY153" s="383"/>
      <c r="HDZ153" s="383"/>
      <c r="HEA153" s="383"/>
      <c r="HEB153" s="383"/>
      <c r="HEC153" s="383"/>
      <c r="HED153" s="383"/>
      <c r="HEE153" s="383"/>
      <c r="HEF153" s="383"/>
      <c r="HEG153" s="383"/>
      <c r="HEH153" s="383"/>
      <c r="HEI153" s="383"/>
      <c r="HEJ153" s="383"/>
      <c r="HEK153" s="383"/>
      <c r="HEL153" s="383"/>
      <c r="HEM153" s="383"/>
      <c r="HEN153" s="383"/>
      <c r="HEO153" s="383"/>
      <c r="HEP153" s="383"/>
      <c r="HEQ153" s="383"/>
      <c r="HER153" s="383"/>
      <c r="HES153" s="383"/>
      <c r="HET153" s="383"/>
      <c r="HEU153" s="383"/>
      <c r="HEV153" s="383"/>
      <c r="HEW153" s="383"/>
      <c r="HEX153" s="383"/>
      <c r="HEY153" s="383"/>
      <c r="HEZ153" s="383"/>
      <c r="HFA153" s="383"/>
      <c r="HFB153" s="383"/>
      <c r="HFC153" s="383"/>
      <c r="HFD153" s="383"/>
      <c r="HFE153" s="383"/>
      <c r="HFF153" s="383"/>
      <c r="HFG153" s="383"/>
      <c r="HFH153" s="383"/>
      <c r="HFI153" s="383"/>
      <c r="HFJ153" s="383"/>
      <c r="HFK153" s="383"/>
      <c r="HFL153" s="383"/>
      <c r="HFM153" s="383"/>
      <c r="HFN153" s="383"/>
      <c r="HFO153" s="383"/>
      <c r="HFP153" s="383"/>
      <c r="HFQ153" s="383"/>
      <c r="HFR153" s="383"/>
      <c r="HFS153" s="383"/>
      <c r="HFT153" s="383"/>
      <c r="HFU153" s="383"/>
      <c r="HFV153" s="383"/>
      <c r="HFW153" s="383"/>
      <c r="HFX153" s="383"/>
      <c r="HFY153" s="383"/>
      <c r="HFZ153" s="383"/>
      <c r="HGA153" s="383"/>
      <c r="HGB153" s="383"/>
      <c r="HGC153" s="383"/>
      <c r="HGD153" s="383"/>
      <c r="HGE153" s="383"/>
      <c r="HGF153" s="383"/>
      <c r="HGG153" s="383"/>
      <c r="HGH153" s="383"/>
      <c r="HGI153" s="383"/>
      <c r="HGJ153" s="383"/>
      <c r="HGK153" s="383"/>
      <c r="HGL153" s="383"/>
      <c r="HGM153" s="383"/>
      <c r="HGN153" s="383"/>
      <c r="HGO153" s="383"/>
      <c r="HGP153" s="383"/>
      <c r="HGQ153" s="383"/>
      <c r="HGR153" s="383"/>
      <c r="HGS153" s="383"/>
      <c r="HGT153" s="383"/>
      <c r="HGU153" s="383"/>
      <c r="HGV153" s="383"/>
      <c r="HGW153" s="383"/>
      <c r="HGX153" s="383"/>
      <c r="HGY153" s="383"/>
      <c r="HGZ153" s="383"/>
      <c r="HHA153" s="383"/>
      <c r="HHB153" s="383"/>
      <c r="HHC153" s="383"/>
      <c r="HHD153" s="383"/>
      <c r="HHE153" s="383"/>
      <c r="HHF153" s="383"/>
      <c r="HHG153" s="383"/>
      <c r="HHH153" s="383"/>
      <c r="HHI153" s="383"/>
      <c r="HHJ153" s="383"/>
      <c r="HHK153" s="383"/>
      <c r="HHL153" s="383"/>
      <c r="HHM153" s="383"/>
      <c r="HHN153" s="383"/>
      <c r="HHO153" s="383"/>
      <c r="HHP153" s="383"/>
      <c r="HHQ153" s="383"/>
      <c r="HHR153" s="383"/>
      <c r="HHS153" s="383"/>
      <c r="HHT153" s="383"/>
      <c r="HHU153" s="383"/>
      <c r="HHV153" s="383"/>
      <c r="HHW153" s="383"/>
      <c r="HHX153" s="383"/>
      <c r="HHY153" s="383"/>
      <c r="HHZ153" s="383"/>
      <c r="HIA153" s="383"/>
      <c r="HIB153" s="383"/>
      <c r="HIC153" s="383"/>
      <c r="HID153" s="383"/>
      <c r="HIE153" s="383"/>
      <c r="HIF153" s="383"/>
      <c r="HIG153" s="383"/>
      <c r="HIH153" s="383"/>
      <c r="HII153" s="383"/>
      <c r="HIJ153" s="383"/>
      <c r="HIK153" s="383"/>
      <c r="HIL153" s="383"/>
      <c r="HIM153" s="383"/>
      <c r="HIN153" s="383"/>
      <c r="HIO153" s="383"/>
      <c r="HIP153" s="383"/>
      <c r="HIQ153" s="383"/>
      <c r="HIR153" s="383"/>
      <c r="HIS153" s="383"/>
      <c r="HIT153" s="383"/>
      <c r="HIU153" s="383"/>
      <c r="HIV153" s="383"/>
      <c r="HIW153" s="383"/>
      <c r="HIX153" s="383"/>
      <c r="HIY153" s="383"/>
      <c r="HIZ153" s="383"/>
      <c r="HJA153" s="383"/>
      <c r="HJB153" s="383"/>
      <c r="HJC153" s="383"/>
      <c r="HJD153" s="383"/>
      <c r="HJE153" s="383"/>
      <c r="HJF153" s="383"/>
      <c r="HJG153" s="383"/>
      <c r="HJH153" s="383"/>
      <c r="HJI153" s="383"/>
      <c r="HJJ153" s="383"/>
      <c r="HJK153" s="383"/>
      <c r="HJL153" s="383"/>
      <c r="HJM153" s="383"/>
      <c r="HJN153" s="383"/>
      <c r="HJO153" s="383"/>
      <c r="HJP153" s="383"/>
      <c r="HJQ153" s="383"/>
      <c r="HJR153" s="383"/>
      <c r="HJS153" s="383"/>
      <c r="HJT153" s="383"/>
      <c r="HJU153" s="383"/>
      <c r="HJV153" s="383"/>
      <c r="HJW153" s="383"/>
      <c r="HJX153" s="383"/>
      <c r="HJY153" s="383"/>
      <c r="HJZ153" s="383"/>
      <c r="HKA153" s="383"/>
      <c r="HKB153" s="383"/>
      <c r="HKC153" s="383"/>
      <c r="HKD153" s="383"/>
      <c r="HKE153" s="383"/>
      <c r="HKF153" s="383"/>
      <c r="HKG153" s="383"/>
      <c r="HKH153" s="383"/>
      <c r="HKI153" s="383"/>
      <c r="HKJ153" s="383"/>
      <c r="HKK153" s="383"/>
      <c r="HKL153" s="383"/>
      <c r="HKM153" s="383"/>
      <c r="HKN153" s="383"/>
      <c r="HKO153" s="383"/>
      <c r="HKP153" s="383"/>
      <c r="HKQ153" s="383"/>
      <c r="HKR153" s="383"/>
      <c r="HKS153" s="383"/>
      <c r="HKT153" s="383"/>
      <c r="HKU153" s="383"/>
      <c r="HKV153" s="383"/>
      <c r="HKW153" s="383"/>
      <c r="HKX153" s="383"/>
      <c r="HKY153" s="383"/>
      <c r="HKZ153" s="383"/>
      <c r="HLA153" s="383"/>
      <c r="HLB153" s="383"/>
      <c r="HLC153" s="383"/>
      <c r="HLD153" s="383"/>
      <c r="HLE153" s="383"/>
      <c r="HLF153" s="383"/>
      <c r="HLG153" s="383"/>
      <c r="HLH153" s="383"/>
      <c r="HLI153" s="383"/>
      <c r="HLJ153" s="383"/>
      <c r="HLK153" s="383"/>
      <c r="HLL153" s="383"/>
      <c r="HLM153" s="383"/>
      <c r="HLN153" s="383"/>
      <c r="HLO153" s="383"/>
      <c r="HLP153" s="383"/>
      <c r="HLQ153" s="383"/>
      <c r="HLR153" s="383"/>
      <c r="HLS153" s="383"/>
      <c r="HLT153" s="383"/>
      <c r="HLU153" s="383"/>
      <c r="HLV153" s="383"/>
      <c r="HLW153" s="383"/>
      <c r="HLX153" s="383"/>
      <c r="HLY153" s="383"/>
      <c r="HLZ153" s="383"/>
      <c r="HMA153" s="383"/>
      <c r="HMB153" s="383"/>
      <c r="HMC153" s="383"/>
      <c r="HMD153" s="383"/>
      <c r="HME153" s="383"/>
      <c r="HMF153" s="383"/>
      <c r="HMG153" s="383"/>
      <c r="HMH153" s="383"/>
      <c r="HMI153" s="383"/>
      <c r="HMJ153" s="383"/>
      <c r="HMK153" s="383"/>
      <c r="HML153" s="383"/>
      <c r="HMM153" s="383"/>
      <c r="HMN153" s="383"/>
      <c r="HMO153" s="383"/>
      <c r="HMP153" s="383"/>
      <c r="HMQ153" s="383"/>
      <c r="HMR153" s="383"/>
      <c r="HMS153" s="383"/>
      <c r="HMT153" s="383"/>
      <c r="HMU153" s="383"/>
      <c r="HMV153" s="383"/>
      <c r="HMW153" s="383"/>
      <c r="HMX153" s="383"/>
      <c r="HMY153" s="383"/>
      <c r="HMZ153" s="383"/>
      <c r="HNA153" s="383"/>
      <c r="HNB153" s="383"/>
      <c r="HNC153" s="383"/>
      <c r="HND153" s="383"/>
      <c r="HNE153" s="383"/>
      <c r="HNF153" s="383"/>
      <c r="HNG153" s="383"/>
      <c r="HNH153" s="383"/>
      <c r="HNI153" s="383"/>
      <c r="HNJ153" s="383"/>
      <c r="HNK153" s="383"/>
      <c r="HNL153" s="383"/>
      <c r="HNM153" s="383"/>
      <c r="HNN153" s="383"/>
      <c r="HNO153" s="383"/>
      <c r="HNP153" s="383"/>
      <c r="HNQ153" s="383"/>
      <c r="HNR153" s="383"/>
      <c r="HNS153" s="383"/>
      <c r="HNT153" s="383"/>
      <c r="HNU153" s="383"/>
      <c r="HNV153" s="383"/>
      <c r="HNW153" s="383"/>
      <c r="HNX153" s="383"/>
      <c r="HNY153" s="383"/>
      <c r="HNZ153" s="383"/>
      <c r="HOA153" s="383"/>
      <c r="HOB153" s="383"/>
      <c r="HOC153" s="383"/>
      <c r="HOD153" s="383"/>
      <c r="HOE153" s="383"/>
      <c r="HOF153" s="383"/>
      <c r="HOG153" s="383"/>
      <c r="HOH153" s="383"/>
      <c r="HOI153" s="383"/>
      <c r="HOJ153" s="383"/>
      <c r="HOK153" s="383"/>
      <c r="HOL153" s="383"/>
      <c r="HOM153" s="383"/>
      <c r="HON153" s="383"/>
      <c r="HOO153" s="383"/>
      <c r="HOP153" s="383"/>
      <c r="HOQ153" s="383"/>
      <c r="HOR153" s="383"/>
      <c r="HOS153" s="383"/>
      <c r="HOT153" s="383"/>
      <c r="HOU153" s="383"/>
      <c r="HOV153" s="383"/>
      <c r="HOW153" s="383"/>
      <c r="HOX153" s="383"/>
      <c r="HOY153" s="383"/>
      <c r="HOZ153" s="383"/>
      <c r="HPA153" s="383"/>
      <c r="HPB153" s="383"/>
      <c r="HPC153" s="383"/>
      <c r="HPD153" s="383"/>
      <c r="HPE153" s="383"/>
      <c r="HPF153" s="383"/>
      <c r="HPG153" s="383"/>
      <c r="HPH153" s="383"/>
      <c r="HPI153" s="383"/>
      <c r="HPJ153" s="383"/>
      <c r="HPK153" s="383"/>
      <c r="HPL153" s="383"/>
      <c r="HPM153" s="383"/>
      <c r="HPN153" s="383"/>
      <c r="HPO153" s="383"/>
      <c r="HPP153" s="383"/>
      <c r="HPQ153" s="383"/>
      <c r="HPR153" s="383"/>
      <c r="HPS153" s="383"/>
      <c r="HPT153" s="383"/>
      <c r="HPU153" s="383"/>
      <c r="HPV153" s="383"/>
      <c r="HPW153" s="383"/>
      <c r="HPX153" s="383"/>
      <c r="HPY153" s="383"/>
      <c r="HPZ153" s="383"/>
      <c r="HQA153" s="383"/>
      <c r="HQB153" s="383"/>
      <c r="HQC153" s="383"/>
      <c r="HQD153" s="383"/>
      <c r="HQE153" s="383"/>
      <c r="HQF153" s="383"/>
      <c r="HQG153" s="383"/>
      <c r="HQH153" s="383"/>
      <c r="HQI153" s="383"/>
      <c r="HQJ153" s="383"/>
      <c r="HQK153" s="383"/>
      <c r="HQL153" s="383"/>
      <c r="HQM153" s="383"/>
      <c r="HQN153" s="383"/>
      <c r="HQO153" s="383"/>
      <c r="HQP153" s="383"/>
      <c r="HQQ153" s="383"/>
      <c r="HQR153" s="383"/>
      <c r="HQS153" s="383"/>
      <c r="HQT153" s="383"/>
      <c r="HQU153" s="383"/>
      <c r="HQV153" s="383"/>
      <c r="HQW153" s="383"/>
      <c r="HQX153" s="383"/>
      <c r="HQY153" s="383"/>
      <c r="HQZ153" s="383"/>
      <c r="HRA153" s="383"/>
      <c r="HRB153" s="383"/>
      <c r="HRC153" s="383"/>
      <c r="HRD153" s="383"/>
      <c r="HRE153" s="383"/>
      <c r="HRF153" s="383"/>
      <c r="HRG153" s="383"/>
      <c r="HRH153" s="383"/>
      <c r="HRI153" s="383"/>
      <c r="HRJ153" s="383"/>
      <c r="HRK153" s="383"/>
      <c r="HRL153" s="383"/>
      <c r="HRM153" s="383"/>
      <c r="HRN153" s="383"/>
      <c r="HRO153" s="383"/>
      <c r="HRP153" s="383"/>
      <c r="HRQ153" s="383"/>
      <c r="HRR153" s="383"/>
      <c r="HRS153" s="383"/>
      <c r="HRT153" s="383"/>
      <c r="HRU153" s="383"/>
      <c r="HRV153" s="383"/>
      <c r="HRW153" s="383"/>
      <c r="HRX153" s="383"/>
      <c r="HRY153" s="383"/>
      <c r="HRZ153" s="383"/>
      <c r="HSA153" s="383"/>
      <c r="HSB153" s="383"/>
      <c r="HSC153" s="383"/>
      <c r="HSD153" s="383"/>
      <c r="HSE153" s="383"/>
      <c r="HSF153" s="383"/>
      <c r="HSG153" s="383"/>
      <c r="HSH153" s="383"/>
      <c r="HSI153" s="383"/>
      <c r="HSJ153" s="383"/>
      <c r="HSK153" s="383"/>
      <c r="HSL153" s="383"/>
      <c r="HSM153" s="383"/>
      <c r="HSN153" s="383"/>
      <c r="HSO153" s="383"/>
      <c r="HSP153" s="383"/>
      <c r="HSQ153" s="383"/>
      <c r="HSR153" s="383"/>
      <c r="HSS153" s="383"/>
      <c r="HST153" s="383"/>
      <c r="HSU153" s="383"/>
      <c r="HSV153" s="383"/>
      <c r="HSW153" s="383"/>
      <c r="HSX153" s="383"/>
      <c r="HSY153" s="383"/>
      <c r="HSZ153" s="383"/>
      <c r="HTA153" s="383"/>
      <c r="HTB153" s="383"/>
      <c r="HTC153" s="383"/>
      <c r="HTD153" s="383"/>
      <c r="HTE153" s="383"/>
      <c r="HTF153" s="383"/>
      <c r="HTG153" s="383"/>
      <c r="HTH153" s="383"/>
      <c r="HTI153" s="383"/>
      <c r="HTJ153" s="383"/>
      <c r="HTK153" s="383"/>
      <c r="HTL153" s="383"/>
      <c r="HTM153" s="383"/>
      <c r="HTN153" s="383"/>
      <c r="HTO153" s="383"/>
      <c r="HTP153" s="383"/>
      <c r="HTQ153" s="383"/>
      <c r="HTR153" s="383"/>
      <c r="HTS153" s="383"/>
      <c r="HTT153" s="383"/>
      <c r="HTU153" s="383"/>
      <c r="HTV153" s="383"/>
      <c r="HTW153" s="383"/>
      <c r="HTX153" s="383"/>
      <c r="HTY153" s="383"/>
      <c r="HTZ153" s="383"/>
      <c r="HUA153" s="383"/>
      <c r="HUB153" s="383"/>
      <c r="HUC153" s="383"/>
      <c r="HUD153" s="383"/>
      <c r="HUE153" s="383"/>
      <c r="HUF153" s="383"/>
      <c r="HUG153" s="383"/>
      <c r="HUH153" s="383"/>
      <c r="HUI153" s="383"/>
      <c r="HUJ153" s="383"/>
      <c r="HUK153" s="383"/>
      <c r="HUL153" s="383"/>
      <c r="HUM153" s="383"/>
      <c r="HUN153" s="383"/>
      <c r="HUO153" s="383"/>
      <c r="HUP153" s="383"/>
      <c r="HUQ153" s="383"/>
      <c r="HUR153" s="383"/>
      <c r="HUS153" s="383"/>
      <c r="HUT153" s="383"/>
      <c r="HUU153" s="383"/>
      <c r="HUV153" s="383"/>
      <c r="HUW153" s="383"/>
      <c r="HUX153" s="383"/>
      <c r="HUY153" s="383"/>
      <c r="HUZ153" s="383"/>
      <c r="HVA153" s="383"/>
      <c r="HVB153" s="383"/>
      <c r="HVC153" s="383"/>
      <c r="HVD153" s="383"/>
      <c r="HVE153" s="383"/>
      <c r="HVF153" s="383"/>
      <c r="HVG153" s="383"/>
      <c r="HVH153" s="383"/>
      <c r="HVI153" s="383"/>
      <c r="HVJ153" s="383"/>
      <c r="HVK153" s="383"/>
      <c r="HVL153" s="383"/>
      <c r="HVM153" s="383"/>
      <c r="HVN153" s="383"/>
      <c r="HVO153" s="383"/>
      <c r="HVP153" s="383"/>
      <c r="HVQ153" s="383"/>
      <c r="HVR153" s="383"/>
      <c r="HVS153" s="383"/>
      <c r="HVT153" s="383"/>
      <c r="HVU153" s="383"/>
      <c r="HVV153" s="383"/>
      <c r="HVW153" s="383"/>
      <c r="HVX153" s="383"/>
      <c r="HVY153" s="383"/>
      <c r="HVZ153" s="383"/>
      <c r="HWA153" s="383"/>
      <c r="HWB153" s="383"/>
      <c r="HWC153" s="383"/>
      <c r="HWD153" s="383"/>
      <c r="HWE153" s="383"/>
      <c r="HWF153" s="383"/>
      <c r="HWG153" s="383"/>
      <c r="HWH153" s="383"/>
      <c r="HWI153" s="383"/>
      <c r="HWJ153" s="383"/>
      <c r="HWK153" s="383"/>
      <c r="HWL153" s="383"/>
      <c r="HWM153" s="383"/>
      <c r="HWN153" s="383"/>
      <c r="HWO153" s="383"/>
      <c r="HWP153" s="383"/>
      <c r="HWQ153" s="383"/>
      <c r="HWR153" s="383"/>
      <c r="HWS153" s="383"/>
      <c r="HWT153" s="383"/>
      <c r="HWU153" s="383"/>
      <c r="HWV153" s="383"/>
      <c r="HWW153" s="383"/>
      <c r="HWX153" s="383"/>
      <c r="HWY153" s="383"/>
      <c r="HWZ153" s="383"/>
      <c r="HXA153" s="383"/>
      <c r="HXB153" s="383"/>
      <c r="HXC153" s="383"/>
      <c r="HXD153" s="383"/>
      <c r="HXE153" s="383"/>
      <c r="HXF153" s="383"/>
      <c r="HXG153" s="383"/>
      <c r="HXH153" s="383"/>
      <c r="HXI153" s="383"/>
      <c r="HXJ153" s="383"/>
      <c r="HXK153" s="383"/>
      <c r="HXL153" s="383"/>
      <c r="HXM153" s="383"/>
      <c r="HXN153" s="383"/>
      <c r="HXO153" s="383"/>
      <c r="HXP153" s="383"/>
      <c r="HXQ153" s="383"/>
      <c r="HXR153" s="383"/>
      <c r="HXS153" s="383"/>
      <c r="HXT153" s="383"/>
      <c r="HXU153" s="383"/>
      <c r="HXV153" s="383"/>
      <c r="HXW153" s="383"/>
      <c r="HXX153" s="383"/>
      <c r="HXY153" s="383"/>
      <c r="HXZ153" s="383"/>
      <c r="HYA153" s="383"/>
      <c r="HYB153" s="383"/>
      <c r="HYC153" s="383"/>
      <c r="HYD153" s="383"/>
      <c r="HYE153" s="383"/>
      <c r="HYF153" s="383"/>
      <c r="HYG153" s="383"/>
      <c r="HYH153" s="383"/>
      <c r="HYI153" s="383"/>
      <c r="HYJ153" s="383"/>
      <c r="HYK153" s="383"/>
      <c r="HYL153" s="383"/>
      <c r="HYM153" s="383"/>
      <c r="HYN153" s="383"/>
      <c r="HYO153" s="383"/>
      <c r="HYP153" s="383"/>
      <c r="HYQ153" s="383"/>
      <c r="HYR153" s="383"/>
      <c r="HYS153" s="383"/>
      <c r="HYT153" s="383"/>
      <c r="HYU153" s="383"/>
      <c r="HYV153" s="383"/>
      <c r="HYW153" s="383"/>
      <c r="HYX153" s="383"/>
      <c r="HYY153" s="383"/>
      <c r="HYZ153" s="383"/>
      <c r="HZA153" s="383"/>
      <c r="HZB153" s="383"/>
      <c r="HZC153" s="383"/>
      <c r="HZD153" s="383"/>
      <c r="HZE153" s="383"/>
      <c r="HZF153" s="383"/>
      <c r="HZG153" s="383"/>
      <c r="HZH153" s="383"/>
      <c r="HZI153" s="383"/>
      <c r="HZJ153" s="383"/>
      <c r="HZK153" s="383"/>
      <c r="HZL153" s="383"/>
      <c r="HZM153" s="383"/>
      <c r="HZN153" s="383"/>
      <c r="HZO153" s="383"/>
      <c r="HZP153" s="383"/>
      <c r="HZQ153" s="383"/>
      <c r="HZR153" s="383"/>
      <c r="HZS153" s="383"/>
      <c r="HZT153" s="383"/>
      <c r="HZU153" s="383"/>
      <c r="HZV153" s="383"/>
      <c r="HZW153" s="383"/>
      <c r="HZX153" s="383"/>
      <c r="HZY153" s="383"/>
      <c r="HZZ153" s="383"/>
      <c r="IAA153" s="383"/>
      <c r="IAB153" s="383"/>
      <c r="IAC153" s="383"/>
      <c r="IAD153" s="383"/>
      <c r="IAE153" s="383"/>
      <c r="IAF153" s="383"/>
      <c r="IAG153" s="383"/>
      <c r="IAH153" s="383"/>
      <c r="IAI153" s="383"/>
      <c r="IAJ153" s="383"/>
      <c r="IAK153" s="383"/>
      <c r="IAL153" s="383"/>
      <c r="IAM153" s="383"/>
      <c r="IAN153" s="383"/>
      <c r="IAO153" s="383"/>
      <c r="IAP153" s="383"/>
      <c r="IAQ153" s="383"/>
      <c r="IAR153" s="383"/>
      <c r="IAS153" s="383"/>
      <c r="IAT153" s="383"/>
      <c r="IAU153" s="383"/>
      <c r="IAV153" s="383"/>
      <c r="IAW153" s="383"/>
      <c r="IAX153" s="383"/>
      <c r="IAY153" s="383"/>
      <c r="IAZ153" s="383"/>
      <c r="IBA153" s="383"/>
      <c r="IBB153" s="383"/>
      <c r="IBC153" s="383"/>
      <c r="IBD153" s="383"/>
      <c r="IBE153" s="383"/>
      <c r="IBF153" s="383"/>
      <c r="IBG153" s="383"/>
      <c r="IBH153" s="383"/>
      <c r="IBI153" s="383"/>
      <c r="IBJ153" s="383"/>
      <c r="IBK153" s="383"/>
      <c r="IBL153" s="383"/>
      <c r="IBM153" s="383"/>
      <c r="IBN153" s="383"/>
      <c r="IBO153" s="383"/>
      <c r="IBP153" s="383"/>
      <c r="IBQ153" s="383"/>
      <c r="IBR153" s="383"/>
      <c r="IBS153" s="383"/>
      <c r="IBT153" s="383"/>
      <c r="IBU153" s="383"/>
      <c r="IBV153" s="383"/>
      <c r="IBW153" s="383"/>
      <c r="IBX153" s="383"/>
      <c r="IBY153" s="383"/>
      <c r="IBZ153" s="383"/>
      <c r="ICA153" s="383"/>
      <c r="ICB153" s="383"/>
      <c r="ICC153" s="383"/>
      <c r="ICD153" s="383"/>
      <c r="ICE153" s="383"/>
      <c r="ICF153" s="383"/>
      <c r="ICG153" s="383"/>
      <c r="ICH153" s="383"/>
      <c r="ICI153" s="383"/>
      <c r="ICJ153" s="383"/>
      <c r="ICK153" s="383"/>
      <c r="ICL153" s="383"/>
      <c r="ICM153" s="383"/>
      <c r="ICN153" s="383"/>
      <c r="ICO153" s="383"/>
      <c r="ICP153" s="383"/>
      <c r="ICQ153" s="383"/>
      <c r="ICR153" s="383"/>
      <c r="ICS153" s="383"/>
      <c r="ICT153" s="383"/>
      <c r="ICU153" s="383"/>
      <c r="ICV153" s="383"/>
      <c r="ICW153" s="383"/>
      <c r="ICX153" s="383"/>
      <c r="ICY153" s="383"/>
      <c r="ICZ153" s="383"/>
      <c r="IDA153" s="383"/>
      <c r="IDB153" s="383"/>
      <c r="IDC153" s="383"/>
      <c r="IDD153" s="383"/>
      <c r="IDE153" s="383"/>
      <c r="IDF153" s="383"/>
      <c r="IDG153" s="383"/>
      <c r="IDH153" s="383"/>
      <c r="IDI153" s="383"/>
      <c r="IDJ153" s="383"/>
      <c r="IDK153" s="383"/>
      <c r="IDL153" s="383"/>
      <c r="IDM153" s="383"/>
      <c r="IDN153" s="383"/>
      <c r="IDO153" s="383"/>
      <c r="IDP153" s="383"/>
      <c r="IDQ153" s="383"/>
      <c r="IDR153" s="383"/>
      <c r="IDS153" s="383"/>
      <c r="IDT153" s="383"/>
      <c r="IDU153" s="383"/>
      <c r="IDV153" s="383"/>
      <c r="IDW153" s="383"/>
      <c r="IDX153" s="383"/>
      <c r="IDY153" s="383"/>
      <c r="IDZ153" s="383"/>
      <c r="IEA153" s="383"/>
      <c r="IEB153" s="383"/>
      <c r="IEC153" s="383"/>
      <c r="IED153" s="383"/>
      <c r="IEE153" s="383"/>
      <c r="IEF153" s="383"/>
      <c r="IEG153" s="383"/>
      <c r="IEH153" s="383"/>
      <c r="IEI153" s="383"/>
      <c r="IEJ153" s="383"/>
      <c r="IEK153" s="383"/>
      <c r="IEL153" s="383"/>
      <c r="IEM153" s="383"/>
      <c r="IEN153" s="383"/>
      <c r="IEO153" s="383"/>
      <c r="IEP153" s="383"/>
      <c r="IEQ153" s="383"/>
      <c r="IER153" s="383"/>
      <c r="IES153" s="383"/>
      <c r="IET153" s="383"/>
      <c r="IEU153" s="383"/>
      <c r="IEV153" s="383"/>
      <c r="IEW153" s="383"/>
      <c r="IEX153" s="383"/>
      <c r="IEY153" s="383"/>
      <c r="IEZ153" s="383"/>
      <c r="IFA153" s="383"/>
      <c r="IFB153" s="383"/>
      <c r="IFC153" s="383"/>
      <c r="IFD153" s="383"/>
      <c r="IFE153" s="383"/>
      <c r="IFF153" s="383"/>
      <c r="IFG153" s="383"/>
      <c r="IFH153" s="383"/>
      <c r="IFI153" s="383"/>
      <c r="IFJ153" s="383"/>
      <c r="IFK153" s="383"/>
      <c r="IFL153" s="383"/>
      <c r="IFM153" s="383"/>
      <c r="IFN153" s="383"/>
      <c r="IFO153" s="383"/>
      <c r="IFP153" s="383"/>
      <c r="IFQ153" s="383"/>
      <c r="IFR153" s="383"/>
      <c r="IFS153" s="383"/>
      <c r="IFT153" s="383"/>
      <c r="IFU153" s="383"/>
      <c r="IFV153" s="383"/>
      <c r="IFW153" s="383"/>
      <c r="IFX153" s="383"/>
      <c r="IFY153" s="383"/>
      <c r="IFZ153" s="383"/>
      <c r="IGA153" s="383"/>
      <c r="IGB153" s="383"/>
      <c r="IGC153" s="383"/>
      <c r="IGD153" s="383"/>
      <c r="IGE153" s="383"/>
      <c r="IGF153" s="383"/>
      <c r="IGG153" s="383"/>
      <c r="IGH153" s="383"/>
      <c r="IGI153" s="383"/>
      <c r="IGJ153" s="383"/>
      <c r="IGK153" s="383"/>
      <c r="IGL153" s="383"/>
      <c r="IGM153" s="383"/>
      <c r="IGN153" s="383"/>
      <c r="IGO153" s="383"/>
      <c r="IGP153" s="383"/>
      <c r="IGQ153" s="383"/>
      <c r="IGR153" s="383"/>
      <c r="IGS153" s="383"/>
      <c r="IGT153" s="383"/>
      <c r="IGU153" s="383"/>
      <c r="IGV153" s="383"/>
      <c r="IGW153" s="383"/>
      <c r="IGX153" s="383"/>
      <c r="IGY153" s="383"/>
      <c r="IGZ153" s="383"/>
      <c r="IHA153" s="383"/>
      <c r="IHB153" s="383"/>
      <c r="IHC153" s="383"/>
      <c r="IHD153" s="383"/>
      <c r="IHE153" s="383"/>
      <c r="IHF153" s="383"/>
      <c r="IHG153" s="383"/>
      <c r="IHH153" s="383"/>
      <c r="IHI153" s="383"/>
      <c r="IHJ153" s="383"/>
      <c r="IHK153" s="383"/>
      <c r="IHL153" s="383"/>
      <c r="IHM153" s="383"/>
      <c r="IHN153" s="383"/>
      <c r="IHO153" s="383"/>
      <c r="IHP153" s="383"/>
      <c r="IHQ153" s="383"/>
      <c r="IHR153" s="383"/>
      <c r="IHS153" s="383"/>
      <c r="IHT153" s="383"/>
      <c r="IHU153" s="383"/>
      <c r="IHV153" s="383"/>
      <c r="IHW153" s="383"/>
      <c r="IHX153" s="383"/>
      <c r="IHY153" s="383"/>
      <c r="IHZ153" s="383"/>
      <c r="IIA153" s="383"/>
      <c r="IIB153" s="383"/>
      <c r="IIC153" s="383"/>
      <c r="IID153" s="383"/>
      <c r="IIE153" s="383"/>
      <c r="IIF153" s="383"/>
      <c r="IIG153" s="383"/>
      <c r="IIH153" s="383"/>
      <c r="III153" s="383"/>
      <c r="IIJ153" s="383"/>
      <c r="IIK153" s="383"/>
      <c r="IIL153" s="383"/>
      <c r="IIM153" s="383"/>
      <c r="IIN153" s="383"/>
      <c r="IIO153" s="383"/>
      <c r="IIP153" s="383"/>
      <c r="IIQ153" s="383"/>
      <c r="IIR153" s="383"/>
      <c r="IIS153" s="383"/>
      <c r="IIT153" s="383"/>
      <c r="IIU153" s="383"/>
      <c r="IIV153" s="383"/>
      <c r="IIW153" s="383"/>
      <c r="IIX153" s="383"/>
      <c r="IIY153" s="383"/>
      <c r="IIZ153" s="383"/>
      <c r="IJA153" s="383"/>
      <c r="IJB153" s="383"/>
      <c r="IJC153" s="383"/>
      <c r="IJD153" s="383"/>
      <c r="IJE153" s="383"/>
      <c r="IJF153" s="383"/>
      <c r="IJG153" s="383"/>
      <c r="IJH153" s="383"/>
      <c r="IJI153" s="383"/>
      <c r="IJJ153" s="383"/>
      <c r="IJK153" s="383"/>
      <c r="IJL153" s="383"/>
      <c r="IJM153" s="383"/>
      <c r="IJN153" s="383"/>
      <c r="IJO153" s="383"/>
      <c r="IJP153" s="383"/>
      <c r="IJQ153" s="383"/>
      <c r="IJR153" s="383"/>
      <c r="IJS153" s="383"/>
      <c r="IJT153" s="383"/>
      <c r="IJU153" s="383"/>
      <c r="IJV153" s="383"/>
      <c r="IJW153" s="383"/>
      <c r="IJX153" s="383"/>
      <c r="IJY153" s="383"/>
      <c r="IJZ153" s="383"/>
      <c r="IKA153" s="383"/>
      <c r="IKB153" s="383"/>
      <c r="IKC153" s="383"/>
      <c r="IKD153" s="383"/>
      <c r="IKE153" s="383"/>
      <c r="IKF153" s="383"/>
      <c r="IKG153" s="383"/>
      <c r="IKH153" s="383"/>
      <c r="IKI153" s="383"/>
      <c r="IKJ153" s="383"/>
      <c r="IKK153" s="383"/>
      <c r="IKL153" s="383"/>
      <c r="IKM153" s="383"/>
      <c r="IKN153" s="383"/>
      <c r="IKO153" s="383"/>
      <c r="IKP153" s="383"/>
      <c r="IKQ153" s="383"/>
      <c r="IKR153" s="383"/>
      <c r="IKS153" s="383"/>
      <c r="IKT153" s="383"/>
      <c r="IKU153" s="383"/>
      <c r="IKV153" s="383"/>
      <c r="IKW153" s="383"/>
      <c r="IKX153" s="383"/>
      <c r="IKY153" s="383"/>
      <c r="IKZ153" s="383"/>
      <c r="ILA153" s="383"/>
      <c r="ILB153" s="383"/>
      <c r="ILC153" s="383"/>
      <c r="ILD153" s="383"/>
      <c r="ILE153" s="383"/>
      <c r="ILF153" s="383"/>
      <c r="ILG153" s="383"/>
      <c r="ILH153" s="383"/>
      <c r="ILI153" s="383"/>
      <c r="ILJ153" s="383"/>
      <c r="ILK153" s="383"/>
      <c r="ILL153" s="383"/>
      <c r="ILM153" s="383"/>
      <c r="ILN153" s="383"/>
      <c r="ILO153" s="383"/>
      <c r="ILP153" s="383"/>
      <c r="ILQ153" s="383"/>
      <c r="ILR153" s="383"/>
      <c r="ILS153" s="383"/>
      <c r="ILT153" s="383"/>
      <c r="ILU153" s="383"/>
      <c r="ILV153" s="383"/>
      <c r="ILW153" s="383"/>
      <c r="ILX153" s="383"/>
      <c r="ILY153" s="383"/>
      <c r="ILZ153" s="383"/>
      <c r="IMA153" s="383"/>
      <c r="IMB153" s="383"/>
      <c r="IMC153" s="383"/>
      <c r="IMD153" s="383"/>
      <c r="IME153" s="383"/>
      <c r="IMF153" s="383"/>
      <c r="IMG153" s="383"/>
      <c r="IMH153" s="383"/>
      <c r="IMI153" s="383"/>
      <c r="IMJ153" s="383"/>
      <c r="IMK153" s="383"/>
      <c r="IML153" s="383"/>
      <c r="IMM153" s="383"/>
      <c r="IMN153" s="383"/>
      <c r="IMO153" s="383"/>
      <c r="IMP153" s="383"/>
      <c r="IMQ153" s="383"/>
      <c r="IMR153" s="383"/>
      <c r="IMS153" s="383"/>
      <c r="IMT153" s="383"/>
      <c r="IMU153" s="383"/>
      <c r="IMV153" s="383"/>
      <c r="IMW153" s="383"/>
      <c r="IMX153" s="383"/>
      <c r="IMY153" s="383"/>
      <c r="IMZ153" s="383"/>
      <c r="INA153" s="383"/>
      <c r="INB153" s="383"/>
      <c r="INC153" s="383"/>
      <c r="IND153" s="383"/>
      <c r="INE153" s="383"/>
      <c r="INF153" s="383"/>
      <c r="ING153" s="383"/>
      <c r="INH153" s="383"/>
      <c r="INI153" s="383"/>
      <c r="INJ153" s="383"/>
      <c r="INK153" s="383"/>
      <c r="INL153" s="383"/>
      <c r="INM153" s="383"/>
      <c r="INN153" s="383"/>
      <c r="INO153" s="383"/>
      <c r="INP153" s="383"/>
      <c r="INQ153" s="383"/>
      <c r="INR153" s="383"/>
      <c r="INS153" s="383"/>
      <c r="INT153" s="383"/>
      <c r="INU153" s="383"/>
      <c r="INV153" s="383"/>
      <c r="INW153" s="383"/>
      <c r="INX153" s="383"/>
      <c r="INY153" s="383"/>
      <c r="INZ153" s="383"/>
      <c r="IOA153" s="383"/>
      <c r="IOB153" s="383"/>
      <c r="IOC153" s="383"/>
      <c r="IOD153" s="383"/>
      <c r="IOE153" s="383"/>
      <c r="IOF153" s="383"/>
      <c r="IOG153" s="383"/>
      <c r="IOH153" s="383"/>
      <c r="IOI153" s="383"/>
      <c r="IOJ153" s="383"/>
      <c r="IOK153" s="383"/>
      <c r="IOL153" s="383"/>
      <c r="IOM153" s="383"/>
      <c r="ION153" s="383"/>
      <c r="IOO153" s="383"/>
      <c r="IOP153" s="383"/>
      <c r="IOQ153" s="383"/>
      <c r="IOR153" s="383"/>
      <c r="IOS153" s="383"/>
      <c r="IOT153" s="383"/>
      <c r="IOU153" s="383"/>
      <c r="IOV153" s="383"/>
      <c r="IOW153" s="383"/>
      <c r="IOX153" s="383"/>
      <c r="IOY153" s="383"/>
      <c r="IOZ153" s="383"/>
      <c r="IPA153" s="383"/>
      <c r="IPB153" s="383"/>
      <c r="IPC153" s="383"/>
      <c r="IPD153" s="383"/>
      <c r="IPE153" s="383"/>
      <c r="IPF153" s="383"/>
      <c r="IPG153" s="383"/>
      <c r="IPH153" s="383"/>
      <c r="IPI153" s="383"/>
      <c r="IPJ153" s="383"/>
      <c r="IPK153" s="383"/>
      <c r="IPL153" s="383"/>
      <c r="IPM153" s="383"/>
      <c r="IPN153" s="383"/>
      <c r="IPO153" s="383"/>
      <c r="IPP153" s="383"/>
      <c r="IPQ153" s="383"/>
      <c r="IPR153" s="383"/>
      <c r="IPS153" s="383"/>
      <c r="IPT153" s="383"/>
      <c r="IPU153" s="383"/>
      <c r="IPV153" s="383"/>
      <c r="IPW153" s="383"/>
      <c r="IPX153" s="383"/>
      <c r="IPY153" s="383"/>
      <c r="IPZ153" s="383"/>
      <c r="IQA153" s="383"/>
      <c r="IQB153" s="383"/>
      <c r="IQC153" s="383"/>
      <c r="IQD153" s="383"/>
      <c r="IQE153" s="383"/>
      <c r="IQF153" s="383"/>
      <c r="IQG153" s="383"/>
      <c r="IQH153" s="383"/>
      <c r="IQI153" s="383"/>
      <c r="IQJ153" s="383"/>
      <c r="IQK153" s="383"/>
      <c r="IQL153" s="383"/>
      <c r="IQM153" s="383"/>
      <c r="IQN153" s="383"/>
      <c r="IQO153" s="383"/>
      <c r="IQP153" s="383"/>
      <c r="IQQ153" s="383"/>
      <c r="IQR153" s="383"/>
      <c r="IQS153" s="383"/>
      <c r="IQT153" s="383"/>
      <c r="IQU153" s="383"/>
      <c r="IQV153" s="383"/>
      <c r="IQW153" s="383"/>
      <c r="IQX153" s="383"/>
      <c r="IQY153" s="383"/>
      <c r="IQZ153" s="383"/>
      <c r="IRA153" s="383"/>
      <c r="IRB153" s="383"/>
      <c r="IRC153" s="383"/>
      <c r="IRD153" s="383"/>
      <c r="IRE153" s="383"/>
      <c r="IRF153" s="383"/>
      <c r="IRG153" s="383"/>
      <c r="IRH153" s="383"/>
      <c r="IRI153" s="383"/>
      <c r="IRJ153" s="383"/>
      <c r="IRK153" s="383"/>
      <c r="IRL153" s="383"/>
      <c r="IRM153" s="383"/>
      <c r="IRN153" s="383"/>
      <c r="IRO153" s="383"/>
      <c r="IRP153" s="383"/>
      <c r="IRQ153" s="383"/>
      <c r="IRR153" s="383"/>
      <c r="IRS153" s="383"/>
      <c r="IRT153" s="383"/>
      <c r="IRU153" s="383"/>
      <c r="IRV153" s="383"/>
      <c r="IRW153" s="383"/>
      <c r="IRX153" s="383"/>
      <c r="IRY153" s="383"/>
      <c r="IRZ153" s="383"/>
      <c r="ISA153" s="383"/>
      <c r="ISB153" s="383"/>
      <c r="ISC153" s="383"/>
      <c r="ISD153" s="383"/>
      <c r="ISE153" s="383"/>
      <c r="ISF153" s="383"/>
      <c r="ISG153" s="383"/>
      <c r="ISH153" s="383"/>
      <c r="ISI153" s="383"/>
      <c r="ISJ153" s="383"/>
      <c r="ISK153" s="383"/>
      <c r="ISL153" s="383"/>
      <c r="ISM153" s="383"/>
      <c r="ISN153" s="383"/>
      <c r="ISO153" s="383"/>
      <c r="ISP153" s="383"/>
      <c r="ISQ153" s="383"/>
      <c r="ISR153" s="383"/>
      <c r="ISS153" s="383"/>
      <c r="IST153" s="383"/>
      <c r="ISU153" s="383"/>
      <c r="ISV153" s="383"/>
      <c r="ISW153" s="383"/>
      <c r="ISX153" s="383"/>
      <c r="ISY153" s="383"/>
      <c r="ISZ153" s="383"/>
      <c r="ITA153" s="383"/>
      <c r="ITB153" s="383"/>
      <c r="ITC153" s="383"/>
      <c r="ITD153" s="383"/>
      <c r="ITE153" s="383"/>
      <c r="ITF153" s="383"/>
      <c r="ITG153" s="383"/>
      <c r="ITH153" s="383"/>
      <c r="ITI153" s="383"/>
      <c r="ITJ153" s="383"/>
      <c r="ITK153" s="383"/>
      <c r="ITL153" s="383"/>
      <c r="ITM153" s="383"/>
      <c r="ITN153" s="383"/>
      <c r="ITO153" s="383"/>
      <c r="ITP153" s="383"/>
      <c r="ITQ153" s="383"/>
      <c r="ITR153" s="383"/>
      <c r="ITS153" s="383"/>
      <c r="ITT153" s="383"/>
      <c r="ITU153" s="383"/>
      <c r="ITV153" s="383"/>
      <c r="ITW153" s="383"/>
      <c r="ITX153" s="383"/>
      <c r="ITY153" s="383"/>
      <c r="ITZ153" s="383"/>
      <c r="IUA153" s="383"/>
      <c r="IUB153" s="383"/>
      <c r="IUC153" s="383"/>
      <c r="IUD153" s="383"/>
      <c r="IUE153" s="383"/>
      <c r="IUF153" s="383"/>
      <c r="IUG153" s="383"/>
      <c r="IUH153" s="383"/>
      <c r="IUI153" s="383"/>
      <c r="IUJ153" s="383"/>
      <c r="IUK153" s="383"/>
      <c r="IUL153" s="383"/>
      <c r="IUM153" s="383"/>
      <c r="IUN153" s="383"/>
      <c r="IUO153" s="383"/>
      <c r="IUP153" s="383"/>
      <c r="IUQ153" s="383"/>
      <c r="IUR153" s="383"/>
      <c r="IUS153" s="383"/>
      <c r="IUT153" s="383"/>
      <c r="IUU153" s="383"/>
      <c r="IUV153" s="383"/>
      <c r="IUW153" s="383"/>
      <c r="IUX153" s="383"/>
      <c r="IUY153" s="383"/>
      <c r="IUZ153" s="383"/>
      <c r="IVA153" s="383"/>
      <c r="IVB153" s="383"/>
      <c r="IVC153" s="383"/>
      <c r="IVD153" s="383"/>
      <c r="IVE153" s="383"/>
      <c r="IVF153" s="383"/>
      <c r="IVG153" s="383"/>
      <c r="IVH153" s="383"/>
      <c r="IVI153" s="383"/>
      <c r="IVJ153" s="383"/>
      <c r="IVK153" s="383"/>
      <c r="IVL153" s="383"/>
      <c r="IVM153" s="383"/>
      <c r="IVN153" s="383"/>
      <c r="IVO153" s="383"/>
      <c r="IVP153" s="383"/>
      <c r="IVQ153" s="383"/>
      <c r="IVR153" s="383"/>
      <c r="IVS153" s="383"/>
      <c r="IVT153" s="383"/>
      <c r="IVU153" s="383"/>
      <c r="IVV153" s="383"/>
      <c r="IVW153" s="383"/>
      <c r="IVX153" s="383"/>
      <c r="IVY153" s="383"/>
      <c r="IVZ153" s="383"/>
      <c r="IWA153" s="383"/>
      <c r="IWB153" s="383"/>
      <c r="IWC153" s="383"/>
      <c r="IWD153" s="383"/>
      <c r="IWE153" s="383"/>
      <c r="IWF153" s="383"/>
      <c r="IWG153" s="383"/>
      <c r="IWH153" s="383"/>
      <c r="IWI153" s="383"/>
      <c r="IWJ153" s="383"/>
      <c r="IWK153" s="383"/>
      <c r="IWL153" s="383"/>
      <c r="IWM153" s="383"/>
      <c r="IWN153" s="383"/>
      <c r="IWO153" s="383"/>
      <c r="IWP153" s="383"/>
      <c r="IWQ153" s="383"/>
      <c r="IWR153" s="383"/>
      <c r="IWS153" s="383"/>
      <c r="IWT153" s="383"/>
      <c r="IWU153" s="383"/>
      <c r="IWV153" s="383"/>
      <c r="IWW153" s="383"/>
      <c r="IWX153" s="383"/>
      <c r="IWY153" s="383"/>
      <c r="IWZ153" s="383"/>
      <c r="IXA153" s="383"/>
      <c r="IXB153" s="383"/>
      <c r="IXC153" s="383"/>
      <c r="IXD153" s="383"/>
      <c r="IXE153" s="383"/>
      <c r="IXF153" s="383"/>
      <c r="IXG153" s="383"/>
      <c r="IXH153" s="383"/>
      <c r="IXI153" s="383"/>
      <c r="IXJ153" s="383"/>
      <c r="IXK153" s="383"/>
      <c r="IXL153" s="383"/>
      <c r="IXM153" s="383"/>
      <c r="IXN153" s="383"/>
      <c r="IXO153" s="383"/>
      <c r="IXP153" s="383"/>
      <c r="IXQ153" s="383"/>
      <c r="IXR153" s="383"/>
      <c r="IXS153" s="383"/>
      <c r="IXT153" s="383"/>
      <c r="IXU153" s="383"/>
      <c r="IXV153" s="383"/>
      <c r="IXW153" s="383"/>
      <c r="IXX153" s="383"/>
      <c r="IXY153" s="383"/>
      <c r="IXZ153" s="383"/>
      <c r="IYA153" s="383"/>
      <c r="IYB153" s="383"/>
      <c r="IYC153" s="383"/>
      <c r="IYD153" s="383"/>
      <c r="IYE153" s="383"/>
      <c r="IYF153" s="383"/>
      <c r="IYG153" s="383"/>
      <c r="IYH153" s="383"/>
      <c r="IYI153" s="383"/>
      <c r="IYJ153" s="383"/>
      <c r="IYK153" s="383"/>
      <c r="IYL153" s="383"/>
      <c r="IYM153" s="383"/>
      <c r="IYN153" s="383"/>
      <c r="IYO153" s="383"/>
      <c r="IYP153" s="383"/>
      <c r="IYQ153" s="383"/>
      <c r="IYR153" s="383"/>
      <c r="IYS153" s="383"/>
      <c r="IYT153" s="383"/>
      <c r="IYU153" s="383"/>
      <c r="IYV153" s="383"/>
      <c r="IYW153" s="383"/>
      <c r="IYX153" s="383"/>
      <c r="IYY153" s="383"/>
      <c r="IYZ153" s="383"/>
      <c r="IZA153" s="383"/>
      <c r="IZB153" s="383"/>
      <c r="IZC153" s="383"/>
      <c r="IZD153" s="383"/>
      <c r="IZE153" s="383"/>
      <c r="IZF153" s="383"/>
      <c r="IZG153" s="383"/>
      <c r="IZH153" s="383"/>
      <c r="IZI153" s="383"/>
      <c r="IZJ153" s="383"/>
      <c r="IZK153" s="383"/>
      <c r="IZL153" s="383"/>
      <c r="IZM153" s="383"/>
      <c r="IZN153" s="383"/>
      <c r="IZO153" s="383"/>
      <c r="IZP153" s="383"/>
      <c r="IZQ153" s="383"/>
      <c r="IZR153" s="383"/>
      <c r="IZS153" s="383"/>
      <c r="IZT153" s="383"/>
      <c r="IZU153" s="383"/>
      <c r="IZV153" s="383"/>
      <c r="IZW153" s="383"/>
      <c r="IZX153" s="383"/>
      <c r="IZY153" s="383"/>
      <c r="IZZ153" s="383"/>
      <c r="JAA153" s="383"/>
      <c r="JAB153" s="383"/>
      <c r="JAC153" s="383"/>
      <c r="JAD153" s="383"/>
      <c r="JAE153" s="383"/>
      <c r="JAF153" s="383"/>
      <c r="JAG153" s="383"/>
      <c r="JAH153" s="383"/>
      <c r="JAI153" s="383"/>
      <c r="JAJ153" s="383"/>
      <c r="JAK153" s="383"/>
      <c r="JAL153" s="383"/>
      <c r="JAM153" s="383"/>
      <c r="JAN153" s="383"/>
      <c r="JAO153" s="383"/>
      <c r="JAP153" s="383"/>
      <c r="JAQ153" s="383"/>
      <c r="JAR153" s="383"/>
      <c r="JAS153" s="383"/>
      <c r="JAT153" s="383"/>
      <c r="JAU153" s="383"/>
      <c r="JAV153" s="383"/>
      <c r="JAW153" s="383"/>
      <c r="JAX153" s="383"/>
      <c r="JAY153" s="383"/>
      <c r="JAZ153" s="383"/>
      <c r="JBA153" s="383"/>
      <c r="JBB153" s="383"/>
      <c r="JBC153" s="383"/>
      <c r="JBD153" s="383"/>
      <c r="JBE153" s="383"/>
      <c r="JBF153" s="383"/>
      <c r="JBG153" s="383"/>
      <c r="JBH153" s="383"/>
      <c r="JBI153" s="383"/>
      <c r="JBJ153" s="383"/>
      <c r="JBK153" s="383"/>
      <c r="JBL153" s="383"/>
      <c r="JBM153" s="383"/>
      <c r="JBN153" s="383"/>
      <c r="JBO153" s="383"/>
      <c r="JBP153" s="383"/>
      <c r="JBQ153" s="383"/>
      <c r="JBR153" s="383"/>
      <c r="JBS153" s="383"/>
      <c r="JBT153" s="383"/>
      <c r="JBU153" s="383"/>
      <c r="JBV153" s="383"/>
      <c r="JBW153" s="383"/>
      <c r="JBX153" s="383"/>
      <c r="JBY153" s="383"/>
      <c r="JBZ153" s="383"/>
      <c r="JCA153" s="383"/>
      <c r="JCB153" s="383"/>
      <c r="JCC153" s="383"/>
      <c r="JCD153" s="383"/>
      <c r="JCE153" s="383"/>
      <c r="JCF153" s="383"/>
      <c r="JCG153" s="383"/>
      <c r="JCH153" s="383"/>
      <c r="JCI153" s="383"/>
      <c r="JCJ153" s="383"/>
      <c r="JCK153" s="383"/>
      <c r="JCL153" s="383"/>
      <c r="JCM153" s="383"/>
      <c r="JCN153" s="383"/>
      <c r="JCO153" s="383"/>
      <c r="JCP153" s="383"/>
      <c r="JCQ153" s="383"/>
      <c r="JCR153" s="383"/>
      <c r="JCS153" s="383"/>
      <c r="JCT153" s="383"/>
      <c r="JCU153" s="383"/>
      <c r="JCV153" s="383"/>
      <c r="JCW153" s="383"/>
      <c r="JCX153" s="383"/>
      <c r="JCY153" s="383"/>
      <c r="JCZ153" s="383"/>
      <c r="JDA153" s="383"/>
      <c r="JDB153" s="383"/>
      <c r="JDC153" s="383"/>
      <c r="JDD153" s="383"/>
      <c r="JDE153" s="383"/>
      <c r="JDF153" s="383"/>
      <c r="JDG153" s="383"/>
      <c r="JDH153" s="383"/>
      <c r="JDI153" s="383"/>
      <c r="JDJ153" s="383"/>
      <c r="JDK153" s="383"/>
      <c r="JDL153" s="383"/>
      <c r="JDM153" s="383"/>
      <c r="JDN153" s="383"/>
      <c r="JDO153" s="383"/>
      <c r="JDP153" s="383"/>
      <c r="JDQ153" s="383"/>
      <c r="JDR153" s="383"/>
      <c r="JDS153" s="383"/>
      <c r="JDT153" s="383"/>
      <c r="JDU153" s="383"/>
      <c r="JDV153" s="383"/>
      <c r="JDW153" s="383"/>
      <c r="JDX153" s="383"/>
      <c r="JDY153" s="383"/>
      <c r="JDZ153" s="383"/>
      <c r="JEA153" s="383"/>
      <c r="JEB153" s="383"/>
      <c r="JEC153" s="383"/>
      <c r="JED153" s="383"/>
      <c r="JEE153" s="383"/>
      <c r="JEF153" s="383"/>
      <c r="JEG153" s="383"/>
      <c r="JEH153" s="383"/>
      <c r="JEI153" s="383"/>
      <c r="JEJ153" s="383"/>
      <c r="JEK153" s="383"/>
      <c r="JEL153" s="383"/>
      <c r="JEM153" s="383"/>
      <c r="JEN153" s="383"/>
      <c r="JEO153" s="383"/>
      <c r="JEP153" s="383"/>
      <c r="JEQ153" s="383"/>
      <c r="JER153" s="383"/>
      <c r="JES153" s="383"/>
      <c r="JET153" s="383"/>
      <c r="JEU153" s="383"/>
      <c r="JEV153" s="383"/>
      <c r="JEW153" s="383"/>
      <c r="JEX153" s="383"/>
      <c r="JEY153" s="383"/>
      <c r="JEZ153" s="383"/>
      <c r="JFA153" s="383"/>
      <c r="JFB153" s="383"/>
      <c r="JFC153" s="383"/>
      <c r="JFD153" s="383"/>
      <c r="JFE153" s="383"/>
      <c r="JFF153" s="383"/>
      <c r="JFG153" s="383"/>
      <c r="JFH153" s="383"/>
      <c r="JFI153" s="383"/>
      <c r="JFJ153" s="383"/>
      <c r="JFK153" s="383"/>
      <c r="JFL153" s="383"/>
      <c r="JFM153" s="383"/>
      <c r="JFN153" s="383"/>
      <c r="JFO153" s="383"/>
      <c r="JFP153" s="383"/>
      <c r="JFQ153" s="383"/>
      <c r="JFR153" s="383"/>
      <c r="JFS153" s="383"/>
      <c r="JFT153" s="383"/>
      <c r="JFU153" s="383"/>
      <c r="JFV153" s="383"/>
      <c r="JFW153" s="383"/>
      <c r="JFX153" s="383"/>
      <c r="JFY153" s="383"/>
      <c r="JFZ153" s="383"/>
      <c r="JGA153" s="383"/>
      <c r="JGB153" s="383"/>
      <c r="JGC153" s="383"/>
      <c r="JGD153" s="383"/>
      <c r="JGE153" s="383"/>
      <c r="JGF153" s="383"/>
      <c r="JGG153" s="383"/>
      <c r="JGH153" s="383"/>
      <c r="JGI153" s="383"/>
      <c r="JGJ153" s="383"/>
      <c r="JGK153" s="383"/>
      <c r="JGL153" s="383"/>
      <c r="JGM153" s="383"/>
      <c r="JGN153" s="383"/>
      <c r="JGO153" s="383"/>
      <c r="JGP153" s="383"/>
      <c r="JGQ153" s="383"/>
      <c r="JGR153" s="383"/>
      <c r="JGS153" s="383"/>
      <c r="JGT153" s="383"/>
      <c r="JGU153" s="383"/>
      <c r="JGV153" s="383"/>
      <c r="JGW153" s="383"/>
      <c r="JGX153" s="383"/>
      <c r="JGY153" s="383"/>
      <c r="JGZ153" s="383"/>
      <c r="JHA153" s="383"/>
      <c r="JHB153" s="383"/>
      <c r="JHC153" s="383"/>
      <c r="JHD153" s="383"/>
      <c r="JHE153" s="383"/>
      <c r="JHF153" s="383"/>
      <c r="JHG153" s="383"/>
      <c r="JHH153" s="383"/>
      <c r="JHI153" s="383"/>
      <c r="JHJ153" s="383"/>
      <c r="JHK153" s="383"/>
      <c r="JHL153" s="383"/>
      <c r="JHM153" s="383"/>
      <c r="JHN153" s="383"/>
      <c r="JHO153" s="383"/>
      <c r="JHP153" s="383"/>
      <c r="JHQ153" s="383"/>
      <c r="JHR153" s="383"/>
      <c r="JHS153" s="383"/>
      <c r="JHT153" s="383"/>
      <c r="JHU153" s="383"/>
      <c r="JHV153" s="383"/>
      <c r="JHW153" s="383"/>
      <c r="JHX153" s="383"/>
      <c r="JHY153" s="383"/>
      <c r="JHZ153" s="383"/>
      <c r="JIA153" s="383"/>
      <c r="JIB153" s="383"/>
      <c r="JIC153" s="383"/>
      <c r="JID153" s="383"/>
      <c r="JIE153" s="383"/>
      <c r="JIF153" s="383"/>
      <c r="JIG153" s="383"/>
      <c r="JIH153" s="383"/>
      <c r="JII153" s="383"/>
      <c r="JIJ153" s="383"/>
      <c r="JIK153" s="383"/>
      <c r="JIL153" s="383"/>
      <c r="JIM153" s="383"/>
      <c r="JIN153" s="383"/>
      <c r="JIO153" s="383"/>
      <c r="JIP153" s="383"/>
      <c r="JIQ153" s="383"/>
      <c r="JIR153" s="383"/>
      <c r="JIS153" s="383"/>
      <c r="JIT153" s="383"/>
      <c r="JIU153" s="383"/>
      <c r="JIV153" s="383"/>
      <c r="JIW153" s="383"/>
      <c r="JIX153" s="383"/>
      <c r="JIY153" s="383"/>
      <c r="JIZ153" s="383"/>
      <c r="JJA153" s="383"/>
      <c r="JJB153" s="383"/>
      <c r="JJC153" s="383"/>
      <c r="JJD153" s="383"/>
      <c r="JJE153" s="383"/>
      <c r="JJF153" s="383"/>
      <c r="JJG153" s="383"/>
      <c r="JJH153" s="383"/>
      <c r="JJI153" s="383"/>
      <c r="JJJ153" s="383"/>
      <c r="JJK153" s="383"/>
      <c r="JJL153" s="383"/>
      <c r="JJM153" s="383"/>
      <c r="JJN153" s="383"/>
      <c r="JJO153" s="383"/>
      <c r="JJP153" s="383"/>
      <c r="JJQ153" s="383"/>
      <c r="JJR153" s="383"/>
      <c r="JJS153" s="383"/>
      <c r="JJT153" s="383"/>
      <c r="JJU153" s="383"/>
      <c r="JJV153" s="383"/>
      <c r="JJW153" s="383"/>
      <c r="JJX153" s="383"/>
      <c r="JJY153" s="383"/>
      <c r="JJZ153" s="383"/>
      <c r="JKA153" s="383"/>
      <c r="JKB153" s="383"/>
      <c r="JKC153" s="383"/>
      <c r="JKD153" s="383"/>
      <c r="JKE153" s="383"/>
      <c r="JKF153" s="383"/>
      <c r="JKG153" s="383"/>
      <c r="JKH153" s="383"/>
      <c r="JKI153" s="383"/>
      <c r="JKJ153" s="383"/>
      <c r="JKK153" s="383"/>
      <c r="JKL153" s="383"/>
      <c r="JKM153" s="383"/>
      <c r="JKN153" s="383"/>
      <c r="JKO153" s="383"/>
      <c r="JKP153" s="383"/>
      <c r="JKQ153" s="383"/>
      <c r="JKR153" s="383"/>
      <c r="JKS153" s="383"/>
      <c r="JKT153" s="383"/>
      <c r="JKU153" s="383"/>
      <c r="JKV153" s="383"/>
      <c r="JKW153" s="383"/>
      <c r="JKX153" s="383"/>
      <c r="JKY153" s="383"/>
      <c r="JKZ153" s="383"/>
      <c r="JLA153" s="383"/>
      <c r="JLB153" s="383"/>
      <c r="JLC153" s="383"/>
      <c r="JLD153" s="383"/>
      <c r="JLE153" s="383"/>
      <c r="JLF153" s="383"/>
      <c r="JLG153" s="383"/>
      <c r="JLH153" s="383"/>
      <c r="JLI153" s="383"/>
      <c r="JLJ153" s="383"/>
      <c r="JLK153" s="383"/>
      <c r="JLL153" s="383"/>
      <c r="JLM153" s="383"/>
      <c r="JLN153" s="383"/>
      <c r="JLO153" s="383"/>
      <c r="JLP153" s="383"/>
      <c r="JLQ153" s="383"/>
      <c r="JLR153" s="383"/>
      <c r="JLS153" s="383"/>
      <c r="JLT153" s="383"/>
      <c r="JLU153" s="383"/>
      <c r="JLV153" s="383"/>
      <c r="JLW153" s="383"/>
      <c r="JLX153" s="383"/>
      <c r="JLY153" s="383"/>
      <c r="JLZ153" s="383"/>
      <c r="JMA153" s="383"/>
      <c r="JMB153" s="383"/>
      <c r="JMC153" s="383"/>
      <c r="JMD153" s="383"/>
      <c r="JME153" s="383"/>
      <c r="JMF153" s="383"/>
      <c r="JMG153" s="383"/>
      <c r="JMH153" s="383"/>
      <c r="JMI153" s="383"/>
      <c r="JMJ153" s="383"/>
      <c r="JMK153" s="383"/>
      <c r="JML153" s="383"/>
      <c r="JMM153" s="383"/>
      <c r="JMN153" s="383"/>
      <c r="JMO153" s="383"/>
      <c r="JMP153" s="383"/>
      <c r="JMQ153" s="383"/>
      <c r="JMR153" s="383"/>
      <c r="JMS153" s="383"/>
      <c r="JMT153" s="383"/>
      <c r="JMU153" s="383"/>
      <c r="JMV153" s="383"/>
      <c r="JMW153" s="383"/>
      <c r="JMX153" s="383"/>
      <c r="JMY153" s="383"/>
      <c r="JMZ153" s="383"/>
      <c r="JNA153" s="383"/>
      <c r="JNB153" s="383"/>
      <c r="JNC153" s="383"/>
      <c r="JND153" s="383"/>
      <c r="JNE153" s="383"/>
      <c r="JNF153" s="383"/>
      <c r="JNG153" s="383"/>
      <c r="JNH153" s="383"/>
      <c r="JNI153" s="383"/>
      <c r="JNJ153" s="383"/>
      <c r="JNK153" s="383"/>
      <c r="JNL153" s="383"/>
      <c r="JNM153" s="383"/>
      <c r="JNN153" s="383"/>
      <c r="JNO153" s="383"/>
      <c r="JNP153" s="383"/>
      <c r="JNQ153" s="383"/>
      <c r="JNR153" s="383"/>
      <c r="JNS153" s="383"/>
      <c r="JNT153" s="383"/>
      <c r="JNU153" s="383"/>
      <c r="JNV153" s="383"/>
      <c r="JNW153" s="383"/>
      <c r="JNX153" s="383"/>
      <c r="JNY153" s="383"/>
      <c r="JNZ153" s="383"/>
      <c r="JOA153" s="383"/>
      <c r="JOB153" s="383"/>
      <c r="JOC153" s="383"/>
      <c r="JOD153" s="383"/>
      <c r="JOE153" s="383"/>
      <c r="JOF153" s="383"/>
      <c r="JOG153" s="383"/>
      <c r="JOH153" s="383"/>
      <c r="JOI153" s="383"/>
      <c r="JOJ153" s="383"/>
      <c r="JOK153" s="383"/>
      <c r="JOL153" s="383"/>
      <c r="JOM153" s="383"/>
      <c r="JON153" s="383"/>
      <c r="JOO153" s="383"/>
      <c r="JOP153" s="383"/>
      <c r="JOQ153" s="383"/>
      <c r="JOR153" s="383"/>
      <c r="JOS153" s="383"/>
      <c r="JOT153" s="383"/>
      <c r="JOU153" s="383"/>
      <c r="JOV153" s="383"/>
      <c r="JOW153" s="383"/>
      <c r="JOX153" s="383"/>
      <c r="JOY153" s="383"/>
      <c r="JOZ153" s="383"/>
      <c r="JPA153" s="383"/>
      <c r="JPB153" s="383"/>
      <c r="JPC153" s="383"/>
      <c r="JPD153" s="383"/>
      <c r="JPE153" s="383"/>
      <c r="JPF153" s="383"/>
      <c r="JPG153" s="383"/>
      <c r="JPH153" s="383"/>
      <c r="JPI153" s="383"/>
      <c r="JPJ153" s="383"/>
      <c r="JPK153" s="383"/>
      <c r="JPL153" s="383"/>
      <c r="JPM153" s="383"/>
      <c r="JPN153" s="383"/>
      <c r="JPO153" s="383"/>
      <c r="JPP153" s="383"/>
      <c r="JPQ153" s="383"/>
      <c r="JPR153" s="383"/>
      <c r="JPS153" s="383"/>
      <c r="JPT153" s="383"/>
      <c r="JPU153" s="383"/>
      <c r="JPV153" s="383"/>
      <c r="JPW153" s="383"/>
      <c r="JPX153" s="383"/>
      <c r="JPY153" s="383"/>
      <c r="JPZ153" s="383"/>
      <c r="JQA153" s="383"/>
      <c r="JQB153" s="383"/>
      <c r="JQC153" s="383"/>
      <c r="JQD153" s="383"/>
      <c r="JQE153" s="383"/>
      <c r="JQF153" s="383"/>
      <c r="JQG153" s="383"/>
      <c r="JQH153" s="383"/>
      <c r="JQI153" s="383"/>
      <c r="JQJ153" s="383"/>
      <c r="JQK153" s="383"/>
      <c r="JQL153" s="383"/>
      <c r="JQM153" s="383"/>
      <c r="JQN153" s="383"/>
      <c r="JQO153" s="383"/>
      <c r="JQP153" s="383"/>
      <c r="JQQ153" s="383"/>
      <c r="JQR153" s="383"/>
      <c r="JQS153" s="383"/>
      <c r="JQT153" s="383"/>
      <c r="JQU153" s="383"/>
      <c r="JQV153" s="383"/>
      <c r="JQW153" s="383"/>
      <c r="JQX153" s="383"/>
      <c r="JQY153" s="383"/>
      <c r="JQZ153" s="383"/>
      <c r="JRA153" s="383"/>
      <c r="JRB153" s="383"/>
      <c r="JRC153" s="383"/>
      <c r="JRD153" s="383"/>
      <c r="JRE153" s="383"/>
      <c r="JRF153" s="383"/>
      <c r="JRG153" s="383"/>
      <c r="JRH153" s="383"/>
      <c r="JRI153" s="383"/>
      <c r="JRJ153" s="383"/>
      <c r="JRK153" s="383"/>
      <c r="JRL153" s="383"/>
      <c r="JRM153" s="383"/>
      <c r="JRN153" s="383"/>
      <c r="JRO153" s="383"/>
      <c r="JRP153" s="383"/>
      <c r="JRQ153" s="383"/>
      <c r="JRR153" s="383"/>
      <c r="JRS153" s="383"/>
      <c r="JRT153" s="383"/>
      <c r="JRU153" s="383"/>
      <c r="JRV153" s="383"/>
      <c r="JRW153" s="383"/>
      <c r="JRX153" s="383"/>
      <c r="JRY153" s="383"/>
      <c r="JRZ153" s="383"/>
      <c r="JSA153" s="383"/>
      <c r="JSB153" s="383"/>
      <c r="JSC153" s="383"/>
      <c r="JSD153" s="383"/>
      <c r="JSE153" s="383"/>
      <c r="JSF153" s="383"/>
      <c r="JSG153" s="383"/>
      <c r="JSH153" s="383"/>
      <c r="JSI153" s="383"/>
      <c r="JSJ153" s="383"/>
      <c r="JSK153" s="383"/>
      <c r="JSL153" s="383"/>
      <c r="JSM153" s="383"/>
      <c r="JSN153" s="383"/>
      <c r="JSO153" s="383"/>
      <c r="JSP153" s="383"/>
      <c r="JSQ153" s="383"/>
      <c r="JSR153" s="383"/>
      <c r="JSS153" s="383"/>
      <c r="JST153" s="383"/>
      <c r="JSU153" s="383"/>
      <c r="JSV153" s="383"/>
      <c r="JSW153" s="383"/>
      <c r="JSX153" s="383"/>
      <c r="JSY153" s="383"/>
      <c r="JSZ153" s="383"/>
      <c r="JTA153" s="383"/>
      <c r="JTB153" s="383"/>
      <c r="JTC153" s="383"/>
      <c r="JTD153" s="383"/>
      <c r="JTE153" s="383"/>
      <c r="JTF153" s="383"/>
      <c r="JTG153" s="383"/>
      <c r="JTH153" s="383"/>
      <c r="JTI153" s="383"/>
      <c r="JTJ153" s="383"/>
      <c r="JTK153" s="383"/>
      <c r="JTL153" s="383"/>
      <c r="JTM153" s="383"/>
      <c r="JTN153" s="383"/>
      <c r="JTO153" s="383"/>
      <c r="JTP153" s="383"/>
      <c r="JTQ153" s="383"/>
      <c r="JTR153" s="383"/>
      <c r="JTS153" s="383"/>
      <c r="JTT153" s="383"/>
      <c r="JTU153" s="383"/>
      <c r="JTV153" s="383"/>
      <c r="JTW153" s="383"/>
      <c r="JTX153" s="383"/>
      <c r="JTY153" s="383"/>
      <c r="JTZ153" s="383"/>
      <c r="JUA153" s="383"/>
      <c r="JUB153" s="383"/>
      <c r="JUC153" s="383"/>
      <c r="JUD153" s="383"/>
      <c r="JUE153" s="383"/>
      <c r="JUF153" s="383"/>
      <c r="JUG153" s="383"/>
      <c r="JUH153" s="383"/>
      <c r="JUI153" s="383"/>
      <c r="JUJ153" s="383"/>
      <c r="JUK153" s="383"/>
      <c r="JUL153" s="383"/>
      <c r="JUM153" s="383"/>
      <c r="JUN153" s="383"/>
      <c r="JUO153" s="383"/>
      <c r="JUP153" s="383"/>
      <c r="JUQ153" s="383"/>
      <c r="JUR153" s="383"/>
      <c r="JUS153" s="383"/>
      <c r="JUT153" s="383"/>
      <c r="JUU153" s="383"/>
      <c r="JUV153" s="383"/>
      <c r="JUW153" s="383"/>
      <c r="JUX153" s="383"/>
      <c r="JUY153" s="383"/>
      <c r="JUZ153" s="383"/>
      <c r="JVA153" s="383"/>
      <c r="JVB153" s="383"/>
      <c r="JVC153" s="383"/>
      <c r="JVD153" s="383"/>
      <c r="JVE153" s="383"/>
      <c r="JVF153" s="383"/>
      <c r="JVG153" s="383"/>
      <c r="JVH153" s="383"/>
      <c r="JVI153" s="383"/>
      <c r="JVJ153" s="383"/>
      <c r="JVK153" s="383"/>
      <c r="JVL153" s="383"/>
      <c r="JVM153" s="383"/>
      <c r="JVN153" s="383"/>
      <c r="JVO153" s="383"/>
      <c r="JVP153" s="383"/>
      <c r="JVQ153" s="383"/>
      <c r="JVR153" s="383"/>
      <c r="JVS153" s="383"/>
      <c r="JVT153" s="383"/>
      <c r="JVU153" s="383"/>
      <c r="JVV153" s="383"/>
      <c r="JVW153" s="383"/>
      <c r="JVX153" s="383"/>
      <c r="JVY153" s="383"/>
      <c r="JVZ153" s="383"/>
      <c r="JWA153" s="383"/>
      <c r="JWB153" s="383"/>
      <c r="JWC153" s="383"/>
      <c r="JWD153" s="383"/>
      <c r="JWE153" s="383"/>
      <c r="JWF153" s="383"/>
      <c r="JWG153" s="383"/>
      <c r="JWH153" s="383"/>
      <c r="JWI153" s="383"/>
      <c r="JWJ153" s="383"/>
      <c r="JWK153" s="383"/>
      <c r="JWL153" s="383"/>
      <c r="JWM153" s="383"/>
      <c r="JWN153" s="383"/>
      <c r="JWO153" s="383"/>
      <c r="JWP153" s="383"/>
      <c r="JWQ153" s="383"/>
      <c r="JWR153" s="383"/>
      <c r="JWS153" s="383"/>
      <c r="JWT153" s="383"/>
      <c r="JWU153" s="383"/>
      <c r="JWV153" s="383"/>
      <c r="JWW153" s="383"/>
      <c r="JWX153" s="383"/>
      <c r="JWY153" s="383"/>
      <c r="JWZ153" s="383"/>
      <c r="JXA153" s="383"/>
      <c r="JXB153" s="383"/>
      <c r="JXC153" s="383"/>
      <c r="JXD153" s="383"/>
      <c r="JXE153" s="383"/>
      <c r="JXF153" s="383"/>
      <c r="JXG153" s="383"/>
      <c r="JXH153" s="383"/>
      <c r="JXI153" s="383"/>
      <c r="JXJ153" s="383"/>
      <c r="JXK153" s="383"/>
      <c r="JXL153" s="383"/>
      <c r="JXM153" s="383"/>
      <c r="JXN153" s="383"/>
      <c r="JXO153" s="383"/>
      <c r="JXP153" s="383"/>
      <c r="JXQ153" s="383"/>
      <c r="JXR153" s="383"/>
      <c r="JXS153" s="383"/>
      <c r="JXT153" s="383"/>
      <c r="JXU153" s="383"/>
      <c r="JXV153" s="383"/>
      <c r="JXW153" s="383"/>
      <c r="JXX153" s="383"/>
      <c r="JXY153" s="383"/>
      <c r="JXZ153" s="383"/>
      <c r="JYA153" s="383"/>
      <c r="JYB153" s="383"/>
      <c r="JYC153" s="383"/>
      <c r="JYD153" s="383"/>
      <c r="JYE153" s="383"/>
      <c r="JYF153" s="383"/>
      <c r="JYG153" s="383"/>
      <c r="JYH153" s="383"/>
      <c r="JYI153" s="383"/>
      <c r="JYJ153" s="383"/>
      <c r="JYK153" s="383"/>
      <c r="JYL153" s="383"/>
      <c r="JYM153" s="383"/>
      <c r="JYN153" s="383"/>
      <c r="JYO153" s="383"/>
      <c r="JYP153" s="383"/>
      <c r="JYQ153" s="383"/>
      <c r="JYR153" s="383"/>
      <c r="JYS153" s="383"/>
      <c r="JYT153" s="383"/>
      <c r="JYU153" s="383"/>
      <c r="JYV153" s="383"/>
      <c r="JYW153" s="383"/>
      <c r="JYX153" s="383"/>
      <c r="JYY153" s="383"/>
      <c r="JYZ153" s="383"/>
      <c r="JZA153" s="383"/>
      <c r="JZB153" s="383"/>
      <c r="JZC153" s="383"/>
      <c r="JZD153" s="383"/>
      <c r="JZE153" s="383"/>
      <c r="JZF153" s="383"/>
      <c r="JZG153" s="383"/>
      <c r="JZH153" s="383"/>
      <c r="JZI153" s="383"/>
      <c r="JZJ153" s="383"/>
      <c r="JZK153" s="383"/>
      <c r="JZL153" s="383"/>
      <c r="JZM153" s="383"/>
      <c r="JZN153" s="383"/>
      <c r="JZO153" s="383"/>
      <c r="JZP153" s="383"/>
      <c r="JZQ153" s="383"/>
      <c r="JZR153" s="383"/>
      <c r="JZS153" s="383"/>
      <c r="JZT153" s="383"/>
      <c r="JZU153" s="383"/>
      <c r="JZV153" s="383"/>
      <c r="JZW153" s="383"/>
      <c r="JZX153" s="383"/>
      <c r="JZY153" s="383"/>
      <c r="JZZ153" s="383"/>
      <c r="KAA153" s="383"/>
      <c r="KAB153" s="383"/>
      <c r="KAC153" s="383"/>
      <c r="KAD153" s="383"/>
      <c r="KAE153" s="383"/>
      <c r="KAF153" s="383"/>
      <c r="KAG153" s="383"/>
      <c r="KAH153" s="383"/>
      <c r="KAI153" s="383"/>
      <c r="KAJ153" s="383"/>
      <c r="KAK153" s="383"/>
      <c r="KAL153" s="383"/>
      <c r="KAM153" s="383"/>
      <c r="KAN153" s="383"/>
      <c r="KAO153" s="383"/>
      <c r="KAP153" s="383"/>
      <c r="KAQ153" s="383"/>
      <c r="KAR153" s="383"/>
      <c r="KAS153" s="383"/>
      <c r="KAT153" s="383"/>
      <c r="KAU153" s="383"/>
      <c r="KAV153" s="383"/>
      <c r="KAW153" s="383"/>
      <c r="KAX153" s="383"/>
      <c r="KAY153" s="383"/>
      <c r="KAZ153" s="383"/>
      <c r="KBA153" s="383"/>
      <c r="KBB153" s="383"/>
      <c r="KBC153" s="383"/>
      <c r="KBD153" s="383"/>
      <c r="KBE153" s="383"/>
      <c r="KBF153" s="383"/>
      <c r="KBG153" s="383"/>
      <c r="KBH153" s="383"/>
      <c r="KBI153" s="383"/>
      <c r="KBJ153" s="383"/>
      <c r="KBK153" s="383"/>
      <c r="KBL153" s="383"/>
      <c r="KBM153" s="383"/>
      <c r="KBN153" s="383"/>
      <c r="KBO153" s="383"/>
      <c r="KBP153" s="383"/>
      <c r="KBQ153" s="383"/>
      <c r="KBR153" s="383"/>
      <c r="KBS153" s="383"/>
      <c r="KBT153" s="383"/>
      <c r="KBU153" s="383"/>
      <c r="KBV153" s="383"/>
      <c r="KBW153" s="383"/>
      <c r="KBX153" s="383"/>
      <c r="KBY153" s="383"/>
      <c r="KBZ153" s="383"/>
      <c r="KCA153" s="383"/>
      <c r="KCB153" s="383"/>
      <c r="KCC153" s="383"/>
      <c r="KCD153" s="383"/>
      <c r="KCE153" s="383"/>
      <c r="KCF153" s="383"/>
      <c r="KCG153" s="383"/>
      <c r="KCH153" s="383"/>
      <c r="KCI153" s="383"/>
      <c r="KCJ153" s="383"/>
      <c r="KCK153" s="383"/>
      <c r="KCL153" s="383"/>
      <c r="KCM153" s="383"/>
      <c r="KCN153" s="383"/>
      <c r="KCO153" s="383"/>
      <c r="KCP153" s="383"/>
      <c r="KCQ153" s="383"/>
      <c r="KCR153" s="383"/>
      <c r="KCS153" s="383"/>
      <c r="KCT153" s="383"/>
      <c r="KCU153" s="383"/>
      <c r="KCV153" s="383"/>
      <c r="KCW153" s="383"/>
      <c r="KCX153" s="383"/>
      <c r="KCY153" s="383"/>
      <c r="KCZ153" s="383"/>
      <c r="KDA153" s="383"/>
      <c r="KDB153" s="383"/>
      <c r="KDC153" s="383"/>
      <c r="KDD153" s="383"/>
      <c r="KDE153" s="383"/>
      <c r="KDF153" s="383"/>
      <c r="KDG153" s="383"/>
      <c r="KDH153" s="383"/>
      <c r="KDI153" s="383"/>
      <c r="KDJ153" s="383"/>
      <c r="KDK153" s="383"/>
      <c r="KDL153" s="383"/>
      <c r="KDM153" s="383"/>
      <c r="KDN153" s="383"/>
      <c r="KDO153" s="383"/>
      <c r="KDP153" s="383"/>
      <c r="KDQ153" s="383"/>
      <c r="KDR153" s="383"/>
      <c r="KDS153" s="383"/>
      <c r="KDT153" s="383"/>
      <c r="KDU153" s="383"/>
      <c r="KDV153" s="383"/>
      <c r="KDW153" s="383"/>
      <c r="KDX153" s="383"/>
      <c r="KDY153" s="383"/>
      <c r="KDZ153" s="383"/>
      <c r="KEA153" s="383"/>
      <c r="KEB153" s="383"/>
      <c r="KEC153" s="383"/>
      <c r="KED153" s="383"/>
      <c r="KEE153" s="383"/>
      <c r="KEF153" s="383"/>
      <c r="KEG153" s="383"/>
      <c r="KEH153" s="383"/>
      <c r="KEI153" s="383"/>
      <c r="KEJ153" s="383"/>
      <c r="KEK153" s="383"/>
      <c r="KEL153" s="383"/>
      <c r="KEM153" s="383"/>
      <c r="KEN153" s="383"/>
      <c r="KEO153" s="383"/>
      <c r="KEP153" s="383"/>
      <c r="KEQ153" s="383"/>
      <c r="KER153" s="383"/>
      <c r="KES153" s="383"/>
      <c r="KET153" s="383"/>
      <c r="KEU153" s="383"/>
      <c r="KEV153" s="383"/>
      <c r="KEW153" s="383"/>
      <c r="KEX153" s="383"/>
      <c r="KEY153" s="383"/>
      <c r="KEZ153" s="383"/>
      <c r="KFA153" s="383"/>
      <c r="KFB153" s="383"/>
      <c r="KFC153" s="383"/>
      <c r="KFD153" s="383"/>
      <c r="KFE153" s="383"/>
      <c r="KFF153" s="383"/>
      <c r="KFG153" s="383"/>
      <c r="KFH153" s="383"/>
      <c r="KFI153" s="383"/>
      <c r="KFJ153" s="383"/>
      <c r="KFK153" s="383"/>
      <c r="KFL153" s="383"/>
      <c r="KFM153" s="383"/>
      <c r="KFN153" s="383"/>
      <c r="KFO153" s="383"/>
      <c r="KFP153" s="383"/>
      <c r="KFQ153" s="383"/>
      <c r="KFR153" s="383"/>
      <c r="KFS153" s="383"/>
      <c r="KFT153" s="383"/>
      <c r="KFU153" s="383"/>
      <c r="KFV153" s="383"/>
      <c r="KFW153" s="383"/>
      <c r="KFX153" s="383"/>
      <c r="KFY153" s="383"/>
      <c r="KFZ153" s="383"/>
      <c r="KGA153" s="383"/>
      <c r="KGB153" s="383"/>
      <c r="KGC153" s="383"/>
      <c r="KGD153" s="383"/>
      <c r="KGE153" s="383"/>
      <c r="KGF153" s="383"/>
      <c r="KGG153" s="383"/>
      <c r="KGH153" s="383"/>
      <c r="KGI153" s="383"/>
      <c r="KGJ153" s="383"/>
      <c r="KGK153" s="383"/>
      <c r="KGL153" s="383"/>
      <c r="KGM153" s="383"/>
      <c r="KGN153" s="383"/>
      <c r="KGO153" s="383"/>
      <c r="KGP153" s="383"/>
      <c r="KGQ153" s="383"/>
      <c r="KGR153" s="383"/>
      <c r="KGS153" s="383"/>
      <c r="KGT153" s="383"/>
      <c r="KGU153" s="383"/>
      <c r="KGV153" s="383"/>
      <c r="KGW153" s="383"/>
      <c r="KGX153" s="383"/>
      <c r="KGY153" s="383"/>
      <c r="KGZ153" s="383"/>
      <c r="KHA153" s="383"/>
      <c r="KHB153" s="383"/>
      <c r="KHC153" s="383"/>
      <c r="KHD153" s="383"/>
      <c r="KHE153" s="383"/>
      <c r="KHF153" s="383"/>
      <c r="KHG153" s="383"/>
      <c r="KHH153" s="383"/>
      <c r="KHI153" s="383"/>
      <c r="KHJ153" s="383"/>
      <c r="KHK153" s="383"/>
      <c r="KHL153" s="383"/>
      <c r="KHM153" s="383"/>
      <c r="KHN153" s="383"/>
      <c r="KHO153" s="383"/>
      <c r="KHP153" s="383"/>
      <c r="KHQ153" s="383"/>
      <c r="KHR153" s="383"/>
      <c r="KHS153" s="383"/>
      <c r="KHT153" s="383"/>
      <c r="KHU153" s="383"/>
      <c r="KHV153" s="383"/>
      <c r="KHW153" s="383"/>
      <c r="KHX153" s="383"/>
      <c r="KHY153" s="383"/>
      <c r="KHZ153" s="383"/>
      <c r="KIA153" s="383"/>
      <c r="KIB153" s="383"/>
      <c r="KIC153" s="383"/>
      <c r="KID153" s="383"/>
      <c r="KIE153" s="383"/>
      <c r="KIF153" s="383"/>
      <c r="KIG153" s="383"/>
      <c r="KIH153" s="383"/>
      <c r="KII153" s="383"/>
      <c r="KIJ153" s="383"/>
      <c r="KIK153" s="383"/>
      <c r="KIL153" s="383"/>
      <c r="KIM153" s="383"/>
      <c r="KIN153" s="383"/>
      <c r="KIO153" s="383"/>
      <c r="KIP153" s="383"/>
      <c r="KIQ153" s="383"/>
      <c r="KIR153" s="383"/>
      <c r="KIS153" s="383"/>
      <c r="KIT153" s="383"/>
      <c r="KIU153" s="383"/>
      <c r="KIV153" s="383"/>
      <c r="KIW153" s="383"/>
      <c r="KIX153" s="383"/>
      <c r="KIY153" s="383"/>
      <c r="KIZ153" s="383"/>
      <c r="KJA153" s="383"/>
      <c r="KJB153" s="383"/>
      <c r="KJC153" s="383"/>
      <c r="KJD153" s="383"/>
      <c r="KJE153" s="383"/>
      <c r="KJF153" s="383"/>
      <c r="KJG153" s="383"/>
      <c r="KJH153" s="383"/>
      <c r="KJI153" s="383"/>
      <c r="KJJ153" s="383"/>
      <c r="KJK153" s="383"/>
      <c r="KJL153" s="383"/>
      <c r="KJM153" s="383"/>
      <c r="KJN153" s="383"/>
      <c r="KJO153" s="383"/>
      <c r="KJP153" s="383"/>
      <c r="KJQ153" s="383"/>
      <c r="KJR153" s="383"/>
      <c r="KJS153" s="383"/>
      <c r="KJT153" s="383"/>
      <c r="KJU153" s="383"/>
      <c r="KJV153" s="383"/>
      <c r="KJW153" s="383"/>
      <c r="KJX153" s="383"/>
      <c r="KJY153" s="383"/>
      <c r="KJZ153" s="383"/>
      <c r="KKA153" s="383"/>
      <c r="KKB153" s="383"/>
      <c r="KKC153" s="383"/>
      <c r="KKD153" s="383"/>
      <c r="KKE153" s="383"/>
      <c r="KKF153" s="383"/>
      <c r="KKG153" s="383"/>
      <c r="KKH153" s="383"/>
      <c r="KKI153" s="383"/>
      <c r="KKJ153" s="383"/>
      <c r="KKK153" s="383"/>
      <c r="KKL153" s="383"/>
      <c r="KKM153" s="383"/>
      <c r="KKN153" s="383"/>
      <c r="KKO153" s="383"/>
      <c r="KKP153" s="383"/>
      <c r="KKQ153" s="383"/>
      <c r="KKR153" s="383"/>
      <c r="KKS153" s="383"/>
      <c r="KKT153" s="383"/>
      <c r="KKU153" s="383"/>
      <c r="KKV153" s="383"/>
      <c r="KKW153" s="383"/>
      <c r="KKX153" s="383"/>
      <c r="KKY153" s="383"/>
      <c r="KKZ153" s="383"/>
      <c r="KLA153" s="383"/>
      <c r="KLB153" s="383"/>
      <c r="KLC153" s="383"/>
      <c r="KLD153" s="383"/>
      <c r="KLE153" s="383"/>
      <c r="KLF153" s="383"/>
      <c r="KLG153" s="383"/>
      <c r="KLH153" s="383"/>
      <c r="KLI153" s="383"/>
      <c r="KLJ153" s="383"/>
      <c r="KLK153" s="383"/>
      <c r="KLL153" s="383"/>
      <c r="KLM153" s="383"/>
      <c r="KLN153" s="383"/>
      <c r="KLO153" s="383"/>
      <c r="KLP153" s="383"/>
      <c r="KLQ153" s="383"/>
      <c r="KLR153" s="383"/>
      <c r="KLS153" s="383"/>
      <c r="KLT153" s="383"/>
      <c r="KLU153" s="383"/>
      <c r="KLV153" s="383"/>
      <c r="KLW153" s="383"/>
      <c r="KLX153" s="383"/>
      <c r="KLY153" s="383"/>
      <c r="KLZ153" s="383"/>
      <c r="KMA153" s="383"/>
      <c r="KMB153" s="383"/>
      <c r="KMC153" s="383"/>
      <c r="KMD153" s="383"/>
      <c r="KME153" s="383"/>
      <c r="KMF153" s="383"/>
      <c r="KMG153" s="383"/>
      <c r="KMH153" s="383"/>
      <c r="KMI153" s="383"/>
      <c r="KMJ153" s="383"/>
      <c r="KMK153" s="383"/>
      <c r="KML153" s="383"/>
      <c r="KMM153" s="383"/>
      <c r="KMN153" s="383"/>
      <c r="KMO153" s="383"/>
      <c r="KMP153" s="383"/>
      <c r="KMQ153" s="383"/>
      <c r="KMR153" s="383"/>
      <c r="KMS153" s="383"/>
      <c r="KMT153" s="383"/>
      <c r="KMU153" s="383"/>
      <c r="KMV153" s="383"/>
      <c r="KMW153" s="383"/>
      <c r="KMX153" s="383"/>
      <c r="KMY153" s="383"/>
      <c r="KMZ153" s="383"/>
      <c r="KNA153" s="383"/>
      <c r="KNB153" s="383"/>
      <c r="KNC153" s="383"/>
      <c r="KND153" s="383"/>
      <c r="KNE153" s="383"/>
      <c r="KNF153" s="383"/>
      <c r="KNG153" s="383"/>
      <c r="KNH153" s="383"/>
      <c r="KNI153" s="383"/>
      <c r="KNJ153" s="383"/>
      <c r="KNK153" s="383"/>
      <c r="KNL153" s="383"/>
      <c r="KNM153" s="383"/>
      <c r="KNN153" s="383"/>
      <c r="KNO153" s="383"/>
      <c r="KNP153" s="383"/>
      <c r="KNQ153" s="383"/>
      <c r="KNR153" s="383"/>
      <c r="KNS153" s="383"/>
      <c r="KNT153" s="383"/>
      <c r="KNU153" s="383"/>
      <c r="KNV153" s="383"/>
      <c r="KNW153" s="383"/>
      <c r="KNX153" s="383"/>
      <c r="KNY153" s="383"/>
      <c r="KNZ153" s="383"/>
      <c r="KOA153" s="383"/>
      <c r="KOB153" s="383"/>
      <c r="KOC153" s="383"/>
      <c r="KOD153" s="383"/>
      <c r="KOE153" s="383"/>
      <c r="KOF153" s="383"/>
      <c r="KOG153" s="383"/>
      <c r="KOH153" s="383"/>
      <c r="KOI153" s="383"/>
      <c r="KOJ153" s="383"/>
      <c r="KOK153" s="383"/>
      <c r="KOL153" s="383"/>
      <c r="KOM153" s="383"/>
      <c r="KON153" s="383"/>
      <c r="KOO153" s="383"/>
      <c r="KOP153" s="383"/>
      <c r="KOQ153" s="383"/>
      <c r="KOR153" s="383"/>
      <c r="KOS153" s="383"/>
      <c r="KOT153" s="383"/>
      <c r="KOU153" s="383"/>
      <c r="KOV153" s="383"/>
      <c r="KOW153" s="383"/>
      <c r="KOX153" s="383"/>
      <c r="KOY153" s="383"/>
      <c r="KOZ153" s="383"/>
      <c r="KPA153" s="383"/>
      <c r="KPB153" s="383"/>
      <c r="KPC153" s="383"/>
      <c r="KPD153" s="383"/>
      <c r="KPE153" s="383"/>
      <c r="KPF153" s="383"/>
      <c r="KPG153" s="383"/>
      <c r="KPH153" s="383"/>
      <c r="KPI153" s="383"/>
      <c r="KPJ153" s="383"/>
      <c r="KPK153" s="383"/>
      <c r="KPL153" s="383"/>
      <c r="KPM153" s="383"/>
      <c r="KPN153" s="383"/>
      <c r="KPO153" s="383"/>
      <c r="KPP153" s="383"/>
      <c r="KPQ153" s="383"/>
      <c r="KPR153" s="383"/>
      <c r="KPS153" s="383"/>
      <c r="KPT153" s="383"/>
      <c r="KPU153" s="383"/>
      <c r="KPV153" s="383"/>
      <c r="KPW153" s="383"/>
      <c r="KPX153" s="383"/>
      <c r="KPY153" s="383"/>
      <c r="KPZ153" s="383"/>
      <c r="KQA153" s="383"/>
      <c r="KQB153" s="383"/>
      <c r="KQC153" s="383"/>
      <c r="KQD153" s="383"/>
      <c r="KQE153" s="383"/>
      <c r="KQF153" s="383"/>
      <c r="KQG153" s="383"/>
      <c r="KQH153" s="383"/>
      <c r="KQI153" s="383"/>
      <c r="KQJ153" s="383"/>
      <c r="KQK153" s="383"/>
      <c r="KQL153" s="383"/>
      <c r="KQM153" s="383"/>
      <c r="KQN153" s="383"/>
      <c r="KQO153" s="383"/>
      <c r="KQP153" s="383"/>
      <c r="KQQ153" s="383"/>
      <c r="KQR153" s="383"/>
      <c r="KQS153" s="383"/>
      <c r="KQT153" s="383"/>
      <c r="KQU153" s="383"/>
      <c r="KQV153" s="383"/>
      <c r="KQW153" s="383"/>
      <c r="KQX153" s="383"/>
      <c r="KQY153" s="383"/>
      <c r="KQZ153" s="383"/>
      <c r="KRA153" s="383"/>
      <c r="KRB153" s="383"/>
      <c r="KRC153" s="383"/>
      <c r="KRD153" s="383"/>
      <c r="KRE153" s="383"/>
      <c r="KRF153" s="383"/>
      <c r="KRG153" s="383"/>
      <c r="KRH153" s="383"/>
      <c r="KRI153" s="383"/>
      <c r="KRJ153" s="383"/>
      <c r="KRK153" s="383"/>
      <c r="KRL153" s="383"/>
      <c r="KRM153" s="383"/>
      <c r="KRN153" s="383"/>
      <c r="KRO153" s="383"/>
      <c r="KRP153" s="383"/>
      <c r="KRQ153" s="383"/>
      <c r="KRR153" s="383"/>
      <c r="KRS153" s="383"/>
      <c r="KRT153" s="383"/>
      <c r="KRU153" s="383"/>
      <c r="KRV153" s="383"/>
      <c r="KRW153" s="383"/>
      <c r="KRX153" s="383"/>
      <c r="KRY153" s="383"/>
      <c r="KRZ153" s="383"/>
      <c r="KSA153" s="383"/>
      <c r="KSB153" s="383"/>
      <c r="KSC153" s="383"/>
      <c r="KSD153" s="383"/>
      <c r="KSE153" s="383"/>
      <c r="KSF153" s="383"/>
      <c r="KSG153" s="383"/>
      <c r="KSH153" s="383"/>
      <c r="KSI153" s="383"/>
      <c r="KSJ153" s="383"/>
      <c r="KSK153" s="383"/>
      <c r="KSL153" s="383"/>
      <c r="KSM153" s="383"/>
      <c r="KSN153" s="383"/>
      <c r="KSO153" s="383"/>
      <c r="KSP153" s="383"/>
      <c r="KSQ153" s="383"/>
      <c r="KSR153" s="383"/>
      <c r="KSS153" s="383"/>
      <c r="KST153" s="383"/>
      <c r="KSU153" s="383"/>
      <c r="KSV153" s="383"/>
      <c r="KSW153" s="383"/>
      <c r="KSX153" s="383"/>
      <c r="KSY153" s="383"/>
      <c r="KSZ153" s="383"/>
      <c r="KTA153" s="383"/>
      <c r="KTB153" s="383"/>
      <c r="KTC153" s="383"/>
      <c r="KTD153" s="383"/>
      <c r="KTE153" s="383"/>
      <c r="KTF153" s="383"/>
      <c r="KTG153" s="383"/>
      <c r="KTH153" s="383"/>
      <c r="KTI153" s="383"/>
      <c r="KTJ153" s="383"/>
      <c r="KTK153" s="383"/>
      <c r="KTL153" s="383"/>
      <c r="KTM153" s="383"/>
      <c r="KTN153" s="383"/>
      <c r="KTO153" s="383"/>
      <c r="KTP153" s="383"/>
      <c r="KTQ153" s="383"/>
      <c r="KTR153" s="383"/>
      <c r="KTS153" s="383"/>
      <c r="KTT153" s="383"/>
      <c r="KTU153" s="383"/>
      <c r="KTV153" s="383"/>
      <c r="KTW153" s="383"/>
      <c r="KTX153" s="383"/>
      <c r="KTY153" s="383"/>
      <c r="KTZ153" s="383"/>
      <c r="KUA153" s="383"/>
      <c r="KUB153" s="383"/>
      <c r="KUC153" s="383"/>
      <c r="KUD153" s="383"/>
      <c r="KUE153" s="383"/>
      <c r="KUF153" s="383"/>
      <c r="KUG153" s="383"/>
      <c r="KUH153" s="383"/>
      <c r="KUI153" s="383"/>
      <c r="KUJ153" s="383"/>
      <c r="KUK153" s="383"/>
      <c r="KUL153" s="383"/>
      <c r="KUM153" s="383"/>
      <c r="KUN153" s="383"/>
      <c r="KUO153" s="383"/>
      <c r="KUP153" s="383"/>
      <c r="KUQ153" s="383"/>
      <c r="KUR153" s="383"/>
      <c r="KUS153" s="383"/>
      <c r="KUT153" s="383"/>
      <c r="KUU153" s="383"/>
      <c r="KUV153" s="383"/>
      <c r="KUW153" s="383"/>
      <c r="KUX153" s="383"/>
      <c r="KUY153" s="383"/>
      <c r="KUZ153" s="383"/>
      <c r="KVA153" s="383"/>
      <c r="KVB153" s="383"/>
      <c r="KVC153" s="383"/>
      <c r="KVD153" s="383"/>
      <c r="KVE153" s="383"/>
      <c r="KVF153" s="383"/>
      <c r="KVG153" s="383"/>
      <c r="KVH153" s="383"/>
      <c r="KVI153" s="383"/>
      <c r="KVJ153" s="383"/>
      <c r="KVK153" s="383"/>
      <c r="KVL153" s="383"/>
      <c r="KVM153" s="383"/>
      <c r="KVN153" s="383"/>
      <c r="KVO153" s="383"/>
      <c r="KVP153" s="383"/>
      <c r="KVQ153" s="383"/>
      <c r="KVR153" s="383"/>
      <c r="KVS153" s="383"/>
      <c r="KVT153" s="383"/>
      <c r="KVU153" s="383"/>
      <c r="KVV153" s="383"/>
      <c r="KVW153" s="383"/>
      <c r="KVX153" s="383"/>
      <c r="KVY153" s="383"/>
      <c r="KVZ153" s="383"/>
      <c r="KWA153" s="383"/>
      <c r="KWB153" s="383"/>
      <c r="KWC153" s="383"/>
      <c r="KWD153" s="383"/>
      <c r="KWE153" s="383"/>
      <c r="KWF153" s="383"/>
      <c r="KWG153" s="383"/>
      <c r="KWH153" s="383"/>
      <c r="KWI153" s="383"/>
      <c r="KWJ153" s="383"/>
      <c r="KWK153" s="383"/>
      <c r="KWL153" s="383"/>
      <c r="KWM153" s="383"/>
      <c r="KWN153" s="383"/>
      <c r="KWO153" s="383"/>
      <c r="KWP153" s="383"/>
      <c r="KWQ153" s="383"/>
      <c r="KWR153" s="383"/>
      <c r="KWS153" s="383"/>
      <c r="KWT153" s="383"/>
      <c r="KWU153" s="383"/>
      <c r="KWV153" s="383"/>
      <c r="KWW153" s="383"/>
      <c r="KWX153" s="383"/>
      <c r="KWY153" s="383"/>
      <c r="KWZ153" s="383"/>
      <c r="KXA153" s="383"/>
      <c r="KXB153" s="383"/>
      <c r="KXC153" s="383"/>
      <c r="KXD153" s="383"/>
      <c r="KXE153" s="383"/>
      <c r="KXF153" s="383"/>
      <c r="KXG153" s="383"/>
      <c r="KXH153" s="383"/>
      <c r="KXI153" s="383"/>
      <c r="KXJ153" s="383"/>
      <c r="KXK153" s="383"/>
      <c r="KXL153" s="383"/>
      <c r="KXM153" s="383"/>
      <c r="KXN153" s="383"/>
      <c r="KXO153" s="383"/>
      <c r="KXP153" s="383"/>
      <c r="KXQ153" s="383"/>
      <c r="KXR153" s="383"/>
      <c r="KXS153" s="383"/>
      <c r="KXT153" s="383"/>
      <c r="KXU153" s="383"/>
      <c r="KXV153" s="383"/>
      <c r="KXW153" s="383"/>
      <c r="KXX153" s="383"/>
      <c r="KXY153" s="383"/>
      <c r="KXZ153" s="383"/>
      <c r="KYA153" s="383"/>
      <c r="KYB153" s="383"/>
      <c r="KYC153" s="383"/>
      <c r="KYD153" s="383"/>
      <c r="KYE153" s="383"/>
      <c r="KYF153" s="383"/>
      <c r="KYG153" s="383"/>
      <c r="KYH153" s="383"/>
      <c r="KYI153" s="383"/>
      <c r="KYJ153" s="383"/>
      <c r="KYK153" s="383"/>
      <c r="KYL153" s="383"/>
      <c r="KYM153" s="383"/>
      <c r="KYN153" s="383"/>
      <c r="KYO153" s="383"/>
      <c r="KYP153" s="383"/>
      <c r="KYQ153" s="383"/>
      <c r="KYR153" s="383"/>
      <c r="KYS153" s="383"/>
      <c r="KYT153" s="383"/>
      <c r="KYU153" s="383"/>
      <c r="KYV153" s="383"/>
      <c r="KYW153" s="383"/>
      <c r="KYX153" s="383"/>
      <c r="KYY153" s="383"/>
      <c r="KYZ153" s="383"/>
      <c r="KZA153" s="383"/>
      <c r="KZB153" s="383"/>
      <c r="KZC153" s="383"/>
      <c r="KZD153" s="383"/>
      <c r="KZE153" s="383"/>
      <c r="KZF153" s="383"/>
      <c r="KZG153" s="383"/>
      <c r="KZH153" s="383"/>
      <c r="KZI153" s="383"/>
      <c r="KZJ153" s="383"/>
      <c r="KZK153" s="383"/>
      <c r="KZL153" s="383"/>
      <c r="KZM153" s="383"/>
      <c r="KZN153" s="383"/>
      <c r="KZO153" s="383"/>
      <c r="KZP153" s="383"/>
      <c r="KZQ153" s="383"/>
      <c r="KZR153" s="383"/>
      <c r="KZS153" s="383"/>
      <c r="KZT153" s="383"/>
      <c r="KZU153" s="383"/>
      <c r="KZV153" s="383"/>
      <c r="KZW153" s="383"/>
      <c r="KZX153" s="383"/>
      <c r="KZY153" s="383"/>
      <c r="KZZ153" s="383"/>
      <c r="LAA153" s="383"/>
      <c r="LAB153" s="383"/>
      <c r="LAC153" s="383"/>
      <c r="LAD153" s="383"/>
      <c r="LAE153" s="383"/>
      <c r="LAF153" s="383"/>
      <c r="LAG153" s="383"/>
      <c r="LAH153" s="383"/>
      <c r="LAI153" s="383"/>
      <c r="LAJ153" s="383"/>
      <c r="LAK153" s="383"/>
      <c r="LAL153" s="383"/>
      <c r="LAM153" s="383"/>
      <c r="LAN153" s="383"/>
      <c r="LAO153" s="383"/>
      <c r="LAP153" s="383"/>
      <c r="LAQ153" s="383"/>
      <c r="LAR153" s="383"/>
      <c r="LAS153" s="383"/>
      <c r="LAT153" s="383"/>
      <c r="LAU153" s="383"/>
      <c r="LAV153" s="383"/>
      <c r="LAW153" s="383"/>
      <c r="LAX153" s="383"/>
      <c r="LAY153" s="383"/>
      <c r="LAZ153" s="383"/>
      <c r="LBA153" s="383"/>
      <c r="LBB153" s="383"/>
      <c r="LBC153" s="383"/>
      <c r="LBD153" s="383"/>
      <c r="LBE153" s="383"/>
      <c r="LBF153" s="383"/>
      <c r="LBG153" s="383"/>
      <c r="LBH153" s="383"/>
      <c r="LBI153" s="383"/>
      <c r="LBJ153" s="383"/>
      <c r="LBK153" s="383"/>
      <c r="LBL153" s="383"/>
      <c r="LBM153" s="383"/>
      <c r="LBN153" s="383"/>
      <c r="LBO153" s="383"/>
      <c r="LBP153" s="383"/>
      <c r="LBQ153" s="383"/>
      <c r="LBR153" s="383"/>
      <c r="LBS153" s="383"/>
      <c r="LBT153" s="383"/>
      <c r="LBU153" s="383"/>
      <c r="LBV153" s="383"/>
      <c r="LBW153" s="383"/>
      <c r="LBX153" s="383"/>
      <c r="LBY153" s="383"/>
      <c r="LBZ153" s="383"/>
      <c r="LCA153" s="383"/>
      <c r="LCB153" s="383"/>
      <c r="LCC153" s="383"/>
      <c r="LCD153" s="383"/>
      <c r="LCE153" s="383"/>
      <c r="LCF153" s="383"/>
      <c r="LCG153" s="383"/>
      <c r="LCH153" s="383"/>
      <c r="LCI153" s="383"/>
      <c r="LCJ153" s="383"/>
      <c r="LCK153" s="383"/>
      <c r="LCL153" s="383"/>
      <c r="LCM153" s="383"/>
      <c r="LCN153" s="383"/>
      <c r="LCO153" s="383"/>
      <c r="LCP153" s="383"/>
      <c r="LCQ153" s="383"/>
      <c r="LCR153" s="383"/>
      <c r="LCS153" s="383"/>
      <c r="LCT153" s="383"/>
      <c r="LCU153" s="383"/>
      <c r="LCV153" s="383"/>
      <c r="LCW153" s="383"/>
      <c r="LCX153" s="383"/>
      <c r="LCY153" s="383"/>
      <c r="LCZ153" s="383"/>
      <c r="LDA153" s="383"/>
      <c r="LDB153" s="383"/>
      <c r="LDC153" s="383"/>
      <c r="LDD153" s="383"/>
      <c r="LDE153" s="383"/>
      <c r="LDF153" s="383"/>
      <c r="LDG153" s="383"/>
      <c r="LDH153" s="383"/>
      <c r="LDI153" s="383"/>
      <c r="LDJ153" s="383"/>
      <c r="LDK153" s="383"/>
      <c r="LDL153" s="383"/>
      <c r="LDM153" s="383"/>
      <c r="LDN153" s="383"/>
      <c r="LDO153" s="383"/>
      <c r="LDP153" s="383"/>
      <c r="LDQ153" s="383"/>
      <c r="LDR153" s="383"/>
      <c r="LDS153" s="383"/>
      <c r="LDT153" s="383"/>
      <c r="LDU153" s="383"/>
      <c r="LDV153" s="383"/>
      <c r="LDW153" s="383"/>
      <c r="LDX153" s="383"/>
      <c r="LDY153" s="383"/>
      <c r="LDZ153" s="383"/>
      <c r="LEA153" s="383"/>
      <c r="LEB153" s="383"/>
      <c r="LEC153" s="383"/>
      <c r="LED153" s="383"/>
      <c r="LEE153" s="383"/>
      <c r="LEF153" s="383"/>
      <c r="LEG153" s="383"/>
      <c r="LEH153" s="383"/>
      <c r="LEI153" s="383"/>
      <c r="LEJ153" s="383"/>
      <c r="LEK153" s="383"/>
      <c r="LEL153" s="383"/>
      <c r="LEM153" s="383"/>
      <c r="LEN153" s="383"/>
      <c r="LEO153" s="383"/>
      <c r="LEP153" s="383"/>
      <c r="LEQ153" s="383"/>
      <c r="LER153" s="383"/>
      <c r="LES153" s="383"/>
      <c r="LET153" s="383"/>
      <c r="LEU153" s="383"/>
      <c r="LEV153" s="383"/>
      <c r="LEW153" s="383"/>
      <c r="LEX153" s="383"/>
      <c r="LEY153" s="383"/>
      <c r="LEZ153" s="383"/>
      <c r="LFA153" s="383"/>
      <c r="LFB153" s="383"/>
      <c r="LFC153" s="383"/>
      <c r="LFD153" s="383"/>
      <c r="LFE153" s="383"/>
      <c r="LFF153" s="383"/>
      <c r="LFG153" s="383"/>
      <c r="LFH153" s="383"/>
      <c r="LFI153" s="383"/>
      <c r="LFJ153" s="383"/>
      <c r="LFK153" s="383"/>
      <c r="LFL153" s="383"/>
      <c r="LFM153" s="383"/>
      <c r="LFN153" s="383"/>
      <c r="LFO153" s="383"/>
      <c r="LFP153" s="383"/>
      <c r="LFQ153" s="383"/>
      <c r="LFR153" s="383"/>
      <c r="LFS153" s="383"/>
      <c r="LFT153" s="383"/>
      <c r="LFU153" s="383"/>
      <c r="LFV153" s="383"/>
      <c r="LFW153" s="383"/>
      <c r="LFX153" s="383"/>
      <c r="LFY153" s="383"/>
      <c r="LFZ153" s="383"/>
      <c r="LGA153" s="383"/>
      <c r="LGB153" s="383"/>
      <c r="LGC153" s="383"/>
      <c r="LGD153" s="383"/>
      <c r="LGE153" s="383"/>
      <c r="LGF153" s="383"/>
      <c r="LGG153" s="383"/>
      <c r="LGH153" s="383"/>
      <c r="LGI153" s="383"/>
      <c r="LGJ153" s="383"/>
      <c r="LGK153" s="383"/>
      <c r="LGL153" s="383"/>
      <c r="LGM153" s="383"/>
      <c r="LGN153" s="383"/>
      <c r="LGO153" s="383"/>
      <c r="LGP153" s="383"/>
      <c r="LGQ153" s="383"/>
      <c r="LGR153" s="383"/>
      <c r="LGS153" s="383"/>
      <c r="LGT153" s="383"/>
      <c r="LGU153" s="383"/>
      <c r="LGV153" s="383"/>
      <c r="LGW153" s="383"/>
      <c r="LGX153" s="383"/>
      <c r="LGY153" s="383"/>
      <c r="LGZ153" s="383"/>
      <c r="LHA153" s="383"/>
      <c r="LHB153" s="383"/>
      <c r="LHC153" s="383"/>
      <c r="LHD153" s="383"/>
      <c r="LHE153" s="383"/>
      <c r="LHF153" s="383"/>
      <c r="LHG153" s="383"/>
      <c r="LHH153" s="383"/>
      <c r="LHI153" s="383"/>
      <c r="LHJ153" s="383"/>
      <c r="LHK153" s="383"/>
      <c r="LHL153" s="383"/>
      <c r="LHM153" s="383"/>
      <c r="LHN153" s="383"/>
      <c r="LHO153" s="383"/>
      <c r="LHP153" s="383"/>
      <c r="LHQ153" s="383"/>
      <c r="LHR153" s="383"/>
      <c r="LHS153" s="383"/>
      <c r="LHT153" s="383"/>
      <c r="LHU153" s="383"/>
      <c r="LHV153" s="383"/>
      <c r="LHW153" s="383"/>
      <c r="LHX153" s="383"/>
      <c r="LHY153" s="383"/>
      <c r="LHZ153" s="383"/>
      <c r="LIA153" s="383"/>
      <c r="LIB153" s="383"/>
      <c r="LIC153" s="383"/>
      <c r="LID153" s="383"/>
      <c r="LIE153" s="383"/>
      <c r="LIF153" s="383"/>
      <c r="LIG153" s="383"/>
      <c r="LIH153" s="383"/>
      <c r="LII153" s="383"/>
      <c r="LIJ153" s="383"/>
      <c r="LIK153" s="383"/>
      <c r="LIL153" s="383"/>
      <c r="LIM153" s="383"/>
      <c r="LIN153" s="383"/>
      <c r="LIO153" s="383"/>
      <c r="LIP153" s="383"/>
      <c r="LIQ153" s="383"/>
      <c r="LIR153" s="383"/>
      <c r="LIS153" s="383"/>
      <c r="LIT153" s="383"/>
      <c r="LIU153" s="383"/>
      <c r="LIV153" s="383"/>
      <c r="LIW153" s="383"/>
      <c r="LIX153" s="383"/>
      <c r="LIY153" s="383"/>
      <c r="LIZ153" s="383"/>
      <c r="LJA153" s="383"/>
      <c r="LJB153" s="383"/>
      <c r="LJC153" s="383"/>
      <c r="LJD153" s="383"/>
      <c r="LJE153" s="383"/>
      <c r="LJF153" s="383"/>
      <c r="LJG153" s="383"/>
      <c r="LJH153" s="383"/>
      <c r="LJI153" s="383"/>
      <c r="LJJ153" s="383"/>
      <c r="LJK153" s="383"/>
      <c r="LJL153" s="383"/>
      <c r="LJM153" s="383"/>
      <c r="LJN153" s="383"/>
      <c r="LJO153" s="383"/>
      <c r="LJP153" s="383"/>
      <c r="LJQ153" s="383"/>
      <c r="LJR153" s="383"/>
      <c r="LJS153" s="383"/>
      <c r="LJT153" s="383"/>
      <c r="LJU153" s="383"/>
      <c r="LJV153" s="383"/>
      <c r="LJW153" s="383"/>
      <c r="LJX153" s="383"/>
      <c r="LJY153" s="383"/>
      <c r="LJZ153" s="383"/>
      <c r="LKA153" s="383"/>
      <c r="LKB153" s="383"/>
      <c r="LKC153" s="383"/>
      <c r="LKD153" s="383"/>
      <c r="LKE153" s="383"/>
      <c r="LKF153" s="383"/>
      <c r="LKG153" s="383"/>
      <c r="LKH153" s="383"/>
      <c r="LKI153" s="383"/>
      <c r="LKJ153" s="383"/>
      <c r="LKK153" s="383"/>
      <c r="LKL153" s="383"/>
      <c r="LKM153" s="383"/>
      <c r="LKN153" s="383"/>
      <c r="LKO153" s="383"/>
      <c r="LKP153" s="383"/>
      <c r="LKQ153" s="383"/>
      <c r="LKR153" s="383"/>
      <c r="LKS153" s="383"/>
      <c r="LKT153" s="383"/>
      <c r="LKU153" s="383"/>
      <c r="LKV153" s="383"/>
      <c r="LKW153" s="383"/>
      <c r="LKX153" s="383"/>
      <c r="LKY153" s="383"/>
      <c r="LKZ153" s="383"/>
      <c r="LLA153" s="383"/>
      <c r="LLB153" s="383"/>
      <c r="LLC153" s="383"/>
      <c r="LLD153" s="383"/>
      <c r="LLE153" s="383"/>
      <c r="LLF153" s="383"/>
      <c r="LLG153" s="383"/>
      <c r="LLH153" s="383"/>
      <c r="LLI153" s="383"/>
      <c r="LLJ153" s="383"/>
      <c r="LLK153" s="383"/>
      <c r="LLL153" s="383"/>
      <c r="LLM153" s="383"/>
      <c r="LLN153" s="383"/>
      <c r="LLO153" s="383"/>
      <c r="LLP153" s="383"/>
      <c r="LLQ153" s="383"/>
      <c r="LLR153" s="383"/>
      <c r="LLS153" s="383"/>
      <c r="LLT153" s="383"/>
      <c r="LLU153" s="383"/>
      <c r="LLV153" s="383"/>
      <c r="LLW153" s="383"/>
      <c r="LLX153" s="383"/>
      <c r="LLY153" s="383"/>
      <c r="LLZ153" s="383"/>
      <c r="LMA153" s="383"/>
      <c r="LMB153" s="383"/>
      <c r="LMC153" s="383"/>
      <c r="LMD153" s="383"/>
      <c r="LME153" s="383"/>
      <c r="LMF153" s="383"/>
      <c r="LMG153" s="383"/>
      <c r="LMH153" s="383"/>
      <c r="LMI153" s="383"/>
      <c r="LMJ153" s="383"/>
      <c r="LMK153" s="383"/>
      <c r="LML153" s="383"/>
      <c r="LMM153" s="383"/>
      <c r="LMN153" s="383"/>
      <c r="LMO153" s="383"/>
      <c r="LMP153" s="383"/>
      <c r="LMQ153" s="383"/>
      <c r="LMR153" s="383"/>
      <c r="LMS153" s="383"/>
      <c r="LMT153" s="383"/>
      <c r="LMU153" s="383"/>
      <c r="LMV153" s="383"/>
      <c r="LMW153" s="383"/>
      <c r="LMX153" s="383"/>
      <c r="LMY153" s="383"/>
      <c r="LMZ153" s="383"/>
      <c r="LNA153" s="383"/>
      <c r="LNB153" s="383"/>
      <c r="LNC153" s="383"/>
      <c r="LND153" s="383"/>
      <c r="LNE153" s="383"/>
      <c r="LNF153" s="383"/>
      <c r="LNG153" s="383"/>
      <c r="LNH153" s="383"/>
      <c r="LNI153" s="383"/>
      <c r="LNJ153" s="383"/>
      <c r="LNK153" s="383"/>
      <c r="LNL153" s="383"/>
      <c r="LNM153" s="383"/>
      <c r="LNN153" s="383"/>
      <c r="LNO153" s="383"/>
      <c r="LNP153" s="383"/>
      <c r="LNQ153" s="383"/>
      <c r="LNR153" s="383"/>
      <c r="LNS153" s="383"/>
      <c r="LNT153" s="383"/>
      <c r="LNU153" s="383"/>
      <c r="LNV153" s="383"/>
      <c r="LNW153" s="383"/>
      <c r="LNX153" s="383"/>
      <c r="LNY153" s="383"/>
      <c r="LNZ153" s="383"/>
      <c r="LOA153" s="383"/>
      <c r="LOB153" s="383"/>
      <c r="LOC153" s="383"/>
      <c r="LOD153" s="383"/>
      <c r="LOE153" s="383"/>
      <c r="LOF153" s="383"/>
      <c r="LOG153" s="383"/>
      <c r="LOH153" s="383"/>
      <c r="LOI153" s="383"/>
      <c r="LOJ153" s="383"/>
      <c r="LOK153" s="383"/>
      <c r="LOL153" s="383"/>
      <c r="LOM153" s="383"/>
      <c r="LON153" s="383"/>
      <c r="LOO153" s="383"/>
      <c r="LOP153" s="383"/>
      <c r="LOQ153" s="383"/>
      <c r="LOR153" s="383"/>
      <c r="LOS153" s="383"/>
      <c r="LOT153" s="383"/>
      <c r="LOU153" s="383"/>
      <c r="LOV153" s="383"/>
      <c r="LOW153" s="383"/>
      <c r="LOX153" s="383"/>
      <c r="LOY153" s="383"/>
      <c r="LOZ153" s="383"/>
      <c r="LPA153" s="383"/>
      <c r="LPB153" s="383"/>
      <c r="LPC153" s="383"/>
      <c r="LPD153" s="383"/>
      <c r="LPE153" s="383"/>
      <c r="LPF153" s="383"/>
      <c r="LPG153" s="383"/>
      <c r="LPH153" s="383"/>
      <c r="LPI153" s="383"/>
      <c r="LPJ153" s="383"/>
      <c r="LPK153" s="383"/>
      <c r="LPL153" s="383"/>
      <c r="LPM153" s="383"/>
      <c r="LPN153" s="383"/>
      <c r="LPO153" s="383"/>
      <c r="LPP153" s="383"/>
      <c r="LPQ153" s="383"/>
      <c r="LPR153" s="383"/>
      <c r="LPS153" s="383"/>
      <c r="LPT153" s="383"/>
      <c r="LPU153" s="383"/>
      <c r="LPV153" s="383"/>
      <c r="LPW153" s="383"/>
      <c r="LPX153" s="383"/>
      <c r="LPY153" s="383"/>
      <c r="LPZ153" s="383"/>
      <c r="LQA153" s="383"/>
      <c r="LQB153" s="383"/>
      <c r="LQC153" s="383"/>
      <c r="LQD153" s="383"/>
      <c r="LQE153" s="383"/>
      <c r="LQF153" s="383"/>
      <c r="LQG153" s="383"/>
      <c r="LQH153" s="383"/>
      <c r="LQI153" s="383"/>
      <c r="LQJ153" s="383"/>
      <c r="LQK153" s="383"/>
      <c r="LQL153" s="383"/>
      <c r="LQM153" s="383"/>
      <c r="LQN153" s="383"/>
      <c r="LQO153" s="383"/>
      <c r="LQP153" s="383"/>
      <c r="LQQ153" s="383"/>
      <c r="LQR153" s="383"/>
      <c r="LQS153" s="383"/>
      <c r="LQT153" s="383"/>
      <c r="LQU153" s="383"/>
      <c r="LQV153" s="383"/>
      <c r="LQW153" s="383"/>
      <c r="LQX153" s="383"/>
      <c r="LQY153" s="383"/>
      <c r="LQZ153" s="383"/>
      <c r="LRA153" s="383"/>
      <c r="LRB153" s="383"/>
      <c r="LRC153" s="383"/>
      <c r="LRD153" s="383"/>
      <c r="LRE153" s="383"/>
      <c r="LRF153" s="383"/>
      <c r="LRG153" s="383"/>
      <c r="LRH153" s="383"/>
      <c r="LRI153" s="383"/>
      <c r="LRJ153" s="383"/>
      <c r="LRK153" s="383"/>
      <c r="LRL153" s="383"/>
      <c r="LRM153" s="383"/>
      <c r="LRN153" s="383"/>
      <c r="LRO153" s="383"/>
      <c r="LRP153" s="383"/>
      <c r="LRQ153" s="383"/>
      <c r="LRR153" s="383"/>
      <c r="LRS153" s="383"/>
      <c r="LRT153" s="383"/>
      <c r="LRU153" s="383"/>
      <c r="LRV153" s="383"/>
      <c r="LRW153" s="383"/>
      <c r="LRX153" s="383"/>
      <c r="LRY153" s="383"/>
      <c r="LRZ153" s="383"/>
      <c r="LSA153" s="383"/>
      <c r="LSB153" s="383"/>
      <c r="LSC153" s="383"/>
      <c r="LSD153" s="383"/>
      <c r="LSE153" s="383"/>
      <c r="LSF153" s="383"/>
      <c r="LSG153" s="383"/>
      <c r="LSH153" s="383"/>
      <c r="LSI153" s="383"/>
      <c r="LSJ153" s="383"/>
      <c r="LSK153" s="383"/>
      <c r="LSL153" s="383"/>
      <c r="LSM153" s="383"/>
      <c r="LSN153" s="383"/>
      <c r="LSO153" s="383"/>
      <c r="LSP153" s="383"/>
      <c r="LSQ153" s="383"/>
      <c r="LSR153" s="383"/>
      <c r="LSS153" s="383"/>
      <c r="LST153" s="383"/>
      <c r="LSU153" s="383"/>
      <c r="LSV153" s="383"/>
      <c r="LSW153" s="383"/>
      <c r="LSX153" s="383"/>
      <c r="LSY153" s="383"/>
      <c r="LSZ153" s="383"/>
      <c r="LTA153" s="383"/>
      <c r="LTB153" s="383"/>
      <c r="LTC153" s="383"/>
      <c r="LTD153" s="383"/>
      <c r="LTE153" s="383"/>
      <c r="LTF153" s="383"/>
      <c r="LTG153" s="383"/>
      <c r="LTH153" s="383"/>
      <c r="LTI153" s="383"/>
      <c r="LTJ153" s="383"/>
      <c r="LTK153" s="383"/>
      <c r="LTL153" s="383"/>
      <c r="LTM153" s="383"/>
      <c r="LTN153" s="383"/>
      <c r="LTO153" s="383"/>
      <c r="LTP153" s="383"/>
      <c r="LTQ153" s="383"/>
      <c r="LTR153" s="383"/>
      <c r="LTS153" s="383"/>
      <c r="LTT153" s="383"/>
      <c r="LTU153" s="383"/>
      <c r="LTV153" s="383"/>
      <c r="LTW153" s="383"/>
      <c r="LTX153" s="383"/>
      <c r="LTY153" s="383"/>
      <c r="LTZ153" s="383"/>
      <c r="LUA153" s="383"/>
      <c r="LUB153" s="383"/>
      <c r="LUC153" s="383"/>
      <c r="LUD153" s="383"/>
      <c r="LUE153" s="383"/>
      <c r="LUF153" s="383"/>
      <c r="LUG153" s="383"/>
      <c r="LUH153" s="383"/>
      <c r="LUI153" s="383"/>
      <c r="LUJ153" s="383"/>
      <c r="LUK153" s="383"/>
      <c r="LUL153" s="383"/>
      <c r="LUM153" s="383"/>
      <c r="LUN153" s="383"/>
      <c r="LUO153" s="383"/>
      <c r="LUP153" s="383"/>
      <c r="LUQ153" s="383"/>
      <c r="LUR153" s="383"/>
      <c r="LUS153" s="383"/>
      <c r="LUT153" s="383"/>
      <c r="LUU153" s="383"/>
      <c r="LUV153" s="383"/>
      <c r="LUW153" s="383"/>
      <c r="LUX153" s="383"/>
      <c r="LUY153" s="383"/>
      <c r="LUZ153" s="383"/>
      <c r="LVA153" s="383"/>
      <c r="LVB153" s="383"/>
      <c r="LVC153" s="383"/>
      <c r="LVD153" s="383"/>
      <c r="LVE153" s="383"/>
      <c r="LVF153" s="383"/>
      <c r="LVG153" s="383"/>
      <c r="LVH153" s="383"/>
      <c r="LVI153" s="383"/>
      <c r="LVJ153" s="383"/>
      <c r="LVK153" s="383"/>
      <c r="LVL153" s="383"/>
      <c r="LVM153" s="383"/>
      <c r="LVN153" s="383"/>
      <c r="LVO153" s="383"/>
      <c r="LVP153" s="383"/>
      <c r="LVQ153" s="383"/>
      <c r="LVR153" s="383"/>
      <c r="LVS153" s="383"/>
      <c r="LVT153" s="383"/>
      <c r="LVU153" s="383"/>
      <c r="LVV153" s="383"/>
      <c r="LVW153" s="383"/>
      <c r="LVX153" s="383"/>
      <c r="LVY153" s="383"/>
      <c r="LVZ153" s="383"/>
      <c r="LWA153" s="383"/>
      <c r="LWB153" s="383"/>
      <c r="LWC153" s="383"/>
      <c r="LWD153" s="383"/>
      <c r="LWE153" s="383"/>
      <c r="LWF153" s="383"/>
      <c r="LWG153" s="383"/>
      <c r="LWH153" s="383"/>
      <c r="LWI153" s="383"/>
      <c r="LWJ153" s="383"/>
      <c r="LWK153" s="383"/>
      <c r="LWL153" s="383"/>
      <c r="LWM153" s="383"/>
      <c r="LWN153" s="383"/>
      <c r="LWO153" s="383"/>
      <c r="LWP153" s="383"/>
      <c r="LWQ153" s="383"/>
      <c r="LWR153" s="383"/>
      <c r="LWS153" s="383"/>
      <c r="LWT153" s="383"/>
      <c r="LWU153" s="383"/>
      <c r="LWV153" s="383"/>
      <c r="LWW153" s="383"/>
      <c r="LWX153" s="383"/>
      <c r="LWY153" s="383"/>
      <c r="LWZ153" s="383"/>
      <c r="LXA153" s="383"/>
      <c r="LXB153" s="383"/>
      <c r="LXC153" s="383"/>
      <c r="LXD153" s="383"/>
      <c r="LXE153" s="383"/>
      <c r="LXF153" s="383"/>
      <c r="LXG153" s="383"/>
      <c r="LXH153" s="383"/>
      <c r="LXI153" s="383"/>
      <c r="LXJ153" s="383"/>
      <c r="LXK153" s="383"/>
      <c r="LXL153" s="383"/>
      <c r="LXM153" s="383"/>
      <c r="LXN153" s="383"/>
      <c r="LXO153" s="383"/>
      <c r="LXP153" s="383"/>
      <c r="LXQ153" s="383"/>
      <c r="LXR153" s="383"/>
      <c r="LXS153" s="383"/>
      <c r="LXT153" s="383"/>
      <c r="LXU153" s="383"/>
      <c r="LXV153" s="383"/>
      <c r="LXW153" s="383"/>
      <c r="LXX153" s="383"/>
      <c r="LXY153" s="383"/>
      <c r="LXZ153" s="383"/>
      <c r="LYA153" s="383"/>
      <c r="LYB153" s="383"/>
      <c r="LYC153" s="383"/>
      <c r="LYD153" s="383"/>
      <c r="LYE153" s="383"/>
      <c r="LYF153" s="383"/>
      <c r="LYG153" s="383"/>
      <c r="LYH153" s="383"/>
      <c r="LYI153" s="383"/>
      <c r="LYJ153" s="383"/>
      <c r="LYK153" s="383"/>
      <c r="LYL153" s="383"/>
      <c r="LYM153" s="383"/>
      <c r="LYN153" s="383"/>
      <c r="LYO153" s="383"/>
      <c r="LYP153" s="383"/>
      <c r="LYQ153" s="383"/>
      <c r="LYR153" s="383"/>
      <c r="LYS153" s="383"/>
      <c r="LYT153" s="383"/>
      <c r="LYU153" s="383"/>
      <c r="LYV153" s="383"/>
      <c r="LYW153" s="383"/>
      <c r="LYX153" s="383"/>
      <c r="LYY153" s="383"/>
      <c r="LYZ153" s="383"/>
      <c r="LZA153" s="383"/>
      <c r="LZB153" s="383"/>
      <c r="LZC153" s="383"/>
      <c r="LZD153" s="383"/>
      <c r="LZE153" s="383"/>
      <c r="LZF153" s="383"/>
      <c r="LZG153" s="383"/>
      <c r="LZH153" s="383"/>
      <c r="LZI153" s="383"/>
      <c r="LZJ153" s="383"/>
      <c r="LZK153" s="383"/>
      <c r="LZL153" s="383"/>
      <c r="LZM153" s="383"/>
      <c r="LZN153" s="383"/>
      <c r="LZO153" s="383"/>
      <c r="LZP153" s="383"/>
      <c r="LZQ153" s="383"/>
      <c r="LZR153" s="383"/>
      <c r="LZS153" s="383"/>
      <c r="LZT153" s="383"/>
      <c r="LZU153" s="383"/>
      <c r="LZV153" s="383"/>
      <c r="LZW153" s="383"/>
      <c r="LZX153" s="383"/>
      <c r="LZY153" s="383"/>
      <c r="LZZ153" s="383"/>
      <c r="MAA153" s="383"/>
      <c r="MAB153" s="383"/>
      <c r="MAC153" s="383"/>
      <c r="MAD153" s="383"/>
      <c r="MAE153" s="383"/>
      <c r="MAF153" s="383"/>
      <c r="MAG153" s="383"/>
      <c r="MAH153" s="383"/>
      <c r="MAI153" s="383"/>
      <c r="MAJ153" s="383"/>
      <c r="MAK153" s="383"/>
      <c r="MAL153" s="383"/>
      <c r="MAM153" s="383"/>
      <c r="MAN153" s="383"/>
      <c r="MAO153" s="383"/>
      <c r="MAP153" s="383"/>
      <c r="MAQ153" s="383"/>
      <c r="MAR153" s="383"/>
      <c r="MAS153" s="383"/>
      <c r="MAT153" s="383"/>
      <c r="MAU153" s="383"/>
      <c r="MAV153" s="383"/>
      <c r="MAW153" s="383"/>
      <c r="MAX153" s="383"/>
      <c r="MAY153" s="383"/>
      <c r="MAZ153" s="383"/>
      <c r="MBA153" s="383"/>
      <c r="MBB153" s="383"/>
      <c r="MBC153" s="383"/>
      <c r="MBD153" s="383"/>
      <c r="MBE153" s="383"/>
      <c r="MBF153" s="383"/>
      <c r="MBG153" s="383"/>
      <c r="MBH153" s="383"/>
      <c r="MBI153" s="383"/>
      <c r="MBJ153" s="383"/>
      <c r="MBK153" s="383"/>
      <c r="MBL153" s="383"/>
      <c r="MBM153" s="383"/>
      <c r="MBN153" s="383"/>
      <c r="MBO153" s="383"/>
      <c r="MBP153" s="383"/>
      <c r="MBQ153" s="383"/>
      <c r="MBR153" s="383"/>
      <c r="MBS153" s="383"/>
      <c r="MBT153" s="383"/>
      <c r="MBU153" s="383"/>
      <c r="MBV153" s="383"/>
      <c r="MBW153" s="383"/>
      <c r="MBX153" s="383"/>
      <c r="MBY153" s="383"/>
      <c r="MBZ153" s="383"/>
      <c r="MCA153" s="383"/>
      <c r="MCB153" s="383"/>
      <c r="MCC153" s="383"/>
      <c r="MCD153" s="383"/>
      <c r="MCE153" s="383"/>
      <c r="MCF153" s="383"/>
      <c r="MCG153" s="383"/>
      <c r="MCH153" s="383"/>
      <c r="MCI153" s="383"/>
      <c r="MCJ153" s="383"/>
      <c r="MCK153" s="383"/>
      <c r="MCL153" s="383"/>
      <c r="MCM153" s="383"/>
      <c r="MCN153" s="383"/>
      <c r="MCO153" s="383"/>
      <c r="MCP153" s="383"/>
      <c r="MCQ153" s="383"/>
      <c r="MCR153" s="383"/>
      <c r="MCS153" s="383"/>
      <c r="MCT153" s="383"/>
      <c r="MCU153" s="383"/>
      <c r="MCV153" s="383"/>
      <c r="MCW153" s="383"/>
      <c r="MCX153" s="383"/>
      <c r="MCY153" s="383"/>
      <c r="MCZ153" s="383"/>
      <c r="MDA153" s="383"/>
      <c r="MDB153" s="383"/>
      <c r="MDC153" s="383"/>
      <c r="MDD153" s="383"/>
      <c r="MDE153" s="383"/>
      <c r="MDF153" s="383"/>
      <c r="MDG153" s="383"/>
      <c r="MDH153" s="383"/>
      <c r="MDI153" s="383"/>
      <c r="MDJ153" s="383"/>
      <c r="MDK153" s="383"/>
      <c r="MDL153" s="383"/>
      <c r="MDM153" s="383"/>
      <c r="MDN153" s="383"/>
      <c r="MDO153" s="383"/>
      <c r="MDP153" s="383"/>
      <c r="MDQ153" s="383"/>
      <c r="MDR153" s="383"/>
      <c r="MDS153" s="383"/>
      <c r="MDT153" s="383"/>
      <c r="MDU153" s="383"/>
      <c r="MDV153" s="383"/>
      <c r="MDW153" s="383"/>
      <c r="MDX153" s="383"/>
      <c r="MDY153" s="383"/>
      <c r="MDZ153" s="383"/>
      <c r="MEA153" s="383"/>
      <c r="MEB153" s="383"/>
      <c r="MEC153" s="383"/>
      <c r="MED153" s="383"/>
      <c r="MEE153" s="383"/>
      <c r="MEF153" s="383"/>
      <c r="MEG153" s="383"/>
      <c r="MEH153" s="383"/>
      <c r="MEI153" s="383"/>
      <c r="MEJ153" s="383"/>
      <c r="MEK153" s="383"/>
      <c r="MEL153" s="383"/>
      <c r="MEM153" s="383"/>
      <c r="MEN153" s="383"/>
      <c r="MEO153" s="383"/>
      <c r="MEP153" s="383"/>
      <c r="MEQ153" s="383"/>
      <c r="MER153" s="383"/>
      <c r="MES153" s="383"/>
      <c r="MET153" s="383"/>
      <c r="MEU153" s="383"/>
      <c r="MEV153" s="383"/>
      <c r="MEW153" s="383"/>
      <c r="MEX153" s="383"/>
      <c r="MEY153" s="383"/>
      <c r="MEZ153" s="383"/>
      <c r="MFA153" s="383"/>
      <c r="MFB153" s="383"/>
      <c r="MFC153" s="383"/>
      <c r="MFD153" s="383"/>
      <c r="MFE153" s="383"/>
      <c r="MFF153" s="383"/>
      <c r="MFG153" s="383"/>
      <c r="MFH153" s="383"/>
      <c r="MFI153" s="383"/>
      <c r="MFJ153" s="383"/>
      <c r="MFK153" s="383"/>
      <c r="MFL153" s="383"/>
      <c r="MFM153" s="383"/>
      <c r="MFN153" s="383"/>
      <c r="MFO153" s="383"/>
      <c r="MFP153" s="383"/>
      <c r="MFQ153" s="383"/>
      <c r="MFR153" s="383"/>
      <c r="MFS153" s="383"/>
      <c r="MFT153" s="383"/>
      <c r="MFU153" s="383"/>
      <c r="MFV153" s="383"/>
      <c r="MFW153" s="383"/>
      <c r="MFX153" s="383"/>
      <c r="MFY153" s="383"/>
      <c r="MFZ153" s="383"/>
      <c r="MGA153" s="383"/>
      <c r="MGB153" s="383"/>
      <c r="MGC153" s="383"/>
      <c r="MGD153" s="383"/>
      <c r="MGE153" s="383"/>
      <c r="MGF153" s="383"/>
      <c r="MGG153" s="383"/>
      <c r="MGH153" s="383"/>
      <c r="MGI153" s="383"/>
      <c r="MGJ153" s="383"/>
      <c r="MGK153" s="383"/>
      <c r="MGL153" s="383"/>
      <c r="MGM153" s="383"/>
      <c r="MGN153" s="383"/>
      <c r="MGO153" s="383"/>
      <c r="MGP153" s="383"/>
      <c r="MGQ153" s="383"/>
      <c r="MGR153" s="383"/>
      <c r="MGS153" s="383"/>
      <c r="MGT153" s="383"/>
      <c r="MGU153" s="383"/>
      <c r="MGV153" s="383"/>
      <c r="MGW153" s="383"/>
      <c r="MGX153" s="383"/>
      <c r="MGY153" s="383"/>
      <c r="MGZ153" s="383"/>
      <c r="MHA153" s="383"/>
      <c r="MHB153" s="383"/>
      <c r="MHC153" s="383"/>
      <c r="MHD153" s="383"/>
      <c r="MHE153" s="383"/>
      <c r="MHF153" s="383"/>
      <c r="MHG153" s="383"/>
      <c r="MHH153" s="383"/>
      <c r="MHI153" s="383"/>
      <c r="MHJ153" s="383"/>
      <c r="MHK153" s="383"/>
      <c r="MHL153" s="383"/>
      <c r="MHM153" s="383"/>
      <c r="MHN153" s="383"/>
      <c r="MHO153" s="383"/>
      <c r="MHP153" s="383"/>
      <c r="MHQ153" s="383"/>
      <c r="MHR153" s="383"/>
      <c r="MHS153" s="383"/>
      <c r="MHT153" s="383"/>
      <c r="MHU153" s="383"/>
      <c r="MHV153" s="383"/>
      <c r="MHW153" s="383"/>
      <c r="MHX153" s="383"/>
      <c r="MHY153" s="383"/>
      <c r="MHZ153" s="383"/>
      <c r="MIA153" s="383"/>
      <c r="MIB153" s="383"/>
      <c r="MIC153" s="383"/>
      <c r="MID153" s="383"/>
      <c r="MIE153" s="383"/>
      <c r="MIF153" s="383"/>
      <c r="MIG153" s="383"/>
      <c r="MIH153" s="383"/>
      <c r="MII153" s="383"/>
      <c r="MIJ153" s="383"/>
      <c r="MIK153" s="383"/>
      <c r="MIL153" s="383"/>
      <c r="MIM153" s="383"/>
      <c r="MIN153" s="383"/>
      <c r="MIO153" s="383"/>
      <c r="MIP153" s="383"/>
      <c r="MIQ153" s="383"/>
      <c r="MIR153" s="383"/>
      <c r="MIS153" s="383"/>
      <c r="MIT153" s="383"/>
      <c r="MIU153" s="383"/>
      <c r="MIV153" s="383"/>
      <c r="MIW153" s="383"/>
      <c r="MIX153" s="383"/>
      <c r="MIY153" s="383"/>
      <c r="MIZ153" s="383"/>
      <c r="MJA153" s="383"/>
      <c r="MJB153" s="383"/>
      <c r="MJC153" s="383"/>
      <c r="MJD153" s="383"/>
      <c r="MJE153" s="383"/>
      <c r="MJF153" s="383"/>
      <c r="MJG153" s="383"/>
      <c r="MJH153" s="383"/>
      <c r="MJI153" s="383"/>
      <c r="MJJ153" s="383"/>
      <c r="MJK153" s="383"/>
      <c r="MJL153" s="383"/>
      <c r="MJM153" s="383"/>
      <c r="MJN153" s="383"/>
      <c r="MJO153" s="383"/>
      <c r="MJP153" s="383"/>
      <c r="MJQ153" s="383"/>
      <c r="MJR153" s="383"/>
      <c r="MJS153" s="383"/>
      <c r="MJT153" s="383"/>
      <c r="MJU153" s="383"/>
      <c r="MJV153" s="383"/>
      <c r="MJW153" s="383"/>
      <c r="MJX153" s="383"/>
      <c r="MJY153" s="383"/>
      <c r="MJZ153" s="383"/>
      <c r="MKA153" s="383"/>
      <c r="MKB153" s="383"/>
      <c r="MKC153" s="383"/>
      <c r="MKD153" s="383"/>
      <c r="MKE153" s="383"/>
      <c r="MKF153" s="383"/>
      <c r="MKG153" s="383"/>
      <c r="MKH153" s="383"/>
      <c r="MKI153" s="383"/>
      <c r="MKJ153" s="383"/>
      <c r="MKK153" s="383"/>
      <c r="MKL153" s="383"/>
      <c r="MKM153" s="383"/>
      <c r="MKN153" s="383"/>
      <c r="MKO153" s="383"/>
      <c r="MKP153" s="383"/>
      <c r="MKQ153" s="383"/>
      <c r="MKR153" s="383"/>
      <c r="MKS153" s="383"/>
      <c r="MKT153" s="383"/>
      <c r="MKU153" s="383"/>
      <c r="MKV153" s="383"/>
      <c r="MKW153" s="383"/>
      <c r="MKX153" s="383"/>
      <c r="MKY153" s="383"/>
      <c r="MKZ153" s="383"/>
      <c r="MLA153" s="383"/>
      <c r="MLB153" s="383"/>
      <c r="MLC153" s="383"/>
      <c r="MLD153" s="383"/>
      <c r="MLE153" s="383"/>
      <c r="MLF153" s="383"/>
      <c r="MLG153" s="383"/>
      <c r="MLH153" s="383"/>
      <c r="MLI153" s="383"/>
      <c r="MLJ153" s="383"/>
      <c r="MLK153" s="383"/>
      <c r="MLL153" s="383"/>
      <c r="MLM153" s="383"/>
      <c r="MLN153" s="383"/>
      <c r="MLO153" s="383"/>
      <c r="MLP153" s="383"/>
      <c r="MLQ153" s="383"/>
      <c r="MLR153" s="383"/>
      <c r="MLS153" s="383"/>
      <c r="MLT153" s="383"/>
      <c r="MLU153" s="383"/>
      <c r="MLV153" s="383"/>
      <c r="MLW153" s="383"/>
      <c r="MLX153" s="383"/>
      <c r="MLY153" s="383"/>
      <c r="MLZ153" s="383"/>
      <c r="MMA153" s="383"/>
      <c r="MMB153" s="383"/>
      <c r="MMC153" s="383"/>
      <c r="MMD153" s="383"/>
      <c r="MME153" s="383"/>
      <c r="MMF153" s="383"/>
      <c r="MMG153" s="383"/>
      <c r="MMH153" s="383"/>
      <c r="MMI153" s="383"/>
      <c r="MMJ153" s="383"/>
      <c r="MMK153" s="383"/>
      <c r="MML153" s="383"/>
      <c r="MMM153" s="383"/>
      <c r="MMN153" s="383"/>
      <c r="MMO153" s="383"/>
      <c r="MMP153" s="383"/>
      <c r="MMQ153" s="383"/>
      <c r="MMR153" s="383"/>
      <c r="MMS153" s="383"/>
      <c r="MMT153" s="383"/>
      <c r="MMU153" s="383"/>
      <c r="MMV153" s="383"/>
      <c r="MMW153" s="383"/>
      <c r="MMX153" s="383"/>
      <c r="MMY153" s="383"/>
      <c r="MMZ153" s="383"/>
      <c r="MNA153" s="383"/>
      <c r="MNB153" s="383"/>
      <c r="MNC153" s="383"/>
      <c r="MND153" s="383"/>
      <c r="MNE153" s="383"/>
      <c r="MNF153" s="383"/>
      <c r="MNG153" s="383"/>
      <c r="MNH153" s="383"/>
      <c r="MNI153" s="383"/>
      <c r="MNJ153" s="383"/>
      <c r="MNK153" s="383"/>
      <c r="MNL153" s="383"/>
      <c r="MNM153" s="383"/>
      <c r="MNN153" s="383"/>
      <c r="MNO153" s="383"/>
      <c r="MNP153" s="383"/>
      <c r="MNQ153" s="383"/>
      <c r="MNR153" s="383"/>
      <c r="MNS153" s="383"/>
      <c r="MNT153" s="383"/>
      <c r="MNU153" s="383"/>
      <c r="MNV153" s="383"/>
      <c r="MNW153" s="383"/>
      <c r="MNX153" s="383"/>
      <c r="MNY153" s="383"/>
      <c r="MNZ153" s="383"/>
      <c r="MOA153" s="383"/>
      <c r="MOB153" s="383"/>
      <c r="MOC153" s="383"/>
      <c r="MOD153" s="383"/>
      <c r="MOE153" s="383"/>
      <c r="MOF153" s="383"/>
      <c r="MOG153" s="383"/>
      <c r="MOH153" s="383"/>
      <c r="MOI153" s="383"/>
      <c r="MOJ153" s="383"/>
      <c r="MOK153" s="383"/>
      <c r="MOL153" s="383"/>
      <c r="MOM153" s="383"/>
      <c r="MON153" s="383"/>
      <c r="MOO153" s="383"/>
      <c r="MOP153" s="383"/>
      <c r="MOQ153" s="383"/>
      <c r="MOR153" s="383"/>
      <c r="MOS153" s="383"/>
      <c r="MOT153" s="383"/>
      <c r="MOU153" s="383"/>
      <c r="MOV153" s="383"/>
      <c r="MOW153" s="383"/>
      <c r="MOX153" s="383"/>
      <c r="MOY153" s="383"/>
      <c r="MOZ153" s="383"/>
      <c r="MPA153" s="383"/>
      <c r="MPB153" s="383"/>
      <c r="MPC153" s="383"/>
      <c r="MPD153" s="383"/>
      <c r="MPE153" s="383"/>
      <c r="MPF153" s="383"/>
      <c r="MPG153" s="383"/>
      <c r="MPH153" s="383"/>
      <c r="MPI153" s="383"/>
      <c r="MPJ153" s="383"/>
      <c r="MPK153" s="383"/>
      <c r="MPL153" s="383"/>
      <c r="MPM153" s="383"/>
      <c r="MPN153" s="383"/>
      <c r="MPO153" s="383"/>
      <c r="MPP153" s="383"/>
      <c r="MPQ153" s="383"/>
      <c r="MPR153" s="383"/>
      <c r="MPS153" s="383"/>
      <c r="MPT153" s="383"/>
      <c r="MPU153" s="383"/>
      <c r="MPV153" s="383"/>
      <c r="MPW153" s="383"/>
      <c r="MPX153" s="383"/>
      <c r="MPY153" s="383"/>
      <c r="MPZ153" s="383"/>
      <c r="MQA153" s="383"/>
      <c r="MQB153" s="383"/>
      <c r="MQC153" s="383"/>
      <c r="MQD153" s="383"/>
      <c r="MQE153" s="383"/>
      <c r="MQF153" s="383"/>
      <c r="MQG153" s="383"/>
      <c r="MQH153" s="383"/>
      <c r="MQI153" s="383"/>
      <c r="MQJ153" s="383"/>
      <c r="MQK153" s="383"/>
      <c r="MQL153" s="383"/>
      <c r="MQM153" s="383"/>
      <c r="MQN153" s="383"/>
      <c r="MQO153" s="383"/>
      <c r="MQP153" s="383"/>
      <c r="MQQ153" s="383"/>
      <c r="MQR153" s="383"/>
      <c r="MQS153" s="383"/>
      <c r="MQT153" s="383"/>
      <c r="MQU153" s="383"/>
      <c r="MQV153" s="383"/>
      <c r="MQW153" s="383"/>
      <c r="MQX153" s="383"/>
      <c r="MQY153" s="383"/>
      <c r="MQZ153" s="383"/>
      <c r="MRA153" s="383"/>
      <c r="MRB153" s="383"/>
      <c r="MRC153" s="383"/>
      <c r="MRD153" s="383"/>
      <c r="MRE153" s="383"/>
      <c r="MRF153" s="383"/>
      <c r="MRG153" s="383"/>
      <c r="MRH153" s="383"/>
      <c r="MRI153" s="383"/>
      <c r="MRJ153" s="383"/>
      <c r="MRK153" s="383"/>
      <c r="MRL153" s="383"/>
      <c r="MRM153" s="383"/>
      <c r="MRN153" s="383"/>
      <c r="MRO153" s="383"/>
      <c r="MRP153" s="383"/>
      <c r="MRQ153" s="383"/>
      <c r="MRR153" s="383"/>
      <c r="MRS153" s="383"/>
      <c r="MRT153" s="383"/>
      <c r="MRU153" s="383"/>
      <c r="MRV153" s="383"/>
      <c r="MRW153" s="383"/>
      <c r="MRX153" s="383"/>
      <c r="MRY153" s="383"/>
      <c r="MRZ153" s="383"/>
      <c r="MSA153" s="383"/>
      <c r="MSB153" s="383"/>
      <c r="MSC153" s="383"/>
      <c r="MSD153" s="383"/>
      <c r="MSE153" s="383"/>
      <c r="MSF153" s="383"/>
      <c r="MSG153" s="383"/>
      <c r="MSH153" s="383"/>
      <c r="MSI153" s="383"/>
      <c r="MSJ153" s="383"/>
      <c r="MSK153" s="383"/>
      <c r="MSL153" s="383"/>
      <c r="MSM153" s="383"/>
      <c r="MSN153" s="383"/>
      <c r="MSO153" s="383"/>
      <c r="MSP153" s="383"/>
      <c r="MSQ153" s="383"/>
      <c r="MSR153" s="383"/>
      <c r="MSS153" s="383"/>
      <c r="MST153" s="383"/>
      <c r="MSU153" s="383"/>
      <c r="MSV153" s="383"/>
      <c r="MSW153" s="383"/>
      <c r="MSX153" s="383"/>
      <c r="MSY153" s="383"/>
      <c r="MSZ153" s="383"/>
      <c r="MTA153" s="383"/>
      <c r="MTB153" s="383"/>
      <c r="MTC153" s="383"/>
      <c r="MTD153" s="383"/>
      <c r="MTE153" s="383"/>
      <c r="MTF153" s="383"/>
      <c r="MTG153" s="383"/>
      <c r="MTH153" s="383"/>
      <c r="MTI153" s="383"/>
      <c r="MTJ153" s="383"/>
      <c r="MTK153" s="383"/>
      <c r="MTL153" s="383"/>
      <c r="MTM153" s="383"/>
      <c r="MTN153" s="383"/>
      <c r="MTO153" s="383"/>
      <c r="MTP153" s="383"/>
      <c r="MTQ153" s="383"/>
      <c r="MTR153" s="383"/>
      <c r="MTS153" s="383"/>
      <c r="MTT153" s="383"/>
      <c r="MTU153" s="383"/>
      <c r="MTV153" s="383"/>
      <c r="MTW153" s="383"/>
      <c r="MTX153" s="383"/>
      <c r="MTY153" s="383"/>
      <c r="MTZ153" s="383"/>
      <c r="MUA153" s="383"/>
      <c r="MUB153" s="383"/>
      <c r="MUC153" s="383"/>
      <c r="MUD153" s="383"/>
      <c r="MUE153" s="383"/>
      <c r="MUF153" s="383"/>
      <c r="MUG153" s="383"/>
      <c r="MUH153" s="383"/>
      <c r="MUI153" s="383"/>
      <c r="MUJ153" s="383"/>
      <c r="MUK153" s="383"/>
      <c r="MUL153" s="383"/>
      <c r="MUM153" s="383"/>
      <c r="MUN153" s="383"/>
      <c r="MUO153" s="383"/>
      <c r="MUP153" s="383"/>
      <c r="MUQ153" s="383"/>
      <c r="MUR153" s="383"/>
      <c r="MUS153" s="383"/>
      <c r="MUT153" s="383"/>
      <c r="MUU153" s="383"/>
      <c r="MUV153" s="383"/>
      <c r="MUW153" s="383"/>
      <c r="MUX153" s="383"/>
      <c r="MUY153" s="383"/>
      <c r="MUZ153" s="383"/>
      <c r="MVA153" s="383"/>
      <c r="MVB153" s="383"/>
      <c r="MVC153" s="383"/>
      <c r="MVD153" s="383"/>
      <c r="MVE153" s="383"/>
      <c r="MVF153" s="383"/>
      <c r="MVG153" s="383"/>
      <c r="MVH153" s="383"/>
      <c r="MVI153" s="383"/>
      <c r="MVJ153" s="383"/>
      <c r="MVK153" s="383"/>
      <c r="MVL153" s="383"/>
      <c r="MVM153" s="383"/>
      <c r="MVN153" s="383"/>
      <c r="MVO153" s="383"/>
      <c r="MVP153" s="383"/>
      <c r="MVQ153" s="383"/>
      <c r="MVR153" s="383"/>
      <c r="MVS153" s="383"/>
      <c r="MVT153" s="383"/>
      <c r="MVU153" s="383"/>
      <c r="MVV153" s="383"/>
      <c r="MVW153" s="383"/>
      <c r="MVX153" s="383"/>
      <c r="MVY153" s="383"/>
      <c r="MVZ153" s="383"/>
      <c r="MWA153" s="383"/>
      <c r="MWB153" s="383"/>
      <c r="MWC153" s="383"/>
      <c r="MWD153" s="383"/>
      <c r="MWE153" s="383"/>
      <c r="MWF153" s="383"/>
      <c r="MWG153" s="383"/>
      <c r="MWH153" s="383"/>
      <c r="MWI153" s="383"/>
      <c r="MWJ153" s="383"/>
      <c r="MWK153" s="383"/>
      <c r="MWL153" s="383"/>
      <c r="MWM153" s="383"/>
      <c r="MWN153" s="383"/>
      <c r="MWO153" s="383"/>
      <c r="MWP153" s="383"/>
      <c r="MWQ153" s="383"/>
      <c r="MWR153" s="383"/>
      <c r="MWS153" s="383"/>
      <c r="MWT153" s="383"/>
      <c r="MWU153" s="383"/>
      <c r="MWV153" s="383"/>
      <c r="MWW153" s="383"/>
      <c r="MWX153" s="383"/>
      <c r="MWY153" s="383"/>
      <c r="MWZ153" s="383"/>
      <c r="MXA153" s="383"/>
      <c r="MXB153" s="383"/>
      <c r="MXC153" s="383"/>
      <c r="MXD153" s="383"/>
      <c r="MXE153" s="383"/>
      <c r="MXF153" s="383"/>
      <c r="MXG153" s="383"/>
      <c r="MXH153" s="383"/>
      <c r="MXI153" s="383"/>
      <c r="MXJ153" s="383"/>
      <c r="MXK153" s="383"/>
      <c r="MXL153" s="383"/>
      <c r="MXM153" s="383"/>
      <c r="MXN153" s="383"/>
      <c r="MXO153" s="383"/>
      <c r="MXP153" s="383"/>
      <c r="MXQ153" s="383"/>
      <c r="MXR153" s="383"/>
      <c r="MXS153" s="383"/>
      <c r="MXT153" s="383"/>
      <c r="MXU153" s="383"/>
      <c r="MXV153" s="383"/>
      <c r="MXW153" s="383"/>
      <c r="MXX153" s="383"/>
      <c r="MXY153" s="383"/>
      <c r="MXZ153" s="383"/>
      <c r="MYA153" s="383"/>
      <c r="MYB153" s="383"/>
      <c r="MYC153" s="383"/>
      <c r="MYD153" s="383"/>
      <c r="MYE153" s="383"/>
      <c r="MYF153" s="383"/>
      <c r="MYG153" s="383"/>
      <c r="MYH153" s="383"/>
      <c r="MYI153" s="383"/>
      <c r="MYJ153" s="383"/>
      <c r="MYK153" s="383"/>
      <c r="MYL153" s="383"/>
      <c r="MYM153" s="383"/>
      <c r="MYN153" s="383"/>
      <c r="MYO153" s="383"/>
      <c r="MYP153" s="383"/>
      <c r="MYQ153" s="383"/>
      <c r="MYR153" s="383"/>
      <c r="MYS153" s="383"/>
      <c r="MYT153" s="383"/>
      <c r="MYU153" s="383"/>
      <c r="MYV153" s="383"/>
      <c r="MYW153" s="383"/>
      <c r="MYX153" s="383"/>
      <c r="MYY153" s="383"/>
      <c r="MYZ153" s="383"/>
      <c r="MZA153" s="383"/>
      <c r="MZB153" s="383"/>
      <c r="MZC153" s="383"/>
      <c r="MZD153" s="383"/>
      <c r="MZE153" s="383"/>
      <c r="MZF153" s="383"/>
      <c r="MZG153" s="383"/>
      <c r="MZH153" s="383"/>
      <c r="MZI153" s="383"/>
      <c r="MZJ153" s="383"/>
      <c r="MZK153" s="383"/>
      <c r="MZL153" s="383"/>
      <c r="MZM153" s="383"/>
      <c r="MZN153" s="383"/>
      <c r="MZO153" s="383"/>
      <c r="MZP153" s="383"/>
      <c r="MZQ153" s="383"/>
      <c r="MZR153" s="383"/>
      <c r="MZS153" s="383"/>
      <c r="MZT153" s="383"/>
      <c r="MZU153" s="383"/>
      <c r="MZV153" s="383"/>
      <c r="MZW153" s="383"/>
      <c r="MZX153" s="383"/>
      <c r="MZY153" s="383"/>
      <c r="MZZ153" s="383"/>
      <c r="NAA153" s="383"/>
      <c r="NAB153" s="383"/>
      <c r="NAC153" s="383"/>
      <c r="NAD153" s="383"/>
      <c r="NAE153" s="383"/>
      <c r="NAF153" s="383"/>
      <c r="NAG153" s="383"/>
      <c r="NAH153" s="383"/>
      <c r="NAI153" s="383"/>
      <c r="NAJ153" s="383"/>
      <c r="NAK153" s="383"/>
      <c r="NAL153" s="383"/>
      <c r="NAM153" s="383"/>
      <c r="NAN153" s="383"/>
      <c r="NAO153" s="383"/>
      <c r="NAP153" s="383"/>
      <c r="NAQ153" s="383"/>
      <c r="NAR153" s="383"/>
      <c r="NAS153" s="383"/>
      <c r="NAT153" s="383"/>
      <c r="NAU153" s="383"/>
      <c r="NAV153" s="383"/>
      <c r="NAW153" s="383"/>
      <c r="NAX153" s="383"/>
      <c r="NAY153" s="383"/>
      <c r="NAZ153" s="383"/>
      <c r="NBA153" s="383"/>
      <c r="NBB153" s="383"/>
      <c r="NBC153" s="383"/>
      <c r="NBD153" s="383"/>
      <c r="NBE153" s="383"/>
      <c r="NBF153" s="383"/>
      <c r="NBG153" s="383"/>
      <c r="NBH153" s="383"/>
      <c r="NBI153" s="383"/>
      <c r="NBJ153" s="383"/>
      <c r="NBK153" s="383"/>
      <c r="NBL153" s="383"/>
      <c r="NBM153" s="383"/>
      <c r="NBN153" s="383"/>
      <c r="NBO153" s="383"/>
      <c r="NBP153" s="383"/>
      <c r="NBQ153" s="383"/>
      <c r="NBR153" s="383"/>
      <c r="NBS153" s="383"/>
      <c r="NBT153" s="383"/>
      <c r="NBU153" s="383"/>
      <c r="NBV153" s="383"/>
      <c r="NBW153" s="383"/>
      <c r="NBX153" s="383"/>
      <c r="NBY153" s="383"/>
      <c r="NBZ153" s="383"/>
      <c r="NCA153" s="383"/>
      <c r="NCB153" s="383"/>
      <c r="NCC153" s="383"/>
      <c r="NCD153" s="383"/>
      <c r="NCE153" s="383"/>
      <c r="NCF153" s="383"/>
      <c r="NCG153" s="383"/>
      <c r="NCH153" s="383"/>
      <c r="NCI153" s="383"/>
      <c r="NCJ153" s="383"/>
      <c r="NCK153" s="383"/>
      <c r="NCL153" s="383"/>
      <c r="NCM153" s="383"/>
      <c r="NCN153" s="383"/>
      <c r="NCO153" s="383"/>
      <c r="NCP153" s="383"/>
      <c r="NCQ153" s="383"/>
      <c r="NCR153" s="383"/>
      <c r="NCS153" s="383"/>
      <c r="NCT153" s="383"/>
      <c r="NCU153" s="383"/>
      <c r="NCV153" s="383"/>
      <c r="NCW153" s="383"/>
      <c r="NCX153" s="383"/>
      <c r="NCY153" s="383"/>
      <c r="NCZ153" s="383"/>
      <c r="NDA153" s="383"/>
      <c r="NDB153" s="383"/>
      <c r="NDC153" s="383"/>
      <c r="NDD153" s="383"/>
      <c r="NDE153" s="383"/>
      <c r="NDF153" s="383"/>
      <c r="NDG153" s="383"/>
      <c r="NDH153" s="383"/>
      <c r="NDI153" s="383"/>
      <c r="NDJ153" s="383"/>
      <c r="NDK153" s="383"/>
      <c r="NDL153" s="383"/>
      <c r="NDM153" s="383"/>
      <c r="NDN153" s="383"/>
      <c r="NDO153" s="383"/>
      <c r="NDP153" s="383"/>
      <c r="NDQ153" s="383"/>
      <c r="NDR153" s="383"/>
      <c r="NDS153" s="383"/>
      <c r="NDT153" s="383"/>
      <c r="NDU153" s="383"/>
      <c r="NDV153" s="383"/>
      <c r="NDW153" s="383"/>
      <c r="NDX153" s="383"/>
      <c r="NDY153" s="383"/>
      <c r="NDZ153" s="383"/>
      <c r="NEA153" s="383"/>
      <c r="NEB153" s="383"/>
      <c r="NEC153" s="383"/>
      <c r="NED153" s="383"/>
      <c r="NEE153" s="383"/>
      <c r="NEF153" s="383"/>
      <c r="NEG153" s="383"/>
      <c r="NEH153" s="383"/>
      <c r="NEI153" s="383"/>
      <c r="NEJ153" s="383"/>
      <c r="NEK153" s="383"/>
      <c r="NEL153" s="383"/>
      <c r="NEM153" s="383"/>
      <c r="NEN153" s="383"/>
      <c r="NEO153" s="383"/>
      <c r="NEP153" s="383"/>
      <c r="NEQ153" s="383"/>
      <c r="NER153" s="383"/>
      <c r="NES153" s="383"/>
      <c r="NET153" s="383"/>
      <c r="NEU153" s="383"/>
      <c r="NEV153" s="383"/>
      <c r="NEW153" s="383"/>
      <c r="NEX153" s="383"/>
      <c r="NEY153" s="383"/>
      <c r="NEZ153" s="383"/>
      <c r="NFA153" s="383"/>
      <c r="NFB153" s="383"/>
      <c r="NFC153" s="383"/>
      <c r="NFD153" s="383"/>
      <c r="NFE153" s="383"/>
      <c r="NFF153" s="383"/>
      <c r="NFG153" s="383"/>
      <c r="NFH153" s="383"/>
      <c r="NFI153" s="383"/>
      <c r="NFJ153" s="383"/>
      <c r="NFK153" s="383"/>
      <c r="NFL153" s="383"/>
      <c r="NFM153" s="383"/>
      <c r="NFN153" s="383"/>
      <c r="NFO153" s="383"/>
      <c r="NFP153" s="383"/>
      <c r="NFQ153" s="383"/>
      <c r="NFR153" s="383"/>
      <c r="NFS153" s="383"/>
      <c r="NFT153" s="383"/>
      <c r="NFU153" s="383"/>
      <c r="NFV153" s="383"/>
      <c r="NFW153" s="383"/>
      <c r="NFX153" s="383"/>
      <c r="NFY153" s="383"/>
      <c r="NFZ153" s="383"/>
      <c r="NGA153" s="383"/>
      <c r="NGB153" s="383"/>
      <c r="NGC153" s="383"/>
      <c r="NGD153" s="383"/>
      <c r="NGE153" s="383"/>
      <c r="NGF153" s="383"/>
      <c r="NGG153" s="383"/>
      <c r="NGH153" s="383"/>
      <c r="NGI153" s="383"/>
      <c r="NGJ153" s="383"/>
      <c r="NGK153" s="383"/>
      <c r="NGL153" s="383"/>
      <c r="NGM153" s="383"/>
      <c r="NGN153" s="383"/>
      <c r="NGO153" s="383"/>
      <c r="NGP153" s="383"/>
      <c r="NGQ153" s="383"/>
      <c r="NGR153" s="383"/>
      <c r="NGS153" s="383"/>
      <c r="NGT153" s="383"/>
      <c r="NGU153" s="383"/>
      <c r="NGV153" s="383"/>
      <c r="NGW153" s="383"/>
      <c r="NGX153" s="383"/>
      <c r="NGY153" s="383"/>
      <c r="NGZ153" s="383"/>
      <c r="NHA153" s="383"/>
      <c r="NHB153" s="383"/>
      <c r="NHC153" s="383"/>
      <c r="NHD153" s="383"/>
      <c r="NHE153" s="383"/>
      <c r="NHF153" s="383"/>
      <c r="NHG153" s="383"/>
      <c r="NHH153" s="383"/>
      <c r="NHI153" s="383"/>
      <c r="NHJ153" s="383"/>
      <c r="NHK153" s="383"/>
      <c r="NHL153" s="383"/>
      <c r="NHM153" s="383"/>
      <c r="NHN153" s="383"/>
      <c r="NHO153" s="383"/>
      <c r="NHP153" s="383"/>
      <c r="NHQ153" s="383"/>
      <c r="NHR153" s="383"/>
      <c r="NHS153" s="383"/>
      <c r="NHT153" s="383"/>
      <c r="NHU153" s="383"/>
      <c r="NHV153" s="383"/>
      <c r="NHW153" s="383"/>
      <c r="NHX153" s="383"/>
      <c r="NHY153" s="383"/>
      <c r="NHZ153" s="383"/>
      <c r="NIA153" s="383"/>
      <c r="NIB153" s="383"/>
      <c r="NIC153" s="383"/>
      <c r="NID153" s="383"/>
      <c r="NIE153" s="383"/>
      <c r="NIF153" s="383"/>
      <c r="NIG153" s="383"/>
      <c r="NIH153" s="383"/>
      <c r="NII153" s="383"/>
      <c r="NIJ153" s="383"/>
      <c r="NIK153" s="383"/>
      <c r="NIL153" s="383"/>
      <c r="NIM153" s="383"/>
      <c r="NIN153" s="383"/>
      <c r="NIO153" s="383"/>
      <c r="NIP153" s="383"/>
      <c r="NIQ153" s="383"/>
      <c r="NIR153" s="383"/>
      <c r="NIS153" s="383"/>
      <c r="NIT153" s="383"/>
      <c r="NIU153" s="383"/>
      <c r="NIV153" s="383"/>
      <c r="NIW153" s="383"/>
      <c r="NIX153" s="383"/>
      <c r="NIY153" s="383"/>
      <c r="NIZ153" s="383"/>
      <c r="NJA153" s="383"/>
      <c r="NJB153" s="383"/>
      <c r="NJC153" s="383"/>
      <c r="NJD153" s="383"/>
      <c r="NJE153" s="383"/>
      <c r="NJF153" s="383"/>
      <c r="NJG153" s="383"/>
      <c r="NJH153" s="383"/>
      <c r="NJI153" s="383"/>
      <c r="NJJ153" s="383"/>
      <c r="NJK153" s="383"/>
      <c r="NJL153" s="383"/>
      <c r="NJM153" s="383"/>
      <c r="NJN153" s="383"/>
      <c r="NJO153" s="383"/>
      <c r="NJP153" s="383"/>
      <c r="NJQ153" s="383"/>
      <c r="NJR153" s="383"/>
      <c r="NJS153" s="383"/>
      <c r="NJT153" s="383"/>
      <c r="NJU153" s="383"/>
      <c r="NJV153" s="383"/>
      <c r="NJW153" s="383"/>
      <c r="NJX153" s="383"/>
      <c r="NJY153" s="383"/>
      <c r="NJZ153" s="383"/>
      <c r="NKA153" s="383"/>
      <c r="NKB153" s="383"/>
      <c r="NKC153" s="383"/>
      <c r="NKD153" s="383"/>
      <c r="NKE153" s="383"/>
      <c r="NKF153" s="383"/>
      <c r="NKG153" s="383"/>
      <c r="NKH153" s="383"/>
      <c r="NKI153" s="383"/>
      <c r="NKJ153" s="383"/>
      <c r="NKK153" s="383"/>
      <c r="NKL153" s="383"/>
      <c r="NKM153" s="383"/>
      <c r="NKN153" s="383"/>
      <c r="NKO153" s="383"/>
      <c r="NKP153" s="383"/>
      <c r="NKQ153" s="383"/>
      <c r="NKR153" s="383"/>
      <c r="NKS153" s="383"/>
      <c r="NKT153" s="383"/>
      <c r="NKU153" s="383"/>
      <c r="NKV153" s="383"/>
      <c r="NKW153" s="383"/>
      <c r="NKX153" s="383"/>
      <c r="NKY153" s="383"/>
      <c r="NKZ153" s="383"/>
      <c r="NLA153" s="383"/>
      <c r="NLB153" s="383"/>
      <c r="NLC153" s="383"/>
      <c r="NLD153" s="383"/>
      <c r="NLE153" s="383"/>
      <c r="NLF153" s="383"/>
      <c r="NLG153" s="383"/>
      <c r="NLH153" s="383"/>
      <c r="NLI153" s="383"/>
      <c r="NLJ153" s="383"/>
      <c r="NLK153" s="383"/>
      <c r="NLL153" s="383"/>
      <c r="NLM153" s="383"/>
      <c r="NLN153" s="383"/>
      <c r="NLO153" s="383"/>
      <c r="NLP153" s="383"/>
      <c r="NLQ153" s="383"/>
      <c r="NLR153" s="383"/>
      <c r="NLS153" s="383"/>
      <c r="NLT153" s="383"/>
      <c r="NLU153" s="383"/>
      <c r="NLV153" s="383"/>
      <c r="NLW153" s="383"/>
      <c r="NLX153" s="383"/>
      <c r="NLY153" s="383"/>
      <c r="NLZ153" s="383"/>
      <c r="NMA153" s="383"/>
      <c r="NMB153" s="383"/>
      <c r="NMC153" s="383"/>
      <c r="NMD153" s="383"/>
      <c r="NME153" s="383"/>
      <c r="NMF153" s="383"/>
      <c r="NMG153" s="383"/>
      <c r="NMH153" s="383"/>
      <c r="NMI153" s="383"/>
      <c r="NMJ153" s="383"/>
      <c r="NMK153" s="383"/>
      <c r="NML153" s="383"/>
      <c r="NMM153" s="383"/>
      <c r="NMN153" s="383"/>
      <c r="NMO153" s="383"/>
      <c r="NMP153" s="383"/>
      <c r="NMQ153" s="383"/>
      <c r="NMR153" s="383"/>
      <c r="NMS153" s="383"/>
      <c r="NMT153" s="383"/>
      <c r="NMU153" s="383"/>
      <c r="NMV153" s="383"/>
      <c r="NMW153" s="383"/>
      <c r="NMX153" s="383"/>
      <c r="NMY153" s="383"/>
      <c r="NMZ153" s="383"/>
      <c r="NNA153" s="383"/>
      <c r="NNB153" s="383"/>
      <c r="NNC153" s="383"/>
      <c r="NND153" s="383"/>
      <c r="NNE153" s="383"/>
      <c r="NNF153" s="383"/>
      <c r="NNG153" s="383"/>
      <c r="NNH153" s="383"/>
      <c r="NNI153" s="383"/>
      <c r="NNJ153" s="383"/>
      <c r="NNK153" s="383"/>
      <c r="NNL153" s="383"/>
      <c r="NNM153" s="383"/>
      <c r="NNN153" s="383"/>
      <c r="NNO153" s="383"/>
      <c r="NNP153" s="383"/>
      <c r="NNQ153" s="383"/>
      <c r="NNR153" s="383"/>
      <c r="NNS153" s="383"/>
      <c r="NNT153" s="383"/>
      <c r="NNU153" s="383"/>
      <c r="NNV153" s="383"/>
      <c r="NNW153" s="383"/>
      <c r="NNX153" s="383"/>
      <c r="NNY153" s="383"/>
      <c r="NNZ153" s="383"/>
      <c r="NOA153" s="383"/>
      <c r="NOB153" s="383"/>
      <c r="NOC153" s="383"/>
      <c r="NOD153" s="383"/>
      <c r="NOE153" s="383"/>
      <c r="NOF153" s="383"/>
      <c r="NOG153" s="383"/>
      <c r="NOH153" s="383"/>
      <c r="NOI153" s="383"/>
      <c r="NOJ153" s="383"/>
      <c r="NOK153" s="383"/>
      <c r="NOL153" s="383"/>
      <c r="NOM153" s="383"/>
      <c r="NON153" s="383"/>
      <c r="NOO153" s="383"/>
      <c r="NOP153" s="383"/>
      <c r="NOQ153" s="383"/>
      <c r="NOR153" s="383"/>
      <c r="NOS153" s="383"/>
      <c r="NOT153" s="383"/>
      <c r="NOU153" s="383"/>
      <c r="NOV153" s="383"/>
      <c r="NOW153" s="383"/>
      <c r="NOX153" s="383"/>
      <c r="NOY153" s="383"/>
      <c r="NOZ153" s="383"/>
      <c r="NPA153" s="383"/>
      <c r="NPB153" s="383"/>
      <c r="NPC153" s="383"/>
      <c r="NPD153" s="383"/>
      <c r="NPE153" s="383"/>
      <c r="NPF153" s="383"/>
      <c r="NPG153" s="383"/>
      <c r="NPH153" s="383"/>
      <c r="NPI153" s="383"/>
      <c r="NPJ153" s="383"/>
      <c r="NPK153" s="383"/>
      <c r="NPL153" s="383"/>
      <c r="NPM153" s="383"/>
      <c r="NPN153" s="383"/>
      <c r="NPO153" s="383"/>
      <c r="NPP153" s="383"/>
      <c r="NPQ153" s="383"/>
      <c r="NPR153" s="383"/>
      <c r="NPS153" s="383"/>
      <c r="NPT153" s="383"/>
      <c r="NPU153" s="383"/>
      <c r="NPV153" s="383"/>
      <c r="NPW153" s="383"/>
      <c r="NPX153" s="383"/>
      <c r="NPY153" s="383"/>
      <c r="NPZ153" s="383"/>
      <c r="NQA153" s="383"/>
      <c r="NQB153" s="383"/>
      <c r="NQC153" s="383"/>
      <c r="NQD153" s="383"/>
      <c r="NQE153" s="383"/>
      <c r="NQF153" s="383"/>
      <c r="NQG153" s="383"/>
      <c r="NQH153" s="383"/>
      <c r="NQI153" s="383"/>
      <c r="NQJ153" s="383"/>
      <c r="NQK153" s="383"/>
      <c r="NQL153" s="383"/>
      <c r="NQM153" s="383"/>
      <c r="NQN153" s="383"/>
      <c r="NQO153" s="383"/>
      <c r="NQP153" s="383"/>
      <c r="NQQ153" s="383"/>
      <c r="NQR153" s="383"/>
      <c r="NQS153" s="383"/>
      <c r="NQT153" s="383"/>
      <c r="NQU153" s="383"/>
      <c r="NQV153" s="383"/>
      <c r="NQW153" s="383"/>
      <c r="NQX153" s="383"/>
      <c r="NQY153" s="383"/>
      <c r="NQZ153" s="383"/>
      <c r="NRA153" s="383"/>
      <c r="NRB153" s="383"/>
      <c r="NRC153" s="383"/>
      <c r="NRD153" s="383"/>
      <c r="NRE153" s="383"/>
      <c r="NRF153" s="383"/>
      <c r="NRG153" s="383"/>
      <c r="NRH153" s="383"/>
      <c r="NRI153" s="383"/>
      <c r="NRJ153" s="383"/>
      <c r="NRK153" s="383"/>
      <c r="NRL153" s="383"/>
      <c r="NRM153" s="383"/>
      <c r="NRN153" s="383"/>
      <c r="NRO153" s="383"/>
      <c r="NRP153" s="383"/>
      <c r="NRQ153" s="383"/>
      <c r="NRR153" s="383"/>
      <c r="NRS153" s="383"/>
      <c r="NRT153" s="383"/>
      <c r="NRU153" s="383"/>
      <c r="NRV153" s="383"/>
      <c r="NRW153" s="383"/>
      <c r="NRX153" s="383"/>
      <c r="NRY153" s="383"/>
      <c r="NRZ153" s="383"/>
      <c r="NSA153" s="383"/>
      <c r="NSB153" s="383"/>
      <c r="NSC153" s="383"/>
      <c r="NSD153" s="383"/>
      <c r="NSE153" s="383"/>
      <c r="NSF153" s="383"/>
      <c r="NSG153" s="383"/>
      <c r="NSH153" s="383"/>
      <c r="NSI153" s="383"/>
      <c r="NSJ153" s="383"/>
      <c r="NSK153" s="383"/>
      <c r="NSL153" s="383"/>
      <c r="NSM153" s="383"/>
      <c r="NSN153" s="383"/>
      <c r="NSO153" s="383"/>
      <c r="NSP153" s="383"/>
      <c r="NSQ153" s="383"/>
      <c r="NSR153" s="383"/>
      <c r="NSS153" s="383"/>
      <c r="NST153" s="383"/>
      <c r="NSU153" s="383"/>
      <c r="NSV153" s="383"/>
      <c r="NSW153" s="383"/>
      <c r="NSX153" s="383"/>
      <c r="NSY153" s="383"/>
      <c r="NSZ153" s="383"/>
      <c r="NTA153" s="383"/>
      <c r="NTB153" s="383"/>
      <c r="NTC153" s="383"/>
      <c r="NTD153" s="383"/>
      <c r="NTE153" s="383"/>
      <c r="NTF153" s="383"/>
      <c r="NTG153" s="383"/>
      <c r="NTH153" s="383"/>
      <c r="NTI153" s="383"/>
      <c r="NTJ153" s="383"/>
      <c r="NTK153" s="383"/>
      <c r="NTL153" s="383"/>
      <c r="NTM153" s="383"/>
      <c r="NTN153" s="383"/>
      <c r="NTO153" s="383"/>
      <c r="NTP153" s="383"/>
      <c r="NTQ153" s="383"/>
      <c r="NTR153" s="383"/>
      <c r="NTS153" s="383"/>
      <c r="NTT153" s="383"/>
      <c r="NTU153" s="383"/>
      <c r="NTV153" s="383"/>
      <c r="NTW153" s="383"/>
      <c r="NTX153" s="383"/>
      <c r="NTY153" s="383"/>
      <c r="NTZ153" s="383"/>
      <c r="NUA153" s="383"/>
      <c r="NUB153" s="383"/>
      <c r="NUC153" s="383"/>
      <c r="NUD153" s="383"/>
      <c r="NUE153" s="383"/>
      <c r="NUF153" s="383"/>
      <c r="NUG153" s="383"/>
      <c r="NUH153" s="383"/>
      <c r="NUI153" s="383"/>
      <c r="NUJ153" s="383"/>
      <c r="NUK153" s="383"/>
      <c r="NUL153" s="383"/>
      <c r="NUM153" s="383"/>
      <c r="NUN153" s="383"/>
      <c r="NUO153" s="383"/>
      <c r="NUP153" s="383"/>
      <c r="NUQ153" s="383"/>
      <c r="NUR153" s="383"/>
      <c r="NUS153" s="383"/>
      <c r="NUT153" s="383"/>
      <c r="NUU153" s="383"/>
      <c r="NUV153" s="383"/>
      <c r="NUW153" s="383"/>
      <c r="NUX153" s="383"/>
      <c r="NUY153" s="383"/>
      <c r="NUZ153" s="383"/>
      <c r="NVA153" s="383"/>
      <c r="NVB153" s="383"/>
      <c r="NVC153" s="383"/>
      <c r="NVD153" s="383"/>
      <c r="NVE153" s="383"/>
      <c r="NVF153" s="383"/>
      <c r="NVG153" s="383"/>
      <c r="NVH153" s="383"/>
      <c r="NVI153" s="383"/>
      <c r="NVJ153" s="383"/>
      <c r="NVK153" s="383"/>
      <c r="NVL153" s="383"/>
      <c r="NVM153" s="383"/>
      <c r="NVN153" s="383"/>
      <c r="NVO153" s="383"/>
      <c r="NVP153" s="383"/>
      <c r="NVQ153" s="383"/>
      <c r="NVR153" s="383"/>
      <c r="NVS153" s="383"/>
      <c r="NVT153" s="383"/>
      <c r="NVU153" s="383"/>
      <c r="NVV153" s="383"/>
      <c r="NVW153" s="383"/>
      <c r="NVX153" s="383"/>
      <c r="NVY153" s="383"/>
      <c r="NVZ153" s="383"/>
      <c r="NWA153" s="383"/>
      <c r="NWB153" s="383"/>
      <c r="NWC153" s="383"/>
      <c r="NWD153" s="383"/>
      <c r="NWE153" s="383"/>
      <c r="NWF153" s="383"/>
      <c r="NWG153" s="383"/>
      <c r="NWH153" s="383"/>
      <c r="NWI153" s="383"/>
      <c r="NWJ153" s="383"/>
      <c r="NWK153" s="383"/>
      <c r="NWL153" s="383"/>
      <c r="NWM153" s="383"/>
      <c r="NWN153" s="383"/>
      <c r="NWO153" s="383"/>
      <c r="NWP153" s="383"/>
      <c r="NWQ153" s="383"/>
      <c r="NWR153" s="383"/>
      <c r="NWS153" s="383"/>
      <c r="NWT153" s="383"/>
      <c r="NWU153" s="383"/>
      <c r="NWV153" s="383"/>
      <c r="NWW153" s="383"/>
      <c r="NWX153" s="383"/>
      <c r="NWY153" s="383"/>
      <c r="NWZ153" s="383"/>
      <c r="NXA153" s="383"/>
      <c r="NXB153" s="383"/>
      <c r="NXC153" s="383"/>
      <c r="NXD153" s="383"/>
      <c r="NXE153" s="383"/>
      <c r="NXF153" s="383"/>
      <c r="NXG153" s="383"/>
      <c r="NXH153" s="383"/>
      <c r="NXI153" s="383"/>
      <c r="NXJ153" s="383"/>
      <c r="NXK153" s="383"/>
      <c r="NXL153" s="383"/>
      <c r="NXM153" s="383"/>
      <c r="NXN153" s="383"/>
      <c r="NXO153" s="383"/>
      <c r="NXP153" s="383"/>
      <c r="NXQ153" s="383"/>
      <c r="NXR153" s="383"/>
      <c r="NXS153" s="383"/>
      <c r="NXT153" s="383"/>
      <c r="NXU153" s="383"/>
      <c r="NXV153" s="383"/>
      <c r="NXW153" s="383"/>
      <c r="NXX153" s="383"/>
      <c r="NXY153" s="383"/>
      <c r="NXZ153" s="383"/>
      <c r="NYA153" s="383"/>
      <c r="NYB153" s="383"/>
      <c r="NYC153" s="383"/>
      <c r="NYD153" s="383"/>
      <c r="NYE153" s="383"/>
      <c r="NYF153" s="383"/>
      <c r="NYG153" s="383"/>
      <c r="NYH153" s="383"/>
      <c r="NYI153" s="383"/>
      <c r="NYJ153" s="383"/>
      <c r="NYK153" s="383"/>
      <c r="NYL153" s="383"/>
      <c r="NYM153" s="383"/>
      <c r="NYN153" s="383"/>
      <c r="NYO153" s="383"/>
      <c r="NYP153" s="383"/>
      <c r="NYQ153" s="383"/>
      <c r="NYR153" s="383"/>
      <c r="NYS153" s="383"/>
      <c r="NYT153" s="383"/>
      <c r="NYU153" s="383"/>
      <c r="NYV153" s="383"/>
      <c r="NYW153" s="383"/>
      <c r="NYX153" s="383"/>
      <c r="NYY153" s="383"/>
      <c r="NYZ153" s="383"/>
      <c r="NZA153" s="383"/>
      <c r="NZB153" s="383"/>
      <c r="NZC153" s="383"/>
      <c r="NZD153" s="383"/>
      <c r="NZE153" s="383"/>
      <c r="NZF153" s="383"/>
      <c r="NZG153" s="383"/>
      <c r="NZH153" s="383"/>
      <c r="NZI153" s="383"/>
      <c r="NZJ153" s="383"/>
      <c r="NZK153" s="383"/>
      <c r="NZL153" s="383"/>
      <c r="NZM153" s="383"/>
      <c r="NZN153" s="383"/>
      <c r="NZO153" s="383"/>
      <c r="NZP153" s="383"/>
      <c r="NZQ153" s="383"/>
      <c r="NZR153" s="383"/>
      <c r="NZS153" s="383"/>
      <c r="NZT153" s="383"/>
      <c r="NZU153" s="383"/>
      <c r="NZV153" s="383"/>
      <c r="NZW153" s="383"/>
      <c r="NZX153" s="383"/>
      <c r="NZY153" s="383"/>
      <c r="NZZ153" s="383"/>
      <c r="OAA153" s="383"/>
      <c r="OAB153" s="383"/>
      <c r="OAC153" s="383"/>
      <c r="OAD153" s="383"/>
      <c r="OAE153" s="383"/>
      <c r="OAF153" s="383"/>
      <c r="OAG153" s="383"/>
      <c r="OAH153" s="383"/>
      <c r="OAI153" s="383"/>
      <c r="OAJ153" s="383"/>
      <c r="OAK153" s="383"/>
      <c r="OAL153" s="383"/>
      <c r="OAM153" s="383"/>
      <c r="OAN153" s="383"/>
      <c r="OAO153" s="383"/>
      <c r="OAP153" s="383"/>
      <c r="OAQ153" s="383"/>
      <c r="OAR153" s="383"/>
      <c r="OAS153" s="383"/>
      <c r="OAT153" s="383"/>
      <c r="OAU153" s="383"/>
      <c r="OAV153" s="383"/>
      <c r="OAW153" s="383"/>
      <c r="OAX153" s="383"/>
      <c r="OAY153" s="383"/>
      <c r="OAZ153" s="383"/>
      <c r="OBA153" s="383"/>
      <c r="OBB153" s="383"/>
      <c r="OBC153" s="383"/>
      <c r="OBD153" s="383"/>
      <c r="OBE153" s="383"/>
      <c r="OBF153" s="383"/>
      <c r="OBG153" s="383"/>
      <c r="OBH153" s="383"/>
      <c r="OBI153" s="383"/>
      <c r="OBJ153" s="383"/>
      <c r="OBK153" s="383"/>
      <c r="OBL153" s="383"/>
      <c r="OBM153" s="383"/>
      <c r="OBN153" s="383"/>
      <c r="OBO153" s="383"/>
      <c r="OBP153" s="383"/>
      <c r="OBQ153" s="383"/>
      <c r="OBR153" s="383"/>
      <c r="OBS153" s="383"/>
      <c r="OBT153" s="383"/>
      <c r="OBU153" s="383"/>
      <c r="OBV153" s="383"/>
      <c r="OBW153" s="383"/>
      <c r="OBX153" s="383"/>
      <c r="OBY153" s="383"/>
      <c r="OBZ153" s="383"/>
      <c r="OCA153" s="383"/>
      <c r="OCB153" s="383"/>
      <c r="OCC153" s="383"/>
      <c r="OCD153" s="383"/>
      <c r="OCE153" s="383"/>
      <c r="OCF153" s="383"/>
      <c r="OCG153" s="383"/>
      <c r="OCH153" s="383"/>
      <c r="OCI153" s="383"/>
      <c r="OCJ153" s="383"/>
      <c r="OCK153" s="383"/>
      <c r="OCL153" s="383"/>
      <c r="OCM153" s="383"/>
      <c r="OCN153" s="383"/>
      <c r="OCO153" s="383"/>
      <c r="OCP153" s="383"/>
      <c r="OCQ153" s="383"/>
      <c r="OCR153" s="383"/>
      <c r="OCS153" s="383"/>
      <c r="OCT153" s="383"/>
      <c r="OCU153" s="383"/>
      <c r="OCV153" s="383"/>
      <c r="OCW153" s="383"/>
      <c r="OCX153" s="383"/>
      <c r="OCY153" s="383"/>
      <c r="OCZ153" s="383"/>
      <c r="ODA153" s="383"/>
      <c r="ODB153" s="383"/>
      <c r="ODC153" s="383"/>
      <c r="ODD153" s="383"/>
      <c r="ODE153" s="383"/>
      <c r="ODF153" s="383"/>
      <c r="ODG153" s="383"/>
      <c r="ODH153" s="383"/>
      <c r="ODI153" s="383"/>
      <c r="ODJ153" s="383"/>
      <c r="ODK153" s="383"/>
      <c r="ODL153" s="383"/>
      <c r="ODM153" s="383"/>
      <c r="ODN153" s="383"/>
      <c r="ODO153" s="383"/>
      <c r="ODP153" s="383"/>
      <c r="ODQ153" s="383"/>
      <c r="ODR153" s="383"/>
      <c r="ODS153" s="383"/>
      <c r="ODT153" s="383"/>
      <c r="ODU153" s="383"/>
      <c r="ODV153" s="383"/>
      <c r="ODW153" s="383"/>
      <c r="ODX153" s="383"/>
      <c r="ODY153" s="383"/>
      <c r="ODZ153" s="383"/>
      <c r="OEA153" s="383"/>
      <c r="OEB153" s="383"/>
      <c r="OEC153" s="383"/>
      <c r="OED153" s="383"/>
      <c r="OEE153" s="383"/>
      <c r="OEF153" s="383"/>
      <c r="OEG153" s="383"/>
      <c r="OEH153" s="383"/>
      <c r="OEI153" s="383"/>
      <c r="OEJ153" s="383"/>
      <c r="OEK153" s="383"/>
      <c r="OEL153" s="383"/>
      <c r="OEM153" s="383"/>
      <c r="OEN153" s="383"/>
      <c r="OEO153" s="383"/>
      <c r="OEP153" s="383"/>
      <c r="OEQ153" s="383"/>
      <c r="OER153" s="383"/>
      <c r="OES153" s="383"/>
      <c r="OET153" s="383"/>
      <c r="OEU153" s="383"/>
      <c r="OEV153" s="383"/>
      <c r="OEW153" s="383"/>
      <c r="OEX153" s="383"/>
      <c r="OEY153" s="383"/>
      <c r="OEZ153" s="383"/>
      <c r="OFA153" s="383"/>
      <c r="OFB153" s="383"/>
      <c r="OFC153" s="383"/>
      <c r="OFD153" s="383"/>
      <c r="OFE153" s="383"/>
      <c r="OFF153" s="383"/>
      <c r="OFG153" s="383"/>
      <c r="OFH153" s="383"/>
      <c r="OFI153" s="383"/>
      <c r="OFJ153" s="383"/>
      <c r="OFK153" s="383"/>
      <c r="OFL153" s="383"/>
      <c r="OFM153" s="383"/>
      <c r="OFN153" s="383"/>
      <c r="OFO153" s="383"/>
      <c r="OFP153" s="383"/>
      <c r="OFQ153" s="383"/>
      <c r="OFR153" s="383"/>
      <c r="OFS153" s="383"/>
      <c r="OFT153" s="383"/>
      <c r="OFU153" s="383"/>
      <c r="OFV153" s="383"/>
      <c r="OFW153" s="383"/>
      <c r="OFX153" s="383"/>
      <c r="OFY153" s="383"/>
      <c r="OFZ153" s="383"/>
      <c r="OGA153" s="383"/>
      <c r="OGB153" s="383"/>
      <c r="OGC153" s="383"/>
      <c r="OGD153" s="383"/>
      <c r="OGE153" s="383"/>
      <c r="OGF153" s="383"/>
      <c r="OGG153" s="383"/>
      <c r="OGH153" s="383"/>
      <c r="OGI153" s="383"/>
      <c r="OGJ153" s="383"/>
      <c r="OGK153" s="383"/>
      <c r="OGL153" s="383"/>
      <c r="OGM153" s="383"/>
      <c r="OGN153" s="383"/>
      <c r="OGO153" s="383"/>
      <c r="OGP153" s="383"/>
      <c r="OGQ153" s="383"/>
      <c r="OGR153" s="383"/>
      <c r="OGS153" s="383"/>
      <c r="OGT153" s="383"/>
      <c r="OGU153" s="383"/>
      <c r="OGV153" s="383"/>
      <c r="OGW153" s="383"/>
      <c r="OGX153" s="383"/>
      <c r="OGY153" s="383"/>
      <c r="OGZ153" s="383"/>
      <c r="OHA153" s="383"/>
      <c r="OHB153" s="383"/>
      <c r="OHC153" s="383"/>
      <c r="OHD153" s="383"/>
      <c r="OHE153" s="383"/>
      <c r="OHF153" s="383"/>
      <c r="OHG153" s="383"/>
      <c r="OHH153" s="383"/>
      <c r="OHI153" s="383"/>
      <c r="OHJ153" s="383"/>
      <c r="OHK153" s="383"/>
      <c r="OHL153" s="383"/>
      <c r="OHM153" s="383"/>
      <c r="OHN153" s="383"/>
      <c r="OHO153" s="383"/>
      <c r="OHP153" s="383"/>
      <c r="OHQ153" s="383"/>
      <c r="OHR153" s="383"/>
      <c r="OHS153" s="383"/>
      <c r="OHT153" s="383"/>
      <c r="OHU153" s="383"/>
      <c r="OHV153" s="383"/>
      <c r="OHW153" s="383"/>
      <c r="OHX153" s="383"/>
      <c r="OHY153" s="383"/>
      <c r="OHZ153" s="383"/>
      <c r="OIA153" s="383"/>
      <c r="OIB153" s="383"/>
      <c r="OIC153" s="383"/>
      <c r="OID153" s="383"/>
      <c r="OIE153" s="383"/>
      <c r="OIF153" s="383"/>
      <c r="OIG153" s="383"/>
      <c r="OIH153" s="383"/>
      <c r="OII153" s="383"/>
      <c r="OIJ153" s="383"/>
      <c r="OIK153" s="383"/>
      <c r="OIL153" s="383"/>
      <c r="OIM153" s="383"/>
      <c r="OIN153" s="383"/>
      <c r="OIO153" s="383"/>
      <c r="OIP153" s="383"/>
      <c r="OIQ153" s="383"/>
      <c r="OIR153" s="383"/>
      <c r="OIS153" s="383"/>
      <c r="OIT153" s="383"/>
      <c r="OIU153" s="383"/>
      <c r="OIV153" s="383"/>
      <c r="OIW153" s="383"/>
      <c r="OIX153" s="383"/>
      <c r="OIY153" s="383"/>
      <c r="OIZ153" s="383"/>
      <c r="OJA153" s="383"/>
      <c r="OJB153" s="383"/>
      <c r="OJC153" s="383"/>
      <c r="OJD153" s="383"/>
      <c r="OJE153" s="383"/>
      <c r="OJF153" s="383"/>
      <c r="OJG153" s="383"/>
      <c r="OJH153" s="383"/>
      <c r="OJI153" s="383"/>
      <c r="OJJ153" s="383"/>
      <c r="OJK153" s="383"/>
      <c r="OJL153" s="383"/>
      <c r="OJM153" s="383"/>
      <c r="OJN153" s="383"/>
      <c r="OJO153" s="383"/>
      <c r="OJP153" s="383"/>
      <c r="OJQ153" s="383"/>
      <c r="OJR153" s="383"/>
      <c r="OJS153" s="383"/>
      <c r="OJT153" s="383"/>
      <c r="OJU153" s="383"/>
      <c r="OJV153" s="383"/>
      <c r="OJW153" s="383"/>
      <c r="OJX153" s="383"/>
      <c r="OJY153" s="383"/>
      <c r="OJZ153" s="383"/>
      <c r="OKA153" s="383"/>
      <c r="OKB153" s="383"/>
      <c r="OKC153" s="383"/>
      <c r="OKD153" s="383"/>
      <c r="OKE153" s="383"/>
      <c r="OKF153" s="383"/>
      <c r="OKG153" s="383"/>
      <c r="OKH153" s="383"/>
      <c r="OKI153" s="383"/>
      <c r="OKJ153" s="383"/>
      <c r="OKK153" s="383"/>
      <c r="OKL153" s="383"/>
      <c r="OKM153" s="383"/>
      <c r="OKN153" s="383"/>
      <c r="OKO153" s="383"/>
      <c r="OKP153" s="383"/>
      <c r="OKQ153" s="383"/>
      <c r="OKR153" s="383"/>
      <c r="OKS153" s="383"/>
      <c r="OKT153" s="383"/>
      <c r="OKU153" s="383"/>
      <c r="OKV153" s="383"/>
      <c r="OKW153" s="383"/>
      <c r="OKX153" s="383"/>
      <c r="OKY153" s="383"/>
      <c r="OKZ153" s="383"/>
      <c r="OLA153" s="383"/>
      <c r="OLB153" s="383"/>
      <c r="OLC153" s="383"/>
      <c r="OLD153" s="383"/>
      <c r="OLE153" s="383"/>
      <c r="OLF153" s="383"/>
      <c r="OLG153" s="383"/>
      <c r="OLH153" s="383"/>
      <c r="OLI153" s="383"/>
      <c r="OLJ153" s="383"/>
      <c r="OLK153" s="383"/>
      <c r="OLL153" s="383"/>
      <c r="OLM153" s="383"/>
      <c r="OLN153" s="383"/>
      <c r="OLO153" s="383"/>
      <c r="OLP153" s="383"/>
      <c r="OLQ153" s="383"/>
      <c r="OLR153" s="383"/>
      <c r="OLS153" s="383"/>
      <c r="OLT153" s="383"/>
      <c r="OLU153" s="383"/>
      <c r="OLV153" s="383"/>
      <c r="OLW153" s="383"/>
      <c r="OLX153" s="383"/>
      <c r="OLY153" s="383"/>
      <c r="OLZ153" s="383"/>
      <c r="OMA153" s="383"/>
      <c r="OMB153" s="383"/>
      <c r="OMC153" s="383"/>
      <c r="OMD153" s="383"/>
      <c r="OME153" s="383"/>
      <c r="OMF153" s="383"/>
      <c r="OMG153" s="383"/>
      <c r="OMH153" s="383"/>
      <c r="OMI153" s="383"/>
      <c r="OMJ153" s="383"/>
      <c r="OMK153" s="383"/>
      <c r="OML153" s="383"/>
      <c r="OMM153" s="383"/>
      <c r="OMN153" s="383"/>
      <c r="OMO153" s="383"/>
      <c r="OMP153" s="383"/>
      <c r="OMQ153" s="383"/>
      <c r="OMR153" s="383"/>
      <c r="OMS153" s="383"/>
      <c r="OMT153" s="383"/>
      <c r="OMU153" s="383"/>
      <c r="OMV153" s="383"/>
      <c r="OMW153" s="383"/>
      <c r="OMX153" s="383"/>
      <c r="OMY153" s="383"/>
      <c r="OMZ153" s="383"/>
      <c r="ONA153" s="383"/>
      <c r="ONB153" s="383"/>
      <c r="ONC153" s="383"/>
      <c r="OND153" s="383"/>
      <c r="ONE153" s="383"/>
      <c r="ONF153" s="383"/>
      <c r="ONG153" s="383"/>
      <c r="ONH153" s="383"/>
      <c r="ONI153" s="383"/>
      <c r="ONJ153" s="383"/>
      <c r="ONK153" s="383"/>
      <c r="ONL153" s="383"/>
      <c r="ONM153" s="383"/>
      <c r="ONN153" s="383"/>
      <c r="ONO153" s="383"/>
      <c r="ONP153" s="383"/>
      <c r="ONQ153" s="383"/>
      <c r="ONR153" s="383"/>
      <c r="ONS153" s="383"/>
      <c r="ONT153" s="383"/>
      <c r="ONU153" s="383"/>
      <c r="ONV153" s="383"/>
      <c r="ONW153" s="383"/>
      <c r="ONX153" s="383"/>
      <c r="ONY153" s="383"/>
      <c r="ONZ153" s="383"/>
      <c r="OOA153" s="383"/>
      <c r="OOB153" s="383"/>
      <c r="OOC153" s="383"/>
      <c r="OOD153" s="383"/>
      <c r="OOE153" s="383"/>
      <c r="OOF153" s="383"/>
      <c r="OOG153" s="383"/>
      <c r="OOH153" s="383"/>
      <c r="OOI153" s="383"/>
      <c r="OOJ153" s="383"/>
      <c r="OOK153" s="383"/>
      <c r="OOL153" s="383"/>
      <c r="OOM153" s="383"/>
      <c r="OON153" s="383"/>
      <c r="OOO153" s="383"/>
      <c r="OOP153" s="383"/>
      <c r="OOQ153" s="383"/>
      <c r="OOR153" s="383"/>
      <c r="OOS153" s="383"/>
      <c r="OOT153" s="383"/>
      <c r="OOU153" s="383"/>
      <c r="OOV153" s="383"/>
      <c r="OOW153" s="383"/>
      <c r="OOX153" s="383"/>
      <c r="OOY153" s="383"/>
      <c r="OOZ153" s="383"/>
      <c r="OPA153" s="383"/>
      <c r="OPB153" s="383"/>
      <c r="OPC153" s="383"/>
      <c r="OPD153" s="383"/>
      <c r="OPE153" s="383"/>
      <c r="OPF153" s="383"/>
      <c r="OPG153" s="383"/>
      <c r="OPH153" s="383"/>
      <c r="OPI153" s="383"/>
      <c r="OPJ153" s="383"/>
      <c r="OPK153" s="383"/>
      <c r="OPL153" s="383"/>
      <c r="OPM153" s="383"/>
      <c r="OPN153" s="383"/>
      <c r="OPO153" s="383"/>
      <c r="OPP153" s="383"/>
      <c r="OPQ153" s="383"/>
      <c r="OPR153" s="383"/>
      <c r="OPS153" s="383"/>
      <c r="OPT153" s="383"/>
      <c r="OPU153" s="383"/>
      <c r="OPV153" s="383"/>
      <c r="OPW153" s="383"/>
      <c r="OPX153" s="383"/>
      <c r="OPY153" s="383"/>
      <c r="OPZ153" s="383"/>
      <c r="OQA153" s="383"/>
      <c r="OQB153" s="383"/>
      <c r="OQC153" s="383"/>
      <c r="OQD153" s="383"/>
      <c r="OQE153" s="383"/>
      <c r="OQF153" s="383"/>
      <c r="OQG153" s="383"/>
      <c r="OQH153" s="383"/>
      <c r="OQI153" s="383"/>
      <c r="OQJ153" s="383"/>
      <c r="OQK153" s="383"/>
      <c r="OQL153" s="383"/>
      <c r="OQM153" s="383"/>
      <c r="OQN153" s="383"/>
      <c r="OQO153" s="383"/>
      <c r="OQP153" s="383"/>
      <c r="OQQ153" s="383"/>
      <c r="OQR153" s="383"/>
      <c r="OQS153" s="383"/>
      <c r="OQT153" s="383"/>
      <c r="OQU153" s="383"/>
      <c r="OQV153" s="383"/>
      <c r="OQW153" s="383"/>
      <c r="OQX153" s="383"/>
      <c r="OQY153" s="383"/>
      <c r="OQZ153" s="383"/>
      <c r="ORA153" s="383"/>
      <c r="ORB153" s="383"/>
      <c r="ORC153" s="383"/>
      <c r="ORD153" s="383"/>
      <c r="ORE153" s="383"/>
      <c r="ORF153" s="383"/>
      <c r="ORG153" s="383"/>
      <c r="ORH153" s="383"/>
      <c r="ORI153" s="383"/>
      <c r="ORJ153" s="383"/>
      <c r="ORK153" s="383"/>
      <c r="ORL153" s="383"/>
      <c r="ORM153" s="383"/>
      <c r="ORN153" s="383"/>
      <c r="ORO153" s="383"/>
      <c r="ORP153" s="383"/>
      <c r="ORQ153" s="383"/>
      <c r="ORR153" s="383"/>
      <c r="ORS153" s="383"/>
      <c r="ORT153" s="383"/>
      <c r="ORU153" s="383"/>
      <c r="ORV153" s="383"/>
      <c r="ORW153" s="383"/>
      <c r="ORX153" s="383"/>
      <c r="ORY153" s="383"/>
      <c r="ORZ153" s="383"/>
      <c r="OSA153" s="383"/>
      <c r="OSB153" s="383"/>
      <c r="OSC153" s="383"/>
      <c r="OSD153" s="383"/>
      <c r="OSE153" s="383"/>
      <c r="OSF153" s="383"/>
      <c r="OSG153" s="383"/>
      <c r="OSH153" s="383"/>
      <c r="OSI153" s="383"/>
      <c r="OSJ153" s="383"/>
      <c r="OSK153" s="383"/>
      <c r="OSL153" s="383"/>
      <c r="OSM153" s="383"/>
      <c r="OSN153" s="383"/>
      <c r="OSO153" s="383"/>
      <c r="OSP153" s="383"/>
      <c r="OSQ153" s="383"/>
      <c r="OSR153" s="383"/>
      <c r="OSS153" s="383"/>
      <c r="OST153" s="383"/>
      <c r="OSU153" s="383"/>
      <c r="OSV153" s="383"/>
      <c r="OSW153" s="383"/>
      <c r="OSX153" s="383"/>
      <c r="OSY153" s="383"/>
      <c r="OSZ153" s="383"/>
      <c r="OTA153" s="383"/>
      <c r="OTB153" s="383"/>
      <c r="OTC153" s="383"/>
      <c r="OTD153" s="383"/>
      <c r="OTE153" s="383"/>
      <c r="OTF153" s="383"/>
      <c r="OTG153" s="383"/>
      <c r="OTH153" s="383"/>
      <c r="OTI153" s="383"/>
      <c r="OTJ153" s="383"/>
      <c r="OTK153" s="383"/>
      <c r="OTL153" s="383"/>
      <c r="OTM153" s="383"/>
      <c r="OTN153" s="383"/>
      <c r="OTO153" s="383"/>
      <c r="OTP153" s="383"/>
      <c r="OTQ153" s="383"/>
      <c r="OTR153" s="383"/>
      <c r="OTS153" s="383"/>
      <c r="OTT153" s="383"/>
      <c r="OTU153" s="383"/>
      <c r="OTV153" s="383"/>
      <c r="OTW153" s="383"/>
      <c r="OTX153" s="383"/>
      <c r="OTY153" s="383"/>
      <c r="OTZ153" s="383"/>
      <c r="OUA153" s="383"/>
      <c r="OUB153" s="383"/>
      <c r="OUC153" s="383"/>
      <c r="OUD153" s="383"/>
      <c r="OUE153" s="383"/>
      <c r="OUF153" s="383"/>
      <c r="OUG153" s="383"/>
      <c r="OUH153" s="383"/>
      <c r="OUI153" s="383"/>
      <c r="OUJ153" s="383"/>
      <c r="OUK153" s="383"/>
      <c r="OUL153" s="383"/>
      <c r="OUM153" s="383"/>
      <c r="OUN153" s="383"/>
      <c r="OUO153" s="383"/>
      <c r="OUP153" s="383"/>
      <c r="OUQ153" s="383"/>
      <c r="OUR153" s="383"/>
      <c r="OUS153" s="383"/>
      <c r="OUT153" s="383"/>
      <c r="OUU153" s="383"/>
      <c r="OUV153" s="383"/>
      <c r="OUW153" s="383"/>
      <c r="OUX153" s="383"/>
      <c r="OUY153" s="383"/>
      <c r="OUZ153" s="383"/>
      <c r="OVA153" s="383"/>
      <c r="OVB153" s="383"/>
      <c r="OVC153" s="383"/>
      <c r="OVD153" s="383"/>
      <c r="OVE153" s="383"/>
      <c r="OVF153" s="383"/>
      <c r="OVG153" s="383"/>
      <c r="OVH153" s="383"/>
      <c r="OVI153" s="383"/>
      <c r="OVJ153" s="383"/>
      <c r="OVK153" s="383"/>
      <c r="OVL153" s="383"/>
      <c r="OVM153" s="383"/>
      <c r="OVN153" s="383"/>
      <c r="OVO153" s="383"/>
      <c r="OVP153" s="383"/>
      <c r="OVQ153" s="383"/>
      <c r="OVR153" s="383"/>
      <c r="OVS153" s="383"/>
      <c r="OVT153" s="383"/>
      <c r="OVU153" s="383"/>
      <c r="OVV153" s="383"/>
      <c r="OVW153" s="383"/>
      <c r="OVX153" s="383"/>
      <c r="OVY153" s="383"/>
      <c r="OVZ153" s="383"/>
      <c r="OWA153" s="383"/>
      <c r="OWB153" s="383"/>
      <c r="OWC153" s="383"/>
      <c r="OWD153" s="383"/>
      <c r="OWE153" s="383"/>
      <c r="OWF153" s="383"/>
      <c r="OWG153" s="383"/>
      <c r="OWH153" s="383"/>
      <c r="OWI153" s="383"/>
      <c r="OWJ153" s="383"/>
      <c r="OWK153" s="383"/>
      <c r="OWL153" s="383"/>
      <c r="OWM153" s="383"/>
      <c r="OWN153" s="383"/>
      <c r="OWO153" s="383"/>
      <c r="OWP153" s="383"/>
      <c r="OWQ153" s="383"/>
      <c r="OWR153" s="383"/>
      <c r="OWS153" s="383"/>
      <c r="OWT153" s="383"/>
      <c r="OWU153" s="383"/>
      <c r="OWV153" s="383"/>
      <c r="OWW153" s="383"/>
      <c r="OWX153" s="383"/>
      <c r="OWY153" s="383"/>
      <c r="OWZ153" s="383"/>
      <c r="OXA153" s="383"/>
      <c r="OXB153" s="383"/>
      <c r="OXC153" s="383"/>
      <c r="OXD153" s="383"/>
      <c r="OXE153" s="383"/>
      <c r="OXF153" s="383"/>
      <c r="OXG153" s="383"/>
      <c r="OXH153" s="383"/>
      <c r="OXI153" s="383"/>
      <c r="OXJ153" s="383"/>
      <c r="OXK153" s="383"/>
      <c r="OXL153" s="383"/>
      <c r="OXM153" s="383"/>
      <c r="OXN153" s="383"/>
      <c r="OXO153" s="383"/>
      <c r="OXP153" s="383"/>
      <c r="OXQ153" s="383"/>
      <c r="OXR153" s="383"/>
      <c r="OXS153" s="383"/>
      <c r="OXT153" s="383"/>
      <c r="OXU153" s="383"/>
      <c r="OXV153" s="383"/>
      <c r="OXW153" s="383"/>
      <c r="OXX153" s="383"/>
      <c r="OXY153" s="383"/>
      <c r="OXZ153" s="383"/>
      <c r="OYA153" s="383"/>
      <c r="OYB153" s="383"/>
      <c r="OYC153" s="383"/>
      <c r="OYD153" s="383"/>
      <c r="OYE153" s="383"/>
      <c r="OYF153" s="383"/>
      <c r="OYG153" s="383"/>
      <c r="OYH153" s="383"/>
      <c r="OYI153" s="383"/>
      <c r="OYJ153" s="383"/>
      <c r="OYK153" s="383"/>
      <c r="OYL153" s="383"/>
      <c r="OYM153" s="383"/>
      <c r="OYN153" s="383"/>
      <c r="OYO153" s="383"/>
      <c r="OYP153" s="383"/>
      <c r="OYQ153" s="383"/>
      <c r="OYR153" s="383"/>
      <c r="OYS153" s="383"/>
      <c r="OYT153" s="383"/>
      <c r="OYU153" s="383"/>
      <c r="OYV153" s="383"/>
      <c r="OYW153" s="383"/>
      <c r="OYX153" s="383"/>
      <c r="OYY153" s="383"/>
      <c r="OYZ153" s="383"/>
      <c r="OZA153" s="383"/>
      <c r="OZB153" s="383"/>
      <c r="OZC153" s="383"/>
      <c r="OZD153" s="383"/>
      <c r="OZE153" s="383"/>
      <c r="OZF153" s="383"/>
      <c r="OZG153" s="383"/>
      <c r="OZH153" s="383"/>
      <c r="OZI153" s="383"/>
      <c r="OZJ153" s="383"/>
      <c r="OZK153" s="383"/>
      <c r="OZL153" s="383"/>
      <c r="OZM153" s="383"/>
      <c r="OZN153" s="383"/>
      <c r="OZO153" s="383"/>
      <c r="OZP153" s="383"/>
      <c r="OZQ153" s="383"/>
      <c r="OZR153" s="383"/>
      <c r="OZS153" s="383"/>
      <c r="OZT153" s="383"/>
      <c r="OZU153" s="383"/>
      <c r="OZV153" s="383"/>
      <c r="OZW153" s="383"/>
      <c r="OZX153" s="383"/>
      <c r="OZY153" s="383"/>
      <c r="OZZ153" s="383"/>
      <c r="PAA153" s="383"/>
      <c r="PAB153" s="383"/>
      <c r="PAC153" s="383"/>
      <c r="PAD153" s="383"/>
      <c r="PAE153" s="383"/>
      <c r="PAF153" s="383"/>
      <c r="PAG153" s="383"/>
      <c r="PAH153" s="383"/>
      <c r="PAI153" s="383"/>
      <c r="PAJ153" s="383"/>
      <c r="PAK153" s="383"/>
      <c r="PAL153" s="383"/>
      <c r="PAM153" s="383"/>
      <c r="PAN153" s="383"/>
      <c r="PAO153" s="383"/>
      <c r="PAP153" s="383"/>
      <c r="PAQ153" s="383"/>
      <c r="PAR153" s="383"/>
      <c r="PAS153" s="383"/>
      <c r="PAT153" s="383"/>
      <c r="PAU153" s="383"/>
      <c r="PAV153" s="383"/>
      <c r="PAW153" s="383"/>
      <c r="PAX153" s="383"/>
      <c r="PAY153" s="383"/>
      <c r="PAZ153" s="383"/>
      <c r="PBA153" s="383"/>
      <c r="PBB153" s="383"/>
      <c r="PBC153" s="383"/>
      <c r="PBD153" s="383"/>
      <c r="PBE153" s="383"/>
      <c r="PBF153" s="383"/>
      <c r="PBG153" s="383"/>
      <c r="PBH153" s="383"/>
      <c r="PBI153" s="383"/>
      <c r="PBJ153" s="383"/>
      <c r="PBK153" s="383"/>
      <c r="PBL153" s="383"/>
      <c r="PBM153" s="383"/>
      <c r="PBN153" s="383"/>
      <c r="PBO153" s="383"/>
      <c r="PBP153" s="383"/>
      <c r="PBQ153" s="383"/>
      <c r="PBR153" s="383"/>
      <c r="PBS153" s="383"/>
      <c r="PBT153" s="383"/>
      <c r="PBU153" s="383"/>
      <c r="PBV153" s="383"/>
      <c r="PBW153" s="383"/>
      <c r="PBX153" s="383"/>
      <c r="PBY153" s="383"/>
      <c r="PBZ153" s="383"/>
      <c r="PCA153" s="383"/>
      <c r="PCB153" s="383"/>
      <c r="PCC153" s="383"/>
      <c r="PCD153" s="383"/>
      <c r="PCE153" s="383"/>
      <c r="PCF153" s="383"/>
      <c r="PCG153" s="383"/>
      <c r="PCH153" s="383"/>
      <c r="PCI153" s="383"/>
      <c r="PCJ153" s="383"/>
      <c r="PCK153" s="383"/>
      <c r="PCL153" s="383"/>
      <c r="PCM153" s="383"/>
      <c r="PCN153" s="383"/>
      <c r="PCO153" s="383"/>
      <c r="PCP153" s="383"/>
      <c r="PCQ153" s="383"/>
      <c r="PCR153" s="383"/>
      <c r="PCS153" s="383"/>
      <c r="PCT153" s="383"/>
      <c r="PCU153" s="383"/>
      <c r="PCV153" s="383"/>
      <c r="PCW153" s="383"/>
      <c r="PCX153" s="383"/>
      <c r="PCY153" s="383"/>
      <c r="PCZ153" s="383"/>
      <c r="PDA153" s="383"/>
      <c r="PDB153" s="383"/>
      <c r="PDC153" s="383"/>
      <c r="PDD153" s="383"/>
      <c r="PDE153" s="383"/>
      <c r="PDF153" s="383"/>
      <c r="PDG153" s="383"/>
      <c r="PDH153" s="383"/>
      <c r="PDI153" s="383"/>
      <c r="PDJ153" s="383"/>
      <c r="PDK153" s="383"/>
      <c r="PDL153" s="383"/>
      <c r="PDM153" s="383"/>
      <c r="PDN153" s="383"/>
      <c r="PDO153" s="383"/>
      <c r="PDP153" s="383"/>
      <c r="PDQ153" s="383"/>
      <c r="PDR153" s="383"/>
      <c r="PDS153" s="383"/>
      <c r="PDT153" s="383"/>
      <c r="PDU153" s="383"/>
      <c r="PDV153" s="383"/>
      <c r="PDW153" s="383"/>
      <c r="PDX153" s="383"/>
      <c r="PDY153" s="383"/>
      <c r="PDZ153" s="383"/>
      <c r="PEA153" s="383"/>
      <c r="PEB153" s="383"/>
      <c r="PEC153" s="383"/>
      <c r="PED153" s="383"/>
      <c r="PEE153" s="383"/>
      <c r="PEF153" s="383"/>
      <c r="PEG153" s="383"/>
      <c r="PEH153" s="383"/>
      <c r="PEI153" s="383"/>
      <c r="PEJ153" s="383"/>
      <c r="PEK153" s="383"/>
      <c r="PEL153" s="383"/>
      <c r="PEM153" s="383"/>
      <c r="PEN153" s="383"/>
      <c r="PEO153" s="383"/>
      <c r="PEP153" s="383"/>
      <c r="PEQ153" s="383"/>
      <c r="PER153" s="383"/>
      <c r="PES153" s="383"/>
      <c r="PET153" s="383"/>
      <c r="PEU153" s="383"/>
      <c r="PEV153" s="383"/>
      <c r="PEW153" s="383"/>
      <c r="PEX153" s="383"/>
      <c r="PEY153" s="383"/>
      <c r="PEZ153" s="383"/>
      <c r="PFA153" s="383"/>
      <c r="PFB153" s="383"/>
      <c r="PFC153" s="383"/>
      <c r="PFD153" s="383"/>
      <c r="PFE153" s="383"/>
      <c r="PFF153" s="383"/>
      <c r="PFG153" s="383"/>
      <c r="PFH153" s="383"/>
      <c r="PFI153" s="383"/>
      <c r="PFJ153" s="383"/>
      <c r="PFK153" s="383"/>
      <c r="PFL153" s="383"/>
      <c r="PFM153" s="383"/>
      <c r="PFN153" s="383"/>
      <c r="PFO153" s="383"/>
      <c r="PFP153" s="383"/>
      <c r="PFQ153" s="383"/>
      <c r="PFR153" s="383"/>
      <c r="PFS153" s="383"/>
      <c r="PFT153" s="383"/>
      <c r="PFU153" s="383"/>
      <c r="PFV153" s="383"/>
      <c r="PFW153" s="383"/>
      <c r="PFX153" s="383"/>
      <c r="PFY153" s="383"/>
      <c r="PFZ153" s="383"/>
      <c r="PGA153" s="383"/>
      <c r="PGB153" s="383"/>
      <c r="PGC153" s="383"/>
      <c r="PGD153" s="383"/>
      <c r="PGE153" s="383"/>
      <c r="PGF153" s="383"/>
      <c r="PGG153" s="383"/>
      <c r="PGH153" s="383"/>
      <c r="PGI153" s="383"/>
      <c r="PGJ153" s="383"/>
      <c r="PGK153" s="383"/>
      <c r="PGL153" s="383"/>
      <c r="PGM153" s="383"/>
      <c r="PGN153" s="383"/>
      <c r="PGO153" s="383"/>
      <c r="PGP153" s="383"/>
      <c r="PGQ153" s="383"/>
      <c r="PGR153" s="383"/>
      <c r="PGS153" s="383"/>
      <c r="PGT153" s="383"/>
      <c r="PGU153" s="383"/>
      <c r="PGV153" s="383"/>
      <c r="PGW153" s="383"/>
      <c r="PGX153" s="383"/>
      <c r="PGY153" s="383"/>
      <c r="PGZ153" s="383"/>
      <c r="PHA153" s="383"/>
      <c r="PHB153" s="383"/>
      <c r="PHC153" s="383"/>
      <c r="PHD153" s="383"/>
      <c r="PHE153" s="383"/>
      <c r="PHF153" s="383"/>
      <c r="PHG153" s="383"/>
      <c r="PHH153" s="383"/>
      <c r="PHI153" s="383"/>
      <c r="PHJ153" s="383"/>
      <c r="PHK153" s="383"/>
      <c r="PHL153" s="383"/>
      <c r="PHM153" s="383"/>
      <c r="PHN153" s="383"/>
      <c r="PHO153" s="383"/>
      <c r="PHP153" s="383"/>
      <c r="PHQ153" s="383"/>
      <c r="PHR153" s="383"/>
      <c r="PHS153" s="383"/>
      <c r="PHT153" s="383"/>
      <c r="PHU153" s="383"/>
      <c r="PHV153" s="383"/>
      <c r="PHW153" s="383"/>
      <c r="PHX153" s="383"/>
      <c r="PHY153" s="383"/>
      <c r="PHZ153" s="383"/>
      <c r="PIA153" s="383"/>
      <c r="PIB153" s="383"/>
      <c r="PIC153" s="383"/>
      <c r="PID153" s="383"/>
      <c r="PIE153" s="383"/>
      <c r="PIF153" s="383"/>
      <c r="PIG153" s="383"/>
      <c r="PIH153" s="383"/>
      <c r="PII153" s="383"/>
      <c r="PIJ153" s="383"/>
      <c r="PIK153" s="383"/>
      <c r="PIL153" s="383"/>
      <c r="PIM153" s="383"/>
      <c r="PIN153" s="383"/>
      <c r="PIO153" s="383"/>
      <c r="PIP153" s="383"/>
      <c r="PIQ153" s="383"/>
      <c r="PIR153" s="383"/>
      <c r="PIS153" s="383"/>
      <c r="PIT153" s="383"/>
      <c r="PIU153" s="383"/>
      <c r="PIV153" s="383"/>
      <c r="PIW153" s="383"/>
      <c r="PIX153" s="383"/>
      <c r="PIY153" s="383"/>
      <c r="PIZ153" s="383"/>
      <c r="PJA153" s="383"/>
      <c r="PJB153" s="383"/>
      <c r="PJC153" s="383"/>
      <c r="PJD153" s="383"/>
      <c r="PJE153" s="383"/>
      <c r="PJF153" s="383"/>
      <c r="PJG153" s="383"/>
      <c r="PJH153" s="383"/>
      <c r="PJI153" s="383"/>
      <c r="PJJ153" s="383"/>
      <c r="PJK153" s="383"/>
      <c r="PJL153" s="383"/>
      <c r="PJM153" s="383"/>
      <c r="PJN153" s="383"/>
      <c r="PJO153" s="383"/>
      <c r="PJP153" s="383"/>
      <c r="PJQ153" s="383"/>
      <c r="PJR153" s="383"/>
      <c r="PJS153" s="383"/>
      <c r="PJT153" s="383"/>
      <c r="PJU153" s="383"/>
      <c r="PJV153" s="383"/>
      <c r="PJW153" s="383"/>
      <c r="PJX153" s="383"/>
      <c r="PJY153" s="383"/>
      <c r="PJZ153" s="383"/>
      <c r="PKA153" s="383"/>
      <c r="PKB153" s="383"/>
      <c r="PKC153" s="383"/>
      <c r="PKD153" s="383"/>
      <c r="PKE153" s="383"/>
      <c r="PKF153" s="383"/>
      <c r="PKG153" s="383"/>
      <c r="PKH153" s="383"/>
      <c r="PKI153" s="383"/>
      <c r="PKJ153" s="383"/>
      <c r="PKK153" s="383"/>
      <c r="PKL153" s="383"/>
      <c r="PKM153" s="383"/>
      <c r="PKN153" s="383"/>
      <c r="PKO153" s="383"/>
      <c r="PKP153" s="383"/>
      <c r="PKQ153" s="383"/>
      <c r="PKR153" s="383"/>
      <c r="PKS153" s="383"/>
      <c r="PKT153" s="383"/>
      <c r="PKU153" s="383"/>
      <c r="PKV153" s="383"/>
      <c r="PKW153" s="383"/>
      <c r="PKX153" s="383"/>
      <c r="PKY153" s="383"/>
      <c r="PKZ153" s="383"/>
      <c r="PLA153" s="383"/>
      <c r="PLB153" s="383"/>
      <c r="PLC153" s="383"/>
      <c r="PLD153" s="383"/>
      <c r="PLE153" s="383"/>
      <c r="PLF153" s="383"/>
      <c r="PLG153" s="383"/>
      <c r="PLH153" s="383"/>
      <c r="PLI153" s="383"/>
      <c r="PLJ153" s="383"/>
      <c r="PLK153" s="383"/>
      <c r="PLL153" s="383"/>
      <c r="PLM153" s="383"/>
      <c r="PLN153" s="383"/>
      <c r="PLO153" s="383"/>
      <c r="PLP153" s="383"/>
      <c r="PLQ153" s="383"/>
      <c r="PLR153" s="383"/>
      <c r="PLS153" s="383"/>
      <c r="PLT153" s="383"/>
      <c r="PLU153" s="383"/>
      <c r="PLV153" s="383"/>
      <c r="PLW153" s="383"/>
      <c r="PLX153" s="383"/>
      <c r="PLY153" s="383"/>
      <c r="PLZ153" s="383"/>
      <c r="PMA153" s="383"/>
      <c r="PMB153" s="383"/>
      <c r="PMC153" s="383"/>
      <c r="PMD153" s="383"/>
      <c r="PME153" s="383"/>
      <c r="PMF153" s="383"/>
      <c r="PMG153" s="383"/>
      <c r="PMH153" s="383"/>
      <c r="PMI153" s="383"/>
      <c r="PMJ153" s="383"/>
      <c r="PMK153" s="383"/>
      <c r="PML153" s="383"/>
      <c r="PMM153" s="383"/>
      <c r="PMN153" s="383"/>
      <c r="PMO153" s="383"/>
      <c r="PMP153" s="383"/>
      <c r="PMQ153" s="383"/>
      <c r="PMR153" s="383"/>
      <c r="PMS153" s="383"/>
      <c r="PMT153" s="383"/>
      <c r="PMU153" s="383"/>
      <c r="PMV153" s="383"/>
      <c r="PMW153" s="383"/>
      <c r="PMX153" s="383"/>
      <c r="PMY153" s="383"/>
      <c r="PMZ153" s="383"/>
      <c r="PNA153" s="383"/>
      <c r="PNB153" s="383"/>
      <c r="PNC153" s="383"/>
      <c r="PND153" s="383"/>
      <c r="PNE153" s="383"/>
      <c r="PNF153" s="383"/>
      <c r="PNG153" s="383"/>
      <c r="PNH153" s="383"/>
      <c r="PNI153" s="383"/>
      <c r="PNJ153" s="383"/>
      <c r="PNK153" s="383"/>
      <c r="PNL153" s="383"/>
      <c r="PNM153" s="383"/>
      <c r="PNN153" s="383"/>
      <c r="PNO153" s="383"/>
      <c r="PNP153" s="383"/>
      <c r="PNQ153" s="383"/>
      <c r="PNR153" s="383"/>
      <c r="PNS153" s="383"/>
      <c r="PNT153" s="383"/>
      <c r="PNU153" s="383"/>
      <c r="PNV153" s="383"/>
      <c r="PNW153" s="383"/>
      <c r="PNX153" s="383"/>
      <c r="PNY153" s="383"/>
      <c r="PNZ153" s="383"/>
      <c r="POA153" s="383"/>
      <c r="POB153" s="383"/>
      <c r="POC153" s="383"/>
      <c r="POD153" s="383"/>
      <c r="POE153" s="383"/>
      <c r="POF153" s="383"/>
      <c r="POG153" s="383"/>
      <c r="POH153" s="383"/>
      <c r="POI153" s="383"/>
      <c r="POJ153" s="383"/>
      <c r="POK153" s="383"/>
      <c r="POL153" s="383"/>
      <c r="POM153" s="383"/>
      <c r="PON153" s="383"/>
      <c r="POO153" s="383"/>
      <c r="POP153" s="383"/>
      <c r="POQ153" s="383"/>
      <c r="POR153" s="383"/>
      <c r="POS153" s="383"/>
      <c r="POT153" s="383"/>
      <c r="POU153" s="383"/>
      <c r="POV153" s="383"/>
      <c r="POW153" s="383"/>
      <c r="POX153" s="383"/>
      <c r="POY153" s="383"/>
      <c r="POZ153" s="383"/>
      <c r="PPA153" s="383"/>
      <c r="PPB153" s="383"/>
      <c r="PPC153" s="383"/>
      <c r="PPD153" s="383"/>
      <c r="PPE153" s="383"/>
      <c r="PPF153" s="383"/>
      <c r="PPG153" s="383"/>
      <c r="PPH153" s="383"/>
      <c r="PPI153" s="383"/>
      <c r="PPJ153" s="383"/>
      <c r="PPK153" s="383"/>
      <c r="PPL153" s="383"/>
      <c r="PPM153" s="383"/>
      <c r="PPN153" s="383"/>
      <c r="PPO153" s="383"/>
      <c r="PPP153" s="383"/>
      <c r="PPQ153" s="383"/>
      <c r="PPR153" s="383"/>
      <c r="PPS153" s="383"/>
      <c r="PPT153" s="383"/>
      <c r="PPU153" s="383"/>
      <c r="PPV153" s="383"/>
      <c r="PPW153" s="383"/>
      <c r="PPX153" s="383"/>
      <c r="PPY153" s="383"/>
      <c r="PPZ153" s="383"/>
      <c r="PQA153" s="383"/>
      <c r="PQB153" s="383"/>
      <c r="PQC153" s="383"/>
      <c r="PQD153" s="383"/>
      <c r="PQE153" s="383"/>
      <c r="PQF153" s="383"/>
      <c r="PQG153" s="383"/>
      <c r="PQH153" s="383"/>
      <c r="PQI153" s="383"/>
      <c r="PQJ153" s="383"/>
      <c r="PQK153" s="383"/>
      <c r="PQL153" s="383"/>
      <c r="PQM153" s="383"/>
      <c r="PQN153" s="383"/>
      <c r="PQO153" s="383"/>
      <c r="PQP153" s="383"/>
      <c r="PQQ153" s="383"/>
      <c r="PQR153" s="383"/>
      <c r="PQS153" s="383"/>
      <c r="PQT153" s="383"/>
      <c r="PQU153" s="383"/>
      <c r="PQV153" s="383"/>
      <c r="PQW153" s="383"/>
      <c r="PQX153" s="383"/>
      <c r="PQY153" s="383"/>
      <c r="PQZ153" s="383"/>
      <c r="PRA153" s="383"/>
      <c r="PRB153" s="383"/>
      <c r="PRC153" s="383"/>
      <c r="PRD153" s="383"/>
      <c r="PRE153" s="383"/>
      <c r="PRF153" s="383"/>
      <c r="PRG153" s="383"/>
      <c r="PRH153" s="383"/>
      <c r="PRI153" s="383"/>
      <c r="PRJ153" s="383"/>
      <c r="PRK153" s="383"/>
      <c r="PRL153" s="383"/>
      <c r="PRM153" s="383"/>
      <c r="PRN153" s="383"/>
      <c r="PRO153" s="383"/>
      <c r="PRP153" s="383"/>
      <c r="PRQ153" s="383"/>
      <c r="PRR153" s="383"/>
      <c r="PRS153" s="383"/>
      <c r="PRT153" s="383"/>
      <c r="PRU153" s="383"/>
      <c r="PRV153" s="383"/>
      <c r="PRW153" s="383"/>
      <c r="PRX153" s="383"/>
      <c r="PRY153" s="383"/>
      <c r="PRZ153" s="383"/>
      <c r="PSA153" s="383"/>
      <c r="PSB153" s="383"/>
      <c r="PSC153" s="383"/>
      <c r="PSD153" s="383"/>
      <c r="PSE153" s="383"/>
      <c r="PSF153" s="383"/>
      <c r="PSG153" s="383"/>
      <c r="PSH153" s="383"/>
      <c r="PSI153" s="383"/>
      <c r="PSJ153" s="383"/>
      <c r="PSK153" s="383"/>
      <c r="PSL153" s="383"/>
      <c r="PSM153" s="383"/>
      <c r="PSN153" s="383"/>
      <c r="PSO153" s="383"/>
      <c r="PSP153" s="383"/>
      <c r="PSQ153" s="383"/>
      <c r="PSR153" s="383"/>
      <c r="PSS153" s="383"/>
      <c r="PST153" s="383"/>
      <c r="PSU153" s="383"/>
      <c r="PSV153" s="383"/>
      <c r="PSW153" s="383"/>
      <c r="PSX153" s="383"/>
      <c r="PSY153" s="383"/>
      <c r="PSZ153" s="383"/>
      <c r="PTA153" s="383"/>
      <c r="PTB153" s="383"/>
      <c r="PTC153" s="383"/>
      <c r="PTD153" s="383"/>
      <c r="PTE153" s="383"/>
      <c r="PTF153" s="383"/>
      <c r="PTG153" s="383"/>
      <c r="PTH153" s="383"/>
      <c r="PTI153" s="383"/>
      <c r="PTJ153" s="383"/>
      <c r="PTK153" s="383"/>
      <c r="PTL153" s="383"/>
      <c r="PTM153" s="383"/>
      <c r="PTN153" s="383"/>
      <c r="PTO153" s="383"/>
      <c r="PTP153" s="383"/>
      <c r="PTQ153" s="383"/>
      <c r="PTR153" s="383"/>
      <c r="PTS153" s="383"/>
      <c r="PTT153" s="383"/>
      <c r="PTU153" s="383"/>
      <c r="PTV153" s="383"/>
      <c r="PTW153" s="383"/>
      <c r="PTX153" s="383"/>
      <c r="PTY153" s="383"/>
      <c r="PTZ153" s="383"/>
      <c r="PUA153" s="383"/>
      <c r="PUB153" s="383"/>
      <c r="PUC153" s="383"/>
      <c r="PUD153" s="383"/>
      <c r="PUE153" s="383"/>
      <c r="PUF153" s="383"/>
      <c r="PUG153" s="383"/>
      <c r="PUH153" s="383"/>
      <c r="PUI153" s="383"/>
      <c r="PUJ153" s="383"/>
      <c r="PUK153" s="383"/>
      <c r="PUL153" s="383"/>
      <c r="PUM153" s="383"/>
      <c r="PUN153" s="383"/>
      <c r="PUO153" s="383"/>
      <c r="PUP153" s="383"/>
      <c r="PUQ153" s="383"/>
      <c r="PUR153" s="383"/>
      <c r="PUS153" s="383"/>
      <c r="PUT153" s="383"/>
      <c r="PUU153" s="383"/>
      <c r="PUV153" s="383"/>
      <c r="PUW153" s="383"/>
      <c r="PUX153" s="383"/>
      <c r="PUY153" s="383"/>
      <c r="PUZ153" s="383"/>
      <c r="PVA153" s="383"/>
      <c r="PVB153" s="383"/>
      <c r="PVC153" s="383"/>
      <c r="PVD153" s="383"/>
      <c r="PVE153" s="383"/>
      <c r="PVF153" s="383"/>
      <c r="PVG153" s="383"/>
      <c r="PVH153" s="383"/>
      <c r="PVI153" s="383"/>
      <c r="PVJ153" s="383"/>
      <c r="PVK153" s="383"/>
      <c r="PVL153" s="383"/>
      <c r="PVM153" s="383"/>
      <c r="PVN153" s="383"/>
      <c r="PVO153" s="383"/>
      <c r="PVP153" s="383"/>
      <c r="PVQ153" s="383"/>
      <c r="PVR153" s="383"/>
      <c r="PVS153" s="383"/>
      <c r="PVT153" s="383"/>
      <c r="PVU153" s="383"/>
      <c r="PVV153" s="383"/>
      <c r="PVW153" s="383"/>
      <c r="PVX153" s="383"/>
      <c r="PVY153" s="383"/>
      <c r="PVZ153" s="383"/>
      <c r="PWA153" s="383"/>
      <c r="PWB153" s="383"/>
      <c r="PWC153" s="383"/>
      <c r="PWD153" s="383"/>
      <c r="PWE153" s="383"/>
      <c r="PWF153" s="383"/>
      <c r="PWG153" s="383"/>
      <c r="PWH153" s="383"/>
      <c r="PWI153" s="383"/>
      <c r="PWJ153" s="383"/>
      <c r="PWK153" s="383"/>
      <c r="PWL153" s="383"/>
      <c r="PWM153" s="383"/>
      <c r="PWN153" s="383"/>
      <c r="PWO153" s="383"/>
      <c r="PWP153" s="383"/>
      <c r="PWQ153" s="383"/>
      <c r="PWR153" s="383"/>
      <c r="PWS153" s="383"/>
      <c r="PWT153" s="383"/>
      <c r="PWU153" s="383"/>
      <c r="PWV153" s="383"/>
      <c r="PWW153" s="383"/>
      <c r="PWX153" s="383"/>
      <c r="PWY153" s="383"/>
      <c r="PWZ153" s="383"/>
      <c r="PXA153" s="383"/>
      <c r="PXB153" s="383"/>
      <c r="PXC153" s="383"/>
      <c r="PXD153" s="383"/>
      <c r="PXE153" s="383"/>
      <c r="PXF153" s="383"/>
      <c r="PXG153" s="383"/>
      <c r="PXH153" s="383"/>
      <c r="PXI153" s="383"/>
      <c r="PXJ153" s="383"/>
      <c r="PXK153" s="383"/>
      <c r="PXL153" s="383"/>
      <c r="PXM153" s="383"/>
      <c r="PXN153" s="383"/>
      <c r="PXO153" s="383"/>
      <c r="PXP153" s="383"/>
      <c r="PXQ153" s="383"/>
      <c r="PXR153" s="383"/>
      <c r="PXS153" s="383"/>
      <c r="PXT153" s="383"/>
      <c r="PXU153" s="383"/>
      <c r="PXV153" s="383"/>
      <c r="PXW153" s="383"/>
      <c r="PXX153" s="383"/>
      <c r="PXY153" s="383"/>
      <c r="PXZ153" s="383"/>
      <c r="PYA153" s="383"/>
      <c r="PYB153" s="383"/>
      <c r="PYC153" s="383"/>
      <c r="PYD153" s="383"/>
      <c r="PYE153" s="383"/>
      <c r="PYF153" s="383"/>
      <c r="PYG153" s="383"/>
      <c r="PYH153" s="383"/>
      <c r="PYI153" s="383"/>
      <c r="PYJ153" s="383"/>
      <c r="PYK153" s="383"/>
      <c r="PYL153" s="383"/>
      <c r="PYM153" s="383"/>
      <c r="PYN153" s="383"/>
      <c r="PYO153" s="383"/>
      <c r="PYP153" s="383"/>
      <c r="PYQ153" s="383"/>
      <c r="PYR153" s="383"/>
      <c r="PYS153" s="383"/>
      <c r="PYT153" s="383"/>
      <c r="PYU153" s="383"/>
      <c r="PYV153" s="383"/>
      <c r="PYW153" s="383"/>
      <c r="PYX153" s="383"/>
      <c r="PYY153" s="383"/>
      <c r="PYZ153" s="383"/>
      <c r="PZA153" s="383"/>
      <c r="PZB153" s="383"/>
      <c r="PZC153" s="383"/>
      <c r="PZD153" s="383"/>
      <c r="PZE153" s="383"/>
      <c r="PZF153" s="383"/>
      <c r="PZG153" s="383"/>
      <c r="PZH153" s="383"/>
      <c r="PZI153" s="383"/>
      <c r="PZJ153" s="383"/>
      <c r="PZK153" s="383"/>
      <c r="PZL153" s="383"/>
      <c r="PZM153" s="383"/>
      <c r="PZN153" s="383"/>
      <c r="PZO153" s="383"/>
      <c r="PZP153" s="383"/>
      <c r="PZQ153" s="383"/>
      <c r="PZR153" s="383"/>
      <c r="PZS153" s="383"/>
      <c r="PZT153" s="383"/>
      <c r="PZU153" s="383"/>
      <c r="PZV153" s="383"/>
      <c r="PZW153" s="383"/>
      <c r="PZX153" s="383"/>
      <c r="PZY153" s="383"/>
      <c r="PZZ153" s="383"/>
      <c r="QAA153" s="383"/>
      <c r="QAB153" s="383"/>
      <c r="QAC153" s="383"/>
      <c r="QAD153" s="383"/>
      <c r="QAE153" s="383"/>
      <c r="QAF153" s="383"/>
      <c r="QAG153" s="383"/>
      <c r="QAH153" s="383"/>
      <c r="QAI153" s="383"/>
      <c r="QAJ153" s="383"/>
      <c r="QAK153" s="383"/>
      <c r="QAL153" s="383"/>
      <c r="QAM153" s="383"/>
      <c r="QAN153" s="383"/>
      <c r="QAO153" s="383"/>
      <c r="QAP153" s="383"/>
      <c r="QAQ153" s="383"/>
      <c r="QAR153" s="383"/>
      <c r="QAS153" s="383"/>
      <c r="QAT153" s="383"/>
      <c r="QAU153" s="383"/>
      <c r="QAV153" s="383"/>
      <c r="QAW153" s="383"/>
      <c r="QAX153" s="383"/>
      <c r="QAY153" s="383"/>
      <c r="QAZ153" s="383"/>
      <c r="QBA153" s="383"/>
      <c r="QBB153" s="383"/>
      <c r="QBC153" s="383"/>
      <c r="QBD153" s="383"/>
      <c r="QBE153" s="383"/>
      <c r="QBF153" s="383"/>
      <c r="QBG153" s="383"/>
      <c r="QBH153" s="383"/>
      <c r="QBI153" s="383"/>
      <c r="QBJ153" s="383"/>
      <c r="QBK153" s="383"/>
      <c r="QBL153" s="383"/>
      <c r="QBM153" s="383"/>
      <c r="QBN153" s="383"/>
      <c r="QBO153" s="383"/>
      <c r="QBP153" s="383"/>
      <c r="QBQ153" s="383"/>
      <c r="QBR153" s="383"/>
      <c r="QBS153" s="383"/>
      <c r="QBT153" s="383"/>
      <c r="QBU153" s="383"/>
      <c r="QBV153" s="383"/>
      <c r="QBW153" s="383"/>
      <c r="QBX153" s="383"/>
      <c r="QBY153" s="383"/>
      <c r="QBZ153" s="383"/>
      <c r="QCA153" s="383"/>
      <c r="QCB153" s="383"/>
      <c r="QCC153" s="383"/>
      <c r="QCD153" s="383"/>
      <c r="QCE153" s="383"/>
      <c r="QCF153" s="383"/>
      <c r="QCG153" s="383"/>
      <c r="QCH153" s="383"/>
      <c r="QCI153" s="383"/>
      <c r="QCJ153" s="383"/>
      <c r="QCK153" s="383"/>
      <c r="QCL153" s="383"/>
      <c r="QCM153" s="383"/>
      <c r="QCN153" s="383"/>
      <c r="QCO153" s="383"/>
      <c r="QCP153" s="383"/>
      <c r="QCQ153" s="383"/>
      <c r="QCR153" s="383"/>
      <c r="QCS153" s="383"/>
      <c r="QCT153" s="383"/>
      <c r="QCU153" s="383"/>
      <c r="QCV153" s="383"/>
      <c r="QCW153" s="383"/>
      <c r="QCX153" s="383"/>
      <c r="QCY153" s="383"/>
      <c r="QCZ153" s="383"/>
      <c r="QDA153" s="383"/>
      <c r="QDB153" s="383"/>
      <c r="QDC153" s="383"/>
      <c r="QDD153" s="383"/>
      <c r="QDE153" s="383"/>
      <c r="QDF153" s="383"/>
      <c r="QDG153" s="383"/>
      <c r="QDH153" s="383"/>
      <c r="QDI153" s="383"/>
      <c r="QDJ153" s="383"/>
      <c r="QDK153" s="383"/>
      <c r="QDL153" s="383"/>
      <c r="QDM153" s="383"/>
      <c r="QDN153" s="383"/>
      <c r="QDO153" s="383"/>
      <c r="QDP153" s="383"/>
      <c r="QDQ153" s="383"/>
      <c r="QDR153" s="383"/>
      <c r="QDS153" s="383"/>
      <c r="QDT153" s="383"/>
      <c r="QDU153" s="383"/>
      <c r="QDV153" s="383"/>
      <c r="QDW153" s="383"/>
      <c r="QDX153" s="383"/>
      <c r="QDY153" s="383"/>
      <c r="QDZ153" s="383"/>
      <c r="QEA153" s="383"/>
      <c r="QEB153" s="383"/>
      <c r="QEC153" s="383"/>
      <c r="QED153" s="383"/>
      <c r="QEE153" s="383"/>
      <c r="QEF153" s="383"/>
      <c r="QEG153" s="383"/>
      <c r="QEH153" s="383"/>
      <c r="QEI153" s="383"/>
      <c r="QEJ153" s="383"/>
      <c r="QEK153" s="383"/>
      <c r="QEL153" s="383"/>
      <c r="QEM153" s="383"/>
      <c r="QEN153" s="383"/>
      <c r="QEO153" s="383"/>
      <c r="QEP153" s="383"/>
      <c r="QEQ153" s="383"/>
      <c r="QER153" s="383"/>
      <c r="QES153" s="383"/>
      <c r="QET153" s="383"/>
      <c r="QEU153" s="383"/>
      <c r="QEV153" s="383"/>
      <c r="QEW153" s="383"/>
      <c r="QEX153" s="383"/>
      <c r="QEY153" s="383"/>
      <c r="QEZ153" s="383"/>
      <c r="QFA153" s="383"/>
      <c r="QFB153" s="383"/>
      <c r="QFC153" s="383"/>
      <c r="QFD153" s="383"/>
      <c r="QFE153" s="383"/>
      <c r="QFF153" s="383"/>
      <c r="QFG153" s="383"/>
      <c r="QFH153" s="383"/>
      <c r="QFI153" s="383"/>
      <c r="QFJ153" s="383"/>
      <c r="QFK153" s="383"/>
      <c r="QFL153" s="383"/>
      <c r="QFM153" s="383"/>
      <c r="QFN153" s="383"/>
      <c r="QFO153" s="383"/>
      <c r="QFP153" s="383"/>
      <c r="QFQ153" s="383"/>
      <c r="QFR153" s="383"/>
      <c r="QFS153" s="383"/>
      <c r="QFT153" s="383"/>
      <c r="QFU153" s="383"/>
      <c r="QFV153" s="383"/>
      <c r="QFW153" s="383"/>
      <c r="QFX153" s="383"/>
      <c r="QFY153" s="383"/>
      <c r="QFZ153" s="383"/>
      <c r="QGA153" s="383"/>
      <c r="QGB153" s="383"/>
      <c r="QGC153" s="383"/>
      <c r="QGD153" s="383"/>
      <c r="QGE153" s="383"/>
      <c r="QGF153" s="383"/>
      <c r="QGG153" s="383"/>
      <c r="QGH153" s="383"/>
      <c r="QGI153" s="383"/>
      <c r="QGJ153" s="383"/>
      <c r="QGK153" s="383"/>
      <c r="QGL153" s="383"/>
      <c r="QGM153" s="383"/>
      <c r="QGN153" s="383"/>
      <c r="QGO153" s="383"/>
      <c r="QGP153" s="383"/>
      <c r="QGQ153" s="383"/>
      <c r="QGR153" s="383"/>
      <c r="QGS153" s="383"/>
      <c r="QGT153" s="383"/>
      <c r="QGU153" s="383"/>
      <c r="QGV153" s="383"/>
      <c r="QGW153" s="383"/>
      <c r="QGX153" s="383"/>
      <c r="QGY153" s="383"/>
      <c r="QGZ153" s="383"/>
      <c r="QHA153" s="383"/>
      <c r="QHB153" s="383"/>
      <c r="QHC153" s="383"/>
      <c r="QHD153" s="383"/>
      <c r="QHE153" s="383"/>
      <c r="QHF153" s="383"/>
      <c r="QHG153" s="383"/>
      <c r="QHH153" s="383"/>
      <c r="QHI153" s="383"/>
      <c r="QHJ153" s="383"/>
      <c r="QHK153" s="383"/>
      <c r="QHL153" s="383"/>
      <c r="QHM153" s="383"/>
      <c r="QHN153" s="383"/>
      <c r="QHO153" s="383"/>
      <c r="QHP153" s="383"/>
      <c r="QHQ153" s="383"/>
      <c r="QHR153" s="383"/>
      <c r="QHS153" s="383"/>
      <c r="QHT153" s="383"/>
      <c r="QHU153" s="383"/>
      <c r="QHV153" s="383"/>
      <c r="QHW153" s="383"/>
      <c r="QHX153" s="383"/>
      <c r="QHY153" s="383"/>
      <c r="QHZ153" s="383"/>
      <c r="QIA153" s="383"/>
      <c r="QIB153" s="383"/>
      <c r="QIC153" s="383"/>
      <c r="QID153" s="383"/>
      <c r="QIE153" s="383"/>
      <c r="QIF153" s="383"/>
      <c r="QIG153" s="383"/>
      <c r="QIH153" s="383"/>
      <c r="QII153" s="383"/>
      <c r="QIJ153" s="383"/>
      <c r="QIK153" s="383"/>
      <c r="QIL153" s="383"/>
      <c r="QIM153" s="383"/>
      <c r="QIN153" s="383"/>
      <c r="QIO153" s="383"/>
      <c r="QIP153" s="383"/>
      <c r="QIQ153" s="383"/>
      <c r="QIR153" s="383"/>
      <c r="QIS153" s="383"/>
      <c r="QIT153" s="383"/>
      <c r="QIU153" s="383"/>
      <c r="QIV153" s="383"/>
      <c r="QIW153" s="383"/>
      <c r="QIX153" s="383"/>
      <c r="QIY153" s="383"/>
      <c r="QIZ153" s="383"/>
      <c r="QJA153" s="383"/>
      <c r="QJB153" s="383"/>
      <c r="QJC153" s="383"/>
      <c r="QJD153" s="383"/>
      <c r="QJE153" s="383"/>
      <c r="QJF153" s="383"/>
      <c r="QJG153" s="383"/>
      <c r="QJH153" s="383"/>
      <c r="QJI153" s="383"/>
      <c r="QJJ153" s="383"/>
      <c r="QJK153" s="383"/>
      <c r="QJL153" s="383"/>
      <c r="QJM153" s="383"/>
      <c r="QJN153" s="383"/>
      <c r="QJO153" s="383"/>
      <c r="QJP153" s="383"/>
      <c r="QJQ153" s="383"/>
      <c r="QJR153" s="383"/>
      <c r="QJS153" s="383"/>
      <c r="QJT153" s="383"/>
      <c r="QJU153" s="383"/>
      <c r="QJV153" s="383"/>
      <c r="QJW153" s="383"/>
      <c r="QJX153" s="383"/>
      <c r="QJY153" s="383"/>
      <c r="QJZ153" s="383"/>
      <c r="QKA153" s="383"/>
      <c r="QKB153" s="383"/>
      <c r="QKC153" s="383"/>
      <c r="QKD153" s="383"/>
      <c r="QKE153" s="383"/>
      <c r="QKF153" s="383"/>
      <c r="QKG153" s="383"/>
      <c r="QKH153" s="383"/>
      <c r="QKI153" s="383"/>
      <c r="QKJ153" s="383"/>
      <c r="QKK153" s="383"/>
      <c r="QKL153" s="383"/>
      <c r="QKM153" s="383"/>
      <c r="QKN153" s="383"/>
      <c r="QKO153" s="383"/>
      <c r="QKP153" s="383"/>
      <c r="QKQ153" s="383"/>
      <c r="QKR153" s="383"/>
      <c r="QKS153" s="383"/>
      <c r="QKT153" s="383"/>
      <c r="QKU153" s="383"/>
      <c r="QKV153" s="383"/>
      <c r="QKW153" s="383"/>
      <c r="QKX153" s="383"/>
      <c r="QKY153" s="383"/>
      <c r="QKZ153" s="383"/>
      <c r="QLA153" s="383"/>
      <c r="QLB153" s="383"/>
      <c r="QLC153" s="383"/>
      <c r="QLD153" s="383"/>
      <c r="QLE153" s="383"/>
      <c r="QLF153" s="383"/>
      <c r="QLG153" s="383"/>
      <c r="QLH153" s="383"/>
      <c r="QLI153" s="383"/>
      <c r="QLJ153" s="383"/>
      <c r="QLK153" s="383"/>
      <c r="QLL153" s="383"/>
      <c r="QLM153" s="383"/>
      <c r="QLN153" s="383"/>
      <c r="QLO153" s="383"/>
      <c r="QLP153" s="383"/>
      <c r="QLQ153" s="383"/>
      <c r="QLR153" s="383"/>
      <c r="QLS153" s="383"/>
      <c r="QLT153" s="383"/>
      <c r="QLU153" s="383"/>
      <c r="QLV153" s="383"/>
      <c r="QLW153" s="383"/>
      <c r="QLX153" s="383"/>
      <c r="QLY153" s="383"/>
      <c r="QLZ153" s="383"/>
      <c r="QMA153" s="383"/>
      <c r="QMB153" s="383"/>
      <c r="QMC153" s="383"/>
      <c r="QMD153" s="383"/>
      <c r="QME153" s="383"/>
      <c r="QMF153" s="383"/>
      <c r="QMG153" s="383"/>
      <c r="QMH153" s="383"/>
      <c r="QMI153" s="383"/>
      <c r="QMJ153" s="383"/>
      <c r="QMK153" s="383"/>
      <c r="QML153" s="383"/>
      <c r="QMM153" s="383"/>
      <c r="QMN153" s="383"/>
      <c r="QMO153" s="383"/>
      <c r="QMP153" s="383"/>
      <c r="QMQ153" s="383"/>
      <c r="QMR153" s="383"/>
      <c r="QMS153" s="383"/>
      <c r="QMT153" s="383"/>
      <c r="QMU153" s="383"/>
      <c r="QMV153" s="383"/>
      <c r="QMW153" s="383"/>
      <c r="QMX153" s="383"/>
      <c r="QMY153" s="383"/>
      <c r="QMZ153" s="383"/>
      <c r="QNA153" s="383"/>
      <c r="QNB153" s="383"/>
      <c r="QNC153" s="383"/>
      <c r="QND153" s="383"/>
      <c r="QNE153" s="383"/>
      <c r="QNF153" s="383"/>
      <c r="QNG153" s="383"/>
      <c r="QNH153" s="383"/>
      <c r="QNI153" s="383"/>
      <c r="QNJ153" s="383"/>
      <c r="QNK153" s="383"/>
      <c r="QNL153" s="383"/>
      <c r="QNM153" s="383"/>
      <c r="QNN153" s="383"/>
      <c r="QNO153" s="383"/>
      <c r="QNP153" s="383"/>
      <c r="QNQ153" s="383"/>
      <c r="QNR153" s="383"/>
      <c r="QNS153" s="383"/>
      <c r="QNT153" s="383"/>
      <c r="QNU153" s="383"/>
      <c r="QNV153" s="383"/>
      <c r="QNW153" s="383"/>
      <c r="QNX153" s="383"/>
      <c r="QNY153" s="383"/>
      <c r="QNZ153" s="383"/>
      <c r="QOA153" s="383"/>
      <c r="QOB153" s="383"/>
      <c r="QOC153" s="383"/>
      <c r="QOD153" s="383"/>
      <c r="QOE153" s="383"/>
      <c r="QOF153" s="383"/>
      <c r="QOG153" s="383"/>
      <c r="QOH153" s="383"/>
      <c r="QOI153" s="383"/>
      <c r="QOJ153" s="383"/>
      <c r="QOK153" s="383"/>
      <c r="QOL153" s="383"/>
      <c r="QOM153" s="383"/>
      <c r="QON153" s="383"/>
      <c r="QOO153" s="383"/>
      <c r="QOP153" s="383"/>
      <c r="QOQ153" s="383"/>
      <c r="QOR153" s="383"/>
      <c r="QOS153" s="383"/>
      <c r="QOT153" s="383"/>
      <c r="QOU153" s="383"/>
      <c r="QOV153" s="383"/>
      <c r="QOW153" s="383"/>
      <c r="QOX153" s="383"/>
      <c r="QOY153" s="383"/>
      <c r="QOZ153" s="383"/>
      <c r="QPA153" s="383"/>
      <c r="QPB153" s="383"/>
      <c r="QPC153" s="383"/>
      <c r="QPD153" s="383"/>
      <c r="QPE153" s="383"/>
      <c r="QPF153" s="383"/>
      <c r="QPG153" s="383"/>
      <c r="QPH153" s="383"/>
      <c r="QPI153" s="383"/>
      <c r="QPJ153" s="383"/>
      <c r="QPK153" s="383"/>
      <c r="QPL153" s="383"/>
      <c r="QPM153" s="383"/>
      <c r="QPN153" s="383"/>
      <c r="QPO153" s="383"/>
      <c r="QPP153" s="383"/>
      <c r="QPQ153" s="383"/>
      <c r="QPR153" s="383"/>
      <c r="QPS153" s="383"/>
      <c r="QPT153" s="383"/>
      <c r="QPU153" s="383"/>
      <c r="QPV153" s="383"/>
      <c r="QPW153" s="383"/>
      <c r="QPX153" s="383"/>
      <c r="QPY153" s="383"/>
      <c r="QPZ153" s="383"/>
      <c r="QQA153" s="383"/>
      <c r="QQB153" s="383"/>
      <c r="QQC153" s="383"/>
      <c r="QQD153" s="383"/>
      <c r="QQE153" s="383"/>
      <c r="QQF153" s="383"/>
      <c r="QQG153" s="383"/>
      <c r="QQH153" s="383"/>
      <c r="QQI153" s="383"/>
      <c r="QQJ153" s="383"/>
      <c r="QQK153" s="383"/>
      <c r="QQL153" s="383"/>
      <c r="QQM153" s="383"/>
      <c r="QQN153" s="383"/>
      <c r="QQO153" s="383"/>
      <c r="QQP153" s="383"/>
      <c r="QQQ153" s="383"/>
      <c r="QQR153" s="383"/>
      <c r="QQS153" s="383"/>
      <c r="QQT153" s="383"/>
      <c r="QQU153" s="383"/>
      <c r="QQV153" s="383"/>
      <c r="QQW153" s="383"/>
      <c r="QQX153" s="383"/>
      <c r="QQY153" s="383"/>
      <c r="QQZ153" s="383"/>
      <c r="QRA153" s="383"/>
      <c r="QRB153" s="383"/>
      <c r="QRC153" s="383"/>
      <c r="QRD153" s="383"/>
      <c r="QRE153" s="383"/>
      <c r="QRF153" s="383"/>
      <c r="QRG153" s="383"/>
      <c r="QRH153" s="383"/>
      <c r="QRI153" s="383"/>
      <c r="QRJ153" s="383"/>
      <c r="QRK153" s="383"/>
      <c r="QRL153" s="383"/>
      <c r="QRM153" s="383"/>
      <c r="QRN153" s="383"/>
      <c r="QRO153" s="383"/>
      <c r="QRP153" s="383"/>
      <c r="QRQ153" s="383"/>
      <c r="QRR153" s="383"/>
      <c r="QRS153" s="383"/>
      <c r="QRT153" s="383"/>
      <c r="QRU153" s="383"/>
      <c r="QRV153" s="383"/>
      <c r="QRW153" s="383"/>
      <c r="QRX153" s="383"/>
      <c r="QRY153" s="383"/>
      <c r="QRZ153" s="383"/>
      <c r="QSA153" s="383"/>
      <c r="QSB153" s="383"/>
      <c r="QSC153" s="383"/>
      <c r="QSD153" s="383"/>
      <c r="QSE153" s="383"/>
      <c r="QSF153" s="383"/>
      <c r="QSG153" s="383"/>
      <c r="QSH153" s="383"/>
      <c r="QSI153" s="383"/>
      <c r="QSJ153" s="383"/>
      <c r="QSK153" s="383"/>
      <c r="QSL153" s="383"/>
      <c r="QSM153" s="383"/>
      <c r="QSN153" s="383"/>
      <c r="QSO153" s="383"/>
      <c r="QSP153" s="383"/>
      <c r="QSQ153" s="383"/>
      <c r="QSR153" s="383"/>
      <c r="QSS153" s="383"/>
      <c r="QST153" s="383"/>
      <c r="QSU153" s="383"/>
      <c r="QSV153" s="383"/>
      <c r="QSW153" s="383"/>
      <c r="QSX153" s="383"/>
      <c r="QSY153" s="383"/>
      <c r="QSZ153" s="383"/>
      <c r="QTA153" s="383"/>
      <c r="QTB153" s="383"/>
      <c r="QTC153" s="383"/>
      <c r="QTD153" s="383"/>
      <c r="QTE153" s="383"/>
      <c r="QTF153" s="383"/>
      <c r="QTG153" s="383"/>
      <c r="QTH153" s="383"/>
      <c r="QTI153" s="383"/>
      <c r="QTJ153" s="383"/>
      <c r="QTK153" s="383"/>
      <c r="QTL153" s="383"/>
      <c r="QTM153" s="383"/>
      <c r="QTN153" s="383"/>
      <c r="QTO153" s="383"/>
      <c r="QTP153" s="383"/>
      <c r="QTQ153" s="383"/>
      <c r="QTR153" s="383"/>
      <c r="QTS153" s="383"/>
      <c r="QTT153" s="383"/>
      <c r="QTU153" s="383"/>
      <c r="QTV153" s="383"/>
      <c r="QTW153" s="383"/>
      <c r="QTX153" s="383"/>
      <c r="QTY153" s="383"/>
      <c r="QTZ153" s="383"/>
      <c r="QUA153" s="383"/>
      <c r="QUB153" s="383"/>
      <c r="QUC153" s="383"/>
      <c r="QUD153" s="383"/>
      <c r="QUE153" s="383"/>
      <c r="QUF153" s="383"/>
      <c r="QUG153" s="383"/>
      <c r="QUH153" s="383"/>
      <c r="QUI153" s="383"/>
      <c r="QUJ153" s="383"/>
      <c r="QUK153" s="383"/>
      <c r="QUL153" s="383"/>
      <c r="QUM153" s="383"/>
      <c r="QUN153" s="383"/>
      <c r="QUO153" s="383"/>
      <c r="QUP153" s="383"/>
      <c r="QUQ153" s="383"/>
      <c r="QUR153" s="383"/>
      <c r="QUS153" s="383"/>
      <c r="QUT153" s="383"/>
      <c r="QUU153" s="383"/>
      <c r="QUV153" s="383"/>
      <c r="QUW153" s="383"/>
      <c r="QUX153" s="383"/>
      <c r="QUY153" s="383"/>
      <c r="QUZ153" s="383"/>
      <c r="QVA153" s="383"/>
      <c r="QVB153" s="383"/>
      <c r="QVC153" s="383"/>
      <c r="QVD153" s="383"/>
      <c r="QVE153" s="383"/>
      <c r="QVF153" s="383"/>
      <c r="QVG153" s="383"/>
      <c r="QVH153" s="383"/>
      <c r="QVI153" s="383"/>
      <c r="QVJ153" s="383"/>
      <c r="QVK153" s="383"/>
      <c r="QVL153" s="383"/>
      <c r="QVM153" s="383"/>
      <c r="QVN153" s="383"/>
      <c r="QVO153" s="383"/>
      <c r="QVP153" s="383"/>
      <c r="QVQ153" s="383"/>
      <c r="QVR153" s="383"/>
      <c r="QVS153" s="383"/>
      <c r="QVT153" s="383"/>
      <c r="QVU153" s="383"/>
      <c r="QVV153" s="383"/>
      <c r="QVW153" s="383"/>
      <c r="QVX153" s="383"/>
      <c r="QVY153" s="383"/>
      <c r="QVZ153" s="383"/>
      <c r="QWA153" s="383"/>
      <c r="QWB153" s="383"/>
      <c r="QWC153" s="383"/>
      <c r="QWD153" s="383"/>
      <c r="QWE153" s="383"/>
      <c r="QWF153" s="383"/>
      <c r="QWG153" s="383"/>
      <c r="QWH153" s="383"/>
      <c r="QWI153" s="383"/>
      <c r="QWJ153" s="383"/>
      <c r="QWK153" s="383"/>
      <c r="QWL153" s="383"/>
      <c r="QWM153" s="383"/>
      <c r="QWN153" s="383"/>
      <c r="QWO153" s="383"/>
      <c r="QWP153" s="383"/>
      <c r="QWQ153" s="383"/>
      <c r="QWR153" s="383"/>
      <c r="QWS153" s="383"/>
      <c r="QWT153" s="383"/>
      <c r="QWU153" s="383"/>
      <c r="QWV153" s="383"/>
      <c r="QWW153" s="383"/>
      <c r="QWX153" s="383"/>
      <c r="QWY153" s="383"/>
      <c r="QWZ153" s="383"/>
      <c r="QXA153" s="383"/>
      <c r="QXB153" s="383"/>
      <c r="QXC153" s="383"/>
      <c r="QXD153" s="383"/>
      <c r="QXE153" s="383"/>
      <c r="QXF153" s="383"/>
      <c r="QXG153" s="383"/>
      <c r="QXH153" s="383"/>
      <c r="QXI153" s="383"/>
      <c r="QXJ153" s="383"/>
      <c r="QXK153" s="383"/>
      <c r="QXL153" s="383"/>
      <c r="QXM153" s="383"/>
      <c r="QXN153" s="383"/>
      <c r="QXO153" s="383"/>
      <c r="QXP153" s="383"/>
      <c r="QXQ153" s="383"/>
      <c r="QXR153" s="383"/>
      <c r="QXS153" s="383"/>
      <c r="QXT153" s="383"/>
      <c r="QXU153" s="383"/>
      <c r="QXV153" s="383"/>
      <c r="QXW153" s="383"/>
      <c r="QXX153" s="383"/>
      <c r="QXY153" s="383"/>
      <c r="QXZ153" s="383"/>
      <c r="QYA153" s="383"/>
      <c r="QYB153" s="383"/>
      <c r="QYC153" s="383"/>
      <c r="QYD153" s="383"/>
      <c r="QYE153" s="383"/>
      <c r="QYF153" s="383"/>
      <c r="QYG153" s="383"/>
      <c r="QYH153" s="383"/>
      <c r="QYI153" s="383"/>
      <c r="QYJ153" s="383"/>
      <c r="QYK153" s="383"/>
      <c r="QYL153" s="383"/>
      <c r="QYM153" s="383"/>
      <c r="QYN153" s="383"/>
      <c r="QYO153" s="383"/>
      <c r="QYP153" s="383"/>
      <c r="QYQ153" s="383"/>
      <c r="QYR153" s="383"/>
      <c r="QYS153" s="383"/>
      <c r="QYT153" s="383"/>
      <c r="QYU153" s="383"/>
      <c r="QYV153" s="383"/>
      <c r="QYW153" s="383"/>
      <c r="QYX153" s="383"/>
      <c r="QYY153" s="383"/>
      <c r="QYZ153" s="383"/>
      <c r="QZA153" s="383"/>
      <c r="QZB153" s="383"/>
      <c r="QZC153" s="383"/>
      <c r="QZD153" s="383"/>
      <c r="QZE153" s="383"/>
      <c r="QZF153" s="383"/>
      <c r="QZG153" s="383"/>
      <c r="QZH153" s="383"/>
      <c r="QZI153" s="383"/>
      <c r="QZJ153" s="383"/>
      <c r="QZK153" s="383"/>
      <c r="QZL153" s="383"/>
      <c r="QZM153" s="383"/>
      <c r="QZN153" s="383"/>
      <c r="QZO153" s="383"/>
      <c r="QZP153" s="383"/>
      <c r="QZQ153" s="383"/>
      <c r="QZR153" s="383"/>
      <c r="QZS153" s="383"/>
      <c r="QZT153" s="383"/>
      <c r="QZU153" s="383"/>
      <c r="QZV153" s="383"/>
      <c r="QZW153" s="383"/>
      <c r="QZX153" s="383"/>
      <c r="QZY153" s="383"/>
      <c r="QZZ153" s="383"/>
      <c r="RAA153" s="383"/>
      <c r="RAB153" s="383"/>
      <c r="RAC153" s="383"/>
      <c r="RAD153" s="383"/>
      <c r="RAE153" s="383"/>
      <c r="RAF153" s="383"/>
      <c r="RAG153" s="383"/>
      <c r="RAH153" s="383"/>
      <c r="RAI153" s="383"/>
      <c r="RAJ153" s="383"/>
      <c r="RAK153" s="383"/>
      <c r="RAL153" s="383"/>
      <c r="RAM153" s="383"/>
      <c r="RAN153" s="383"/>
      <c r="RAO153" s="383"/>
      <c r="RAP153" s="383"/>
      <c r="RAQ153" s="383"/>
      <c r="RAR153" s="383"/>
      <c r="RAS153" s="383"/>
      <c r="RAT153" s="383"/>
      <c r="RAU153" s="383"/>
      <c r="RAV153" s="383"/>
      <c r="RAW153" s="383"/>
      <c r="RAX153" s="383"/>
      <c r="RAY153" s="383"/>
      <c r="RAZ153" s="383"/>
      <c r="RBA153" s="383"/>
      <c r="RBB153" s="383"/>
      <c r="RBC153" s="383"/>
      <c r="RBD153" s="383"/>
      <c r="RBE153" s="383"/>
      <c r="RBF153" s="383"/>
      <c r="RBG153" s="383"/>
      <c r="RBH153" s="383"/>
      <c r="RBI153" s="383"/>
      <c r="RBJ153" s="383"/>
      <c r="RBK153" s="383"/>
      <c r="RBL153" s="383"/>
      <c r="RBM153" s="383"/>
      <c r="RBN153" s="383"/>
      <c r="RBO153" s="383"/>
      <c r="RBP153" s="383"/>
      <c r="RBQ153" s="383"/>
      <c r="RBR153" s="383"/>
      <c r="RBS153" s="383"/>
      <c r="RBT153" s="383"/>
      <c r="RBU153" s="383"/>
      <c r="RBV153" s="383"/>
      <c r="RBW153" s="383"/>
      <c r="RBX153" s="383"/>
      <c r="RBY153" s="383"/>
      <c r="RBZ153" s="383"/>
      <c r="RCA153" s="383"/>
      <c r="RCB153" s="383"/>
      <c r="RCC153" s="383"/>
      <c r="RCD153" s="383"/>
      <c r="RCE153" s="383"/>
      <c r="RCF153" s="383"/>
      <c r="RCG153" s="383"/>
      <c r="RCH153" s="383"/>
      <c r="RCI153" s="383"/>
      <c r="RCJ153" s="383"/>
      <c r="RCK153" s="383"/>
      <c r="RCL153" s="383"/>
      <c r="RCM153" s="383"/>
      <c r="RCN153" s="383"/>
      <c r="RCO153" s="383"/>
      <c r="RCP153" s="383"/>
      <c r="RCQ153" s="383"/>
      <c r="RCR153" s="383"/>
      <c r="RCS153" s="383"/>
      <c r="RCT153" s="383"/>
      <c r="RCU153" s="383"/>
      <c r="RCV153" s="383"/>
      <c r="RCW153" s="383"/>
      <c r="RCX153" s="383"/>
      <c r="RCY153" s="383"/>
      <c r="RCZ153" s="383"/>
      <c r="RDA153" s="383"/>
      <c r="RDB153" s="383"/>
      <c r="RDC153" s="383"/>
      <c r="RDD153" s="383"/>
      <c r="RDE153" s="383"/>
      <c r="RDF153" s="383"/>
      <c r="RDG153" s="383"/>
      <c r="RDH153" s="383"/>
      <c r="RDI153" s="383"/>
      <c r="RDJ153" s="383"/>
      <c r="RDK153" s="383"/>
      <c r="RDL153" s="383"/>
      <c r="RDM153" s="383"/>
      <c r="RDN153" s="383"/>
      <c r="RDO153" s="383"/>
      <c r="RDP153" s="383"/>
      <c r="RDQ153" s="383"/>
      <c r="RDR153" s="383"/>
      <c r="RDS153" s="383"/>
      <c r="RDT153" s="383"/>
      <c r="RDU153" s="383"/>
      <c r="RDV153" s="383"/>
      <c r="RDW153" s="383"/>
      <c r="RDX153" s="383"/>
      <c r="RDY153" s="383"/>
      <c r="RDZ153" s="383"/>
      <c r="REA153" s="383"/>
      <c r="REB153" s="383"/>
      <c r="REC153" s="383"/>
      <c r="RED153" s="383"/>
      <c r="REE153" s="383"/>
      <c r="REF153" s="383"/>
      <c r="REG153" s="383"/>
      <c r="REH153" s="383"/>
      <c r="REI153" s="383"/>
      <c r="REJ153" s="383"/>
      <c r="REK153" s="383"/>
      <c r="REL153" s="383"/>
      <c r="REM153" s="383"/>
      <c r="REN153" s="383"/>
      <c r="REO153" s="383"/>
      <c r="REP153" s="383"/>
      <c r="REQ153" s="383"/>
      <c r="RER153" s="383"/>
      <c r="RES153" s="383"/>
      <c r="RET153" s="383"/>
      <c r="REU153" s="383"/>
      <c r="REV153" s="383"/>
      <c r="REW153" s="383"/>
      <c r="REX153" s="383"/>
      <c r="REY153" s="383"/>
      <c r="REZ153" s="383"/>
      <c r="RFA153" s="383"/>
      <c r="RFB153" s="383"/>
      <c r="RFC153" s="383"/>
      <c r="RFD153" s="383"/>
      <c r="RFE153" s="383"/>
      <c r="RFF153" s="383"/>
      <c r="RFG153" s="383"/>
      <c r="RFH153" s="383"/>
      <c r="RFI153" s="383"/>
      <c r="RFJ153" s="383"/>
      <c r="RFK153" s="383"/>
      <c r="RFL153" s="383"/>
      <c r="RFM153" s="383"/>
      <c r="RFN153" s="383"/>
      <c r="RFO153" s="383"/>
      <c r="RFP153" s="383"/>
      <c r="RFQ153" s="383"/>
      <c r="RFR153" s="383"/>
      <c r="RFS153" s="383"/>
      <c r="RFT153" s="383"/>
      <c r="RFU153" s="383"/>
      <c r="RFV153" s="383"/>
      <c r="RFW153" s="383"/>
      <c r="RFX153" s="383"/>
      <c r="RFY153" s="383"/>
      <c r="RFZ153" s="383"/>
      <c r="RGA153" s="383"/>
      <c r="RGB153" s="383"/>
      <c r="RGC153" s="383"/>
      <c r="RGD153" s="383"/>
      <c r="RGE153" s="383"/>
      <c r="RGF153" s="383"/>
      <c r="RGG153" s="383"/>
      <c r="RGH153" s="383"/>
      <c r="RGI153" s="383"/>
      <c r="RGJ153" s="383"/>
      <c r="RGK153" s="383"/>
      <c r="RGL153" s="383"/>
      <c r="RGM153" s="383"/>
      <c r="RGN153" s="383"/>
      <c r="RGO153" s="383"/>
      <c r="RGP153" s="383"/>
      <c r="RGQ153" s="383"/>
      <c r="RGR153" s="383"/>
      <c r="RGS153" s="383"/>
      <c r="RGT153" s="383"/>
      <c r="RGU153" s="383"/>
      <c r="RGV153" s="383"/>
      <c r="RGW153" s="383"/>
      <c r="RGX153" s="383"/>
      <c r="RGY153" s="383"/>
      <c r="RGZ153" s="383"/>
      <c r="RHA153" s="383"/>
      <c r="RHB153" s="383"/>
      <c r="RHC153" s="383"/>
      <c r="RHD153" s="383"/>
      <c r="RHE153" s="383"/>
      <c r="RHF153" s="383"/>
      <c r="RHG153" s="383"/>
      <c r="RHH153" s="383"/>
      <c r="RHI153" s="383"/>
      <c r="RHJ153" s="383"/>
      <c r="RHK153" s="383"/>
      <c r="RHL153" s="383"/>
      <c r="RHM153" s="383"/>
      <c r="RHN153" s="383"/>
      <c r="RHO153" s="383"/>
      <c r="RHP153" s="383"/>
      <c r="RHQ153" s="383"/>
      <c r="RHR153" s="383"/>
      <c r="RHS153" s="383"/>
      <c r="RHT153" s="383"/>
      <c r="RHU153" s="383"/>
      <c r="RHV153" s="383"/>
      <c r="RHW153" s="383"/>
      <c r="RHX153" s="383"/>
      <c r="RHY153" s="383"/>
      <c r="RHZ153" s="383"/>
      <c r="RIA153" s="383"/>
      <c r="RIB153" s="383"/>
      <c r="RIC153" s="383"/>
      <c r="RID153" s="383"/>
      <c r="RIE153" s="383"/>
      <c r="RIF153" s="383"/>
      <c r="RIG153" s="383"/>
      <c r="RIH153" s="383"/>
      <c r="RII153" s="383"/>
      <c r="RIJ153" s="383"/>
      <c r="RIK153" s="383"/>
      <c r="RIL153" s="383"/>
      <c r="RIM153" s="383"/>
      <c r="RIN153" s="383"/>
      <c r="RIO153" s="383"/>
      <c r="RIP153" s="383"/>
      <c r="RIQ153" s="383"/>
      <c r="RIR153" s="383"/>
      <c r="RIS153" s="383"/>
      <c r="RIT153" s="383"/>
      <c r="RIU153" s="383"/>
      <c r="RIV153" s="383"/>
      <c r="RIW153" s="383"/>
      <c r="RIX153" s="383"/>
      <c r="RIY153" s="383"/>
      <c r="RIZ153" s="383"/>
      <c r="RJA153" s="383"/>
      <c r="RJB153" s="383"/>
      <c r="RJC153" s="383"/>
      <c r="RJD153" s="383"/>
      <c r="RJE153" s="383"/>
      <c r="RJF153" s="383"/>
      <c r="RJG153" s="383"/>
      <c r="RJH153" s="383"/>
      <c r="RJI153" s="383"/>
      <c r="RJJ153" s="383"/>
      <c r="RJK153" s="383"/>
      <c r="RJL153" s="383"/>
      <c r="RJM153" s="383"/>
      <c r="RJN153" s="383"/>
      <c r="RJO153" s="383"/>
      <c r="RJP153" s="383"/>
      <c r="RJQ153" s="383"/>
      <c r="RJR153" s="383"/>
      <c r="RJS153" s="383"/>
      <c r="RJT153" s="383"/>
      <c r="RJU153" s="383"/>
      <c r="RJV153" s="383"/>
      <c r="RJW153" s="383"/>
      <c r="RJX153" s="383"/>
      <c r="RJY153" s="383"/>
      <c r="RJZ153" s="383"/>
      <c r="RKA153" s="383"/>
      <c r="RKB153" s="383"/>
      <c r="RKC153" s="383"/>
      <c r="RKD153" s="383"/>
      <c r="RKE153" s="383"/>
      <c r="RKF153" s="383"/>
      <c r="RKG153" s="383"/>
      <c r="RKH153" s="383"/>
      <c r="RKI153" s="383"/>
      <c r="RKJ153" s="383"/>
      <c r="RKK153" s="383"/>
      <c r="RKL153" s="383"/>
      <c r="RKM153" s="383"/>
      <c r="RKN153" s="383"/>
      <c r="RKO153" s="383"/>
      <c r="RKP153" s="383"/>
      <c r="RKQ153" s="383"/>
      <c r="RKR153" s="383"/>
      <c r="RKS153" s="383"/>
      <c r="RKT153" s="383"/>
      <c r="RKU153" s="383"/>
      <c r="RKV153" s="383"/>
      <c r="RKW153" s="383"/>
      <c r="RKX153" s="383"/>
      <c r="RKY153" s="383"/>
      <c r="RKZ153" s="383"/>
      <c r="RLA153" s="383"/>
      <c r="RLB153" s="383"/>
      <c r="RLC153" s="383"/>
      <c r="RLD153" s="383"/>
      <c r="RLE153" s="383"/>
      <c r="RLF153" s="383"/>
      <c r="RLG153" s="383"/>
      <c r="RLH153" s="383"/>
      <c r="RLI153" s="383"/>
      <c r="RLJ153" s="383"/>
      <c r="RLK153" s="383"/>
      <c r="RLL153" s="383"/>
      <c r="RLM153" s="383"/>
      <c r="RLN153" s="383"/>
      <c r="RLO153" s="383"/>
      <c r="RLP153" s="383"/>
      <c r="RLQ153" s="383"/>
      <c r="RLR153" s="383"/>
      <c r="RLS153" s="383"/>
      <c r="RLT153" s="383"/>
      <c r="RLU153" s="383"/>
      <c r="RLV153" s="383"/>
      <c r="RLW153" s="383"/>
      <c r="RLX153" s="383"/>
      <c r="RLY153" s="383"/>
      <c r="RLZ153" s="383"/>
      <c r="RMA153" s="383"/>
      <c r="RMB153" s="383"/>
      <c r="RMC153" s="383"/>
      <c r="RMD153" s="383"/>
      <c r="RME153" s="383"/>
      <c r="RMF153" s="383"/>
      <c r="RMG153" s="383"/>
      <c r="RMH153" s="383"/>
      <c r="RMI153" s="383"/>
      <c r="RMJ153" s="383"/>
      <c r="RMK153" s="383"/>
      <c r="RML153" s="383"/>
      <c r="RMM153" s="383"/>
      <c r="RMN153" s="383"/>
      <c r="RMO153" s="383"/>
      <c r="RMP153" s="383"/>
      <c r="RMQ153" s="383"/>
      <c r="RMR153" s="383"/>
      <c r="RMS153" s="383"/>
      <c r="RMT153" s="383"/>
      <c r="RMU153" s="383"/>
      <c r="RMV153" s="383"/>
      <c r="RMW153" s="383"/>
      <c r="RMX153" s="383"/>
      <c r="RMY153" s="383"/>
      <c r="RMZ153" s="383"/>
      <c r="RNA153" s="383"/>
      <c r="RNB153" s="383"/>
      <c r="RNC153" s="383"/>
      <c r="RND153" s="383"/>
      <c r="RNE153" s="383"/>
      <c r="RNF153" s="383"/>
      <c r="RNG153" s="383"/>
      <c r="RNH153" s="383"/>
      <c r="RNI153" s="383"/>
      <c r="RNJ153" s="383"/>
      <c r="RNK153" s="383"/>
      <c r="RNL153" s="383"/>
      <c r="RNM153" s="383"/>
      <c r="RNN153" s="383"/>
      <c r="RNO153" s="383"/>
      <c r="RNP153" s="383"/>
      <c r="RNQ153" s="383"/>
      <c r="RNR153" s="383"/>
      <c r="RNS153" s="383"/>
      <c r="RNT153" s="383"/>
      <c r="RNU153" s="383"/>
      <c r="RNV153" s="383"/>
      <c r="RNW153" s="383"/>
      <c r="RNX153" s="383"/>
      <c r="RNY153" s="383"/>
      <c r="RNZ153" s="383"/>
      <c r="ROA153" s="383"/>
      <c r="ROB153" s="383"/>
      <c r="ROC153" s="383"/>
      <c r="ROD153" s="383"/>
      <c r="ROE153" s="383"/>
      <c r="ROF153" s="383"/>
      <c r="ROG153" s="383"/>
      <c r="ROH153" s="383"/>
      <c r="ROI153" s="383"/>
      <c r="ROJ153" s="383"/>
      <c r="ROK153" s="383"/>
      <c r="ROL153" s="383"/>
      <c r="ROM153" s="383"/>
      <c r="RON153" s="383"/>
      <c r="ROO153" s="383"/>
      <c r="ROP153" s="383"/>
      <c r="ROQ153" s="383"/>
      <c r="ROR153" s="383"/>
      <c r="ROS153" s="383"/>
      <c r="ROT153" s="383"/>
      <c r="ROU153" s="383"/>
      <c r="ROV153" s="383"/>
      <c r="ROW153" s="383"/>
      <c r="ROX153" s="383"/>
      <c r="ROY153" s="383"/>
      <c r="ROZ153" s="383"/>
      <c r="RPA153" s="383"/>
      <c r="RPB153" s="383"/>
      <c r="RPC153" s="383"/>
      <c r="RPD153" s="383"/>
      <c r="RPE153" s="383"/>
      <c r="RPF153" s="383"/>
      <c r="RPG153" s="383"/>
      <c r="RPH153" s="383"/>
      <c r="RPI153" s="383"/>
      <c r="RPJ153" s="383"/>
      <c r="RPK153" s="383"/>
      <c r="RPL153" s="383"/>
      <c r="RPM153" s="383"/>
      <c r="RPN153" s="383"/>
      <c r="RPO153" s="383"/>
      <c r="RPP153" s="383"/>
      <c r="RPQ153" s="383"/>
      <c r="RPR153" s="383"/>
      <c r="RPS153" s="383"/>
      <c r="RPT153" s="383"/>
      <c r="RPU153" s="383"/>
      <c r="RPV153" s="383"/>
      <c r="RPW153" s="383"/>
      <c r="RPX153" s="383"/>
      <c r="RPY153" s="383"/>
      <c r="RPZ153" s="383"/>
      <c r="RQA153" s="383"/>
      <c r="RQB153" s="383"/>
      <c r="RQC153" s="383"/>
      <c r="RQD153" s="383"/>
      <c r="RQE153" s="383"/>
      <c r="RQF153" s="383"/>
      <c r="RQG153" s="383"/>
      <c r="RQH153" s="383"/>
      <c r="RQI153" s="383"/>
      <c r="RQJ153" s="383"/>
      <c r="RQK153" s="383"/>
      <c r="RQL153" s="383"/>
      <c r="RQM153" s="383"/>
      <c r="RQN153" s="383"/>
      <c r="RQO153" s="383"/>
      <c r="RQP153" s="383"/>
      <c r="RQQ153" s="383"/>
      <c r="RQR153" s="383"/>
      <c r="RQS153" s="383"/>
      <c r="RQT153" s="383"/>
      <c r="RQU153" s="383"/>
      <c r="RQV153" s="383"/>
      <c r="RQW153" s="383"/>
      <c r="RQX153" s="383"/>
      <c r="RQY153" s="383"/>
      <c r="RQZ153" s="383"/>
      <c r="RRA153" s="383"/>
      <c r="RRB153" s="383"/>
      <c r="RRC153" s="383"/>
      <c r="RRD153" s="383"/>
      <c r="RRE153" s="383"/>
      <c r="RRF153" s="383"/>
      <c r="RRG153" s="383"/>
      <c r="RRH153" s="383"/>
      <c r="RRI153" s="383"/>
      <c r="RRJ153" s="383"/>
      <c r="RRK153" s="383"/>
      <c r="RRL153" s="383"/>
      <c r="RRM153" s="383"/>
      <c r="RRN153" s="383"/>
      <c r="RRO153" s="383"/>
      <c r="RRP153" s="383"/>
      <c r="RRQ153" s="383"/>
      <c r="RRR153" s="383"/>
      <c r="RRS153" s="383"/>
      <c r="RRT153" s="383"/>
      <c r="RRU153" s="383"/>
      <c r="RRV153" s="383"/>
      <c r="RRW153" s="383"/>
      <c r="RRX153" s="383"/>
      <c r="RRY153" s="383"/>
      <c r="RRZ153" s="383"/>
      <c r="RSA153" s="383"/>
      <c r="RSB153" s="383"/>
      <c r="RSC153" s="383"/>
      <c r="RSD153" s="383"/>
      <c r="RSE153" s="383"/>
      <c r="RSF153" s="383"/>
      <c r="RSG153" s="383"/>
      <c r="RSH153" s="383"/>
      <c r="RSI153" s="383"/>
      <c r="RSJ153" s="383"/>
      <c r="RSK153" s="383"/>
      <c r="RSL153" s="383"/>
      <c r="RSM153" s="383"/>
      <c r="RSN153" s="383"/>
      <c r="RSO153" s="383"/>
      <c r="RSP153" s="383"/>
      <c r="RSQ153" s="383"/>
      <c r="RSR153" s="383"/>
      <c r="RSS153" s="383"/>
      <c r="RST153" s="383"/>
      <c r="RSU153" s="383"/>
      <c r="RSV153" s="383"/>
      <c r="RSW153" s="383"/>
      <c r="RSX153" s="383"/>
      <c r="RSY153" s="383"/>
      <c r="RSZ153" s="383"/>
      <c r="RTA153" s="383"/>
      <c r="RTB153" s="383"/>
      <c r="RTC153" s="383"/>
      <c r="RTD153" s="383"/>
      <c r="RTE153" s="383"/>
      <c r="RTF153" s="383"/>
      <c r="RTG153" s="383"/>
      <c r="RTH153" s="383"/>
      <c r="RTI153" s="383"/>
      <c r="RTJ153" s="383"/>
      <c r="RTK153" s="383"/>
      <c r="RTL153" s="383"/>
      <c r="RTM153" s="383"/>
      <c r="RTN153" s="383"/>
      <c r="RTO153" s="383"/>
      <c r="RTP153" s="383"/>
      <c r="RTQ153" s="383"/>
      <c r="RTR153" s="383"/>
      <c r="RTS153" s="383"/>
      <c r="RTT153" s="383"/>
      <c r="RTU153" s="383"/>
      <c r="RTV153" s="383"/>
      <c r="RTW153" s="383"/>
      <c r="RTX153" s="383"/>
      <c r="RTY153" s="383"/>
      <c r="RTZ153" s="383"/>
      <c r="RUA153" s="383"/>
      <c r="RUB153" s="383"/>
      <c r="RUC153" s="383"/>
      <c r="RUD153" s="383"/>
      <c r="RUE153" s="383"/>
      <c r="RUF153" s="383"/>
      <c r="RUG153" s="383"/>
      <c r="RUH153" s="383"/>
      <c r="RUI153" s="383"/>
      <c r="RUJ153" s="383"/>
      <c r="RUK153" s="383"/>
      <c r="RUL153" s="383"/>
      <c r="RUM153" s="383"/>
      <c r="RUN153" s="383"/>
      <c r="RUO153" s="383"/>
      <c r="RUP153" s="383"/>
      <c r="RUQ153" s="383"/>
      <c r="RUR153" s="383"/>
      <c r="RUS153" s="383"/>
      <c r="RUT153" s="383"/>
      <c r="RUU153" s="383"/>
      <c r="RUV153" s="383"/>
      <c r="RUW153" s="383"/>
      <c r="RUX153" s="383"/>
      <c r="RUY153" s="383"/>
      <c r="RUZ153" s="383"/>
      <c r="RVA153" s="383"/>
      <c r="RVB153" s="383"/>
      <c r="RVC153" s="383"/>
      <c r="RVD153" s="383"/>
      <c r="RVE153" s="383"/>
      <c r="RVF153" s="383"/>
      <c r="RVG153" s="383"/>
      <c r="RVH153" s="383"/>
      <c r="RVI153" s="383"/>
      <c r="RVJ153" s="383"/>
      <c r="RVK153" s="383"/>
      <c r="RVL153" s="383"/>
      <c r="RVM153" s="383"/>
      <c r="RVN153" s="383"/>
      <c r="RVO153" s="383"/>
      <c r="RVP153" s="383"/>
      <c r="RVQ153" s="383"/>
      <c r="RVR153" s="383"/>
      <c r="RVS153" s="383"/>
      <c r="RVT153" s="383"/>
      <c r="RVU153" s="383"/>
      <c r="RVV153" s="383"/>
      <c r="RVW153" s="383"/>
      <c r="RVX153" s="383"/>
      <c r="RVY153" s="383"/>
      <c r="RVZ153" s="383"/>
      <c r="RWA153" s="383"/>
      <c r="RWB153" s="383"/>
      <c r="RWC153" s="383"/>
      <c r="RWD153" s="383"/>
      <c r="RWE153" s="383"/>
      <c r="RWF153" s="383"/>
      <c r="RWG153" s="383"/>
      <c r="RWH153" s="383"/>
      <c r="RWI153" s="383"/>
      <c r="RWJ153" s="383"/>
      <c r="RWK153" s="383"/>
      <c r="RWL153" s="383"/>
      <c r="RWM153" s="383"/>
      <c r="RWN153" s="383"/>
      <c r="RWO153" s="383"/>
      <c r="RWP153" s="383"/>
      <c r="RWQ153" s="383"/>
      <c r="RWR153" s="383"/>
      <c r="RWS153" s="383"/>
      <c r="RWT153" s="383"/>
      <c r="RWU153" s="383"/>
      <c r="RWV153" s="383"/>
      <c r="RWW153" s="383"/>
      <c r="RWX153" s="383"/>
      <c r="RWY153" s="383"/>
      <c r="RWZ153" s="383"/>
      <c r="RXA153" s="383"/>
      <c r="RXB153" s="383"/>
      <c r="RXC153" s="383"/>
      <c r="RXD153" s="383"/>
      <c r="RXE153" s="383"/>
      <c r="RXF153" s="383"/>
      <c r="RXG153" s="383"/>
      <c r="RXH153" s="383"/>
      <c r="RXI153" s="383"/>
      <c r="RXJ153" s="383"/>
      <c r="RXK153" s="383"/>
      <c r="RXL153" s="383"/>
      <c r="RXM153" s="383"/>
      <c r="RXN153" s="383"/>
      <c r="RXO153" s="383"/>
      <c r="RXP153" s="383"/>
      <c r="RXQ153" s="383"/>
      <c r="RXR153" s="383"/>
      <c r="RXS153" s="383"/>
      <c r="RXT153" s="383"/>
      <c r="RXU153" s="383"/>
      <c r="RXV153" s="383"/>
      <c r="RXW153" s="383"/>
      <c r="RXX153" s="383"/>
      <c r="RXY153" s="383"/>
      <c r="RXZ153" s="383"/>
      <c r="RYA153" s="383"/>
      <c r="RYB153" s="383"/>
      <c r="RYC153" s="383"/>
      <c r="RYD153" s="383"/>
      <c r="RYE153" s="383"/>
      <c r="RYF153" s="383"/>
      <c r="RYG153" s="383"/>
      <c r="RYH153" s="383"/>
      <c r="RYI153" s="383"/>
      <c r="RYJ153" s="383"/>
      <c r="RYK153" s="383"/>
      <c r="RYL153" s="383"/>
      <c r="RYM153" s="383"/>
      <c r="RYN153" s="383"/>
      <c r="RYO153" s="383"/>
      <c r="RYP153" s="383"/>
      <c r="RYQ153" s="383"/>
      <c r="RYR153" s="383"/>
      <c r="RYS153" s="383"/>
      <c r="RYT153" s="383"/>
      <c r="RYU153" s="383"/>
      <c r="RYV153" s="383"/>
      <c r="RYW153" s="383"/>
      <c r="RYX153" s="383"/>
      <c r="RYY153" s="383"/>
      <c r="RYZ153" s="383"/>
      <c r="RZA153" s="383"/>
      <c r="RZB153" s="383"/>
      <c r="RZC153" s="383"/>
      <c r="RZD153" s="383"/>
      <c r="RZE153" s="383"/>
      <c r="RZF153" s="383"/>
      <c r="RZG153" s="383"/>
      <c r="RZH153" s="383"/>
      <c r="RZI153" s="383"/>
      <c r="RZJ153" s="383"/>
      <c r="RZK153" s="383"/>
      <c r="RZL153" s="383"/>
      <c r="RZM153" s="383"/>
      <c r="RZN153" s="383"/>
      <c r="RZO153" s="383"/>
      <c r="RZP153" s="383"/>
      <c r="RZQ153" s="383"/>
      <c r="RZR153" s="383"/>
      <c r="RZS153" s="383"/>
      <c r="RZT153" s="383"/>
      <c r="RZU153" s="383"/>
      <c r="RZV153" s="383"/>
      <c r="RZW153" s="383"/>
      <c r="RZX153" s="383"/>
      <c r="RZY153" s="383"/>
      <c r="RZZ153" s="383"/>
      <c r="SAA153" s="383"/>
      <c r="SAB153" s="383"/>
      <c r="SAC153" s="383"/>
      <c r="SAD153" s="383"/>
      <c r="SAE153" s="383"/>
      <c r="SAF153" s="383"/>
      <c r="SAG153" s="383"/>
      <c r="SAH153" s="383"/>
      <c r="SAI153" s="383"/>
      <c r="SAJ153" s="383"/>
      <c r="SAK153" s="383"/>
      <c r="SAL153" s="383"/>
      <c r="SAM153" s="383"/>
      <c r="SAN153" s="383"/>
      <c r="SAO153" s="383"/>
      <c r="SAP153" s="383"/>
      <c r="SAQ153" s="383"/>
      <c r="SAR153" s="383"/>
      <c r="SAS153" s="383"/>
      <c r="SAT153" s="383"/>
      <c r="SAU153" s="383"/>
      <c r="SAV153" s="383"/>
      <c r="SAW153" s="383"/>
      <c r="SAX153" s="383"/>
      <c r="SAY153" s="383"/>
      <c r="SAZ153" s="383"/>
      <c r="SBA153" s="383"/>
      <c r="SBB153" s="383"/>
      <c r="SBC153" s="383"/>
      <c r="SBD153" s="383"/>
      <c r="SBE153" s="383"/>
      <c r="SBF153" s="383"/>
      <c r="SBG153" s="383"/>
      <c r="SBH153" s="383"/>
      <c r="SBI153" s="383"/>
      <c r="SBJ153" s="383"/>
      <c r="SBK153" s="383"/>
      <c r="SBL153" s="383"/>
      <c r="SBM153" s="383"/>
      <c r="SBN153" s="383"/>
      <c r="SBO153" s="383"/>
      <c r="SBP153" s="383"/>
      <c r="SBQ153" s="383"/>
      <c r="SBR153" s="383"/>
      <c r="SBS153" s="383"/>
      <c r="SBT153" s="383"/>
      <c r="SBU153" s="383"/>
      <c r="SBV153" s="383"/>
      <c r="SBW153" s="383"/>
      <c r="SBX153" s="383"/>
      <c r="SBY153" s="383"/>
      <c r="SBZ153" s="383"/>
      <c r="SCA153" s="383"/>
      <c r="SCB153" s="383"/>
      <c r="SCC153" s="383"/>
      <c r="SCD153" s="383"/>
      <c r="SCE153" s="383"/>
      <c r="SCF153" s="383"/>
      <c r="SCG153" s="383"/>
      <c r="SCH153" s="383"/>
      <c r="SCI153" s="383"/>
      <c r="SCJ153" s="383"/>
      <c r="SCK153" s="383"/>
      <c r="SCL153" s="383"/>
      <c r="SCM153" s="383"/>
      <c r="SCN153" s="383"/>
      <c r="SCO153" s="383"/>
      <c r="SCP153" s="383"/>
      <c r="SCQ153" s="383"/>
      <c r="SCR153" s="383"/>
      <c r="SCS153" s="383"/>
      <c r="SCT153" s="383"/>
      <c r="SCU153" s="383"/>
      <c r="SCV153" s="383"/>
      <c r="SCW153" s="383"/>
      <c r="SCX153" s="383"/>
      <c r="SCY153" s="383"/>
      <c r="SCZ153" s="383"/>
      <c r="SDA153" s="383"/>
      <c r="SDB153" s="383"/>
      <c r="SDC153" s="383"/>
      <c r="SDD153" s="383"/>
      <c r="SDE153" s="383"/>
      <c r="SDF153" s="383"/>
      <c r="SDG153" s="383"/>
      <c r="SDH153" s="383"/>
      <c r="SDI153" s="383"/>
      <c r="SDJ153" s="383"/>
      <c r="SDK153" s="383"/>
      <c r="SDL153" s="383"/>
      <c r="SDM153" s="383"/>
      <c r="SDN153" s="383"/>
      <c r="SDO153" s="383"/>
      <c r="SDP153" s="383"/>
      <c r="SDQ153" s="383"/>
      <c r="SDR153" s="383"/>
      <c r="SDS153" s="383"/>
      <c r="SDT153" s="383"/>
      <c r="SDU153" s="383"/>
      <c r="SDV153" s="383"/>
      <c r="SDW153" s="383"/>
      <c r="SDX153" s="383"/>
      <c r="SDY153" s="383"/>
      <c r="SDZ153" s="383"/>
      <c r="SEA153" s="383"/>
      <c r="SEB153" s="383"/>
      <c r="SEC153" s="383"/>
      <c r="SED153" s="383"/>
      <c r="SEE153" s="383"/>
      <c r="SEF153" s="383"/>
      <c r="SEG153" s="383"/>
      <c r="SEH153" s="383"/>
      <c r="SEI153" s="383"/>
      <c r="SEJ153" s="383"/>
      <c r="SEK153" s="383"/>
      <c r="SEL153" s="383"/>
      <c r="SEM153" s="383"/>
      <c r="SEN153" s="383"/>
      <c r="SEO153" s="383"/>
      <c r="SEP153" s="383"/>
      <c r="SEQ153" s="383"/>
      <c r="SER153" s="383"/>
      <c r="SES153" s="383"/>
      <c r="SET153" s="383"/>
      <c r="SEU153" s="383"/>
      <c r="SEV153" s="383"/>
      <c r="SEW153" s="383"/>
      <c r="SEX153" s="383"/>
      <c r="SEY153" s="383"/>
      <c r="SEZ153" s="383"/>
      <c r="SFA153" s="383"/>
      <c r="SFB153" s="383"/>
      <c r="SFC153" s="383"/>
      <c r="SFD153" s="383"/>
      <c r="SFE153" s="383"/>
      <c r="SFF153" s="383"/>
      <c r="SFG153" s="383"/>
      <c r="SFH153" s="383"/>
      <c r="SFI153" s="383"/>
      <c r="SFJ153" s="383"/>
      <c r="SFK153" s="383"/>
      <c r="SFL153" s="383"/>
      <c r="SFM153" s="383"/>
      <c r="SFN153" s="383"/>
      <c r="SFO153" s="383"/>
      <c r="SFP153" s="383"/>
      <c r="SFQ153" s="383"/>
      <c r="SFR153" s="383"/>
      <c r="SFS153" s="383"/>
      <c r="SFT153" s="383"/>
      <c r="SFU153" s="383"/>
      <c r="SFV153" s="383"/>
      <c r="SFW153" s="383"/>
      <c r="SFX153" s="383"/>
      <c r="SFY153" s="383"/>
      <c r="SFZ153" s="383"/>
      <c r="SGA153" s="383"/>
      <c r="SGB153" s="383"/>
      <c r="SGC153" s="383"/>
      <c r="SGD153" s="383"/>
      <c r="SGE153" s="383"/>
      <c r="SGF153" s="383"/>
      <c r="SGG153" s="383"/>
      <c r="SGH153" s="383"/>
      <c r="SGI153" s="383"/>
      <c r="SGJ153" s="383"/>
      <c r="SGK153" s="383"/>
      <c r="SGL153" s="383"/>
      <c r="SGM153" s="383"/>
      <c r="SGN153" s="383"/>
      <c r="SGO153" s="383"/>
      <c r="SGP153" s="383"/>
      <c r="SGQ153" s="383"/>
      <c r="SGR153" s="383"/>
      <c r="SGS153" s="383"/>
      <c r="SGT153" s="383"/>
      <c r="SGU153" s="383"/>
      <c r="SGV153" s="383"/>
      <c r="SGW153" s="383"/>
      <c r="SGX153" s="383"/>
      <c r="SGY153" s="383"/>
      <c r="SGZ153" s="383"/>
      <c r="SHA153" s="383"/>
      <c r="SHB153" s="383"/>
      <c r="SHC153" s="383"/>
      <c r="SHD153" s="383"/>
      <c r="SHE153" s="383"/>
      <c r="SHF153" s="383"/>
      <c r="SHG153" s="383"/>
      <c r="SHH153" s="383"/>
      <c r="SHI153" s="383"/>
      <c r="SHJ153" s="383"/>
      <c r="SHK153" s="383"/>
      <c r="SHL153" s="383"/>
      <c r="SHM153" s="383"/>
      <c r="SHN153" s="383"/>
      <c r="SHO153" s="383"/>
      <c r="SHP153" s="383"/>
      <c r="SHQ153" s="383"/>
      <c r="SHR153" s="383"/>
      <c r="SHS153" s="383"/>
      <c r="SHT153" s="383"/>
      <c r="SHU153" s="383"/>
      <c r="SHV153" s="383"/>
      <c r="SHW153" s="383"/>
      <c r="SHX153" s="383"/>
      <c r="SHY153" s="383"/>
      <c r="SHZ153" s="383"/>
      <c r="SIA153" s="383"/>
      <c r="SIB153" s="383"/>
      <c r="SIC153" s="383"/>
      <c r="SID153" s="383"/>
      <c r="SIE153" s="383"/>
      <c r="SIF153" s="383"/>
      <c r="SIG153" s="383"/>
      <c r="SIH153" s="383"/>
      <c r="SII153" s="383"/>
      <c r="SIJ153" s="383"/>
      <c r="SIK153" s="383"/>
      <c r="SIL153" s="383"/>
      <c r="SIM153" s="383"/>
      <c r="SIN153" s="383"/>
      <c r="SIO153" s="383"/>
      <c r="SIP153" s="383"/>
      <c r="SIQ153" s="383"/>
      <c r="SIR153" s="383"/>
      <c r="SIS153" s="383"/>
      <c r="SIT153" s="383"/>
      <c r="SIU153" s="383"/>
      <c r="SIV153" s="383"/>
      <c r="SIW153" s="383"/>
      <c r="SIX153" s="383"/>
      <c r="SIY153" s="383"/>
      <c r="SIZ153" s="383"/>
      <c r="SJA153" s="383"/>
      <c r="SJB153" s="383"/>
      <c r="SJC153" s="383"/>
      <c r="SJD153" s="383"/>
      <c r="SJE153" s="383"/>
      <c r="SJF153" s="383"/>
      <c r="SJG153" s="383"/>
      <c r="SJH153" s="383"/>
      <c r="SJI153" s="383"/>
      <c r="SJJ153" s="383"/>
      <c r="SJK153" s="383"/>
      <c r="SJL153" s="383"/>
      <c r="SJM153" s="383"/>
      <c r="SJN153" s="383"/>
      <c r="SJO153" s="383"/>
      <c r="SJP153" s="383"/>
      <c r="SJQ153" s="383"/>
      <c r="SJR153" s="383"/>
      <c r="SJS153" s="383"/>
      <c r="SJT153" s="383"/>
      <c r="SJU153" s="383"/>
      <c r="SJV153" s="383"/>
      <c r="SJW153" s="383"/>
      <c r="SJX153" s="383"/>
      <c r="SJY153" s="383"/>
      <c r="SJZ153" s="383"/>
      <c r="SKA153" s="383"/>
      <c r="SKB153" s="383"/>
      <c r="SKC153" s="383"/>
      <c r="SKD153" s="383"/>
      <c r="SKE153" s="383"/>
      <c r="SKF153" s="383"/>
      <c r="SKG153" s="383"/>
      <c r="SKH153" s="383"/>
      <c r="SKI153" s="383"/>
      <c r="SKJ153" s="383"/>
      <c r="SKK153" s="383"/>
      <c r="SKL153" s="383"/>
      <c r="SKM153" s="383"/>
      <c r="SKN153" s="383"/>
      <c r="SKO153" s="383"/>
      <c r="SKP153" s="383"/>
      <c r="SKQ153" s="383"/>
      <c r="SKR153" s="383"/>
      <c r="SKS153" s="383"/>
      <c r="SKT153" s="383"/>
      <c r="SKU153" s="383"/>
      <c r="SKV153" s="383"/>
      <c r="SKW153" s="383"/>
      <c r="SKX153" s="383"/>
      <c r="SKY153" s="383"/>
      <c r="SKZ153" s="383"/>
      <c r="SLA153" s="383"/>
      <c r="SLB153" s="383"/>
      <c r="SLC153" s="383"/>
      <c r="SLD153" s="383"/>
      <c r="SLE153" s="383"/>
      <c r="SLF153" s="383"/>
      <c r="SLG153" s="383"/>
      <c r="SLH153" s="383"/>
      <c r="SLI153" s="383"/>
      <c r="SLJ153" s="383"/>
      <c r="SLK153" s="383"/>
      <c r="SLL153" s="383"/>
      <c r="SLM153" s="383"/>
      <c r="SLN153" s="383"/>
      <c r="SLO153" s="383"/>
      <c r="SLP153" s="383"/>
      <c r="SLQ153" s="383"/>
      <c r="SLR153" s="383"/>
      <c r="SLS153" s="383"/>
      <c r="SLT153" s="383"/>
      <c r="SLU153" s="383"/>
      <c r="SLV153" s="383"/>
      <c r="SLW153" s="383"/>
      <c r="SLX153" s="383"/>
      <c r="SLY153" s="383"/>
      <c r="SLZ153" s="383"/>
      <c r="SMA153" s="383"/>
      <c r="SMB153" s="383"/>
      <c r="SMC153" s="383"/>
      <c r="SMD153" s="383"/>
      <c r="SME153" s="383"/>
      <c r="SMF153" s="383"/>
      <c r="SMG153" s="383"/>
      <c r="SMH153" s="383"/>
      <c r="SMI153" s="383"/>
      <c r="SMJ153" s="383"/>
      <c r="SMK153" s="383"/>
      <c r="SML153" s="383"/>
      <c r="SMM153" s="383"/>
      <c r="SMN153" s="383"/>
      <c r="SMO153" s="383"/>
      <c r="SMP153" s="383"/>
      <c r="SMQ153" s="383"/>
      <c r="SMR153" s="383"/>
      <c r="SMS153" s="383"/>
      <c r="SMT153" s="383"/>
      <c r="SMU153" s="383"/>
      <c r="SMV153" s="383"/>
      <c r="SMW153" s="383"/>
      <c r="SMX153" s="383"/>
      <c r="SMY153" s="383"/>
      <c r="SMZ153" s="383"/>
      <c r="SNA153" s="383"/>
      <c r="SNB153" s="383"/>
      <c r="SNC153" s="383"/>
      <c r="SND153" s="383"/>
      <c r="SNE153" s="383"/>
      <c r="SNF153" s="383"/>
      <c r="SNG153" s="383"/>
      <c r="SNH153" s="383"/>
      <c r="SNI153" s="383"/>
      <c r="SNJ153" s="383"/>
      <c r="SNK153" s="383"/>
      <c r="SNL153" s="383"/>
      <c r="SNM153" s="383"/>
      <c r="SNN153" s="383"/>
      <c r="SNO153" s="383"/>
      <c r="SNP153" s="383"/>
      <c r="SNQ153" s="383"/>
      <c r="SNR153" s="383"/>
      <c r="SNS153" s="383"/>
      <c r="SNT153" s="383"/>
      <c r="SNU153" s="383"/>
      <c r="SNV153" s="383"/>
      <c r="SNW153" s="383"/>
      <c r="SNX153" s="383"/>
      <c r="SNY153" s="383"/>
      <c r="SNZ153" s="383"/>
      <c r="SOA153" s="383"/>
      <c r="SOB153" s="383"/>
      <c r="SOC153" s="383"/>
      <c r="SOD153" s="383"/>
      <c r="SOE153" s="383"/>
      <c r="SOF153" s="383"/>
      <c r="SOG153" s="383"/>
      <c r="SOH153" s="383"/>
      <c r="SOI153" s="383"/>
      <c r="SOJ153" s="383"/>
      <c r="SOK153" s="383"/>
      <c r="SOL153" s="383"/>
      <c r="SOM153" s="383"/>
      <c r="SON153" s="383"/>
      <c r="SOO153" s="383"/>
      <c r="SOP153" s="383"/>
      <c r="SOQ153" s="383"/>
      <c r="SOR153" s="383"/>
      <c r="SOS153" s="383"/>
      <c r="SOT153" s="383"/>
      <c r="SOU153" s="383"/>
      <c r="SOV153" s="383"/>
      <c r="SOW153" s="383"/>
      <c r="SOX153" s="383"/>
      <c r="SOY153" s="383"/>
      <c r="SOZ153" s="383"/>
      <c r="SPA153" s="383"/>
      <c r="SPB153" s="383"/>
      <c r="SPC153" s="383"/>
      <c r="SPD153" s="383"/>
      <c r="SPE153" s="383"/>
      <c r="SPF153" s="383"/>
      <c r="SPG153" s="383"/>
      <c r="SPH153" s="383"/>
      <c r="SPI153" s="383"/>
      <c r="SPJ153" s="383"/>
      <c r="SPK153" s="383"/>
      <c r="SPL153" s="383"/>
      <c r="SPM153" s="383"/>
      <c r="SPN153" s="383"/>
      <c r="SPO153" s="383"/>
      <c r="SPP153" s="383"/>
      <c r="SPQ153" s="383"/>
      <c r="SPR153" s="383"/>
      <c r="SPS153" s="383"/>
      <c r="SPT153" s="383"/>
      <c r="SPU153" s="383"/>
      <c r="SPV153" s="383"/>
      <c r="SPW153" s="383"/>
      <c r="SPX153" s="383"/>
      <c r="SPY153" s="383"/>
      <c r="SPZ153" s="383"/>
      <c r="SQA153" s="383"/>
      <c r="SQB153" s="383"/>
      <c r="SQC153" s="383"/>
      <c r="SQD153" s="383"/>
      <c r="SQE153" s="383"/>
      <c r="SQF153" s="383"/>
      <c r="SQG153" s="383"/>
      <c r="SQH153" s="383"/>
      <c r="SQI153" s="383"/>
      <c r="SQJ153" s="383"/>
      <c r="SQK153" s="383"/>
      <c r="SQL153" s="383"/>
      <c r="SQM153" s="383"/>
      <c r="SQN153" s="383"/>
      <c r="SQO153" s="383"/>
      <c r="SQP153" s="383"/>
      <c r="SQQ153" s="383"/>
      <c r="SQR153" s="383"/>
      <c r="SQS153" s="383"/>
      <c r="SQT153" s="383"/>
      <c r="SQU153" s="383"/>
      <c r="SQV153" s="383"/>
      <c r="SQW153" s="383"/>
      <c r="SQX153" s="383"/>
      <c r="SQY153" s="383"/>
      <c r="SQZ153" s="383"/>
      <c r="SRA153" s="383"/>
      <c r="SRB153" s="383"/>
      <c r="SRC153" s="383"/>
      <c r="SRD153" s="383"/>
      <c r="SRE153" s="383"/>
      <c r="SRF153" s="383"/>
      <c r="SRG153" s="383"/>
      <c r="SRH153" s="383"/>
      <c r="SRI153" s="383"/>
      <c r="SRJ153" s="383"/>
      <c r="SRK153" s="383"/>
      <c r="SRL153" s="383"/>
      <c r="SRM153" s="383"/>
      <c r="SRN153" s="383"/>
      <c r="SRO153" s="383"/>
      <c r="SRP153" s="383"/>
      <c r="SRQ153" s="383"/>
      <c r="SRR153" s="383"/>
      <c r="SRS153" s="383"/>
      <c r="SRT153" s="383"/>
      <c r="SRU153" s="383"/>
      <c r="SRV153" s="383"/>
      <c r="SRW153" s="383"/>
      <c r="SRX153" s="383"/>
      <c r="SRY153" s="383"/>
      <c r="SRZ153" s="383"/>
      <c r="SSA153" s="383"/>
      <c r="SSB153" s="383"/>
      <c r="SSC153" s="383"/>
      <c r="SSD153" s="383"/>
      <c r="SSE153" s="383"/>
      <c r="SSF153" s="383"/>
      <c r="SSG153" s="383"/>
      <c r="SSH153" s="383"/>
      <c r="SSI153" s="383"/>
      <c r="SSJ153" s="383"/>
      <c r="SSK153" s="383"/>
      <c r="SSL153" s="383"/>
      <c r="SSM153" s="383"/>
      <c r="SSN153" s="383"/>
      <c r="SSO153" s="383"/>
      <c r="SSP153" s="383"/>
      <c r="SSQ153" s="383"/>
      <c r="SSR153" s="383"/>
      <c r="SSS153" s="383"/>
      <c r="SST153" s="383"/>
      <c r="SSU153" s="383"/>
      <c r="SSV153" s="383"/>
      <c r="SSW153" s="383"/>
      <c r="SSX153" s="383"/>
      <c r="SSY153" s="383"/>
      <c r="SSZ153" s="383"/>
      <c r="STA153" s="383"/>
      <c r="STB153" s="383"/>
      <c r="STC153" s="383"/>
      <c r="STD153" s="383"/>
      <c r="STE153" s="383"/>
      <c r="STF153" s="383"/>
      <c r="STG153" s="383"/>
      <c r="STH153" s="383"/>
      <c r="STI153" s="383"/>
      <c r="STJ153" s="383"/>
      <c r="STK153" s="383"/>
      <c r="STL153" s="383"/>
      <c r="STM153" s="383"/>
      <c r="STN153" s="383"/>
      <c r="STO153" s="383"/>
      <c r="STP153" s="383"/>
      <c r="STQ153" s="383"/>
      <c r="STR153" s="383"/>
      <c r="STS153" s="383"/>
      <c r="STT153" s="383"/>
      <c r="STU153" s="383"/>
      <c r="STV153" s="383"/>
      <c r="STW153" s="383"/>
      <c r="STX153" s="383"/>
      <c r="STY153" s="383"/>
      <c r="STZ153" s="383"/>
      <c r="SUA153" s="383"/>
      <c r="SUB153" s="383"/>
      <c r="SUC153" s="383"/>
      <c r="SUD153" s="383"/>
      <c r="SUE153" s="383"/>
      <c r="SUF153" s="383"/>
      <c r="SUG153" s="383"/>
      <c r="SUH153" s="383"/>
      <c r="SUI153" s="383"/>
      <c r="SUJ153" s="383"/>
      <c r="SUK153" s="383"/>
      <c r="SUL153" s="383"/>
      <c r="SUM153" s="383"/>
      <c r="SUN153" s="383"/>
      <c r="SUO153" s="383"/>
      <c r="SUP153" s="383"/>
      <c r="SUQ153" s="383"/>
      <c r="SUR153" s="383"/>
      <c r="SUS153" s="383"/>
      <c r="SUT153" s="383"/>
      <c r="SUU153" s="383"/>
      <c r="SUV153" s="383"/>
      <c r="SUW153" s="383"/>
      <c r="SUX153" s="383"/>
      <c r="SUY153" s="383"/>
      <c r="SUZ153" s="383"/>
      <c r="SVA153" s="383"/>
      <c r="SVB153" s="383"/>
      <c r="SVC153" s="383"/>
      <c r="SVD153" s="383"/>
      <c r="SVE153" s="383"/>
      <c r="SVF153" s="383"/>
      <c r="SVG153" s="383"/>
      <c r="SVH153" s="383"/>
      <c r="SVI153" s="383"/>
      <c r="SVJ153" s="383"/>
      <c r="SVK153" s="383"/>
      <c r="SVL153" s="383"/>
      <c r="SVM153" s="383"/>
      <c r="SVN153" s="383"/>
      <c r="SVO153" s="383"/>
      <c r="SVP153" s="383"/>
      <c r="SVQ153" s="383"/>
      <c r="SVR153" s="383"/>
      <c r="SVS153" s="383"/>
      <c r="SVT153" s="383"/>
      <c r="SVU153" s="383"/>
      <c r="SVV153" s="383"/>
      <c r="SVW153" s="383"/>
      <c r="SVX153" s="383"/>
      <c r="SVY153" s="383"/>
      <c r="SVZ153" s="383"/>
      <c r="SWA153" s="383"/>
      <c r="SWB153" s="383"/>
      <c r="SWC153" s="383"/>
      <c r="SWD153" s="383"/>
      <c r="SWE153" s="383"/>
      <c r="SWF153" s="383"/>
      <c r="SWG153" s="383"/>
      <c r="SWH153" s="383"/>
      <c r="SWI153" s="383"/>
      <c r="SWJ153" s="383"/>
      <c r="SWK153" s="383"/>
      <c r="SWL153" s="383"/>
      <c r="SWM153" s="383"/>
      <c r="SWN153" s="383"/>
      <c r="SWO153" s="383"/>
      <c r="SWP153" s="383"/>
      <c r="SWQ153" s="383"/>
      <c r="SWR153" s="383"/>
      <c r="SWS153" s="383"/>
      <c r="SWT153" s="383"/>
      <c r="SWU153" s="383"/>
      <c r="SWV153" s="383"/>
      <c r="SWW153" s="383"/>
      <c r="SWX153" s="383"/>
      <c r="SWY153" s="383"/>
      <c r="SWZ153" s="383"/>
      <c r="SXA153" s="383"/>
      <c r="SXB153" s="383"/>
      <c r="SXC153" s="383"/>
      <c r="SXD153" s="383"/>
      <c r="SXE153" s="383"/>
      <c r="SXF153" s="383"/>
      <c r="SXG153" s="383"/>
      <c r="SXH153" s="383"/>
      <c r="SXI153" s="383"/>
      <c r="SXJ153" s="383"/>
      <c r="SXK153" s="383"/>
      <c r="SXL153" s="383"/>
      <c r="SXM153" s="383"/>
      <c r="SXN153" s="383"/>
      <c r="SXO153" s="383"/>
      <c r="SXP153" s="383"/>
      <c r="SXQ153" s="383"/>
      <c r="SXR153" s="383"/>
      <c r="SXS153" s="383"/>
      <c r="SXT153" s="383"/>
      <c r="SXU153" s="383"/>
      <c r="SXV153" s="383"/>
      <c r="SXW153" s="383"/>
      <c r="SXX153" s="383"/>
      <c r="SXY153" s="383"/>
      <c r="SXZ153" s="383"/>
      <c r="SYA153" s="383"/>
      <c r="SYB153" s="383"/>
      <c r="SYC153" s="383"/>
      <c r="SYD153" s="383"/>
      <c r="SYE153" s="383"/>
      <c r="SYF153" s="383"/>
      <c r="SYG153" s="383"/>
      <c r="SYH153" s="383"/>
      <c r="SYI153" s="383"/>
      <c r="SYJ153" s="383"/>
      <c r="SYK153" s="383"/>
      <c r="SYL153" s="383"/>
      <c r="SYM153" s="383"/>
      <c r="SYN153" s="383"/>
      <c r="SYO153" s="383"/>
      <c r="SYP153" s="383"/>
      <c r="SYQ153" s="383"/>
      <c r="SYR153" s="383"/>
      <c r="SYS153" s="383"/>
      <c r="SYT153" s="383"/>
      <c r="SYU153" s="383"/>
      <c r="SYV153" s="383"/>
      <c r="SYW153" s="383"/>
      <c r="SYX153" s="383"/>
      <c r="SYY153" s="383"/>
      <c r="SYZ153" s="383"/>
      <c r="SZA153" s="383"/>
      <c r="SZB153" s="383"/>
      <c r="SZC153" s="383"/>
      <c r="SZD153" s="383"/>
      <c r="SZE153" s="383"/>
      <c r="SZF153" s="383"/>
      <c r="SZG153" s="383"/>
      <c r="SZH153" s="383"/>
      <c r="SZI153" s="383"/>
      <c r="SZJ153" s="383"/>
      <c r="SZK153" s="383"/>
      <c r="SZL153" s="383"/>
      <c r="SZM153" s="383"/>
      <c r="SZN153" s="383"/>
      <c r="SZO153" s="383"/>
      <c r="SZP153" s="383"/>
      <c r="SZQ153" s="383"/>
      <c r="SZR153" s="383"/>
      <c r="SZS153" s="383"/>
      <c r="SZT153" s="383"/>
      <c r="SZU153" s="383"/>
      <c r="SZV153" s="383"/>
      <c r="SZW153" s="383"/>
      <c r="SZX153" s="383"/>
      <c r="SZY153" s="383"/>
      <c r="SZZ153" s="383"/>
      <c r="TAA153" s="383"/>
      <c r="TAB153" s="383"/>
      <c r="TAC153" s="383"/>
      <c r="TAD153" s="383"/>
      <c r="TAE153" s="383"/>
      <c r="TAF153" s="383"/>
      <c r="TAG153" s="383"/>
      <c r="TAH153" s="383"/>
      <c r="TAI153" s="383"/>
      <c r="TAJ153" s="383"/>
      <c r="TAK153" s="383"/>
      <c r="TAL153" s="383"/>
      <c r="TAM153" s="383"/>
      <c r="TAN153" s="383"/>
      <c r="TAO153" s="383"/>
      <c r="TAP153" s="383"/>
      <c r="TAQ153" s="383"/>
      <c r="TAR153" s="383"/>
      <c r="TAS153" s="383"/>
      <c r="TAT153" s="383"/>
      <c r="TAU153" s="383"/>
      <c r="TAV153" s="383"/>
      <c r="TAW153" s="383"/>
      <c r="TAX153" s="383"/>
      <c r="TAY153" s="383"/>
      <c r="TAZ153" s="383"/>
      <c r="TBA153" s="383"/>
      <c r="TBB153" s="383"/>
      <c r="TBC153" s="383"/>
      <c r="TBD153" s="383"/>
      <c r="TBE153" s="383"/>
      <c r="TBF153" s="383"/>
      <c r="TBG153" s="383"/>
      <c r="TBH153" s="383"/>
      <c r="TBI153" s="383"/>
      <c r="TBJ153" s="383"/>
      <c r="TBK153" s="383"/>
      <c r="TBL153" s="383"/>
      <c r="TBM153" s="383"/>
      <c r="TBN153" s="383"/>
      <c r="TBO153" s="383"/>
      <c r="TBP153" s="383"/>
      <c r="TBQ153" s="383"/>
      <c r="TBR153" s="383"/>
      <c r="TBS153" s="383"/>
      <c r="TBT153" s="383"/>
      <c r="TBU153" s="383"/>
      <c r="TBV153" s="383"/>
      <c r="TBW153" s="383"/>
      <c r="TBX153" s="383"/>
      <c r="TBY153" s="383"/>
      <c r="TBZ153" s="383"/>
      <c r="TCA153" s="383"/>
      <c r="TCB153" s="383"/>
      <c r="TCC153" s="383"/>
      <c r="TCD153" s="383"/>
      <c r="TCE153" s="383"/>
      <c r="TCF153" s="383"/>
      <c r="TCG153" s="383"/>
      <c r="TCH153" s="383"/>
      <c r="TCI153" s="383"/>
      <c r="TCJ153" s="383"/>
      <c r="TCK153" s="383"/>
      <c r="TCL153" s="383"/>
      <c r="TCM153" s="383"/>
      <c r="TCN153" s="383"/>
      <c r="TCO153" s="383"/>
      <c r="TCP153" s="383"/>
      <c r="TCQ153" s="383"/>
      <c r="TCR153" s="383"/>
      <c r="TCS153" s="383"/>
      <c r="TCT153" s="383"/>
      <c r="TCU153" s="383"/>
      <c r="TCV153" s="383"/>
      <c r="TCW153" s="383"/>
      <c r="TCX153" s="383"/>
      <c r="TCY153" s="383"/>
      <c r="TCZ153" s="383"/>
      <c r="TDA153" s="383"/>
      <c r="TDB153" s="383"/>
      <c r="TDC153" s="383"/>
      <c r="TDD153" s="383"/>
      <c r="TDE153" s="383"/>
      <c r="TDF153" s="383"/>
      <c r="TDG153" s="383"/>
      <c r="TDH153" s="383"/>
      <c r="TDI153" s="383"/>
      <c r="TDJ153" s="383"/>
      <c r="TDK153" s="383"/>
      <c r="TDL153" s="383"/>
      <c r="TDM153" s="383"/>
      <c r="TDN153" s="383"/>
      <c r="TDO153" s="383"/>
      <c r="TDP153" s="383"/>
      <c r="TDQ153" s="383"/>
      <c r="TDR153" s="383"/>
      <c r="TDS153" s="383"/>
      <c r="TDT153" s="383"/>
      <c r="TDU153" s="383"/>
      <c r="TDV153" s="383"/>
      <c r="TDW153" s="383"/>
      <c r="TDX153" s="383"/>
      <c r="TDY153" s="383"/>
      <c r="TDZ153" s="383"/>
      <c r="TEA153" s="383"/>
      <c r="TEB153" s="383"/>
      <c r="TEC153" s="383"/>
      <c r="TED153" s="383"/>
      <c r="TEE153" s="383"/>
      <c r="TEF153" s="383"/>
      <c r="TEG153" s="383"/>
      <c r="TEH153" s="383"/>
      <c r="TEI153" s="383"/>
      <c r="TEJ153" s="383"/>
      <c r="TEK153" s="383"/>
      <c r="TEL153" s="383"/>
      <c r="TEM153" s="383"/>
      <c r="TEN153" s="383"/>
      <c r="TEO153" s="383"/>
      <c r="TEP153" s="383"/>
      <c r="TEQ153" s="383"/>
      <c r="TER153" s="383"/>
      <c r="TES153" s="383"/>
      <c r="TET153" s="383"/>
      <c r="TEU153" s="383"/>
      <c r="TEV153" s="383"/>
      <c r="TEW153" s="383"/>
      <c r="TEX153" s="383"/>
      <c r="TEY153" s="383"/>
      <c r="TEZ153" s="383"/>
      <c r="TFA153" s="383"/>
      <c r="TFB153" s="383"/>
      <c r="TFC153" s="383"/>
      <c r="TFD153" s="383"/>
      <c r="TFE153" s="383"/>
      <c r="TFF153" s="383"/>
      <c r="TFG153" s="383"/>
      <c r="TFH153" s="383"/>
      <c r="TFI153" s="383"/>
      <c r="TFJ153" s="383"/>
      <c r="TFK153" s="383"/>
      <c r="TFL153" s="383"/>
      <c r="TFM153" s="383"/>
      <c r="TFN153" s="383"/>
      <c r="TFO153" s="383"/>
      <c r="TFP153" s="383"/>
      <c r="TFQ153" s="383"/>
      <c r="TFR153" s="383"/>
      <c r="TFS153" s="383"/>
      <c r="TFT153" s="383"/>
      <c r="TFU153" s="383"/>
      <c r="TFV153" s="383"/>
      <c r="TFW153" s="383"/>
      <c r="TFX153" s="383"/>
      <c r="TFY153" s="383"/>
      <c r="TFZ153" s="383"/>
      <c r="TGA153" s="383"/>
      <c r="TGB153" s="383"/>
      <c r="TGC153" s="383"/>
      <c r="TGD153" s="383"/>
      <c r="TGE153" s="383"/>
      <c r="TGF153" s="383"/>
      <c r="TGG153" s="383"/>
      <c r="TGH153" s="383"/>
      <c r="TGI153" s="383"/>
      <c r="TGJ153" s="383"/>
      <c r="TGK153" s="383"/>
      <c r="TGL153" s="383"/>
      <c r="TGM153" s="383"/>
      <c r="TGN153" s="383"/>
      <c r="TGO153" s="383"/>
      <c r="TGP153" s="383"/>
      <c r="TGQ153" s="383"/>
      <c r="TGR153" s="383"/>
      <c r="TGS153" s="383"/>
      <c r="TGT153" s="383"/>
      <c r="TGU153" s="383"/>
      <c r="TGV153" s="383"/>
      <c r="TGW153" s="383"/>
      <c r="TGX153" s="383"/>
      <c r="TGY153" s="383"/>
      <c r="TGZ153" s="383"/>
      <c r="THA153" s="383"/>
      <c r="THB153" s="383"/>
      <c r="THC153" s="383"/>
      <c r="THD153" s="383"/>
      <c r="THE153" s="383"/>
      <c r="THF153" s="383"/>
      <c r="THG153" s="383"/>
      <c r="THH153" s="383"/>
      <c r="THI153" s="383"/>
      <c r="THJ153" s="383"/>
      <c r="THK153" s="383"/>
      <c r="THL153" s="383"/>
      <c r="THM153" s="383"/>
      <c r="THN153" s="383"/>
      <c r="THO153" s="383"/>
      <c r="THP153" s="383"/>
      <c r="THQ153" s="383"/>
      <c r="THR153" s="383"/>
      <c r="THS153" s="383"/>
      <c r="THT153" s="383"/>
      <c r="THU153" s="383"/>
      <c r="THV153" s="383"/>
      <c r="THW153" s="383"/>
      <c r="THX153" s="383"/>
      <c r="THY153" s="383"/>
      <c r="THZ153" s="383"/>
      <c r="TIA153" s="383"/>
      <c r="TIB153" s="383"/>
      <c r="TIC153" s="383"/>
      <c r="TID153" s="383"/>
      <c r="TIE153" s="383"/>
      <c r="TIF153" s="383"/>
      <c r="TIG153" s="383"/>
      <c r="TIH153" s="383"/>
      <c r="TII153" s="383"/>
      <c r="TIJ153" s="383"/>
      <c r="TIK153" s="383"/>
      <c r="TIL153" s="383"/>
      <c r="TIM153" s="383"/>
      <c r="TIN153" s="383"/>
      <c r="TIO153" s="383"/>
      <c r="TIP153" s="383"/>
      <c r="TIQ153" s="383"/>
      <c r="TIR153" s="383"/>
      <c r="TIS153" s="383"/>
      <c r="TIT153" s="383"/>
      <c r="TIU153" s="383"/>
      <c r="TIV153" s="383"/>
      <c r="TIW153" s="383"/>
      <c r="TIX153" s="383"/>
      <c r="TIY153" s="383"/>
      <c r="TIZ153" s="383"/>
      <c r="TJA153" s="383"/>
      <c r="TJB153" s="383"/>
      <c r="TJC153" s="383"/>
      <c r="TJD153" s="383"/>
      <c r="TJE153" s="383"/>
      <c r="TJF153" s="383"/>
      <c r="TJG153" s="383"/>
      <c r="TJH153" s="383"/>
      <c r="TJI153" s="383"/>
      <c r="TJJ153" s="383"/>
      <c r="TJK153" s="383"/>
      <c r="TJL153" s="383"/>
      <c r="TJM153" s="383"/>
      <c r="TJN153" s="383"/>
      <c r="TJO153" s="383"/>
      <c r="TJP153" s="383"/>
      <c r="TJQ153" s="383"/>
      <c r="TJR153" s="383"/>
      <c r="TJS153" s="383"/>
      <c r="TJT153" s="383"/>
      <c r="TJU153" s="383"/>
      <c r="TJV153" s="383"/>
      <c r="TJW153" s="383"/>
      <c r="TJX153" s="383"/>
      <c r="TJY153" s="383"/>
      <c r="TJZ153" s="383"/>
      <c r="TKA153" s="383"/>
      <c r="TKB153" s="383"/>
      <c r="TKC153" s="383"/>
      <c r="TKD153" s="383"/>
      <c r="TKE153" s="383"/>
      <c r="TKF153" s="383"/>
      <c r="TKG153" s="383"/>
      <c r="TKH153" s="383"/>
      <c r="TKI153" s="383"/>
      <c r="TKJ153" s="383"/>
      <c r="TKK153" s="383"/>
      <c r="TKL153" s="383"/>
      <c r="TKM153" s="383"/>
      <c r="TKN153" s="383"/>
      <c r="TKO153" s="383"/>
      <c r="TKP153" s="383"/>
      <c r="TKQ153" s="383"/>
      <c r="TKR153" s="383"/>
      <c r="TKS153" s="383"/>
      <c r="TKT153" s="383"/>
      <c r="TKU153" s="383"/>
      <c r="TKV153" s="383"/>
      <c r="TKW153" s="383"/>
      <c r="TKX153" s="383"/>
      <c r="TKY153" s="383"/>
      <c r="TKZ153" s="383"/>
      <c r="TLA153" s="383"/>
      <c r="TLB153" s="383"/>
      <c r="TLC153" s="383"/>
      <c r="TLD153" s="383"/>
      <c r="TLE153" s="383"/>
      <c r="TLF153" s="383"/>
      <c r="TLG153" s="383"/>
      <c r="TLH153" s="383"/>
      <c r="TLI153" s="383"/>
      <c r="TLJ153" s="383"/>
      <c r="TLK153" s="383"/>
      <c r="TLL153" s="383"/>
      <c r="TLM153" s="383"/>
      <c r="TLN153" s="383"/>
      <c r="TLO153" s="383"/>
      <c r="TLP153" s="383"/>
      <c r="TLQ153" s="383"/>
      <c r="TLR153" s="383"/>
      <c r="TLS153" s="383"/>
      <c r="TLT153" s="383"/>
      <c r="TLU153" s="383"/>
      <c r="TLV153" s="383"/>
      <c r="TLW153" s="383"/>
      <c r="TLX153" s="383"/>
      <c r="TLY153" s="383"/>
      <c r="TLZ153" s="383"/>
      <c r="TMA153" s="383"/>
      <c r="TMB153" s="383"/>
      <c r="TMC153" s="383"/>
      <c r="TMD153" s="383"/>
      <c r="TME153" s="383"/>
      <c r="TMF153" s="383"/>
      <c r="TMG153" s="383"/>
      <c r="TMH153" s="383"/>
      <c r="TMI153" s="383"/>
      <c r="TMJ153" s="383"/>
      <c r="TMK153" s="383"/>
      <c r="TML153" s="383"/>
      <c r="TMM153" s="383"/>
      <c r="TMN153" s="383"/>
      <c r="TMO153" s="383"/>
      <c r="TMP153" s="383"/>
      <c r="TMQ153" s="383"/>
      <c r="TMR153" s="383"/>
      <c r="TMS153" s="383"/>
      <c r="TMT153" s="383"/>
      <c r="TMU153" s="383"/>
      <c r="TMV153" s="383"/>
      <c r="TMW153" s="383"/>
      <c r="TMX153" s="383"/>
      <c r="TMY153" s="383"/>
      <c r="TMZ153" s="383"/>
      <c r="TNA153" s="383"/>
      <c r="TNB153" s="383"/>
      <c r="TNC153" s="383"/>
      <c r="TND153" s="383"/>
      <c r="TNE153" s="383"/>
      <c r="TNF153" s="383"/>
      <c r="TNG153" s="383"/>
      <c r="TNH153" s="383"/>
      <c r="TNI153" s="383"/>
      <c r="TNJ153" s="383"/>
      <c r="TNK153" s="383"/>
      <c r="TNL153" s="383"/>
      <c r="TNM153" s="383"/>
      <c r="TNN153" s="383"/>
      <c r="TNO153" s="383"/>
      <c r="TNP153" s="383"/>
      <c r="TNQ153" s="383"/>
      <c r="TNR153" s="383"/>
      <c r="TNS153" s="383"/>
      <c r="TNT153" s="383"/>
      <c r="TNU153" s="383"/>
      <c r="TNV153" s="383"/>
      <c r="TNW153" s="383"/>
      <c r="TNX153" s="383"/>
      <c r="TNY153" s="383"/>
      <c r="TNZ153" s="383"/>
      <c r="TOA153" s="383"/>
      <c r="TOB153" s="383"/>
      <c r="TOC153" s="383"/>
      <c r="TOD153" s="383"/>
      <c r="TOE153" s="383"/>
      <c r="TOF153" s="383"/>
      <c r="TOG153" s="383"/>
      <c r="TOH153" s="383"/>
      <c r="TOI153" s="383"/>
      <c r="TOJ153" s="383"/>
      <c r="TOK153" s="383"/>
      <c r="TOL153" s="383"/>
      <c r="TOM153" s="383"/>
      <c r="TON153" s="383"/>
      <c r="TOO153" s="383"/>
      <c r="TOP153" s="383"/>
      <c r="TOQ153" s="383"/>
      <c r="TOR153" s="383"/>
      <c r="TOS153" s="383"/>
      <c r="TOT153" s="383"/>
      <c r="TOU153" s="383"/>
      <c r="TOV153" s="383"/>
      <c r="TOW153" s="383"/>
      <c r="TOX153" s="383"/>
      <c r="TOY153" s="383"/>
      <c r="TOZ153" s="383"/>
      <c r="TPA153" s="383"/>
      <c r="TPB153" s="383"/>
      <c r="TPC153" s="383"/>
      <c r="TPD153" s="383"/>
      <c r="TPE153" s="383"/>
      <c r="TPF153" s="383"/>
      <c r="TPG153" s="383"/>
      <c r="TPH153" s="383"/>
      <c r="TPI153" s="383"/>
      <c r="TPJ153" s="383"/>
      <c r="TPK153" s="383"/>
      <c r="TPL153" s="383"/>
      <c r="TPM153" s="383"/>
      <c r="TPN153" s="383"/>
      <c r="TPO153" s="383"/>
      <c r="TPP153" s="383"/>
      <c r="TPQ153" s="383"/>
      <c r="TPR153" s="383"/>
      <c r="TPS153" s="383"/>
      <c r="TPT153" s="383"/>
      <c r="TPU153" s="383"/>
      <c r="TPV153" s="383"/>
      <c r="TPW153" s="383"/>
      <c r="TPX153" s="383"/>
      <c r="TPY153" s="383"/>
      <c r="TPZ153" s="383"/>
      <c r="TQA153" s="383"/>
      <c r="TQB153" s="383"/>
      <c r="TQC153" s="383"/>
      <c r="TQD153" s="383"/>
      <c r="TQE153" s="383"/>
      <c r="TQF153" s="383"/>
      <c r="TQG153" s="383"/>
      <c r="TQH153" s="383"/>
      <c r="TQI153" s="383"/>
      <c r="TQJ153" s="383"/>
      <c r="TQK153" s="383"/>
      <c r="TQL153" s="383"/>
      <c r="TQM153" s="383"/>
      <c r="TQN153" s="383"/>
      <c r="TQO153" s="383"/>
      <c r="TQP153" s="383"/>
      <c r="TQQ153" s="383"/>
      <c r="TQR153" s="383"/>
      <c r="TQS153" s="383"/>
      <c r="TQT153" s="383"/>
      <c r="TQU153" s="383"/>
      <c r="TQV153" s="383"/>
      <c r="TQW153" s="383"/>
      <c r="TQX153" s="383"/>
      <c r="TQY153" s="383"/>
      <c r="TQZ153" s="383"/>
      <c r="TRA153" s="383"/>
      <c r="TRB153" s="383"/>
      <c r="TRC153" s="383"/>
      <c r="TRD153" s="383"/>
      <c r="TRE153" s="383"/>
      <c r="TRF153" s="383"/>
      <c r="TRG153" s="383"/>
      <c r="TRH153" s="383"/>
      <c r="TRI153" s="383"/>
      <c r="TRJ153" s="383"/>
      <c r="TRK153" s="383"/>
      <c r="TRL153" s="383"/>
      <c r="TRM153" s="383"/>
      <c r="TRN153" s="383"/>
      <c r="TRO153" s="383"/>
      <c r="TRP153" s="383"/>
      <c r="TRQ153" s="383"/>
      <c r="TRR153" s="383"/>
      <c r="TRS153" s="383"/>
      <c r="TRT153" s="383"/>
      <c r="TRU153" s="383"/>
      <c r="TRV153" s="383"/>
      <c r="TRW153" s="383"/>
      <c r="TRX153" s="383"/>
      <c r="TRY153" s="383"/>
      <c r="TRZ153" s="383"/>
      <c r="TSA153" s="383"/>
      <c r="TSB153" s="383"/>
      <c r="TSC153" s="383"/>
      <c r="TSD153" s="383"/>
      <c r="TSE153" s="383"/>
      <c r="TSF153" s="383"/>
      <c r="TSG153" s="383"/>
      <c r="TSH153" s="383"/>
      <c r="TSI153" s="383"/>
      <c r="TSJ153" s="383"/>
      <c r="TSK153" s="383"/>
      <c r="TSL153" s="383"/>
      <c r="TSM153" s="383"/>
      <c r="TSN153" s="383"/>
      <c r="TSO153" s="383"/>
      <c r="TSP153" s="383"/>
      <c r="TSQ153" s="383"/>
      <c r="TSR153" s="383"/>
      <c r="TSS153" s="383"/>
      <c r="TST153" s="383"/>
      <c r="TSU153" s="383"/>
      <c r="TSV153" s="383"/>
      <c r="TSW153" s="383"/>
      <c r="TSX153" s="383"/>
      <c r="TSY153" s="383"/>
      <c r="TSZ153" s="383"/>
      <c r="TTA153" s="383"/>
      <c r="TTB153" s="383"/>
      <c r="TTC153" s="383"/>
      <c r="TTD153" s="383"/>
      <c r="TTE153" s="383"/>
      <c r="TTF153" s="383"/>
      <c r="TTG153" s="383"/>
      <c r="TTH153" s="383"/>
      <c r="TTI153" s="383"/>
      <c r="TTJ153" s="383"/>
      <c r="TTK153" s="383"/>
      <c r="TTL153" s="383"/>
      <c r="TTM153" s="383"/>
      <c r="TTN153" s="383"/>
      <c r="TTO153" s="383"/>
      <c r="TTP153" s="383"/>
      <c r="TTQ153" s="383"/>
      <c r="TTR153" s="383"/>
      <c r="TTS153" s="383"/>
      <c r="TTT153" s="383"/>
      <c r="TTU153" s="383"/>
      <c r="TTV153" s="383"/>
      <c r="TTW153" s="383"/>
      <c r="TTX153" s="383"/>
      <c r="TTY153" s="383"/>
      <c r="TTZ153" s="383"/>
      <c r="TUA153" s="383"/>
      <c r="TUB153" s="383"/>
      <c r="TUC153" s="383"/>
      <c r="TUD153" s="383"/>
      <c r="TUE153" s="383"/>
      <c r="TUF153" s="383"/>
      <c r="TUG153" s="383"/>
      <c r="TUH153" s="383"/>
      <c r="TUI153" s="383"/>
      <c r="TUJ153" s="383"/>
      <c r="TUK153" s="383"/>
      <c r="TUL153" s="383"/>
      <c r="TUM153" s="383"/>
      <c r="TUN153" s="383"/>
      <c r="TUO153" s="383"/>
      <c r="TUP153" s="383"/>
      <c r="TUQ153" s="383"/>
      <c r="TUR153" s="383"/>
      <c r="TUS153" s="383"/>
      <c r="TUT153" s="383"/>
      <c r="TUU153" s="383"/>
      <c r="TUV153" s="383"/>
      <c r="TUW153" s="383"/>
      <c r="TUX153" s="383"/>
      <c r="TUY153" s="383"/>
      <c r="TUZ153" s="383"/>
      <c r="TVA153" s="383"/>
      <c r="TVB153" s="383"/>
      <c r="TVC153" s="383"/>
      <c r="TVD153" s="383"/>
      <c r="TVE153" s="383"/>
      <c r="TVF153" s="383"/>
      <c r="TVG153" s="383"/>
      <c r="TVH153" s="383"/>
      <c r="TVI153" s="383"/>
      <c r="TVJ153" s="383"/>
      <c r="TVK153" s="383"/>
      <c r="TVL153" s="383"/>
      <c r="TVM153" s="383"/>
      <c r="TVN153" s="383"/>
      <c r="TVO153" s="383"/>
      <c r="TVP153" s="383"/>
      <c r="TVQ153" s="383"/>
      <c r="TVR153" s="383"/>
      <c r="TVS153" s="383"/>
      <c r="TVT153" s="383"/>
      <c r="TVU153" s="383"/>
      <c r="TVV153" s="383"/>
      <c r="TVW153" s="383"/>
      <c r="TVX153" s="383"/>
      <c r="TVY153" s="383"/>
      <c r="TVZ153" s="383"/>
      <c r="TWA153" s="383"/>
      <c r="TWB153" s="383"/>
      <c r="TWC153" s="383"/>
      <c r="TWD153" s="383"/>
      <c r="TWE153" s="383"/>
      <c r="TWF153" s="383"/>
      <c r="TWG153" s="383"/>
      <c r="TWH153" s="383"/>
      <c r="TWI153" s="383"/>
      <c r="TWJ153" s="383"/>
      <c r="TWK153" s="383"/>
      <c r="TWL153" s="383"/>
      <c r="TWM153" s="383"/>
      <c r="TWN153" s="383"/>
      <c r="TWO153" s="383"/>
      <c r="TWP153" s="383"/>
      <c r="TWQ153" s="383"/>
      <c r="TWR153" s="383"/>
      <c r="TWS153" s="383"/>
      <c r="TWT153" s="383"/>
      <c r="TWU153" s="383"/>
      <c r="TWV153" s="383"/>
      <c r="TWW153" s="383"/>
      <c r="TWX153" s="383"/>
      <c r="TWY153" s="383"/>
      <c r="TWZ153" s="383"/>
      <c r="TXA153" s="383"/>
      <c r="TXB153" s="383"/>
      <c r="TXC153" s="383"/>
      <c r="TXD153" s="383"/>
      <c r="TXE153" s="383"/>
      <c r="TXF153" s="383"/>
      <c r="TXG153" s="383"/>
      <c r="TXH153" s="383"/>
      <c r="TXI153" s="383"/>
      <c r="TXJ153" s="383"/>
      <c r="TXK153" s="383"/>
      <c r="TXL153" s="383"/>
      <c r="TXM153" s="383"/>
      <c r="TXN153" s="383"/>
      <c r="TXO153" s="383"/>
      <c r="TXP153" s="383"/>
      <c r="TXQ153" s="383"/>
      <c r="TXR153" s="383"/>
      <c r="TXS153" s="383"/>
      <c r="TXT153" s="383"/>
      <c r="TXU153" s="383"/>
      <c r="TXV153" s="383"/>
      <c r="TXW153" s="383"/>
      <c r="TXX153" s="383"/>
      <c r="TXY153" s="383"/>
      <c r="TXZ153" s="383"/>
      <c r="TYA153" s="383"/>
      <c r="TYB153" s="383"/>
      <c r="TYC153" s="383"/>
      <c r="TYD153" s="383"/>
      <c r="TYE153" s="383"/>
      <c r="TYF153" s="383"/>
      <c r="TYG153" s="383"/>
      <c r="TYH153" s="383"/>
      <c r="TYI153" s="383"/>
      <c r="TYJ153" s="383"/>
      <c r="TYK153" s="383"/>
      <c r="TYL153" s="383"/>
      <c r="TYM153" s="383"/>
      <c r="TYN153" s="383"/>
      <c r="TYO153" s="383"/>
      <c r="TYP153" s="383"/>
      <c r="TYQ153" s="383"/>
      <c r="TYR153" s="383"/>
      <c r="TYS153" s="383"/>
      <c r="TYT153" s="383"/>
      <c r="TYU153" s="383"/>
      <c r="TYV153" s="383"/>
      <c r="TYW153" s="383"/>
      <c r="TYX153" s="383"/>
      <c r="TYY153" s="383"/>
      <c r="TYZ153" s="383"/>
      <c r="TZA153" s="383"/>
      <c r="TZB153" s="383"/>
      <c r="TZC153" s="383"/>
      <c r="TZD153" s="383"/>
      <c r="TZE153" s="383"/>
      <c r="TZF153" s="383"/>
      <c r="TZG153" s="383"/>
      <c r="TZH153" s="383"/>
      <c r="TZI153" s="383"/>
      <c r="TZJ153" s="383"/>
      <c r="TZK153" s="383"/>
      <c r="TZL153" s="383"/>
      <c r="TZM153" s="383"/>
      <c r="TZN153" s="383"/>
      <c r="TZO153" s="383"/>
      <c r="TZP153" s="383"/>
      <c r="TZQ153" s="383"/>
      <c r="TZR153" s="383"/>
      <c r="TZS153" s="383"/>
      <c r="TZT153" s="383"/>
      <c r="TZU153" s="383"/>
      <c r="TZV153" s="383"/>
      <c r="TZW153" s="383"/>
      <c r="TZX153" s="383"/>
      <c r="TZY153" s="383"/>
      <c r="TZZ153" s="383"/>
      <c r="UAA153" s="383"/>
      <c r="UAB153" s="383"/>
      <c r="UAC153" s="383"/>
      <c r="UAD153" s="383"/>
      <c r="UAE153" s="383"/>
      <c r="UAF153" s="383"/>
      <c r="UAG153" s="383"/>
      <c r="UAH153" s="383"/>
      <c r="UAI153" s="383"/>
      <c r="UAJ153" s="383"/>
      <c r="UAK153" s="383"/>
      <c r="UAL153" s="383"/>
      <c r="UAM153" s="383"/>
      <c r="UAN153" s="383"/>
      <c r="UAO153" s="383"/>
      <c r="UAP153" s="383"/>
      <c r="UAQ153" s="383"/>
      <c r="UAR153" s="383"/>
      <c r="UAS153" s="383"/>
      <c r="UAT153" s="383"/>
      <c r="UAU153" s="383"/>
      <c r="UAV153" s="383"/>
      <c r="UAW153" s="383"/>
      <c r="UAX153" s="383"/>
      <c r="UAY153" s="383"/>
      <c r="UAZ153" s="383"/>
      <c r="UBA153" s="383"/>
      <c r="UBB153" s="383"/>
      <c r="UBC153" s="383"/>
      <c r="UBD153" s="383"/>
      <c r="UBE153" s="383"/>
      <c r="UBF153" s="383"/>
      <c r="UBG153" s="383"/>
      <c r="UBH153" s="383"/>
      <c r="UBI153" s="383"/>
      <c r="UBJ153" s="383"/>
      <c r="UBK153" s="383"/>
      <c r="UBL153" s="383"/>
      <c r="UBM153" s="383"/>
      <c r="UBN153" s="383"/>
      <c r="UBO153" s="383"/>
      <c r="UBP153" s="383"/>
      <c r="UBQ153" s="383"/>
      <c r="UBR153" s="383"/>
      <c r="UBS153" s="383"/>
      <c r="UBT153" s="383"/>
      <c r="UBU153" s="383"/>
      <c r="UBV153" s="383"/>
      <c r="UBW153" s="383"/>
      <c r="UBX153" s="383"/>
      <c r="UBY153" s="383"/>
      <c r="UBZ153" s="383"/>
      <c r="UCA153" s="383"/>
      <c r="UCB153" s="383"/>
      <c r="UCC153" s="383"/>
      <c r="UCD153" s="383"/>
      <c r="UCE153" s="383"/>
      <c r="UCF153" s="383"/>
      <c r="UCG153" s="383"/>
      <c r="UCH153" s="383"/>
      <c r="UCI153" s="383"/>
      <c r="UCJ153" s="383"/>
      <c r="UCK153" s="383"/>
      <c r="UCL153" s="383"/>
      <c r="UCM153" s="383"/>
      <c r="UCN153" s="383"/>
      <c r="UCO153" s="383"/>
      <c r="UCP153" s="383"/>
      <c r="UCQ153" s="383"/>
      <c r="UCR153" s="383"/>
      <c r="UCS153" s="383"/>
      <c r="UCT153" s="383"/>
      <c r="UCU153" s="383"/>
      <c r="UCV153" s="383"/>
      <c r="UCW153" s="383"/>
      <c r="UCX153" s="383"/>
      <c r="UCY153" s="383"/>
      <c r="UCZ153" s="383"/>
      <c r="UDA153" s="383"/>
      <c r="UDB153" s="383"/>
      <c r="UDC153" s="383"/>
      <c r="UDD153" s="383"/>
      <c r="UDE153" s="383"/>
      <c r="UDF153" s="383"/>
      <c r="UDG153" s="383"/>
      <c r="UDH153" s="383"/>
      <c r="UDI153" s="383"/>
      <c r="UDJ153" s="383"/>
      <c r="UDK153" s="383"/>
      <c r="UDL153" s="383"/>
      <c r="UDM153" s="383"/>
      <c r="UDN153" s="383"/>
      <c r="UDO153" s="383"/>
      <c r="UDP153" s="383"/>
      <c r="UDQ153" s="383"/>
      <c r="UDR153" s="383"/>
      <c r="UDS153" s="383"/>
      <c r="UDT153" s="383"/>
      <c r="UDU153" s="383"/>
      <c r="UDV153" s="383"/>
      <c r="UDW153" s="383"/>
      <c r="UDX153" s="383"/>
      <c r="UDY153" s="383"/>
      <c r="UDZ153" s="383"/>
      <c r="UEA153" s="383"/>
      <c r="UEB153" s="383"/>
      <c r="UEC153" s="383"/>
      <c r="UED153" s="383"/>
      <c r="UEE153" s="383"/>
      <c r="UEF153" s="383"/>
      <c r="UEG153" s="383"/>
      <c r="UEH153" s="383"/>
      <c r="UEI153" s="383"/>
      <c r="UEJ153" s="383"/>
      <c r="UEK153" s="383"/>
      <c r="UEL153" s="383"/>
      <c r="UEM153" s="383"/>
      <c r="UEN153" s="383"/>
      <c r="UEO153" s="383"/>
      <c r="UEP153" s="383"/>
      <c r="UEQ153" s="383"/>
      <c r="UER153" s="383"/>
      <c r="UES153" s="383"/>
      <c r="UET153" s="383"/>
      <c r="UEU153" s="383"/>
      <c r="UEV153" s="383"/>
      <c r="UEW153" s="383"/>
      <c r="UEX153" s="383"/>
      <c r="UEY153" s="383"/>
      <c r="UEZ153" s="383"/>
      <c r="UFA153" s="383"/>
      <c r="UFB153" s="383"/>
      <c r="UFC153" s="383"/>
      <c r="UFD153" s="383"/>
      <c r="UFE153" s="383"/>
      <c r="UFF153" s="383"/>
      <c r="UFG153" s="383"/>
      <c r="UFH153" s="383"/>
      <c r="UFI153" s="383"/>
      <c r="UFJ153" s="383"/>
      <c r="UFK153" s="383"/>
      <c r="UFL153" s="383"/>
      <c r="UFM153" s="383"/>
      <c r="UFN153" s="383"/>
      <c r="UFO153" s="383"/>
      <c r="UFP153" s="383"/>
      <c r="UFQ153" s="383"/>
      <c r="UFR153" s="383"/>
      <c r="UFS153" s="383"/>
      <c r="UFT153" s="383"/>
      <c r="UFU153" s="383"/>
      <c r="UFV153" s="383"/>
      <c r="UFW153" s="383"/>
      <c r="UFX153" s="383"/>
      <c r="UFY153" s="383"/>
      <c r="UFZ153" s="383"/>
      <c r="UGA153" s="383"/>
      <c r="UGB153" s="383"/>
      <c r="UGC153" s="383"/>
      <c r="UGD153" s="383"/>
      <c r="UGE153" s="383"/>
      <c r="UGF153" s="383"/>
      <c r="UGG153" s="383"/>
      <c r="UGH153" s="383"/>
      <c r="UGI153" s="383"/>
      <c r="UGJ153" s="383"/>
      <c r="UGK153" s="383"/>
      <c r="UGL153" s="383"/>
      <c r="UGM153" s="383"/>
      <c r="UGN153" s="383"/>
      <c r="UGO153" s="383"/>
      <c r="UGP153" s="383"/>
      <c r="UGQ153" s="383"/>
      <c r="UGR153" s="383"/>
      <c r="UGS153" s="383"/>
      <c r="UGT153" s="383"/>
      <c r="UGU153" s="383"/>
      <c r="UGV153" s="383"/>
      <c r="UGW153" s="383"/>
      <c r="UGX153" s="383"/>
      <c r="UGY153" s="383"/>
      <c r="UGZ153" s="383"/>
      <c r="UHA153" s="383"/>
      <c r="UHB153" s="383"/>
      <c r="UHC153" s="383"/>
      <c r="UHD153" s="383"/>
      <c r="UHE153" s="383"/>
      <c r="UHF153" s="383"/>
      <c r="UHG153" s="383"/>
      <c r="UHH153" s="383"/>
      <c r="UHI153" s="383"/>
      <c r="UHJ153" s="383"/>
      <c r="UHK153" s="383"/>
      <c r="UHL153" s="383"/>
      <c r="UHM153" s="383"/>
      <c r="UHN153" s="383"/>
      <c r="UHO153" s="383"/>
      <c r="UHP153" s="383"/>
      <c r="UHQ153" s="383"/>
      <c r="UHR153" s="383"/>
      <c r="UHS153" s="383"/>
      <c r="UHT153" s="383"/>
      <c r="UHU153" s="383"/>
      <c r="UHV153" s="383"/>
      <c r="UHW153" s="383"/>
      <c r="UHX153" s="383"/>
      <c r="UHY153" s="383"/>
      <c r="UHZ153" s="383"/>
      <c r="UIA153" s="383"/>
      <c r="UIB153" s="383"/>
      <c r="UIC153" s="383"/>
      <c r="UID153" s="383"/>
      <c r="UIE153" s="383"/>
      <c r="UIF153" s="383"/>
      <c r="UIG153" s="383"/>
      <c r="UIH153" s="383"/>
      <c r="UII153" s="383"/>
      <c r="UIJ153" s="383"/>
      <c r="UIK153" s="383"/>
      <c r="UIL153" s="383"/>
      <c r="UIM153" s="383"/>
      <c r="UIN153" s="383"/>
      <c r="UIO153" s="383"/>
      <c r="UIP153" s="383"/>
      <c r="UIQ153" s="383"/>
      <c r="UIR153" s="383"/>
      <c r="UIS153" s="383"/>
      <c r="UIT153" s="383"/>
      <c r="UIU153" s="383"/>
      <c r="UIV153" s="383"/>
      <c r="UIW153" s="383"/>
      <c r="UIX153" s="383"/>
      <c r="UIY153" s="383"/>
      <c r="UIZ153" s="383"/>
      <c r="UJA153" s="383"/>
      <c r="UJB153" s="383"/>
      <c r="UJC153" s="383"/>
      <c r="UJD153" s="383"/>
      <c r="UJE153" s="383"/>
      <c r="UJF153" s="383"/>
      <c r="UJG153" s="383"/>
      <c r="UJH153" s="383"/>
      <c r="UJI153" s="383"/>
      <c r="UJJ153" s="383"/>
      <c r="UJK153" s="383"/>
      <c r="UJL153" s="383"/>
      <c r="UJM153" s="383"/>
      <c r="UJN153" s="383"/>
      <c r="UJO153" s="383"/>
      <c r="UJP153" s="383"/>
      <c r="UJQ153" s="383"/>
      <c r="UJR153" s="383"/>
      <c r="UJS153" s="383"/>
      <c r="UJT153" s="383"/>
      <c r="UJU153" s="383"/>
      <c r="UJV153" s="383"/>
      <c r="UJW153" s="383"/>
      <c r="UJX153" s="383"/>
      <c r="UJY153" s="383"/>
      <c r="UJZ153" s="383"/>
      <c r="UKA153" s="383"/>
      <c r="UKB153" s="383"/>
      <c r="UKC153" s="383"/>
      <c r="UKD153" s="383"/>
      <c r="UKE153" s="383"/>
      <c r="UKF153" s="383"/>
      <c r="UKG153" s="383"/>
      <c r="UKH153" s="383"/>
      <c r="UKI153" s="383"/>
      <c r="UKJ153" s="383"/>
      <c r="UKK153" s="383"/>
      <c r="UKL153" s="383"/>
      <c r="UKM153" s="383"/>
      <c r="UKN153" s="383"/>
      <c r="UKO153" s="383"/>
      <c r="UKP153" s="383"/>
      <c r="UKQ153" s="383"/>
      <c r="UKR153" s="383"/>
      <c r="UKS153" s="383"/>
      <c r="UKT153" s="383"/>
      <c r="UKU153" s="383"/>
      <c r="UKV153" s="383"/>
      <c r="UKW153" s="383"/>
      <c r="UKX153" s="383"/>
      <c r="UKY153" s="383"/>
      <c r="UKZ153" s="383"/>
      <c r="ULA153" s="383"/>
      <c r="ULB153" s="383"/>
      <c r="ULC153" s="383"/>
      <c r="ULD153" s="383"/>
      <c r="ULE153" s="383"/>
      <c r="ULF153" s="383"/>
      <c r="ULG153" s="383"/>
      <c r="ULH153" s="383"/>
      <c r="ULI153" s="383"/>
      <c r="ULJ153" s="383"/>
      <c r="ULK153" s="383"/>
      <c r="ULL153" s="383"/>
      <c r="ULM153" s="383"/>
      <c r="ULN153" s="383"/>
      <c r="ULO153" s="383"/>
      <c r="ULP153" s="383"/>
      <c r="ULQ153" s="383"/>
      <c r="ULR153" s="383"/>
      <c r="ULS153" s="383"/>
      <c r="ULT153" s="383"/>
      <c r="ULU153" s="383"/>
      <c r="ULV153" s="383"/>
      <c r="ULW153" s="383"/>
      <c r="ULX153" s="383"/>
      <c r="ULY153" s="383"/>
      <c r="ULZ153" s="383"/>
      <c r="UMA153" s="383"/>
      <c r="UMB153" s="383"/>
      <c r="UMC153" s="383"/>
      <c r="UMD153" s="383"/>
      <c r="UME153" s="383"/>
      <c r="UMF153" s="383"/>
      <c r="UMG153" s="383"/>
      <c r="UMH153" s="383"/>
      <c r="UMI153" s="383"/>
      <c r="UMJ153" s="383"/>
      <c r="UMK153" s="383"/>
      <c r="UML153" s="383"/>
      <c r="UMM153" s="383"/>
      <c r="UMN153" s="383"/>
      <c r="UMO153" s="383"/>
      <c r="UMP153" s="383"/>
      <c r="UMQ153" s="383"/>
      <c r="UMR153" s="383"/>
      <c r="UMS153" s="383"/>
      <c r="UMT153" s="383"/>
      <c r="UMU153" s="383"/>
      <c r="UMV153" s="383"/>
      <c r="UMW153" s="383"/>
      <c r="UMX153" s="383"/>
      <c r="UMY153" s="383"/>
      <c r="UMZ153" s="383"/>
      <c r="UNA153" s="383"/>
      <c r="UNB153" s="383"/>
      <c r="UNC153" s="383"/>
      <c r="UND153" s="383"/>
      <c r="UNE153" s="383"/>
      <c r="UNF153" s="383"/>
      <c r="UNG153" s="383"/>
      <c r="UNH153" s="383"/>
      <c r="UNI153" s="383"/>
      <c r="UNJ153" s="383"/>
      <c r="UNK153" s="383"/>
      <c r="UNL153" s="383"/>
      <c r="UNM153" s="383"/>
      <c r="UNN153" s="383"/>
      <c r="UNO153" s="383"/>
      <c r="UNP153" s="383"/>
      <c r="UNQ153" s="383"/>
      <c r="UNR153" s="383"/>
      <c r="UNS153" s="383"/>
      <c r="UNT153" s="383"/>
      <c r="UNU153" s="383"/>
      <c r="UNV153" s="383"/>
      <c r="UNW153" s="383"/>
      <c r="UNX153" s="383"/>
      <c r="UNY153" s="383"/>
      <c r="UNZ153" s="383"/>
      <c r="UOA153" s="383"/>
      <c r="UOB153" s="383"/>
      <c r="UOC153" s="383"/>
      <c r="UOD153" s="383"/>
      <c r="UOE153" s="383"/>
      <c r="UOF153" s="383"/>
      <c r="UOG153" s="383"/>
      <c r="UOH153" s="383"/>
      <c r="UOI153" s="383"/>
      <c r="UOJ153" s="383"/>
      <c r="UOK153" s="383"/>
      <c r="UOL153" s="383"/>
      <c r="UOM153" s="383"/>
      <c r="UON153" s="383"/>
      <c r="UOO153" s="383"/>
      <c r="UOP153" s="383"/>
      <c r="UOQ153" s="383"/>
      <c r="UOR153" s="383"/>
      <c r="UOS153" s="383"/>
      <c r="UOT153" s="383"/>
      <c r="UOU153" s="383"/>
      <c r="UOV153" s="383"/>
      <c r="UOW153" s="383"/>
      <c r="UOX153" s="383"/>
      <c r="UOY153" s="383"/>
      <c r="UOZ153" s="383"/>
      <c r="UPA153" s="383"/>
      <c r="UPB153" s="383"/>
      <c r="UPC153" s="383"/>
      <c r="UPD153" s="383"/>
      <c r="UPE153" s="383"/>
      <c r="UPF153" s="383"/>
      <c r="UPG153" s="383"/>
      <c r="UPH153" s="383"/>
      <c r="UPI153" s="383"/>
      <c r="UPJ153" s="383"/>
      <c r="UPK153" s="383"/>
      <c r="UPL153" s="383"/>
      <c r="UPM153" s="383"/>
      <c r="UPN153" s="383"/>
      <c r="UPO153" s="383"/>
      <c r="UPP153" s="383"/>
      <c r="UPQ153" s="383"/>
      <c r="UPR153" s="383"/>
      <c r="UPS153" s="383"/>
      <c r="UPT153" s="383"/>
      <c r="UPU153" s="383"/>
      <c r="UPV153" s="383"/>
      <c r="UPW153" s="383"/>
      <c r="UPX153" s="383"/>
      <c r="UPY153" s="383"/>
      <c r="UPZ153" s="383"/>
      <c r="UQA153" s="383"/>
      <c r="UQB153" s="383"/>
      <c r="UQC153" s="383"/>
      <c r="UQD153" s="383"/>
      <c r="UQE153" s="383"/>
      <c r="UQF153" s="383"/>
      <c r="UQG153" s="383"/>
      <c r="UQH153" s="383"/>
      <c r="UQI153" s="383"/>
      <c r="UQJ153" s="383"/>
      <c r="UQK153" s="383"/>
      <c r="UQL153" s="383"/>
      <c r="UQM153" s="383"/>
      <c r="UQN153" s="383"/>
      <c r="UQO153" s="383"/>
      <c r="UQP153" s="383"/>
      <c r="UQQ153" s="383"/>
      <c r="UQR153" s="383"/>
      <c r="UQS153" s="383"/>
      <c r="UQT153" s="383"/>
      <c r="UQU153" s="383"/>
      <c r="UQV153" s="383"/>
      <c r="UQW153" s="383"/>
      <c r="UQX153" s="383"/>
      <c r="UQY153" s="383"/>
      <c r="UQZ153" s="383"/>
      <c r="URA153" s="383"/>
      <c r="URB153" s="383"/>
      <c r="URC153" s="383"/>
      <c r="URD153" s="383"/>
      <c r="URE153" s="383"/>
      <c r="URF153" s="383"/>
      <c r="URG153" s="383"/>
      <c r="URH153" s="383"/>
      <c r="URI153" s="383"/>
      <c r="URJ153" s="383"/>
      <c r="URK153" s="383"/>
      <c r="URL153" s="383"/>
      <c r="URM153" s="383"/>
      <c r="URN153" s="383"/>
      <c r="URO153" s="383"/>
      <c r="URP153" s="383"/>
      <c r="URQ153" s="383"/>
      <c r="URR153" s="383"/>
      <c r="URS153" s="383"/>
      <c r="URT153" s="383"/>
      <c r="URU153" s="383"/>
      <c r="URV153" s="383"/>
      <c r="URW153" s="383"/>
      <c r="URX153" s="383"/>
      <c r="URY153" s="383"/>
      <c r="URZ153" s="383"/>
      <c r="USA153" s="383"/>
      <c r="USB153" s="383"/>
      <c r="USC153" s="383"/>
      <c r="USD153" s="383"/>
      <c r="USE153" s="383"/>
      <c r="USF153" s="383"/>
      <c r="USG153" s="383"/>
      <c r="USH153" s="383"/>
      <c r="USI153" s="383"/>
      <c r="USJ153" s="383"/>
      <c r="USK153" s="383"/>
      <c r="USL153" s="383"/>
      <c r="USM153" s="383"/>
      <c r="USN153" s="383"/>
      <c r="USO153" s="383"/>
      <c r="USP153" s="383"/>
      <c r="USQ153" s="383"/>
      <c r="USR153" s="383"/>
      <c r="USS153" s="383"/>
      <c r="UST153" s="383"/>
      <c r="USU153" s="383"/>
      <c r="USV153" s="383"/>
      <c r="USW153" s="383"/>
      <c r="USX153" s="383"/>
      <c r="USY153" s="383"/>
      <c r="USZ153" s="383"/>
      <c r="UTA153" s="383"/>
      <c r="UTB153" s="383"/>
      <c r="UTC153" s="383"/>
      <c r="UTD153" s="383"/>
      <c r="UTE153" s="383"/>
      <c r="UTF153" s="383"/>
      <c r="UTG153" s="383"/>
      <c r="UTH153" s="383"/>
      <c r="UTI153" s="383"/>
      <c r="UTJ153" s="383"/>
      <c r="UTK153" s="383"/>
      <c r="UTL153" s="383"/>
      <c r="UTM153" s="383"/>
      <c r="UTN153" s="383"/>
      <c r="UTO153" s="383"/>
      <c r="UTP153" s="383"/>
      <c r="UTQ153" s="383"/>
      <c r="UTR153" s="383"/>
      <c r="UTS153" s="383"/>
      <c r="UTT153" s="383"/>
      <c r="UTU153" s="383"/>
      <c r="UTV153" s="383"/>
      <c r="UTW153" s="383"/>
      <c r="UTX153" s="383"/>
      <c r="UTY153" s="383"/>
      <c r="UTZ153" s="383"/>
      <c r="UUA153" s="383"/>
      <c r="UUB153" s="383"/>
      <c r="UUC153" s="383"/>
      <c r="UUD153" s="383"/>
      <c r="UUE153" s="383"/>
      <c r="UUF153" s="383"/>
      <c r="UUG153" s="383"/>
      <c r="UUH153" s="383"/>
      <c r="UUI153" s="383"/>
      <c r="UUJ153" s="383"/>
      <c r="UUK153" s="383"/>
      <c r="UUL153" s="383"/>
      <c r="UUM153" s="383"/>
      <c r="UUN153" s="383"/>
      <c r="UUO153" s="383"/>
      <c r="UUP153" s="383"/>
      <c r="UUQ153" s="383"/>
      <c r="UUR153" s="383"/>
      <c r="UUS153" s="383"/>
      <c r="UUT153" s="383"/>
      <c r="UUU153" s="383"/>
      <c r="UUV153" s="383"/>
      <c r="UUW153" s="383"/>
      <c r="UUX153" s="383"/>
      <c r="UUY153" s="383"/>
      <c r="UUZ153" s="383"/>
      <c r="UVA153" s="383"/>
      <c r="UVB153" s="383"/>
      <c r="UVC153" s="383"/>
      <c r="UVD153" s="383"/>
      <c r="UVE153" s="383"/>
      <c r="UVF153" s="383"/>
      <c r="UVG153" s="383"/>
      <c r="UVH153" s="383"/>
      <c r="UVI153" s="383"/>
      <c r="UVJ153" s="383"/>
      <c r="UVK153" s="383"/>
      <c r="UVL153" s="383"/>
      <c r="UVM153" s="383"/>
      <c r="UVN153" s="383"/>
      <c r="UVO153" s="383"/>
      <c r="UVP153" s="383"/>
      <c r="UVQ153" s="383"/>
      <c r="UVR153" s="383"/>
      <c r="UVS153" s="383"/>
      <c r="UVT153" s="383"/>
      <c r="UVU153" s="383"/>
      <c r="UVV153" s="383"/>
      <c r="UVW153" s="383"/>
      <c r="UVX153" s="383"/>
      <c r="UVY153" s="383"/>
      <c r="UVZ153" s="383"/>
      <c r="UWA153" s="383"/>
      <c r="UWB153" s="383"/>
      <c r="UWC153" s="383"/>
      <c r="UWD153" s="383"/>
      <c r="UWE153" s="383"/>
      <c r="UWF153" s="383"/>
      <c r="UWG153" s="383"/>
      <c r="UWH153" s="383"/>
      <c r="UWI153" s="383"/>
      <c r="UWJ153" s="383"/>
      <c r="UWK153" s="383"/>
      <c r="UWL153" s="383"/>
      <c r="UWM153" s="383"/>
      <c r="UWN153" s="383"/>
      <c r="UWO153" s="383"/>
      <c r="UWP153" s="383"/>
      <c r="UWQ153" s="383"/>
      <c r="UWR153" s="383"/>
      <c r="UWS153" s="383"/>
      <c r="UWT153" s="383"/>
      <c r="UWU153" s="383"/>
      <c r="UWV153" s="383"/>
      <c r="UWW153" s="383"/>
      <c r="UWX153" s="383"/>
      <c r="UWY153" s="383"/>
      <c r="UWZ153" s="383"/>
      <c r="UXA153" s="383"/>
      <c r="UXB153" s="383"/>
      <c r="UXC153" s="383"/>
      <c r="UXD153" s="383"/>
      <c r="UXE153" s="383"/>
      <c r="UXF153" s="383"/>
      <c r="UXG153" s="383"/>
      <c r="UXH153" s="383"/>
      <c r="UXI153" s="383"/>
      <c r="UXJ153" s="383"/>
      <c r="UXK153" s="383"/>
      <c r="UXL153" s="383"/>
      <c r="UXM153" s="383"/>
      <c r="UXN153" s="383"/>
      <c r="UXO153" s="383"/>
      <c r="UXP153" s="383"/>
      <c r="UXQ153" s="383"/>
      <c r="UXR153" s="383"/>
      <c r="UXS153" s="383"/>
      <c r="UXT153" s="383"/>
      <c r="UXU153" s="383"/>
      <c r="UXV153" s="383"/>
      <c r="UXW153" s="383"/>
      <c r="UXX153" s="383"/>
      <c r="UXY153" s="383"/>
      <c r="UXZ153" s="383"/>
      <c r="UYA153" s="383"/>
      <c r="UYB153" s="383"/>
      <c r="UYC153" s="383"/>
      <c r="UYD153" s="383"/>
      <c r="UYE153" s="383"/>
      <c r="UYF153" s="383"/>
      <c r="UYG153" s="383"/>
      <c r="UYH153" s="383"/>
      <c r="UYI153" s="383"/>
      <c r="UYJ153" s="383"/>
      <c r="UYK153" s="383"/>
      <c r="UYL153" s="383"/>
      <c r="UYM153" s="383"/>
      <c r="UYN153" s="383"/>
      <c r="UYO153" s="383"/>
      <c r="UYP153" s="383"/>
      <c r="UYQ153" s="383"/>
      <c r="UYR153" s="383"/>
      <c r="UYS153" s="383"/>
      <c r="UYT153" s="383"/>
      <c r="UYU153" s="383"/>
      <c r="UYV153" s="383"/>
      <c r="UYW153" s="383"/>
      <c r="UYX153" s="383"/>
      <c r="UYY153" s="383"/>
      <c r="UYZ153" s="383"/>
      <c r="UZA153" s="383"/>
      <c r="UZB153" s="383"/>
      <c r="UZC153" s="383"/>
      <c r="UZD153" s="383"/>
      <c r="UZE153" s="383"/>
      <c r="UZF153" s="383"/>
      <c r="UZG153" s="383"/>
      <c r="UZH153" s="383"/>
      <c r="UZI153" s="383"/>
      <c r="UZJ153" s="383"/>
      <c r="UZK153" s="383"/>
      <c r="UZL153" s="383"/>
      <c r="UZM153" s="383"/>
      <c r="UZN153" s="383"/>
      <c r="UZO153" s="383"/>
      <c r="UZP153" s="383"/>
      <c r="UZQ153" s="383"/>
      <c r="UZR153" s="383"/>
      <c r="UZS153" s="383"/>
      <c r="UZT153" s="383"/>
      <c r="UZU153" s="383"/>
      <c r="UZV153" s="383"/>
      <c r="UZW153" s="383"/>
      <c r="UZX153" s="383"/>
      <c r="UZY153" s="383"/>
      <c r="UZZ153" s="383"/>
      <c r="VAA153" s="383"/>
      <c r="VAB153" s="383"/>
      <c r="VAC153" s="383"/>
      <c r="VAD153" s="383"/>
      <c r="VAE153" s="383"/>
      <c r="VAF153" s="383"/>
      <c r="VAG153" s="383"/>
      <c r="VAH153" s="383"/>
      <c r="VAI153" s="383"/>
      <c r="VAJ153" s="383"/>
      <c r="VAK153" s="383"/>
      <c r="VAL153" s="383"/>
      <c r="VAM153" s="383"/>
      <c r="VAN153" s="383"/>
      <c r="VAO153" s="383"/>
      <c r="VAP153" s="383"/>
      <c r="VAQ153" s="383"/>
      <c r="VAR153" s="383"/>
      <c r="VAS153" s="383"/>
      <c r="VAT153" s="383"/>
      <c r="VAU153" s="383"/>
      <c r="VAV153" s="383"/>
      <c r="VAW153" s="383"/>
      <c r="VAX153" s="383"/>
      <c r="VAY153" s="383"/>
      <c r="VAZ153" s="383"/>
      <c r="VBA153" s="383"/>
      <c r="VBB153" s="383"/>
      <c r="VBC153" s="383"/>
      <c r="VBD153" s="383"/>
      <c r="VBE153" s="383"/>
      <c r="VBF153" s="383"/>
      <c r="VBG153" s="383"/>
      <c r="VBH153" s="383"/>
      <c r="VBI153" s="383"/>
      <c r="VBJ153" s="383"/>
      <c r="VBK153" s="383"/>
      <c r="VBL153" s="383"/>
      <c r="VBM153" s="383"/>
      <c r="VBN153" s="383"/>
      <c r="VBO153" s="383"/>
      <c r="VBP153" s="383"/>
      <c r="VBQ153" s="383"/>
      <c r="VBR153" s="383"/>
      <c r="VBS153" s="383"/>
      <c r="VBT153" s="383"/>
      <c r="VBU153" s="383"/>
      <c r="VBV153" s="383"/>
      <c r="VBW153" s="383"/>
      <c r="VBX153" s="383"/>
      <c r="VBY153" s="383"/>
      <c r="VBZ153" s="383"/>
      <c r="VCA153" s="383"/>
      <c r="VCB153" s="383"/>
      <c r="VCC153" s="383"/>
      <c r="VCD153" s="383"/>
      <c r="VCE153" s="383"/>
      <c r="VCF153" s="383"/>
      <c r="VCG153" s="383"/>
      <c r="VCH153" s="383"/>
      <c r="VCI153" s="383"/>
      <c r="VCJ153" s="383"/>
      <c r="VCK153" s="383"/>
      <c r="VCL153" s="383"/>
      <c r="VCM153" s="383"/>
      <c r="VCN153" s="383"/>
      <c r="VCO153" s="383"/>
      <c r="VCP153" s="383"/>
      <c r="VCQ153" s="383"/>
      <c r="VCR153" s="383"/>
      <c r="VCS153" s="383"/>
      <c r="VCT153" s="383"/>
      <c r="VCU153" s="383"/>
      <c r="VCV153" s="383"/>
      <c r="VCW153" s="383"/>
      <c r="VCX153" s="383"/>
      <c r="VCY153" s="383"/>
      <c r="VCZ153" s="383"/>
      <c r="VDA153" s="383"/>
      <c r="VDB153" s="383"/>
      <c r="VDC153" s="383"/>
      <c r="VDD153" s="383"/>
      <c r="VDE153" s="383"/>
      <c r="VDF153" s="383"/>
      <c r="VDG153" s="383"/>
      <c r="VDH153" s="383"/>
      <c r="VDI153" s="383"/>
      <c r="VDJ153" s="383"/>
      <c r="VDK153" s="383"/>
      <c r="VDL153" s="383"/>
      <c r="VDM153" s="383"/>
      <c r="VDN153" s="383"/>
      <c r="VDO153" s="383"/>
      <c r="VDP153" s="383"/>
      <c r="VDQ153" s="383"/>
      <c r="VDR153" s="383"/>
      <c r="VDS153" s="383"/>
      <c r="VDT153" s="383"/>
      <c r="VDU153" s="383"/>
      <c r="VDV153" s="383"/>
      <c r="VDW153" s="383"/>
      <c r="VDX153" s="383"/>
      <c r="VDY153" s="383"/>
      <c r="VDZ153" s="383"/>
      <c r="VEA153" s="383"/>
      <c r="VEB153" s="383"/>
      <c r="VEC153" s="383"/>
      <c r="VED153" s="383"/>
      <c r="VEE153" s="383"/>
      <c r="VEF153" s="383"/>
      <c r="VEG153" s="383"/>
      <c r="VEH153" s="383"/>
      <c r="VEI153" s="383"/>
      <c r="VEJ153" s="383"/>
      <c r="VEK153" s="383"/>
      <c r="VEL153" s="383"/>
      <c r="VEM153" s="383"/>
      <c r="VEN153" s="383"/>
      <c r="VEO153" s="383"/>
      <c r="VEP153" s="383"/>
      <c r="VEQ153" s="383"/>
      <c r="VER153" s="383"/>
      <c r="VES153" s="383"/>
      <c r="VET153" s="383"/>
      <c r="VEU153" s="383"/>
      <c r="VEV153" s="383"/>
      <c r="VEW153" s="383"/>
      <c r="VEX153" s="383"/>
      <c r="VEY153" s="383"/>
      <c r="VEZ153" s="383"/>
      <c r="VFA153" s="383"/>
      <c r="VFB153" s="383"/>
      <c r="VFC153" s="383"/>
      <c r="VFD153" s="383"/>
      <c r="VFE153" s="383"/>
      <c r="VFF153" s="383"/>
      <c r="VFG153" s="383"/>
      <c r="VFH153" s="383"/>
      <c r="VFI153" s="383"/>
      <c r="VFJ153" s="383"/>
      <c r="VFK153" s="383"/>
      <c r="VFL153" s="383"/>
      <c r="VFM153" s="383"/>
      <c r="VFN153" s="383"/>
      <c r="VFO153" s="383"/>
      <c r="VFP153" s="383"/>
      <c r="VFQ153" s="383"/>
      <c r="VFR153" s="383"/>
      <c r="VFS153" s="383"/>
      <c r="VFT153" s="383"/>
      <c r="VFU153" s="383"/>
      <c r="VFV153" s="383"/>
      <c r="VFW153" s="383"/>
      <c r="VFX153" s="383"/>
      <c r="VFY153" s="383"/>
      <c r="VFZ153" s="383"/>
      <c r="VGA153" s="383"/>
      <c r="VGB153" s="383"/>
      <c r="VGC153" s="383"/>
      <c r="VGD153" s="383"/>
      <c r="VGE153" s="383"/>
      <c r="VGF153" s="383"/>
      <c r="VGG153" s="383"/>
      <c r="VGH153" s="383"/>
      <c r="VGI153" s="383"/>
      <c r="VGJ153" s="383"/>
      <c r="VGK153" s="383"/>
      <c r="VGL153" s="383"/>
      <c r="VGM153" s="383"/>
      <c r="VGN153" s="383"/>
      <c r="VGO153" s="383"/>
      <c r="VGP153" s="383"/>
      <c r="VGQ153" s="383"/>
      <c r="VGR153" s="383"/>
      <c r="VGS153" s="383"/>
      <c r="VGT153" s="383"/>
      <c r="VGU153" s="383"/>
      <c r="VGV153" s="383"/>
      <c r="VGW153" s="383"/>
      <c r="VGX153" s="383"/>
      <c r="VGY153" s="383"/>
      <c r="VGZ153" s="383"/>
      <c r="VHA153" s="383"/>
      <c r="VHB153" s="383"/>
      <c r="VHC153" s="383"/>
      <c r="VHD153" s="383"/>
      <c r="VHE153" s="383"/>
      <c r="VHF153" s="383"/>
      <c r="VHG153" s="383"/>
      <c r="VHH153" s="383"/>
      <c r="VHI153" s="383"/>
      <c r="VHJ153" s="383"/>
      <c r="VHK153" s="383"/>
      <c r="VHL153" s="383"/>
      <c r="VHM153" s="383"/>
      <c r="VHN153" s="383"/>
      <c r="VHO153" s="383"/>
      <c r="VHP153" s="383"/>
      <c r="VHQ153" s="383"/>
      <c r="VHR153" s="383"/>
      <c r="VHS153" s="383"/>
      <c r="VHT153" s="383"/>
      <c r="VHU153" s="383"/>
      <c r="VHV153" s="383"/>
      <c r="VHW153" s="383"/>
      <c r="VHX153" s="383"/>
      <c r="VHY153" s="383"/>
      <c r="VHZ153" s="383"/>
      <c r="VIA153" s="383"/>
      <c r="VIB153" s="383"/>
      <c r="VIC153" s="383"/>
      <c r="VID153" s="383"/>
      <c r="VIE153" s="383"/>
      <c r="VIF153" s="383"/>
      <c r="VIG153" s="383"/>
      <c r="VIH153" s="383"/>
      <c r="VII153" s="383"/>
      <c r="VIJ153" s="383"/>
      <c r="VIK153" s="383"/>
      <c r="VIL153" s="383"/>
      <c r="VIM153" s="383"/>
      <c r="VIN153" s="383"/>
      <c r="VIO153" s="383"/>
      <c r="VIP153" s="383"/>
      <c r="VIQ153" s="383"/>
      <c r="VIR153" s="383"/>
      <c r="VIS153" s="383"/>
      <c r="VIT153" s="383"/>
      <c r="VIU153" s="383"/>
      <c r="VIV153" s="383"/>
      <c r="VIW153" s="383"/>
      <c r="VIX153" s="383"/>
      <c r="VIY153" s="383"/>
      <c r="VIZ153" s="383"/>
      <c r="VJA153" s="383"/>
      <c r="VJB153" s="383"/>
      <c r="VJC153" s="383"/>
      <c r="VJD153" s="383"/>
      <c r="VJE153" s="383"/>
      <c r="VJF153" s="383"/>
      <c r="VJG153" s="383"/>
      <c r="VJH153" s="383"/>
      <c r="VJI153" s="383"/>
      <c r="VJJ153" s="383"/>
      <c r="VJK153" s="383"/>
      <c r="VJL153" s="383"/>
      <c r="VJM153" s="383"/>
      <c r="VJN153" s="383"/>
      <c r="VJO153" s="383"/>
      <c r="VJP153" s="383"/>
      <c r="VJQ153" s="383"/>
      <c r="VJR153" s="383"/>
      <c r="VJS153" s="383"/>
      <c r="VJT153" s="383"/>
      <c r="VJU153" s="383"/>
      <c r="VJV153" s="383"/>
      <c r="VJW153" s="383"/>
      <c r="VJX153" s="383"/>
      <c r="VJY153" s="383"/>
      <c r="VJZ153" s="383"/>
      <c r="VKA153" s="383"/>
      <c r="VKB153" s="383"/>
      <c r="VKC153" s="383"/>
      <c r="VKD153" s="383"/>
      <c r="VKE153" s="383"/>
      <c r="VKF153" s="383"/>
      <c r="VKG153" s="383"/>
      <c r="VKH153" s="383"/>
      <c r="VKI153" s="383"/>
      <c r="VKJ153" s="383"/>
      <c r="VKK153" s="383"/>
      <c r="VKL153" s="383"/>
      <c r="VKM153" s="383"/>
      <c r="VKN153" s="383"/>
      <c r="VKO153" s="383"/>
      <c r="VKP153" s="383"/>
      <c r="VKQ153" s="383"/>
      <c r="VKR153" s="383"/>
      <c r="VKS153" s="383"/>
      <c r="VKT153" s="383"/>
      <c r="VKU153" s="383"/>
      <c r="VKV153" s="383"/>
      <c r="VKW153" s="383"/>
      <c r="VKX153" s="383"/>
      <c r="VKY153" s="383"/>
      <c r="VKZ153" s="383"/>
      <c r="VLA153" s="383"/>
      <c r="VLB153" s="383"/>
      <c r="VLC153" s="383"/>
      <c r="VLD153" s="383"/>
      <c r="VLE153" s="383"/>
      <c r="VLF153" s="383"/>
      <c r="VLG153" s="383"/>
      <c r="VLH153" s="383"/>
      <c r="VLI153" s="383"/>
      <c r="VLJ153" s="383"/>
      <c r="VLK153" s="383"/>
      <c r="VLL153" s="383"/>
      <c r="VLM153" s="383"/>
      <c r="VLN153" s="383"/>
      <c r="VLO153" s="383"/>
      <c r="VLP153" s="383"/>
      <c r="VLQ153" s="383"/>
      <c r="VLR153" s="383"/>
      <c r="VLS153" s="383"/>
      <c r="VLT153" s="383"/>
      <c r="VLU153" s="383"/>
      <c r="VLV153" s="383"/>
      <c r="VLW153" s="383"/>
      <c r="VLX153" s="383"/>
      <c r="VLY153" s="383"/>
      <c r="VLZ153" s="383"/>
      <c r="VMA153" s="383"/>
      <c r="VMB153" s="383"/>
      <c r="VMC153" s="383"/>
      <c r="VMD153" s="383"/>
      <c r="VME153" s="383"/>
      <c r="VMF153" s="383"/>
      <c r="VMG153" s="383"/>
      <c r="VMH153" s="383"/>
      <c r="VMI153" s="383"/>
      <c r="VMJ153" s="383"/>
      <c r="VMK153" s="383"/>
      <c r="VML153" s="383"/>
      <c r="VMM153" s="383"/>
      <c r="VMN153" s="383"/>
      <c r="VMO153" s="383"/>
      <c r="VMP153" s="383"/>
      <c r="VMQ153" s="383"/>
      <c r="VMR153" s="383"/>
      <c r="VMS153" s="383"/>
      <c r="VMT153" s="383"/>
      <c r="VMU153" s="383"/>
      <c r="VMV153" s="383"/>
      <c r="VMW153" s="383"/>
      <c r="VMX153" s="383"/>
      <c r="VMY153" s="383"/>
      <c r="VMZ153" s="383"/>
      <c r="VNA153" s="383"/>
      <c r="VNB153" s="383"/>
      <c r="VNC153" s="383"/>
      <c r="VND153" s="383"/>
      <c r="VNE153" s="383"/>
      <c r="VNF153" s="383"/>
      <c r="VNG153" s="383"/>
      <c r="VNH153" s="383"/>
      <c r="VNI153" s="383"/>
      <c r="VNJ153" s="383"/>
      <c r="VNK153" s="383"/>
      <c r="VNL153" s="383"/>
      <c r="VNM153" s="383"/>
      <c r="VNN153" s="383"/>
      <c r="VNO153" s="383"/>
      <c r="VNP153" s="383"/>
      <c r="VNQ153" s="383"/>
      <c r="VNR153" s="383"/>
      <c r="VNS153" s="383"/>
      <c r="VNT153" s="383"/>
      <c r="VNU153" s="383"/>
      <c r="VNV153" s="383"/>
      <c r="VNW153" s="383"/>
      <c r="VNX153" s="383"/>
      <c r="VNY153" s="383"/>
      <c r="VNZ153" s="383"/>
      <c r="VOA153" s="383"/>
      <c r="VOB153" s="383"/>
      <c r="VOC153" s="383"/>
      <c r="VOD153" s="383"/>
      <c r="VOE153" s="383"/>
      <c r="VOF153" s="383"/>
      <c r="VOG153" s="383"/>
      <c r="VOH153" s="383"/>
      <c r="VOI153" s="383"/>
      <c r="VOJ153" s="383"/>
      <c r="VOK153" s="383"/>
      <c r="VOL153" s="383"/>
      <c r="VOM153" s="383"/>
      <c r="VON153" s="383"/>
      <c r="VOO153" s="383"/>
      <c r="VOP153" s="383"/>
      <c r="VOQ153" s="383"/>
      <c r="VOR153" s="383"/>
      <c r="VOS153" s="383"/>
      <c r="VOT153" s="383"/>
      <c r="VOU153" s="383"/>
      <c r="VOV153" s="383"/>
      <c r="VOW153" s="383"/>
      <c r="VOX153" s="383"/>
      <c r="VOY153" s="383"/>
      <c r="VOZ153" s="383"/>
      <c r="VPA153" s="383"/>
      <c r="VPB153" s="383"/>
      <c r="VPC153" s="383"/>
      <c r="VPD153" s="383"/>
      <c r="VPE153" s="383"/>
      <c r="VPF153" s="383"/>
      <c r="VPG153" s="383"/>
      <c r="VPH153" s="383"/>
      <c r="VPI153" s="383"/>
      <c r="VPJ153" s="383"/>
      <c r="VPK153" s="383"/>
      <c r="VPL153" s="383"/>
      <c r="VPM153" s="383"/>
      <c r="VPN153" s="383"/>
      <c r="VPO153" s="383"/>
      <c r="VPP153" s="383"/>
      <c r="VPQ153" s="383"/>
      <c r="VPR153" s="383"/>
      <c r="VPS153" s="383"/>
      <c r="VPT153" s="383"/>
      <c r="VPU153" s="383"/>
      <c r="VPV153" s="383"/>
      <c r="VPW153" s="383"/>
      <c r="VPX153" s="383"/>
      <c r="VPY153" s="383"/>
      <c r="VPZ153" s="383"/>
      <c r="VQA153" s="383"/>
      <c r="VQB153" s="383"/>
      <c r="VQC153" s="383"/>
      <c r="VQD153" s="383"/>
      <c r="VQE153" s="383"/>
      <c r="VQF153" s="383"/>
      <c r="VQG153" s="383"/>
      <c r="VQH153" s="383"/>
      <c r="VQI153" s="383"/>
      <c r="VQJ153" s="383"/>
      <c r="VQK153" s="383"/>
      <c r="VQL153" s="383"/>
      <c r="VQM153" s="383"/>
      <c r="VQN153" s="383"/>
      <c r="VQO153" s="383"/>
      <c r="VQP153" s="383"/>
      <c r="VQQ153" s="383"/>
      <c r="VQR153" s="383"/>
      <c r="VQS153" s="383"/>
      <c r="VQT153" s="383"/>
      <c r="VQU153" s="383"/>
      <c r="VQV153" s="383"/>
      <c r="VQW153" s="383"/>
      <c r="VQX153" s="383"/>
      <c r="VQY153" s="383"/>
      <c r="VQZ153" s="383"/>
      <c r="VRA153" s="383"/>
      <c r="VRB153" s="383"/>
      <c r="VRC153" s="383"/>
      <c r="VRD153" s="383"/>
      <c r="VRE153" s="383"/>
      <c r="VRF153" s="383"/>
      <c r="VRG153" s="383"/>
      <c r="VRH153" s="383"/>
      <c r="VRI153" s="383"/>
      <c r="VRJ153" s="383"/>
      <c r="VRK153" s="383"/>
      <c r="VRL153" s="383"/>
      <c r="VRM153" s="383"/>
      <c r="VRN153" s="383"/>
      <c r="VRO153" s="383"/>
      <c r="VRP153" s="383"/>
      <c r="VRQ153" s="383"/>
      <c r="VRR153" s="383"/>
      <c r="VRS153" s="383"/>
      <c r="VRT153" s="383"/>
      <c r="VRU153" s="383"/>
      <c r="VRV153" s="383"/>
      <c r="VRW153" s="383"/>
      <c r="VRX153" s="383"/>
      <c r="VRY153" s="383"/>
      <c r="VRZ153" s="383"/>
      <c r="VSA153" s="383"/>
      <c r="VSB153" s="383"/>
      <c r="VSC153" s="383"/>
      <c r="VSD153" s="383"/>
      <c r="VSE153" s="383"/>
      <c r="VSF153" s="383"/>
      <c r="VSG153" s="383"/>
      <c r="VSH153" s="383"/>
      <c r="VSI153" s="383"/>
      <c r="VSJ153" s="383"/>
      <c r="VSK153" s="383"/>
      <c r="VSL153" s="383"/>
      <c r="VSM153" s="383"/>
      <c r="VSN153" s="383"/>
      <c r="VSO153" s="383"/>
      <c r="VSP153" s="383"/>
      <c r="VSQ153" s="383"/>
      <c r="VSR153" s="383"/>
      <c r="VSS153" s="383"/>
      <c r="VST153" s="383"/>
      <c r="VSU153" s="383"/>
      <c r="VSV153" s="383"/>
      <c r="VSW153" s="383"/>
      <c r="VSX153" s="383"/>
      <c r="VSY153" s="383"/>
      <c r="VSZ153" s="383"/>
      <c r="VTA153" s="383"/>
      <c r="VTB153" s="383"/>
      <c r="VTC153" s="383"/>
      <c r="VTD153" s="383"/>
      <c r="VTE153" s="383"/>
      <c r="VTF153" s="383"/>
      <c r="VTG153" s="383"/>
      <c r="VTH153" s="383"/>
      <c r="VTI153" s="383"/>
      <c r="VTJ153" s="383"/>
      <c r="VTK153" s="383"/>
      <c r="VTL153" s="383"/>
      <c r="VTM153" s="383"/>
      <c r="VTN153" s="383"/>
      <c r="VTO153" s="383"/>
      <c r="VTP153" s="383"/>
      <c r="VTQ153" s="383"/>
      <c r="VTR153" s="383"/>
      <c r="VTS153" s="383"/>
      <c r="VTT153" s="383"/>
      <c r="VTU153" s="383"/>
      <c r="VTV153" s="383"/>
      <c r="VTW153" s="383"/>
      <c r="VTX153" s="383"/>
      <c r="VTY153" s="383"/>
      <c r="VTZ153" s="383"/>
      <c r="VUA153" s="383"/>
      <c r="VUB153" s="383"/>
      <c r="VUC153" s="383"/>
      <c r="VUD153" s="383"/>
      <c r="VUE153" s="383"/>
      <c r="VUF153" s="383"/>
      <c r="VUG153" s="383"/>
      <c r="VUH153" s="383"/>
      <c r="VUI153" s="383"/>
      <c r="VUJ153" s="383"/>
      <c r="VUK153" s="383"/>
      <c r="VUL153" s="383"/>
      <c r="VUM153" s="383"/>
      <c r="VUN153" s="383"/>
      <c r="VUO153" s="383"/>
      <c r="VUP153" s="383"/>
      <c r="VUQ153" s="383"/>
      <c r="VUR153" s="383"/>
      <c r="VUS153" s="383"/>
      <c r="VUT153" s="383"/>
      <c r="VUU153" s="383"/>
      <c r="VUV153" s="383"/>
      <c r="VUW153" s="383"/>
      <c r="VUX153" s="383"/>
      <c r="VUY153" s="383"/>
      <c r="VUZ153" s="383"/>
      <c r="VVA153" s="383"/>
      <c r="VVB153" s="383"/>
      <c r="VVC153" s="383"/>
      <c r="VVD153" s="383"/>
      <c r="VVE153" s="383"/>
      <c r="VVF153" s="383"/>
      <c r="VVG153" s="383"/>
      <c r="VVH153" s="383"/>
      <c r="VVI153" s="383"/>
      <c r="VVJ153" s="383"/>
      <c r="VVK153" s="383"/>
      <c r="VVL153" s="383"/>
      <c r="VVM153" s="383"/>
      <c r="VVN153" s="383"/>
      <c r="VVO153" s="383"/>
      <c r="VVP153" s="383"/>
      <c r="VVQ153" s="383"/>
      <c r="VVR153" s="383"/>
      <c r="VVS153" s="383"/>
      <c r="VVT153" s="383"/>
      <c r="VVU153" s="383"/>
      <c r="VVV153" s="383"/>
      <c r="VVW153" s="383"/>
      <c r="VVX153" s="383"/>
      <c r="VVY153" s="383"/>
      <c r="VVZ153" s="383"/>
      <c r="VWA153" s="383"/>
      <c r="VWB153" s="383"/>
      <c r="VWC153" s="383"/>
      <c r="VWD153" s="383"/>
      <c r="VWE153" s="383"/>
      <c r="VWF153" s="383"/>
      <c r="VWG153" s="383"/>
      <c r="VWH153" s="383"/>
      <c r="VWI153" s="383"/>
      <c r="VWJ153" s="383"/>
      <c r="VWK153" s="383"/>
      <c r="VWL153" s="383"/>
      <c r="VWM153" s="383"/>
      <c r="VWN153" s="383"/>
      <c r="VWO153" s="383"/>
      <c r="VWP153" s="383"/>
      <c r="VWQ153" s="383"/>
      <c r="VWR153" s="383"/>
      <c r="VWS153" s="383"/>
      <c r="VWT153" s="383"/>
      <c r="VWU153" s="383"/>
      <c r="VWV153" s="383"/>
      <c r="VWW153" s="383"/>
      <c r="VWX153" s="383"/>
      <c r="VWY153" s="383"/>
      <c r="VWZ153" s="383"/>
      <c r="VXA153" s="383"/>
      <c r="VXB153" s="383"/>
      <c r="VXC153" s="383"/>
      <c r="VXD153" s="383"/>
      <c r="VXE153" s="383"/>
      <c r="VXF153" s="383"/>
      <c r="VXG153" s="383"/>
      <c r="VXH153" s="383"/>
      <c r="VXI153" s="383"/>
      <c r="VXJ153" s="383"/>
      <c r="VXK153" s="383"/>
      <c r="VXL153" s="383"/>
      <c r="VXM153" s="383"/>
      <c r="VXN153" s="383"/>
      <c r="VXO153" s="383"/>
      <c r="VXP153" s="383"/>
      <c r="VXQ153" s="383"/>
      <c r="VXR153" s="383"/>
      <c r="VXS153" s="383"/>
      <c r="VXT153" s="383"/>
      <c r="VXU153" s="383"/>
      <c r="VXV153" s="383"/>
      <c r="VXW153" s="383"/>
      <c r="VXX153" s="383"/>
      <c r="VXY153" s="383"/>
      <c r="VXZ153" s="383"/>
      <c r="VYA153" s="383"/>
      <c r="VYB153" s="383"/>
      <c r="VYC153" s="383"/>
      <c r="VYD153" s="383"/>
      <c r="VYE153" s="383"/>
      <c r="VYF153" s="383"/>
      <c r="VYG153" s="383"/>
      <c r="VYH153" s="383"/>
      <c r="VYI153" s="383"/>
      <c r="VYJ153" s="383"/>
      <c r="VYK153" s="383"/>
      <c r="VYL153" s="383"/>
      <c r="VYM153" s="383"/>
      <c r="VYN153" s="383"/>
      <c r="VYO153" s="383"/>
      <c r="VYP153" s="383"/>
      <c r="VYQ153" s="383"/>
      <c r="VYR153" s="383"/>
      <c r="VYS153" s="383"/>
      <c r="VYT153" s="383"/>
      <c r="VYU153" s="383"/>
      <c r="VYV153" s="383"/>
      <c r="VYW153" s="383"/>
      <c r="VYX153" s="383"/>
      <c r="VYY153" s="383"/>
      <c r="VYZ153" s="383"/>
      <c r="VZA153" s="383"/>
      <c r="VZB153" s="383"/>
      <c r="VZC153" s="383"/>
      <c r="VZD153" s="383"/>
      <c r="VZE153" s="383"/>
      <c r="VZF153" s="383"/>
      <c r="VZG153" s="383"/>
      <c r="VZH153" s="383"/>
      <c r="VZI153" s="383"/>
      <c r="VZJ153" s="383"/>
      <c r="VZK153" s="383"/>
      <c r="VZL153" s="383"/>
      <c r="VZM153" s="383"/>
      <c r="VZN153" s="383"/>
      <c r="VZO153" s="383"/>
      <c r="VZP153" s="383"/>
      <c r="VZQ153" s="383"/>
      <c r="VZR153" s="383"/>
      <c r="VZS153" s="383"/>
      <c r="VZT153" s="383"/>
      <c r="VZU153" s="383"/>
      <c r="VZV153" s="383"/>
      <c r="VZW153" s="383"/>
      <c r="VZX153" s="383"/>
      <c r="VZY153" s="383"/>
      <c r="VZZ153" s="383"/>
      <c r="WAA153" s="383"/>
      <c r="WAB153" s="383"/>
      <c r="WAC153" s="383"/>
      <c r="WAD153" s="383"/>
      <c r="WAE153" s="383"/>
      <c r="WAF153" s="383"/>
      <c r="WAG153" s="383"/>
      <c r="WAH153" s="383"/>
      <c r="WAI153" s="383"/>
      <c r="WAJ153" s="383"/>
      <c r="WAK153" s="383"/>
      <c r="WAL153" s="383"/>
      <c r="WAM153" s="383"/>
      <c r="WAN153" s="383"/>
      <c r="WAO153" s="383"/>
      <c r="WAP153" s="383"/>
      <c r="WAQ153" s="383"/>
      <c r="WAR153" s="383"/>
      <c r="WAS153" s="383"/>
      <c r="WAT153" s="383"/>
      <c r="WAU153" s="383"/>
      <c r="WAV153" s="383"/>
      <c r="WAW153" s="383"/>
      <c r="WAX153" s="383"/>
      <c r="WAY153" s="383"/>
      <c r="WAZ153" s="383"/>
      <c r="WBA153" s="383"/>
      <c r="WBB153" s="383"/>
      <c r="WBC153" s="383"/>
      <c r="WBD153" s="383"/>
      <c r="WBE153" s="383"/>
      <c r="WBF153" s="383"/>
      <c r="WBG153" s="383"/>
      <c r="WBH153" s="383"/>
      <c r="WBI153" s="383"/>
      <c r="WBJ153" s="383"/>
      <c r="WBK153" s="383"/>
      <c r="WBL153" s="383"/>
      <c r="WBM153" s="383"/>
      <c r="WBN153" s="383"/>
      <c r="WBO153" s="383"/>
      <c r="WBP153" s="383"/>
      <c r="WBQ153" s="383"/>
      <c r="WBR153" s="383"/>
      <c r="WBS153" s="383"/>
      <c r="WBT153" s="383"/>
      <c r="WBU153" s="383"/>
      <c r="WBV153" s="383"/>
      <c r="WBW153" s="383"/>
      <c r="WBX153" s="383"/>
      <c r="WBY153" s="383"/>
      <c r="WBZ153" s="383"/>
      <c r="WCA153" s="383"/>
      <c r="WCB153" s="383"/>
      <c r="WCC153" s="383"/>
      <c r="WCD153" s="383"/>
      <c r="WCE153" s="383"/>
      <c r="WCF153" s="383"/>
      <c r="WCG153" s="383"/>
      <c r="WCH153" s="383"/>
      <c r="WCI153" s="383"/>
      <c r="WCJ153" s="383"/>
      <c r="WCK153" s="383"/>
      <c r="WCL153" s="383"/>
      <c r="WCM153" s="383"/>
      <c r="WCN153" s="383"/>
      <c r="WCO153" s="383"/>
      <c r="WCP153" s="383"/>
      <c r="WCQ153" s="383"/>
      <c r="WCR153" s="383"/>
      <c r="WCS153" s="383"/>
      <c r="WCT153" s="383"/>
      <c r="WCU153" s="383"/>
      <c r="WCV153" s="383"/>
      <c r="WCW153" s="383"/>
      <c r="WCX153" s="383"/>
      <c r="WCY153" s="383"/>
      <c r="WCZ153" s="383"/>
      <c r="WDA153" s="383"/>
      <c r="WDB153" s="383"/>
      <c r="WDC153" s="383"/>
      <c r="WDD153" s="383"/>
      <c r="WDE153" s="383"/>
      <c r="WDF153" s="383"/>
      <c r="WDG153" s="383"/>
      <c r="WDH153" s="383"/>
      <c r="WDI153" s="383"/>
      <c r="WDJ153" s="383"/>
      <c r="WDK153" s="383"/>
      <c r="WDL153" s="383"/>
      <c r="WDM153" s="383"/>
      <c r="WDN153" s="383"/>
      <c r="WDO153" s="383"/>
      <c r="WDP153" s="383"/>
      <c r="WDQ153" s="383"/>
      <c r="WDR153" s="383"/>
      <c r="WDS153" s="383"/>
      <c r="WDT153" s="383"/>
      <c r="WDU153" s="383"/>
      <c r="WDV153" s="383"/>
      <c r="WDW153" s="383"/>
      <c r="WDX153" s="383"/>
      <c r="WDY153" s="383"/>
      <c r="WDZ153" s="383"/>
      <c r="WEA153" s="383"/>
      <c r="WEB153" s="383"/>
      <c r="WEC153" s="383"/>
      <c r="WED153" s="383"/>
      <c r="WEE153" s="383"/>
      <c r="WEF153" s="383"/>
      <c r="WEG153" s="383"/>
      <c r="WEH153" s="383"/>
      <c r="WEI153" s="383"/>
      <c r="WEJ153" s="383"/>
      <c r="WEK153" s="383"/>
      <c r="WEL153" s="383"/>
      <c r="WEM153" s="383"/>
      <c r="WEN153" s="383"/>
      <c r="WEO153" s="383"/>
      <c r="WEP153" s="383"/>
      <c r="WEQ153" s="383"/>
      <c r="WER153" s="383"/>
      <c r="WES153" s="383"/>
      <c r="WET153" s="383"/>
      <c r="WEU153" s="383"/>
      <c r="WEV153" s="383"/>
      <c r="WEW153" s="383"/>
      <c r="WEX153" s="383"/>
      <c r="WEY153" s="383"/>
      <c r="WEZ153" s="383"/>
      <c r="WFA153" s="383"/>
      <c r="WFB153" s="383"/>
      <c r="WFC153" s="383"/>
      <c r="WFD153" s="383"/>
      <c r="WFE153" s="383"/>
      <c r="WFF153" s="383"/>
      <c r="WFG153" s="383"/>
      <c r="WFH153" s="383"/>
      <c r="WFI153" s="383"/>
      <c r="WFJ153" s="383"/>
      <c r="WFK153" s="383"/>
      <c r="WFL153" s="383"/>
      <c r="WFM153" s="383"/>
      <c r="WFN153" s="383"/>
      <c r="WFO153" s="383"/>
      <c r="WFP153" s="383"/>
      <c r="WFQ153" s="383"/>
      <c r="WFR153" s="383"/>
      <c r="WFS153" s="383"/>
      <c r="WFT153" s="383"/>
      <c r="WFU153" s="383"/>
      <c r="WFV153" s="383"/>
      <c r="WFW153" s="383"/>
      <c r="WFX153" s="383"/>
      <c r="WFY153" s="383"/>
      <c r="WFZ153" s="383"/>
      <c r="WGA153" s="383"/>
      <c r="WGB153" s="383"/>
      <c r="WGC153" s="383"/>
      <c r="WGD153" s="383"/>
      <c r="WGE153" s="383"/>
      <c r="WGF153" s="383"/>
      <c r="WGG153" s="383"/>
      <c r="WGH153" s="383"/>
      <c r="WGI153" s="383"/>
      <c r="WGJ153" s="383"/>
      <c r="WGK153" s="383"/>
      <c r="WGL153" s="383"/>
      <c r="WGM153" s="383"/>
      <c r="WGN153" s="383"/>
      <c r="WGO153" s="383"/>
      <c r="WGP153" s="383"/>
      <c r="WGQ153" s="383"/>
      <c r="WGR153" s="383"/>
      <c r="WGS153" s="383"/>
      <c r="WGT153" s="383"/>
      <c r="WGU153" s="383"/>
      <c r="WGV153" s="383"/>
      <c r="WGW153" s="383"/>
      <c r="WGX153" s="383"/>
      <c r="WGY153" s="383"/>
      <c r="WGZ153" s="383"/>
      <c r="WHA153" s="383"/>
      <c r="WHB153" s="383"/>
      <c r="WHC153" s="383"/>
      <c r="WHD153" s="383"/>
      <c r="WHE153" s="383"/>
      <c r="WHF153" s="383"/>
      <c r="WHG153" s="383"/>
      <c r="WHH153" s="383"/>
      <c r="WHI153" s="383"/>
      <c r="WHJ153" s="383"/>
      <c r="WHK153" s="383"/>
      <c r="WHL153" s="383"/>
      <c r="WHM153" s="383"/>
      <c r="WHN153" s="383"/>
      <c r="WHO153" s="383"/>
      <c r="WHP153" s="383"/>
      <c r="WHQ153" s="383"/>
      <c r="WHR153" s="383"/>
      <c r="WHS153" s="383"/>
      <c r="WHT153" s="383"/>
      <c r="WHU153" s="383"/>
      <c r="WHV153" s="383"/>
      <c r="WHW153" s="383"/>
      <c r="WHX153" s="383"/>
      <c r="WHY153" s="383"/>
      <c r="WHZ153" s="383"/>
      <c r="WIA153" s="383"/>
      <c r="WIB153" s="383"/>
      <c r="WIC153" s="383"/>
      <c r="WID153" s="383"/>
      <c r="WIE153" s="383"/>
      <c r="WIF153" s="383"/>
      <c r="WIG153" s="383"/>
      <c r="WIH153" s="383"/>
      <c r="WII153" s="383"/>
      <c r="WIJ153" s="383"/>
      <c r="WIK153" s="383"/>
      <c r="WIL153" s="383"/>
      <c r="WIM153" s="383"/>
      <c r="WIN153" s="383"/>
      <c r="WIO153" s="383"/>
      <c r="WIP153" s="383"/>
      <c r="WIQ153" s="383"/>
      <c r="WIR153" s="383"/>
      <c r="WIS153" s="383"/>
      <c r="WIT153" s="383"/>
      <c r="WIU153" s="383"/>
      <c r="WIV153" s="383"/>
      <c r="WIW153" s="383"/>
      <c r="WIX153" s="383"/>
      <c r="WIY153" s="383"/>
      <c r="WIZ153" s="383"/>
      <c r="WJA153" s="383"/>
      <c r="WJB153" s="383"/>
      <c r="WJC153" s="383"/>
      <c r="WJD153" s="383"/>
      <c r="WJE153" s="383"/>
      <c r="WJF153" s="383"/>
      <c r="WJG153" s="383"/>
      <c r="WJH153" s="383"/>
      <c r="WJI153" s="383"/>
      <c r="WJJ153" s="383"/>
      <c r="WJK153" s="383"/>
      <c r="WJL153" s="383"/>
      <c r="WJM153" s="383"/>
      <c r="WJN153" s="383"/>
      <c r="WJO153" s="383"/>
      <c r="WJP153" s="383"/>
      <c r="WJQ153" s="383"/>
      <c r="WJR153" s="383"/>
      <c r="WJS153" s="383"/>
      <c r="WJT153" s="383"/>
      <c r="WJU153" s="383"/>
      <c r="WJV153" s="383"/>
      <c r="WJW153" s="383"/>
      <c r="WJX153" s="383"/>
      <c r="WJY153" s="383"/>
      <c r="WJZ153" s="383"/>
      <c r="WKA153" s="383"/>
      <c r="WKB153" s="383"/>
      <c r="WKC153" s="383"/>
      <c r="WKD153" s="383"/>
      <c r="WKE153" s="383"/>
      <c r="WKF153" s="383"/>
      <c r="WKG153" s="383"/>
      <c r="WKH153" s="383"/>
      <c r="WKI153" s="383"/>
      <c r="WKJ153" s="383"/>
      <c r="WKK153" s="383"/>
      <c r="WKL153" s="383"/>
      <c r="WKM153" s="383"/>
      <c r="WKN153" s="383"/>
      <c r="WKO153" s="383"/>
      <c r="WKP153" s="383"/>
      <c r="WKQ153" s="383"/>
      <c r="WKR153" s="383"/>
      <c r="WKS153" s="383"/>
      <c r="WKT153" s="383"/>
      <c r="WKU153" s="383"/>
      <c r="WKV153" s="383"/>
      <c r="WKW153" s="383"/>
      <c r="WKX153" s="383"/>
      <c r="WKY153" s="383"/>
      <c r="WKZ153" s="383"/>
      <c r="WLA153" s="383"/>
      <c r="WLB153" s="383"/>
      <c r="WLC153" s="383"/>
      <c r="WLD153" s="383"/>
      <c r="WLE153" s="383"/>
      <c r="WLF153" s="383"/>
      <c r="WLG153" s="383"/>
      <c r="WLH153" s="383"/>
      <c r="WLI153" s="383"/>
      <c r="WLJ153" s="383"/>
      <c r="WLK153" s="383"/>
      <c r="WLL153" s="383"/>
      <c r="WLM153" s="383"/>
      <c r="WLN153" s="383"/>
      <c r="WLO153" s="383"/>
      <c r="WLP153" s="383"/>
      <c r="WLQ153" s="383"/>
      <c r="WLR153" s="383"/>
      <c r="WLS153" s="383"/>
      <c r="WLT153" s="383"/>
      <c r="WLU153" s="383"/>
      <c r="WLV153" s="383"/>
      <c r="WLW153" s="383"/>
      <c r="WLX153" s="383"/>
      <c r="WLY153" s="383"/>
      <c r="WLZ153" s="383"/>
      <c r="WMA153" s="383"/>
      <c r="WMB153" s="383"/>
      <c r="WMC153" s="383"/>
      <c r="WMD153" s="383"/>
      <c r="WME153" s="383"/>
      <c r="WMF153" s="383"/>
      <c r="WMG153" s="383"/>
      <c r="WMH153" s="383"/>
      <c r="WMI153" s="383"/>
      <c r="WMJ153" s="383"/>
      <c r="WMK153" s="383"/>
      <c r="WML153" s="383"/>
      <c r="WMM153" s="383"/>
      <c r="WMN153" s="383"/>
      <c r="WMO153" s="383"/>
      <c r="WMP153" s="383"/>
      <c r="WMQ153" s="383"/>
      <c r="WMR153" s="383"/>
      <c r="WMS153" s="383"/>
      <c r="WMT153" s="383"/>
      <c r="WMU153" s="383"/>
      <c r="WMV153" s="383"/>
      <c r="WMW153" s="383"/>
      <c r="WMX153" s="383"/>
      <c r="WMY153" s="383"/>
      <c r="WMZ153" s="383"/>
      <c r="WNA153" s="383"/>
      <c r="WNB153" s="383"/>
      <c r="WNC153" s="383"/>
      <c r="WND153" s="383"/>
      <c r="WNE153" s="383"/>
      <c r="WNF153" s="383"/>
      <c r="WNG153" s="383"/>
      <c r="WNH153" s="383"/>
      <c r="WNI153" s="383"/>
      <c r="WNJ153" s="383"/>
      <c r="WNK153" s="383"/>
      <c r="WNL153" s="383"/>
      <c r="WNM153" s="383"/>
      <c r="WNN153" s="383"/>
      <c r="WNO153" s="383"/>
      <c r="WNP153" s="383"/>
      <c r="WNQ153" s="383"/>
      <c r="WNR153" s="383"/>
      <c r="WNS153" s="383"/>
      <c r="WNT153" s="383"/>
      <c r="WNU153" s="383"/>
      <c r="WNV153" s="383"/>
      <c r="WNW153" s="383"/>
      <c r="WNX153" s="383"/>
      <c r="WNY153" s="383"/>
      <c r="WNZ153" s="383"/>
      <c r="WOA153" s="383"/>
      <c r="WOB153" s="383"/>
      <c r="WOC153" s="383"/>
      <c r="WOD153" s="383"/>
      <c r="WOE153" s="383"/>
      <c r="WOF153" s="383"/>
      <c r="WOG153" s="383"/>
      <c r="WOH153" s="383"/>
      <c r="WOI153" s="383"/>
      <c r="WOJ153" s="383"/>
      <c r="WOK153" s="383"/>
      <c r="WOL153" s="383"/>
      <c r="WOM153" s="383"/>
      <c r="WON153" s="383"/>
      <c r="WOO153" s="383"/>
      <c r="WOP153" s="383"/>
      <c r="WOQ153" s="383"/>
      <c r="WOR153" s="383"/>
      <c r="WOS153" s="383"/>
      <c r="WOT153" s="383"/>
      <c r="WOU153" s="383"/>
      <c r="WOV153" s="383"/>
      <c r="WOW153" s="383"/>
      <c r="WOX153" s="383"/>
      <c r="WOY153" s="383"/>
      <c r="WOZ153" s="383"/>
      <c r="WPA153" s="383"/>
      <c r="WPB153" s="383"/>
      <c r="WPC153" s="383"/>
      <c r="WPD153" s="383"/>
      <c r="WPE153" s="383"/>
      <c r="WPF153" s="383"/>
      <c r="WPG153" s="383"/>
      <c r="WPH153" s="383"/>
      <c r="WPI153" s="383"/>
      <c r="WPJ153" s="383"/>
      <c r="WPK153" s="383"/>
      <c r="WPL153" s="383"/>
      <c r="WPM153" s="383"/>
      <c r="WPN153" s="383"/>
      <c r="WPO153" s="383"/>
      <c r="WPP153" s="383"/>
      <c r="WPQ153" s="383"/>
      <c r="WPR153" s="383"/>
      <c r="WPS153" s="383"/>
      <c r="WPT153" s="383"/>
      <c r="WPU153" s="383"/>
      <c r="WPV153" s="383"/>
      <c r="WPW153" s="383"/>
      <c r="WPX153" s="383"/>
      <c r="WPY153" s="383"/>
      <c r="WPZ153" s="383"/>
      <c r="WQA153" s="383"/>
      <c r="WQB153" s="383"/>
      <c r="WQC153" s="383"/>
      <c r="WQD153" s="383"/>
      <c r="WQE153" s="383"/>
      <c r="WQF153" s="383"/>
      <c r="WQG153" s="383"/>
      <c r="WQH153" s="383"/>
      <c r="WQI153" s="383"/>
      <c r="WQJ153" s="383"/>
      <c r="WQK153" s="383"/>
      <c r="WQL153" s="383"/>
      <c r="WQM153" s="383"/>
      <c r="WQN153" s="383"/>
      <c r="WQO153" s="383"/>
      <c r="WQP153" s="383"/>
      <c r="WQQ153" s="383"/>
      <c r="WQR153" s="383"/>
      <c r="WQS153" s="383"/>
      <c r="WQT153" s="383"/>
      <c r="WQU153" s="383"/>
      <c r="WQV153" s="383"/>
      <c r="WQW153" s="383"/>
      <c r="WQX153" s="383"/>
      <c r="WQY153" s="383"/>
      <c r="WQZ153" s="383"/>
      <c r="WRA153" s="383"/>
      <c r="WRB153" s="383"/>
      <c r="WRC153" s="383"/>
      <c r="WRD153" s="383"/>
      <c r="WRE153" s="383"/>
      <c r="WRF153" s="383"/>
      <c r="WRG153" s="383"/>
      <c r="WRH153" s="383"/>
      <c r="WRI153" s="383"/>
      <c r="WRJ153" s="383"/>
      <c r="WRK153" s="383"/>
      <c r="WRL153" s="383"/>
      <c r="WRM153" s="383"/>
      <c r="WRN153" s="383"/>
      <c r="WRO153" s="383"/>
      <c r="WRP153" s="383"/>
      <c r="WRQ153" s="383"/>
      <c r="WRR153" s="383"/>
      <c r="WRS153" s="383"/>
      <c r="WRT153" s="383"/>
      <c r="WRU153" s="383"/>
      <c r="WRV153" s="383"/>
      <c r="WRW153" s="383"/>
      <c r="WRX153" s="383"/>
      <c r="WRY153" s="383"/>
      <c r="WRZ153" s="383"/>
      <c r="WSA153" s="383"/>
      <c r="WSB153" s="383"/>
      <c r="WSC153" s="383"/>
      <c r="WSD153" s="383"/>
      <c r="WSE153" s="383"/>
      <c r="WSF153" s="383"/>
      <c r="WSG153" s="383"/>
      <c r="WSH153" s="383"/>
      <c r="WSI153" s="383"/>
      <c r="WSJ153" s="383"/>
      <c r="WSK153" s="383"/>
      <c r="WSL153" s="383"/>
      <c r="WSM153" s="383"/>
      <c r="WSN153" s="383"/>
      <c r="WSO153" s="383"/>
      <c r="WSP153" s="383"/>
      <c r="WSQ153" s="383"/>
      <c r="WSR153" s="383"/>
      <c r="WSS153" s="383"/>
      <c r="WST153" s="383"/>
      <c r="WSU153" s="383"/>
      <c r="WSV153" s="383"/>
      <c r="WSW153" s="383"/>
      <c r="WSX153" s="383"/>
      <c r="WSY153" s="383"/>
      <c r="WSZ153" s="383"/>
      <c r="WTA153" s="383"/>
      <c r="WTB153" s="383"/>
      <c r="WTC153" s="383"/>
      <c r="WTD153" s="383"/>
      <c r="WTE153" s="383"/>
      <c r="WTF153" s="383"/>
      <c r="WTG153" s="383"/>
      <c r="WTH153" s="383"/>
      <c r="WTI153" s="383"/>
      <c r="WTJ153" s="383"/>
      <c r="WTK153" s="383"/>
      <c r="WTL153" s="383"/>
      <c r="WTM153" s="383"/>
      <c r="WTN153" s="383"/>
      <c r="WTO153" s="383"/>
      <c r="WTP153" s="383"/>
      <c r="WTQ153" s="383"/>
      <c r="WTR153" s="383"/>
      <c r="WTS153" s="383"/>
      <c r="WTT153" s="383"/>
      <c r="WTU153" s="383"/>
      <c r="WTV153" s="383"/>
      <c r="WTW153" s="383"/>
      <c r="WTX153" s="383"/>
      <c r="WTY153" s="383"/>
      <c r="WTZ153" s="383"/>
      <c r="WUA153" s="383"/>
      <c r="WUB153" s="383"/>
      <c r="WUC153" s="383"/>
      <c r="WUD153" s="383"/>
      <c r="WUE153" s="383"/>
      <c r="WUF153" s="383"/>
      <c r="WUG153" s="383"/>
      <c r="WUH153" s="383"/>
      <c r="WUI153" s="383"/>
      <c r="WUJ153" s="383"/>
      <c r="WUK153" s="383"/>
      <c r="WUL153" s="383"/>
      <c r="WUM153" s="383"/>
      <c r="WUN153" s="383"/>
      <c r="WUO153" s="383"/>
      <c r="WUP153" s="383"/>
      <c r="WUQ153" s="383"/>
      <c r="WUR153" s="383"/>
      <c r="WUS153" s="383"/>
      <c r="WUT153" s="383"/>
      <c r="WUU153" s="383"/>
      <c r="WUV153" s="383"/>
      <c r="WUW153" s="383"/>
      <c r="WUX153" s="383"/>
      <c r="WUY153" s="383"/>
      <c r="WUZ153" s="383"/>
      <c r="WVA153" s="383"/>
      <c r="WVB153" s="383"/>
      <c r="WVC153" s="383"/>
      <c r="WVD153" s="383"/>
      <c r="WVE153" s="383"/>
      <c r="WVF153" s="383"/>
      <c r="WVG153" s="383"/>
      <c r="WVH153" s="383"/>
      <c r="WVI153" s="383"/>
      <c r="WVJ153" s="383"/>
      <c r="WVK153" s="383"/>
      <c r="WVL153" s="383"/>
      <c r="WVM153" s="383"/>
      <c r="WVN153" s="383"/>
      <c r="WVO153" s="383"/>
      <c r="WVP153" s="383"/>
      <c r="WVQ153" s="383"/>
      <c r="WVR153" s="383"/>
      <c r="WVS153" s="383"/>
      <c r="WVT153" s="383"/>
      <c r="WVU153" s="383"/>
      <c r="WVV153" s="383"/>
      <c r="WVW153" s="383"/>
      <c r="WVX153" s="383"/>
      <c r="WVY153" s="383"/>
      <c r="WVZ153" s="383"/>
      <c r="WWA153" s="383"/>
      <c r="WWB153" s="383"/>
      <c r="WWC153" s="383"/>
      <c r="WWD153" s="383"/>
      <c r="WWE153" s="383"/>
      <c r="WWF153" s="383"/>
      <c r="WWG153" s="383"/>
      <c r="WWH153" s="383"/>
      <c r="WWI153" s="383"/>
      <c r="WWJ153" s="383"/>
      <c r="WWK153" s="383"/>
      <c r="WWL153" s="383"/>
      <c r="WWM153" s="383"/>
      <c r="WWN153" s="383"/>
      <c r="WWO153" s="383"/>
      <c r="WWP153" s="383"/>
      <c r="WWQ153" s="383"/>
      <c r="WWR153" s="383"/>
      <c r="WWS153" s="383"/>
      <c r="WWT153" s="383"/>
      <c r="WWU153" s="383"/>
      <c r="WWV153" s="383"/>
      <c r="WWW153" s="383"/>
      <c r="WWX153" s="383"/>
      <c r="WWY153" s="383"/>
      <c r="WWZ153" s="383"/>
      <c r="WXA153" s="383"/>
      <c r="WXB153" s="383"/>
      <c r="WXC153" s="383"/>
      <c r="WXD153" s="383"/>
      <c r="WXE153" s="383"/>
      <c r="WXF153" s="383"/>
      <c r="WXG153" s="383"/>
      <c r="WXH153" s="383"/>
      <c r="WXI153" s="383"/>
      <c r="WXJ153" s="383"/>
      <c r="WXK153" s="383"/>
      <c r="WXL153" s="383"/>
      <c r="WXM153" s="383"/>
      <c r="WXN153" s="383"/>
      <c r="WXO153" s="383"/>
      <c r="WXP153" s="383"/>
      <c r="WXQ153" s="383"/>
      <c r="WXR153" s="383"/>
      <c r="WXS153" s="383"/>
      <c r="WXT153" s="383"/>
      <c r="WXU153" s="383"/>
      <c r="WXV153" s="383"/>
      <c r="WXW153" s="383"/>
      <c r="WXX153" s="383"/>
      <c r="WXY153" s="383"/>
      <c r="WXZ153" s="383"/>
      <c r="WYA153" s="383"/>
      <c r="WYB153" s="383"/>
      <c r="WYC153" s="383"/>
      <c r="WYD153" s="383"/>
      <c r="WYE153" s="383"/>
      <c r="WYF153" s="383"/>
      <c r="WYG153" s="383"/>
      <c r="WYH153" s="383"/>
      <c r="WYI153" s="383"/>
      <c r="WYJ153" s="383"/>
      <c r="WYK153" s="383"/>
      <c r="WYL153" s="383"/>
      <c r="WYM153" s="383"/>
      <c r="WYN153" s="383"/>
      <c r="WYO153" s="383"/>
      <c r="WYP153" s="383"/>
      <c r="WYQ153" s="383"/>
      <c r="WYR153" s="383"/>
      <c r="WYS153" s="383"/>
      <c r="WYT153" s="383"/>
      <c r="WYU153" s="383"/>
      <c r="WYV153" s="383"/>
      <c r="WYW153" s="383"/>
      <c r="WYX153" s="383"/>
      <c r="WYY153" s="383"/>
      <c r="WYZ153" s="383"/>
      <c r="WZA153" s="383"/>
      <c r="WZB153" s="383"/>
      <c r="WZC153" s="383"/>
      <c r="WZD153" s="383"/>
      <c r="WZE153" s="383"/>
      <c r="WZF153" s="383"/>
      <c r="WZG153" s="383"/>
      <c r="WZH153" s="383"/>
      <c r="WZI153" s="383"/>
      <c r="WZJ153" s="383"/>
      <c r="WZK153" s="383"/>
      <c r="WZL153" s="383"/>
      <c r="WZM153" s="383"/>
      <c r="WZN153" s="383"/>
      <c r="WZO153" s="383"/>
      <c r="WZP153" s="383"/>
      <c r="WZQ153" s="383"/>
      <c r="WZR153" s="383"/>
      <c r="WZS153" s="383"/>
      <c r="WZT153" s="383"/>
      <c r="WZU153" s="383"/>
      <c r="WZV153" s="383"/>
      <c r="WZW153" s="383"/>
      <c r="WZX153" s="383"/>
      <c r="WZY153" s="383"/>
      <c r="WZZ153" s="383"/>
      <c r="XAA153" s="383"/>
      <c r="XAB153" s="383"/>
      <c r="XAC153" s="383"/>
      <c r="XAD153" s="383"/>
      <c r="XAE153" s="383"/>
      <c r="XAF153" s="383"/>
      <c r="XAG153" s="383"/>
      <c r="XAH153" s="383"/>
      <c r="XAI153" s="383"/>
      <c r="XAJ153" s="383"/>
      <c r="XAK153" s="383"/>
      <c r="XAL153" s="383"/>
      <c r="XAM153" s="383"/>
      <c r="XAN153" s="383"/>
      <c r="XAO153" s="383"/>
      <c r="XAP153" s="383"/>
      <c r="XAQ153" s="383"/>
      <c r="XAR153" s="383"/>
      <c r="XAS153" s="383"/>
      <c r="XAT153" s="383"/>
      <c r="XAU153" s="383"/>
      <c r="XAV153" s="383"/>
      <c r="XAW153" s="383"/>
      <c r="XAX153" s="383"/>
      <c r="XAY153" s="383"/>
      <c r="XAZ153" s="383"/>
      <c r="XBA153" s="383"/>
      <c r="XBB153" s="383"/>
      <c r="XBC153" s="383"/>
      <c r="XBD153" s="383"/>
      <c r="XBE153" s="383"/>
      <c r="XBF153" s="383"/>
      <c r="XBG153" s="383"/>
      <c r="XBH153" s="383"/>
      <c r="XBI153" s="383"/>
      <c r="XBJ153" s="383"/>
      <c r="XBK153" s="383"/>
      <c r="XBL153" s="383"/>
      <c r="XBM153" s="383"/>
      <c r="XBN153" s="383"/>
      <c r="XBO153" s="383"/>
      <c r="XBP153" s="383"/>
      <c r="XBQ153" s="383"/>
      <c r="XBR153" s="383"/>
      <c r="XBS153" s="383"/>
      <c r="XBT153" s="383"/>
      <c r="XBU153" s="383"/>
      <c r="XBV153" s="383"/>
      <c r="XBW153" s="383"/>
      <c r="XBX153" s="383"/>
      <c r="XBY153" s="383"/>
      <c r="XBZ153" s="383"/>
      <c r="XCA153" s="383"/>
      <c r="XCB153" s="383"/>
      <c r="XCC153" s="383"/>
      <c r="XCD153" s="383"/>
      <c r="XCE153" s="383"/>
      <c r="XCF153" s="383"/>
      <c r="XCG153" s="383"/>
      <c r="XCH153" s="383"/>
      <c r="XCI153" s="383"/>
      <c r="XCJ153" s="383"/>
      <c r="XCK153" s="383"/>
      <c r="XCL153" s="383"/>
      <c r="XCM153" s="383"/>
      <c r="XCN153" s="383"/>
      <c r="XCO153" s="383"/>
      <c r="XCP153" s="383"/>
      <c r="XCQ153" s="383"/>
      <c r="XCR153" s="383"/>
      <c r="XCS153" s="383"/>
      <c r="XCT153" s="383"/>
      <c r="XCU153" s="383"/>
      <c r="XCV153" s="383"/>
      <c r="XCW153" s="383"/>
      <c r="XCX153" s="383"/>
      <c r="XCY153" s="383"/>
      <c r="XCZ153" s="383"/>
      <c r="XDA153" s="383"/>
      <c r="XDB153" s="383"/>
      <c r="XDC153" s="383"/>
      <c r="XDD153" s="383"/>
      <c r="XDE153" s="383"/>
      <c r="XDF153" s="383"/>
      <c r="XDG153" s="383"/>
      <c r="XDH153" s="383"/>
      <c r="XDI153" s="383"/>
      <c r="XDJ153" s="383"/>
      <c r="XDK153" s="383"/>
      <c r="XDL153" s="383"/>
      <c r="XDM153" s="383"/>
      <c r="XDN153" s="383"/>
      <c r="XDO153" s="383"/>
      <c r="XDP153" s="383"/>
      <c r="XDQ153" s="383"/>
      <c r="XDR153" s="383"/>
      <c r="XDS153" s="383"/>
      <c r="XDT153" s="383"/>
      <c r="XDU153" s="383"/>
      <c r="XDV153" s="383"/>
      <c r="XDW153" s="383"/>
      <c r="XDX153" s="383"/>
      <c r="XDY153" s="383"/>
      <c r="XDZ153" s="383"/>
      <c r="XEA153" s="383"/>
      <c r="XEB153" s="383"/>
      <c r="XEC153" s="383"/>
      <c r="XED153" s="383"/>
      <c r="XEE153" s="383"/>
      <c r="XEF153" s="383"/>
      <c r="XEG153" s="383"/>
      <c r="XEH153" s="383"/>
      <c r="XEI153" s="383"/>
      <c r="XEJ153" s="383"/>
      <c r="XEK153" s="383"/>
      <c r="XEL153" s="383"/>
      <c r="XEM153" s="383"/>
      <c r="XEN153" s="383"/>
      <c r="XEO153" s="383"/>
      <c r="XEP153" s="383"/>
      <c r="XEQ153" s="383"/>
      <c r="XER153" s="383"/>
      <c r="XES153" s="383"/>
      <c r="XET153" s="383"/>
      <c r="XEU153" s="383"/>
      <c r="XEV153" s="383"/>
      <c r="XEW153" s="383"/>
      <c r="XEX153" s="383"/>
      <c r="XEY153" s="383"/>
      <c r="XEZ153" s="383"/>
      <c r="XFA153" s="383"/>
      <c r="XFB153" s="383"/>
    </row>
    <row r="154" spans="1:16382" s="574" customFormat="1" ht="21.75" customHeight="1" x14ac:dyDescent="0.25">
      <c r="C154" s="1028"/>
      <c r="E154" s="1028"/>
      <c r="G154" s="1028"/>
      <c r="I154" s="1028"/>
      <c r="K154" s="1028"/>
      <c r="N154" s="383"/>
      <c r="O154" s="382"/>
      <c r="P154" s="1029"/>
      <c r="Q154" s="1029"/>
      <c r="R154" s="1029"/>
      <c r="S154" s="1029"/>
      <c r="T154" s="1029"/>
      <c r="U154" s="1029"/>
      <c r="V154" s="383"/>
      <c r="W154" s="383"/>
      <c r="X154" s="383"/>
      <c r="Y154" s="383"/>
      <c r="Z154" s="383"/>
      <c r="AA154" s="383"/>
      <c r="AB154" s="383"/>
      <c r="AC154" s="383"/>
      <c r="AD154" s="383"/>
      <c r="AE154" s="383"/>
      <c r="AF154" s="383"/>
      <c r="AG154" s="383"/>
      <c r="AH154" s="383"/>
      <c r="AI154" s="383"/>
      <c r="AJ154" s="383"/>
      <c r="AK154" s="383"/>
      <c r="AL154" s="383"/>
      <c r="AM154" s="383"/>
      <c r="AN154" s="383"/>
      <c r="AO154" s="383"/>
      <c r="AP154" s="383"/>
      <c r="AQ154" s="383"/>
      <c r="AR154" s="383"/>
      <c r="AS154" s="383"/>
      <c r="AT154" s="383"/>
      <c r="AU154" s="383"/>
      <c r="AV154" s="383"/>
      <c r="AW154" s="383"/>
      <c r="AX154" s="383"/>
      <c r="AY154" s="383"/>
      <c r="AZ154" s="383"/>
      <c r="BA154" s="383"/>
      <c r="BB154" s="383"/>
      <c r="BC154" s="383"/>
      <c r="BD154" s="383"/>
      <c r="BE154" s="383"/>
      <c r="BF154" s="383"/>
      <c r="BG154" s="383"/>
      <c r="BH154" s="383"/>
      <c r="BI154" s="383"/>
      <c r="BJ154" s="383"/>
      <c r="BK154" s="383"/>
      <c r="BL154" s="383"/>
      <c r="BM154" s="383"/>
      <c r="BN154" s="383"/>
      <c r="BO154" s="383"/>
      <c r="BP154" s="383"/>
      <c r="BQ154" s="383"/>
      <c r="BR154" s="383"/>
      <c r="BS154" s="383"/>
      <c r="BT154" s="383"/>
      <c r="BU154" s="383"/>
      <c r="BV154" s="383"/>
      <c r="BW154" s="383"/>
      <c r="BX154" s="383"/>
      <c r="BY154" s="383"/>
      <c r="BZ154" s="383"/>
      <c r="CA154" s="383"/>
      <c r="CB154" s="383"/>
      <c r="CC154" s="383"/>
      <c r="CD154" s="383"/>
      <c r="CE154" s="383"/>
      <c r="CF154" s="383"/>
      <c r="CG154" s="383"/>
      <c r="CH154" s="383"/>
      <c r="CI154" s="383"/>
      <c r="CJ154" s="383"/>
      <c r="CK154" s="383"/>
      <c r="CL154" s="383"/>
      <c r="CM154" s="383"/>
      <c r="CN154" s="383"/>
      <c r="CO154" s="383"/>
      <c r="CP154" s="383"/>
      <c r="CQ154" s="383"/>
      <c r="CR154" s="383"/>
      <c r="CS154" s="383"/>
      <c r="CT154" s="383"/>
      <c r="CU154" s="383"/>
      <c r="CV154" s="383"/>
      <c r="CW154" s="383"/>
      <c r="CX154" s="383"/>
      <c r="CY154" s="383"/>
      <c r="CZ154" s="383"/>
      <c r="DA154" s="383"/>
      <c r="DB154" s="383"/>
      <c r="DC154" s="383"/>
      <c r="DD154" s="383"/>
      <c r="DE154" s="383"/>
      <c r="DF154" s="383"/>
      <c r="DG154" s="383"/>
      <c r="DH154" s="383"/>
      <c r="DI154" s="383"/>
      <c r="DJ154" s="383"/>
      <c r="DK154" s="383"/>
      <c r="DL154" s="383"/>
      <c r="DM154" s="383"/>
      <c r="DN154" s="383"/>
      <c r="DO154" s="383"/>
      <c r="DP154" s="383"/>
      <c r="DQ154" s="383"/>
      <c r="DR154" s="383"/>
      <c r="DS154" s="383"/>
      <c r="DT154" s="383"/>
      <c r="DU154" s="383"/>
      <c r="DV154" s="383"/>
      <c r="DW154" s="383"/>
      <c r="DX154" s="383"/>
      <c r="DY154" s="383"/>
      <c r="DZ154" s="383"/>
      <c r="EA154" s="383"/>
      <c r="EB154" s="383"/>
      <c r="EC154" s="383"/>
      <c r="ED154" s="383"/>
      <c r="EE154" s="383"/>
      <c r="EF154" s="383"/>
      <c r="EG154" s="383"/>
      <c r="EH154" s="383"/>
      <c r="EI154" s="383"/>
      <c r="EJ154" s="383"/>
      <c r="EK154" s="383"/>
      <c r="EL154" s="383"/>
      <c r="EM154" s="383"/>
      <c r="EN154" s="383"/>
      <c r="EO154" s="383"/>
      <c r="EP154" s="383"/>
      <c r="EQ154" s="383"/>
      <c r="ER154" s="383"/>
      <c r="ES154" s="383"/>
      <c r="ET154" s="383"/>
      <c r="EU154" s="383"/>
      <c r="EV154" s="383"/>
      <c r="EW154" s="383"/>
      <c r="EX154" s="383"/>
      <c r="EY154" s="383"/>
      <c r="EZ154" s="383"/>
      <c r="FA154" s="383"/>
      <c r="FB154" s="383"/>
      <c r="FC154" s="383"/>
      <c r="FD154" s="383"/>
      <c r="FE154" s="383"/>
      <c r="FF154" s="383"/>
      <c r="FG154" s="383"/>
      <c r="FH154" s="383"/>
      <c r="FI154" s="383"/>
      <c r="FJ154" s="383"/>
      <c r="FK154" s="383"/>
      <c r="FL154" s="383"/>
      <c r="FM154" s="383"/>
      <c r="FN154" s="383"/>
      <c r="FO154" s="383"/>
      <c r="FP154" s="383"/>
      <c r="FQ154" s="383"/>
      <c r="FR154" s="383"/>
      <c r="FS154" s="383"/>
      <c r="FT154" s="383"/>
      <c r="FU154" s="383"/>
      <c r="FV154" s="383"/>
      <c r="FW154" s="383"/>
      <c r="FX154" s="383"/>
      <c r="FY154" s="383"/>
      <c r="FZ154" s="383"/>
      <c r="GA154" s="383"/>
      <c r="GB154" s="383"/>
      <c r="GC154" s="383"/>
      <c r="GD154" s="383"/>
      <c r="GE154" s="383"/>
      <c r="GF154" s="383"/>
      <c r="GG154" s="383"/>
      <c r="GH154" s="383"/>
      <c r="GI154" s="383"/>
      <c r="GJ154" s="383"/>
      <c r="GK154" s="383"/>
      <c r="GL154" s="383"/>
      <c r="GM154" s="383"/>
      <c r="GN154" s="383"/>
      <c r="GO154" s="383"/>
      <c r="GP154" s="383"/>
      <c r="GQ154" s="383"/>
      <c r="GR154" s="383"/>
      <c r="GS154" s="383"/>
      <c r="GT154" s="383"/>
      <c r="GU154" s="383"/>
      <c r="GV154" s="383"/>
      <c r="GW154" s="383"/>
      <c r="GX154" s="383"/>
      <c r="GY154" s="383"/>
      <c r="GZ154" s="383"/>
      <c r="HA154" s="383"/>
      <c r="HB154" s="383"/>
      <c r="HC154" s="383"/>
      <c r="HD154" s="383"/>
      <c r="HE154" s="383"/>
      <c r="HF154" s="383"/>
      <c r="HG154" s="383"/>
      <c r="HH154" s="383"/>
      <c r="HI154" s="383"/>
      <c r="HJ154" s="383"/>
      <c r="HK154" s="383"/>
      <c r="HL154" s="383"/>
      <c r="HM154" s="383"/>
      <c r="HN154" s="383"/>
      <c r="HO154" s="383"/>
      <c r="HP154" s="383"/>
      <c r="HQ154" s="383"/>
      <c r="HR154" s="383"/>
      <c r="HS154" s="383"/>
      <c r="HT154" s="383"/>
      <c r="HU154" s="383"/>
      <c r="HV154" s="383"/>
      <c r="HW154" s="383"/>
      <c r="HX154" s="383"/>
      <c r="HY154" s="383"/>
      <c r="HZ154" s="383"/>
      <c r="IA154" s="383"/>
      <c r="IB154" s="383"/>
      <c r="IC154" s="383"/>
      <c r="ID154" s="383"/>
      <c r="IE154" s="383"/>
      <c r="IF154" s="383"/>
      <c r="IG154" s="383"/>
      <c r="IH154" s="383"/>
      <c r="II154" s="383"/>
      <c r="IJ154" s="383"/>
      <c r="IK154" s="383"/>
      <c r="IL154" s="383"/>
      <c r="IM154" s="383"/>
      <c r="IN154" s="383"/>
      <c r="IO154" s="383"/>
      <c r="IP154" s="383"/>
      <c r="IQ154" s="383"/>
      <c r="IR154" s="383"/>
      <c r="IS154" s="383"/>
      <c r="IT154" s="383"/>
      <c r="IU154" s="383"/>
      <c r="IV154" s="383"/>
      <c r="IW154" s="383"/>
      <c r="IX154" s="383"/>
      <c r="IY154" s="383"/>
      <c r="IZ154" s="383"/>
      <c r="JA154" s="383"/>
      <c r="JB154" s="383"/>
      <c r="JC154" s="383"/>
      <c r="JD154" s="383"/>
      <c r="JE154" s="383"/>
      <c r="JF154" s="383"/>
      <c r="JG154" s="383"/>
      <c r="JH154" s="383"/>
      <c r="JI154" s="383"/>
      <c r="JJ154" s="383"/>
      <c r="JK154" s="383"/>
      <c r="JL154" s="383"/>
      <c r="JM154" s="383"/>
      <c r="JN154" s="383"/>
      <c r="JO154" s="383"/>
      <c r="JP154" s="383"/>
      <c r="JQ154" s="383"/>
      <c r="JR154" s="383"/>
      <c r="JS154" s="383"/>
      <c r="JT154" s="383"/>
      <c r="JU154" s="383"/>
      <c r="JV154" s="383"/>
      <c r="JW154" s="383"/>
      <c r="JX154" s="383"/>
      <c r="JY154" s="383"/>
      <c r="JZ154" s="383"/>
      <c r="KA154" s="383"/>
      <c r="KB154" s="383"/>
      <c r="KC154" s="383"/>
      <c r="KD154" s="383"/>
      <c r="KE154" s="383"/>
      <c r="KF154" s="383"/>
      <c r="KG154" s="383"/>
      <c r="KH154" s="383"/>
      <c r="KI154" s="383"/>
      <c r="KJ154" s="383"/>
      <c r="KK154" s="383"/>
      <c r="KL154" s="383"/>
      <c r="KM154" s="383"/>
      <c r="KN154" s="383"/>
      <c r="KO154" s="383"/>
      <c r="KP154" s="383"/>
      <c r="KQ154" s="383"/>
      <c r="KR154" s="383"/>
      <c r="KS154" s="383"/>
      <c r="KT154" s="383"/>
      <c r="KU154" s="383"/>
      <c r="KV154" s="383"/>
      <c r="KW154" s="383"/>
      <c r="KX154" s="383"/>
      <c r="KY154" s="383"/>
      <c r="KZ154" s="383"/>
      <c r="LA154" s="383"/>
      <c r="LB154" s="383"/>
      <c r="LC154" s="383"/>
      <c r="LD154" s="383"/>
      <c r="LE154" s="383"/>
      <c r="LF154" s="383"/>
      <c r="LG154" s="383"/>
      <c r="LH154" s="383"/>
      <c r="LI154" s="383"/>
      <c r="LJ154" s="383"/>
      <c r="LK154" s="383"/>
      <c r="LL154" s="383"/>
      <c r="LM154" s="383"/>
      <c r="LN154" s="383"/>
      <c r="LO154" s="383"/>
      <c r="LP154" s="383"/>
      <c r="LQ154" s="383"/>
      <c r="LR154" s="383"/>
      <c r="LS154" s="383"/>
      <c r="LT154" s="383"/>
      <c r="LU154" s="383"/>
      <c r="LV154" s="383"/>
      <c r="LW154" s="383"/>
      <c r="LX154" s="383"/>
      <c r="LY154" s="383"/>
      <c r="LZ154" s="383"/>
      <c r="MA154" s="383"/>
      <c r="MB154" s="383"/>
      <c r="MC154" s="383"/>
      <c r="MD154" s="383"/>
      <c r="ME154" s="383"/>
      <c r="MF154" s="383"/>
      <c r="MG154" s="383"/>
      <c r="MH154" s="383"/>
      <c r="MI154" s="383"/>
      <c r="MJ154" s="383"/>
      <c r="MK154" s="383"/>
      <c r="ML154" s="383"/>
      <c r="MM154" s="383"/>
      <c r="MN154" s="383"/>
      <c r="MO154" s="383"/>
      <c r="MP154" s="383"/>
      <c r="MQ154" s="383"/>
      <c r="MR154" s="383"/>
      <c r="MS154" s="383"/>
      <c r="MT154" s="383"/>
      <c r="MU154" s="383"/>
      <c r="MV154" s="383"/>
      <c r="MW154" s="383"/>
      <c r="MX154" s="383"/>
      <c r="MY154" s="383"/>
      <c r="MZ154" s="383"/>
      <c r="NA154" s="383"/>
      <c r="NB154" s="383"/>
      <c r="NC154" s="383"/>
      <c r="ND154" s="383"/>
      <c r="NE154" s="383"/>
      <c r="NF154" s="383"/>
      <c r="NG154" s="383"/>
      <c r="NH154" s="383"/>
      <c r="NI154" s="383"/>
      <c r="NJ154" s="383"/>
      <c r="NK154" s="383"/>
      <c r="NL154" s="383"/>
      <c r="NM154" s="383"/>
      <c r="NN154" s="383"/>
      <c r="NO154" s="383"/>
      <c r="NP154" s="383"/>
      <c r="NQ154" s="383"/>
      <c r="NR154" s="383"/>
      <c r="NS154" s="383"/>
      <c r="NT154" s="383"/>
      <c r="NU154" s="383"/>
      <c r="NV154" s="383"/>
      <c r="NW154" s="383"/>
      <c r="NX154" s="383"/>
      <c r="NY154" s="383"/>
      <c r="NZ154" s="383"/>
      <c r="OA154" s="383"/>
      <c r="OB154" s="383"/>
      <c r="OC154" s="383"/>
      <c r="OD154" s="383"/>
      <c r="OE154" s="383"/>
      <c r="OF154" s="383"/>
      <c r="OG154" s="383"/>
      <c r="OH154" s="383"/>
      <c r="OI154" s="383"/>
      <c r="OJ154" s="383"/>
      <c r="OK154" s="383"/>
      <c r="OL154" s="383"/>
      <c r="OM154" s="383"/>
      <c r="ON154" s="383"/>
      <c r="OO154" s="383"/>
      <c r="OP154" s="383"/>
      <c r="OQ154" s="383"/>
      <c r="OR154" s="383"/>
      <c r="OS154" s="383"/>
      <c r="OT154" s="383"/>
      <c r="OU154" s="383"/>
      <c r="OV154" s="383"/>
      <c r="OW154" s="383"/>
      <c r="OX154" s="383"/>
      <c r="OY154" s="383"/>
      <c r="OZ154" s="383"/>
      <c r="PA154" s="383"/>
      <c r="PB154" s="383"/>
      <c r="PC154" s="383"/>
      <c r="PD154" s="383"/>
      <c r="PE154" s="383"/>
      <c r="PF154" s="383"/>
      <c r="PG154" s="383"/>
      <c r="PH154" s="383"/>
      <c r="PI154" s="383"/>
      <c r="PJ154" s="383"/>
      <c r="PK154" s="383"/>
      <c r="PL154" s="383"/>
      <c r="PM154" s="383"/>
      <c r="PN154" s="383"/>
      <c r="PO154" s="383"/>
      <c r="PP154" s="383"/>
      <c r="PQ154" s="383"/>
      <c r="PR154" s="383"/>
      <c r="PS154" s="383"/>
      <c r="PT154" s="383"/>
      <c r="PU154" s="383"/>
      <c r="PV154" s="383"/>
      <c r="PW154" s="383"/>
      <c r="PX154" s="383"/>
      <c r="PY154" s="383"/>
      <c r="PZ154" s="383"/>
      <c r="QA154" s="383"/>
      <c r="QB154" s="383"/>
      <c r="QC154" s="383"/>
      <c r="QD154" s="383"/>
      <c r="QE154" s="383"/>
      <c r="QF154" s="383"/>
      <c r="QG154" s="383"/>
      <c r="QH154" s="383"/>
      <c r="QI154" s="383"/>
      <c r="QJ154" s="383"/>
      <c r="QK154" s="383"/>
      <c r="QL154" s="383"/>
      <c r="QM154" s="383"/>
      <c r="QN154" s="383"/>
      <c r="QO154" s="383"/>
      <c r="QP154" s="383"/>
      <c r="QQ154" s="383"/>
      <c r="QR154" s="383"/>
      <c r="QS154" s="383"/>
      <c r="QT154" s="383"/>
      <c r="QU154" s="383"/>
      <c r="QV154" s="383"/>
      <c r="QW154" s="383"/>
      <c r="QX154" s="383"/>
      <c r="QY154" s="383"/>
      <c r="QZ154" s="383"/>
      <c r="RA154" s="383"/>
      <c r="RB154" s="383"/>
      <c r="RC154" s="383"/>
      <c r="RD154" s="383"/>
      <c r="RE154" s="383"/>
      <c r="RF154" s="383"/>
      <c r="RG154" s="383"/>
      <c r="RH154" s="383"/>
      <c r="RI154" s="383"/>
      <c r="RJ154" s="383"/>
      <c r="RK154" s="383"/>
      <c r="RL154" s="383"/>
      <c r="RM154" s="383"/>
      <c r="RN154" s="383"/>
      <c r="RO154" s="383"/>
      <c r="RP154" s="383"/>
      <c r="RQ154" s="383"/>
      <c r="RR154" s="383"/>
      <c r="RS154" s="383"/>
      <c r="RT154" s="383"/>
      <c r="RU154" s="383"/>
      <c r="RV154" s="383"/>
      <c r="RW154" s="383"/>
      <c r="RX154" s="383"/>
      <c r="RY154" s="383"/>
      <c r="RZ154" s="383"/>
      <c r="SA154" s="383"/>
      <c r="SB154" s="383"/>
      <c r="SC154" s="383"/>
      <c r="SD154" s="383"/>
      <c r="SE154" s="383"/>
      <c r="SF154" s="383"/>
      <c r="SG154" s="383"/>
      <c r="SH154" s="383"/>
      <c r="SI154" s="383"/>
      <c r="SJ154" s="383"/>
      <c r="SK154" s="383"/>
      <c r="SL154" s="383"/>
      <c r="SM154" s="383"/>
      <c r="SN154" s="383"/>
      <c r="SO154" s="383"/>
      <c r="SP154" s="383"/>
      <c r="SQ154" s="383"/>
      <c r="SR154" s="383"/>
      <c r="SS154" s="383"/>
      <c r="ST154" s="383"/>
      <c r="SU154" s="383"/>
      <c r="SV154" s="383"/>
      <c r="SW154" s="383"/>
      <c r="SX154" s="383"/>
      <c r="SY154" s="383"/>
      <c r="SZ154" s="383"/>
      <c r="TA154" s="383"/>
      <c r="TB154" s="383"/>
      <c r="TC154" s="383"/>
      <c r="TD154" s="383"/>
      <c r="TE154" s="383"/>
      <c r="TF154" s="383"/>
      <c r="TG154" s="383"/>
      <c r="TH154" s="383"/>
      <c r="TI154" s="383"/>
      <c r="TJ154" s="383"/>
      <c r="TK154" s="383"/>
      <c r="TL154" s="383"/>
      <c r="TM154" s="383"/>
      <c r="TN154" s="383"/>
      <c r="TO154" s="383"/>
      <c r="TP154" s="383"/>
      <c r="TQ154" s="383"/>
      <c r="TR154" s="383"/>
      <c r="TS154" s="383"/>
      <c r="TT154" s="383"/>
      <c r="TU154" s="383"/>
      <c r="TV154" s="383"/>
      <c r="TW154" s="383"/>
      <c r="TX154" s="383"/>
      <c r="TY154" s="383"/>
      <c r="TZ154" s="383"/>
      <c r="UA154" s="383"/>
      <c r="UB154" s="383"/>
      <c r="UC154" s="383"/>
      <c r="UD154" s="383"/>
      <c r="UE154" s="383"/>
      <c r="UF154" s="383"/>
      <c r="UG154" s="383"/>
      <c r="UH154" s="383"/>
      <c r="UI154" s="383"/>
      <c r="UJ154" s="383"/>
      <c r="UK154" s="383"/>
      <c r="UL154" s="383"/>
      <c r="UM154" s="383"/>
      <c r="UN154" s="383"/>
      <c r="UO154" s="383"/>
      <c r="UP154" s="383"/>
      <c r="UQ154" s="383"/>
      <c r="UR154" s="383"/>
      <c r="US154" s="383"/>
      <c r="UT154" s="383"/>
      <c r="UU154" s="383"/>
      <c r="UV154" s="383"/>
      <c r="UW154" s="383"/>
      <c r="UX154" s="383"/>
      <c r="UY154" s="383"/>
      <c r="UZ154" s="383"/>
      <c r="VA154" s="383"/>
      <c r="VB154" s="383"/>
      <c r="VC154" s="383"/>
      <c r="VD154" s="383"/>
      <c r="VE154" s="383"/>
      <c r="VF154" s="383"/>
      <c r="VG154" s="383"/>
      <c r="VH154" s="383"/>
      <c r="VI154" s="383"/>
      <c r="VJ154" s="383"/>
      <c r="VK154" s="383"/>
      <c r="VL154" s="383"/>
      <c r="VM154" s="383"/>
      <c r="VN154" s="383"/>
      <c r="VO154" s="383"/>
      <c r="VP154" s="383"/>
      <c r="VQ154" s="383"/>
      <c r="VR154" s="383"/>
      <c r="VS154" s="383"/>
      <c r="VT154" s="383"/>
      <c r="VU154" s="383"/>
      <c r="VV154" s="383"/>
      <c r="VW154" s="383"/>
      <c r="VX154" s="383"/>
      <c r="VY154" s="383"/>
      <c r="VZ154" s="383"/>
      <c r="WA154" s="383"/>
      <c r="WB154" s="383"/>
      <c r="WC154" s="383"/>
      <c r="WD154" s="383"/>
      <c r="WE154" s="383"/>
      <c r="WF154" s="383"/>
      <c r="WG154" s="383"/>
      <c r="WH154" s="383"/>
      <c r="WI154" s="383"/>
      <c r="WJ154" s="383"/>
      <c r="WK154" s="383"/>
      <c r="WL154" s="383"/>
      <c r="WM154" s="383"/>
      <c r="WN154" s="383"/>
      <c r="WO154" s="383"/>
      <c r="WP154" s="383"/>
      <c r="WQ154" s="383"/>
      <c r="WR154" s="383"/>
      <c r="WS154" s="383"/>
      <c r="WT154" s="383"/>
      <c r="WU154" s="383"/>
      <c r="WV154" s="383"/>
      <c r="WW154" s="383"/>
      <c r="WX154" s="383"/>
      <c r="WY154" s="383"/>
      <c r="WZ154" s="383"/>
      <c r="XA154" s="383"/>
      <c r="XB154" s="383"/>
      <c r="XC154" s="383"/>
      <c r="XD154" s="383"/>
      <c r="XE154" s="383"/>
      <c r="XF154" s="383"/>
      <c r="XG154" s="383"/>
      <c r="XH154" s="383"/>
      <c r="XI154" s="383"/>
      <c r="XJ154" s="383"/>
      <c r="XK154" s="383"/>
      <c r="XL154" s="383"/>
      <c r="XM154" s="383"/>
      <c r="XN154" s="383"/>
      <c r="XO154" s="383"/>
      <c r="XP154" s="383"/>
      <c r="XQ154" s="383"/>
      <c r="XR154" s="383"/>
      <c r="XS154" s="383"/>
      <c r="XT154" s="383"/>
      <c r="XU154" s="383"/>
      <c r="XV154" s="383"/>
      <c r="XW154" s="383"/>
      <c r="XX154" s="383"/>
      <c r="XY154" s="383"/>
      <c r="XZ154" s="383"/>
      <c r="YA154" s="383"/>
      <c r="YB154" s="383"/>
      <c r="YC154" s="383"/>
      <c r="YD154" s="383"/>
      <c r="YE154" s="383"/>
      <c r="YF154" s="383"/>
      <c r="YG154" s="383"/>
      <c r="YH154" s="383"/>
      <c r="YI154" s="383"/>
      <c r="YJ154" s="383"/>
      <c r="YK154" s="383"/>
      <c r="YL154" s="383"/>
      <c r="YM154" s="383"/>
      <c r="YN154" s="383"/>
      <c r="YO154" s="383"/>
      <c r="YP154" s="383"/>
      <c r="YQ154" s="383"/>
      <c r="YR154" s="383"/>
      <c r="YS154" s="383"/>
      <c r="YT154" s="383"/>
      <c r="YU154" s="383"/>
      <c r="YV154" s="383"/>
      <c r="YW154" s="383"/>
      <c r="YX154" s="383"/>
      <c r="YY154" s="383"/>
      <c r="YZ154" s="383"/>
      <c r="ZA154" s="383"/>
      <c r="ZB154" s="383"/>
      <c r="ZC154" s="383"/>
      <c r="ZD154" s="383"/>
      <c r="ZE154" s="383"/>
      <c r="ZF154" s="383"/>
      <c r="ZG154" s="383"/>
      <c r="ZH154" s="383"/>
      <c r="ZI154" s="383"/>
      <c r="ZJ154" s="383"/>
      <c r="ZK154" s="383"/>
      <c r="ZL154" s="383"/>
      <c r="ZM154" s="383"/>
      <c r="ZN154" s="383"/>
      <c r="ZO154" s="383"/>
      <c r="ZP154" s="383"/>
      <c r="ZQ154" s="383"/>
      <c r="ZR154" s="383"/>
      <c r="ZS154" s="383"/>
      <c r="ZT154" s="383"/>
      <c r="ZU154" s="383"/>
      <c r="ZV154" s="383"/>
      <c r="ZW154" s="383"/>
      <c r="ZX154" s="383"/>
      <c r="ZY154" s="383"/>
      <c r="ZZ154" s="383"/>
      <c r="AAA154" s="383"/>
      <c r="AAB154" s="383"/>
      <c r="AAC154" s="383"/>
      <c r="AAD154" s="383"/>
      <c r="AAE154" s="383"/>
      <c r="AAF154" s="383"/>
      <c r="AAG154" s="383"/>
      <c r="AAH154" s="383"/>
      <c r="AAI154" s="383"/>
      <c r="AAJ154" s="383"/>
      <c r="AAK154" s="383"/>
      <c r="AAL154" s="383"/>
      <c r="AAM154" s="383"/>
      <c r="AAN154" s="383"/>
      <c r="AAO154" s="383"/>
      <c r="AAP154" s="383"/>
      <c r="AAQ154" s="383"/>
      <c r="AAR154" s="383"/>
      <c r="AAS154" s="383"/>
      <c r="AAT154" s="383"/>
      <c r="AAU154" s="383"/>
      <c r="AAV154" s="383"/>
      <c r="AAW154" s="383"/>
      <c r="AAX154" s="383"/>
      <c r="AAY154" s="383"/>
      <c r="AAZ154" s="383"/>
      <c r="ABA154" s="383"/>
      <c r="ABB154" s="383"/>
      <c r="ABC154" s="383"/>
      <c r="ABD154" s="383"/>
      <c r="ABE154" s="383"/>
      <c r="ABF154" s="383"/>
      <c r="ABG154" s="383"/>
      <c r="ABH154" s="383"/>
      <c r="ABI154" s="383"/>
      <c r="ABJ154" s="383"/>
      <c r="ABK154" s="383"/>
      <c r="ABL154" s="383"/>
      <c r="ABM154" s="383"/>
      <c r="ABN154" s="383"/>
      <c r="ABO154" s="383"/>
      <c r="ABP154" s="383"/>
      <c r="ABQ154" s="383"/>
      <c r="ABR154" s="383"/>
      <c r="ABS154" s="383"/>
      <c r="ABT154" s="383"/>
      <c r="ABU154" s="383"/>
      <c r="ABV154" s="383"/>
      <c r="ABW154" s="383"/>
      <c r="ABX154" s="383"/>
      <c r="ABY154" s="383"/>
      <c r="ABZ154" s="383"/>
      <c r="ACA154" s="383"/>
      <c r="ACB154" s="383"/>
      <c r="ACC154" s="383"/>
      <c r="ACD154" s="383"/>
      <c r="ACE154" s="383"/>
      <c r="ACF154" s="383"/>
      <c r="ACG154" s="383"/>
      <c r="ACH154" s="383"/>
      <c r="ACI154" s="383"/>
      <c r="ACJ154" s="383"/>
      <c r="ACK154" s="383"/>
      <c r="ACL154" s="383"/>
      <c r="ACM154" s="383"/>
      <c r="ACN154" s="383"/>
      <c r="ACO154" s="383"/>
      <c r="ACP154" s="383"/>
      <c r="ACQ154" s="383"/>
      <c r="ACR154" s="383"/>
      <c r="ACS154" s="383"/>
      <c r="ACT154" s="383"/>
      <c r="ACU154" s="383"/>
      <c r="ACV154" s="383"/>
      <c r="ACW154" s="383"/>
      <c r="ACX154" s="383"/>
      <c r="ACY154" s="383"/>
      <c r="ACZ154" s="383"/>
      <c r="ADA154" s="383"/>
      <c r="ADB154" s="383"/>
      <c r="ADC154" s="383"/>
      <c r="ADD154" s="383"/>
      <c r="ADE154" s="383"/>
      <c r="ADF154" s="383"/>
      <c r="ADG154" s="383"/>
      <c r="ADH154" s="383"/>
      <c r="ADI154" s="383"/>
      <c r="ADJ154" s="383"/>
      <c r="ADK154" s="383"/>
      <c r="ADL154" s="383"/>
      <c r="ADM154" s="383"/>
      <c r="ADN154" s="383"/>
      <c r="ADO154" s="383"/>
      <c r="ADP154" s="383"/>
      <c r="ADQ154" s="383"/>
      <c r="ADR154" s="383"/>
      <c r="ADS154" s="383"/>
      <c r="ADT154" s="383"/>
      <c r="ADU154" s="383"/>
      <c r="ADV154" s="383"/>
      <c r="ADW154" s="383"/>
      <c r="ADX154" s="383"/>
      <c r="ADY154" s="383"/>
      <c r="ADZ154" s="383"/>
      <c r="AEA154" s="383"/>
      <c r="AEB154" s="383"/>
      <c r="AEC154" s="383"/>
      <c r="AED154" s="383"/>
      <c r="AEE154" s="383"/>
      <c r="AEF154" s="383"/>
      <c r="AEG154" s="383"/>
      <c r="AEH154" s="383"/>
      <c r="AEI154" s="383"/>
      <c r="AEJ154" s="383"/>
      <c r="AEK154" s="383"/>
      <c r="AEL154" s="383"/>
      <c r="AEM154" s="383"/>
      <c r="AEN154" s="383"/>
      <c r="AEO154" s="383"/>
      <c r="AEP154" s="383"/>
      <c r="AEQ154" s="383"/>
      <c r="AER154" s="383"/>
      <c r="AES154" s="383"/>
      <c r="AET154" s="383"/>
      <c r="AEU154" s="383"/>
      <c r="AEV154" s="383"/>
      <c r="AEW154" s="383"/>
      <c r="AEX154" s="383"/>
      <c r="AEY154" s="383"/>
      <c r="AEZ154" s="383"/>
      <c r="AFA154" s="383"/>
      <c r="AFB154" s="383"/>
      <c r="AFC154" s="383"/>
      <c r="AFD154" s="383"/>
      <c r="AFE154" s="383"/>
      <c r="AFF154" s="383"/>
      <c r="AFG154" s="383"/>
      <c r="AFH154" s="383"/>
      <c r="AFI154" s="383"/>
      <c r="AFJ154" s="383"/>
      <c r="AFK154" s="383"/>
      <c r="AFL154" s="383"/>
      <c r="AFM154" s="383"/>
      <c r="AFN154" s="383"/>
      <c r="AFO154" s="383"/>
      <c r="AFP154" s="383"/>
      <c r="AFQ154" s="383"/>
      <c r="AFR154" s="383"/>
      <c r="AFS154" s="383"/>
      <c r="AFT154" s="383"/>
      <c r="AFU154" s="383"/>
      <c r="AFV154" s="383"/>
      <c r="AFW154" s="383"/>
      <c r="AFX154" s="383"/>
      <c r="AFY154" s="383"/>
      <c r="AFZ154" s="383"/>
      <c r="AGA154" s="383"/>
      <c r="AGB154" s="383"/>
      <c r="AGC154" s="383"/>
      <c r="AGD154" s="383"/>
      <c r="AGE154" s="383"/>
      <c r="AGF154" s="383"/>
      <c r="AGG154" s="383"/>
      <c r="AGH154" s="383"/>
      <c r="AGI154" s="383"/>
      <c r="AGJ154" s="383"/>
      <c r="AGK154" s="383"/>
      <c r="AGL154" s="383"/>
      <c r="AGM154" s="383"/>
      <c r="AGN154" s="383"/>
      <c r="AGO154" s="383"/>
      <c r="AGP154" s="383"/>
      <c r="AGQ154" s="383"/>
      <c r="AGR154" s="383"/>
      <c r="AGS154" s="383"/>
      <c r="AGT154" s="383"/>
      <c r="AGU154" s="383"/>
      <c r="AGV154" s="383"/>
      <c r="AGW154" s="383"/>
      <c r="AGX154" s="383"/>
      <c r="AGY154" s="383"/>
      <c r="AGZ154" s="383"/>
      <c r="AHA154" s="383"/>
      <c r="AHB154" s="383"/>
      <c r="AHC154" s="383"/>
      <c r="AHD154" s="383"/>
      <c r="AHE154" s="383"/>
      <c r="AHF154" s="383"/>
      <c r="AHG154" s="383"/>
      <c r="AHH154" s="383"/>
      <c r="AHI154" s="383"/>
      <c r="AHJ154" s="383"/>
      <c r="AHK154" s="383"/>
      <c r="AHL154" s="383"/>
      <c r="AHM154" s="383"/>
      <c r="AHN154" s="383"/>
      <c r="AHO154" s="383"/>
      <c r="AHP154" s="383"/>
      <c r="AHQ154" s="383"/>
      <c r="AHR154" s="383"/>
      <c r="AHS154" s="383"/>
      <c r="AHT154" s="383"/>
      <c r="AHU154" s="383"/>
      <c r="AHV154" s="383"/>
      <c r="AHW154" s="383"/>
      <c r="AHX154" s="383"/>
      <c r="AHY154" s="383"/>
      <c r="AHZ154" s="383"/>
      <c r="AIA154" s="383"/>
      <c r="AIB154" s="383"/>
      <c r="AIC154" s="383"/>
      <c r="AID154" s="383"/>
      <c r="AIE154" s="383"/>
      <c r="AIF154" s="383"/>
      <c r="AIG154" s="383"/>
      <c r="AIH154" s="383"/>
      <c r="AII154" s="383"/>
      <c r="AIJ154" s="383"/>
      <c r="AIK154" s="383"/>
      <c r="AIL154" s="383"/>
      <c r="AIM154" s="383"/>
      <c r="AIN154" s="383"/>
      <c r="AIO154" s="383"/>
      <c r="AIP154" s="383"/>
      <c r="AIQ154" s="383"/>
      <c r="AIR154" s="383"/>
      <c r="AIS154" s="383"/>
      <c r="AIT154" s="383"/>
      <c r="AIU154" s="383"/>
      <c r="AIV154" s="383"/>
      <c r="AIW154" s="383"/>
      <c r="AIX154" s="383"/>
      <c r="AIY154" s="383"/>
      <c r="AIZ154" s="383"/>
      <c r="AJA154" s="383"/>
      <c r="AJB154" s="383"/>
      <c r="AJC154" s="383"/>
      <c r="AJD154" s="383"/>
      <c r="AJE154" s="383"/>
      <c r="AJF154" s="383"/>
      <c r="AJG154" s="383"/>
      <c r="AJH154" s="383"/>
      <c r="AJI154" s="383"/>
      <c r="AJJ154" s="383"/>
      <c r="AJK154" s="383"/>
      <c r="AJL154" s="383"/>
      <c r="AJM154" s="383"/>
      <c r="AJN154" s="383"/>
      <c r="AJO154" s="383"/>
      <c r="AJP154" s="383"/>
      <c r="AJQ154" s="383"/>
      <c r="AJR154" s="383"/>
      <c r="AJS154" s="383"/>
      <c r="AJT154" s="383"/>
      <c r="AJU154" s="383"/>
      <c r="AJV154" s="383"/>
      <c r="AJW154" s="383"/>
      <c r="AJX154" s="383"/>
      <c r="AJY154" s="383"/>
      <c r="AJZ154" s="383"/>
      <c r="AKA154" s="383"/>
      <c r="AKB154" s="383"/>
      <c r="AKC154" s="383"/>
      <c r="AKD154" s="383"/>
      <c r="AKE154" s="383"/>
      <c r="AKF154" s="383"/>
      <c r="AKG154" s="383"/>
      <c r="AKH154" s="383"/>
      <c r="AKI154" s="383"/>
      <c r="AKJ154" s="383"/>
      <c r="AKK154" s="383"/>
      <c r="AKL154" s="383"/>
      <c r="AKM154" s="383"/>
      <c r="AKN154" s="383"/>
      <c r="AKO154" s="383"/>
      <c r="AKP154" s="383"/>
      <c r="AKQ154" s="383"/>
      <c r="AKR154" s="383"/>
      <c r="AKS154" s="383"/>
      <c r="AKT154" s="383"/>
      <c r="AKU154" s="383"/>
      <c r="AKV154" s="383"/>
      <c r="AKW154" s="383"/>
      <c r="AKX154" s="383"/>
      <c r="AKY154" s="383"/>
      <c r="AKZ154" s="383"/>
      <c r="ALA154" s="383"/>
      <c r="ALB154" s="383"/>
      <c r="ALC154" s="383"/>
      <c r="ALD154" s="383"/>
      <c r="ALE154" s="383"/>
      <c r="ALF154" s="383"/>
      <c r="ALG154" s="383"/>
      <c r="ALH154" s="383"/>
      <c r="ALI154" s="383"/>
      <c r="ALJ154" s="383"/>
      <c r="ALK154" s="383"/>
      <c r="ALL154" s="383"/>
      <c r="ALM154" s="383"/>
      <c r="ALN154" s="383"/>
      <c r="ALO154" s="383"/>
      <c r="ALP154" s="383"/>
      <c r="ALQ154" s="383"/>
      <c r="ALR154" s="383"/>
      <c r="ALS154" s="383"/>
      <c r="ALT154" s="383"/>
      <c r="ALU154" s="383"/>
      <c r="ALV154" s="383"/>
      <c r="ALW154" s="383"/>
      <c r="ALX154" s="383"/>
      <c r="ALY154" s="383"/>
      <c r="ALZ154" s="383"/>
      <c r="AMA154" s="383"/>
      <c r="AMB154" s="383"/>
      <c r="AMC154" s="383"/>
      <c r="AMD154" s="383"/>
      <c r="AME154" s="383"/>
      <c r="AMF154" s="383"/>
      <c r="AMG154" s="383"/>
      <c r="AMH154" s="383"/>
      <c r="AMI154" s="383"/>
      <c r="AMJ154" s="383"/>
      <c r="AMK154" s="383"/>
      <c r="AML154" s="383"/>
      <c r="AMM154" s="383"/>
      <c r="AMN154" s="383"/>
      <c r="AMO154" s="383"/>
      <c r="AMP154" s="383"/>
      <c r="AMQ154" s="383"/>
      <c r="AMR154" s="383"/>
      <c r="AMS154" s="383"/>
      <c r="AMT154" s="383"/>
      <c r="AMU154" s="383"/>
      <c r="AMV154" s="383"/>
      <c r="AMW154" s="383"/>
      <c r="AMX154" s="383"/>
      <c r="AMY154" s="383"/>
      <c r="AMZ154" s="383"/>
      <c r="ANA154" s="383"/>
      <c r="ANB154" s="383"/>
      <c r="ANC154" s="383"/>
      <c r="AND154" s="383"/>
      <c r="ANE154" s="383"/>
      <c r="ANF154" s="383"/>
      <c r="ANG154" s="383"/>
      <c r="ANH154" s="383"/>
      <c r="ANI154" s="383"/>
      <c r="ANJ154" s="383"/>
      <c r="ANK154" s="383"/>
      <c r="ANL154" s="383"/>
      <c r="ANM154" s="383"/>
      <c r="ANN154" s="383"/>
      <c r="ANO154" s="383"/>
      <c r="ANP154" s="383"/>
      <c r="ANQ154" s="383"/>
      <c r="ANR154" s="383"/>
      <c r="ANS154" s="383"/>
      <c r="ANT154" s="383"/>
      <c r="ANU154" s="383"/>
      <c r="ANV154" s="383"/>
      <c r="ANW154" s="383"/>
      <c r="ANX154" s="383"/>
      <c r="ANY154" s="383"/>
      <c r="ANZ154" s="383"/>
      <c r="AOA154" s="383"/>
      <c r="AOB154" s="383"/>
      <c r="AOC154" s="383"/>
      <c r="AOD154" s="383"/>
      <c r="AOE154" s="383"/>
      <c r="AOF154" s="383"/>
      <c r="AOG154" s="383"/>
      <c r="AOH154" s="383"/>
      <c r="AOI154" s="383"/>
      <c r="AOJ154" s="383"/>
      <c r="AOK154" s="383"/>
      <c r="AOL154" s="383"/>
      <c r="AOM154" s="383"/>
      <c r="AON154" s="383"/>
      <c r="AOO154" s="383"/>
      <c r="AOP154" s="383"/>
      <c r="AOQ154" s="383"/>
      <c r="AOR154" s="383"/>
      <c r="AOS154" s="383"/>
      <c r="AOT154" s="383"/>
      <c r="AOU154" s="383"/>
      <c r="AOV154" s="383"/>
      <c r="AOW154" s="383"/>
      <c r="AOX154" s="383"/>
      <c r="AOY154" s="383"/>
      <c r="AOZ154" s="383"/>
      <c r="APA154" s="383"/>
      <c r="APB154" s="383"/>
      <c r="APC154" s="383"/>
      <c r="APD154" s="383"/>
      <c r="APE154" s="383"/>
      <c r="APF154" s="383"/>
      <c r="APG154" s="383"/>
      <c r="APH154" s="383"/>
      <c r="API154" s="383"/>
      <c r="APJ154" s="383"/>
      <c r="APK154" s="383"/>
      <c r="APL154" s="383"/>
      <c r="APM154" s="383"/>
      <c r="APN154" s="383"/>
      <c r="APO154" s="383"/>
      <c r="APP154" s="383"/>
      <c r="APQ154" s="383"/>
      <c r="APR154" s="383"/>
      <c r="APS154" s="383"/>
      <c r="APT154" s="383"/>
      <c r="APU154" s="383"/>
      <c r="APV154" s="383"/>
      <c r="APW154" s="383"/>
      <c r="APX154" s="383"/>
      <c r="APY154" s="383"/>
      <c r="APZ154" s="383"/>
      <c r="AQA154" s="383"/>
      <c r="AQB154" s="383"/>
      <c r="AQC154" s="383"/>
      <c r="AQD154" s="383"/>
      <c r="AQE154" s="383"/>
      <c r="AQF154" s="383"/>
      <c r="AQG154" s="383"/>
      <c r="AQH154" s="383"/>
      <c r="AQI154" s="383"/>
      <c r="AQJ154" s="383"/>
      <c r="AQK154" s="383"/>
      <c r="AQL154" s="383"/>
      <c r="AQM154" s="383"/>
      <c r="AQN154" s="383"/>
      <c r="AQO154" s="383"/>
      <c r="AQP154" s="383"/>
      <c r="AQQ154" s="383"/>
      <c r="AQR154" s="383"/>
      <c r="AQS154" s="383"/>
      <c r="AQT154" s="383"/>
      <c r="AQU154" s="383"/>
      <c r="AQV154" s="383"/>
      <c r="AQW154" s="383"/>
      <c r="AQX154" s="383"/>
      <c r="AQY154" s="383"/>
      <c r="AQZ154" s="383"/>
      <c r="ARA154" s="383"/>
      <c r="ARB154" s="383"/>
      <c r="ARC154" s="383"/>
      <c r="ARD154" s="383"/>
      <c r="ARE154" s="383"/>
      <c r="ARF154" s="383"/>
      <c r="ARG154" s="383"/>
      <c r="ARH154" s="383"/>
      <c r="ARI154" s="383"/>
      <c r="ARJ154" s="383"/>
      <c r="ARK154" s="383"/>
      <c r="ARL154" s="383"/>
      <c r="ARM154" s="383"/>
      <c r="ARN154" s="383"/>
      <c r="ARO154" s="383"/>
      <c r="ARP154" s="383"/>
      <c r="ARQ154" s="383"/>
      <c r="ARR154" s="383"/>
      <c r="ARS154" s="383"/>
      <c r="ART154" s="383"/>
      <c r="ARU154" s="383"/>
      <c r="ARV154" s="383"/>
      <c r="ARW154" s="383"/>
      <c r="ARX154" s="383"/>
      <c r="ARY154" s="383"/>
      <c r="ARZ154" s="383"/>
      <c r="ASA154" s="383"/>
      <c r="ASB154" s="383"/>
      <c r="ASC154" s="383"/>
      <c r="ASD154" s="383"/>
      <c r="ASE154" s="383"/>
      <c r="ASF154" s="383"/>
      <c r="ASG154" s="383"/>
      <c r="ASH154" s="383"/>
      <c r="ASI154" s="383"/>
      <c r="ASJ154" s="383"/>
      <c r="ASK154" s="383"/>
      <c r="ASL154" s="383"/>
      <c r="ASM154" s="383"/>
      <c r="ASN154" s="383"/>
      <c r="ASO154" s="383"/>
      <c r="ASP154" s="383"/>
      <c r="ASQ154" s="383"/>
      <c r="ASR154" s="383"/>
      <c r="ASS154" s="383"/>
      <c r="AST154" s="383"/>
      <c r="ASU154" s="383"/>
      <c r="ASV154" s="383"/>
      <c r="ASW154" s="383"/>
      <c r="ASX154" s="383"/>
      <c r="ASY154" s="383"/>
      <c r="ASZ154" s="383"/>
      <c r="ATA154" s="383"/>
      <c r="ATB154" s="383"/>
      <c r="ATC154" s="383"/>
      <c r="ATD154" s="383"/>
      <c r="ATE154" s="383"/>
      <c r="ATF154" s="383"/>
      <c r="ATG154" s="383"/>
      <c r="ATH154" s="383"/>
      <c r="ATI154" s="383"/>
      <c r="ATJ154" s="383"/>
      <c r="ATK154" s="383"/>
      <c r="ATL154" s="383"/>
      <c r="ATM154" s="383"/>
      <c r="ATN154" s="383"/>
      <c r="ATO154" s="383"/>
      <c r="ATP154" s="383"/>
      <c r="ATQ154" s="383"/>
      <c r="ATR154" s="383"/>
      <c r="ATS154" s="383"/>
      <c r="ATT154" s="383"/>
      <c r="ATU154" s="383"/>
      <c r="ATV154" s="383"/>
      <c r="ATW154" s="383"/>
      <c r="ATX154" s="383"/>
      <c r="ATY154" s="383"/>
      <c r="ATZ154" s="383"/>
      <c r="AUA154" s="383"/>
      <c r="AUB154" s="383"/>
      <c r="AUC154" s="383"/>
      <c r="AUD154" s="383"/>
      <c r="AUE154" s="383"/>
      <c r="AUF154" s="383"/>
      <c r="AUG154" s="383"/>
      <c r="AUH154" s="383"/>
      <c r="AUI154" s="383"/>
      <c r="AUJ154" s="383"/>
      <c r="AUK154" s="383"/>
      <c r="AUL154" s="383"/>
      <c r="AUM154" s="383"/>
      <c r="AUN154" s="383"/>
      <c r="AUO154" s="383"/>
      <c r="AUP154" s="383"/>
      <c r="AUQ154" s="383"/>
      <c r="AUR154" s="383"/>
      <c r="AUS154" s="383"/>
      <c r="AUT154" s="383"/>
      <c r="AUU154" s="383"/>
      <c r="AUV154" s="383"/>
      <c r="AUW154" s="383"/>
      <c r="AUX154" s="383"/>
      <c r="AUY154" s="383"/>
      <c r="AUZ154" s="383"/>
      <c r="AVA154" s="383"/>
      <c r="AVB154" s="383"/>
      <c r="AVC154" s="383"/>
      <c r="AVD154" s="383"/>
      <c r="AVE154" s="383"/>
      <c r="AVF154" s="383"/>
      <c r="AVG154" s="383"/>
      <c r="AVH154" s="383"/>
      <c r="AVI154" s="383"/>
      <c r="AVJ154" s="383"/>
      <c r="AVK154" s="383"/>
      <c r="AVL154" s="383"/>
      <c r="AVM154" s="383"/>
      <c r="AVN154" s="383"/>
      <c r="AVO154" s="383"/>
      <c r="AVP154" s="383"/>
      <c r="AVQ154" s="383"/>
      <c r="AVR154" s="383"/>
      <c r="AVS154" s="383"/>
      <c r="AVT154" s="383"/>
      <c r="AVU154" s="383"/>
      <c r="AVV154" s="383"/>
      <c r="AVW154" s="383"/>
      <c r="AVX154" s="383"/>
      <c r="AVY154" s="383"/>
      <c r="AVZ154" s="383"/>
      <c r="AWA154" s="383"/>
      <c r="AWB154" s="383"/>
      <c r="AWC154" s="383"/>
      <c r="AWD154" s="383"/>
      <c r="AWE154" s="383"/>
      <c r="AWF154" s="383"/>
      <c r="AWG154" s="383"/>
      <c r="AWH154" s="383"/>
      <c r="AWI154" s="383"/>
      <c r="AWJ154" s="383"/>
      <c r="AWK154" s="383"/>
      <c r="AWL154" s="383"/>
      <c r="AWM154" s="383"/>
      <c r="AWN154" s="383"/>
      <c r="AWO154" s="383"/>
      <c r="AWP154" s="383"/>
      <c r="AWQ154" s="383"/>
      <c r="AWR154" s="383"/>
      <c r="AWS154" s="383"/>
      <c r="AWT154" s="383"/>
      <c r="AWU154" s="383"/>
      <c r="AWV154" s="383"/>
      <c r="AWW154" s="383"/>
      <c r="AWX154" s="383"/>
      <c r="AWY154" s="383"/>
      <c r="AWZ154" s="383"/>
      <c r="AXA154" s="383"/>
      <c r="AXB154" s="383"/>
      <c r="AXC154" s="383"/>
      <c r="AXD154" s="383"/>
      <c r="AXE154" s="383"/>
      <c r="AXF154" s="383"/>
      <c r="AXG154" s="383"/>
      <c r="AXH154" s="383"/>
      <c r="AXI154" s="383"/>
      <c r="AXJ154" s="383"/>
      <c r="AXK154" s="383"/>
      <c r="AXL154" s="383"/>
      <c r="AXM154" s="383"/>
      <c r="AXN154" s="383"/>
      <c r="AXO154" s="383"/>
      <c r="AXP154" s="383"/>
      <c r="AXQ154" s="383"/>
      <c r="AXR154" s="383"/>
      <c r="AXS154" s="383"/>
      <c r="AXT154" s="383"/>
      <c r="AXU154" s="383"/>
      <c r="AXV154" s="383"/>
      <c r="AXW154" s="383"/>
      <c r="AXX154" s="383"/>
      <c r="AXY154" s="383"/>
      <c r="AXZ154" s="383"/>
      <c r="AYA154" s="383"/>
      <c r="AYB154" s="383"/>
      <c r="AYC154" s="383"/>
      <c r="AYD154" s="383"/>
      <c r="AYE154" s="383"/>
      <c r="AYF154" s="383"/>
      <c r="AYG154" s="383"/>
      <c r="AYH154" s="383"/>
      <c r="AYI154" s="383"/>
      <c r="AYJ154" s="383"/>
      <c r="AYK154" s="383"/>
      <c r="AYL154" s="383"/>
      <c r="AYM154" s="383"/>
      <c r="AYN154" s="383"/>
      <c r="AYO154" s="383"/>
      <c r="AYP154" s="383"/>
      <c r="AYQ154" s="383"/>
      <c r="AYR154" s="383"/>
      <c r="AYS154" s="383"/>
      <c r="AYT154" s="383"/>
      <c r="AYU154" s="383"/>
      <c r="AYV154" s="383"/>
      <c r="AYW154" s="383"/>
      <c r="AYX154" s="383"/>
      <c r="AYY154" s="383"/>
      <c r="AYZ154" s="383"/>
      <c r="AZA154" s="383"/>
      <c r="AZB154" s="383"/>
      <c r="AZC154" s="383"/>
      <c r="AZD154" s="383"/>
      <c r="AZE154" s="383"/>
      <c r="AZF154" s="383"/>
      <c r="AZG154" s="383"/>
      <c r="AZH154" s="383"/>
      <c r="AZI154" s="383"/>
      <c r="AZJ154" s="383"/>
      <c r="AZK154" s="383"/>
      <c r="AZL154" s="383"/>
      <c r="AZM154" s="383"/>
      <c r="AZN154" s="383"/>
      <c r="AZO154" s="383"/>
      <c r="AZP154" s="383"/>
      <c r="AZQ154" s="383"/>
      <c r="AZR154" s="383"/>
      <c r="AZS154" s="383"/>
      <c r="AZT154" s="383"/>
      <c r="AZU154" s="383"/>
      <c r="AZV154" s="383"/>
      <c r="AZW154" s="383"/>
      <c r="AZX154" s="383"/>
      <c r="AZY154" s="383"/>
      <c r="AZZ154" s="383"/>
      <c r="BAA154" s="383"/>
      <c r="BAB154" s="383"/>
      <c r="BAC154" s="383"/>
      <c r="BAD154" s="383"/>
      <c r="BAE154" s="383"/>
      <c r="BAF154" s="383"/>
      <c r="BAG154" s="383"/>
      <c r="BAH154" s="383"/>
      <c r="BAI154" s="383"/>
      <c r="BAJ154" s="383"/>
      <c r="BAK154" s="383"/>
      <c r="BAL154" s="383"/>
      <c r="BAM154" s="383"/>
      <c r="BAN154" s="383"/>
      <c r="BAO154" s="383"/>
      <c r="BAP154" s="383"/>
      <c r="BAQ154" s="383"/>
      <c r="BAR154" s="383"/>
      <c r="BAS154" s="383"/>
      <c r="BAT154" s="383"/>
      <c r="BAU154" s="383"/>
      <c r="BAV154" s="383"/>
      <c r="BAW154" s="383"/>
      <c r="BAX154" s="383"/>
      <c r="BAY154" s="383"/>
      <c r="BAZ154" s="383"/>
      <c r="BBA154" s="383"/>
      <c r="BBB154" s="383"/>
      <c r="BBC154" s="383"/>
      <c r="BBD154" s="383"/>
      <c r="BBE154" s="383"/>
      <c r="BBF154" s="383"/>
      <c r="BBG154" s="383"/>
      <c r="BBH154" s="383"/>
      <c r="BBI154" s="383"/>
      <c r="BBJ154" s="383"/>
      <c r="BBK154" s="383"/>
      <c r="BBL154" s="383"/>
      <c r="BBM154" s="383"/>
      <c r="BBN154" s="383"/>
      <c r="BBO154" s="383"/>
      <c r="BBP154" s="383"/>
      <c r="BBQ154" s="383"/>
      <c r="BBR154" s="383"/>
      <c r="BBS154" s="383"/>
      <c r="BBT154" s="383"/>
      <c r="BBU154" s="383"/>
      <c r="BBV154" s="383"/>
      <c r="BBW154" s="383"/>
      <c r="BBX154" s="383"/>
      <c r="BBY154" s="383"/>
      <c r="BBZ154" s="383"/>
      <c r="BCA154" s="383"/>
      <c r="BCB154" s="383"/>
      <c r="BCC154" s="383"/>
      <c r="BCD154" s="383"/>
      <c r="BCE154" s="383"/>
      <c r="BCF154" s="383"/>
      <c r="BCG154" s="383"/>
      <c r="BCH154" s="383"/>
      <c r="BCI154" s="383"/>
      <c r="BCJ154" s="383"/>
      <c r="BCK154" s="383"/>
      <c r="BCL154" s="383"/>
      <c r="BCM154" s="383"/>
      <c r="BCN154" s="383"/>
      <c r="BCO154" s="383"/>
      <c r="BCP154" s="383"/>
      <c r="BCQ154" s="383"/>
      <c r="BCR154" s="383"/>
      <c r="BCS154" s="383"/>
      <c r="BCT154" s="383"/>
      <c r="BCU154" s="383"/>
      <c r="BCV154" s="383"/>
      <c r="BCW154" s="383"/>
      <c r="BCX154" s="383"/>
      <c r="BCY154" s="383"/>
      <c r="BCZ154" s="383"/>
      <c r="BDA154" s="383"/>
      <c r="BDB154" s="383"/>
      <c r="BDC154" s="383"/>
      <c r="BDD154" s="383"/>
      <c r="BDE154" s="383"/>
      <c r="BDF154" s="383"/>
      <c r="BDG154" s="383"/>
      <c r="BDH154" s="383"/>
      <c r="BDI154" s="383"/>
      <c r="BDJ154" s="383"/>
      <c r="BDK154" s="383"/>
      <c r="BDL154" s="383"/>
      <c r="BDM154" s="383"/>
      <c r="BDN154" s="383"/>
      <c r="BDO154" s="383"/>
      <c r="BDP154" s="383"/>
      <c r="BDQ154" s="383"/>
      <c r="BDR154" s="383"/>
      <c r="BDS154" s="383"/>
      <c r="BDT154" s="383"/>
      <c r="BDU154" s="383"/>
      <c r="BDV154" s="383"/>
      <c r="BDW154" s="383"/>
      <c r="BDX154" s="383"/>
      <c r="BDY154" s="383"/>
      <c r="BDZ154" s="383"/>
      <c r="BEA154" s="383"/>
      <c r="BEB154" s="383"/>
      <c r="BEC154" s="383"/>
      <c r="BED154" s="383"/>
      <c r="BEE154" s="383"/>
      <c r="BEF154" s="383"/>
      <c r="BEG154" s="383"/>
      <c r="BEH154" s="383"/>
      <c r="BEI154" s="383"/>
      <c r="BEJ154" s="383"/>
      <c r="BEK154" s="383"/>
      <c r="BEL154" s="383"/>
      <c r="BEM154" s="383"/>
      <c r="BEN154" s="383"/>
      <c r="BEO154" s="383"/>
      <c r="BEP154" s="383"/>
      <c r="BEQ154" s="383"/>
      <c r="BER154" s="383"/>
      <c r="BES154" s="383"/>
      <c r="BET154" s="383"/>
      <c r="BEU154" s="383"/>
      <c r="BEV154" s="383"/>
      <c r="BEW154" s="383"/>
      <c r="BEX154" s="383"/>
      <c r="BEY154" s="383"/>
      <c r="BEZ154" s="383"/>
      <c r="BFA154" s="383"/>
      <c r="BFB154" s="383"/>
      <c r="BFC154" s="383"/>
      <c r="BFD154" s="383"/>
      <c r="BFE154" s="383"/>
      <c r="BFF154" s="383"/>
      <c r="BFG154" s="383"/>
      <c r="BFH154" s="383"/>
      <c r="BFI154" s="383"/>
      <c r="BFJ154" s="383"/>
      <c r="BFK154" s="383"/>
      <c r="BFL154" s="383"/>
      <c r="BFM154" s="383"/>
      <c r="BFN154" s="383"/>
      <c r="BFO154" s="383"/>
      <c r="BFP154" s="383"/>
      <c r="BFQ154" s="383"/>
      <c r="BFR154" s="383"/>
      <c r="BFS154" s="383"/>
      <c r="BFT154" s="383"/>
      <c r="BFU154" s="383"/>
      <c r="BFV154" s="383"/>
      <c r="BFW154" s="383"/>
      <c r="BFX154" s="383"/>
      <c r="BFY154" s="383"/>
      <c r="BFZ154" s="383"/>
      <c r="BGA154" s="383"/>
      <c r="BGB154" s="383"/>
      <c r="BGC154" s="383"/>
      <c r="BGD154" s="383"/>
      <c r="BGE154" s="383"/>
      <c r="BGF154" s="383"/>
      <c r="BGG154" s="383"/>
      <c r="BGH154" s="383"/>
      <c r="BGI154" s="383"/>
      <c r="BGJ154" s="383"/>
      <c r="BGK154" s="383"/>
      <c r="BGL154" s="383"/>
      <c r="BGM154" s="383"/>
      <c r="BGN154" s="383"/>
      <c r="BGO154" s="383"/>
      <c r="BGP154" s="383"/>
      <c r="BGQ154" s="383"/>
      <c r="BGR154" s="383"/>
      <c r="BGS154" s="383"/>
      <c r="BGT154" s="383"/>
      <c r="BGU154" s="383"/>
      <c r="BGV154" s="383"/>
      <c r="BGW154" s="383"/>
      <c r="BGX154" s="383"/>
      <c r="BGY154" s="383"/>
      <c r="BGZ154" s="383"/>
      <c r="BHA154" s="383"/>
      <c r="BHB154" s="383"/>
      <c r="BHC154" s="383"/>
      <c r="BHD154" s="383"/>
      <c r="BHE154" s="383"/>
      <c r="BHF154" s="383"/>
      <c r="BHG154" s="383"/>
      <c r="BHH154" s="383"/>
      <c r="BHI154" s="383"/>
      <c r="BHJ154" s="383"/>
      <c r="BHK154" s="383"/>
      <c r="BHL154" s="383"/>
      <c r="BHM154" s="383"/>
      <c r="BHN154" s="383"/>
      <c r="BHO154" s="383"/>
      <c r="BHP154" s="383"/>
      <c r="BHQ154" s="383"/>
      <c r="BHR154" s="383"/>
      <c r="BHS154" s="383"/>
      <c r="BHT154" s="383"/>
      <c r="BHU154" s="383"/>
      <c r="BHV154" s="383"/>
      <c r="BHW154" s="383"/>
      <c r="BHX154" s="383"/>
      <c r="BHY154" s="383"/>
      <c r="BHZ154" s="383"/>
      <c r="BIA154" s="383"/>
      <c r="BIB154" s="383"/>
      <c r="BIC154" s="383"/>
      <c r="BID154" s="383"/>
      <c r="BIE154" s="383"/>
      <c r="BIF154" s="383"/>
      <c r="BIG154" s="383"/>
      <c r="BIH154" s="383"/>
      <c r="BII154" s="383"/>
      <c r="BIJ154" s="383"/>
      <c r="BIK154" s="383"/>
      <c r="BIL154" s="383"/>
      <c r="BIM154" s="383"/>
      <c r="BIN154" s="383"/>
      <c r="BIO154" s="383"/>
      <c r="BIP154" s="383"/>
      <c r="BIQ154" s="383"/>
      <c r="BIR154" s="383"/>
      <c r="BIS154" s="383"/>
      <c r="BIT154" s="383"/>
      <c r="BIU154" s="383"/>
      <c r="BIV154" s="383"/>
      <c r="BIW154" s="383"/>
      <c r="BIX154" s="383"/>
      <c r="BIY154" s="383"/>
      <c r="BIZ154" s="383"/>
      <c r="BJA154" s="383"/>
      <c r="BJB154" s="383"/>
      <c r="BJC154" s="383"/>
      <c r="BJD154" s="383"/>
      <c r="BJE154" s="383"/>
      <c r="BJF154" s="383"/>
      <c r="BJG154" s="383"/>
      <c r="BJH154" s="383"/>
      <c r="BJI154" s="383"/>
      <c r="BJJ154" s="383"/>
      <c r="BJK154" s="383"/>
      <c r="BJL154" s="383"/>
      <c r="BJM154" s="383"/>
      <c r="BJN154" s="383"/>
      <c r="BJO154" s="383"/>
      <c r="BJP154" s="383"/>
      <c r="BJQ154" s="383"/>
      <c r="BJR154" s="383"/>
      <c r="BJS154" s="383"/>
      <c r="BJT154" s="383"/>
      <c r="BJU154" s="383"/>
      <c r="BJV154" s="383"/>
      <c r="BJW154" s="383"/>
      <c r="BJX154" s="383"/>
      <c r="BJY154" s="383"/>
      <c r="BJZ154" s="383"/>
      <c r="BKA154" s="383"/>
      <c r="BKB154" s="383"/>
      <c r="BKC154" s="383"/>
      <c r="BKD154" s="383"/>
      <c r="BKE154" s="383"/>
      <c r="BKF154" s="383"/>
      <c r="BKG154" s="383"/>
      <c r="BKH154" s="383"/>
      <c r="BKI154" s="383"/>
      <c r="BKJ154" s="383"/>
      <c r="BKK154" s="383"/>
      <c r="BKL154" s="383"/>
      <c r="BKM154" s="383"/>
      <c r="BKN154" s="383"/>
      <c r="BKO154" s="383"/>
      <c r="BKP154" s="383"/>
      <c r="BKQ154" s="383"/>
      <c r="BKR154" s="383"/>
      <c r="BKS154" s="383"/>
      <c r="BKT154" s="383"/>
      <c r="BKU154" s="383"/>
      <c r="BKV154" s="383"/>
      <c r="BKW154" s="383"/>
      <c r="BKX154" s="383"/>
      <c r="BKY154" s="383"/>
      <c r="BKZ154" s="383"/>
      <c r="BLA154" s="383"/>
      <c r="BLB154" s="383"/>
      <c r="BLC154" s="383"/>
      <c r="BLD154" s="383"/>
      <c r="BLE154" s="383"/>
      <c r="BLF154" s="383"/>
      <c r="BLG154" s="383"/>
      <c r="BLH154" s="383"/>
      <c r="BLI154" s="383"/>
      <c r="BLJ154" s="383"/>
      <c r="BLK154" s="383"/>
      <c r="BLL154" s="383"/>
      <c r="BLM154" s="383"/>
      <c r="BLN154" s="383"/>
      <c r="BLO154" s="383"/>
      <c r="BLP154" s="383"/>
      <c r="BLQ154" s="383"/>
      <c r="BLR154" s="383"/>
      <c r="BLS154" s="383"/>
      <c r="BLT154" s="383"/>
      <c r="BLU154" s="383"/>
      <c r="BLV154" s="383"/>
      <c r="BLW154" s="383"/>
      <c r="BLX154" s="383"/>
      <c r="BLY154" s="383"/>
      <c r="BLZ154" s="383"/>
      <c r="BMA154" s="383"/>
      <c r="BMB154" s="383"/>
      <c r="BMC154" s="383"/>
      <c r="BMD154" s="383"/>
      <c r="BME154" s="383"/>
      <c r="BMF154" s="383"/>
      <c r="BMG154" s="383"/>
      <c r="BMH154" s="383"/>
      <c r="BMI154" s="383"/>
      <c r="BMJ154" s="383"/>
      <c r="BMK154" s="383"/>
      <c r="BML154" s="383"/>
      <c r="BMM154" s="383"/>
      <c r="BMN154" s="383"/>
      <c r="BMO154" s="383"/>
      <c r="BMP154" s="383"/>
      <c r="BMQ154" s="383"/>
      <c r="BMR154" s="383"/>
      <c r="BMS154" s="383"/>
      <c r="BMT154" s="383"/>
      <c r="BMU154" s="383"/>
      <c r="BMV154" s="383"/>
      <c r="BMW154" s="383"/>
      <c r="BMX154" s="383"/>
      <c r="BMY154" s="383"/>
      <c r="BMZ154" s="383"/>
      <c r="BNA154" s="383"/>
      <c r="BNB154" s="383"/>
      <c r="BNC154" s="383"/>
      <c r="BND154" s="383"/>
      <c r="BNE154" s="383"/>
      <c r="BNF154" s="383"/>
      <c r="BNG154" s="383"/>
      <c r="BNH154" s="383"/>
      <c r="BNI154" s="383"/>
      <c r="BNJ154" s="383"/>
      <c r="BNK154" s="383"/>
      <c r="BNL154" s="383"/>
      <c r="BNM154" s="383"/>
      <c r="BNN154" s="383"/>
      <c r="BNO154" s="383"/>
      <c r="BNP154" s="383"/>
      <c r="BNQ154" s="383"/>
      <c r="BNR154" s="383"/>
      <c r="BNS154" s="383"/>
      <c r="BNT154" s="383"/>
      <c r="BNU154" s="383"/>
      <c r="BNV154" s="383"/>
      <c r="BNW154" s="383"/>
      <c r="BNX154" s="383"/>
      <c r="BNY154" s="383"/>
      <c r="BNZ154" s="383"/>
      <c r="BOA154" s="383"/>
      <c r="BOB154" s="383"/>
      <c r="BOC154" s="383"/>
      <c r="BOD154" s="383"/>
      <c r="BOE154" s="383"/>
      <c r="BOF154" s="383"/>
      <c r="BOG154" s="383"/>
      <c r="BOH154" s="383"/>
      <c r="BOI154" s="383"/>
      <c r="BOJ154" s="383"/>
      <c r="BOK154" s="383"/>
      <c r="BOL154" s="383"/>
      <c r="BOM154" s="383"/>
      <c r="BON154" s="383"/>
      <c r="BOO154" s="383"/>
      <c r="BOP154" s="383"/>
      <c r="BOQ154" s="383"/>
      <c r="BOR154" s="383"/>
      <c r="BOS154" s="383"/>
      <c r="BOT154" s="383"/>
      <c r="BOU154" s="383"/>
      <c r="BOV154" s="383"/>
      <c r="BOW154" s="383"/>
      <c r="BOX154" s="383"/>
      <c r="BOY154" s="383"/>
      <c r="BOZ154" s="383"/>
      <c r="BPA154" s="383"/>
      <c r="BPB154" s="383"/>
      <c r="BPC154" s="383"/>
      <c r="BPD154" s="383"/>
      <c r="BPE154" s="383"/>
      <c r="BPF154" s="383"/>
      <c r="BPG154" s="383"/>
      <c r="BPH154" s="383"/>
      <c r="BPI154" s="383"/>
      <c r="BPJ154" s="383"/>
      <c r="BPK154" s="383"/>
      <c r="BPL154" s="383"/>
      <c r="BPM154" s="383"/>
      <c r="BPN154" s="383"/>
      <c r="BPO154" s="383"/>
      <c r="BPP154" s="383"/>
      <c r="BPQ154" s="383"/>
      <c r="BPR154" s="383"/>
      <c r="BPS154" s="383"/>
      <c r="BPT154" s="383"/>
      <c r="BPU154" s="383"/>
      <c r="BPV154" s="383"/>
      <c r="BPW154" s="383"/>
      <c r="BPX154" s="383"/>
      <c r="BPY154" s="383"/>
      <c r="BPZ154" s="383"/>
      <c r="BQA154" s="383"/>
      <c r="BQB154" s="383"/>
      <c r="BQC154" s="383"/>
      <c r="BQD154" s="383"/>
      <c r="BQE154" s="383"/>
      <c r="BQF154" s="383"/>
      <c r="BQG154" s="383"/>
      <c r="BQH154" s="383"/>
      <c r="BQI154" s="383"/>
      <c r="BQJ154" s="383"/>
      <c r="BQK154" s="383"/>
      <c r="BQL154" s="383"/>
      <c r="BQM154" s="383"/>
      <c r="BQN154" s="383"/>
      <c r="BQO154" s="383"/>
      <c r="BQP154" s="383"/>
      <c r="BQQ154" s="383"/>
      <c r="BQR154" s="383"/>
      <c r="BQS154" s="383"/>
      <c r="BQT154" s="383"/>
      <c r="BQU154" s="383"/>
      <c r="BQV154" s="383"/>
      <c r="BQW154" s="383"/>
      <c r="BQX154" s="383"/>
      <c r="BQY154" s="383"/>
      <c r="BQZ154" s="383"/>
      <c r="BRA154" s="383"/>
      <c r="BRB154" s="383"/>
      <c r="BRC154" s="383"/>
      <c r="BRD154" s="383"/>
      <c r="BRE154" s="383"/>
      <c r="BRF154" s="383"/>
      <c r="BRG154" s="383"/>
      <c r="BRH154" s="383"/>
      <c r="BRI154" s="383"/>
      <c r="BRJ154" s="383"/>
      <c r="BRK154" s="383"/>
      <c r="BRL154" s="383"/>
      <c r="BRM154" s="383"/>
      <c r="BRN154" s="383"/>
      <c r="BRO154" s="383"/>
      <c r="BRP154" s="383"/>
      <c r="BRQ154" s="383"/>
      <c r="BRR154" s="383"/>
      <c r="BRS154" s="383"/>
      <c r="BRT154" s="383"/>
      <c r="BRU154" s="383"/>
      <c r="BRV154" s="383"/>
      <c r="BRW154" s="383"/>
      <c r="BRX154" s="383"/>
      <c r="BRY154" s="383"/>
      <c r="BRZ154" s="383"/>
      <c r="BSA154" s="383"/>
      <c r="BSB154" s="383"/>
      <c r="BSC154" s="383"/>
      <c r="BSD154" s="383"/>
      <c r="BSE154" s="383"/>
      <c r="BSF154" s="383"/>
      <c r="BSG154" s="383"/>
      <c r="BSH154" s="383"/>
      <c r="BSI154" s="383"/>
      <c r="BSJ154" s="383"/>
      <c r="BSK154" s="383"/>
      <c r="BSL154" s="383"/>
      <c r="BSM154" s="383"/>
      <c r="BSN154" s="383"/>
      <c r="BSO154" s="383"/>
      <c r="BSP154" s="383"/>
      <c r="BSQ154" s="383"/>
      <c r="BSR154" s="383"/>
      <c r="BSS154" s="383"/>
      <c r="BST154" s="383"/>
      <c r="BSU154" s="383"/>
      <c r="BSV154" s="383"/>
      <c r="BSW154" s="383"/>
      <c r="BSX154" s="383"/>
      <c r="BSY154" s="383"/>
      <c r="BSZ154" s="383"/>
      <c r="BTA154" s="383"/>
      <c r="BTB154" s="383"/>
      <c r="BTC154" s="383"/>
      <c r="BTD154" s="383"/>
      <c r="BTE154" s="383"/>
      <c r="BTF154" s="383"/>
      <c r="BTG154" s="383"/>
      <c r="BTH154" s="383"/>
      <c r="BTI154" s="383"/>
      <c r="BTJ154" s="383"/>
      <c r="BTK154" s="383"/>
      <c r="BTL154" s="383"/>
      <c r="BTM154" s="383"/>
      <c r="BTN154" s="383"/>
      <c r="BTO154" s="383"/>
      <c r="BTP154" s="383"/>
      <c r="BTQ154" s="383"/>
      <c r="BTR154" s="383"/>
      <c r="BTS154" s="383"/>
      <c r="BTT154" s="383"/>
      <c r="BTU154" s="383"/>
      <c r="BTV154" s="383"/>
      <c r="BTW154" s="383"/>
      <c r="BTX154" s="383"/>
      <c r="BTY154" s="383"/>
      <c r="BTZ154" s="383"/>
      <c r="BUA154" s="383"/>
      <c r="BUB154" s="383"/>
      <c r="BUC154" s="383"/>
      <c r="BUD154" s="383"/>
      <c r="BUE154" s="383"/>
      <c r="BUF154" s="383"/>
      <c r="BUG154" s="383"/>
      <c r="BUH154" s="383"/>
      <c r="BUI154" s="383"/>
      <c r="BUJ154" s="383"/>
      <c r="BUK154" s="383"/>
      <c r="BUL154" s="383"/>
      <c r="BUM154" s="383"/>
      <c r="BUN154" s="383"/>
      <c r="BUO154" s="383"/>
      <c r="BUP154" s="383"/>
      <c r="BUQ154" s="383"/>
      <c r="BUR154" s="383"/>
      <c r="BUS154" s="383"/>
      <c r="BUT154" s="383"/>
      <c r="BUU154" s="383"/>
      <c r="BUV154" s="383"/>
      <c r="BUW154" s="383"/>
      <c r="BUX154" s="383"/>
      <c r="BUY154" s="383"/>
      <c r="BUZ154" s="383"/>
      <c r="BVA154" s="383"/>
      <c r="BVB154" s="383"/>
      <c r="BVC154" s="383"/>
      <c r="BVD154" s="383"/>
      <c r="BVE154" s="383"/>
      <c r="BVF154" s="383"/>
      <c r="BVG154" s="383"/>
      <c r="BVH154" s="383"/>
      <c r="BVI154" s="383"/>
      <c r="BVJ154" s="383"/>
      <c r="BVK154" s="383"/>
      <c r="BVL154" s="383"/>
      <c r="BVM154" s="383"/>
      <c r="BVN154" s="383"/>
      <c r="BVO154" s="383"/>
      <c r="BVP154" s="383"/>
      <c r="BVQ154" s="383"/>
      <c r="BVR154" s="383"/>
      <c r="BVS154" s="383"/>
      <c r="BVT154" s="383"/>
      <c r="BVU154" s="383"/>
      <c r="BVV154" s="383"/>
      <c r="BVW154" s="383"/>
      <c r="BVX154" s="383"/>
      <c r="BVY154" s="383"/>
      <c r="BVZ154" s="383"/>
      <c r="BWA154" s="383"/>
      <c r="BWB154" s="383"/>
      <c r="BWC154" s="383"/>
      <c r="BWD154" s="383"/>
      <c r="BWE154" s="383"/>
      <c r="BWF154" s="383"/>
      <c r="BWG154" s="383"/>
      <c r="BWH154" s="383"/>
      <c r="BWI154" s="383"/>
      <c r="BWJ154" s="383"/>
      <c r="BWK154" s="383"/>
      <c r="BWL154" s="383"/>
      <c r="BWM154" s="383"/>
      <c r="BWN154" s="383"/>
      <c r="BWO154" s="383"/>
      <c r="BWP154" s="383"/>
      <c r="BWQ154" s="383"/>
      <c r="BWR154" s="383"/>
      <c r="BWS154" s="383"/>
      <c r="BWT154" s="383"/>
      <c r="BWU154" s="383"/>
      <c r="BWV154" s="383"/>
      <c r="BWW154" s="383"/>
      <c r="BWX154" s="383"/>
      <c r="BWY154" s="383"/>
      <c r="BWZ154" s="383"/>
      <c r="BXA154" s="383"/>
      <c r="BXB154" s="383"/>
      <c r="BXC154" s="383"/>
      <c r="BXD154" s="383"/>
      <c r="BXE154" s="383"/>
      <c r="BXF154" s="383"/>
      <c r="BXG154" s="383"/>
      <c r="BXH154" s="383"/>
      <c r="BXI154" s="383"/>
      <c r="BXJ154" s="383"/>
      <c r="BXK154" s="383"/>
      <c r="BXL154" s="383"/>
      <c r="BXM154" s="383"/>
      <c r="BXN154" s="383"/>
      <c r="BXO154" s="383"/>
      <c r="BXP154" s="383"/>
      <c r="BXQ154" s="383"/>
      <c r="BXR154" s="383"/>
      <c r="BXS154" s="383"/>
      <c r="BXT154" s="383"/>
      <c r="BXU154" s="383"/>
      <c r="BXV154" s="383"/>
      <c r="BXW154" s="383"/>
      <c r="BXX154" s="383"/>
      <c r="BXY154" s="383"/>
      <c r="BXZ154" s="383"/>
      <c r="BYA154" s="383"/>
      <c r="BYB154" s="383"/>
      <c r="BYC154" s="383"/>
      <c r="BYD154" s="383"/>
      <c r="BYE154" s="383"/>
      <c r="BYF154" s="383"/>
      <c r="BYG154" s="383"/>
      <c r="BYH154" s="383"/>
      <c r="BYI154" s="383"/>
      <c r="BYJ154" s="383"/>
      <c r="BYK154" s="383"/>
      <c r="BYL154" s="383"/>
      <c r="BYM154" s="383"/>
      <c r="BYN154" s="383"/>
      <c r="BYO154" s="383"/>
      <c r="BYP154" s="383"/>
      <c r="BYQ154" s="383"/>
      <c r="BYR154" s="383"/>
      <c r="BYS154" s="383"/>
      <c r="BYT154" s="383"/>
      <c r="BYU154" s="383"/>
      <c r="BYV154" s="383"/>
      <c r="BYW154" s="383"/>
      <c r="BYX154" s="383"/>
      <c r="BYY154" s="383"/>
      <c r="BYZ154" s="383"/>
      <c r="BZA154" s="383"/>
      <c r="BZB154" s="383"/>
      <c r="BZC154" s="383"/>
      <c r="BZD154" s="383"/>
      <c r="BZE154" s="383"/>
      <c r="BZF154" s="383"/>
      <c r="BZG154" s="383"/>
      <c r="BZH154" s="383"/>
      <c r="BZI154" s="383"/>
      <c r="BZJ154" s="383"/>
      <c r="BZK154" s="383"/>
      <c r="BZL154" s="383"/>
      <c r="BZM154" s="383"/>
      <c r="BZN154" s="383"/>
      <c r="BZO154" s="383"/>
      <c r="BZP154" s="383"/>
      <c r="BZQ154" s="383"/>
      <c r="BZR154" s="383"/>
      <c r="BZS154" s="383"/>
      <c r="BZT154" s="383"/>
      <c r="BZU154" s="383"/>
      <c r="BZV154" s="383"/>
      <c r="BZW154" s="383"/>
      <c r="BZX154" s="383"/>
      <c r="BZY154" s="383"/>
      <c r="BZZ154" s="383"/>
      <c r="CAA154" s="383"/>
      <c r="CAB154" s="383"/>
      <c r="CAC154" s="383"/>
      <c r="CAD154" s="383"/>
      <c r="CAE154" s="383"/>
      <c r="CAF154" s="383"/>
      <c r="CAG154" s="383"/>
      <c r="CAH154" s="383"/>
      <c r="CAI154" s="383"/>
      <c r="CAJ154" s="383"/>
      <c r="CAK154" s="383"/>
      <c r="CAL154" s="383"/>
      <c r="CAM154" s="383"/>
      <c r="CAN154" s="383"/>
      <c r="CAO154" s="383"/>
      <c r="CAP154" s="383"/>
      <c r="CAQ154" s="383"/>
      <c r="CAR154" s="383"/>
      <c r="CAS154" s="383"/>
      <c r="CAT154" s="383"/>
      <c r="CAU154" s="383"/>
      <c r="CAV154" s="383"/>
      <c r="CAW154" s="383"/>
      <c r="CAX154" s="383"/>
      <c r="CAY154" s="383"/>
      <c r="CAZ154" s="383"/>
      <c r="CBA154" s="383"/>
      <c r="CBB154" s="383"/>
      <c r="CBC154" s="383"/>
      <c r="CBD154" s="383"/>
      <c r="CBE154" s="383"/>
      <c r="CBF154" s="383"/>
      <c r="CBG154" s="383"/>
      <c r="CBH154" s="383"/>
      <c r="CBI154" s="383"/>
      <c r="CBJ154" s="383"/>
      <c r="CBK154" s="383"/>
      <c r="CBL154" s="383"/>
      <c r="CBM154" s="383"/>
      <c r="CBN154" s="383"/>
      <c r="CBO154" s="383"/>
      <c r="CBP154" s="383"/>
      <c r="CBQ154" s="383"/>
      <c r="CBR154" s="383"/>
      <c r="CBS154" s="383"/>
      <c r="CBT154" s="383"/>
      <c r="CBU154" s="383"/>
      <c r="CBV154" s="383"/>
      <c r="CBW154" s="383"/>
      <c r="CBX154" s="383"/>
      <c r="CBY154" s="383"/>
      <c r="CBZ154" s="383"/>
      <c r="CCA154" s="383"/>
      <c r="CCB154" s="383"/>
      <c r="CCC154" s="383"/>
      <c r="CCD154" s="383"/>
      <c r="CCE154" s="383"/>
      <c r="CCF154" s="383"/>
      <c r="CCG154" s="383"/>
      <c r="CCH154" s="383"/>
      <c r="CCI154" s="383"/>
      <c r="CCJ154" s="383"/>
      <c r="CCK154" s="383"/>
      <c r="CCL154" s="383"/>
      <c r="CCM154" s="383"/>
      <c r="CCN154" s="383"/>
      <c r="CCO154" s="383"/>
      <c r="CCP154" s="383"/>
      <c r="CCQ154" s="383"/>
      <c r="CCR154" s="383"/>
      <c r="CCS154" s="383"/>
      <c r="CCT154" s="383"/>
      <c r="CCU154" s="383"/>
      <c r="CCV154" s="383"/>
      <c r="CCW154" s="383"/>
      <c r="CCX154" s="383"/>
      <c r="CCY154" s="383"/>
      <c r="CCZ154" s="383"/>
      <c r="CDA154" s="383"/>
      <c r="CDB154" s="383"/>
      <c r="CDC154" s="383"/>
      <c r="CDD154" s="383"/>
      <c r="CDE154" s="383"/>
      <c r="CDF154" s="383"/>
      <c r="CDG154" s="383"/>
      <c r="CDH154" s="383"/>
      <c r="CDI154" s="383"/>
      <c r="CDJ154" s="383"/>
      <c r="CDK154" s="383"/>
      <c r="CDL154" s="383"/>
      <c r="CDM154" s="383"/>
      <c r="CDN154" s="383"/>
      <c r="CDO154" s="383"/>
      <c r="CDP154" s="383"/>
      <c r="CDQ154" s="383"/>
      <c r="CDR154" s="383"/>
      <c r="CDS154" s="383"/>
      <c r="CDT154" s="383"/>
      <c r="CDU154" s="383"/>
      <c r="CDV154" s="383"/>
      <c r="CDW154" s="383"/>
      <c r="CDX154" s="383"/>
      <c r="CDY154" s="383"/>
      <c r="CDZ154" s="383"/>
      <c r="CEA154" s="383"/>
      <c r="CEB154" s="383"/>
      <c r="CEC154" s="383"/>
      <c r="CED154" s="383"/>
      <c r="CEE154" s="383"/>
      <c r="CEF154" s="383"/>
      <c r="CEG154" s="383"/>
      <c r="CEH154" s="383"/>
      <c r="CEI154" s="383"/>
      <c r="CEJ154" s="383"/>
      <c r="CEK154" s="383"/>
      <c r="CEL154" s="383"/>
      <c r="CEM154" s="383"/>
      <c r="CEN154" s="383"/>
      <c r="CEO154" s="383"/>
      <c r="CEP154" s="383"/>
      <c r="CEQ154" s="383"/>
      <c r="CER154" s="383"/>
      <c r="CES154" s="383"/>
      <c r="CET154" s="383"/>
      <c r="CEU154" s="383"/>
      <c r="CEV154" s="383"/>
      <c r="CEW154" s="383"/>
      <c r="CEX154" s="383"/>
      <c r="CEY154" s="383"/>
      <c r="CEZ154" s="383"/>
      <c r="CFA154" s="383"/>
      <c r="CFB154" s="383"/>
      <c r="CFC154" s="383"/>
      <c r="CFD154" s="383"/>
      <c r="CFE154" s="383"/>
      <c r="CFF154" s="383"/>
      <c r="CFG154" s="383"/>
      <c r="CFH154" s="383"/>
      <c r="CFI154" s="383"/>
      <c r="CFJ154" s="383"/>
      <c r="CFK154" s="383"/>
      <c r="CFL154" s="383"/>
      <c r="CFM154" s="383"/>
      <c r="CFN154" s="383"/>
      <c r="CFO154" s="383"/>
      <c r="CFP154" s="383"/>
      <c r="CFQ154" s="383"/>
      <c r="CFR154" s="383"/>
      <c r="CFS154" s="383"/>
      <c r="CFT154" s="383"/>
      <c r="CFU154" s="383"/>
      <c r="CFV154" s="383"/>
      <c r="CFW154" s="383"/>
      <c r="CFX154" s="383"/>
      <c r="CFY154" s="383"/>
      <c r="CFZ154" s="383"/>
      <c r="CGA154" s="383"/>
      <c r="CGB154" s="383"/>
      <c r="CGC154" s="383"/>
      <c r="CGD154" s="383"/>
      <c r="CGE154" s="383"/>
      <c r="CGF154" s="383"/>
      <c r="CGG154" s="383"/>
      <c r="CGH154" s="383"/>
      <c r="CGI154" s="383"/>
      <c r="CGJ154" s="383"/>
      <c r="CGK154" s="383"/>
      <c r="CGL154" s="383"/>
      <c r="CGM154" s="383"/>
      <c r="CGN154" s="383"/>
      <c r="CGO154" s="383"/>
      <c r="CGP154" s="383"/>
      <c r="CGQ154" s="383"/>
      <c r="CGR154" s="383"/>
      <c r="CGS154" s="383"/>
      <c r="CGT154" s="383"/>
      <c r="CGU154" s="383"/>
      <c r="CGV154" s="383"/>
      <c r="CGW154" s="383"/>
      <c r="CGX154" s="383"/>
      <c r="CGY154" s="383"/>
      <c r="CGZ154" s="383"/>
      <c r="CHA154" s="383"/>
      <c r="CHB154" s="383"/>
      <c r="CHC154" s="383"/>
      <c r="CHD154" s="383"/>
      <c r="CHE154" s="383"/>
      <c r="CHF154" s="383"/>
      <c r="CHG154" s="383"/>
      <c r="CHH154" s="383"/>
      <c r="CHI154" s="383"/>
      <c r="CHJ154" s="383"/>
      <c r="CHK154" s="383"/>
      <c r="CHL154" s="383"/>
      <c r="CHM154" s="383"/>
      <c r="CHN154" s="383"/>
      <c r="CHO154" s="383"/>
      <c r="CHP154" s="383"/>
      <c r="CHQ154" s="383"/>
      <c r="CHR154" s="383"/>
      <c r="CHS154" s="383"/>
      <c r="CHT154" s="383"/>
      <c r="CHU154" s="383"/>
      <c r="CHV154" s="383"/>
      <c r="CHW154" s="383"/>
      <c r="CHX154" s="383"/>
      <c r="CHY154" s="383"/>
      <c r="CHZ154" s="383"/>
      <c r="CIA154" s="383"/>
      <c r="CIB154" s="383"/>
      <c r="CIC154" s="383"/>
      <c r="CID154" s="383"/>
      <c r="CIE154" s="383"/>
      <c r="CIF154" s="383"/>
      <c r="CIG154" s="383"/>
      <c r="CIH154" s="383"/>
      <c r="CII154" s="383"/>
      <c r="CIJ154" s="383"/>
      <c r="CIK154" s="383"/>
      <c r="CIL154" s="383"/>
      <c r="CIM154" s="383"/>
      <c r="CIN154" s="383"/>
      <c r="CIO154" s="383"/>
      <c r="CIP154" s="383"/>
      <c r="CIQ154" s="383"/>
      <c r="CIR154" s="383"/>
      <c r="CIS154" s="383"/>
      <c r="CIT154" s="383"/>
      <c r="CIU154" s="383"/>
      <c r="CIV154" s="383"/>
      <c r="CIW154" s="383"/>
      <c r="CIX154" s="383"/>
      <c r="CIY154" s="383"/>
      <c r="CIZ154" s="383"/>
      <c r="CJA154" s="383"/>
      <c r="CJB154" s="383"/>
      <c r="CJC154" s="383"/>
      <c r="CJD154" s="383"/>
      <c r="CJE154" s="383"/>
      <c r="CJF154" s="383"/>
      <c r="CJG154" s="383"/>
      <c r="CJH154" s="383"/>
      <c r="CJI154" s="383"/>
      <c r="CJJ154" s="383"/>
      <c r="CJK154" s="383"/>
      <c r="CJL154" s="383"/>
      <c r="CJM154" s="383"/>
      <c r="CJN154" s="383"/>
      <c r="CJO154" s="383"/>
      <c r="CJP154" s="383"/>
      <c r="CJQ154" s="383"/>
      <c r="CJR154" s="383"/>
      <c r="CJS154" s="383"/>
      <c r="CJT154" s="383"/>
      <c r="CJU154" s="383"/>
      <c r="CJV154" s="383"/>
      <c r="CJW154" s="383"/>
      <c r="CJX154" s="383"/>
      <c r="CJY154" s="383"/>
      <c r="CJZ154" s="383"/>
      <c r="CKA154" s="383"/>
      <c r="CKB154" s="383"/>
      <c r="CKC154" s="383"/>
      <c r="CKD154" s="383"/>
      <c r="CKE154" s="383"/>
      <c r="CKF154" s="383"/>
      <c r="CKG154" s="383"/>
      <c r="CKH154" s="383"/>
      <c r="CKI154" s="383"/>
      <c r="CKJ154" s="383"/>
      <c r="CKK154" s="383"/>
      <c r="CKL154" s="383"/>
      <c r="CKM154" s="383"/>
      <c r="CKN154" s="383"/>
      <c r="CKO154" s="383"/>
      <c r="CKP154" s="383"/>
      <c r="CKQ154" s="383"/>
      <c r="CKR154" s="383"/>
      <c r="CKS154" s="383"/>
      <c r="CKT154" s="383"/>
      <c r="CKU154" s="383"/>
      <c r="CKV154" s="383"/>
      <c r="CKW154" s="383"/>
      <c r="CKX154" s="383"/>
      <c r="CKY154" s="383"/>
      <c r="CKZ154" s="383"/>
      <c r="CLA154" s="383"/>
      <c r="CLB154" s="383"/>
      <c r="CLC154" s="383"/>
      <c r="CLD154" s="383"/>
      <c r="CLE154" s="383"/>
      <c r="CLF154" s="383"/>
      <c r="CLG154" s="383"/>
      <c r="CLH154" s="383"/>
      <c r="CLI154" s="383"/>
      <c r="CLJ154" s="383"/>
      <c r="CLK154" s="383"/>
      <c r="CLL154" s="383"/>
      <c r="CLM154" s="383"/>
      <c r="CLN154" s="383"/>
      <c r="CLO154" s="383"/>
      <c r="CLP154" s="383"/>
      <c r="CLQ154" s="383"/>
      <c r="CLR154" s="383"/>
      <c r="CLS154" s="383"/>
      <c r="CLT154" s="383"/>
      <c r="CLU154" s="383"/>
      <c r="CLV154" s="383"/>
      <c r="CLW154" s="383"/>
      <c r="CLX154" s="383"/>
      <c r="CLY154" s="383"/>
      <c r="CLZ154" s="383"/>
      <c r="CMA154" s="383"/>
      <c r="CMB154" s="383"/>
      <c r="CMC154" s="383"/>
      <c r="CMD154" s="383"/>
      <c r="CME154" s="383"/>
      <c r="CMF154" s="383"/>
      <c r="CMG154" s="383"/>
      <c r="CMH154" s="383"/>
      <c r="CMI154" s="383"/>
      <c r="CMJ154" s="383"/>
      <c r="CMK154" s="383"/>
      <c r="CML154" s="383"/>
      <c r="CMM154" s="383"/>
      <c r="CMN154" s="383"/>
      <c r="CMO154" s="383"/>
      <c r="CMP154" s="383"/>
      <c r="CMQ154" s="383"/>
      <c r="CMR154" s="383"/>
      <c r="CMS154" s="383"/>
      <c r="CMT154" s="383"/>
      <c r="CMU154" s="383"/>
      <c r="CMV154" s="383"/>
      <c r="CMW154" s="383"/>
      <c r="CMX154" s="383"/>
      <c r="CMY154" s="383"/>
      <c r="CMZ154" s="383"/>
      <c r="CNA154" s="383"/>
      <c r="CNB154" s="383"/>
      <c r="CNC154" s="383"/>
      <c r="CND154" s="383"/>
      <c r="CNE154" s="383"/>
      <c r="CNF154" s="383"/>
      <c r="CNG154" s="383"/>
      <c r="CNH154" s="383"/>
      <c r="CNI154" s="383"/>
      <c r="CNJ154" s="383"/>
      <c r="CNK154" s="383"/>
      <c r="CNL154" s="383"/>
      <c r="CNM154" s="383"/>
      <c r="CNN154" s="383"/>
      <c r="CNO154" s="383"/>
      <c r="CNP154" s="383"/>
      <c r="CNQ154" s="383"/>
      <c r="CNR154" s="383"/>
      <c r="CNS154" s="383"/>
      <c r="CNT154" s="383"/>
      <c r="CNU154" s="383"/>
      <c r="CNV154" s="383"/>
      <c r="CNW154" s="383"/>
      <c r="CNX154" s="383"/>
      <c r="CNY154" s="383"/>
      <c r="CNZ154" s="383"/>
      <c r="COA154" s="383"/>
      <c r="COB154" s="383"/>
      <c r="COC154" s="383"/>
      <c r="COD154" s="383"/>
      <c r="COE154" s="383"/>
      <c r="COF154" s="383"/>
      <c r="COG154" s="383"/>
      <c r="COH154" s="383"/>
      <c r="COI154" s="383"/>
      <c r="COJ154" s="383"/>
      <c r="COK154" s="383"/>
      <c r="COL154" s="383"/>
      <c r="COM154" s="383"/>
      <c r="CON154" s="383"/>
      <c r="COO154" s="383"/>
      <c r="COP154" s="383"/>
      <c r="COQ154" s="383"/>
      <c r="COR154" s="383"/>
      <c r="COS154" s="383"/>
      <c r="COT154" s="383"/>
      <c r="COU154" s="383"/>
      <c r="COV154" s="383"/>
      <c r="COW154" s="383"/>
      <c r="COX154" s="383"/>
      <c r="COY154" s="383"/>
      <c r="COZ154" s="383"/>
      <c r="CPA154" s="383"/>
      <c r="CPB154" s="383"/>
      <c r="CPC154" s="383"/>
      <c r="CPD154" s="383"/>
      <c r="CPE154" s="383"/>
      <c r="CPF154" s="383"/>
      <c r="CPG154" s="383"/>
      <c r="CPH154" s="383"/>
      <c r="CPI154" s="383"/>
      <c r="CPJ154" s="383"/>
      <c r="CPK154" s="383"/>
      <c r="CPL154" s="383"/>
      <c r="CPM154" s="383"/>
      <c r="CPN154" s="383"/>
      <c r="CPO154" s="383"/>
      <c r="CPP154" s="383"/>
      <c r="CPQ154" s="383"/>
      <c r="CPR154" s="383"/>
      <c r="CPS154" s="383"/>
      <c r="CPT154" s="383"/>
      <c r="CPU154" s="383"/>
      <c r="CPV154" s="383"/>
      <c r="CPW154" s="383"/>
      <c r="CPX154" s="383"/>
      <c r="CPY154" s="383"/>
      <c r="CPZ154" s="383"/>
      <c r="CQA154" s="383"/>
      <c r="CQB154" s="383"/>
      <c r="CQC154" s="383"/>
      <c r="CQD154" s="383"/>
      <c r="CQE154" s="383"/>
      <c r="CQF154" s="383"/>
      <c r="CQG154" s="383"/>
      <c r="CQH154" s="383"/>
      <c r="CQI154" s="383"/>
      <c r="CQJ154" s="383"/>
      <c r="CQK154" s="383"/>
      <c r="CQL154" s="383"/>
      <c r="CQM154" s="383"/>
      <c r="CQN154" s="383"/>
      <c r="CQO154" s="383"/>
      <c r="CQP154" s="383"/>
      <c r="CQQ154" s="383"/>
      <c r="CQR154" s="383"/>
      <c r="CQS154" s="383"/>
      <c r="CQT154" s="383"/>
      <c r="CQU154" s="383"/>
      <c r="CQV154" s="383"/>
      <c r="CQW154" s="383"/>
      <c r="CQX154" s="383"/>
      <c r="CQY154" s="383"/>
      <c r="CQZ154" s="383"/>
      <c r="CRA154" s="383"/>
      <c r="CRB154" s="383"/>
      <c r="CRC154" s="383"/>
      <c r="CRD154" s="383"/>
      <c r="CRE154" s="383"/>
      <c r="CRF154" s="383"/>
      <c r="CRG154" s="383"/>
      <c r="CRH154" s="383"/>
      <c r="CRI154" s="383"/>
      <c r="CRJ154" s="383"/>
      <c r="CRK154" s="383"/>
      <c r="CRL154" s="383"/>
      <c r="CRM154" s="383"/>
      <c r="CRN154" s="383"/>
      <c r="CRO154" s="383"/>
      <c r="CRP154" s="383"/>
      <c r="CRQ154" s="383"/>
      <c r="CRR154" s="383"/>
      <c r="CRS154" s="383"/>
      <c r="CRT154" s="383"/>
      <c r="CRU154" s="383"/>
      <c r="CRV154" s="383"/>
      <c r="CRW154" s="383"/>
      <c r="CRX154" s="383"/>
      <c r="CRY154" s="383"/>
      <c r="CRZ154" s="383"/>
      <c r="CSA154" s="383"/>
      <c r="CSB154" s="383"/>
      <c r="CSC154" s="383"/>
      <c r="CSD154" s="383"/>
      <c r="CSE154" s="383"/>
      <c r="CSF154" s="383"/>
      <c r="CSG154" s="383"/>
      <c r="CSH154" s="383"/>
      <c r="CSI154" s="383"/>
      <c r="CSJ154" s="383"/>
      <c r="CSK154" s="383"/>
      <c r="CSL154" s="383"/>
      <c r="CSM154" s="383"/>
      <c r="CSN154" s="383"/>
      <c r="CSO154" s="383"/>
      <c r="CSP154" s="383"/>
      <c r="CSQ154" s="383"/>
      <c r="CSR154" s="383"/>
      <c r="CSS154" s="383"/>
      <c r="CST154" s="383"/>
      <c r="CSU154" s="383"/>
      <c r="CSV154" s="383"/>
      <c r="CSW154" s="383"/>
      <c r="CSX154" s="383"/>
      <c r="CSY154" s="383"/>
      <c r="CSZ154" s="383"/>
      <c r="CTA154" s="383"/>
      <c r="CTB154" s="383"/>
      <c r="CTC154" s="383"/>
      <c r="CTD154" s="383"/>
      <c r="CTE154" s="383"/>
      <c r="CTF154" s="383"/>
      <c r="CTG154" s="383"/>
      <c r="CTH154" s="383"/>
      <c r="CTI154" s="383"/>
      <c r="CTJ154" s="383"/>
      <c r="CTK154" s="383"/>
      <c r="CTL154" s="383"/>
      <c r="CTM154" s="383"/>
      <c r="CTN154" s="383"/>
      <c r="CTO154" s="383"/>
      <c r="CTP154" s="383"/>
      <c r="CTQ154" s="383"/>
      <c r="CTR154" s="383"/>
      <c r="CTS154" s="383"/>
      <c r="CTT154" s="383"/>
      <c r="CTU154" s="383"/>
      <c r="CTV154" s="383"/>
      <c r="CTW154" s="383"/>
      <c r="CTX154" s="383"/>
      <c r="CTY154" s="383"/>
      <c r="CTZ154" s="383"/>
      <c r="CUA154" s="383"/>
      <c r="CUB154" s="383"/>
      <c r="CUC154" s="383"/>
      <c r="CUD154" s="383"/>
      <c r="CUE154" s="383"/>
      <c r="CUF154" s="383"/>
      <c r="CUG154" s="383"/>
      <c r="CUH154" s="383"/>
      <c r="CUI154" s="383"/>
      <c r="CUJ154" s="383"/>
      <c r="CUK154" s="383"/>
      <c r="CUL154" s="383"/>
      <c r="CUM154" s="383"/>
      <c r="CUN154" s="383"/>
      <c r="CUO154" s="383"/>
      <c r="CUP154" s="383"/>
      <c r="CUQ154" s="383"/>
      <c r="CUR154" s="383"/>
      <c r="CUS154" s="383"/>
      <c r="CUT154" s="383"/>
      <c r="CUU154" s="383"/>
      <c r="CUV154" s="383"/>
      <c r="CUW154" s="383"/>
      <c r="CUX154" s="383"/>
      <c r="CUY154" s="383"/>
      <c r="CUZ154" s="383"/>
      <c r="CVA154" s="383"/>
      <c r="CVB154" s="383"/>
      <c r="CVC154" s="383"/>
      <c r="CVD154" s="383"/>
      <c r="CVE154" s="383"/>
      <c r="CVF154" s="383"/>
      <c r="CVG154" s="383"/>
      <c r="CVH154" s="383"/>
      <c r="CVI154" s="383"/>
      <c r="CVJ154" s="383"/>
      <c r="CVK154" s="383"/>
      <c r="CVL154" s="383"/>
      <c r="CVM154" s="383"/>
      <c r="CVN154" s="383"/>
      <c r="CVO154" s="383"/>
      <c r="CVP154" s="383"/>
      <c r="CVQ154" s="383"/>
      <c r="CVR154" s="383"/>
      <c r="CVS154" s="383"/>
      <c r="CVT154" s="383"/>
      <c r="CVU154" s="383"/>
      <c r="CVV154" s="383"/>
      <c r="CVW154" s="383"/>
      <c r="CVX154" s="383"/>
      <c r="CVY154" s="383"/>
      <c r="CVZ154" s="383"/>
      <c r="CWA154" s="383"/>
      <c r="CWB154" s="383"/>
      <c r="CWC154" s="383"/>
      <c r="CWD154" s="383"/>
      <c r="CWE154" s="383"/>
      <c r="CWF154" s="383"/>
      <c r="CWG154" s="383"/>
      <c r="CWH154" s="383"/>
      <c r="CWI154" s="383"/>
      <c r="CWJ154" s="383"/>
      <c r="CWK154" s="383"/>
      <c r="CWL154" s="383"/>
      <c r="CWM154" s="383"/>
      <c r="CWN154" s="383"/>
      <c r="CWO154" s="383"/>
      <c r="CWP154" s="383"/>
      <c r="CWQ154" s="383"/>
      <c r="CWR154" s="383"/>
      <c r="CWS154" s="383"/>
      <c r="CWT154" s="383"/>
      <c r="CWU154" s="383"/>
      <c r="CWV154" s="383"/>
      <c r="CWW154" s="383"/>
      <c r="CWX154" s="383"/>
      <c r="CWY154" s="383"/>
      <c r="CWZ154" s="383"/>
      <c r="CXA154" s="383"/>
      <c r="CXB154" s="383"/>
      <c r="CXC154" s="383"/>
      <c r="CXD154" s="383"/>
      <c r="CXE154" s="383"/>
      <c r="CXF154" s="383"/>
      <c r="CXG154" s="383"/>
      <c r="CXH154" s="383"/>
      <c r="CXI154" s="383"/>
      <c r="CXJ154" s="383"/>
      <c r="CXK154" s="383"/>
      <c r="CXL154" s="383"/>
      <c r="CXM154" s="383"/>
      <c r="CXN154" s="383"/>
      <c r="CXO154" s="383"/>
      <c r="CXP154" s="383"/>
      <c r="CXQ154" s="383"/>
      <c r="CXR154" s="383"/>
      <c r="CXS154" s="383"/>
      <c r="CXT154" s="383"/>
      <c r="CXU154" s="383"/>
      <c r="CXV154" s="383"/>
      <c r="CXW154" s="383"/>
      <c r="CXX154" s="383"/>
      <c r="CXY154" s="383"/>
      <c r="CXZ154" s="383"/>
      <c r="CYA154" s="383"/>
      <c r="CYB154" s="383"/>
      <c r="CYC154" s="383"/>
      <c r="CYD154" s="383"/>
      <c r="CYE154" s="383"/>
      <c r="CYF154" s="383"/>
      <c r="CYG154" s="383"/>
      <c r="CYH154" s="383"/>
      <c r="CYI154" s="383"/>
      <c r="CYJ154" s="383"/>
      <c r="CYK154" s="383"/>
      <c r="CYL154" s="383"/>
      <c r="CYM154" s="383"/>
      <c r="CYN154" s="383"/>
      <c r="CYO154" s="383"/>
      <c r="CYP154" s="383"/>
      <c r="CYQ154" s="383"/>
      <c r="CYR154" s="383"/>
      <c r="CYS154" s="383"/>
      <c r="CYT154" s="383"/>
      <c r="CYU154" s="383"/>
      <c r="CYV154" s="383"/>
      <c r="CYW154" s="383"/>
      <c r="CYX154" s="383"/>
      <c r="CYY154" s="383"/>
      <c r="CYZ154" s="383"/>
      <c r="CZA154" s="383"/>
      <c r="CZB154" s="383"/>
      <c r="CZC154" s="383"/>
      <c r="CZD154" s="383"/>
      <c r="CZE154" s="383"/>
      <c r="CZF154" s="383"/>
      <c r="CZG154" s="383"/>
      <c r="CZH154" s="383"/>
      <c r="CZI154" s="383"/>
      <c r="CZJ154" s="383"/>
      <c r="CZK154" s="383"/>
      <c r="CZL154" s="383"/>
      <c r="CZM154" s="383"/>
      <c r="CZN154" s="383"/>
      <c r="CZO154" s="383"/>
      <c r="CZP154" s="383"/>
      <c r="CZQ154" s="383"/>
      <c r="CZR154" s="383"/>
      <c r="CZS154" s="383"/>
      <c r="CZT154" s="383"/>
      <c r="CZU154" s="383"/>
      <c r="CZV154" s="383"/>
      <c r="CZW154" s="383"/>
      <c r="CZX154" s="383"/>
      <c r="CZY154" s="383"/>
      <c r="CZZ154" s="383"/>
      <c r="DAA154" s="383"/>
      <c r="DAB154" s="383"/>
      <c r="DAC154" s="383"/>
      <c r="DAD154" s="383"/>
      <c r="DAE154" s="383"/>
      <c r="DAF154" s="383"/>
      <c r="DAG154" s="383"/>
      <c r="DAH154" s="383"/>
      <c r="DAI154" s="383"/>
      <c r="DAJ154" s="383"/>
      <c r="DAK154" s="383"/>
      <c r="DAL154" s="383"/>
      <c r="DAM154" s="383"/>
      <c r="DAN154" s="383"/>
      <c r="DAO154" s="383"/>
      <c r="DAP154" s="383"/>
      <c r="DAQ154" s="383"/>
      <c r="DAR154" s="383"/>
      <c r="DAS154" s="383"/>
      <c r="DAT154" s="383"/>
      <c r="DAU154" s="383"/>
      <c r="DAV154" s="383"/>
      <c r="DAW154" s="383"/>
      <c r="DAX154" s="383"/>
      <c r="DAY154" s="383"/>
      <c r="DAZ154" s="383"/>
      <c r="DBA154" s="383"/>
      <c r="DBB154" s="383"/>
      <c r="DBC154" s="383"/>
      <c r="DBD154" s="383"/>
      <c r="DBE154" s="383"/>
      <c r="DBF154" s="383"/>
      <c r="DBG154" s="383"/>
      <c r="DBH154" s="383"/>
      <c r="DBI154" s="383"/>
      <c r="DBJ154" s="383"/>
      <c r="DBK154" s="383"/>
      <c r="DBL154" s="383"/>
      <c r="DBM154" s="383"/>
      <c r="DBN154" s="383"/>
      <c r="DBO154" s="383"/>
      <c r="DBP154" s="383"/>
      <c r="DBQ154" s="383"/>
      <c r="DBR154" s="383"/>
      <c r="DBS154" s="383"/>
      <c r="DBT154" s="383"/>
      <c r="DBU154" s="383"/>
      <c r="DBV154" s="383"/>
      <c r="DBW154" s="383"/>
      <c r="DBX154" s="383"/>
      <c r="DBY154" s="383"/>
      <c r="DBZ154" s="383"/>
      <c r="DCA154" s="383"/>
      <c r="DCB154" s="383"/>
      <c r="DCC154" s="383"/>
      <c r="DCD154" s="383"/>
      <c r="DCE154" s="383"/>
      <c r="DCF154" s="383"/>
      <c r="DCG154" s="383"/>
      <c r="DCH154" s="383"/>
      <c r="DCI154" s="383"/>
      <c r="DCJ154" s="383"/>
      <c r="DCK154" s="383"/>
      <c r="DCL154" s="383"/>
      <c r="DCM154" s="383"/>
      <c r="DCN154" s="383"/>
      <c r="DCO154" s="383"/>
      <c r="DCP154" s="383"/>
      <c r="DCQ154" s="383"/>
      <c r="DCR154" s="383"/>
      <c r="DCS154" s="383"/>
      <c r="DCT154" s="383"/>
      <c r="DCU154" s="383"/>
      <c r="DCV154" s="383"/>
      <c r="DCW154" s="383"/>
      <c r="DCX154" s="383"/>
      <c r="DCY154" s="383"/>
      <c r="DCZ154" s="383"/>
      <c r="DDA154" s="383"/>
      <c r="DDB154" s="383"/>
      <c r="DDC154" s="383"/>
      <c r="DDD154" s="383"/>
      <c r="DDE154" s="383"/>
      <c r="DDF154" s="383"/>
      <c r="DDG154" s="383"/>
      <c r="DDH154" s="383"/>
      <c r="DDI154" s="383"/>
      <c r="DDJ154" s="383"/>
      <c r="DDK154" s="383"/>
      <c r="DDL154" s="383"/>
      <c r="DDM154" s="383"/>
      <c r="DDN154" s="383"/>
      <c r="DDO154" s="383"/>
      <c r="DDP154" s="383"/>
      <c r="DDQ154" s="383"/>
      <c r="DDR154" s="383"/>
      <c r="DDS154" s="383"/>
      <c r="DDT154" s="383"/>
      <c r="DDU154" s="383"/>
      <c r="DDV154" s="383"/>
      <c r="DDW154" s="383"/>
      <c r="DDX154" s="383"/>
      <c r="DDY154" s="383"/>
      <c r="DDZ154" s="383"/>
      <c r="DEA154" s="383"/>
      <c r="DEB154" s="383"/>
      <c r="DEC154" s="383"/>
      <c r="DED154" s="383"/>
      <c r="DEE154" s="383"/>
      <c r="DEF154" s="383"/>
      <c r="DEG154" s="383"/>
      <c r="DEH154" s="383"/>
      <c r="DEI154" s="383"/>
      <c r="DEJ154" s="383"/>
      <c r="DEK154" s="383"/>
      <c r="DEL154" s="383"/>
      <c r="DEM154" s="383"/>
      <c r="DEN154" s="383"/>
      <c r="DEO154" s="383"/>
      <c r="DEP154" s="383"/>
      <c r="DEQ154" s="383"/>
      <c r="DER154" s="383"/>
      <c r="DES154" s="383"/>
      <c r="DET154" s="383"/>
      <c r="DEU154" s="383"/>
      <c r="DEV154" s="383"/>
      <c r="DEW154" s="383"/>
      <c r="DEX154" s="383"/>
      <c r="DEY154" s="383"/>
      <c r="DEZ154" s="383"/>
      <c r="DFA154" s="383"/>
      <c r="DFB154" s="383"/>
      <c r="DFC154" s="383"/>
      <c r="DFD154" s="383"/>
      <c r="DFE154" s="383"/>
      <c r="DFF154" s="383"/>
      <c r="DFG154" s="383"/>
      <c r="DFH154" s="383"/>
      <c r="DFI154" s="383"/>
      <c r="DFJ154" s="383"/>
      <c r="DFK154" s="383"/>
      <c r="DFL154" s="383"/>
      <c r="DFM154" s="383"/>
      <c r="DFN154" s="383"/>
      <c r="DFO154" s="383"/>
      <c r="DFP154" s="383"/>
      <c r="DFQ154" s="383"/>
      <c r="DFR154" s="383"/>
      <c r="DFS154" s="383"/>
      <c r="DFT154" s="383"/>
      <c r="DFU154" s="383"/>
      <c r="DFV154" s="383"/>
      <c r="DFW154" s="383"/>
      <c r="DFX154" s="383"/>
      <c r="DFY154" s="383"/>
      <c r="DFZ154" s="383"/>
      <c r="DGA154" s="383"/>
      <c r="DGB154" s="383"/>
      <c r="DGC154" s="383"/>
      <c r="DGD154" s="383"/>
      <c r="DGE154" s="383"/>
      <c r="DGF154" s="383"/>
      <c r="DGG154" s="383"/>
      <c r="DGH154" s="383"/>
      <c r="DGI154" s="383"/>
      <c r="DGJ154" s="383"/>
      <c r="DGK154" s="383"/>
      <c r="DGL154" s="383"/>
      <c r="DGM154" s="383"/>
      <c r="DGN154" s="383"/>
      <c r="DGO154" s="383"/>
      <c r="DGP154" s="383"/>
      <c r="DGQ154" s="383"/>
      <c r="DGR154" s="383"/>
      <c r="DGS154" s="383"/>
      <c r="DGT154" s="383"/>
      <c r="DGU154" s="383"/>
      <c r="DGV154" s="383"/>
      <c r="DGW154" s="383"/>
      <c r="DGX154" s="383"/>
      <c r="DGY154" s="383"/>
      <c r="DGZ154" s="383"/>
      <c r="DHA154" s="383"/>
      <c r="DHB154" s="383"/>
      <c r="DHC154" s="383"/>
      <c r="DHD154" s="383"/>
      <c r="DHE154" s="383"/>
      <c r="DHF154" s="383"/>
      <c r="DHG154" s="383"/>
      <c r="DHH154" s="383"/>
      <c r="DHI154" s="383"/>
      <c r="DHJ154" s="383"/>
      <c r="DHK154" s="383"/>
      <c r="DHL154" s="383"/>
      <c r="DHM154" s="383"/>
      <c r="DHN154" s="383"/>
      <c r="DHO154" s="383"/>
      <c r="DHP154" s="383"/>
      <c r="DHQ154" s="383"/>
      <c r="DHR154" s="383"/>
      <c r="DHS154" s="383"/>
      <c r="DHT154" s="383"/>
      <c r="DHU154" s="383"/>
      <c r="DHV154" s="383"/>
      <c r="DHW154" s="383"/>
      <c r="DHX154" s="383"/>
      <c r="DHY154" s="383"/>
      <c r="DHZ154" s="383"/>
      <c r="DIA154" s="383"/>
      <c r="DIB154" s="383"/>
      <c r="DIC154" s="383"/>
      <c r="DID154" s="383"/>
      <c r="DIE154" s="383"/>
      <c r="DIF154" s="383"/>
      <c r="DIG154" s="383"/>
      <c r="DIH154" s="383"/>
      <c r="DII154" s="383"/>
      <c r="DIJ154" s="383"/>
      <c r="DIK154" s="383"/>
      <c r="DIL154" s="383"/>
      <c r="DIM154" s="383"/>
      <c r="DIN154" s="383"/>
      <c r="DIO154" s="383"/>
      <c r="DIP154" s="383"/>
      <c r="DIQ154" s="383"/>
      <c r="DIR154" s="383"/>
      <c r="DIS154" s="383"/>
      <c r="DIT154" s="383"/>
      <c r="DIU154" s="383"/>
      <c r="DIV154" s="383"/>
      <c r="DIW154" s="383"/>
      <c r="DIX154" s="383"/>
      <c r="DIY154" s="383"/>
      <c r="DIZ154" s="383"/>
      <c r="DJA154" s="383"/>
      <c r="DJB154" s="383"/>
      <c r="DJC154" s="383"/>
      <c r="DJD154" s="383"/>
      <c r="DJE154" s="383"/>
      <c r="DJF154" s="383"/>
      <c r="DJG154" s="383"/>
      <c r="DJH154" s="383"/>
      <c r="DJI154" s="383"/>
      <c r="DJJ154" s="383"/>
      <c r="DJK154" s="383"/>
      <c r="DJL154" s="383"/>
      <c r="DJM154" s="383"/>
      <c r="DJN154" s="383"/>
      <c r="DJO154" s="383"/>
      <c r="DJP154" s="383"/>
      <c r="DJQ154" s="383"/>
      <c r="DJR154" s="383"/>
      <c r="DJS154" s="383"/>
      <c r="DJT154" s="383"/>
      <c r="DJU154" s="383"/>
      <c r="DJV154" s="383"/>
      <c r="DJW154" s="383"/>
      <c r="DJX154" s="383"/>
      <c r="DJY154" s="383"/>
      <c r="DJZ154" s="383"/>
      <c r="DKA154" s="383"/>
      <c r="DKB154" s="383"/>
      <c r="DKC154" s="383"/>
      <c r="DKD154" s="383"/>
      <c r="DKE154" s="383"/>
      <c r="DKF154" s="383"/>
      <c r="DKG154" s="383"/>
      <c r="DKH154" s="383"/>
      <c r="DKI154" s="383"/>
      <c r="DKJ154" s="383"/>
      <c r="DKK154" s="383"/>
      <c r="DKL154" s="383"/>
      <c r="DKM154" s="383"/>
      <c r="DKN154" s="383"/>
      <c r="DKO154" s="383"/>
      <c r="DKP154" s="383"/>
      <c r="DKQ154" s="383"/>
      <c r="DKR154" s="383"/>
      <c r="DKS154" s="383"/>
      <c r="DKT154" s="383"/>
      <c r="DKU154" s="383"/>
      <c r="DKV154" s="383"/>
      <c r="DKW154" s="383"/>
      <c r="DKX154" s="383"/>
      <c r="DKY154" s="383"/>
      <c r="DKZ154" s="383"/>
      <c r="DLA154" s="383"/>
      <c r="DLB154" s="383"/>
      <c r="DLC154" s="383"/>
      <c r="DLD154" s="383"/>
      <c r="DLE154" s="383"/>
      <c r="DLF154" s="383"/>
      <c r="DLG154" s="383"/>
      <c r="DLH154" s="383"/>
      <c r="DLI154" s="383"/>
      <c r="DLJ154" s="383"/>
      <c r="DLK154" s="383"/>
      <c r="DLL154" s="383"/>
      <c r="DLM154" s="383"/>
      <c r="DLN154" s="383"/>
      <c r="DLO154" s="383"/>
      <c r="DLP154" s="383"/>
      <c r="DLQ154" s="383"/>
      <c r="DLR154" s="383"/>
      <c r="DLS154" s="383"/>
      <c r="DLT154" s="383"/>
      <c r="DLU154" s="383"/>
      <c r="DLV154" s="383"/>
      <c r="DLW154" s="383"/>
      <c r="DLX154" s="383"/>
      <c r="DLY154" s="383"/>
      <c r="DLZ154" s="383"/>
      <c r="DMA154" s="383"/>
      <c r="DMB154" s="383"/>
      <c r="DMC154" s="383"/>
      <c r="DMD154" s="383"/>
      <c r="DME154" s="383"/>
      <c r="DMF154" s="383"/>
      <c r="DMG154" s="383"/>
      <c r="DMH154" s="383"/>
      <c r="DMI154" s="383"/>
      <c r="DMJ154" s="383"/>
      <c r="DMK154" s="383"/>
      <c r="DML154" s="383"/>
      <c r="DMM154" s="383"/>
      <c r="DMN154" s="383"/>
      <c r="DMO154" s="383"/>
      <c r="DMP154" s="383"/>
      <c r="DMQ154" s="383"/>
      <c r="DMR154" s="383"/>
      <c r="DMS154" s="383"/>
      <c r="DMT154" s="383"/>
      <c r="DMU154" s="383"/>
      <c r="DMV154" s="383"/>
      <c r="DMW154" s="383"/>
      <c r="DMX154" s="383"/>
      <c r="DMY154" s="383"/>
      <c r="DMZ154" s="383"/>
      <c r="DNA154" s="383"/>
      <c r="DNB154" s="383"/>
      <c r="DNC154" s="383"/>
      <c r="DND154" s="383"/>
      <c r="DNE154" s="383"/>
      <c r="DNF154" s="383"/>
      <c r="DNG154" s="383"/>
      <c r="DNH154" s="383"/>
      <c r="DNI154" s="383"/>
      <c r="DNJ154" s="383"/>
      <c r="DNK154" s="383"/>
      <c r="DNL154" s="383"/>
      <c r="DNM154" s="383"/>
      <c r="DNN154" s="383"/>
      <c r="DNO154" s="383"/>
      <c r="DNP154" s="383"/>
      <c r="DNQ154" s="383"/>
      <c r="DNR154" s="383"/>
      <c r="DNS154" s="383"/>
      <c r="DNT154" s="383"/>
      <c r="DNU154" s="383"/>
      <c r="DNV154" s="383"/>
      <c r="DNW154" s="383"/>
      <c r="DNX154" s="383"/>
      <c r="DNY154" s="383"/>
      <c r="DNZ154" s="383"/>
      <c r="DOA154" s="383"/>
      <c r="DOB154" s="383"/>
      <c r="DOC154" s="383"/>
      <c r="DOD154" s="383"/>
      <c r="DOE154" s="383"/>
      <c r="DOF154" s="383"/>
      <c r="DOG154" s="383"/>
      <c r="DOH154" s="383"/>
      <c r="DOI154" s="383"/>
      <c r="DOJ154" s="383"/>
      <c r="DOK154" s="383"/>
      <c r="DOL154" s="383"/>
      <c r="DOM154" s="383"/>
      <c r="DON154" s="383"/>
      <c r="DOO154" s="383"/>
      <c r="DOP154" s="383"/>
      <c r="DOQ154" s="383"/>
      <c r="DOR154" s="383"/>
      <c r="DOS154" s="383"/>
      <c r="DOT154" s="383"/>
      <c r="DOU154" s="383"/>
      <c r="DOV154" s="383"/>
      <c r="DOW154" s="383"/>
      <c r="DOX154" s="383"/>
      <c r="DOY154" s="383"/>
      <c r="DOZ154" s="383"/>
      <c r="DPA154" s="383"/>
      <c r="DPB154" s="383"/>
      <c r="DPC154" s="383"/>
      <c r="DPD154" s="383"/>
      <c r="DPE154" s="383"/>
      <c r="DPF154" s="383"/>
      <c r="DPG154" s="383"/>
      <c r="DPH154" s="383"/>
      <c r="DPI154" s="383"/>
      <c r="DPJ154" s="383"/>
      <c r="DPK154" s="383"/>
      <c r="DPL154" s="383"/>
      <c r="DPM154" s="383"/>
      <c r="DPN154" s="383"/>
      <c r="DPO154" s="383"/>
      <c r="DPP154" s="383"/>
      <c r="DPQ154" s="383"/>
      <c r="DPR154" s="383"/>
      <c r="DPS154" s="383"/>
      <c r="DPT154" s="383"/>
      <c r="DPU154" s="383"/>
      <c r="DPV154" s="383"/>
      <c r="DPW154" s="383"/>
      <c r="DPX154" s="383"/>
      <c r="DPY154" s="383"/>
      <c r="DPZ154" s="383"/>
      <c r="DQA154" s="383"/>
      <c r="DQB154" s="383"/>
      <c r="DQC154" s="383"/>
      <c r="DQD154" s="383"/>
      <c r="DQE154" s="383"/>
      <c r="DQF154" s="383"/>
      <c r="DQG154" s="383"/>
      <c r="DQH154" s="383"/>
      <c r="DQI154" s="383"/>
      <c r="DQJ154" s="383"/>
      <c r="DQK154" s="383"/>
      <c r="DQL154" s="383"/>
      <c r="DQM154" s="383"/>
      <c r="DQN154" s="383"/>
      <c r="DQO154" s="383"/>
      <c r="DQP154" s="383"/>
      <c r="DQQ154" s="383"/>
      <c r="DQR154" s="383"/>
      <c r="DQS154" s="383"/>
      <c r="DQT154" s="383"/>
      <c r="DQU154" s="383"/>
      <c r="DQV154" s="383"/>
      <c r="DQW154" s="383"/>
      <c r="DQX154" s="383"/>
      <c r="DQY154" s="383"/>
      <c r="DQZ154" s="383"/>
      <c r="DRA154" s="383"/>
      <c r="DRB154" s="383"/>
      <c r="DRC154" s="383"/>
      <c r="DRD154" s="383"/>
      <c r="DRE154" s="383"/>
      <c r="DRF154" s="383"/>
      <c r="DRG154" s="383"/>
      <c r="DRH154" s="383"/>
      <c r="DRI154" s="383"/>
      <c r="DRJ154" s="383"/>
      <c r="DRK154" s="383"/>
      <c r="DRL154" s="383"/>
      <c r="DRM154" s="383"/>
      <c r="DRN154" s="383"/>
      <c r="DRO154" s="383"/>
      <c r="DRP154" s="383"/>
      <c r="DRQ154" s="383"/>
      <c r="DRR154" s="383"/>
      <c r="DRS154" s="383"/>
      <c r="DRT154" s="383"/>
      <c r="DRU154" s="383"/>
      <c r="DRV154" s="383"/>
      <c r="DRW154" s="383"/>
      <c r="DRX154" s="383"/>
      <c r="DRY154" s="383"/>
      <c r="DRZ154" s="383"/>
      <c r="DSA154" s="383"/>
      <c r="DSB154" s="383"/>
      <c r="DSC154" s="383"/>
      <c r="DSD154" s="383"/>
      <c r="DSE154" s="383"/>
      <c r="DSF154" s="383"/>
      <c r="DSG154" s="383"/>
      <c r="DSH154" s="383"/>
      <c r="DSI154" s="383"/>
      <c r="DSJ154" s="383"/>
      <c r="DSK154" s="383"/>
      <c r="DSL154" s="383"/>
      <c r="DSM154" s="383"/>
      <c r="DSN154" s="383"/>
      <c r="DSO154" s="383"/>
      <c r="DSP154" s="383"/>
      <c r="DSQ154" s="383"/>
      <c r="DSR154" s="383"/>
      <c r="DSS154" s="383"/>
      <c r="DST154" s="383"/>
      <c r="DSU154" s="383"/>
      <c r="DSV154" s="383"/>
      <c r="DSW154" s="383"/>
      <c r="DSX154" s="383"/>
      <c r="DSY154" s="383"/>
      <c r="DSZ154" s="383"/>
      <c r="DTA154" s="383"/>
      <c r="DTB154" s="383"/>
      <c r="DTC154" s="383"/>
      <c r="DTD154" s="383"/>
      <c r="DTE154" s="383"/>
      <c r="DTF154" s="383"/>
      <c r="DTG154" s="383"/>
      <c r="DTH154" s="383"/>
      <c r="DTI154" s="383"/>
      <c r="DTJ154" s="383"/>
      <c r="DTK154" s="383"/>
      <c r="DTL154" s="383"/>
      <c r="DTM154" s="383"/>
      <c r="DTN154" s="383"/>
      <c r="DTO154" s="383"/>
      <c r="DTP154" s="383"/>
      <c r="DTQ154" s="383"/>
      <c r="DTR154" s="383"/>
      <c r="DTS154" s="383"/>
      <c r="DTT154" s="383"/>
      <c r="DTU154" s="383"/>
      <c r="DTV154" s="383"/>
      <c r="DTW154" s="383"/>
      <c r="DTX154" s="383"/>
      <c r="DTY154" s="383"/>
      <c r="DTZ154" s="383"/>
      <c r="DUA154" s="383"/>
      <c r="DUB154" s="383"/>
      <c r="DUC154" s="383"/>
      <c r="DUD154" s="383"/>
      <c r="DUE154" s="383"/>
      <c r="DUF154" s="383"/>
      <c r="DUG154" s="383"/>
      <c r="DUH154" s="383"/>
      <c r="DUI154" s="383"/>
      <c r="DUJ154" s="383"/>
      <c r="DUK154" s="383"/>
      <c r="DUL154" s="383"/>
      <c r="DUM154" s="383"/>
      <c r="DUN154" s="383"/>
      <c r="DUO154" s="383"/>
      <c r="DUP154" s="383"/>
      <c r="DUQ154" s="383"/>
      <c r="DUR154" s="383"/>
      <c r="DUS154" s="383"/>
      <c r="DUT154" s="383"/>
      <c r="DUU154" s="383"/>
      <c r="DUV154" s="383"/>
      <c r="DUW154" s="383"/>
      <c r="DUX154" s="383"/>
      <c r="DUY154" s="383"/>
      <c r="DUZ154" s="383"/>
      <c r="DVA154" s="383"/>
      <c r="DVB154" s="383"/>
      <c r="DVC154" s="383"/>
      <c r="DVD154" s="383"/>
      <c r="DVE154" s="383"/>
      <c r="DVF154" s="383"/>
      <c r="DVG154" s="383"/>
      <c r="DVH154" s="383"/>
      <c r="DVI154" s="383"/>
      <c r="DVJ154" s="383"/>
      <c r="DVK154" s="383"/>
      <c r="DVL154" s="383"/>
      <c r="DVM154" s="383"/>
      <c r="DVN154" s="383"/>
      <c r="DVO154" s="383"/>
      <c r="DVP154" s="383"/>
      <c r="DVQ154" s="383"/>
      <c r="DVR154" s="383"/>
      <c r="DVS154" s="383"/>
      <c r="DVT154" s="383"/>
      <c r="DVU154" s="383"/>
      <c r="DVV154" s="383"/>
      <c r="DVW154" s="383"/>
      <c r="DVX154" s="383"/>
      <c r="DVY154" s="383"/>
      <c r="DVZ154" s="383"/>
      <c r="DWA154" s="383"/>
      <c r="DWB154" s="383"/>
      <c r="DWC154" s="383"/>
      <c r="DWD154" s="383"/>
      <c r="DWE154" s="383"/>
      <c r="DWF154" s="383"/>
      <c r="DWG154" s="383"/>
      <c r="DWH154" s="383"/>
      <c r="DWI154" s="383"/>
      <c r="DWJ154" s="383"/>
      <c r="DWK154" s="383"/>
      <c r="DWL154" s="383"/>
      <c r="DWM154" s="383"/>
      <c r="DWN154" s="383"/>
      <c r="DWO154" s="383"/>
      <c r="DWP154" s="383"/>
      <c r="DWQ154" s="383"/>
      <c r="DWR154" s="383"/>
      <c r="DWS154" s="383"/>
      <c r="DWT154" s="383"/>
      <c r="DWU154" s="383"/>
      <c r="DWV154" s="383"/>
      <c r="DWW154" s="383"/>
      <c r="DWX154" s="383"/>
      <c r="DWY154" s="383"/>
      <c r="DWZ154" s="383"/>
      <c r="DXA154" s="383"/>
      <c r="DXB154" s="383"/>
      <c r="DXC154" s="383"/>
      <c r="DXD154" s="383"/>
      <c r="DXE154" s="383"/>
      <c r="DXF154" s="383"/>
      <c r="DXG154" s="383"/>
      <c r="DXH154" s="383"/>
      <c r="DXI154" s="383"/>
      <c r="DXJ154" s="383"/>
      <c r="DXK154" s="383"/>
      <c r="DXL154" s="383"/>
      <c r="DXM154" s="383"/>
      <c r="DXN154" s="383"/>
      <c r="DXO154" s="383"/>
      <c r="DXP154" s="383"/>
      <c r="DXQ154" s="383"/>
      <c r="DXR154" s="383"/>
      <c r="DXS154" s="383"/>
      <c r="DXT154" s="383"/>
      <c r="DXU154" s="383"/>
      <c r="DXV154" s="383"/>
      <c r="DXW154" s="383"/>
      <c r="DXX154" s="383"/>
      <c r="DXY154" s="383"/>
      <c r="DXZ154" s="383"/>
      <c r="DYA154" s="383"/>
      <c r="DYB154" s="383"/>
      <c r="DYC154" s="383"/>
      <c r="DYD154" s="383"/>
      <c r="DYE154" s="383"/>
      <c r="DYF154" s="383"/>
      <c r="DYG154" s="383"/>
      <c r="DYH154" s="383"/>
      <c r="DYI154" s="383"/>
      <c r="DYJ154" s="383"/>
      <c r="DYK154" s="383"/>
      <c r="DYL154" s="383"/>
      <c r="DYM154" s="383"/>
      <c r="DYN154" s="383"/>
      <c r="DYO154" s="383"/>
      <c r="DYP154" s="383"/>
      <c r="DYQ154" s="383"/>
      <c r="DYR154" s="383"/>
      <c r="DYS154" s="383"/>
      <c r="DYT154" s="383"/>
      <c r="DYU154" s="383"/>
      <c r="DYV154" s="383"/>
      <c r="DYW154" s="383"/>
      <c r="DYX154" s="383"/>
      <c r="DYY154" s="383"/>
      <c r="DYZ154" s="383"/>
      <c r="DZA154" s="383"/>
      <c r="DZB154" s="383"/>
      <c r="DZC154" s="383"/>
      <c r="DZD154" s="383"/>
      <c r="DZE154" s="383"/>
      <c r="DZF154" s="383"/>
      <c r="DZG154" s="383"/>
      <c r="DZH154" s="383"/>
      <c r="DZI154" s="383"/>
      <c r="DZJ154" s="383"/>
      <c r="DZK154" s="383"/>
      <c r="DZL154" s="383"/>
      <c r="DZM154" s="383"/>
      <c r="DZN154" s="383"/>
      <c r="DZO154" s="383"/>
      <c r="DZP154" s="383"/>
      <c r="DZQ154" s="383"/>
      <c r="DZR154" s="383"/>
      <c r="DZS154" s="383"/>
      <c r="DZT154" s="383"/>
      <c r="DZU154" s="383"/>
      <c r="DZV154" s="383"/>
      <c r="DZW154" s="383"/>
      <c r="DZX154" s="383"/>
      <c r="DZY154" s="383"/>
      <c r="DZZ154" s="383"/>
      <c r="EAA154" s="383"/>
      <c r="EAB154" s="383"/>
      <c r="EAC154" s="383"/>
      <c r="EAD154" s="383"/>
      <c r="EAE154" s="383"/>
      <c r="EAF154" s="383"/>
      <c r="EAG154" s="383"/>
      <c r="EAH154" s="383"/>
      <c r="EAI154" s="383"/>
      <c r="EAJ154" s="383"/>
      <c r="EAK154" s="383"/>
      <c r="EAL154" s="383"/>
      <c r="EAM154" s="383"/>
      <c r="EAN154" s="383"/>
      <c r="EAO154" s="383"/>
      <c r="EAP154" s="383"/>
      <c r="EAQ154" s="383"/>
      <c r="EAR154" s="383"/>
      <c r="EAS154" s="383"/>
      <c r="EAT154" s="383"/>
      <c r="EAU154" s="383"/>
      <c r="EAV154" s="383"/>
      <c r="EAW154" s="383"/>
      <c r="EAX154" s="383"/>
      <c r="EAY154" s="383"/>
      <c r="EAZ154" s="383"/>
      <c r="EBA154" s="383"/>
      <c r="EBB154" s="383"/>
      <c r="EBC154" s="383"/>
      <c r="EBD154" s="383"/>
      <c r="EBE154" s="383"/>
      <c r="EBF154" s="383"/>
      <c r="EBG154" s="383"/>
      <c r="EBH154" s="383"/>
      <c r="EBI154" s="383"/>
      <c r="EBJ154" s="383"/>
      <c r="EBK154" s="383"/>
      <c r="EBL154" s="383"/>
      <c r="EBM154" s="383"/>
      <c r="EBN154" s="383"/>
      <c r="EBO154" s="383"/>
      <c r="EBP154" s="383"/>
      <c r="EBQ154" s="383"/>
      <c r="EBR154" s="383"/>
      <c r="EBS154" s="383"/>
      <c r="EBT154" s="383"/>
      <c r="EBU154" s="383"/>
      <c r="EBV154" s="383"/>
      <c r="EBW154" s="383"/>
      <c r="EBX154" s="383"/>
      <c r="EBY154" s="383"/>
      <c r="EBZ154" s="383"/>
      <c r="ECA154" s="383"/>
      <c r="ECB154" s="383"/>
      <c r="ECC154" s="383"/>
      <c r="ECD154" s="383"/>
      <c r="ECE154" s="383"/>
      <c r="ECF154" s="383"/>
      <c r="ECG154" s="383"/>
      <c r="ECH154" s="383"/>
      <c r="ECI154" s="383"/>
      <c r="ECJ154" s="383"/>
      <c r="ECK154" s="383"/>
      <c r="ECL154" s="383"/>
      <c r="ECM154" s="383"/>
      <c r="ECN154" s="383"/>
      <c r="ECO154" s="383"/>
      <c r="ECP154" s="383"/>
      <c r="ECQ154" s="383"/>
      <c r="ECR154" s="383"/>
      <c r="ECS154" s="383"/>
      <c r="ECT154" s="383"/>
      <c r="ECU154" s="383"/>
      <c r="ECV154" s="383"/>
      <c r="ECW154" s="383"/>
      <c r="ECX154" s="383"/>
      <c r="ECY154" s="383"/>
      <c r="ECZ154" s="383"/>
      <c r="EDA154" s="383"/>
      <c r="EDB154" s="383"/>
      <c r="EDC154" s="383"/>
      <c r="EDD154" s="383"/>
      <c r="EDE154" s="383"/>
      <c r="EDF154" s="383"/>
      <c r="EDG154" s="383"/>
      <c r="EDH154" s="383"/>
      <c r="EDI154" s="383"/>
      <c r="EDJ154" s="383"/>
      <c r="EDK154" s="383"/>
      <c r="EDL154" s="383"/>
      <c r="EDM154" s="383"/>
      <c r="EDN154" s="383"/>
      <c r="EDO154" s="383"/>
      <c r="EDP154" s="383"/>
      <c r="EDQ154" s="383"/>
      <c r="EDR154" s="383"/>
      <c r="EDS154" s="383"/>
      <c r="EDT154" s="383"/>
      <c r="EDU154" s="383"/>
      <c r="EDV154" s="383"/>
      <c r="EDW154" s="383"/>
      <c r="EDX154" s="383"/>
      <c r="EDY154" s="383"/>
      <c r="EDZ154" s="383"/>
      <c r="EEA154" s="383"/>
      <c r="EEB154" s="383"/>
      <c r="EEC154" s="383"/>
      <c r="EED154" s="383"/>
      <c r="EEE154" s="383"/>
      <c r="EEF154" s="383"/>
      <c r="EEG154" s="383"/>
      <c r="EEH154" s="383"/>
      <c r="EEI154" s="383"/>
      <c r="EEJ154" s="383"/>
      <c r="EEK154" s="383"/>
      <c r="EEL154" s="383"/>
      <c r="EEM154" s="383"/>
      <c r="EEN154" s="383"/>
      <c r="EEO154" s="383"/>
      <c r="EEP154" s="383"/>
      <c r="EEQ154" s="383"/>
      <c r="EER154" s="383"/>
      <c r="EES154" s="383"/>
      <c r="EET154" s="383"/>
      <c r="EEU154" s="383"/>
      <c r="EEV154" s="383"/>
      <c r="EEW154" s="383"/>
      <c r="EEX154" s="383"/>
      <c r="EEY154" s="383"/>
      <c r="EEZ154" s="383"/>
      <c r="EFA154" s="383"/>
      <c r="EFB154" s="383"/>
      <c r="EFC154" s="383"/>
      <c r="EFD154" s="383"/>
      <c r="EFE154" s="383"/>
      <c r="EFF154" s="383"/>
      <c r="EFG154" s="383"/>
      <c r="EFH154" s="383"/>
      <c r="EFI154" s="383"/>
      <c r="EFJ154" s="383"/>
      <c r="EFK154" s="383"/>
      <c r="EFL154" s="383"/>
      <c r="EFM154" s="383"/>
      <c r="EFN154" s="383"/>
      <c r="EFO154" s="383"/>
      <c r="EFP154" s="383"/>
      <c r="EFQ154" s="383"/>
      <c r="EFR154" s="383"/>
      <c r="EFS154" s="383"/>
      <c r="EFT154" s="383"/>
      <c r="EFU154" s="383"/>
      <c r="EFV154" s="383"/>
      <c r="EFW154" s="383"/>
      <c r="EFX154" s="383"/>
      <c r="EFY154" s="383"/>
      <c r="EFZ154" s="383"/>
      <c r="EGA154" s="383"/>
      <c r="EGB154" s="383"/>
      <c r="EGC154" s="383"/>
      <c r="EGD154" s="383"/>
      <c r="EGE154" s="383"/>
      <c r="EGF154" s="383"/>
      <c r="EGG154" s="383"/>
      <c r="EGH154" s="383"/>
      <c r="EGI154" s="383"/>
      <c r="EGJ154" s="383"/>
      <c r="EGK154" s="383"/>
      <c r="EGL154" s="383"/>
      <c r="EGM154" s="383"/>
      <c r="EGN154" s="383"/>
      <c r="EGO154" s="383"/>
      <c r="EGP154" s="383"/>
      <c r="EGQ154" s="383"/>
      <c r="EGR154" s="383"/>
      <c r="EGS154" s="383"/>
      <c r="EGT154" s="383"/>
      <c r="EGU154" s="383"/>
      <c r="EGV154" s="383"/>
      <c r="EGW154" s="383"/>
      <c r="EGX154" s="383"/>
      <c r="EGY154" s="383"/>
      <c r="EGZ154" s="383"/>
      <c r="EHA154" s="383"/>
      <c r="EHB154" s="383"/>
      <c r="EHC154" s="383"/>
      <c r="EHD154" s="383"/>
      <c r="EHE154" s="383"/>
      <c r="EHF154" s="383"/>
      <c r="EHG154" s="383"/>
      <c r="EHH154" s="383"/>
      <c r="EHI154" s="383"/>
      <c r="EHJ154" s="383"/>
      <c r="EHK154" s="383"/>
      <c r="EHL154" s="383"/>
      <c r="EHM154" s="383"/>
      <c r="EHN154" s="383"/>
      <c r="EHO154" s="383"/>
      <c r="EHP154" s="383"/>
      <c r="EHQ154" s="383"/>
      <c r="EHR154" s="383"/>
      <c r="EHS154" s="383"/>
      <c r="EHT154" s="383"/>
      <c r="EHU154" s="383"/>
      <c r="EHV154" s="383"/>
      <c r="EHW154" s="383"/>
      <c r="EHX154" s="383"/>
      <c r="EHY154" s="383"/>
      <c r="EHZ154" s="383"/>
      <c r="EIA154" s="383"/>
      <c r="EIB154" s="383"/>
      <c r="EIC154" s="383"/>
      <c r="EID154" s="383"/>
      <c r="EIE154" s="383"/>
      <c r="EIF154" s="383"/>
      <c r="EIG154" s="383"/>
      <c r="EIH154" s="383"/>
      <c r="EII154" s="383"/>
      <c r="EIJ154" s="383"/>
      <c r="EIK154" s="383"/>
      <c r="EIL154" s="383"/>
      <c r="EIM154" s="383"/>
      <c r="EIN154" s="383"/>
      <c r="EIO154" s="383"/>
      <c r="EIP154" s="383"/>
      <c r="EIQ154" s="383"/>
      <c r="EIR154" s="383"/>
      <c r="EIS154" s="383"/>
      <c r="EIT154" s="383"/>
      <c r="EIU154" s="383"/>
      <c r="EIV154" s="383"/>
      <c r="EIW154" s="383"/>
      <c r="EIX154" s="383"/>
      <c r="EIY154" s="383"/>
      <c r="EIZ154" s="383"/>
      <c r="EJA154" s="383"/>
      <c r="EJB154" s="383"/>
      <c r="EJC154" s="383"/>
      <c r="EJD154" s="383"/>
      <c r="EJE154" s="383"/>
      <c r="EJF154" s="383"/>
      <c r="EJG154" s="383"/>
      <c r="EJH154" s="383"/>
      <c r="EJI154" s="383"/>
      <c r="EJJ154" s="383"/>
      <c r="EJK154" s="383"/>
      <c r="EJL154" s="383"/>
      <c r="EJM154" s="383"/>
      <c r="EJN154" s="383"/>
      <c r="EJO154" s="383"/>
      <c r="EJP154" s="383"/>
      <c r="EJQ154" s="383"/>
      <c r="EJR154" s="383"/>
      <c r="EJS154" s="383"/>
      <c r="EJT154" s="383"/>
      <c r="EJU154" s="383"/>
      <c r="EJV154" s="383"/>
      <c r="EJW154" s="383"/>
      <c r="EJX154" s="383"/>
      <c r="EJY154" s="383"/>
      <c r="EJZ154" s="383"/>
      <c r="EKA154" s="383"/>
      <c r="EKB154" s="383"/>
      <c r="EKC154" s="383"/>
      <c r="EKD154" s="383"/>
      <c r="EKE154" s="383"/>
      <c r="EKF154" s="383"/>
      <c r="EKG154" s="383"/>
      <c r="EKH154" s="383"/>
      <c r="EKI154" s="383"/>
      <c r="EKJ154" s="383"/>
      <c r="EKK154" s="383"/>
      <c r="EKL154" s="383"/>
      <c r="EKM154" s="383"/>
      <c r="EKN154" s="383"/>
      <c r="EKO154" s="383"/>
      <c r="EKP154" s="383"/>
      <c r="EKQ154" s="383"/>
      <c r="EKR154" s="383"/>
      <c r="EKS154" s="383"/>
      <c r="EKT154" s="383"/>
      <c r="EKU154" s="383"/>
      <c r="EKV154" s="383"/>
      <c r="EKW154" s="383"/>
      <c r="EKX154" s="383"/>
      <c r="EKY154" s="383"/>
      <c r="EKZ154" s="383"/>
      <c r="ELA154" s="383"/>
      <c r="ELB154" s="383"/>
      <c r="ELC154" s="383"/>
      <c r="ELD154" s="383"/>
      <c r="ELE154" s="383"/>
      <c r="ELF154" s="383"/>
      <c r="ELG154" s="383"/>
      <c r="ELH154" s="383"/>
      <c r="ELI154" s="383"/>
      <c r="ELJ154" s="383"/>
      <c r="ELK154" s="383"/>
      <c r="ELL154" s="383"/>
      <c r="ELM154" s="383"/>
      <c r="ELN154" s="383"/>
      <c r="ELO154" s="383"/>
      <c r="ELP154" s="383"/>
      <c r="ELQ154" s="383"/>
      <c r="ELR154" s="383"/>
      <c r="ELS154" s="383"/>
      <c r="ELT154" s="383"/>
      <c r="ELU154" s="383"/>
      <c r="ELV154" s="383"/>
      <c r="ELW154" s="383"/>
      <c r="ELX154" s="383"/>
      <c r="ELY154" s="383"/>
      <c r="ELZ154" s="383"/>
      <c r="EMA154" s="383"/>
      <c r="EMB154" s="383"/>
      <c r="EMC154" s="383"/>
      <c r="EMD154" s="383"/>
      <c r="EME154" s="383"/>
      <c r="EMF154" s="383"/>
      <c r="EMG154" s="383"/>
      <c r="EMH154" s="383"/>
      <c r="EMI154" s="383"/>
      <c r="EMJ154" s="383"/>
      <c r="EMK154" s="383"/>
      <c r="EML154" s="383"/>
      <c r="EMM154" s="383"/>
      <c r="EMN154" s="383"/>
      <c r="EMO154" s="383"/>
      <c r="EMP154" s="383"/>
      <c r="EMQ154" s="383"/>
      <c r="EMR154" s="383"/>
      <c r="EMS154" s="383"/>
      <c r="EMT154" s="383"/>
      <c r="EMU154" s="383"/>
      <c r="EMV154" s="383"/>
      <c r="EMW154" s="383"/>
      <c r="EMX154" s="383"/>
      <c r="EMY154" s="383"/>
      <c r="EMZ154" s="383"/>
      <c r="ENA154" s="383"/>
      <c r="ENB154" s="383"/>
      <c r="ENC154" s="383"/>
      <c r="END154" s="383"/>
      <c r="ENE154" s="383"/>
      <c r="ENF154" s="383"/>
      <c r="ENG154" s="383"/>
      <c r="ENH154" s="383"/>
      <c r="ENI154" s="383"/>
      <c r="ENJ154" s="383"/>
      <c r="ENK154" s="383"/>
      <c r="ENL154" s="383"/>
      <c r="ENM154" s="383"/>
      <c r="ENN154" s="383"/>
      <c r="ENO154" s="383"/>
      <c r="ENP154" s="383"/>
      <c r="ENQ154" s="383"/>
      <c r="ENR154" s="383"/>
      <c r="ENS154" s="383"/>
      <c r="ENT154" s="383"/>
      <c r="ENU154" s="383"/>
      <c r="ENV154" s="383"/>
      <c r="ENW154" s="383"/>
      <c r="ENX154" s="383"/>
      <c r="ENY154" s="383"/>
      <c r="ENZ154" s="383"/>
      <c r="EOA154" s="383"/>
      <c r="EOB154" s="383"/>
      <c r="EOC154" s="383"/>
      <c r="EOD154" s="383"/>
      <c r="EOE154" s="383"/>
      <c r="EOF154" s="383"/>
      <c r="EOG154" s="383"/>
      <c r="EOH154" s="383"/>
      <c r="EOI154" s="383"/>
      <c r="EOJ154" s="383"/>
      <c r="EOK154" s="383"/>
      <c r="EOL154" s="383"/>
      <c r="EOM154" s="383"/>
      <c r="EON154" s="383"/>
      <c r="EOO154" s="383"/>
      <c r="EOP154" s="383"/>
      <c r="EOQ154" s="383"/>
      <c r="EOR154" s="383"/>
      <c r="EOS154" s="383"/>
      <c r="EOT154" s="383"/>
      <c r="EOU154" s="383"/>
      <c r="EOV154" s="383"/>
      <c r="EOW154" s="383"/>
      <c r="EOX154" s="383"/>
      <c r="EOY154" s="383"/>
      <c r="EOZ154" s="383"/>
      <c r="EPA154" s="383"/>
      <c r="EPB154" s="383"/>
      <c r="EPC154" s="383"/>
      <c r="EPD154" s="383"/>
      <c r="EPE154" s="383"/>
      <c r="EPF154" s="383"/>
      <c r="EPG154" s="383"/>
      <c r="EPH154" s="383"/>
      <c r="EPI154" s="383"/>
      <c r="EPJ154" s="383"/>
      <c r="EPK154" s="383"/>
      <c r="EPL154" s="383"/>
      <c r="EPM154" s="383"/>
      <c r="EPN154" s="383"/>
      <c r="EPO154" s="383"/>
      <c r="EPP154" s="383"/>
      <c r="EPQ154" s="383"/>
      <c r="EPR154" s="383"/>
      <c r="EPS154" s="383"/>
      <c r="EPT154" s="383"/>
      <c r="EPU154" s="383"/>
      <c r="EPV154" s="383"/>
      <c r="EPW154" s="383"/>
      <c r="EPX154" s="383"/>
      <c r="EPY154" s="383"/>
      <c r="EPZ154" s="383"/>
      <c r="EQA154" s="383"/>
      <c r="EQB154" s="383"/>
      <c r="EQC154" s="383"/>
      <c r="EQD154" s="383"/>
      <c r="EQE154" s="383"/>
      <c r="EQF154" s="383"/>
      <c r="EQG154" s="383"/>
      <c r="EQH154" s="383"/>
      <c r="EQI154" s="383"/>
      <c r="EQJ154" s="383"/>
      <c r="EQK154" s="383"/>
      <c r="EQL154" s="383"/>
      <c r="EQM154" s="383"/>
      <c r="EQN154" s="383"/>
      <c r="EQO154" s="383"/>
      <c r="EQP154" s="383"/>
      <c r="EQQ154" s="383"/>
      <c r="EQR154" s="383"/>
      <c r="EQS154" s="383"/>
      <c r="EQT154" s="383"/>
      <c r="EQU154" s="383"/>
      <c r="EQV154" s="383"/>
      <c r="EQW154" s="383"/>
      <c r="EQX154" s="383"/>
      <c r="EQY154" s="383"/>
      <c r="EQZ154" s="383"/>
      <c r="ERA154" s="383"/>
      <c r="ERB154" s="383"/>
      <c r="ERC154" s="383"/>
      <c r="ERD154" s="383"/>
      <c r="ERE154" s="383"/>
      <c r="ERF154" s="383"/>
      <c r="ERG154" s="383"/>
      <c r="ERH154" s="383"/>
      <c r="ERI154" s="383"/>
      <c r="ERJ154" s="383"/>
      <c r="ERK154" s="383"/>
      <c r="ERL154" s="383"/>
      <c r="ERM154" s="383"/>
      <c r="ERN154" s="383"/>
      <c r="ERO154" s="383"/>
      <c r="ERP154" s="383"/>
      <c r="ERQ154" s="383"/>
      <c r="ERR154" s="383"/>
      <c r="ERS154" s="383"/>
      <c r="ERT154" s="383"/>
      <c r="ERU154" s="383"/>
      <c r="ERV154" s="383"/>
      <c r="ERW154" s="383"/>
      <c r="ERX154" s="383"/>
      <c r="ERY154" s="383"/>
      <c r="ERZ154" s="383"/>
      <c r="ESA154" s="383"/>
      <c r="ESB154" s="383"/>
      <c r="ESC154" s="383"/>
      <c r="ESD154" s="383"/>
      <c r="ESE154" s="383"/>
      <c r="ESF154" s="383"/>
      <c r="ESG154" s="383"/>
      <c r="ESH154" s="383"/>
      <c r="ESI154" s="383"/>
      <c r="ESJ154" s="383"/>
      <c r="ESK154" s="383"/>
      <c r="ESL154" s="383"/>
      <c r="ESM154" s="383"/>
      <c r="ESN154" s="383"/>
      <c r="ESO154" s="383"/>
      <c r="ESP154" s="383"/>
      <c r="ESQ154" s="383"/>
      <c r="ESR154" s="383"/>
      <c r="ESS154" s="383"/>
      <c r="EST154" s="383"/>
      <c r="ESU154" s="383"/>
      <c r="ESV154" s="383"/>
      <c r="ESW154" s="383"/>
      <c r="ESX154" s="383"/>
      <c r="ESY154" s="383"/>
      <c r="ESZ154" s="383"/>
      <c r="ETA154" s="383"/>
      <c r="ETB154" s="383"/>
      <c r="ETC154" s="383"/>
      <c r="ETD154" s="383"/>
      <c r="ETE154" s="383"/>
      <c r="ETF154" s="383"/>
      <c r="ETG154" s="383"/>
      <c r="ETH154" s="383"/>
      <c r="ETI154" s="383"/>
      <c r="ETJ154" s="383"/>
      <c r="ETK154" s="383"/>
      <c r="ETL154" s="383"/>
      <c r="ETM154" s="383"/>
      <c r="ETN154" s="383"/>
      <c r="ETO154" s="383"/>
      <c r="ETP154" s="383"/>
      <c r="ETQ154" s="383"/>
      <c r="ETR154" s="383"/>
      <c r="ETS154" s="383"/>
      <c r="ETT154" s="383"/>
      <c r="ETU154" s="383"/>
      <c r="ETV154" s="383"/>
      <c r="ETW154" s="383"/>
      <c r="ETX154" s="383"/>
      <c r="ETY154" s="383"/>
      <c r="ETZ154" s="383"/>
      <c r="EUA154" s="383"/>
      <c r="EUB154" s="383"/>
      <c r="EUC154" s="383"/>
      <c r="EUD154" s="383"/>
      <c r="EUE154" s="383"/>
      <c r="EUF154" s="383"/>
      <c r="EUG154" s="383"/>
      <c r="EUH154" s="383"/>
      <c r="EUI154" s="383"/>
      <c r="EUJ154" s="383"/>
      <c r="EUK154" s="383"/>
      <c r="EUL154" s="383"/>
      <c r="EUM154" s="383"/>
      <c r="EUN154" s="383"/>
      <c r="EUO154" s="383"/>
      <c r="EUP154" s="383"/>
      <c r="EUQ154" s="383"/>
      <c r="EUR154" s="383"/>
      <c r="EUS154" s="383"/>
      <c r="EUT154" s="383"/>
      <c r="EUU154" s="383"/>
      <c r="EUV154" s="383"/>
      <c r="EUW154" s="383"/>
      <c r="EUX154" s="383"/>
      <c r="EUY154" s="383"/>
      <c r="EUZ154" s="383"/>
      <c r="EVA154" s="383"/>
      <c r="EVB154" s="383"/>
      <c r="EVC154" s="383"/>
      <c r="EVD154" s="383"/>
      <c r="EVE154" s="383"/>
      <c r="EVF154" s="383"/>
      <c r="EVG154" s="383"/>
      <c r="EVH154" s="383"/>
      <c r="EVI154" s="383"/>
      <c r="EVJ154" s="383"/>
      <c r="EVK154" s="383"/>
      <c r="EVL154" s="383"/>
      <c r="EVM154" s="383"/>
      <c r="EVN154" s="383"/>
      <c r="EVO154" s="383"/>
      <c r="EVP154" s="383"/>
      <c r="EVQ154" s="383"/>
      <c r="EVR154" s="383"/>
      <c r="EVS154" s="383"/>
      <c r="EVT154" s="383"/>
      <c r="EVU154" s="383"/>
      <c r="EVV154" s="383"/>
      <c r="EVW154" s="383"/>
      <c r="EVX154" s="383"/>
      <c r="EVY154" s="383"/>
      <c r="EVZ154" s="383"/>
      <c r="EWA154" s="383"/>
      <c r="EWB154" s="383"/>
      <c r="EWC154" s="383"/>
      <c r="EWD154" s="383"/>
      <c r="EWE154" s="383"/>
      <c r="EWF154" s="383"/>
      <c r="EWG154" s="383"/>
      <c r="EWH154" s="383"/>
      <c r="EWI154" s="383"/>
      <c r="EWJ154" s="383"/>
      <c r="EWK154" s="383"/>
      <c r="EWL154" s="383"/>
      <c r="EWM154" s="383"/>
      <c r="EWN154" s="383"/>
      <c r="EWO154" s="383"/>
      <c r="EWP154" s="383"/>
      <c r="EWQ154" s="383"/>
      <c r="EWR154" s="383"/>
      <c r="EWS154" s="383"/>
      <c r="EWT154" s="383"/>
      <c r="EWU154" s="383"/>
      <c r="EWV154" s="383"/>
      <c r="EWW154" s="383"/>
      <c r="EWX154" s="383"/>
      <c r="EWY154" s="383"/>
      <c r="EWZ154" s="383"/>
      <c r="EXA154" s="383"/>
      <c r="EXB154" s="383"/>
      <c r="EXC154" s="383"/>
      <c r="EXD154" s="383"/>
      <c r="EXE154" s="383"/>
      <c r="EXF154" s="383"/>
      <c r="EXG154" s="383"/>
      <c r="EXH154" s="383"/>
      <c r="EXI154" s="383"/>
      <c r="EXJ154" s="383"/>
      <c r="EXK154" s="383"/>
      <c r="EXL154" s="383"/>
      <c r="EXM154" s="383"/>
      <c r="EXN154" s="383"/>
      <c r="EXO154" s="383"/>
      <c r="EXP154" s="383"/>
      <c r="EXQ154" s="383"/>
      <c r="EXR154" s="383"/>
      <c r="EXS154" s="383"/>
      <c r="EXT154" s="383"/>
      <c r="EXU154" s="383"/>
      <c r="EXV154" s="383"/>
      <c r="EXW154" s="383"/>
      <c r="EXX154" s="383"/>
      <c r="EXY154" s="383"/>
      <c r="EXZ154" s="383"/>
      <c r="EYA154" s="383"/>
      <c r="EYB154" s="383"/>
      <c r="EYC154" s="383"/>
      <c r="EYD154" s="383"/>
      <c r="EYE154" s="383"/>
      <c r="EYF154" s="383"/>
      <c r="EYG154" s="383"/>
      <c r="EYH154" s="383"/>
      <c r="EYI154" s="383"/>
      <c r="EYJ154" s="383"/>
      <c r="EYK154" s="383"/>
      <c r="EYL154" s="383"/>
      <c r="EYM154" s="383"/>
      <c r="EYN154" s="383"/>
      <c r="EYO154" s="383"/>
      <c r="EYP154" s="383"/>
      <c r="EYQ154" s="383"/>
      <c r="EYR154" s="383"/>
      <c r="EYS154" s="383"/>
      <c r="EYT154" s="383"/>
      <c r="EYU154" s="383"/>
      <c r="EYV154" s="383"/>
      <c r="EYW154" s="383"/>
      <c r="EYX154" s="383"/>
      <c r="EYY154" s="383"/>
      <c r="EYZ154" s="383"/>
      <c r="EZA154" s="383"/>
      <c r="EZB154" s="383"/>
      <c r="EZC154" s="383"/>
      <c r="EZD154" s="383"/>
      <c r="EZE154" s="383"/>
      <c r="EZF154" s="383"/>
      <c r="EZG154" s="383"/>
      <c r="EZH154" s="383"/>
      <c r="EZI154" s="383"/>
      <c r="EZJ154" s="383"/>
      <c r="EZK154" s="383"/>
      <c r="EZL154" s="383"/>
      <c r="EZM154" s="383"/>
      <c r="EZN154" s="383"/>
      <c r="EZO154" s="383"/>
      <c r="EZP154" s="383"/>
      <c r="EZQ154" s="383"/>
      <c r="EZR154" s="383"/>
      <c r="EZS154" s="383"/>
      <c r="EZT154" s="383"/>
      <c r="EZU154" s="383"/>
      <c r="EZV154" s="383"/>
      <c r="EZW154" s="383"/>
      <c r="EZX154" s="383"/>
      <c r="EZY154" s="383"/>
      <c r="EZZ154" s="383"/>
      <c r="FAA154" s="383"/>
      <c r="FAB154" s="383"/>
      <c r="FAC154" s="383"/>
      <c r="FAD154" s="383"/>
      <c r="FAE154" s="383"/>
      <c r="FAF154" s="383"/>
      <c r="FAG154" s="383"/>
      <c r="FAH154" s="383"/>
      <c r="FAI154" s="383"/>
      <c r="FAJ154" s="383"/>
      <c r="FAK154" s="383"/>
      <c r="FAL154" s="383"/>
      <c r="FAM154" s="383"/>
      <c r="FAN154" s="383"/>
      <c r="FAO154" s="383"/>
      <c r="FAP154" s="383"/>
      <c r="FAQ154" s="383"/>
      <c r="FAR154" s="383"/>
      <c r="FAS154" s="383"/>
      <c r="FAT154" s="383"/>
      <c r="FAU154" s="383"/>
      <c r="FAV154" s="383"/>
      <c r="FAW154" s="383"/>
      <c r="FAX154" s="383"/>
      <c r="FAY154" s="383"/>
      <c r="FAZ154" s="383"/>
      <c r="FBA154" s="383"/>
      <c r="FBB154" s="383"/>
      <c r="FBC154" s="383"/>
      <c r="FBD154" s="383"/>
      <c r="FBE154" s="383"/>
      <c r="FBF154" s="383"/>
      <c r="FBG154" s="383"/>
      <c r="FBH154" s="383"/>
      <c r="FBI154" s="383"/>
      <c r="FBJ154" s="383"/>
      <c r="FBK154" s="383"/>
      <c r="FBL154" s="383"/>
      <c r="FBM154" s="383"/>
      <c r="FBN154" s="383"/>
      <c r="FBO154" s="383"/>
      <c r="FBP154" s="383"/>
      <c r="FBQ154" s="383"/>
      <c r="FBR154" s="383"/>
      <c r="FBS154" s="383"/>
      <c r="FBT154" s="383"/>
      <c r="FBU154" s="383"/>
      <c r="FBV154" s="383"/>
      <c r="FBW154" s="383"/>
      <c r="FBX154" s="383"/>
      <c r="FBY154" s="383"/>
      <c r="FBZ154" s="383"/>
      <c r="FCA154" s="383"/>
      <c r="FCB154" s="383"/>
      <c r="FCC154" s="383"/>
      <c r="FCD154" s="383"/>
      <c r="FCE154" s="383"/>
      <c r="FCF154" s="383"/>
      <c r="FCG154" s="383"/>
      <c r="FCH154" s="383"/>
      <c r="FCI154" s="383"/>
      <c r="FCJ154" s="383"/>
      <c r="FCK154" s="383"/>
      <c r="FCL154" s="383"/>
      <c r="FCM154" s="383"/>
      <c r="FCN154" s="383"/>
      <c r="FCO154" s="383"/>
      <c r="FCP154" s="383"/>
      <c r="FCQ154" s="383"/>
      <c r="FCR154" s="383"/>
      <c r="FCS154" s="383"/>
      <c r="FCT154" s="383"/>
      <c r="FCU154" s="383"/>
      <c r="FCV154" s="383"/>
      <c r="FCW154" s="383"/>
      <c r="FCX154" s="383"/>
      <c r="FCY154" s="383"/>
      <c r="FCZ154" s="383"/>
      <c r="FDA154" s="383"/>
      <c r="FDB154" s="383"/>
      <c r="FDC154" s="383"/>
      <c r="FDD154" s="383"/>
      <c r="FDE154" s="383"/>
      <c r="FDF154" s="383"/>
      <c r="FDG154" s="383"/>
      <c r="FDH154" s="383"/>
      <c r="FDI154" s="383"/>
      <c r="FDJ154" s="383"/>
      <c r="FDK154" s="383"/>
      <c r="FDL154" s="383"/>
      <c r="FDM154" s="383"/>
      <c r="FDN154" s="383"/>
      <c r="FDO154" s="383"/>
      <c r="FDP154" s="383"/>
      <c r="FDQ154" s="383"/>
      <c r="FDR154" s="383"/>
      <c r="FDS154" s="383"/>
      <c r="FDT154" s="383"/>
      <c r="FDU154" s="383"/>
      <c r="FDV154" s="383"/>
      <c r="FDW154" s="383"/>
      <c r="FDX154" s="383"/>
      <c r="FDY154" s="383"/>
      <c r="FDZ154" s="383"/>
      <c r="FEA154" s="383"/>
      <c r="FEB154" s="383"/>
      <c r="FEC154" s="383"/>
      <c r="FED154" s="383"/>
      <c r="FEE154" s="383"/>
      <c r="FEF154" s="383"/>
      <c r="FEG154" s="383"/>
      <c r="FEH154" s="383"/>
      <c r="FEI154" s="383"/>
      <c r="FEJ154" s="383"/>
      <c r="FEK154" s="383"/>
      <c r="FEL154" s="383"/>
      <c r="FEM154" s="383"/>
      <c r="FEN154" s="383"/>
      <c r="FEO154" s="383"/>
      <c r="FEP154" s="383"/>
      <c r="FEQ154" s="383"/>
      <c r="FER154" s="383"/>
      <c r="FES154" s="383"/>
      <c r="FET154" s="383"/>
      <c r="FEU154" s="383"/>
      <c r="FEV154" s="383"/>
      <c r="FEW154" s="383"/>
      <c r="FEX154" s="383"/>
      <c r="FEY154" s="383"/>
      <c r="FEZ154" s="383"/>
      <c r="FFA154" s="383"/>
      <c r="FFB154" s="383"/>
      <c r="FFC154" s="383"/>
      <c r="FFD154" s="383"/>
      <c r="FFE154" s="383"/>
      <c r="FFF154" s="383"/>
      <c r="FFG154" s="383"/>
      <c r="FFH154" s="383"/>
      <c r="FFI154" s="383"/>
      <c r="FFJ154" s="383"/>
      <c r="FFK154" s="383"/>
      <c r="FFL154" s="383"/>
      <c r="FFM154" s="383"/>
      <c r="FFN154" s="383"/>
      <c r="FFO154" s="383"/>
      <c r="FFP154" s="383"/>
      <c r="FFQ154" s="383"/>
      <c r="FFR154" s="383"/>
      <c r="FFS154" s="383"/>
      <c r="FFT154" s="383"/>
      <c r="FFU154" s="383"/>
      <c r="FFV154" s="383"/>
      <c r="FFW154" s="383"/>
      <c r="FFX154" s="383"/>
      <c r="FFY154" s="383"/>
      <c r="FFZ154" s="383"/>
      <c r="FGA154" s="383"/>
      <c r="FGB154" s="383"/>
      <c r="FGC154" s="383"/>
      <c r="FGD154" s="383"/>
      <c r="FGE154" s="383"/>
      <c r="FGF154" s="383"/>
      <c r="FGG154" s="383"/>
      <c r="FGH154" s="383"/>
      <c r="FGI154" s="383"/>
      <c r="FGJ154" s="383"/>
      <c r="FGK154" s="383"/>
      <c r="FGL154" s="383"/>
      <c r="FGM154" s="383"/>
      <c r="FGN154" s="383"/>
      <c r="FGO154" s="383"/>
      <c r="FGP154" s="383"/>
      <c r="FGQ154" s="383"/>
      <c r="FGR154" s="383"/>
      <c r="FGS154" s="383"/>
      <c r="FGT154" s="383"/>
      <c r="FGU154" s="383"/>
      <c r="FGV154" s="383"/>
      <c r="FGW154" s="383"/>
      <c r="FGX154" s="383"/>
      <c r="FGY154" s="383"/>
      <c r="FGZ154" s="383"/>
      <c r="FHA154" s="383"/>
      <c r="FHB154" s="383"/>
      <c r="FHC154" s="383"/>
      <c r="FHD154" s="383"/>
      <c r="FHE154" s="383"/>
      <c r="FHF154" s="383"/>
      <c r="FHG154" s="383"/>
      <c r="FHH154" s="383"/>
      <c r="FHI154" s="383"/>
      <c r="FHJ154" s="383"/>
      <c r="FHK154" s="383"/>
      <c r="FHL154" s="383"/>
      <c r="FHM154" s="383"/>
      <c r="FHN154" s="383"/>
      <c r="FHO154" s="383"/>
      <c r="FHP154" s="383"/>
      <c r="FHQ154" s="383"/>
      <c r="FHR154" s="383"/>
      <c r="FHS154" s="383"/>
      <c r="FHT154" s="383"/>
      <c r="FHU154" s="383"/>
      <c r="FHV154" s="383"/>
      <c r="FHW154" s="383"/>
      <c r="FHX154" s="383"/>
      <c r="FHY154" s="383"/>
      <c r="FHZ154" s="383"/>
      <c r="FIA154" s="383"/>
      <c r="FIB154" s="383"/>
      <c r="FIC154" s="383"/>
      <c r="FID154" s="383"/>
      <c r="FIE154" s="383"/>
      <c r="FIF154" s="383"/>
      <c r="FIG154" s="383"/>
      <c r="FIH154" s="383"/>
      <c r="FII154" s="383"/>
      <c r="FIJ154" s="383"/>
      <c r="FIK154" s="383"/>
      <c r="FIL154" s="383"/>
      <c r="FIM154" s="383"/>
      <c r="FIN154" s="383"/>
      <c r="FIO154" s="383"/>
      <c r="FIP154" s="383"/>
      <c r="FIQ154" s="383"/>
      <c r="FIR154" s="383"/>
      <c r="FIS154" s="383"/>
      <c r="FIT154" s="383"/>
      <c r="FIU154" s="383"/>
      <c r="FIV154" s="383"/>
      <c r="FIW154" s="383"/>
      <c r="FIX154" s="383"/>
      <c r="FIY154" s="383"/>
      <c r="FIZ154" s="383"/>
      <c r="FJA154" s="383"/>
      <c r="FJB154" s="383"/>
      <c r="FJC154" s="383"/>
      <c r="FJD154" s="383"/>
      <c r="FJE154" s="383"/>
      <c r="FJF154" s="383"/>
      <c r="FJG154" s="383"/>
      <c r="FJH154" s="383"/>
      <c r="FJI154" s="383"/>
      <c r="FJJ154" s="383"/>
      <c r="FJK154" s="383"/>
      <c r="FJL154" s="383"/>
      <c r="FJM154" s="383"/>
      <c r="FJN154" s="383"/>
      <c r="FJO154" s="383"/>
      <c r="FJP154" s="383"/>
      <c r="FJQ154" s="383"/>
      <c r="FJR154" s="383"/>
      <c r="FJS154" s="383"/>
      <c r="FJT154" s="383"/>
      <c r="FJU154" s="383"/>
      <c r="FJV154" s="383"/>
      <c r="FJW154" s="383"/>
      <c r="FJX154" s="383"/>
      <c r="FJY154" s="383"/>
      <c r="FJZ154" s="383"/>
      <c r="FKA154" s="383"/>
      <c r="FKB154" s="383"/>
      <c r="FKC154" s="383"/>
      <c r="FKD154" s="383"/>
      <c r="FKE154" s="383"/>
      <c r="FKF154" s="383"/>
      <c r="FKG154" s="383"/>
      <c r="FKH154" s="383"/>
      <c r="FKI154" s="383"/>
      <c r="FKJ154" s="383"/>
      <c r="FKK154" s="383"/>
      <c r="FKL154" s="383"/>
      <c r="FKM154" s="383"/>
      <c r="FKN154" s="383"/>
      <c r="FKO154" s="383"/>
      <c r="FKP154" s="383"/>
      <c r="FKQ154" s="383"/>
      <c r="FKR154" s="383"/>
      <c r="FKS154" s="383"/>
      <c r="FKT154" s="383"/>
      <c r="FKU154" s="383"/>
      <c r="FKV154" s="383"/>
      <c r="FKW154" s="383"/>
      <c r="FKX154" s="383"/>
      <c r="FKY154" s="383"/>
      <c r="FKZ154" s="383"/>
      <c r="FLA154" s="383"/>
      <c r="FLB154" s="383"/>
      <c r="FLC154" s="383"/>
      <c r="FLD154" s="383"/>
      <c r="FLE154" s="383"/>
      <c r="FLF154" s="383"/>
      <c r="FLG154" s="383"/>
      <c r="FLH154" s="383"/>
      <c r="FLI154" s="383"/>
      <c r="FLJ154" s="383"/>
      <c r="FLK154" s="383"/>
      <c r="FLL154" s="383"/>
      <c r="FLM154" s="383"/>
      <c r="FLN154" s="383"/>
      <c r="FLO154" s="383"/>
      <c r="FLP154" s="383"/>
      <c r="FLQ154" s="383"/>
      <c r="FLR154" s="383"/>
      <c r="FLS154" s="383"/>
      <c r="FLT154" s="383"/>
      <c r="FLU154" s="383"/>
      <c r="FLV154" s="383"/>
      <c r="FLW154" s="383"/>
      <c r="FLX154" s="383"/>
      <c r="FLY154" s="383"/>
      <c r="FLZ154" s="383"/>
      <c r="FMA154" s="383"/>
      <c r="FMB154" s="383"/>
      <c r="FMC154" s="383"/>
      <c r="FMD154" s="383"/>
      <c r="FME154" s="383"/>
      <c r="FMF154" s="383"/>
      <c r="FMG154" s="383"/>
      <c r="FMH154" s="383"/>
      <c r="FMI154" s="383"/>
      <c r="FMJ154" s="383"/>
      <c r="FMK154" s="383"/>
      <c r="FML154" s="383"/>
      <c r="FMM154" s="383"/>
      <c r="FMN154" s="383"/>
      <c r="FMO154" s="383"/>
      <c r="FMP154" s="383"/>
      <c r="FMQ154" s="383"/>
      <c r="FMR154" s="383"/>
      <c r="FMS154" s="383"/>
      <c r="FMT154" s="383"/>
      <c r="FMU154" s="383"/>
      <c r="FMV154" s="383"/>
      <c r="FMW154" s="383"/>
      <c r="FMX154" s="383"/>
      <c r="FMY154" s="383"/>
      <c r="FMZ154" s="383"/>
      <c r="FNA154" s="383"/>
      <c r="FNB154" s="383"/>
      <c r="FNC154" s="383"/>
      <c r="FND154" s="383"/>
      <c r="FNE154" s="383"/>
      <c r="FNF154" s="383"/>
      <c r="FNG154" s="383"/>
      <c r="FNH154" s="383"/>
      <c r="FNI154" s="383"/>
      <c r="FNJ154" s="383"/>
      <c r="FNK154" s="383"/>
      <c r="FNL154" s="383"/>
      <c r="FNM154" s="383"/>
      <c r="FNN154" s="383"/>
      <c r="FNO154" s="383"/>
      <c r="FNP154" s="383"/>
      <c r="FNQ154" s="383"/>
      <c r="FNR154" s="383"/>
      <c r="FNS154" s="383"/>
      <c r="FNT154" s="383"/>
      <c r="FNU154" s="383"/>
      <c r="FNV154" s="383"/>
      <c r="FNW154" s="383"/>
      <c r="FNX154" s="383"/>
      <c r="FNY154" s="383"/>
      <c r="FNZ154" s="383"/>
      <c r="FOA154" s="383"/>
      <c r="FOB154" s="383"/>
      <c r="FOC154" s="383"/>
      <c r="FOD154" s="383"/>
      <c r="FOE154" s="383"/>
      <c r="FOF154" s="383"/>
      <c r="FOG154" s="383"/>
      <c r="FOH154" s="383"/>
      <c r="FOI154" s="383"/>
      <c r="FOJ154" s="383"/>
      <c r="FOK154" s="383"/>
      <c r="FOL154" s="383"/>
      <c r="FOM154" s="383"/>
      <c r="FON154" s="383"/>
      <c r="FOO154" s="383"/>
      <c r="FOP154" s="383"/>
      <c r="FOQ154" s="383"/>
      <c r="FOR154" s="383"/>
      <c r="FOS154" s="383"/>
      <c r="FOT154" s="383"/>
      <c r="FOU154" s="383"/>
      <c r="FOV154" s="383"/>
      <c r="FOW154" s="383"/>
      <c r="FOX154" s="383"/>
      <c r="FOY154" s="383"/>
      <c r="FOZ154" s="383"/>
      <c r="FPA154" s="383"/>
      <c r="FPB154" s="383"/>
      <c r="FPC154" s="383"/>
      <c r="FPD154" s="383"/>
      <c r="FPE154" s="383"/>
      <c r="FPF154" s="383"/>
      <c r="FPG154" s="383"/>
      <c r="FPH154" s="383"/>
      <c r="FPI154" s="383"/>
      <c r="FPJ154" s="383"/>
      <c r="FPK154" s="383"/>
      <c r="FPL154" s="383"/>
      <c r="FPM154" s="383"/>
      <c r="FPN154" s="383"/>
      <c r="FPO154" s="383"/>
      <c r="FPP154" s="383"/>
      <c r="FPQ154" s="383"/>
      <c r="FPR154" s="383"/>
      <c r="FPS154" s="383"/>
      <c r="FPT154" s="383"/>
      <c r="FPU154" s="383"/>
      <c r="FPV154" s="383"/>
      <c r="FPW154" s="383"/>
      <c r="FPX154" s="383"/>
      <c r="FPY154" s="383"/>
      <c r="FPZ154" s="383"/>
      <c r="FQA154" s="383"/>
      <c r="FQB154" s="383"/>
      <c r="FQC154" s="383"/>
      <c r="FQD154" s="383"/>
      <c r="FQE154" s="383"/>
      <c r="FQF154" s="383"/>
      <c r="FQG154" s="383"/>
      <c r="FQH154" s="383"/>
      <c r="FQI154" s="383"/>
      <c r="FQJ154" s="383"/>
      <c r="FQK154" s="383"/>
      <c r="FQL154" s="383"/>
      <c r="FQM154" s="383"/>
      <c r="FQN154" s="383"/>
      <c r="FQO154" s="383"/>
      <c r="FQP154" s="383"/>
      <c r="FQQ154" s="383"/>
      <c r="FQR154" s="383"/>
      <c r="FQS154" s="383"/>
      <c r="FQT154" s="383"/>
      <c r="FQU154" s="383"/>
      <c r="FQV154" s="383"/>
      <c r="FQW154" s="383"/>
      <c r="FQX154" s="383"/>
      <c r="FQY154" s="383"/>
      <c r="FQZ154" s="383"/>
      <c r="FRA154" s="383"/>
      <c r="FRB154" s="383"/>
      <c r="FRC154" s="383"/>
      <c r="FRD154" s="383"/>
      <c r="FRE154" s="383"/>
      <c r="FRF154" s="383"/>
      <c r="FRG154" s="383"/>
      <c r="FRH154" s="383"/>
      <c r="FRI154" s="383"/>
      <c r="FRJ154" s="383"/>
      <c r="FRK154" s="383"/>
      <c r="FRL154" s="383"/>
      <c r="FRM154" s="383"/>
      <c r="FRN154" s="383"/>
      <c r="FRO154" s="383"/>
      <c r="FRP154" s="383"/>
      <c r="FRQ154" s="383"/>
      <c r="FRR154" s="383"/>
      <c r="FRS154" s="383"/>
      <c r="FRT154" s="383"/>
      <c r="FRU154" s="383"/>
      <c r="FRV154" s="383"/>
      <c r="FRW154" s="383"/>
      <c r="FRX154" s="383"/>
      <c r="FRY154" s="383"/>
      <c r="FRZ154" s="383"/>
      <c r="FSA154" s="383"/>
      <c r="FSB154" s="383"/>
      <c r="FSC154" s="383"/>
      <c r="FSD154" s="383"/>
      <c r="FSE154" s="383"/>
      <c r="FSF154" s="383"/>
      <c r="FSG154" s="383"/>
      <c r="FSH154" s="383"/>
      <c r="FSI154" s="383"/>
      <c r="FSJ154" s="383"/>
      <c r="FSK154" s="383"/>
      <c r="FSL154" s="383"/>
      <c r="FSM154" s="383"/>
      <c r="FSN154" s="383"/>
      <c r="FSO154" s="383"/>
      <c r="FSP154" s="383"/>
      <c r="FSQ154" s="383"/>
      <c r="FSR154" s="383"/>
      <c r="FSS154" s="383"/>
      <c r="FST154" s="383"/>
      <c r="FSU154" s="383"/>
      <c r="FSV154" s="383"/>
      <c r="FSW154" s="383"/>
      <c r="FSX154" s="383"/>
      <c r="FSY154" s="383"/>
      <c r="FSZ154" s="383"/>
      <c r="FTA154" s="383"/>
      <c r="FTB154" s="383"/>
      <c r="FTC154" s="383"/>
      <c r="FTD154" s="383"/>
      <c r="FTE154" s="383"/>
      <c r="FTF154" s="383"/>
      <c r="FTG154" s="383"/>
      <c r="FTH154" s="383"/>
      <c r="FTI154" s="383"/>
      <c r="FTJ154" s="383"/>
      <c r="FTK154" s="383"/>
      <c r="FTL154" s="383"/>
      <c r="FTM154" s="383"/>
      <c r="FTN154" s="383"/>
      <c r="FTO154" s="383"/>
      <c r="FTP154" s="383"/>
      <c r="FTQ154" s="383"/>
      <c r="FTR154" s="383"/>
      <c r="FTS154" s="383"/>
      <c r="FTT154" s="383"/>
      <c r="FTU154" s="383"/>
      <c r="FTV154" s="383"/>
      <c r="FTW154" s="383"/>
      <c r="FTX154" s="383"/>
      <c r="FTY154" s="383"/>
      <c r="FTZ154" s="383"/>
      <c r="FUA154" s="383"/>
      <c r="FUB154" s="383"/>
      <c r="FUC154" s="383"/>
      <c r="FUD154" s="383"/>
      <c r="FUE154" s="383"/>
      <c r="FUF154" s="383"/>
      <c r="FUG154" s="383"/>
      <c r="FUH154" s="383"/>
      <c r="FUI154" s="383"/>
      <c r="FUJ154" s="383"/>
      <c r="FUK154" s="383"/>
      <c r="FUL154" s="383"/>
      <c r="FUM154" s="383"/>
      <c r="FUN154" s="383"/>
      <c r="FUO154" s="383"/>
      <c r="FUP154" s="383"/>
      <c r="FUQ154" s="383"/>
      <c r="FUR154" s="383"/>
      <c r="FUS154" s="383"/>
      <c r="FUT154" s="383"/>
      <c r="FUU154" s="383"/>
      <c r="FUV154" s="383"/>
      <c r="FUW154" s="383"/>
      <c r="FUX154" s="383"/>
      <c r="FUY154" s="383"/>
      <c r="FUZ154" s="383"/>
      <c r="FVA154" s="383"/>
      <c r="FVB154" s="383"/>
      <c r="FVC154" s="383"/>
      <c r="FVD154" s="383"/>
      <c r="FVE154" s="383"/>
      <c r="FVF154" s="383"/>
      <c r="FVG154" s="383"/>
      <c r="FVH154" s="383"/>
      <c r="FVI154" s="383"/>
      <c r="FVJ154" s="383"/>
      <c r="FVK154" s="383"/>
      <c r="FVL154" s="383"/>
      <c r="FVM154" s="383"/>
      <c r="FVN154" s="383"/>
      <c r="FVO154" s="383"/>
      <c r="FVP154" s="383"/>
      <c r="FVQ154" s="383"/>
      <c r="FVR154" s="383"/>
      <c r="FVS154" s="383"/>
      <c r="FVT154" s="383"/>
      <c r="FVU154" s="383"/>
      <c r="FVV154" s="383"/>
      <c r="FVW154" s="383"/>
      <c r="FVX154" s="383"/>
      <c r="FVY154" s="383"/>
      <c r="FVZ154" s="383"/>
      <c r="FWA154" s="383"/>
      <c r="FWB154" s="383"/>
      <c r="FWC154" s="383"/>
      <c r="FWD154" s="383"/>
      <c r="FWE154" s="383"/>
      <c r="FWF154" s="383"/>
      <c r="FWG154" s="383"/>
      <c r="FWH154" s="383"/>
      <c r="FWI154" s="383"/>
      <c r="FWJ154" s="383"/>
      <c r="FWK154" s="383"/>
      <c r="FWL154" s="383"/>
      <c r="FWM154" s="383"/>
      <c r="FWN154" s="383"/>
      <c r="FWO154" s="383"/>
      <c r="FWP154" s="383"/>
      <c r="FWQ154" s="383"/>
      <c r="FWR154" s="383"/>
      <c r="FWS154" s="383"/>
      <c r="FWT154" s="383"/>
      <c r="FWU154" s="383"/>
      <c r="FWV154" s="383"/>
      <c r="FWW154" s="383"/>
      <c r="FWX154" s="383"/>
      <c r="FWY154" s="383"/>
      <c r="FWZ154" s="383"/>
      <c r="FXA154" s="383"/>
      <c r="FXB154" s="383"/>
      <c r="FXC154" s="383"/>
      <c r="FXD154" s="383"/>
      <c r="FXE154" s="383"/>
      <c r="FXF154" s="383"/>
      <c r="FXG154" s="383"/>
      <c r="FXH154" s="383"/>
      <c r="FXI154" s="383"/>
      <c r="FXJ154" s="383"/>
      <c r="FXK154" s="383"/>
      <c r="FXL154" s="383"/>
      <c r="FXM154" s="383"/>
      <c r="FXN154" s="383"/>
      <c r="FXO154" s="383"/>
      <c r="FXP154" s="383"/>
      <c r="FXQ154" s="383"/>
      <c r="FXR154" s="383"/>
      <c r="FXS154" s="383"/>
      <c r="FXT154" s="383"/>
      <c r="FXU154" s="383"/>
      <c r="FXV154" s="383"/>
      <c r="FXW154" s="383"/>
      <c r="FXX154" s="383"/>
      <c r="FXY154" s="383"/>
      <c r="FXZ154" s="383"/>
      <c r="FYA154" s="383"/>
      <c r="FYB154" s="383"/>
      <c r="FYC154" s="383"/>
      <c r="FYD154" s="383"/>
      <c r="FYE154" s="383"/>
      <c r="FYF154" s="383"/>
      <c r="FYG154" s="383"/>
      <c r="FYH154" s="383"/>
      <c r="FYI154" s="383"/>
      <c r="FYJ154" s="383"/>
      <c r="FYK154" s="383"/>
      <c r="FYL154" s="383"/>
      <c r="FYM154" s="383"/>
      <c r="FYN154" s="383"/>
      <c r="FYO154" s="383"/>
      <c r="FYP154" s="383"/>
      <c r="FYQ154" s="383"/>
      <c r="FYR154" s="383"/>
      <c r="FYS154" s="383"/>
      <c r="FYT154" s="383"/>
      <c r="FYU154" s="383"/>
      <c r="FYV154" s="383"/>
      <c r="FYW154" s="383"/>
      <c r="FYX154" s="383"/>
      <c r="FYY154" s="383"/>
      <c r="FYZ154" s="383"/>
      <c r="FZA154" s="383"/>
      <c r="FZB154" s="383"/>
      <c r="FZC154" s="383"/>
      <c r="FZD154" s="383"/>
      <c r="FZE154" s="383"/>
      <c r="FZF154" s="383"/>
      <c r="FZG154" s="383"/>
      <c r="FZH154" s="383"/>
      <c r="FZI154" s="383"/>
      <c r="FZJ154" s="383"/>
      <c r="FZK154" s="383"/>
      <c r="FZL154" s="383"/>
      <c r="FZM154" s="383"/>
      <c r="FZN154" s="383"/>
      <c r="FZO154" s="383"/>
      <c r="FZP154" s="383"/>
      <c r="FZQ154" s="383"/>
      <c r="FZR154" s="383"/>
      <c r="FZS154" s="383"/>
      <c r="FZT154" s="383"/>
      <c r="FZU154" s="383"/>
      <c r="FZV154" s="383"/>
      <c r="FZW154" s="383"/>
      <c r="FZX154" s="383"/>
      <c r="FZY154" s="383"/>
      <c r="FZZ154" s="383"/>
      <c r="GAA154" s="383"/>
      <c r="GAB154" s="383"/>
      <c r="GAC154" s="383"/>
      <c r="GAD154" s="383"/>
      <c r="GAE154" s="383"/>
      <c r="GAF154" s="383"/>
      <c r="GAG154" s="383"/>
      <c r="GAH154" s="383"/>
      <c r="GAI154" s="383"/>
      <c r="GAJ154" s="383"/>
      <c r="GAK154" s="383"/>
      <c r="GAL154" s="383"/>
      <c r="GAM154" s="383"/>
      <c r="GAN154" s="383"/>
      <c r="GAO154" s="383"/>
      <c r="GAP154" s="383"/>
      <c r="GAQ154" s="383"/>
      <c r="GAR154" s="383"/>
      <c r="GAS154" s="383"/>
      <c r="GAT154" s="383"/>
      <c r="GAU154" s="383"/>
      <c r="GAV154" s="383"/>
      <c r="GAW154" s="383"/>
      <c r="GAX154" s="383"/>
      <c r="GAY154" s="383"/>
      <c r="GAZ154" s="383"/>
      <c r="GBA154" s="383"/>
      <c r="GBB154" s="383"/>
      <c r="GBC154" s="383"/>
      <c r="GBD154" s="383"/>
      <c r="GBE154" s="383"/>
      <c r="GBF154" s="383"/>
      <c r="GBG154" s="383"/>
      <c r="GBH154" s="383"/>
      <c r="GBI154" s="383"/>
      <c r="GBJ154" s="383"/>
      <c r="GBK154" s="383"/>
      <c r="GBL154" s="383"/>
      <c r="GBM154" s="383"/>
      <c r="GBN154" s="383"/>
      <c r="GBO154" s="383"/>
      <c r="GBP154" s="383"/>
      <c r="GBQ154" s="383"/>
      <c r="GBR154" s="383"/>
      <c r="GBS154" s="383"/>
      <c r="GBT154" s="383"/>
      <c r="GBU154" s="383"/>
      <c r="GBV154" s="383"/>
      <c r="GBW154" s="383"/>
      <c r="GBX154" s="383"/>
      <c r="GBY154" s="383"/>
      <c r="GBZ154" s="383"/>
      <c r="GCA154" s="383"/>
      <c r="GCB154" s="383"/>
      <c r="GCC154" s="383"/>
      <c r="GCD154" s="383"/>
      <c r="GCE154" s="383"/>
      <c r="GCF154" s="383"/>
      <c r="GCG154" s="383"/>
      <c r="GCH154" s="383"/>
      <c r="GCI154" s="383"/>
      <c r="GCJ154" s="383"/>
      <c r="GCK154" s="383"/>
      <c r="GCL154" s="383"/>
      <c r="GCM154" s="383"/>
      <c r="GCN154" s="383"/>
      <c r="GCO154" s="383"/>
      <c r="GCP154" s="383"/>
      <c r="GCQ154" s="383"/>
      <c r="GCR154" s="383"/>
      <c r="GCS154" s="383"/>
      <c r="GCT154" s="383"/>
      <c r="GCU154" s="383"/>
      <c r="GCV154" s="383"/>
      <c r="GCW154" s="383"/>
      <c r="GCX154" s="383"/>
      <c r="GCY154" s="383"/>
      <c r="GCZ154" s="383"/>
      <c r="GDA154" s="383"/>
      <c r="GDB154" s="383"/>
      <c r="GDC154" s="383"/>
      <c r="GDD154" s="383"/>
      <c r="GDE154" s="383"/>
      <c r="GDF154" s="383"/>
      <c r="GDG154" s="383"/>
      <c r="GDH154" s="383"/>
      <c r="GDI154" s="383"/>
      <c r="GDJ154" s="383"/>
      <c r="GDK154" s="383"/>
      <c r="GDL154" s="383"/>
      <c r="GDM154" s="383"/>
      <c r="GDN154" s="383"/>
      <c r="GDO154" s="383"/>
      <c r="GDP154" s="383"/>
      <c r="GDQ154" s="383"/>
      <c r="GDR154" s="383"/>
      <c r="GDS154" s="383"/>
      <c r="GDT154" s="383"/>
      <c r="GDU154" s="383"/>
      <c r="GDV154" s="383"/>
      <c r="GDW154" s="383"/>
      <c r="GDX154" s="383"/>
      <c r="GDY154" s="383"/>
      <c r="GDZ154" s="383"/>
      <c r="GEA154" s="383"/>
      <c r="GEB154" s="383"/>
      <c r="GEC154" s="383"/>
      <c r="GED154" s="383"/>
      <c r="GEE154" s="383"/>
      <c r="GEF154" s="383"/>
      <c r="GEG154" s="383"/>
      <c r="GEH154" s="383"/>
      <c r="GEI154" s="383"/>
      <c r="GEJ154" s="383"/>
      <c r="GEK154" s="383"/>
      <c r="GEL154" s="383"/>
      <c r="GEM154" s="383"/>
      <c r="GEN154" s="383"/>
      <c r="GEO154" s="383"/>
      <c r="GEP154" s="383"/>
      <c r="GEQ154" s="383"/>
      <c r="GER154" s="383"/>
      <c r="GES154" s="383"/>
      <c r="GET154" s="383"/>
      <c r="GEU154" s="383"/>
      <c r="GEV154" s="383"/>
      <c r="GEW154" s="383"/>
      <c r="GEX154" s="383"/>
      <c r="GEY154" s="383"/>
      <c r="GEZ154" s="383"/>
      <c r="GFA154" s="383"/>
      <c r="GFB154" s="383"/>
      <c r="GFC154" s="383"/>
      <c r="GFD154" s="383"/>
      <c r="GFE154" s="383"/>
      <c r="GFF154" s="383"/>
      <c r="GFG154" s="383"/>
      <c r="GFH154" s="383"/>
      <c r="GFI154" s="383"/>
      <c r="GFJ154" s="383"/>
      <c r="GFK154" s="383"/>
      <c r="GFL154" s="383"/>
      <c r="GFM154" s="383"/>
      <c r="GFN154" s="383"/>
      <c r="GFO154" s="383"/>
      <c r="GFP154" s="383"/>
      <c r="GFQ154" s="383"/>
      <c r="GFR154" s="383"/>
      <c r="GFS154" s="383"/>
      <c r="GFT154" s="383"/>
      <c r="GFU154" s="383"/>
      <c r="GFV154" s="383"/>
      <c r="GFW154" s="383"/>
      <c r="GFX154" s="383"/>
      <c r="GFY154" s="383"/>
      <c r="GFZ154" s="383"/>
      <c r="GGA154" s="383"/>
      <c r="GGB154" s="383"/>
      <c r="GGC154" s="383"/>
      <c r="GGD154" s="383"/>
      <c r="GGE154" s="383"/>
      <c r="GGF154" s="383"/>
      <c r="GGG154" s="383"/>
      <c r="GGH154" s="383"/>
      <c r="GGI154" s="383"/>
      <c r="GGJ154" s="383"/>
      <c r="GGK154" s="383"/>
      <c r="GGL154" s="383"/>
      <c r="GGM154" s="383"/>
      <c r="GGN154" s="383"/>
      <c r="GGO154" s="383"/>
      <c r="GGP154" s="383"/>
      <c r="GGQ154" s="383"/>
      <c r="GGR154" s="383"/>
      <c r="GGS154" s="383"/>
      <c r="GGT154" s="383"/>
      <c r="GGU154" s="383"/>
      <c r="GGV154" s="383"/>
      <c r="GGW154" s="383"/>
      <c r="GGX154" s="383"/>
      <c r="GGY154" s="383"/>
      <c r="GGZ154" s="383"/>
      <c r="GHA154" s="383"/>
      <c r="GHB154" s="383"/>
      <c r="GHC154" s="383"/>
      <c r="GHD154" s="383"/>
      <c r="GHE154" s="383"/>
      <c r="GHF154" s="383"/>
      <c r="GHG154" s="383"/>
      <c r="GHH154" s="383"/>
      <c r="GHI154" s="383"/>
      <c r="GHJ154" s="383"/>
      <c r="GHK154" s="383"/>
      <c r="GHL154" s="383"/>
      <c r="GHM154" s="383"/>
      <c r="GHN154" s="383"/>
      <c r="GHO154" s="383"/>
      <c r="GHP154" s="383"/>
      <c r="GHQ154" s="383"/>
      <c r="GHR154" s="383"/>
      <c r="GHS154" s="383"/>
      <c r="GHT154" s="383"/>
      <c r="GHU154" s="383"/>
      <c r="GHV154" s="383"/>
      <c r="GHW154" s="383"/>
      <c r="GHX154" s="383"/>
      <c r="GHY154" s="383"/>
      <c r="GHZ154" s="383"/>
      <c r="GIA154" s="383"/>
      <c r="GIB154" s="383"/>
      <c r="GIC154" s="383"/>
      <c r="GID154" s="383"/>
      <c r="GIE154" s="383"/>
      <c r="GIF154" s="383"/>
      <c r="GIG154" s="383"/>
      <c r="GIH154" s="383"/>
      <c r="GII154" s="383"/>
      <c r="GIJ154" s="383"/>
      <c r="GIK154" s="383"/>
      <c r="GIL154" s="383"/>
      <c r="GIM154" s="383"/>
      <c r="GIN154" s="383"/>
      <c r="GIO154" s="383"/>
      <c r="GIP154" s="383"/>
      <c r="GIQ154" s="383"/>
      <c r="GIR154" s="383"/>
      <c r="GIS154" s="383"/>
      <c r="GIT154" s="383"/>
      <c r="GIU154" s="383"/>
      <c r="GIV154" s="383"/>
      <c r="GIW154" s="383"/>
      <c r="GIX154" s="383"/>
      <c r="GIY154" s="383"/>
      <c r="GIZ154" s="383"/>
      <c r="GJA154" s="383"/>
      <c r="GJB154" s="383"/>
      <c r="GJC154" s="383"/>
      <c r="GJD154" s="383"/>
      <c r="GJE154" s="383"/>
      <c r="GJF154" s="383"/>
      <c r="GJG154" s="383"/>
      <c r="GJH154" s="383"/>
      <c r="GJI154" s="383"/>
      <c r="GJJ154" s="383"/>
      <c r="GJK154" s="383"/>
      <c r="GJL154" s="383"/>
      <c r="GJM154" s="383"/>
      <c r="GJN154" s="383"/>
      <c r="GJO154" s="383"/>
      <c r="GJP154" s="383"/>
      <c r="GJQ154" s="383"/>
      <c r="GJR154" s="383"/>
      <c r="GJS154" s="383"/>
      <c r="GJT154" s="383"/>
      <c r="GJU154" s="383"/>
      <c r="GJV154" s="383"/>
      <c r="GJW154" s="383"/>
      <c r="GJX154" s="383"/>
      <c r="GJY154" s="383"/>
      <c r="GJZ154" s="383"/>
      <c r="GKA154" s="383"/>
      <c r="GKB154" s="383"/>
      <c r="GKC154" s="383"/>
      <c r="GKD154" s="383"/>
      <c r="GKE154" s="383"/>
      <c r="GKF154" s="383"/>
      <c r="GKG154" s="383"/>
      <c r="GKH154" s="383"/>
      <c r="GKI154" s="383"/>
      <c r="GKJ154" s="383"/>
      <c r="GKK154" s="383"/>
      <c r="GKL154" s="383"/>
      <c r="GKM154" s="383"/>
      <c r="GKN154" s="383"/>
      <c r="GKO154" s="383"/>
      <c r="GKP154" s="383"/>
      <c r="GKQ154" s="383"/>
      <c r="GKR154" s="383"/>
      <c r="GKS154" s="383"/>
      <c r="GKT154" s="383"/>
      <c r="GKU154" s="383"/>
      <c r="GKV154" s="383"/>
      <c r="GKW154" s="383"/>
      <c r="GKX154" s="383"/>
      <c r="GKY154" s="383"/>
      <c r="GKZ154" s="383"/>
      <c r="GLA154" s="383"/>
      <c r="GLB154" s="383"/>
      <c r="GLC154" s="383"/>
      <c r="GLD154" s="383"/>
      <c r="GLE154" s="383"/>
      <c r="GLF154" s="383"/>
      <c r="GLG154" s="383"/>
      <c r="GLH154" s="383"/>
      <c r="GLI154" s="383"/>
      <c r="GLJ154" s="383"/>
      <c r="GLK154" s="383"/>
      <c r="GLL154" s="383"/>
      <c r="GLM154" s="383"/>
      <c r="GLN154" s="383"/>
      <c r="GLO154" s="383"/>
      <c r="GLP154" s="383"/>
      <c r="GLQ154" s="383"/>
      <c r="GLR154" s="383"/>
      <c r="GLS154" s="383"/>
      <c r="GLT154" s="383"/>
      <c r="GLU154" s="383"/>
      <c r="GLV154" s="383"/>
      <c r="GLW154" s="383"/>
      <c r="GLX154" s="383"/>
      <c r="GLY154" s="383"/>
      <c r="GLZ154" s="383"/>
      <c r="GMA154" s="383"/>
      <c r="GMB154" s="383"/>
      <c r="GMC154" s="383"/>
      <c r="GMD154" s="383"/>
      <c r="GME154" s="383"/>
      <c r="GMF154" s="383"/>
      <c r="GMG154" s="383"/>
      <c r="GMH154" s="383"/>
      <c r="GMI154" s="383"/>
      <c r="GMJ154" s="383"/>
      <c r="GMK154" s="383"/>
      <c r="GML154" s="383"/>
      <c r="GMM154" s="383"/>
      <c r="GMN154" s="383"/>
      <c r="GMO154" s="383"/>
      <c r="GMP154" s="383"/>
      <c r="GMQ154" s="383"/>
      <c r="GMR154" s="383"/>
      <c r="GMS154" s="383"/>
      <c r="GMT154" s="383"/>
      <c r="GMU154" s="383"/>
      <c r="GMV154" s="383"/>
      <c r="GMW154" s="383"/>
      <c r="GMX154" s="383"/>
      <c r="GMY154" s="383"/>
      <c r="GMZ154" s="383"/>
      <c r="GNA154" s="383"/>
      <c r="GNB154" s="383"/>
      <c r="GNC154" s="383"/>
      <c r="GND154" s="383"/>
      <c r="GNE154" s="383"/>
      <c r="GNF154" s="383"/>
      <c r="GNG154" s="383"/>
      <c r="GNH154" s="383"/>
      <c r="GNI154" s="383"/>
      <c r="GNJ154" s="383"/>
      <c r="GNK154" s="383"/>
      <c r="GNL154" s="383"/>
      <c r="GNM154" s="383"/>
      <c r="GNN154" s="383"/>
      <c r="GNO154" s="383"/>
      <c r="GNP154" s="383"/>
      <c r="GNQ154" s="383"/>
      <c r="GNR154" s="383"/>
      <c r="GNS154" s="383"/>
      <c r="GNT154" s="383"/>
      <c r="GNU154" s="383"/>
      <c r="GNV154" s="383"/>
      <c r="GNW154" s="383"/>
      <c r="GNX154" s="383"/>
      <c r="GNY154" s="383"/>
      <c r="GNZ154" s="383"/>
      <c r="GOA154" s="383"/>
      <c r="GOB154" s="383"/>
      <c r="GOC154" s="383"/>
      <c r="GOD154" s="383"/>
      <c r="GOE154" s="383"/>
      <c r="GOF154" s="383"/>
      <c r="GOG154" s="383"/>
      <c r="GOH154" s="383"/>
      <c r="GOI154" s="383"/>
      <c r="GOJ154" s="383"/>
      <c r="GOK154" s="383"/>
      <c r="GOL154" s="383"/>
      <c r="GOM154" s="383"/>
      <c r="GON154" s="383"/>
      <c r="GOO154" s="383"/>
      <c r="GOP154" s="383"/>
      <c r="GOQ154" s="383"/>
      <c r="GOR154" s="383"/>
      <c r="GOS154" s="383"/>
      <c r="GOT154" s="383"/>
      <c r="GOU154" s="383"/>
      <c r="GOV154" s="383"/>
      <c r="GOW154" s="383"/>
      <c r="GOX154" s="383"/>
      <c r="GOY154" s="383"/>
      <c r="GOZ154" s="383"/>
      <c r="GPA154" s="383"/>
      <c r="GPB154" s="383"/>
      <c r="GPC154" s="383"/>
      <c r="GPD154" s="383"/>
      <c r="GPE154" s="383"/>
      <c r="GPF154" s="383"/>
      <c r="GPG154" s="383"/>
      <c r="GPH154" s="383"/>
      <c r="GPI154" s="383"/>
      <c r="GPJ154" s="383"/>
      <c r="GPK154" s="383"/>
      <c r="GPL154" s="383"/>
      <c r="GPM154" s="383"/>
      <c r="GPN154" s="383"/>
      <c r="GPO154" s="383"/>
      <c r="GPP154" s="383"/>
      <c r="GPQ154" s="383"/>
      <c r="GPR154" s="383"/>
      <c r="GPS154" s="383"/>
      <c r="GPT154" s="383"/>
      <c r="GPU154" s="383"/>
      <c r="GPV154" s="383"/>
      <c r="GPW154" s="383"/>
      <c r="GPX154" s="383"/>
      <c r="GPY154" s="383"/>
      <c r="GPZ154" s="383"/>
      <c r="GQA154" s="383"/>
      <c r="GQB154" s="383"/>
      <c r="GQC154" s="383"/>
      <c r="GQD154" s="383"/>
      <c r="GQE154" s="383"/>
      <c r="GQF154" s="383"/>
      <c r="GQG154" s="383"/>
      <c r="GQH154" s="383"/>
      <c r="GQI154" s="383"/>
      <c r="GQJ154" s="383"/>
      <c r="GQK154" s="383"/>
      <c r="GQL154" s="383"/>
      <c r="GQM154" s="383"/>
      <c r="GQN154" s="383"/>
      <c r="GQO154" s="383"/>
      <c r="GQP154" s="383"/>
      <c r="GQQ154" s="383"/>
      <c r="GQR154" s="383"/>
      <c r="GQS154" s="383"/>
      <c r="GQT154" s="383"/>
      <c r="GQU154" s="383"/>
      <c r="GQV154" s="383"/>
      <c r="GQW154" s="383"/>
      <c r="GQX154" s="383"/>
      <c r="GQY154" s="383"/>
      <c r="GQZ154" s="383"/>
      <c r="GRA154" s="383"/>
      <c r="GRB154" s="383"/>
      <c r="GRC154" s="383"/>
      <c r="GRD154" s="383"/>
      <c r="GRE154" s="383"/>
      <c r="GRF154" s="383"/>
      <c r="GRG154" s="383"/>
      <c r="GRH154" s="383"/>
      <c r="GRI154" s="383"/>
      <c r="GRJ154" s="383"/>
      <c r="GRK154" s="383"/>
      <c r="GRL154" s="383"/>
      <c r="GRM154" s="383"/>
      <c r="GRN154" s="383"/>
      <c r="GRO154" s="383"/>
      <c r="GRP154" s="383"/>
      <c r="GRQ154" s="383"/>
      <c r="GRR154" s="383"/>
      <c r="GRS154" s="383"/>
      <c r="GRT154" s="383"/>
      <c r="GRU154" s="383"/>
      <c r="GRV154" s="383"/>
      <c r="GRW154" s="383"/>
      <c r="GRX154" s="383"/>
      <c r="GRY154" s="383"/>
      <c r="GRZ154" s="383"/>
      <c r="GSA154" s="383"/>
      <c r="GSB154" s="383"/>
      <c r="GSC154" s="383"/>
      <c r="GSD154" s="383"/>
      <c r="GSE154" s="383"/>
      <c r="GSF154" s="383"/>
      <c r="GSG154" s="383"/>
      <c r="GSH154" s="383"/>
      <c r="GSI154" s="383"/>
      <c r="GSJ154" s="383"/>
      <c r="GSK154" s="383"/>
      <c r="GSL154" s="383"/>
      <c r="GSM154" s="383"/>
      <c r="GSN154" s="383"/>
      <c r="GSO154" s="383"/>
      <c r="GSP154" s="383"/>
      <c r="GSQ154" s="383"/>
      <c r="GSR154" s="383"/>
      <c r="GSS154" s="383"/>
      <c r="GST154" s="383"/>
      <c r="GSU154" s="383"/>
      <c r="GSV154" s="383"/>
      <c r="GSW154" s="383"/>
      <c r="GSX154" s="383"/>
      <c r="GSY154" s="383"/>
      <c r="GSZ154" s="383"/>
      <c r="GTA154" s="383"/>
      <c r="GTB154" s="383"/>
      <c r="GTC154" s="383"/>
      <c r="GTD154" s="383"/>
      <c r="GTE154" s="383"/>
      <c r="GTF154" s="383"/>
      <c r="GTG154" s="383"/>
      <c r="GTH154" s="383"/>
      <c r="GTI154" s="383"/>
      <c r="GTJ154" s="383"/>
      <c r="GTK154" s="383"/>
      <c r="GTL154" s="383"/>
      <c r="GTM154" s="383"/>
      <c r="GTN154" s="383"/>
      <c r="GTO154" s="383"/>
      <c r="GTP154" s="383"/>
      <c r="GTQ154" s="383"/>
      <c r="GTR154" s="383"/>
      <c r="GTS154" s="383"/>
      <c r="GTT154" s="383"/>
      <c r="GTU154" s="383"/>
      <c r="GTV154" s="383"/>
      <c r="GTW154" s="383"/>
      <c r="GTX154" s="383"/>
      <c r="GTY154" s="383"/>
      <c r="GTZ154" s="383"/>
      <c r="GUA154" s="383"/>
      <c r="GUB154" s="383"/>
      <c r="GUC154" s="383"/>
      <c r="GUD154" s="383"/>
      <c r="GUE154" s="383"/>
      <c r="GUF154" s="383"/>
      <c r="GUG154" s="383"/>
      <c r="GUH154" s="383"/>
      <c r="GUI154" s="383"/>
      <c r="GUJ154" s="383"/>
      <c r="GUK154" s="383"/>
      <c r="GUL154" s="383"/>
      <c r="GUM154" s="383"/>
      <c r="GUN154" s="383"/>
      <c r="GUO154" s="383"/>
      <c r="GUP154" s="383"/>
      <c r="GUQ154" s="383"/>
      <c r="GUR154" s="383"/>
      <c r="GUS154" s="383"/>
      <c r="GUT154" s="383"/>
      <c r="GUU154" s="383"/>
      <c r="GUV154" s="383"/>
      <c r="GUW154" s="383"/>
      <c r="GUX154" s="383"/>
      <c r="GUY154" s="383"/>
      <c r="GUZ154" s="383"/>
      <c r="GVA154" s="383"/>
      <c r="GVB154" s="383"/>
      <c r="GVC154" s="383"/>
      <c r="GVD154" s="383"/>
      <c r="GVE154" s="383"/>
      <c r="GVF154" s="383"/>
      <c r="GVG154" s="383"/>
      <c r="GVH154" s="383"/>
      <c r="GVI154" s="383"/>
      <c r="GVJ154" s="383"/>
      <c r="GVK154" s="383"/>
      <c r="GVL154" s="383"/>
      <c r="GVM154" s="383"/>
      <c r="GVN154" s="383"/>
      <c r="GVO154" s="383"/>
      <c r="GVP154" s="383"/>
      <c r="GVQ154" s="383"/>
      <c r="GVR154" s="383"/>
      <c r="GVS154" s="383"/>
      <c r="GVT154" s="383"/>
      <c r="GVU154" s="383"/>
      <c r="GVV154" s="383"/>
      <c r="GVW154" s="383"/>
      <c r="GVX154" s="383"/>
      <c r="GVY154" s="383"/>
      <c r="GVZ154" s="383"/>
      <c r="GWA154" s="383"/>
      <c r="GWB154" s="383"/>
      <c r="GWC154" s="383"/>
      <c r="GWD154" s="383"/>
      <c r="GWE154" s="383"/>
      <c r="GWF154" s="383"/>
      <c r="GWG154" s="383"/>
      <c r="GWH154" s="383"/>
      <c r="GWI154" s="383"/>
      <c r="GWJ154" s="383"/>
      <c r="GWK154" s="383"/>
      <c r="GWL154" s="383"/>
      <c r="GWM154" s="383"/>
      <c r="GWN154" s="383"/>
      <c r="GWO154" s="383"/>
      <c r="GWP154" s="383"/>
      <c r="GWQ154" s="383"/>
      <c r="GWR154" s="383"/>
      <c r="GWS154" s="383"/>
      <c r="GWT154" s="383"/>
      <c r="GWU154" s="383"/>
      <c r="GWV154" s="383"/>
      <c r="GWW154" s="383"/>
      <c r="GWX154" s="383"/>
      <c r="GWY154" s="383"/>
      <c r="GWZ154" s="383"/>
      <c r="GXA154" s="383"/>
      <c r="GXB154" s="383"/>
      <c r="GXC154" s="383"/>
      <c r="GXD154" s="383"/>
      <c r="GXE154" s="383"/>
      <c r="GXF154" s="383"/>
      <c r="GXG154" s="383"/>
      <c r="GXH154" s="383"/>
      <c r="GXI154" s="383"/>
      <c r="GXJ154" s="383"/>
      <c r="GXK154" s="383"/>
      <c r="GXL154" s="383"/>
      <c r="GXM154" s="383"/>
      <c r="GXN154" s="383"/>
      <c r="GXO154" s="383"/>
      <c r="GXP154" s="383"/>
      <c r="GXQ154" s="383"/>
      <c r="GXR154" s="383"/>
      <c r="GXS154" s="383"/>
      <c r="GXT154" s="383"/>
      <c r="GXU154" s="383"/>
      <c r="GXV154" s="383"/>
      <c r="GXW154" s="383"/>
      <c r="GXX154" s="383"/>
      <c r="GXY154" s="383"/>
      <c r="GXZ154" s="383"/>
      <c r="GYA154" s="383"/>
      <c r="GYB154" s="383"/>
      <c r="GYC154" s="383"/>
      <c r="GYD154" s="383"/>
      <c r="GYE154" s="383"/>
      <c r="GYF154" s="383"/>
      <c r="GYG154" s="383"/>
      <c r="GYH154" s="383"/>
      <c r="GYI154" s="383"/>
      <c r="GYJ154" s="383"/>
      <c r="GYK154" s="383"/>
      <c r="GYL154" s="383"/>
      <c r="GYM154" s="383"/>
      <c r="GYN154" s="383"/>
      <c r="GYO154" s="383"/>
      <c r="GYP154" s="383"/>
      <c r="GYQ154" s="383"/>
      <c r="GYR154" s="383"/>
      <c r="GYS154" s="383"/>
      <c r="GYT154" s="383"/>
      <c r="GYU154" s="383"/>
      <c r="GYV154" s="383"/>
      <c r="GYW154" s="383"/>
      <c r="GYX154" s="383"/>
      <c r="GYY154" s="383"/>
      <c r="GYZ154" s="383"/>
      <c r="GZA154" s="383"/>
      <c r="GZB154" s="383"/>
      <c r="GZC154" s="383"/>
      <c r="GZD154" s="383"/>
      <c r="GZE154" s="383"/>
      <c r="GZF154" s="383"/>
      <c r="GZG154" s="383"/>
      <c r="GZH154" s="383"/>
      <c r="GZI154" s="383"/>
      <c r="GZJ154" s="383"/>
      <c r="GZK154" s="383"/>
      <c r="GZL154" s="383"/>
      <c r="GZM154" s="383"/>
      <c r="GZN154" s="383"/>
      <c r="GZO154" s="383"/>
      <c r="GZP154" s="383"/>
      <c r="GZQ154" s="383"/>
      <c r="GZR154" s="383"/>
      <c r="GZS154" s="383"/>
      <c r="GZT154" s="383"/>
      <c r="GZU154" s="383"/>
      <c r="GZV154" s="383"/>
      <c r="GZW154" s="383"/>
      <c r="GZX154" s="383"/>
      <c r="GZY154" s="383"/>
      <c r="GZZ154" s="383"/>
      <c r="HAA154" s="383"/>
      <c r="HAB154" s="383"/>
      <c r="HAC154" s="383"/>
      <c r="HAD154" s="383"/>
      <c r="HAE154" s="383"/>
      <c r="HAF154" s="383"/>
      <c r="HAG154" s="383"/>
      <c r="HAH154" s="383"/>
      <c r="HAI154" s="383"/>
      <c r="HAJ154" s="383"/>
      <c r="HAK154" s="383"/>
      <c r="HAL154" s="383"/>
      <c r="HAM154" s="383"/>
      <c r="HAN154" s="383"/>
      <c r="HAO154" s="383"/>
      <c r="HAP154" s="383"/>
      <c r="HAQ154" s="383"/>
      <c r="HAR154" s="383"/>
      <c r="HAS154" s="383"/>
      <c r="HAT154" s="383"/>
      <c r="HAU154" s="383"/>
      <c r="HAV154" s="383"/>
      <c r="HAW154" s="383"/>
      <c r="HAX154" s="383"/>
      <c r="HAY154" s="383"/>
      <c r="HAZ154" s="383"/>
      <c r="HBA154" s="383"/>
      <c r="HBB154" s="383"/>
      <c r="HBC154" s="383"/>
      <c r="HBD154" s="383"/>
      <c r="HBE154" s="383"/>
      <c r="HBF154" s="383"/>
      <c r="HBG154" s="383"/>
      <c r="HBH154" s="383"/>
      <c r="HBI154" s="383"/>
      <c r="HBJ154" s="383"/>
      <c r="HBK154" s="383"/>
      <c r="HBL154" s="383"/>
      <c r="HBM154" s="383"/>
      <c r="HBN154" s="383"/>
      <c r="HBO154" s="383"/>
      <c r="HBP154" s="383"/>
      <c r="HBQ154" s="383"/>
      <c r="HBR154" s="383"/>
      <c r="HBS154" s="383"/>
      <c r="HBT154" s="383"/>
      <c r="HBU154" s="383"/>
      <c r="HBV154" s="383"/>
      <c r="HBW154" s="383"/>
      <c r="HBX154" s="383"/>
      <c r="HBY154" s="383"/>
      <c r="HBZ154" s="383"/>
      <c r="HCA154" s="383"/>
      <c r="HCB154" s="383"/>
      <c r="HCC154" s="383"/>
      <c r="HCD154" s="383"/>
      <c r="HCE154" s="383"/>
      <c r="HCF154" s="383"/>
      <c r="HCG154" s="383"/>
      <c r="HCH154" s="383"/>
      <c r="HCI154" s="383"/>
      <c r="HCJ154" s="383"/>
      <c r="HCK154" s="383"/>
      <c r="HCL154" s="383"/>
      <c r="HCM154" s="383"/>
      <c r="HCN154" s="383"/>
      <c r="HCO154" s="383"/>
      <c r="HCP154" s="383"/>
      <c r="HCQ154" s="383"/>
      <c r="HCR154" s="383"/>
      <c r="HCS154" s="383"/>
      <c r="HCT154" s="383"/>
      <c r="HCU154" s="383"/>
      <c r="HCV154" s="383"/>
      <c r="HCW154" s="383"/>
      <c r="HCX154" s="383"/>
      <c r="HCY154" s="383"/>
      <c r="HCZ154" s="383"/>
      <c r="HDA154" s="383"/>
      <c r="HDB154" s="383"/>
      <c r="HDC154" s="383"/>
      <c r="HDD154" s="383"/>
      <c r="HDE154" s="383"/>
      <c r="HDF154" s="383"/>
      <c r="HDG154" s="383"/>
      <c r="HDH154" s="383"/>
      <c r="HDI154" s="383"/>
      <c r="HDJ154" s="383"/>
      <c r="HDK154" s="383"/>
      <c r="HDL154" s="383"/>
      <c r="HDM154" s="383"/>
      <c r="HDN154" s="383"/>
      <c r="HDO154" s="383"/>
      <c r="HDP154" s="383"/>
      <c r="HDQ154" s="383"/>
      <c r="HDR154" s="383"/>
      <c r="HDS154" s="383"/>
      <c r="HDT154" s="383"/>
      <c r="HDU154" s="383"/>
      <c r="HDV154" s="383"/>
      <c r="HDW154" s="383"/>
      <c r="HDX154" s="383"/>
      <c r="HDY154" s="383"/>
      <c r="HDZ154" s="383"/>
      <c r="HEA154" s="383"/>
      <c r="HEB154" s="383"/>
      <c r="HEC154" s="383"/>
      <c r="HED154" s="383"/>
      <c r="HEE154" s="383"/>
      <c r="HEF154" s="383"/>
      <c r="HEG154" s="383"/>
      <c r="HEH154" s="383"/>
      <c r="HEI154" s="383"/>
      <c r="HEJ154" s="383"/>
      <c r="HEK154" s="383"/>
      <c r="HEL154" s="383"/>
      <c r="HEM154" s="383"/>
      <c r="HEN154" s="383"/>
      <c r="HEO154" s="383"/>
      <c r="HEP154" s="383"/>
      <c r="HEQ154" s="383"/>
      <c r="HER154" s="383"/>
      <c r="HES154" s="383"/>
      <c r="HET154" s="383"/>
      <c r="HEU154" s="383"/>
      <c r="HEV154" s="383"/>
      <c r="HEW154" s="383"/>
      <c r="HEX154" s="383"/>
      <c r="HEY154" s="383"/>
      <c r="HEZ154" s="383"/>
      <c r="HFA154" s="383"/>
      <c r="HFB154" s="383"/>
      <c r="HFC154" s="383"/>
      <c r="HFD154" s="383"/>
      <c r="HFE154" s="383"/>
      <c r="HFF154" s="383"/>
      <c r="HFG154" s="383"/>
      <c r="HFH154" s="383"/>
      <c r="HFI154" s="383"/>
      <c r="HFJ154" s="383"/>
      <c r="HFK154" s="383"/>
      <c r="HFL154" s="383"/>
      <c r="HFM154" s="383"/>
      <c r="HFN154" s="383"/>
      <c r="HFO154" s="383"/>
      <c r="HFP154" s="383"/>
      <c r="HFQ154" s="383"/>
      <c r="HFR154" s="383"/>
      <c r="HFS154" s="383"/>
      <c r="HFT154" s="383"/>
      <c r="HFU154" s="383"/>
      <c r="HFV154" s="383"/>
      <c r="HFW154" s="383"/>
      <c r="HFX154" s="383"/>
      <c r="HFY154" s="383"/>
      <c r="HFZ154" s="383"/>
      <c r="HGA154" s="383"/>
      <c r="HGB154" s="383"/>
      <c r="HGC154" s="383"/>
      <c r="HGD154" s="383"/>
      <c r="HGE154" s="383"/>
      <c r="HGF154" s="383"/>
      <c r="HGG154" s="383"/>
      <c r="HGH154" s="383"/>
      <c r="HGI154" s="383"/>
      <c r="HGJ154" s="383"/>
      <c r="HGK154" s="383"/>
      <c r="HGL154" s="383"/>
      <c r="HGM154" s="383"/>
      <c r="HGN154" s="383"/>
      <c r="HGO154" s="383"/>
      <c r="HGP154" s="383"/>
      <c r="HGQ154" s="383"/>
      <c r="HGR154" s="383"/>
      <c r="HGS154" s="383"/>
      <c r="HGT154" s="383"/>
      <c r="HGU154" s="383"/>
      <c r="HGV154" s="383"/>
      <c r="HGW154" s="383"/>
      <c r="HGX154" s="383"/>
      <c r="HGY154" s="383"/>
      <c r="HGZ154" s="383"/>
      <c r="HHA154" s="383"/>
      <c r="HHB154" s="383"/>
      <c r="HHC154" s="383"/>
      <c r="HHD154" s="383"/>
      <c r="HHE154" s="383"/>
      <c r="HHF154" s="383"/>
      <c r="HHG154" s="383"/>
      <c r="HHH154" s="383"/>
      <c r="HHI154" s="383"/>
      <c r="HHJ154" s="383"/>
      <c r="HHK154" s="383"/>
      <c r="HHL154" s="383"/>
      <c r="HHM154" s="383"/>
      <c r="HHN154" s="383"/>
      <c r="HHO154" s="383"/>
      <c r="HHP154" s="383"/>
      <c r="HHQ154" s="383"/>
      <c r="HHR154" s="383"/>
      <c r="HHS154" s="383"/>
      <c r="HHT154" s="383"/>
      <c r="HHU154" s="383"/>
      <c r="HHV154" s="383"/>
      <c r="HHW154" s="383"/>
      <c r="HHX154" s="383"/>
      <c r="HHY154" s="383"/>
      <c r="HHZ154" s="383"/>
      <c r="HIA154" s="383"/>
      <c r="HIB154" s="383"/>
      <c r="HIC154" s="383"/>
      <c r="HID154" s="383"/>
      <c r="HIE154" s="383"/>
      <c r="HIF154" s="383"/>
      <c r="HIG154" s="383"/>
      <c r="HIH154" s="383"/>
      <c r="HII154" s="383"/>
      <c r="HIJ154" s="383"/>
      <c r="HIK154" s="383"/>
      <c r="HIL154" s="383"/>
      <c r="HIM154" s="383"/>
      <c r="HIN154" s="383"/>
      <c r="HIO154" s="383"/>
      <c r="HIP154" s="383"/>
      <c r="HIQ154" s="383"/>
      <c r="HIR154" s="383"/>
      <c r="HIS154" s="383"/>
      <c r="HIT154" s="383"/>
      <c r="HIU154" s="383"/>
      <c r="HIV154" s="383"/>
      <c r="HIW154" s="383"/>
      <c r="HIX154" s="383"/>
      <c r="HIY154" s="383"/>
      <c r="HIZ154" s="383"/>
      <c r="HJA154" s="383"/>
      <c r="HJB154" s="383"/>
      <c r="HJC154" s="383"/>
      <c r="HJD154" s="383"/>
      <c r="HJE154" s="383"/>
      <c r="HJF154" s="383"/>
      <c r="HJG154" s="383"/>
      <c r="HJH154" s="383"/>
      <c r="HJI154" s="383"/>
      <c r="HJJ154" s="383"/>
      <c r="HJK154" s="383"/>
      <c r="HJL154" s="383"/>
      <c r="HJM154" s="383"/>
      <c r="HJN154" s="383"/>
      <c r="HJO154" s="383"/>
      <c r="HJP154" s="383"/>
      <c r="HJQ154" s="383"/>
      <c r="HJR154" s="383"/>
      <c r="HJS154" s="383"/>
      <c r="HJT154" s="383"/>
      <c r="HJU154" s="383"/>
      <c r="HJV154" s="383"/>
      <c r="HJW154" s="383"/>
      <c r="HJX154" s="383"/>
      <c r="HJY154" s="383"/>
      <c r="HJZ154" s="383"/>
      <c r="HKA154" s="383"/>
      <c r="HKB154" s="383"/>
      <c r="HKC154" s="383"/>
      <c r="HKD154" s="383"/>
      <c r="HKE154" s="383"/>
      <c r="HKF154" s="383"/>
      <c r="HKG154" s="383"/>
      <c r="HKH154" s="383"/>
      <c r="HKI154" s="383"/>
      <c r="HKJ154" s="383"/>
      <c r="HKK154" s="383"/>
      <c r="HKL154" s="383"/>
      <c r="HKM154" s="383"/>
      <c r="HKN154" s="383"/>
      <c r="HKO154" s="383"/>
      <c r="HKP154" s="383"/>
      <c r="HKQ154" s="383"/>
      <c r="HKR154" s="383"/>
      <c r="HKS154" s="383"/>
      <c r="HKT154" s="383"/>
      <c r="HKU154" s="383"/>
      <c r="HKV154" s="383"/>
      <c r="HKW154" s="383"/>
      <c r="HKX154" s="383"/>
      <c r="HKY154" s="383"/>
      <c r="HKZ154" s="383"/>
      <c r="HLA154" s="383"/>
      <c r="HLB154" s="383"/>
      <c r="HLC154" s="383"/>
      <c r="HLD154" s="383"/>
      <c r="HLE154" s="383"/>
      <c r="HLF154" s="383"/>
      <c r="HLG154" s="383"/>
      <c r="HLH154" s="383"/>
      <c r="HLI154" s="383"/>
      <c r="HLJ154" s="383"/>
      <c r="HLK154" s="383"/>
      <c r="HLL154" s="383"/>
      <c r="HLM154" s="383"/>
      <c r="HLN154" s="383"/>
      <c r="HLO154" s="383"/>
      <c r="HLP154" s="383"/>
      <c r="HLQ154" s="383"/>
      <c r="HLR154" s="383"/>
      <c r="HLS154" s="383"/>
      <c r="HLT154" s="383"/>
      <c r="HLU154" s="383"/>
      <c r="HLV154" s="383"/>
      <c r="HLW154" s="383"/>
      <c r="HLX154" s="383"/>
      <c r="HLY154" s="383"/>
      <c r="HLZ154" s="383"/>
      <c r="HMA154" s="383"/>
      <c r="HMB154" s="383"/>
      <c r="HMC154" s="383"/>
      <c r="HMD154" s="383"/>
      <c r="HME154" s="383"/>
      <c r="HMF154" s="383"/>
      <c r="HMG154" s="383"/>
      <c r="HMH154" s="383"/>
      <c r="HMI154" s="383"/>
      <c r="HMJ154" s="383"/>
      <c r="HMK154" s="383"/>
      <c r="HML154" s="383"/>
      <c r="HMM154" s="383"/>
      <c r="HMN154" s="383"/>
      <c r="HMO154" s="383"/>
      <c r="HMP154" s="383"/>
      <c r="HMQ154" s="383"/>
      <c r="HMR154" s="383"/>
      <c r="HMS154" s="383"/>
      <c r="HMT154" s="383"/>
      <c r="HMU154" s="383"/>
      <c r="HMV154" s="383"/>
      <c r="HMW154" s="383"/>
      <c r="HMX154" s="383"/>
      <c r="HMY154" s="383"/>
      <c r="HMZ154" s="383"/>
      <c r="HNA154" s="383"/>
      <c r="HNB154" s="383"/>
      <c r="HNC154" s="383"/>
      <c r="HND154" s="383"/>
      <c r="HNE154" s="383"/>
      <c r="HNF154" s="383"/>
      <c r="HNG154" s="383"/>
      <c r="HNH154" s="383"/>
      <c r="HNI154" s="383"/>
      <c r="HNJ154" s="383"/>
      <c r="HNK154" s="383"/>
      <c r="HNL154" s="383"/>
      <c r="HNM154" s="383"/>
      <c r="HNN154" s="383"/>
      <c r="HNO154" s="383"/>
      <c r="HNP154" s="383"/>
      <c r="HNQ154" s="383"/>
      <c r="HNR154" s="383"/>
      <c r="HNS154" s="383"/>
      <c r="HNT154" s="383"/>
      <c r="HNU154" s="383"/>
      <c r="HNV154" s="383"/>
      <c r="HNW154" s="383"/>
      <c r="HNX154" s="383"/>
      <c r="HNY154" s="383"/>
      <c r="HNZ154" s="383"/>
      <c r="HOA154" s="383"/>
      <c r="HOB154" s="383"/>
      <c r="HOC154" s="383"/>
      <c r="HOD154" s="383"/>
      <c r="HOE154" s="383"/>
      <c r="HOF154" s="383"/>
      <c r="HOG154" s="383"/>
      <c r="HOH154" s="383"/>
      <c r="HOI154" s="383"/>
      <c r="HOJ154" s="383"/>
      <c r="HOK154" s="383"/>
      <c r="HOL154" s="383"/>
      <c r="HOM154" s="383"/>
      <c r="HON154" s="383"/>
      <c r="HOO154" s="383"/>
      <c r="HOP154" s="383"/>
      <c r="HOQ154" s="383"/>
      <c r="HOR154" s="383"/>
      <c r="HOS154" s="383"/>
      <c r="HOT154" s="383"/>
      <c r="HOU154" s="383"/>
      <c r="HOV154" s="383"/>
      <c r="HOW154" s="383"/>
      <c r="HOX154" s="383"/>
      <c r="HOY154" s="383"/>
      <c r="HOZ154" s="383"/>
      <c r="HPA154" s="383"/>
      <c r="HPB154" s="383"/>
      <c r="HPC154" s="383"/>
      <c r="HPD154" s="383"/>
      <c r="HPE154" s="383"/>
      <c r="HPF154" s="383"/>
      <c r="HPG154" s="383"/>
      <c r="HPH154" s="383"/>
      <c r="HPI154" s="383"/>
      <c r="HPJ154" s="383"/>
      <c r="HPK154" s="383"/>
      <c r="HPL154" s="383"/>
      <c r="HPM154" s="383"/>
      <c r="HPN154" s="383"/>
      <c r="HPO154" s="383"/>
      <c r="HPP154" s="383"/>
      <c r="HPQ154" s="383"/>
      <c r="HPR154" s="383"/>
      <c r="HPS154" s="383"/>
      <c r="HPT154" s="383"/>
      <c r="HPU154" s="383"/>
      <c r="HPV154" s="383"/>
      <c r="HPW154" s="383"/>
      <c r="HPX154" s="383"/>
      <c r="HPY154" s="383"/>
      <c r="HPZ154" s="383"/>
      <c r="HQA154" s="383"/>
      <c r="HQB154" s="383"/>
      <c r="HQC154" s="383"/>
      <c r="HQD154" s="383"/>
      <c r="HQE154" s="383"/>
      <c r="HQF154" s="383"/>
      <c r="HQG154" s="383"/>
      <c r="HQH154" s="383"/>
      <c r="HQI154" s="383"/>
      <c r="HQJ154" s="383"/>
      <c r="HQK154" s="383"/>
      <c r="HQL154" s="383"/>
      <c r="HQM154" s="383"/>
      <c r="HQN154" s="383"/>
      <c r="HQO154" s="383"/>
      <c r="HQP154" s="383"/>
      <c r="HQQ154" s="383"/>
      <c r="HQR154" s="383"/>
      <c r="HQS154" s="383"/>
      <c r="HQT154" s="383"/>
      <c r="HQU154" s="383"/>
      <c r="HQV154" s="383"/>
      <c r="HQW154" s="383"/>
      <c r="HQX154" s="383"/>
      <c r="HQY154" s="383"/>
      <c r="HQZ154" s="383"/>
      <c r="HRA154" s="383"/>
      <c r="HRB154" s="383"/>
      <c r="HRC154" s="383"/>
      <c r="HRD154" s="383"/>
      <c r="HRE154" s="383"/>
      <c r="HRF154" s="383"/>
      <c r="HRG154" s="383"/>
      <c r="HRH154" s="383"/>
      <c r="HRI154" s="383"/>
      <c r="HRJ154" s="383"/>
      <c r="HRK154" s="383"/>
      <c r="HRL154" s="383"/>
      <c r="HRM154" s="383"/>
      <c r="HRN154" s="383"/>
      <c r="HRO154" s="383"/>
      <c r="HRP154" s="383"/>
      <c r="HRQ154" s="383"/>
      <c r="HRR154" s="383"/>
      <c r="HRS154" s="383"/>
      <c r="HRT154" s="383"/>
      <c r="HRU154" s="383"/>
      <c r="HRV154" s="383"/>
      <c r="HRW154" s="383"/>
      <c r="HRX154" s="383"/>
      <c r="HRY154" s="383"/>
      <c r="HRZ154" s="383"/>
      <c r="HSA154" s="383"/>
      <c r="HSB154" s="383"/>
      <c r="HSC154" s="383"/>
      <c r="HSD154" s="383"/>
      <c r="HSE154" s="383"/>
      <c r="HSF154" s="383"/>
      <c r="HSG154" s="383"/>
      <c r="HSH154" s="383"/>
      <c r="HSI154" s="383"/>
      <c r="HSJ154" s="383"/>
      <c r="HSK154" s="383"/>
      <c r="HSL154" s="383"/>
      <c r="HSM154" s="383"/>
      <c r="HSN154" s="383"/>
      <c r="HSO154" s="383"/>
      <c r="HSP154" s="383"/>
      <c r="HSQ154" s="383"/>
      <c r="HSR154" s="383"/>
      <c r="HSS154" s="383"/>
      <c r="HST154" s="383"/>
      <c r="HSU154" s="383"/>
      <c r="HSV154" s="383"/>
      <c r="HSW154" s="383"/>
      <c r="HSX154" s="383"/>
      <c r="HSY154" s="383"/>
      <c r="HSZ154" s="383"/>
      <c r="HTA154" s="383"/>
      <c r="HTB154" s="383"/>
      <c r="HTC154" s="383"/>
      <c r="HTD154" s="383"/>
      <c r="HTE154" s="383"/>
      <c r="HTF154" s="383"/>
      <c r="HTG154" s="383"/>
      <c r="HTH154" s="383"/>
      <c r="HTI154" s="383"/>
      <c r="HTJ154" s="383"/>
      <c r="HTK154" s="383"/>
      <c r="HTL154" s="383"/>
      <c r="HTM154" s="383"/>
      <c r="HTN154" s="383"/>
      <c r="HTO154" s="383"/>
      <c r="HTP154" s="383"/>
      <c r="HTQ154" s="383"/>
      <c r="HTR154" s="383"/>
      <c r="HTS154" s="383"/>
      <c r="HTT154" s="383"/>
      <c r="HTU154" s="383"/>
      <c r="HTV154" s="383"/>
      <c r="HTW154" s="383"/>
      <c r="HTX154" s="383"/>
      <c r="HTY154" s="383"/>
      <c r="HTZ154" s="383"/>
      <c r="HUA154" s="383"/>
      <c r="HUB154" s="383"/>
      <c r="HUC154" s="383"/>
      <c r="HUD154" s="383"/>
      <c r="HUE154" s="383"/>
      <c r="HUF154" s="383"/>
      <c r="HUG154" s="383"/>
      <c r="HUH154" s="383"/>
      <c r="HUI154" s="383"/>
      <c r="HUJ154" s="383"/>
      <c r="HUK154" s="383"/>
      <c r="HUL154" s="383"/>
      <c r="HUM154" s="383"/>
      <c r="HUN154" s="383"/>
      <c r="HUO154" s="383"/>
      <c r="HUP154" s="383"/>
      <c r="HUQ154" s="383"/>
      <c r="HUR154" s="383"/>
      <c r="HUS154" s="383"/>
      <c r="HUT154" s="383"/>
      <c r="HUU154" s="383"/>
      <c r="HUV154" s="383"/>
      <c r="HUW154" s="383"/>
      <c r="HUX154" s="383"/>
      <c r="HUY154" s="383"/>
      <c r="HUZ154" s="383"/>
      <c r="HVA154" s="383"/>
      <c r="HVB154" s="383"/>
      <c r="HVC154" s="383"/>
      <c r="HVD154" s="383"/>
      <c r="HVE154" s="383"/>
      <c r="HVF154" s="383"/>
      <c r="HVG154" s="383"/>
      <c r="HVH154" s="383"/>
      <c r="HVI154" s="383"/>
      <c r="HVJ154" s="383"/>
      <c r="HVK154" s="383"/>
      <c r="HVL154" s="383"/>
      <c r="HVM154" s="383"/>
      <c r="HVN154" s="383"/>
      <c r="HVO154" s="383"/>
      <c r="HVP154" s="383"/>
      <c r="HVQ154" s="383"/>
      <c r="HVR154" s="383"/>
      <c r="HVS154" s="383"/>
      <c r="HVT154" s="383"/>
      <c r="HVU154" s="383"/>
      <c r="HVV154" s="383"/>
      <c r="HVW154" s="383"/>
      <c r="HVX154" s="383"/>
      <c r="HVY154" s="383"/>
      <c r="HVZ154" s="383"/>
      <c r="HWA154" s="383"/>
      <c r="HWB154" s="383"/>
      <c r="HWC154" s="383"/>
      <c r="HWD154" s="383"/>
      <c r="HWE154" s="383"/>
      <c r="HWF154" s="383"/>
      <c r="HWG154" s="383"/>
      <c r="HWH154" s="383"/>
      <c r="HWI154" s="383"/>
      <c r="HWJ154" s="383"/>
      <c r="HWK154" s="383"/>
      <c r="HWL154" s="383"/>
      <c r="HWM154" s="383"/>
      <c r="HWN154" s="383"/>
      <c r="HWO154" s="383"/>
      <c r="HWP154" s="383"/>
      <c r="HWQ154" s="383"/>
      <c r="HWR154" s="383"/>
      <c r="HWS154" s="383"/>
      <c r="HWT154" s="383"/>
      <c r="HWU154" s="383"/>
      <c r="HWV154" s="383"/>
      <c r="HWW154" s="383"/>
      <c r="HWX154" s="383"/>
      <c r="HWY154" s="383"/>
      <c r="HWZ154" s="383"/>
      <c r="HXA154" s="383"/>
      <c r="HXB154" s="383"/>
      <c r="HXC154" s="383"/>
      <c r="HXD154" s="383"/>
      <c r="HXE154" s="383"/>
      <c r="HXF154" s="383"/>
      <c r="HXG154" s="383"/>
      <c r="HXH154" s="383"/>
      <c r="HXI154" s="383"/>
      <c r="HXJ154" s="383"/>
      <c r="HXK154" s="383"/>
      <c r="HXL154" s="383"/>
      <c r="HXM154" s="383"/>
      <c r="HXN154" s="383"/>
      <c r="HXO154" s="383"/>
      <c r="HXP154" s="383"/>
      <c r="HXQ154" s="383"/>
      <c r="HXR154" s="383"/>
      <c r="HXS154" s="383"/>
      <c r="HXT154" s="383"/>
      <c r="HXU154" s="383"/>
      <c r="HXV154" s="383"/>
      <c r="HXW154" s="383"/>
      <c r="HXX154" s="383"/>
      <c r="HXY154" s="383"/>
      <c r="HXZ154" s="383"/>
      <c r="HYA154" s="383"/>
      <c r="HYB154" s="383"/>
      <c r="HYC154" s="383"/>
      <c r="HYD154" s="383"/>
      <c r="HYE154" s="383"/>
      <c r="HYF154" s="383"/>
      <c r="HYG154" s="383"/>
      <c r="HYH154" s="383"/>
      <c r="HYI154" s="383"/>
      <c r="HYJ154" s="383"/>
      <c r="HYK154" s="383"/>
      <c r="HYL154" s="383"/>
      <c r="HYM154" s="383"/>
      <c r="HYN154" s="383"/>
      <c r="HYO154" s="383"/>
      <c r="HYP154" s="383"/>
      <c r="HYQ154" s="383"/>
      <c r="HYR154" s="383"/>
      <c r="HYS154" s="383"/>
      <c r="HYT154" s="383"/>
      <c r="HYU154" s="383"/>
      <c r="HYV154" s="383"/>
      <c r="HYW154" s="383"/>
      <c r="HYX154" s="383"/>
      <c r="HYY154" s="383"/>
      <c r="HYZ154" s="383"/>
      <c r="HZA154" s="383"/>
      <c r="HZB154" s="383"/>
      <c r="HZC154" s="383"/>
      <c r="HZD154" s="383"/>
      <c r="HZE154" s="383"/>
      <c r="HZF154" s="383"/>
      <c r="HZG154" s="383"/>
      <c r="HZH154" s="383"/>
      <c r="HZI154" s="383"/>
      <c r="HZJ154" s="383"/>
      <c r="HZK154" s="383"/>
      <c r="HZL154" s="383"/>
      <c r="HZM154" s="383"/>
      <c r="HZN154" s="383"/>
      <c r="HZO154" s="383"/>
      <c r="HZP154" s="383"/>
      <c r="HZQ154" s="383"/>
      <c r="HZR154" s="383"/>
      <c r="HZS154" s="383"/>
      <c r="HZT154" s="383"/>
      <c r="HZU154" s="383"/>
      <c r="HZV154" s="383"/>
      <c r="HZW154" s="383"/>
      <c r="HZX154" s="383"/>
      <c r="HZY154" s="383"/>
      <c r="HZZ154" s="383"/>
      <c r="IAA154" s="383"/>
      <c r="IAB154" s="383"/>
      <c r="IAC154" s="383"/>
      <c r="IAD154" s="383"/>
      <c r="IAE154" s="383"/>
      <c r="IAF154" s="383"/>
      <c r="IAG154" s="383"/>
      <c r="IAH154" s="383"/>
      <c r="IAI154" s="383"/>
      <c r="IAJ154" s="383"/>
      <c r="IAK154" s="383"/>
      <c r="IAL154" s="383"/>
      <c r="IAM154" s="383"/>
      <c r="IAN154" s="383"/>
      <c r="IAO154" s="383"/>
      <c r="IAP154" s="383"/>
      <c r="IAQ154" s="383"/>
      <c r="IAR154" s="383"/>
      <c r="IAS154" s="383"/>
      <c r="IAT154" s="383"/>
      <c r="IAU154" s="383"/>
      <c r="IAV154" s="383"/>
      <c r="IAW154" s="383"/>
      <c r="IAX154" s="383"/>
      <c r="IAY154" s="383"/>
      <c r="IAZ154" s="383"/>
      <c r="IBA154" s="383"/>
      <c r="IBB154" s="383"/>
      <c r="IBC154" s="383"/>
      <c r="IBD154" s="383"/>
      <c r="IBE154" s="383"/>
      <c r="IBF154" s="383"/>
      <c r="IBG154" s="383"/>
      <c r="IBH154" s="383"/>
      <c r="IBI154" s="383"/>
      <c r="IBJ154" s="383"/>
      <c r="IBK154" s="383"/>
      <c r="IBL154" s="383"/>
      <c r="IBM154" s="383"/>
      <c r="IBN154" s="383"/>
      <c r="IBO154" s="383"/>
      <c r="IBP154" s="383"/>
      <c r="IBQ154" s="383"/>
      <c r="IBR154" s="383"/>
      <c r="IBS154" s="383"/>
      <c r="IBT154" s="383"/>
      <c r="IBU154" s="383"/>
      <c r="IBV154" s="383"/>
      <c r="IBW154" s="383"/>
      <c r="IBX154" s="383"/>
      <c r="IBY154" s="383"/>
      <c r="IBZ154" s="383"/>
      <c r="ICA154" s="383"/>
      <c r="ICB154" s="383"/>
      <c r="ICC154" s="383"/>
      <c r="ICD154" s="383"/>
      <c r="ICE154" s="383"/>
      <c r="ICF154" s="383"/>
      <c r="ICG154" s="383"/>
      <c r="ICH154" s="383"/>
      <c r="ICI154" s="383"/>
      <c r="ICJ154" s="383"/>
      <c r="ICK154" s="383"/>
      <c r="ICL154" s="383"/>
      <c r="ICM154" s="383"/>
      <c r="ICN154" s="383"/>
      <c r="ICO154" s="383"/>
      <c r="ICP154" s="383"/>
      <c r="ICQ154" s="383"/>
      <c r="ICR154" s="383"/>
      <c r="ICS154" s="383"/>
      <c r="ICT154" s="383"/>
      <c r="ICU154" s="383"/>
      <c r="ICV154" s="383"/>
      <c r="ICW154" s="383"/>
      <c r="ICX154" s="383"/>
      <c r="ICY154" s="383"/>
      <c r="ICZ154" s="383"/>
      <c r="IDA154" s="383"/>
      <c r="IDB154" s="383"/>
      <c r="IDC154" s="383"/>
      <c r="IDD154" s="383"/>
      <c r="IDE154" s="383"/>
      <c r="IDF154" s="383"/>
      <c r="IDG154" s="383"/>
      <c r="IDH154" s="383"/>
      <c r="IDI154" s="383"/>
      <c r="IDJ154" s="383"/>
      <c r="IDK154" s="383"/>
      <c r="IDL154" s="383"/>
      <c r="IDM154" s="383"/>
      <c r="IDN154" s="383"/>
      <c r="IDO154" s="383"/>
      <c r="IDP154" s="383"/>
      <c r="IDQ154" s="383"/>
      <c r="IDR154" s="383"/>
      <c r="IDS154" s="383"/>
      <c r="IDT154" s="383"/>
      <c r="IDU154" s="383"/>
      <c r="IDV154" s="383"/>
      <c r="IDW154" s="383"/>
      <c r="IDX154" s="383"/>
      <c r="IDY154" s="383"/>
      <c r="IDZ154" s="383"/>
      <c r="IEA154" s="383"/>
      <c r="IEB154" s="383"/>
      <c r="IEC154" s="383"/>
      <c r="IED154" s="383"/>
      <c r="IEE154" s="383"/>
      <c r="IEF154" s="383"/>
      <c r="IEG154" s="383"/>
      <c r="IEH154" s="383"/>
      <c r="IEI154" s="383"/>
      <c r="IEJ154" s="383"/>
      <c r="IEK154" s="383"/>
      <c r="IEL154" s="383"/>
      <c r="IEM154" s="383"/>
      <c r="IEN154" s="383"/>
      <c r="IEO154" s="383"/>
      <c r="IEP154" s="383"/>
      <c r="IEQ154" s="383"/>
      <c r="IER154" s="383"/>
      <c r="IES154" s="383"/>
      <c r="IET154" s="383"/>
      <c r="IEU154" s="383"/>
      <c r="IEV154" s="383"/>
      <c r="IEW154" s="383"/>
      <c r="IEX154" s="383"/>
      <c r="IEY154" s="383"/>
      <c r="IEZ154" s="383"/>
      <c r="IFA154" s="383"/>
      <c r="IFB154" s="383"/>
      <c r="IFC154" s="383"/>
      <c r="IFD154" s="383"/>
      <c r="IFE154" s="383"/>
      <c r="IFF154" s="383"/>
      <c r="IFG154" s="383"/>
      <c r="IFH154" s="383"/>
      <c r="IFI154" s="383"/>
      <c r="IFJ154" s="383"/>
      <c r="IFK154" s="383"/>
      <c r="IFL154" s="383"/>
      <c r="IFM154" s="383"/>
      <c r="IFN154" s="383"/>
      <c r="IFO154" s="383"/>
      <c r="IFP154" s="383"/>
      <c r="IFQ154" s="383"/>
      <c r="IFR154" s="383"/>
      <c r="IFS154" s="383"/>
      <c r="IFT154" s="383"/>
      <c r="IFU154" s="383"/>
      <c r="IFV154" s="383"/>
      <c r="IFW154" s="383"/>
      <c r="IFX154" s="383"/>
      <c r="IFY154" s="383"/>
      <c r="IFZ154" s="383"/>
      <c r="IGA154" s="383"/>
      <c r="IGB154" s="383"/>
      <c r="IGC154" s="383"/>
      <c r="IGD154" s="383"/>
      <c r="IGE154" s="383"/>
      <c r="IGF154" s="383"/>
      <c r="IGG154" s="383"/>
      <c r="IGH154" s="383"/>
      <c r="IGI154" s="383"/>
      <c r="IGJ154" s="383"/>
      <c r="IGK154" s="383"/>
      <c r="IGL154" s="383"/>
      <c r="IGM154" s="383"/>
      <c r="IGN154" s="383"/>
      <c r="IGO154" s="383"/>
      <c r="IGP154" s="383"/>
      <c r="IGQ154" s="383"/>
      <c r="IGR154" s="383"/>
      <c r="IGS154" s="383"/>
      <c r="IGT154" s="383"/>
      <c r="IGU154" s="383"/>
      <c r="IGV154" s="383"/>
      <c r="IGW154" s="383"/>
      <c r="IGX154" s="383"/>
      <c r="IGY154" s="383"/>
      <c r="IGZ154" s="383"/>
      <c r="IHA154" s="383"/>
      <c r="IHB154" s="383"/>
      <c r="IHC154" s="383"/>
      <c r="IHD154" s="383"/>
      <c r="IHE154" s="383"/>
      <c r="IHF154" s="383"/>
      <c r="IHG154" s="383"/>
      <c r="IHH154" s="383"/>
      <c r="IHI154" s="383"/>
      <c r="IHJ154" s="383"/>
      <c r="IHK154" s="383"/>
      <c r="IHL154" s="383"/>
      <c r="IHM154" s="383"/>
      <c r="IHN154" s="383"/>
      <c r="IHO154" s="383"/>
      <c r="IHP154" s="383"/>
      <c r="IHQ154" s="383"/>
      <c r="IHR154" s="383"/>
      <c r="IHS154" s="383"/>
      <c r="IHT154" s="383"/>
      <c r="IHU154" s="383"/>
      <c r="IHV154" s="383"/>
      <c r="IHW154" s="383"/>
      <c r="IHX154" s="383"/>
      <c r="IHY154" s="383"/>
      <c r="IHZ154" s="383"/>
      <c r="IIA154" s="383"/>
      <c r="IIB154" s="383"/>
      <c r="IIC154" s="383"/>
      <c r="IID154" s="383"/>
      <c r="IIE154" s="383"/>
      <c r="IIF154" s="383"/>
      <c r="IIG154" s="383"/>
      <c r="IIH154" s="383"/>
      <c r="III154" s="383"/>
      <c r="IIJ154" s="383"/>
      <c r="IIK154" s="383"/>
      <c r="IIL154" s="383"/>
      <c r="IIM154" s="383"/>
      <c r="IIN154" s="383"/>
      <c r="IIO154" s="383"/>
      <c r="IIP154" s="383"/>
      <c r="IIQ154" s="383"/>
      <c r="IIR154" s="383"/>
      <c r="IIS154" s="383"/>
      <c r="IIT154" s="383"/>
      <c r="IIU154" s="383"/>
      <c r="IIV154" s="383"/>
      <c r="IIW154" s="383"/>
      <c r="IIX154" s="383"/>
      <c r="IIY154" s="383"/>
      <c r="IIZ154" s="383"/>
      <c r="IJA154" s="383"/>
      <c r="IJB154" s="383"/>
      <c r="IJC154" s="383"/>
      <c r="IJD154" s="383"/>
      <c r="IJE154" s="383"/>
      <c r="IJF154" s="383"/>
      <c r="IJG154" s="383"/>
      <c r="IJH154" s="383"/>
      <c r="IJI154" s="383"/>
      <c r="IJJ154" s="383"/>
      <c r="IJK154" s="383"/>
      <c r="IJL154" s="383"/>
      <c r="IJM154" s="383"/>
      <c r="IJN154" s="383"/>
      <c r="IJO154" s="383"/>
      <c r="IJP154" s="383"/>
      <c r="IJQ154" s="383"/>
      <c r="IJR154" s="383"/>
      <c r="IJS154" s="383"/>
      <c r="IJT154" s="383"/>
      <c r="IJU154" s="383"/>
      <c r="IJV154" s="383"/>
      <c r="IJW154" s="383"/>
      <c r="IJX154" s="383"/>
      <c r="IJY154" s="383"/>
      <c r="IJZ154" s="383"/>
      <c r="IKA154" s="383"/>
      <c r="IKB154" s="383"/>
      <c r="IKC154" s="383"/>
      <c r="IKD154" s="383"/>
      <c r="IKE154" s="383"/>
      <c r="IKF154" s="383"/>
      <c r="IKG154" s="383"/>
      <c r="IKH154" s="383"/>
      <c r="IKI154" s="383"/>
      <c r="IKJ154" s="383"/>
      <c r="IKK154" s="383"/>
      <c r="IKL154" s="383"/>
      <c r="IKM154" s="383"/>
      <c r="IKN154" s="383"/>
      <c r="IKO154" s="383"/>
      <c r="IKP154" s="383"/>
      <c r="IKQ154" s="383"/>
      <c r="IKR154" s="383"/>
      <c r="IKS154" s="383"/>
      <c r="IKT154" s="383"/>
      <c r="IKU154" s="383"/>
      <c r="IKV154" s="383"/>
      <c r="IKW154" s="383"/>
      <c r="IKX154" s="383"/>
      <c r="IKY154" s="383"/>
      <c r="IKZ154" s="383"/>
      <c r="ILA154" s="383"/>
      <c r="ILB154" s="383"/>
      <c r="ILC154" s="383"/>
      <c r="ILD154" s="383"/>
      <c r="ILE154" s="383"/>
      <c r="ILF154" s="383"/>
      <c r="ILG154" s="383"/>
      <c r="ILH154" s="383"/>
      <c r="ILI154" s="383"/>
      <c r="ILJ154" s="383"/>
      <c r="ILK154" s="383"/>
      <c r="ILL154" s="383"/>
      <c r="ILM154" s="383"/>
      <c r="ILN154" s="383"/>
      <c r="ILO154" s="383"/>
      <c r="ILP154" s="383"/>
      <c r="ILQ154" s="383"/>
      <c r="ILR154" s="383"/>
      <c r="ILS154" s="383"/>
      <c r="ILT154" s="383"/>
      <c r="ILU154" s="383"/>
      <c r="ILV154" s="383"/>
      <c r="ILW154" s="383"/>
      <c r="ILX154" s="383"/>
      <c r="ILY154" s="383"/>
      <c r="ILZ154" s="383"/>
      <c r="IMA154" s="383"/>
      <c r="IMB154" s="383"/>
      <c r="IMC154" s="383"/>
      <c r="IMD154" s="383"/>
      <c r="IME154" s="383"/>
      <c r="IMF154" s="383"/>
      <c r="IMG154" s="383"/>
      <c r="IMH154" s="383"/>
      <c r="IMI154" s="383"/>
      <c r="IMJ154" s="383"/>
      <c r="IMK154" s="383"/>
      <c r="IML154" s="383"/>
      <c r="IMM154" s="383"/>
      <c r="IMN154" s="383"/>
      <c r="IMO154" s="383"/>
      <c r="IMP154" s="383"/>
      <c r="IMQ154" s="383"/>
      <c r="IMR154" s="383"/>
      <c r="IMS154" s="383"/>
      <c r="IMT154" s="383"/>
      <c r="IMU154" s="383"/>
      <c r="IMV154" s="383"/>
      <c r="IMW154" s="383"/>
      <c r="IMX154" s="383"/>
      <c r="IMY154" s="383"/>
      <c r="IMZ154" s="383"/>
      <c r="INA154" s="383"/>
      <c r="INB154" s="383"/>
      <c r="INC154" s="383"/>
      <c r="IND154" s="383"/>
      <c r="INE154" s="383"/>
      <c r="INF154" s="383"/>
      <c r="ING154" s="383"/>
      <c r="INH154" s="383"/>
      <c r="INI154" s="383"/>
      <c r="INJ154" s="383"/>
      <c r="INK154" s="383"/>
      <c r="INL154" s="383"/>
      <c r="INM154" s="383"/>
      <c r="INN154" s="383"/>
      <c r="INO154" s="383"/>
      <c r="INP154" s="383"/>
      <c r="INQ154" s="383"/>
      <c r="INR154" s="383"/>
      <c r="INS154" s="383"/>
      <c r="INT154" s="383"/>
      <c r="INU154" s="383"/>
      <c r="INV154" s="383"/>
      <c r="INW154" s="383"/>
      <c r="INX154" s="383"/>
      <c r="INY154" s="383"/>
      <c r="INZ154" s="383"/>
      <c r="IOA154" s="383"/>
      <c r="IOB154" s="383"/>
      <c r="IOC154" s="383"/>
      <c r="IOD154" s="383"/>
      <c r="IOE154" s="383"/>
      <c r="IOF154" s="383"/>
      <c r="IOG154" s="383"/>
      <c r="IOH154" s="383"/>
      <c r="IOI154" s="383"/>
      <c r="IOJ154" s="383"/>
      <c r="IOK154" s="383"/>
      <c r="IOL154" s="383"/>
      <c r="IOM154" s="383"/>
      <c r="ION154" s="383"/>
      <c r="IOO154" s="383"/>
      <c r="IOP154" s="383"/>
      <c r="IOQ154" s="383"/>
      <c r="IOR154" s="383"/>
      <c r="IOS154" s="383"/>
      <c r="IOT154" s="383"/>
      <c r="IOU154" s="383"/>
      <c r="IOV154" s="383"/>
      <c r="IOW154" s="383"/>
      <c r="IOX154" s="383"/>
      <c r="IOY154" s="383"/>
      <c r="IOZ154" s="383"/>
      <c r="IPA154" s="383"/>
      <c r="IPB154" s="383"/>
      <c r="IPC154" s="383"/>
      <c r="IPD154" s="383"/>
      <c r="IPE154" s="383"/>
      <c r="IPF154" s="383"/>
      <c r="IPG154" s="383"/>
      <c r="IPH154" s="383"/>
      <c r="IPI154" s="383"/>
      <c r="IPJ154" s="383"/>
      <c r="IPK154" s="383"/>
      <c r="IPL154" s="383"/>
      <c r="IPM154" s="383"/>
      <c r="IPN154" s="383"/>
      <c r="IPO154" s="383"/>
      <c r="IPP154" s="383"/>
      <c r="IPQ154" s="383"/>
      <c r="IPR154" s="383"/>
      <c r="IPS154" s="383"/>
      <c r="IPT154" s="383"/>
      <c r="IPU154" s="383"/>
      <c r="IPV154" s="383"/>
      <c r="IPW154" s="383"/>
      <c r="IPX154" s="383"/>
      <c r="IPY154" s="383"/>
      <c r="IPZ154" s="383"/>
      <c r="IQA154" s="383"/>
      <c r="IQB154" s="383"/>
      <c r="IQC154" s="383"/>
      <c r="IQD154" s="383"/>
      <c r="IQE154" s="383"/>
      <c r="IQF154" s="383"/>
      <c r="IQG154" s="383"/>
      <c r="IQH154" s="383"/>
      <c r="IQI154" s="383"/>
      <c r="IQJ154" s="383"/>
      <c r="IQK154" s="383"/>
      <c r="IQL154" s="383"/>
      <c r="IQM154" s="383"/>
      <c r="IQN154" s="383"/>
      <c r="IQO154" s="383"/>
      <c r="IQP154" s="383"/>
      <c r="IQQ154" s="383"/>
      <c r="IQR154" s="383"/>
      <c r="IQS154" s="383"/>
      <c r="IQT154" s="383"/>
      <c r="IQU154" s="383"/>
      <c r="IQV154" s="383"/>
      <c r="IQW154" s="383"/>
      <c r="IQX154" s="383"/>
      <c r="IQY154" s="383"/>
      <c r="IQZ154" s="383"/>
      <c r="IRA154" s="383"/>
      <c r="IRB154" s="383"/>
      <c r="IRC154" s="383"/>
      <c r="IRD154" s="383"/>
      <c r="IRE154" s="383"/>
      <c r="IRF154" s="383"/>
      <c r="IRG154" s="383"/>
      <c r="IRH154" s="383"/>
      <c r="IRI154" s="383"/>
      <c r="IRJ154" s="383"/>
      <c r="IRK154" s="383"/>
      <c r="IRL154" s="383"/>
      <c r="IRM154" s="383"/>
      <c r="IRN154" s="383"/>
      <c r="IRO154" s="383"/>
      <c r="IRP154" s="383"/>
      <c r="IRQ154" s="383"/>
      <c r="IRR154" s="383"/>
      <c r="IRS154" s="383"/>
      <c r="IRT154" s="383"/>
      <c r="IRU154" s="383"/>
      <c r="IRV154" s="383"/>
      <c r="IRW154" s="383"/>
      <c r="IRX154" s="383"/>
      <c r="IRY154" s="383"/>
      <c r="IRZ154" s="383"/>
      <c r="ISA154" s="383"/>
      <c r="ISB154" s="383"/>
      <c r="ISC154" s="383"/>
      <c r="ISD154" s="383"/>
      <c r="ISE154" s="383"/>
      <c r="ISF154" s="383"/>
      <c r="ISG154" s="383"/>
      <c r="ISH154" s="383"/>
      <c r="ISI154" s="383"/>
      <c r="ISJ154" s="383"/>
      <c r="ISK154" s="383"/>
      <c r="ISL154" s="383"/>
      <c r="ISM154" s="383"/>
      <c r="ISN154" s="383"/>
      <c r="ISO154" s="383"/>
      <c r="ISP154" s="383"/>
      <c r="ISQ154" s="383"/>
      <c r="ISR154" s="383"/>
      <c r="ISS154" s="383"/>
      <c r="IST154" s="383"/>
      <c r="ISU154" s="383"/>
      <c r="ISV154" s="383"/>
      <c r="ISW154" s="383"/>
      <c r="ISX154" s="383"/>
      <c r="ISY154" s="383"/>
      <c r="ISZ154" s="383"/>
      <c r="ITA154" s="383"/>
      <c r="ITB154" s="383"/>
      <c r="ITC154" s="383"/>
      <c r="ITD154" s="383"/>
      <c r="ITE154" s="383"/>
      <c r="ITF154" s="383"/>
      <c r="ITG154" s="383"/>
      <c r="ITH154" s="383"/>
      <c r="ITI154" s="383"/>
      <c r="ITJ154" s="383"/>
      <c r="ITK154" s="383"/>
      <c r="ITL154" s="383"/>
      <c r="ITM154" s="383"/>
      <c r="ITN154" s="383"/>
      <c r="ITO154" s="383"/>
      <c r="ITP154" s="383"/>
      <c r="ITQ154" s="383"/>
      <c r="ITR154" s="383"/>
      <c r="ITS154" s="383"/>
      <c r="ITT154" s="383"/>
      <c r="ITU154" s="383"/>
      <c r="ITV154" s="383"/>
      <c r="ITW154" s="383"/>
      <c r="ITX154" s="383"/>
      <c r="ITY154" s="383"/>
      <c r="ITZ154" s="383"/>
      <c r="IUA154" s="383"/>
      <c r="IUB154" s="383"/>
      <c r="IUC154" s="383"/>
      <c r="IUD154" s="383"/>
      <c r="IUE154" s="383"/>
      <c r="IUF154" s="383"/>
      <c r="IUG154" s="383"/>
      <c r="IUH154" s="383"/>
      <c r="IUI154" s="383"/>
      <c r="IUJ154" s="383"/>
      <c r="IUK154" s="383"/>
      <c r="IUL154" s="383"/>
      <c r="IUM154" s="383"/>
      <c r="IUN154" s="383"/>
      <c r="IUO154" s="383"/>
      <c r="IUP154" s="383"/>
      <c r="IUQ154" s="383"/>
      <c r="IUR154" s="383"/>
      <c r="IUS154" s="383"/>
      <c r="IUT154" s="383"/>
      <c r="IUU154" s="383"/>
      <c r="IUV154" s="383"/>
      <c r="IUW154" s="383"/>
      <c r="IUX154" s="383"/>
      <c r="IUY154" s="383"/>
      <c r="IUZ154" s="383"/>
      <c r="IVA154" s="383"/>
      <c r="IVB154" s="383"/>
      <c r="IVC154" s="383"/>
      <c r="IVD154" s="383"/>
      <c r="IVE154" s="383"/>
      <c r="IVF154" s="383"/>
      <c r="IVG154" s="383"/>
      <c r="IVH154" s="383"/>
      <c r="IVI154" s="383"/>
      <c r="IVJ154" s="383"/>
      <c r="IVK154" s="383"/>
      <c r="IVL154" s="383"/>
      <c r="IVM154" s="383"/>
      <c r="IVN154" s="383"/>
      <c r="IVO154" s="383"/>
      <c r="IVP154" s="383"/>
      <c r="IVQ154" s="383"/>
      <c r="IVR154" s="383"/>
      <c r="IVS154" s="383"/>
      <c r="IVT154" s="383"/>
      <c r="IVU154" s="383"/>
      <c r="IVV154" s="383"/>
      <c r="IVW154" s="383"/>
      <c r="IVX154" s="383"/>
      <c r="IVY154" s="383"/>
      <c r="IVZ154" s="383"/>
      <c r="IWA154" s="383"/>
      <c r="IWB154" s="383"/>
      <c r="IWC154" s="383"/>
      <c r="IWD154" s="383"/>
      <c r="IWE154" s="383"/>
      <c r="IWF154" s="383"/>
      <c r="IWG154" s="383"/>
      <c r="IWH154" s="383"/>
      <c r="IWI154" s="383"/>
      <c r="IWJ154" s="383"/>
      <c r="IWK154" s="383"/>
      <c r="IWL154" s="383"/>
      <c r="IWM154" s="383"/>
      <c r="IWN154" s="383"/>
      <c r="IWO154" s="383"/>
      <c r="IWP154" s="383"/>
      <c r="IWQ154" s="383"/>
      <c r="IWR154" s="383"/>
      <c r="IWS154" s="383"/>
      <c r="IWT154" s="383"/>
      <c r="IWU154" s="383"/>
      <c r="IWV154" s="383"/>
      <c r="IWW154" s="383"/>
      <c r="IWX154" s="383"/>
      <c r="IWY154" s="383"/>
      <c r="IWZ154" s="383"/>
      <c r="IXA154" s="383"/>
      <c r="IXB154" s="383"/>
      <c r="IXC154" s="383"/>
      <c r="IXD154" s="383"/>
      <c r="IXE154" s="383"/>
      <c r="IXF154" s="383"/>
      <c r="IXG154" s="383"/>
      <c r="IXH154" s="383"/>
      <c r="IXI154" s="383"/>
      <c r="IXJ154" s="383"/>
      <c r="IXK154" s="383"/>
      <c r="IXL154" s="383"/>
      <c r="IXM154" s="383"/>
      <c r="IXN154" s="383"/>
      <c r="IXO154" s="383"/>
      <c r="IXP154" s="383"/>
      <c r="IXQ154" s="383"/>
      <c r="IXR154" s="383"/>
      <c r="IXS154" s="383"/>
      <c r="IXT154" s="383"/>
      <c r="IXU154" s="383"/>
      <c r="IXV154" s="383"/>
      <c r="IXW154" s="383"/>
      <c r="IXX154" s="383"/>
      <c r="IXY154" s="383"/>
      <c r="IXZ154" s="383"/>
      <c r="IYA154" s="383"/>
      <c r="IYB154" s="383"/>
      <c r="IYC154" s="383"/>
      <c r="IYD154" s="383"/>
      <c r="IYE154" s="383"/>
      <c r="IYF154" s="383"/>
      <c r="IYG154" s="383"/>
      <c r="IYH154" s="383"/>
      <c r="IYI154" s="383"/>
      <c r="IYJ154" s="383"/>
      <c r="IYK154" s="383"/>
      <c r="IYL154" s="383"/>
      <c r="IYM154" s="383"/>
      <c r="IYN154" s="383"/>
      <c r="IYO154" s="383"/>
      <c r="IYP154" s="383"/>
      <c r="IYQ154" s="383"/>
      <c r="IYR154" s="383"/>
      <c r="IYS154" s="383"/>
      <c r="IYT154" s="383"/>
      <c r="IYU154" s="383"/>
      <c r="IYV154" s="383"/>
      <c r="IYW154" s="383"/>
      <c r="IYX154" s="383"/>
      <c r="IYY154" s="383"/>
      <c r="IYZ154" s="383"/>
      <c r="IZA154" s="383"/>
      <c r="IZB154" s="383"/>
      <c r="IZC154" s="383"/>
      <c r="IZD154" s="383"/>
      <c r="IZE154" s="383"/>
      <c r="IZF154" s="383"/>
      <c r="IZG154" s="383"/>
      <c r="IZH154" s="383"/>
      <c r="IZI154" s="383"/>
      <c r="IZJ154" s="383"/>
      <c r="IZK154" s="383"/>
      <c r="IZL154" s="383"/>
      <c r="IZM154" s="383"/>
      <c r="IZN154" s="383"/>
      <c r="IZO154" s="383"/>
      <c r="IZP154" s="383"/>
      <c r="IZQ154" s="383"/>
      <c r="IZR154" s="383"/>
      <c r="IZS154" s="383"/>
      <c r="IZT154" s="383"/>
      <c r="IZU154" s="383"/>
      <c r="IZV154" s="383"/>
      <c r="IZW154" s="383"/>
      <c r="IZX154" s="383"/>
      <c r="IZY154" s="383"/>
      <c r="IZZ154" s="383"/>
      <c r="JAA154" s="383"/>
      <c r="JAB154" s="383"/>
      <c r="JAC154" s="383"/>
      <c r="JAD154" s="383"/>
      <c r="JAE154" s="383"/>
      <c r="JAF154" s="383"/>
      <c r="JAG154" s="383"/>
      <c r="JAH154" s="383"/>
      <c r="JAI154" s="383"/>
      <c r="JAJ154" s="383"/>
      <c r="JAK154" s="383"/>
      <c r="JAL154" s="383"/>
      <c r="JAM154" s="383"/>
      <c r="JAN154" s="383"/>
      <c r="JAO154" s="383"/>
      <c r="JAP154" s="383"/>
      <c r="JAQ154" s="383"/>
      <c r="JAR154" s="383"/>
      <c r="JAS154" s="383"/>
      <c r="JAT154" s="383"/>
      <c r="JAU154" s="383"/>
      <c r="JAV154" s="383"/>
      <c r="JAW154" s="383"/>
      <c r="JAX154" s="383"/>
      <c r="JAY154" s="383"/>
      <c r="JAZ154" s="383"/>
      <c r="JBA154" s="383"/>
      <c r="JBB154" s="383"/>
      <c r="JBC154" s="383"/>
      <c r="JBD154" s="383"/>
      <c r="JBE154" s="383"/>
      <c r="JBF154" s="383"/>
      <c r="JBG154" s="383"/>
      <c r="JBH154" s="383"/>
      <c r="JBI154" s="383"/>
      <c r="JBJ154" s="383"/>
      <c r="JBK154" s="383"/>
      <c r="JBL154" s="383"/>
      <c r="JBM154" s="383"/>
      <c r="JBN154" s="383"/>
      <c r="JBO154" s="383"/>
      <c r="JBP154" s="383"/>
      <c r="JBQ154" s="383"/>
      <c r="JBR154" s="383"/>
      <c r="JBS154" s="383"/>
      <c r="JBT154" s="383"/>
      <c r="JBU154" s="383"/>
      <c r="JBV154" s="383"/>
      <c r="JBW154" s="383"/>
      <c r="JBX154" s="383"/>
      <c r="JBY154" s="383"/>
      <c r="JBZ154" s="383"/>
      <c r="JCA154" s="383"/>
      <c r="JCB154" s="383"/>
      <c r="JCC154" s="383"/>
      <c r="JCD154" s="383"/>
      <c r="JCE154" s="383"/>
      <c r="JCF154" s="383"/>
      <c r="JCG154" s="383"/>
      <c r="JCH154" s="383"/>
      <c r="JCI154" s="383"/>
      <c r="JCJ154" s="383"/>
      <c r="JCK154" s="383"/>
      <c r="JCL154" s="383"/>
      <c r="JCM154" s="383"/>
      <c r="JCN154" s="383"/>
      <c r="JCO154" s="383"/>
      <c r="JCP154" s="383"/>
      <c r="JCQ154" s="383"/>
      <c r="JCR154" s="383"/>
      <c r="JCS154" s="383"/>
      <c r="JCT154" s="383"/>
      <c r="JCU154" s="383"/>
      <c r="JCV154" s="383"/>
      <c r="JCW154" s="383"/>
      <c r="JCX154" s="383"/>
      <c r="JCY154" s="383"/>
      <c r="JCZ154" s="383"/>
      <c r="JDA154" s="383"/>
      <c r="JDB154" s="383"/>
      <c r="JDC154" s="383"/>
      <c r="JDD154" s="383"/>
      <c r="JDE154" s="383"/>
      <c r="JDF154" s="383"/>
      <c r="JDG154" s="383"/>
      <c r="JDH154" s="383"/>
      <c r="JDI154" s="383"/>
      <c r="JDJ154" s="383"/>
      <c r="JDK154" s="383"/>
      <c r="JDL154" s="383"/>
      <c r="JDM154" s="383"/>
      <c r="JDN154" s="383"/>
      <c r="JDO154" s="383"/>
      <c r="JDP154" s="383"/>
      <c r="JDQ154" s="383"/>
      <c r="JDR154" s="383"/>
      <c r="JDS154" s="383"/>
      <c r="JDT154" s="383"/>
      <c r="JDU154" s="383"/>
      <c r="JDV154" s="383"/>
      <c r="JDW154" s="383"/>
      <c r="JDX154" s="383"/>
      <c r="JDY154" s="383"/>
      <c r="JDZ154" s="383"/>
      <c r="JEA154" s="383"/>
      <c r="JEB154" s="383"/>
      <c r="JEC154" s="383"/>
      <c r="JED154" s="383"/>
      <c r="JEE154" s="383"/>
      <c r="JEF154" s="383"/>
      <c r="JEG154" s="383"/>
      <c r="JEH154" s="383"/>
      <c r="JEI154" s="383"/>
      <c r="JEJ154" s="383"/>
      <c r="JEK154" s="383"/>
      <c r="JEL154" s="383"/>
      <c r="JEM154" s="383"/>
      <c r="JEN154" s="383"/>
      <c r="JEO154" s="383"/>
      <c r="JEP154" s="383"/>
      <c r="JEQ154" s="383"/>
      <c r="JER154" s="383"/>
      <c r="JES154" s="383"/>
      <c r="JET154" s="383"/>
      <c r="JEU154" s="383"/>
      <c r="JEV154" s="383"/>
      <c r="JEW154" s="383"/>
      <c r="JEX154" s="383"/>
      <c r="JEY154" s="383"/>
      <c r="JEZ154" s="383"/>
      <c r="JFA154" s="383"/>
      <c r="JFB154" s="383"/>
      <c r="JFC154" s="383"/>
      <c r="JFD154" s="383"/>
      <c r="JFE154" s="383"/>
      <c r="JFF154" s="383"/>
      <c r="JFG154" s="383"/>
      <c r="JFH154" s="383"/>
      <c r="JFI154" s="383"/>
      <c r="JFJ154" s="383"/>
      <c r="JFK154" s="383"/>
      <c r="JFL154" s="383"/>
      <c r="JFM154" s="383"/>
      <c r="JFN154" s="383"/>
      <c r="JFO154" s="383"/>
      <c r="JFP154" s="383"/>
      <c r="JFQ154" s="383"/>
      <c r="JFR154" s="383"/>
      <c r="JFS154" s="383"/>
      <c r="JFT154" s="383"/>
      <c r="JFU154" s="383"/>
      <c r="JFV154" s="383"/>
      <c r="JFW154" s="383"/>
      <c r="JFX154" s="383"/>
      <c r="JFY154" s="383"/>
      <c r="JFZ154" s="383"/>
      <c r="JGA154" s="383"/>
      <c r="JGB154" s="383"/>
      <c r="JGC154" s="383"/>
      <c r="JGD154" s="383"/>
      <c r="JGE154" s="383"/>
      <c r="JGF154" s="383"/>
      <c r="JGG154" s="383"/>
      <c r="JGH154" s="383"/>
      <c r="JGI154" s="383"/>
      <c r="JGJ154" s="383"/>
      <c r="JGK154" s="383"/>
      <c r="JGL154" s="383"/>
      <c r="JGM154" s="383"/>
      <c r="JGN154" s="383"/>
      <c r="JGO154" s="383"/>
      <c r="JGP154" s="383"/>
      <c r="JGQ154" s="383"/>
      <c r="JGR154" s="383"/>
      <c r="JGS154" s="383"/>
      <c r="JGT154" s="383"/>
      <c r="JGU154" s="383"/>
      <c r="JGV154" s="383"/>
      <c r="JGW154" s="383"/>
      <c r="JGX154" s="383"/>
      <c r="JGY154" s="383"/>
      <c r="JGZ154" s="383"/>
      <c r="JHA154" s="383"/>
      <c r="JHB154" s="383"/>
      <c r="JHC154" s="383"/>
      <c r="JHD154" s="383"/>
      <c r="JHE154" s="383"/>
      <c r="JHF154" s="383"/>
      <c r="JHG154" s="383"/>
      <c r="JHH154" s="383"/>
      <c r="JHI154" s="383"/>
      <c r="JHJ154" s="383"/>
      <c r="JHK154" s="383"/>
      <c r="JHL154" s="383"/>
      <c r="JHM154" s="383"/>
      <c r="JHN154" s="383"/>
      <c r="JHO154" s="383"/>
      <c r="JHP154" s="383"/>
      <c r="JHQ154" s="383"/>
      <c r="JHR154" s="383"/>
      <c r="JHS154" s="383"/>
      <c r="JHT154" s="383"/>
      <c r="JHU154" s="383"/>
      <c r="JHV154" s="383"/>
      <c r="JHW154" s="383"/>
      <c r="JHX154" s="383"/>
      <c r="JHY154" s="383"/>
      <c r="JHZ154" s="383"/>
      <c r="JIA154" s="383"/>
      <c r="JIB154" s="383"/>
      <c r="JIC154" s="383"/>
      <c r="JID154" s="383"/>
      <c r="JIE154" s="383"/>
      <c r="JIF154" s="383"/>
      <c r="JIG154" s="383"/>
      <c r="JIH154" s="383"/>
      <c r="JII154" s="383"/>
      <c r="JIJ154" s="383"/>
      <c r="JIK154" s="383"/>
      <c r="JIL154" s="383"/>
      <c r="JIM154" s="383"/>
      <c r="JIN154" s="383"/>
      <c r="JIO154" s="383"/>
      <c r="JIP154" s="383"/>
      <c r="JIQ154" s="383"/>
      <c r="JIR154" s="383"/>
      <c r="JIS154" s="383"/>
      <c r="JIT154" s="383"/>
      <c r="JIU154" s="383"/>
      <c r="JIV154" s="383"/>
      <c r="JIW154" s="383"/>
      <c r="JIX154" s="383"/>
      <c r="JIY154" s="383"/>
      <c r="JIZ154" s="383"/>
      <c r="JJA154" s="383"/>
      <c r="JJB154" s="383"/>
      <c r="JJC154" s="383"/>
      <c r="JJD154" s="383"/>
      <c r="JJE154" s="383"/>
      <c r="JJF154" s="383"/>
      <c r="JJG154" s="383"/>
      <c r="JJH154" s="383"/>
      <c r="JJI154" s="383"/>
      <c r="JJJ154" s="383"/>
      <c r="JJK154" s="383"/>
      <c r="JJL154" s="383"/>
      <c r="JJM154" s="383"/>
      <c r="JJN154" s="383"/>
      <c r="JJO154" s="383"/>
      <c r="JJP154" s="383"/>
      <c r="JJQ154" s="383"/>
      <c r="JJR154" s="383"/>
      <c r="JJS154" s="383"/>
      <c r="JJT154" s="383"/>
      <c r="JJU154" s="383"/>
      <c r="JJV154" s="383"/>
      <c r="JJW154" s="383"/>
      <c r="JJX154" s="383"/>
      <c r="JJY154" s="383"/>
      <c r="JJZ154" s="383"/>
      <c r="JKA154" s="383"/>
      <c r="JKB154" s="383"/>
      <c r="JKC154" s="383"/>
      <c r="JKD154" s="383"/>
      <c r="JKE154" s="383"/>
      <c r="JKF154" s="383"/>
      <c r="JKG154" s="383"/>
      <c r="JKH154" s="383"/>
      <c r="JKI154" s="383"/>
      <c r="JKJ154" s="383"/>
      <c r="JKK154" s="383"/>
      <c r="JKL154" s="383"/>
      <c r="JKM154" s="383"/>
      <c r="JKN154" s="383"/>
      <c r="JKO154" s="383"/>
      <c r="JKP154" s="383"/>
      <c r="JKQ154" s="383"/>
      <c r="JKR154" s="383"/>
      <c r="JKS154" s="383"/>
      <c r="JKT154" s="383"/>
      <c r="JKU154" s="383"/>
      <c r="JKV154" s="383"/>
      <c r="JKW154" s="383"/>
      <c r="JKX154" s="383"/>
      <c r="JKY154" s="383"/>
      <c r="JKZ154" s="383"/>
      <c r="JLA154" s="383"/>
      <c r="JLB154" s="383"/>
      <c r="JLC154" s="383"/>
      <c r="JLD154" s="383"/>
      <c r="JLE154" s="383"/>
      <c r="JLF154" s="383"/>
      <c r="JLG154" s="383"/>
      <c r="JLH154" s="383"/>
      <c r="JLI154" s="383"/>
      <c r="JLJ154" s="383"/>
      <c r="JLK154" s="383"/>
      <c r="JLL154" s="383"/>
      <c r="JLM154" s="383"/>
      <c r="JLN154" s="383"/>
      <c r="JLO154" s="383"/>
      <c r="JLP154" s="383"/>
      <c r="JLQ154" s="383"/>
      <c r="JLR154" s="383"/>
      <c r="JLS154" s="383"/>
      <c r="JLT154" s="383"/>
      <c r="JLU154" s="383"/>
      <c r="JLV154" s="383"/>
      <c r="JLW154" s="383"/>
      <c r="JLX154" s="383"/>
      <c r="JLY154" s="383"/>
      <c r="JLZ154" s="383"/>
      <c r="JMA154" s="383"/>
      <c r="JMB154" s="383"/>
      <c r="JMC154" s="383"/>
      <c r="JMD154" s="383"/>
      <c r="JME154" s="383"/>
      <c r="JMF154" s="383"/>
      <c r="JMG154" s="383"/>
      <c r="JMH154" s="383"/>
      <c r="JMI154" s="383"/>
      <c r="JMJ154" s="383"/>
      <c r="JMK154" s="383"/>
      <c r="JML154" s="383"/>
      <c r="JMM154" s="383"/>
      <c r="JMN154" s="383"/>
      <c r="JMO154" s="383"/>
      <c r="JMP154" s="383"/>
      <c r="JMQ154" s="383"/>
      <c r="JMR154" s="383"/>
      <c r="JMS154" s="383"/>
      <c r="JMT154" s="383"/>
      <c r="JMU154" s="383"/>
      <c r="JMV154" s="383"/>
      <c r="JMW154" s="383"/>
      <c r="JMX154" s="383"/>
      <c r="JMY154" s="383"/>
      <c r="JMZ154" s="383"/>
      <c r="JNA154" s="383"/>
      <c r="JNB154" s="383"/>
      <c r="JNC154" s="383"/>
      <c r="JND154" s="383"/>
      <c r="JNE154" s="383"/>
      <c r="JNF154" s="383"/>
      <c r="JNG154" s="383"/>
      <c r="JNH154" s="383"/>
      <c r="JNI154" s="383"/>
      <c r="JNJ154" s="383"/>
      <c r="JNK154" s="383"/>
      <c r="JNL154" s="383"/>
      <c r="JNM154" s="383"/>
      <c r="JNN154" s="383"/>
      <c r="JNO154" s="383"/>
      <c r="JNP154" s="383"/>
      <c r="JNQ154" s="383"/>
      <c r="JNR154" s="383"/>
      <c r="JNS154" s="383"/>
      <c r="JNT154" s="383"/>
      <c r="JNU154" s="383"/>
      <c r="JNV154" s="383"/>
      <c r="JNW154" s="383"/>
      <c r="JNX154" s="383"/>
      <c r="JNY154" s="383"/>
      <c r="JNZ154" s="383"/>
      <c r="JOA154" s="383"/>
      <c r="JOB154" s="383"/>
      <c r="JOC154" s="383"/>
      <c r="JOD154" s="383"/>
      <c r="JOE154" s="383"/>
      <c r="JOF154" s="383"/>
      <c r="JOG154" s="383"/>
      <c r="JOH154" s="383"/>
      <c r="JOI154" s="383"/>
      <c r="JOJ154" s="383"/>
      <c r="JOK154" s="383"/>
      <c r="JOL154" s="383"/>
      <c r="JOM154" s="383"/>
      <c r="JON154" s="383"/>
      <c r="JOO154" s="383"/>
      <c r="JOP154" s="383"/>
      <c r="JOQ154" s="383"/>
      <c r="JOR154" s="383"/>
      <c r="JOS154" s="383"/>
      <c r="JOT154" s="383"/>
      <c r="JOU154" s="383"/>
      <c r="JOV154" s="383"/>
      <c r="JOW154" s="383"/>
      <c r="JOX154" s="383"/>
      <c r="JOY154" s="383"/>
      <c r="JOZ154" s="383"/>
      <c r="JPA154" s="383"/>
      <c r="JPB154" s="383"/>
      <c r="JPC154" s="383"/>
      <c r="JPD154" s="383"/>
      <c r="JPE154" s="383"/>
      <c r="JPF154" s="383"/>
      <c r="JPG154" s="383"/>
      <c r="JPH154" s="383"/>
      <c r="JPI154" s="383"/>
      <c r="JPJ154" s="383"/>
      <c r="JPK154" s="383"/>
      <c r="JPL154" s="383"/>
      <c r="JPM154" s="383"/>
      <c r="JPN154" s="383"/>
      <c r="JPO154" s="383"/>
      <c r="JPP154" s="383"/>
      <c r="JPQ154" s="383"/>
      <c r="JPR154" s="383"/>
      <c r="JPS154" s="383"/>
      <c r="JPT154" s="383"/>
      <c r="JPU154" s="383"/>
      <c r="JPV154" s="383"/>
      <c r="JPW154" s="383"/>
      <c r="JPX154" s="383"/>
      <c r="JPY154" s="383"/>
      <c r="JPZ154" s="383"/>
      <c r="JQA154" s="383"/>
      <c r="JQB154" s="383"/>
      <c r="JQC154" s="383"/>
      <c r="JQD154" s="383"/>
      <c r="JQE154" s="383"/>
      <c r="JQF154" s="383"/>
      <c r="JQG154" s="383"/>
      <c r="JQH154" s="383"/>
      <c r="JQI154" s="383"/>
      <c r="JQJ154" s="383"/>
      <c r="JQK154" s="383"/>
      <c r="JQL154" s="383"/>
      <c r="JQM154" s="383"/>
      <c r="JQN154" s="383"/>
      <c r="JQO154" s="383"/>
      <c r="JQP154" s="383"/>
      <c r="JQQ154" s="383"/>
      <c r="JQR154" s="383"/>
      <c r="JQS154" s="383"/>
      <c r="JQT154" s="383"/>
      <c r="JQU154" s="383"/>
      <c r="JQV154" s="383"/>
      <c r="JQW154" s="383"/>
      <c r="JQX154" s="383"/>
      <c r="JQY154" s="383"/>
      <c r="JQZ154" s="383"/>
      <c r="JRA154" s="383"/>
      <c r="JRB154" s="383"/>
      <c r="JRC154" s="383"/>
      <c r="JRD154" s="383"/>
      <c r="JRE154" s="383"/>
      <c r="JRF154" s="383"/>
      <c r="JRG154" s="383"/>
      <c r="JRH154" s="383"/>
      <c r="JRI154" s="383"/>
      <c r="JRJ154" s="383"/>
      <c r="JRK154" s="383"/>
      <c r="JRL154" s="383"/>
      <c r="JRM154" s="383"/>
      <c r="JRN154" s="383"/>
      <c r="JRO154" s="383"/>
      <c r="JRP154" s="383"/>
      <c r="JRQ154" s="383"/>
      <c r="JRR154" s="383"/>
      <c r="JRS154" s="383"/>
      <c r="JRT154" s="383"/>
      <c r="JRU154" s="383"/>
      <c r="JRV154" s="383"/>
      <c r="JRW154" s="383"/>
      <c r="JRX154" s="383"/>
      <c r="JRY154" s="383"/>
      <c r="JRZ154" s="383"/>
      <c r="JSA154" s="383"/>
      <c r="JSB154" s="383"/>
      <c r="JSC154" s="383"/>
      <c r="JSD154" s="383"/>
      <c r="JSE154" s="383"/>
      <c r="JSF154" s="383"/>
      <c r="JSG154" s="383"/>
      <c r="JSH154" s="383"/>
      <c r="JSI154" s="383"/>
      <c r="JSJ154" s="383"/>
      <c r="JSK154" s="383"/>
      <c r="JSL154" s="383"/>
      <c r="JSM154" s="383"/>
      <c r="JSN154" s="383"/>
      <c r="JSO154" s="383"/>
      <c r="JSP154" s="383"/>
      <c r="JSQ154" s="383"/>
      <c r="JSR154" s="383"/>
      <c r="JSS154" s="383"/>
      <c r="JST154" s="383"/>
      <c r="JSU154" s="383"/>
      <c r="JSV154" s="383"/>
      <c r="JSW154" s="383"/>
      <c r="JSX154" s="383"/>
      <c r="JSY154" s="383"/>
      <c r="JSZ154" s="383"/>
      <c r="JTA154" s="383"/>
      <c r="JTB154" s="383"/>
      <c r="JTC154" s="383"/>
      <c r="JTD154" s="383"/>
      <c r="JTE154" s="383"/>
      <c r="JTF154" s="383"/>
      <c r="JTG154" s="383"/>
      <c r="JTH154" s="383"/>
      <c r="JTI154" s="383"/>
      <c r="JTJ154" s="383"/>
      <c r="JTK154" s="383"/>
      <c r="JTL154" s="383"/>
      <c r="JTM154" s="383"/>
      <c r="JTN154" s="383"/>
      <c r="JTO154" s="383"/>
      <c r="JTP154" s="383"/>
      <c r="JTQ154" s="383"/>
      <c r="JTR154" s="383"/>
      <c r="JTS154" s="383"/>
      <c r="JTT154" s="383"/>
      <c r="JTU154" s="383"/>
      <c r="JTV154" s="383"/>
      <c r="JTW154" s="383"/>
      <c r="JTX154" s="383"/>
      <c r="JTY154" s="383"/>
      <c r="JTZ154" s="383"/>
      <c r="JUA154" s="383"/>
      <c r="JUB154" s="383"/>
      <c r="JUC154" s="383"/>
      <c r="JUD154" s="383"/>
      <c r="JUE154" s="383"/>
      <c r="JUF154" s="383"/>
      <c r="JUG154" s="383"/>
      <c r="JUH154" s="383"/>
      <c r="JUI154" s="383"/>
      <c r="JUJ154" s="383"/>
      <c r="JUK154" s="383"/>
      <c r="JUL154" s="383"/>
      <c r="JUM154" s="383"/>
      <c r="JUN154" s="383"/>
      <c r="JUO154" s="383"/>
      <c r="JUP154" s="383"/>
      <c r="JUQ154" s="383"/>
      <c r="JUR154" s="383"/>
      <c r="JUS154" s="383"/>
      <c r="JUT154" s="383"/>
      <c r="JUU154" s="383"/>
      <c r="JUV154" s="383"/>
      <c r="JUW154" s="383"/>
      <c r="JUX154" s="383"/>
      <c r="JUY154" s="383"/>
      <c r="JUZ154" s="383"/>
      <c r="JVA154" s="383"/>
      <c r="JVB154" s="383"/>
      <c r="JVC154" s="383"/>
      <c r="JVD154" s="383"/>
      <c r="JVE154" s="383"/>
      <c r="JVF154" s="383"/>
      <c r="JVG154" s="383"/>
      <c r="JVH154" s="383"/>
      <c r="JVI154" s="383"/>
      <c r="JVJ154" s="383"/>
      <c r="JVK154" s="383"/>
      <c r="JVL154" s="383"/>
      <c r="JVM154" s="383"/>
      <c r="JVN154" s="383"/>
      <c r="JVO154" s="383"/>
      <c r="JVP154" s="383"/>
      <c r="JVQ154" s="383"/>
      <c r="JVR154" s="383"/>
      <c r="JVS154" s="383"/>
      <c r="JVT154" s="383"/>
      <c r="JVU154" s="383"/>
      <c r="JVV154" s="383"/>
      <c r="JVW154" s="383"/>
      <c r="JVX154" s="383"/>
      <c r="JVY154" s="383"/>
      <c r="JVZ154" s="383"/>
      <c r="JWA154" s="383"/>
      <c r="JWB154" s="383"/>
      <c r="JWC154" s="383"/>
      <c r="JWD154" s="383"/>
      <c r="JWE154" s="383"/>
      <c r="JWF154" s="383"/>
      <c r="JWG154" s="383"/>
      <c r="JWH154" s="383"/>
      <c r="JWI154" s="383"/>
      <c r="JWJ154" s="383"/>
      <c r="JWK154" s="383"/>
      <c r="JWL154" s="383"/>
      <c r="JWM154" s="383"/>
      <c r="JWN154" s="383"/>
      <c r="JWO154" s="383"/>
      <c r="JWP154" s="383"/>
      <c r="JWQ154" s="383"/>
      <c r="JWR154" s="383"/>
      <c r="JWS154" s="383"/>
      <c r="JWT154" s="383"/>
      <c r="JWU154" s="383"/>
      <c r="JWV154" s="383"/>
      <c r="JWW154" s="383"/>
      <c r="JWX154" s="383"/>
      <c r="JWY154" s="383"/>
      <c r="JWZ154" s="383"/>
      <c r="JXA154" s="383"/>
      <c r="JXB154" s="383"/>
      <c r="JXC154" s="383"/>
      <c r="JXD154" s="383"/>
      <c r="JXE154" s="383"/>
      <c r="JXF154" s="383"/>
      <c r="JXG154" s="383"/>
      <c r="JXH154" s="383"/>
      <c r="JXI154" s="383"/>
      <c r="JXJ154" s="383"/>
      <c r="JXK154" s="383"/>
      <c r="JXL154" s="383"/>
      <c r="JXM154" s="383"/>
      <c r="JXN154" s="383"/>
      <c r="JXO154" s="383"/>
      <c r="JXP154" s="383"/>
      <c r="JXQ154" s="383"/>
      <c r="JXR154" s="383"/>
      <c r="JXS154" s="383"/>
      <c r="JXT154" s="383"/>
      <c r="JXU154" s="383"/>
      <c r="JXV154" s="383"/>
      <c r="JXW154" s="383"/>
      <c r="JXX154" s="383"/>
      <c r="JXY154" s="383"/>
      <c r="JXZ154" s="383"/>
      <c r="JYA154" s="383"/>
      <c r="JYB154" s="383"/>
      <c r="JYC154" s="383"/>
      <c r="JYD154" s="383"/>
      <c r="JYE154" s="383"/>
      <c r="JYF154" s="383"/>
      <c r="JYG154" s="383"/>
      <c r="JYH154" s="383"/>
      <c r="JYI154" s="383"/>
      <c r="JYJ154" s="383"/>
      <c r="JYK154" s="383"/>
      <c r="JYL154" s="383"/>
      <c r="JYM154" s="383"/>
      <c r="JYN154" s="383"/>
      <c r="JYO154" s="383"/>
      <c r="JYP154" s="383"/>
      <c r="JYQ154" s="383"/>
      <c r="JYR154" s="383"/>
      <c r="JYS154" s="383"/>
      <c r="JYT154" s="383"/>
      <c r="JYU154" s="383"/>
      <c r="JYV154" s="383"/>
      <c r="JYW154" s="383"/>
      <c r="JYX154" s="383"/>
      <c r="JYY154" s="383"/>
      <c r="JYZ154" s="383"/>
      <c r="JZA154" s="383"/>
      <c r="JZB154" s="383"/>
      <c r="JZC154" s="383"/>
      <c r="JZD154" s="383"/>
      <c r="JZE154" s="383"/>
      <c r="JZF154" s="383"/>
      <c r="JZG154" s="383"/>
      <c r="JZH154" s="383"/>
      <c r="JZI154" s="383"/>
      <c r="JZJ154" s="383"/>
      <c r="JZK154" s="383"/>
      <c r="JZL154" s="383"/>
      <c r="JZM154" s="383"/>
      <c r="JZN154" s="383"/>
      <c r="JZO154" s="383"/>
      <c r="JZP154" s="383"/>
      <c r="JZQ154" s="383"/>
      <c r="JZR154" s="383"/>
      <c r="JZS154" s="383"/>
      <c r="JZT154" s="383"/>
      <c r="JZU154" s="383"/>
      <c r="JZV154" s="383"/>
      <c r="JZW154" s="383"/>
      <c r="JZX154" s="383"/>
      <c r="JZY154" s="383"/>
      <c r="JZZ154" s="383"/>
      <c r="KAA154" s="383"/>
      <c r="KAB154" s="383"/>
      <c r="KAC154" s="383"/>
      <c r="KAD154" s="383"/>
      <c r="KAE154" s="383"/>
      <c r="KAF154" s="383"/>
      <c r="KAG154" s="383"/>
      <c r="KAH154" s="383"/>
      <c r="KAI154" s="383"/>
      <c r="KAJ154" s="383"/>
      <c r="KAK154" s="383"/>
      <c r="KAL154" s="383"/>
      <c r="KAM154" s="383"/>
      <c r="KAN154" s="383"/>
      <c r="KAO154" s="383"/>
      <c r="KAP154" s="383"/>
      <c r="KAQ154" s="383"/>
      <c r="KAR154" s="383"/>
      <c r="KAS154" s="383"/>
      <c r="KAT154" s="383"/>
      <c r="KAU154" s="383"/>
      <c r="KAV154" s="383"/>
      <c r="KAW154" s="383"/>
      <c r="KAX154" s="383"/>
      <c r="KAY154" s="383"/>
      <c r="KAZ154" s="383"/>
      <c r="KBA154" s="383"/>
      <c r="KBB154" s="383"/>
      <c r="KBC154" s="383"/>
      <c r="KBD154" s="383"/>
      <c r="KBE154" s="383"/>
      <c r="KBF154" s="383"/>
      <c r="KBG154" s="383"/>
      <c r="KBH154" s="383"/>
      <c r="KBI154" s="383"/>
      <c r="KBJ154" s="383"/>
      <c r="KBK154" s="383"/>
      <c r="KBL154" s="383"/>
      <c r="KBM154" s="383"/>
      <c r="KBN154" s="383"/>
      <c r="KBO154" s="383"/>
      <c r="KBP154" s="383"/>
      <c r="KBQ154" s="383"/>
      <c r="KBR154" s="383"/>
      <c r="KBS154" s="383"/>
      <c r="KBT154" s="383"/>
      <c r="KBU154" s="383"/>
      <c r="KBV154" s="383"/>
      <c r="KBW154" s="383"/>
      <c r="KBX154" s="383"/>
      <c r="KBY154" s="383"/>
      <c r="KBZ154" s="383"/>
      <c r="KCA154" s="383"/>
      <c r="KCB154" s="383"/>
      <c r="KCC154" s="383"/>
      <c r="KCD154" s="383"/>
      <c r="KCE154" s="383"/>
      <c r="KCF154" s="383"/>
      <c r="KCG154" s="383"/>
      <c r="KCH154" s="383"/>
      <c r="KCI154" s="383"/>
      <c r="KCJ154" s="383"/>
      <c r="KCK154" s="383"/>
      <c r="KCL154" s="383"/>
      <c r="KCM154" s="383"/>
      <c r="KCN154" s="383"/>
      <c r="KCO154" s="383"/>
      <c r="KCP154" s="383"/>
      <c r="KCQ154" s="383"/>
      <c r="KCR154" s="383"/>
      <c r="KCS154" s="383"/>
      <c r="KCT154" s="383"/>
      <c r="KCU154" s="383"/>
      <c r="KCV154" s="383"/>
      <c r="KCW154" s="383"/>
      <c r="KCX154" s="383"/>
      <c r="KCY154" s="383"/>
      <c r="KCZ154" s="383"/>
      <c r="KDA154" s="383"/>
      <c r="KDB154" s="383"/>
      <c r="KDC154" s="383"/>
      <c r="KDD154" s="383"/>
      <c r="KDE154" s="383"/>
      <c r="KDF154" s="383"/>
      <c r="KDG154" s="383"/>
      <c r="KDH154" s="383"/>
      <c r="KDI154" s="383"/>
      <c r="KDJ154" s="383"/>
      <c r="KDK154" s="383"/>
      <c r="KDL154" s="383"/>
      <c r="KDM154" s="383"/>
      <c r="KDN154" s="383"/>
      <c r="KDO154" s="383"/>
      <c r="KDP154" s="383"/>
      <c r="KDQ154" s="383"/>
      <c r="KDR154" s="383"/>
      <c r="KDS154" s="383"/>
      <c r="KDT154" s="383"/>
      <c r="KDU154" s="383"/>
      <c r="KDV154" s="383"/>
      <c r="KDW154" s="383"/>
      <c r="KDX154" s="383"/>
      <c r="KDY154" s="383"/>
      <c r="KDZ154" s="383"/>
      <c r="KEA154" s="383"/>
      <c r="KEB154" s="383"/>
      <c r="KEC154" s="383"/>
      <c r="KED154" s="383"/>
      <c r="KEE154" s="383"/>
      <c r="KEF154" s="383"/>
      <c r="KEG154" s="383"/>
      <c r="KEH154" s="383"/>
      <c r="KEI154" s="383"/>
      <c r="KEJ154" s="383"/>
      <c r="KEK154" s="383"/>
      <c r="KEL154" s="383"/>
      <c r="KEM154" s="383"/>
      <c r="KEN154" s="383"/>
      <c r="KEO154" s="383"/>
      <c r="KEP154" s="383"/>
      <c r="KEQ154" s="383"/>
      <c r="KER154" s="383"/>
      <c r="KES154" s="383"/>
      <c r="KET154" s="383"/>
      <c r="KEU154" s="383"/>
      <c r="KEV154" s="383"/>
      <c r="KEW154" s="383"/>
      <c r="KEX154" s="383"/>
      <c r="KEY154" s="383"/>
      <c r="KEZ154" s="383"/>
      <c r="KFA154" s="383"/>
      <c r="KFB154" s="383"/>
      <c r="KFC154" s="383"/>
      <c r="KFD154" s="383"/>
      <c r="KFE154" s="383"/>
      <c r="KFF154" s="383"/>
      <c r="KFG154" s="383"/>
      <c r="KFH154" s="383"/>
      <c r="KFI154" s="383"/>
      <c r="KFJ154" s="383"/>
      <c r="KFK154" s="383"/>
      <c r="KFL154" s="383"/>
      <c r="KFM154" s="383"/>
      <c r="KFN154" s="383"/>
      <c r="KFO154" s="383"/>
      <c r="KFP154" s="383"/>
      <c r="KFQ154" s="383"/>
      <c r="KFR154" s="383"/>
      <c r="KFS154" s="383"/>
      <c r="KFT154" s="383"/>
      <c r="KFU154" s="383"/>
      <c r="KFV154" s="383"/>
      <c r="KFW154" s="383"/>
      <c r="KFX154" s="383"/>
      <c r="KFY154" s="383"/>
      <c r="KFZ154" s="383"/>
      <c r="KGA154" s="383"/>
      <c r="KGB154" s="383"/>
      <c r="KGC154" s="383"/>
      <c r="KGD154" s="383"/>
      <c r="KGE154" s="383"/>
      <c r="KGF154" s="383"/>
      <c r="KGG154" s="383"/>
      <c r="KGH154" s="383"/>
      <c r="KGI154" s="383"/>
      <c r="KGJ154" s="383"/>
      <c r="KGK154" s="383"/>
      <c r="KGL154" s="383"/>
      <c r="KGM154" s="383"/>
      <c r="KGN154" s="383"/>
      <c r="KGO154" s="383"/>
      <c r="KGP154" s="383"/>
      <c r="KGQ154" s="383"/>
      <c r="KGR154" s="383"/>
      <c r="KGS154" s="383"/>
      <c r="KGT154" s="383"/>
      <c r="KGU154" s="383"/>
      <c r="KGV154" s="383"/>
      <c r="KGW154" s="383"/>
      <c r="KGX154" s="383"/>
      <c r="KGY154" s="383"/>
      <c r="KGZ154" s="383"/>
      <c r="KHA154" s="383"/>
      <c r="KHB154" s="383"/>
      <c r="KHC154" s="383"/>
      <c r="KHD154" s="383"/>
      <c r="KHE154" s="383"/>
      <c r="KHF154" s="383"/>
      <c r="KHG154" s="383"/>
      <c r="KHH154" s="383"/>
      <c r="KHI154" s="383"/>
      <c r="KHJ154" s="383"/>
      <c r="KHK154" s="383"/>
      <c r="KHL154" s="383"/>
      <c r="KHM154" s="383"/>
      <c r="KHN154" s="383"/>
      <c r="KHO154" s="383"/>
      <c r="KHP154" s="383"/>
      <c r="KHQ154" s="383"/>
      <c r="KHR154" s="383"/>
      <c r="KHS154" s="383"/>
      <c r="KHT154" s="383"/>
      <c r="KHU154" s="383"/>
      <c r="KHV154" s="383"/>
      <c r="KHW154" s="383"/>
      <c r="KHX154" s="383"/>
      <c r="KHY154" s="383"/>
      <c r="KHZ154" s="383"/>
      <c r="KIA154" s="383"/>
      <c r="KIB154" s="383"/>
      <c r="KIC154" s="383"/>
      <c r="KID154" s="383"/>
      <c r="KIE154" s="383"/>
      <c r="KIF154" s="383"/>
      <c r="KIG154" s="383"/>
      <c r="KIH154" s="383"/>
      <c r="KII154" s="383"/>
      <c r="KIJ154" s="383"/>
      <c r="KIK154" s="383"/>
      <c r="KIL154" s="383"/>
      <c r="KIM154" s="383"/>
      <c r="KIN154" s="383"/>
      <c r="KIO154" s="383"/>
      <c r="KIP154" s="383"/>
      <c r="KIQ154" s="383"/>
      <c r="KIR154" s="383"/>
      <c r="KIS154" s="383"/>
      <c r="KIT154" s="383"/>
      <c r="KIU154" s="383"/>
      <c r="KIV154" s="383"/>
      <c r="KIW154" s="383"/>
      <c r="KIX154" s="383"/>
      <c r="KIY154" s="383"/>
      <c r="KIZ154" s="383"/>
      <c r="KJA154" s="383"/>
      <c r="KJB154" s="383"/>
      <c r="KJC154" s="383"/>
      <c r="KJD154" s="383"/>
      <c r="KJE154" s="383"/>
      <c r="KJF154" s="383"/>
      <c r="KJG154" s="383"/>
      <c r="KJH154" s="383"/>
      <c r="KJI154" s="383"/>
      <c r="KJJ154" s="383"/>
      <c r="KJK154" s="383"/>
      <c r="KJL154" s="383"/>
      <c r="KJM154" s="383"/>
      <c r="KJN154" s="383"/>
      <c r="KJO154" s="383"/>
      <c r="KJP154" s="383"/>
      <c r="KJQ154" s="383"/>
      <c r="KJR154" s="383"/>
      <c r="KJS154" s="383"/>
      <c r="KJT154" s="383"/>
      <c r="KJU154" s="383"/>
      <c r="KJV154" s="383"/>
      <c r="KJW154" s="383"/>
      <c r="KJX154" s="383"/>
      <c r="KJY154" s="383"/>
      <c r="KJZ154" s="383"/>
      <c r="KKA154" s="383"/>
      <c r="KKB154" s="383"/>
      <c r="KKC154" s="383"/>
      <c r="KKD154" s="383"/>
      <c r="KKE154" s="383"/>
      <c r="KKF154" s="383"/>
      <c r="KKG154" s="383"/>
      <c r="KKH154" s="383"/>
      <c r="KKI154" s="383"/>
      <c r="KKJ154" s="383"/>
      <c r="KKK154" s="383"/>
      <c r="KKL154" s="383"/>
      <c r="KKM154" s="383"/>
      <c r="KKN154" s="383"/>
      <c r="KKO154" s="383"/>
      <c r="KKP154" s="383"/>
      <c r="KKQ154" s="383"/>
      <c r="KKR154" s="383"/>
      <c r="KKS154" s="383"/>
      <c r="KKT154" s="383"/>
      <c r="KKU154" s="383"/>
      <c r="KKV154" s="383"/>
      <c r="KKW154" s="383"/>
      <c r="KKX154" s="383"/>
      <c r="KKY154" s="383"/>
      <c r="KKZ154" s="383"/>
      <c r="KLA154" s="383"/>
      <c r="KLB154" s="383"/>
      <c r="KLC154" s="383"/>
      <c r="KLD154" s="383"/>
      <c r="KLE154" s="383"/>
      <c r="KLF154" s="383"/>
      <c r="KLG154" s="383"/>
      <c r="KLH154" s="383"/>
      <c r="KLI154" s="383"/>
      <c r="KLJ154" s="383"/>
      <c r="KLK154" s="383"/>
      <c r="KLL154" s="383"/>
      <c r="KLM154" s="383"/>
      <c r="KLN154" s="383"/>
      <c r="KLO154" s="383"/>
      <c r="KLP154" s="383"/>
      <c r="KLQ154" s="383"/>
      <c r="KLR154" s="383"/>
      <c r="KLS154" s="383"/>
      <c r="KLT154" s="383"/>
      <c r="KLU154" s="383"/>
      <c r="KLV154" s="383"/>
      <c r="KLW154" s="383"/>
      <c r="KLX154" s="383"/>
      <c r="KLY154" s="383"/>
      <c r="KLZ154" s="383"/>
      <c r="KMA154" s="383"/>
      <c r="KMB154" s="383"/>
      <c r="KMC154" s="383"/>
      <c r="KMD154" s="383"/>
      <c r="KME154" s="383"/>
      <c r="KMF154" s="383"/>
      <c r="KMG154" s="383"/>
      <c r="KMH154" s="383"/>
      <c r="KMI154" s="383"/>
      <c r="KMJ154" s="383"/>
      <c r="KMK154" s="383"/>
      <c r="KML154" s="383"/>
      <c r="KMM154" s="383"/>
      <c r="KMN154" s="383"/>
      <c r="KMO154" s="383"/>
      <c r="KMP154" s="383"/>
      <c r="KMQ154" s="383"/>
      <c r="KMR154" s="383"/>
      <c r="KMS154" s="383"/>
      <c r="KMT154" s="383"/>
      <c r="KMU154" s="383"/>
      <c r="KMV154" s="383"/>
      <c r="KMW154" s="383"/>
      <c r="KMX154" s="383"/>
      <c r="KMY154" s="383"/>
      <c r="KMZ154" s="383"/>
      <c r="KNA154" s="383"/>
      <c r="KNB154" s="383"/>
      <c r="KNC154" s="383"/>
      <c r="KND154" s="383"/>
      <c r="KNE154" s="383"/>
      <c r="KNF154" s="383"/>
      <c r="KNG154" s="383"/>
      <c r="KNH154" s="383"/>
      <c r="KNI154" s="383"/>
      <c r="KNJ154" s="383"/>
      <c r="KNK154" s="383"/>
      <c r="KNL154" s="383"/>
      <c r="KNM154" s="383"/>
      <c r="KNN154" s="383"/>
      <c r="KNO154" s="383"/>
      <c r="KNP154" s="383"/>
      <c r="KNQ154" s="383"/>
      <c r="KNR154" s="383"/>
      <c r="KNS154" s="383"/>
      <c r="KNT154" s="383"/>
      <c r="KNU154" s="383"/>
      <c r="KNV154" s="383"/>
      <c r="KNW154" s="383"/>
      <c r="KNX154" s="383"/>
      <c r="KNY154" s="383"/>
      <c r="KNZ154" s="383"/>
      <c r="KOA154" s="383"/>
      <c r="KOB154" s="383"/>
      <c r="KOC154" s="383"/>
      <c r="KOD154" s="383"/>
      <c r="KOE154" s="383"/>
      <c r="KOF154" s="383"/>
      <c r="KOG154" s="383"/>
      <c r="KOH154" s="383"/>
      <c r="KOI154" s="383"/>
      <c r="KOJ154" s="383"/>
      <c r="KOK154" s="383"/>
      <c r="KOL154" s="383"/>
      <c r="KOM154" s="383"/>
      <c r="KON154" s="383"/>
      <c r="KOO154" s="383"/>
      <c r="KOP154" s="383"/>
      <c r="KOQ154" s="383"/>
      <c r="KOR154" s="383"/>
      <c r="KOS154" s="383"/>
      <c r="KOT154" s="383"/>
      <c r="KOU154" s="383"/>
      <c r="KOV154" s="383"/>
      <c r="KOW154" s="383"/>
      <c r="KOX154" s="383"/>
      <c r="KOY154" s="383"/>
      <c r="KOZ154" s="383"/>
      <c r="KPA154" s="383"/>
      <c r="KPB154" s="383"/>
      <c r="KPC154" s="383"/>
      <c r="KPD154" s="383"/>
      <c r="KPE154" s="383"/>
      <c r="KPF154" s="383"/>
      <c r="KPG154" s="383"/>
      <c r="KPH154" s="383"/>
      <c r="KPI154" s="383"/>
      <c r="KPJ154" s="383"/>
      <c r="KPK154" s="383"/>
      <c r="KPL154" s="383"/>
      <c r="KPM154" s="383"/>
      <c r="KPN154" s="383"/>
      <c r="KPO154" s="383"/>
      <c r="KPP154" s="383"/>
      <c r="KPQ154" s="383"/>
      <c r="KPR154" s="383"/>
      <c r="KPS154" s="383"/>
      <c r="KPT154" s="383"/>
      <c r="KPU154" s="383"/>
      <c r="KPV154" s="383"/>
      <c r="KPW154" s="383"/>
      <c r="KPX154" s="383"/>
      <c r="KPY154" s="383"/>
      <c r="KPZ154" s="383"/>
      <c r="KQA154" s="383"/>
      <c r="KQB154" s="383"/>
      <c r="KQC154" s="383"/>
      <c r="KQD154" s="383"/>
      <c r="KQE154" s="383"/>
      <c r="KQF154" s="383"/>
      <c r="KQG154" s="383"/>
      <c r="KQH154" s="383"/>
      <c r="KQI154" s="383"/>
      <c r="KQJ154" s="383"/>
      <c r="KQK154" s="383"/>
      <c r="KQL154" s="383"/>
      <c r="KQM154" s="383"/>
      <c r="KQN154" s="383"/>
      <c r="KQO154" s="383"/>
      <c r="KQP154" s="383"/>
      <c r="KQQ154" s="383"/>
      <c r="KQR154" s="383"/>
      <c r="KQS154" s="383"/>
      <c r="KQT154" s="383"/>
      <c r="KQU154" s="383"/>
      <c r="KQV154" s="383"/>
      <c r="KQW154" s="383"/>
      <c r="KQX154" s="383"/>
      <c r="KQY154" s="383"/>
      <c r="KQZ154" s="383"/>
      <c r="KRA154" s="383"/>
      <c r="KRB154" s="383"/>
      <c r="KRC154" s="383"/>
      <c r="KRD154" s="383"/>
      <c r="KRE154" s="383"/>
      <c r="KRF154" s="383"/>
      <c r="KRG154" s="383"/>
      <c r="KRH154" s="383"/>
      <c r="KRI154" s="383"/>
      <c r="KRJ154" s="383"/>
      <c r="KRK154" s="383"/>
      <c r="KRL154" s="383"/>
      <c r="KRM154" s="383"/>
      <c r="KRN154" s="383"/>
      <c r="KRO154" s="383"/>
      <c r="KRP154" s="383"/>
      <c r="KRQ154" s="383"/>
      <c r="KRR154" s="383"/>
      <c r="KRS154" s="383"/>
      <c r="KRT154" s="383"/>
      <c r="KRU154" s="383"/>
      <c r="KRV154" s="383"/>
      <c r="KRW154" s="383"/>
      <c r="KRX154" s="383"/>
      <c r="KRY154" s="383"/>
      <c r="KRZ154" s="383"/>
      <c r="KSA154" s="383"/>
      <c r="KSB154" s="383"/>
      <c r="KSC154" s="383"/>
      <c r="KSD154" s="383"/>
      <c r="KSE154" s="383"/>
      <c r="KSF154" s="383"/>
      <c r="KSG154" s="383"/>
      <c r="KSH154" s="383"/>
      <c r="KSI154" s="383"/>
      <c r="KSJ154" s="383"/>
      <c r="KSK154" s="383"/>
      <c r="KSL154" s="383"/>
      <c r="KSM154" s="383"/>
      <c r="KSN154" s="383"/>
      <c r="KSO154" s="383"/>
      <c r="KSP154" s="383"/>
      <c r="KSQ154" s="383"/>
      <c r="KSR154" s="383"/>
      <c r="KSS154" s="383"/>
      <c r="KST154" s="383"/>
      <c r="KSU154" s="383"/>
      <c r="KSV154" s="383"/>
      <c r="KSW154" s="383"/>
      <c r="KSX154" s="383"/>
      <c r="KSY154" s="383"/>
      <c r="KSZ154" s="383"/>
      <c r="KTA154" s="383"/>
      <c r="KTB154" s="383"/>
      <c r="KTC154" s="383"/>
      <c r="KTD154" s="383"/>
      <c r="KTE154" s="383"/>
      <c r="KTF154" s="383"/>
      <c r="KTG154" s="383"/>
      <c r="KTH154" s="383"/>
      <c r="KTI154" s="383"/>
      <c r="KTJ154" s="383"/>
      <c r="KTK154" s="383"/>
      <c r="KTL154" s="383"/>
      <c r="KTM154" s="383"/>
      <c r="KTN154" s="383"/>
      <c r="KTO154" s="383"/>
      <c r="KTP154" s="383"/>
      <c r="KTQ154" s="383"/>
      <c r="KTR154" s="383"/>
      <c r="KTS154" s="383"/>
      <c r="KTT154" s="383"/>
      <c r="KTU154" s="383"/>
      <c r="KTV154" s="383"/>
      <c r="KTW154" s="383"/>
      <c r="KTX154" s="383"/>
      <c r="KTY154" s="383"/>
      <c r="KTZ154" s="383"/>
      <c r="KUA154" s="383"/>
      <c r="KUB154" s="383"/>
      <c r="KUC154" s="383"/>
      <c r="KUD154" s="383"/>
      <c r="KUE154" s="383"/>
      <c r="KUF154" s="383"/>
      <c r="KUG154" s="383"/>
      <c r="KUH154" s="383"/>
      <c r="KUI154" s="383"/>
      <c r="KUJ154" s="383"/>
      <c r="KUK154" s="383"/>
      <c r="KUL154" s="383"/>
      <c r="KUM154" s="383"/>
      <c r="KUN154" s="383"/>
      <c r="KUO154" s="383"/>
      <c r="KUP154" s="383"/>
      <c r="KUQ154" s="383"/>
      <c r="KUR154" s="383"/>
      <c r="KUS154" s="383"/>
      <c r="KUT154" s="383"/>
      <c r="KUU154" s="383"/>
      <c r="KUV154" s="383"/>
      <c r="KUW154" s="383"/>
      <c r="KUX154" s="383"/>
      <c r="KUY154" s="383"/>
      <c r="KUZ154" s="383"/>
      <c r="KVA154" s="383"/>
      <c r="KVB154" s="383"/>
      <c r="KVC154" s="383"/>
      <c r="KVD154" s="383"/>
      <c r="KVE154" s="383"/>
      <c r="KVF154" s="383"/>
      <c r="KVG154" s="383"/>
      <c r="KVH154" s="383"/>
      <c r="KVI154" s="383"/>
      <c r="KVJ154" s="383"/>
      <c r="KVK154" s="383"/>
      <c r="KVL154" s="383"/>
      <c r="KVM154" s="383"/>
      <c r="KVN154" s="383"/>
      <c r="KVO154" s="383"/>
      <c r="KVP154" s="383"/>
      <c r="KVQ154" s="383"/>
      <c r="KVR154" s="383"/>
      <c r="KVS154" s="383"/>
      <c r="KVT154" s="383"/>
      <c r="KVU154" s="383"/>
      <c r="KVV154" s="383"/>
      <c r="KVW154" s="383"/>
      <c r="KVX154" s="383"/>
      <c r="KVY154" s="383"/>
      <c r="KVZ154" s="383"/>
      <c r="KWA154" s="383"/>
      <c r="KWB154" s="383"/>
      <c r="KWC154" s="383"/>
      <c r="KWD154" s="383"/>
      <c r="KWE154" s="383"/>
      <c r="KWF154" s="383"/>
      <c r="KWG154" s="383"/>
      <c r="KWH154" s="383"/>
      <c r="KWI154" s="383"/>
      <c r="KWJ154" s="383"/>
      <c r="KWK154" s="383"/>
      <c r="KWL154" s="383"/>
      <c r="KWM154" s="383"/>
      <c r="KWN154" s="383"/>
      <c r="KWO154" s="383"/>
      <c r="KWP154" s="383"/>
      <c r="KWQ154" s="383"/>
      <c r="KWR154" s="383"/>
      <c r="KWS154" s="383"/>
      <c r="KWT154" s="383"/>
      <c r="KWU154" s="383"/>
      <c r="KWV154" s="383"/>
      <c r="KWW154" s="383"/>
      <c r="KWX154" s="383"/>
      <c r="KWY154" s="383"/>
      <c r="KWZ154" s="383"/>
      <c r="KXA154" s="383"/>
      <c r="KXB154" s="383"/>
      <c r="KXC154" s="383"/>
      <c r="KXD154" s="383"/>
      <c r="KXE154" s="383"/>
      <c r="KXF154" s="383"/>
      <c r="KXG154" s="383"/>
      <c r="KXH154" s="383"/>
      <c r="KXI154" s="383"/>
      <c r="KXJ154" s="383"/>
      <c r="KXK154" s="383"/>
      <c r="KXL154" s="383"/>
      <c r="KXM154" s="383"/>
      <c r="KXN154" s="383"/>
      <c r="KXO154" s="383"/>
      <c r="KXP154" s="383"/>
      <c r="KXQ154" s="383"/>
      <c r="KXR154" s="383"/>
      <c r="KXS154" s="383"/>
      <c r="KXT154" s="383"/>
      <c r="KXU154" s="383"/>
      <c r="KXV154" s="383"/>
      <c r="KXW154" s="383"/>
      <c r="KXX154" s="383"/>
      <c r="KXY154" s="383"/>
      <c r="KXZ154" s="383"/>
      <c r="KYA154" s="383"/>
      <c r="KYB154" s="383"/>
      <c r="KYC154" s="383"/>
      <c r="KYD154" s="383"/>
      <c r="KYE154" s="383"/>
      <c r="KYF154" s="383"/>
      <c r="KYG154" s="383"/>
      <c r="KYH154" s="383"/>
      <c r="KYI154" s="383"/>
      <c r="KYJ154" s="383"/>
      <c r="KYK154" s="383"/>
      <c r="KYL154" s="383"/>
      <c r="KYM154" s="383"/>
      <c r="KYN154" s="383"/>
      <c r="KYO154" s="383"/>
      <c r="KYP154" s="383"/>
      <c r="KYQ154" s="383"/>
      <c r="KYR154" s="383"/>
      <c r="KYS154" s="383"/>
      <c r="KYT154" s="383"/>
      <c r="KYU154" s="383"/>
      <c r="KYV154" s="383"/>
      <c r="KYW154" s="383"/>
      <c r="KYX154" s="383"/>
      <c r="KYY154" s="383"/>
      <c r="KYZ154" s="383"/>
      <c r="KZA154" s="383"/>
      <c r="KZB154" s="383"/>
      <c r="KZC154" s="383"/>
      <c r="KZD154" s="383"/>
      <c r="KZE154" s="383"/>
      <c r="KZF154" s="383"/>
      <c r="KZG154" s="383"/>
      <c r="KZH154" s="383"/>
      <c r="KZI154" s="383"/>
      <c r="KZJ154" s="383"/>
      <c r="KZK154" s="383"/>
      <c r="KZL154" s="383"/>
      <c r="KZM154" s="383"/>
      <c r="KZN154" s="383"/>
      <c r="KZO154" s="383"/>
      <c r="KZP154" s="383"/>
      <c r="KZQ154" s="383"/>
      <c r="KZR154" s="383"/>
      <c r="KZS154" s="383"/>
      <c r="KZT154" s="383"/>
      <c r="KZU154" s="383"/>
      <c r="KZV154" s="383"/>
      <c r="KZW154" s="383"/>
      <c r="KZX154" s="383"/>
      <c r="KZY154" s="383"/>
      <c r="KZZ154" s="383"/>
      <c r="LAA154" s="383"/>
      <c r="LAB154" s="383"/>
      <c r="LAC154" s="383"/>
      <c r="LAD154" s="383"/>
      <c r="LAE154" s="383"/>
      <c r="LAF154" s="383"/>
      <c r="LAG154" s="383"/>
      <c r="LAH154" s="383"/>
      <c r="LAI154" s="383"/>
      <c r="LAJ154" s="383"/>
      <c r="LAK154" s="383"/>
      <c r="LAL154" s="383"/>
      <c r="LAM154" s="383"/>
      <c r="LAN154" s="383"/>
      <c r="LAO154" s="383"/>
      <c r="LAP154" s="383"/>
      <c r="LAQ154" s="383"/>
      <c r="LAR154" s="383"/>
      <c r="LAS154" s="383"/>
      <c r="LAT154" s="383"/>
      <c r="LAU154" s="383"/>
      <c r="LAV154" s="383"/>
      <c r="LAW154" s="383"/>
      <c r="LAX154" s="383"/>
      <c r="LAY154" s="383"/>
      <c r="LAZ154" s="383"/>
      <c r="LBA154" s="383"/>
      <c r="LBB154" s="383"/>
      <c r="LBC154" s="383"/>
      <c r="LBD154" s="383"/>
      <c r="LBE154" s="383"/>
      <c r="LBF154" s="383"/>
      <c r="LBG154" s="383"/>
      <c r="LBH154" s="383"/>
      <c r="LBI154" s="383"/>
      <c r="LBJ154" s="383"/>
      <c r="LBK154" s="383"/>
      <c r="LBL154" s="383"/>
      <c r="LBM154" s="383"/>
      <c r="LBN154" s="383"/>
      <c r="LBO154" s="383"/>
      <c r="LBP154" s="383"/>
      <c r="LBQ154" s="383"/>
      <c r="LBR154" s="383"/>
      <c r="LBS154" s="383"/>
      <c r="LBT154" s="383"/>
      <c r="LBU154" s="383"/>
      <c r="LBV154" s="383"/>
      <c r="LBW154" s="383"/>
      <c r="LBX154" s="383"/>
      <c r="LBY154" s="383"/>
      <c r="LBZ154" s="383"/>
      <c r="LCA154" s="383"/>
      <c r="LCB154" s="383"/>
      <c r="LCC154" s="383"/>
      <c r="LCD154" s="383"/>
      <c r="LCE154" s="383"/>
      <c r="LCF154" s="383"/>
      <c r="LCG154" s="383"/>
      <c r="LCH154" s="383"/>
      <c r="LCI154" s="383"/>
      <c r="LCJ154" s="383"/>
      <c r="LCK154" s="383"/>
      <c r="LCL154" s="383"/>
      <c r="LCM154" s="383"/>
      <c r="LCN154" s="383"/>
      <c r="LCO154" s="383"/>
      <c r="LCP154" s="383"/>
      <c r="LCQ154" s="383"/>
      <c r="LCR154" s="383"/>
      <c r="LCS154" s="383"/>
      <c r="LCT154" s="383"/>
      <c r="LCU154" s="383"/>
      <c r="LCV154" s="383"/>
      <c r="LCW154" s="383"/>
      <c r="LCX154" s="383"/>
      <c r="LCY154" s="383"/>
      <c r="LCZ154" s="383"/>
      <c r="LDA154" s="383"/>
      <c r="LDB154" s="383"/>
      <c r="LDC154" s="383"/>
      <c r="LDD154" s="383"/>
      <c r="LDE154" s="383"/>
      <c r="LDF154" s="383"/>
      <c r="LDG154" s="383"/>
      <c r="LDH154" s="383"/>
      <c r="LDI154" s="383"/>
      <c r="LDJ154" s="383"/>
      <c r="LDK154" s="383"/>
      <c r="LDL154" s="383"/>
      <c r="LDM154" s="383"/>
      <c r="LDN154" s="383"/>
      <c r="LDO154" s="383"/>
      <c r="LDP154" s="383"/>
      <c r="LDQ154" s="383"/>
      <c r="LDR154" s="383"/>
      <c r="LDS154" s="383"/>
      <c r="LDT154" s="383"/>
      <c r="LDU154" s="383"/>
      <c r="LDV154" s="383"/>
      <c r="LDW154" s="383"/>
      <c r="LDX154" s="383"/>
      <c r="LDY154" s="383"/>
      <c r="LDZ154" s="383"/>
      <c r="LEA154" s="383"/>
      <c r="LEB154" s="383"/>
      <c r="LEC154" s="383"/>
      <c r="LED154" s="383"/>
      <c r="LEE154" s="383"/>
      <c r="LEF154" s="383"/>
      <c r="LEG154" s="383"/>
      <c r="LEH154" s="383"/>
      <c r="LEI154" s="383"/>
      <c r="LEJ154" s="383"/>
      <c r="LEK154" s="383"/>
      <c r="LEL154" s="383"/>
      <c r="LEM154" s="383"/>
      <c r="LEN154" s="383"/>
      <c r="LEO154" s="383"/>
      <c r="LEP154" s="383"/>
      <c r="LEQ154" s="383"/>
      <c r="LER154" s="383"/>
      <c r="LES154" s="383"/>
      <c r="LET154" s="383"/>
      <c r="LEU154" s="383"/>
      <c r="LEV154" s="383"/>
      <c r="LEW154" s="383"/>
      <c r="LEX154" s="383"/>
      <c r="LEY154" s="383"/>
      <c r="LEZ154" s="383"/>
      <c r="LFA154" s="383"/>
      <c r="LFB154" s="383"/>
      <c r="LFC154" s="383"/>
      <c r="LFD154" s="383"/>
      <c r="LFE154" s="383"/>
      <c r="LFF154" s="383"/>
      <c r="LFG154" s="383"/>
      <c r="LFH154" s="383"/>
      <c r="LFI154" s="383"/>
      <c r="LFJ154" s="383"/>
      <c r="LFK154" s="383"/>
      <c r="LFL154" s="383"/>
      <c r="LFM154" s="383"/>
      <c r="LFN154" s="383"/>
      <c r="LFO154" s="383"/>
      <c r="LFP154" s="383"/>
      <c r="LFQ154" s="383"/>
      <c r="LFR154" s="383"/>
      <c r="LFS154" s="383"/>
      <c r="LFT154" s="383"/>
      <c r="LFU154" s="383"/>
      <c r="LFV154" s="383"/>
      <c r="LFW154" s="383"/>
      <c r="LFX154" s="383"/>
      <c r="LFY154" s="383"/>
      <c r="LFZ154" s="383"/>
      <c r="LGA154" s="383"/>
      <c r="LGB154" s="383"/>
      <c r="LGC154" s="383"/>
      <c r="LGD154" s="383"/>
      <c r="LGE154" s="383"/>
      <c r="LGF154" s="383"/>
      <c r="LGG154" s="383"/>
      <c r="LGH154" s="383"/>
      <c r="LGI154" s="383"/>
      <c r="LGJ154" s="383"/>
      <c r="LGK154" s="383"/>
      <c r="LGL154" s="383"/>
      <c r="LGM154" s="383"/>
      <c r="LGN154" s="383"/>
      <c r="LGO154" s="383"/>
      <c r="LGP154" s="383"/>
      <c r="LGQ154" s="383"/>
      <c r="LGR154" s="383"/>
      <c r="LGS154" s="383"/>
      <c r="LGT154" s="383"/>
      <c r="LGU154" s="383"/>
      <c r="LGV154" s="383"/>
      <c r="LGW154" s="383"/>
      <c r="LGX154" s="383"/>
      <c r="LGY154" s="383"/>
      <c r="LGZ154" s="383"/>
      <c r="LHA154" s="383"/>
      <c r="LHB154" s="383"/>
      <c r="LHC154" s="383"/>
      <c r="LHD154" s="383"/>
      <c r="LHE154" s="383"/>
      <c r="LHF154" s="383"/>
      <c r="LHG154" s="383"/>
      <c r="LHH154" s="383"/>
      <c r="LHI154" s="383"/>
      <c r="LHJ154" s="383"/>
      <c r="LHK154" s="383"/>
      <c r="LHL154" s="383"/>
      <c r="LHM154" s="383"/>
      <c r="LHN154" s="383"/>
      <c r="LHO154" s="383"/>
      <c r="LHP154" s="383"/>
      <c r="LHQ154" s="383"/>
      <c r="LHR154" s="383"/>
      <c r="LHS154" s="383"/>
      <c r="LHT154" s="383"/>
      <c r="LHU154" s="383"/>
      <c r="LHV154" s="383"/>
      <c r="LHW154" s="383"/>
      <c r="LHX154" s="383"/>
      <c r="LHY154" s="383"/>
      <c r="LHZ154" s="383"/>
      <c r="LIA154" s="383"/>
      <c r="LIB154" s="383"/>
      <c r="LIC154" s="383"/>
      <c r="LID154" s="383"/>
      <c r="LIE154" s="383"/>
      <c r="LIF154" s="383"/>
      <c r="LIG154" s="383"/>
      <c r="LIH154" s="383"/>
      <c r="LII154" s="383"/>
      <c r="LIJ154" s="383"/>
      <c r="LIK154" s="383"/>
      <c r="LIL154" s="383"/>
      <c r="LIM154" s="383"/>
      <c r="LIN154" s="383"/>
      <c r="LIO154" s="383"/>
      <c r="LIP154" s="383"/>
      <c r="LIQ154" s="383"/>
      <c r="LIR154" s="383"/>
      <c r="LIS154" s="383"/>
      <c r="LIT154" s="383"/>
      <c r="LIU154" s="383"/>
      <c r="LIV154" s="383"/>
      <c r="LIW154" s="383"/>
      <c r="LIX154" s="383"/>
      <c r="LIY154" s="383"/>
      <c r="LIZ154" s="383"/>
      <c r="LJA154" s="383"/>
      <c r="LJB154" s="383"/>
      <c r="LJC154" s="383"/>
      <c r="LJD154" s="383"/>
      <c r="LJE154" s="383"/>
      <c r="LJF154" s="383"/>
      <c r="LJG154" s="383"/>
      <c r="LJH154" s="383"/>
      <c r="LJI154" s="383"/>
      <c r="LJJ154" s="383"/>
      <c r="LJK154" s="383"/>
      <c r="LJL154" s="383"/>
      <c r="LJM154" s="383"/>
      <c r="LJN154" s="383"/>
      <c r="LJO154" s="383"/>
      <c r="LJP154" s="383"/>
      <c r="LJQ154" s="383"/>
      <c r="LJR154" s="383"/>
      <c r="LJS154" s="383"/>
      <c r="LJT154" s="383"/>
      <c r="LJU154" s="383"/>
      <c r="LJV154" s="383"/>
      <c r="LJW154" s="383"/>
      <c r="LJX154" s="383"/>
      <c r="LJY154" s="383"/>
      <c r="LJZ154" s="383"/>
      <c r="LKA154" s="383"/>
      <c r="LKB154" s="383"/>
      <c r="LKC154" s="383"/>
      <c r="LKD154" s="383"/>
      <c r="LKE154" s="383"/>
      <c r="LKF154" s="383"/>
      <c r="LKG154" s="383"/>
      <c r="LKH154" s="383"/>
      <c r="LKI154" s="383"/>
      <c r="LKJ154" s="383"/>
      <c r="LKK154" s="383"/>
      <c r="LKL154" s="383"/>
      <c r="LKM154" s="383"/>
      <c r="LKN154" s="383"/>
      <c r="LKO154" s="383"/>
      <c r="LKP154" s="383"/>
      <c r="LKQ154" s="383"/>
      <c r="LKR154" s="383"/>
      <c r="LKS154" s="383"/>
      <c r="LKT154" s="383"/>
      <c r="LKU154" s="383"/>
      <c r="LKV154" s="383"/>
      <c r="LKW154" s="383"/>
      <c r="LKX154" s="383"/>
      <c r="LKY154" s="383"/>
      <c r="LKZ154" s="383"/>
      <c r="LLA154" s="383"/>
      <c r="LLB154" s="383"/>
      <c r="LLC154" s="383"/>
      <c r="LLD154" s="383"/>
      <c r="LLE154" s="383"/>
      <c r="LLF154" s="383"/>
      <c r="LLG154" s="383"/>
      <c r="LLH154" s="383"/>
      <c r="LLI154" s="383"/>
      <c r="LLJ154" s="383"/>
      <c r="LLK154" s="383"/>
      <c r="LLL154" s="383"/>
      <c r="LLM154" s="383"/>
      <c r="LLN154" s="383"/>
      <c r="LLO154" s="383"/>
      <c r="LLP154" s="383"/>
      <c r="LLQ154" s="383"/>
      <c r="LLR154" s="383"/>
      <c r="LLS154" s="383"/>
      <c r="LLT154" s="383"/>
      <c r="LLU154" s="383"/>
      <c r="LLV154" s="383"/>
      <c r="LLW154" s="383"/>
      <c r="LLX154" s="383"/>
      <c r="LLY154" s="383"/>
      <c r="LLZ154" s="383"/>
      <c r="LMA154" s="383"/>
      <c r="LMB154" s="383"/>
      <c r="LMC154" s="383"/>
      <c r="LMD154" s="383"/>
      <c r="LME154" s="383"/>
      <c r="LMF154" s="383"/>
      <c r="LMG154" s="383"/>
      <c r="LMH154" s="383"/>
      <c r="LMI154" s="383"/>
      <c r="LMJ154" s="383"/>
      <c r="LMK154" s="383"/>
      <c r="LML154" s="383"/>
      <c r="LMM154" s="383"/>
      <c r="LMN154" s="383"/>
      <c r="LMO154" s="383"/>
      <c r="LMP154" s="383"/>
      <c r="LMQ154" s="383"/>
      <c r="LMR154" s="383"/>
      <c r="LMS154" s="383"/>
      <c r="LMT154" s="383"/>
      <c r="LMU154" s="383"/>
      <c r="LMV154" s="383"/>
      <c r="LMW154" s="383"/>
      <c r="LMX154" s="383"/>
      <c r="LMY154" s="383"/>
      <c r="LMZ154" s="383"/>
      <c r="LNA154" s="383"/>
      <c r="LNB154" s="383"/>
      <c r="LNC154" s="383"/>
      <c r="LND154" s="383"/>
      <c r="LNE154" s="383"/>
      <c r="LNF154" s="383"/>
      <c r="LNG154" s="383"/>
      <c r="LNH154" s="383"/>
      <c r="LNI154" s="383"/>
      <c r="LNJ154" s="383"/>
      <c r="LNK154" s="383"/>
      <c r="LNL154" s="383"/>
      <c r="LNM154" s="383"/>
      <c r="LNN154" s="383"/>
      <c r="LNO154" s="383"/>
      <c r="LNP154" s="383"/>
      <c r="LNQ154" s="383"/>
      <c r="LNR154" s="383"/>
      <c r="LNS154" s="383"/>
      <c r="LNT154" s="383"/>
      <c r="LNU154" s="383"/>
      <c r="LNV154" s="383"/>
      <c r="LNW154" s="383"/>
      <c r="LNX154" s="383"/>
      <c r="LNY154" s="383"/>
      <c r="LNZ154" s="383"/>
      <c r="LOA154" s="383"/>
      <c r="LOB154" s="383"/>
      <c r="LOC154" s="383"/>
      <c r="LOD154" s="383"/>
      <c r="LOE154" s="383"/>
      <c r="LOF154" s="383"/>
      <c r="LOG154" s="383"/>
      <c r="LOH154" s="383"/>
      <c r="LOI154" s="383"/>
      <c r="LOJ154" s="383"/>
      <c r="LOK154" s="383"/>
      <c r="LOL154" s="383"/>
      <c r="LOM154" s="383"/>
      <c r="LON154" s="383"/>
      <c r="LOO154" s="383"/>
      <c r="LOP154" s="383"/>
      <c r="LOQ154" s="383"/>
      <c r="LOR154" s="383"/>
      <c r="LOS154" s="383"/>
      <c r="LOT154" s="383"/>
      <c r="LOU154" s="383"/>
      <c r="LOV154" s="383"/>
      <c r="LOW154" s="383"/>
      <c r="LOX154" s="383"/>
      <c r="LOY154" s="383"/>
      <c r="LOZ154" s="383"/>
      <c r="LPA154" s="383"/>
      <c r="LPB154" s="383"/>
      <c r="LPC154" s="383"/>
      <c r="LPD154" s="383"/>
      <c r="LPE154" s="383"/>
      <c r="LPF154" s="383"/>
      <c r="LPG154" s="383"/>
      <c r="LPH154" s="383"/>
      <c r="LPI154" s="383"/>
      <c r="LPJ154" s="383"/>
      <c r="LPK154" s="383"/>
      <c r="LPL154" s="383"/>
      <c r="LPM154" s="383"/>
      <c r="LPN154" s="383"/>
      <c r="LPO154" s="383"/>
      <c r="LPP154" s="383"/>
      <c r="LPQ154" s="383"/>
      <c r="LPR154" s="383"/>
      <c r="LPS154" s="383"/>
      <c r="LPT154" s="383"/>
      <c r="LPU154" s="383"/>
      <c r="LPV154" s="383"/>
      <c r="LPW154" s="383"/>
      <c r="LPX154" s="383"/>
      <c r="LPY154" s="383"/>
      <c r="LPZ154" s="383"/>
      <c r="LQA154" s="383"/>
      <c r="LQB154" s="383"/>
      <c r="LQC154" s="383"/>
      <c r="LQD154" s="383"/>
      <c r="LQE154" s="383"/>
      <c r="LQF154" s="383"/>
      <c r="LQG154" s="383"/>
      <c r="LQH154" s="383"/>
      <c r="LQI154" s="383"/>
      <c r="LQJ154" s="383"/>
      <c r="LQK154" s="383"/>
      <c r="LQL154" s="383"/>
      <c r="LQM154" s="383"/>
      <c r="LQN154" s="383"/>
      <c r="LQO154" s="383"/>
      <c r="LQP154" s="383"/>
      <c r="LQQ154" s="383"/>
      <c r="LQR154" s="383"/>
      <c r="LQS154" s="383"/>
      <c r="LQT154" s="383"/>
      <c r="LQU154" s="383"/>
      <c r="LQV154" s="383"/>
      <c r="LQW154" s="383"/>
      <c r="LQX154" s="383"/>
      <c r="LQY154" s="383"/>
      <c r="LQZ154" s="383"/>
      <c r="LRA154" s="383"/>
      <c r="LRB154" s="383"/>
      <c r="LRC154" s="383"/>
      <c r="LRD154" s="383"/>
      <c r="LRE154" s="383"/>
      <c r="LRF154" s="383"/>
      <c r="LRG154" s="383"/>
      <c r="LRH154" s="383"/>
      <c r="LRI154" s="383"/>
      <c r="LRJ154" s="383"/>
      <c r="LRK154" s="383"/>
      <c r="LRL154" s="383"/>
      <c r="LRM154" s="383"/>
      <c r="LRN154" s="383"/>
      <c r="LRO154" s="383"/>
      <c r="LRP154" s="383"/>
      <c r="LRQ154" s="383"/>
      <c r="LRR154" s="383"/>
      <c r="LRS154" s="383"/>
      <c r="LRT154" s="383"/>
      <c r="LRU154" s="383"/>
      <c r="LRV154" s="383"/>
      <c r="LRW154" s="383"/>
      <c r="LRX154" s="383"/>
      <c r="LRY154" s="383"/>
      <c r="LRZ154" s="383"/>
      <c r="LSA154" s="383"/>
      <c r="LSB154" s="383"/>
      <c r="LSC154" s="383"/>
      <c r="LSD154" s="383"/>
      <c r="LSE154" s="383"/>
      <c r="LSF154" s="383"/>
      <c r="LSG154" s="383"/>
      <c r="LSH154" s="383"/>
      <c r="LSI154" s="383"/>
      <c r="LSJ154" s="383"/>
      <c r="LSK154" s="383"/>
      <c r="LSL154" s="383"/>
      <c r="LSM154" s="383"/>
      <c r="LSN154" s="383"/>
      <c r="LSO154" s="383"/>
      <c r="LSP154" s="383"/>
      <c r="LSQ154" s="383"/>
      <c r="LSR154" s="383"/>
      <c r="LSS154" s="383"/>
      <c r="LST154" s="383"/>
      <c r="LSU154" s="383"/>
      <c r="LSV154" s="383"/>
      <c r="LSW154" s="383"/>
      <c r="LSX154" s="383"/>
      <c r="LSY154" s="383"/>
      <c r="LSZ154" s="383"/>
      <c r="LTA154" s="383"/>
      <c r="LTB154" s="383"/>
      <c r="LTC154" s="383"/>
      <c r="LTD154" s="383"/>
      <c r="LTE154" s="383"/>
      <c r="LTF154" s="383"/>
      <c r="LTG154" s="383"/>
      <c r="LTH154" s="383"/>
      <c r="LTI154" s="383"/>
      <c r="LTJ154" s="383"/>
      <c r="LTK154" s="383"/>
      <c r="LTL154" s="383"/>
      <c r="LTM154" s="383"/>
      <c r="LTN154" s="383"/>
      <c r="LTO154" s="383"/>
      <c r="LTP154" s="383"/>
      <c r="LTQ154" s="383"/>
      <c r="LTR154" s="383"/>
      <c r="LTS154" s="383"/>
      <c r="LTT154" s="383"/>
      <c r="LTU154" s="383"/>
      <c r="LTV154" s="383"/>
      <c r="LTW154" s="383"/>
      <c r="LTX154" s="383"/>
      <c r="LTY154" s="383"/>
      <c r="LTZ154" s="383"/>
      <c r="LUA154" s="383"/>
      <c r="LUB154" s="383"/>
      <c r="LUC154" s="383"/>
      <c r="LUD154" s="383"/>
      <c r="LUE154" s="383"/>
      <c r="LUF154" s="383"/>
      <c r="LUG154" s="383"/>
      <c r="LUH154" s="383"/>
      <c r="LUI154" s="383"/>
      <c r="LUJ154" s="383"/>
      <c r="LUK154" s="383"/>
      <c r="LUL154" s="383"/>
      <c r="LUM154" s="383"/>
      <c r="LUN154" s="383"/>
      <c r="LUO154" s="383"/>
      <c r="LUP154" s="383"/>
      <c r="LUQ154" s="383"/>
      <c r="LUR154" s="383"/>
      <c r="LUS154" s="383"/>
      <c r="LUT154" s="383"/>
      <c r="LUU154" s="383"/>
      <c r="LUV154" s="383"/>
      <c r="LUW154" s="383"/>
      <c r="LUX154" s="383"/>
      <c r="LUY154" s="383"/>
      <c r="LUZ154" s="383"/>
      <c r="LVA154" s="383"/>
      <c r="LVB154" s="383"/>
      <c r="LVC154" s="383"/>
      <c r="LVD154" s="383"/>
      <c r="LVE154" s="383"/>
      <c r="LVF154" s="383"/>
      <c r="LVG154" s="383"/>
      <c r="LVH154" s="383"/>
      <c r="LVI154" s="383"/>
      <c r="LVJ154" s="383"/>
      <c r="LVK154" s="383"/>
      <c r="LVL154" s="383"/>
      <c r="LVM154" s="383"/>
      <c r="LVN154" s="383"/>
      <c r="LVO154" s="383"/>
      <c r="LVP154" s="383"/>
      <c r="LVQ154" s="383"/>
      <c r="LVR154" s="383"/>
      <c r="LVS154" s="383"/>
      <c r="LVT154" s="383"/>
      <c r="LVU154" s="383"/>
      <c r="LVV154" s="383"/>
      <c r="LVW154" s="383"/>
      <c r="LVX154" s="383"/>
      <c r="LVY154" s="383"/>
      <c r="LVZ154" s="383"/>
      <c r="LWA154" s="383"/>
      <c r="LWB154" s="383"/>
      <c r="LWC154" s="383"/>
      <c r="LWD154" s="383"/>
      <c r="LWE154" s="383"/>
      <c r="LWF154" s="383"/>
      <c r="LWG154" s="383"/>
      <c r="LWH154" s="383"/>
      <c r="LWI154" s="383"/>
      <c r="LWJ154" s="383"/>
      <c r="LWK154" s="383"/>
      <c r="LWL154" s="383"/>
      <c r="LWM154" s="383"/>
      <c r="LWN154" s="383"/>
      <c r="LWO154" s="383"/>
      <c r="LWP154" s="383"/>
      <c r="LWQ154" s="383"/>
      <c r="LWR154" s="383"/>
      <c r="LWS154" s="383"/>
      <c r="LWT154" s="383"/>
      <c r="LWU154" s="383"/>
      <c r="LWV154" s="383"/>
      <c r="LWW154" s="383"/>
      <c r="LWX154" s="383"/>
      <c r="LWY154" s="383"/>
      <c r="LWZ154" s="383"/>
      <c r="LXA154" s="383"/>
      <c r="LXB154" s="383"/>
      <c r="LXC154" s="383"/>
      <c r="LXD154" s="383"/>
      <c r="LXE154" s="383"/>
      <c r="LXF154" s="383"/>
      <c r="LXG154" s="383"/>
      <c r="LXH154" s="383"/>
      <c r="LXI154" s="383"/>
      <c r="LXJ154" s="383"/>
      <c r="LXK154" s="383"/>
      <c r="LXL154" s="383"/>
      <c r="LXM154" s="383"/>
      <c r="LXN154" s="383"/>
      <c r="LXO154" s="383"/>
      <c r="LXP154" s="383"/>
      <c r="LXQ154" s="383"/>
      <c r="LXR154" s="383"/>
      <c r="LXS154" s="383"/>
      <c r="LXT154" s="383"/>
      <c r="LXU154" s="383"/>
      <c r="LXV154" s="383"/>
      <c r="LXW154" s="383"/>
      <c r="LXX154" s="383"/>
      <c r="LXY154" s="383"/>
      <c r="LXZ154" s="383"/>
      <c r="LYA154" s="383"/>
      <c r="LYB154" s="383"/>
      <c r="LYC154" s="383"/>
      <c r="LYD154" s="383"/>
      <c r="LYE154" s="383"/>
      <c r="LYF154" s="383"/>
      <c r="LYG154" s="383"/>
      <c r="LYH154" s="383"/>
      <c r="LYI154" s="383"/>
      <c r="LYJ154" s="383"/>
      <c r="LYK154" s="383"/>
      <c r="LYL154" s="383"/>
      <c r="LYM154" s="383"/>
      <c r="LYN154" s="383"/>
      <c r="LYO154" s="383"/>
      <c r="LYP154" s="383"/>
      <c r="LYQ154" s="383"/>
      <c r="LYR154" s="383"/>
      <c r="LYS154" s="383"/>
      <c r="LYT154" s="383"/>
      <c r="LYU154" s="383"/>
      <c r="LYV154" s="383"/>
      <c r="LYW154" s="383"/>
      <c r="LYX154" s="383"/>
      <c r="LYY154" s="383"/>
      <c r="LYZ154" s="383"/>
      <c r="LZA154" s="383"/>
      <c r="LZB154" s="383"/>
      <c r="LZC154" s="383"/>
      <c r="LZD154" s="383"/>
      <c r="LZE154" s="383"/>
      <c r="LZF154" s="383"/>
      <c r="LZG154" s="383"/>
      <c r="LZH154" s="383"/>
      <c r="LZI154" s="383"/>
      <c r="LZJ154" s="383"/>
      <c r="LZK154" s="383"/>
      <c r="LZL154" s="383"/>
      <c r="LZM154" s="383"/>
      <c r="LZN154" s="383"/>
      <c r="LZO154" s="383"/>
      <c r="LZP154" s="383"/>
      <c r="LZQ154" s="383"/>
      <c r="LZR154" s="383"/>
      <c r="LZS154" s="383"/>
      <c r="LZT154" s="383"/>
      <c r="LZU154" s="383"/>
      <c r="LZV154" s="383"/>
      <c r="LZW154" s="383"/>
      <c r="LZX154" s="383"/>
      <c r="LZY154" s="383"/>
      <c r="LZZ154" s="383"/>
      <c r="MAA154" s="383"/>
      <c r="MAB154" s="383"/>
      <c r="MAC154" s="383"/>
      <c r="MAD154" s="383"/>
      <c r="MAE154" s="383"/>
      <c r="MAF154" s="383"/>
      <c r="MAG154" s="383"/>
      <c r="MAH154" s="383"/>
      <c r="MAI154" s="383"/>
      <c r="MAJ154" s="383"/>
      <c r="MAK154" s="383"/>
      <c r="MAL154" s="383"/>
      <c r="MAM154" s="383"/>
      <c r="MAN154" s="383"/>
      <c r="MAO154" s="383"/>
      <c r="MAP154" s="383"/>
      <c r="MAQ154" s="383"/>
      <c r="MAR154" s="383"/>
      <c r="MAS154" s="383"/>
      <c r="MAT154" s="383"/>
      <c r="MAU154" s="383"/>
      <c r="MAV154" s="383"/>
      <c r="MAW154" s="383"/>
      <c r="MAX154" s="383"/>
      <c r="MAY154" s="383"/>
      <c r="MAZ154" s="383"/>
      <c r="MBA154" s="383"/>
      <c r="MBB154" s="383"/>
      <c r="MBC154" s="383"/>
      <c r="MBD154" s="383"/>
      <c r="MBE154" s="383"/>
      <c r="MBF154" s="383"/>
      <c r="MBG154" s="383"/>
      <c r="MBH154" s="383"/>
      <c r="MBI154" s="383"/>
      <c r="MBJ154" s="383"/>
      <c r="MBK154" s="383"/>
      <c r="MBL154" s="383"/>
      <c r="MBM154" s="383"/>
      <c r="MBN154" s="383"/>
      <c r="MBO154" s="383"/>
      <c r="MBP154" s="383"/>
      <c r="MBQ154" s="383"/>
      <c r="MBR154" s="383"/>
      <c r="MBS154" s="383"/>
      <c r="MBT154" s="383"/>
      <c r="MBU154" s="383"/>
      <c r="MBV154" s="383"/>
      <c r="MBW154" s="383"/>
      <c r="MBX154" s="383"/>
      <c r="MBY154" s="383"/>
      <c r="MBZ154" s="383"/>
      <c r="MCA154" s="383"/>
      <c r="MCB154" s="383"/>
      <c r="MCC154" s="383"/>
      <c r="MCD154" s="383"/>
      <c r="MCE154" s="383"/>
      <c r="MCF154" s="383"/>
      <c r="MCG154" s="383"/>
      <c r="MCH154" s="383"/>
      <c r="MCI154" s="383"/>
      <c r="MCJ154" s="383"/>
      <c r="MCK154" s="383"/>
      <c r="MCL154" s="383"/>
      <c r="MCM154" s="383"/>
      <c r="MCN154" s="383"/>
      <c r="MCO154" s="383"/>
      <c r="MCP154" s="383"/>
      <c r="MCQ154" s="383"/>
      <c r="MCR154" s="383"/>
      <c r="MCS154" s="383"/>
      <c r="MCT154" s="383"/>
      <c r="MCU154" s="383"/>
      <c r="MCV154" s="383"/>
      <c r="MCW154" s="383"/>
      <c r="MCX154" s="383"/>
      <c r="MCY154" s="383"/>
      <c r="MCZ154" s="383"/>
      <c r="MDA154" s="383"/>
      <c r="MDB154" s="383"/>
      <c r="MDC154" s="383"/>
      <c r="MDD154" s="383"/>
      <c r="MDE154" s="383"/>
      <c r="MDF154" s="383"/>
      <c r="MDG154" s="383"/>
      <c r="MDH154" s="383"/>
      <c r="MDI154" s="383"/>
      <c r="MDJ154" s="383"/>
      <c r="MDK154" s="383"/>
      <c r="MDL154" s="383"/>
      <c r="MDM154" s="383"/>
      <c r="MDN154" s="383"/>
      <c r="MDO154" s="383"/>
      <c r="MDP154" s="383"/>
      <c r="MDQ154" s="383"/>
      <c r="MDR154" s="383"/>
      <c r="MDS154" s="383"/>
      <c r="MDT154" s="383"/>
      <c r="MDU154" s="383"/>
      <c r="MDV154" s="383"/>
      <c r="MDW154" s="383"/>
      <c r="MDX154" s="383"/>
      <c r="MDY154" s="383"/>
      <c r="MDZ154" s="383"/>
      <c r="MEA154" s="383"/>
      <c r="MEB154" s="383"/>
      <c r="MEC154" s="383"/>
      <c r="MED154" s="383"/>
      <c r="MEE154" s="383"/>
      <c r="MEF154" s="383"/>
      <c r="MEG154" s="383"/>
      <c r="MEH154" s="383"/>
      <c r="MEI154" s="383"/>
      <c r="MEJ154" s="383"/>
      <c r="MEK154" s="383"/>
      <c r="MEL154" s="383"/>
      <c r="MEM154" s="383"/>
      <c r="MEN154" s="383"/>
      <c r="MEO154" s="383"/>
      <c r="MEP154" s="383"/>
      <c r="MEQ154" s="383"/>
      <c r="MER154" s="383"/>
      <c r="MES154" s="383"/>
      <c r="MET154" s="383"/>
      <c r="MEU154" s="383"/>
      <c r="MEV154" s="383"/>
      <c r="MEW154" s="383"/>
      <c r="MEX154" s="383"/>
      <c r="MEY154" s="383"/>
      <c r="MEZ154" s="383"/>
      <c r="MFA154" s="383"/>
      <c r="MFB154" s="383"/>
      <c r="MFC154" s="383"/>
      <c r="MFD154" s="383"/>
      <c r="MFE154" s="383"/>
      <c r="MFF154" s="383"/>
      <c r="MFG154" s="383"/>
      <c r="MFH154" s="383"/>
      <c r="MFI154" s="383"/>
      <c r="MFJ154" s="383"/>
      <c r="MFK154" s="383"/>
      <c r="MFL154" s="383"/>
      <c r="MFM154" s="383"/>
      <c r="MFN154" s="383"/>
      <c r="MFO154" s="383"/>
      <c r="MFP154" s="383"/>
      <c r="MFQ154" s="383"/>
      <c r="MFR154" s="383"/>
      <c r="MFS154" s="383"/>
      <c r="MFT154" s="383"/>
      <c r="MFU154" s="383"/>
      <c r="MFV154" s="383"/>
      <c r="MFW154" s="383"/>
      <c r="MFX154" s="383"/>
      <c r="MFY154" s="383"/>
      <c r="MFZ154" s="383"/>
      <c r="MGA154" s="383"/>
      <c r="MGB154" s="383"/>
      <c r="MGC154" s="383"/>
      <c r="MGD154" s="383"/>
      <c r="MGE154" s="383"/>
      <c r="MGF154" s="383"/>
      <c r="MGG154" s="383"/>
      <c r="MGH154" s="383"/>
      <c r="MGI154" s="383"/>
      <c r="MGJ154" s="383"/>
      <c r="MGK154" s="383"/>
      <c r="MGL154" s="383"/>
      <c r="MGM154" s="383"/>
      <c r="MGN154" s="383"/>
      <c r="MGO154" s="383"/>
      <c r="MGP154" s="383"/>
      <c r="MGQ154" s="383"/>
      <c r="MGR154" s="383"/>
      <c r="MGS154" s="383"/>
      <c r="MGT154" s="383"/>
      <c r="MGU154" s="383"/>
      <c r="MGV154" s="383"/>
      <c r="MGW154" s="383"/>
      <c r="MGX154" s="383"/>
      <c r="MGY154" s="383"/>
      <c r="MGZ154" s="383"/>
      <c r="MHA154" s="383"/>
      <c r="MHB154" s="383"/>
      <c r="MHC154" s="383"/>
      <c r="MHD154" s="383"/>
      <c r="MHE154" s="383"/>
      <c r="MHF154" s="383"/>
      <c r="MHG154" s="383"/>
      <c r="MHH154" s="383"/>
      <c r="MHI154" s="383"/>
      <c r="MHJ154" s="383"/>
      <c r="MHK154" s="383"/>
      <c r="MHL154" s="383"/>
      <c r="MHM154" s="383"/>
      <c r="MHN154" s="383"/>
      <c r="MHO154" s="383"/>
      <c r="MHP154" s="383"/>
      <c r="MHQ154" s="383"/>
      <c r="MHR154" s="383"/>
      <c r="MHS154" s="383"/>
      <c r="MHT154" s="383"/>
      <c r="MHU154" s="383"/>
      <c r="MHV154" s="383"/>
      <c r="MHW154" s="383"/>
      <c r="MHX154" s="383"/>
      <c r="MHY154" s="383"/>
      <c r="MHZ154" s="383"/>
      <c r="MIA154" s="383"/>
      <c r="MIB154" s="383"/>
      <c r="MIC154" s="383"/>
      <c r="MID154" s="383"/>
      <c r="MIE154" s="383"/>
      <c r="MIF154" s="383"/>
      <c r="MIG154" s="383"/>
      <c r="MIH154" s="383"/>
      <c r="MII154" s="383"/>
      <c r="MIJ154" s="383"/>
      <c r="MIK154" s="383"/>
      <c r="MIL154" s="383"/>
      <c r="MIM154" s="383"/>
      <c r="MIN154" s="383"/>
      <c r="MIO154" s="383"/>
      <c r="MIP154" s="383"/>
      <c r="MIQ154" s="383"/>
      <c r="MIR154" s="383"/>
      <c r="MIS154" s="383"/>
      <c r="MIT154" s="383"/>
      <c r="MIU154" s="383"/>
      <c r="MIV154" s="383"/>
      <c r="MIW154" s="383"/>
      <c r="MIX154" s="383"/>
      <c r="MIY154" s="383"/>
      <c r="MIZ154" s="383"/>
      <c r="MJA154" s="383"/>
      <c r="MJB154" s="383"/>
      <c r="MJC154" s="383"/>
      <c r="MJD154" s="383"/>
      <c r="MJE154" s="383"/>
      <c r="MJF154" s="383"/>
      <c r="MJG154" s="383"/>
      <c r="MJH154" s="383"/>
      <c r="MJI154" s="383"/>
      <c r="MJJ154" s="383"/>
      <c r="MJK154" s="383"/>
      <c r="MJL154" s="383"/>
      <c r="MJM154" s="383"/>
      <c r="MJN154" s="383"/>
      <c r="MJO154" s="383"/>
      <c r="MJP154" s="383"/>
      <c r="MJQ154" s="383"/>
      <c r="MJR154" s="383"/>
      <c r="MJS154" s="383"/>
      <c r="MJT154" s="383"/>
      <c r="MJU154" s="383"/>
      <c r="MJV154" s="383"/>
      <c r="MJW154" s="383"/>
      <c r="MJX154" s="383"/>
      <c r="MJY154" s="383"/>
      <c r="MJZ154" s="383"/>
      <c r="MKA154" s="383"/>
      <c r="MKB154" s="383"/>
      <c r="MKC154" s="383"/>
      <c r="MKD154" s="383"/>
      <c r="MKE154" s="383"/>
      <c r="MKF154" s="383"/>
      <c r="MKG154" s="383"/>
      <c r="MKH154" s="383"/>
      <c r="MKI154" s="383"/>
      <c r="MKJ154" s="383"/>
      <c r="MKK154" s="383"/>
      <c r="MKL154" s="383"/>
      <c r="MKM154" s="383"/>
      <c r="MKN154" s="383"/>
      <c r="MKO154" s="383"/>
      <c r="MKP154" s="383"/>
      <c r="MKQ154" s="383"/>
      <c r="MKR154" s="383"/>
      <c r="MKS154" s="383"/>
      <c r="MKT154" s="383"/>
      <c r="MKU154" s="383"/>
      <c r="MKV154" s="383"/>
      <c r="MKW154" s="383"/>
      <c r="MKX154" s="383"/>
      <c r="MKY154" s="383"/>
      <c r="MKZ154" s="383"/>
      <c r="MLA154" s="383"/>
      <c r="MLB154" s="383"/>
      <c r="MLC154" s="383"/>
      <c r="MLD154" s="383"/>
      <c r="MLE154" s="383"/>
      <c r="MLF154" s="383"/>
      <c r="MLG154" s="383"/>
      <c r="MLH154" s="383"/>
      <c r="MLI154" s="383"/>
      <c r="MLJ154" s="383"/>
      <c r="MLK154" s="383"/>
      <c r="MLL154" s="383"/>
      <c r="MLM154" s="383"/>
      <c r="MLN154" s="383"/>
      <c r="MLO154" s="383"/>
      <c r="MLP154" s="383"/>
      <c r="MLQ154" s="383"/>
      <c r="MLR154" s="383"/>
      <c r="MLS154" s="383"/>
      <c r="MLT154" s="383"/>
      <c r="MLU154" s="383"/>
      <c r="MLV154" s="383"/>
      <c r="MLW154" s="383"/>
      <c r="MLX154" s="383"/>
      <c r="MLY154" s="383"/>
      <c r="MLZ154" s="383"/>
      <c r="MMA154" s="383"/>
      <c r="MMB154" s="383"/>
      <c r="MMC154" s="383"/>
      <c r="MMD154" s="383"/>
      <c r="MME154" s="383"/>
      <c r="MMF154" s="383"/>
      <c r="MMG154" s="383"/>
      <c r="MMH154" s="383"/>
      <c r="MMI154" s="383"/>
      <c r="MMJ154" s="383"/>
      <c r="MMK154" s="383"/>
      <c r="MML154" s="383"/>
      <c r="MMM154" s="383"/>
      <c r="MMN154" s="383"/>
      <c r="MMO154" s="383"/>
      <c r="MMP154" s="383"/>
      <c r="MMQ154" s="383"/>
      <c r="MMR154" s="383"/>
      <c r="MMS154" s="383"/>
      <c r="MMT154" s="383"/>
      <c r="MMU154" s="383"/>
      <c r="MMV154" s="383"/>
      <c r="MMW154" s="383"/>
      <c r="MMX154" s="383"/>
      <c r="MMY154" s="383"/>
      <c r="MMZ154" s="383"/>
      <c r="MNA154" s="383"/>
      <c r="MNB154" s="383"/>
      <c r="MNC154" s="383"/>
      <c r="MND154" s="383"/>
      <c r="MNE154" s="383"/>
      <c r="MNF154" s="383"/>
      <c r="MNG154" s="383"/>
      <c r="MNH154" s="383"/>
      <c r="MNI154" s="383"/>
      <c r="MNJ154" s="383"/>
      <c r="MNK154" s="383"/>
      <c r="MNL154" s="383"/>
      <c r="MNM154" s="383"/>
      <c r="MNN154" s="383"/>
      <c r="MNO154" s="383"/>
      <c r="MNP154" s="383"/>
      <c r="MNQ154" s="383"/>
      <c r="MNR154" s="383"/>
      <c r="MNS154" s="383"/>
      <c r="MNT154" s="383"/>
      <c r="MNU154" s="383"/>
      <c r="MNV154" s="383"/>
      <c r="MNW154" s="383"/>
      <c r="MNX154" s="383"/>
      <c r="MNY154" s="383"/>
      <c r="MNZ154" s="383"/>
      <c r="MOA154" s="383"/>
      <c r="MOB154" s="383"/>
      <c r="MOC154" s="383"/>
      <c r="MOD154" s="383"/>
      <c r="MOE154" s="383"/>
      <c r="MOF154" s="383"/>
      <c r="MOG154" s="383"/>
      <c r="MOH154" s="383"/>
      <c r="MOI154" s="383"/>
      <c r="MOJ154" s="383"/>
      <c r="MOK154" s="383"/>
      <c r="MOL154" s="383"/>
      <c r="MOM154" s="383"/>
      <c r="MON154" s="383"/>
      <c r="MOO154" s="383"/>
      <c r="MOP154" s="383"/>
      <c r="MOQ154" s="383"/>
      <c r="MOR154" s="383"/>
      <c r="MOS154" s="383"/>
      <c r="MOT154" s="383"/>
      <c r="MOU154" s="383"/>
      <c r="MOV154" s="383"/>
      <c r="MOW154" s="383"/>
      <c r="MOX154" s="383"/>
      <c r="MOY154" s="383"/>
      <c r="MOZ154" s="383"/>
      <c r="MPA154" s="383"/>
      <c r="MPB154" s="383"/>
      <c r="MPC154" s="383"/>
      <c r="MPD154" s="383"/>
      <c r="MPE154" s="383"/>
      <c r="MPF154" s="383"/>
      <c r="MPG154" s="383"/>
      <c r="MPH154" s="383"/>
      <c r="MPI154" s="383"/>
      <c r="MPJ154" s="383"/>
      <c r="MPK154" s="383"/>
      <c r="MPL154" s="383"/>
      <c r="MPM154" s="383"/>
      <c r="MPN154" s="383"/>
      <c r="MPO154" s="383"/>
      <c r="MPP154" s="383"/>
      <c r="MPQ154" s="383"/>
      <c r="MPR154" s="383"/>
      <c r="MPS154" s="383"/>
      <c r="MPT154" s="383"/>
      <c r="MPU154" s="383"/>
      <c r="MPV154" s="383"/>
      <c r="MPW154" s="383"/>
      <c r="MPX154" s="383"/>
      <c r="MPY154" s="383"/>
      <c r="MPZ154" s="383"/>
      <c r="MQA154" s="383"/>
      <c r="MQB154" s="383"/>
      <c r="MQC154" s="383"/>
      <c r="MQD154" s="383"/>
      <c r="MQE154" s="383"/>
      <c r="MQF154" s="383"/>
      <c r="MQG154" s="383"/>
      <c r="MQH154" s="383"/>
      <c r="MQI154" s="383"/>
      <c r="MQJ154" s="383"/>
      <c r="MQK154" s="383"/>
      <c r="MQL154" s="383"/>
      <c r="MQM154" s="383"/>
      <c r="MQN154" s="383"/>
      <c r="MQO154" s="383"/>
      <c r="MQP154" s="383"/>
      <c r="MQQ154" s="383"/>
      <c r="MQR154" s="383"/>
      <c r="MQS154" s="383"/>
      <c r="MQT154" s="383"/>
      <c r="MQU154" s="383"/>
      <c r="MQV154" s="383"/>
      <c r="MQW154" s="383"/>
      <c r="MQX154" s="383"/>
      <c r="MQY154" s="383"/>
      <c r="MQZ154" s="383"/>
      <c r="MRA154" s="383"/>
      <c r="MRB154" s="383"/>
      <c r="MRC154" s="383"/>
      <c r="MRD154" s="383"/>
      <c r="MRE154" s="383"/>
      <c r="MRF154" s="383"/>
      <c r="MRG154" s="383"/>
      <c r="MRH154" s="383"/>
      <c r="MRI154" s="383"/>
      <c r="MRJ154" s="383"/>
      <c r="MRK154" s="383"/>
      <c r="MRL154" s="383"/>
      <c r="MRM154" s="383"/>
      <c r="MRN154" s="383"/>
      <c r="MRO154" s="383"/>
      <c r="MRP154" s="383"/>
      <c r="MRQ154" s="383"/>
      <c r="MRR154" s="383"/>
      <c r="MRS154" s="383"/>
      <c r="MRT154" s="383"/>
      <c r="MRU154" s="383"/>
      <c r="MRV154" s="383"/>
      <c r="MRW154" s="383"/>
      <c r="MRX154" s="383"/>
      <c r="MRY154" s="383"/>
      <c r="MRZ154" s="383"/>
      <c r="MSA154" s="383"/>
      <c r="MSB154" s="383"/>
      <c r="MSC154" s="383"/>
      <c r="MSD154" s="383"/>
      <c r="MSE154" s="383"/>
      <c r="MSF154" s="383"/>
      <c r="MSG154" s="383"/>
      <c r="MSH154" s="383"/>
      <c r="MSI154" s="383"/>
      <c r="MSJ154" s="383"/>
      <c r="MSK154" s="383"/>
      <c r="MSL154" s="383"/>
      <c r="MSM154" s="383"/>
      <c r="MSN154" s="383"/>
      <c r="MSO154" s="383"/>
      <c r="MSP154" s="383"/>
      <c r="MSQ154" s="383"/>
      <c r="MSR154" s="383"/>
      <c r="MSS154" s="383"/>
      <c r="MST154" s="383"/>
      <c r="MSU154" s="383"/>
      <c r="MSV154" s="383"/>
      <c r="MSW154" s="383"/>
      <c r="MSX154" s="383"/>
      <c r="MSY154" s="383"/>
      <c r="MSZ154" s="383"/>
      <c r="MTA154" s="383"/>
      <c r="MTB154" s="383"/>
      <c r="MTC154" s="383"/>
      <c r="MTD154" s="383"/>
      <c r="MTE154" s="383"/>
      <c r="MTF154" s="383"/>
      <c r="MTG154" s="383"/>
      <c r="MTH154" s="383"/>
      <c r="MTI154" s="383"/>
      <c r="MTJ154" s="383"/>
      <c r="MTK154" s="383"/>
      <c r="MTL154" s="383"/>
      <c r="MTM154" s="383"/>
      <c r="MTN154" s="383"/>
      <c r="MTO154" s="383"/>
      <c r="MTP154" s="383"/>
      <c r="MTQ154" s="383"/>
      <c r="MTR154" s="383"/>
      <c r="MTS154" s="383"/>
      <c r="MTT154" s="383"/>
      <c r="MTU154" s="383"/>
      <c r="MTV154" s="383"/>
      <c r="MTW154" s="383"/>
      <c r="MTX154" s="383"/>
      <c r="MTY154" s="383"/>
      <c r="MTZ154" s="383"/>
      <c r="MUA154" s="383"/>
      <c r="MUB154" s="383"/>
      <c r="MUC154" s="383"/>
      <c r="MUD154" s="383"/>
      <c r="MUE154" s="383"/>
      <c r="MUF154" s="383"/>
      <c r="MUG154" s="383"/>
      <c r="MUH154" s="383"/>
      <c r="MUI154" s="383"/>
      <c r="MUJ154" s="383"/>
      <c r="MUK154" s="383"/>
      <c r="MUL154" s="383"/>
      <c r="MUM154" s="383"/>
      <c r="MUN154" s="383"/>
      <c r="MUO154" s="383"/>
      <c r="MUP154" s="383"/>
      <c r="MUQ154" s="383"/>
      <c r="MUR154" s="383"/>
      <c r="MUS154" s="383"/>
      <c r="MUT154" s="383"/>
      <c r="MUU154" s="383"/>
      <c r="MUV154" s="383"/>
      <c r="MUW154" s="383"/>
      <c r="MUX154" s="383"/>
      <c r="MUY154" s="383"/>
      <c r="MUZ154" s="383"/>
      <c r="MVA154" s="383"/>
      <c r="MVB154" s="383"/>
      <c r="MVC154" s="383"/>
      <c r="MVD154" s="383"/>
      <c r="MVE154" s="383"/>
      <c r="MVF154" s="383"/>
      <c r="MVG154" s="383"/>
      <c r="MVH154" s="383"/>
      <c r="MVI154" s="383"/>
      <c r="MVJ154" s="383"/>
      <c r="MVK154" s="383"/>
      <c r="MVL154" s="383"/>
      <c r="MVM154" s="383"/>
      <c r="MVN154" s="383"/>
      <c r="MVO154" s="383"/>
      <c r="MVP154" s="383"/>
      <c r="MVQ154" s="383"/>
      <c r="MVR154" s="383"/>
      <c r="MVS154" s="383"/>
      <c r="MVT154" s="383"/>
      <c r="MVU154" s="383"/>
      <c r="MVV154" s="383"/>
      <c r="MVW154" s="383"/>
      <c r="MVX154" s="383"/>
      <c r="MVY154" s="383"/>
      <c r="MVZ154" s="383"/>
      <c r="MWA154" s="383"/>
      <c r="MWB154" s="383"/>
      <c r="MWC154" s="383"/>
      <c r="MWD154" s="383"/>
      <c r="MWE154" s="383"/>
      <c r="MWF154" s="383"/>
      <c r="MWG154" s="383"/>
      <c r="MWH154" s="383"/>
      <c r="MWI154" s="383"/>
      <c r="MWJ154" s="383"/>
      <c r="MWK154" s="383"/>
      <c r="MWL154" s="383"/>
      <c r="MWM154" s="383"/>
      <c r="MWN154" s="383"/>
      <c r="MWO154" s="383"/>
      <c r="MWP154" s="383"/>
      <c r="MWQ154" s="383"/>
      <c r="MWR154" s="383"/>
      <c r="MWS154" s="383"/>
      <c r="MWT154" s="383"/>
      <c r="MWU154" s="383"/>
      <c r="MWV154" s="383"/>
      <c r="MWW154" s="383"/>
      <c r="MWX154" s="383"/>
      <c r="MWY154" s="383"/>
      <c r="MWZ154" s="383"/>
      <c r="MXA154" s="383"/>
      <c r="MXB154" s="383"/>
      <c r="MXC154" s="383"/>
      <c r="MXD154" s="383"/>
      <c r="MXE154" s="383"/>
      <c r="MXF154" s="383"/>
      <c r="MXG154" s="383"/>
      <c r="MXH154" s="383"/>
      <c r="MXI154" s="383"/>
      <c r="MXJ154" s="383"/>
      <c r="MXK154" s="383"/>
      <c r="MXL154" s="383"/>
      <c r="MXM154" s="383"/>
      <c r="MXN154" s="383"/>
      <c r="MXO154" s="383"/>
      <c r="MXP154" s="383"/>
      <c r="MXQ154" s="383"/>
      <c r="MXR154" s="383"/>
      <c r="MXS154" s="383"/>
      <c r="MXT154" s="383"/>
      <c r="MXU154" s="383"/>
      <c r="MXV154" s="383"/>
      <c r="MXW154" s="383"/>
      <c r="MXX154" s="383"/>
      <c r="MXY154" s="383"/>
      <c r="MXZ154" s="383"/>
      <c r="MYA154" s="383"/>
      <c r="MYB154" s="383"/>
      <c r="MYC154" s="383"/>
      <c r="MYD154" s="383"/>
      <c r="MYE154" s="383"/>
      <c r="MYF154" s="383"/>
      <c r="MYG154" s="383"/>
      <c r="MYH154" s="383"/>
      <c r="MYI154" s="383"/>
      <c r="MYJ154" s="383"/>
      <c r="MYK154" s="383"/>
      <c r="MYL154" s="383"/>
      <c r="MYM154" s="383"/>
      <c r="MYN154" s="383"/>
      <c r="MYO154" s="383"/>
      <c r="MYP154" s="383"/>
      <c r="MYQ154" s="383"/>
      <c r="MYR154" s="383"/>
      <c r="MYS154" s="383"/>
      <c r="MYT154" s="383"/>
      <c r="MYU154" s="383"/>
      <c r="MYV154" s="383"/>
      <c r="MYW154" s="383"/>
      <c r="MYX154" s="383"/>
      <c r="MYY154" s="383"/>
      <c r="MYZ154" s="383"/>
      <c r="MZA154" s="383"/>
      <c r="MZB154" s="383"/>
      <c r="MZC154" s="383"/>
      <c r="MZD154" s="383"/>
      <c r="MZE154" s="383"/>
      <c r="MZF154" s="383"/>
      <c r="MZG154" s="383"/>
      <c r="MZH154" s="383"/>
      <c r="MZI154" s="383"/>
      <c r="MZJ154" s="383"/>
      <c r="MZK154" s="383"/>
      <c r="MZL154" s="383"/>
      <c r="MZM154" s="383"/>
      <c r="MZN154" s="383"/>
      <c r="MZO154" s="383"/>
      <c r="MZP154" s="383"/>
      <c r="MZQ154" s="383"/>
      <c r="MZR154" s="383"/>
      <c r="MZS154" s="383"/>
      <c r="MZT154" s="383"/>
      <c r="MZU154" s="383"/>
      <c r="MZV154" s="383"/>
      <c r="MZW154" s="383"/>
      <c r="MZX154" s="383"/>
      <c r="MZY154" s="383"/>
      <c r="MZZ154" s="383"/>
      <c r="NAA154" s="383"/>
      <c r="NAB154" s="383"/>
      <c r="NAC154" s="383"/>
      <c r="NAD154" s="383"/>
      <c r="NAE154" s="383"/>
      <c r="NAF154" s="383"/>
      <c r="NAG154" s="383"/>
      <c r="NAH154" s="383"/>
      <c r="NAI154" s="383"/>
      <c r="NAJ154" s="383"/>
      <c r="NAK154" s="383"/>
      <c r="NAL154" s="383"/>
      <c r="NAM154" s="383"/>
      <c r="NAN154" s="383"/>
      <c r="NAO154" s="383"/>
      <c r="NAP154" s="383"/>
      <c r="NAQ154" s="383"/>
      <c r="NAR154" s="383"/>
      <c r="NAS154" s="383"/>
      <c r="NAT154" s="383"/>
      <c r="NAU154" s="383"/>
      <c r="NAV154" s="383"/>
      <c r="NAW154" s="383"/>
      <c r="NAX154" s="383"/>
      <c r="NAY154" s="383"/>
      <c r="NAZ154" s="383"/>
      <c r="NBA154" s="383"/>
      <c r="NBB154" s="383"/>
      <c r="NBC154" s="383"/>
      <c r="NBD154" s="383"/>
      <c r="NBE154" s="383"/>
      <c r="NBF154" s="383"/>
      <c r="NBG154" s="383"/>
      <c r="NBH154" s="383"/>
      <c r="NBI154" s="383"/>
      <c r="NBJ154" s="383"/>
      <c r="NBK154" s="383"/>
      <c r="NBL154" s="383"/>
      <c r="NBM154" s="383"/>
      <c r="NBN154" s="383"/>
      <c r="NBO154" s="383"/>
      <c r="NBP154" s="383"/>
      <c r="NBQ154" s="383"/>
      <c r="NBR154" s="383"/>
      <c r="NBS154" s="383"/>
      <c r="NBT154" s="383"/>
      <c r="NBU154" s="383"/>
      <c r="NBV154" s="383"/>
      <c r="NBW154" s="383"/>
      <c r="NBX154" s="383"/>
      <c r="NBY154" s="383"/>
      <c r="NBZ154" s="383"/>
      <c r="NCA154" s="383"/>
      <c r="NCB154" s="383"/>
      <c r="NCC154" s="383"/>
      <c r="NCD154" s="383"/>
      <c r="NCE154" s="383"/>
      <c r="NCF154" s="383"/>
      <c r="NCG154" s="383"/>
      <c r="NCH154" s="383"/>
      <c r="NCI154" s="383"/>
      <c r="NCJ154" s="383"/>
      <c r="NCK154" s="383"/>
      <c r="NCL154" s="383"/>
      <c r="NCM154" s="383"/>
      <c r="NCN154" s="383"/>
      <c r="NCO154" s="383"/>
      <c r="NCP154" s="383"/>
      <c r="NCQ154" s="383"/>
      <c r="NCR154" s="383"/>
      <c r="NCS154" s="383"/>
      <c r="NCT154" s="383"/>
      <c r="NCU154" s="383"/>
      <c r="NCV154" s="383"/>
      <c r="NCW154" s="383"/>
      <c r="NCX154" s="383"/>
      <c r="NCY154" s="383"/>
      <c r="NCZ154" s="383"/>
      <c r="NDA154" s="383"/>
      <c r="NDB154" s="383"/>
      <c r="NDC154" s="383"/>
      <c r="NDD154" s="383"/>
      <c r="NDE154" s="383"/>
      <c r="NDF154" s="383"/>
      <c r="NDG154" s="383"/>
      <c r="NDH154" s="383"/>
      <c r="NDI154" s="383"/>
      <c r="NDJ154" s="383"/>
      <c r="NDK154" s="383"/>
      <c r="NDL154" s="383"/>
      <c r="NDM154" s="383"/>
      <c r="NDN154" s="383"/>
      <c r="NDO154" s="383"/>
      <c r="NDP154" s="383"/>
      <c r="NDQ154" s="383"/>
      <c r="NDR154" s="383"/>
      <c r="NDS154" s="383"/>
      <c r="NDT154" s="383"/>
      <c r="NDU154" s="383"/>
      <c r="NDV154" s="383"/>
      <c r="NDW154" s="383"/>
      <c r="NDX154" s="383"/>
      <c r="NDY154" s="383"/>
      <c r="NDZ154" s="383"/>
      <c r="NEA154" s="383"/>
      <c r="NEB154" s="383"/>
      <c r="NEC154" s="383"/>
      <c r="NED154" s="383"/>
      <c r="NEE154" s="383"/>
      <c r="NEF154" s="383"/>
      <c r="NEG154" s="383"/>
      <c r="NEH154" s="383"/>
      <c r="NEI154" s="383"/>
      <c r="NEJ154" s="383"/>
      <c r="NEK154" s="383"/>
      <c r="NEL154" s="383"/>
      <c r="NEM154" s="383"/>
      <c r="NEN154" s="383"/>
      <c r="NEO154" s="383"/>
      <c r="NEP154" s="383"/>
      <c r="NEQ154" s="383"/>
      <c r="NER154" s="383"/>
      <c r="NES154" s="383"/>
      <c r="NET154" s="383"/>
      <c r="NEU154" s="383"/>
      <c r="NEV154" s="383"/>
      <c r="NEW154" s="383"/>
      <c r="NEX154" s="383"/>
      <c r="NEY154" s="383"/>
      <c r="NEZ154" s="383"/>
      <c r="NFA154" s="383"/>
      <c r="NFB154" s="383"/>
      <c r="NFC154" s="383"/>
      <c r="NFD154" s="383"/>
      <c r="NFE154" s="383"/>
      <c r="NFF154" s="383"/>
      <c r="NFG154" s="383"/>
      <c r="NFH154" s="383"/>
      <c r="NFI154" s="383"/>
      <c r="NFJ154" s="383"/>
      <c r="NFK154" s="383"/>
      <c r="NFL154" s="383"/>
      <c r="NFM154" s="383"/>
      <c r="NFN154" s="383"/>
      <c r="NFO154" s="383"/>
      <c r="NFP154" s="383"/>
      <c r="NFQ154" s="383"/>
      <c r="NFR154" s="383"/>
      <c r="NFS154" s="383"/>
      <c r="NFT154" s="383"/>
      <c r="NFU154" s="383"/>
      <c r="NFV154" s="383"/>
      <c r="NFW154" s="383"/>
      <c r="NFX154" s="383"/>
      <c r="NFY154" s="383"/>
      <c r="NFZ154" s="383"/>
      <c r="NGA154" s="383"/>
      <c r="NGB154" s="383"/>
      <c r="NGC154" s="383"/>
      <c r="NGD154" s="383"/>
      <c r="NGE154" s="383"/>
      <c r="NGF154" s="383"/>
      <c r="NGG154" s="383"/>
      <c r="NGH154" s="383"/>
      <c r="NGI154" s="383"/>
      <c r="NGJ154" s="383"/>
      <c r="NGK154" s="383"/>
      <c r="NGL154" s="383"/>
      <c r="NGM154" s="383"/>
      <c r="NGN154" s="383"/>
      <c r="NGO154" s="383"/>
      <c r="NGP154" s="383"/>
      <c r="NGQ154" s="383"/>
      <c r="NGR154" s="383"/>
      <c r="NGS154" s="383"/>
      <c r="NGT154" s="383"/>
      <c r="NGU154" s="383"/>
      <c r="NGV154" s="383"/>
      <c r="NGW154" s="383"/>
      <c r="NGX154" s="383"/>
      <c r="NGY154" s="383"/>
      <c r="NGZ154" s="383"/>
      <c r="NHA154" s="383"/>
      <c r="NHB154" s="383"/>
      <c r="NHC154" s="383"/>
      <c r="NHD154" s="383"/>
      <c r="NHE154" s="383"/>
      <c r="NHF154" s="383"/>
      <c r="NHG154" s="383"/>
      <c r="NHH154" s="383"/>
      <c r="NHI154" s="383"/>
      <c r="NHJ154" s="383"/>
      <c r="NHK154" s="383"/>
      <c r="NHL154" s="383"/>
      <c r="NHM154" s="383"/>
      <c r="NHN154" s="383"/>
      <c r="NHO154" s="383"/>
      <c r="NHP154" s="383"/>
      <c r="NHQ154" s="383"/>
      <c r="NHR154" s="383"/>
      <c r="NHS154" s="383"/>
      <c r="NHT154" s="383"/>
      <c r="NHU154" s="383"/>
      <c r="NHV154" s="383"/>
      <c r="NHW154" s="383"/>
      <c r="NHX154" s="383"/>
      <c r="NHY154" s="383"/>
      <c r="NHZ154" s="383"/>
      <c r="NIA154" s="383"/>
      <c r="NIB154" s="383"/>
      <c r="NIC154" s="383"/>
      <c r="NID154" s="383"/>
      <c r="NIE154" s="383"/>
      <c r="NIF154" s="383"/>
      <c r="NIG154" s="383"/>
      <c r="NIH154" s="383"/>
      <c r="NII154" s="383"/>
      <c r="NIJ154" s="383"/>
      <c r="NIK154" s="383"/>
      <c r="NIL154" s="383"/>
      <c r="NIM154" s="383"/>
      <c r="NIN154" s="383"/>
      <c r="NIO154" s="383"/>
      <c r="NIP154" s="383"/>
      <c r="NIQ154" s="383"/>
      <c r="NIR154" s="383"/>
      <c r="NIS154" s="383"/>
      <c r="NIT154" s="383"/>
      <c r="NIU154" s="383"/>
      <c r="NIV154" s="383"/>
      <c r="NIW154" s="383"/>
      <c r="NIX154" s="383"/>
      <c r="NIY154" s="383"/>
      <c r="NIZ154" s="383"/>
      <c r="NJA154" s="383"/>
      <c r="NJB154" s="383"/>
      <c r="NJC154" s="383"/>
      <c r="NJD154" s="383"/>
      <c r="NJE154" s="383"/>
      <c r="NJF154" s="383"/>
      <c r="NJG154" s="383"/>
      <c r="NJH154" s="383"/>
      <c r="NJI154" s="383"/>
      <c r="NJJ154" s="383"/>
      <c r="NJK154" s="383"/>
      <c r="NJL154" s="383"/>
      <c r="NJM154" s="383"/>
      <c r="NJN154" s="383"/>
      <c r="NJO154" s="383"/>
      <c r="NJP154" s="383"/>
      <c r="NJQ154" s="383"/>
      <c r="NJR154" s="383"/>
      <c r="NJS154" s="383"/>
      <c r="NJT154" s="383"/>
      <c r="NJU154" s="383"/>
      <c r="NJV154" s="383"/>
      <c r="NJW154" s="383"/>
      <c r="NJX154" s="383"/>
      <c r="NJY154" s="383"/>
      <c r="NJZ154" s="383"/>
      <c r="NKA154" s="383"/>
      <c r="NKB154" s="383"/>
      <c r="NKC154" s="383"/>
      <c r="NKD154" s="383"/>
      <c r="NKE154" s="383"/>
      <c r="NKF154" s="383"/>
      <c r="NKG154" s="383"/>
      <c r="NKH154" s="383"/>
      <c r="NKI154" s="383"/>
      <c r="NKJ154" s="383"/>
      <c r="NKK154" s="383"/>
      <c r="NKL154" s="383"/>
      <c r="NKM154" s="383"/>
      <c r="NKN154" s="383"/>
      <c r="NKO154" s="383"/>
      <c r="NKP154" s="383"/>
      <c r="NKQ154" s="383"/>
      <c r="NKR154" s="383"/>
      <c r="NKS154" s="383"/>
      <c r="NKT154" s="383"/>
      <c r="NKU154" s="383"/>
      <c r="NKV154" s="383"/>
      <c r="NKW154" s="383"/>
      <c r="NKX154" s="383"/>
      <c r="NKY154" s="383"/>
      <c r="NKZ154" s="383"/>
      <c r="NLA154" s="383"/>
      <c r="NLB154" s="383"/>
      <c r="NLC154" s="383"/>
      <c r="NLD154" s="383"/>
      <c r="NLE154" s="383"/>
      <c r="NLF154" s="383"/>
      <c r="NLG154" s="383"/>
      <c r="NLH154" s="383"/>
      <c r="NLI154" s="383"/>
      <c r="NLJ154" s="383"/>
      <c r="NLK154" s="383"/>
      <c r="NLL154" s="383"/>
      <c r="NLM154" s="383"/>
      <c r="NLN154" s="383"/>
      <c r="NLO154" s="383"/>
      <c r="NLP154" s="383"/>
      <c r="NLQ154" s="383"/>
      <c r="NLR154" s="383"/>
      <c r="NLS154" s="383"/>
      <c r="NLT154" s="383"/>
      <c r="NLU154" s="383"/>
      <c r="NLV154" s="383"/>
      <c r="NLW154" s="383"/>
      <c r="NLX154" s="383"/>
      <c r="NLY154" s="383"/>
      <c r="NLZ154" s="383"/>
      <c r="NMA154" s="383"/>
      <c r="NMB154" s="383"/>
      <c r="NMC154" s="383"/>
      <c r="NMD154" s="383"/>
      <c r="NME154" s="383"/>
      <c r="NMF154" s="383"/>
      <c r="NMG154" s="383"/>
      <c r="NMH154" s="383"/>
      <c r="NMI154" s="383"/>
      <c r="NMJ154" s="383"/>
      <c r="NMK154" s="383"/>
      <c r="NML154" s="383"/>
      <c r="NMM154" s="383"/>
      <c r="NMN154" s="383"/>
      <c r="NMO154" s="383"/>
      <c r="NMP154" s="383"/>
      <c r="NMQ154" s="383"/>
      <c r="NMR154" s="383"/>
      <c r="NMS154" s="383"/>
      <c r="NMT154" s="383"/>
      <c r="NMU154" s="383"/>
      <c r="NMV154" s="383"/>
      <c r="NMW154" s="383"/>
      <c r="NMX154" s="383"/>
      <c r="NMY154" s="383"/>
      <c r="NMZ154" s="383"/>
      <c r="NNA154" s="383"/>
      <c r="NNB154" s="383"/>
      <c r="NNC154" s="383"/>
      <c r="NND154" s="383"/>
      <c r="NNE154" s="383"/>
      <c r="NNF154" s="383"/>
      <c r="NNG154" s="383"/>
      <c r="NNH154" s="383"/>
      <c r="NNI154" s="383"/>
      <c r="NNJ154" s="383"/>
      <c r="NNK154" s="383"/>
      <c r="NNL154" s="383"/>
      <c r="NNM154" s="383"/>
      <c r="NNN154" s="383"/>
      <c r="NNO154" s="383"/>
      <c r="NNP154" s="383"/>
      <c r="NNQ154" s="383"/>
      <c r="NNR154" s="383"/>
      <c r="NNS154" s="383"/>
      <c r="NNT154" s="383"/>
      <c r="NNU154" s="383"/>
      <c r="NNV154" s="383"/>
      <c r="NNW154" s="383"/>
      <c r="NNX154" s="383"/>
      <c r="NNY154" s="383"/>
      <c r="NNZ154" s="383"/>
      <c r="NOA154" s="383"/>
      <c r="NOB154" s="383"/>
      <c r="NOC154" s="383"/>
      <c r="NOD154" s="383"/>
      <c r="NOE154" s="383"/>
      <c r="NOF154" s="383"/>
      <c r="NOG154" s="383"/>
      <c r="NOH154" s="383"/>
      <c r="NOI154" s="383"/>
      <c r="NOJ154" s="383"/>
      <c r="NOK154" s="383"/>
      <c r="NOL154" s="383"/>
      <c r="NOM154" s="383"/>
      <c r="NON154" s="383"/>
      <c r="NOO154" s="383"/>
      <c r="NOP154" s="383"/>
      <c r="NOQ154" s="383"/>
      <c r="NOR154" s="383"/>
      <c r="NOS154" s="383"/>
      <c r="NOT154" s="383"/>
      <c r="NOU154" s="383"/>
      <c r="NOV154" s="383"/>
      <c r="NOW154" s="383"/>
      <c r="NOX154" s="383"/>
      <c r="NOY154" s="383"/>
      <c r="NOZ154" s="383"/>
      <c r="NPA154" s="383"/>
      <c r="NPB154" s="383"/>
      <c r="NPC154" s="383"/>
      <c r="NPD154" s="383"/>
      <c r="NPE154" s="383"/>
      <c r="NPF154" s="383"/>
      <c r="NPG154" s="383"/>
      <c r="NPH154" s="383"/>
      <c r="NPI154" s="383"/>
      <c r="NPJ154" s="383"/>
      <c r="NPK154" s="383"/>
      <c r="NPL154" s="383"/>
      <c r="NPM154" s="383"/>
      <c r="NPN154" s="383"/>
      <c r="NPO154" s="383"/>
      <c r="NPP154" s="383"/>
      <c r="NPQ154" s="383"/>
      <c r="NPR154" s="383"/>
      <c r="NPS154" s="383"/>
      <c r="NPT154" s="383"/>
      <c r="NPU154" s="383"/>
      <c r="NPV154" s="383"/>
      <c r="NPW154" s="383"/>
      <c r="NPX154" s="383"/>
      <c r="NPY154" s="383"/>
      <c r="NPZ154" s="383"/>
      <c r="NQA154" s="383"/>
      <c r="NQB154" s="383"/>
      <c r="NQC154" s="383"/>
      <c r="NQD154" s="383"/>
      <c r="NQE154" s="383"/>
      <c r="NQF154" s="383"/>
      <c r="NQG154" s="383"/>
      <c r="NQH154" s="383"/>
      <c r="NQI154" s="383"/>
      <c r="NQJ154" s="383"/>
      <c r="NQK154" s="383"/>
      <c r="NQL154" s="383"/>
      <c r="NQM154" s="383"/>
      <c r="NQN154" s="383"/>
      <c r="NQO154" s="383"/>
      <c r="NQP154" s="383"/>
      <c r="NQQ154" s="383"/>
      <c r="NQR154" s="383"/>
      <c r="NQS154" s="383"/>
      <c r="NQT154" s="383"/>
      <c r="NQU154" s="383"/>
      <c r="NQV154" s="383"/>
      <c r="NQW154" s="383"/>
      <c r="NQX154" s="383"/>
      <c r="NQY154" s="383"/>
      <c r="NQZ154" s="383"/>
      <c r="NRA154" s="383"/>
      <c r="NRB154" s="383"/>
      <c r="NRC154" s="383"/>
      <c r="NRD154" s="383"/>
      <c r="NRE154" s="383"/>
      <c r="NRF154" s="383"/>
      <c r="NRG154" s="383"/>
      <c r="NRH154" s="383"/>
      <c r="NRI154" s="383"/>
      <c r="NRJ154" s="383"/>
      <c r="NRK154" s="383"/>
      <c r="NRL154" s="383"/>
      <c r="NRM154" s="383"/>
      <c r="NRN154" s="383"/>
      <c r="NRO154" s="383"/>
      <c r="NRP154" s="383"/>
      <c r="NRQ154" s="383"/>
      <c r="NRR154" s="383"/>
      <c r="NRS154" s="383"/>
      <c r="NRT154" s="383"/>
      <c r="NRU154" s="383"/>
      <c r="NRV154" s="383"/>
      <c r="NRW154" s="383"/>
      <c r="NRX154" s="383"/>
      <c r="NRY154" s="383"/>
      <c r="NRZ154" s="383"/>
      <c r="NSA154" s="383"/>
      <c r="NSB154" s="383"/>
      <c r="NSC154" s="383"/>
      <c r="NSD154" s="383"/>
      <c r="NSE154" s="383"/>
      <c r="NSF154" s="383"/>
      <c r="NSG154" s="383"/>
      <c r="NSH154" s="383"/>
      <c r="NSI154" s="383"/>
      <c r="NSJ154" s="383"/>
      <c r="NSK154" s="383"/>
      <c r="NSL154" s="383"/>
      <c r="NSM154" s="383"/>
      <c r="NSN154" s="383"/>
      <c r="NSO154" s="383"/>
      <c r="NSP154" s="383"/>
      <c r="NSQ154" s="383"/>
      <c r="NSR154" s="383"/>
      <c r="NSS154" s="383"/>
      <c r="NST154" s="383"/>
      <c r="NSU154" s="383"/>
      <c r="NSV154" s="383"/>
      <c r="NSW154" s="383"/>
      <c r="NSX154" s="383"/>
      <c r="NSY154" s="383"/>
      <c r="NSZ154" s="383"/>
      <c r="NTA154" s="383"/>
      <c r="NTB154" s="383"/>
      <c r="NTC154" s="383"/>
      <c r="NTD154" s="383"/>
      <c r="NTE154" s="383"/>
      <c r="NTF154" s="383"/>
      <c r="NTG154" s="383"/>
      <c r="NTH154" s="383"/>
      <c r="NTI154" s="383"/>
      <c r="NTJ154" s="383"/>
      <c r="NTK154" s="383"/>
      <c r="NTL154" s="383"/>
      <c r="NTM154" s="383"/>
      <c r="NTN154" s="383"/>
      <c r="NTO154" s="383"/>
      <c r="NTP154" s="383"/>
      <c r="NTQ154" s="383"/>
      <c r="NTR154" s="383"/>
      <c r="NTS154" s="383"/>
      <c r="NTT154" s="383"/>
      <c r="NTU154" s="383"/>
      <c r="NTV154" s="383"/>
      <c r="NTW154" s="383"/>
      <c r="NTX154" s="383"/>
      <c r="NTY154" s="383"/>
      <c r="NTZ154" s="383"/>
      <c r="NUA154" s="383"/>
      <c r="NUB154" s="383"/>
      <c r="NUC154" s="383"/>
      <c r="NUD154" s="383"/>
      <c r="NUE154" s="383"/>
      <c r="NUF154" s="383"/>
      <c r="NUG154" s="383"/>
      <c r="NUH154" s="383"/>
      <c r="NUI154" s="383"/>
      <c r="NUJ154" s="383"/>
      <c r="NUK154" s="383"/>
      <c r="NUL154" s="383"/>
      <c r="NUM154" s="383"/>
      <c r="NUN154" s="383"/>
      <c r="NUO154" s="383"/>
      <c r="NUP154" s="383"/>
      <c r="NUQ154" s="383"/>
      <c r="NUR154" s="383"/>
      <c r="NUS154" s="383"/>
      <c r="NUT154" s="383"/>
      <c r="NUU154" s="383"/>
      <c r="NUV154" s="383"/>
      <c r="NUW154" s="383"/>
      <c r="NUX154" s="383"/>
      <c r="NUY154" s="383"/>
      <c r="NUZ154" s="383"/>
      <c r="NVA154" s="383"/>
      <c r="NVB154" s="383"/>
      <c r="NVC154" s="383"/>
      <c r="NVD154" s="383"/>
      <c r="NVE154" s="383"/>
      <c r="NVF154" s="383"/>
      <c r="NVG154" s="383"/>
      <c r="NVH154" s="383"/>
      <c r="NVI154" s="383"/>
      <c r="NVJ154" s="383"/>
      <c r="NVK154" s="383"/>
      <c r="NVL154" s="383"/>
      <c r="NVM154" s="383"/>
      <c r="NVN154" s="383"/>
      <c r="NVO154" s="383"/>
      <c r="NVP154" s="383"/>
      <c r="NVQ154" s="383"/>
      <c r="NVR154" s="383"/>
      <c r="NVS154" s="383"/>
      <c r="NVT154" s="383"/>
      <c r="NVU154" s="383"/>
      <c r="NVV154" s="383"/>
      <c r="NVW154" s="383"/>
      <c r="NVX154" s="383"/>
      <c r="NVY154" s="383"/>
      <c r="NVZ154" s="383"/>
      <c r="NWA154" s="383"/>
      <c r="NWB154" s="383"/>
      <c r="NWC154" s="383"/>
      <c r="NWD154" s="383"/>
      <c r="NWE154" s="383"/>
      <c r="NWF154" s="383"/>
      <c r="NWG154" s="383"/>
      <c r="NWH154" s="383"/>
      <c r="NWI154" s="383"/>
      <c r="NWJ154" s="383"/>
      <c r="NWK154" s="383"/>
      <c r="NWL154" s="383"/>
      <c r="NWM154" s="383"/>
      <c r="NWN154" s="383"/>
      <c r="NWO154" s="383"/>
      <c r="NWP154" s="383"/>
      <c r="NWQ154" s="383"/>
      <c r="NWR154" s="383"/>
      <c r="NWS154" s="383"/>
      <c r="NWT154" s="383"/>
      <c r="NWU154" s="383"/>
      <c r="NWV154" s="383"/>
      <c r="NWW154" s="383"/>
      <c r="NWX154" s="383"/>
      <c r="NWY154" s="383"/>
      <c r="NWZ154" s="383"/>
      <c r="NXA154" s="383"/>
      <c r="NXB154" s="383"/>
      <c r="NXC154" s="383"/>
      <c r="NXD154" s="383"/>
      <c r="NXE154" s="383"/>
      <c r="NXF154" s="383"/>
      <c r="NXG154" s="383"/>
      <c r="NXH154" s="383"/>
      <c r="NXI154" s="383"/>
      <c r="NXJ154" s="383"/>
      <c r="NXK154" s="383"/>
      <c r="NXL154" s="383"/>
      <c r="NXM154" s="383"/>
      <c r="NXN154" s="383"/>
      <c r="NXO154" s="383"/>
      <c r="NXP154" s="383"/>
      <c r="NXQ154" s="383"/>
      <c r="NXR154" s="383"/>
      <c r="NXS154" s="383"/>
      <c r="NXT154" s="383"/>
      <c r="NXU154" s="383"/>
      <c r="NXV154" s="383"/>
      <c r="NXW154" s="383"/>
      <c r="NXX154" s="383"/>
      <c r="NXY154" s="383"/>
      <c r="NXZ154" s="383"/>
      <c r="NYA154" s="383"/>
      <c r="NYB154" s="383"/>
      <c r="NYC154" s="383"/>
      <c r="NYD154" s="383"/>
      <c r="NYE154" s="383"/>
      <c r="NYF154" s="383"/>
      <c r="NYG154" s="383"/>
      <c r="NYH154" s="383"/>
      <c r="NYI154" s="383"/>
      <c r="NYJ154" s="383"/>
      <c r="NYK154" s="383"/>
      <c r="NYL154" s="383"/>
      <c r="NYM154" s="383"/>
      <c r="NYN154" s="383"/>
      <c r="NYO154" s="383"/>
      <c r="NYP154" s="383"/>
      <c r="NYQ154" s="383"/>
      <c r="NYR154" s="383"/>
      <c r="NYS154" s="383"/>
      <c r="NYT154" s="383"/>
      <c r="NYU154" s="383"/>
      <c r="NYV154" s="383"/>
      <c r="NYW154" s="383"/>
      <c r="NYX154" s="383"/>
      <c r="NYY154" s="383"/>
      <c r="NYZ154" s="383"/>
      <c r="NZA154" s="383"/>
      <c r="NZB154" s="383"/>
      <c r="NZC154" s="383"/>
      <c r="NZD154" s="383"/>
      <c r="NZE154" s="383"/>
      <c r="NZF154" s="383"/>
      <c r="NZG154" s="383"/>
      <c r="NZH154" s="383"/>
      <c r="NZI154" s="383"/>
      <c r="NZJ154" s="383"/>
      <c r="NZK154" s="383"/>
      <c r="NZL154" s="383"/>
      <c r="NZM154" s="383"/>
      <c r="NZN154" s="383"/>
      <c r="NZO154" s="383"/>
      <c r="NZP154" s="383"/>
      <c r="NZQ154" s="383"/>
      <c r="NZR154" s="383"/>
      <c r="NZS154" s="383"/>
      <c r="NZT154" s="383"/>
      <c r="NZU154" s="383"/>
      <c r="NZV154" s="383"/>
      <c r="NZW154" s="383"/>
      <c r="NZX154" s="383"/>
      <c r="NZY154" s="383"/>
      <c r="NZZ154" s="383"/>
      <c r="OAA154" s="383"/>
      <c r="OAB154" s="383"/>
      <c r="OAC154" s="383"/>
      <c r="OAD154" s="383"/>
      <c r="OAE154" s="383"/>
      <c r="OAF154" s="383"/>
      <c r="OAG154" s="383"/>
      <c r="OAH154" s="383"/>
      <c r="OAI154" s="383"/>
      <c r="OAJ154" s="383"/>
      <c r="OAK154" s="383"/>
      <c r="OAL154" s="383"/>
      <c r="OAM154" s="383"/>
      <c r="OAN154" s="383"/>
      <c r="OAO154" s="383"/>
      <c r="OAP154" s="383"/>
      <c r="OAQ154" s="383"/>
      <c r="OAR154" s="383"/>
      <c r="OAS154" s="383"/>
      <c r="OAT154" s="383"/>
      <c r="OAU154" s="383"/>
      <c r="OAV154" s="383"/>
      <c r="OAW154" s="383"/>
      <c r="OAX154" s="383"/>
      <c r="OAY154" s="383"/>
      <c r="OAZ154" s="383"/>
      <c r="OBA154" s="383"/>
      <c r="OBB154" s="383"/>
      <c r="OBC154" s="383"/>
      <c r="OBD154" s="383"/>
      <c r="OBE154" s="383"/>
      <c r="OBF154" s="383"/>
      <c r="OBG154" s="383"/>
      <c r="OBH154" s="383"/>
      <c r="OBI154" s="383"/>
      <c r="OBJ154" s="383"/>
      <c r="OBK154" s="383"/>
      <c r="OBL154" s="383"/>
      <c r="OBM154" s="383"/>
      <c r="OBN154" s="383"/>
      <c r="OBO154" s="383"/>
      <c r="OBP154" s="383"/>
      <c r="OBQ154" s="383"/>
      <c r="OBR154" s="383"/>
      <c r="OBS154" s="383"/>
      <c r="OBT154" s="383"/>
      <c r="OBU154" s="383"/>
      <c r="OBV154" s="383"/>
      <c r="OBW154" s="383"/>
      <c r="OBX154" s="383"/>
      <c r="OBY154" s="383"/>
      <c r="OBZ154" s="383"/>
      <c r="OCA154" s="383"/>
      <c r="OCB154" s="383"/>
      <c r="OCC154" s="383"/>
      <c r="OCD154" s="383"/>
      <c r="OCE154" s="383"/>
      <c r="OCF154" s="383"/>
      <c r="OCG154" s="383"/>
      <c r="OCH154" s="383"/>
      <c r="OCI154" s="383"/>
      <c r="OCJ154" s="383"/>
      <c r="OCK154" s="383"/>
      <c r="OCL154" s="383"/>
      <c r="OCM154" s="383"/>
      <c r="OCN154" s="383"/>
      <c r="OCO154" s="383"/>
      <c r="OCP154" s="383"/>
      <c r="OCQ154" s="383"/>
      <c r="OCR154" s="383"/>
      <c r="OCS154" s="383"/>
      <c r="OCT154" s="383"/>
      <c r="OCU154" s="383"/>
      <c r="OCV154" s="383"/>
      <c r="OCW154" s="383"/>
      <c r="OCX154" s="383"/>
      <c r="OCY154" s="383"/>
      <c r="OCZ154" s="383"/>
      <c r="ODA154" s="383"/>
      <c r="ODB154" s="383"/>
      <c r="ODC154" s="383"/>
      <c r="ODD154" s="383"/>
      <c r="ODE154" s="383"/>
      <c r="ODF154" s="383"/>
      <c r="ODG154" s="383"/>
      <c r="ODH154" s="383"/>
      <c r="ODI154" s="383"/>
      <c r="ODJ154" s="383"/>
      <c r="ODK154" s="383"/>
      <c r="ODL154" s="383"/>
      <c r="ODM154" s="383"/>
      <c r="ODN154" s="383"/>
      <c r="ODO154" s="383"/>
      <c r="ODP154" s="383"/>
      <c r="ODQ154" s="383"/>
      <c r="ODR154" s="383"/>
      <c r="ODS154" s="383"/>
      <c r="ODT154" s="383"/>
      <c r="ODU154" s="383"/>
      <c r="ODV154" s="383"/>
      <c r="ODW154" s="383"/>
      <c r="ODX154" s="383"/>
      <c r="ODY154" s="383"/>
      <c r="ODZ154" s="383"/>
      <c r="OEA154" s="383"/>
      <c r="OEB154" s="383"/>
      <c r="OEC154" s="383"/>
      <c r="OED154" s="383"/>
      <c r="OEE154" s="383"/>
      <c r="OEF154" s="383"/>
      <c r="OEG154" s="383"/>
      <c r="OEH154" s="383"/>
      <c r="OEI154" s="383"/>
      <c r="OEJ154" s="383"/>
      <c r="OEK154" s="383"/>
      <c r="OEL154" s="383"/>
      <c r="OEM154" s="383"/>
      <c r="OEN154" s="383"/>
      <c r="OEO154" s="383"/>
      <c r="OEP154" s="383"/>
      <c r="OEQ154" s="383"/>
      <c r="OER154" s="383"/>
      <c r="OES154" s="383"/>
      <c r="OET154" s="383"/>
      <c r="OEU154" s="383"/>
      <c r="OEV154" s="383"/>
      <c r="OEW154" s="383"/>
      <c r="OEX154" s="383"/>
      <c r="OEY154" s="383"/>
      <c r="OEZ154" s="383"/>
      <c r="OFA154" s="383"/>
      <c r="OFB154" s="383"/>
      <c r="OFC154" s="383"/>
      <c r="OFD154" s="383"/>
      <c r="OFE154" s="383"/>
      <c r="OFF154" s="383"/>
      <c r="OFG154" s="383"/>
      <c r="OFH154" s="383"/>
      <c r="OFI154" s="383"/>
      <c r="OFJ154" s="383"/>
      <c r="OFK154" s="383"/>
      <c r="OFL154" s="383"/>
      <c r="OFM154" s="383"/>
      <c r="OFN154" s="383"/>
      <c r="OFO154" s="383"/>
      <c r="OFP154" s="383"/>
      <c r="OFQ154" s="383"/>
      <c r="OFR154" s="383"/>
      <c r="OFS154" s="383"/>
      <c r="OFT154" s="383"/>
      <c r="OFU154" s="383"/>
      <c r="OFV154" s="383"/>
      <c r="OFW154" s="383"/>
      <c r="OFX154" s="383"/>
      <c r="OFY154" s="383"/>
      <c r="OFZ154" s="383"/>
      <c r="OGA154" s="383"/>
      <c r="OGB154" s="383"/>
      <c r="OGC154" s="383"/>
      <c r="OGD154" s="383"/>
      <c r="OGE154" s="383"/>
      <c r="OGF154" s="383"/>
      <c r="OGG154" s="383"/>
      <c r="OGH154" s="383"/>
      <c r="OGI154" s="383"/>
      <c r="OGJ154" s="383"/>
      <c r="OGK154" s="383"/>
      <c r="OGL154" s="383"/>
      <c r="OGM154" s="383"/>
      <c r="OGN154" s="383"/>
      <c r="OGO154" s="383"/>
      <c r="OGP154" s="383"/>
      <c r="OGQ154" s="383"/>
      <c r="OGR154" s="383"/>
      <c r="OGS154" s="383"/>
      <c r="OGT154" s="383"/>
      <c r="OGU154" s="383"/>
      <c r="OGV154" s="383"/>
      <c r="OGW154" s="383"/>
      <c r="OGX154" s="383"/>
      <c r="OGY154" s="383"/>
      <c r="OGZ154" s="383"/>
      <c r="OHA154" s="383"/>
      <c r="OHB154" s="383"/>
      <c r="OHC154" s="383"/>
      <c r="OHD154" s="383"/>
      <c r="OHE154" s="383"/>
      <c r="OHF154" s="383"/>
      <c r="OHG154" s="383"/>
      <c r="OHH154" s="383"/>
      <c r="OHI154" s="383"/>
      <c r="OHJ154" s="383"/>
      <c r="OHK154" s="383"/>
      <c r="OHL154" s="383"/>
      <c r="OHM154" s="383"/>
      <c r="OHN154" s="383"/>
      <c r="OHO154" s="383"/>
      <c r="OHP154" s="383"/>
      <c r="OHQ154" s="383"/>
      <c r="OHR154" s="383"/>
      <c r="OHS154" s="383"/>
      <c r="OHT154" s="383"/>
      <c r="OHU154" s="383"/>
      <c r="OHV154" s="383"/>
      <c r="OHW154" s="383"/>
      <c r="OHX154" s="383"/>
      <c r="OHY154" s="383"/>
      <c r="OHZ154" s="383"/>
      <c r="OIA154" s="383"/>
      <c r="OIB154" s="383"/>
      <c r="OIC154" s="383"/>
      <c r="OID154" s="383"/>
      <c r="OIE154" s="383"/>
      <c r="OIF154" s="383"/>
      <c r="OIG154" s="383"/>
      <c r="OIH154" s="383"/>
      <c r="OII154" s="383"/>
      <c r="OIJ154" s="383"/>
      <c r="OIK154" s="383"/>
      <c r="OIL154" s="383"/>
      <c r="OIM154" s="383"/>
      <c r="OIN154" s="383"/>
      <c r="OIO154" s="383"/>
      <c r="OIP154" s="383"/>
      <c r="OIQ154" s="383"/>
      <c r="OIR154" s="383"/>
      <c r="OIS154" s="383"/>
      <c r="OIT154" s="383"/>
      <c r="OIU154" s="383"/>
      <c r="OIV154" s="383"/>
      <c r="OIW154" s="383"/>
      <c r="OIX154" s="383"/>
      <c r="OIY154" s="383"/>
      <c r="OIZ154" s="383"/>
      <c r="OJA154" s="383"/>
      <c r="OJB154" s="383"/>
      <c r="OJC154" s="383"/>
      <c r="OJD154" s="383"/>
      <c r="OJE154" s="383"/>
      <c r="OJF154" s="383"/>
      <c r="OJG154" s="383"/>
      <c r="OJH154" s="383"/>
      <c r="OJI154" s="383"/>
      <c r="OJJ154" s="383"/>
      <c r="OJK154" s="383"/>
      <c r="OJL154" s="383"/>
      <c r="OJM154" s="383"/>
      <c r="OJN154" s="383"/>
      <c r="OJO154" s="383"/>
      <c r="OJP154" s="383"/>
      <c r="OJQ154" s="383"/>
      <c r="OJR154" s="383"/>
      <c r="OJS154" s="383"/>
      <c r="OJT154" s="383"/>
      <c r="OJU154" s="383"/>
      <c r="OJV154" s="383"/>
      <c r="OJW154" s="383"/>
      <c r="OJX154" s="383"/>
      <c r="OJY154" s="383"/>
      <c r="OJZ154" s="383"/>
      <c r="OKA154" s="383"/>
      <c r="OKB154" s="383"/>
      <c r="OKC154" s="383"/>
      <c r="OKD154" s="383"/>
      <c r="OKE154" s="383"/>
      <c r="OKF154" s="383"/>
      <c r="OKG154" s="383"/>
      <c r="OKH154" s="383"/>
      <c r="OKI154" s="383"/>
      <c r="OKJ154" s="383"/>
      <c r="OKK154" s="383"/>
      <c r="OKL154" s="383"/>
      <c r="OKM154" s="383"/>
      <c r="OKN154" s="383"/>
      <c r="OKO154" s="383"/>
      <c r="OKP154" s="383"/>
      <c r="OKQ154" s="383"/>
      <c r="OKR154" s="383"/>
      <c r="OKS154" s="383"/>
      <c r="OKT154" s="383"/>
      <c r="OKU154" s="383"/>
      <c r="OKV154" s="383"/>
      <c r="OKW154" s="383"/>
      <c r="OKX154" s="383"/>
      <c r="OKY154" s="383"/>
      <c r="OKZ154" s="383"/>
      <c r="OLA154" s="383"/>
      <c r="OLB154" s="383"/>
      <c r="OLC154" s="383"/>
      <c r="OLD154" s="383"/>
      <c r="OLE154" s="383"/>
      <c r="OLF154" s="383"/>
      <c r="OLG154" s="383"/>
      <c r="OLH154" s="383"/>
      <c r="OLI154" s="383"/>
      <c r="OLJ154" s="383"/>
      <c r="OLK154" s="383"/>
      <c r="OLL154" s="383"/>
      <c r="OLM154" s="383"/>
      <c r="OLN154" s="383"/>
      <c r="OLO154" s="383"/>
      <c r="OLP154" s="383"/>
      <c r="OLQ154" s="383"/>
      <c r="OLR154" s="383"/>
      <c r="OLS154" s="383"/>
      <c r="OLT154" s="383"/>
      <c r="OLU154" s="383"/>
      <c r="OLV154" s="383"/>
      <c r="OLW154" s="383"/>
      <c r="OLX154" s="383"/>
      <c r="OLY154" s="383"/>
      <c r="OLZ154" s="383"/>
      <c r="OMA154" s="383"/>
      <c r="OMB154" s="383"/>
      <c r="OMC154" s="383"/>
      <c r="OMD154" s="383"/>
      <c r="OME154" s="383"/>
      <c r="OMF154" s="383"/>
      <c r="OMG154" s="383"/>
      <c r="OMH154" s="383"/>
      <c r="OMI154" s="383"/>
      <c r="OMJ154" s="383"/>
      <c r="OMK154" s="383"/>
      <c r="OML154" s="383"/>
      <c r="OMM154" s="383"/>
      <c r="OMN154" s="383"/>
      <c r="OMO154" s="383"/>
      <c r="OMP154" s="383"/>
      <c r="OMQ154" s="383"/>
      <c r="OMR154" s="383"/>
      <c r="OMS154" s="383"/>
      <c r="OMT154" s="383"/>
      <c r="OMU154" s="383"/>
      <c r="OMV154" s="383"/>
      <c r="OMW154" s="383"/>
      <c r="OMX154" s="383"/>
      <c r="OMY154" s="383"/>
      <c r="OMZ154" s="383"/>
      <c r="ONA154" s="383"/>
      <c r="ONB154" s="383"/>
      <c r="ONC154" s="383"/>
      <c r="OND154" s="383"/>
      <c r="ONE154" s="383"/>
      <c r="ONF154" s="383"/>
      <c r="ONG154" s="383"/>
      <c r="ONH154" s="383"/>
      <c r="ONI154" s="383"/>
      <c r="ONJ154" s="383"/>
      <c r="ONK154" s="383"/>
      <c r="ONL154" s="383"/>
      <c r="ONM154" s="383"/>
      <c r="ONN154" s="383"/>
      <c r="ONO154" s="383"/>
      <c r="ONP154" s="383"/>
      <c r="ONQ154" s="383"/>
      <c r="ONR154" s="383"/>
      <c r="ONS154" s="383"/>
      <c r="ONT154" s="383"/>
      <c r="ONU154" s="383"/>
      <c r="ONV154" s="383"/>
      <c r="ONW154" s="383"/>
      <c r="ONX154" s="383"/>
      <c r="ONY154" s="383"/>
      <c r="ONZ154" s="383"/>
      <c r="OOA154" s="383"/>
      <c r="OOB154" s="383"/>
      <c r="OOC154" s="383"/>
      <c r="OOD154" s="383"/>
      <c r="OOE154" s="383"/>
      <c r="OOF154" s="383"/>
      <c r="OOG154" s="383"/>
      <c r="OOH154" s="383"/>
      <c r="OOI154" s="383"/>
      <c r="OOJ154" s="383"/>
      <c r="OOK154" s="383"/>
      <c r="OOL154" s="383"/>
      <c r="OOM154" s="383"/>
      <c r="OON154" s="383"/>
      <c r="OOO154" s="383"/>
      <c r="OOP154" s="383"/>
      <c r="OOQ154" s="383"/>
      <c r="OOR154" s="383"/>
      <c r="OOS154" s="383"/>
      <c r="OOT154" s="383"/>
      <c r="OOU154" s="383"/>
      <c r="OOV154" s="383"/>
      <c r="OOW154" s="383"/>
      <c r="OOX154" s="383"/>
      <c r="OOY154" s="383"/>
      <c r="OOZ154" s="383"/>
      <c r="OPA154" s="383"/>
      <c r="OPB154" s="383"/>
      <c r="OPC154" s="383"/>
      <c r="OPD154" s="383"/>
      <c r="OPE154" s="383"/>
      <c r="OPF154" s="383"/>
      <c r="OPG154" s="383"/>
      <c r="OPH154" s="383"/>
      <c r="OPI154" s="383"/>
      <c r="OPJ154" s="383"/>
      <c r="OPK154" s="383"/>
      <c r="OPL154" s="383"/>
      <c r="OPM154" s="383"/>
      <c r="OPN154" s="383"/>
      <c r="OPO154" s="383"/>
      <c r="OPP154" s="383"/>
      <c r="OPQ154" s="383"/>
      <c r="OPR154" s="383"/>
      <c r="OPS154" s="383"/>
      <c r="OPT154" s="383"/>
      <c r="OPU154" s="383"/>
      <c r="OPV154" s="383"/>
      <c r="OPW154" s="383"/>
      <c r="OPX154" s="383"/>
      <c r="OPY154" s="383"/>
      <c r="OPZ154" s="383"/>
      <c r="OQA154" s="383"/>
      <c r="OQB154" s="383"/>
      <c r="OQC154" s="383"/>
      <c r="OQD154" s="383"/>
      <c r="OQE154" s="383"/>
      <c r="OQF154" s="383"/>
      <c r="OQG154" s="383"/>
      <c r="OQH154" s="383"/>
      <c r="OQI154" s="383"/>
      <c r="OQJ154" s="383"/>
      <c r="OQK154" s="383"/>
      <c r="OQL154" s="383"/>
      <c r="OQM154" s="383"/>
      <c r="OQN154" s="383"/>
      <c r="OQO154" s="383"/>
      <c r="OQP154" s="383"/>
      <c r="OQQ154" s="383"/>
      <c r="OQR154" s="383"/>
      <c r="OQS154" s="383"/>
      <c r="OQT154" s="383"/>
      <c r="OQU154" s="383"/>
      <c r="OQV154" s="383"/>
      <c r="OQW154" s="383"/>
      <c r="OQX154" s="383"/>
      <c r="OQY154" s="383"/>
      <c r="OQZ154" s="383"/>
      <c r="ORA154" s="383"/>
      <c r="ORB154" s="383"/>
      <c r="ORC154" s="383"/>
      <c r="ORD154" s="383"/>
      <c r="ORE154" s="383"/>
      <c r="ORF154" s="383"/>
      <c r="ORG154" s="383"/>
      <c r="ORH154" s="383"/>
      <c r="ORI154" s="383"/>
      <c r="ORJ154" s="383"/>
      <c r="ORK154" s="383"/>
      <c r="ORL154" s="383"/>
      <c r="ORM154" s="383"/>
      <c r="ORN154" s="383"/>
      <c r="ORO154" s="383"/>
      <c r="ORP154" s="383"/>
      <c r="ORQ154" s="383"/>
      <c r="ORR154" s="383"/>
      <c r="ORS154" s="383"/>
      <c r="ORT154" s="383"/>
      <c r="ORU154" s="383"/>
      <c r="ORV154" s="383"/>
      <c r="ORW154" s="383"/>
      <c r="ORX154" s="383"/>
      <c r="ORY154" s="383"/>
      <c r="ORZ154" s="383"/>
      <c r="OSA154" s="383"/>
      <c r="OSB154" s="383"/>
      <c r="OSC154" s="383"/>
      <c r="OSD154" s="383"/>
      <c r="OSE154" s="383"/>
      <c r="OSF154" s="383"/>
      <c r="OSG154" s="383"/>
      <c r="OSH154" s="383"/>
      <c r="OSI154" s="383"/>
      <c r="OSJ154" s="383"/>
      <c r="OSK154" s="383"/>
      <c r="OSL154" s="383"/>
      <c r="OSM154" s="383"/>
      <c r="OSN154" s="383"/>
      <c r="OSO154" s="383"/>
      <c r="OSP154" s="383"/>
      <c r="OSQ154" s="383"/>
      <c r="OSR154" s="383"/>
      <c r="OSS154" s="383"/>
      <c r="OST154" s="383"/>
      <c r="OSU154" s="383"/>
      <c r="OSV154" s="383"/>
      <c r="OSW154" s="383"/>
      <c r="OSX154" s="383"/>
      <c r="OSY154" s="383"/>
      <c r="OSZ154" s="383"/>
      <c r="OTA154" s="383"/>
      <c r="OTB154" s="383"/>
      <c r="OTC154" s="383"/>
      <c r="OTD154" s="383"/>
      <c r="OTE154" s="383"/>
      <c r="OTF154" s="383"/>
      <c r="OTG154" s="383"/>
      <c r="OTH154" s="383"/>
      <c r="OTI154" s="383"/>
      <c r="OTJ154" s="383"/>
      <c r="OTK154" s="383"/>
      <c r="OTL154" s="383"/>
      <c r="OTM154" s="383"/>
      <c r="OTN154" s="383"/>
      <c r="OTO154" s="383"/>
      <c r="OTP154" s="383"/>
      <c r="OTQ154" s="383"/>
      <c r="OTR154" s="383"/>
      <c r="OTS154" s="383"/>
      <c r="OTT154" s="383"/>
      <c r="OTU154" s="383"/>
      <c r="OTV154" s="383"/>
      <c r="OTW154" s="383"/>
      <c r="OTX154" s="383"/>
      <c r="OTY154" s="383"/>
      <c r="OTZ154" s="383"/>
      <c r="OUA154" s="383"/>
      <c r="OUB154" s="383"/>
      <c r="OUC154" s="383"/>
      <c r="OUD154" s="383"/>
      <c r="OUE154" s="383"/>
      <c r="OUF154" s="383"/>
      <c r="OUG154" s="383"/>
      <c r="OUH154" s="383"/>
      <c r="OUI154" s="383"/>
      <c r="OUJ154" s="383"/>
      <c r="OUK154" s="383"/>
      <c r="OUL154" s="383"/>
      <c r="OUM154" s="383"/>
      <c r="OUN154" s="383"/>
      <c r="OUO154" s="383"/>
      <c r="OUP154" s="383"/>
      <c r="OUQ154" s="383"/>
      <c r="OUR154" s="383"/>
      <c r="OUS154" s="383"/>
      <c r="OUT154" s="383"/>
      <c r="OUU154" s="383"/>
      <c r="OUV154" s="383"/>
      <c r="OUW154" s="383"/>
      <c r="OUX154" s="383"/>
      <c r="OUY154" s="383"/>
      <c r="OUZ154" s="383"/>
      <c r="OVA154" s="383"/>
      <c r="OVB154" s="383"/>
      <c r="OVC154" s="383"/>
      <c r="OVD154" s="383"/>
      <c r="OVE154" s="383"/>
      <c r="OVF154" s="383"/>
      <c r="OVG154" s="383"/>
      <c r="OVH154" s="383"/>
      <c r="OVI154" s="383"/>
      <c r="OVJ154" s="383"/>
      <c r="OVK154" s="383"/>
      <c r="OVL154" s="383"/>
      <c r="OVM154" s="383"/>
      <c r="OVN154" s="383"/>
      <c r="OVO154" s="383"/>
      <c r="OVP154" s="383"/>
      <c r="OVQ154" s="383"/>
      <c r="OVR154" s="383"/>
      <c r="OVS154" s="383"/>
      <c r="OVT154" s="383"/>
      <c r="OVU154" s="383"/>
      <c r="OVV154" s="383"/>
      <c r="OVW154" s="383"/>
      <c r="OVX154" s="383"/>
      <c r="OVY154" s="383"/>
      <c r="OVZ154" s="383"/>
      <c r="OWA154" s="383"/>
      <c r="OWB154" s="383"/>
      <c r="OWC154" s="383"/>
      <c r="OWD154" s="383"/>
      <c r="OWE154" s="383"/>
      <c r="OWF154" s="383"/>
      <c r="OWG154" s="383"/>
      <c r="OWH154" s="383"/>
      <c r="OWI154" s="383"/>
      <c r="OWJ154" s="383"/>
      <c r="OWK154" s="383"/>
      <c r="OWL154" s="383"/>
      <c r="OWM154" s="383"/>
      <c r="OWN154" s="383"/>
      <c r="OWO154" s="383"/>
      <c r="OWP154" s="383"/>
      <c r="OWQ154" s="383"/>
      <c r="OWR154" s="383"/>
      <c r="OWS154" s="383"/>
      <c r="OWT154" s="383"/>
      <c r="OWU154" s="383"/>
      <c r="OWV154" s="383"/>
      <c r="OWW154" s="383"/>
      <c r="OWX154" s="383"/>
      <c r="OWY154" s="383"/>
      <c r="OWZ154" s="383"/>
      <c r="OXA154" s="383"/>
      <c r="OXB154" s="383"/>
      <c r="OXC154" s="383"/>
      <c r="OXD154" s="383"/>
      <c r="OXE154" s="383"/>
      <c r="OXF154" s="383"/>
      <c r="OXG154" s="383"/>
      <c r="OXH154" s="383"/>
      <c r="OXI154" s="383"/>
      <c r="OXJ154" s="383"/>
      <c r="OXK154" s="383"/>
      <c r="OXL154" s="383"/>
      <c r="OXM154" s="383"/>
      <c r="OXN154" s="383"/>
      <c r="OXO154" s="383"/>
      <c r="OXP154" s="383"/>
      <c r="OXQ154" s="383"/>
      <c r="OXR154" s="383"/>
      <c r="OXS154" s="383"/>
      <c r="OXT154" s="383"/>
      <c r="OXU154" s="383"/>
      <c r="OXV154" s="383"/>
      <c r="OXW154" s="383"/>
      <c r="OXX154" s="383"/>
      <c r="OXY154" s="383"/>
      <c r="OXZ154" s="383"/>
      <c r="OYA154" s="383"/>
      <c r="OYB154" s="383"/>
      <c r="OYC154" s="383"/>
      <c r="OYD154" s="383"/>
      <c r="OYE154" s="383"/>
      <c r="OYF154" s="383"/>
      <c r="OYG154" s="383"/>
      <c r="OYH154" s="383"/>
      <c r="OYI154" s="383"/>
      <c r="OYJ154" s="383"/>
      <c r="OYK154" s="383"/>
      <c r="OYL154" s="383"/>
      <c r="OYM154" s="383"/>
      <c r="OYN154" s="383"/>
      <c r="OYO154" s="383"/>
      <c r="OYP154" s="383"/>
      <c r="OYQ154" s="383"/>
      <c r="OYR154" s="383"/>
      <c r="OYS154" s="383"/>
      <c r="OYT154" s="383"/>
      <c r="OYU154" s="383"/>
      <c r="OYV154" s="383"/>
      <c r="OYW154" s="383"/>
      <c r="OYX154" s="383"/>
      <c r="OYY154" s="383"/>
      <c r="OYZ154" s="383"/>
      <c r="OZA154" s="383"/>
      <c r="OZB154" s="383"/>
      <c r="OZC154" s="383"/>
      <c r="OZD154" s="383"/>
      <c r="OZE154" s="383"/>
      <c r="OZF154" s="383"/>
      <c r="OZG154" s="383"/>
      <c r="OZH154" s="383"/>
      <c r="OZI154" s="383"/>
      <c r="OZJ154" s="383"/>
      <c r="OZK154" s="383"/>
      <c r="OZL154" s="383"/>
      <c r="OZM154" s="383"/>
      <c r="OZN154" s="383"/>
      <c r="OZO154" s="383"/>
      <c r="OZP154" s="383"/>
      <c r="OZQ154" s="383"/>
      <c r="OZR154" s="383"/>
      <c r="OZS154" s="383"/>
      <c r="OZT154" s="383"/>
      <c r="OZU154" s="383"/>
      <c r="OZV154" s="383"/>
      <c r="OZW154" s="383"/>
      <c r="OZX154" s="383"/>
      <c r="OZY154" s="383"/>
      <c r="OZZ154" s="383"/>
      <c r="PAA154" s="383"/>
      <c r="PAB154" s="383"/>
      <c r="PAC154" s="383"/>
      <c r="PAD154" s="383"/>
      <c r="PAE154" s="383"/>
      <c r="PAF154" s="383"/>
      <c r="PAG154" s="383"/>
      <c r="PAH154" s="383"/>
      <c r="PAI154" s="383"/>
      <c r="PAJ154" s="383"/>
      <c r="PAK154" s="383"/>
      <c r="PAL154" s="383"/>
      <c r="PAM154" s="383"/>
      <c r="PAN154" s="383"/>
      <c r="PAO154" s="383"/>
      <c r="PAP154" s="383"/>
      <c r="PAQ154" s="383"/>
      <c r="PAR154" s="383"/>
      <c r="PAS154" s="383"/>
      <c r="PAT154" s="383"/>
      <c r="PAU154" s="383"/>
      <c r="PAV154" s="383"/>
      <c r="PAW154" s="383"/>
      <c r="PAX154" s="383"/>
      <c r="PAY154" s="383"/>
      <c r="PAZ154" s="383"/>
      <c r="PBA154" s="383"/>
      <c r="PBB154" s="383"/>
      <c r="PBC154" s="383"/>
      <c r="PBD154" s="383"/>
      <c r="PBE154" s="383"/>
      <c r="PBF154" s="383"/>
      <c r="PBG154" s="383"/>
      <c r="PBH154" s="383"/>
      <c r="PBI154" s="383"/>
      <c r="PBJ154" s="383"/>
      <c r="PBK154" s="383"/>
      <c r="PBL154" s="383"/>
      <c r="PBM154" s="383"/>
      <c r="PBN154" s="383"/>
      <c r="PBO154" s="383"/>
      <c r="PBP154" s="383"/>
      <c r="PBQ154" s="383"/>
      <c r="PBR154" s="383"/>
      <c r="PBS154" s="383"/>
      <c r="PBT154" s="383"/>
      <c r="PBU154" s="383"/>
      <c r="PBV154" s="383"/>
      <c r="PBW154" s="383"/>
      <c r="PBX154" s="383"/>
      <c r="PBY154" s="383"/>
      <c r="PBZ154" s="383"/>
      <c r="PCA154" s="383"/>
      <c r="PCB154" s="383"/>
      <c r="PCC154" s="383"/>
      <c r="PCD154" s="383"/>
      <c r="PCE154" s="383"/>
      <c r="PCF154" s="383"/>
      <c r="PCG154" s="383"/>
      <c r="PCH154" s="383"/>
      <c r="PCI154" s="383"/>
      <c r="PCJ154" s="383"/>
      <c r="PCK154" s="383"/>
      <c r="PCL154" s="383"/>
      <c r="PCM154" s="383"/>
      <c r="PCN154" s="383"/>
      <c r="PCO154" s="383"/>
      <c r="PCP154" s="383"/>
      <c r="PCQ154" s="383"/>
      <c r="PCR154" s="383"/>
      <c r="PCS154" s="383"/>
      <c r="PCT154" s="383"/>
      <c r="PCU154" s="383"/>
      <c r="PCV154" s="383"/>
      <c r="PCW154" s="383"/>
      <c r="PCX154" s="383"/>
      <c r="PCY154" s="383"/>
      <c r="PCZ154" s="383"/>
      <c r="PDA154" s="383"/>
      <c r="PDB154" s="383"/>
      <c r="PDC154" s="383"/>
      <c r="PDD154" s="383"/>
      <c r="PDE154" s="383"/>
      <c r="PDF154" s="383"/>
      <c r="PDG154" s="383"/>
      <c r="PDH154" s="383"/>
      <c r="PDI154" s="383"/>
      <c r="PDJ154" s="383"/>
      <c r="PDK154" s="383"/>
      <c r="PDL154" s="383"/>
      <c r="PDM154" s="383"/>
      <c r="PDN154" s="383"/>
      <c r="PDO154" s="383"/>
      <c r="PDP154" s="383"/>
      <c r="PDQ154" s="383"/>
      <c r="PDR154" s="383"/>
      <c r="PDS154" s="383"/>
      <c r="PDT154" s="383"/>
      <c r="PDU154" s="383"/>
      <c r="PDV154" s="383"/>
      <c r="PDW154" s="383"/>
      <c r="PDX154" s="383"/>
      <c r="PDY154" s="383"/>
      <c r="PDZ154" s="383"/>
      <c r="PEA154" s="383"/>
      <c r="PEB154" s="383"/>
      <c r="PEC154" s="383"/>
      <c r="PED154" s="383"/>
      <c r="PEE154" s="383"/>
      <c r="PEF154" s="383"/>
      <c r="PEG154" s="383"/>
      <c r="PEH154" s="383"/>
      <c r="PEI154" s="383"/>
      <c r="PEJ154" s="383"/>
      <c r="PEK154" s="383"/>
      <c r="PEL154" s="383"/>
      <c r="PEM154" s="383"/>
      <c r="PEN154" s="383"/>
      <c r="PEO154" s="383"/>
      <c r="PEP154" s="383"/>
      <c r="PEQ154" s="383"/>
      <c r="PER154" s="383"/>
      <c r="PES154" s="383"/>
      <c r="PET154" s="383"/>
      <c r="PEU154" s="383"/>
      <c r="PEV154" s="383"/>
      <c r="PEW154" s="383"/>
      <c r="PEX154" s="383"/>
      <c r="PEY154" s="383"/>
      <c r="PEZ154" s="383"/>
      <c r="PFA154" s="383"/>
      <c r="PFB154" s="383"/>
      <c r="PFC154" s="383"/>
      <c r="PFD154" s="383"/>
      <c r="PFE154" s="383"/>
      <c r="PFF154" s="383"/>
      <c r="PFG154" s="383"/>
      <c r="PFH154" s="383"/>
      <c r="PFI154" s="383"/>
      <c r="PFJ154" s="383"/>
      <c r="PFK154" s="383"/>
      <c r="PFL154" s="383"/>
      <c r="PFM154" s="383"/>
      <c r="PFN154" s="383"/>
      <c r="PFO154" s="383"/>
      <c r="PFP154" s="383"/>
      <c r="PFQ154" s="383"/>
      <c r="PFR154" s="383"/>
      <c r="PFS154" s="383"/>
      <c r="PFT154" s="383"/>
      <c r="PFU154" s="383"/>
      <c r="PFV154" s="383"/>
      <c r="PFW154" s="383"/>
      <c r="PFX154" s="383"/>
      <c r="PFY154" s="383"/>
      <c r="PFZ154" s="383"/>
      <c r="PGA154" s="383"/>
      <c r="PGB154" s="383"/>
      <c r="PGC154" s="383"/>
      <c r="PGD154" s="383"/>
      <c r="PGE154" s="383"/>
      <c r="PGF154" s="383"/>
      <c r="PGG154" s="383"/>
      <c r="PGH154" s="383"/>
      <c r="PGI154" s="383"/>
      <c r="PGJ154" s="383"/>
      <c r="PGK154" s="383"/>
      <c r="PGL154" s="383"/>
      <c r="PGM154" s="383"/>
      <c r="PGN154" s="383"/>
      <c r="PGO154" s="383"/>
      <c r="PGP154" s="383"/>
      <c r="PGQ154" s="383"/>
      <c r="PGR154" s="383"/>
      <c r="PGS154" s="383"/>
      <c r="PGT154" s="383"/>
      <c r="PGU154" s="383"/>
      <c r="PGV154" s="383"/>
      <c r="PGW154" s="383"/>
      <c r="PGX154" s="383"/>
      <c r="PGY154" s="383"/>
      <c r="PGZ154" s="383"/>
      <c r="PHA154" s="383"/>
      <c r="PHB154" s="383"/>
      <c r="PHC154" s="383"/>
      <c r="PHD154" s="383"/>
      <c r="PHE154" s="383"/>
      <c r="PHF154" s="383"/>
      <c r="PHG154" s="383"/>
      <c r="PHH154" s="383"/>
      <c r="PHI154" s="383"/>
      <c r="PHJ154" s="383"/>
      <c r="PHK154" s="383"/>
      <c r="PHL154" s="383"/>
      <c r="PHM154" s="383"/>
      <c r="PHN154" s="383"/>
      <c r="PHO154" s="383"/>
      <c r="PHP154" s="383"/>
      <c r="PHQ154" s="383"/>
      <c r="PHR154" s="383"/>
      <c r="PHS154" s="383"/>
      <c r="PHT154" s="383"/>
      <c r="PHU154" s="383"/>
      <c r="PHV154" s="383"/>
      <c r="PHW154" s="383"/>
      <c r="PHX154" s="383"/>
      <c r="PHY154" s="383"/>
      <c r="PHZ154" s="383"/>
      <c r="PIA154" s="383"/>
      <c r="PIB154" s="383"/>
      <c r="PIC154" s="383"/>
      <c r="PID154" s="383"/>
      <c r="PIE154" s="383"/>
      <c r="PIF154" s="383"/>
      <c r="PIG154" s="383"/>
      <c r="PIH154" s="383"/>
      <c r="PII154" s="383"/>
      <c r="PIJ154" s="383"/>
      <c r="PIK154" s="383"/>
      <c r="PIL154" s="383"/>
      <c r="PIM154" s="383"/>
      <c r="PIN154" s="383"/>
      <c r="PIO154" s="383"/>
      <c r="PIP154" s="383"/>
      <c r="PIQ154" s="383"/>
      <c r="PIR154" s="383"/>
      <c r="PIS154" s="383"/>
      <c r="PIT154" s="383"/>
      <c r="PIU154" s="383"/>
      <c r="PIV154" s="383"/>
      <c r="PIW154" s="383"/>
      <c r="PIX154" s="383"/>
      <c r="PIY154" s="383"/>
      <c r="PIZ154" s="383"/>
      <c r="PJA154" s="383"/>
      <c r="PJB154" s="383"/>
      <c r="PJC154" s="383"/>
      <c r="PJD154" s="383"/>
      <c r="PJE154" s="383"/>
      <c r="PJF154" s="383"/>
      <c r="PJG154" s="383"/>
      <c r="PJH154" s="383"/>
      <c r="PJI154" s="383"/>
      <c r="PJJ154" s="383"/>
      <c r="PJK154" s="383"/>
      <c r="PJL154" s="383"/>
      <c r="PJM154" s="383"/>
      <c r="PJN154" s="383"/>
      <c r="PJO154" s="383"/>
      <c r="PJP154" s="383"/>
      <c r="PJQ154" s="383"/>
      <c r="PJR154" s="383"/>
      <c r="PJS154" s="383"/>
      <c r="PJT154" s="383"/>
      <c r="PJU154" s="383"/>
      <c r="PJV154" s="383"/>
      <c r="PJW154" s="383"/>
      <c r="PJX154" s="383"/>
      <c r="PJY154" s="383"/>
      <c r="PJZ154" s="383"/>
      <c r="PKA154" s="383"/>
      <c r="PKB154" s="383"/>
      <c r="PKC154" s="383"/>
      <c r="PKD154" s="383"/>
      <c r="PKE154" s="383"/>
      <c r="PKF154" s="383"/>
      <c r="PKG154" s="383"/>
      <c r="PKH154" s="383"/>
      <c r="PKI154" s="383"/>
      <c r="PKJ154" s="383"/>
      <c r="PKK154" s="383"/>
      <c r="PKL154" s="383"/>
      <c r="PKM154" s="383"/>
      <c r="PKN154" s="383"/>
      <c r="PKO154" s="383"/>
      <c r="PKP154" s="383"/>
      <c r="PKQ154" s="383"/>
      <c r="PKR154" s="383"/>
      <c r="PKS154" s="383"/>
      <c r="PKT154" s="383"/>
      <c r="PKU154" s="383"/>
      <c r="PKV154" s="383"/>
      <c r="PKW154" s="383"/>
      <c r="PKX154" s="383"/>
      <c r="PKY154" s="383"/>
      <c r="PKZ154" s="383"/>
      <c r="PLA154" s="383"/>
      <c r="PLB154" s="383"/>
      <c r="PLC154" s="383"/>
      <c r="PLD154" s="383"/>
      <c r="PLE154" s="383"/>
      <c r="PLF154" s="383"/>
      <c r="PLG154" s="383"/>
      <c r="PLH154" s="383"/>
      <c r="PLI154" s="383"/>
      <c r="PLJ154" s="383"/>
      <c r="PLK154" s="383"/>
      <c r="PLL154" s="383"/>
      <c r="PLM154" s="383"/>
      <c r="PLN154" s="383"/>
      <c r="PLO154" s="383"/>
      <c r="PLP154" s="383"/>
      <c r="PLQ154" s="383"/>
      <c r="PLR154" s="383"/>
      <c r="PLS154" s="383"/>
      <c r="PLT154" s="383"/>
      <c r="PLU154" s="383"/>
      <c r="PLV154" s="383"/>
      <c r="PLW154" s="383"/>
      <c r="PLX154" s="383"/>
      <c r="PLY154" s="383"/>
      <c r="PLZ154" s="383"/>
      <c r="PMA154" s="383"/>
      <c r="PMB154" s="383"/>
      <c r="PMC154" s="383"/>
      <c r="PMD154" s="383"/>
      <c r="PME154" s="383"/>
      <c r="PMF154" s="383"/>
      <c r="PMG154" s="383"/>
      <c r="PMH154" s="383"/>
      <c r="PMI154" s="383"/>
      <c r="PMJ154" s="383"/>
      <c r="PMK154" s="383"/>
      <c r="PML154" s="383"/>
      <c r="PMM154" s="383"/>
      <c r="PMN154" s="383"/>
      <c r="PMO154" s="383"/>
      <c r="PMP154" s="383"/>
      <c r="PMQ154" s="383"/>
      <c r="PMR154" s="383"/>
      <c r="PMS154" s="383"/>
      <c r="PMT154" s="383"/>
      <c r="PMU154" s="383"/>
      <c r="PMV154" s="383"/>
      <c r="PMW154" s="383"/>
      <c r="PMX154" s="383"/>
      <c r="PMY154" s="383"/>
      <c r="PMZ154" s="383"/>
      <c r="PNA154" s="383"/>
      <c r="PNB154" s="383"/>
      <c r="PNC154" s="383"/>
      <c r="PND154" s="383"/>
      <c r="PNE154" s="383"/>
      <c r="PNF154" s="383"/>
      <c r="PNG154" s="383"/>
      <c r="PNH154" s="383"/>
      <c r="PNI154" s="383"/>
      <c r="PNJ154" s="383"/>
      <c r="PNK154" s="383"/>
      <c r="PNL154" s="383"/>
      <c r="PNM154" s="383"/>
      <c r="PNN154" s="383"/>
      <c r="PNO154" s="383"/>
      <c r="PNP154" s="383"/>
      <c r="PNQ154" s="383"/>
      <c r="PNR154" s="383"/>
      <c r="PNS154" s="383"/>
      <c r="PNT154" s="383"/>
      <c r="PNU154" s="383"/>
      <c r="PNV154" s="383"/>
      <c r="PNW154" s="383"/>
      <c r="PNX154" s="383"/>
      <c r="PNY154" s="383"/>
      <c r="PNZ154" s="383"/>
      <c r="POA154" s="383"/>
      <c r="POB154" s="383"/>
      <c r="POC154" s="383"/>
      <c r="POD154" s="383"/>
      <c r="POE154" s="383"/>
      <c r="POF154" s="383"/>
      <c r="POG154" s="383"/>
      <c r="POH154" s="383"/>
      <c r="POI154" s="383"/>
      <c r="POJ154" s="383"/>
      <c r="POK154" s="383"/>
      <c r="POL154" s="383"/>
      <c r="POM154" s="383"/>
      <c r="PON154" s="383"/>
      <c r="POO154" s="383"/>
      <c r="POP154" s="383"/>
      <c r="POQ154" s="383"/>
      <c r="POR154" s="383"/>
      <c r="POS154" s="383"/>
      <c r="POT154" s="383"/>
      <c r="POU154" s="383"/>
      <c r="POV154" s="383"/>
      <c r="POW154" s="383"/>
      <c r="POX154" s="383"/>
      <c r="POY154" s="383"/>
      <c r="POZ154" s="383"/>
      <c r="PPA154" s="383"/>
      <c r="PPB154" s="383"/>
      <c r="PPC154" s="383"/>
      <c r="PPD154" s="383"/>
      <c r="PPE154" s="383"/>
      <c r="PPF154" s="383"/>
      <c r="PPG154" s="383"/>
      <c r="PPH154" s="383"/>
      <c r="PPI154" s="383"/>
      <c r="PPJ154" s="383"/>
      <c r="PPK154" s="383"/>
      <c r="PPL154" s="383"/>
      <c r="PPM154" s="383"/>
      <c r="PPN154" s="383"/>
      <c r="PPO154" s="383"/>
      <c r="PPP154" s="383"/>
      <c r="PPQ154" s="383"/>
      <c r="PPR154" s="383"/>
      <c r="PPS154" s="383"/>
      <c r="PPT154" s="383"/>
      <c r="PPU154" s="383"/>
      <c r="PPV154" s="383"/>
      <c r="PPW154" s="383"/>
      <c r="PPX154" s="383"/>
      <c r="PPY154" s="383"/>
      <c r="PPZ154" s="383"/>
      <c r="PQA154" s="383"/>
      <c r="PQB154" s="383"/>
      <c r="PQC154" s="383"/>
      <c r="PQD154" s="383"/>
      <c r="PQE154" s="383"/>
      <c r="PQF154" s="383"/>
      <c r="PQG154" s="383"/>
      <c r="PQH154" s="383"/>
      <c r="PQI154" s="383"/>
      <c r="PQJ154" s="383"/>
      <c r="PQK154" s="383"/>
      <c r="PQL154" s="383"/>
      <c r="PQM154" s="383"/>
      <c r="PQN154" s="383"/>
      <c r="PQO154" s="383"/>
      <c r="PQP154" s="383"/>
      <c r="PQQ154" s="383"/>
      <c r="PQR154" s="383"/>
      <c r="PQS154" s="383"/>
      <c r="PQT154" s="383"/>
      <c r="PQU154" s="383"/>
      <c r="PQV154" s="383"/>
      <c r="PQW154" s="383"/>
      <c r="PQX154" s="383"/>
      <c r="PQY154" s="383"/>
      <c r="PQZ154" s="383"/>
      <c r="PRA154" s="383"/>
      <c r="PRB154" s="383"/>
      <c r="PRC154" s="383"/>
      <c r="PRD154" s="383"/>
      <c r="PRE154" s="383"/>
      <c r="PRF154" s="383"/>
      <c r="PRG154" s="383"/>
      <c r="PRH154" s="383"/>
      <c r="PRI154" s="383"/>
      <c r="PRJ154" s="383"/>
      <c r="PRK154" s="383"/>
      <c r="PRL154" s="383"/>
      <c r="PRM154" s="383"/>
      <c r="PRN154" s="383"/>
      <c r="PRO154" s="383"/>
      <c r="PRP154" s="383"/>
      <c r="PRQ154" s="383"/>
      <c r="PRR154" s="383"/>
      <c r="PRS154" s="383"/>
      <c r="PRT154" s="383"/>
      <c r="PRU154" s="383"/>
      <c r="PRV154" s="383"/>
      <c r="PRW154" s="383"/>
      <c r="PRX154" s="383"/>
      <c r="PRY154" s="383"/>
      <c r="PRZ154" s="383"/>
      <c r="PSA154" s="383"/>
      <c r="PSB154" s="383"/>
      <c r="PSC154" s="383"/>
      <c r="PSD154" s="383"/>
      <c r="PSE154" s="383"/>
      <c r="PSF154" s="383"/>
      <c r="PSG154" s="383"/>
      <c r="PSH154" s="383"/>
      <c r="PSI154" s="383"/>
      <c r="PSJ154" s="383"/>
      <c r="PSK154" s="383"/>
      <c r="PSL154" s="383"/>
      <c r="PSM154" s="383"/>
      <c r="PSN154" s="383"/>
      <c r="PSO154" s="383"/>
      <c r="PSP154" s="383"/>
      <c r="PSQ154" s="383"/>
      <c r="PSR154" s="383"/>
      <c r="PSS154" s="383"/>
      <c r="PST154" s="383"/>
      <c r="PSU154" s="383"/>
      <c r="PSV154" s="383"/>
      <c r="PSW154" s="383"/>
      <c r="PSX154" s="383"/>
      <c r="PSY154" s="383"/>
      <c r="PSZ154" s="383"/>
      <c r="PTA154" s="383"/>
      <c r="PTB154" s="383"/>
      <c r="PTC154" s="383"/>
      <c r="PTD154" s="383"/>
      <c r="PTE154" s="383"/>
      <c r="PTF154" s="383"/>
      <c r="PTG154" s="383"/>
      <c r="PTH154" s="383"/>
      <c r="PTI154" s="383"/>
      <c r="PTJ154" s="383"/>
      <c r="PTK154" s="383"/>
      <c r="PTL154" s="383"/>
      <c r="PTM154" s="383"/>
      <c r="PTN154" s="383"/>
      <c r="PTO154" s="383"/>
      <c r="PTP154" s="383"/>
      <c r="PTQ154" s="383"/>
      <c r="PTR154" s="383"/>
      <c r="PTS154" s="383"/>
      <c r="PTT154" s="383"/>
      <c r="PTU154" s="383"/>
      <c r="PTV154" s="383"/>
      <c r="PTW154" s="383"/>
      <c r="PTX154" s="383"/>
      <c r="PTY154" s="383"/>
      <c r="PTZ154" s="383"/>
      <c r="PUA154" s="383"/>
      <c r="PUB154" s="383"/>
      <c r="PUC154" s="383"/>
      <c r="PUD154" s="383"/>
      <c r="PUE154" s="383"/>
      <c r="PUF154" s="383"/>
      <c r="PUG154" s="383"/>
      <c r="PUH154" s="383"/>
      <c r="PUI154" s="383"/>
      <c r="PUJ154" s="383"/>
      <c r="PUK154" s="383"/>
      <c r="PUL154" s="383"/>
      <c r="PUM154" s="383"/>
      <c r="PUN154" s="383"/>
      <c r="PUO154" s="383"/>
      <c r="PUP154" s="383"/>
      <c r="PUQ154" s="383"/>
      <c r="PUR154" s="383"/>
      <c r="PUS154" s="383"/>
      <c r="PUT154" s="383"/>
      <c r="PUU154" s="383"/>
      <c r="PUV154" s="383"/>
      <c r="PUW154" s="383"/>
      <c r="PUX154" s="383"/>
      <c r="PUY154" s="383"/>
      <c r="PUZ154" s="383"/>
      <c r="PVA154" s="383"/>
      <c r="PVB154" s="383"/>
      <c r="PVC154" s="383"/>
      <c r="PVD154" s="383"/>
      <c r="PVE154" s="383"/>
      <c r="PVF154" s="383"/>
      <c r="PVG154" s="383"/>
      <c r="PVH154" s="383"/>
      <c r="PVI154" s="383"/>
      <c r="PVJ154" s="383"/>
      <c r="PVK154" s="383"/>
      <c r="PVL154" s="383"/>
      <c r="PVM154" s="383"/>
      <c r="PVN154" s="383"/>
      <c r="PVO154" s="383"/>
      <c r="PVP154" s="383"/>
      <c r="PVQ154" s="383"/>
      <c r="PVR154" s="383"/>
      <c r="PVS154" s="383"/>
      <c r="PVT154" s="383"/>
      <c r="PVU154" s="383"/>
      <c r="PVV154" s="383"/>
      <c r="PVW154" s="383"/>
      <c r="PVX154" s="383"/>
      <c r="PVY154" s="383"/>
      <c r="PVZ154" s="383"/>
      <c r="PWA154" s="383"/>
      <c r="PWB154" s="383"/>
      <c r="PWC154" s="383"/>
      <c r="PWD154" s="383"/>
      <c r="PWE154" s="383"/>
      <c r="PWF154" s="383"/>
      <c r="PWG154" s="383"/>
      <c r="PWH154" s="383"/>
      <c r="PWI154" s="383"/>
      <c r="PWJ154" s="383"/>
      <c r="PWK154" s="383"/>
      <c r="PWL154" s="383"/>
      <c r="PWM154" s="383"/>
      <c r="PWN154" s="383"/>
      <c r="PWO154" s="383"/>
      <c r="PWP154" s="383"/>
      <c r="PWQ154" s="383"/>
      <c r="PWR154" s="383"/>
      <c r="PWS154" s="383"/>
      <c r="PWT154" s="383"/>
      <c r="PWU154" s="383"/>
      <c r="PWV154" s="383"/>
      <c r="PWW154" s="383"/>
      <c r="PWX154" s="383"/>
      <c r="PWY154" s="383"/>
      <c r="PWZ154" s="383"/>
      <c r="PXA154" s="383"/>
      <c r="PXB154" s="383"/>
      <c r="PXC154" s="383"/>
      <c r="PXD154" s="383"/>
      <c r="PXE154" s="383"/>
      <c r="PXF154" s="383"/>
      <c r="PXG154" s="383"/>
      <c r="PXH154" s="383"/>
      <c r="PXI154" s="383"/>
      <c r="PXJ154" s="383"/>
      <c r="PXK154" s="383"/>
      <c r="PXL154" s="383"/>
      <c r="PXM154" s="383"/>
      <c r="PXN154" s="383"/>
      <c r="PXO154" s="383"/>
      <c r="PXP154" s="383"/>
      <c r="PXQ154" s="383"/>
      <c r="PXR154" s="383"/>
      <c r="PXS154" s="383"/>
      <c r="PXT154" s="383"/>
      <c r="PXU154" s="383"/>
      <c r="PXV154" s="383"/>
      <c r="PXW154" s="383"/>
      <c r="PXX154" s="383"/>
      <c r="PXY154" s="383"/>
      <c r="PXZ154" s="383"/>
      <c r="PYA154" s="383"/>
      <c r="PYB154" s="383"/>
      <c r="PYC154" s="383"/>
      <c r="PYD154" s="383"/>
      <c r="PYE154" s="383"/>
      <c r="PYF154" s="383"/>
      <c r="PYG154" s="383"/>
      <c r="PYH154" s="383"/>
      <c r="PYI154" s="383"/>
      <c r="PYJ154" s="383"/>
      <c r="PYK154" s="383"/>
      <c r="PYL154" s="383"/>
      <c r="PYM154" s="383"/>
      <c r="PYN154" s="383"/>
      <c r="PYO154" s="383"/>
      <c r="PYP154" s="383"/>
      <c r="PYQ154" s="383"/>
      <c r="PYR154" s="383"/>
      <c r="PYS154" s="383"/>
      <c r="PYT154" s="383"/>
      <c r="PYU154" s="383"/>
      <c r="PYV154" s="383"/>
      <c r="PYW154" s="383"/>
      <c r="PYX154" s="383"/>
      <c r="PYY154" s="383"/>
      <c r="PYZ154" s="383"/>
      <c r="PZA154" s="383"/>
      <c r="PZB154" s="383"/>
      <c r="PZC154" s="383"/>
      <c r="PZD154" s="383"/>
      <c r="PZE154" s="383"/>
      <c r="PZF154" s="383"/>
      <c r="PZG154" s="383"/>
      <c r="PZH154" s="383"/>
      <c r="PZI154" s="383"/>
      <c r="PZJ154" s="383"/>
      <c r="PZK154" s="383"/>
      <c r="PZL154" s="383"/>
      <c r="PZM154" s="383"/>
      <c r="PZN154" s="383"/>
      <c r="PZO154" s="383"/>
      <c r="PZP154" s="383"/>
      <c r="PZQ154" s="383"/>
      <c r="PZR154" s="383"/>
      <c r="PZS154" s="383"/>
      <c r="PZT154" s="383"/>
      <c r="PZU154" s="383"/>
      <c r="PZV154" s="383"/>
      <c r="PZW154" s="383"/>
      <c r="PZX154" s="383"/>
      <c r="PZY154" s="383"/>
      <c r="PZZ154" s="383"/>
      <c r="QAA154" s="383"/>
      <c r="QAB154" s="383"/>
      <c r="QAC154" s="383"/>
      <c r="QAD154" s="383"/>
      <c r="QAE154" s="383"/>
      <c r="QAF154" s="383"/>
      <c r="QAG154" s="383"/>
      <c r="QAH154" s="383"/>
      <c r="QAI154" s="383"/>
      <c r="QAJ154" s="383"/>
      <c r="QAK154" s="383"/>
      <c r="QAL154" s="383"/>
      <c r="QAM154" s="383"/>
      <c r="QAN154" s="383"/>
      <c r="QAO154" s="383"/>
      <c r="QAP154" s="383"/>
      <c r="QAQ154" s="383"/>
      <c r="QAR154" s="383"/>
      <c r="QAS154" s="383"/>
      <c r="QAT154" s="383"/>
      <c r="QAU154" s="383"/>
      <c r="QAV154" s="383"/>
      <c r="QAW154" s="383"/>
      <c r="QAX154" s="383"/>
      <c r="QAY154" s="383"/>
      <c r="QAZ154" s="383"/>
      <c r="QBA154" s="383"/>
      <c r="QBB154" s="383"/>
      <c r="QBC154" s="383"/>
      <c r="QBD154" s="383"/>
      <c r="QBE154" s="383"/>
      <c r="QBF154" s="383"/>
      <c r="QBG154" s="383"/>
      <c r="QBH154" s="383"/>
      <c r="QBI154" s="383"/>
      <c r="QBJ154" s="383"/>
      <c r="QBK154" s="383"/>
      <c r="QBL154" s="383"/>
      <c r="QBM154" s="383"/>
      <c r="QBN154" s="383"/>
      <c r="QBO154" s="383"/>
      <c r="QBP154" s="383"/>
      <c r="QBQ154" s="383"/>
      <c r="QBR154" s="383"/>
      <c r="QBS154" s="383"/>
      <c r="QBT154" s="383"/>
      <c r="QBU154" s="383"/>
      <c r="QBV154" s="383"/>
      <c r="QBW154" s="383"/>
      <c r="QBX154" s="383"/>
      <c r="QBY154" s="383"/>
      <c r="QBZ154" s="383"/>
      <c r="QCA154" s="383"/>
      <c r="QCB154" s="383"/>
      <c r="QCC154" s="383"/>
      <c r="QCD154" s="383"/>
      <c r="QCE154" s="383"/>
      <c r="QCF154" s="383"/>
      <c r="QCG154" s="383"/>
      <c r="QCH154" s="383"/>
      <c r="QCI154" s="383"/>
      <c r="QCJ154" s="383"/>
      <c r="QCK154" s="383"/>
      <c r="QCL154" s="383"/>
      <c r="QCM154" s="383"/>
      <c r="QCN154" s="383"/>
      <c r="QCO154" s="383"/>
      <c r="QCP154" s="383"/>
      <c r="QCQ154" s="383"/>
      <c r="QCR154" s="383"/>
      <c r="QCS154" s="383"/>
      <c r="QCT154" s="383"/>
      <c r="QCU154" s="383"/>
      <c r="QCV154" s="383"/>
      <c r="QCW154" s="383"/>
      <c r="QCX154" s="383"/>
      <c r="QCY154" s="383"/>
      <c r="QCZ154" s="383"/>
      <c r="QDA154" s="383"/>
      <c r="QDB154" s="383"/>
      <c r="QDC154" s="383"/>
      <c r="QDD154" s="383"/>
      <c r="QDE154" s="383"/>
      <c r="QDF154" s="383"/>
      <c r="QDG154" s="383"/>
      <c r="QDH154" s="383"/>
      <c r="QDI154" s="383"/>
      <c r="QDJ154" s="383"/>
      <c r="QDK154" s="383"/>
      <c r="QDL154" s="383"/>
      <c r="QDM154" s="383"/>
      <c r="QDN154" s="383"/>
      <c r="QDO154" s="383"/>
      <c r="QDP154" s="383"/>
      <c r="QDQ154" s="383"/>
      <c r="QDR154" s="383"/>
      <c r="QDS154" s="383"/>
      <c r="QDT154" s="383"/>
      <c r="QDU154" s="383"/>
      <c r="QDV154" s="383"/>
      <c r="QDW154" s="383"/>
      <c r="QDX154" s="383"/>
      <c r="QDY154" s="383"/>
      <c r="QDZ154" s="383"/>
      <c r="QEA154" s="383"/>
      <c r="QEB154" s="383"/>
      <c r="QEC154" s="383"/>
      <c r="QED154" s="383"/>
      <c r="QEE154" s="383"/>
      <c r="QEF154" s="383"/>
      <c r="QEG154" s="383"/>
      <c r="QEH154" s="383"/>
      <c r="QEI154" s="383"/>
      <c r="QEJ154" s="383"/>
      <c r="QEK154" s="383"/>
      <c r="QEL154" s="383"/>
      <c r="QEM154" s="383"/>
      <c r="QEN154" s="383"/>
      <c r="QEO154" s="383"/>
      <c r="QEP154" s="383"/>
      <c r="QEQ154" s="383"/>
      <c r="QER154" s="383"/>
      <c r="QES154" s="383"/>
      <c r="QET154" s="383"/>
      <c r="QEU154" s="383"/>
      <c r="QEV154" s="383"/>
      <c r="QEW154" s="383"/>
      <c r="QEX154" s="383"/>
      <c r="QEY154" s="383"/>
      <c r="QEZ154" s="383"/>
      <c r="QFA154" s="383"/>
      <c r="QFB154" s="383"/>
      <c r="QFC154" s="383"/>
      <c r="QFD154" s="383"/>
      <c r="QFE154" s="383"/>
      <c r="QFF154" s="383"/>
      <c r="QFG154" s="383"/>
      <c r="QFH154" s="383"/>
      <c r="QFI154" s="383"/>
      <c r="QFJ154" s="383"/>
      <c r="QFK154" s="383"/>
      <c r="QFL154" s="383"/>
      <c r="QFM154" s="383"/>
      <c r="QFN154" s="383"/>
      <c r="QFO154" s="383"/>
      <c r="QFP154" s="383"/>
      <c r="QFQ154" s="383"/>
      <c r="QFR154" s="383"/>
      <c r="QFS154" s="383"/>
      <c r="QFT154" s="383"/>
      <c r="QFU154" s="383"/>
      <c r="QFV154" s="383"/>
      <c r="QFW154" s="383"/>
      <c r="QFX154" s="383"/>
      <c r="QFY154" s="383"/>
      <c r="QFZ154" s="383"/>
      <c r="QGA154" s="383"/>
      <c r="QGB154" s="383"/>
      <c r="QGC154" s="383"/>
      <c r="QGD154" s="383"/>
      <c r="QGE154" s="383"/>
      <c r="QGF154" s="383"/>
      <c r="QGG154" s="383"/>
      <c r="QGH154" s="383"/>
      <c r="QGI154" s="383"/>
      <c r="QGJ154" s="383"/>
      <c r="QGK154" s="383"/>
      <c r="QGL154" s="383"/>
      <c r="QGM154" s="383"/>
      <c r="QGN154" s="383"/>
      <c r="QGO154" s="383"/>
      <c r="QGP154" s="383"/>
      <c r="QGQ154" s="383"/>
      <c r="QGR154" s="383"/>
      <c r="QGS154" s="383"/>
      <c r="QGT154" s="383"/>
      <c r="QGU154" s="383"/>
      <c r="QGV154" s="383"/>
      <c r="QGW154" s="383"/>
      <c r="QGX154" s="383"/>
      <c r="QGY154" s="383"/>
      <c r="QGZ154" s="383"/>
      <c r="QHA154" s="383"/>
      <c r="QHB154" s="383"/>
      <c r="QHC154" s="383"/>
      <c r="QHD154" s="383"/>
      <c r="QHE154" s="383"/>
      <c r="QHF154" s="383"/>
      <c r="QHG154" s="383"/>
      <c r="QHH154" s="383"/>
      <c r="QHI154" s="383"/>
      <c r="QHJ154" s="383"/>
      <c r="QHK154" s="383"/>
      <c r="QHL154" s="383"/>
      <c r="QHM154" s="383"/>
      <c r="QHN154" s="383"/>
      <c r="QHO154" s="383"/>
      <c r="QHP154" s="383"/>
      <c r="QHQ154" s="383"/>
      <c r="QHR154" s="383"/>
      <c r="QHS154" s="383"/>
      <c r="QHT154" s="383"/>
      <c r="QHU154" s="383"/>
      <c r="QHV154" s="383"/>
      <c r="QHW154" s="383"/>
      <c r="QHX154" s="383"/>
      <c r="QHY154" s="383"/>
      <c r="QHZ154" s="383"/>
      <c r="QIA154" s="383"/>
      <c r="QIB154" s="383"/>
      <c r="QIC154" s="383"/>
      <c r="QID154" s="383"/>
      <c r="QIE154" s="383"/>
      <c r="QIF154" s="383"/>
      <c r="QIG154" s="383"/>
      <c r="QIH154" s="383"/>
      <c r="QII154" s="383"/>
      <c r="QIJ154" s="383"/>
      <c r="QIK154" s="383"/>
      <c r="QIL154" s="383"/>
      <c r="QIM154" s="383"/>
      <c r="QIN154" s="383"/>
      <c r="QIO154" s="383"/>
      <c r="QIP154" s="383"/>
      <c r="QIQ154" s="383"/>
      <c r="QIR154" s="383"/>
      <c r="QIS154" s="383"/>
      <c r="QIT154" s="383"/>
      <c r="QIU154" s="383"/>
      <c r="QIV154" s="383"/>
      <c r="QIW154" s="383"/>
      <c r="QIX154" s="383"/>
      <c r="QIY154" s="383"/>
      <c r="QIZ154" s="383"/>
      <c r="QJA154" s="383"/>
      <c r="QJB154" s="383"/>
      <c r="QJC154" s="383"/>
      <c r="QJD154" s="383"/>
      <c r="QJE154" s="383"/>
      <c r="QJF154" s="383"/>
      <c r="QJG154" s="383"/>
      <c r="QJH154" s="383"/>
      <c r="QJI154" s="383"/>
      <c r="QJJ154" s="383"/>
      <c r="QJK154" s="383"/>
      <c r="QJL154" s="383"/>
      <c r="QJM154" s="383"/>
      <c r="QJN154" s="383"/>
      <c r="QJO154" s="383"/>
      <c r="QJP154" s="383"/>
      <c r="QJQ154" s="383"/>
      <c r="QJR154" s="383"/>
      <c r="QJS154" s="383"/>
      <c r="QJT154" s="383"/>
      <c r="QJU154" s="383"/>
      <c r="QJV154" s="383"/>
      <c r="QJW154" s="383"/>
      <c r="QJX154" s="383"/>
      <c r="QJY154" s="383"/>
      <c r="QJZ154" s="383"/>
      <c r="QKA154" s="383"/>
      <c r="QKB154" s="383"/>
      <c r="QKC154" s="383"/>
      <c r="QKD154" s="383"/>
      <c r="QKE154" s="383"/>
      <c r="QKF154" s="383"/>
      <c r="QKG154" s="383"/>
      <c r="QKH154" s="383"/>
      <c r="QKI154" s="383"/>
      <c r="QKJ154" s="383"/>
      <c r="QKK154" s="383"/>
      <c r="QKL154" s="383"/>
      <c r="QKM154" s="383"/>
      <c r="QKN154" s="383"/>
      <c r="QKO154" s="383"/>
      <c r="QKP154" s="383"/>
      <c r="QKQ154" s="383"/>
      <c r="QKR154" s="383"/>
      <c r="QKS154" s="383"/>
      <c r="QKT154" s="383"/>
      <c r="QKU154" s="383"/>
      <c r="QKV154" s="383"/>
      <c r="QKW154" s="383"/>
      <c r="QKX154" s="383"/>
      <c r="QKY154" s="383"/>
      <c r="QKZ154" s="383"/>
      <c r="QLA154" s="383"/>
      <c r="QLB154" s="383"/>
      <c r="QLC154" s="383"/>
      <c r="QLD154" s="383"/>
      <c r="QLE154" s="383"/>
      <c r="QLF154" s="383"/>
      <c r="QLG154" s="383"/>
      <c r="QLH154" s="383"/>
      <c r="QLI154" s="383"/>
      <c r="QLJ154" s="383"/>
      <c r="QLK154" s="383"/>
      <c r="QLL154" s="383"/>
      <c r="QLM154" s="383"/>
      <c r="QLN154" s="383"/>
      <c r="QLO154" s="383"/>
      <c r="QLP154" s="383"/>
      <c r="QLQ154" s="383"/>
      <c r="QLR154" s="383"/>
      <c r="QLS154" s="383"/>
      <c r="QLT154" s="383"/>
      <c r="QLU154" s="383"/>
      <c r="QLV154" s="383"/>
      <c r="QLW154" s="383"/>
      <c r="QLX154" s="383"/>
      <c r="QLY154" s="383"/>
      <c r="QLZ154" s="383"/>
      <c r="QMA154" s="383"/>
      <c r="QMB154" s="383"/>
      <c r="QMC154" s="383"/>
      <c r="QMD154" s="383"/>
      <c r="QME154" s="383"/>
      <c r="QMF154" s="383"/>
      <c r="QMG154" s="383"/>
      <c r="QMH154" s="383"/>
      <c r="QMI154" s="383"/>
      <c r="QMJ154" s="383"/>
      <c r="QMK154" s="383"/>
      <c r="QML154" s="383"/>
      <c r="QMM154" s="383"/>
      <c r="QMN154" s="383"/>
      <c r="QMO154" s="383"/>
      <c r="QMP154" s="383"/>
      <c r="QMQ154" s="383"/>
      <c r="QMR154" s="383"/>
      <c r="QMS154" s="383"/>
      <c r="QMT154" s="383"/>
      <c r="QMU154" s="383"/>
      <c r="QMV154" s="383"/>
      <c r="QMW154" s="383"/>
      <c r="QMX154" s="383"/>
      <c r="QMY154" s="383"/>
      <c r="QMZ154" s="383"/>
      <c r="QNA154" s="383"/>
      <c r="QNB154" s="383"/>
      <c r="QNC154" s="383"/>
      <c r="QND154" s="383"/>
      <c r="QNE154" s="383"/>
      <c r="QNF154" s="383"/>
      <c r="QNG154" s="383"/>
      <c r="QNH154" s="383"/>
      <c r="QNI154" s="383"/>
      <c r="QNJ154" s="383"/>
      <c r="QNK154" s="383"/>
      <c r="QNL154" s="383"/>
      <c r="QNM154" s="383"/>
      <c r="QNN154" s="383"/>
      <c r="QNO154" s="383"/>
      <c r="QNP154" s="383"/>
      <c r="QNQ154" s="383"/>
      <c r="QNR154" s="383"/>
      <c r="QNS154" s="383"/>
      <c r="QNT154" s="383"/>
      <c r="QNU154" s="383"/>
      <c r="QNV154" s="383"/>
      <c r="QNW154" s="383"/>
      <c r="QNX154" s="383"/>
      <c r="QNY154" s="383"/>
      <c r="QNZ154" s="383"/>
      <c r="QOA154" s="383"/>
      <c r="QOB154" s="383"/>
      <c r="QOC154" s="383"/>
      <c r="QOD154" s="383"/>
      <c r="QOE154" s="383"/>
      <c r="QOF154" s="383"/>
      <c r="QOG154" s="383"/>
      <c r="QOH154" s="383"/>
      <c r="QOI154" s="383"/>
      <c r="QOJ154" s="383"/>
      <c r="QOK154" s="383"/>
      <c r="QOL154" s="383"/>
      <c r="QOM154" s="383"/>
      <c r="QON154" s="383"/>
      <c r="QOO154" s="383"/>
      <c r="QOP154" s="383"/>
      <c r="QOQ154" s="383"/>
      <c r="QOR154" s="383"/>
      <c r="QOS154" s="383"/>
      <c r="QOT154" s="383"/>
      <c r="QOU154" s="383"/>
      <c r="QOV154" s="383"/>
      <c r="QOW154" s="383"/>
      <c r="QOX154" s="383"/>
      <c r="QOY154" s="383"/>
      <c r="QOZ154" s="383"/>
      <c r="QPA154" s="383"/>
      <c r="QPB154" s="383"/>
      <c r="QPC154" s="383"/>
      <c r="QPD154" s="383"/>
      <c r="QPE154" s="383"/>
      <c r="QPF154" s="383"/>
      <c r="QPG154" s="383"/>
      <c r="QPH154" s="383"/>
      <c r="QPI154" s="383"/>
      <c r="QPJ154" s="383"/>
      <c r="QPK154" s="383"/>
      <c r="QPL154" s="383"/>
      <c r="QPM154" s="383"/>
      <c r="QPN154" s="383"/>
      <c r="QPO154" s="383"/>
      <c r="QPP154" s="383"/>
      <c r="QPQ154" s="383"/>
      <c r="QPR154" s="383"/>
      <c r="QPS154" s="383"/>
      <c r="QPT154" s="383"/>
      <c r="QPU154" s="383"/>
      <c r="QPV154" s="383"/>
      <c r="QPW154" s="383"/>
      <c r="QPX154" s="383"/>
      <c r="QPY154" s="383"/>
      <c r="QPZ154" s="383"/>
      <c r="QQA154" s="383"/>
      <c r="QQB154" s="383"/>
      <c r="QQC154" s="383"/>
      <c r="QQD154" s="383"/>
      <c r="QQE154" s="383"/>
      <c r="QQF154" s="383"/>
      <c r="QQG154" s="383"/>
      <c r="QQH154" s="383"/>
      <c r="QQI154" s="383"/>
      <c r="QQJ154" s="383"/>
      <c r="QQK154" s="383"/>
      <c r="QQL154" s="383"/>
      <c r="QQM154" s="383"/>
      <c r="QQN154" s="383"/>
      <c r="QQO154" s="383"/>
      <c r="QQP154" s="383"/>
      <c r="QQQ154" s="383"/>
      <c r="QQR154" s="383"/>
      <c r="QQS154" s="383"/>
      <c r="QQT154" s="383"/>
      <c r="QQU154" s="383"/>
      <c r="QQV154" s="383"/>
      <c r="QQW154" s="383"/>
      <c r="QQX154" s="383"/>
      <c r="QQY154" s="383"/>
      <c r="QQZ154" s="383"/>
      <c r="QRA154" s="383"/>
      <c r="QRB154" s="383"/>
      <c r="QRC154" s="383"/>
      <c r="QRD154" s="383"/>
      <c r="QRE154" s="383"/>
      <c r="QRF154" s="383"/>
      <c r="QRG154" s="383"/>
      <c r="QRH154" s="383"/>
      <c r="QRI154" s="383"/>
      <c r="QRJ154" s="383"/>
      <c r="QRK154" s="383"/>
      <c r="QRL154" s="383"/>
      <c r="QRM154" s="383"/>
      <c r="QRN154" s="383"/>
      <c r="QRO154" s="383"/>
      <c r="QRP154" s="383"/>
      <c r="QRQ154" s="383"/>
      <c r="QRR154" s="383"/>
      <c r="QRS154" s="383"/>
      <c r="QRT154" s="383"/>
      <c r="QRU154" s="383"/>
      <c r="QRV154" s="383"/>
      <c r="QRW154" s="383"/>
      <c r="QRX154" s="383"/>
      <c r="QRY154" s="383"/>
      <c r="QRZ154" s="383"/>
      <c r="QSA154" s="383"/>
      <c r="QSB154" s="383"/>
      <c r="QSC154" s="383"/>
      <c r="QSD154" s="383"/>
      <c r="QSE154" s="383"/>
      <c r="QSF154" s="383"/>
      <c r="QSG154" s="383"/>
      <c r="QSH154" s="383"/>
      <c r="QSI154" s="383"/>
      <c r="QSJ154" s="383"/>
      <c r="QSK154" s="383"/>
      <c r="QSL154" s="383"/>
      <c r="QSM154" s="383"/>
      <c r="QSN154" s="383"/>
      <c r="QSO154" s="383"/>
      <c r="QSP154" s="383"/>
      <c r="QSQ154" s="383"/>
      <c r="QSR154" s="383"/>
      <c r="QSS154" s="383"/>
      <c r="QST154" s="383"/>
      <c r="QSU154" s="383"/>
      <c r="QSV154" s="383"/>
      <c r="QSW154" s="383"/>
      <c r="QSX154" s="383"/>
      <c r="QSY154" s="383"/>
      <c r="QSZ154" s="383"/>
      <c r="QTA154" s="383"/>
      <c r="QTB154" s="383"/>
      <c r="QTC154" s="383"/>
      <c r="QTD154" s="383"/>
      <c r="QTE154" s="383"/>
      <c r="QTF154" s="383"/>
      <c r="QTG154" s="383"/>
      <c r="QTH154" s="383"/>
      <c r="QTI154" s="383"/>
      <c r="QTJ154" s="383"/>
      <c r="QTK154" s="383"/>
      <c r="QTL154" s="383"/>
      <c r="QTM154" s="383"/>
      <c r="QTN154" s="383"/>
      <c r="QTO154" s="383"/>
      <c r="QTP154" s="383"/>
      <c r="QTQ154" s="383"/>
      <c r="QTR154" s="383"/>
      <c r="QTS154" s="383"/>
      <c r="QTT154" s="383"/>
      <c r="QTU154" s="383"/>
      <c r="QTV154" s="383"/>
      <c r="QTW154" s="383"/>
      <c r="QTX154" s="383"/>
      <c r="QTY154" s="383"/>
      <c r="QTZ154" s="383"/>
      <c r="QUA154" s="383"/>
      <c r="QUB154" s="383"/>
      <c r="QUC154" s="383"/>
      <c r="QUD154" s="383"/>
      <c r="QUE154" s="383"/>
      <c r="QUF154" s="383"/>
      <c r="QUG154" s="383"/>
      <c r="QUH154" s="383"/>
      <c r="QUI154" s="383"/>
      <c r="QUJ154" s="383"/>
      <c r="QUK154" s="383"/>
      <c r="QUL154" s="383"/>
      <c r="QUM154" s="383"/>
      <c r="QUN154" s="383"/>
      <c r="QUO154" s="383"/>
      <c r="QUP154" s="383"/>
      <c r="QUQ154" s="383"/>
      <c r="QUR154" s="383"/>
      <c r="QUS154" s="383"/>
      <c r="QUT154" s="383"/>
      <c r="QUU154" s="383"/>
      <c r="QUV154" s="383"/>
      <c r="QUW154" s="383"/>
      <c r="QUX154" s="383"/>
      <c r="QUY154" s="383"/>
      <c r="QUZ154" s="383"/>
      <c r="QVA154" s="383"/>
      <c r="QVB154" s="383"/>
      <c r="QVC154" s="383"/>
      <c r="QVD154" s="383"/>
      <c r="QVE154" s="383"/>
      <c r="QVF154" s="383"/>
      <c r="QVG154" s="383"/>
      <c r="QVH154" s="383"/>
      <c r="QVI154" s="383"/>
      <c r="QVJ154" s="383"/>
      <c r="QVK154" s="383"/>
      <c r="QVL154" s="383"/>
      <c r="QVM154" s="383"/>
      <c r="QVN154" s="383"/>
      <c r="QVO154" s="383"/>
      <c r="QVP154" s="383"/>
      <c r="QVQ154" s="383"/>
      <c r="QVR154" s="383"/>
      <c r="QVS154" s="383"/>
      <c r="QVT154" s="383"/>
      <c r="QVU154" s="383"/>
      <c r="QVV154" s="383"/>
      <c r="QVW154" s="383"/>
      <c r="QVX154" s="383"/>
      <c r="QVY154" s="383"/>
      <c r="QVZ154" s="383"/>
      <c r="QWA154" s="383"/>
      <c r="QWB154" s="383"/>
      <c r="QWC154" s="383"/>
      <c r="QWD154" s="383"/>
      <c r="QWE154" s="383"/>
      <c r="QWF154" s="383"/>
      <c r="QWG154" s="383"/>
      <c r="QWH154" s="383"/>
      <c r="QWI154" s="383"/>
      <c r="QWJ154" s="383"/>
      <c r="QWK154" s="383"/>
      <c r="QWL154" s="383"/>
      <c r="QWM154" s="383"/>
      <c r="QWN154" s="383"/>
      <c r="QWO154" s="383"/>
      <c r="QWP154" s="383"/>
      <c r="QWQ154" s="383"/>
      <c r="QWR154" s="383"/>
      <c r="QWS154" s="383"/>
      <c r="QWT154" s="383"/>
      <c r="QWU154" s="383"/>
      <c r="QWV154" s="383"/>
      <c r="QWW154" s="383"/>
      <c r="QWX154" s="383"/>
      <c r="QWY154" s="383"/>
      <c r="QWZ154" s="383"/>
      <c r="QXA154" s="383"/>
      <c r="QXB154" s="383"/>
      <c r="QXC154" s="383"/>
      <c r="QXD154" s="383"/>
      <c r="QXE154" s="383"/>
      <c r="QXF154" s="383"/>
      <c r="QXG154" s="383"/>
      <c r="QXH154" s="383"/>
      <c r="QXI154" s="383"/>
      <c r="QXJ154" s="383"/>
      <c r="QXK154" s="383"/>
      <c r="QXL154" s="383"/>
      <c r="QXM154" s="383"/>
      <c r="QXN154" s="383"/>
      <c r="QXO154" s="383"/>
      <c r="QXP154" s="383"/>
      <c r="QXQ154" s="383"/>
      <c r="QXR154" s="383"/>
      <c r="QXS154" s="383"/>
      <c r="QXT154" s="383"/>
      <c r="QXU154" s="383"/>
      <c r="QXV154" s="383"/>
      <c r="QXW154" s="383"/>
      <c r="QXX154" s="383"/>
      <c r="QXY154" s="383"/>
      <c r="QXZ154" s="383"/>
      <c r="QYA154" s="383"/>
      <c r="QYB154" s="383"/>
      <c r="QYC154" s="383"/>
      <c r="QYD154" s="383"/>
      <c r="QYE154" s="383"/>
      <c r="QYF154" s="383"/>
      <c r="QYG154" s="383"/>
      <c r="QYH154" s="383"/>
      <c r="QYI154" s="383"/>
      <c r="QYJ154" s="383"/>
      <c r="QYK154" s="383"/>
      <c r="QYL154" s="383"/>
      <c r="QYM154" s="383"/>
      <c r="QYN154" s="383"/>
      <c r="QYO154" s="383"/>
      <c r="QYP154" s="383"/>
      <c r="QYQ154" s="383"/>
      <c r="QYR154" s="383"/>
      <c r="QYS154" s="383"/>
      <c r="QYT154" s="383"/>
      <c r="QYU154" s="383"/>
      <c r="QYV154" s="383"/>
      <c r="QYW154" s="383"/>
      <c r="QYX154" s="383"/>
      <c r="QYY154" s="383"/>
      <c r="QYZ154" s="383"/>
      <c r="QZA154" s="383"/>
      <c r="QZB154" s="383"/>
      <c r="QZC154" s="383"/>
      <c r="QZD154" s="383"/>
      <c r="QZE154" s="383"/>
      <c r="QZF154" s="383"/>
      <c r="QZG154" s="383"/>
      <c r="QZH154" s="383"/>
      <c r="QZI154" s="383"/>
      <c r="QZJ154" s="383"/>
      <c r="QZK154" s="383"/>
      <c r="QZL154" s="383"/>
      <c r="QZM154" s="383"/>
      <c r="QZN154" s="383"/>
      <c r="QZO154" s="383"/>
      <c r="QZP154" s="383"/>
      <c r="QZQ154" s="383"/>
      <c r="QZR154" s="383"/>
      <c r="QZS154" s="383"/>
      <c r="QZT154" s="383"/>
      <c r="QZU154" s="383"/>
      <c r="QZV154" s="383"/>
      <c r="QZW154" s="383"/>
      <c r="QZX154" s="383"/>
      <c r="QZY154" s="383"/>
      <c r="QZZ154" s="383"/>
      <c r="RAA154" s="383"/>
      <c r="RAB154" s="383"/>
      <c r="RAC154" s="383"/>
      <c r="RAD154" s="383"/>
      <c r="RAE154" s="383"/>
      <c r="RAF154" s="383"/>
      <c r="RAG154" s="383"/>
      <c r="RAH154" s="383"/>
      <c r="RAI154" s="383"/>
      <c r="RAJ154" s="383"/>
      <c r="RAK154" s="383"/>
      <c r="RAL154" s="383"/>
      <c r="RAM154" s="383"/>
      <c r="RAN154" s="383"/>
      <c r="RAO154" s="383"/>
      <c r="RAP154" s="383"/>
      <c r="RAQ154" s="383"/>
      <c r="RAR154" s="383"/>
      <c r="RAS154" s="383"/>
      <c r="RAT154" s="383"/>
      <c r="RAU154" s="383"/>
      <c r="RAV154" s="383"/>
      <c r="RAW154" s="383"/>
      <c r="RAX154" s="383"/>
      <c r="RAY154" s="383"/>
      <c r="RAZ154" s="383"/>
      <c r="RBA154" s="383"/>
      <c r="RBB154" s="383"/>
      <c r="RBC154" s="383"/>
      <c r="RBD154" s="383"/>
      <c r="RBE154" s="383"/>
      <c r="RBF154" s="383"/>
      <c r="RBG154" s="383"/>
      <c r="RBH154" s="383"/>
      <c r="RBI154" s="383"/>
      <c r="RBJ154" s="383"/>
      <c r="RBK154" s="383"/>
      <c r="RBL154" s="383"/>
      <c r="RBM154" s="383"/>
      <c r="RBN154" s="383"/>
      <c r="RBO154" s="383"/>
      <c r="RBP154" s="383"/>
      <c r="RBQ154" s="383"/>
      <c r="RBR154" s="383"/>
      <c r="RBS154" s="383"/>
      <c r="RBT154" s="383"/>
      <c r="RBU154" s="383"/>
      <c r="RBV154" s="383"/>
      <c r="RBW154" s="383"/>
      <c r="RBX154" s="383"/>
      <c r="RBY154" s="383"/>
      <c r="RBZ154" s="383"/>
      <c r="RCA154" s="383"/>
      <c r="RCB154" s="383"/>
      <c r="RCC154" s="383"/>
      <c r="RCD154" s="383"/>
      <c r="RCE154" s="383"/>
      <c r="RCF154" s="383"/>
      <c r="RCG154" s="383"/>
      <c r="RCH154" s="383"/>
      <c r="RCI154" s="383"/>
      <c r="RCJ154" s="383"/>
      <c r="RCK154" s="383"/>
      <c r="RCL154" s="383"/>
      <c r="RCM154" s="383"/>
      <c r="RCN154" s="383"/>
      <c r="RCO154" s="383"/>
      <c r="RCP154" s="383"/>
      <c r="RCQ154" s="383"/>
      <c r="RCR154" s="383"/>
      <c r="RCS154" s="383"/>
      <c r="RCT154" s="383"/>
      <c r="RCU154" s="383"/>
      <c r="RCV154" s="383"/>
      <c r="RCW154" s="383"/>
      <c r="RCX154" s="383"/>
      <c r="RCY154" s="383"/>
      <c r="RCZ154" s="383"/>
      <c r="RDA154" s="383"/>
      <c r="RDB154" s="383"/>
      <c r="RDC154" s="383"/>
      <c r="RDD154" s="383"/>
      <c r="RDE154" s="383"/>
      <c r="RDF154" s="383"/>
      <c r="RDG154" s="383"/>
      <c r="RDH154" s="383"/>
      <c r="RDI154" s="383"/>
      <c r="RDJ154" s="383"/>
      <c r="RDK154" s="383"/>
      <c r="RDL154" s="383"/>
      <c r="RDM154" s="383"/>
      <c r="RDN154" s="383"/>
      <c r="RDO154" s="383"/>
      <c r="RDP154" s="383"/>
      <c r="RDQ154" s="383"/>
      <c r="RDR154" s="383"/>
      <c r="RDS154" s="383"/>
      <c r="RDT154" s="383"/>
      <c r="RDU154" s="383"/>
      <c r="RDV154" s="383"/>
      <c r="RDW154" s="383"/>
      <c r="RDX154" s="383"/>
      <c r="RDY154" s="383"/>
      <c r="RDZ154" s="383"/>
      <c r="REA154" s="383"/>
      <c r="REB154" s="383"/>
      <c r="REC154" s="383"/>
      <c r="RED154" s="383"/>
      <c r="REE154" s="383"/>
      <c r="REF154" s="383"/>
      <c r="REG154" s="383"/>
      <c r="REH154" s="383"/>
      <c r="REI154" s="383"/>
      <c r="REJ154" s="383"/>
      <c r="REK154" s="383"/>
      <c r="REL154" s="383"/>
      <c r="REM154" s="383"/>
      <c r="REN154" s="383"/>
      <c r="REO154" s="383"/>
      <c r="REP154" s="383"/>
      <c r="REQ154" s="383"/>
      <c r="RER154" s="383"/>
      <c r="RES154" s="383"/>
      <c r="RET154" s="383"/>
      <c r="REU154" s="383"/>
      <c r="REV154" s="383"/>
      <c r="REW154" s="383"/>
      <c r="REX154" s="383"/>
      <c r="REY154" s="383"/>
      <c r="REZ154" s="383"/>
      <c r="RFA154" s="383"/>
      <c r="RFB154" s="383"/>
      <c r="RFC154" s="383"/>
      <c r="RFD154" s="383"/>
      <c r="RFE154" s="383"/>
      <c r="RFF154" s="383"/>
      <c r="RFG154" s="383"/>
      <c r="RFH154" s="383"/>
      <c r="RFI154" s="383"/>
      <c r="RFJ154" s="383"/>
      <c r="RFK154" s="383"/>
      <c r="RFL154" s="383"/>
      <c r="RFM154" s="383"/>
      <c r="RFN154" s="383"/>
      <c r="RFO154" s="383"/>
      <c r="RFP154" s="383"/>
      <c r="RFQ154" s="383"/>
      <c r="RFR154" s="383"/>
      <c r="RFS154" s="383"/>
      <c r="RFT154" s="383"/>
      <c r="RFU154" s="383"/>
      <c r="RFV154" s="383"/>
      <c r="RFW154" s="383"/>
      <c r="RFX154" s="383"/>
      <c r="RFY154" s="383"/>
      <c r="RFZ154" s="383"/>
      <c r="RGA154" s="383"/>
      <c r="RGB154" s="383"/>
      <c r="RGC154" s="383"/>
      <c r="RGD154" s="383"/>
      <c r="RGE154" s="383"/>
      <c r="RGF154" s="383"/>
      <c r="RGG154" s="383"/>
      <c r="RGH154" s="383"/>
      <c r="RGI154" s="383"/>
      <c r="RGJ154" s="383"/>
      <c r="RGK154" s="383"/>
      <c r="RGL154" s="383"/>
      <c r="RGM154" s="383"/>
      <c r="RGN154" s="383"/>
      <c r="RGO154" s="383"/>
      <c r="RGP154" s="383"/>
      <c r="RGQ154" s="383"/>
      <c r="RGR154" s="383"/>
      <c r="RGS154" s="383"/>
      <c r="RGT154" s="383"/>
      <c r="RGU154" s="383"/>
      <c r="RGV154" s="383"/>
      <c r="RGW154" s="383"/>
      <c r="RGX154" s="383"/>
      <c r="RGY154" s="383"/>
      <c r="RGZ154" s="383"/>
      <c r="RHA154" s="383"/>
      <c r="RHB154" s="383"/>
      <c r="RHC154" s="383"/>
      <c r="RHD154" s="383"/>
      <c r="RHE154" s="383"/>
      <c r="RHF154" s="383"/>
      <c r="RHG154" s="383"/>
      <c r="RHH154" s="383"/>
      <c r="RHI154" s="383"/>
      <c r="RHJ154" s="383"/>
      <c r="RHK154" s="383"/>
      <c r="RHL154" s="383"/>
      <c r="RHM154" s="383"/>
      <c r="RHN154" s="383"/>
      <c r="RHO154" s="383"/>
      <c r="RHP154" s="383"/>
      <c r="RHQ154" s="383"/>
      <c r="RHR154" s="383"/>
      <c r="RHS154" s="383"/>
      <c r="RHT154" s="383"/>
      <c r="RHU154" s="383"/>
      <c r="RHV154" s="383"/>
      <c r="RHW154" s="383"/>
      <c r="RHX154" s="383"/>
      <c r="RHY154" s="383"/>
      <c r="RHZ154" s="383"/>
      <c r="RIA154" s="383"/>
      <c r="RIB154" s="383"/>
      <c r="RIC154" s="383"/>
      <c r="RID154" s="383"/>
      <c r="RIE154" s="383"/>
      <c r="RIF154" s="383"/>
      <c r="RIG154" s="383"/>
      <c r="RIH154" s="383"/>
      <c r="RII154" s="383"/>
      <c r="RIJ154" s="383"/>
      <c r="RIK154" s="383"/>
      <c r="RIL154" s="383"/>
      <c r="RIM154" s="383"/>
      <c r="RIN154" s="383"/>
      <c r="RIO154" s="383"/>
      <c r="RIP154" s="383"/>
      <c r="RIQ154" s="383"/>
      <c r="RIR154" s="383"/>
      <c r="RIS154" s="383"/>
      <c r="RIT154" s="383"/>
      <c r="RIU154" s="383"/>
      <c r="RIV154" s="383"/>
      <c r="RIW154" s="383"/>
      <c r="RIX154" s="383"/>
      <c r="RIY154" s="383"/>
      <c r="RIZ154" s="383"/>
      <c r="RJA154" s="383"/>
      <c r="RJB154" s="383"/>
      <c r="RJC154" s="383"/>
      <c r="RJD154" s="383"/>
      <c r="RJE154" s="383"/>
      <c r="RJF154" s="383"/>
      <c r="RJG154" s="383"/>
      <c r="RJH154" s="383"/>
      <c r="RJI154" s="383"/>
      <c r="RJJ154" s="383"/>
      <c r="RJK154" s="383"/>
      <c r="RJL154" s="383"/>
      <c r="RJM154" s="383"/>
      <c r="RJN154" s="383"/>
      <c r="RJO154" s="383"/>
      <c r="RJP154" s="383"/>
      <c r="RJQ154" s="383"/>
      <c r="RJR154" s="383"/>
      <c r="RJS154" s="383"/>
      <c r="RJT154" s="383"/>
      <c r="RJU154" s="383"/>
      <c r="RJV154" s="383"/>
      <c r="RJW154" s="383"/>
      <c r="RJX154" s="383"/>
      <c r="RJY154" s="383"/>
      <c r="RJZ154" s="383"/>
      <c r="RKA154" s="383"/>
      <c r="RKB154" s="383"/>
      <c r="RKC154" s="383"/>
      <c r="RKD154" s="383"/>
      <c r="RKE154" s="383"/>
      <c r="RKF154" s="383"/>
      <c r="RKG154" s="383"/>
      <c r="RKH154" s="383"/>
      <c r="RKI154" s="383"/>
      <c r="RKJ154" s="383"/>
      <c r="RKK154" s="383"/>
      <c r="RKL154" s="383"/>
      <c r="RKM154" s="383"/>
      <c r="RKN154" s="383"/>
      <c r="RKO154" s="383"/>
      <c r="RKP154" s="383"/>
      <c r="RKQ154" s="383"/>
      <c r="RKR154" s="383"/>
      <c r="RKS154" s="383"/>
      <c r="RKT154" s="383"/>
      <c r="RKU154" s="383"/>
      <c r="RKV154" s="383"/>
      <c r="RKW154" s="383"/>
      <c r="RKX154" s="383"/>
      <c r="RKY154" s="383"/>
      <c r="RKZ154" s="383"/>
      <c r="RLA154" s="383"/>
      <c r="RLB154" s="383"/>
      <c r="RLC154" s="383"/>
      <c r="RLD154" s="383"/>
      <c r="RLE154" s="383"/>
      <c r="RLF154" s="383"/>
      <c r="RLG154" s="383"/>
      <c r="RLH154" s="383"/>
      <c r="RLI154" s="383"/>
      <c r="RLJ154" s="383"/>
      <c r="RLK154" s="383"/>
      <c r="RLL154" s="383"/>
      <c r="RLM154" s="383"/>
      <c r="RLN154" s="383"/>
      <c r="RLO154" s="383"/>
      <c r="RLP154" s="383"/>
      <c r="RLQ154" s="383"/>
      <c r="RLR154" s="383"/>
      <c r="RLS154" s="383"/>
      <c r="RLT154" s="383"/>
      <c r="RLU154" s="383"/>
      <c r="RLV154" s="383"/>
      <c r="RLW154" s="383"/>
      <c r="RLX154" s="383"/>
      <c r="RLY154" s="383"/>
      <c r="RLZ154" s="383"/>
      <c r="RMA154" s="383"/>
      <c r="RMB154" s="383"/>
      <c r="RMC154" s="383"/>
      <c r="RMD154" s="383"/>
      <c r="RME154" s="383"/>
      <c r="RMF154" s="383"/>
      <c r="RMG154" s="383"/>
      <c r="RMH154" s="383"/>
      <c r="RMI154" s="383"/>
      <c r="RMJ154" s="383"/>
      <c r="RMK154" s="383"/>
      <c r="RML154" s="383"/>
      <c r="RMM154" s="383"/>
      <c r="RMN154" s="383"/>
      <c r="RMO154" s="383"/>
      <c r="RMP154" s="383"/>
      <c r="RMQ154" s="383"/>
      <c r="RMR154" s="383"/>
      <c r="RMS154" s="383"/>
      <c r="RMT154" s="383"/>
      <c r="RMU154" s="383"/>
      <c r="RMV154" s="383"/>
      <c r="RMW154" s="383"/>
      <c r="RMX154" s="383"/>
      <c r="RMY154" s="383"/>
      <c r="RMZ154" s="383"/>
      <c r="RNA154" s="383"/>
      <c r="RNB154" s="383"/>
      <c r="RNC154" s="383"/>
      <c r="RND154" s="383"/>
      <c r="RNE154" s="383"/>
      <c r="RNF154" s="383"/>
      <c r="RNG154" s="383"/>
      <c r="RNH154" s="383"/>
      <c r="RNI154" s="383"/>
      <c r="RNJ154" s="383"/>
      <c r="RNK154" s="383"/>
      <c r="RNL154" s="383"/>
      <c r="RNM154" s="383"/>
      <c r="RNN154" s="383"/>
      <c r="RNO154" s="383"/>
      <c r="RNP154" s="383"/>
      <c r="RNQ154" s="383"/>
      <c r="RNR154" s="383"/>
      <c r="RNS154" s="383"/>
      <c r="RNT154" s="383"/>
      <c r="RNU154" s="383"/>
      <c r="RNV154" s="383"/>
      <c r="RNW154" s="383"/>
      <c r="RNX154" s="383"/>
      <c r="RNY154" s="383"/>
      <c r="RNZ154" s="383"/>
      <c r="ROA154" s="383"/>
      <c r="ROB154" s="383"/>
      <c r="ROC154" s="383"/>
      <c r="ROD154" s="383"/>
      <c r="ROE154" s="383"/>
      <c r="ROF154" s="383"/>
      <c r="ROG154" s="383"/>
      <c r="ROH154" s="383"/>
      <c r="ROI154" s="383"/>
      <c r="ROJ154" s="383"/>
      <c r="ROK154" s="383"/>
      <c r="ROL154" s="383"/>
      <c r="ROM154" s="383"/>
      <c r="RON154" s="383"/>
      <c r="ROO154" s="383"/>
      <c r="ROP154" s="383"/>
      <c r="ROQ154" s="383"/>
      <c r="ROR154" s="383"/>
      <c r="ROS154" s="383"/>
      <c r="ROT154" s="383"/>
      <c r="ROU154" s="383"/>
      <c r="ROV154" s="383"/>
      <c r="ROW154" s="383"/>
      <c r="ROX154" s="383"/>
      <c r="ROY154" s="383"/>
      <c r="ROZ154" s="383"/>
      <c r="RPA154" s="383"/>
      <c r="RPB154" s="383"/>
      <c r="RPC154" s="383"/>
      <c r="RPD154" s="383"/>
      <c r="RPE154" s="383"/>
      <c r="RPF154" s="383"/>
      <c r="RPG154" s="383"/>
      <c r="RPH154" s="383"/>
      <c r="RPI154" s="383"/>
      <c r="RPJ154" s="383"/>
      <c r="RPK154" s="383"/>
      <c r="RPL154" s="383"/>
      <c r="RPM154" s="383"/>
      <c r="RPN154" s="383"/>
      <c r="RPO154" s="383"/>
      <c r="RPP154" s="383"/>
      <c r="RPQ154" s="383"/>
      <c r="RPR154" s="383"/>
      <c r="RPS154" s="383"/>
      <c r="RPT154" s="383"/>
      <c r="RPU154" s="383"/>
      <c r="RPV154" s="383"/>
      <c r="RPW154" s="383"/>
      <c r="RPX154" s="383"/>
      <c r="RPY154" s="383"/>
      <c r="RPZ154" s="383"/>
      <c r="RQA154" s="383"/>
      <c r="RQB154" s="383"/>
      <c r="RQC154" s="383"/>
      <c r="RQD154" s="383"/>
      <c r="RQE154" s="383"/>
      <c r="RQF154" s="383"/>
      <c r="RQG154" s="383"/>
      <c r="RQH154" s="383"/>
      <c r="RQI154" s="383"/>
      <c r="RQJ154" s="383"/>
      <c r="RQK154" s="383"/>
      <c r="RQL154" s="383"/>
      <c r="RQM154" s="383"/>
      <c r="RQN154" s="383"/>
      <c r="RQO154" s="383"/>
      <c r="RQP154" s="383"/>
      <c r="RQQ154" s="383"/>
      <c r="RQR154" s="383"/>
      <c r="RQS154" s="383"/>
      <c r="RQT154" s="383"/>
      <c r="RQU154" s="383"/>
      <c r="RQV154" s="383"/>
      <c r="RQW154" s="383"/>
      <c r="RQX154" s="383"/>
      <c r="RQY154" s="383"/>
      <c r="RQZ154" s="383"/>
      <c r="RRA154" s="383"/>
      <c r="RRB154" s="383"/>
      <c r="RRC154" s="383"/>
      <c r="RRD154" s="383"/>
      <c r="RRE154" s="383"/>
      <c r="RRF154" s="383"/>
      <c r="RRG154" s="383"/>
      <c r="RRH154" s="383"/>
      <c r="RRI154" s="383"/>
      <c r="RRJ154" s="383"/>
      <c r="RRK154" s="383"/>
      <c r="RRL154" s="383"/>
      <c r="RRM154" s="383"/>
      <c r="RRN154" s="383"/>
      <c r="RRO154" s="383"/>
      <c r="RRP154" s="383"/>
      <c r="RRQ154" s="383"/>
      <c r="RRR154" s="383"/>
      <c r="RRS154" s="383"/>
      <c r="RRT154" s="383"/>
      <c r="RRU154" s="383"/>
      <c r="RRV154" s="383"/>
      <c r="RRW154" s="383"/>
      <c r="RRX154" s="383"/>
      <c r="RRY154" s="383"/>
      <c r="RRZ154" s="383"/>
      <c r="RSA154" s="383"/>
      <c r="RSB154" s="383"/>
      <c r="RSC154" s="383"/>
      <c r="RSD154" s="383"/>
      <c r="RSE154" s="383"/>
      <c r="RSF154" s="383"/>
      <c r="RSG154" s="383"/>
      <c r="RSH154" s="383"/>
      <c r="RSI154" s="383"/>
      <c r="RSJ154" s="383"/>
      <c r="RSK154" s="383"/>
      <c r="RSL154" s="383"/>
      <c r="RSM154" s="383"/>
      <c r="RSN154" s="383"/>
      <c r="RSO154" s="383"/>
      <c r="RSP154" s="383"/>
      <c r="RSQ154" s="383"/>
      <c r="RSR154" s="383"/>
      <c r="RSS154" s="383"/>
      <c r="RST154" s="383"/>
      <c r="RSU154" s="383"/>
      <c r="RSV154" s="383"/>
      <c r="RSW154" s="383"/>
      <c r="RSX154" s="383"/>
      <c r="RSY154" s="383"/>
      <c r="RSZ154" s="383"/>
      <c r="RTA154" s="383"/>
      <c r="RTB154" s="383"/>
      <c r="RTC154" s="383"/>
      <c r="RTD154" s="383"/>
      <c r="RTE154" s="383"/>
      <c r="RTF154" s="383"/>
      <c r="RTG154" s="383"/>
      <c r="RTH154" s="383"/>
      <c r="RTI154" s="383"/>
      <c r="RTJ154" s="383"/>
      <c r="RTK154" s="383"/>
      <c r="RTL154" s="383"/>
      <c r="RTM154" s="383"/>
      <c r="RTN154" s="383"/>
      <c r="RTO154" s="383"/>
      <c r="RTP154" s="383"/>
      <c r="RTQ154" s="383"/>
      <c r="RTR154" s="383"/>
      <c r="RTS154" s="383"/>
      <c r="RTT154" s="383"/>
      <c r="RTU154" s="383"/>
      <c r="RTV154" s="383"/>
      <c r="RTW154" s="383"/>
      <c r="RTX154" s="383"/>
      <c r="RTY154" s="383"/>
      <c r="RTZ154" s="383"/>
      <c r="RUA154" s="383"/>
      <c r="RUB154" s="383"/>
      <c r="RUC154" s="383"/>
      <c r="RUD154" s="383"/>
      <c r="RUE154" s="383"/>
      <c r="RUF154" s="383"/>
      <c r="RUG154" s="383"/>
      <c r="RUH154" s="383"/>
      <c r="RUI154" s="383"/>
      <c r="RUJ154" s="383"/>
      <c r="RUK154" s="383"/>
      <c r="RUL154" s="383"/>
      <c r="RUM154" s="383"/>
      <c r="RUN154" s="383"/>
      <c r="RUO154" s="383"/>
      <c r="RUP154" s="383"/>
      <c r="RUQ154" s="383"/>
      <c r="RUR154" s="383"/>
      <c r="RUS154" s="383"/>
      <c r="RUT154" s="383"/>
      <c r="RUU154" s="383"/>
      <c r="RUV154" s="383"/>
      <c r="RUW154" s="383"/>
      <c r="RUX154" s="383"/>
      <c r="RUY154" s="383"/>
      <c r="RUZ154" s="383"/>
      <c r="RVA154" s="383"/>
      <c r="RVB154" s="383"/>
      <c r="RVC154" s="383"/>
      <c r="RVD154" s="383"/>
      <c r="RVE154" s="383"/>
      <c r="RVF154" s="383"/>
      <c r="RVG154" s="383"/>
      <c r="RVH154" s="383"/>
      <c r="RVI154" s="383"/>
      <c r="RVJ154" s="383"/>
      <c r="RVK154" s="383"/>
      <c r="RVL154" s="383"/>
      <c r="RVM154" s="383"/>
      <c r="RVN154" s="383"/>
      <c r="RVO154" s="383"/>
      <c r="RVP154" s="383"/>
      <c r="RVQ154" s="383"/>
      <c r="RVR154" s="383"/>
      <c r="RVS154" s="383"/>
      <c r="RVT154" s="383"/>
      <c r="RVU154" s="383"/>
      <c r="RVV154" s="383"/>
      <c r="RVW154" s="383"/>
      <c r="RVX154" s="383"/>
      <c r="RVY154" s="383"/>
      <c r="RVZ154" s="383"/>
      <c r="RWA154" s="383"/>
      <c r="RWB154" s="383"/>
      <c r="RWC154" s="383"/>
      <c r="RWD154" s="383"/>
      <c r="RWE154" s="383"/>
      <c r="RWF154" s="383"/>
      <c r="RWG154" s="383"/>
      <c r="RWH154" s="383"/>
      <c r="RWI154" s="383"/>
      <c r="RWJ154" s="383"/>
      <c r="RWK154" s="383"/>
      <c r="RWL154" s="383"/>
      <c r="RWM154" s="383"/>
      <c r="RWN154" s="383"/>
      <c r="RWO154" s="383"/>
      <c r="RWP154" s="383"/>
      <c r="RWQ154" s="383"/>
      <c r="RWR154" s="383"/>
      <c r="RWS154" s="383"/>
      <c r="RWT154" s="383"/>
      <c r="RWU154" s="383"/>
      <c r="RWV154" s="383"/>
      <c r="RWW154" s="383"/>
      <c r="RWX154" s="383"/>
      <c r="RWY154" s="383"/>
      <c r="RWZ154" s="383"/>
      <c r="RXA154" s="383"/>
      <c r="RXB154" s="383"/>
      <c r="RXC154" s="383"/>
      <c r="RXD154" s="383"/>
      <c r="RXE154" s="383"/>
      <c r="RXF154" s="383"/>
      <c r="RXG154" s="383"/>
      <c r="RXH154" s="383"/>
      <c r="RXI154" s="383"/>
      <c r="RXJ154" s="383"/>
      <c r="RXK154" s="383"/>
      <c r="RXL154" s="383"/>
      <c r="RXM154" s="383"/>
      <c r="RXN154" s="383"/>
      <c r="RXO154" s="383"/>
      <c r="RXP154" s="383"/>
      <c r="RXQ154" s="383"/>
      <c r="RXR154" s="383"/>
      <c r="RXS154" s="383"/>
      <c r="RXT154" s="383"/>
      <c r="RXU154" s="383"/>
      <c r="RXV154" s="383"/>
      <c r="RXW154" s="383"/>
      <c r="RXX154" s="383"/>
      <c r="RXY154" s="383"/>
      <c r="RXZ154" s="383"/>
      <c r="RYA154" s="383"/>
      <c r="RYB154" s="383"/>
      <c r="RYC154" s="383"/>
      <c r="RYD154" s="383"/>
      <c r="RYE154" s="383"/>
      <c r="RYF154" s="383"/>
      <c r="RYG154" s="383"/>
      <c r="RYH154" s="383"/>
      <c r="RYI154" s="383"/>
      <c r="RYJ154" s="383"/>
      <c r="RYK154" s="383"/>
      <c r="RYL154" s="383"/>
      <c r="RYM154" s="383"/>
      <c r="RYN154" s="383"/>
      <c r="RYO154" s="383"/>
      <c r="RYP154" s="383"/>
      <c r="RYQ154" s="383"/>
      <c r="RYR154" s="383"/>
      <c r="RYS154" s="383"/>
      <c r="RYT154" s="383"/>
      <c r="RYU154" s="383"/>
      <c r="RYV154" s="383"/>
      <c r="RYW154" s="383"/>
      <c r="RYX154" s="383"/>
      <c r="RYY154" s="383"/>
      <c r="RYZ154" s="383"/>
      <c r="RZA154" s="383"/>
      <c r="RZB154" s="383"/>
      <c r="RZC154" s="383"/>
      <c r="RZD154" s="383"/>
      <c r="RZE154" s="383"/>
      <c r="RZF154" s="383"/>
      <c r="RZG154" s="383"/>
      <c r="RZH154" s="383"/>
      <c r="RZI154" s="383"/>
      <c r="RZJ154" s="383"/>
      <c r="RZK154" s="383"/>
      <c r="RZL154" s="383"/>
      <c r="RZM154" s="383"/>
      <c r="RZN154" s="383"/>
      <c r="RZO154" s="383"/>
      <c r="RZP154" s="383"/>
      <c r="RZQ154" s="383"/>
      <c r="RZR154" s="383"/>
      <c r="RZS154" s="383"/>
      <c r="RZT154" s="383"/>
      <c r="RZU154" s="383"/>
      <c r="RZV154" s="383"/>
      <c r="RZW154" s="383"/>
      <c r="RZX154" s="383"/>
      <c r="RZY154" s="383"/>
      <c r="RZZ154" s="383"/>
      <c r="SAA154" s="383"/>
      <c r="SAB154" s="383"/>
      <c r="SAC154" s="383"/>
      <c r="SAD154" s="383"/>
      <c r="SAE154" s="383"/>
      <c r="SAF154" s="383"/>
      <c r="SAG154" s="383"/>
      <c r="SAH154" s="383"/>
      <c r="SAI154" s="383"/>
      <c r="SAJ154" s="383"/>
      <c r="SAK154" s="383"/>
      <c r="SAL154" s="383"/>
      <c r="SAM154" s="383"/>
      <c r="SAN154" s="383"/>
      <c r="SAO154" s="383"/>
      <c r="SAP154" s="383"/>
      <c r="SAQ154" s="383"/>
      <c r="SAR154" s="383"/>
      <c r="SAS154" s="383"/>
      <c r="SAT154" s="383"/>
      <c r="SAU154" s="383"/>
      <c r="SAV154" s="383"/>
      <c r="SAW154" s="383"/>
      <c r="SAX154" s="383"/>
      <c r="SAY154" s="383"/>
      <c r="SAZ154" s="383"/>
      <c r="SBA154" s="383"/>
      <c r="SBB154" s="383"/>
      <c r="SBC154" s="383"/>
      <c r="SBD154" s="383"/>
      <c r="SBE154" s="383"/>
      <c r="SBF154" s="383"/>
      <c r="SBG154" s="383"/>
      <c r="SBH154" s="383"/>
      <c r="SBI154" s="383"/>
      <c r="SBJ154" s="383"/>
      <c r="SBK154" s="383"/>
      <c r="SBL154" s="383"/>
      <c r="SBM154" s="383"/>
      <c r="SBN154" s="383"/>
      <c r="SBO154" s="383"/>
      <c r="SBP154" s="383"/>
      <c r="SBQ154" s="383"/>
      <c r="SBR154" s="383"/>
      <c r="SBS154" s="383"/>
      <c r="SBT154" s="383"/>
      <c r="SBU154" s="383"/>
      <c r="SBV154" s="383"/>
      <c r="SBW154" s="383"/>
      <c r="SBX154" s="383"/>
      <c r="SBY154" s="383"/>
      <c r="SBZ154" s="383"/>
      <c r="SCA154" s="383"/>
      <c r="SCB154" s="383"/>
      <c r="SCC154" s="383"/>
      <c r="SCD154" s="383"/>
      <c r="SCE154" s="383"/>
      <c r="SCF154" s="383"/>
      <c r="SCG154" s="383"/>
      <c r="SCH154" s="383"/>
      <c r="SCI154" s="383"/>
      <c r="SCJ154" s="383"/>
      <c r="SCK154" s="383"/>
      <c r="SCL154" s="383"/>
      <c r="SCM154" s="383"/>
      <c r="SCN154" s="383"/>
      <c r="SCO154" s="383"/>
      <c r="SCP154" s="383"/>
      <c r="SCQ154" s="383"/>
      <c r="SCR154" s="383"/>
      <c r="SCS154" s="383"/>
      <c r="SCT154" s="383"/>
      <c r="SCU154" s="383"/>
      <c r="SCV154" s="383"/>
      <c r="SCW154" s="383"/>
      <c r="SCX154" s="383"/>
      <c r="SCY154" s="383"/>
      <c r="SCZ154" s="383"/>
      <c r="SDA154" s="383"/>
      <c r="SDB154" s="383"/>
      <c r="SDC154" s="383"/>
      <c r="SDD154" s="383"/>
      <c r="SDE154" s="383"/>
      <c r="SDF154" s="383"/>
      <c r="SDG154" s="383"/>
      <c r="SDH154" s="383"/>
      <c r="SDI154" s="383"/>
      <c r="SDJ154" s="383"/>
      <c r="SDK154" s="383"/>
      <c r="SDL154" s="383"/>
      <c r="SDM154" s="383"/>
      <c r="SDN154" s="383"/>
      <c r="SDO154" s="383"/>
      <c r="SDP154" s="383"/>
      <c r="SDQ154" s="383"/>
      <c r="SDR154" s="383"/>
      <c r="SDS154" s="383"/>
      <c r="SDT154" s="383"/>
      <c r="SDU154" s="383"/>
      <c r="SDV154" s="383"/>
      <c r="SDW154" s="383"/>
      <c r="SDX154" s="383"/>
      <c r="SDY154" s="383"/>
      <c r="SDZ154" s="383"/>
      <c r="SEA154" s="383"/>
      <c r="SEB154" s="383"/>
      <c r="SEC154" s="383"/>
      <c r="SED154" s="383"/>
      <c r="SEE154" s="383"/>
      <c r="SEF154" s="383"/>
      <c r="SEG154" s="383"/>
      <c r="SEH154" s="383"/>
      <c r="SEI154" s="383"/>
      <c r="SEJ154" s="383"/>
      <c r="SEK154" s="383"/>
      <c r="SEL154" s="383"/>
      <c r="SEM154" s="383"/>
      <c r="SEN154" s="383"/>
      <c r="SEO154" s="383"/>
      <c r="SEP154" s="383"/>
      <c r="SEQ154" s="383"/>
      <c r="SER154" s="383"/>
      <c r="SES154" s="383"/>
      <c r="SET154" s="383"/>
      <c r="SEU154" s="383"/>
      <c r="SEV154" s="383"/>
      <c r="SEW154" s="383"/>
      <c r="SEX154" s="383"/>
      <c r="SEY154" s="383"/>
      <c r="SEZ154" s="383"/>
      <c r="SFA154" s="383"/>
      <c r="SFB154" s="383"/>
      <c r="SFC154" s="383"/>
      <c r="SFD154" s="383"/>
      <c r="SFE154" s="383"/>
      <c r="SFF154" s="383"/>
      <c r="SFG154" s="383"/>
      <c r="SFH154" s="383"/>
      <c r="SFI154" s="383"/>
      <c r="SFJ154" s="383"/>
      <c r="SFK154" s="383"/>
      <c r="SFL154" s="383"/>
      <c r="SFM154" s="383"/>
      <c r="SFN154" s="383"/>
      <c r="SFO154" s="383"/>
      <c r="SFP154" s="383"/>
      <c r="SFQ154" s="383"/>
      <c r="SFR154" s="383"/>
      <c r="SFS154" s="383"/>
      <c r="SFT154" s="383"/>
      <c r="SFU154" s="383"/>
      <c r="SFV154" s="383"/>
      <c r="SFW154" s="383"/>
      <c r="SFX154" s="383"/>
      <c r="SFY154" s="383"/>
      <c r="SFZ154" s="383"/>
      <c r="SGA154" s="383"/>
      <c r="SGB154" s="383"/>
      <c r="SGC154" s="383"/>
      <c r="SGD154" s="383"/>
      <c r="SGE154" s="383"/>
      <c r="SGF154" s="383"/>
      <c r="SGG154" s="383"/>
      <c r="SGH154" s="383"/>
      <c r="SGI154" s="383"/>
      <c r="SGJ154" s="383"/>
      <c r="SGK154" s="383"/>
      <c r="SGL154" s="383"/>
      <c r="SGM154" s="383"/>
      <c r="SGN154" s="383"/>
      <c r="SGO154" s="383"/>
      <c r="SGP154" s="383"/>
      <c r="SGQ154" s="383"/>
      <c r="SGR154" s="383"/>
      <c r="SGS154" s="383"/>
      <c r="SGT154" s="383"/>
      <c r="SGU154" s="383"/>
      <c r="SGV154" s="383"/>
      <c r="SGW154" s="383"/>
      <c r="SGX154" s="383"/>
      <c r="SGY154" s="383"/>
      <c r="SGZ154" s="383"/>
      <c r="SHA154" s="383"/>
      <c r="SHB154" s="383"/>
      <c r="SHC154" s="383"/>
      <c r="SHD154" s="383"/>
      <c r="SHE154" s="383"/>
      <c r="SHF154" s="383"/>
      <c r="SHG154" s="383"/>
      <c r="SHH154" s="383"/>
      <c r="SHI154" s="383"/>
      <c r="SHJ154" s="383"/>
      <c r="SHK154" s="383"/>
      <c r="SHL154" s="383"/>
      <c r="SHM154" s="383"/>
      <c r="SHN154" s="383"/>
      <c r="SHO154" s="383"/>
      <c r="SHP154" s="383"/>
      <c r="SHQ154" s="383"/>
      <c r="SHR154" s="383"/>
      <c r="SHS154" s="383"/>
      <c r="SHT154" s="383"/>
      <c r="SHU154" s="383"/>
      <c r="SHV154" s="383"/>
      <c r="SHW154" s="383"/>
      <c r="SHX154" s="383"/>
      <c r="SHY154" s="383"/>
      <c r="SHZ154" s="383"/>
      <c r="SIA154" s="383"/>
      <c r="SIB154" s="383"/>
      <c r="SIC154" s="383"/>
      <c r="SID154" s="383"/>
      <c r="SIE154" s="383"/>
      <c r="SIF154" s="383"/>
      <c r="SIG154" s="383"/>
      <c r="SIH154" s="383"/>
      <c r="SII154" s="383"/>
      <c r="SIJ154" s="383"/>
      <c r="SIK154" s="383"/>
      <c r="SIL154" s="383"/>
      <c r="SIM154" s="383"/>
      <c r="SIN154" s="383"/>
      <c r="SIO154" s="383"/>
      <c r="SIP154" s="383"/>
      <c r="SIQ154" s="383"/>
      <c r="SIR154" s="383"/>
      <c r="SIS154" s="383"/>
      <c r="SIT154" s="383"/>
      <c r="SIU154" s="383"/>
      <c r="SIV154" s="383"/>
      <c r="SIW154" s="383"/>
      <c r="SIX154" s="383"/>
      <c r="SIY154" s="383"/>
      <c r="SIZ154" s="383"/>
      <c r="SJA154" s="383"/>
      <c r="SJB154" s="383"/>
      <c r="SJC154" s="383"/>
      <c r="SJD154" s="383"/>
      <c r="SJE154" s="383"/>
      <c r="SJF154" s="383"/>
      <c r="SJG154" s="383"/>
      <c r="SJH154" s="383"/>
      <c r="SJI154" s="383"/>
      <c r="SJJ154" s="383"/>
      <c r="SJK154" s="383"/>
      <c r="SJL154" s="383"/>
      <c r="SJM154" s="383"/>
      <c r="SJN154" s="383"/>
      <c r="SJO154" s="383"/>
      <c r="SJP154" s="383"/>
      <c r="SJQ154" s="383"/>
      <c r="SJR154" s="383"/>
      <c r="SJS154" s="383"/>
      <c r="SJT154" s="383"/>
      <c r="SJU154" s="383"/>
      <c r="SJV154" s="383"/>
      <c r="SJW154" s="383"/>
      <c r="SJX154" s="383"/>
      <c r="SJY154" s="383"/>
      <c r="SJZ154" s="383"/>
      <c r="SKA154" s="383"/>
      <c r="SKB154" s="383"/>
      <c r="SKC154" s="383"/>
      <c r="SKD154" s="383"/>
      <c r="SKE154" s="383"/>
      <c r="SKF154" s="383"/>
      <c r="SKG154" s="383"/>
      <c r="SKH154" s="383"/>
      <c r="SKI154" s="383"/>
      <c r="SKJ154" s="383"/>
      <c r="SKK154" s="383"/>
      <c r="SKL154" s="383"/>
      <c r="SKM154" s="383"/>
      <c r="SKN154" s="383"/>
      <c r="SKO154" s="383"/>
      <c r="SKP154" s="383"/>
      <c r="SKQ154" s="383"/>
      <c r="SKR154" s="383"/>
      <c r="SKS154" s="383"/>
      <c r="SKT154" s="383"/>
      <c r="SKU154" s="383"/>
      <c r="SKV154" s="383"/>
      <c r="SKW154" s="383"/>
      <c r="SKX154" s="383"/>
      <c r="SKY154" s="383"/>
      <c r="SKZ154" s="383"/>
      <c r="SLA154" s="383"/>
      <c r="SLB154" s="383"/>
      <c r="SLC154" s="383"/>
      <c r="SLD154" s="383"/>
      <c r="SLE154" s="383"/>
      <c r="SLF154" s="383"/>
      <c r="SLG154" s="383"/>
      <c r="SLH154" s="383"/>
      <c r="SLI154" s="383"/>
      <c r="SLJ154" s="383"/>
      <c r="SLK154" s="383"/>
      <c r="SLL154" s="383"/>
      <c r="SLM154" s="383"/>
      <c r="SLN154" s="383"/>
      <c r="SLO154" s="383"/>
      <c r="SLP154" s="383"/>
      <c r="SLQ154" s="383"/>
      <c r="SLR154" s="383"/>
      <c r="SLS154" s="383"/>
      <c r="SLT154" s="383"/>
      <c r="SLU154" s="383"/>
      <c r="SLV154" s="383"/>
      <c r="SLW154" s="383"/>
      <c r="SLX154" s="383"/>
      <c r="SLY154" s="383"/>
      <c r="SLZ154" s="383"/>
      <c r="SMA154" s="383"/>
      <c r="SMB154" s="383"/>
      <c r="SMC154" s="383"/>
      <c r="SMD154" s="383"/>
      <c r="SME154" s="383"/>
      <c r="SMF154" s="383"/>
      <c r="SMG154" s="383"/>
      <c r="SMH154" s="383"/>
      <c r="SMI154" s="383"/>
      <c r="SMJ154" s="383"/>
      <c r="SMK154" s="383"/>
      <c r="SML154" s="383"/>
      <c r="SMM154" s="383"/>
      <c r="SMN154" s="383"/>
      <c r="SMO154" s="383"/>
      <c r="SMP154" s="383"/>
      <c r="SMQ154" s="383"/>
      <c r="SMR154" s="383"/>
      <c r="SMS154" s="383"/>
      <c r="SMT154" s="383"/>
      <c r="SMU154" s="383"/>
      <c r="SMV154" s="383"/>
      <c r="SMW154" s="383"/>
      <c r="SMX154" s="383"/>
      <c r="SMY154" s="383"/>
      <c r="SMZ154" s="383"/>
      <c r="SNA154" s="383"/>
      <c r="SNB154" s="383"/>
      <c r="SNC154" s="383"/>
      <c r="SND154" s="383"/>
      <c r="SNE154" s="383"/>
      <c r="SNF154" s="383"/>
      <c r="SNG154" s="383"/>
      <c r="SNH154" s="383"/>
      <c r="SNI154" s="383"/>
      <c r="SNJ154" s="383"/>
      <c r="SNK154" s="383"/>
      <c r="SNL154" s="383"/>
      <c r="SNM154" s="383"/>
      <c r="SNN154" s="383"/>
      <c r="SNO154" s="383"/>
      <c r="SNP154" s="383"/>
      <c r="SNQ154" s="383"/>
      <c r="SNR154" s="383"/>
      <c r="SNS154" s="383"/>
      <c r="SNT154" s="383"/>
      <c r="SNU154" s="383"/>
      <c r="SNV154" s="383"/>
      <c r="SNW154" s="383"/>
      <c r="SNX154" s="383"/>
      <c r="SNY154" s="383"/>
      <c r="SNZ154" s="383"/>
      <c r="SOA154" s="383"/>
      <c r="SOB154" s="383"/>
      <c r="SOC154" s="383"/>
      <c r="SOD154" s="383"/>
      <c r="SOE154" s="383"/>
      <c r="SOF154" s="383"/>
      <c r="SOG154" s="383"/>
      <c r="SOH154" s="383"/>
      <c r="SOI154" s="383"/>
      <c r="SOJ154" s="383"/>
      <c r="SOK154" s="383"/>
      <c r="SOL154" s="383"/>
      <c r="SOM154" s="383"/>
      <c r="SON154" s="383"/>
      <c r="SOO154" s="383"/>
      <c r="SOP154" s="383"/>
      <c r="SOQ154" s="383"/>
      <c r="SOR154" s="383"/>
      <c r="SOS154" s="383"/>
      <c r="SOT154" s="383"/>
      <c r="SOU154" s="383"/>
      <c r="SOV154" s="383"/>
      <c r="SOW154" s="383"/>
      <c r="SOX154" s="383"/>
      <c r="SOY154" s="383"/>
      <c r="SOZ154" s="383"/>
      <c r="SPA154" s="383"/>
      <c r="SPB154" s="383"/>
      <c r="SPC154" s="383"/>
      <c r="SPD154" s="383"/>
      <c r="SPE154" s="383"/>
      <c r="SPF154" s="383"/>
      <c r="SPG154" s="383"/>
      <c r="SPH154" s="383"/>
      <c r="SPI154" s="383"/>
      <c r="SPJ154" s="383"/>
      <c r="SPK154" s="383"/>
      <c r="SPL154" s="383"/>
      <c r="SPM154" s="383"/>
      <c r="SPN154" s="383"/>
      <c r="SPO154" s="383"/>
      <c r="SPP154" s="383"/>
      <c r="SPQ154" s="383"/>
      <c r="SPR154" s="383"/>
      <c r="SPS154" s="383"/>
      <c r="SPT154" s="383"/>
      <c r="SPU154" s="383"/>
      <c r="SPV154" s="383"/>
      <c r="SPW154" s="383"/>
      <c r="SPX154" s="383"/>
      <c r="SPY154" s="383"/>
      <c r="SPZ154" s="383"/>
      <c r="SQA154" s="383"/>
      <c r="SQB154" s="383"/>
      <c r="SQC154" s="383"/>
      <c r="SQD154" s="383"/>
      <c r="SQE154" s="383"/>
      <c r="SQF154" s="383"/>
      <c r="SQG154" s="383"/>
      <c r="SQH154" s="383"/>
      <c r="SQI154" s="383"/>
      <c r="SQJ154" s="383"/>
      <c r="SQK154" s="383"/>
      <c r="SQL154" s="383"/>
      <c r="SQM154" s="383"/>
      <c r="SQN154" s="383"/>
      <c r="SQO154" s="383"/>
      <c r="SQP154" s="383"/>
      <c r="SQQ154" s="383"/>
      <c r="SQR154" s="383"/>
      <c r="SQS154" s="383"/>
      <c r="SQT154" s="383"/>
      <c r="SQU154" s="383"/>
      <c r="SQV154" s="383"/>
      <c r="SQW154" s="383"/>
      <c r="SQX154" s="383"/>
      <c r="SQY154" s="383"/>
      <c r="SQZ154" s="383"/>
      <c r="SRA154" s="383"/>
      <c r="SRB154" s="383"/>
      <c r="SRC154" s="383"/>
      <c r="SRD154" s="383"/>
      <c r="SRE154" s="383"/>
      <c r="SRF154" s="383"/>
      <c r="SRG154" s="383"/>
      <c r="SRH154" s="383"/>
      <c r="SRI154" s="383"/>
      <c r="SRJ154" s="383"/>
      <c r="SRK154" s="383"/>
      <c r="SRL154" s="383"/>
      <c r="SRM154" s="383"/>
      <c r="SRN154" s="383"/>
      <c r="SRO154" s="383"/>
      <c r="SRP154" s="383"/>
      <c r="SRQ154" s="383"/>
      <c r="SRR154" s="383"/>
      <c r="SRS154" s="383"/>
      <c r="SRT154" s="383"/>
      <c r="SRU154" s="383"/>
      <c r="SRV154" s="383"/>
      <c r="SRW154" s="383"/>
      <c r="SRX154" s="383"/>
      <c r="SRY154" s="383"/>
      <c r="SRZ154" s="383"/>
      <c r="SSA154" s="383"/>
      <c r="SSB154" s="383"/>
      <c r="SSC154" s="383"/>
      <c r="SSD154" s="383"/>
      <c r="SSE154" s="383"/>
      <c r="SSF154" s="383"/>
      <c r="SSG154" s="383"/>
      <c r="SSH154" s="383"/>
      <c r="SSI154" s="383"/>
      <c r="SSJ154" s="383"/>
      <c r="SSK154" s="383"/>
      <c r="SSL154" s="383"/>
      <c r="SSM154" s="383"/>
      <c r="SSN154" s="383"/>
      <c r="SSO154" s="383"/>
      <c r="SSP154" s="383"/>
      <c r="SSQ154" s="383"/>
      <c r="SSR154" s="383"/>
      <c r="SSS154" s="383"/>
      <c r="SST154" s="383"/>
      <c r="SSU154" s="383"/>
      <c r="SSV154" s="383"/>
      <c r="SSW154" s="383"/>
      <c r="SSX154" s="383"/>
      <c r="SSY154" s="383"/>
      <c r="SSZ154" s="383"/>
      <c r="STA154" s="383"/>
      <c r="STB154" s="383"/>
      <c r="STC154" s="383"/>
      <c r="STD154" s="383"/>
      <c r="STE154" s="383"/>
      <c r="STF154" s="383"/>
      <c r="STG154" s="383"/>
      <c r="STH154" s="383"/>
      <c r="STI154" s="383"/>
      <c r="STJ154" s="383"/>
      <c r="STK154" s="383"/>
      <c r="STL154" s="383"/>
      <c r="STM154" s="383"/>
      <c r="STN154" s="383"/>
      <c r="STO154" s="383"/>
      <c r="STP154" s="383"/>
      <c r="STQ154" s="383"/>
      <c r="STR154" s="383"/>
      <c r="STS154" s="383"/>
      <c r="STT154" s="383"/>
      <c r="STU154" s="383"/>
      <c r="STV154" s="383"/>
      <c r="STW154" s="383"/>
      <c r="STX154" s="383"/>
      <c r="STY154" s="383"/>
      <c r="STZ154" s="383"/>
      <c r="SUA154" s="383"/>
      <c r="SUB154" s="383"/>
      <c r="SUC154" s="383"/>
      <c r="SUD154" s="383"/>
      <c r="SUE154" s="383"/>
      <c r="SUF154" s="383"/>
      <c r="SUG154" s="383"/>
      <c r="SUH154" s="383"/>
      <c r="SUI154" s="383"/>
      <c r="SUJ154" s="383"/>
      <c r="SUK154" s="383"/>
      <c r="SUL154" s="383"/>
      <c r="SUM154" s="383"/>
      <c r="SUN154" s="383"/>
      <c r="SUO154" s="383"/>
      <c r="SUP154" s="383"/>
      <c r="SUQ154" s="383"/>
      <c r="SUR154" s="383"/>
      <c r="SUS154" s="383"/>
      <c r="SUT154" s="383"/>
      <c r="SUU154" s="383"/>
      <c r="SUV154" s="383"/>
      <c r="SUW154" s="383"/>
      <c r="SUX154" s="383"/>
      <c r="SUY154" s="383"/>
      <c r="SUZ154" s="383"/>
      <c r="SVA154" s="383"/>
      <c r="SVB154" s="383"/>
      <c r="SVC154" s="383"/>
      <c r="SVD154" s="383"/>
      <c r="SVE154" s="383"/>
      <c r="SVF154" s="383"/>
      <c r="SVG154" s="383"/>
      <c r="SVH154" s="383"/>
      <c r="SVI154" s="383"/>
      <c r="SVJ154" s="383"/>
      <c r="SVK154" s="383"/>
      <c r="SVL154" s="383"/>
      <c r="SVM154" s="383"/>
      <c r="SVN154" s="383"/>
      <c r="SVO154" s="383"/>
      <c r="SVP154" s="383"/>
      <c r="SVQ154" s="383"/>
      <c r="SVR154" s="383"/>
      <c r="SVS154" s="383"/>
      <c r="SVT154" s="383"/>
      <c r="SVU154" s="383"/>
      <c r="SVV154" s="383"/>
      <c r="SVW154" s="383"/>
      <c r="SVX154" s="383"/>
      <c r="SVY154" s="383"/>
      <c r="SVZ154" s="383"/>
      <c r="SWA154" s="383"/>
      <c r="SWB154" s="383"/>
      <c r="SWC154" s="383"/>
      <c r="SWD154" s="383"/>
      <c r="SWE154" s="383"/>
      <c r="SWF154" s="383"/>
      <c r="SWG154" s="383"/>
      <c r="SWH154" s="383"/>
      <c r="SWI154" s="383"/>
      <c r="SWJ154" s="383"/>
      <c r="SWK154" s="383"/>
      <c r="SWL154" s="383"/>
      <c r="SWM154" s="383"/>
      <c r="SWN154" s="383"/>
      <c r="SWO154" s="383"/>
      <c r="SWP154" s="383"/>
      <c r="SWQ154" s="383"/>
      <c r="SWR154" s="383"/>
      <c r="SWS154" s="383"/>
      <c r="SWT154" s="383"/>
      <c r="SWU154" s="383"/>
      <c r="SWV154" s="383"/>
      <c r="SWW154" s="383"/>
      <c r="SWX154" s="383"/>
      <c r="SWY154" s="383"/>
      <c r="SWZ154" s="383"/>
      <c r="SXA154" s="383"/>
      <c r="SXB154" s="383"/>
      <c r="SXC154" s="383"/>
      <c r="SXD154" s="383"/>
      <c r="SXE154" s="383"/>
      <c r="SXF154" s="383"/>
      <c r="SXG154" s="383"/>
      <c r="SXH154" s="383"/>
      <c r="SXI154" s="383"/>
      <c r="SXJ154" s="383"/>
      <c r="SXK154" s="383"/>
      <c r="SXL154" s="383"/>
      <c r="SXM154" s="383"/>
      <c r="SXN154" s="383"/>
      <c r="SXO154" s="383"/>
      <c r="SXP154" s="383"/>
      <c r="SXQ154" s="383"/>
      <c r="SXR154" s="383"/>
      <c r="SXS154" s="383"/>
      <c r="SXT154" s="383"/>
      <c r="SXU154" s="383"/>
      <c r="SXV154" s="383"/>
      <c r="SXW154" s="383"/>
      <c r="SXX154" s="383"/>
      <c r="SXY154" s="383"/>
      <c r="SXZ154" s="383"/>
      <c r="SYA154" s="383"/>
      <c r="SYB154" s="383"/>
      <c r="SYC154" s="383"/>
      <c r="SYD154" s="383"/>
      <c r="SYE154" s="383"/>
      <c r="SYF154" s="383"/>
      <c r="SYG154" s="383"/>
      <c r="SYH154" s="383"/>
      <c r="SYI154" s="383"/>
      <c r="SYJ154" s="383"/>
      <c r="SYK154" s="383"/>
      <c r="SYL154" s="383"/>
      <c r="SYM154" s="383"/>
      <c r="SYN154" s="383"/>
      <c r="SYO154" s="383"/>
      <c r="SYP154" s="383"/>
      <c r="SYQ154" s="383"/>
      <c r="SYR154" s="383"/>
      <c r="SYS154" s="383"/>
      <c r="SYT154" s="383"/>
      <c r="SYU154" s="383"/>
      <c r="SYV154" s="383"/>
      <c r="SYW154" s="383"/>
      <c r="SYX154" s="383"/>
      <c r="SYY154" s="383"/>
      <c r="SYZ154" s="383"/>
      <c r="SZA154" s="383"/>
      <c r="SZB154" s="383"/>
      <c r="SZC154" s="383"/>
      <c r="SZD154" s="383"/>
      <c r="SZE154" s="383"/>
      <c r="SZF154" s="383"/>
      <c r="SZG154" s="383"/>
      <c r="SZH154" s="383"/>
      <c r="SZI154" s="383"/>
      <c r="SZJ154" s="383"/>
      <c r="SZK154" s="383"/>
      <c r="SZL154" s="383"/>
      <c r="SZM154" s="383"/>
      <c r="SZN154" s="383"/>
      <c r="SZO154" s="383"/>
      <c r="SZP154" s="383"/>
      <c r="SZQ154" s="383"/>
      <c r="SZR154" s="383"/>
      <c r="SZS154" s="383"/>
      <c r="SZT154" s="383"/>
      <c r="SZU154" s="383"/>
      <c r="SZV154" s="383"/>
      <c r="SZW154" s="383"/>
      <c r="SZX154" s="383"/>
      <c r="SZY154" s="383"/>
      <c r="SZZ154" s="383"/>
      <c r="TAA154" s="383"/>
      <c r="TAB154" s="383"/>
      <c r="TAC154" s="383"/>
      <c r="TAD154" s="383"/>
      <c r="TAE154" s="383"/>
      <c r="TAF154" s="383"/>
      <c r="TAG154" s="383"/>
      <c r="TAH154" s="383"/>
      <c r="TAI154" s="383"/>
      <c r="TAJ154" s="383"/>
      <c r="TAK154" s="383"/>
      <c r="TAL154" s="383"/>
      <c r="TAM154" s="383"/>
      <c r="TAN154" s="383"/>
      <c r="TAO154" s="383"/>
      <c r="TAP154" s="383"/>
      <c r="TAQ154" s="383"/>
      <c r="TAR154" s="383"/>
      <c r="TAS154" s="383"/>
      <c r="TAT154" s="383"/>
      <c r="TAU154" s="383"/>
      <c r="TAV154" s="383"/>
      <c r="TAW154" s="383"/>
      <c r="TAX154" s="383"/>
      <c r="TAY154" s="383"/>
      <c r="TAZ154" s="383"/>
      <c r="TBA154" s="383"/>
      <c r="TBB154" s="383"/>
      <c r="TBC154" s="383"/>
      <c r="TBD154" s="383"/>
      <c r="TBE154" s="383"/>
      <c r="TBF154" s="383"/>
      <c r="TBG154" s="383"/>
      <c r="TBH154" s="383"/>
      <c r="TBI154" s="383"/>
      <c r="TBJ154" s="383"/>
      <c r="TBK154" s="383"/>
      <c r="TBL154" s="383"/>
      <c r="TBM154" s="383"/>
      <c r="TBN154" s="383"/>
      <c r="TBO154" s="383"/>
      <c r="TBP154" s="383"/>
      <c r="TBQ154" s="383"/>
      <c r="TBR154" s="383"/>
      <c r="TBS154" s="383"/>
      <c r="TBT154" s="383"/>
      <c r="TBU154" s="383"/>
      <c r="TBV154" s="383"/>
      <c r="TBW154" s="383"/>
      <c r="TBX154" s="383"/>
      <c r="TBY154" s="383"/>
      <c r="TBZ154" s="383"/>
      <c r="TCA154" s="383"/>
      <c r="TCB154" s="383"/>
      <c r="TCC154" s="383"/>
      <c r="TCD154" s="383"/>
      <c r="TCE154" s="383"/>
      <c r="TCF154" s="383"/>
      <c r="TCG154" s="383"/>
      <c r="TCH154" s="383"/>
      <c r="TCI154" s="383"/>
      <c r="TCJ154" s="383"/>
      <c r="TCK154" s="383"/>
      <c r="TCL154" s="383"/>
      <c r="TCM154" s="383"/>
      <c r="TCN154" s="383"/>
      <c r="TCO154" s="383"/>
      <c r="TCP154" s="383"/>
      <c r="TCQ154" s="383"/>
      <c r="TCR154" s="383"/>
      <c r="TCS154" s="383"/>
      <c r="TCT154" s="383"/>
      <c r="TCU154" s="383"/>
      <c r="TCV154" s="383"/>
      <c r="TCW154" s="383"/>
      <c r="TCX154" s="383"/>
      <c r="TCY154" s="383"/>
      <c r="TCZ154" s="383"/>
      <c r="TDA154" s="383"/>
      <c r="TDB154" s="383"/>
      <c r="TDC154" s="383"/>
      <c r="TDD154" s="383"/>
      <c r="TDE154" s="383"/>
      <c r="TDF154" s="383"/>
      <c r="TDG154" s="383"/>
      <c r="TDH154" s="383"/>
      <c r="TDI154" s="383"/>
      <c r="TDJ154" s="383"/>
      <c r="TDK154" s="383"/>
      <c r="TDL154" s="383"/>
      <c r="TDM154" s="383"/>
      <c r="TDN154" s="383"/>
      <c r="TDO154" s="383"/>
      <c r="TDP154" s="383"/>
      <c r="TDQ154" s="383"/>
      <c r="TDR154" s="383"/>
      <c r="TDS154" s="383"/>
      <c r="TDT154" s="383"/>
      <c r="TDU154" s="383"/>
      <c r="TDV154" s="383"/>
      <c r="TDW154" s="383"/>
      <c r="TDX154" s="383"/>
      <c r="TDY154" s="383"/>
      <c r="TDZ154" s="383"/>
      <c r="TEA154" s="383"/>
      <c r="TEB154" s="383"/>
      <c r="TEC154" s="383"/>
      <c r="TED154" s="383"/>
      <c r="TEE154" s="383"/>
      <c r="TEF154" s="383"/>
      <c r="TEG154" s="383"/>
      <c r="TEH154" s="383"/>
      <c r="TEI154" s="383"/>
      <c r="TEJ154" s="383"/>
      <c r="TEK154" s="383"/>
      <c r="TEL154" s="383"/>
      <c r="TEM154" s="383"/>
      <c r="TEN154" s="383"/>
      <c r="TEO154" s="383"/>
      <c r="TEP154" s="383"/>
      <c r="TEQ154" s="383"/>
      <c r="TER154" s="383"/>
      <c r="TES154" s="383"/>
      <c r="TET154" s="383"/>
      <c r="TEU154" s="383"/>
      <c r="TEV154" s="383"/>
      <c r="TEW154" s="383"/>
      <c r="TEX154" s="383"/>
      <c r="TEY154" s="383"/>
      <c r="TEZ154" s="383"/>
      <c r="TFA154" s="383"/>
      <c r="TFB154" s="383"/>
      <c r="TFC154" s="383"/>
      <c r="TFD154" s="383"/>
      <c r="TFE154" s="383"/>
      <c r="TFF154" s="383"/>
      <c r="TFG154" s="383"/>
      <c r="TFH154" s="383"/>
      <c r="TFI154" s="383"/>
      <c r="TFJ154" s="383"/>
      <c r="TFK154" s="383"/>
      <c r="TFL154" s="383"/>
      <c r="TFM154" s="383"/>
      <c r="TFN154" s="383"/>
      <c r="TFO154" s="383"/>
      <c r="TFP154" s="383"/>
      <c r="TFQ154" s="383"/>
      <c r="TFR154" s="383"/>
      <c r="TFS154" s="383"/>
      <c r="TFT154" s="383"/>
      <c r="TFU154" s="383"/>
      <c r="TFV154" s="383"/>
      <c r="TFW154" s="383"/>
      <c r="TFX154" s="383"/>
      <c r="TFY154" s="383"/>
      <c r="TFZ154" s="383"/>
      <c r="TGA154" s="383"/>
      <c r="TGB154" s="383"/>
      <c r="TGC154" s="383"/>
      <c r="TGD154" s="383"/>
      <c r="TGE154" s="383"/>
      <c r="TGF154" s="383"/>
      <c r="TGG154" s="383"/>
      <c r="TGH154" s="383"/>
      <c r="TGI154" s="383"/>
      <c r="TGJ154" s="383"/>
      <c r="TGK154" s="383"/>
      <c r="TGL154" s="383"/>
      <c r="TGM154" s="383"/>
      <c r="TGN154" s="383"/>
      <c r="TGO154" s="383"/>
      <c r="TGP154" s="383"/>
      <c r="TGQ154" s="383"/>
      <c r="TGR154" s="383"/>
      <c r="TGS154" s="383"/>
      <c r="TGT154" s="383"/>
      <c r="TGU154" s="383"/>
      <c r="TGV154" s="383"/>
      <c r="TGW154" s="383"/>
      <c r="TGX154" s="383"/>
      <c r="TGY154" s="383"/>
      <c r="TGZ154" s="383"/>
      <c r="THA154" s="383"/>
      <c r="THB154" s="383"/>
      <c r="THC154" s="383"/>
      <c r="THD154" s="383"/>
      <c r="THE154" s="383"/>
      <c r="THF154" s="383"/>
      <c r="THG154" s="383"/>
      <c r="THH154" s="383"/>
      <c r="THI154" s="383"/>
      <c r="THJ154" s="383"/>
      <c r="THK154" s="383"/>
      <c r="THL154" s="383"/>
      <c r="THM154" s="383"/>
      <c r="THN154" s="383"/>
      <c r="THO154" s="383"/>
      <c r="THP154" s="383"/>
      <c r="THQ154" s="383"/>
      <c r="THR154" s="383"/>
      <c r="THS154" s="383"/>
      <c r="THT154" s="383"/>
      <c r="THU154" s="383"/>
      <c r="THV154" s="383"/>
      <c r="THW154" s="383"/>
      <c r="THX154" s="383"/>
      <c r="THY154" s="383"/>
      <c r="THZ154" s="383"/>
      <c r="TIA154" s="383"/>
      <c r="TIB154" s="383"/>
      <c r="TIC154" s="383"/>
      <c r="TID154" s="383"/>
      <c r="TIE154" s="383"/>
      <c r="TIF154" s="383"/>
      <c r="TIG154" s="383"/>
      <c r="TIH154" s="383"/>
      <c r="TII154" s="383"/>
      <c r="TIJ154" s="383"/>
      <c r="TIK154" s="383"/>
      <c r="TIL154" s="383"/>
      <c r="TIM154" s="383"/>
      <c r="TIN154" s="383"/>
      <c r="TIO154" s="383"/>
      <c r="TIP154" s="383"/>
      <c r="TIQ154" s="383"/>
      <c r="TIR154" s="383"/>
      <c r="TIS154" s="383"/>
      <c r="TIT154" s="383"/>
      <c r="TIU154" s="383"/>
      <c r="TIV154" s="383"/>
      <c r="TIW154" s="383"/>
      <c r="TIX154" s="383"/>
      <c r="TIY154" s="383"/>
      <c r="TIZ154" s="383"/>
      <c r="TJA154" s="383"/>
      <c r="TJB154" s="383"/>
      <c r="TJC154" s="383"/>
      <c r="TJD154" s="383"/>
      <c r="TJE154" s="383"/>
      <c r="TJF154" s="383"/>
      <c r="TJG154" s="383"/>
      <c r="TJH154" s="383"/>
      <c r="TJI154" s="383"/>
      <c r="TJJ154" s="383"/>
      <c r="TJK154" s="383"/>
      <c r="TJL154" s="383"/>
      <c r="TJM154" s="383"/>
      <c r="TJN154" s="383"/>
      <c r="TJO154" s="383"/>
      <c r="TJP154" s="383"/>
      <c r="TJQ154" s="383"/>
      <c r="TJR154" s="383"/>
      <c r="TJS154" s="383"/>
      <c r="TJT154" s="383"/>
      <c r="TJU154" s="383"/>
      <c r="TJV154" s="383"/>
      <c r="TJW154" s="383"/>
      <c r="TJX154" s="383"/>
      <c r="TJY154" s="383"/>
      <c r="TJZ154" s="383"/>
      <c r="TKA154" s="383"/>
      <c r="TKB154" s="383"/>
      <c r="TKC154" s="383"/>
      <c r="TKD154" s="383"/>
      <c r="TKE154" s="383"/>
      <c r="TKF154" s="383"/>
      <c r="TKG154" s="383"/>
      <c r="TKH154" s="383"/>
      <c r="TKI154" s="383"/>
      <c r="TKJ154" s="383"/>
      <c r="TKK154" s="383"/>
      <c r="TKL154" s="383"/>
      <c r="TKM154" s="383"/>
      <c r="TKN154" s="383"/>
      <c r="TKO154" s="383"/>
      <c r="TKP154" s="383"/>
      <c r="TKQ154" s="383"/>
      <c r="TKR154" s="383"/>
      <c r="TKS154" s="383"/>
      <c r="TKT154" s="383"/>
      <c r="TKU154" s="383"/>
      <c r="TKV154" s="383"/>
      <c r="TKW154" s="383"/>
      <c r="TKX154" s="383"/>
      <c r="TKY154" s="383"/>
      <c r="TKZ154" s="383"/>
      <c r="TLA154" s="383"/>
      <c r="TLB154" s="383"/>
      <c r="TLC154" s="383"/>
      <c r="TLD154" s="383"/>
      <c r="TLE154" s="383"/>
      <c r="TLF154" s="383"/>
      <c r="TLG154" s="383"/>
      <c r="TLH154" s="383"/>
      <c r="TLI154" s="383"/>
      <c r="TLJ154" s="383"/>
      <c r="TLK154" s="383"/>
      <c r="TLL154" s="383"/>
      <c r="TLM154" s="383"/>
      <c r="TLN154" s="383"/>
      <c r="TLO154" s="383"/>
      <c r="TLP154" s="383"/>
      <c r="TLQ154" s="383"/>
      <c r="TLR154" s="383"/>
      <c r="TLS154" s="383"/>
      <c r="TLT154" s="383"/>
      <c r="TLU154" s="383"/>
      <c r="TLV154" s="383"/>
      <c r="TLW154" s="383"/>
      <c r="TLX154" s="383"/>
      <c r="TLY154" s="383"/>
      <c r="TLZ154" s="383"/>
      <c r="TMA154" s="383"/>
      <c r="TMB154" s="383"/>
      <c r="TMC154" s="383"/>
      <c r="TMD154" s="383"/>
      <c r="TME154" s="383"/>
      <c r="TMF154" s="383"/>
      <c r="TMG154" s="383"/>
      <c r="TMH154" s="383"/>
      <c r="TMI154" s="383"/>
      <c r="TMJ154" s="383"/>
      <c r="TMK154" s="383"/>
      <c r="TML154" s="383"/>
      <c r="TMM154" s="383"/>
      <c r="TMN154" s="383"/>
      <c r="TMO154" s="383"/>
      <c r="TMP154" s="383"/>
      <c r="TMQ154" s="383"/>
      <c r="TMR154" s="383"/>
      <c r="TMS154" s="383"/>
      <c r="TMT154" s="383"/>
      <c r="TMU154" s="383"/>
      <c r="TMV154" s="383"/>
      <c r="TMW154" s="383"/>
      <c r="TMX154" s="383"/>
      <c r="TMY154" s="383"/>
      <c r="TMZ154" s="383"/>
      <c r="TNA154" s="383"/>
      <c r="TNB154" s="383"/>
      <c r="TNC154" s="383"/>
      <c r="TND154" s="383"/>
      <c r="TNE154" s="383"/>
      <c r="TNF154" s="383"/>
      <c r="TNG154" s="383"/>
      <c r="TNH154" s="383"/>
      <c r="TNI154" s="383"/>
      <c r="TNJ154" s="383"/>
      <c r="TNK154" s="383"/>
      <c r="TNL154" s="383"/>
      <c r="TNM154" s="383"/>
      <c r="TNN154" s="383"/>
      <c r="TNO154" s="383"/>
      <c r="TNP154" s="383"/>
      <c r="TNQ154" s="383"/>
      <c r="TNR154" s="383"/>
      <c r="TNS154" s="383"/>
      <c r="TNT154" s="383"/>
      <c r="TNU154" s="383"/>
      <c r="TNV154" s="383"/>
      <c r="TNW154" s="383"/>
      <c r="TNX154" s="383"/>
      <c r="TNY154" s="383"/>
      <c r="TNZ154" s="383"/>
      <c r="TOA154" s="383"/>
      <c r="TOB154" s="383"/>
      <c r="TOC154" s="383"/>
      <c r="TOD154" s="383"/>
      <c r="TOE154" s="383"/>
      <c r="TOF154" s="383"/>
      <c r="TOG154" s="383"/>
      <c r="TOH154" s="383"/>
      <c r="TOI154" s="383"/>
      <c r="TOJ154" s="383"/>
      <c r="TOK154" s="383"/>
      <c r="TOL154" s="383"/>
      <c r="TOM154" s="383"/>
      <c r="TON154" s="383"/>
      <c r="TOO154" s="383"/>
      <c r="TOP154" s="383"/>
      <c r="TOQ154" s="383"/>
      <c r="TOR154" s="383"/>
      <c r="TOS154" s="383"/>
      <c r="TOT154" s="383"/>
      <c r="TOU154" s="383"/>
      <c r="TOV154" s="383"/>
      <c r="TOW154" s="383"/>
      <c r="TOX154" s="383"/>
      <c r="TOY154" s="383"/>
      <c r="TOZ154" s="383"/>
      <c r="TPA154" s="383"/>
      <c r="TPB154" s="383"/>
      <c r="TPC154" s="383"/>
      <c r="TPD154" s="383"/>
      <c r="TPE154" s="383"/>
      <c r="TPF154" s="383"/>
      <c r="TPG154" s="383"/>
      <c r="TPH154" s="383"/>
      <c r="TPI154" s="383"/>
      <c r="TPJ154" s="383"/>
      <c r="TPK154" s="383"/>
      <c r="TPL154" s="383"/>
      <c r="TPM154" s="383"/>
      <c r="TPN154" s="383"/>
      <c r="TPO154" s="383"/>
      <c r="TPP154" s="383"/>
      <c r="TPQ154" s="383"/>
      <c r="TPR154" s="383"/>
      <c r="TPS154" s="383"/>
      <c r="TPT154" s="383"/>
      <c r="TPU154" s="383"/>
      <c r="TPV154" s="383"/>
      <c r="TPW154" s="383"/>
      <c r="TPX154" s="383"/>
      <c r="TPY154" s="383"/>
      <c r="TPZ154" s="383"/>
      <c r="TQA154" s="383"/>
      <c r="TQB154" s="383"/>
      <c r="TQC154" s="383"/>
      <c r="TQD154" s="383"/>
      <c r="TQE154" s="383"/>
      <c r="TQF154" s="383"/>
      <c r="TQG154" s="383"/>
      <c r="TQH154" s="383"/>
      <c r="TQI154" s="383"/>
      <c r="TQJ154" s="383"/>
      <c r="TQK154" s="383"/>
      <c r="TQL154" s="383"/>
      <c r="TQM154" s="383"/>
      <c r="TQN154" s="383"/>
      <c r="TQO154" s="383"/>
      <c r="TQP154" s="383"/>
      <c r="TQQ154" s="383"/>
      <c r="TQR154" s="383"/>
      <c r="TQS154" s="383"/>
      <c r="TQT154" s="383"/>
      <c r="TQU154" s="383"/>
      <c r="TQV154" s="383"/>
      <c r="TQW154" s="383"/>
      <c r="TQX154" s="383"/>
      <c r="TQY154" s="383"/>
      <c r="TQZ154" s="383"/>
      <c r="TRA154" s="383"/>
      <c r="TRB154" s="383"/>
      <c r="TRC154" s="383"/>
      <c r="TRD154" s="383"/>
      <c r="TRE154" s="383"/>
      <c r="TRF154" s="383"/>
      <c r="TRG154" s="383"/>
      <c r="TRH154" s="383"/>
      <c r="TRI154" s="383"/>
      <c r="TRJ154" s="383"/>
      <c r="TRK154" s="383"/>
      <c r="TRL154" s="383"/>
      <c r="TRM154" s="383"/>
      <c r="TRN154" s="383"/>
      <c r="TRO154" s="383"/>
      <c r="TRP154" s="383"/>
      <c r="TRQ154" s="383"/>
      <c r="TRR154" s="383"/>
      <c r="TRS154" s="383"/>
      <c r="TRT154" s="383"/>
      <c r="TRU154" s="383"/>
      <c r="TRV154" s="383"/>
      <c r="TRW154" s="383"/>
      <c r="TRX154" s="383"/>
      <c r="TRY154" s="383"/>
      <c r="TRZ154" s="383"/>
      <c r="TSA154" s="383"/>
      <c r="TSB154" s="383"/>
      <c r="TSC154" s="383"/>
      <c r="TSD154" s="383"/>
      <c r="TSE154" s="383"/>
      <c r="TSF154" s="383"/>
      <c r="TSG154" s="383"/>
      <c r="TSH154" s="383"/>
      <c r="TSI154" s="383"/>
      <c r="TSJ154" s="383"/>
      <c r="TSK154" s="383"/>
      <c r="TSL154" s="383"/>
      <c r="TSM154" s="383"/>
      <c r="TSN154" s="383"/>
      <c r="TSO154" s="383"/>
      <c r="TSP154" s="383"/>
      <c r="TSQ154" s="383"/>
      <c r="TSR154" s="383"/>
      <c r="TSS154" s="383"/>
      <c r="TST154" s="383"/>
      <c r="TSU154" s="383"/>
      <c r="TSV154" s="383"/>
      <c r="TSW154" s="383"/>
      <c r="TSX154" s="383"/>
      <c r="TSY154" s="383"/>
      <c r="TSZ154" s="383"/>
      <c r="TTA154" s="383"/>
      <c r="TTB154" s="383"/>
      <c r="TTC154" s="383"/>
      <c r="TTD154" s="383"/>
      <c r="TTE154" s="383"/>
      <c r="TTF154" s="383"/>
      <c r="TTG154" s="383"/>
      <c r="TTH154" s="383"/>
      <c r="TTI154" s="383"/>
      <c r="TTJ154" s="383"/>
      <c r="TTK154" s="383"/>
      <c r="TTL154" s="383"/>
      <c r="TTM154" s="383"/>
      <c r="TTN154" s="383"/>
      <c r="TTO154" s="383"/>
      <c r="TTP154" s="383"/>
      <c r="TTQ154" s="383"/>
      <c r="TTR154" s="383"/>
      <c r="TTS154" s="383"/>
      <c r="TTT154" s="383"/>
      <c r="TTU154" s="383"/>
      <c r="TTV154" s="383"/>
      <c r="TTW154" s="383"/>
      <c r="TTX154" s="383"/>
      <c r="TTY154" s="383"/>
      <c r="TTZ154" s="383"/>
      <c r="TUA154" s="383"/>
      <c r="TUB154" s="383"/>
      <c r="TUC154" s="383"/>
      <c r="TUD154" s="383"/>
      <c r="TUE154" s="383"/>
      <c r="TUF154" s="383"/>
      <c r="TUG154" s="383"/>
      <c r="TUH154" s="383"/>
      <c r="TUI154" s="383"/>
      <c r="TUJ154" s="383"/>
      <c r="TUK154" s="383"/>
      <c r="TUL154" s="383"/>
      <c r="TUM154" s="383"/>
      <c r="TUN154" s="383"/>
      <c r="TUO154" s="383"/>
      <c r="TUP154" s="383"/>
      <c r="TUQ154" s="383"/>
      <c r="TUR154" s="383"/>
      <c r="TUS154" s="383"/>
      <c r="TUT154" s="383"/>
      <c r="TUU154" s="383"/>
      <c r="TUV154" s="383"/>
      <c r="TUW154" s="383"/>
      <c r="TUX154" s="383"/>
      <c r="TUY154" s="383"/>
      <c r="TUZ154" s="383"/>
      <c r="TVA154" s="383"/>
      <c r="TVB154" s="383"/>
      <c r="TVC154" s="383"/>
      <c r="TVD154" s="383"/>
      <c r="TVE154" s="383"/>
      <c r="TVF154" s="383"/>
      <c r="TVG154" s="383"/>
      <c r="TVH154" s="383"/>
      <c r="TVI154" s="383"/>
      <c r="TVJ154" s="383"/>
      <c r="TVK154" s="383"/>
      <c r="TVL154" s="383"/>
      <c r="TVM154" s="383"/>
      <c r="TVN154" s="383"/>
      <c r="TVO154" s="383"/>
      <c r="TVP154" s="383"/>
      <c r="TVQ154" s="383"/>
      <c r="TVR154" s="383"/>
      <c r="TVS154" s="383"/>
      <c r="TVT154" s="383"/>
      <c r="TVU154" s="383"/>
      <c r="TVV154" s="383"/>
      <c r="TVW154" s="383"/>
      <c r="TVX154" s="383"/>
      <c r="TVY154" s="383"/>
      <c r="TVZ154" s="383"/>
      <c r="TWA154" s="383"/>
      <c r="TWB154" s="383"/>
      <c r="TWC154" s="383"/>
      <c r="TWD154" s="383"/>
      <c r="TWE154" s="383"/>
      <c r="TWF154" s="383"/>
      <c r="TWG154" s="383"/>
      <c r="TWH154" s="383"/>
      <c r="TWI154" s="383"/>
      <c r="TWJ154" s="383"/>
      <c r="TWK154" s="383"/>
      <c r="TWL154" s="383"/>
      <c r="TWM154" s="383"/>
      <c r="TWN154" s="383"/>
      <c r="TWO154" s="383"/>
      <c r="TWP154" s="383"/>
      <c r="TWQ154" s="383"/>
      <c r="TWR154" s="383"/>
      <c r="TWS154" s="383"/>
      <c r="TWT154" s="383"/>
      <c r="TWU154" s="383"/>
      <c r="TWV154" s="383"/>
      <c r="TWW154" s="383"/>
      <c r="TWX154" s="383"/>
      <c r="TWY154" s="383"/>
      <c r="TWZ154" s="383"/>
      <c r="TXA154" s="383"/>
      <c r="TXB154" s="383"/>
      <c r="TXC154" s="383"/>
      <c r="TXD154" s="383"/>
      <c r="TXE154" s="383"/>
      <c r="TXF154" s="383"/>
      <c r="TXG154" s="383"/>
      <c r="TXH154" s="383"/>
      <c r="TXI154" s="383"/>
      <c r="TXJ154" s="383"/>
      <c r="TXK154" s="383"/>
      <c r="TXL154" s="383"/>
      <c r="TXM154" s="383"/>
      <c r="TXN154" s="383"/>
      <c r="TXO154" s="383"/>
      <c r="TXP154" s="383"/>
      <c r="TXQ154" s="383"/>
      <c r="TXR154" s="383"/>
      <c r="TXS154" s="383"/>
      <c r="TXT154" s="383"/>
      <c r="TXU154" s="383"/>
      <c r="TXV154" s="383"/>
      <c r="TXW154" s="383"/>
      <c r="TXX154" s="383"/>
      <c r="TXY154" s="383"/>
      <c r="TXZ154" s="383"/>
      <c r="TYA154" s="383"/>
      <c r="TYB154" s="383"/>
      <c r="TYC154" s="383"/>
      <c r="TYD154" s="383"/>
      <c r="TYE154" s="383"/>
      <c r="TYF154" s="383"/>
      <c r="TYG154" s="383"/>
      <c r="TYH154" s="383"/>
      <c r="TYI154" s="383"/>
      <c r="TYJ154" s="383"/>
      <c r="TYK154" s="383"/>
      <c r="TYL154" s="383"/>
      <c r="TYM154" s="383"/>
      <c r="TYN154" s="383"/>
      <c r="TYO154" s="383"/>
      <c r="TYP154" s="383"/>
      <c r="TYQ154" s="383"/>
      <c r="TYR154" s="383"/>
      <c r="TYS154" s="383"/>
      <c r="TYT154" s="383"/>
      <c r="TYU154" s="383"/>
      <c r="TYV154" s="383"/>
      <c r="TYW154" s="383"/>
      <c r="TYX154" s="383"/>
      <c r="TYY154" s="383"/>
      <c r="TYZ154" s="383"/>
      <c r="TZA154" s="383"/>
      <c r="TZB154" s="383"/>
      <c r="TZC154" s="383"/>
      <c r="TZD154" s="383"/>
      <c r="TZE154" s="383"/>
      <c r="TZF154" s="383"/>
      <c r="TZG154" s="383"/>
      <c r="TZH154" s="383"/>
      <c r="TZI154" s="383"/>
      <c r="TZJ154" s="383"/>
      <c r="TZK154" s="383"/>
      <c r="TZL154" s="383"/>
      <c r="TZM154" s="383"/>
      <c r="TZN154" s="383"/>
      <c r="TZO154" s="383"/>
      <c r="TZP154" s="383"/>
      <c r="TZQ154" s="383"/>
      <c r="TZR154" s="383"/>
      <c r="TZS154" s="383"/>
      <c r="TZT154" s="383"/>
      <c r="TZU154" s="383"/>
      <c r="TZV154" s="383"/>
      <c r="TZW154" s="383"/>
      <c r="TZX154" s="383"/>
      <c r="TZY154" s="383"/>
      <c r="TZZ154" s="383"/>
      <c r="UAA154" s="383"/>
      <c r="UAB154" s="383"/>
      <c r="UAC154" s="383"/>
      <c r="UAD154" s="383"/>
      <c r="UAE154" s="383"/>
      <c r="UAF154" s="383"/>
      <c r="UAG154" s="383"/>
      <c r="UAH154" s="383"/>
      <c r="UAI154" s="383"/>
      <c r="UAJ154" s="383"/>
      <c r="UAK154" s="383"/>
      <c r="UAL154" s="383"/>
      <c r="UAM154" s="383"/>
      <c r="UAN154" s="383"/>
      <c r="UAO154" s="383"/>
      <c r="UAP154" s="383"/>
      <c r="UAQ154" s="383"/>
      <c r="UAR154" s="383"/>
      <c r="UAS154" s="383"/>
      <c r="UAT154" s="383"/>
      <c r="UAU154" s="383"/>
      <c r="UAV154" s="383"/>
      <c r="UAW154" s="383"/>
      <c r="UAX154" s="383"/>
      <c r="UAY154" s="383"/>
      <c r="UAZ154" s="383"/>
      <c r="UBA154" s="383"/>
      <c r="UBB154" s="383"/>
      <c r="UBC154" s="383"/>
      <c r="UBD154" s="383"/>
      <c r="UBE154" s="383"/>
      <c r="UBF154" s="383"/>
      <c r="UBG154" s="383"/>
      <c r="UBH154" s="383"/>
      <c r="UBI154" s="383"/>
      <c r="UBJ154" s="383"/>
      <c r="UBK154" s="383"/>
      <c r="UBL154" s="383"/>
      <c r="UBM154" s="383"/>
      <c r="UBN154" s="383"/>
      <c r="UBO154" s="383"/>
      <c r="UBP154" s="383"/>
      <c r="UBQ154" s="383"/>
      <c r="UBR154" s="383"/>
      <c r="UBS154" s="383"/>
      <c r="UBT154" s="383"/>
      <c r="UBU154" s="383"/>
      <c r="UBV154" s="383"/>
      <c r="UBW154" s="383"/>
      <c r="UBX154" s="383"/>
      <c r="UBY154" s="383"/>
      <c r="UBZ154" s="383"/>
      <c r="UCA154" s="383"/>
      <c r="UCB154" s="383"/>
      <c r="UCC154" s="383"/>
      <c r="UCD154" s="383"/>
      <c r="UCE154" s="383"/>
      <c r="UCF154" s="383"/>
      <c r="UCG154" s="383"/>
      <c r="UCH154" s="383"/>
      <c r="UCI154" s="383"/>
      <c r="UCJ154" s="383"/>
      <c r="UCK154" s="383"/>
      <c r="UCL154" s="383"/>
      <c r="UCM154" s="383"/>
      <c r="UCN154" s="383"/>
      <c r="UCO154" s="383"/>
      <c r="UCP154" s="383"/>
      <c r="UCQ154" s="383"/>
      <c r="UCR154" s="383"/>
      <c r="UCS154" s="383"/>
      <c r="UCT154" s="383"/>
      <c r="UCU154" s="383"/>
      <c r="UCV154" s="383"/>
      <c r="UCW154" s="383"/>
      <c r="UCX154" s="383"/>
      <c r="UCY154" s="383"/>
      <c r="UCZ154" s="383"/>
      <c r="UDA154" s="383"/>
      <c r="UDB154" s="383"/>
      <c r="UDC154" s="383"/>
      <c r="UDD154" s="383"/>
      <c r="UDE154" s="383"/>
      <c r="UDF154" s="383"/>
      <c r="UDG154" s="383"/>
      <c r="UDH154" s="383"/>
      <c r="UDI154" s="383"/>
      <c r="UDJ154" s="383"/>
      <c r="UDK154" s="383"/>
      <c r="UDL154" s="383"/>
      <c r="UDM154" s="383"/>
      <c r="UDN154" s="383"/>
      <c r="UDO154" s="383"/>
      <c r="UDP154" s="383"/>
      <c r="UDQ154" s="383"/>
      <c r="UDR154" s="383"/>
      <c r="UDS154" s="383"/>
      <c r="UDT154" s="383"/>
      <c r="UDU154" s="383"/>
      <c r="UDV154" s="383"/>
      <c r="UDW154" s="383"/>
      <c r="UDX154" s="383"/>
      <c r="UDY154" s="383"/>
      <c r="UDZ154" s="383"/>
      <c r="UEA154" s="383"/>
      <c r="UEB154" s="383"/>
      <c r="UEC154" s="383"/>
      <c r="UED154" s="383"/>
      <c r="UEE154" s="383"/>
      <c r="UEF154" s="383"/>
      <c r="UEG154" s="383"/>
      <c r="UEH154" s="383"/>
      <c r="UEI154" s="383"/>
      <c r="UEJ154" s="383"/>
      <c r="UEK154" s="383"/>
      <c r="UEL154" s="383"/>
      <c r="UEM154" s="383"/>
      <c r="UEN154" s="383"/>
      <c r="UEO154" s="383"/>
      <c r="UEP154" s="383"/>
      <c r="UEQ154" s="383"/>
      <c r="UER154" s="383"/>
      <c r="UES154" s="383"/>
      <c r="UET154" s="383"/>
      <c r="UEU154" s="383"/>
      <c r="UEV154" s="383"/>
      <c r="UEW154" s="383"/>
      <c r="UEX154" s="383"/>
      <c r="UEY154" s="383"/>
      <c r="UEZ154" s="383"/>
      <c r="UFA154" s="383"/>
      <c r="UFB154" s="383"/>
      <c r="UFC154" s="383"/>
      <c r="UFD154" s="383"/>
      <c r="UFE154" s="383"/>
      <c r="UFF154" s="383"/>
      <c r="UFG154" s="383"/>
      <c r="UFH154" s="383"/>
      <c r="UFI154" s="383"/>
      <c r="UFJ154" s="383"/>
      <c r="UFK154" s="383"/>
      <c r="UFL154" s="383"/>
      <c r="UFM154" s="383"/>
      <c r="UFN154" s="383"/>
      <c r="UFO154" s="383"/>
      <c r="UFP154" s="383"/>
      <c r="UFQ154" s="383"/>
      <c r="UFR154" s="383"/>
      <c r="UFS154" s="383"/>
      <c r="UFT154" s="383"/>
      <c r="UFU154" s="383"/>
      <c r="UFV154" s="383"/>
      <c r="UFW154" s="383"/>
      <c r="UFX154" s="383"/>
      <c r="UFY154" s="383"/>
      <c r="UFZ154" s="383"/>
      <c r="UGA154" s="383"/>
      <c r="UGB154" s="383"/>
      <c r="UGC154" s="383"/>
      <c r="UGD154" s="383"/>
      <c r="UGE154" s="383"/>
      <c r="UGF154" s="383"/>
      <c r="UGG154" s="383"/>
      <c r="UGH154" s="383"/>
      <c r="UGI154" s="383"/>
      <c r="UGJ154" s="383"/>
      <c r="UGK154" s="383"/>
      <c r="UGL154" s="383"/>
      <c r="UGM154" s="383"/>
      <c r="UGN154" s="383"/>
      <c r="UGO154" s="383"/>
      <c r="UGP154" s="383"/>
      <c r="UGQ154" s="383"/>
      <c r="UGR154" s="383"/>
      <c r="UGS154" s="383"/>
      <c r="UGT154" s="383"/>
      <c r="UGU154" s="383"/>
      <c r="UGV154" s="383"/>
      <c r="UGW154" s="383"/>
      <c r="UGX154" s="383"/>
      <c r="UGY154" s="383"/>
      <c r="UGZ154" s="383"/>
      <c r="UHA154" s="383"/>
      <c r="UHB154" s="383"/>
      <c r="UHC154" s="383"/>
      <c r="UHD154" s="383"/>
      <c r="UHE154" s="383"/>
      <c r="UHF154" s="383"/>
      <c r="UHG154" s="383"/>
      <c r="UHH154" s="383"/>
      <c r="UHI154" s="383"/>
      <c r="UHJ154" s="383"/>
      <c r="UHK154" s="383"/>
      <c r="UHL154" s="383"/>
      <c r="UHM154" s="383"/>
      <c r="UHN154" s="383"/>
      <c r="UHO154" s="383"/>
      <c r="UHP154" s="383"/>
      <c r="UHQ154" s="383"/>
      <c r="UHR154" s="383"/>
      <c r="UHS154" s="383"/>
      <c r="UHT154" s="383"/>
      <c r="UHU154" s="383"/>
      <c r="UHV154" s="383"/>
      <c r="UHW154" s="383"/>
      <c r="UHX154" s="383"/>
      <c r="UHY154" s="383"/>
      <c r="UHZ154" s="383"/>
      <c r="UIA154" s="383"/>
      <c r="UIB154" s="383"/>
      <c r="UIC154" s="383"/>
      <c r="UID154" s="383"/>
      <c r="UIE154" s="383"/>
      <c r="UIF154" s="383"/>
      <c r="UIG154" s="383"/>
      <c r="UIH154" s="383"/>
      <c r="UII154" s="383"/>
      <c r="UIJ154" s="383"/>
      <c r="UIK154" s="383"/>
      <c r="UIL154" s="383"/>
      <c r="UIM154" s="383"/>
      <c r="UIN154" s="383"/>
      <c r="UIO154" s="383"/>
      <c r="UIP154" s="383"/>
      <c r="UIQ154" s="383"/>
      <c r="UIR154" s="383"/>
      <c r="UIS154" s="383"/>
      <c r="UIT154" s="383"/>
      <c r="UIU154" s="383"/>
      <c r="UIV154" s="383"/>
      <c r="UIW154" s="383"/>
      <c r="UIX154" s="383"/>
      <c r="UIY154" s="383"/>
      <c r="UIZ154" s="383"/>
      <c r="UJA154" s="383"/>
      <c r="UJB154" s="383"/>
      <c r="UJC154" s="383"/>
      <c r="UJD154" s="383"/>
      <c r="UJE154" s="383"/>
      <c r="UJF154" s="383"/>
      <c r="UJG154" s="383"/>
      <c r="UJH154" s="383"/>
      <c r="UJI154" s="383"/>
      <c r="UJJ154" s="383"/>
      <c r="UJK154" s="383"/>
      <c r="UJL154" s="383"/>
      <c r="UJM154" s="383"/>
      <c r="UJN154" s="383"/>
      <c r="UJO154" s="383"/>
      <c r="UJP154" s="383"/>
      <c r="UJQ154" s="383"/>
      <c r="UJR154" s="383"/>
      <c r="UJS154" s="383"/>
      <c r="UJT154" s="383"/>
      <c r="UJU154" s="383"/>
      <c r="UJV154" s="383"/>
      <c r="UJW154" s="383"/>
      <c r="UJX154" s="383"/>
      <c r="UJY154" s="383"/>
      <c r="UJZ154" s="383"/>
      <c r="UKA154" s="383"/>
      <c r="UKB154" s="383"/>
      <c r="UKC154" s="383"/>
      <c r="UKD154" s="383"/>
      <c r="UKE154" s="383"/>
      <c r="UKF154" s="383"/>
      <c r="UKG154" s="383"/>
      <c r="UKH154" s="383"/>
      <c r="UKI154" s="383"/>
      <c r="UKJ154" s="383"/>
      <c r="UKK154" s="383"/>
      <c r="UKL154" s="383"/>
      <c r="UKM154" s="383"/>
      <c r="UKN154" s="383"/>
      <c r="UKO154" s="383"/>
      <c r="UKP154" s="383"/>
      <c r="UKQ154" s="383"/>
      <c r="UKR154" s="383"/>
      <c r="UKS154" s="383"/>
      <c r="UKT154" s="383"/>
      <c r="UKU154" s="383"/>
      <c r="UKV154" s="383"/>
      <c r="UKW154" s="383"/>
      <c r="UKX154" s="383"/>
      <c r="UKY154" s="383"/>
      <c r="UKZ154" s="383"/>
      <c r="ULA154" s="383"/>
      <c r="ULB154" s="383"/>
      <c r="ULC154" s="383"/>
      <c r="ULD154" s="383"/>
      <c r="ULE154" s="383"/>
      <c r="ULF154" s="383"/>
      <c r="ULG154" s="383"/>
      <c r="ULH154" s="383"/>
      <c r="ULI154" s="383"/>
      <c r="ULJ154" s="383"/>
      <c r="ULK154" s="383"/>
      <c r="ULL154" s="383"/>
      <c r="ULM154" s="383"/>
      <c r="ULN154" s="383"/>
      <c r="ULO154" s="383"/>
      <c r="ULP154" s="383"/>
      <c r="ULQ154" s="383"/>
      <c r="ULR154" s="383"/>
      <c r="ULS154" s="383"/>
      <c r="ULT154" s="383"/>
      <c r="ULU154" s="383"/>
      <c r="ULV154" s="383"/>
      <c r="ULW154" s="383"/>
      <c r="ULX154" s="383"/>
      <c r="ULY154" s="383"/>
      <c r="ULZ154" s="383"/>
      <c r="UMA154" s="383"/>
      <c r="UMB154" s="383"/>
      <c r="UMC154" s="383"/>
      <c r="UMD154" s="383"/>
      <c r="UME154" s="383"/>
      <c r="UMF154" s="383"/>
      <c r="UMG154" s="383"/>
      <c r="UMH154" s="383"/>
      <c r="UMI154" s="383"/>
      <c r="UMJ154" s="383"/>
      <c r="UMK154" s="383"/>
      <c r="UML154" s="383"/>
      <c r="UMM154" s="383"/>
      <c r="UMN154" s="383"/>
      <c r="UMO154" s="383"/>
      <c r="UMP154" s="383"/>
      <c r="UMQ154" s="383"/>
      <c r="UMR154" s="383"/>
      <c r="UMS154" s="383"/>
      <c r="UMT154" s="383"/>
      <c r="UMU154" s="383"/>
      <c r="UMV154" s="383"/>
      <c r="UMW154" s="383"/>
      <c r="UMX154" s="383"/>
      <c r="UMY154" s="383"/>
      <c r="UMZ154" s="383"/>
      <c r="UNA154" s="383"/>
      <c r="UNB154" s="383"/>
      <c r="UNC154" s="383"/>
      <c r="UND154" s="383"/>
      <c r="UNE154" s="383"/>
      <c r="UNF154" s="383"/>
      <c r="UNG154" s="383"/>
      <c r="UNH154" s="383"/>
      <c r="UNI154" s="383"/>
      <c r="UNJ154" s="383"/>
      <c r="UNK154" s="383"/>
      <c r="UNL154" s="383"/>
      <c r="UNM154" s="383"/>
      <c r="UNN154" s="383"/>
      <c r="UNO154" s="383"/>
      <c r="UNP154" s="383"/>
      <c r="UNQ154" s="383"/>
      <c r="UNR154" s="383"/>
      <c r="UNS154" s="383"/>
      <c r="UNT154" s="383"/>
      <c r="UNU154" s="383"/>
      <c r="UNV154" s="383"/>
      <c r="UNW154" s="383"/>
      <c r="UNX154" s="383"/>
      <c r="UNY154" s="383"/>
      <c r="UNZ154" s="383"/>
      <c r="UOA154" s="383"/>
      <c r="UOB154" s="383"/>
      <c r="UOC154" s="383"/>
      <c r="UOD154" s="383"/>
      <c r="UOE154" s="383"/>
      <c r="UOF154" s="383"/>
      <c r="UOG154" s="383"/>
      <c r="UOH154" s="383"/>
      <c r="UOI154" s="383"/>
      <c r="UOJ154" s="383"/>
      <c r="UOK154" s="383"/>
      <c r="UOL154" s="383"/>
      <c r="UOM154" s="383"/>
      <c r="UON154" s="383"/>
      <c r="UOO154" s="383"/>
      <c r="UOP154" s="383"/>
      <c r="UOQ154" s="383"/>
      <c r="UOR154" s="383"/>
      <c r="UOS154" s="383"/>
      <c r="UOT154" s="383"/>
      <c r="UOU154" s="383"/>
      <c r="UOV154" s="383"/>
      <c r="UOW154" s="383"/>
      <c r="UOX154" s="383"/>
      <c r="UOY154" s="383"/>
      <c r="UOZ154" s="383"/>
      <c r="UPA154" s="383"/>
      <c r="UPB154" s="383"/>
      <c r="UPC154" s="383"/>
      <c r="UPD154" s="383"/>
      <c r="UPE154" s="383"/>
      <c r="UPF154" s="383"/>
      <c r="UPG154" s="383"/>
      <c r="UPH154" s="383"/>
      <c r="UPI154" s="383"/>
      <c r="UPJ154" s="383"/>
      <c r="UPK154" s="383"/>
      <c r="UPL154" s="383"/>
      <c r="UPM154" s="383"/>
      <c r="UPN154" s="383"/>
      <c r="UPO154" s="383"/>
      <c r="UPP154" s="383"/>
      <c r="UPQ154" s="383"/>
      <c r="UPR154" s="383"/>
      <c r="UPS154" s="383"/>
      <c r="UPT154" s="383"/>
      <c r="UPU154" s="383"/>
      <c r="UPV154" s="383"/>
      <c r="UPW154" s="383"/>
      <c r="UPX154" s="383"/>
      <c r="UPY154" s="383"/>
      <c r="UPZ154" s="383"/>
      <c r="UQA154" s="383"/>
      <c r="UQB154" s="383"/>
      <c r="UQC154" s="383"/>
      <c r="UQD154" s="383"/>
      <c r="UQE154" s="383"/>
      <c r="UQF154" s="383"/>
      <c r="UQG154" s="383"/>
      <c r="UQH154" s="383"/>
      <c r="UQI154" s="383"/>
      <c r="UQJ154" s="383"/>
      <c r="UQK154" s="383"/>
      <c r="UQL154" s="383"/>
      <c r="UQM154" s="383"/>
      <c r="UQN154" s="383"/>
      <c r="UQO154" s="383"/>
      <c r="UQP154" s="383"/>
      <c r="UQQ154" s="383"/>
      <c r="UQR154" s="383"/>
      <c r="UQS154" s="383"/>
      <c r="UQT154" s="383"/>
      <c r="UQU154" s="383"/>
      <c r="UQV154" s="383"/>
      <c r="UQW154" s="383"/>
      <c r="UQX154" s="383"/>
      <c r="UQY154" s="383"/>
      <c r="UQZ154" s="383"/>
      <c r="URA154" s="383"/>
      <c r="URB154" s="383"/>
      <c r="URC154" s="383"/>
      <c r="URD154" s="383"/>
      <c r="URE154" s="383"/>
      <c r="URF154" s="383"/>
      <c r="URG154" s="383"/>
      <c r="URH154" s="383"/>
      <c r="URI154" s="383"/>
      <c r="URJ154" s="383"/>
      <c r="URK154" s="383"/>
      <c r="URL154" s="383"/>
      <c r="URM154" s="383"/>
      <c r="URN154" s="383"/>
      <c r="URO154" s="383"/>
      <c r="URP154" s="383"/>
      <c r="URQ154" s="383"/>
      <c r="URR154" s="383"/>
      <c r="URS154" s="383"/>
      <c r="URT154" s="383"/>
      <c r="URU154" s="383"/>
      <c r="URV154" s="383"/>
      <c r="URW154" s="383"/>
      <c r="URX154" s="383"/>
      <c r="URY154" s="383"/>
      <c r="URZ154" s="383"/>
      <c r="USA154" s="383"/>
      <c r="USB154" s="383"/>
      <c r="USC154" s="383"/>
      <c r="USD154" s="383"/>
      <c r="USE154" s="383"/>
      <c r="USF154" s="383"/>
      <c r="USG154" s="383"/>
      <c r="USH154" s="383"/>
      <c r="USI154" s="383"/>
      <c r="USJ154" s="383"/>
      <c r="USK154" s="383"/>
      <c r="USL154" s="383"/>
      <c r="USM154" s="383"/>
      <c r="USN154" s="383"/>
      <c r="USO154" s="383"/>
      <c r="USP154" s="383"/>
      <c r="USQ154" s="383"/>
      <c r="USR154" s="383"/>
      <c r="USS154" s="383"/>
      <c r="UST154" s="383"/>
      <c r="USU154" s="383"/>
      <c r="USV154" s="383"/>
      <c r="USW154" s="383"/>
      <c r="USX154" s="383"/>
      <c r="USY154" s="383"/>
      <c r="USZ154" s="383"/>
      <c r="UTA154" s="383"/>
      <c r="UTB154" s="383"/>
      <c r="UTC154" s="383"/>
      <c r="UTD154" s="383"/>
      <c r="UTE154" s="383"/>
      <c r="UTF154" s="383"/>
      <c r="UTG154" s="383"/>
      <c r="UTH154" s="383"/>
      <c r="UTI154" s="383"/>
      <c r="UTJ154" s="383"/>
      <c r="UTK154" s="383"/>
      <c r="UTL154" s="383"/>
      <c r="UTM154" s="383"/>
      <c r="UTN154" s="383"/>
      <c r="UTO154" s="383"/>
      <c r="UTP154" s="383"/>
      <c r="UTQ154" s="383"/>
      <c r="UTR154" s="383"/>
      <c r="UTS154" s="383"/>
      <c r="UTT154" s="383"/>
      <c r="UTU154" s="383"/>
      <c r="UTV154" s="383"/>
      <c r="UTW154" s="383"/>
      <c r="UTX154" s="383"/>
      <c r="UTY154" s="383"/>
      <c r="UTZ154" s="383"/>
      <c r="UUA154" s="383"/>
      <c r="UUB154" s="383"/>
      <c r="UUC154" s="383"/>
      <c r="UUD154" s="383"/>
      <c r="UUE154" s="383"/>
      <c r="UUF154" s="383"/>
      <c r="UUG154" s="383"/>
      <c r="UUH154" s="383"/>
      <c r="UUI154" s="383"/>
      <c r="UUJ154" s="383"/>
      <c r="UUK154" s="383"/>
      <c r="UUL154" s="383"/>
      <c r="UUM154" s="383"/>
      <c r="UUN154" s="383"/>
      <c r="UUO154" s="383"/>
      <c r="UUP154" s="383"/>
      <c r="UUQ154" s="383"/>
      <c r="UUR154" s="383"/>
      <c r="UUS154" s="383"/>
      <c r="UUT154" s="383"/>
      <c r="UUU154" s="383"/>
      <c r="UUV154" s="383"/>
      <c r="UUW154" s="383"/>
      <c r="UUX154" s="383"/>
      <c r="UUY154" s="383"/>
      <c r="UUZ154" s="383"/>
      <c r="UVA154" s="383"/>
      <c r="UVB154" s="383"/>
      <c r="UVC154" s="383"/>
      <c r="UVD154" s="383"/>
      <c r="UVE154" s="383"/>
      <c r="UVF154" s="383"/>
      <c r="UVG154" s="383"/>
      <c r="UVH154" s="383"/>
      <c r="UVI154" s="383"/>
      <c r="UVJ154" s="383"/>
      <c r="UVK154" s="383"/>
      <c r="UVL154" s="383"/>
      <c r="UVM154" s="383"/>
      <c r="UVN154" s="383"/>
      <c r="UVO154" s="383"/>
      <c r="UVP154" s="383"/>
      <c r="UVQ154" s="383"/>
      <c r="UVR154" s="383"/>
      <c r="UVS154" s="383"/>
      <c r="UVT154" s="383"/>
      <c r="UVU154" s="383"/>
      <c r="UVV154" s="383"/>
      <c r="UVW154" s="383"/>
      <c r="UVX154" s="383"/>
      <c r="UVY154" s="383"/>
      <c r="UVZ154" s="383"/>
      <c r="UWA154" s="383"/>
      <c r="UWB154" s="383"/>
      <c r="UWC154" s="383"/>
      <c r="UWD154" s="383"/>
      <c r="UWE154" s="383"/>
      <c r="UWF154" s="383"/>
      <c r="UWG154" s="383"/>
      <c r="UWH154" s="383"/>
      <c r="UWI154" s="383"/>
      <c r="UWJ154" s="383"/>
      <c r="UWK154" s="383"/>
      <c r="UWL154" s="383"/>
      <c r="UWM154" s="383"/>
      <c r="UWN154" s="383"/>
      <c r="UWO154" s="383"/>
      <c r="UWP154" s="383"/>
      <c r="UWQ154" s="383"/>
      <c r="UWR154" s="383"/>
      <c r="UWS154" s="383"/>
      <c r="UWT154" s="383"/>
      <c r="UWU154" s="383"/>
      <c r="UWV154" s="383"/>
      <c r="UWW154" s="383"/>
      <c r="UWX154" s="383"/>
      <c r="UWY154" s="383"/>
      <c r="UWZ154" s="383"/>
      <c r="UXA154" s="383"/>
      <c r="UXB154" s="383"/>
      <c r="UXC154" s="383"/>
      <c r="UXD154" s="383"/>
      <c r="UXE154" s="383"/>
      <c r="UXF154" s="383"/>
      <c r="UXG154" s="383"/>
      <c r="UXH154" s="383"/>
      <c r="UXI154" s="383"/>
      <c r="UXJ154" s="383"/>
      <c r="UXK154" s="383"/>
      <c r="UXL154" s="383"/>
      <c r="UXM154" s="383"/>
      <c r="UXN154" s="383"/>
      <c r="UXO154" s="383"/>
      <c r="UXP154" s="383"/>
      <c r="UXQ154" s="383"/>
      <c r="UXR154" s="383"/>
      <c r="UXS154" s="383"/>
      <c r="UXT154" s="383"/>
      <c r="UXU154" s="383"/>
      <c r="UXV154" s="383"/>
      <c r="UXW154" s="383"/>
      <c r="UXX154" s="383"/>
      <c r="UXY154" s="383"/>
      <c r="UXZ154" s="383"/>
      <c r="UYA154" s="383"/>
      <c r="UYB154" s="383"/>
      <c r="UYC154" s="383"/>
      <c r="UYD154" s="383"/>
      <c r="UYE154" s="383"/>
      <c r="UYF154" s="383"/>
      <c r="UYG154" s="383"/>
      <c r="UYH154" s="383"/>
      <c r="UYI154" s="383"/>
      <c r="UYJ154" s="383"/>
      <c r="UYK154" s="383"/>
      <c r="UYL154" s="383"/>
      <c r="UYM154" s="383"/>
      <c r="UYN154" s="383"/>
      <c r="UYO154" s="383"/>
      <c r="UYP154" s="383"/>
      <c r="UYQ154" s="383"/>
      <c r="UYR154" s="383"/>
      <c r="UYS154" s="383"/>
      <c r="UYT154" s="383"/>
      <c r="UYU154" s="383"/>
      <c r="UYV154" s="383"/>
      <c r="UYW154" s="383"/>
      <c r="UYX154" s="383"/>
      <c r="UYY154" s="383"/>
      <c r="UYZ154" s="383"/>
      <c r="UZA154" s="383"/>
      <c r="UZB154" s="383"/>
      <c r="UZC154" s="383"/>
      <c r="UZD154" s="383"/>
      <c r="UZE154" s="383"/>
      <c r="UZF154" s="383"/>
      <c r="UZG154" s="383"/>
      <c r="UZH154" s="383"/>
      <c r="UZI154" s="383"/>
      <c r="UZJ154" s="383"/>
      <c r="UZK154" s="383"/>
      <c r="UZL154" s="383"/>
      <c r="UZM154" s="383"/>
      <c r="UZN154" s="383"/>
      <c r="UZO154" s="383"/>
      <c r="UZP154" s="383"/>
      <c r="UZQ154" s="383"/>
      <c r="UZR154" s="383"/>
      <c r="UZS154" s="383"/>
      <c r="UZT154" s="383"/>
      <c r="UZU154" s="383"/>
      <c r="UZV154" s="383"/>
      <c r="UZW154" s="383"/>
      <c r="UZX154" s="383"/>
      <c r="UZY154" s="383"/>
      <c r="UZZ154" s="383"/>
      <c r="VAA154" s="383"/>
      <c r="VAB154" s="383"/>
      <c r="VAC154" s="383"/>
      <c r="VAD154" s="383"/>
      <c r="VAE154" s="383"/>
      <c r="VAF154" s="383"/>
      <c r="VAG154" s="383"/>
      <c r="VAH154" s="383"/>
      <c r="VAI154" s="383"/>
      <c r="VAJ154" s="383"/>
      <c r="VAK154" s="383"/>
      <c r="VAL154" s="383"/>
      <c r="VAM154" s="383"/>
      <c r="VAN154" s="383"/>
      <c r="VAO154" s="383"/>
      <c r="VAP154" s="383"/>
      <c r="VAQ154" s="383"/>
      <c r="VAR154" s="383"/>
      <c r="VAS154" s="383"/>
      <c r="VAT154" s="383"/>
      <c r="VAU154" s="383"/>
      <c r="VAV154" s="383"/>
      <c r="VAW154" s="383"/>
      <c r="VAX154" s="383"/>
      <c r="VAY154" s="383"/>
      <c r="VAZ154" s="383"/>
      <c r="VBA154" s="383"/>
      <c r="VBB154" s="383"/>
      <c r="VBC154" s="383"/>
      <c r="VBD154" s="383"/>
      <c r="VBE154" s="383"/>
      <c r="VBF154" s="383"/>
      <c r="VBG154" s="383"/>
      <c r="VBH154" s="383"/>
      <c r="VBI154" s="383"/>
      <c r="VBJ154" s="383"/>
      <c r="VBK154" s="383"/>
      <c r="VBL154" s="383"/>
      <c r="VBM154" s="383"/>
      <c r="VBN154" s="383"/>
      <c r="VBO154" s="383"/>
      <c r="VBP154" s="383"/>
      <c r="VBQ154" s="383"/>
      <c r="VBR154" s="383"/>
      <c r="VBS154" s="383"/>
      <c r="VBT154" s="383"/>
      <c r="VBU154" s="383"/>
      <c r="VBV154" s="383"/>
      <c r="VBW154" s="383"/>
      <c r="VBX154" s="383"/>
      <c r="VBY154" s="383"/>
      <c r="VBZ154" s="383"/>
      <c r="VCA154" s="383"/>
      <c r="VCB154" s="383"/>
      <c r="VCC154" s="383"/>
      <c r="VCD154" s="383"/>
      <c r="VCE154" s="383"/>
      <c r="VCF154" s="383"/>
      <c r="VCG154" s="383"/>
      <c r="VCH154" s="383"/>
      <c r="VCI154" s="383"/>
      <c r="VCJ154" s="383"/>
      <c r="VCK154" s="383"/>
      <c r="VCL154" s="383"/>
      <c r="VCM154" s="383"/>
      <c r="VCN154" s="383"/>
      <c r="VCO154" s="383"/>
      <c r="VCP154" s="383"/>
      <c r="VCQ154" s="383"/>
      <c r="VCR154" s="383"/>
      <c r="VCS154" s="383"/>
      <c r="VCT154" s="383"/>
      <c r="VCU154" s="383"/>
      <c r="VCV154" s="383"/>
      <c r="VCW154" s="383"/>
      <c r="VCX154" s="383"/>
      <c r="VCY154" s="383"/>
      <c r="VCZ154" s="383"/>
      <c r="VDA154" s="383"/>
      <c r="VDB154" s="383"/>
      <c r="VDC154" s="383"/>
      <c r="VDD154" s="383"/>
      <c r="VDE154" s="383"/>
      <c r="VDF154" s="383"/>
      <c r="VDG154" s="383"/>
      <c r="VDH154" s="383"/>
      <c r="VDI154" s="383"/>
      <c r="VDJ154" s="383"/>
      <c r="VDK154" s="383"/>
      <c r="VDL154" s="383"/>
      <c r="VDM154" s="383"/>
      <c r="VDN154" s="383"/>
      <c r="VDO154" s="383"/>
      <c r="VDP154" s="383"/>
      <c r="VDQ154" s="383"/>
      <c r="VDR154" s="383"/>
      <c r="VDS154" s="383"/>
      <c r="VDT154" s="383"/>
      <c r="VDU154" s="383"/>
      <c r="VDV154" s="383"/>
      <c r="VDW154" s="383"/>
      <c r="VDX154" s="383"/>
      <c r="VDY154" s="383"/>
      <c r="VDZ154" s="383"/>
      <c r="VEA154" s="383"/>
      <c r="VEB154" s="383"/>
      <c r="VEC154" s="383"/>
      <c r="VED154" s="383"/>
      <c r="VEE154" s="383"/>
      <c r="VEF154" s="383"/>
      <c r="VEG154" s="383"/>
      <c r="VEH154" s="383"/>
      <c r="VEI154" s="383"/>
      <c r="VEJ154" s="383"/>
      <c r="VEK154" s="383"/>
      <c r="VEL154" s="383"/>
      <c r="VEM154" s="383"/>
      <c r="VEN154" s="383"/>
      <c r="VEO154" s="383"/>
      <c r="VEP154" s="383"/>
      <c r="VEQ154" s="383"/>
      <c r="VER154" s="383"/>
      <c r="VES154" s="383"/>
      <c r="VET154" s="383"/>
      <c r="VEU154" s="383"/>
      <c r="VEV154" s="383"/>
      <c r="VEW154" s="383"/>
      <c r="VEX154" s="383"/>
      <c r="VEY154" s="383"/>
      <c r="VEZ154" s="383"/>
      <c r="VFA154" s="383"/>
      <c r="VFB154" s="383"/>
      <c r="VFC154" s="383"/>
      <c r="VFD154" s="383"/>
      <c r="VFE154" s="383"/>
      <c r="VFF154" s="383"/>
      <c r="VFG154" s="383"/>
      <c r="VFH154" s="383"/>
      <c r="VFI154" s="383"/>
      <c r="VFJ154" s="383"/>
      <c r="VFK154" s="383"/>
      <c r="VFL154" s="383"/>
      <c r="VFM154" s="383"/>
      <c r="VFN154" s="383"/>
      <c r="VFO154" s="383"/>
      <c r="VFP154" s="383"/>
      <c r="VFQ154" s="383"/>
      <c r="VFR154" s="383"/>
      <c r="VFS154" s="383"/>
      <c r="VFT154" s="383"/>
      <c r="VFU154" s="383"/>
      <c r="VFV154" s="383"/>
      <c r="VFW154" s="383"/>
      <c r="VFX154" s="383"/>
      <c r="VFY154" s="383"/>
      <c r="VFZ154" s="383"/>
      <c r="VGA154" s="383"/>
      <c r="VGB154" s="383"/>
      <c r="VGC154" s="383"/>
      <c r="VGD154" s="383"/>
      <c r="VGE154" s="383"/>
      <c r="VGF154" s="383"/>
      <c r="VGG154" s="383"/>
      <c r="VGH154" s="383"/>
      <c r="VGI154" s="383"/>
      <c r="VGJ154" s="383"/>
      <c r="VGK154" s="383"/>
      <c r="VGL154" s="383"/>
      <c r="VGM154" s="383"/>
      <c r="VGN154" s="383"/>
      <c r="VGO154" s="383"/>
      <c r="VGP154" s="383"/>
      <c r="VGQ154" s="383"/>
      <c r="VGR154" s="383"/>
      <c r="VGS154" s="383"/>
      <c r="VGT154" s="383"/>
      <c r="VGU154" s="383"/>
      <c r="VGV154" s="383"/>
      <c r="VGW154" s="383"/>
      <c r="VGX154" s="383"/>
      <c r="VGY154" s="383"/>
      <c r="VGZ154" s="383"/>
      <c r="VHA154" s="383"/>
      <c r="VHB154" s="383"/>
      <c r="VHC154" s="383"/>
      <c r="VHD154" s="383"/>
      <c r="VHE154" s="383"/>
      <c r="VHF154" s="383"/>
      <c r="VHG154" s="383"/>
      <c r="VHH154" s="383"/>
      <c r="VHI154" s="383"/>
      <c r="VHJ154" s="383"/>
      <c r="VHK154" s="383"/>
      <c r="VHL154" s="383"/>
      <c r="VHM154" s="383"/>
      <c r="VHN154" s="383"/>
      <c r="VHO154" s="383"/>
      <c r="VHP154" s="383"/>
      <c r="VHQ154" s="383"/>
      <c r="VHR154" s="383"/>
      <c r="VHS154" s="383"/>
      <c r="VHT154" s="383"/>
      <c r="VHU154" s="383"/>
      <c r="VHV154" s="383"/>
      <c r="VHW154" s="383"/>
      <c r="VHX154" s="383"/>
      <c r="VHY154" s="383"/>
      <c r="VHZ154" s="383"/>
      <c r="VIA154" s="383"/>
      <c r="VIB154" s="383"/>
      <c r="VIC154" s="383"/>
      <c r="VID154" s="383"/>
      <c r="VIE154" s="383"/>
      <c r="VIF154" s="383"/>
      <c r="VIG154" s="383"/>
      <c r="VIH154" s="383"/>
      <c r="VII154" s="383"/>
      <c r="VIJ154" s="383"/>
      <c r="VIK154" s="383"/>
      <c r="VIL154" s="383"/>
      <c r="VIM154" s="383"/>
      <c r="VIN154" s="383"/>
      <c r="VIO154" s="383"/>
      <c r="VIP154" s="383"/>
      <c r="VIQ154" s="383"/>
      <c r="VIR154" s="383"/>
      <c r="VIS154" s="383"/>
      <c r="VIT154" s="383"/>
      <c r="VIU154" s="383"/>
      <c r="VIV154" s="383"/>
      <c r="VIW154" s="383"/>
      <c r="VIX154" s="383"/>
      <c r="VIY154" s="383"/>
      <c r="VIZ154" s="383"/>
      <c r="VJA154" s="383"/>
      <c r="VJB154" s="383"/>
      <c r="VJC154" s="383"/>
      <c r="VJD154" s="383"/>
      <c r="VJE154" s="383"/>
      <c r="VJF154" s="383"/>
      <c r="VJG154" s="383"/>
      <c r="VJH154" s="383"/>
      <c r="VJI154" s="383"/>
      <c r="VJJ154" s="383"/>
      <c r="VJK154" s="383"/>
      <c r="VJL154" s="383"/>
      <c r="VJM154" s="383"/>
      <c r="VJN154" s="383"/>
      <c r="VJO154" s="383"/>
      <c r="VJP154" s="383"/>
      <c r="VJQ154" s="383"/>
      <c r="VJR154" s="383"/>
      <c r="VJS154" s="383"/>
      <c r="VJT154" s="383"/>
      <c r="VJU154" s="383"/>
      <c r="VJV154" s="383"/>
      <c r="VJW154" s="383"/>
      <c r="VJX154" s="383"/>
      <c r="VJY154" s="383"/>
      <c r="VJZ154" s="383"/>
      <c r="VKA154" s="383"/>
      <c r="VKB154" s="383"/>
      <c r="VKC154" s="383"/>
      <c r="VKD154" s="383"/>
      <c r="VKE154" s="383"/>
      <c r="VKF154" s="383"/>
      <c r="VKG154" s="383"/>
      <c r="VKH154" s="383"/>
      <c r="VKI154" s="383"/>
      <c r="VKJ154" s="383"/>
      <c r="VKK154" s="383"/>
      <c r="VKL154" s="383"/>
      <c r="VKM154" s="383"/>
      <c r="VKN154" s="383"/>
      <c r="VKO154" s="383"/>
      <c r="VKP154" s="383"/>
      <c r="VKQ154" s="383"/>
      <c r="VKR154" s="383"/>
      <c r="VKS154" s="383"/>
      <c r="VKT154" s="383"/>
      <c r="VKU154" s="383"/>
      <c r="VKV154" s="383"/>
      <c r="VKW154" s="383"/>
      <c r="VKX154" s="383"/>
      <c r="VKY154" s="383"/>
      <c r="VKZ154" s="383"/>
      <c r="VLA154" s="383"/>
      <c r="VLB154" s="383"/>
      <c r="VLC154" s="383"/>
      <c r="VLD154" s="383"/>
      <c r="VLE154" s="383"/>
      <c r="VLF154" s="383"/>
      <c r="VLG154" s="383"/>
      <c r="VLH154" s="383"/>
      <c r="VLI154" s="383"/>
      <c r="VLJ154" s="383"/>
      <c r="VLK154" s="383"/>
      <c r="VLL154" s="383"/>
      <c r="VLM154" s="383"/>
      <c r="VLN154" s="383"/>
      <c r="VLO154" s="383"/>
      <c r="VLP154" s="383"/>
      <c r="VLQ154" s="383"/>
      <c r="VLR154" s="383"/>
      <c r="VLS154" s="383"/>
      <c r="VLT154" s="383"/>
      <c r="VLU154" s="383"/>
      <c r="VLV154" s="383"/>
      <c r="VLW154" s="383"/>
      <c r="VLX154" s="383"/>
      <c r="VLY154" s="383"/>
      <c r="VLZ154" s="383"/>
      <c r="VMA154" s="383"/>
      <c r="VMB154" s="383"/>
      <c r="VMC154" s="383"/>
      <c r="VMD154" s="383"/>
      <c r="VME154" s="383"/>
      <c r="VMF154" s="383"/>
      <c r="VMG154" s="383"/>
      <c r="VMH154" s="383"/>
      <c r="VMI154" s="383"/>
      <c r="VMJ154" s="383"/>
      <c r="VMK154" s="383"/>
      <c r="VML154" s="383"/>
      <c r="VMM154" s="383"/>
      <c r="VMN154" s="383"/>
      <c r="VMO154" s="383"/>
      <c r="VMP154" s="383"/>
      <c r="VMQ154" s="383"/>
      <c r="VMR154" s="383"/>
      <c r="VMS154" s="383"/>
      <c r="VMT154" s="383"/>
      <c r="VMU154" s="383"/>
      <c r="VMV154" s="383"/>
      <c r="VMW154" s="383"/>
      <c r="VMX154" s="383"/>
      <c r="VMY154" s="383"/>
      <c r="VMZ154" s="383"/>
      <c r="VNA154" s="383"/>
      <c r="VNB154" s="383"/>
      <c r="VNC154" s="383"/>
      <c r="VND154" s="383"/>
      <c r="VNE154" s="383"/>
      <c r="VNF154" s="383"/>
      <c r="VNG154" s="383"/>
      <c r="VNH154" s="383"/>
      <c r="VNI154" s="383"/>
      <c r="VNJ154" s="383"/>
      <c r="VNK154" s="383"/>
      <c r="VNL154" s="383"/>
      <c r="VNM154" s="383"/>
      <c r="VNN154" s="383"/>
      <c r="VNO154" s="383"/>
      <c r="VNP154" s="383"/>
      <c r="VNQ154" s="383"/>
      <c r="VNR154" s="383"/>
      <c r="VNS154" s="383"/>
      <c r="VNT154" s="383"/>
      <c r="VNU154" s="383"/>
      <c r="VNV154" s="383"/>
      <c r="VNW154" s="383"/>
      <c r="VNX154" s="383"/>
      <c r="VNY154" s="383"/>
      <c r="VNZ154" s="383"/>
      <c r="VOA154" s="383"/>
      <c r="VOB154" s="383"/>
      <c r="VOC154" s="383"/>
      <c r="VOD154" s="383"/>
      <c r="VOE154" s="383"/>
      <c r="VOF154" s="383"/>
      <c r="VOG154" s="383"/>
      <c r="VOH154" s="383"/>
      <c r="VOI154" s="383"/>
      <c r="VOJ154" s="383"/>
      <c r="VOK154" s="383"/>
      <c r="VOL154" s="383"/>
      <c r="VOM154" s="383"/>
      <c r="VON154" s="383"/>
      <c r="VOO154" s="383"/>
      <c r="VOP154" s="383"/>
      <c r="VOQ154" s="383"/>
      <c r="VOR154" s="383"/>
      <c r="VOS154" s="383"/>
      <c r="VOT154" s="383"/>
      <c r="VOU154" s="383"/>
      <c r="VOV154" s="383"/>
      <c r="VOW154" s="383"/>
      <c r="VOX154" s="383"/>
      <c r="VOY154" s="383"/>
      <c r="VOZ154" s="383"/>
      <c r="VPA154" s="383"/>
      <c r="VPB154" s="383"/>
      <c r="VPC154" s="383"/>
      <c r="VPD154" s="383"/>
      <c r="VPE154" s="383"/>
      <c r="VPF154" s="383"/>
      <c r="VPG154" s="383"/>
      <c r="VPH154" s="383"/>
      <c r="VPI154" s="383"/>
      <c r="VPJ154" s="383"/>
      <c r="VPK154" s="383"/>
      <c r="VPL154" s="383"/>
      <c r="VPM154" s="383"/>
      <c r="VPN154" s="383"/>
      <c r="VPO154" s="383"/>
      <c r="VPP154" s="383"/>
      <c r="VPQ154" s="383"/>
      <c r="VPR154" s="383"/>
      <c r="VPS154" s="383"/>
      <c r="VPT154" s="383"/>
      <c r="VPU154" s="383"/>
      <c r="VPV154" s="383"/>
      <c r="VPW154" s="383"/>
      <c r="VPX154" s="383"/>
      <c r="VPY154" s="383"/>
      <c r="VPZ154" s="383"/>
      <c r="VQA154" s="383"/>
      <c r="VQB154" s="383"/>
      <c r="VQC154" s="383"/>
      <c r="VQD154" s="383"/>
      <c r="VQE154" s="383"/>
      <c r="VQF154" s="383"/>
      <c r="VQG154" s="383"/>
      <c r="VQH154" s="383"/>
      <c r="VQI154" s="383"/>
      <c r="VQJ154" s="383"/>
      <c r="VQK154" s="383"/>
      <c r="VQL154" s="383"/>
      <c r="VQM154" s="383"/>
      <c r="VQN154" s="383"/>
      <c r="VQO154" s="383"/>
      <c r="VQP154" s="383"/>
      <c r="VQQ154" s="383"/>
      <c r="VQR154" s="383"/>
      <c r="VQS154" s="383"/>
      <c r="VQT154" s="383"/>
      <c r="VQU154" s="383"/>
      <c r="VQV154" s="383"/>
      <c r="VQW154" s="383"/>
      <c r="VQX154" s="383"/>
      <c r="VQY154" s="383"/>
      <c r="VQZ154" s="383"/>
      <c r="VRA154" s="383"/>
      <c r="VRB154" s="383"/>
      <c r="VRC154" s="383"/>
      <c r="VRD154" s="383"/>
      <c r="VRE154" s="383"/>
      <c r="VRF154" s="383"/>
      <c r="VRG154" s="383"/>
      <c r="VRH154" s="383"/>
      <c r="VRI154" s="383"/>
      <c r="VRJ154" s="383"/>
      <c r="VRK154" s="383"/>
      <c r="VRL154" s="383"/>
      <c r="VRM154" s="383"/>
      <c r="VRN154" s="383"/>
      <c r="VRO154" s="383"/>
      <c r="VRP154" s="383"/>
      <c r="VRQ154" s="383"/>
      <c r="VRR154" s="383"/>
      <c r="VRS154" s="383"/>
      <c r="VRT154" s="383"/>
      <c r="VRU154" s="383"/>
      <c r="VRV154" s="383"/>
      <c r="VRW154" s="383"/>
      <c r="VRX154" s="383"/>
      <c r="VRY154" s="383"/>
      <c r="VRZ154" s="383"/>
      <c r="VSA154" s="383"/>
      <c r="VSB154" s="383"/>
      <c r="VSC154" s="383"/>
      <c r="VSD154" s="383"/>
      <c r="VSE154" s="383"/>
      <c r="VSF154" s="383"/>
      <c r="VSG154" s="383"/>
      <c r="VSH154" s="383"/>
      <c r="VSI154" s="383"/>
      <c r="VSJ154" s="383"/>
      <c r="VSK154" s="383"/>
      <c r="VSL154" s="383"/>
      <c r="VSM154" s="383"/>
      <c r="VSN154" s="383"/>
      <c r="VSO154" s="383"/>
      <c r="VSP154" s="383"/>
      <c r="VSQ154" s="383"/>
      <c r="VSR154" s="383"/>
      <c r="VSS154" s="383"/>
      <c r="VST154" s="383"/>
      <c r="VSU154" s="383"/>
      <c r="VSV154" s="383"/>
      <c r="VSW154" s="383"/>
      <c r="VSX154" s="383"/>
      <c r="VSY154" s="383"/>
      <c r="VSZ154" s="383"/>
      <c r="VTA154" s="383"/>
      <c r="VTB154" s="383"/>
      <c r="VTC154" s="383"/>
      <c r="VTD154" s="383"/>
      <c r="VTE154" s="383"/>
      <c r="VTF154" s="383"/>
      <c r="VTG154" s="383"/>
      <c r="VTH154" s="383"/>
      <c r="VTI154" s="383"/>
      <c r="VTJ154" s="383"/>
      <c r="VTK154" s="383"/>
      <c r="VTL154" s="383"/>
      <c r="VTM154" s="383"/>
      <c r="VTN154" s="383"/>
      <c r="VTO154" s="383"/>
      <c r="VTP154" s="383"/>
      <c r="VTQ154" s="383"/>
      <c r="VTR154" s="383"/>
      <c r="VTS154" s="383"/>
      <c r="VTT154" s="383"/>
      <c r="VTU154" s="383"/>
      <c r="VTV154" s="383"/>
      <c r="VTW154" s="383"/>
      <c r="VTX154" s="383"/>
      <c r="VTY154" s="383"/>
      <c r="VTZ154" s="383"/>
      <c r="VUA154" s="383"/>
      <c r="VUB154" s="383"/>
      <c r="VUC154" s="383"/>
      <c r="VUD154" s="383"/>
      <c r="VUE154" s="383"/>
      <c r="VUF154" s="383"/>
      <c r="VUG154" s="383"/>
      <c r="VUH154" s="383"/>
      <c r="VUI154" s="383"/>
      <c r="VUJ154" s="383"/>
      <c r="VUK154" s="383"/>
      <c r="VUL154" s="383"/>
      <c r="VUM154" s="383"/>
      <c r="VUN154" s="383"/>
      <c r="VUO154" s="383"/>
      <c r="VUP154" s="383"/>
      <c r="VUQ154" s="383"/>
      <c r="VUR154" s="383"/>
      <c r="VUS154" s="383"/>
      <c r="VUT154" s="383"/>
      <c r="VUU154" s="383"/>
      <c r="VUV154" s="383"/>
      <c r="VUW154" s="383"/>
      <c r="VUX154" s="383"/>
      <c r="VUY154" s="383"/>
      <c r="VUZ154" s="383"/>
      <c r="VVA154" s="383"/>
      <c r="VVB154" s="383"/>
      <c r="VVC154" s="383"/>
      <c r="VVD154" s="383"/>
      <c r="VVE154" s="383"/>
      <c r="VVF154" s="383"/>
      <c r="VVG154" s="383"/>
      <c r="VVH154" s="383"/>
      <c r="VVI154" s="383"/>
      <c r="VVJ154" s="383"/>
      <c r="VVK154" s="383"/>
      <c r="VVL154" s="383"/>
      <c r="VVM154" s="383"/>
      <c r="VVN154" s="383"/>
      <c r="VVO154" s="383"/>
      <c r="VVP154" s="383"/>
      <c r="VVQ154" s="383"/>
      <c r="VVR154" s="383"/>
      <c r="VVS154" s="383"/>
      <c r="VVT154" s="383"/>
      <c r="VVU154" s="383"/>
      <c r="VVV154" s="383"/>
      <c r="VVW154" s="383"/>
      <c r="VVX154" s="383"/>
      <c r="VVY154" s="383"/>
      <c r="VVZ154" s="383"/>
      <c r="VWA154" s="383"/>
      <c r="VWB154" s="383"/>
      <c r="VWC154" s="383"/>
      <c r="VWD154" s="383"/>
      <c r="VWE154" s="383"/>
      <c r="VWF154" s="383"/>
      <c r="VWG154" s="383"/>
      <c r="VWH154" s="383"/>
      <c r="VWI154" s="383"/>
      <c r="VWJ154" s="383"/>
      <c r="VWK154" s="383"/>
      <c r="VWL154" s="383"/>
      <c r="VWM154" s="383"/>
      <c r="VWN154" s="383"/>
      <c r="VWO154" s="383"/>
      <c r="VWP154" s="383"/>
      <c r="VWQ154" s="383"/>
      <c r="VWR154" s="383"/>
      <c r="VWS154" s="383"/>
      <c r="VWT154" s="383"/>
      <c r="VWU154" s="383"/>
      <c r="VWV154" s="383"/>
      <c r="VWW154" s="383"/>
      <c r="VWX154" s="383"/>
      <c r="VWY154" s="383"/>
      <c r="VWZ154" s="383"/>
      <c r="VXA154" s="383"/>
      <c r="VXB154" s="383"/>
      <c r="VXC154" s="383"/>
      <c r="VXD154" s="383"/>
      <c r="VXE154" s="383"/>
      <c r="VXF154" s="383"/>
      <c r="VXG154" s="383"/>
      <c r="VXH154" s="383"/>
      <c r="VXI154" s="383"/>
      <c r="VXJ154" s="383"/>
      <c r="VXK154" s="383"/>
      <c r="VXL154" s="383"/>
      <c r="VXM154" s="383"/>
      <c r="VXN154" s="383"/>
      <c r="VXO154" s="383"/>
      <c r="VXP154" s="383"/>
      <c r="VXQ154" s="383"/>
      <c r="VXR154" s="383"/>
      <c r="VXS154" s="383"/>
      <c r="VXT154" s="383"/>
      <c r="VXU154" s="383"/>
      <c r="VXV154" s="383"/>
      <c r="VXW154" s="383"/>
      <c r="VXX154" s="383"/>
      <c r="VXY154" s="383"/>
      <c r="VXZ154" s="383"/>
      <c r="VYA154" s="383"/>
      <c r="VYB154" s="383"/>
      <c r="VYC154" s="383"/>
      <c r="VYD154" s="383"/>
      <c r="VYE154" s="383"/>
      <c r="VYF154" s="383"/>
      <c r="VYG154" s="383"/>
      <c r="VYH154" s="383"/>
      <c r="VYI154" s="383"/>
      <c r="VYJ154" s="383"/>
      <c r="VYK154" s="383"/>
      <c r="VYL154" s="383"/>
      <c r="VYM154" s="383"/>
      <c r="VYN154" s="383"/>
      <c r="VYO154" s="383"/>
      <c r="VYP154" s="383"/>
      <c r="VYQ154" s="383"/>
      <c r="VYR154" s="383"/>
      <c r="VYS154" s="383"/>
      <c r="VYT154" s="383"/>
      <c r="VYU154" s="383"/>
      <c r="VYV154" s="383"/>
      <c r="VYW154" s="383"/>
      <c r="VYX154" s="383"/>
      <c r="VYY154" s="383"/>
      <c r="VYZ154" s="383"/>
      <c r="VZA154" s="383"/>
      <c r="VZB154" s="383"/>
      <c r="VZC154" s="383"/>
      <c r="VZD154" s="383"/>
      <c r="VZE154" s="383"/>
      <c r="VZF154" s="383"/>
      <c r="VZG154" s="383"/>
      <c r="VZH154" s="383"/>
      <c r="VZI154" s="383"/>
      <c r="VZJ154" s="383"/>
      <c r="VZK154" s="383"/>
      <c r="VZL154" s="383"/>
      <c r="VZM154" s="383"/>
      <c r="VZN154" s="383"/>
      <c r="VZO154" s="383"/>
      <c r="VZP154" s="383"/>
      <c r="VZQ154" s="383"/>
      <c r="VZR154" s="383"/>
      <c r="VZS154" s="383"/>
      <c r="VZT154" s="383"/>
      <c r="VZU154" s="383"/>
      <c r="VZV154" s="383"/>
      <c r="VZW154" s="383"/>
      <c r="VZX154" s="383"/>
      <c r="VZY154" s="383"/>
      <c r="VZZ154" s="383"/>
      <c r="WAA154" s="383"/>
      <c r="WAB154" s="383"/>
      <c r="WAC154" s="383"/>
      <c r="WAD154" s="383"/>
      <c r="WAE154" s="383"/>
      <c r="WAF154" s="383"/>
      <c r="WAG154" s="383"/>
      <c r="WAH154" s="383"/>
      <c r="WAI154" s="383"/>
      <c r="WAJ154" s="383"/>
      <c r="WAK154" s="383"/>
      <c r="WAL154" s="383"/>
      <c r="WAM154" s="383"/>
      <c r="WAN154" s="383"/>
      <c r="WAO154" s="383"/>
      <c r="WAP154" s="383"/>
      <c r="WAQ154" s="383"/>
      <c r="WAR154" s="383"/>
      <c r="WAS154" s="383"/>
      <c r="WAT154" s="383"/>
      <c r="WAU154" s="383"/>
      <c r="WAV154" s="383"/>
      <c r="WAW154" s="383"/>
      <c r="WAX154" s="383"/>
      <c r="WAY154" s="383"/>
      <c r="WAZ154" s="383"/>
      <c r="WBA154" s="383"/>
      <c r="WBB154" s="383"/>
      <c r="WBC154" s="383"/>
      <c r="WBD154" s="383"/>
      <c r="WBE154" s="383"/>
      <c r="WBF154" s="383"/>
      <c r="WBG154" s="383"/>
      <c r="WBH154" s="383"/>
      <c r="WBI154" s="383"/>
      <c r="WBJ154" s="383"/>
      <c r="WBK154" s="383"/>
      <c r="WBL154" s="383"/>
      <c r="WBM154" s="383"/>
      <c r="WBN154" s="383"/>
      <c r="WBO154" s="383"/>
      <c r="WBP154" s="383"/>
      <c r="WBQ154" s="383"/>
      <c r="WBR154" s="383"/>
      <c r="WBS154" s="383"/>
      <c r="WBT154" s="383"/>
      <c r="WBU154" s="383"/>
      <c r="WBV154" s="383"/>
      <c r="WBW154" s="383"/>
      <c r="WBX154" s="383"/>
      <c r="WBY154" s="383"/>
      <c r="WBZ154" s="383"/>
      <c r="WCA154" s="383"/>
      <c r="WCB154" s="383"/>
      <c r="WCC154" s="383"/>
      <c r="WCD154" s="383"/>
      <c r="WCE154" s="383"/>
      <c r="WCF154" s="383"/>
      <c r="WCG154" s="383"/>
      <c r="WCH154" s="383"/>
      <c r="WCI154" s="383"/>
      <c r="WCJ154" s="383"/>
      <c r="WCK154" s="383"/>
      <c r="WCL154" s="383"/>
      <c r="WCM154" s="383"/>
      <c r="WCN154" s="383"/>
      <c r="WCO154" s="383"/>
      <c r="WCP154" s="383"/>
      <c r="WCQ154" s="383"/>
      <c r="WCR154" s="383"/>
      <c r="WCS154" s="383"/>
      <c r="WCT154" s="383"/>
      <c r="WCU154" s="383"/>
      <c r="WCV154" s="383"/>
      <c r="WCW154" s="383"/>
      <c r="WCX154" s="383"/>
      <c r="WCY154" s="383"/>
      <c r="WCZ154" s="383"/>
      <c r="WDA154" s="383"/>
      <c r="WDB154" s="383"/>
      <c r="WDC154" s="383"/>
      <c r="WDD154" s="383"/>
      <c r="WDE154" s="383"/>
      <c r="WDF154" s="383"/>
      <c r="WDG154" s="383"/>
      <c r="WDH154" s="383"/>
      <c r="WDI154" s="383"/>
      <c r="WDJ154" s="383"/>
      <c r="WDK154" s="383"/>
      <c r="WDL154" s="383"/>
      <c r="WDM154" s="383"/>
      <c r="WDN154" s="383"/>
      <c r="WDO154" s="383"/>
      <c r="WDP154" s="383"/>
      <c r="WDQ154" s="383"/>
      <c r="WDR154" s="383"/>
      <c r="WDS154" s="383"/>
      <c r="WDT154" s="383"/>
      <c r="WDU154" s="383"/>
      <c r="WDV154" s="383"/>
      <c r="WDW154" s="383"/>
      <c r="WDX154" s="383"/>
      <c r="WDY154" s="383"/>
      <c r="WDZ154" s="383"/>
      <c r="WEA154" s="383"/>
      <c r="WEB154" s="383"/>
      <c r="WEC154" s="383"/>
      <c r="WED154" s="383"/>
      <c r="WEE154" s="383"/>
      <c r="WEF154" s="383"/>
      <c r="WEG154" s="383"/>
      <c r="WEH154" s="383"/>
      <c r="WEI154" s="383"/>
      <c r="WEJ154" s="383"/>
      <c r="WEK154" s="383"/>
      <c r="WEL154" s="383"/>
      <c r="WEM154" s="383"/>
      <c r="WEN154" s="383"/>
      <c r="WEO154" s="383"/>
      <c r="WEP154" s="383"/>
      <c r="WEQ154" s="383"/>
      <c r="WER154" s="383"/>
      <c r="WES154" s="383"/>
      <c r="WET154" s="383"/>
      <c r="WEU154" s="383"/>
      <c r="WEV154" s="383"/>
      <c r="WEW154" s="383"/>
      <c r="WEX154" s="383"/>
      <c r="WEY154" s="383"/>
      <c r="WEZ154" s="383"/>
      <c r="WFA154" s="383"/>
      <c r="WFB154" s="383"/>
      <c r="WFC154" s="383"/>
      <c r="WFD154" s="383"/>
      <c r="WFE154" s="383"/>
      <c r="WFF154" s="383"/>
      <c r="WFG154" s="383"/>
      <c r="WFH154" s="383"/>
      <c r="WFI154" s="383"/>
      <c r="WFJ154" s="383"/>
      <c r="WFK154" s="383"/>
      <c r="WFL154" s="383"/>
      <c r="WFM154" s="383"/>
      <c r="WFN154" s="383"/>
      <c r="WFO154" s="383"/>
      <c r="WFP154" s="383"/>
      <c r="WFQ154" s="383"/>
      <c r="WFR154" s="383"/>
      <c r="WFS154" s="383"/>
      <c r="WFT154" s="383"/>
      <c r="WFU154" s="383"/>
      <c r="WFV154" s="383"/>
      <c r="WFW154" s="383"/>
      <c r="WFX154" s="383"/>
      <c r="WFY154" s="383"/>
      <c r="WFZ154" s="383"/>
      <c r="WGA154" s="383"/>
      <c r="WGB154" s="383"/>
      <c r="WGC154" s="383"/>
      <c r="WGD154" s="383"/>
      <c r="WGE154" s="383"/>
      <c r="WGF154" s="383"/>
      <c r="WGG154" s="383"/>
      <c r="WGH154" s="383"/>
      <c r="WGI154" s="383"/>
      <c r="WGJ154" s="383"/>
      <c r="WGK154" s="383"/>
      <c r="WGL154" s="383"/>
      <c r="WGM154" s="383"/>
      <c r="WGN154" s="383"/>
      <c r="WGO154" s="383"/>
      <c r="WGP154" s="383"/>
      <c r="WGQ154" s="383"/>
      <c r="WGR154" s="383"/>
      <c r="WGS154" s="383"/>
      <c r="WGT154" s="383"/>
      <c r="WGU154" s="383"/>
      <c r="WGV154" s="383"/>
      <c r="WGW154" s="383"/>
      <c r="WGX154" s="383"/>
      <c r="WGY154" s="383"/>
      <c r="WGZ154" s="383"/>
      <c r="WHA154" s="383"/>
      <c r="WHB154" s="383"/>
      <c r="WHC154" s="383"/>
      <c r="WHD154" s="383"/>
      <c r="WHE154" s="383"/>
      <c r="WHF154" s="383"/>
      <c r="WHG154" s="383"/>
      <c r="WHH154" s="383"/>
      <c r="WHI154" s="383"/>
      <c r="WHJ154" s="383"/>
      <c r="WHK154" s="383"/>
      <c r="WHL154" s="383"/>
      <c r="WHM154" s="383"/>
      <c r="WHN154" s="383"/>
      <c r="WHO154" s="383"/>
      <c r="WHP154" s="383"/>
      <c r="WHQ154" s="383"/>
      <c r="WHR154" s="383"/>
      <c r="WHS154" s="383"/>
      <c r="WHT154" s="383"/>
      <c r="WHU154" s="383"/>
      <c r="WHV154" s="383"/>
      <c r="WHW154" s="383"/>
      <c r="WHX154" s="383"/>
      <c r="WHY154" s="383"/>
      <c r="WHZ154" s="383"/>
      <c r="WIA154" s="383"/>
      <c r="WIB154" s="383"/>
      <c r="WIC154" s="383"/>
      <c r="WID154" s="383"/>
      <c r="WIE154" s="383"/>
      <c r="WIF154" s="383"/>
      <c r="WIG154" s="383"/>
      <c r="WIH154" s="383"/>
      <c r="WII154" s="383"/>
      <c r="WIJ154" s="383"/>
      <c r="WIK154" s="383"/>
      <c r="WIL154" s="383"/>
      <c r="WIM154" s="383"/>
      <c r="WIN154" s="383"/>
      <c r="WIO154" s="383"/>
      <c r="WIP154" s="383"/>
      <c r="WIQ154" s="383"/>
      <c r="WIR154" s="383"/>
      <c r="WIS154" s="383"/>
      <c r="WIT154" s="383"/>
      <c r="WIU154" s="383"/>
      <c r="WIV154" s="383"/>
      <c r="WIW154" s="383"/>
      <c r="WIX154" s="383"/>
      <c r="WIY154" s="383"/>
      <c r="WIZ154" s="383"/>
      <c r="WJA154" s="383"/>
      <c r="WJB154" s="383"/>
      <c r="WJC154" s="383"/>
      <c r="WJD154" s="383"/>
      <c r="WJE154" s="383"/>
      <c r="WJF154" s="383"/>
      <c r="WJG154" s="383"/>
      <c r="WJH154" s="383"/>
      <c r="WJI154" s="383"/>
      <c r="WJJ154" s="383"/>
      <c r="WJK154" s="383"/>
      <c r="WJL154" s="383"/>
      <c r="WJM154" s="383"/>
      <c r="WJN154" s="383"/>
      <c r="WJO154" s="383"/>
      <c r="WJP154" s="383"/>
      <c r="WJQ154" s="383"/>
      <c r="WJR154" s="383"/>
      <c r="WJS154" s="383"/>
      <c r="WJT154" s="383"/>
      <c r="WJU154" s="383"/>
      <c r="WJV154" s="383"/>
      <c r="WJW154" s="383"/>
      <c r="WJX154" s="383"/>
      <c r="WJY154" s="383"/>
      <c r="WJZ154" s="383"/>
      <c r="WKA154" s="383"/>
      <c r="WKB154" s="383"/>
      <c r="WKC154" s="383"/>
      <c r="WKD154" s="383"/>
      <c r="WKE154" s="383"/>
      <c r="WKF154" s="383"/>
      <c r="WKG154" s="383"/>
      <c r="WKH154" s="383"/>
      <c r="WKI154" s="383"/>
      <c r="WKJ154" s="383"/>
      <c r="WKK154" s="383"/>
      <c r="WKL154" s="383"/>
      <c r="WKM154" s="383"/>
      <c r="WKN154" s="383"/>
      <c r="WKO154" s="383"/>
      <c r="WKP154" s="383"/>
      <c r="WKQ154" s="383"/>
      <c r="WKR154" s="383"/>
      <c r="WKS154" s="383"/>
      <c r="WKT154" s="383"/>
      <c r="WKU154" s="383"/>
      <c r="WKV154" s="383"/>
      <c r="WKW154" s="383"/>
      <c r="WKX154" s="383"/>
      <c r="WKY154" s="383"/>
      <c r="WKZ154" s="383"/>
      <c r="WLA154" s="383"/>
      <c r="WLB154" s="383"/>
      <c r="WLC154" s="383"/>
      <c r="WLD154" s="383"/>
      <c r="WLE154" s="383"/>
      <c r="WLF154" s="383"/>
      <c r="WLG154" s="383"/>
      <c r="WLH154" s="383"/>
      <c r="WLI154" s="383"/>
      <c r="WLJ154" s="383"/>
      <c r="WLK154" s="383"/>
      <c r="WLL154" s="383"/>
      <c r="WLM154" s="383"/>
      <c r="WLN154" s="383"/>
      <c r="WLO154" s="383"/>
      <c r="WLP154" s="383"/>
      <c r="WLQ154" s="383"/>
      <c r="WLR154" s="383"/>
      <c r="WLS154" s="383"/>
      <c r="WLT154" s="383"/>
      <c r="WLU154" s="383"/>
      <c r="WLV154" s="383"/>
      <c r="WLW154" s="383"/>
      <c r="WLX154" s="383"/>
      <c r="WLY154" s="383"/>
      <c r="WLZ154" s="383"/>
      <c r="WMA154" s="383"/>
      <c r="WMB154" s="383"/>
      <c r="WMC154" s="383"/>
      <c r="WMD154" s="383"/>
      <c r="WME154" s="383"/>
      <c r="WMF154" s="383"/>
      <c r="WMG154" s="383"/>
      <c r="WMH154" s="383"/>
      <c r="WMI154" s="383"/>
      <c r="WMJ154" s="383"/>
      <c r="WMK154" s="383"/>
      <c r="WML154" s="383"/>
      <c r="WMM154" s="383"/>
      <c r="WMN154" s="383"/>
      <c r="WMO154" s="383"/>
      <c r="WMP154" s="383"/>
      <c r="WMQ154" s="383"/>
      <c r="WMR154" s="383"/>
      <c r="WMS154" s="383"/>
      <c r="WMT154" s="383"/>
      <c r="WMU154" s="383"/>
      <c r="WMV154" s="383"/>
      <c r="WMW154" s="383"/>
      <c r="WMX154" s="383"/>
      <c r="WMY154" s="383"/>
      <c r="WMZ154" s="383"/>
      <c r="WNA154" s="383"/>
      <c r="WNB154" s="383"/>
      <c r="WNC154" s="383"/>
      <c r="WND154" s="383"/>
      <c r="WNE154" s="383"/>
      <c r="WNF154" s="383"/>
      <c r="WNG154" s="383"/>
      <c r="WNH154" s="383"/>
      <c r="WNI154" s="383"/>
      <c r="WNJ154" s="383"/>
      <c r="WNK154" s="383"/>
      <c r="WNL154" s="383"/>
      <c r="WNM154" s="383"/>
      <c r="WNN154" s="383"/>
      <c r="WNO154" s="383"/>
      <c r="WNP154" s="383"/>
      <c r="WNQ154" s="383"/>
      <c r="WNR154" s="383"/>
      <c r="WNS154" s="383"/>
      <c r="WNT154" s="383"/>
      <c r="WNU154" s="383"/>
      <c r="WNV154" s="383"/>
      <c r="WNW154" s="383"/>
      <c r="WNX154" s="383"/>
      <c r="WNY154" s="383"/>
      <c r="WNZ154" s="383"/>
      <c r="WOA154" s="383"/>
      <c r="WOB154" s="383"/>
      <c r="WOC154" s="383"/>
      <c r="WOD154" s="383"/>
      <c r="WOE154" s="383"/>
      <c r="WOF154" s="383"/>
      <c r="WOG154" s="383"/>
      <c r="WOH154" s="383"/>
      <c r="WOI154" s="383"/>
      <c r="WOJ154" s="383"/>
      <c r="WOK154" s="383"/>
      <c r="WOL154" s="383"/>
      <c r="WOM154" s="383"/>
      <c r="WON154" s="383"/>
      <c r="WOO154" s="383"/>
      <c r="WOP154" s="383"/>
      <c r="WOQ154" s="383"/>
      <c r="WOR154" s="383"/>
      <c r="WOS154" s="383"/>
      <c r="WOT154" s="383"/>
      <c r="WOU154" s="383"/>
      <c r="WOV154" s="383"/>
      <c r="WOW154" s="383"/>
      <c r="WOX154" s="383"/>
      <c r="WOY154" s="383"/>
      <c r="WOZ154" s="383"/>
      <c r="WPA154" s="383"/>
      <c r="WPB154" s="383"/>
      <c r="WPC154" s="383"/>
      <c r="WPD154" s="383"/>
      <c r="WPE154" s="383"/>
      <c r="WPF154" s="383"/>
      <c r="WPG154" s="383"/>
      <c r="WPH154" s="383"/>
      <c r="WPI154" s="383"/>
      <c r="WPJ154" s="383"/>
      <c r="WPK154" s="383"/>
      <c r="WPL154" s="383"/>
      <c r="WPM154" s="383"/>
      <c r="WPN154" s="383"/>
      <c r="WPO154" s="383"/>
      <c r="WPP154" s="383"/>
      <c r="WPQ154" s="383"/>
      <c r="WPR154" s="383"/>
      <c r="WPS154" s="383"/>
      <c r="WPT154" s="383"/>
      <c r="WPU154" s="383"/>
      <c r="WPV154" s="383"/>
      <c r="WPW154" s="383"/>
      <c r="WPX154" s="383"/>
      <c r="WPY154" s="383"/>
      <c r="WPZ154" s="383"/>
      <c r="WQA154" s="383"/>
      <c r="WQB154" s="383"/>
      <c r="WQC154" s="383"/>
      <c r="WQD154" s="383"/>
      <c r="WQE154" s="383"/>
      <c r="WQF154" s="383"/>
      <c r="WQG154" s="383"/>
      <c r="WQH154" s="383"/>
      <c r="WQI154" s="383"/>
      <c r="WQJ154" s="383"/>
      <c r="WQK154" s="383"/>
      <c r="WQL154" s="383"/>
      <c r="WQM154" s="383"/>
      <c r="WQN154" s="383"/>
      <c r="WQO154" s="383"/>
      <c r="WQP154" s="383"/>
      <c r="WQQ154" s="383"/>
      <c r="WQR154" s="383"/>
      <c r="WQS154" s="383"/>
      <c r="WQT154" s="383"/>
      <c r="WQU154" s="383"/>
      <c r="WQV154" s="383"/>
      <c r="WQW154" s="383"/>
      <c r="WQX154" s="383"/>
      <c r="WQY154" s="383"/>
      <c r="WQZ154" s="383"/>
      <c r="WRA154" s="383"/>
      <c r="WRB154" s="383"/>
      <c r="WRC154" s="383"/>
      <c r="WRD154" s="383"/>
      <c r="WRE154" s="383"/>
      <c r="WRF154" s="383"/>
      <c r="WRG154" s="383"/>
      <c r="WRH154" s="383"/>
      <c r="WRI154" s="383"/>
      <c r="WRJ154" s="383"/>
      <c r="WRK154" s="383"/>
      <c r="WRL154" s="383"/>
      <c r="WRM154" s="383"/>
      <c r="WRN154" s="383"/>
      <c r="WRO154" s="383"/>
      <c r="WRP154" s="383"/>
      <c r="WRQ154" s="383"/>
      <c r="WRR154" s="383"/>
      <c r="WRS154" s="383"/>
      <c r="WRT154" s="383"/>
      <c r="WRU154" s="383"/>
      <c r="WRV154" s="383"/>
      <c r="WRW154" s="383"/>
      <c r="WRX154" s="383"/>
      <c r="WRY154" s="383"/>
      <c r="WRZ154" s="383"/>
      <c r="WSA154" s="383"/>
      <c r="WSB154" s="383"/>
      <c r="WSC154" s="383"/>
      <c r="WSD154" s="383"/>
      <c r="WSE154" s="383"/>
      <c r="WSF154" s="383"/>
      <c r="WSG154" s="383"/>
      <c r="WSH154" s="383"/>
      <c r="WSI154" s="383"/>
      <c r="WSJ154" s="383"/>
      <c r="WSK154" s="383"/>
      <c r="WSL154" s="383"/>
      <c r="WSM154" s="383"/>
      <c r="WSN154" s="383"/>
      <c r="WSO154" s="383"/>
      <c r="WSP154" s="383"/>
      <c r="WSQ154" s="383"/>
      <c r="WSR154" s="383"/>
      <c r="WSS154" s="383"/>
      <c r="WST154" s="383"/>
      <c r="WSU154" s="383"/>
      <c r="WSV154" s="383"/>
      <c r="WSW154" s="383"/>
      <c r="WSX154" s="383"/>
      <c r="WSY154" s="383"/>
      <c r="WSZ154" s="383"/>
      <c r="WTA154" s="383"/>
      <c r="WTB154" s="383"/>
      <c r="WTC154" s="383"/>
      <c r="WTD154" s="383"/>
      <c r="WTE154" s="383"/>
      <c r="WTF154" s="383"/>
      <c r="WTG154" s="383"/>
      <c r="WTH154" s="383"/>
      <c r="WTI154" s="383"/>
      <c r="WTJ154" s="383"/>
      <c r="WTK154" s="383"/>
      <c r="WTL154" s="383"/>
      <c r="WTM154" s="383"/>
      <c r="WTN154" s="383"/>
      <c r="WTO154" s="383"/>
      <c r="WTP154" s="383"/>
      <c r="WTQ154" s="383"/>
      <c r="WTR154" s="383"/>
      <c r="WTS154" s="383"/>
      <c r="WTT154" s="383"/>
      <c r="WTU154" s="383"/>
      <c r="WTV154" s="383"/>
      <c r="WTW154" s="383"/>
      <c r="WTX154" s="383"/>
      <c r="WTY154" s="383"/>
      <c r="WTZ154" s="383"/>
      <c r="WUA154" s="383"/>
      <c r="WUB154" s="383"/>
      <c r="WUC154" s="383"/>
      <c r="WUD154" s="383"/>
      <c r="WUE154" s="383"/>
      <c r="WUF154" s="383"/>
      <c r="WUG154" s="383"/>
      <c r="WUH154" s="383"/>
      <c r="WUI154" s="383"/>
      <c r="WUJ154" s="383"/>
      <c r="WUK154" s="383"/>
      <c r="WUL154" s="383"/>
      <c r="WUM154" s="383"/>
      <c r="WUN154" s="383"/>
      <c r="WUO154" s="383"/>
      <c r="WUP154" s="383"/>
      <c r="WUQ154" s="383"/>
      <c r="WUR154" s="383"/>
      <c r="WUS154" s="383"/>
      <c r="WUT154" s="383"/>
      <c r="WUU154" s="383"/>
      <c r="WUV154" s="383"/>
      <c r="WUW154" s="383"/>
      <c r="WUX154" s="383"/>
      <c r="WUY154" s="383"/>
      <c r="WUZ154" s="383"/>
      <c r="WVA154" s="383"/>
      <c r="WVB154" s="383"/>
      <c r="WVC154" s="383"/>
      <c r="WVD154" s="383"/>
      <c r="WVE154" s="383"/>
      <c r="WVF154" s="383"/>
      <c r="WVG154" s="383"/>
      <c r="WVH154" s="383"/>
      <c r="WVI154" s="383"/>
      <c r="WVJ154" s="383"/>
      <c r="WVK154" s="383"/>
      <c r="WVL154" s="383"/>
      <c r="WVM154" s="383"/>
      <c r="WVN154" s="383"/>
      <c r="WVO154" s="383"/>
      <c r="WVP154" s="383"/>
      <c r="WVQ154" s="383"/>
      <c r="WVR154" s="383"/>
      <c r="WVS154" s="383"/>
      <c r="WVT154" s="383"/>
      <c r="WVU154" s="383"/>
      <c r="WVV154" s="383"/>
      <c r="WVW154" s="383"/>
      <c r="WVX154" s="383"/>
      <c r="WVY154" s="383"/>
      <c r="WVZ154" s="383"/>
      <c r="WWA154" s="383"/>
      <c r="WWB154" s="383"/>
      <c r="WWC154" s="383"/>
      <c r="WWD154" s="383"/>
      <c r="WWE154" s="383"/>
      <c r="WWF154" s="383"/>
      <c r="WWG154" s="383"/>
      <c r="WWH154" s="383"/>
      <c r="WWI154" s="383"/>
      <c r="WWJ154" s="383"/>
      <c r="WWK154" s="383"/>
      <c r="WWL154" s="383"/>
      <c r="WWM154" s="383"/>
      <c r="WWN154" s="383"/>
      <c r="WWO154" s="383"/>
      <c r="WWP154" s="383"/>
      <c r="WWQ154" s="383"/>
      <c r="WWR154" s="383"/>
      <c r="WWS154" s="383"/>
      <c r="WWT154" s="383"/>
      <c r="WWU154" s="383"/>
      <c r="WWV154" s="383"/>
      <c r="WWW154" s="383"/>
      <c r="WWX154" s="383"/>
      <c r="WWY154" s="383"/>
      <c r="WWZ154" s="383"/>
      <c r="WXA154" s="383"/>
      <c r="WXB154" s="383"/>
      <c r="WXC154" s="383"/>
      <c r="WXD154" s="383"/>
      <c r="WXE154" s="383"/>
      <c r="WXF154" s="383"/>
      <c r="WXG154" s="383"/>
      <c r="WXH154" s="383"/>
      <c r="WXI154" s="383"/>
      <c r="WXJ154" s="383"/>
      <c r="WXK154" s="383"/>
      <c r="WXL154" s="383"/>
      <c r="WXM154" s="383"/>
      <c r="WXN154" s="383"/>
      <c r="WXO154" s="383"/>
      <c r="WXP154" s="383"/>
      <c r="WXQ154" s="383"/>
      <c r="WXR154" s="383"/>
      <c r="WXS154" s="383"/>
      <c r="WXT154" s="383"/>
      <c r="WXU154" s="383"/>
      <c r="WXV154" s="383"/>
      <c r="WXW154" s="383"/>
      <c r="WXX154" s="383"/>
      <c r="WXY154" s="383"/>
      <c r="WXZ154" s="383"/>
      <c r="WYA154" s="383"/>
      <c r="WYB154" s="383"/>
      <c r="WYC154" s="383"/>
      <c r="WYD154" s="383"/>
      <c r="WYE154" s="383"/>
      <c r="WYF154" s="383"/>
      <c r="WYG154" s="383"/>
      <c r="WYH154" s="383"/>
      <c r="WYI154" s="383"/>
      <c r="WYJ154" s="383"/>
      <c r="WYK154" s="383"/>
      <c r="WYL154" s="383"/>
      <c r="WYM154" s="383"/>
      <c r="WYN154" s="383"/>
      <c r="WYO154" s="383"/>
      <c r="WYP154" s="383"/>
      <c r="WYQ154" s="383"/>
      <c r="WYR154" s="383"/>
      <c r="WYS154" s="383"/>
      <c r="WYT154" s="383"/>
      <c r="WYU154" s="383"/>
      <c r="WYV154" s="383"/>
      <c r="WYW154" s="383"/>
      <c r="WYX154" s="383"/>
      <c r="WYY154" s="383"/>
      <c r="WYZ154" s="383"/>
      <c r="WZA154" s="383"/>
      <c r="WZB154" s="383"/>
      <c r="WZC154" s="383"/>
      <c r="WZD154" s="383"/>
      <c r="WZE154" s="383"/>
      <c r="WZF154" s="383"/>
      <c r="WZG154" s="383"/>
      <c r="WZH154" s="383"/>
      <c r="WZI154" s="383"/>
      <c r="WZJ154" s="383"/>
      <c r="WZK154" s="383"/>
      <c r="WZL154" s="383"/>
      <c r="WZM154" s="383"/>
      <c r="WZN154" s="383"/>
      <c r="WZO154" s="383"/>
      <c r="WZP154" s="383"/>
      <c r="WZQ154" s="383"/>
      <c r="WZR154" s="383"/>
      <c r="WZS154" s="383"/>
      <c r="WZT154" s="383"/>
      <c r="WZU154" s="383"/>
      <c r="WZV154" s="383"/>
      <c r="WZW154" s="383"/>
      <c r="WZX154" s="383"/>
      <c r="WZY154" s="383"/>
      <c r="WZZ154" s="383"/>
      <c r="XAA154" s="383"/>
      <c r="XAB154" s="383"/>
      <c r="XAC154" s="383"/>
      <c r="XAD154" s="383"/>
      <c r="XAE154" s="383"/>
      <c r="XAF154" s="383"/>
      <c r="XAG154" s="383"/>
      <c r="XAH154" s="383"/>
      <c r="XAI154" s="383"/>
      <c r="XAJ154" s="383"/>
      <c r="XAK154" s="383"/>
      <c r="XAL154" s="383"/>
      <c r="XAM154" s="383"/>
      <c r="XAN154" s="383"/>
      <c r="XAO154" s="383"/>
      <c r="XAP154" s="383"/>
      <c r="XAQ154" s="383"/>
      <c r="XAR154" s="383"/>
      <c r="XAS154" s="383"/>
      <c r="XAT154" s="383"/>
      <c r="XAU154" s="383"/>
      <c r="XAV154" s="383"/>
      <c r="XAW154" s="383"/>
      <c r="XAX154" s="383"/>
      <c r="XAY154" s="383"/>
      <c r="XAZ154" s="383"/>
      <c r="XBA154" s="383"/>
      <c r="XBB154" s="383"/>
      <c r="XBC154" s="383"/>
      <c r="XBD154" s="383"/>
      <c r="XBE154" s="383"/>
      <c r="XBF154" s="383"/>
      <c r="XBG154" s="383"/>
      <c r="XBH154" s="383"/>
      <c r="XBI154" s="383"/>
      <c r="XBJ154" s="383"/>
      <c r="XBK154" s="383"/>
      <c r="XBL154" s="383"/>
      <c r="XBM154" s="383"/>
      <c r="XBN154" s="383"/>
      <c r="XBO154" s="383"/>
      <c r="XBP154" s="383"/>
      <c r="XBQ154" s="383"/>
      <c r="XBR154" s="383"/>
      <c r="XBS154" s="383"/>
      <c r="XBT154" s="383"/>
      <c r="XBU154" s="383"/>
      <c r="XBV154" s="383"/>
      <c r="XBW154" s="383"/>
      <c r="XBX154" s="383"/>
      <c r="XBY154" s="383"/>
      <c r="XBZ154" s="383"/>
      <c r="XCA154" s="383"/>
      <c r="XCB154" s="383"/>
      <c r="XCC154" s="383"/>
      <c r="XCD154" s="383"/>
      <c r="XCE154" s="383"/>
      <c r="XCF154" s="383"/>
      <c r="XCG154" s="383"/>
      <c r="XCH154" s="383"/>
      <c r="XCI154" s="383"/>
      <c r="XCJ154" s="383"/>
      <c r="XCK154" s="383"/>
      <c r="XCL154" s="383"/>
      <c r="XCM154" s="383"/>
      <c r="XCN154" s="383"/>
      <c r="XCO154" s="383"/>
      <c r="XCP154" s="383"/>
      <c r="XCQ154" s="383"/>
      <c r="XCR154" s="383"/>
      <c r="XCS154" s="383"/>
      <c r="XCT154" s="383"/>
      <c r="XCU154" s="383"/>
      <c r="XCV154" s="383"/>
      <c r="XCW154" s="383"/>
      <c r="XCX154" s="383"/>
      <c r="XCY154" s="383"/>
      <c r="XCZ154" s="383"/>
      <c r="XDA154" s="383"/>
      <c r="XDB154" s="383"/>
      <c r="XDC154" s="383"/>
      <c r="XDD154" s="383"/>
      <c r="XDE154" s="383"/>
      <c r="XDF154" s="383"/>
      <c r="XDG154" s="383"/>
      <c r="XDH154" s="383"/>
      <c r="XDI154" s="383"/>
      <c r="XDJ154" s="383"/>
      <c r="XDK154" s="383"/>
      <c r="XDL154" s="383"/>
      <c r="XDM154" s="383"/>
      <c r="XDN154" s="383"/>
      <c r="XDO154" s="383"/>
      <c r="XDP154" s="383"/>
      <c r="XDQ154" s="383"/>
      <c r="XDR154" s="383"/>
      <c r="XDS154" s="383"/>
      <c r="XDT154" s="383"/>
      <c r="XDU154" s="383"/>
      <c r="XDV154" s="383"/>
      <c r="XDW154" s="383"/>
      <c r="XDX154" s="383"/>
      <c r="XDY154" s="383"/>
      <c r="XDZ154" s="383"/>
      <c r="XEA154" s="383"/>
      <c r="XEB154" s="383"/>
      <c r="XEC154" s="383"/>
      <c r="XED154" s="383"/>
      <c r="XEE154" s="383"/>
      <c r="XEF154" s="383"/>
      <c r="XEG154" s="383"/>
      <c r="XEH154" s="383"/>
      <c r="XEI154" s="383"/>
      <c r="XEJ154" s="383"/>
      <c r="XEK154" s="383"/>
      <c r="XEL154" s="383"/>
      <c r="XEM154" s="383"/>
      <c r="XEN154" s="383"/>
      <c r="XEO154" s="383"/>
      <c r="XEP154" s="383"/>
      <c r="XEQ154" s="383"/>
      <c r="XER154" s="383"/>
      <c r="XES154" s="383"/>
      <c r="XET154" s="383"/>
      <c r="XEU154" s="383"/>
      <c r="XEV154" s="383"/>
      <c r="XEW154" s="383"/>
      <c r="XEX154" s="383"/>
      <c r="XEY154" s="383"/>
      <c r="XEZ154" s="383"/>
      <c r="XFA154" s="383"/>
      <c r="XFB154" s="383"/>
    </row>
    <row r="155" spans="1:16382" s="574" customFormat="1" ht="23.25" customHeight="1" x14ac:dyDescent="0.25">
      <c r="C155" s="1028"/>
      <c r="E155" s="1028"/>
      <c r="G155" s="1028"/>
      <c r="I155" s="1028"/>
      <c r="K155" s="1028"/>
      <c r="N155" s="383"/>
      <c r="O155" s="382"/>
      <c r="P155" s="1029"/>
      <c r="Q155" s="1029"/>
      <c r="R155" s="1029"/>
      <c r="S155" s="1029"/>
      <c r="T155" s="1029"/>
      <c r="U155" s="1029"/>
      <c r="V155" s="383"/>
      <c r="W155" s="383"/>
      <c r="X155" s="383"/>
      <c r="Y155" s="383"/>
      <c r="Z155" s="383"/>
      <c r="AA155" s="383"/>
      <c r="AB155" s="383"/>
      <c r="AC155" s="383"/>
      <c r="AD155" s="383"/>
      <c r="AE155" s="383"/>
      <c r="AF155" s="383"/>
      <c r="AG155" s="383"/>
      <c r="AH155" s="383"/>
      <c r="AI155" s="383"/>
      <c r="AJ155" s="383"/>
      <c r="AK155" s="383"/>
      <c r="AL155" s="383"/>
      <c r="AM155" s="383"/>
      <c r="AN155" s="383"/>
      <c r="AO155" s="383"/>
      <c r="AP155" s="383"/>
      <c r="AQ155" s="383"/>
      <c r="AR155" s="383"/>
      <c r="AS155" s="383"/>
      <c r="AT155" s="383"/>
      <c r="AU155" s="383"/>
      <c r="AV155" s="383"/>
      <c r="AW155" s="383"/>
      <c r="AX155" s="383"/>
      <c r="AY155" s="383"/>
      <c r="AZ155" s="383"/>
      <c r="BA155" s="383"/>
      <c r="BB155" s="383"/>
      <c r="BC155" s="383"/>
      <c r="BD155" s="383"/>
      <c r="BE155" s="383"/>
      <c r="BF155" s="383"/>
      <c r="BG155" s="383"/>
      <c r="BH155" s="383"/>
      <c r="BI155" s="383"/>
      <c r="BJ155" s="383"/>
      <c r="BK155" s="383"/>
      <c r="BL155" s="383"/>
      <c r="BM155" s="383"/>
      <c r="BN155" s="383"/>
      <c r="BO155" s="383"/>
      <c r="BP155" s="383"/>
      <c r="BQ155" s="383"/>
      <c r="BR155" s="383"/>
      <c r="BS155" s="383"/>
      <c r="BT155" s="383"/>
      <c r="BU155" s="383"/>
      <c r="BV155" s="383"/>
      <c r="BW155" s="383"/>
      <c r="BX155" s="383"/>
      <c r="BY155" s="383"/>
      <c r="BZ155" s="383"/>
      <c r="CA155" s="383"/>
      <c r="CB155" s="383"/>
      <c r="CC155" s="383"/>
      <c r="CD155" s="383"/>
      <c r="CE155" s="383"/>
      <c r="CF155" s="383"/>
      <c r="CG155" s="383"/>
      <c r="CH155" s="383"/>
      <c r="CI155" s="383"/>
      <c r="CJ155" s="383"/>
      <c r="CK155" s="383"/>
      <c r="CL155" s="383"/>
      <c r="CM155" s="383"/>
      <c r="CN155" s="383"/>
      <c r="CO155" s="383"/>
      <c r="CP155" s="383"/>
      <c r="CQ155" s="383"/>
      <c r="CR155" s="383"/>
      <c r="CS155" s="383"/>
      <c r="CT155" s="383"/>
      <c r="CU155" s="383"/>
      <c r="CV155" s="383"/>
      <c r="CW155" s="383"/>
      <c r="CX155" s="383"/>
      <c r="CY155" s="383"/>
      <c r="CZ155" s="383"/>
      <c r="DA155" s="383"/>
      <c r="DB155" s="383"/>
      <c r="DC155" s="383"/>
      <c r="DD155" s="383"/>
      <c r="DE155" s="383"/>
      <c r="DF155" s="383"/>
      <c r="DG155" s="383"/>
      <c r="DH155" s="383"/>
      <c r="DI155" s="383"/>
      <c r="DJ155" s="383"/>
      <c r="DK155" s="383"/>
      <c r="DL155" s="383"/>
      <c r="DM155" s="383"/>
      <c r="DN155" s="383"/>
      <c r="DO155" s="383"/>
      <c r="DP155" s="383"/>
      <c r="DQ155" s="383"/>
      <c r="DR155" s="383"/>
      <c r="DS155" s="383"/>
      <c r="DT155" s="383"/>
      <c r="DU155" s="383"/>
      <c r="DV155" s="383"/>
      <c r="DW155" s="383"/>
      <c r="DX155" s="383"/>
      <c r="DY155" s="383"/>
      <c r="DZ155" s="383"/>
      <c r="EA155" s="383"/>
      <c r="EB155" s="383"/>
      <c r="EC155" s="383"/>
      <c r="ED155" s="383"/>
      <c r="EE155" s="383"/>
      <c r="EF155" s="383"/>
      <c r="EG155" s="383"/>
      <c r="EH155" s="383"/>
      <c r="EI155" s="383"/>
      <c r="EJ155" s="383"/>
      <c r="EK155" s="383"/>
      <c r="EL155" s="383"/>
      <c r="EM155" s="383"/>
      <c r="EN155" s="383"/>
      <c r="EO155" s="383"/>
      <c r="EP155" s="383"/>
      <c r="EQ155" s="383"/>
      <c r="ER155" s="383"/>
      <c r="ES155" s="383"/>
      <c r="ET155" s="383"/>
      <c r="EU155" s="383"/>
      <c r="EV155" s="383"/>
      <c r="EW155" s="383"/>
      <c r="EX155" s="383"/>
      <c r="EY155" s="383"/>
      <c r="EZ155" s="383"/>
      <c r="FA155" s="383"/>
      <c r="FB155" s="383"/>
      <c r="FC155" s="383"/>
      <c r="FD155" s="383"/>
      <c r="FE155" s="383"/>
      <c r="FF155" s="383"/>
      <c r="FG155" s="383"/>
      <c r="FH155" s="383"/>
      <c r="FI155" s="383"/>
      <c r="FJ155" s="383"/>
      <c r="FK155" s="383"/>
      <c r="FL155" s="383"/>
      <c r="FM155" s="383"/>
      <c r="FN155" s="383"/>
      <c r="FO155" s="383"/>
      <c r="FP155" s="383"/>
      <c r="FQ155" s="383"/>
      <c r="FR155" s="383"/>
      <c r="FS155" s="383"/>
      <c r="FT155" s="383"/>
      <c r="FU155" s="383"/>
      <c r="FV155" s="383"/>
      <c r="FW155" s="383"/>
      <c r="FX155" s="383"/>
      <c r="FY155" s="383"/>
      <c r="FZ155" s="383"/>
      <c r="GA155" s="383"/>
      <c r="GB155" s="383"/>
      <c r="GC155" s="383"/>
      <c r="GD155" s="383"/>
      <c r="GE155" s="383"/>
      <c r="GF155" s="383"/>
      <c r="GG155" s="383"/>
      <c r="GH155" s="383"/>
      <c r="GI155" s="383"/>
      <c r="GJ155" s="383"/>
      <c r="GK155" s="383"/>
      <c r="GL155" s="383"/>
      <c r="GM155" s="383"/>
      <c r="GN155" s="383"/>
      <c r="GO155" s="383"/>
      <c r="GP155" s="383"/>
      <c r="GQ155" s="383"/>
      <c r="GR155" s="383"/>
      <c r="GS155" s="383"/>
      <c r="GT155" s="383"/>
      <c r="GU155" s="383"/>
      <c r="GV155" s="383"/>
      <c r="GW155" s="383"/>
      <c r="GX155" s="383"/>
      <c r="GY155" s="383"/>
      <c r="GZ155" s="383"/>
      <c r="HA155" s="383"/>
      <c r="HB155" s="383"/>
      <c r="HC155" s="383"/>
      <c r="HD155" s="383"/>
      <c r="HE155" s="383"/>
      <c r="HF155" s="383"/>
      <c r="HG155" s="383"/>
      <c r="HH155" s="383"/>
      <c r="HI155" s="383"/>
      <c r="HJ155" s="383"/>
      <c r="HK155" s="383"/>
      <c r="HL155" s="383"/>
      <c r="HM155" s="383"/>
      <c r="HN155" s="383"/>
      <c r="HO155" s="383"/>
      <c r="HP155" s="383"/>
      <c r="HQ155" s="383"/>
      <c r="HR155" s="383"/>
      <c r="HS155" s="383"/>
      <c r="HT155" s="383"/>
      <c r="HU155" s="383"/>
      <c r="HV155" s="383"/>
      <c r="HW155" s="383"/>
      <c r="HX155" s="383"/>
      <c r="HY155" s="383"/>
      <c r="HZ155" s="383"/>
      <c r="IA155" s="383"/>
      <c r="IB155" s="383"/>
      <c r="IC155" s="383"/>
      <c r="ID155" s="383"/>
      <c r="IE155" s="383"/>
      <c r="IF155" s="383"/>
      <c r="IG155" s="383"/>
      <c r="IH155" s="383"/>
      <c r="II155" s="383"/>
      <c r="IJ155" s="383"/>
      <c r="IK155" s="383"/>
      <c r="IL155" s="383"/>
      <c r="IM155" s="383"/>
      <c r="IN155" s="383"/>
      <c r="IO155" s="383"/>
      <c r="IP155" s="383"/>
      <c r="IQ155" s="383"/>
      <c r="IR155" s="383"/>
      <c r="IS155" s="383"/>
      <c r="IT155" s="383"/>
      <c r="IU155" s="383"/>
      <c r="IV155" s="383"/>
      <c r="IW155" s="383"/>
      <c r="IX155" s="383"/>
      <c r="IY155" s="383"/>
      <c r="IZ155" s="383"/>
      <c r="JA155" s="383"/>
      <c r="JB155" s="383"/>
      <c r="JC155" s="383"/>
      <c r="JD155" s="383"/>
      <c r="JE155" s="383"/>
      <c r="JF155" s="383"/>
      <c r="JG155" s="383"/>
      <c r="JH155" s="383"/>
      <c r="JI155" s="383"/>
      <c r="JJ155" s="383"/>
      <c r="JK155" s="383"/>
      <c r="JL155" s="383"/>
      <c r="JM155" s="383"/>
      <c r="JN155" s="383"/>
      <c r="JO155" s="383"/>
      <c r="JP155" s="383"/>
      <c r="JQ155" s="383"/>
      <c r="JR155" s="383"/>
      <c r="JS155" s="383"/>
      <c r="JT155" s="383"/>
      <c r="JU155" s="383"/>
      <c r="JV155" s="383"/>
      <c r="JW155" s="383"/>
      <c r="JX155" s="383"/>
      <c r="JY155" s="383"/>
      <c r="JZ155" s="383"/>
      <c r="KA155" s="383"/>
      <c r="KB155" s="383"/>
      <c r="KC155" s="383"/>
      <c r="KD155" s="383"/>
      <c r="KE155" s="383"/>
      <c r="KF155" s="383"/>
      <c r="KG155" s="383"/>
      <c r="KH155" s="383"/>
      <c r="KI155" s="383"/>
      <c r="KJ155" s="383"/>
      <c r="KK155" s="383"/>
      <c r="KL155" s="383"/>
      <c r="KM155" s="383"/>
      <c r="KN155" s="383"/>
      <c r="KO155" s="383"/>
      <c r="KP155" s="383"/>
      <c r="KQ155" s="383"/>
      <c r="KR155" s="383"/>
      <c r="KS155" s="383"/>
      <c r="KT155" s="383"/>
      <c r="KU155" s="383"/>
      <c r="KV155" s="383"/>
      <c r="KW155" s="383"/>
      <c r="KX155" s="383"/>
      <c r="KY155" s="383"/>
      <c r="KZ155" s="383"/>
      <c r="LA155" s="383"/>
      <c r="LB155" s="383"/>
      <c r="LC155" s="383"/>
      <c r="LD155" s="383"/>
      <c r="LE155" s="383"/>
      <c r="LF155" s="383"/>
      <c r="LG155" s="383"/>
      <c r="LH155" s="383"/>
      <c r="LI155" s="383"/>
      <c r="LJ155" s="383"/>
      <c r="LK155" s="383"/>
      <c r="LL155" s="383"/>
      <c r="LM155" s="383"/>
      <c r="LN155" s="383"/>
      <c r="LO155" s="383"/>
      <c r="LP155" s="383"/>
      <c r="LQ155" s="383"/>
      <c r="LR155" s="383"/>
      <c r="LS155" s="383"/>
      <c r="LT155" s="383"/>
      <c r="LU155" s="383"/>
      <c r="LV155" s="383"/>
      <c r="LW155" s="383"/>
      <c r="LX155" s="383"/>
      <c r="LY155" s="383"/>
      <c r="LZ155" s="383"/>
      <c r="MA155" s="383"/>
      <c r="MB155" s="383"/>
      <c r="MC155" s="383"/>
      <c r="MD155" s="383"/>
      <c r="ME155" s="383"/>
      <c r="MF155" s="383"/>
      <c r="MG155" s="383"/>
      <c r="MH155" s="383"/>
      <c r="MI155" s="383"/>
      <c r="MJ155" s="383"/>
      <c r="MK155" s="383"/>
      <c r="ML155" s="383"/>
      <c r="MM155" s="383"/>
      <c r="MN155" s="383"/>
      <c r="MO155" s="383"/>
      <c r="MP155" s="383"/>
      <c r="MQ155" s="383"/>
      <c r="MR155" s="383"/>
      <c r="MS155" s="383"/>
      <c r="MT155" s="383"/>
      <c r="MU155" s="383"/>
      <c r="MV155" s="383"/>
      <c r="MW155" s="383"/>
      <c r="MX155" s="383"/>
      <c r="MY155" s="383"/>
      <c r="MZ155" s="383"/>
      <c r="NA155" s="383"/>
      <c r="NB155" s="383"/>
      <c r="NC155" s="383"/>
      <c r="ND155" s="383"/>
      <c r="NE155" s="383"/>
      <c r="NF155" s="383"/>
      <c r="NG155" s="383"/>
      <c r="NH155" s="383"/>
      <c r="NI155" s="383"/>
      <c r="NJ155" s="383"/>
      <c r="NK155" s="383"/>
      <c r="NL155" s="383"/>
      <c r="NM155" s="383"/>
      <c r="NN155" s="383"/>
      <c r="NO155" s="383"/>
      <c r="NP155" s="383"/>
      <c r="NQ155" s="383"/>
      <c r="NR155" s="383"/>
      <c r="NS155" s="383"/>
      <c r="NT155" s="383"/>
      <c r="NU155" s="383"/>
      <c r="NV155" s="383"/>
      <c r="NW155" s="383"/>
      <c r="NX155" s="383"/>
      <c r="NY155" s="383"/>
      <c r="NZ155" s="383"/>
      <c r="OA155" s="383"/>
      <c r="OB155" s="383"/>
      <c r="OC155" s="383"/>
      <c r="OD155" s="383"/>
      <c r="OE155" s="383"/>
      <c r="OF155" s="383"/>
      <c r="OG155" s="383"/>
      <c r="OH155" s="383"/>
      <c r="OI155" s="383"/>
      <c r="OJ155" s="383"/>
      <c r="OK155" s="383"/>
      <c r="OL155" s="383"/>
      <c r="OM155" s="383"/>
      <c r="ON155" s="383"/>
      <c r="OO155" s="383"/>
      <c r="OP155" s="383"/>
      <c r="OQ155" s="383"/>
      <c r="OR155" s="383"/>
      <c r="OS155" s="383"/>
      <c r="OT155" s="383"/>
      <c r="OU155" s="383"/>
      <c r="OV155" s="383"/>
      <c r="OW155" s="383"/>
      <c r="OX155" s="383"/>
      <c r="OY155" s="383"/>
      <c r="OZ155" s="383"/>
      <c r="PA155" s="383"/>
      <c r="PB155" s="383"/>
      <c r="PC155" s="383"/>
      <c r="PD155" s="383"/>
      <c r="PE155" s="383"/>
      <c r="PF155" s="383"/>
      <c r="PG155" s="383"/>
      <c r="PH155" s="383"/>
      <c r="PI155" s="383"/>
      <c r="PJ155" s="383"/>
      <c r="PK155" s="383"/>
      <c r="PL155" s="383"/>
      <c r="PM155" s="383"/>
      <c r="PN155" s="383"/>
      <c r="PO155" s="383"/>
      <c r="PP155" s="383"/>
      <c r="PQ155" s="383"/>
      <c r="PR155" s="383"/>
      <c r="PS155" s="383"/>
      <c r="PT155" s="383"/>
      <c r="PU155" s="383"/>
      <c r="PV155" s="383"/>
      <c r="PW155" s="383"/>
      <c r="PX155" s="383"/>
      <c r="PY155" s="383"/>
      <c r="PZ155" s="383"/>
      <c r="QA155" s="383"/>
      <c r="QB155" s="383"/>
      <c r="QC155" s="383"/>
      <c r="QD155" s="383"/>
      <c r="QE155" s="383"/>
      <c r="QF155" s="383"/>
      <c r="QG155" s="383"/>
      <c r="QH155" s="383"/>
      <c r="QI155" s="383"/>
      <c r="QJ155" s="383"/>
      <c r="QK155" s="383"/>
      <c r="QL155" s="383"/>
      <c r="QM155" s="383"/>
      <c r="QN155" s="383"/>
      <c r="QO155" s="383"/>
      <c r="QP155" s="383"/>
      <c r="QQ155" s="383"/>
      <c r="QR155" s="383"/>
      <c r="QS155" s="383"/>
      <c r="QT155" s="383"/>
      <c r="QU155" s="383"/>
      <c r="QV155" s="383"/>
      <c r="QW155" s="383"/>
      <c r="QX155" s="383"/>
      <c r="QY155" s="383"/>
      <c r="QZ155" s="383"/>
      <c r="RA155" s="383"/>
      <c r="RB155" s="383"/>
      <c r="RC155" s="383"/>
      <c r="RD155" s="383"/>
      <c r="RE155" s="383"/>
      <c r="RF155" s="383"/>
      <c r="RG155" s="383"/>
      <c r="RH155" s="383"/>
      <c r="RI155" s="383"/>
      <c r="RJ155" s="383"/>
      <c r="RK155" s="383"/>
      <c r="RL155" s="383"/>
      <c r="RM155" s="383"/>
      <c r="RN155" s="383"/>
      <c r="RO155" s="383"/>
      <c r="RP155" s="383"/>
      <c r="RQ155" s="383"/>
      <c r="RR155" s="383"/>
      <c r="RS155" s="383"/>
      <c r="RT155" s="383"/>
      <c r="RU155" s="383"/>
      <c r="RV155" s="383"/>
      <c r="RW155" s="383"/>
      <c r="RX155" s="383"/>
      <c r="RY155" s="383"/>
      <c r="RZ155" s="383"/>
      <c r="SA155" s="383"/>
      <c r="SB155" s="383"/>
      <c r="SC155" s="383"/>
      <c r="SD155" s="383"/>
      <c r="SE155" s="383"/>
      <c r="SF155" s="383"/>
      <c r="SG155" s="383"/>
      <c r="SH155" s="383"/>
      <c r="SI155" s="383"/>
      <c r="SJ155" s="383"/>
      <c r="SK155" s="383"/>
      <c r="SL155" s="383"/>
      <c r="SM155" s="383"/>
      <c r="SN155" s="383"/>
      <c r="SO155" s="383"/>
      <c r="SP155" s="383"/>
      <c r="SQ155" s="383"/>
      <c r="SR155" s="383"/>
      <c r="SS155" s="383"/>
      <c r="ST155" s="383"/>
      <c r="SU155" s="383"/>
      <c r="SV155" s="383"/>
      <c r="SW155" s="383"/>
      <c r="SX155" s="383"/>
      <c r="SY155" s="383"/>
      <c r="SZ155" s="383"/>
      <c r="TA155" s="383"/>
      <c r="TB155" s="383"/>
      <c r="TC155" s="383"/>
      <c r="TD155" s="383"/>
      <c r="TE155" s="383"/>
      <c r="TF155" s="383"/>
      <c r="TG155" s="383"/>
      <c r="TH155" s="383"/>
      <c r="TI155" s="383"/>
      <c r="TJ155" s="383"/>
      <c r="TK155" s="383"/>
      <c r="TL155" s="383"/>
      <c r="TM155" s="383"/>
      <c r="TN155" s="383"/>
      <c r="TO155" s="383"/>
      <c r="TP155" s="383"/>
      <c r="TQ155" s="383"/>
      <c r="TR155" s="383"/>
      <c r="TS155" s="383"/>
      <c r="TT155" s="383"/>
      <c r="TU155" s="383"/>
      <c r="TV155" s="383"/>
      <c r="TW155" s="383"/>
      <c r="TX155" s="383"/>
      <c r="TY155" s="383"/>
      <c r="TZ155" s="383"/>
      <c r="UA155" s="383"/>
      <c r="UB155" s="383"/>
      <c r="UC155" s="383"/>
      <c r="UD155" s="383"/>
      <c r="UE155" s="383"/>
      <c r="UF155" s="383"/>
      <c r="UG155" s="383"/>
      <c r="UH155" s="383"/>
      <c r="UI155" s="383"/>
      <c r="UJ155" s="383"/>
      <c r="UK155" s="383"/>
      <c r="UL155" s="383"/>
      <c r="UM155" s="383"/>
      <c r="UN155" s="383"/>
      <c r="UO155" s="383"/>
      <c r="UP155" s="383"/>
      <c r="UQ155" s="383"/>
      <c r="UR155" s="383"/>
      <c r="US155" s="383"/>
      <c r="UT155" s="383"/>
      <c r="UU155" s="383"/>
      <c r="UV155" s="383"/>
      <c r="UW155" s="383"/>
      <c r="UX155" s="383"/>
      <c r="UY155" s="383"/>
      <c r="UZ155" s="383"/>
      <c r="VA155" s="383"/>
      <c r="VB155" s="383"/>
      <c r="VC155" s="383"/>
      <c r="VD155" s="383"/>
      <c r="VE155" s="383"/>
      <c r="VF155" s="383"/>
      <c r="VG155" s="383"/>
      <c r="VH155" s="383"/>
      <c r="VI155" s="383"/>
      <c r="VJ155" s="383"/>
      <c r="VK155" s="383"/>
      <c r="VL155" s="383"/>
      <c r="VM155" s="383"/>
      <c r="VN155" s="383"/>
      <c r="VO155" s="383"/>
      <c r="VP155" s="383"/>
      <c r="VQ155" s="383"/>
      <c r="VR155" s="383"/>
      <c r="VS155" s="383"/>
      <c r="VT155" s="383"/>
      <c r="VU155" s="383"/>
      <c r="VV155" s="383"/>
      <c r="VW155" s="383"/>
      <c r="VX155" s="383"/>
      <c r="VY155" s="383"/>
      <c r="VZ155" s="383"/>
      <c r="WA155" s="383"/>
      <c r="WB155" s="383"/>
      <c r="WC155" s="383"/>
      <c r="WD155" s="383"/>
      <c r="WE155" s="383"/>
      <c r="WF155" s="383"/>
      <c r="WG155" s="383"/>
      <c r="WH155" s="383"/>
      <c r="WI155" s="383"/>
      <c r="WJ155" s="383"/>
      <c r="WK155" s="383"/>
      <c r="WL155" s="383"/>
      <c r="WM155" s="383"/>
      <c r="WN155" s="383"/>
      <c r="WO155" s="383"/>
      <c r="WP155" s="383"/>
      <c r="WQ155" s="383"/>
      <c r="WR155" s="383"/>
      <c r="WS155" s="383"/>
      <c r="WT155" s="383"/>
      <c r="WU155" s="383"/>
      <c r="WV155" s="383"/>
      <c r="WW155" s="383"/>
      <c r="WX155" s="383"/>
      <c r="WY155" s="383"/>
      <c r="WZ155" s="383"/>
      <c r="XA155" s="383"/>
      <c r="XB155" s="383"/>
      <c r="XC155" s="383"/>
      <c r="XD155" s="383"/>
      <c r="XE155" s="383"/>
      <c r="XF155" s="383"/>
      <c r="XG155" s="383"/>
      <c r="XH155" s="383"/>
      <c r="XI155" s="383"/>
      <c r="XJ155" s="383"/>
      <c r="XK155" s="383"/>
      <c r="XL155" s="383"/>
      <c r="XM155" s="383"/>
      <c r="XN155" s="383"/>
      <c r="XO155" s="383"/>
      <c r="XP155" s="383"/>
      <c r="XQ155" s="383"/>
      <c r="XR155" s="383"/>
      <c r="XS155" s="383"/>
      <c r="XT155" s="383"/>
      <c r="XU155" s="383"/>
      <c r="XV155" s="383"/>
      <c r="XW155" s="383"/>
      <c r="XX155" s="383"/>
      <c r="XY155" s="383"/>
      <c r="XZ155" s="383"/>
      <c r="YA155" s="383"/>
      <c r="YB155" s="383"/>
      <c r="YC155" s="383"/>
      <c r="YD155" s="383"/>
      <c r="YE155" s="383"/>
      <c r="YF155" s="383"/>
      <c r="YG155" s="383"/>
      <c r="YH155" s="383"/>
      <c r="YI155" s="383"/>
      <c r="YJ155" s="383"/>
      <c r="YK155" s="383"/>
      <c r="YL155" s="383"/>
      <c r="YM155" s="383"/>
      <c r="YN155" s="383"/>
      <c r="YO155" s="383"/>
      <c r="YP155" s="383"/>
      <c r="YQ155" s="383"/>
      <c r="YR155" s="383"/>
      <c r="YS155" s="383"/>
      <c r="YT155" s="383"/>
      <c r="YU155" s="383"/>
      <c r="YV155" s="383"/>
      <c r="YW155" s="383"/>
      <c r="YX155" s="383"/>
      <c r="YY155" s="383"/>
      <c r="YZ155" s="383"/>
      <c r="ZA155" s="383"/>
      <c r="ZB155" s="383"/>
      <c r="ZC155" s="383"/>
      <c r="ZD155" s="383"/>
      <c r="ZE155" s="383"/>
      <c r="ZF155" s="383"/>
      <c r="ZG155" s="383"/>
      <c r="ZH155" s="383"/>
      <c r="ZI155" s="383"/>
      <c r="ZJ155" s="383"/>
      <c r="ZK155" s="383"/>
      <c r="ZL155" s="383"/>
      <c r="ZM155" s="383"/>
      <c r="ZN155" s="383"/>
      <c r="ZO155" s="383"/>
      <c r="ZP155" s="383"/>
      <c r="ZQ155" s="383"/>
      <c r="ZR155" s="383"/>
      <c r="ZS155" s="383"/>
      <c r="ZT155" s="383"/>
      <c r="ZU155" s="383"/>
      <c r="ZV155" s="383"/>
      <c r="ZW155" s="383"/>
      <c r="ZX155" s="383"/>
      <c r="ZY155" s="383"/>
      <c r="ZZ155" s="383"/>
      <c r="AAA155" s="383"/>
      <c r="AAB155" s="383"/>
      <c r="AAC155" s="383"/>
      <c r="AAD155" s="383"/>
      <c r="AAE155" s="383"/>
      <c r="AAF155" s="383"/>
      <c r="AAG155" s="383"/>
      <c r="AAH155" s="383"/>
      <c r="AAI155" s="383"/>
      <c r="AAJ155" s="383"/>
      <c r="AAK155" s="383"/>
      <c r="AAL155" s="383"/>
      <c r="AAM155" s="383"/>
      <c r="AAN155" s="383"/>
      <c r="AAO155" s="383"/>
      <c r="AAP155" s="383"/>
      <c r="AAQ155" s="383"/>
      <c r="AAR155" s="383"/>
      <c r="AAS155" s="383"/>
      <c r="AAT155" s="383"/>
      <c r="AAU155" s="383"/>
      <c r="AAV155" s="383"/>
      <c r="AAW155" s="383"/>
      <c r="AAX155" s="383"/>
      <c r="AAY155" s="383"/>
      <c r="AAZ155" s="383"/>
      <c r="ABA155" s="383"/>
      <c r="ABB155" s="383"/>
      <c r="ABC155" s="383"/>
      <c r="ABD155" s="383"/>
      <c r="ABE155" s="383"/>
      <c r="ABF155" s="383"/>
      <c r="ABG155" s="383"/>
      <c r="ABH155" s="383"/>
      <c r="ABI155" s="383"/>
      <c r="ABJ155" s="383"/>
      <c r="ABK155" s="383"/>
      <c r="ABL155" s="383"/>
      <c r="ABM155" s="383"/>
      <c r="ABN155" s="383"/>
      <c r="ABO155" s="383"/>
      <c r="ABP155" s="383"/>
      <c r="ABQ155" s="383"/>
      <c r="ABR155" s="383"/>
      <c r="ABS155" s="383"/>
      <c r="ABT155" s="383"/>
      <c r="ABU155" s="383"/>
      <c r="ABV155" s="383"/>
      <c r="ABW155" s="383"/>
      <c r="ABX155" s="383"/>
      <c r="ABY155" s="383"/>
      <c r="ABZ155" s="383"/>
      <c r="ACA155" s="383"/>
      <c r="ACB155" s="383"/>
      <c r="ACC155" s="383"/>
      <c r="ACD155" s="383"/>
      <c r="ACE155" s="383"/>
      <c r="ACF155" s="383"/>
      <c r="ACG155" s="383"/>
      <c r="ACH155" s="383"/>
      <c r="ACI155" s="383"/>
      <c r="ACJ155" s="383"/>
      <c r="ACK155" s="383"/>
      <c r="ACL155" s="383"/>
      <c r="ACM155" s="383"/>
      <c r="ACN155" s="383"/>
      <c r="ACO155" s="383"/>
      <c r="ACP155" s="383"/>
      <c r="ACQ155" s="383"/>
      <c r="ACR155" s="383"/>
      <c r="ACS155" s="383"/>
      <c r="ACT155" s="383"/>
      <c r="ACU155" s="383"/>
      <c r="ACV155" s="383"/>
      <c r="ACW155" s="383"/>
      <c r="ACX155" s="383"/>
      <c r="ACY155" s="383"/>
      <c r="ACZ155" s="383"/>
      <c r="ADA155" s="383"/>
      <c r="ADB155" s="383"/>
      <c r="ADC155" s="383"/>
      <c r="ADD155" s="383"/>
      <c r="ADE155" s="383"/>
      <c r="ADF155" s="383"/>
      <c r="ADG155" s="383"/>
      <c r="ADH155" s="383"/>
      <c r="ADI155" s="383"/>
      <c r="ADJ155" s="383"/>
      <c r="ADK155" s="383"/>
      <c r="ADL155" s="383"/>
      <c r="ADM155" s="383"/>
      <c r="ADN155" s="383"/>
      <c r="ADO155" s="383"/>
      <c r="ADP155" s="383"/>
      <c r="ADQ155" s="383"/>
      <c r="ADR155" s="383"/>
      <c r="ADS155" s="383"/>
      <c r="ADT155" s="383"/>
      <c r="ADU155" s="383"/>
      <c r="ADV155" s="383"/>
      <c r="ADW155" s="383"/>
      <c r="ADX155" s="383"/>
      <c r="ADY155" s="383"/>
      <c r="ADZ155" s="383"/>
      <c r="AEA155" s="383"/>
      <c r="AEB155" s="383"/>
      <c r="AEC155" s="383"/>
      <c r="AED155" s="383"/>
      <c r="AEE155" s="383"/>
      <c r="AEF155" s="383"/>
      <c r="AEG155" s="383"/>
      <c r="AEH155" s="383"/>
      <c r="AEI155" s="383"/>
      <c r="AEJ155" s="383"/>
      <c r="AEK155" s="383"/>
      <c r="AEL155" s="383"/>
      <c r="AEM155" s="383"/>
      <c r="AEN155" s="383"/>
      <c r="AEO155" s="383"/>
      <c r="AEP155" s="383"/>
      <c r="AEQ155" s="383"/>
      <c r="AER155" s="383"/>
      <c r="AES155" s="383"/>
      <c r="AET155" s="383"/>
      <c r="AEU155" s="383"/>
      <c r="AEV155" s="383"/>
      <c r="AEW155" s="383"/>
      <c r="AEX155" s="383"/>
      <c r="AEY155" s="383"/>
      <c r="AEZ155" s="383"/>
      <c r="AFA155" s="383"/>
      <c r="AFB155" s="383"/>
      <c r="AFC155" s="383"/>
      <c r="AFD155" s="383"/>
      <c r="AFE155" s="383"/>
      <c r="AFF155" s="383"/>
      <c r="AFG155" s="383"/>
      <c r="AFH155" s="383"/>
      <c r="AFI155" s="383"/>
      <c r="AFJ155" s="383"/>
      <c r="AFK155" s="383"/>
      <c r="AFL155" s="383"/>
      <c r="AFM155" s="383"/>
      <c r="AFN155" s="383"/>
      <c r="AFO155" s="383"/>
      <c r="AFP155" s="383"/>
      <c r="AFQ155" s="383"/>
      <c r="AFR155" s="383"/>
      <c r="AFS155" s="383"/>
      <c r="AFT155" s="383"/>
      <c r="AFU155" s="383"/>
      <c r="AFV155" s="383"/>
      <c r="AFW155" s="383"/>
      <c r="AFX155" s="383"/>
      <c r="AFY155" s="383"/>
      <c r="AFZ155" s="383"/>
      <c r="AGA155" s="383"/>
      <c r="AGB155" s="383"/>
      <c r="AGC155" s="383"/>
      <c r="AGD155" s="383"/>
      <c r="AGE155" s="383"/>
      <c r="AGF155" s="383"/>
      <c r="AGG155" s="383"/>
      <c r="AGH155" s="383"/>
      <c r="AGI155" s="383"/>
      <c r="AGJ155" s="383"/>
      <c r="AGK155" s="383"/>
      <c r="AGL155" s="383"/>
      <c r="AGM155" s="383"/>
      <c r="AGN155" s="383"/>
      <c r="AGO155" s="383"/>
      <c r="AGP155" s="383"/>
      <c r="AGQ155" s="383"/>
      <c r="AGR155" s="383"/>
      <c r="AGS155" s="383"/>
      <c r="AGT155" s="383"/>
      <c r="AGU155" s="383"/>
      <c r="AGV155" s="383"/>
      <c r="AGW155" s="383"/>
      <c r="AGX155" s="383"/>
      <c r="AGY155" s="383"/>
      <c r="AGZ155" s="383"/>
      <c r="AHA155" s="383"/>
      <c r="AHB155" s="383"/>
      <c r="AHC155" s="383"/>
      <c r="AHD155" s="383"/>
      <c r="AHE155" s="383"/>
      <c r="AHF155" s="383"/>
      <c r="AHG155" s="383"/>
      <c r="AHH155" s="383"/>
      <c r="AHI155" s="383"/>
      <c r="AHJ155" s="383"/>
      <c r="AHK155" s="383"/>
      <c r="AHL155" s="383"/>
      <c r="AHM155" s="383"/>
      <c r="AHN155" s="383"/>
      <c r="AHO155" s="383"/>
      <c r="AHP155" s="383"/>
      <c r="AHQ155" s="383"/>
      <c r="AHR155" s="383"/>
      <c r="AHS155" s="383"/>
      <c r="AHT155" s="383"/>
      <c r="AHU155" s="383"/>
      <c r="AHV155" s="383"/>
      <c r="AHW155" s="383"/>
      <c r="AHX155" s="383"/>
      <c r="AHY155" s="383"/>
      <c r="AHZ155" s="383"/>
      <c r="AIA155" s="383"/>
      <c r="AIB155" s="383"/>
      <c r="AIC155" s="383"/>
      <c r="AID155" s="383"/>
      <c r="AIE155" s="383"/>
      <c r="AIF155" s="383"/>
      <c r="AIG155" s="383"/>
      <c r="AIH155" s="383"/>
      <c r="AII155" s="383"/>
      <c r="AIJ155" s="383"/>
      <c r="AIK155" s="383"/>
      <c r="AIL155" s="383"/>
      <c r="AIM155" s="383"/>
      <c r="AIN155" s="383"/>
      <c r="AIO155" s="383"/>
      <c r="AIP155" s="383"/>
      <c r="AIQ155" s="383"/>
      <c r="AIR155" s="383"/>
      <c r="AIS155" s="383"/>
      <c r="AIT155" s="383"/>
      <c r="AIU155" s="383"/>
      <c r="AIV155" s="383"/>
      <c r="AIW155" s="383"/>
      <c r="AIX155" s="383"/>
      <c r="AIY155" s="383"/>
      <c r="AIZ155" s="383"/>
      <c r="AJA155" s="383"/>
      <c r="AJB155" s="383"/>
      <c r="AJC155" s="383"/>
      <c r="AJD155" s="383"/>
      <c r="AJE155" s="383"/>
      <c r="AJF155" s="383"/>
      <c r="AJG155" s="383"/>
      <c r="AJH155" s="383"/>
      <c r="AJI155" s="383"/>
      <c r="AJJ155" s="383"/>
      <c r="AJK155" s="383"/>
      <c r="AJL155" s="383"/>
      <c r="AJM155" s="383"/>
      <c r="AJN155" s="383"/>
      <c r="AJO155" s="383"/>
      <c r="AJP155" s="383"/>
      <c r="AJQ155" s="383"/>
      <c r="AJR155" s="383"/>
      <c r="AJS155" s="383"/>
      <c r="AJT155" s="383"/>
      <c r="AJU155" s="383"/>
      <c r="AJV155" s="383"/>
      <c r="AJW155" s="383"/>
      <c r="AJX155" s="383"/>
      <c r="AJY155" s="383"/>
      <c r="AJZ155" s="383"/>
      <c r="AKA155" s="383"/>
      <c r="AKB155" s="383"/>
      <c r="AKC155" s="383"/>
      <c r="AKD155" s="383"/>
      <c r="AKE155" s="383"/>
      <c r="AKF155" s="383"/>
      <c r="AKG155" s="383"/>
      <c r="AKH155" s="383"/>
      <c r="AKI155" s="383"/>
      <c r="AKJ155" s="383"/>
      <c r="AKK155" s="383"/>
      <c r="AKL155" s="383"/>
      <c r="AKM155" s="383"/>
      <c r="AKN155" s="383"/>
      <c r="AKO155" s="383"/>
      <c r="AKP155" s="383"/>
      <c r="AKQ155" s="383"/>
      <c r="AKR155" s="383"/>
      <c r="AKS155" s="383"/>
      <c r="AKT155" s="383"/>
      <c r="AKU155" s="383"/>
      <c r="AKV155" s="383"/>
      <c r="AKW155" s="383"/>
      <c r="AKX155" s="383"/>
      <c r="AKY155" s="383"/>
      <c r="AKZ155" s="383"/>
      <c r="ALA155" s="383"/>
      <c r="ALB155" s="383"/>
      <c r="ALC155" s="383"/>
      <c r="ALD155" s="383"/>
      <c r="ALE155" s="383"/>
      <c r="ALF155" s="383"/>
      <c r="ALG155" s="383"/>
      <c r="ALH155" s="383"/>
      <c r="ALI155" s="383"/>
      <c r="ALJ155" s="383"/>
      <c r="ALK155" s="383"/>
      <c r="ALL155" s="383"/>
      <c r="ALM155" s="383"/>
      <c r="ALN155" s="383"/>
      <c r="ALO155" s="383"/>
      <c r="ALP155" s="383"/>
      <c r="ALQ155" s="383"/>
      <c r="ALR155" s="383"/>
      <c r="ALS155" s="383"/>
      <c r="ALT155" s="383"/>
      <c r="ALU155" s="383"/>
      <c r="ALV155" s="383"/>
      <c r="ALW155" s="383"/>
      <c r="ALX155" s="383"/>
      <c r="ALY155" s="383"/>
      <c r="ALZ155" s="383"/>
      <c r="AMA155" s="383"/>
      <c r="AMB155" s="383"/>
      <c r="AMC155" s="383"/>
      <c r="AMD155" s="383"/>
      <c r="AME155" s="383"/>
      <c r="AMF155" s="383"/>
      <c r="AMG155" s="383"/>
      <c r="AMH155" s="383"/>
      <c r="AMI155" s="383"/>
      <c r="AMJ155" s="383"/>
      <c r="AMK155" s="383"/>
      <c r="AML155" s="383"/>
      <c r="AMM155" s="383"/>
      <c r="AMN155" s="383"/>
      <c r="AMO155" s="383"/>
      <c r="AMP155" s="383"/>
      <c r="AMQ155" s="383"/>
      <c r="AMR155" s="383"/>
      <c r="AMS155" s="383"/>
      <c r="AMT155" s="383"/>
      <c r="AMU155" s="383"/>
      <c r="AMV155" s="383"/>
      <c r="AMW155" s="383"/>
      <c r="AMX155" s="383"/>
      <c r="AMY155" s="383"/>
      <c r="AMZ155" s="383"/>
      <c r="ANA155" s="383"/>
      <c r="ANB155" s="383"/>
      <c r="ANC155" s="383"/>
      <c r="AND155" s="383"/>
      <c r="ANE155" s="383"/>
      <c r="ANF155" s="383"/>
      <c r="ANG155" s="383"/>
      <c r="ANH155" s="383"/>
      <c r="ANI155" s="383"/>
      <c r="ANJ155" s="383"/>
      <c r="ANK155" s="383"/>
      <c r="ANL155" s="383"/>
      <c r="ANM155" s="383"/>
      <c r="ANN155" s="383"/>
      <c r="ANO155" s="383"/>
      <c r="ANP155" s="383"/>
      <c r="ANQ155" s="383"/>
      <c r="ANR155" s="383"/>
      <c r="ANS155" s="383"/>
      <c r="ANT155" s="383"/>
      <c r="ANU155" s="383"/>
      <c r="ANV155" s="383"/>
      <c r="ANW155" s="383"/>
      <c r="ANX155" s="383"/>
      <c r="ANY155" s="383"/>
      <c r="ANZ155" s="383"/>
      <c r="AOA155" s="383"/>
      <c r="AOB155" s="383"/>
      <c r="AOC155" s="383"/>
      <c r="AOD155" s="383"/>
      <c r="AOE155" s="383"/>
      <c r="AOF155" s="383"/>
      <c r="AOG155" s="383"/>
      <c r="AOH155" s="383"/>
      <c r="AOI155" s="383"/>
      <c r="AOJ155" s="383"/>
      <c r="AOK155" s="383"/>
      <c r="AOL155" s="383"/>
      <c r="AOM155" s="383"/>
      <c r="AON155" s="383"/>
      <c r="AOO155" s="383"/>
      <c r="AOP155" s="383"/>
      <c r="AOQ155" s="383"/>
      <c r="AOR155" s="383"/>
      <c r="AOS155" s="383"/>
      <c r="AOT155" s="383"/>
      <c r="AOU155" s="383"/>
      <c r="AOV155" s="383"/>
      <c r="AOW155" s="383"/>
      <c r="AOX155" s="383"/>
      <c r="AOY155" s="383"/>
      <c r="AOZ155" s="383"/>
      <c r="APA155" s="383"/>
      <c r="APB155" s="383"/>
      <c r="APC155" s="383"/>
      <c r="APD155" s="383"/>
      <c r="APE155" s="383"/>
      <c r="APF155" s="383"/>
      <c r="APG155" s="383"/>
      <c r="APH155" s="383"/>
      <c r="API155" s="383"/>
      <c r="APJ155" s="383"/>
      <c r="APK155" s="383"/>
      <c r="APL155" s="383"/>
      <c r="APM155" s="383"/>
      <c r="APN155" s="383"/>
      <c r="APO155" s="383"/>
      <c r="APP155" s="383"/>
      <c r="APQ155" s="383"/>
      <c r="APR155" s="383"/>
      <c r="APS155" s="383"/>
      <c r="APT155" s="383"/>
      <c r="APU155" s="383"/>
      <c r="APV155" s="383"/>
      <c r="APW155" s="383"/>
      <c r="APX155" s="383"/>
      <c r="APY155" s="383"/>
      <c r="APZ155" s="383"/>
      <c r="AQA155" s="383"/>
      <c r="AQB155" s="383"/>
      <c r="AQC155" s="383"/>
      <c r="AQD155" s="383"/>
      <c r="AQE155" s="383"/>
      <c r="AQF155" s="383"/>
      <c r="AQG155" s="383"/>
      <c r="AQH155" s="383"/>
      <c r="AQI155" s="383"/>
      <c r="AQJ155" s="383"/>
      <c r="AQK155" s="383"/>
      <c r="AQL155" s="383"/>
      <c r="AQM155" s="383"/>
      <c r="AQN155" s="383"/>
      <c r="AQO155" s="383"/>
      <c r="AQP155" s="383"/>
      <c r="AQQ155" s="383"/>
      <c r="AQR155" s="383"/>
      <c r="AQS155" s="383"/>
      <c r="AQT155" s="383"/>
      <c r="AQU155" s="383"/>
      <c r="AQV155" s="383"/>
      <c r="AQW155" s="383"/>
      <c r="AQX155" s="383"/>
      <c r="AQY155" s="383"/>
      <c r="AQZ155" s="383"/>
      <c r="ARA155" s="383"/>
      <c r="ARB155" s="383"/>
      <c r="ARC155" s="383"/>
      <c r="ARD155" s="383"/>
      <c r="ARE155" s="383"/>
      <c r="ARF155" s="383"/>
      <c r="ARG155" s="383"/>
      <c r="ARH155" s="383"/>
      <c r="ARI155" s="383"/>
      <c r="ARJ155" s="383"/>
      <c r="ARK155" s="383"/>
      <c r="ARL155" s="383"/>
      <c r="ARM155" s="383"/>
      <c r="ARN155" s="383"/>
      <c r="ARO155" s="383"/>
      <c r="ARP155" s="383"/>
      <c r="ARQ155" s="383"/>
      <c r="ARR155" s="383"/>
      <c r="ARS155" s="383"/>
      <c r="ART155" s="383"/>
      <c r="ARU155" s="383"/>
      <c r="ARV155" s="383"/>
      <c r="ARW155" s="383"/>
      <c r="ARX155" s="383"/>
      <c r="ARY155" s="383"/>
      <c r="ARZ155" s="383"/>
      <c r="ASA155" s="383"/>
      <c r="ASB155" s="383"/>
      <c r="ASC155" s="383"/>
      <c r="ASD155" s="383"/>
      <c r="ASE155" s="383"/>
      <c r="ASF155" s="383"/>
      <c r="ASG155" s="383"/>
      <c r="ASH155" s="383"/>
      <c r="ASI155" s="383"/>
      <c r="ASJ155" s="383"/>
      <c r="ASK155" s="383"/>
      <c r="ASL155" s="383"/>
      <c r="ASM155" s="383"/>
      <c r="ASN155" s="383"/>
      <c r="ASO155" s="383"/>
      <c r="ASP155" s="383"/>
      <c r="ASQ155" s="383"/>
      <c r="ASR155" s="383"/>
      <c r="ASS155" s="383"/>
      <c r="AST155" s="383"/>
      <c r="ASU155" s="383"/>
      <c r="ASV155" s="383"/>
      <c r="ASW155" s="383"/>
      <c r="ASX155" s="383"/>
      <c r="ASY155" s="383"/>
      <c r="ASZ155" s="383"/>
      <c r="ATA155" s="383"/>
      <c r="ATB155" s="383"/>
      <c r="ATC155" s="383"/>
      <c r="ATD155" s="383"/>
      <c r="ATE155" s="383"/>
      <c r="ATF155" s="383"/>
      <c r="ATG155" s="383"/>
      <c r="ATH155" s="383"/>
      <c r="ATI155" s="383"/>
      <c r="ATJ155" s="383"/>
      <c r="ATK155" s="383"/>
      <c r="ATL155" s="383"/>
      <c r="ATM155" s="383"/>
      <c r="ATN155" s="383"/>
      <c r="ATO155" s="383"/>
      <c r="ATP155" s="383"/>
      <c r="ATQ155" s="383"/>
      <c r="ATR155" s="383"/>
      <c r="ATS155" s="383"/>
      <c r="ATT155" s="383"/>
      <c r="ATU155" s="383"/>
      <c r="ATV155" s="383"/>
      <c r="ATW155" s="383"/>
      <c r="ATX155" s="383"/>
      <c r="ATY155" s="383"/>
      <c r="ATZ155" s="383"/>
      <c r="AUA155" s="383"/>
      <c r="AUB155" s="383"/>
      <c r="AUC155" s="383"/>
      <c r="AUD155" s="383"/>
      <c r="AUE155" s="383"/>
      <c r="AUF155" s="383"/>
      <c r="AUG155" s="383"/>
      <c r="AUH155" s="383"/>
      <c r="AUI155" s="383"/>
      <c r="AUJ155" s="383"/>
      <c r="AUK155" s="383"/>
      <c r="AUL155" s="383"/>
      <c r="AUM155" s="383"/>
      <c r="AUN155" s="383"/>
      <c r="AUO155" s="383"/>
      <c r="AUP155" s="383"/>
      <c r="AUQ155" s="383"/>
      <c r="AUR155" s="383"/>
      <c r="AUS155" s="383"/>
      <c r="AUT155" s="383"/>
      <c r="AUU155" s="383"/>
      <c r="AUV155" s="383"/>
      <c r="AUW155" s="383"/>
      <c r="AUX155" s="383"/>
      <c r="AUY155" s="383"/>
      <c r="AUZ155" s="383"/>
      <c r="AVA155" s="383"/>
      <c r="AVB155" s="383"/>
      <c r="AVC155" s="383"/>
      <c r="AVD155" s="383"/>
      <c r="AVE155" s="383"/>
      <c r="AVF155" s="383"/>
      <c r="AVG155" s="383"/>
      <c r="AVH155" s="383"/>
      <c r="AVI155" s="383"/>
      <c r="AVJ155" s="383"/>
      <c r="AVK155" s="383"/>
      <c r="AVL155" s="383"/>
      <c r="AVM155" s="383"/>
      <c r="AVN155" s="383"/>
      <c r="AVO155" s="383"/>
      <c r="AVP155" s="383"/>
      <c r="AVQ155" s="383"/>
      <c r="AVR155" s="383"/>
      <c r="AVS155" s="383"/>
      <c r="AVT155" s="383"/>
      <c r="AVU155" s="383"/>
      <c r="AVV155" s="383"/>
      <c r="AVW155" s="383"/>
      <c r="AVX155" s="383"/>
      <c r="AVY155" s="383"/>
      <c r="AVZ155" s="383"/>
      <c r="AWA155" s="383"/>
      <c r="AWB155" s="383"/>
      <c r="AWC155" s="383"/>
      <c r="AWD155" s="383"/>
      <c r="AWE155" s="383"/>
      <c r="AWF155" s="383"/>
      <c r="AWG155" s="383"/>
      <c r="AWH155" s="383"/>
      <c r="AWI155" s="383"/>
      <c r="AWJ155" s="383"/>
      <c r="AWK155" s="383"/>
      <c r="AWL155" s="383"/>
      <c r="AWM155" s="383"/>
      <c r="AWN155" s="383"/>
      <c r="AWO155" s="383"/>
      <c r="AWP155" s="383"/>
      <c r="AWQ155" s="383"/>
      <c r="AWR155" s="383"/>
      <c r="AWS155" s="383"/>
      <c r="AWT155" s="383"/>
      <c r="AWU155" s="383"/>
      <c r="AWV155" s="383"/>
      <c r="AWW155" s="383"/>
      <c r="AWX155" s="383"/>
      <c r="AWY155" s="383"/>
      <c r="AWZ155" s="383"/>
      <c r="AXA155" s="383"/>
      <c r="AXB155" s="383"/>
      <c r="AXC155" s="383"/>
      <c r="AXD155" s="383"/>
      <c r="AXE155" s="383"/>
      <c r="AXF155" s="383"/>
      <c r="AXG155" s="383"/>
      <c r="AXH155" s="383"/>
      <c r="AXI155" s="383"/>
      <c r="AXJ155" s="383"/>
      <c r="AXK155" s="383"/>
      <c r="AXL155" s="383"/>
      <c r="AXM155" s="383"/>
      <c r="AXN155" s="383"/>
      <c r="AXO155" s="383"/>
      <c r="AXP155" s="383"/>
      <c r="AXQ155" s="383"/>
      <c r="AXR155" s="383"/>
      <c r="AXS155" s="383"/>
      <c r="AXT155" s="383"/>
      <c r="AXU155" s="383"/>
      <c r="AXV155" s="383"/>
      <c r="AXW155" s="383"/>
      <c r="AXX155" s="383"/>
      <c r="AXY155" s="383"/>
      <c r="AXZ155" s="383"/>
      <c r="AYA155" s="383"/>
      <c r="AYB155" s="383"/>
      <c r="AYC155" s="383"/>
      <c r="AYD155" s="383"/>
      <c r="AYE155" s="383"/>
      <c r="AYF155" s="383"/>
      <c r="AYG155" s="383"/>
      <c r="AYH155" s="383"/>
      <c r="AYI155" s="383"/>
      <c r="AYJ155" s="383"/>
      <c r="AYK155" s="383"/>
      <c r="AYL155" s="383"/>
      <c r="AYM155" s="383"/>
      <c r="AYN155" s="383"/>
      <c r="AYO155" s="383"/>
      <c r="AYP155" s="383"/>
      <c r="AYQ155" s="383"/>
      <c r="AYR155" s="383"/>
      <c r="AYS155" s="383"/>
      <c r="AYT155" s="383"/>
      <c r="AYU155" s="383"/>
      <c r="AYV155" s="383"/>
      <c r="AYW155" s="383"/>
      <c r="AYX155" s="383"/>
      <c r="AYY155" s="383"/>
      <c r="AYZ155" s="383"/>
      <c r="AZA155" s="383"/>
      <c r="AZB155" s="383"/>
      <c r="AZC155" s="383"/>
      <c r="AZD155" s="383"/>
      <c r="AZE155" s="383"/>
      <c r="AZF155" s="383"/>
      <c r="AZG155" s="383"/>
      <c r="AZH155" s="383"/>
      <c r="AZI155" s="383"/>
      <c r="AZJ155" s="383"/>
      <c r="AZK155" s="383"/>
      <c r="AZL155" s="383"/>
      <c r="AZM155" s="383"/>
      <c r="AZN155" s="383"/>
      <c r="AZO155" s="383"/>
      <c r="AZP155" s="383"/>
      <c r="AZQ155" s="383"/>
      <c r="AZR155" s="383"/>
      <c r="AZS155" s="383"/>
      <c r="AZT155" s="383"/>
      <c r="AZU155" s="383"/>
      <c r="AZV155" s="383"/>
      <c r="AZW155" s="383"/>
      <c r="AZX155" s="383"/>
      <c r="AZY155" s="383"/>
      <c r="AZZ155" s="383"/>
      <c r="BAA155" s="383"/>
      <c r="BAB155" s="383"/>
      <c r="BAC155" s="383"/>
      <c r="BAD155" s="383"/>
      <c r="BAE155" s="383"/>
      <c r="BAF155" s="383"/>
      <c r="BAG155" s="383"/>
      <c r="BAH155" s="383"/>
      <c r="BAI155" s="383"/>
      <c r="BAJ155" s="383"/>
      <c r="BAK155" s="383"/>
      <c r="BAL155" s="383"/>
      <c r="BAM155" s="383"/>
      <c r="BAN155" s="383"/>
      <c r="BAO155" s="383"/>
      <c r="BAP155" s="383"/>
      <c r="BAQ155" s="383"/>
      <c r="BAR155" s="383"/>
      <c r="BAS155" s="383"/>
      <c r="BAT155" s="383"/>
      <c r="BAU155" s="383"/>
      <c r="BAV155" s="383"/>
      <c r="BAW155" s="383"/>
      <c r="BAX155" s="383"/>
      <c r="BAY155" s="383"/>
      <c r="BAZ155" s="383"/>
      <c r="BBA155" s="383"/>
      <c r="BBB155" s="383"/>
      <c r="BBC155" s="383"/>
      <c r="BBD155" s="383"/>
      <c r="BBE155" s="383"/>
      <c r="BBF155" s="383"/>
      <c r="BBG155" s="383"/>
      <c r="BBH155" s="383"/>
      <c r="BBI155" s="383"/>
      <c r="BBJ155" s="383"/>
      <c r="BBK155" s="383"/>
      <c r="BBL155" s="383"/>
      <c r="BBM155" s="383"/>
      <c r="BBN155" s="383"/>
      <c r="BBO155" s="383"/>
      <c r="BBP155" s="383"/>
      <c r="BBQ155" s="383"/>
      <c r="BBR155" s="383"/>
      <c r="BBS155" s="383"/>
      <c r="BBT155" s="383"/>
      <c r="BBU155" s="383"/>
      <c r="BBV155" s="383"/>
      <c r="BBW155" s="383"/>
      <c r="BBX155" s="383"/>
      <c r="BBY155" s="383"/>
      <c r="BBZ155" s="383"/>
      <c r="BCA155" s="383"/>
      <c r="BCB155" s="383"/>
      <c r="BCC155" s="383"/>
      <c r="BCD155" s="383"/>
      <c r="BCE155" s="383"/>
      <c r="BCF155" s="383"/>
      <c r="BCG155" s="383"/>
      <c r="BCH155" s="383"/>
      <c r="BCI155" s="383"/>
      <c r="BCJ155" s="383"/>
      <c r="BCK155" s="383"/>
      <c r="BCL155" s="383"/>
      <c r="BCM155" s="383"/>
      <c r="BCN155" s="383"/>
      <c r="BCO155" s="383"/>
      <c r="BCP155" s="383"/>
      <c r="BCQ155" s="383"/>
      <c r="BCR155" s="383"/>
      <c r="BCS155" s="383"/>
      <c r="BCT155" s="383"/>
      <c r="BCU155" s="383"/>
      <c r="BCV155" s="383"/>
      <c r="BCW155" s="383"/>
      <c r="BCX155" s="383"/>
      <c r="BCY155" s="383"/>
      <c r="BCZ155" s="383"/>
      <c r="BDA155" s="383"/>
      <c r="BDB155" s="383"/>
      <c r="BDC155" s="383"/>
      <c r="BDD155" s="383"/>
      <c r="BDE155" s="383"/>
      <c r="BDF155" s="383"/>
      <c r="BDG155" s="383"/>
      <c r="BDH155" s="383"/>
      <c r="BDI155" s="383"/>
      <c r="BDJ155" s="383"/>
      <c r="BDK155" s="383"/>
      <c r="BDL155" s="383"/>
      <c r="BDM155" s="383"/>
      <c r="BDN155" s="383"/>
      <c r="BDO155" s="383"/>
      <c r="BDP155" s="383"/>
      <c r="BDQ155" s="383"/>
      <c r="BDR155" s="383"/>
      <c r="BDS155" s="383"/>
      <c r="BDT155" s="383"/>
      <c r="BDU155" s="383"/>
      <c r="BDV155" s="383"/>
      <c r="BDW155" s="383"/>
      <c r="BDX155" s="383"/>
      <c r="BDY155" s="383"/>
      <c r="BDZ155" s="383"/>
      <c r="BEA155" s="383"/>
      <c r="BEB155" s="383"/>
      <c r="BEC155" s="383"/>
      <c r="BED155" s="383"/>
      <c r="BEE155" s="383"/>
      <c r="BEF155" s="383"/>
      <c r="BEG155" s="383"/>
      <c r="BEH155" s="383"/>
      <c r="BEI155" s="383"/>
      <c r="BEJ155" s="383"/>
      <c r="BEK155" s="383"/>
      <c r="BEL155" s="383"/>
      <c r="BEM155" s="383"/>
      <c r="BEN155" s="383"/>
      <c r="BEO155" s="383"/>
      <c r="BEP155" s="383"/>
      <c r="BEQ155" s="383"/>
      <c r="BER155" s="383"/>
      <c r="BES155" s="383"/>
      <c r="BET155" s="383"/>
      <c r="BEU155" s="383"/>
      <c r="BEV155" s="383"/>
      <c r="BEW155" s="383"/>
      <c r="BEX155" s="383"/>
      <c r="BEY155" s="383"/>
      <c r="BEZ155" s="383"/>
      <c r="BFA155" s="383"/>
      <c r="BFB155" s="383"/>
      <c r="BFC155" s="383"/>
      <c r="BFD155" s="383"/>
      <c r="BFE155" s="383"/>
      <c r="BFF155" s="383"/>
      <c r="BFG155" s="383"/>
      <c r="BFH155" s="383"/>
      <c r="BFI155" s="383"/>
      <c r="BFJ155" s="383"/>
      <c r="BFK155" s="383"/>
      <c r="BFL155" s="383"/>
      <c r="BFM155" s="383"/>
      <c r="BFN155" s="383"/>
      <c r="BFO155" s="383"/>
      <c r="BFP155" s="383"/>
      <c r="BFQ155" s="383"/>
      <c r="BFR155" s="383"/>
      <c r="BFS155" s="383"/>
      <c r="BFT155" s="383"/>
      <c r="BFU155" s="383"/>
      <c r="BFV155" s="383"/>
      <c r="BFW155" s="383"/>
      <c r="BFX155" s="383"/>
      <c r="BFY155" s="383"/>
      <c r="BFZ155" s="383"/>
      <c r="BGA155" s="383"/>
      <c r="BGB155" s="383"/>
      <c r="BGC155" s="383"/>
      <c r="BGD155" s="383"/>
      <c r="BGE155" s="383"/>
      <c r="BGF155" s="383"/>
      <c r="BGG155" s="383"/>
      <c r="BGH155" s="383"/>
      <c r="BGI155" s="383"/>
      <c r="BGJ155" s="383"/>
      <c r="BGK155" s="383"/>
      <c r="BGL155" s="383"/>
      <c r="BGM155" s="383"/>
      <c r="BGN155" s="383"/>
      <c r="BGO155" s="383"/>
      <c r="BGP155" s="383"/>
      <c r="BGQ155" s="383"/>
      <c r="BGR155" s="383"/>
      <c r="BGS155" s="383"/>
      <c r="BGT155" s="383"/>
      <c r="BGU155" s="383"/>
      <c r="BGV155" s="383"/>
      <c r="BGW155" s="383"/>
      <c r="BGX155" s="383"/>
      <c r="BGY155" s="383"/>
      <c r="BGZ155" s="383"/>
      <c r="BHA155" s="383"/>
      <c r="BHB155" s="383"/>
      <c r="BHC155" s="383"/>
      <c r="BHD155" s="383"/>
      <c r="BHE155" s="383"/>
      <c r="BHF155" s="383"/>
      <c r="BHG155" s="383"/>
      <c r="BHH155" s="383"/>
      <c r="BHI155" s="383"/>
      <c r="BHJ155" s="383"/>
      <c r="BHK155" s="383"/>
      <c r="BHL155" s="383"/>
      <c r="BHM155" s="383"/>
      <c r="BHN155" s="383"/>
      <c r="BHO155" s="383"/>
      <c r="BHP155" s="383"/>
      <c r="BHQ155" s="383"/>
      <c r="BHR155" s="383"/>
      <c r="BHS155" s="383"/>
      <c r="BHT155" s="383"/>
      <c r="BHU155" s="383"/>
      <c r="BHV155" s="383"/>
      <c r="BHW155" s="383"/>
      <c r="BHX155" s="383"/>
      <c r="BHY155" s="383"/>
      <c r="BHZ155" s="383"/>
      <c r="BIA155" s="383"/>
      <c r="BIB155" s="383"/>
      <c r="BIC155" s="383"/>
      <c r="BID155" s="383"/>
      <c r="BIE155" s="383"/>
      <c r="BIF155" s="383"/>
      <c r="BIG155" s="383"/>
      <c r="BIH155" s="383"/>
      <c r="BII155" s="383"/>
      <c r="BIJ155" s="383"/>
      <c r="BIK155" s="383"/>
      <c r="BIL155" s="383"/>
      <c r="BIM155" s="383"/>
      <c r="BIN155" s="383"/>
      <c r="BIO155" s="383"/>
      <c r="BIP155" s="383"/>
      <c r="BIQ155" s="383"/>
      <c r="BIR155" s="383"/>
      <c r="BIS155" s="383"/>
      <c r="BIT155" s="383"/>
      <c r="BIU155" s="383"/>
      <c r="BIV155" s="383"/>
      <c r="BIW155" s="383"/>
      <c r="BIX155" s="383"/>
      <c r="BIY155" s="383"/>
      <c r="BIZ155" s="383"/>
      <c r="BJA155" s="383"/>
      <c r="BJB155" s="383"/>
      <c r="BJC155" s="383"/>
      <c r="BJD155" s="383"/>
      <c r="BJE155" s="383"/>
      <c r="BJF155" s="383"/>
      <c r="BJG155" s="383"/>
      <c r="BJH155" s="383"/>
      <c r="BJI155" s="383"/>
      <c r="BJJ155" s="383"/>
      <c r="BJK155" s="383"/>
      <c r="BJL155" s="383"/>
      <c r="BJM155" s="383"/>
      <c r="BJN155" s="383"/>
      <c r="BJO155" s="383"/>
      <c r="BJP155" s="383"/>
      <c r="BJQ155" s="383"/>
      <c r="BJR155" s="383"/>
      <c r="BJS155" s="383"/>
      <c r="BJT155" s="383"/>
      <c r="BJU155" s="383"/>
      <c r="BJV155" s="383"/>
      <c r="BJW155" s="383"/>
      <c r="BJX155" s="383"/>
      <c r="BJY155" s="383"/>
      <c r="BJZ155" s="383"/>
      <c r="BKA155" s="383"/>
      <c r="BKB155" s="383"/>
      <c r="BKC155" s="383"/>
      <c r="BKD155" s="383"/>
      <c r="BKE155" s="383"/>
      <c r="BKF155" s="383"/>
      <c r="BKG155" s="383"/>
      <c r="BKH155" s="383"/>
      <c r="BKI155" s="383"/>
      <c r="BKJ155" s="383"/>
      <c r="BKK155" s="383"/>
      <c r="BKL155" s="383"/>
      <c r="BKM155" s="383"/>
      <c r="BKN155" s="383"/>
      <c r="BKO155" s="383"/>
      <c r="BKP155" s="383"/>
      <c r="BKQ155" s="383"/>
      <c r="BKR155" s="383"/>
      <c r="BKS155" s="383"/>
      <c r="BKT155" s="383"/>
      <c r="BKU155" s="383"/>
      <c r="BKV155" s="383"/>
      <c r="BKW155" s="383"/>
      <c r="BKX155" s="383"/>
      <c r="BKY155" s="383"/>
      <c r="BKZ155" s="383"/>
      <c r="BLA155" s="383"/>
      <c r="BLB155" s="383"/>
      <c r="BLC155" s="383"/>
      <c r="BLD155" s="383"/>
      <c r="BLE155" s="383"/>
      <c r="BLF155" s="383"/>
      <c r="BLG155" s="383"/>
      <c r="BLH155" s="383"/>
      <c r="BLI155" s="383"/>
      <c r="BLJ155" s="383"/>
      <c r="BLK155" s="383"/>
      <c r="BLL155" s="383"/>
      <c r="BLM155" s="383"/>
      <c r="BLN155" s="383"/>
      <c r="BLO155" s="383"/>
      <c r="BLP155" s="383"/>
      <c r="BLQ155" s="383"/>
      <c r="BLR155" s="383"/>
      <c r="BLS155" s="383"/>
      <c r="BLT155" s="383"/>
      <c r="BLU155" s="383"/>
      <c r="BLV155" s="383"/>
      <c r="BLW155" s="383"/>
      <c r="BLX155" s="383"/>
      <c r="BLY155" s="383"/>
      <c r="BLZ155" s="383"/>
      <c r="BMA155" s="383"/>
      <c r="BMB155" s="383"/>
      <c r="BMC155" s="383"/>
      <c r="BMD155" s="383"/>
      <c r="BME155" s="383"/>
      <c r="BMF155" s="383"/>
      <c r="BMG155" s="383"/>
      <c r="BMH155" s="383"/>
      <c r="BMI155" s="383"/>
      <c r="BMJ155" s="383"/>
      <c r="BMK155" s="383"/>
      <c r="BML155" s="383"/>
      <c r="BMM155" s="383"/>
      <c r="BMN155" s="383"/>
      <c r="BMO155" s="383"/>
      <c r="BMP155" s="383"/>
      <c r="BMQ155" s="383"/>
      <c r="BMR155" s="383"/>
      <c r="BMS155" s="383"/>
      <c r="BMT155" s="383"/>
      <c r="BMU155" s="383"/>
      <c r="BMV155" s="383"/>
      <c r="BMW155" s="383"/>
      <c r="BMX155" s="383"/>
      <c r="BMY155" s="383"/>
      <c r="BMZ155" s="383"/>
      <c r="BNA155" s="383"/>
      <c r="BNB155" s="383"/>
      <c r="BNC155" s="383"/>
      <c r="BND155" s="383"/>
      <c r="BNE155" s="383"/>
      <c r="BNF155" s="383"/>
      <c r="BNG155" s="383"/>
      <c r="BNH155" s="383"/>
      <c r="BNI155" s="383"/>
      <c r="BNJ155" s="383"/>
      <c r="BNK155" s="383"/>
      <c r="BNL155" s="383"/>
      <c r="BNM155" s="383"/>
      <c r="BNN155" s="383"/>
      <c r="BNO155" s="383"/>
      <c r="BNP155" s="383"/>
      <c r="BNQ155" s="383"/>
      <c r="BNR155" s="383"/>
      <c r="BNS155" s="383"/>
      <c r="BNT155" s="383"/>
      <c r="BNU155" s="383"/>
      <c r="BNV155" s="383"/>
      <c r="BNW155" s="383"/>
      <c r="BNX155" s="383"/>
      <c r="BNY155" s="383"/>
      <c r="BNZ155" s="383"/>
      <c r="BOA155" s="383"/>
      <c r="BOB155" s="383"/>
      <c r="BOC155" s="383"/>
      <c r="BOD155" s="383"/>
      <c r="BOE155" s="383"/>
      <c r="BOF155" s="383"/>
      <c r="BOG155" s="383"/>
      <c r="BOH155" s="383"/>
      <c r="BOI155" s="383"/>
      <c r="BOJ155" s="383"/>
      <c r="BOK155" s="383"/>
      <c r="BOL155" s="383"/>
      <c r="BOM155" s="383"/>
      <c r="BON155" s="383"/>
      <c r="BOO155" s="383"/>
      <c r="BOP155" s="383"/>
      <c r="BOQ155" s="383"/>
      <c r="BOR155" s="383"/>
      <c r="BOS155" s="383"/>
      <c r="BOT155" s="383"/>
      <c r="BOU155" s="383"/>
      <c r="BOV155" s="383"/>
      <c r="BOW155" s="383"/>
      <c r="BOX155" s="383"/>
      <c r="BOY155" s="383"/>
      <c r="BOZ155" s="383"/>
      <c r="BPA155" s="383"/>
      <c r="BPB155" s="383"/>
      <c r="BPC155" s="383"/>
      <c r="BPD155" s="383"/>
      <c r="BPE155" s="383"/>
      <c r="BPF155" s="383"/>
      <c r="BPG155" s="383"/>
      <c r="BPH155" s="383"/>
      <c r="BPI155" s="383"/>
      <c r="BPJ155" s="383"/>
      <c r="BPK155" s="383"/>
      <c r="BPL155" s="383"/>
      <c r="BPM155" s="383"/>
      <c r="BPN155" s="383"/>
      <c r="BPO155" s="383"/>
      <c r="BPP155" s="383"/>
      <c r="BPQ155" s="383"/>
      <c r="BPR155" s="383"/>
      <c r="BPS155" s="383"/>
      <c r="BPT155" s="383"/>
      <c r="BPU155" s="383"/>
      <c r="BPV155" s="383"/>
      <c r="BPW155" s="383"/>
      <c r="BPX155" s="383"/>
      <c r="BPY155" s="383"/>
      <c r="BPZ155" s="383"/>
      <c r="BQA155" s="383"/>
      <c r="BQB155" s="383"/>
      <c r="BQC155" s="383"/>
      <c r="BQD155" s="383"/>
      <c r="BQE155" s="383"/>
      <c r="BQF155" s="383"/>
      <c r="BQG155" s="383"/>
      <c r="BQH155" s="383"/>
      <c r="BQI155" s="383"/>
      <c r="BQJ155" s="383"/>
      <c r="BQK155" s="383"/>
      <c r="BQL155" s="383"/>
      <c r="BQM155" s="383"/>
      <c r="BQN155" s="383"/>
      <c r="BQO155" s="383"/>
      <c r="BQP155" s="383"/>
      <c r="BQQ155" s="383"/>
      <c r="BQR155" s="383"/>
      <c r="BQS155" s="383"/>
      <c r="BQT155" s="383"/>
      <c r="BQU155" s="383"/>
      <c r="BQV155" s="383"/>
      <c r="BQW155" s="383"/>
      <c r="BQX155" s="383"/>
      <c r="BQY155" s="383"/>
      <c r="BQZ155" s="383"/>
      <c r="BRA155" s="383"/>
      <c r="BRB155" s="383"/>
      <c r="BRC155" s="383"/>
      <c r="BRD155" s="383"/>
      <c r="BRE155" s="383"/>
      <c r="BRF155" s="383"/>
      <c r="BRG155" s="383"/>
      <c r="BRH155" s="383"/>
      <c r="BRI155" s="383"/>
      <c r="BRJ155" s="383"/>
      <c r="BRK155" s="383"/>
      <c r="BRL155" s="383"/>
      <c r="BRM155" s="383"/>
      <c r="BRN155" s="383"/>
      <c r="BRO155" s="383"/>
      <c r="BRP155" s="383"/>
      <c r="BRQ155" s="383"/>
      <c r="BRR155" s="383"/>
      <c r="BRS155" s="383"/>
      <c r="BRT155" s="383"/>
      <c r="BRU155" s="383"/>
      <c r="BRV155" s="383"/>
      <c r="BRW155" s="383"/>
      <c r="BRX155" s="383"/>
      <c r="BRY155" s="383"/>
      <c r="BRZ155" s="383"/>
      <c r="BSA155" s="383"/>
      <c r="BSB155" s="383"/>
      <c r="BSC155" s="383"/>
      <c r="BSD155" s="383"/>
      <c r="BSE155" s="383"/>
      <c r="BSF155" s="383"/>
      <c r="BSG155" s="383"/>
      <c r="BSH155" s="383"/>
      <c r="BSI155" s="383"/>
      <c r="BSJ155" s="383"/>
      <c r="BSK155" s="383"/>
      <c r="BSL155" s="383"/>
      <c r="BSM155" s="383"/>
      <c r="BSN155" s="383"/>
      <c r="BSO155" s="383"/>
      <c r="BSP155" s="383"/>
      <c r="BSQ155" s="383"/>
      <c r="BSR155" s="383"/>
      <c r="BSS155" s="383"/>
      <c r="BST155" s="383"/>
      <c r="BSU155" s="383"/>
      <c r="BSV155" s="383"/>
      <c r="BSW155" s="383"/>
      <c r="BSX155" s="383"/>
      <c r="BSY155" s="383"/>
      <c r="BSZ155" s="383"/>
      <c r="BTA155" s="383"/>
      <c r="BTB155" s="383"/>
      <c r="BTC155" s="383"/>
      <c r="BTD155" s="383"/>
      <c r="BTE155" s="383"/>
      <c r="BTF155" s="383"/>
      <c r="BTG155" s="383"/>
      <c r="BTH155" s="383"/>
      <c r="BTI155" s="383"/>
      <c r="BTJ155" s="383"/>
      <c r="BTK155" s="383"/>
      <c r="BTL155" s="383"/>
      <c r="BTM155" s="383"/>
      <c r="BTN155" s="383"/>
      <c r="BTO155" s="383"/>
      <c r="BTP155" s="383"/>
      <c r="BTQ155" s="383"/>
      <c r="BTR155" s="383"/>
      <c r="BTS155" s="383"/>
      <c r="BTT155" s="383"/>
      <c r="BTU155" s="383"/>
      <c r="BTV155" s="383"/>
      <c r="BTW155" s="383"/>
      <c r="BTX155" s="383"/>
      <c r="BTY155" s="383"/>
      <c r="BTZ155" s="383"/>
      <c r="BUA155" s="383"/>
      <c r="BUB155" s="383"/>
      <c r="BUC155" s="383"/>
      <c r="BUD155" s="383"/>
      <c r="BUE155" s="383"/>
      <c r="BUF155" s="383"/>
      <c r="BUG155" s="383"/>
      <c r="BUH155" s="383"/>
      <c r="BUI155" s="383"/>
      <c r="BUJ155" s="383"/>
      <c r="BUK155" s="383"/>
      <c r="BUL155" s="383"/>
      <c r="BUM155" s="383"/>
      <c r="BUN155" s="383"/>
      <c r="BUO155" s="383"/>
      <c r="BUP155" s="383"/>
      <c r="BUQ155" s="383"/>
      <c r="BUR155" s="383"/>
      <c r="BUS155" s="383"/>
      <c r="BUT155" s="383"/>
      <c r="BUU155" s="383"/>
      <c r="BUV155" s="383"/>
      <c r="BUW155" s="383"/>
      <c r="BUX155" s="383"/>
      <c r="BUY155" s="383"/>
      <c r="BUZ155" s="383"/>
      <c r="BVA155" s="383"/>
      <c r="BVB155" s="383"/>
      <c r="BVC155" s="383"/>
      <c r="BVD155" s="383"/>
      <c r="BVE155" s="383"/>
      <c r="BVF155" s="383"/>
      <c r="BVG155" s="383"/>
      <c r="BVH155" s="383"/>
      <c r="BVI155" s="383"/>
      <c r="BVJ155" s="383"/>
      <c r="BVK155" s="383"/>
      <c r="BVL155" s="383"/>
      <c r="BVM155" s="383"/>
      <c r="BVN155" s="383"/>
      <c r="BVO155" s="383"/>
      <c r="BVP155" s="383"/>
      <c r="BVQ155" s="383"/>
      <c r="BVR155" s="383"/>
      <c r="BVS155" s="383"/>
      <c r="BVT155" s="383"/>
      <c r="BVU155" s="383"/>
      <c r="BVV155" s="383"/>
      <c r="BVW155" s="383"/>
      <c r="BVX155" s="383"/>
      <c r="BVY155" s="383"/>
      <c r="BVZ155" s="383"/>
      <c r="BWA155" s="383"/>
      <c r="BWB155" s="383"/>
      <c r="BWC155" s="383"/>
      <c r="BWD155" s="383"/>
      <c r="BWE155" s="383"/>
      <c r="BWF155" s="383"/>
      <c r="BWG155" s="383"/>
      <c r="BWH155" s="383"/>
      <c r="BWI155" s="383"/>
      <c r="BWJ155" s="383"/>
      <c r="BWK155" s="383"/>
      <c r="BWL155" s="383"/>
      <c r="BWM155" s="383"/>
      <c r="BWN155" s="383"/>
      <c r="BWO155" s="383"/>
      <c r="BWP155" s="383"/>
      <c r="BWQ155" s="383"/>
      <c r="BWR155" s="383"/>
      <c r="BWS155" s="383"/>
      <c r="BWT155" s="383"/>
      <c r="BWU155" s="383"/>
      <c r="BWV155" s="383"/>
      <c r="BWW155" s="383"/>
      <c r="BWX155" s="383"/>
      <c r="BWY155" s="383"/>
      <c r="BWZ155" s="383"/>
      <c r="BXA155" s="383"/>
      <c r="BXB155" s="383"/>
      <c r="BXC155" s="383"/>
      <c r="BXD155" s="383"/>
      <c r="BXE155" s="383"/>
      <c r="BXF155" s="383"/>
      <c r="BXG155" s="383"/>
      <c r="BXH155" s="383"/>
      <c r="BXI155" s="383"/>
      <c r="BXJ155" s="383"/>
      <c r="BXK155" s="383"/>
      <c r="BXL155" s="383"/>
      <c r="BXM155" s="383"/>
      <c r="BXN155" s="383"/>
      <c r="BXO155" s="383"/>
      <c r="BXP155" s="383"/>
      <c r="BXQ155" s="383"/>
      <c r="BXR155" s="383"/>
      <c r="BXS155" s="383"/>
      <c r="BXT155" s="383"/>
      <c r="BXU155" s="383"/>
      <c r="BXV155" s="383"/>
      <c r="BXW155" s="383"/>
      <c r="BXX155" s="383"/>
      <c r="BXY155" s="383"/>
      <c r="BXZ155" s="383"/>
      <c r="BYA155" s="383"/>
      <c r="BYB155" s="383"/>
      <c r="BYC155" s="383"/>
      <c r="BYD155" s="383"/>
      <c r="BYE155" s="383"/>
      <c r="BYF155" s="383"/>
      <c r="BYG155" s="383"/>
      <c r="BYH155" s="383"/>
      <c r="BYI155" s="383"/>
      <c r="BYJ155" s="383"/>
      <c r="BYK155" s="383"/>
      <c r="BYL155" s="383"/>
      <c r="BYM155" s="383"/>
      <c r="BYN155" s="383"/>
      <c r="BYO155" s="383"/>
      <c r="BYP155" s="383"/>
      <c r="BYQ155" s="383"/>
      <c r="BYR155" s="383"/>
      <c r="BYS155" s="383"/>
      <c r="BYT155" s="383"/>
      <c r="BYU155" s="383"/>
      <c r="BYV155" s="383"/>
      <c r="BYW155" s="383"/>
      <c r="BYX155" s="383"/>
      <c r="BYY155" s="383"/>
      <c r="BYZ155" s="383"/>
      <c r="BZA155" s="383"/>
      <c r="BZB155" s="383"/>
      <c r="BZC155" s="383"/>
      <c r="BZD155" s="383"/>
      <c r="BZE155" s="383"/>
      <c r="BZF155" s="383"/>
      <c r="BZG155" s="383"/>
      <c r="BZH155" s="383"/>
      <c r="BZI155" s="383"/>
      <c r="BZJ155" s="383"/>
      <c r="BZK155" s="383"/>
      <c r="BZL155" s="383"/>
      <c r="BZM155" s="383"/>
      <c r="BZN155" s="383"/>
      <c r="BZO155" s="383"/>
      <c r="BZP155" s="383"/>
      <c r="BZQ155" s="383"/>
      <c r="BZR155" s="383"/>
      <c r="BZS155" s="383"/>
      <c r="BZT155" s="383"/>
      <c r="BZU155" s="383"/>
      <c r="BZV155" s="383"/>
      <c r="BZW155" s="383"/>
      <c r="BZX155" s="383"/>
      <c r="BZY155" s="383"/>
      <c r="BZZ155" s="383"/>
      <c r="CAA155" s="383"/>
      <c r="CAB155" s="383"/>
      <c r="CAC155" s="383"/>
      <c r="CAD155" s="383"/>
      <c r="CAE155" s="383"/>
      <c r="CAF155" s="383"/>
      <c r="CAG155" s="383"/>
      <c r="CAH155" s="383"/>
      <c r="CAI155" s="383"/>
      <c r="CAJ155" s="383"/>
      <c r="CAK155" s="383"/>
      <c r="CAL155" s="383"/>
      <c r="CAM155" s="383"/>
      <c r="CAN155" s="383"/>
      <c r="CAO155" s="383"/>
      <c r="CAP155" s="383"/>
      <c r="CAQ155" s="383"/>
      <c r="CAR155" s="383"/>
      <c r="CAS155" s="383"/>
      <c r="CAT155" s="383"/>
      <c r="CAU155" s="383"/>
      <c r="CAV155" s="383"/>
      <c r="CAW155" s="383"/>
      <c r="CAX155" s="383"/>
      <c r="CAY155" s="383"/>
      <c r="CAZ155" s="383"/>
      <c r="CBA155" s="383"/>
      <c r="CBB155" s="383"/>
      <c r="CBC155" s="383"/>
      <c r="CBD155" s="383"/>
      <c r="CBE155" s="383"/>
      <c r="CBF155" s="383"/>
      <c r="CBG155" s="383"/>
      <c r="CBH155" s="383"/>
      <c r="CBI155" s="383"/>
      <c r="CBJ155" s="383"/>
      <c r="CBK155" s="383"/>
      <c r="CBL155" s="383"/>
      <c r="CBM155" s="383"/>
      <c r="CBN155" s="383"/>
      <c r="CBO155" s="383"/>
      <c r="CBP155" s="383"/>
      <c r="CBQ155" s="383"/>
      <c r="CBR155" s="383"/>
      <c r="CBS155" s="383"/>
      <c r="CBT155" s="383"/>
      <c r="CBU155" s="383"/>
      <c r="CBV155" s="383"/>
      <c r="CBW155" s="383"/>
      <c r="CBX155" s="383"/>
      <c r="CBY155" s="383"/>
      <c r="CBZ155" s="383"/>
      <c r="CCA155" s="383"/>
      <c r="CCB155" s="383"/>
      <c r="CCC155" s="383"/>
      <c r="CCD155" s="383"/>
      <c r="CCE155" s="383"/>
      <c r="CCF155" s="383"/>
      <c r="CCG155" s="383"/>
      <c r="CCH155" s="383"/>
      <c r="CCI155" s="383"/>
      <c r="CCJ155" s="383"/>
      <c r="CCK155" s="383"/>
      <c r="CCL155" s="383"/>
      <c r="CCM155" s="383"/>
      <c r="CCN155" s="383"/>
      <c r="CCO155" s="383"/>
      <c r="CCP155" s="383"/>
      <c r="CCQ155" s="383"/>
      <c r="CCR155" s="383"/>
      <c r="CCS155" s="383"/>
      <c r="CCT155" s="383"/>
      <c r="CCU155" s="383"/>
      <c r="CCV155" s="383"/>
      <c r="CCW155" s="383"/>
      <c r="CCX155" s="383"/>
      <c r="CCY155" s="383"/>
      <c r="CCZ155" s="383"/>
      <c r="CDA155" s="383"/>
      <c r="CDB155" s="383"/>
      <c r="CDC155" s="383"/>
      <c r="CDD155" s="383"/>
      <c r="CDE155" s="383"/>
      <c r="CDF155" s="383"/>
      <c r="CDG155" s="383"/>
      <c r="CDH155" s="383"/>
      <c r="CDI155" s="383"/>
      <c r="CDJ155" s="383"/>
      <c r="CDK155" s="383"/>
      <c r="CDL155" s="383"/>
      <c r="CDM155" s="383"/>
      <c r="CDN155" s="383"/>
      <c r="CDO155" s="383"/>
      <c r="CDP155" s="383"/>
      <c r="CDQ155" s="383"/>
      <c r="CDR155" s="383"/>
      <c r="CDS155" s="383"/>
      <c r="CDT155" s="383"/>
      <c r="CDU155" s="383"/>
      <c r="CDV155" s="383"/>
      <c r="CDW155" s="383"/>
      <c r="CDX155" s="383"/>
      <c r="CDY155" s="383"/>
      <c r="CDZ155" s="383"/>
      <c r="CEA155" s="383"/>
      <c r="CEB155" s="383"/>
      <c r="CEC155" s="383"/>
      <c r="CED155" s="383"/>
      <c r="CEE155" s="383"/>
      <c r="CEF155" s="383"/>
      <c r="CEG155" s="383"/>
      <c r="CEH155" s="383"/>
      <c r="CEI155" s="383"/>
      <c r="CEJ155" s="383"/>
      <c r="CEK155" s="383"/>
      <c r="CEL155" s="383"/>
      <c r="CEM155" s="383"/>
      <c r="CEN155" s="383"/>
      <c r="CEO155" s="383"/>
      <c r="CEP155" s="383"/>
      <c r="CEQ155" s="383"/>
      <c r="CER155" s="383"/>
      <c r="CES155" s="383"/>
      <c r="CET155" s="383"/>
      <c r="CEU155" s="383"/>
      <c r="CEV155" s="383"/>
      <c r="CEW155" s="383"/>
      <c r="CEX155" s="383"/>
      <c r="CEY155" s="383"/>
      <c r="CEZ155" s="383"/>
      <c r="CFA155" s="383"/>
      <c r="CFB155" s="383"/>
      <c r="CFC155" s="383"/>
      <c r="CFD155" s="383"/>
      <c r="CFE155" s="383"/>
      <c r="CFF155" s="383"/>
      <c r="CFG155" s="383"/>
      <c r="CFH155" s="383"/>
      <c r="CFI155" s="383"/>
      <c r="CFJ155" s="383"/>
      <c r="CFK155" s="383"/>
      <c r="CFL155" s="383"/>
      <c r="CFM155" s="383"/>
      <c r="CFN155" s="383"/>
      <c r="CFO155" s="383"/>
      <c r="CFP155" s="383"/>
      <c r="CFQ155" s="383"/>
      <c r="CFR155" s="383"/>
      <c r="CFS155" s="383"/>
      <c r="CFT155" s="383"/>
      <c r="CFU155" s="383"/>
      <c r="CFV155" s="383"/>
      <c r="CFW155" s="383"/>
      <c r="CFX155" s="383"/>
      <c r="CFY155" s="383"/>
      <c r="CFZ155" s="383"/>
      <c r="CGA155" s="383"/>
      <c r="CGB155" s="383"/>
      <c r="CGC155" s="383"/>
      <c r="CGD155" s="383"/>
      <c r="CGE155" s="383"/>
      <c r="CGF155" s="383"/>
      <c r="CGG155" s="383"/>
      <c r="CGH155" s="383"/>
      <c r="CGI155" s="383"/>
      <c r="CGJ155" s="383"/>
      <c r="CGK155" s="383"/>
      <c r="CGL155" s="383"/>
      <c r="CGM155" s="383"/>
      <c r="CGN155" s="383"/>
      <c r="CGO155" s="383"/>
      <c r="CGP155" s="383"/>
      <c r="CGQ155" s="383"/>
      <c r="CGR155" s="383"/>
      <c r="CGS155" s="383"/>
      <c r="CGT155" s="383"/>
      <c r="CGU155" s="383"/>
      <c r="CGV155" s="383"/>
      <c r="CGW155" s="383"/>
      <c r="CGX155" s="383"/>
      <c r="CGY155" s="383"/>
      <c r="CGZ155" s="383"/>
      <c r="CHA155" s="383"/>
      <c r="CHB155" s="383"/>
      <c r="CHC155" s="383"/>
      <c r="CHD155" s="383"/>
      <c r="CHE155" s="383"/>
      <c r="CHF155" s="383"/>
      <c r="CHG155" s="383"/>
      <c r="CHH155" s="383"/>
      <c r="CHI155" s="383"/>
      <c r="CHJ155" s="383"/>
      <c r="CHK155" s="383"/>
      <c r="CHL155" s="383"/>
      <c r="CHM155" s="383"/>
      <c r="CHN155" s="383"/>
      <c r="CHO155" s="383"/>
      <c r="CHP155" s="383"/>
      <c r="CHQ155" s="383"/>
      <c r="CHR155" s="383"/>
      <c r="CHS155" s="383"/>
      <c r="CHT155" s="383"/>
      <c r="CHU155" s="383"/>
      <c r="CHV155" s="383"/>
      <c r="CHW155" s="383"/>
      <c r="CHX155" s="383"/>
      <c r="CHY155" s="383"/>
      <c r="CHZ155" s="383"/>
      <c r="CIA155" s="383"/>
      <c r="CIB155" s="383"/>
      <c r="CIC155" s="383"/>
      <c r="CID155" s="383"/>
      <c r="CIE155" s="383"/>
      <c r="CIF155" s="383"/>
      <c r="CIG155" s="383"/>
      <c r="CIH155" s="383"/>
      <c r="CII155" s="383"/>
      <c r="CIJ155" s="383"/>
      <c r="CIK155" s="383"/>
      <c r="CIL155" s="383"/>
      <c r="CIM155" s="383"/>
      <c r="CIN155" s="383"/>
      <c r="CIO155" s="383"/>
      <c r="CIP155" s="383"/>
      <c r="CIQ155" s="383"/>
      <c r="CIR155" s="383"/>
      <c r="CIS155" s="383"/>
      <c r="CIT155" s="383"/>
      <c r="CIU155" s="383"/>
      <c r="CIV155" s="383"/>
      <c r="CIW155" s="383"/>
      <c r="CIX155" s="383"/>
      <c r="CIY155" s="383"/>
      <c r="CIZ155" s="383"/>
      <c r="CJA155" s="383"/>
      <c r="CJB155" s="383"/>
      <c r="CJC155" s="383"/>
      <c r="CJD155" s="383"/>
      <c r="CJE155" s="383"/>
      <c r="CJF155" s="383"/>
      <c r="CJG155" s="383"/>
      <c r="CJH155" s="383"/>
      <c r="CJI155" s="383"/>
      <c r="CJJ155" s="383"/>
      <c r="CJK155" s="383"/>
      <c r="CJL155" s="383"/>
      <c r="CJM155" s="383"/>
      <c r="CJN155" s="383"/>
      <c r="CJO155" s="383"/>
      <c r="CJP155" s="383"/>
      <c r="CJQ155" s="383"/>
      <c r="CJR155" s="383"/>
      <c r="CJS155" s="383"/>
      <c r="CJT155" s="383"/>
      <c r="CJU155" s="383"/>
      <c r="CJV155" s="383"/>
      <c r="CJW155" s="383"/>
      <c r="CJX155" s="383"/>
      <c r="CJY155" s="383"/>
      <c r="CJZ155" s="383"/>
      <c r="CKA155" s="383"/>
      <c r="CKB155" s="383"/>
      <c r="CKC155" s="383"/>
      <c r="CKD155" s="383"/>
      <c r="CKE155" s="383"/>
      <c r="CKF155" s="383"/>
      <c r="CKG155" s="383"/>
      <c r="CKH155" s="383"/>
      <c r="CKI155" s="383"/>
      <c r="CKJ155" s="383"/>
      <c r="CKK155" s="383"/>
      <c r="CKL155" s="383"/>
      <c r="CKM155" s="383"/>
      <c r="CKN155" s="383"/>
      <c r="CKO155" s="383"/>
      <c r="CKP155" s="383"/>
      <c r="CKQ155" s="383"/>
      <c r="CKR155" s="383"/>
      <c r="CKS155" s="383"/>
      <c r="CKT155" s="383"/>
      <c r="CKU155" s="383"/>
      <c r="CKV155" s="383"/>
      <c r="CKW155" s="383"/>
      <c r="CKX155" s="383"/>
      <c r="CKY155" s="383"/>
      <c r="CKZ155" s="383"/>
      <c r="CLA155" s="383"/>
      <c r="CLB155" s="383"/>
      <c r="CLC155" s="383"/>
      <c r="CLD155" s="383"/>
      <c r="CLE155" s="383"/>
      <c r="CLF155" s="383"/>
      <c r="CLG155" s="383"/>
      <c r="CLH155" s="383"/>
      <c r="CLI155" s="383"/>
      <c r="CLJ155" s="383"/>
      <c r="CLK155" s="383"/>
      <c r="CLL155" s="383"/>
      <c r="CLM155" s="383"/>
      <c r="CLN155" s="383"/>
      <c r="CLO155" s="383"/>
      <c r="CLP155" s="383"/>
      <c r="CLQ155" s="383"/>
      <c r="CLR155" s="383"/>
      <c r="CLS155" s="383"/>
      <c r="CLT155" s="383"/>
      <c r="CLU155" s="383"/>
      <c r="CLV155" s="383"/>
      <c r="CLW155" s="383"/>
      <c r="CLX155" s="383"/>
      <c r="CLY155" s="383"/>
      <c r="CLZ155" s="383"/>
      <c r="CMA155" s="383"/>
      <c r="CMB155" s="383"/>
      <c r="CMC155" s="383"/>
      <c r="CMD155" s="383"/>
      <c r="CME155" s="383"/>
      <c r="CMF155" s="383"/>
      <c r="CMG155" s="383"/>
      <c r="CMH155" s="383"/>
      <c r="CMI155" s="383"/>
      <c r="CMJ155" s="383"/>
      <c r="CMK155" s="383"/>
      <c r="CML155" s="383"/>
      <c r="CMM155" s="383"/>
      <c r="CMN155" s="383"/>
      <c r="CMO155" s="383"/>
      <c r="CMP155" s="383"/>
      <c r="CMQ155" s="383"/>
      <c r="CMR155" s="383"/>
      <c r="CMS155" s="383"/>
      <c r="CMT155" s="383"/>
      <c r="CMU155" s="383"/>
      <c r="CMV155" s="383"/>
      <c r="CMW155" s="383"/>
      <c r="CMX155" s="383"/>
      <c r="CMY155" s="383"/>
      <c r="CMZ155" s="383"/>
      <c r="CNA155" s="383"/>
      <c r="CNB155" s="383"/>
      <c r="CNC155" s="383"/>
      <c r="CND155" s="383"/>
      <c r="CNE155" s="383"/>
      <c r="CNF155" s="383"/>
      <c r="CNG155" s="383"/>
      <c r="CNH155" s="383"/>
      <c r="CNI155" s="383"/>
      <c r="CNJ155" s="383"/>
      <c r="CNK155" s="383"/>
      <c r="CNL155" s="383"/>
      <c r="CNM155" s="383"/>
      <c r="CNN155" s="383"/>
      <c r="CNO155" s="383"/>
      <c r="CNP155" s="383"/>
      <c r="CNQ155" s="383"/>
      <c r="CNR155" s="383"/>
      <c r="CNS155" s="383"/>
      <c r="CNT155" s="383"/>
      <c r="CNU155" s="383"/>
      <c r="CNV155" s="383"/>
      <c r="CNW155" s="383"/>
      <c r="CNX155" s="383"/>
      <c r="CNY155" s="383"/>
      <c r="CNZ155" s="383"/>
      <c r="COA155" s="383"/>
      <c r="COB155" s="383"/>
      <c r="COC155" s="383"/>
      <c r="COD155" s="383"/>
      <c r="COE155" s="383"/>
      <c r="COF155" s="383"/>
      <c r="COG155" s="383"/>
      <c r="COH155" s="383"/>
      <c r="COI155" s="383"/>
      <c r="COJ155" s="383"/>
      <c r="COK155" s="383"/>
      <c r="COL155" s="383"/>
      <c r="COM155" s="383"/>
      <c r="CON155" s="383"/>
      <c r="COO155" s="383"/>
      <c r="COP155" s="383"/>
      <c r="COQ155" s="383"/>
      <c r="COR155" s="383"/>
      <c r="COS155" s="383"/>
      <c r="COT155" s="383"/>
      <c r="COU155" s="383"/>
      <c r="COV155" s="383"/>
      <c r="COW155" s="383"/>
      <c r="COX155" s="383"/>
      <c r="COY155" s="383"/>
      <c r="COZ155" s="383"/>
      <c r="CPA155" s="383"/>
      <c r="CPB155" s="383"/>
      <c r="CPC155" s="383"/>
      <c r="CPD155" s="383"/>
      <c r="CPE155" s="383"/>
      <c r="CPF155" s="383"/>
      <c r="CPG155" s="383"/>
      <c r="CPH155" s="383"/>
      <c r="CPI155" s="383"/>
      <c r="CPJ155" s="383"/>
      <c r="CPK155" s="383"/>
      <c r="CPL155" s="383"/>
      <c r="CPM155" s="383"/>
      <c r="CPN155" s="383"/>
      <c r="CPO155" s="383"/>
      <c r="CPP155" s="383"/>
      <c r="CPQ155" s="383"/>
      <c r="CPR155" s="383"/>
      <c r="CPS155" s="383"/>
      <c r="CPT155" s="383"/>
      <c r="CPU155" s="383"/>
      <c r="CPV155" s="383"/>
      <c r="CPW155" s="383"/>
      <c r="CPX155" s="383"/>
      <c r="CPY155" s="383"/>
      <c r="CPZ155" s="383"/>
      <c r="CQA155" s="383"/>
      <c r="CQB155" s="383"/>
      <c r="CQC155" s="383"/>
      <c r="CQD155" s="383"/>
      <c r="CQE155" s="383"/>
      <c r="CQF155" s="383"/>
      <c r="CQG155" s="383"/>
      <c r="CQH155" s="383"/>
      <c r="CQI155" s="383"/>
      <c r="CQJ155" s="383"/>
      <c r="CQK155" s="383"/>
      <c r="CQL155" s="383"/>
      <c r="CQM155" s="383"/>
      <c r="CQN155" s="383"/>
      <c r="CQO155" s="383"/>
      <c r="CQP155" s="383"/>
      <c r="CQQ155" s="383"/>
      <c r="CQR155" s="383"/>
      <c r="CQS155" s="383"/>
      <c r="CQT155" s="383"/>
      <c r="CQU155" s="383"/>
      <c r="CQV155" s="383"/>
      <c r="CQW155" s="383"/>
      <c r="CQX155" s="383"/>
      <c r="CQY155" s="383"/>
      <c r="CQZ155" s="383"/>
      <c r="CRA155" s="383"/>
      <c r="CRB155" s="383"/>
      <c r="CRC155" s="383"/>
      <c r="CRD155" s="383"/>
      <c r="CRE155" s="383"/>
      <c r="CRF155" s="383"/>
      <c r="CRG155" s="383"/>
      <c r="CRH155" s="383"/>
      <c r="CRI155" s="383"/>
      <c r="CRJ155" s="383"/>
      <c r="CRK155" s="383"/>
      <c r="CRL155" s="383"/>
      <c r="CRM155" s="383"/>
      <c r="CRN155" s="383"/>
      <c r="CRO155" s="383"/>
      <c r="CRP155" s="383"/>
      <c r="CRQ155" s="383"/>
      <c r="CRR155" s="383"/>
      <c r="CRS155" s="383"/>
      <c r="CRT155" s="383"/>
      <c r="CRU155" s="383"/>
      <c r="CRV155" s="383"/>
      <c r="CRW155" s="383"/>
      <c r="CRX155" s="383"/>
      <c r="CRY155" s="383"/>
      <c r="CRZ155" s="383"/>
      <c r="CSA155" s="383"/>
      <c r="CSB155" s="383"/>
      <c r="CSC155" s="383"/>
      <c r="CSD155" s="383"/>
      <c r="CSE155" s="383"/>
      <c r="CSF155" s="383"/>
      <c r="CSG155" s="383"/>
      <c r="CSH155" s="383"/>
      <c r="CSI155" s="383"/>
      <c r="CSJ155" s="383"/>
      <c r="CSK155" s="383"/>
      <c r="CSL155" s="383"/>
      <c r="CSM155" s="383"/>
      <c r="CSN155" s="383"/>
      <c r="CSO155" s="383"/>
      <c r="CSP155" s="383"/>
      <c r="CSQ155" s="383"/>
      <c r="CSR155" s="383"/>
      <c r="CSS155" s="383"/>
      <c r="CST155" s="383"/>
      <c r="CSU155" s="383"/>
      <c r="CSV155" s="383"/>
      <c r="CSW155" s="383"/>
      <c r="CSX155" s="383"/>
      <c r="CSY155" s="383"/>
      <c r="CSZ155" s="383"/>
      <c r="CTA155" s="383"/>
      <c r="CTB155" s="383"/>
      <c r="CTC155" s="383"/>
      <c r="CTD155" s="383"/>
      <c r="CTE155" s="383"/>
      <c r="CTF155" s="383"/>
      <c r="CTG155" s="383"/>
      <c r="CTH155" s="383"/>
      <c r="CTI155" s="383"/>
      <c r="CTJ155" s="383"/>
      <c r="CTK155" s="383"/>
      <c r="CTL155" s="383"/>
      <c r="CTM155" s="383"/>
      <c r="CTN155" s="383"/>
      <c r="CTO155" s="383"/>
      <c r="CTP155" s="383"/>
      <c r="CTQ155" s="383"/>
      <c r="CTR155" s="383"/>
      <c r="CTS155" s="383"/>
      <c r="CTT155" s="383"/>
      <c r="CTU155" s="383"/>
      <c r="CTV155" s="383"/>
      <c r="CTW155" s="383"/>
      <c r="CTX155" s="383"/>
      <c r="CTY155" s="383"/>
      <c r="CTZ155" s="383"/>
      <c r="CUA155" s="383"/>
      <c r="CUB155" s="383"/>
      <c r="CUC155" s="383"/>
      <c r="CUD155" s="383"/>
      <c r="CUE155" s="383"/>
      <c r="CUF155" s="383"/>
      <c r="CUG155" s="383"/>
      <c r="CUH155" s="383"/>
      <c r="CUI155" s="383"/>
      <c r="CUJ155" s="383"/>
      <c r="CUK155" s="383"/>
      <c r="CUL155" s="383"/>
      <c r="CUM155" s="383"/>
      <c r="CUN155" s="383"/>
      <c r="CUO155" s="383"/>
      <c r="CUP155" s="383"/>
      <c r="CUQ155" s="383"/>
      <c r="CUR155" s="383"/>
      <c r="CUS155" s="383"/>
      <c r="CUT155" s="383"/>
      <c r="CUU155" s="383"/>
      <c r="CUV155" s="383"/>
      <c r="CUW155" s="383"/>
      <c r="CUX155" s="383"/>
      <c r="CUY155" s="383"/>
      <c r="CUZ155" s="383"/>
      <c r="CVA155" s="383"/>
      <c r="CVB155" s="383"/>
      <c r="CVC155" s="383"/>
      <c r="CVD155" s="383"/>
      <c r="CVE155" s="383"/>
      <c r="CVF155" s="383"/>
      <c r="CVG155" s="383"/>
      <c r="CVH155" s="383"/>
      <c r="CVI155" s="383"/>
      <c r="CVJ155" s="383"/>
      <c r="CVK155" s="383"/>
      <c r="CVL155" s="383"/>
      <c r="CVM155" s="383"/>
      <c r="CVN155" s="383"/>
      <c r="CVO155" s="383"/>
      <c r="CVP155" s="383"/>
      <c r="CVQ155" s="383"/>
      <c r="CVR155" s="383"/>
      <c r="CVS155" s="383"/>
      <c r="CVT155" s="383"/>
      <c r="CVU155" s="383"/>
      <c r="CVV155" s="383"/>
      <c r="CVW155" s="383"/>
      <c r="CVX155" s="383"/>
      <c r="CVY155" s="383"/>
      <c r="CVZ155" s="383"/>
      <c r="CWA155" s="383"/>
      <c r="CWB155" s="383"/>
      <c r="CWC155" s="383"/>
      <c r="CWD155" s="383"/>
      <c r="CWE155" s="383"/>
      <c r="CWF155" s="383"/>
      <c r="CWG155" s="383"/>
      <c r="CWH155" s="383"/>
      <c r="CWI155" s="383"/>
      <c r="CWJ155" s="383"/>
      <c r="CWK155" s="383"/>
      <c r="CWL155" s="383"/>
      <c r="CWM155" s="383"/>
      <c r="CWN155" s="383"/>
      <c r="CWO155" s="383"/>
      <c r="CWP155" s="383"/>
      <c r="CWQ155" s="383"/>
      <c r="CWR155" s="383"/>
      <c r="CWS155" s="383"/>
      <c r="CWT155" s="383"/>
      <c r="CWU155" s="383"/>
      <c r="CWV155" s="383"/>
      <c r="CWW155" s="383"/>
      <c r="CWX155" s="383"/>
      <c r="CWY155" s="383"/>
      <c r="CWZ155" s="383"/>
      <c r="CXA155" s="383"/>
      <c r="CXB155" s="383"/>
      <c r="CXC155" s="383"/>
      <c r="CXD155" s="383"/>
      <c r="CXE155" s="383"/>
      <c r="CXF155" s="383"/>
      <c r="CXG155" s="383"/>
      <c r="CXH155" s="383"/>
      <c r="CXI155" s="383"/>
      <c r="CXJ155" s="383"/>
      <c r="CXK155" s="383"/>
      <c r="CXL155" s="383"/>
      <c r="CXM155" s="383"/>
      <c r="CXN155" s="383"/>
      <c r="CXO155" s="383"/>
      <c r="CXP155" s="383"/>
      <c r="CXQ155" s="383"/>
      <c r="CXR155" s="383"/>
      <c r="CXS155" s="383"/>
      <c r="CXT155" s="383"/>
      <c r="CXU155" s="383"/>
      <c r="CXV155" s="383"/>
      <c r="CXW155" s="383"/>
      <c r="CXX155" s="383"/>
      <c r="CXY155" s="383"/>
      <c r="CXZ155" s="383"/>
      <c r="CYA155" s="383"/>
      <c r="CYB155" s="383"/>
      <c r="CYC155" s="383"/>
      <c r="CYD155" s="383"/>
      <c r="CYE155" s="383"/>
      <c r="CYF155" s="383"/>
      <c r="CYG155" s="383"/>
      <c r="CYH155" s="383"/>
      <c r="CYI155" s="383"/>
      <c r="CYJ155" s="383"/>
      <c r="CYK155" s="383"/>
      <c r="CYL155" s="383"/>
      <c r="CYM155" s="383"/>
      <c r="CYN155" s="383"/>
      <c r="CYO155" s="383"/>
      <c r="CYP155" s="383"/>
      <c r="CYQ155" s="383"/>
      <c r="CYR155" s="383"/>
      <c r="CYS155" s="383"/>
      <c r="CYT155" s="383"/>
      <c r="CYU155" s="383"/>
      <c r="CYV155" s="383"/>
      <c r="CYW155" s="383"/>
      <c r="CYX155" s="383"/>
      <c r="CYY155" s="383"/>
      <c r="CYZ155" s="383"/>
      <c r="CZA155" s="383"/>
      <c r="CZB155" s="383"/>
      <c r="CZC155" s="383"/>
      <c r="CZD155" s="383"/>
      <c r="CZE155" s="383"/>
      <c r="CZF155" s="383"/>
      <c r="CZG155" s="383"/>
      <c r="CZH155" s="383"/>
      <c r="CZI155" s="383"/>
      <c r="CZJ155" s="383"/>
      <c r="CZK155" s="383"/>
      <c r="CZL155" s="383"/>
      <c r="CZM155" s="383"/>
      <c r="CZN155" s="383"/>
      <c r="CZO155" s="383"/>
      <c r="CZP155" s="383"/>
      <c r="CZQ155" s="383"/>
      <c r="CZR155" s="383"/>
      <c r="CZS155" s="383"/>
      <c r="CZT155" s="383"/>
      <c r="CZU155" s="383"/>
      <c r="CZV155" s="383"/>
      <c r="CZW155" s="383"/>
      <c r="CZX155" s="383"/>
      <c r="CZY155" s="383"/>
      <c r="CZZ155" s="383"/>
      <c r="DAA155" s="383"/>
      <c r="DAB155" s="383"/>
      <c r="DAC155" s="383"/>
      <c r="DAD155" s="383"/>
      <c r="DAE155" s="383"/>
      <c r="DAF155" s="383"/>
      <c r="DAG155" s="383"/>
      <c r="DAH155" s="383"/>
      <c r="DAI155" s="383"/>
      <c r="DAJ155" s="383"/>
      <c r="DAK155" s="383"/>
      <c r="DAL155" s="383"/>
      <c r="DAM155" s="383"/>
      <c r="DAN155" s="383"/>
      <c r="DAO155" s="383"/>
      <c r="DAP155" s="383"/>
      <c r="DAQ155" s="383"/>
      <c r="DAR155" s="383"/>
      <c r="DAS155" s="383"/>
      <c r="DAT155" s="383"/>
      <c r="DAU155" s="383"/>
      <c r="DAV155" s="383"/>
      <c r="DAW155" s="383"/>
      <c r="DAX155" s="383"/>
      <c r="DAY155" s="383"/>
      <c r="DAZ155" s="383"/>
      <c r="DBA155" s="383"/>
      <c r="DBB155" s="383"/>
      <c r="DBC155" s="383"/>
      <c r="DBD155" s="383"/>
      <c r="DBE155" s="383"/>
      <c r="DBF155" s="383"/>
      <c r="DBG155" s="383"/>
      <c r="DBH155" s="383"/>
      <c r="DBI155" s="383"/>
      <c r="DBJ155" s="383"/>
      <c r="DBK155" s="383"/>
      <c r="DBL155" s="383"/>
      <c r="DBM155" s="383"/>
      <c r="DBN155" s="383"/>
      <c r="DBO155" s="383"/>
      <c r="DBP155" s="383"/>
      <c r="DBQ155" s="383"/>
      <c r="DBR155" s="383"/>
      <c r="DBS155" s="383"/>
      <c r="DBT155" s="383"/>
      <c r="DBU155" s="383"/>
      <c r="DBV155" s="383"/>
      <c r="DBW155" s="383"/>
      <c r="DBX155" s="383"/>
      <c r="DBY155" s="383"/>
      <c r="DBZ155" s="383"/>
      <c r="DCA155" s="383"/>
      <c r="DCB155" s="383"/>
      <c r="DCC155" s="383"/>
      <c r="DCD155" s="383"/>
      <c r="DCE155" s="383"/>
      <c r="DCF155" s="383"/>
      <c r="DCG155" s="383"/>
      <c r="DCH155" s="383"/>
      <c r="DCI155" s="383"/>
      <c r="DCJ155" s="383"/>
      <c r="DCK155" s="383"/>
      <c r="DCL155" s="383"/>
      <c r="DCM155" s="383"/>
      <c r="DCN155" s="383"/>
      <c r="DCO155" s="383"/>
      <c r="DCP155" s="383"/>
      <c r="DCQ155" s="383"/>
      <c r="DCR155" s="383"/>
      <c r="DCS155" s="383"/>
      <c r="DCT155" s="383"/>
      <c r="DCU155" s="383"/>
      <c r="DCV155" s="383"/>
      <c r="DCW155" s="383"/>
      <c r="DCX155" s="383"/>
      <c r="DCY155" s="383"/>
      <c r="DCZ155" s="383"/>
      <c r="DDA155" s="383"/>
      <c r="DDB155" s="383"/>
      <c r="DDC155" s="383"/>
      <c r="DDD155" s="383"/>
      <c r="DDE155" s="383"/>
      <c r="DDF155" s="383"/>
      <c r="DDG155" s="383"/>
      <c r="DDH155" s="383"/>
      <c r="DDI155" s="383"/>
      <c r="DDJ155" s="383"/>
      <c r="DDK155" s="383"/>
      <c r="DDL155" s="383"/>
      <c r="DDM155" s="383"/>
      <c r="DDN155" s="383"/>
      <c r="DDO155" s="383"/>
      <c r="DDP155" s="383"/>
      <c r="DDQ155" s="383"/>
      <c r="DDR155" s="383"/>
      <c r="DDS155" s="383"/>
      <c r="DDT155" s="383"/>
      <c r="DDU155" s="383"/>
      <c r="DDV155" s="383"/>
      <c r="DDW155" s="383"/>
      <c r="DDX155" s="383"/>
      <c r="DDY155" s="383"/>
      <c r="DDZ155" s="383"/>
      <c r="DEA155" s="383"/>
      <c r="DEB155" s="383"/>
      <c r="DEC155" s="383"/>
      <c r="DED155" s="383"/>
      <c r="DEE155" s="383"/>
      <c r="DEF155" s="383"/>
      <c r="DEG155" s="383"/>
      <c r="DEH155" s="383"/>
      <c r="DEI155" s="383"/>
      <c r="DEJ155" s="383"/>
      <c r="DEK155" s="383"/>
      <c r="DEL155" s="383"/>
      <c r="DEM155" s="383"/>
      <c r="DEN155" s="383"/>
      <c r="DEO155" s="383"/>
      <c r="DEP155" s="383"/>
      <c r="DEQ155" s="383"/>
      <c r="DER155" s="383"/>
      <c r="DES155" s="383"/>
      <c r="DET155" s="383"/>
      <c r="DEU155" s="383"/>
      <c r="DEV155" s="383"/>
      <c r="DEW155" s="383"/>
      <c r="DEX155" s="383"/>
      <c r="DEY155" s="383"/>
      <c r="DEZ155" s="383"/>
      <c r="DFA155" s="383"/>
      <c r="DFB155" s="383"/>
      <c r="DFC155" s="383"/>
      <c r="DFD155" s="383"/>
      <c r="DFE155" s="383"/>
      <c r="DFF155" s="383"/>
      <c r="DFG155" s="383"/>
      <c r="DFH155" s="383"/>
      <c r="DFI155" s="383"/>
      <c r="DFJ155" s="383"/>
      <c r="DFK155" s="383"/>
      <c r="DFL155" s="383"/>
      <c r="DFM155" s="383"/>
      <c r="DFN155" s="383"/>
      <c r="DFO155" s="383"/>
      <c r="DFP155" s="383"/>
      <c r="DFQ155" s="383"/>
      <c r="DFR155" s="383"/>
      <c r="DFS155" s="383"/>
      <c r="DFT155" s="383"/>
      <c r="DFU155" s="383"/>
      <c r="DFV155" s="383"/>
      <c r="DFW155" s="383"/>
      <c r="DFX155" s="383"/>
      <c r="DFY155" s="383"/>
      <c r="DFZ155" s="383"/>
      <c r="DGA155" s="383"/>
      <c r="DGB155" s="383"/>
      <c r="DGC155" s="383"/>
      <c r="DGD155" s="383"/>
      <c r="DGE155" s="383"/>
      <c r="DGF155" s="383"/>
      <c r="DGG155" s="383"/>
      <c r="DGH155" s="383"/>
      <c r="DGI155" s="383"/>
      <c r="DGJ155" s="383"/>
      <c r="DGK155" s="383"/>
      <c r="DGL155" s="383"/>
      <c r="DGM155" s="383"/>
      <c r="DGN155" s="383"/>
      <c r="DGO155" s="383"/>
      <c r="DGP155" s="383"/>
      <c r="DGQ155" s="383"/>
      <c r="DGR155" s="383"/>
      <c r="DGS155" s="383"/>
      <c r="DGT155" s="383"/>
      <c r="DGU155" s="383"/>
      <c r="DGV155" s="383"/>
      <c r="DGW155" s="383"/>
      <c r="DGX155" s="383"/>
      <c r="DGY155" s="383"/>
      <c r="DGZ155" s="383"/>
      <c r="DHA155" s="383"/>
      <c r="DHB155" s="383"/>
      <c r="DHC155" s="383"/>
      <c r="DHD155" s="383"/>
      <c r="DHE155" s="383"/>
      <c r="DHF155" s="383"/>
      <c r="DHG155" s="383"/>
      <c r="DHH155" s="383"/>
      <c r="DHI155" s="383"/>
      <c r="DHJ155" s="383"/>
      <c r="DHK155" s="383"/>
      <c r="DHL155" s="383"/>
      <c r="DHM155" s="383"/>
      <c r="DHN155" s="383"/>
      <c r="DHO155" s="383"/>
      <c r="DHP155" s="383"/>
      <c r="DHQ155" s="383"/>
      <c r="DHR155" s="383"/>
      <c r="DHS155" s="383"/>
      <c r="DHT155" s="383"/>
      <c r="DHU155" s="383"/>
      <c r="DHV155" s="383"/>
      <c r="DHW155" s="383"/>
      <c r="DHX155" s="383"/>
      <c r="DHY155" s="383"/>
      <c r="DHZ155" s="383"/>
      <c r="DIA155" s="383"/>
      <c r="DIB155" s="383"/>
      <c r="DIC155" s="383"/>
      <c r="DID155" s="383"/>
      <c r="DIE155" s="383"/>
      <c r="DIF155" s="383"/>
      <c r="DIG155" s="383"/>
      <c r="DIH155" s="383"/>
      <c r="DII155" s="383"/>
      <c r="DIJ155" s="383"/>
      <c r="DIK155" s="383"/>
      <c r="DIL155" s="383"/>
      <c r="DIM155" s="383"/>
      <c r="DIN155" s="383"/>
      <c r="DIO155" s="383"/>
      <c r="DIP155" s="383"/>
      <c r="DIQ155" s="383"/>
      <c r="DIR155" s="383"/>
      <c r="DIS155" s="383"/>
      <c r="DIT155" s="383"/>
      <c r="DIU155" s="383"/>
      <c r="DIV155" s="383"/>
      <c r="DIW155" s="383"/>
      <c r="DIX155" s="383"/>
      <c r="DIY155" s="383"/>
      <c r="DIZ155" s="383"/>
      <c r="DJA155" s="383"/>
      <c r="DJB155" s="383"/>
      <c r="DJC155" s="383"/>
      <c r="DJD155" s="383"/>
      <c r="DJE155" s="383"/>
      <c r="DJF155" s="383"/>
      <c r="DJG155" s="383"/>
      <c r="DJH155" s="383"/>
      <c r="DJI155" s="383"/>
      <c r="DJJ155" s="383"/>
      <c r="DJK155" s="383"/>
      <c r="DJL155" s="383"/>
      <c r="DJM155" s="383"/>
      <c r="DJN155" s="383"/>
      <c r="DJO155" s="383"/>
      <c r="DJP155" s="383"/>
      <c r="DJQ155" s="383"/>
      <c r="DJR155" s="383"/>
      <c r="DJS155" s="383"/>
      <c r="DJT155" s="383"/>
      <c r="DJU155" s="383"/>
      <c r="DJV155" s="383"/>
      <c r="DJW155" s="383"/>
      <c r="DJX155" s="383"/>
      <c r="DJY155" s="383"/>
      <c r="DJZ155" s="383"/>
      <c r="DKA155" s="383"/>
      <c r="DKB155" s="383"/>
      <c r="DKC155" s="383"/>
      <c r="DKD155" s="383"/>
      <c r="DKE155" s="383"/>
      <c r="DKF155" s="383"/>
      <c r="DKG155" s="383"/>
      <c r="DKH155" s="383"/>
      <c r="DKI155" s="383"/>
      <c r="DKJ155" s="383"/>
      <c r="DKK155" s="383"/>
      <c r="DKL155" s="383"/>
      <c r="DKM155" s="383"/>
      <c r="DKN155" s="383"/>
      <c r="DKO155" s="383"/>
      <c r="DKP155" s="383"/>
      <c r="DKQ155" s="383"/>
      <c r="DKR155" s="383"/>
      <c r="DKS155" s="383"/>
      <c r="DKT155" s="383"/>
      <c r="DKU155" s="383"/>
      <c r="DKV155" s="383"/>
      <c r="DKW155" s="383"/>
      <c r="DKX155" s="383"/>
      <c r="DKY155" s="383"/>
      <c r="DKZ155" s="383"/>
      <c r="DLA155" s="383"/>
      <c r="DLB155" s="383"/>
      <c r="DLC155" s="383"/>
      <c r="DLD155" s="383"/>
      <c r="DLE155" s="383"/>
      <c r="DLF155" s="383"/>
      <c r="DLG155" s="383"/>
      <c r="DLH155" s="383"/>
      <c r="DLI155" s="383"/>
      <c r="DLJ155" s="383"/>
      <c r="DLK155" s="383"/>
      <c r="DLL155" s="383"/>
      <c r="DLM155" s="383"/>
      <c r="DLN155" s="383"/>
      <c r="DLO155" s="383"/>
      <c r="DLP155" s="383"/>
      <c r="DLQ155" s="383"/>
      <c r="DLR155" s="383"/>
      <c r="DLS155" s="383"/>
      <c r="DLT155" s="383"/>
      <c r="DLU155" s="383"/>
      <c r="DLV155" s="383"/>
      <c r="DLW155" s="383"/>
      <c r="DLX155" s="383"/>
      <c r="DLY155" s="383"/>
      <c r="DLZ155" s="383"/>
      <c r="DMA155" s="383"/>
      <c r="DMB155" s="383"/>
      <c r="DMC155" s="383"/>
      <c r="DMD155" s="383"/>
      <c r="DME155" s="383"/>
      <c r="DMF155" s="383"/>
      <c r="DMG155" s="383"/>
      <c r="DMH155" s="383"/>
      <c r="DMI155" s="383"/>
      <c r="DMJ155" s="383"/>
      <c r="DMK155" s="383"/>
      <c r="DML155" s="383"/>
      <c r="DMM155" s="383"/>
      <c r="DMN155" s="383"/>
      <c r="DMO155" s="383"/>
      <c r="DMP155" s="383"/>
      <c r="DMQ155" s="383"/>
      <c r="DMR155" s="383"/>
      <c r="DMS155" s="383"/>
      <c r="DMT155" s="383"/>
      <c r="DMU155" s="383"/>
      <c r="DMV155" s="383"/>
      <c r="DMW155" s="383"/>
      <c r="DMX155" s="383"/>
      <c r="DMY155" s="383"/>
      <c r="DMZ155" s="383"/>
      <c r="DNA155" s="383"/>
      <c r="DNB155" s="383"/>
      <c r="DNC155" s="383"/>
      <c r="DND155" s="383"/>
      <c r="DNE155" s="383"/>
      <c r="DNF155" s="383"/>
      <c r="DNG155" s="383"/>
      <c r="DNH155" s="383"/>
      <c r="DNI155" s="383"/>
      <c r="DNJ155" s="383"/>
      <c r="DNK155" s="383"/>
      <c r="DNL155" s="383"/>
      <c r="DNM155" s="383"/>
      <c r="DNN155" s="383"/>
      <c r="DNO155" s="383"/>
      <c r="DNP155" s="383"/>
      <c r="DNQ155" s="383"/>
      <c r="DNR155" s="383"/>
      <c r="DNS155" s="383"/>
      <c r="DNT155" s="383"/>
      <c r="DNU155" s="383"/>
      <c r="DNV155" s="383"/>
      <c r="DNW155" s="383"/>
      <c r="DNX155" s="383"/>
      <c r="DNY155" s="383"/>
      <c r="DNZ155" s="383"/>
      <c r="DOA155" s="383"/>
      <c r="DOB155" s="383"/>
      <c r="DOC155" s="383"/>
      <c r="DOD155" s="383"/>
      <c r="DOE155" s="383"/>
      <c r="DOF155" s="383"/>
      <c r="DOG155" s="383"/>
      <c r="DOH155" s="383"/>
      <c r="DOI155" s="383"/>
      <c r="DOJ155" s="383"/>
      <c r="DOK155" s="383"/>
      <c r="DOL155" s="383"/>
      <c r="DOM155" s="383"/>
      <c r="DON155" s="383"/>
      <c r="DOO155" s="383"/>
      <c r="DOP155" s="383"/>
      <c r="DOQ155" s="383"/>
      <c r="DOR155" s="383"/>
      <c r="DOS155" s="383"/>
      <c r="DOT155" s="383"/>
      <c r="DOU155" s="383"/>
      <c r="DOV155" s="383"/>
      <c r="DOW155" s="383"/>
      <c r="DOX155" s="383"/>
      <c r="DOY155" s="383"/>
      <c r="DOZ155" s="383"/>
      <c r="DPA155" s="383"/>
      <c r="DPB155" s="383"/>
      <c r="DPC155" s="383"/>
      <c r="DPD155" s="383"/>
      <c r="DPE155" s="383"/>
      <c r="DPF155" s="383"/>
      <c r="DPG155" s="383"/>
      <c r="DPH155" s="383"/>
      <c r="DPI155" s="383"/>
      <c r="DPJ155" s="383"/>
      <c r="DPK155" s="383"/>
      <c r="DPL155" s="383"/>
      <c r="DPM155" s="383"/>
      <c r="DPN155" s="383"/>
      <c r="DPO155" s="383"/>
      <c r="DPP155" s="383"/>
      <c r="DPQ155" s="383"/>
      <c r="DPR155" s="383"/>
      <c r="DPS155" s="383"/>
      <c r="DPT155" s="383"/>
      <c r="DPU155" s="383"/>
      <c r="DPV155" s="383"/>
      <c r="DPW155" s="383"/>
      <c r="DPX155" s="383"/>
      <c r="DPY155" s="383"/>
      <c r="DPZ155" s="383"/>
      <c r="DQA155" s="383"/>
      <c r="DQB155" s="383"/>
      <c r="DQC155" s="383"/>
      <c r="DQD155" s="383"/>
      <c r="DQE155" s="383"/>
      <c r="DQF155" s="383"/>
      <c r="DQG155" s="383"/>
      <c r="DQH155" s="383"/>
      <c r="DQI155" s="383"/>
      <c r="DQJ155" s="383"/>
      <c r="DQK155" s="383"/>
      <c r="DQL155" s="383"/>
      <c r="DQM155" s="383"/>
      <c r="DQN155" s="383"/>
      <c r="DQO155" s="383"/>
      <c r="DQP155" s="383"/>
      <c r="DQQ155" s="383"/>
      <c r="DQR155" s="383"/>
      <c r="DQS155" s="383"/>
      <c r="DQT155" s="383"/>
      <c r="DQU155" s="383"/>
      <c r="DQV155" s="383"/>
      <c r="DQW155" s="383"/>
      <c r="DQX155" s="383"/>
      <c r="DQY155" s="383"/>
      <c r="DQZ155" s="383"/>
      <c r="DRA155" s="383"/>
      <c r="DRB155" s="383"/>
      <c r="DRC155" s="383"/>
      <c r="DRD155" s="383"/>
      <c r="DRE155" s="383"/>
      <c r="DRF155" s="383"/>
      <c r="DRG155" s="383"/>
      <c r="DRH155" s="383"/>
      <c r="DRI155" s="383"/>
      <c r="DRJ155" s="383"/>
      <c r="DRK155" s="383"/>
      <c r="DRL155" s="383"/>
      <c r="DRM155" s="383"/>
      <c r="DRN155" s="383"/>
      <c r="DRO155" s="383"/>
      <c r="DRP155" s="383"/>
      <c r="DRQ155" s="383"/>
      <c r="DRR155" s="383"/>
      <c r="DRS155" s="383"/>
      <c r="DRT155" s="383"/>
      <c r="DRU155" s="383"/>
      <c r="DRV155" s="383"/>
      <c r="DRW155" s="383"/>
      <c r="DRX155" s="383"/>
      <c r="DRY155" s="383"/>
      <c r="DRZ155" s="383"/>
      <c r="DSA155" s="383"/>
      <c r="DSB155" s="383"/>
      <c r="DSC155" s="383"/>
      <c r="DSD155" s="383"/>
      <c r="DSE155" s="383"/>
      <c r="DSF155" s="383"/>
      <c r="DSG155" s="383"/>
      <c r="DSH155" s="383"/>
      <c r="DSI155" s="383"/>
      <c r="DSJ155" s="383"/>
      <c r="DSK155" s="383"/>
      <c r="DSL155" s="383"/>
      <c r="DSM155" s="383"/>
      <c r="DSN155" s="383"/>
      <c r="DSO155" s="383"/>
      <c r="DSP155" s="383"/>
      <c r="DSQ155" s="383"/>
      <c r="DSR155" s="383"/>
      <c r="DSS155" s="383"/>
      <c r="DST155" s="383"/>
      <c r="DSU155" s="383"/>
      <c r="DSV155" s="383"/>
      <c r="DSW155" s="383"/>
      <c r="DSX155" s="383"/>
      <c r="DSY155" s="383"/>
      <c r="DSZ155" s="383"/>
      <c r="DTA155" s="383"/>
      <c r="DTB155" s="383"/>
      <c r="DTC155" s="383"/>
      <c r="DTD155" s="383"/>
      <c r="DTE155" s="383"/>
      <c r="DTF155" s="383"/>
      <c r="DTG155" s="383"/>
      <c r="DTH155" s="383"/>
      <c r="DTI155" s="383"/>
      <c r="DTJ155" s="383"/>
      <c r="DTK155" s="383"/>
      <c r="DTL155" s="383"/>
      <c r="DTM155" s="383"/>
      <c r="DTN155" s="383"/>
      <c r="DTO155" s="383"/>
      <c r="DTP155" s="383"/>
      <c r="DTQ155" s="383"/>
      <c r="DTR155" s="383"/>
      <c r="DTS155" s="383"/>
      <c r="DTT155" s="383"/>
      <c r="DTU155" s="383"/>
      <c r="DTV155" s="383"/>
      <c r="DTW155" s="383"/>
      <c r="DTX155" s="383"/>
      <c r="DTY155" s="383"/>
      <c r="DTZ155" s="383"/>
      <c r="DUA155" s="383"/>
      <c r="DUB155" s="383"/>
      <c r="DUC155" s="383"/>
      <c r="DUD155" s="383"/>
      <c r="DUE155" s="383"/>
      <c r="DUF155" s="383"/>
      <c r="DUG155" s="383"/>
      <c r="DUH155" s="383"/>
      <c r="DUI155" s="383"/>
      <c r="DUJ155" s="383"/>
      <c r="DUK155" s="383"/>
      <c r="DUL155" s="383"/>
      <c r="DUM155" s="383"/>
      <c r="DUN155" s="383"/>
      <c r="DUO155" s="383"/>
      <c r="DUP155" s="383"/>
      <c r="DUQ155" s="383"/>
      <c r="DUR155" s="383"/>
      <c r="DUS155" s="383"/>
      <c r="DUT155" s="383"/>
      <c r="DUU155" s="383"/>
      <c r="DUV155" s="383"/>
      <c r="DUW155" s="383"/>
      <c r="DUX155" s="383"/>
      <c r="DUY155" s="383"/>
      <c r="DUZ155" s="383"/>
      <c r="DVA155" s="383"/>
      <c r="DVB155" s="383"/>
      <c r="DVC155" s="383"/>
      <c r="DVD155" s="383"/>
      <c r="DVE155" s="383"/>
      <c r="DVF155" s="383"/>
      <c r="DVG155" s="383"/>
      <c r="DVH155" s="383"/>
      <c r="DVI155" s="383"/>
      <c r="DVJ155" s="383"/>
      <c r="DVK155" s="383"/>
      <c r="DVL155" s="383"/>
      <c r="DVM155" s="383"/>
      <c r="DVN155" s="383"/>
      <c r="DVO155" s="383"/>
      <c r="DVP155" s="383"/>
      <c r="DVQ155" s="383"/>
      <c r="DVR155" s="383"/>
      <c r="DVS155" s="383"/>
      <c r="DVT155" s="383"/>
      <c r="DVU155" s="383"/>
      <c r="DVV155" s="383"/>
      <c r="DVW155" s="383"/>
      <c r="DVX155" s="383"/>
      <c r="DVY155" s="383"/>
      <c r="DVZ155" s="383"/>
      <c r="DWA155" s="383"/>
      <c r="DWB155" s="383"/>
      <c r="DWC155" s="383"/>
      <c r="DWD155" s="383"/>
      <c r="DWE155" s="383"/>
      <c r="DWF155" s="383"/>
      <c r="DWG155" s="383"/>
      <c r="DWH155" s="383"/>
      <c r="DWI155" s="383"/>
      <c r="DWJ155" s="383"/>
      <c r="DWK155" s="383"/>
      <c r="DWL155" s="383"/>
      <c r="DWM155" s="383"/>
      <c r="DWN155" s="383"/>
      <c r="DWO155" s="383"/>
      <c r="DWP155" s="383"/>
      <c r="DWQ155" s="383"/>
      <c r="DWR155" s="383"/>
      <c r="DWS155" s="383"/>
      <c r="DWT155" s="383"/>
      <c r="DWU155" s="383"/>
      <c r="DWV155" s="383"/>
      <c r="DWW155" s="383"/>
      <c r="DWX155" s="383"/>
      <c r="DWY155" s="383"/>
      <c r="DWZ155" s="383"/>
      <c r="DXA155" s="383"/>
      <c r="DXB155" s="383"/>
      <c r="DXC155" s="383"/>
      <c r="DXD155" s="383"/>
      <c r="DXE155" s="383"/>
      <c r="DXF155" s="383"/>
      <c r="DXG155" s="383"/>
      <c r="DXH155" s="383"/>
      <c r="DXI155" s="383"/>
      <c r="DXJ155" s="383"/>
      <c r="DXK155" s="383"/>
      <c r="DXL155" s="383"/>
      <c r="DXM155" s="383"/>
      <c r="DXN155" s="383"/>
      <c r="DXO155" s="383"/>
      <c r="DXP155" s="383"/>
      <c r="DXQ155" s="383"/>
      <c r="DXR155" s="383"/>
      <c r="DXS155" s="383"/>
      <c r="DXT155" s="383"/>
      <c r="DXU155" s="383"/>
      <c r="DXV155" s="383"/>
      <c r="DXW155" s="383"/>
      <c r="DXX155" s="383"/>
      <c r="DXY155" s="383"/>
      <c r="DXZ155" s="383"/>
      <c r="DYA155" s="383"/>
      <c r="DYB155" s="383"/>
      <c r="DYC155" s="383"/>
      <c r="DYD155" s="383"/>
      <c r="DYE155" s="383"/>
      <c r="DYF155" s="383"/>
      <c r="DYG155" s="383"/>
      <c r="DYH155" s="383"/>
      <c r="DYI155" s="383"/>
      <c r="DYJ155" s="383"/>
      <c r="DYK155" s="383"/>
      <c r="DYL155" s="383"/>
      <c r="DYM155" s="383"/>
      <c r="DYN155" s="383"/>
      <c r="DYO155" s="383"/>
      <c r="DYP155" s="383"/>
      <c r="DYQ155" s="383"/>
      <c r="DYR155" s="383"/>
      <c r="DYS155" s="383"/>
      <c r="DYT155" s="383"/>
      <c r="DYU155" s="383"/>
      <c r="DYV155" s="383"/>
      <c r="DYW155" s="383"/>
      <c r="DYX155" s="383"/>
      <c r="DYY155" s="383"/>
      <c r="DYZ155" s="383"/>
      <c r="DZA155" s="383"/>
      <c r="DZB155" s="383"/>
      <c r="DZC155" s="383"/>
      <c r="DZD155" s="383"/>
      <c r="DZE155" s="383"/>
      <c r="DZF155" s="383"/>
      <c r="DZG155" s="383"/>
      <c r="DZH155" s="383"/>
      <c r="DZI155" s="383"/>
      <c r="DZJ155" s="383"/>
      <c r="DZK155" s="383"/>
      <c r="DZL155" s="383"/>
      <c r="DZM155" s="383"/>
      <c r="DZN155" s="383"/>
      <c r="DZO155" s="383"/>
      <c r="DZP155" s="383"/>
      <c r="DZQ155" s="383"/>
      <c r="DZR155" s="383"/>
      <c r="DZS155" s="383"/>
      <c r="DZT155" s="383"/>
      <c r="DZU155" s="383"/>
      <c r="DZV155" s="383"/>
      <c r="DZW155" s="383"/>
      <c r="DZX155" s="383"/>
      <c r="DZY155" s="383"/>
      <c r="DZZ155" s="383"/>
      <c r="EAA155" s="383"/>
      <c r="EAB155" s="383"/>
      <c r="EAC155" s="383"/>
      <c r="EAD155" s="383"/>
      <c r="EAE155" s="383"/>
      <c r="EAF155" s="383"/>
      <c r="EAG155" s="383"/>
      <c r="EAH155" s="383"/>
      <c r="EAI155" s="383"/>
      <c r="EAJ155" s="383"/>
      <c r="EAK155" s="383"/>
      <c r="EAL155" s="383"/>
      <c r="EAM155" s="383"/>
      <c r="EAN155" s="383"/>
      <c r="EAO155" s="383"/>
      <c r="EAP155" s="383"/>
      <c r="EAQ155" s="383"/>
      <c r="EAR155" s="383"/>
      <c r="EAS155" s="383"/>
      <c r="EAT155" s="383"/>
      <c r="EAU155" s="383"/>
      <c r="EAV155" s="383"/>
      <c r="EAW155" s="383"/>
      <c r="EAX155" s="383"/>
      <c r="EAY155" s="383"/>
      <c r="EAZ155" s="383"/>
      <c r="EBA155" s="383"/>
      <c r="EBB155" s="383"/>
      <c r="EBC155" s="383"/>
      <c r="EBD155" s="383"/>
      <c r="EBE155" s="383"/>
      <c r="EBF155" s="383"/>
      <c r="EBG155" s="383"/>
      <c r="EBH155" s="383"/>
      <c r="EBI155" s="383"/>
      <c r="EBJ155" s="383"/>
      <c r="EBK155" s="383"/>
      <c r="EBL155" s="383"/>
      <c r="EBM155" s="383"/>
      <c r="EBN155" s="383"/>
      <c r="EBO155" s="383"/>
      <c r="EBP155" s="383"/>
      <c r="EBQ155" s="383"/>
      <c r="EBR155" s="383"/>
      <c r="EBS155" s="383"/>
      <c r="EBT155" s="383"/>
      <c r="EBU155" s="383"/>
      <c r="EBV155" s="383"/>
      <c r="EBW155" s="383"/>
      <c r="EBX155" s="383"/>
      <c r="EBY155" s="383"/>
      <c r="EBZ155" s="383"/>
      <c r="ECA155" s="383"/>
      <c r="ECB155" s="383"/>
      <c r="ECC155" s="383"/>
      <c r="ECD155" s="383"/>
      <c r="ECE155" s="383"/>
      <c r="ECF155" s="383"/>
      <c r="ECG155" s="383"/>
      <c r="ECH155" s="383"/>
      <c r="ECI155" s="383"/>
      <c r="ECJ155" s="383"/>
      <c r="ECK155" s="383"/>
      <c r="ECL155" s="383"/>
      <c r="ECM155" s="383"/>
      <c r="ECN155" s="383"/>
      <c r="ECO155" s="383"/>
      <c r="ECP155" s="383"/>
      <c r="ECQ155" s="383"/>
      <c r="ECR155" s="383"/>
      <c r="ECS155" s="383"/>
      <c r="ECT155" s="383"/>
      <c r="ECU155" s="383"/>
      <c r="ECV155" s="383"/>
      <c r="ECW155" s="383"/>
      <c r="ECX155" s="383"/>
      <c r="ECY155" s="383"/>
      <c r="ECZ155" s="383"/>
      <c r="EDA155" s="383"/>
      <c r="EDB155" s="383"/>
      <c r="EDC155" s="383"/>
      <c r="EDD155" s="383"/>
      <c r="EDE155" s="383"/>
      <c r="EDF155" s="383"/>
      <c r="EDG155" s="383"/>
      <c r="EDH155" s="383"/>
      <c r="EDI155" s="383"/>
      <c r="EDJ155" s="383"/>
      <c r="EDK155" s="383"/>
      <c r="EDL155" s="383"/>
      <c r="EDM155" s="383"/>
      <c r="EDN155" s="383"/>
      <c r="EDO155" s="383"/>
      <c r="EDP155" s="383"/>
      <c r="EDQ155" s="383"/>
      <c r="EDR155" s="383"/>
      <c r="EDS155" s="383"/>
      <c r="EDT155" s="383"/>
      <c r="EDU155" s="383"/>
      <c r="EDV155" s="383"/>
      <c r="EDW155" s="383"/>
      <c r="EDX155" s="383"/>
      <c r="EDY155" s="383"/>
      <c r="EDZ155" s="383"/>
      <c r="EEA155" s="383"/>
      <c r="EEB155" s="383"/>
      <c r="EEC155" s="383"/>
      <c r="EED155" s="383"/>
      <c r="EEE155" s="383"/>
      <c r="EEF155" s="383"/>
      <c r="EEG155" s="383"/>
      <c r="EEH155" s="383"/>
      <c r="EEI155" s="383"/>
      <c r="EEJ155" s="383"/>
      <c r="EEK155" s="383"/>
      <c r="EEL155" s="383"/>
      <c r="EEM155" s="383"/>
      <c r="EEN155" s="383"/>
      <c r="EEO155" s="383"/>
      <c r="EEP155" s="383"/>
      <c r="EEQ155" s="383"/>
      <c r="EER155" s="383"/>
      <c r="EES155" s="383"/>
      <c r="EET155" s="383"/>
      <c r="EEU155" s="383"/>
      <c r="EEV155" s="383"/>
      <c r="EEW155" s="383"/>
      <c r="EEX155" s="383"/>
      <c r="EEY155" s="383"/>
      <c r="EEZ155" s="383"/>
      <c r="EFA155" s="383"/>
      <c r="EFB155" s="383"/>
      <c r="EFC155" s="383"/>
      <c r="EFD155" s="383"/>
      <c r="EFE155" s="383"/>
      <c r="EFF155" s="383"/>
      <c r="EFG155" s="383"/>
      <c r="EFH155" s="383"/>
      <c r="EFI155" s="383"/>
      <c r="EFJ155" s="383"/>
      <c r="EFK155" s="383"/>
      <c r="EFL155" s="383"/>
      <c r="EFM155" s="383"/>
      <c r="EFN155" s="383"/>
      <c r="EFO155" s="383"/>
      <c r="EFP155" s="383"/>
      <c r="EFQ155" s="383"/>
      <c r="EFR155" s="383"/>
      <c r="EFS155" s="383"/>
      <c r="EFT155" s="383"/>
      <c r="EFU155" s="383"/>
      <c r="EFV155" s="383"/>
      <c r="EFW155" s="383"/>
      <c r="EFX155" s="383"/>
      <c r="EFY155" s="383"/>
      <c r="EFZ155" s="383"/>
      <c r="EGA155" s="383"/>
      <c r="EGB155" s="383"/>
      <c r="EGC155" s="383"/>
      <c r="EGD155" s="383"/>
      <c r="EGE155" s="383"/>
      <c r="EGF155" s="383"/>
      <c r="EGG155" s="383"/>
      <c r="EGH155" s="383"/>
      <c r="EGI155" s="383"/>
      <c r="EGJ155" s="383"/>
      <c r="EGK155" s="383"/>
      <c r="EGL155" s="383"/>
      <c r="EGM155" s="383"/>
      <c r="EGN155" s="383"/>
      <c r="EGO155" s="383"/>
      <c r="EGP155" s="383"/>
      <c r="EGQ155" s="383"/>
      <c r="EGR155" s="383"/>
      <c r="EGS155" s="383"/>
      <c r="EGT155" s="383"/>
      <c r="EGU155" s="383"/>
      <c r="EGV155" s="383"/>
      <c r="EGW155" s="383"/>
      <c r="EGX155" s="383"/>
      <c r="EGY155" s="383"/>
      <c r="EGZ155" s="383"/>
      <c r="EHA155" s="383"/>
      <c r="EHB155" s="383"/>
      <c r="EHC155" s="383"/>
      <c r="EHD155" s="383"/>
      <c r="EHE155" s="383"/>
      <c r="EHF155" s="383"/>
      <c r="EHG155" s="383"/>
      <c r="EHH155" s="383"/>
      <c r="EHI155" s="383"/>
      <c r="EHJ155" s="383"/>
      <c r="EHK155" s="383"/>
      <c r="EHL155" s="383"/>
      <c r="EHM155" s="383"/>
      <c r="EHN155" s="383"/>
      <c r="EHO155" s="383"/>
      <c r="EHP155" s="383"/>
      <c r="EHQ155" s="383"/>
      <c r="EHR155" s="383"/>
      <c r="EHS155" s="383"/>
      <c r="EHT155" s="383"/>
      <c r="EHU155" s="383"/>
      <c r="EHV155" s="383"/>
      <c r="EHW155" s="383"/>
      <c r="EHX155" s="383"/>
      <c r="EHY155" s="383"/>
      <c r="EHZ155" s="383"/>
      <c r="EIA155" s="383"/>
      <c r="EIB155" s="383"/>
      <c r="EIC155" s="383"/>
      <c r="EID155" s="383"/>
      <c r="EIE155" s="383"/>
      <c r="EIF155" s="383"/>
      <c r="EIG155" s="383"/>
      <c r="EIH155" s="383"/>
      <c r="EII155" s="383"/>
      <c r="EIJ155" s="383"/>
      <c r="EIK155" s="383"/>
      <c r="EIL155" s="383"/>
      <c r="EIM155" s="383"/>
      <c r="EIN155" s="383"/>
      <c r="EIO155" s="383"/>
      <c r="EIP155" s="383"/>
      <c r="EIQ155" s="383"/>
      <c r="EIR155" s="383"/>
      <c r="EIS155" s="383"/>
      <c r="EIT155" s="383"/>
      <c r="EIU155" s="383"/>
      <c r="EIV155" s="383"/>
      <c r="EIW155" s="383"/>
      <c r="EIX155" s="383"/>
      <c r="EIY155" s="383"/>
      <c r="EIZ155" s="383"/>
      <c r="EJA155" s="383"/>
      <c r="EJB155" s="383"/>
      <c r="EJC155" s="383"/>
      <c r="EJD155" s="383"/>
      <c r="EJE155" s="383"/>
      <c r="EJF155" s="383"/>
      <c r="EJG155" s="383"/>
      <c r="EJH155" s="383"/>
      <c r="EJI155" s="383"/>
      <c r="EJJ155" s="383"/>
      <c r="EJK155" s="383"/>
      <c r="EJL155" s="383"/>
      <c r="EJM155" s="383"/>
      <c r="EJN155" s="383"/>
      <c r="EJO155" s="383"/>
      <c r="EJP155" s="383"/>
      <c r="EJQ155" s="383"/>
      <c r="EJR155" s="383"/>
      <c r="EJS155" s="383"/>
      <c r="EJT155" s="383"/>
      <c r="EJU155" s="383"/>
      <c r="EJV155" s="383"/>
      <c r="EJW155" s="383"/>
      <c r="EJX155" s="383"/>
      <c r="EJY155" s="383"/>
      <c r="EJZ155" s="383"/>
      <c r="EKA155" s="383"/>
      <c r="EKB155" s="383"/>
      <c r="EKC155" s="383"/>
      <c r="EKD155" s="383"/>
      <c r="EKE155" s="383"/>
      <c r="EKF155" s="383"/>
      <c r="EKG155" s="383"/>
      <c r="EKH155" s="383"/>
      <c r="EKI155" s="383"/>
      <c r="EKJ155" s="383"/>
      <c r="EKK155" s="383"/>
      <c r="EKL155" s="383"/>
      <c r="EKM155" s="383"/>
      <c r="EKN155" s="383"/>
      <c r="EKO155" s="383"/>
      <c r="EKP155" s="383"/>
      <c r="EKQ155" s="383"/>
      <c r="EKR155" s="383"/>
      <c r="EKS155" s="383"/>
      <c r="EKT155" s="383"/>
      <c r="EKU155" s="383"/>
      <c r="EKV155" s="383"/>
      <c r="EKW155" s="383"/>
      <c r="EKX155" s="383"/>
      <c r="EKY155" s="383"/>
      <c r="EKZ155" s="383"/>
      <c r="ELA155" s="383"/>
      <c r="ELB155" s="383"/>
      <c r="ELC155" s="383"/>
      <c r="ELD155" s="383"/>
      <c r="ELE155" s="383"/>
      <c r="ELF155" s="383"/>
      <c r="ELG155" s="383"/>
      <c r="ELH155" s="383"/>
      <c r="ELI155" s="383"/>
      <c r="ELJ155" s="383"/>
      <c r="ELK155" s="383"/>
      <c r="ELL155" s="383"/>
      <c r="ELM155" s="383"/>
      <c r="ELN155" s="383"/>
      <c r="ELO155" s="383"/>
      <c r="ELP155" s="383"/>
      <c r="ELQ155" s="383"/>
      <c r="ELR155" s="383"/>
      <c r="ELS155" s="383"/>
      <c r="ELT155" s="383"/>
      <c r="ELU155" s="383"/>
      <c r="ELV155" s="383"/>
      <c r="ELW155" s="383"/>
      <c r="ELX155" s="383"/>
      <c r="ELY155" s="383"/>
      <c r="ELZ155" s="383"/>
      <c r="EMA155" s="383"/>
      <c r="EMB155" s="383"/>
      <c r="EMC155" s="383"/>
      <c r="EMD155" s="383"/>
      <c r="EME155" s="383"/>
      <c r="EMF155" s="383"/>
      <c r="EMG155" s="383"/>
      <c r="EMH155" s="383"/>
      <c r="EMI155" s="383"/>
      <c r="EMJ155" s="383"/>
      <c r="EMK155" s="383"/>
      <c r="EML155" s="383"/>
      <c r="EMM155" s="383"/>
      <c r="EMN155" s="383"/>
      <c r="EMO155" s="383"/>
      <c r="EMP155" s="383"/>
      <c r="EMQ155" s="383"/>
      <c r="EMR155" s="383"/>
      <c r="EMS155" s="383"/>
      <c r="EMT155" s="383"/>
      <c r="EMU155" s="383"/>
      <c r="EMV155" s="383"/>
      <c r="EMW155" s="383"/>
      <c r="EMX155" s="383"/>
      <c r="EMY155" s="383"/>
      <c r="EMZ155" s="383"/>
      <c r="ENA155" s="383"/>
      <c r="ENB155" s="383"/>
      <c r="ENC155" s="383"/>
      <c r="END155" s="383"/>
      <c r="ENE155" s="383"/>
      <c r="ENF155" s="383"/>
      <c r="ENG155" s="383"/>
      <c r="ENH155" s="383"/>
      <c r="ENI155" s="383"/>
      <c r="ENJ155" s="383"/>
      <c r="ENK155" s="383"/>
      <c r="ENL155" s="383"/>
      <c r="ENM155" s="383"/>
      <c r="ENN155" s="383"/>
      <c r="ENO155" s="383"/>
      <c r="ENP155" s="383"/>
      <c r="ENQ155" s="383"/>
      <c r="ENR155" s="383"/>
      <c r="ENS155" s="383"/>
      <c r="ENT155" s="383"/>
      <c r="ENU155" s="383"/>
      <c r="ENV155" s="383"/>
      <c r="ENW155" s="383"/>
      <c r="ENX155" s="383"/>
      <c r="ENY155" s="383"/>
      <c r="ENZ155" s="383"/>
      <c r="EOA155" s="383"/>
      <c r="EOB155" s="383"/>
      <c r="EOC155" s="383"/>
      <c r="EOD155" s="383"/>
      <c r="EOE155" s="383"/>
      <c r="EOF155" s="383"/>
      <c r="EOG155" s="383"/>
      <c r="EOH155" s="383"/>
      <c r="EOI155" s="383"/>
      <c r="EOJ155" s="383"/>
      <c r="EOK155" s="383"/>
      <c r="EOL155" s="383"/>
      <c r="EOM155" s="383"/>
      <c r="EON155" s="383"/>
      <c r="EOO155" s="383"/>
      <c r="EOP155" s="383"/>
      <c r="EOQ155" s="383"/>
      <c r="EOR155" s="383"/>
      <c r="EOS155" s="383"/>
      <c r="EOT155" s="383"/>
      <c r="EOU155" s="383"/>
      <c r="EOV155" s="383"/>
      <c r="EOW155" s="383"/>
      <c r="EOX155" s="383"/>
      <c r="EOY155" s="383"/>
      <c r="EOZ155" s="383"/>
      <c r="EPA155" s="383"/>
      <c r="EPB155" s="383"/>
      <c r="EPC155" s="383"/>
      <c r="EPD155" s="383"/>
      <c r="EPE155" s="383"/>
      <c r="EPF155" s="383"/>
      <c r="EPG155" s="383"/>
      <c r="EPH155" s="383"/>
      <c r="EPI155" s="383"/>
      <c r="EPJ155" s="383"/>
      <c r="EPK155" s="383"/>
      <c r="EPL155" s="383"/>
      <c r="EPM155" s="383"/>
      <c r="EPN155" s="383"/>
      <c r="EPO155" s="383"/>
      <c r="EPP155" s="383"/>
      <c r="EPQ155" s="383"/>
      <c r="EPR155" s="383"/>
      <c r="EPS155" s="383"/>
      <c r="EPT155" s="383"/>
      <c r="EPU155" s="383"/>
      <c r="EPV155" s="383"/>
      <c r="EPW155" s="383"/>
      <c r="EPX155" s="383"/>
      <c r="EPY155" s="383"/>
      <c r="EPZ155" s="383"/>
      <c r="EQA155" s="383"/>
      <c r="EQB155" s="383"/>
      <c r="EQC155" s="383"/>
      <c r="EQD155" s="383"/>
      <c r="EQE155" s="383"/>
      <c r="EQF155" s="383"/>
      <c r="EQG155" s="383"/>
      <c r="EQH155" s="383"/>
      <c r="EQI155" s="383"/>
      <c r="EQJ155" s="383"/>
      <c r="EQK155" s="383"/>
      <c r="EQL155" s="383"/>
      <c r="EQM155" s="383"/>
      <c r="EQN155" s="383"/>
      <c r="EQO155" s="383"/>
      <c r="EQP155" s="383"/>
      <c r="EQQ155" s="383"/>
      <c r="EQR155" s="383"/>
      <c r="EQS155" s="383"/>
      <c r="EQT155" s="383"/>
      <c r="EQU155" s="383"/>
      <c r="EQV155" s="383"/>
      <c r="EQW155" s="383"/>
      <c r="EQX155" s="383"/>
      <c r="EQY155" s="383"/>
      <c r="EQZ155" s="383"/>
      <c r="ERA155" s="383"/>
      <c r="ERB155" s="383"/>
      <c r="ERC155" s="383"/>
      <c r="ERD155" s="383"/>
      <c r="ERE155" s="383"/>
      <c r="ERF155" s="383"/>
      <c r="ERG155" s="383"/>
      <c r="ERH155" s="383"/>
      <c r="ERI155" s="383"/>
      <c r="ERJ155" s="383"/>
      <c r="ERK155" s="383"/>
      <c r="ERL155" s="383"/>
      <c r="ERM155" s="383"/>
      <c r="ERN155" s="383"/>
      <c r="ERO155" s="383"/>
      <c r="ERP155" s="383"/>
      <c r="ERQ155" s="383"/>
      <c r="ERR155" s="383"/>
      <c r="ERS155" s="383"/>
      <c r="ERT155" s="383"/>
      <c r="ERU155" s="383"/>
      <c r="ERV155" s="383"/>
      <c r="ERW155" s="383"/>
      <c r="ERX155" s="383"/>
      <c r="ERY155" s="383"/>
      <c r="ERZ155" s="383"/>
      <c r="ESA155" s="383"/>
      <c r="ESB155" s="383"/>
      <c r="ESC155" s="383"/>
      <c r="ESD155" s="383"/>
      <c r="ESE155" s="383"/>
      <c r="ESF155" s="383"/>
      <c r="ESG155" s="383"/>
      <c r="ESH155" s="383"/>
      <c r="ESI155" s="383"/>
      <c r="ESJ155" s="383"/>
      <c r="ESK155" s="383"/>
      <c r="ESL155" s="383"/>
      <c r="ESM155" s="383"/>
      <c r="ESN155" s="383"/>
      <c r="ESO155" s="383"/>
      <c r="ESP155" s="383"/>
      <c r="ESQ155" s="383"/>
      <c r="ESR155" s="383"/>
      <c r="ESS155" s="383"/>
      <c r="EST155" s="383"/>
      <c r="ESU155" s="383"/>
      <c r="ESV155" s="383"/>
      <c r="ESW155" s="383"/>
      <c r="ESX155" s="383"/>
      <c r="ESY155" s="383"/>
      <c r="ESZ155" s="383"/>
      <c r="ETA155" s="383"/>
      <c r="ETB155" s="383"/>
      <c r="ETC155" s="383"/>
      <c r="ETD155" s="383"/>
      <c r="ETE155" s="383"/>
      <c r="ETF155" s="383"/>
      <c r="ETG155" s="383"/>
      <c r="ETH155" s="383"/>
      <c r="ETI155" s="383"/>
      <c r="ETJ155" s="383"/>
      <c r="ETK155" s="383"/>
      <c r="ETL155" s="383"/>
      <c r="ETM155" s="383"/>
      <c r="ETN155" s="383"/>
      <c r="ETO155" s="383"/>
      <c r="ETP155" s="383"/>
      <c r="ETQ155" s="383"/>
      <c r="ETR155" s="383"/>
      <c r="ETS155" s="383"/>
      <c r="ETT155" s="383"/>
      <c r="ETU155" s="383"/>
      <c r="ETV155" s="383"/>
      <c r="ETW155" s="383"/>
      <c r="ETX155" s="383"/>
      <c r="ETY155" s="383"/>
      <c r="ETZ155" s="383"/>
      <c r="EUA155" s="383"/>
      <c r="EUB155" s="383"/>
      <c r="EUC155" s="383"/>
      <c r="EUD155" s="383"/>
      <c r="EUE155" s="383"/>
      <c r="EUF155" s="383"/>
      <c r="EUG155" s="383"/>
      <c r="EUH155" s="383"/>
      <c r="EUI155" s="383"/>
      <c r="EUJ155" s="383"/>
      <c r="EUK155" s="383"/>
      <c r="EUL155" s="383"/>
      <c r="EUM155" s="383"/>
      <c r="EUN155" s="383"/>
      <c r="EUO155" s="383"/>
      <c r="EUP155" s="383"/>
      <c r="EUQ155" s="383"/>
      <c r="EUR155" s="383"/>
      <c r="EUS155" s="383"/>
      <c r="EUT155" s="383"/>
      <c r="EUU155" s="383"/>
      <c r="EUV155" s="383"/>
      <c r="EUW155" s="383"/>
      <c r="EUX155" s="383"/>
      <c r="EUY155" s="383"/>
      <c r="EUZ155" s="383"/>
      <c r="EVA155" s="383"/>
      <c r="EVB155" s="383"/>
      <c r="EVC155" s="383"/>
      <c r="EVD155" s="383"/>
      <c r="EVE155" s="383"/>
      <c r="EVF155" s="383"/>
      <c r="EVG155" s="383"/>
      <c r="EVH155" s="383"/>
      <c r="EVI155" s="383"/>
      <c r="EVJ155" s="383"/>
      <c r="EVK155" s="383"/>
      <c r="EVL155" s="383"/>
      <c r="EVM155" s="383"/>
      <c r="EVN155" s="383"/>
      <c r="EVO155" s="383"/>
      <c r="EVP155" s="383"/>
      <c r="EVQ155" s="383"/>
      <c r="EVR155" s="383"/>
      <c r="EVS155" s="383"/>
      <c r="EVT155" s="383"/>
      <c r="EVU155" s="383"/>
      <c r="EVV155" s="383"/>
      <c r="EVW155" s="383"/>
      <c r="EVX155" s="383"/>
      <c r="EVY155" s="383"/>
      <c r="EVZ155" s="383"/>
      <c r="EWA155" s="383"/>
      <c r="EWB155" s="383"/>
      <c r="EWC155" s="383"/>
      <c r="EWD155" s="383"/>
      <c r="EWE155" s="383"/>
      <c r="EWF155" s="383"/>
      <c r="EWG155" s="383"/>
      <c r="EWH155" s="383"/>
      <c r="EWI155" s="383"/>
      <c r="EWJ155" s="383"/>
      <c r="EWK155" s="383"/>
      <c r="EWL155" s="383"/>
      <c r="EWM155" s="383"/>
      <c r="EWN155" s="383"/>
      <c r="EWO155" s="383"/>
      <c r="EWP155" s="383"/>
      <c r="EWQ155" s="383"/>
      <c r="EWR155" s="383"/>
      <c r="EWS155" s="383"/>
      <c r="EWT155" s="383"/>
      <c r="EWU155" s="383"/>
      <c r="EWV155" s="383"/>
      <c r="EWW155" s="383"/>
      <c r="EWX155" s="383"/>
      <c r="EWY155" s="383"/>
      <c r="EWZ155" s="383"/>
      <c r="EXA155" s="383"/>
      <c r="EXB155" s="383"/>
      <c r="EXC155" s="383"/>
      <c r="EXD155" s="383"/>
      <c r="EXE155" s="383"/>
      <c r="EXF155" s="383"/>
      <c r="EXG155" s="383"/>
      <c r="EXH155" s="383"/>
      <c r="EXI155" s="383"/>
      <c r="EXJ155" s="383"/>
      <c r="EXK155" s="383"/>
      <c r="EXL155" s="383"/>
      <c r="EXM155" s="383"/>
      <c r="EXN155" s="383"/>
      <c r="EXO155" s="383"/>
      <c r="EXP155" s="383"/>
      <c r="EXQ155" s="383"/>
      <c r="EXR155" s="383"/>
      <c r="EXS155" s="383"/>
      <c r="EXT155" s="383"/>
      <c r="EXU155" s="383"/>
      <c r="EXV155" s="383"/>
      <c r="EXW155" s="383"/>
      <c r="EXX155" s="383"/>
      <c r="EXY155" s="383"/>
      <c r="EXZ155" s="383"/>
      <c r="EYA155" s="383"/>
      <c r="EYB155" s="383"/>
      <c r="EYC155" s="383"/>
      <c r="EYD155" s="383"/>
      <c r="EYE155" s="383"/>
      <c r="EYF155" s="383"/>
      <c r="EYG155" s="383"/>
      <c r="EYH155" s="383"/>
      <c r="EYI155" s="383"/>
      <c r="EYJ155" s="383"/>
      <c r="EYK155" s="383"/>
      <c r="EYL155" s="383"/>
      <c r="EYM155" s="383"/>
      <c r="EYN155" s="383"/>
      <c r="EYO155" s="383"/>
      <c r="EYP155" s="383"/>
      <c r="EYQ155" s="383"/>
      <c r="EYR155" s="383"/>
      <c r="EYS155" s="383"/>
      <c r="EYT155" s="383"/>
      <c r="EYU155" s="383"/>
      <c r="EYV155" s="383"/>
      <c r="EYW155" s="383"/>
      <c r="EYX155" s="383"/>
      <c r="EYY155" s="383"/>
      <c r="EYZ155" s="383"/>
      <c r="EZA155" s="383"/>
      <c r="EZB155" s="383"/>
      <c r="EZC155" s="383"/>
      <c r="EZD155" s="383"/>
      <c r="EZE155" s="383"/>
      <c r="EZF155" s="383"/>
      <c r="EZG155" s="383"/>
      <c r="EZH155" s="383"/>
      <c r="EZI155" s="383"/>
      <c r="EZJ155" s="383"/>
      <c r="EZK155" s="383"/>
      <c r="EZL155" s="383"/>
      <c r="EZM155" s="383"/>
      <c r="EZN155" s="383"/>
      <c r="EZO155" s="383"/>
      <c r="EZP155" s="383"/>
      <c r="EZQ155" s="383"/>
      <c r="EZR155" s="383"/>
      <c r="EZS155" s="383"/>
      <c r="EZT155" s="383"/>
      <c r="EZU155" s="383"/>
      <c r="EZV155" s="383"/>
      <c r="EZW155" s="383"/>
      <c r="EZX155" s="383"/>
      <c r="EZY155" s="383"/>
      <c r="EZZ155" s="383"/>
      <c r="FAA155" s="383"/>
      <c r="FAB155" s="383"/>
      <c r="FAC155" s="383"/>
      <c r="FAD155" s="383"/>
      <c r="FAE155" s="383"/>
      <c r="FAF155" s="383"/>
      <c r="FAG155" s="383"/>
      <c r="FAH155" s="383"/>
      <c r="FAI155" s="383"/>
      <c r="FAJ155" s="383"/>
      <c r="FAK155" s="383"/>
      <c r="FAL155" s="383"/>
      <c r="FAM155" s="383"/>
      <c r="FAN155" s="383"/>
      <c r="FAO155" s="383"/>
      <c r="FAP155" s="383"/>
      <c r="FAQ155" s="383"/>
      <c r="FAR155" s="383"/>
      <c r="FAS155" s="383"/>
      <c r="FAT155" s="383"/>
      <c r="FAU155" s="383"/>
      <c r="FAV155" s="383"/>
      <c r="FAW155" s="383"/>
      <c r="FAX155" s="383"/>
      <c r="FAY155" s="383"/>
      <c r="FAZ155" s="383"/>
      <c r="FBA155" s="383"/>
      <c r="FBB155" s="383"/>
      <c r="FBC155" s="383"/>
      <c r="FBD155" s="383"/>
      <c r="FBE155" s="383"/>
      <c r="FBF155" s="383"/>
      <c r="FBG155" s="383"/>
      <c r="FBH155" s="383"/>
      <c r="FBI155" s="383"/>
      <c r="FBJ155" s="383"/>
      <c r="FBK155" s="383"/>
      <c r="FBL155" s="383"/>
      <c r="FBM155" s="383"/>
      <c r="FBN155" s="383"/>
      <c r="FBO155" s="383"/>
      <c r="FBP155" s="383"/>
      <c r="FBQ155" s="383"/>
      <c r="FBR155" s="383"/>
      <c r="FBS155" s="383"/>
      <c r="FBT155" s="383"/>
      <c r="FBU155" s="383"/>
      <c r="FBV155" s="383"/>
      <c r="FBW155" s="383"/>
      <c r="FBX155" s="383"/>
      <c r="FBY155" s="383"/>
      <c r="FBZ155" s="383"/>
      <c r="FCA155" s="383"/>
      <c r="FCB155" s="383"/>
      <c r="FCC155" s="383"/>
      <c r="FCD155" s="383"/>
      <c r="FCE155" s="383"/>
      <c r="FCF155" s="383"/>
      <c r="FCG155" s="383"/>
      <c r="FCH155" s="383"/>
      <c r="FCI155" s="383"/>
      <c r="FCJ155" s="383"/>
      <c r="FCK155" s="383"/>
      <c r="FCL155" s="383"/>
      <c r="FCM155" s="383"/>
      <c r="FCN155" s="383"/>
      <c r="FCO155" s="383"/>
      <c r="FCP155" s="383"/>
      <c r="FCQ155" s="383"/>
      <c r="FCR155" s="383"/>
      <c r="FCS155" s="383"/>
      <c r="FCT155" s="383"/>
      <c r="FCU155" s="383"/>
      <c r="FCV155" s="383"/>
      <c r="FCW155" s="383"/>
      <c r="FCX155" s="383"/>
      <c r="FCY155" s="383"/>
      <c r="FCZ155" s="383"/>
      <c r="FDA155" s="383"/>
      <c r="FDB155" s="383"/>
      <c r="FDC155" s="383"/>
      <c r="FDD155" s="383"/>
      <c r="FDE155" s="383"/>
      <c r="FDF155" s="383"/>
      <c r="FDG155" s="383"/>
      <c r="FDH155" s="383"/>
      <c r="FDI155" s="383"/>
      <c r="FDJ155" s="383"/>
      <c r="FDK155" s="383"/>
      <c r="FDL155" s="383"/>
      <c r="FDM155" s="383"/>
      <c r="FDN155" s="383"/>
      <c r="FDO155" s="383"/>
      <c r="FDP155" s="383"/>
      <c r="FDQ155" s="383"/>
      <c r="FDR155" s="383"/>
      <c r="FDS155" s="383"/>
      <c r="FDT155" s="383"/>
      <c r="FDU155" s="383"/>
      <c r="FDV155" s="383"/>
      <c r="FDW155" s="383"/>
      <c r="FDX155" s="383"/>
      <c r="FDY155" s="383"/>
      <c r="FDZ155" s="383"/>
      <c r="FEA155" s="383"/>
      <c r="FEB155" s="383"/>
      <c r="FEC155" s="383"/>
      <c r="FED155" s="383"/>
      <c r="FEE155" s="383"/>
      <c r="FEF155" s="383"/>
      <c r="FEG155" s="383"/>
      <c r="FEH155" s="383"/>
      <c r="FEI155" s="383"/>
      <c r="FEJ155" s="383"/>
      <c r="FEK155" s="383"/>
      <c r="FEL155" s="383"/>
      <c r="FEM155" s="383"/>
      <c r="FEN155" s="383"/>
      <c r="FEO155" s="383"/>
      <c r="FEP155" s="383"/>
      <c r="FEQ155" s="383"/>
      <c r="FER155" s="383"/>
      <c r="FES155" s="383"/>
      <c r="FET155" s="383"/>
      <c r="FEU155" s="383"/>
      <c r="FEV155" s="383"/>
      <c r="FEW155" s="383"/>
      <c r="FEX155" s="383"/>
      <c r="FEY155" s="383"/>
      <c r="FEZ155" s="383"/>
      <c r="FFA155" s="383"/>
      <c r="FFB155" s="383"/>
      <c r="FFC155" s="383"/>
      <c r="FFD155" s="383"/>
      <c r="FFE155" s="383"/>
      <c r="FFF155" s="383"/>
      <c r="FFG155" s="383"/>
      <c r="FFH155" s="383"/>
      <c r="FFI155" s="383"/>
      <c r="FFJ155" s="383"/>
      <c r="FFK155" s="383"/>
      <c r="FFL155" s="383"/>
      <c r="FFM155" s="383"/>
      <c r="FFN155" s="383"/>
      <c r="FFO155" s="383"/>
      <c r="FFP155" s="383"/>
      <c r="FFQ155" s="383"/>
      <c r="FFR155" s="383"/>
      <c r="FFS155" s="383"/>
      <c r="FFT155" s="383"/>
      <c r="FFU155" s="383"/>
      <c r="FFV155" s="383"/>
      <c r="FFW155" s="383"/>
      <c r="FFX155" s="383"/>
      <c r="FFY155" s="383"/>
      <c r="FFZ155" s="383"/>
      <c r="FGA155" s="383"/>
      <c r="FGB155" s="383"/>
      <c r="FGC155" s="383"/>
      <c r="FGD155" s="383"/>
      <c r="FGE155" s="383"/>
      <c r="FGF155" s="383"/>
      <c r="FGG155" s="383"/>
      <c r="FGH155" s="383"/>
      <c r="FGI155" s="383"/>
      <c r="FGJ155" s="383"/>
      <c r="FGK155" s="383"/>
      <c r="FGL155" s="383"/>
      <c r="FGM155" s="383"/>
      <c r="FGN155" s="383"/>
      <c r="FGO155" s="383"/>
      <c r="FGP155" s="383"/>
      <c r="FGQ155" s="383"/>
      <c r="FGR155" s="383"/>
      <c r="FGS155" s="383"/>
      <c r="FGT155" s="383"/>
      <c r="FGU155" s="383"/>
      <c r="FGV155" s="383"/>
      <c r="FGW155" s="383"/>
      <c r="FGX155" s="383"/>
      <c r="FGY155" s="383"/>
      <c r="FGZ155" s="383"/>
      <c r="FHA155" s="383"/>
      <c r="FHB155" s="383"/>
      <c r="FHC155" s="383"/>
      <c r="FHD155" s="383"/>
      <c r="FHE155" s="383"/>
      <c r="FHF155" s="383"/>
      <c r="FHG155" s="383"/>
      <c r="FHH155" s="383"/>
      <c r="FHI155" s="383"/>
      <c r="FHJ155" s="383"/>
      <c r="FHK155" s="383"/>
      <c r="FHL155" s="383"/>
      <c r="FHM155" s="383"/>
      <c r="FHN155" s="383"/>
      <c r="FHO155" s="383"/>
      <c r="FHP155" s="383"/>
      <c r="FHQ155" s="383"/>
      <c r="FHR155" s="383"/>
      <c r="FHS155" s="383"/>
      <c r="FHT155" s="383"/>
      <c r="FHU155" s="383"/>
      <c r="FHV155" s="383"/>
      <c r="FHW155" s="383"/>
      <c r="FHX155" s="383"/>
      <c r="FHY155" s="383"/>
      <c r="FHZ155" s="383"/>
      <c r="FIA155" s="383"/>
      <c r="FIB155" s="383"/>
      <c r="FIC155" s="383"/>
      <c r="FID155" s="383"/>
      <c r="FIE155" s="383"/>
      <c r="FIF155" s="383"/>
      <c r="FIG155" s="383"/>
      <c r="FIH155" s="383"/>
      <c r="FII155" s="383"/>
      <c r="FIJ155" s="383"/>
      <c r="FIK155" s="383"/>
      <c r="FIL155" s="383"/>
      <c r="FIM155" s="383"/>
      <c r="FIN155" s="383"/>
      <c r="FIO155" s="383"/>
      <c r="FIP155" s="383"/>
      <c r="FIQ155" s="383"/>
      <c r="FIR155" s="383"/>
      <c r="FIS155" s="383"/>
      <c r="FIT155" s="383"/>
      <c r="FIU155" s="383"/>
      <c r="FIV155" s="383"/>
      <c r="FIW155" s="383"/>
      <c r="FIX155" s="383"/>
      <c r="FIY155" s="383"/>
      <c r="FIZ155" s="383"/>
      <c r="FJA155" s="383"/>
      <c r="FJB155" s="383"/>
      <c r="FJC155" s="383"/>
      <c r="FJD155" s="383"/>
      <c r="FJE155" s="383"/>
      <c r="FJF155" s="383"/>
      <c r="FJG155" s="383"/>
      <c r="FJH155" s="383"/>
      <c r="FJI155" s="383"/>
      <c r="FJJ155" s="383"/>
      <c r="FJK155" s="383"/>
      <c r="FJL155" s="383"/>
      <c r="FJM155" s="383"/>
      <c r="FJN155" s="383"/>
      <c r="FJO155" s="383"/>
      <c r="FJP155" s="383"/>
      <c r="FJQ155" s="383"/>
      <c r="FJR155" s="383"/>
      <c r="FJS155" s="383"/>
      <c r="FJT155" s="383"/>
      <c r="FJU155" s="383"/>
      <c r="FJV155" s="383"/>
      <c r="FJW155" s="383"/>
      <c r="FJX155" s="383"/>
      <c r="FJY155" s="383"/>
      <c r="FJZ155" s="383"/>
      <c r="FKA155" s="383"/>
      <c r="FKB155" s="383"/>
      <c r="FKC155" s="383"/>
      <c r="FKD155" s="383"/>
      <c r="FKE155" s="383"/>
      <c r="FKF155" s="383"/>
      <c r="FKG155" s="383"/>
      <c r="FKH155" s="383"/>
      <c r="FKI155" s="383"/>
      <c r="FKJ155" s="383"/>
      <c r="FKK155" s="383"/>
      <c r="FKL155" s="383"/>
      <c r="FKM155" s="383"/>
      <c r="FKN155" s="383"/>
      <c r="FKO155" s="383"/>
      <c r="FKP155" s="383"/>
      <c r="FKQ155" s="383"/>
      <c r="FKR155" s="383"/>
      <c r="FKS155" s="383"/>
      <c r="FKT155" s="383"/>
      <c r="FKU155" s="383"/>
      <c r="FKV155" s="383"/>
      <c r="FKW155" s="383"/>
      <c r="FKX155" s="383"/>
      <c r="FKY155" s="383"/>
      <c r="FKZ155" s="383"/>
      <c r="FLA155" s="383"/>
      <c r="FLB155" s="383"/>
      <c r="FLC155" s="383"/>
      <c r="FLD155" s="383"/>
      <c r="FLE155" s="383"/>
      <c r="FLF155" s="383"/>
      <c r="FLG155" s="383"/>
      <c r="FLH155" s="383"/>
      <c r="FLI155" s="383"/>
      <c r="FLJ155" s="383"/>
      <c r="FLK155" s="383"/>
      <c r="FLL155" s="383"/>
      <c r="FLM155" s="383"/>
      <c r="FLN155" s="383"/>
      <c r="FLO155" s="383"/>
      <c r="FLP155" s="383"/>
      <c r="FLQ155" s="383"/>
      <c r="FLR155" s="383"/>
      <c r="FLS155" s="383"/>
      <c r="FLT155" s="383"/>
      <c r="FLU155" s="383"/>
      <c r="FLV155" s="383"/>
      <c r="FLW155" s="383"/>
      <c r="FLX155" s="383"/>
      <c r="FLY155" s="383"/>
      <c r="FLZ155" s="383"/>
      <c r="FMA155" s="383"/>
      <c r="FMB155" s="383"/>
      <c r="FMC155" s="383"/>
      <c r="FMD155" s="383"/>
      <c r="FME155" s="383"/>
      <c r="FMF155" s="383"/>
      <c r="FMG155" s="383"/>
      <c r="FMH155" s="383"/>
      <c r="FMI155" s="383"/>
      <c r="FMJ155" s="383"/>
      <c r="FMK155" s="383"/>
      <c r="FML155" s="383"/>
      <c r="FMM155" s="383"/>
      <c r="FMN155" s="383"/>
      <c r="FMO155" s="383"/>
      <c r="FMP155" s="383"/>
      <c r="FMQ155" s="383"/>
      <c r="FMR155" s="383"/>
      <c r="FMS155" s="383"/>
      <c r="FMT155" s="383"/>
      <c r="FMU155" s="383"/>
      <c r="FMV155" s="383"/>
      <c r="FMW155" s="383"/>
      <c r="FMX155" s="383"/>
      <c r="FMY155" s="383"/>
      <c r="FMZ155" s="383"/>
      <c r="FNA155" s="383"/>
      <c r="FNB155" s="383"/>
      <c r="FNC155" s="383"/>
      <c r="FND155" s="383"/>
      <c r="FNE155" s="383"/>
      <c r="FNF155" s="383"/>
      <c r="FNG155" s="383"/>
      <c r="FNH155" s="383"/>
      <c r="FNI155" s="383"/>
      <c r="FNJ155" s="383"/>
      <c r="FNK155" s="383"/>
      <c r="FNL155" s="383"/>
      <c r="FNM155" s="383"/>
      <c r="FNN155" s="383"/>
      <c r="FNO155" s="383"/>
      <c r="FNP155" s="383"/>
      <c r="FNQ155" s="383"/>
      <c r="FNR155" s="383"/>
      <c r="FNS155" s="383"/>
      <c r="FNT155" s="383"/>
      <c r="FNU155" s="383"/>
      <c r="FNV155" s="383"/>
      <c r="FNW155" s="383"/>
      <c r="FNX155" s="383"/>
      <c r="FNY155" s="383"/>
      <c r="FNZ155" s="383"/>
      <c r="FOA155" s="383"/>
      <c r="FOB155" s="383"/>
      <c r="FOC155" s="383"/>
      <c r="FOD155" s="383"/>
      <c r="FOE155" s="383"/>
      <c r="FOF155" s="383"/>
      <c r="FOG155" s="383"/>
      <c r="FOH155" s="383"/>
      <c r="FOI155" s="383"/>
      <c r="FOJ155" s="383"/>
      <c r="FOK155" s="383"/>
      <c r="FOL155" s="383"/>
      <c r="FOM155" s="383"/>
      <c r="FON155" s="383"/>
      <c r="FOO155" s="383"/>
      <c r="FOP155" s="383"/>
      <c r="FOQ155" s="383"/>
      <c r="FOR155" s="383"/>
      <c r="FOS155" s="383"/>
      <c r="FOT155" s="383"/>
      <c r="FOU155" s="383"/>
      <c r="FOV155" s="383"/>
      <c r="FOW155" s="383"/>
      <c r="FOX155" s="383"/>
      <c r="FOY155" s="383"/>
      <c r="FOZ155" s="383"/>
      <c r="FPA155" s="383"/>
      <c r="FPB155" s="383"/>
      <c r="FPC155" s="383"/>
      <c r="FPD155" s="383"/>
      <c r="FPE155" s="383"/>
      <c r="FPF155" s="383"/>
      <c r="FPG155" s="383"/>
      <c r="FPH155" s="383"/>
      <c r="FPI155" s="383"/>
      <c r="FPJ155" s="383"/>
      <c r="FPK155" s="383"/>
      <c r="FPL155" s="383"/>
      <c r="FPM155" s="383"/>
      <c r="FPN155" s="383"/>
      <c r="FPO155" s="383"/>
      <c r="FPP155" s="383"/>
      <c r="FPQ155" s="383"/>
      <c r="FPR155" s="383"/>
      <c r="FPS155" s="383"/>
      <c r="FPT155" s="383"/>
      <c r="FPU155" s="383"/>
      <c r="FPV155" s="383"/>
      <c r="FPW155" s="383"/>
      <c r="FPX155" s="383"/>
      <c r="FPY155" s="383"/>
      <c r="FPZ155" s="383"/>
      <c r="FQA155" s="383"/>
      <c r="FQB155" s="383"/>
      <c r="FQC155" s="383"/>
      <c r="FQD155" s="383"/>
      <c r="FQE155" s="383"/>
      <c r="FQF155" s="383"/>
      <c r="FQG155" s="383"/>
      <c r="FQH155" s="383"/>
      <c r="FQI155" s="383"/>
      <c r="FQJ155" s="383"/>
      <c r="FQK155" s="383"/>
      <c r="FQL155" s="383"/>
      <c r="FQM155" s="383"/>
      <c r="FQN155" s="383"/>
      <c r="FQO155" s="383"/>
      <c r="FQP155" s="383"/>
      <c r="FQQ155" s="383"/>
      <c r="FQR155" s="383"/>
      <c r="FQS155" s="383"/>
      <c r="FQT155" s="383"/>
      <c r="FQU155" s="383"/>
      <c r="FQV155" s="383"/>
      <c r="FQW155" s="383"/>
      <c r="FQX155" s="383"/>
      <c r="FQY155" s="383"/>
      <c r="FQZ155" s="383"/>
      <c r="FRA155" s="383"/>
      <c r="FRB155" s="383"/>
      <c r="FRC155" s="383"/>
      <c r="FRD155" s="383"/>
      <c r="FRE155" s="383"/>
      <c r="FRF155" s="383"/>
      <c r="FRG155" s="383"/>
      <c r="FRH155" s="383"/>
      <c r="FRI155" s="383"/>
      <c r="FRJ155" s="383"/>
      <c r="FRK155" s="383"/>
      <c r="FRL155" s="383"/>
      <c r="FRM155" s="383"/>
      <c r="FRN155" s="383"/>
      <c r="FRO155" s="383"/>
      <c r="FRP155" s="383"/>
      <c r="FRQ155" s="383"/>
      <c r="FRR155" s="383"/>
      <c r="FRS155" s="383"/>
      <c r="FRT155" s="383"/>
      <c r="FRU155" s="383"/>
      <c r="FRV155" s="383"/>
      <c r="FRW155" s="383"/>
      <c r="FRX155" s="383"/>
      <c r="FRY155" s="383"/>
      <c r="FRZ155" s="383"/>
      <c r="FSA155" s="383"/>
      <c r="FSB155" s="383"/>
      <c r="FSC155" s="383"/>
      <c r="FSD155" s="383"/>
      <c r="FSE155" s="383"/>
      <c r="FSF155" s="383"/>
      <c r="FSG155" s="383"/>
      <c r="FSH155" s="383"/>
      <c r="FSI155" s="383"/>
      <c r="FSJ155" s="383"/>
      <c r="FSK155" s="383"/>
      <c r="FSL155" s="383"/>
      <c r="FSM155" s="383"/>
      <c r="FSN155" s="383"/>
      <c r="FSO155" s="383"/>
      <c r="FSP155" s="383"/>
      <c r="FSQ155" s="383"/>
      <c r="FSR155" s="383"/>
      <c r="FSS155" s="383"/>
      <c r="FST155" s="383"/>
      <c r="FSU155" s="383"/>
      <c r="FSV155" s="383"/>
      <c r="FSW155" s="383"/>
      <c r="FSX155" s="383"/>
      <c r="FSY155" s="383"/>
      <c r="FSZ155" s="383"/>
      <c r="FTA155" s="383"/>
      <c r="FTB155" s="383"/>
      <c r="FTC155" s="383"/>
      <c r="FTD155" s="383"/>
      <c r="FTE155" s="383"/>
      <c r="FTF155" s="383"/>
      <c r="FTG155" s="383"/>
      <c r="FTH155" s="383"/>
      <c r="FTI155" s="383"/>
      <c r="FTJ155" s="383"/>
      <c r="FTK155" s="383"/>
      <c r="FTL155" s="383"/>
      <c r="FTM155" s="383"/>
      <c r="FTN155" s="383"/>
      <c r="FTO155" s="383"/>
      <c r="FTP155" s="383"/>
      <c r="FTQ155" s="383"/>
      <c r="FTR155" s="383"/>
      <c r="FTS155" s="383"/>
      <c r="FTT155" s="383"/>
      <c r="FTU155" s="383"/>
      <c r="FTV155" s="383"/>
      <c r="FTW155" s="383"/>
      <c r="FTX155" s="383"/>
      <c r="FTY155" s="383"/>
      <c r="FTZ155" s="383"/>
      <c r="FUA155" s="383"/>
      <c r="FUB155" s="383"/>
      <c r="FUC155" s="383"/>
      <c r="FUD155" s="383"/>
      <c r="FUE155" s="383"/>
      <c r="FUF155" s="383"/>
      <c r="FUG155" s="383"/>
      <c r="FUH155" s="383"/>
      <c r="FUI155" s="383"/>
      <c r="FUJ155" s="383"/>
      <c r="FUK155" s="383"/>
      <c r="FUL155" s="383"/>
      <c r="FUM155" s="383"/>
      <c r="FUN155" s="383"/>
      <c r="FUO155" s="383"/>
      <c r="FUP155" s="383"/>
      <c r="FUQ155" s="383"/>
      <c r="FUR155" s="383"/>
      <c r="FUS155" s="383"/>
      <c r="FUT155" s="383"/>
      <c r="FUU155" s="383"/>
      <c r="FUV155" s="383"/>
      <c r="FUW155" s="383"/>
      <c r="FUX155" s="383"/>
      <c r="FUY155" s="383"/>
      <c r="FUZ155" s="383"/>
      <c r="FVA155" s="383"/>
      <c r="FVB155" s="383"/>
      <c r="FVC155" s="383"/>
      <c r="FVD155" s="383"/>
      <c r="FVE155" s="383"/>
      <c r="FVF155" s="383"/>
      <c r="FVG155" s="383"/>
      <c r="FVH155" s="383"/>
      <c r="FVI155" s="383"/>
      <c r="FVJ155" s="383"/>
      <c r="FVK155" s="383"/>
      <c r="FVL155" s="383"/>
      <c r="FVM155" s="383"/>
      <c r="FVN155" s="383"/>
      <c r="FVO155" s="383"/>
      <c r="FVP155" s="383"/>
      <c r="FVQ155" s="383"/>
      <c r="FVR155" s="383"/>
      <c r="FVS155" s="383"/>
      <c r="FVT155" s="383"/>
      <c r="FVU155" s="383"/>
      <c r="FVV155" s="383"/>
      <c r="FVW155" s="383"/>
      <c r="FVX155" s="383"/>
      <c r="FVY155" s="383"/>
      <c r="FVZ155" s="383"/>
      <c r="FWA155" s="383"/>
      <c r="FWB155" s="383"/>
      <c r="FWC155" s="383"/>
      <c r="FWD155" s="383"/>
      <c r="FWE155" s="383"/>
      <c r="FWF155" s="383"/>
      <c r="FWG155" s="383"/>
      <c r="FWH155" s="383"/>
      <c r="FWI155" s="383"/>
      <c r="FWJ155" s="383"/>
      <c r="FWK155" s="383"/>
      <c r="FWL155" s="383"/>
      <c r="FWM155" s="383"/>
      <c r="FWN155" s="383"/>
      <c r="FWO155" s="383"/>
      <c r="FWP155" s="383"/>
      <c r="FWQ155" s="383"/>
      <c r="FWR155" s="383"/>
      <c r="FWS155" s="383"/>
      <c r="FWT155" s="383"/>
      <c r="FWU155" s="383"/>
      <c r="FWV155" s="383"/>
      <c r="FWW155" s="383"/>
      <c r="FWX155" s="383"/>
      <c r="FWY155" s="383"/>
      <c r="FWZ155" s="383"/>
      <c r="FXA155" s="383"/>
      <c r="FXB155" s="383"/>
      <c r="FXC155" s="383"/>
      <c r="FXD155" s="383"/>
      <c r="FXE155" s="383"/>
      <c r="FXF155" s="383"/>
      <c r="FXG155" s="383"/>
      <c r="FXH155" s="383"/>
      <c r="FXI155" s="383"/>
      <c r="FXJ155" s="383"/>
      <c r="FXK155" s="383"/>
      <c r="FXL155" s="383"/>
      <c r="FXM155" s="383"/>
      <c r="FXN155" s="383"/>
      <c r="FXO155" s="383"/>
      <c r="FXP155" s="383"/>
      <c r="FXQ155" s="383"/>
      <c r="FXR155" s="383"/>
      <c r="FXS155" s="383"/>
      <c r="FXT155" s="383"/>
      <c r="FXU155" s="383"/>
      <c r="FXV155" s="383"/>
      <c r="FXW155" s="383"/>
      <c r="FXX155" s="383"/>
      <c r="FXY155" s="383"/>
      <c r="FXZ155" s="383"/>
      <c r="FYA155" s="383"/>
      <c r="FYB155" s="383"/>
      <c r="FYC155" s="383"/>
      <c r="FYD155" s="383"/>
      <c r="FYE155" s="383"/>
      <c r="FYF155" s="383"/>
      <c r="FYG155" s="383"/>
      <c r="FYH155" s="383"/>
      <c r="FYI155" s="383"/>
      <c r="FYJ155" s="383"/>
      <c r="FYK155" s="383"/>
      <c r="FYL155" s="383"/>
      <c r="FYM155" s="383"/>
      <c r="FYN155" s="383"/>
      <c r="FYO155" s="383"/>
      <c r="FYP155" s="383"/>
      <c r="FYQ155" s="383"/>
      <c r="FYR155" s="383"/>
      <c r="FYS155" s="383"/>
      <c r="FYT155" s="383"/>
      <c r="FYU155" s="383"/>
      <c r="FYV155" s="383"/>
      <c r="FYW155" s="383"/>
      <c r="FYX155" s="383"/>
      <c r="FYY155" s="383"/>
      <c r="FYZ155" s="383"/>
      <c r="FZA155" s="383"/>
      <c r="FZB155" s="383"/>
      <c r="FZC155" s="383"/>
      <c r="FZD155" s="383"/>
      <c r="FZE155" s="383"/>
      <c r="FZF155" s="383"/>
      <c r="FZG155" s="383"/>
      <c r="FZH155" s="383"/>
      <c r="FZI155" s="383"/>
      <c r="FZJ155" s="383"/>
      <c r="FZK155" s="383"/>
      <c r="FZL155" s="383"/>
      <c r="FZM155" s="383"/>
      <c r="FZN155" s="383"/>
      <c r="FZO155" s="383"/>
      <c r="FZP155" s="383"/>
      <c r="FZQ155" s="383"/>
      <c r="FZR155" s="383"/>
      <c r="FZS155" s="383"/>
      <c r="FZT155" s="383"/>
      <c r="FZU155" s="383"/>
      <c r="FZV155" s="383"/>
      <c r="FZW155" s="383"/>
      <c r="FZX155" s="383"/>
      <c r="FZY155" s="383"/>
      <c r="FZZ155" s="383"/>
      <c r="GAA155" s="383"/>
      <c r="GAB155" s="383"/>
      <c r="GAC155" s="383"/>
      <c r="GAD155" s="383"/>
      <c r="GAE155" s="383"/>
      <c r="GAF155" s="383"/>
      <c r="GAG155" s="383"/>
      <c r="GAH155" s="383"/>
      <c r="GAI155" s="383"/>
      <c r="GAJ155" s="383"/>
      <c r="GAK155" s="383"/>
      <c r="GAL155" s="383"/>
      <c r="GAM155" s="383"/>
      <c r="GAN155" s="383"/>
      <c r="GAO155" s="383"/>
      <c r="GAP155" s="383"/>
      <c r="GAQ155" s="383"/>
      <c r="GAR155" s="383"/>
      <c r="GAS155" s="383"/>
      <c r="GAT155" s="383"/>
      <c r="GAU155" s="383"/>
      <c r="GAV155" s="383"/>
      <c r="GAW155" s="383"/>
      <c r="GAX155" s="383"/>
      <c r="GAY155" s="383"/>
      <c r="GAZ155" s="383"/>
      <c r="GBA155" s="383"/>
      <c r="GBB155" s="383"/>
      <c r="GBC155" s="383"/>
      <c r="GBD155" s="383"/>
      <c r="GBE155" s="383"/>
      <c r="GBF155" s="383"/>
      <c r="GBG155" s="383"/>
      <c r="GBH155" s="383"/>
      <c r="GBI155" s="383"/>
      <c r="GBJ155" s="383"/>
      <c r="GBK155" s="383"/>
      <c r="GBL155" s="383"/>
      <c r="GBM155" s="383"/>
      <c r="GBN155" s="383"/>
      <c r="GBO155" s="383"/>
      <c r="GBP155" s="383"/>
      <c r="GBQ155" s="383"/>
      <c r="GBR155" s="383"/>
      <c r="GBS155" s="383"/>
      <c r="GBT155" s="383"/>
      <c r="GBU155" s="383"/>
      <c r="GBV155" s="383"/>
      <c r="GBW155" s="383"/>
      <c r="GBX155" s="383"/>
      <c r="GBY155" s="383"/>
      <c r="GBZ155" s="383"/>
      <c r="GCA155" s="383"/>
      <c r="GCB155" s="383"/>
      <c r="GCC155" s="383"/>
      <c r="GCD155" s="383"/>
      <c r="GCE155" s="383"/>
      <c r="GCF155" s="383"/>
      <c r="GCG155" s="383"/>
      <c r="GCH155" s="383"/>
      <c r="GCI155" s="383"/>
      <c r="GCJ155" s="383"/>
      <c r="GCK155" s="383"/>
      <c r="GCL155" s="383"/>
      <c r="GCM155" s="383"/>
      <c r="GCN155" s="383"/>
      <c r="GCO155" s="383"/>
      <c r="GCP155" s="383"/>
      <c r="GCQ155" s="383"/>
      <c r="GCR155" s="383"/>
      <c r="GCS155" s="383"/>
      <c r="GCT155" s="383"/>
      <c r="GCU155" s="383"/>
      <c r="GCV155" s="383"/>
      <c r="GCW155" s="383"/>
      <c r="GCX155" s="383"/>
      <c r="GCY155" s="383"/>
      <c r="GCZ155" s="383"/>
      <c r="GDA155" s="383"/>
      <c r="GDB155" s="383"/>
      <c r="GDC155" s="383"/>
      <c r="GDD155" s="383"/>
      <c r="GDE155" s="383"/>
      <c r="GDF155" s="383"/>
      <c r="GDG155" s="383"/>
      <c r="GDH155" s="383"/>
      <c r="GDI155" s="383"/>
      <c r="GDJ155" s="383"/>
      <c r="GDK155" s="383"/>
      <c r="GDL155" s="383"/>
      <c r="GDM155" s="383"/>
      <c r="GDN155" s="383"/>
      <c r="GDO155" s="383"/>
      <c r="GDP155" s="383"/>
      <c r="GDQ155" s="383"/>
      <c r="GDR155" s="383"/>
      <c r="GDS155" s="383"/>
      <c r="GDT155" s="383"/>
      <c r="GDU155" s="383"/>
      <c r="GDV155" s="383"/>
      <c r="GDW155" s="383"/>
      <c r="GDX155" s="383"/>
      <c r="GDY155" s="383"/>
      <c r="GDZ155" s="383"/>
      <c r="GEA155" s="383"/>
      <c r="GEB155" s="383"/>
      <c r="GEC155" s="383"/>
      <c r="GED155" s="383"/>
      <c r="GEE155" s="383"/>
      <c r="GEF155" s="383"/>
      <c r="GEG155" s="383"/>
      <c r="GEH155" s="383"/>
      <c r="GEI155" s="383"/>
      <c r="GEJ155" s="383"/>
      <c r="GEK155" s="383"/>
      <c r="GEL155" s="383"/>
      <c r="GEM155" s="383"/>
      <c r="GEN155" s="383"/>
      <c r="GEO155" s="383"/>
      <c r="GEP155" s="383"/>
      <c r="GEQ155" s="383"/>
      <c r="GER155" s="383"/>
      <c r="GES155" s="383"/>
      <c r="GET155" s="383"/>
      <c r="GEU155" s="383"/>
      <c r="GEV155" s="383"/>
      <c r="GEW155" s="383"/>
      <c r="GEX155" s="383"/>
      <c r="GEY155" s="383"/>
      <c r="GEZ155" s="383"/>
      <c r="GFA155" s="383"/>
      <c r="GFB155" s="383"/>
      <c r="GFC155" s="383"/>
      <c r="GFD155" s="383"/>
      <c r="GFE155" s="383"/>
      <c r="GFF155" s="383"/>
      <c r="GFG155" s="383"/>
      <c r="GFH155" s="383"/>
      <c r="GFI155" s="383"/>
      <c r="GFJ155" s="383"/>
      <c r="GFK155" s="383"/>
      <c r="GFL155" s="383"/>
      <c r="GFM155" s="383"/>
      <c r="GFN155" s="383"/>
      <c r="GFO155" s="383"/>
      <c r="GFP155" s="383"/>
      <c r="GFQ155" s="383"/>
      <c r="GFR155" s="383"/>
      <c r="GFS155" s="383"/>
      <c r="GFT155" s="383"/>
      <c r="GFU155" s="383"/>
      <c r="GFV155" s="383"/>
      <c r="GFW155" s="383"/>
      <c r="GFX155" s="383"/>
      <c r="GFY155" s="383"/>
      <c r="GFZ155" s="383"/>
      <c r="GGA155" s="383"/>
      <c r="GGB155" s="383"/>
      <c r="GGC155" s="383"/>
      <c r="GGD155" s="383"/>
      <c r="GGE155" s="383"/>
      <c r="GGF155" s="383"/>
      <c r="GGG155" s="383"/>
      <c r="GGH155" s="383"/>
      <c r="GGI155" s="383"/>
      <c r="GGJ155" s="383"/>
      <c r="GGK155" s="383"/>
      <c r="GGL155" s="383"/>
      <c r="GGM155" s="383"/>
      <c r="GGN155" s="383"/>
      <c r="GGO155" s="383"/>
      <c r="GGP155" s="383"/>
      <c r="GGQ155" s="383"/>
      <c r="GGR155" s="383"/>
      <c r="GGS155" s="383"/>
      <c r="GGT155" s="383"/>
      <c r="GGU155" s="383"/>
      <c r="GGV155" s="383"/>
      <c r="GGW155" s="383"/>
      <c r="GGX155" s="383"/>
      <c r="GGY155" s="383"/>
      <c r="GGZ155" s="383"/>
      <c r="GHA155" s="383"/>
      <c r="GHB155" s="383"/>
      <c r="GHC155" s="383"/>
      <c r="GHD155" s="383"/>
      <c r="GHE155" s="383"/>
      <c r="GHF155" s="383"/>
      <c r="GHG155" s="383"/>
      <c r="GHH155" s="383"/>
      <c r="GHI155" s="383"/>
      <c r="GHJ155" s="383"/>
      <c r="GHK155" s="383"/>
      <c r="GHL155" s="383"/>
      <c r="GHM155" s="383"/>
      <c r="GHN155" s="383"/>
      <c r="GHO155" s="383"/>
      <c r="GHP155" s="383"/>
      <c r="GHQ155" s="383"/>
      <c r="GHR155" s="383"/>
      <c r="GHS155" s="383"/>
      <c r="GHT155" s="383"/>
      <c r="GHU155" s="383"/>
      <c r="GHV155" s="383"/>
      <c r="GHW155" s="383"/>
      <c r="GHX155" s="383"/>
      <c r="GHY155" s="383"/>
      <c r="GHZ155" s="383"/>
      <c r="GIA155" s="383"/>
      <c r="GIB155" s="383"/>
      <c r="GIC155" s="383"/>
      <c r="GID155" s="383"/>
      <c r="GIE155" s="383"/>
      <c r="GIF155" s="383"/>
      <c r="GIG155" s="383"/>
      <c r="GIH155" s="383"/>
      <c r="GII155" s="383"/>
      <c r="GIJ155" s="383"/>
      <c r="GIK155" s="383"/>
      <c r="GIL155" s="383"/>
      <c r="GIM155" s="383"/>
      <c r="GIN155" s="383"/>
      <c r="GIO155" s="383"/>
      <c r="GIP155" s="383"/>
      <c r="GIQ155" s="383"/>
      <c r="GIR155" s="383"/>
      <c r="GIS155" s="383"/>
      <c r="GIT155" s="383"/>
      <c r="GIU155" s="383"/>
      <c r="GIV155" s="383"/>
      <c r="GIW155" s="383"/>
      <c r="GIX155" s="383"/>
      <c r="GIY155" s="383"/>
      <c r="GIZ155" s="383"/>
      <c r="GJA155" s="383"/>
      <c r="GJB155" s="383"/>
      <c r="GJC155" s="383"/>
      <c r="GJD155" s="383"/>
      <c r="GJE155" s="383"/>
      <c r="GJF155" s="383"/>
      <c r="GJG155" s="383"/>
      <c r="GJH155" s="383"/>
      <c r="GJI155" s="383"/>
      <c r="GJJ155" s="383"/>
      <c r="GJK155" s="383"/>
      <c r="GJL155" s="383"/>
      <c r="GJM155" s="383"/>
      <c r="GJN155" s="383"/>
      <c r="GJO155" s="383"/>
      <c r="GJP155" s="383"/>
      <c r="GJQ155" s="383"/>
      <c r="GJR155" s="383"/>
      <c r="GJS155" s="383"/>
      <c r="GJT155" s="383"/>
      <c r="GJU155" s="383"/>
      <c r="GJV155" s="383"/>
      <c r="GJW155" s="383"/>
      <c r="GJX155" s="383"/>
      <c r="GJY155" s="383"/>
      <c r="GJZ155" s="383"/>
      <c r="GKA155" s="383"/>
      <c r="GKB155" s="383"/>
      <c r="GKC155" s="383"/>
      <c r="GKD155" s="383"/>
      <c r="GKE155" s="383"/>
      <c r="GKF155" s="383"/>
      <c r="GKG155" s="383"/>
      <c r="GKH155" s="383"/>
      <c r="GKI155" s="383"/>
      <c r="GKJ155" s="383"/>
      <c r="GKK155" s="383"/>
      <c r="GKL155" s="383"/>
      <c r="GKM155" s="383"/>
      <c r="GKN155" s="383"/>
      <c r="GKO155" s="383"/>
      <c r="GKP155" s="383"/>
      <c r="GKQ155" s="383"/>
      <c r="GKR155" s="383"/>
      <c r="GKS155" s="383"/>
      <c r="GKT155" s="383"/>
      <c r="GKU155" s="383"/>
      <c r="GKV155" s="383"/>
      <c r="GKW155" s="383"/>
      <c r="GKX155" s="383"/>
      <c r="GKY155" s="383"/>
      <c r="GKZ155" s="383"/>
      <c r="GLA155" s="383"/>
      <c r="GLB155" s="383"/>
      <c r="GLC155" s="383"/>
      <c r="GLD155" s="383"/>
      <c r="GLE155" s="383"/>
      <c r="GLF155" s="383"/>
      <c r="GLG155" s="383"/>
      <c r="GLH155" s="383"/>
      <c r="GLI155" s="383"/>
      <c r="GLJ155" s="383"/>
      <c r="GLK155" s="383"/>
      <c r="GLL155" s="383"/>
      <c r="GLM155" s="383"/>
      <c r="GLN155" s="383"/>
      <c r="GLO155" s="383"/>
      <c r="GLP155" s="383"/>
      <c r="GLQ155" s="383"/>
      <c r="GLR155" s="383"/>
      <c r="GLS155" s="383"/>
      <c r="GLT155" s="383"/>
      <c r="GLU155" s="383"/>
      <c r="GLV155" s="383"/>
      <c r="GLW155" s="383"/>
      <c r="GLX155" s="383"/>
      <c r="GLY155" s="383"/>
      <c r="GLZ155" s="383"/>
      <c r="GMA155" s="383"/>
      <c r="GMB155" s="383"/>
      <c r="GMC155" s="383"/>
      <c r="GMD155" s="383"/>
      <c r="GME155" s="383"/>
      <c r="GMF155" s="383"/>
      <c r="GMG155" s="383"/>
      <c r="GMH155" s="383"/>
      <c r="GMI155" s="383"/>
      <c r="GMJ155" s="383"/>
      <c r="GMK155" s="383"/>
      <c r="GML155" s="383"/>
      <c r="GMM155" s="383"/>
      <c r="GMN155" s="383"/>
      <c r="GMO155" s="383"/>
      <c r="GMP155" s="383"/>
      <c r="GMQ155" s="383"/>
      <c r="GMR155" s="383"/>
      <c r="GMS155" s="383"/>
      <c r="GMT155" s="383"/>
      <c r="GMU155" s="383"/>
      <c r="GMV155" s="383"/>
      <c r="GMW155" s="383"/>
      <c r="GMX155" s="383"/>
      <c r="GMY155" s="383"/>
      <c r="GMZ155" s="383"/>
      <c r="GNA155" s="383"/>
      <c r="GNB155" s="383"/>
      <c r="GNC155" s="383"/>
      <c r="GND155" s="383"/>
      <c r="GNE155" s="383"/>
      <c r="GNF155" s="383"/>
      <c r="GNG155" s="383"/>
      <c r="GNH155" s="383"/>
      <c r="GNI155" s="383"/>
      <c r="GNJ155" s="383"/>
      <c r="GNK155" s="383"/>
      <c r="GNL155" s="383"/>
      <c r="GNM155" s="383"/>
      <c r="GNN155" s="383"/>
      <c r="GNO155" s="383"/>
      <c r="GNP155" s="383"/>
      <c r="GNQ155" s="383"/>
      <c r="GNR155" s="383"/>
      <c r="GNS155" s="383"/>
      <c r="GNT155" s="383"/>
      <c r="GNU155" s="383"/>
      <c r="GNV155" s="383"/>
      <c r="GNW155" s="383"/>
      <c r="GNX155" s="383"/>
      <c r="GNY155" s="383"/>
      <c r="GNZ155" s="383"/>
      <c r="GOA155" s="383"/>
      <c r="GOB155" s="383"/>
      <c r="GOC155" s="383"/>
      <c r="GOD155" s="383"/>
      <c r="GOE155" s="383"/>
      <c r="GOF155" s="383"/>
      <c r="GOG155" s="383"/>
      <c r="GOH155" s="383"/>
      <c r="GOI155" s="383"/>
      <c r="GOJ155" s="383"/>
      <c r="GOK155" s="383"/>
      <c r="GOL155" s="383"/>
      <c r="GOM155" s="383"/>
      <c r="GON155" s="383"/>
      <c r="GOO155" s="383"/>
      <c r="GOP155" s="383"/>
      <c r="GOQ155" s="383"/>
      <c r="GOR155" s="383"/>
      <c r="GOS155" s="383"/>
      <c r="GOT155" s="383"/>
      <c r="GOU155" s="383"/>
      <c r="GOV155" s="383"/>
      <c r="GOW155" s="383"/>
      <c r="GOX155" s="383"/>
      <c r="GOY155" s="383"/>
      <c r="GOZ155" s="383"/>
      <c r="GPA155" s="383"/>
      <c r="GPB155" s="383"/>
      <c r="GPC155" s="383"/>
      <c r="GPD155" s="383"/>
      <c r="GPE155" s="383"/>
      <c r="GPF155" s="383"/>
      <c r="GPG155" s="383"/>
      <c r="GPH155" s="383"/>
      <c r="GPI155" s="383"/>
      <c r="GPJ155" s="383"/>
      <c r="GPK155" s="383"/>
      <c r="GPL155" s="383"/>
      <c r="GPM155" s="383"/>
      <c r="GPN155" s="383"/>
      <c r="GPO155" s="383"/>
      <c r="GPP155" s="383"/>
      <c r="GPQ155" s="383"/>
      <c r="GPR155" s="383"/>
      <c r="GPS155" s="383"/>
      <c r="GPT155" s="383"/>
      <c r="GPU155" s="383"/>
      <c r="GPV155" s="383"/>
      <c r="GPW155" s="383"/>
      <c r="GPX155" s="383"/>
      <c r="GPY155" s="383"/>
      <c r="GPZ155" s="383"/>
      <c r="GQA155" s="383"/>
      <c r="GQB155" s="383"/>
      <c r="GQC155" s="383"/>
      <c r="GQD155" s="383"/>
      <c r="GQE155" s="383"/>
      <c r="GQF155" s="383"/>
      <c r="GQG155" s="383"/>
      <c r="GQH155" s="383"/>
      <c r="GQI155" s="383"/>
      <c r="GQJ155" s="383"/>
      <c r="GQK155" s="383"/>
      <c r="GQL155" s="383"/>
      <c r="GQM155" s="383"/>
      <c r="GQN155" s="383"/>
      <c r="GQO155" s="383"/>
      <c r="GQP155" s="383"/>
      <c r="GQQ155" s="383"/>
      <c r="GQR155" s="383"/>
      <c r="GQS155" s="383"/>
      <c r="GQT155" s="383"/>
      <c r="GQU155" s="383"/>
      <c r="GQV155" s="383"/>
      <c r="GQW155" s="383"/>
      <c r="GQX155" s="383"/>
      <c r="GQY155" s="383"/>
      <c r="GQZ155" s="383"/>
      <c r="GRA155" s="383"/>
      <c r="GRB155" s="383"/>
      <c r="GRC155" s="383"/>
      <c r="GRD155" s="383"/>
      <c r="GRE155" s="383"/>
      <c r="GRF155" s="383"/>
      <c r="GRG155" s="383"/>
      <c r="GRH155" s="383"/>
      <c r="GRI155" s="383"/>
      <c r="GRJ155" s="383"/>
      <c r="GRK155" s="383"/>
      <c r="GRL155" s="383"/>
      <c r="GRM155" s="383"/>
      <c r="GRN155" s="383"/>
      <c r="GRO155" s="383"/>
      <c r="GRP155" s="383"/>
      <c r="GRQ155" s="383"/>
      <c r="GRR155" s="383"/>
      <c r="GRS155" s="383"/>
      <c r="GRT155" s="383"/>
      <c r="GRU155" s="383"/>
      <c r="GRV155" s="383"/>
      <c r="GRW155" s="383"/>
      <c r="GRX155" s="383"/>
      <c r="GRY155" s="383"/>
      <c r="GRZ155" s="383"/>
      <c r="GSA155" s="383"/>
      <c r="GSB155" s="383"/>
      <c r="GSC155" s="383"/>
      <c r="GSD155" s="383"/>
      <c r="GSE155" s="383"/>
      <c r="GSF155" s="383"/>
      <c r="GSG155" s="383"/>
      <c r="GSH155" s="383"/>
      <c r="GSI155" s="383"/>
      <c r="GSJ155" s="383"/>
      <c r="GSK155" s="383"/>
      <c r="GSL155" s="383"/>
      <c r="GSM155" s="383"/>
      <c r="GSN155" s="383"/>
      <c r="GSO155" s="383"/>
      <c r="GSP155" s="383"/>
      <c r="GSQ155" s="383"/>
      <c r="GSR155" s="383"/>
      <c r="GSS155" s="383"/>
      <c r="GST155" s="383"/>
      <c r="GSU155" s="383"/>
      <c r="GSV155" s="383"/>
      <c r="GSW155" s="383"/>
      <c r="GSX155" s="383"/>
      <c r="GSY155" s="383"/>
      <c r="GSZ155" s="383"/>
      <c r="GTA155" s="383"/>
      <c r="GTB155" s="383"/>
      <c r="GTC155" s="383"/>
      <c r="GTD155" s="383"/>
      <c r="GTE155" s="383"/>
      <c r="GTF155" s="383"/>
      <c r="GTG155" s="383"/>
      <c r="GTH155" s="383"/>
      <c r="GTI155" s="383"/>
      <c r="GTJ155" s="383"/>
      <c r="GTK155" s="383"/>
      <c r="GTL155" s="383"/>
      <c r="GTM155" s="383"/>
      <c r="GTN155" s="383"/>
      <c r="GTO155" s="383"/>
      <c r="GTP155" s="383"/>
      <c r="GTQ155" s="383"/>
      <c r="GTR155" s="383"/>
      <c r="GTS155" s="383"/>
      <c r="GTT155" s="383"/>
      <c r="GTU155" s="383"/>
      <c r="GTV155" s="383"/>
      <c r="GTW155" s="383"/>
      <c r="GTX155" s="383"/>
      <c r="GTY155" s="383"/>
      <c r="GTZ155" s="383"/>
      <c r="GUA155" s="383"/>
      <c r="GUB155" s="383"/>
      <c r="GUC155" s="383"/>
      <c r="GUD155" s="383"/>
      <c r="GUE155" s="383"/>
      <c r="GUF155" s="383"/>
      <c r="GUG155" s="383"/>
      <c r="GUH155" s="383"/>
      <c r="GUI155" s="383"/>
      <c r="GUJ155" s="383"/>
      <c r="GUK155" s="383"/>
      <c r="GUL155" s="383"/>
      <c r="GUM155" s="383"/>
      <c r="GUN155" s="383"/>
      <c r="GUO155" s="383"/>
      <c r="GUP155" s="383"/>
      <c r="GUQ155" s="383"/>
      <c r="GUR155" s="383"/>
      <c r="GUS155" s="383"/>
      <c r="GUT155" s="383"/>
      <c r="GUU155" s="383"/>
      <c r="GUV155" s="383"/>
      <c r="GUW155" s="383"/>
      <c r="GUX155" s="383"/>
      <c r="GUY155" s="383"/>
      <c r="GUZ155" s="383"/>
      <c r="GVA155" s="383"/>
      <c r="GVB155" s="383"/>
      <c r="GVC155" s="383"/>
      <c r="GVD155" s="383"/>
      <c r="GVE155" s="383"/>
      <c r="GVF155" s="383"/>
      <c r="GVG155" s="383"/>
      <c r="GVH155" s="383"/>
      <c r="GVI155" s="383"/>
      <c r="GVJ155" s="383"/>
      <c r="GVK155" s="383"/>
      <c r="GVL155" s="383"/>
      <c r="GVM155" s="383"/>
      <c r="GVN155" s="383"/>
      <c r="GVO155" s="383"/>
      <c r="GVP155" s="383"/>
      <c r="GVQ155" s="383"/>
      <c r="GVR155" s="383"/>
      <c r="GVS155" s="383"/>
      <c r="GVT155" s="383"/>
      <c r="GVU155" s="383"/>
      <c r="GVV155" s="383"/>
      <c r="GVW155" s="383"/>
      <c r="GVX155" s="383"/>
      <c r="GVY155" s="383"/>
      <c r="GVZ155" s="383"/>
      <c r="GWA155" s="383"/>
      <c r="GWB155" s="383"/>
      <c r="GWC155" s="383"/>
      <c r="GWD155" s="383"/>
      <c r="GWE155" s="383"/>
      <c r="GWF155" s="383"/>
      <c r="GWG155" s="383"/>
      <c r="GWH155" s="383"/>
      <c r="GWI155" s="383"/>
      <c r="GWJ155" s="383"/>
      <c r="GWK155" s="383"/>
      <c r="GWL155" s="383"/>
      <c r="GWM155" s="383"/>
      <c r="GWN155" s="383"/>
      <c r="GWO155" s="383"/>
      <c r="GWP155" s="383"/>
      <c r="GWQ155" s="383"/>
      <c r="GWR155" s="383"/>
      <c r="GWS155" s="383"/>
      <c r="GWT155" s="383"/>
      <c r="GWU155" s="383"/>
      <c r="GWV155" s="383"/>
      <c r="GWW155" s="383"/>
      <c r="GWX155" s="383"/>
      <c r="GWY155" s="383"/>
      <c r="GWZ155" s="383"/>
      <c r="GXA155" s="383"/>
      <c r="GXB155" s="383"/>
      <c r="GXC155" s="383"/>
      <c r="GXD155" s="383"/>
      <c r="GXE155" s="383"/>
      <c r="GXF155" s="383"/>
      <c r="GXG155" s="383"/>
      <c r="GXH155" s="383"/>
      <c r="GXI155" s="383"/>
      <c r="GXJ155" s="383"/>
      <c r="GXK155" s="383"/>
      <c r="GXL155" s="383"/>
      <c r="GXM155" s="383"/>
      <c r="GXN155" s="383"/>
      <c r="GXO155" s="383"/>
      <c r="GXP155" s="383"/>
      <c r="GXQ155" s="383"/>
      <c r="GXR155" s="383"/>
      <c r="GXS155" s="383"/>
      <c r="GXT155" s="383"/>
      <c r="GXU155" s="383"/>
      <c r="GXV155" s="383"/>
      <c r="GXW155" s="383"/>
      <c r="GXX155" s="383"/>
      <c r="GXY155" s="383"/>
      <c r="GXZ155" s="383"/>
      <c r="GYA155" s="383"/>
      <c r="GYB155" s="383"/>
      <c r="GYC155" s="383"/>
      <c r="GYD155" s="383"/>
      <c r="GYE155" s="383"/>
      <c r="GYF155" s="383"/>
      <c r="GYG155" s="383"/>
      <c r="GYH155" s="383"/>
      <c r="GYI155" s="383"/>
      <c r="GYJ155" s="383"/>
      <c r="GYK155" s="383"/>
      <c r="GYL155" s="383"/>
      <c r="GYM155" s="383"/>
      <c r="GYN155" s="383"/>
      <c r="GYO155" s="383"/>
      <c r="GYP155" s="383"/>
      <c r="GYQ155" s="383"/>
      <c r="GYR155" s="383"/>
      <c r="GYS155" s="383"/>
      <c r="GYT155" s="383"/>
      <c r="GYU155" s="383"/>
      <c r="GYV155" s="383"/>
      <c r="GYW155" s="383"/>
      <c r="GYX155" s="383"/>
      <c r="GYY155" s="383"/>
      <c r="GYZ155" s="383"/>
      <c r="GZA155" s="383"/>
      <c r="GZB155" s="383"/>
      <c r="GZC155" s="383"/>
      <c r="GZD155" s="383"/>
      <c r="GZE155" s="383"/>
      <c r="GZF155" s="383"/>
      <c r="GZG155" s="383"/>
      <c r="GZH155" s="383"/>
      <c r="GZI155" s="383"/>
      <c r="GZJ155" s="383"/>
      <c r="GZK155" s="383"/>
      <c r="GZL155" s="383"/>
      <c r="GZM155" s="383"/>
      <c r="GZN155" s="383"/>
      <c r="GZO155" s="383"/>
      <c r="GZP155" s="383"/>
      <c r="GZQ155" s="383"/>
      <c r="GZR155" s="383"/>
      <c r="GZS155" s="383"/>
      <c r="GZT155" s="383"/>
      <c r="GZU155" s="383"/>
      <c r="GZV155" s="383"/>
      <c r="GZW155" s="383"/>
      <c r="GZX155" s="383"/>
      <c r="GZY155" s="383"/>
      <c r="GZZ155" s="383"/>
      <c r="HAA155" s="383"/>
      <c r="HAB155" s="383"/>
      <c r="HAC155" s="383"/>
      <c r="HAD155" s="383"/>
      <c r="HAE155" s="383"/>
      <c r="HAF155" s="383"/>
      <c r="HAG155" s="383"/>
      <c r="HAH155" s="383"/>
      <c r="HAI155" s="383"/>
      <c r="HAJ155" s="383"/>
      <c r="HAK155" s="383"/>
      <c r="HAL155" s="383"/>
      <c r="HAM155" s="383"/>
      <c r="HAN155" s="383"/>
      <c r="HAO155" s="383"/>
      <c r="HAP155" s="383"/>
      <c r="HAQ155" s="383"/>
      <c r="HAR155" s="383"/>
      <c r="HAS155" s="383"/>
      <c r="HAT155" s="383"/>
      <c r="HAU155" s="383"/>
      <c r="HAV155" s="383"/>
      <c r="HAW155" s="383"/>
      <c r="HAX155" s="383"/>
      <c r="HAY155" s="383"/>
      <c r="HAZ155" s="383"/>
      <c r="HBA155" s="383"/>
      <c r="HBB155" s="383"/>
      <c r="HBC155" s="383"/>
      <c r="HBD155" s="383"/>
      <c r="HBE155" s="383"/>
      <c r="HBF155" s="383"/>
      <c r="HBG155" s="383"/>
      <c r="HBH155" s="383"/>
      <c r="HBI155" s="383"/>
      <c r="HBJ155" s="383"/>
      <c r="HBK155" s="383"/>
      <c r="HBL155" s="383"/>
      <c r="HBM155" s="383"/>
      <c r="HBN155" s="383"/>
      <c r="HBO155" s="383"/>
      <c r="HBP155" s="383"/>
      <c r="HBQ155" s="383"/>
      <c r="HBR155" s="383"/>
      <c r="HBS155" s="383"/>
      <c r="HBT155" s="383"/>
      <c r="HBU155" s="383"/>
      <c r="HBV155" s="383"/>
      <c r="HBW155" s="383"/>
      <c r="HBX155" s="383"/>
      <c r="HBY155" s="383"/>
      <c r="HBZ155" s="383"/>
      <c r="HCA155" s="383"/>
      <c r="HCB155" s="383"/>
      <c r="HCC155" s="383"/>
      <c r="HCD155" s="383"/>
      <c r="HCE155" s="383"/>
      <c r="HCF155" s="383"/>
      <c r="HCG155" s="383"/>
      <c r="HCH155" s="383"/>
      <c r="HCI155" s="383"/>
      <c r="HCJ155" s="383"/>
      <c r="HCK155" s="383"/>
      <c r="HCL155" s="383"/>
      <c r="HCM155" s="383"/>
      <c r="HCN155" s="383"/>
      <c r="HCO155" s="383"/>
      <c r="HCP155" s="383"/>
      <c r="HCQ155" s="383"/>
      <c r="HCR155" s="383"/>
      <c r="HCS155" s="383"/>
      <c r="HCT155" s="383"/>
      <c r="HCU155" s="383"/>
      <c r="HCV155" s="383"/>
      <c r="HCW155" s="383"/>
      <c r="HCX155" s="383"/>
      <c r="HCY155" s="383"/>
      <c r="HCZ155" s="383"/>
      <c r="HDA155" s="383"/>
      <c r="HDB155" s="383"/>
      <c r="HDC155" s="383"/>
      <c r="HDD155" s="383"/>
      <c r="HDE155" s="383"/>
      <c r="HDF155" s="383"/>
      <c r="HDG155" s="383"/>
      <c r="HDH155" s="383"/>
      <c r="HDI155" s="383"/>
      <c r="HDJ155" s="383"/>
      <c r="HDK155" s="383"/>
      <c r="HDL155" s="383"/>
      <c r="HDM155" s="383"/>
      <c r="HDN155" s="383"/>
      <c r="HDO155" s="383"/>
      <c r="HDP155" s="383"/>
      <c r="HDQ155" s="383"/>
      <c r="HDR155" s="383"/>
      <c r="HDS155" s="383"/>
      <c r="HDT155" s="383"/>
      <c r="HDU155" s="383"/>
      <c r="HDV155" s="383"/>
      <c r="HDW155" s="383"/>
      <c r="HDX155" s="383"/>
      <c r="HDY155" s="383"/>
      <c r="HDZ155" s="383"/>
      <c r="HEA155" s="383"/>
      <c r="HEB155" s="383"/>
      <c r="HEC155" s="383"/>
      <c r="HED155" s="383"/>
      <c r="HEE155" s="383"/>
      <c r="HEF155" s="383"/>
      <c r="HEG155" s="383"/>
      <c r="HEH155" s="383"/>
      <c r="HEI155" s="383"/>
      <c r="HEJ155" s="383"/>
      <c r="HEK155" s="383"/>
      <c r="HEL155" s="383"/>
      <c r="HEM155" s="383"/>
      <c r="HEN155" s="383"/>
      <c r="HEO155" s="383"/>
      <c r="HEP155" s="383"/>
      <c r="HEQ155" s="383"/>
      <c r="HER155" s="383"/>
      <c r="HES155" s="383"/>
      <c r="HET155" s="383"/>
      <c r="HEU155" s="383"/>
      <c r="HEV155" s="383"/>
      <c r="HEW155" s="383"/>
      <c r="HEX155" s="383"/>
      <c r="HEY155" s="383"/>
      <c r="HEZ155" s="383"/>
      <c r="HFA155" s="383"/>
      <c r="HFB155" s="383"/>
      <c r="HFC155" s="383"/>
      <c r="HFD155" s="383"/>
      <c r="HFE155" s="383"/>
      <c r="HFF155" s="383"/>
      <c r="HFG155" s="383"/>
      <c r="HFH155" s="383"/>
      <c r="HFI155" s="383"/>
      <c r="HFJ155" s="383"/>
      <c r="HFK155" s="383"/>
      <c r="HFL155" s="383"/>
      <c r="HFM155" s="383"/>
      <c r="HFN155" s="383"/>
      <c r="HFO155" s="383"/>
      <c r="HFP155" s="383"/>
      <c r="HFQ155" s="383"/>
      <c r="HFR155" s="383"/>
      <c r="HFS155" s="383"/>
      <c r="HFT155" s="383"/>
      <c r="HFU155" s="383"/>
      <c r="HFV155" s="383"/>
      <c r="HFW155" s="383"/>
      <c r="HFX155" s="383"/>
      <c r="HFY155" s="383"/>
      <c r="HFZ155" s="383"/>
      <c r="HGA155" s="383"/>
      <c r="HGB155" s="383"/>
      <c r="HGC155" s="383"/>
      <c r="HGD155" s="383"/>
      <c r="HGE155" s="383"/>
      <c r="HGF155" s="383"/>
      <c r="HGG155" s="383"/>
      <c r="HGH155" s="383"/>
      <c r="HGI155" s="383"/>
      <c r="HGJ155" s="383"/>
      <c r="HGK155" s="383"/>
      <c r="HGL155" s="383"/>
      <c r="HGM155" s="383"/>
      <c r="HGN155" s="383"/>
      <c r="HGO155" s="383"/>
      <c r="HGP155" s="383"/>
      <c r="HGQ155" s="383"/>
      <c r="HGR155" s="383"/>
      <c r="HGS155" s="383"/>
      <c r="HGT155" s="383"/>
      <c r="HGU155" s="383"/>
      <c r="HGV155" s="383"/>
      <c r="HGW155" s="383"/>
      <c r="HGX155" s="383"/>
      <c r="HGY155" s="383"/>
      <c r="HGZ155" s="383"/>
      <c r="HHA155" s="383"/>
      <c r="HHB155" s="383"/>
      <c r="HHC155" s="383"/>
      <c r="HHD155" s="383"/>
      <c r="HHE155" s="383"/>
      <c r="HHF155" s="383"/>
      <c r="HHG155" s="383"/>
      <c r="HHH155" s="383"/>
      <c r="HHI155" s="383"/>
      <c r="HHJ155" s="383"/>
      <c r="HHK155" s="383"/>
      <c r="HHL155" s="383"/>
      <c r="HHM155" s="383"/>
      <c r="HHN155" s="383"/>
      <c r="HHO155" s="383"/>
      <c r="HHP155" s="383"/>
      <c r="HHQ155" s="383"/>
      <c r="HHR155" s="383"/>
      <c r="HHS155" s="383"/>
      <c r="HHT155" s="383"/>
      <c r="HHU155" s="383"/>
      <c r="HHV155" s="383"/>
      <c r="HHW155" s="383"/>
      <c r="HHX155" s="383"/>
      <c r="HHY155" s="383"/>
      <c r="HHZ155" s="383"/>
      <c r="HIA155" s="383"/>
      <c r="HIB155" s="383"/>
      <c r="HIC155" s="383"/>
      <c r="HID155" s="383"/>
      <c r="HIE155" s="383"/>
      <c r="HIF155" s="383"/>
      <c r="HIG155" s="383"/>
      <c r="HIH155" s="383"/>
      <c r="HII155" s="383"/>
      <c r="HIJ155" s="383"/>
      <c r="HIK155" s="383"/>
      <c r="HIL155" s="383"/>
      <c r="HIM155" s="383"/>
      <c r="HIN155" s="383"/>
      <c r="HIO155" s="383"/>
      <c r="HIP155" s="383"/>
      <c r="HIQ155" s="383"/>
      <c r="HIR155" s="383"/>
      <c r="HIS155" s="383"/>
      <c r="HIT155" s="383"/>
      <c r="HIU155" s="383"/>
      <c r="HIV155" s="383"/>
      <c r="HIW155" s="383"/>
      <c r="HIX155" s="383"/>
      <c r="HIY155" s="383"/>
      <c r="HIZ155" s="383"/>
      <c r="HJA155" s="383"/>
      <c r="HJB155" s="383"/>
      <c r="HJC155" s="383"/>
      <c r="HJD155" s="383"/>
      <c r="HJE155" s="383"/>
      <c r="HJF155" s="383"/>
      <c r="HJG155" s="383"/>
      <c r="HJH155" s="383"/>
      <c r="HJI155" s="383"/>
      <c r="HJJ155" s="383"/>
      <c r="HJK155" s="383"/>
      <c r="HJL155" s="383"/>
      <c r="HJM155" s="383"/>
      <c r="HJN155" s="383"/>
      <c r="HJO155" s="383"/>
      <c r="HJP155" s="383"/>
      <c r="HJQ155" s="383"/>
      <c r="HJR155" s="383"/>
      <c r="HJS155" s="383"/>
      <c r="HJT155" s="383"/>
      <c r="HJU155" s="383"/>
      <c r="HJV155" s="383"/>
      <c r="HJW155" s="383"/>
      <c r="HJX155" s="383"/>
      <c r="HJY155" s="383"/>
      <c r="HJZ155" s="383"/>
      <c r="HKA155" s="383"/>
      <c r="HKB155" s="383"/>
      <c r="HKC155" s="383"/>
      <c r="HKD155" s="383"/>
      <c r="HKE155" s="383"/>
      <c r="HKF155" s="383"/>
      <c r="HKG155" s="383"/>
      <c r="HKH155" s="383"/>
      <c r="HKI155" s="383"/>
      <c r="HKJ155" s="383"/>
      <c r="HKK155" s="383"/>
      <c r="HKL155" s="383"/>
      <c r="HKM155" s="383"/>
      <c r="HKN155" s="383"/>
      <c r="HKO155" s="383"/>
      <c r="HKP155" s="383"/>
      <c r="HKQ155" s="383"/>
      <c r="HKR155" s="383"/>
      <c r="HKS155" s="383"/>
      <c r="HKT155" s="383"/>
      <c r="HKU155" s="383"/>
      <c r="HKV155" s="383"/>
      <c r="HKW155" s="383"/>
      <c r="HKX155" s="383"/>
      <c r="HKY155" s="383"/>
      <c r="HKZ155" s="383"/>
      <c r="HLA155" s="383"/>
      <c r="HLB155" s="383"/>
      <c r="HLC155" s="383"/>
      <c r="HLD155" s="383"/>
      <c r="HLE155" s="383"/>
      <c r="HLF155" s="383"/>
      <c r="HLG155" s="383"/>
      <c r="HLH155" s="383"/>
      <c r="HLI155" s="383"/>
      <c r="HLJ155" s="383"/>
      <c r="HLK155" s="383"/>
      <c r="HLL155" s="383"/>
      <c r="HLM155" s="383"/>
      <c r="HLN155" s="383"/>
      <c r="HLO155" s="383"/>
      <c r="HLP155" s="383"/>
      <c r="HLQ155" s="383"/>
      <c r="HLR155" s="383"/>
      <c r="HLS155" s="383"/>
      <c r="HLT155" s="383"/>
      <c r="HLU155" s="383"/>
      <c r="HLV155" s="383"/>
      <c r="HLW155" s="383"/>
      <c r="HLX155" s="383"/>
      <c r="HLY155" s="383"/>
      <c r="HLZ155" s="383"/>
      <c r="HMA155" s="383"/>
      <c r="HMB155" s="383"/>
      <c r="HMC155" s="383"/>
      <c r="HMD155" s="383"/>
      <c r="HME155" s="383"/>
      <c r="HMF155" s="383"/>
      <c r="HMG155" s="383"/>
      <c r="HMH155" s="383"/>
      <c r="HMI155" s="383"/>
      <c r="HMJ155" s="383"/>
      <c r="HMK155" s="383"/>
      <c r="HML155" s="383"/>
      <c r="HMM155" s="383"/>
      <c r="HMN155" s="383"/>
      <c r="HMO155" s="383"/>
      <c r="HMP155" s="383"/>
      <c r="HMQ155" s="383"/>
      <c r="HMR155" s="383"/>
      <c r="HMS155" s="383"/>
      <c r="HMT155" s="383"/>
      <c r="HMU155" s="383"/>
      <c r="HMV155" s="383"/>
      <c r="HMW155" s="383"/>
      <c r="HMX155" s="383"/>
      <c r="HMY155" s="383"/>
      <c r="HMZ155" s="383"/>
      <c r="HNA155" s="383"/>
      <c r="HNB155" s="383"/>
      <c r="HNC155" s="383"/>
      <c r="HND155" s="383"/>
      <c r="HNE155" s="383"/>
      <c r="HNF155" s="383"/>
      <c r="HNG155" s="383"/>
      <c r="HNH155" s="383"/>
      <c r="HNI155" s="383"/>
      <c r="HNJ155" s="383"/>
      <c r="HNK155" s="383"/>
      <c r="HNL155" s="383"/>
      <c r="HNM155" s="383"/>
      <c r="HNN155" s="383"/>
      <c r="HNO155" s="383"/>
      <c r="HNP155" s="383"/>
      <c r="HNQ155" s="383"/>
      <c r="HNR155" s="383"/>
      <c r="HNS155" s="383"/>
      <c r="HNT155" s="383"/>
      <c r="HNU155" s="383"/>
      <c r="HNV155" s="383"/>
      <c r="HNW155" s="383"/>
      <c r="HNX155" s="383"/>
      <c r="HNY155" s="383"/>
      <c r="HNZ155" s="383"/>
      <c r="HOA155" s="383"/>
      <c r="HOB155" s="383"/>
      <c r="HOC155" s="383"/>
      <c r="HOD155" s="383"/>
      <c r="HOE155" s="383"/>
      <c r="HOF155" s="383"/>
      <c r="HOG155" s="383"/>
      <c r="HOH155" s="383"/>
      <c r="HOI155" s="383"/>
      <c r="HOJ155" s="383"/>
      <c r="HOK155" s="383"/>
      <c r="HOL155" s="383"/>
      <c r="HOM155" s="383"/>
      <c r="HON155" s="383"/>
      <c r="HOO155" s="383"/>
      <c r="HOP155" s="383"/>
      <c r="HOQ155" s="383"/>
      <c r="HOR155" s="383"/>
      <c r="HOS155" s="383"/>
      <c r="HOT155" s="383"/>
      <c r="HOU155" s="383"/>
      <c r="HOV155" s="383"/>
      <c r="HOW155" s="383"/>
      <c r="HOX155" s="383"/>
      <c r="HOY155" s="383"/>
      <c r="HOZ155" s="383"/>
      <c r="HPA155" s="383"/>
      <c r="HPB155" s="383"/>
      <c r="HPC155" s="383"/>
      <c r="HPD155" s="383"/>
      <c r="HPE155" s="383"/>
      <c r="HPF155" s="383"/>
      <c r="HPG155" s="383"/>
      <c r="HPH155" s="383"/>
      <c r="HPI155" s="383"/>
      <c r="HPJ155" s="383"/>
      <c r="HPK155" s="383"/>
      <c r="HPL155" s="383"/>
      <c r="HPM155" s="383"/>
      <c r="HPN155" s="383"/>
      <c r="HPO155" s="383"/>
      <c r="HPP155" s="383"/>
      <c r="HPQ155" s="383"/>
      <c r="HPR155" s="383"/>
      <c r="HPS155" s="383"/>
      <c r="HPT155" s="383"/>
      <c r="HPU155" s="383"/>
      <c r="HPV155" s="383"/>
      <c r="HPW155" s="383"/>
      <c r="HPX155" s="383"/>
      <c r="HPY155" s="383"/>
      <c r="HPZ155" s="383"/>
      <c r="HQA155" s="383"/>
      <c r="HQB155" s="383"/>
      <c r="HQC155" s="383"/>
      <c r="HQD155" s="383"/>
      <c r="HQE155" s="383"/>
      <c r="HQF155" s="383"/>
      <c r="HQG155" s="383"/>
      <c r="HQH155" s="383"/>
      <c r="HQI155" s="383"/>
      <c r="HQJ155" s="383"/>
      <c r="HQK155" s="383"/>
      <c r="HQL155" s="383"/>
      <c r="HQM155" s="383"/>
      <c r="HQN155" s="383"/>
      <c r="HQO155" s="383"/>
      <c r="HQP155" s="383"/>
      <c r="HQQ155" s="383"/>
      <c r="HQR155" s="383"/>
      <c r="HQS155" s="383"/>
      <c r="HQT155" s="383"/>
      <c r="HQU155" s="383"/>
      <c r="HQV155" s="383"/>
      <c r="HQW155" s="383"/>
      <c r="HQX155" s="383"/>
      <c r="HQY155" s="383"/>
      <c r="HQZ155" s="383"/>
      <c r="HRA155" s="383"/>
      <c r="HRB155" s="383"/>
      <c r="HRC155" s="383"/>
      <c r="HRD155" s="383"/>
      <c r="HRE155" s="383"/>
      <c r="HRF155" s="383"/>
      <c r="HRG155" s="383"/>
      <c r="HRH155" s="383"/>
      <c r="HRI155" s="383"/>
      <c r="HRJ155" s="383"/>
      <c r="HRK155" s="383"/>
      <c r="HRL155" s="383"/>
      <c r="HRM155" s="383"/>
      <c r="HRN155" s="383"/>
      <c r="HRO155" s="383"/>
      <c r="HRP155" s="383"/>
      <c r="HRQ155" s="383"/>
      <c r="HRR155" s="383"/>
      <c r="HRS155" s="383"/>
      <c r="HRT155" s="383"/>
      <c r="HRU155" s="383"/>
      <c r="HRV155" s="383"/>
      <c r="HRW155" s="383"/>
      <c r="HRX155" s="383"/>
      <c r="HRY155" s="383"/>
      <c r="HRZ155" s="383"/>
      <c r="HSA155" s="383"/>
      <c r="HSB155" s="383"/>
      <c r="HSC155" s="383"/>
      <c r="HSD155" s="383"/>
      <c r="HSE155" s="383"/>
      <c r="HSF155" s="383"/>
      <c r="HSG155" s="383"/>
      <c r="HSH155" s="383"/>
      <c r="HSI155" s="383"/>
      <c r="HSJ155" s="383"/>
      <c r="HSK155" s="383"/>
      <c r="HSL155" s="383"/>
      <c r="HSM155" s="383"/>
      <c r="HSN155" s="383"/>
      <c r="HSO155" s="383"/>
      <c r="HSP155" s="383"/>
      <c r="HSQ155" s="383"/>
      <c r="HSR155" s="383"/>
      <c r="HSS155" s="383"/>
      <c r="HST155" s="383"/>
      <c r="HSU155" s="383"/>
      <c r="HSV155" s="383"/>
      <c r="HSW155" s="383"/>
      <c r="HSX155" s="383"/>
      <c r="HSY155" s="383"/>
      <c r="HSZ155" s="383"/>
      <c r="HTA155" s="383"/>
      <c r="HTB155" s="383"/>
      <c r="HTC155" s="383"/>
      <c r="HTD155" s="383"/>
      <c r="HTE155" s="383"/>
      <c r="HTF155" s="383"/>
      <c r="HTG155" s="383"/>
      <c r="HTH155" s="383"/>
      <c r="HTI155" s="383"/>
      <c r="HTJ155" s="383"/>
      <c r="HTK155" s="383"/>
      <c r="HTL155" s="383"/>
      <c r="HTM155" s="383"/>
      <c r="HTN155" s="383"/>
      <c r="HTO155" s="383"/>
      <c r="HTP155" s="383"/>
      <c r="HTQ155" s="383"/>
      <c r="HTR155" s="383"/>
      <c r="HTS155" s="383"/>
      <c r="HTT155" s="383"/>
      <c r="HTU155" s="383"/>
      <c r="HTV155" s="383"/>
      <c r="HTW155" s="383"/>
      <c r="HTX155" s="383"/>
      <c r="HTY155" s="383"/>
      <c r="HTZ155" s="383"/>
      <c r="HUA155" s="383"/>
      <c r="HUB155" s="383"/>
      <c r="HUC155" s="383"/>
      <c r="HUD155" s="383"/>
      <c r="HUE155" s="383"/>
      <c r="HUF155" s="383"/>
      <c r="HUG155" s="383"/>
      <c r="HUH155" s="383"/>
      <c r="HUI155" s="383"/>
      <c r="HUJ155" s="383"/>
      <c r="HUK155" s="383"/>
      <c r="HUL155" s="383"/>
      <c r="HUM155" s="383"/>
      <c r="HUN155" s="383"/>
      <c r="HUO155" s="383"/>
      <c r="HUP155" s="383"/>
      <c r="HUQ155" s="383"/>
      <c r="HUR155" s="383"/>
      <c r="HUS155" s="383"/>
      <c r="HUT155" s="383"/>
      <c r="HUU155" s="383"/>
      <c r="HUV155" s="383"/>
      <c r="HUW155" s="383"/>
      <c r="HUX155" s="383"/>
      <c r="HUY155" s="383"/>
      <c r="HUZ155" s="383"/>
      <c r="HVA155" s="383"/>
      <c r="HVB155" s="383"/>
      <c r="HVC155" s="383"/>
      <c r="HVD155" s="383"/>
      <c r="HVE155" s="383"/>
      <c r="HVF155" s="383"/>
      <c r="HVG155" s="383"/>
      <c r="HVH155" s="383"/>
      <c r="HVI155" s="383"/>
      <c r="HVJ155" s="383"/>
      <c r="HVK155" s="383"/>
      <c r="HVL155" s="383"/>
      <c r="HVM155" s="383"/>
      <c r="HVN155" s="383"/>
      <c r="HVO155" s="383"/>
      <c r="HVP155" s="383"/>
      <c r="HVQ155" s="383"/>
      <c r="HVR155" s="383"/>
      <c r="HVS155" s="383"/>
      <c r="HVT155" s="383"/>
      <c r="HVU155" s="383"/>
      <c r="HVV155" s="383"/>
      <c r="HVW155" s="383"/>
      <c r="HVX155" s="383"/>
      <c r="HVY155" s="383"/>
      <c r="HVZ155" s="383"/>
      <c r="HWA155" s="383"/>
      <c r="HWB155" s="383"/>
      <c r="HWC155" s="383"/>
      <c r="HWD155" s="383"/>
      <c r="HWE155" s="383"/>
      <c r="HWF155" s="383"/>
      <c r="HWG155" s="383"/>
      <c r="HWH155" s="383"/>
      <c r="HWI155" s="383"/>
      <c r="HWJ155" s="383"/>
      <c r="HWK155" s="383"/>
      <c r="HWL155" s="383"/>
      <c r="HWM155" s="383"/>
      <c r="HWN155" s="383"/>
      <c r="HWO155" s="383"/>
      <c r="HWP155" s="383"/>
      <c r="HWQ155" s="383"/>
      <c r="HWR155" s="383"/>
      <c r="HWS155" s="383"/>
      <c r="HWT155" s="383"/>
      <c r="HWU155" s="383"/>
      <c r="HWV155" s="383"/>
      <c r="HWW155" s="383"/>
      <c r="HWX155" s="383"/>
      <c r="HWY155" s="383"/>
      <c r="HWZ155" s="383"/>
      <c r="HXA155" s="383"/>
      <c r="HXB155" s="383"/>
      <c r="HXC155" s="383"/>
      <c r="HXD155" s="383"/>
      <c r="HXE155" s="383"/>
      <c r="HXF155" s="383"/>
      <c r="HXG155" s="383"/>
      <c r="HXH155" s="383"/>
      <c r="HXI155" s="383"/>
      <c r="HXJ155" s="383"/>
      <c r="HXK155" s="383"/>
      <c r="HXL155" s="383"/>
      <c r="HXM155" s="383"/>
      <c r="HXN155" s="383"/>
      <c r="HXO155" s="383"/>
      <c r="HXP155" s="383"/>
      <c r="HXQ155" s="383"/>
      <c r="HXR155" s="383"/>
      <c r="HXS155" s="383"/>
      <c r="HXT155" s="383"/>
      <c r="HXU155" s="383"/>
      <c r="HXV155" s="383"/>
      <c r="HXW155" s="383"/>
      <c r="HXX155" s="383"/>
      <c r="HXY155" s="383"/>
      <c r="HXZ155" s="383"/>
      <c r="HYA155" s="383"/>
      <c r="HYB155" s="383"/>
      <c r="HYC155" s="383"/>
      <c r="HYD155" s="383"/>
      <c r="HYE155" s="383"/>
      <c r="HYF155" s="383"/>
      <c r="HYG155" s="383"/>
      <c r="HYH155" s="383"/>
      <c r="HYI155" s="383"/>
      <c r="HYJ155" s="383"/>
      <c r="HYK155" s="383"/>
      <c r="HYL155" s="383"/>
      <c r="HYM155" s="383"/>
      <c r="HYN155" s="383"/>
      <c r="HYO155" s="383"/>
      <c r="HYP155" s="383"/>
      <c r="HYQ155" s="383"/>
      <c r="HYR155" s="383"/>
      <c r="HYS155" s="383"/>
      <c r="HYT155" s="383"/>
      <c r="HYU155" s="383"/>
      <c r="HYV155" s="383"/>
      <c r="HYW155" s="383"/>
      <c r="HYX155" s="383"/>
      <c r="HYY155" s="383"/>
      <c r="HYZ155" s="383"/>
      <c r="HZA155" s="383"/>
      <c r="HZB155" s="383"/>
      <c r="HZC155" s="383"/>
      <c r="HZD155" s="383"/>
      <c r="HZE155" s="383"/>
      <c r="HZF155" s="383"/>
      <c r="HZG155" s="383"/>
      <c r="HZH155" s="383"/>
      <c r="HZI155" s="383"/>
      <c r="HZJ155" s="383"/>
      <c r="HZK155" s="383"/>
      <c r="HZL155" s="383"/>
      <c r="HZM155" s="383"/>
      <c r="HZN155" s="383"/>
      <c r="HZO155" s="383"/>
      <c r="HZP155" s="383"/>
      <c r="HZQ155" s="383"/>
      <c r="HZR155" s="383"/>
      <c r="HZS155" s="383"/>
      <c r="HZT155" s="383"/>
      <c r="HZU155" s="383"/>
      <c r="HZV155" s="383"/>
      <c r="HZW155" s="383"/>
      <c r="HZX155" s="383"/>
      <c r="HZY155" s="383"/>
      <c r="HZZ155" s="383"/>
      <c r="IAA155" s="383"/>
      <c r="IAB155" s="383"/>
      <c r="IAC155" s="383"/>
      <c r="IAD155" s="383"/>
      <c r="IAE155" s="383"/>
      <c r="IAF155" s="383"/>
      <c r="IAG155" s="383"/>
      <c r="IAH155" s="383"/>
      <c r="IAI155" s="383"/>
      <c r="IAJ155" s="383"/>
      <c r="IAK155" s="383"/>
      <c r="IAL155" s="383"/>
      <c r="IAM155" s="383"/>
      <c r="IAN155" s="383"/>
      <c r="IAO155" s="383"/>
      <c r="IAP155" s="383"/>
      <c r="IAQ155" s="383"/>
      <c r="IAR155" s="383"/>
      <c r="IAS155" s="383"/>
      <c r="IAT155" s="383"/>
      <c r="IAU155" s="383"/>
      <c r="IAV155" s="383"/>
      <c r="IAW155" s="383"/>
      <c r="IAX155" s="383"/>
      <c r="IAY155" s="383"/>
      <c r="IAZ155" s="383"/>
      <c r="IBA155" s="383"/>
      <c r="IBB155" s="383"/>
      <c r="IBC155" s="383"/>
      <c r="IBD155" s="383"/>
      <c r="IBE155" s="383"/>
      <c r="IBF155" s="383"/>
      <c r="IBG155" s="383"/>
      <c r="IBH155" s="383"/>
      <c r="IBI155" s="383"/>
      <c r="IBJ155" s="383"/>
      <c r="IBK155" s="383"/>
      <c r="IBL155" s="383"/>
      <c r="IBM155" s="383"/>
      <c r="IBN155" s="383"/>
      <c r="IBO155" s="383"/>
      <c r="IBP155" s="383"/>
      <c r="IBQ155" s="383"/>
      <c r="IBR155" s="383"/>
      <c r="IBS155" s="383"/>
      <c r="IBT155" s="383"/>
      <c r="IBU155" s="383"/>
      <c r="IBV155" s="383"/>
      <c r="IBW155" s="383"/>
      <c r="IBX155" s="383"/>
      <c r="IBY155" s="383"/>
      <c r="IBZ155" s="383"/>
      <c r="ICA155" s="383"/>
      <c r="ICB155" s="383"/>
      <c r="ICC155" s="383"/>
      <c r="ICD155" s="383"/>
      <c r="ICE155" s="383"/>
      <c r="ICF155" s="383"/>
      <c r="ICG155" s="383"/>
      <c r="ICH155" s="383"/>
      <c r="ICI155" s="383"/>
      <c r="ICJ155" s="383"/>
      <c r="ICK155" s="383"/>
      <c r="ICL155" s="383"/>
      <c r="ICM155" s="383"/>
      <c r="ICN155" s="383"/>
      <c r="ICO155" s="383"/>
      <c r="ICP155" s="383"/>
      <c r="ICQ155" s="383"/>
      <c r="ICR155" s="383"/>
      <c r="ICS155" s="383"/>
      <c r="ICT155" s="383"/>
      <c r="ICU155" s="383"/>
      <c r="ICV155" s="383"/>
      <c r="ICW155" s="383"/>
      <c r="ICX155" s="383"/>
      <c r="ICY155" s="383"/>
      <c r="ICZ155" s="383"/>
      <c r="IDA155" s="383"/>
      <c r="IDB155" s="383"/>
      <c r="IDC155" s="383"/>
      <c r="IDD155" s="383"/>
      <c r="IDE155" s="383"/>
      <c r="IDF155" s="383"/>
      <c r="IDG155" s="383"/>
      <c r="IDH155" s="383"/>
      <c r="IDI155" s="383"/>
      <c r="IDJ155" s="383"/>
      <c r="IDK155" s="383"/>
      <c r="IDL155" s="383"/>
      <c r="IDM155" s="383"/>
      <c r="IDN155" s="383"/>
      <c r="IDO155" s="383"/>
      <c r="IDP155" s="383"/>
      <c r="IDQ155" s="383"/>
      <c r="IDR155" s="383"/>
      <c r="IDS155" s="383"/>
      <c r="IDT155" s="383"/>
      <c r="IDU155" s="383"/>
      <c r="IDV155" s="383"/>
      <c r="IDW155" s="383"/>
      <c r="IDX155" s="383"/>
      <c r="IDY155" s="383"/>
      <c r="IDZ155" s="383"/>
      <c r="IEA155" s="383"/>
      <c r="IEB155" s="383"/>
      <c r="IEC155" s="383"/>
      <c r="IED155" s="383"/>
      <c r="IEE155" s="383"/>
      <c r="IEF155" s="383"/>
      <c r="IEG155" s="383"/>
      <c r="IEH155" s="383"/>
      <c r="IEI155" s="383"/>
      <c r="IEJ155" s="383"/>
      <c r="IEK155" s="383"/>
      <c r="IEL155" s="383"/>
      <c r="IEM155" s="383"/>
      <c r="IEN155" s="383"/>
      <c r="IEO155" s="383"/>
      <c r="IEP155" s="383"/>
      <c r="IEQ155" s="383"/>
      <c r="IER155" s="383"/>
      <c r="IES155" s="383"/>
      <c r="IET155" s="383"/>
      <c r="IEU155" s="383"/>
      <c r="IEV155" s="383"/>
      <c r="IEW155" s="383"/>
      <c r="IEX155" s="383"/>
      <c r="IEY155" s="383"/>
      <c r="IEZ155" s="383"/>
      <c r="IFA155" s="383"/>
      <c r="IFB155" s="383"/>
      <c r="IFC155" s="383"/>
      <c r="IFD155" s="383"/>
      <c r="IFE155" s="383"/>
      <c r="IFF155" s="383"/>
      <c r="IFG155" s="383"/>
      <c r="IFH155" s="383"/>
      <c r="IFI155" s="383"/>
      <c r="IFJ155" s="383"/>
      <c r="IFK155" s="383"/>
      <c r="IFL155" s="383"/>
      <c r="IFM155" s="383"/>
      <c r="IFN155" s="383"/>
      <c r="IFO155" s="383"/>
      <c r="IFP155" s="383"/>
      <c r="IFQ155" s="383"/>
      <c r="IFR155" s="383"/>
      <c r="IFS155" s="383"/>
      <c r="IFT155" s="383"/>
      <c r="IFU155" s="383"/>
      <c r="IFV155" s="383"/>
      <c r="IFW155" s="383"/>
      <c r="IFX155" s="383"/>
      <c r="IFY155" s="383"/>
      <c r="IFZ155" s="383"/>
      <c r="IGA155" s="383"/>
      <c r="IGB155" s="383"/>
      <c r="IGC155" s="383"/>
      <c r="IGD155" s="383"/>
      <c r="IGE155" s="383"/>
      <c r="IGF155" s="383"/>
      <c r="IGG155" s="383"/>
      <c r="IGH155" s="383"/>
      <c r="IGI155" s="383"/>
      <c r="IGJ155" s="383"/>
      <c r="IGK155" s="383"/>
      <c r="IGL155" s="383"/>
      <c r="IGM155" s="383"/>
      <c r="IGN155" s="383"/>
      <c r="IGO155" s="383"/>
      <c r="IGP155" s="383"/>
      <c r="IGQ155" s="383"/>
      <c r="IGR155" s="383"/>
      <c r="IGS155" s="383"/>
      <c r="IGT155" s="383"/>
      <c r="IGU155" s="383"/>
      <c r="IGV155" s="383"/>
      <c r="IGW155" s="383"/>
      <c r="IGX155" s="383"/>
      <c r="IGY155" s="383"/>
      <c r="IGZ155" s="383"/>
      <c r="IHA155" s="383"/>
      <c r="IHB155" s="383"/>
      <c r="IHC155" s="383"/>
      <c r="IHD155" s="383"/>
      <c r="IHE155" s="383"/>
      <c r="IHF155" s="383"/>
      <c r="IHG155" s="383"/>
      <c r="IHH155" s="383"/>
      <c r="IHI155" s="383"/>
      <c r="IHJ155" s="383"/>
      <c r="IHK155" s="383"/>
      <c r="IHL155" s="383"/>
      <c r="IHM155" s="383"/>
      <c r="IHN155" s="383"/>
      <c r="IHO155" s="383"/>
      <c r="IHP155" s="383"/>
      <c r="IHQ155" s="383"/>
      <c r="IHR155" s="383"/>
      <c r="IHS155" s="383"/>
      <c r="IHT155" s="383"/>
      <c r="IHU155" s="383"/>
      <c r="IHV155" s="383"/>
      <c r="IHW155" s="383"/>
      <c r="IHX155" s="383"/>
      <c r="IHY155" s="383"/>
      <c r="IHZ155" s="383"/>
      <c r="IIA155" s="383"/>
      <c r="IIB155" s="383"/>
      <c r="IIC155" s="383"/>
      <c r="IID155" s="383"/>
      <c r="IIE155" s="383"/>
      <c r="IIF155" s="383"/>
      <c r="IIG155" s="383"/>
      <c r="IIH155" s="383"/>
      <c r="III155" s="383"/>
      <c r="IIJ155" s="383"/>
      <c r="IIK155" s="383"/>
      <c r="IIL155" s="383"/>
      <c r="IIM155" s="383"/>
      <c r="IIN155" s="383"/>
      <c r="IIO155" s="383"/>
      <c r="IIP155" s="383"/>
      <c r="IIQ155" s="383"/>
      <c r="IIR155" s="383"/>
      <c r="IIS155" s="383"/>
      <c r="IIT155" s="383"/>
      <c r="IIU155" s="383"/>
      <c r="IIV155" s="383"/>
      <c r="IIW155" s="383"/>
      <c r="IIX155" s="383"/>
      <c r="IIY155" s="383"/>
      <c r="IIZ155" s="383"/>
      <c r="IJA155" s="383"/>
      <c r="IJB155" s="383"/>
      <c r="IJC155" s="383"/>
      <c r="IJD155" s="383"/>
      <c r="IJE155" s="383"/>
      <c r="IJF155" s="383"/>
      <c r="IJG155" s="383"/>
      <c r="IJH155" s="383"/>
      <c r="IJI155" s="383"/>
      <c r="IJJ155" s="383"/>
      <c r="IJK155" s="383"/>
      <c r="IJL155" s="383"/>
      <c r="IJM155" s="383"/>
      <c r="IJN155" s="383"/>
      <c r="IJO155" s="383"/>
      <c r="IJP155" s="383"/>
      <c r="IJQ155" s="383"/>
      <c r="IJR155" s="383"/>
      <c r="IJS155" s="383"/>
      <c r="IJT155" s="383"/>
      <c r="IJU155" s="383"/>
      <c r="IJV155" s="383"/>
      <c r="IJW155" s="383"/>
      <c r="IJX155" s="383"/>
      <c r="IJY155" s="383"/>
      <c r="IJZ155" s="383"/>
      <c r="IKA155" s="383"/>
      <c r="IKB155" s="383"/>
      <c r="IKC155" s="383"/>
      <c r="IKD155" s="383"/>
      <c r="IKE155" s="383"/>
      <c r="IKF155" s="383"/>
      <c r="IKG155" s="383"/>
      <c r="IKH155" s="383"/>
      <c r="IKI155" s="383"/>
      <c r="IKJ155" s="383"/>
      <c r="IKK155" s="383"/>
      <c r="IKL155" s="383"/>
      <c r="IKM155" s="383"/>
      <c r="IKN155" s="383"/>
      <c r="IKO155" s="383"/>
      <c r="IKP155" s="383"/>
      <c r="IKQ155" s="383"/>
      <c r="IKR155" s="383"/>
      <c r="IKS155" s="383"/>
      <c r="IKT155" s="383"/>
      <c r="IKU155" s="383"/>
      <c r="IKV155" s="383"/>
      <c r="IKW155" s="383"/>
      <c r="IKX155" s="383"/>
      <c r="IKY155" s="383"/>
      <c r="IKZ155" s="383"/>
      <c r="ILA155" s="383"/>
      <c r="ILB155" s="383"/>
      <c r="ILC155" s="383"/>
      <c r="ILD155" s="383"/>
      <c r="ILE155" s="383"/>
      <c r="ILF155" s="383"/>
      <c r="ILG155" s="383"/>
      <c r="ILH155" s="383"/>
      <c r="ILI155" s="383"/>
      <c r="ILJ155" s="383"/>
      <c r="ILK155" s="383"/>
      <c r="ILL155" s="383"/>
      <c r="ILM155" s="383"/>
      <c r="ILN155" s="383"/>
      <c r="ILO155" s="383"/>
      <c r="ILP155" s="383"/>
      <c r="ILQ155" s="383"/>
      <c r="ILR155" s="383"/>
      <c r="ILS155" s="383"/>
      <c r="ILT155" s="383"/>
      <c r="ILU155" s="383"/>
      <c r="ILV155" s="383"/>
      <c r="ILW155" s="383"/>
      <c r="ILX155" s="383"/>
      <c r="ILY155" s="383"/>
      <c r="ILZ155" s="383"/>
      <c r="IMA155" s="383"/>
      <c r="IMB155" s="383"/>
      <c r="IMC155" s="383"/>
      <c r="IMD155" s="383"/>
      <c r="IME155" s="383"/>
      <c r="IMF155" s="383"/>
      <c r="IMG155" s="383"/>
      <c r="IMH155" s="383"/>
      <c r="IMI155" s="383"/>
      <c r="IMJ155" s="383"/>
      <c r="IMK155" s="383"/>
      <c r="IML155" s="383"/>
      <c r="IMM155" s="383"/>
      <c r="IMN155" s="383"/>
      <c r="IMO155" s="383"/>
      <c r="IMP155" s="383"/>
      <c r="IMQ155" s="383"/>
      <c r="IMR155" s="383"/>
      <c r="IMS155" s="383"/>
      <c r="IMT155" s="383"/>
      <c r="IMU155" s="383"/>
      <c r="IMV155" s="383"/>
      <c r="IMW155" s="383"/>
      <c r="IMX155" s="383"/>
      <c r="IMY155" s="383"/>
      <c r="IMZ155" s="383"/>
      <c r="INA155" s="383"/>
      <c r="INB155" s="383"/>
      <c r="INC155" s="383"/>
      <c r="IND155" s="383"/>
      <c r="INE155" s="383"/>
      <c r="INF155" s="383"/>
      <c r="ING155" s="383"/>
      <c r="INH155" s="383"/>
      <c r="INI155" s="383"/>
      <c r="INJ155" s="383"/>
      <c r="INK155" s="383"/>
      <c r="INL155" s="383"/>
      <c r="INM155" s="383"/>
      <c r="INN155" s="383"/>
      <c r="INO155" s="383"/>
      <c r="INP155" s="383"/>
      <c r="INQ155" s="383"/>
      <c r="INR155" s="383"/>
      <c r="INS155" s="383"/>
      <c r="INT155" s="383"/>
      <c r="INU155" s="383"/>
      <c r="INV155" s="383"/>
      <c r="INW155" s="383"/>
      <c r="INX155" s="383"/>
      <c r="INY155" s="383"/>
      <c r="INZ155" s="383"/>
      <c r="IOA155" s="383"/>
      <c r="IOB155" s="383"/>
      <c r="IOC155" s="383"/>
      <c r="IOD155" s="383"/>
      <c r="IOE155" s="383"/>
      <c r="IOF155" s="383"/>
      <c r="IOG155" s="383"/>
      <c r="IOH155" s="383"/>
      <c r="IOI155" s="383"/>
      <c r="IOJ155" s="383"/>
      <c r="IOK155" s="383"/>
      <c r="IOL155" s="383"/>
      <c r="IOM155" s="383"/>
      <c r="ION155" s="383"/>
      <c r="IOO155" s="383"/>
      <c r="IOP155" s="383"/>
      <c r="IOQ155" s="383"/>
      <c r="IOR155" s="383"/>
      <c r="IOS155" s="383"/>
      <c r="IOT155" s="383"/>
      <c r="IOU155" s="383"/>
      <c r="IOV155" s="383"/>
      <c r="IOW155" s="383"/>
      <c r="IOX155" s="383"/>
      <c r="IOY155" s="383"/>
      <c r="IOZ155" s="383"/>
      <c r="IPA155" s="383"/>
      <c r="IPB155" s="383"/>
      <c r="IPC155" s="383"/>
      <c r="IPD155" s="383"/>
      <c r="IPE155" s="383"/>
      <c r="IPF155" s="383"/>
      <c r="IPG155" s="383"/>
      <c r="IPH155" s="383"/>
      <c r="IPI155" s="383"/>
      <c r="IPJ155" s="383"/>
      <c r="IPK155" s="383"/>
      <c r="IPL155" s="383"/>
      <c r="IPM155" s="383"/>
      <c r="IPN155" s="383"/>
      <c r="IPO155" s="383"/>
      <c r="IPP155" s="383"/>
      <c r="IPQ155" s="383"/>
      <c r="IPR155" s="383"/>
      <c r="IPS155" s="383"/>
      <c r="IPT155" s="383"/>
      <c r="IPU155" s="383"/>
      <c r="IPV155" s="383"/>
      <c r="IPW155" s="383"/>
      <c r="IPX155" s="383"/>
      <c r="IPY155" s="383"/>
      <c r="IPZ155" s="383"/>
      <c r="IQA155" s="383"/>
      <c r="IQB155" s="383"/>
      <c r="IQC155" s="383"/>
      <c r="IQD155" s="383"/>
      <c r="IQE155" s="383"/>
      <c r="IQF155" s="383"/>
      <c r="IQG155" s="383"/>
      <c r="IQH155" s="383"/>
      <c r="IQI155" s="383"/>
      <c r="IQJ155" s="383"/>
      <c r="IQK155" s="383"/>
      <c r="IQL155" s="383"/>
      <c r="IQM155" s="383"/>
      <c r="IQN155" s="383"/>
      <c r="IQO155" s="383"/>
      <c r="IQP155" s="383"/>
      <c r="IQQ155" s="383"/>
      <c r="IQR155" s="383"/>
      <c r="IQS155" s="383"/>
      <c r="IQT155" s="383"/>
      <c r="IQU155" s="383"/>
      <c r="IQV155" s="383"/>
      <c r="IQW155" s="383"/>
      <c r="IQX155" s="383"/>
      <c r="IQY155" s="383"/>
      <c r="IQZ155" s="383"/>
      <c r="IRA155" s="383"/>
      <c r="IRB155" s="383"/>
      <c r="IRC155" s="383"/>
      <c r="IRD155" s="383"/>
      <c r="IRE155" s="383"/>
      <c r="IRF155" s="383"/>
      <c r="IRG155" s="383"/>
      <c r="IRH155" s="383"/>
      <c r="IRI155" s="383"/>
      <c r="IRJ155" s="383"/>
      <c r="IRK155" s="383"/>
      <c r="IRL155" s="383"/>
      <c r="IRM155" s="383"/>
      <c r="IRN155" s="383"/>
      <c r="IRO155" s="383"/>
      <c r="IRP155" s="383"/>
      <c r="IRQ155" s="383"/>
      <c r="IRR155" s="383"/>
      <c r="IRS155" s="383"/>
      <c r="IRT155" s="383"/>
      <c r="IRU155" s="383"/>
      <c r="IRV155" s="383"/>
      <c r="IRW155" s="383"/>
      <c r="IRX155" s="383"/>
      <c r="IRY155" s="383"/>
      <c r="IRZ155" s="383"/>
      <c r="ISA155" s="383"/>
      <c r="ISB155" s="383"/>
      <c r="ISC155" s="383"/>
      <c r="ISD155" s="383"/>
      <c r="ISE155" s="383"/>
      <c r="ISF155" s="383"/>
      <c r="ISG155" s="383"/>
      <c r="ISH155" s="383"/>
      <c r="ISI155" s="383"/>
      <c r="ISJ155" s="383"/>
      <c r="ISK155" s="383"/>
      <c r="ISL155" s="383"/>
      <c r="ISM155" s="383"/>
      <c r="ISN155" s="383"/>
      <c r="ISO155" s="383"/>
      <c r="ISP155" s="383"/>
      <c r="ISQ155" s="383"/>
      <c r="ISR155" s="383"/>
      <c r="ISS155" s="383"/>
      <c r="IST155" s="383"/>
      <c r="ISU155" s="383"/>
      <c r="ISV155" s="383"/>
      <c r="ISW155" s="383"/>
      <c r="ISX155" s="383"/>
      <c r="ISY155" s="383"/>
      <c r="ISZ155" s="383"/>
      <c r="ITA155" s="383"/>
      <c r="ITB155" s="383"/>
      <c r="ITC155" s="383"/>
      <c r="ITD155" s="383"/>
      <c r="ITE155" s="383"/>
      <c r="ITF155" s="383"/>
      <c r="ITG155" s="383"/>
      <c r="ITH155" s="383"/>
      <c r="ITI155" s="383"/>
      <c r="ITJ155" s="383"/>
      <c r="ITK155" s="383"/>
      <c r="ITL155" s="383"/>
      <c r="ITM155" s="383"/>
      <c r="ITN155" s="383"/>
      <c r="ITO155" s="383"/>
      <c r="ITP155" s="383"/>
      <c r="ITQ155" s="383"/>
      <c r="ITR155" s="383"/>
      <c r="ITS155" s="383"/>
      <c r="ITT155" s="383"/>
      <c r="ITU155" s="383"/>
      <c r="ITV155" s="383"/>
      <c r="ITW155" s="383"/>
      <c r="ITX155" s="383"/>
      <c r="ITY155" s="383"/>
      <c r="ITZ155" s="383"/>
      <c r="IUA155" s="383"/>
      <c r="IUB155" s="383"/>
      <c r="IUC155" s="383"/>
      <c r="IUD155" s="383"/>
      <c r="IUE155" s="383"/>
      <c r="IUF155" s="383"/>
      <c r="IUG155" s="383"/>
      <c r="IUH155" s="383"/>
      <c r="IUI155" s="383"/>
      <c r="IUJ155" s="383"/>
      <c r="IUK155" s="383"/>
      <c r="IUL155" s="383"/>
      <c r="IUM155" s="383"/>
      <c r="IUN155" s="383"/>
      <c r="IUO155" s="383"/>
      <c r="IUP155" s="383"/>
      <c r="IUQ155" s="383"/>
      <c r="IUR155" s="383"/>
      <c r="IUS155" s="383"/>
      <c r="IUT155" s="383"/>
      <c r="IUU155" s="383"/>
      <c r="IUV155" s="383"/>
      <c r="IUW155" s="383"/>
      <c r="IUX155" s="383"/>
      <c r="IUY155" s="383"/>
      <c r="IUZ155" s="383"/>
      <c r="IVA155" s="383"/>
      <c r="IVB155" s="383"/>
      <c r="IVC155" s="383"/>
      <c r="IVD155" s="383"/>
      <c r="IVE155" s="383"/>
      <c r="IVF155" s="383"/>
      <c r="IVG155" s="383"/>
      <c r="IVH155" s="383"/>
      <c r="IVI155" s="383"/>
      <c r="IVJ155" s="383"/>
      <c r="IVK155" s="383"/>
      <c r="IVL155" s="383"/>
      <c r="IVM155" s="383"/>
      <c r="IVN155" s="383"/>
      <c r="IVO155" s="383"/>
      <c r="IVP155" s="383"/>
      <c r="IVQ155" s="383"/>
      <c r="IVR155" s="383"/>
      <c r="IVS155" s="383"/>
      <c r="IVT155" s="383"/>
      <c r="IVU155" s="383"/>
      <c r="IVV155" s="383"/>
      <c r="IVW155" s="383"/>
      <c r="IVX155" s="383"/>
      <c r="IVY155" s="383"/>
      <c r="IVZ155" s="383"/>
      <c r="IWA155" s="383"/>
      <c r="IWB155" s="383"/>
      <c r="IWC155" s="383"/>
      <c r="IWD155" s="383"/>
      <c r="IWE155" s="383"/>
      <c r="IWF155" s="383"/>
      <c r="IWG155" s="383"/>
      <c r="IWH155" s="383"/>
      <c r="IWI155" s="383"/>
      <c r="IWJ155" s="383"/>
      <c r="IWK155" s="383"/>
      <c r="IWL155" s="383"/>
      <c r="IWM155" s="383"/>
      <c r="IWN155" s="383"/>
      <c r="IWO155" s="383"/>
      <c r="IWP155" s="383"/>
      <c r="IWQ155" s="383"/>
      <c r="IWR155" s="383"/>
      <c r="IWS155" s="383"/>
      <c r="IWT155" s="383"/>
      <c r="IWU155" s="383"/>
      <c r="IWV155" s="383"/>
      <c r="IWW155" s="383"/>
      <c r="IWX155" s="383"/>
      <c r="IWY155" s="383"/>
      <c r="IWZ155" s="383"/>
      <c r="IXA155" s="383"/>
      <c r="IXB155" s="383"/>
      <c r="IXC155" s="383"/>
      <c r="IXD155" s="383"/>
      <c r="IXE155" s="383"/>
      <c r="IXF155" s="383"/>
      <c r="IXG155" s="383"/>
      <c r="IXH155" s="383"/>
      <c r="IXI155" s="383"/>
      <c r="IXJ155" s="383"/>
      <c r="IXK155" s="383"/>
      <c r="IXL155" s="383"/>
      <c r="IXM155" s="383"/>
      <c r="IXN155" s="383"/>
      <c r="IXO155" s="383"/>
      <c r="IXP155" s="383"/>
      <c r="IXQ155" s="383"/>
      <c r="IXR155" s="383"/>
      <c r="IXS155" s="383"/>
      <c r="IXT155" s="383"/>
      <c r="IXU155" s="383"/>
      <c r="IXV155" s="383"/>
      <c r="IXW155" s="383"/>
      <c r="IXX155" s="383"/>
      <c r="IXY155" s="383"/>
      <c r="IXZ155" s="383"/>
      <c r="IYA155" s="383"/>
      <c r="IYB155" s="383"/>
      <c r="IYC155" s="383"/>
      <c r="IYD155" s="383"/>
      <c r="IYE155" s="383"/>
      <c r="IYF155" s="383"/>
      <c r="IYG155" s="383"/>
      <c r="IYH155" s="383"/>
      <c r="IYI155" s="383"/>
      <c r="IYJ155" s="383"/>
      <c r="IYK155" s="383"/>
      <c r="IYL155" s="383"/>
      <c r="IYM155" s="383"/>
      <c r="IYN155" s="383"/>
      <c r="IYO155" s="383"/>
      <c r="IYP155" s="383"/>
      <c r="IYQ155" s="383"/>
      <c r="IYR155" s="383"/>
      <c r="IYS155" s="383"/>
      <c r="IYT155" s="383"/>
      <c r="IYU155" s="383"/>
      <c r="IYV155" s="383"/>
      <c r="IYW155" s="383"/>
      <c r="IYX155" s="383"/>
      <c r="IYY155" s="383"/>
      <c r="IYZ155" s="383"/>
      <c r="IZA155" s="383"/>
      <c r="IZB155" s="383"/>
      <c r="IZC155" s="383"/>
      <c r="IZD155" s="383"/>
      <c r="IZE155" s="383"/>
      <c r="IZF155" s="383"/>
      <c r="IZG155" s="383"/>
      <c r="IZH155" s="383"/>
      <c r="IZI155" s="383"/>
      <c r="IZJ155" s="383"/>
      <c r="IZK155" s="383"/>
      <c r="IZL155" s="383"/>
      <c r="IZM155" s="383"/>
      <c r="IZN155" s="383"/>
      <c r="IZO155" s="383"/>
      <c r="IZP155" s="383"/>
      <c r="IZQ155" s="383"/>
      <c r="IZR155" s="383"/>
      <c r="IZS155" s="383"/>
      <c r="IZT155" s="383"/>
      <c r="IZU155" s="383"/>
      <c r="IZV155" s="383"/>
      <c r="IZW155" s="383"/>
      <c r="IZX155" s="383"/>
      <c r="IZY155" s="383"/>
      <c r="IZZ155" s="383"/>
      <c r="JAA155" s="383"/>
      <c r="JAB155" s="383"/>
      <c r="JAC155" s="383"/>
      <c r="JAD155" s="383"/>
      <c r="JAE155" s="383"/>
      <c r="JAF155" s="383"/>
      <c r="JAG155" s="383"/>
      <c r="JAH155" s="383"/>
      <c r="JAI155" s="383"/>
      <c r="JAJ155" s="383"/>
      <c r="JAK155" s="383"/>
      <c r="JAL155" s="383"/>
      <c r="JAM155" s="383"/>
      <c r="JAN155" s="383"/>
      <c r="JAO155" s="383"/>
      <c r="JAP155" s="383"/>
      <c r="JAQ155" s="383"/>
      <c r="JAR155" s="383"/>
      <c r="JAS155" s="383"/>
      <c r="JAT155" s="383"/>
      <c r="JAU155" s="383"/>
      <c r="JAV155" s="383"/>
      <c r="JAW155" s="383"/>
      <c r="JAX155" s="383"/>
      <c r="JAY155" s="383"/>
      <c r="JAZ155" s="383"/>
      <c r="JBA155" s="383"/>
      <c r="JBB155" s="383"/>
      <c r="JBC155" s="383"/>
      <c r="JBD155" s="383"/>
      <c r="JBE155" s="383"/>
      <c r="JBF155" s="383"/>
      <c r="JBG155" s="383"/>
      <c r="JBH155" s="383"/>
      <c r="JBI155" s="383"/>
      <c r="JBJ155" s="383"/>
      <c r="JBK155" s="383"/>
      <c r="JBL155" s="383"/>
      <c r="JBM155" s="383"/>
      <c r="JBN155" s="383"/>
      <c r="JBO155" s="383"/>
      <c r="JBP155" s="383"/>
      <c r="JBQ155" s="383"/>
      <c r="JBR155" s="383"/>
      <c r="JBS155" s="383"/>
      <c r="JBT155" s="383"/>
      <c r="JBU155" s="383"/>
      <c r="JBV155" s="383"/>
      <c r="JBW155" s="383"/>
      <c r="JBX155" s="383"/>
      <c r="JBY155" s="383"/>
      <c r="JBZ155" s="383"/>
      <c r="JCA155" s="383"/>
      <c r="JCB155" s="383"/>
      <c r="JCC155" s="383"/>
      <c r="JCD155" s="383"/>
      <c r="JCE155" s="383"/>
      <c r="JCF155" s="383"/>
      <c r="JCG155" s="383"/>
      <c r="JCH155" s="383"/>
      <c r="JCI155" s="383"/>
      <c r="JCJ155" s="383"/>
      <c r="JCK155" s="383"/>
      <c r="JCL155" s="383"/>
      <c r="JCM155" s="383"/>
      <c r="JCN155" s="383"/>
      <c r="JCO155" s="383"/>
      <c r="JCP155" s="383"/>
      <c r="JCQ155" s="383"/>
      <c r="JCR155" s="383"/>
      <c r="JCS155" s="383"/>
      <c r="JCT155" s="383"/>
      <c r="JCU155" s="383"/>
      <c r="JCV155" s="383"/>
      <c r="JCW155" s="383"/>
      <c r="JCX155" s="383"/>
      <c r="JCY155" s="383"/>
      <c r="JCZ155" s="383"/>
      <c r="JDA155" s="383"/>
      <c r="JDB155" s="383"/>
      <c r="JDC155" s="383"/>
      <c r="JDD155" s="383"/>
      <c r="JDE155" s="383"/>
      <c r="JDF155" s="383"/>
      <c r="JDG155" s="383"/>
      <c r="JDH155" s="383"/>
      <c r="JDI155" s="383"/>
      <c r="JDJ155" s="383"/>
      <c r="JDK155" s="383"/>
      <c r="JDL155" s="383"/>
      <c r="JDM155" s="383"/>
      <c r="JDN155" s="383"/>
      <c r="JDO155" s="383"/>
      <c r="JDP155" s="383"/>
      <c r="JDQ155" s="383"/>
      <c r="JDR155" s="383"/>
      <c r="JDS155" s="383"/>
      <c r="JDT155" s="383"/>
      <c r="JDU155" s="383"/>
      <c r="JDV155" s="383"/>
      <c r="JDW155" s="383"/>
      <c r="JDX155" s="383"/>
      <c r="JDY155" s="383"/>
      <c r="JDZ155" s="383"/>
      <c r="JEA155" s="383"/>
      <c r="JEB155" s="383"/>
      <c r="JEC155" s="383"/>
      <c r="JED155" s="383"/>
      <c r="JEE155" s="383"/>
      <c r="JEF155" s="383"/>
      <c r="JEG155" s="383"/>
      <c r="JEH155" s="383"/>
      <c r="JEI155" s="383"/>
      <c r="JEJ155" s="383"/>
      <c r="JEK155" s="383"/>
      <c r="JEL155" s="383"/>
      <c r="JEM155" s="383"/>
      <c r="JEN155" s="383"/>
      <c r="JEO155" s="383"/>
      <c r="JEP155" s="383"/>
      <c r="JEQ155" s="383"/>
      <c r="JER155" s="383"/>
      <c r="JES155" s="383"/>
      <c r="JET155" s="383"/>
      <c r="JEU155" s="383"/>
      <c r="JEV155" s="383"/>
      <c r="JEW155" s="383"/>
      <c r="JEX155" s="383"/>
      <c r="JEY155" s="383"/>
      <c r="JEZ155" s="383"/>
      <c r="JFA155" s="383"/>
      <c r="JFB155" s="383"/>
      <c r="JFC155" s="383"/>
      <c r="JFD155" s="383"/>
      <c r="JFE155" s="383"/>
      <c r="JFF155" s="383"/>
      <c r="JFG155" s="383"/>
      <c r="JFH155" s="383"/>
      <c r="JFI155" s="383"/>
      <c r="JFJ155" s="383"/>
      <c r="JFK155" s="383"/>
      <c r="JFL155" s="383"/>
      <c r="JFM155" s="383"/>
      <c r="JFN155" s="383"/>
      <c r="JFO155" s="383"/>
      <c r="JFP155" s="383"/>
      <c r="JFQ155" s="383"/>
      <c r="JFR155" s="383"/>
      <c r="JFS155" s="383"/>
      <c r="JFT155" s="383"/>
      <c r="JFU155" s="383"/>
      <c r="JFV155" s="383"/>
      <c r="JFW155" s="383"/>
      <c r="JFX155" s="383"/>
      <c r="JFY155" s="383"/>
      <c r="JFZ155" s="383"/>
      <c r="JGA155" s="383"/>
      <c r="JGB155" s="383"/>
      <c r="JGC155" s="383"/>
      <c r="JGD155" s="383"/>
      <c r="JGE155" s="383"/>
      <c r="JGF155" s="383"/>
      <c r="JGG155" s="383"/>
      <c r="JGH155" s="383"/>
      <c r="JGI155" s="383"/>
      <c r="JGJ155" s="383"/>
      <c r="JGK155" s="383"/>
      <c r="JGL155" s="383"/>
      <c r="JGM155" s="383"/>
      <c r="JGN155" s="383"/>
      <c r="JGO155" s="383"/>
      <c r="JGP155" s="383"/>
      <c r="JGQ155" s="383"/>
      <c r="JGR155" s="383"/>
      <c r="JGS155" s="383"/>
      <c r="JGT155" s="383"/>
      <c r="JGU155" s="383"/>
      <c r="JGV155" s="383"/>
      <c r="JGW155" s="383"/>
      <c r="JGX155" s="383"/>
      <c r="JGY155" s="383"/>
      <c r="JGZ155" s="383"/>
      <c r="JHA155" s="383"/>
      <c r="JHB155" s="383"/>
      <c r="JHC155" s="383"/>
      <c r="JHD155" s="383"/>
      <c r="JHE155" s="383"/>
      <c r="JHF155" s="383"/>
      <c r="JHG155" s="383"/>
      <c r="JHH155" s="383"/>
      <c r="JHI155" s="383"/>
      <c r="JHJ155" s="383"/>
      <c r="JHK155" s="383"/>
      <c r="JHL155" s="383"/>
      <c r="JHM155" s="383"/>
      <c r="JHN155" s="383"/>
      <c r="JHO155" s="383"/>
      <c r="JHP155" s="383"/>
      <c r="JHQ155" s="383"/>
      <c r="JHR155" s="383"/>
      <c r="JHS155" s="383"/>
      <c r="JHT155" s="383"/>
      <c r="JHU155" s="383"/>
      <c r="JHV155" s="383"/>
      <c r="JHW155" s="383"/>
      <c r="JHX155" s="383"/>
      <c r="JHY155" s="383"/>
      <c r="JHZ155" s="383"/>
      <c r="JIA155" s="383"/>
      <c r="JIB155" s="383"/>
      <c r="JIC155" s="383"/>
      <c r="JID155" s="383"/>
      <c r="JIE155" s="383"/>
      <c r="JIF155" s="383"/>
      <c r="JIG155" s="383"/>
      <c r="JIH155" s="383"/>
      <c r="JII155" s="383"/>
      <c r="JIJ155" s="383"/>
      <c r="JIK155" s="383"/>
      <c r="JIL155" s="383"/>
      <c r="JIM155" s="383"/>
      <c r="JIN155" s="383"/>
      <c r="JIO155" s="383"/>
      <c r="JIP155" s="383"/>
      <c r="JIQ155" s="383"/>
      <c r="JIR155" s="383"/>
      <c r="JIS155" s="383"/>
      <c r="JIT155" s="383"/>
      <c r="JIU155" s="383"/>
      <c r="JIV155" s="383"/>
      <c r="JIW155" s="383"/>
      <c r="JIX155" s="383"/>
      <c r="JIY155" s="383"/>
      <c r="JIZ155" s="383"/>
      <c r="JJA155" s="383"/>
      <c r="JJB155" s="383"/>
      <c r="JJC155" s="383"/>
      <c r="JJD155" s="383"/>
      <c r="JJE155" s="383"/>
      <c r="JJF155" s="383"/>
      <c r="JJG155" s="383"/>
      <c r="JJH155" s="383"/>
      <c r="JJI155" s="383"/>
      <c r="JJJ155" s="383"/>
      <c r="JJK155" s="383"/>
      <c r="JJL155" s="383"/>
      <c r="JJM155" s="383"/>
      <c r="JJN155" s="383"/>
      <c r="JJO155" s="383"/>
      <c r="JJP155" s="383"/>
      <c r="JJQ155" s="383"/>
      <c r="JJR155" s="383"/>
      <c r="JJS155" s="383"/>
      <c r="JJT155" s="383"/>
      <c r="JJU155" s="383"/>
      <c r="JJV155" s="383"/>
      <c r="JJW155" s="383"/>
      <c r="JJX155" s="383"/>
      <c r="JJY155" s="383"/>
      <c r="JJZ155" s="383"/>
      <c r="JKA155" s="383"/>
      <c r="JKB155" s="383"/>
      <c r="JKC155" s="383"/>
      <c r="JKD155" s="383"/>
      <c r="JKE155" s="383"/>
      <c r="JKF155" s="383"/>
      <c r="JKG155" s="383"/>
      <c r="JKH155" s="383"/>
      <c r="JKI155" s="383"/>
      <c r="JKJ155" s="383"/>
      <c r="JKK155" s="383"/>
      <c r="JKL155" s="383"/>
      <c r="JKM155" s="383"/>
      <c r="JKN155" s="383"/>
      <c r="JKO155" s="383"/>
      <c r="JKP155" s="383"/>
      <c r="JKQ155" s="383"/>
      <c r="JKR155" s="383"/>
      <c r="JKS155" s="383"/>
      <c r="JKT155" s="383"/>
      <c r="JKU155" s="383"/>
      <c r="JKV155" s="383"/>
      <c r="JKW155" s="383"/>
      <c r="JKX155" s="383"/>
      <c r="JKY155" s="383"/>
      <c r="JKZ155" s="383"/>
      <c r="JLA155" s="383"/>
      <c r="JLB155" s="383"/>
      <c r="JLC155" s="383"/>
      <c r="JLD155" s="383"/>
      <c r="JLE155" s="383"/>
      <c r="JLF155" s="383"/>
      <c r="JLG155" s="383"/>
      <c r="JLH155" s="383"/>
      <c r="JLI155" s="383"/>
      <c r="JLJ155" s="383"/>
      <c r="JLK155" s="383"/>
      <c r="JLL155" s="383"/>
      <c r="JLM155" s="383"/>
      <c r="JLN155" s="383"/>
      <c r="JLO155" s="383"/>
      <c r="JLP155" s="383"/>
      <c r="JLQ155" s="383"/>
      <c r="JLR155" s="383"/>
      <c r="JLS155" s="383"/>
      <c r="JLT155" s="383"/>
      <c r="JLU155" s="383"/>
      <c r="JLV155" s="383"/>
      <c r="JLW155" s="383"/>
      <c r="JLX155" s="383"/>
      <c r="JLY155" s="383"/>
      <c r="JLZ155" s="383"/>
      <c r="JMA155" s="383"/>
      <c r="JMB155" s="383"/>
      <c r="JMC155" s="383"/>
      <c r="JMD155" s="383"/>
      <c r="JME155" s="383"/>
      <c r="JMF155" s="383"/>
      <c r="JMG155" s="383"/>
      <c r="JMH155" s="383"/>
      <c r="JMI155" s="383"/>
      <c r="JMJ155" s="383"/>
      <c r="JMK155" s="383"/>
      <c r="JML155" s="383"/>
      <c r="JMM155" s="383"/>
      <c r="JMN155" s="383"/>
      <c r="JMO155" s="383"/>
      <c r="JMP155" s="383"/>
      <c r="JMQ155" s="383"/>
      <c r="JMR155" s="383"/>
      <c r="JMS155" s="383"/>
      <c r="JMT155" s="383"/>
      <c r="JMU155" s="383"/>
      <c r="JMV155" s="383"/>
      <c r="JMW155" s="383"/>
      <c r="JMX155" s="383"/>
      <c r="JMY155" s="383"/>
      <c r="JMZ155" s="383"/>
      <c r="JNA155" s="383"/>
      <c r="JNB155" s="383"/>
      <c r="JNC155" s="383"/>
      <c r="JND155" s="383"/>
      <c r="JNE155" s="383"/>
      <c r="JNF155" s="383"/>
      <c r="JNG155" s="383"/>
      <c r="JNH155" s="383"/>
      <c r="JNI155" s="383"/>
      <c r="JNJ155" s="383"/>
      <c r="JNK155" s="383"/>
      <c r="JNL155" s="383"/>
      <c r="JNM155" s="383"/>
      <c r="JNN155" s="383"/>
      <c r="JNO155" s="383"/>
      <c r="JNP155" s="383"/>
      <c r="JNQ155" s="383"/>
      <c r="JNR155" s="383"/>
      <c r="JNS155" s="383"/>
      <c r="JNT155" s="383"/>
      <c r="JNU155" s="383"/>
      <c r="JNV155" s="383"/>
      <c r="JNW155" s="383"/>
      <c r="JNX155" s="383"/>
      <c r="JNY155" s="383"/>
      <c r="JNZ155" s="383"/>
      <c r="JOA155" s="383"/>
      <c r="JOB155" s="383"/>
      <c r="JOC155" s="383"/>
      <c r="JOD155" s="383"/>
      <c r="JOE155" s="383"/>
      <c r="JOF155" s="383"/>
      <c r="JOG155" s="383"/>
      <c r="JOH155" s="383"/>
      <c r="JOI155" s="383"/>
      <c r="JOJ155" s="383"/>
      <c r="JOK155" s="383"/>
      <c r="JOL155" s="383"/>
      <c r="JOM155" s="383"/>
      <c r="JON155" s="383"/>
      <c r="JOO155" s="383"/>
      <c r="JOP155" s="383"/>
      <c r="JOQ155" s="383"/>
      <c r="JOR155" s="383"/>
      <c r="JOS155" s="383"/>
      <c r="JOT155" s="383"/>
      <c r="JOU155" s="383"/>
      <c r="JOV155" s="383"/>
      <c r="JOW155" s="383"/>
      <c r="JOX155" s="383"/>
      <c r="JOY155" s="383"/>
      <c r="JOZ155" s="383"/>
      <c r="JPA155" s="383"/>
      <c r="JPB155" s="383"/>
      <c r="JPC155" s="383"/>
      <c r="JPD155" s="383"/>
      <c r="JPE155" s="383"/>
      <c r="JPF155" s="383"/>
      <c r="JPG155" s="383"/>
      <c r="JPH155" s="383"/>
      <c r="JPI155" s="383"/>
      <c r="JPJ155" s="383"/>
      <c r="JPK155" s="383"/>
      <c r="JPL155" s="383"/>
      <c r="JPM155" s="383"/>
      <c r="JPN155" s="383"/>
      <c r="JPO155" s="383"/>
      <c r="JPP155" s="383"/>
      <c r="JPQ155" s="383"/>
      <c r="JPR155" s="383"/>
      <c r="JPS155" s="383"/>
      <c r="JPT155" s="383"/>
      <c r="JPU155" s="383"/>
      <c r="JPV155" s="383"/>
      <c r="JPW155" s="383"/>
      <c r="JPX155" s="383"/>
      <c r="JPY155" s="383"/>
      <c r="JPZ155" s="383"/>
      <c r="JQA155" s="383"/>
      <c r="JQB155" s="383"/>
      <c r="JQC155" s="383"/>
      <c r="JQD155" s="383"/>
      <c r="JQE155" s="383"/>
      <c r="JQF155" s="383"/>
      <c r="JQG155" s="383"/>
      <c r="JQH155" s="383"/>
      <c r="JQI155" s="383"/>
      <c r="JQJ155" s="383"/>
      <c r="JQK155" s="383"/>
      <c r="JQL155" s="383"/>
      <c r="JQM155" s="383"/>
      <c r="JQN155" s="383"/>
      <c r="JQO155" s="383"/>
      <c r="JQP155" s="383"/>
      <c r="JQQ155" s="383"/>
      <c r="JQR155" s="383"/>
      <c r="JQS155" s="383"/>
      <c r="JQT155" s="383"/>
      <c r="JQU155" s="383"/>
      <c r="JQV155" s="383"/>
      <c r="JQW155" s="383"/>
      <c r="JQX155" s="383"/>
      <c r="JQY155" s="383"/>
      <c r="JQZ155" s="383"/>
      <c r="JRA155" s="383"/>
      <c r="JRB155" s="383"/>
      <c r="JRC155" s="383"/>
      <c r="JRD155" s="383"/>
      <c r="JRE155" s="383"/>
      <c r="JRF155" s="383"/>
      <c r="JRG155" s="383"/>
      <c r="JRH155" s="383"/>
      <c r="JRI155" s="383"/>
      <c r="JRJ155" s="383"/>
      <c r="JRK155" s="383"/>
      <c r="JRL155" s="383"/>
      <c r="JRM155" s="383"/>
      <c r="JRN155" s="383"/>
      <c r="JRO155" s="383"/>
      <c r="JRP155" s="383"/>
      <c r="JRQ155" s="383"/>
      <c r="JRR155" s="383"/>
      <c r="JRS155" s="383"/>
      <c r="JRT155" s="383"/>
      <c r="JRU155" s="383"/>
      <c r="JRV155" s="383"/>
      <c r="JRW155" s="383"/>
      <c r="JRX155" s="383"/>
      <c r="JRY155" s="383"/>
      <c r="JRZ155" s="383"/>
      <c r="JSA155" s="383"/>
      <c r="JSB155" s="383"/>
      <c r="JSC155" s="383"/>
      <c r="JSD155" s="383"/>
      <c r="JSE155" s="383"/>
      <c r="JSF155" s="383"/>
      <c r="JSG155" s="383"/>
      <c r="JSH155" s="383"/>
      <c r="JSI155" s="383"/>
      <c r="JSJ155" s="383"/>
      <c r="JSK155" s="383"/>
      <c r="JSL155" s="383"/>
      <c r="JSM155" s="383"/>
      <c r="JSN155" s="383"/>
      <c r="JSO155" s="383"/>
      <c r="JSP155" s="383"/>
      <c r="JSQ155" s="383"/>
      <c r="JSR155" s="383"/>
      <c r="JSS155" s="383"/>
      <c r="JST155" s="383"/>
      <c r="JSU155" s="383"/>
      <c r="JSV155" s="383"/>
      <c r="JSW155" s="383"/>
      <c r="JSX155" s="383"/>
      <c r="JSY155" s="383"/>
      <c r="JSZ155" s="383"/>
      <c r="JTA155" s="383"/>
      <c r="JTB155" s="383"/>
      <c r="JTC155" s="383"/>
      <c r="JTD155" s="383"/>
      <c r="JTE155" s="383"/>
      <c r="JTF155" s="383"/>
      <c r="JTG155" s="383"/>
      <c r="JTH155" s="383"/>
      <c r="JTI155" s="383"/>
      <c r="JTJ155" s="383"/>
      <c r="JTK155" s="383"/>
      <c r="JTL155" s="383"/>
      <c r="JTM155" s="383"/>
      <c r="JTN155" s="383"/>
      <c r="JTO155" s="383"/>
      <c r="JTP155" s="383"/>
      <c r="JTQ155" s="383"/>
      <c r="JTR155" s="383"/>
      <c r="JTS155" s="383"/>
      <c r="JTT155" s="383"/>
      <c r="JTU155" s="383"/>
      <c r="JTV155" s="383"/>
      <c r="JTW155" s="383"/>
      <c r="JTX155" s="383"/>
      <c r="JTY155" s="383"/>
      <c r="JTZ155" s="383"/>
      <c r="JUA155" s="383"/>
      <c r="JUB155" s="383"/>
      <c r="JUC155" s="383"/>
      <c r="JUD155" s="383"/>
      <c r="JUE155" s="383"/>
      <c r="JUF155" s="383"/>
      <c r="JUG155" s="383"/>
      <c r="JUH155" s="383"/>
      <c r="JUI155" s="383"/>
      <c r="JUJ155" s="383"/>
      <c r="JUK155" s="383"/>
      <c r="JUL155" s="383"/>
      <c r="JUM155" s="383"/>
      <c r="JUN155" s="383"/>
      <c r="JUO155" s="383"/>
      <c r="JUP155" s="383"/>
      <c r="JUQ155" s="383"/>
      <c r="JUR155" s="383"/>
      <c r="JUS155" s="383"/>
      <c r="JUT155" s="383"/>
      <c r="JUU155" s="383"/>
      <c r="JUV155" s="383"/>
      <c r="JUW155" s="383"/>
      <c r="JUX155" s="383"/>
      <c r="JUY155" s="383"/>
      <c r="JUZ155" s="383"/>
      <c r="JVA155" s="383"/>
      <c r="JVB155" s="383"/>
      <c r="JVC155" s="383"/>
      <c r="JVD155" s="383"/>
      <c r="JVE155" s="383"/>
      <c r="JVF155" s="383"/>
      <c r="JVG155" s="383"/>
      <c r="JVH155" s="383"/>
      <c r="JVI155" s="383"/>
      <c r="JVJ155" s="383"/>
      <c r="JVK155" s="383"/>
      <c r="JVL155" s="383"/>
      <c r="JVM155" s="383"/>
      <c r="JVN155" s="383"/>
      <c r="JVO155" s="383"/>
      <c r="JVP155" s="383"/>
      <c r="JVQ155" s="383"/>
      <c r="JVR155" s="383"/>
      <c r="JVS155" s="383"/>
      <c r="JVT155" s="383"/>
      <c r="JVU155" s="383"/>
      <c r="JVV155" s="383"/>
      <c r="JVW155" s="383"/>
      <c r="JVX155" s="383"/>
      <c r="JVY155" s="383"/>
      <c r="JVZ155" s="383"/>
      <c r="JWA155" s="383"/>
      <c r="JWB155" s="383"/>
      <c r="JWC155" s="383"/>
      <c r="JWD155" s="383"/>
      <c r="JWE155" s="383"/>
      <c r="JWF155" s="383"/>
      <c r="JWG155" s="383"/>
      <c r="JWH155" s="383"/>
      <c r="JWI155" s="383"/>
      <c r="JWJ155" s="383"/>
      <c r="JWK155" s="383"/>
      <c r="JWL155" s="383"/>
      <c r="JWM155" s="383"/>
      <c r="JWN155" s="383"/>
      <c r="JWO155" s="383"/>
      <c r="JWP155" s="383"/>
      <c r="JWQ155" s="383"/>
      <c r="JWR155" s="383"/>
      <c r="JWS155" s="383"/>
      <c r="JWT155" s="383"/>
      <c r="JWU155" s="383"/>
      <c r="JWV155" s="383"/>
      <c r="JWW155" s="383"/>
      <c r="JWX155" s="383"/>
      <c r="JWY155" s="383"/>
      <c r="JWZ155" s="383"/>
      <c r="JXA155" s="383"/>
      <c r="JXB155" s="383"/>
      <c r="JXC155" s="383"/>
      <c r="JXD155" s="383"/>
      <c r="JXE155" s="383"/>
      <c r="JXF155" s="383"/>
      <c r="JXG155" s="383"/>
      <c r="JXH155" s="383"/>
      <c r="JXI155" s="383"/>
      <c r="JXJ155" s="383"/>
      <c r="JXK155" s="383"/>
      <c r="JXL155" s="383"/>
      <c r="JXM155" s="383"/>
      <c r="JXN155" s="383"/>
      <c r="JXO155" s="383"/>
      <c r="JXP155" s="383"/>
      <c r="JXQ155" s="383"/>
      <c r="JXR155" s="383"/>
      <c r="JXS155" s="383"/>
      <c r="JXT155" s="383"/>
      <c r="JXU155" s="383"/>
      <c r="JXV155" s="383"/>
      <c r="JXW155" s="383"/>
      <c r="JXX155" s="383"/>
      <c r="JXY155" s="383"/>
      <c r="JXZ155" s="383"/>
      <c r="JYA155" s="383"/>
      <c r="JYB155" s="383"/>
      <c r="JYC155" s="383"/>
      <c r="JYD155" s="383"/>
      <c r="JYE155" s="383"/>
      <c r="JYF155" s="383"/>
      <c r="JYG155" s="383"/>
      <c r="JYH155" s="383"/>
      <c r="JYI155" s="383"/>
      <c r="JYJ155" s="383"/>
      <c r="JYK155" s="383"/>
      <c r="JYL155" s="383"/>
      <c r="JYM155" s="383"/>
      <c r="JYN155" s="383"/>
      <c r="JYO155" s="383"/>
      <c r="JYP155" s="383"/>
      <c r="JYQ155" s="383"/>
      <c r="JYR155" s="383"/>
      <c r="JYS155" s="383"/>
      <c r="JYT155" s="383"/>
      <c r="JYU155" s="383"/>
      <c r="JYV155" s="383"/>
      <c r="JYW155" s="383"/>
      <c r="JYX155" s="383"/>
      <c r="JYY155" s="383"/>
      <c r="JYZ155" s="383"/>
      <c r="JZA155" s="383"/>
      <c r="JZB155" s="383"/>
      <c r="JZC155" s="383"/>
      <c r="JZD155" s="383"/>
      <c r="JZE155" s="383"/>
      <c r="JZF155" s="383"/>
      <c r="JZG155" s="383"/>
      <c r="JZH155" s="383"/>
      <c r="JZI155" s="383"/>
      <c r="JZJ155" s="383"/>
      <c r="JZK155" s="383"/>
      <c r="JZL155" s="383"/>
      <c r="JZM155" s="383"/>
      <c r="JZN155" s="383"/>
      <c r="JZO155" s="383"/>
      <c r="JZP155" s="383"/>
      <c r="JZQ155" s="383"/>
      <c r="JZR155" s="383"/>
      <c r="JZS155" s="383"/>
      <c r="JZT155" s="383"/>
      <c r="JZU155" s="383"/>
      <c r="JZV155" s="383"/>
      <c r="JZW155" s="383"/>
      <c r="JZX155" s="383"/>
      <c r="JZY155" s="383"/>
      <c r="JZZ155" s="383"/>
      <c r="KAA155" s="383"/>
      <c r="KAB155" s="383"/>
      <c r="KAC155" s="383"/>
      <c r="KAD155" s="383"/>
      <c r="KAE155" s="383"/>
      <c r="KAF155" s="383"/>
      <c r="KAG155" s="383"/>
      <c r="KAH155" s="383"/>
      <c r="KAI155" s="383"/>
      <c r="KAJ155" s="383"/>
      <c r="KAK155" s="383"/>
      <c r="KAL155" s="383"/>
      <c r="KAM155" s="383"/>
      <c r="KAN155" s="383"/>
      <c r="KAO155" s="383"/>
      <c r="KAP155" s="383"/>
      <c r="KAQ155" s="383"/>
      <c r="KAR155" s="383"/>
      <c r="KAS155" s="383"/>
      <c r="KAT155" s="383"/>
      <c r="KAU155" s="383"/>
      <c r="KAV155" s="383"/>
      <c r="KAW155" s="383"/>
      <c r="KAX155" s="383"/>
      <c r="KAY155" s="383"/>
      <c r="KAZ155" s="383"/>
      <c r="KBA155" s="383"/>
      <c r="KBB155" s="383"/>
      <c r="KBC155" s="383"/>
      <c r="KBD155" s="383"/>
      <c r="KBE155" s="383"/>
      <c r="KBF155" s="383"/>
      <c r="KBG155" s="383"/>
      <c r="KBH155" s="383"/>
      <c r="KBI155" s="383"/>
      <c r="KBJ155" s="383"/>
      <c r="KBK155" s="383"/>
      <c r="KBL155" s="383"/>
      <c r="KBM155" s="383"/>
      <c r="KBN155" s="383"/>
      <c r="KBO155" s="383"/>
      <c r="KBP155" s="383"/>
      <c r="KBQ155" s="383"/>
      <c r="KBR155" s="383"/>
      <c r="KBS155" s="383"/>
      <c r="KBT155" s="383"/>
      <c r="KBU155" s="383"/>
      <c r="KBV155" s="383"/>
      <c r="KBW155" s="383"/>
      <c r="KBX155" s="383"/>
      <c r="KBY155" s="383"/>
      <c r="KBZ155" s="383"/>
      <c r="KCA155" s="383"/>
      <c r="KCB155" s="383"/>
      <c r="KCC155" s="383"/>
      <c r="KCD155" s="383"/>
      <c r="KCE155" s="383"/>
      <c r="KCF155" s="383"/>
      <c r="KCG155" s="383"/>
      <c r="KCH155" s="383"/>
      <c r="KCI155" s="383"/>
      <c r="KCJ155" s="383"/>
      <c r="KCK155" s="383"/>
      <c r="KCL155" s="383"/>
      <c r="KCM155" s="383"/>
      <c r="KCN155" s="383"/>
      <c r="KCO155" s="383"/>
      <c r="KCP155" s="383"/>
      <c r="KCQ155" s="383"/>
      <c r="KCR155" s="383"/>
      <c r="KCS155" s="383"/>
      <c r="KCT155" s="383"/>
      <c r="KCU155" s="383"/>
      <c r="KCV155" s="383"/>
      <c r="KCW155" s="383"/>
      <c r="KCX155" s="383"/>
      <c r="KCY155" s="383"/>
      <c r="KCZ155" s="383"/>
      <c r="KDA155" s="383"/>
      <c r="KDB155" s="383"/>
      <c r="KDC155" s="383"/>
      <c r="KDD155" s="383"/>
      <c r="KDE155" s="383"/>
      <c r="KDF155" s="383"/>
      <c r="KDG155" s="383"/>
      <c r="KDH155" s="383"/>
      <c r="KDI155" s="383"/>
      <c r="KDJ155" s="383"/>
      <c r="KDK155" s="383"/>
      <c r="KDL155" s="383"/>
      <c r="KDM155" s="383"/>
      <c r="KDN155" s="383"/>
      <c r="KDO155" s="383"/>
      <c r="KDP155" s="383"/>
      <c r="KDQ155" s="383"/>
      <c r="KDR155" s="383"/>
      <c r="KDS155" s="383"/>
      <c r="KDT155" s="383"/>
      <c r="KDU155" s="383"/>
      <c r="KDV155" s="383"/>
      <c r="KDW155" s="383"/>
      <c r="KDX155" s="383"/>
      <c r="KDY155" s="383"/>
      <c r="KDZ155" s="383"/>
      <c r="KEA155" s="383"/>
      <c r="KEB155" s="383"/>
      <c r="KEC155" s="383"/>
      <c r="KED155" s="383"/>
      <c r="KEE155" s="383"/>
      <c r="KEF155" s="383"/>
      <c r="KEG155" s="383"/>
      <c r="KEH155" s="383"/>
      <c r="KEI155" s="383"/>
      <c r="KEJ155" s="383"/>
      <c r="KEK155" s="383"/>
      <c r="KEL155" s="383"/>
      <c r="KEM155" s="383"/>
      <c r="KEN155" s="383"/>
      <c r="KEO155" s="383"/>
      <c r="KEP155" s="383"/>
      <c r="KEQ155" s="383"/>
      <c r="KER155" s="383"/>
      <c r="KES155" s="383"/>
      <c r="KET155" s="383"/>
      <c r="KEU155" s="383"/>
      <c r="KEV155" s="383"/>
      <c r="KEW155" s="383"/>
      <c r="KEX155" s="383"/>
      <c r="KEY155" s="383"/>
      <c r="KEZ155" s="383"/>
      <c r="KFA155" s="383"/>
      <c r="KFB155" s="383"/>
      <c r="KFC155" s="383"/>
      <c r="KFD155" s="383"/>
      <c r="KFE155" s="383"/>
      <c r="KFF155" s="383"/>
      <c r="KFG155" s="383"/>
      <c r="KFH155" s="383"/>
      <c r="KFI155" s="383"/>
      <c r="KFJ155" s="383"/>
      <c r="KFK155" s="383"/>
      <c r="KFL155" s="383"/>
      <c r="KFM155" s="383"/>
      <c r="KFN155" s="383"/>
      <c r="KFO155" s="383"/>
      <c r="KFP155" s="383"/>
      <c r="KFQ155" s="383"/>
      <c r="KFR155" s="383"/>
      <c r="KFS155" s="383"/>
      <c r="KFT155" s="383"/>
      <c r="KFU155" s="383"/>
      <c r="KFV155" s="383"/>
      <c r="KFW155" s="383"/>
      <c r="KFX155" s="383"/>
      <c r="KFY155" s="383"/>
      <c r="KFZ155" s="383"/>
      <c r="KGA155" s="383"/>
      <c r="KGB155" s="383"/>
      <c r="KGC155" s="383"/>
      <c r="KGD155" s="383"/>
      <c r="KGE155" s="383"/>
      <c r="KGF155" s="383"/>
      <c r="KGG155" s="383"/>
      <c r="KGH155" s="383"/>
      <c r="KGI155" s="383"/>
      <c r="KGJ155" s="383"/>
      <c r="KGK155" s="383"/>
      <c r="KGL155" s="383"/>
      <c r="KGM155" s="383"/>
      <c r="KGN155" s="383"/>
      <c r="KGO155" s="383"/>
      <c r="KGP155" s="383"/>
      <c r="KGQ155" s="383"/>
      <c r="KGR155" s="383"/>
      <c r="KGS155" s="383"/>
      <c r="KGT155" s="383"/>
      <c r="KGU155" s="383"/>
      <c r="KGV155" s="383"/>
      <c r="KGW155" s="383"/>
      <c r="KGX155" s="383"/>
      <c r="KGY155" s="383"/>
      <c r="KGZ155" s="383"/>
      <c r="KHA155" s="383"/>
      <c r="KHB155" s="383"/>
      <c r="KHC155" s="383"/>
      <c r="KHD155" s="383"/>
      <c r="KHE155" s="383"/>
      <c r="KHF155" s="383"/>
      <c r="KHG155" s="383"/>
      <c r="KHH155" s="383"/>
      <c r="KHI155" s="383"/>
      <c r="KHJ155" s="383"/>
      <c r="KHK155" s="383"/>
      <c r="KHL155" s="383"/>
      <c r="KHM155" s="383"/>
      <c r="KHN155" s="383"/>
      <c r="KHO155" s="383"/>
      <c r="KHP155" s="383"/>
      <c r="KHQ155" s="383"/>
      <c r="KHR155" s="383"/>
      <c r="KHS155" s="383"/>
      <c r="KHT155" s="383"/>
      <c r="KHU155" s="383"/>
      <c r="KHV155" s="383"/>
      <c r="KHW155" s="383"/>
      <c r="KHX155" s="383"/>
      <c r="KHY155" s="383"/>
      <c r="KHZ155" s="383"/>
      <c r="KIA155" s="383"/>
      <c r="KIB155" s="383"/>
      <c r="KIC155" s="383"/>
      <c r="KID155" s="383"/>
      <c r="KIE155" s="383"/>
      <c r="KIF155" s="383"/>
      <c r="KIG155" s="383"/>
      <c r="KIH155" s="383"/>
      <c r="KII155" s="383"/>
      <c r="KIJ155" s="383"/>
      <c r="KIK155" s="383"/>
      <c r="KIL155" s="383"/>
      <c r="KIM155" s="383"/>
      <c r="KIN155" s="383"/>
      <c r="KIO155" s="383"/>
      <c r="KIP155" s="383"/>
      <c r="KIQ155" s="383"/>
      <c r="KIR155" s="383"/>
      <c r="KIS155" s="383"/>
      <c r="KIT155" s="383"/>
      <c r="KIU155" s="383"/>
      <c r="KIV155" s="383"/>
      <c r="KIW155" s="383"/>
      <c r="KIX155" s="383"/>
      <c r="KIY155" s="383"/>
      <c r="KIZ155" s="383"/>
      <c r="KJA155" s="383"/>
      <c r="KJB155" s="383"/>
      <c r="KJC155" s="383"/>
      <c r="KJD155" s="383"/>
      <c r="KJE155" s="383"/>
      <c r="KJF155" s="383"/>
      <c r="KJG155" s="383"/>
      <c r="KJH155" s="383"/>
      <c r="KJI155" s="383"/>
      <c r="KJJ155" s="383"/>
      <c r="KJK155" s="383"/>
      <c r="KJL155" s="383"/>
      <c r="KJM155" s="383"/>
      <c r="KJN155" s="383"/>
      <c r="KJO155" s="383"/>
      <c r="KJP155" s="383"/>
      <c r="KJQ155" s="383"/>
      <c r="KJR155" s="383"/>
      <c r="KJS155" s="383"/>
      <c r="KJT155" s="383"/>
      <c r="KJU155" s="383"/>
      <c r="KJV155" s="383"/>
      <c r="KJW155" s="383"/>
      <c r="KJX155" s="383"/>
      <c r="KJY155" s="383"/>
      <c r="KJZ155" s="383"/>
      <c r="KKA155" s="383"/>
      <c r="KKB155" s="383"/>
      <c r="KKC155" s="383"/>
      <c r="KKD155" s="383"/>
      <c r="KKE155" s="383"/>
      <c r="KKF155" s="383"/>
      <c r="KKG155" s="383"/>
      <c r="KKH155" s="383"/>
      <c r="KKI155" s="383"/>
      <c r="KKJ155" s="383"/>
      <c r="KKK155" s="383"/>
      <c r="KKL155" s="383"/>
      <c r="KKM155" s="383"/>
      <c r="KKN155" s="383"/>
      <c r="KKO155" s="383"/>
      <c r="KKP155" s="383"/>
      <c r="KKQ155" s="383"/>
      <c r="KKR155" s="383"/>
      <c r="KKS155" s="383"/>
      <c r="KKT155" s="383"/>
      <c r="KKU155" s="383"/>
      <c r="KKV155" s="383"/>
      <c r="KKW155" s="383"/>
      <c r="KKX155" s="383"/>
      <c r="KKY155" s="383"/>
      <c r="KKZ155" s="383"/>
      <c r="KLA155" s="383"/>
      <c r="KLB155" s="383"/>
      <c r="KLC155" s="383"/>
      <c r="KLD155" s="383"/>
      <c r="KLE155" s="383"/>
      <c r="KLF155" s="383"/>
      <c r="KLG155" s="383"/>
      <c r="KLH155" s="383"/>
      <c r="KLI155" s="383"/>
      <c r="KLJ155" s="383"/>
      <c r="KLK155" s="383"/>
      <c r="KLL155" s="383"/>
      <c r="KLM155" s="383"/>
      <c r="KLN155" s="383"/>
      <c r="KLO155" s="383"/>
      <c r="KLP155" s="383"/>
      <c r="KLQ155" s="383"/>
      <c r="KLR155" s="383"/>
      <c r="KLS155" s="383"/>
      <c r="KLT155" s="383"/>
      <c r="KLU155" s="383"/>
      <c r="KLV155" s="383"/>
      <c r="KLW155" s="383"/>
      <c r="KLX155" s="383"/>
      <c r="KLY155" s="383"/>
      <c r="KLZ155" s="383"/>
      <c r="KMA155" s="383"/>
      <c r="KMB155" s="383"/>
      <c r="KMC155" s="383"/>
      <c r="KMD155" s="383"/>
      <c r="KME155" s="383"/>
      <c r="KMF155" s="383"/>
      <c r="KMG155" s="383"/>
      <c r="KMH155" s="383"/>
      <c r="KMI155" s="383"/>
      <c r="KMJ155" s="383"/>
      <c r="KMK155" s="383"/>
      <c r="KML155" s="383"/>
      <c r="KMM155" s="383"/>
      <c r="KMN155" s="383"/>
      <c r="KMO155" s="383"/>
      <c r="KMP155" s="383"/>
      <c r="KMQ155" s="383"/>
      <c r="KMR155" s="383"/>
      <c r="KMS155" s="383"/>
      <c r="KMT155" s="383"/>
      <c r="KMU155" s="383"/>
      <c r="KMV155" s="383"/>
      <c r="KMW155" s="383"/>
      <c r="KMX155" s="383"/>
      <c r="KMY155" s="383"/>
      <c r="KMZ155" s="383"/>
      <c r="KNA155" s="383"/>
      <c r="KNB155" s="383"/>
      <c r="KNC155" s="383"/>
      <c r="KND155" s="383"/>
      <c r="KNE155" s="383"/>
      <c r="KNF155" s="383"/>
      <c r="KNG155" s="383"/>
      <c r="KNH155" s="383"/>
      <c r="KNI155" s="383"/>
      <c r="KNJ155" s="383"/>
      <c r="KNK155" s="383"/>
      <c r="KNL155" s="383"/>
      <c r="KNM155" s="383"/>
      <c r="KNN155" s="383"/>
      <c r="KNO155" s="383"/>
      <c r="KNP155" s="383"/>
      <c r="KNQ155" s="383"/>
      <c r="KNR155" s="383"/>
      <c r="KNS155" s="383"/>
      <c r="KNT155" s="383"/>
      <c r="KNU155" s="383"/>
      <c r="KNV155" s="383"/>
      <c r="KNW155" s="383"/>
      <c r="KNX155" s="383"/>
      <c r="KNY155" s="383"/>
      <c r="KNZ155" s="383"/>
      <c r="KOA155" s="383"/>
      <c r="KOB155" s="383"/>
      <c r="KOC155" s="383"/>
      <c r="KOD155" s="383"/>
      <c r="KOE155" s="383"/>
      <c r="KOF155" s="383"/>
      <c r="KOG155" s="383"/>
      <c r="KOH155" s="383"/>
      <c r="KOI155" s="383"/>
      <c r="KOJ155" s="383"/>
      <c r="KOK155" s="383"/>
      <c r="KOL155" s="383"/>
      <c r="KOM155" s="383"/>
      <c r="KON155" s="383"/>
      <c r="KOO155" s="383"/>
      <c r="KOP155" s="383"/>
      <c r="KOQ155" s="383"/>
      <c r="KOR155" s="383"/>
      <c r="KOS155" s="383"/>
      <c r="KOT155" s="383"/>
      <c r="KOU155" s="383"/>
      <c r="KOV155" s="383"/>
      <c r="KOW155" s="383"/>
      <c r="KOX155" s="383"/>
      <c r="KOY155" s="383"/>
      <c r="KOZ155" s="383"/>
      <c r="KPA155" s="383"/>
      <c r="KPB155" s="383"/>
      <c r="KPC155" s="383"/>
      <c r="KPD155" s="383"/>
      <c r="KPE155" s="383"/>
      <c r="KPF155" s="383"/>
      <c r="KPG155" s="383"/>
      <c r="KPH155" s="383"/>
      <c r="KPI155" s="383"/>
      <c r="KPJ155" s="383"/>
      <c r="KPK155" s="383"/>
      <c r="KPL155" s="383"/>
      <c r="KPM155" s="383"/>
      <c r="KPN155" s="383"/>
      <c r="KPO155" s="383"/>
      <c r="KPP155" s="383"/>
      <c r="KPQ155" s="383"/>
      <c r="KPR155" s="383"/>
      <c r="KPS155" s="383"/>
      <c r="KPT155" s="383"/>
      <c r="KPU155" s="383"/>
      <c r="KPV155" s="383"/>
      <c r="KPW155" s="383"/>
      <c r="KPX155" s="383"/>
      <c r="KPY155" s="383"/>
      <c r="KPZ155" s="383"/>
      <c r="KQA155" s="383"/>
      <c r="KQB155" s="383"/>
      <c r="KQC155" s="383"/>
      <c r="KQD155" s="383"/>
      <c r="KQE155" s="383"/>
      <c r="KQF155" s="383"/>
      <c r="KQG155" s="383"/>
      <c r="KQH155" s="383"/>
      <c r="KQI155" s="383"/>
      <c r="KQJ155" s="383"/>
      <c r="KQK155" s="383"/>
      <c r="KQL155" s="383"/>
      <c r="KQM155" s="383"/>
      <c r="KQN155" s="383"/>
      <c r="KQO155" s="383"/>
      <c r="KQP155" s="383"/>
      <c r="KQQ155" s="383"/>
      <c r="KQR155" s="383"/>
      <c r="KQS155" s="383"/>
      <c r="KQT155" s="383"/>
      <c r="KQU155" s="383"/>
      <c r="KQV155" s="383"/>
      <c r="KQW155" s="383"/>
      <c r="KQX155" s="383"/>
      <c r="KQY155" s="383"/>
      <c r="KQZ155" s="383"/>
      <c r="KRA155" s="383"/>
      <c r="KRB155" s="383"/>
      <c r="KRC155" s="383"/>
      <c r="KRD155" s="383"/>
      <c r="KRE155" s="383"/>
      <c r="KRF155" s="383"/>
      <c r="KRG155" s="383"/>
      <c r="KRH155" s="383"/>
      <c r="KRI155" s="383"/>
      <c r="KRJ155" s="383"/>
      <c r="KRK155" s="383"/>
      <c r="KRL155" s="383"/>
      <c r="KRM155" s="383"/>
      <c r="KRN155" s="383"/>
      <c r="KRO155" s="383"/>
      <c r="KRP155" s="383"/>
      <c r="KRQ155" s="383"/>
      <c r="KRR155" s="383"/>
      <c r="KRS155" s="383"/>
      <c r="KRT155" s="383"/>
      <c r="KRU155" s="383"/>
      <c r="KRV155" s="383"/>
      <c r="KRW155" s="383"/>
      <c r="KRX155" s="383"/>
      <c r="KRY155" s="383"/>
      <c r="KRZ155" s="383"/>
      <c r="KSA155" s="383"/>
      <c r="KSB155" s="383"/>
      <c r="KSC155" s="383"/>
      <c r="KSD155" s="383"/>
      <c r="KSE155" s="383"/>
      <c r="KSF155" s="383"/>
      <c r="KSG155" s="383"/>
      <c r="KSH155" s="383"/>
      <c r="KSI155" s="383"/>
      <c r="KSJ155" s="383"/>
      <c r="KSK155" s="383"/>
      <c r="KSL155" s="383"/>
      <c r="KSM155" s="383"/>
      <c r="KSN155" s="383"/>
      <c r="KSO155" s="383"/>
      <c r="KSP155" s="383"/>
      <c r="KSQ155" s="383"/>
      <c r="KSR155" s="383"/>
      <c r="KSS155" s="383"/>
      <c r="KST155" s="383"/>
      <c r="KSU155" s="383"/>
      <c r="KSV155" s="383"/>
      <c r="KSW155" s="383"/>
      <c r="KSX155" s="383"/>
      <c r="KSY155" s="383"/>
      <c r="KSZ155" s="383"/>
      <c r="KTA155" s="383"/>
      <c r="KTB155" s="383"/>
      <c r="KTC155" s="383"/>
      <c r="KTD155" s="383"/>
      <c r="KTE155" s="383"/>
      <c r="KTF155" s="383"/>
      <c r="KTG155" s="383"/>
      <c r="KTH155" s="383"/>
      <c r="KTI155" s="383"/>
      <c r="KTJ155" s="383"/>
      <c r="KTK155" s="383"/>
      <c r="KTL155" s="383"/>
      <c r="KTM155" s="383"/>
      <c r="KTN155" s="383"/>
      <c r="KTO155" s="383"/>
      <c r="KTP155" s="383"/>
      <c r="KTQ155" s="383"/>
      <c r="KTR155" s="383"/>
      <c r="KTS155" s="383"/>
      <c r="KTT155" s="383"/>
      <c r="KTU155" s="383"/>
      <c r="KTV155" s="383"/>
      <c r="KTW155" s="383"/>
      <c r="KTX155" s="383"/>
      <c r="KTY155" s="383"/>
      <c r="KTZ155" s="383"/>
      <c r="KUA155" s="383"/>
      <c r="KUB155" s="383"/>
      <c r="KUC155" s="383"/>
      <c r="KUD155" s="383"/>
      <c r="KUE155" s="383"/>
      <c r="KUF155" s="383"/>
      <c r="KUG155" s="383"/>
      <c r="KUH155" s="383"/>
      <c r="KUI155" s="383"/>
      <c r="KUJ155" s="383"/>
      <c r="KUK155" s="383"/>
      <c r="KUL155" s="383"/>
      <c r="KUM155" s="383"/>
      <c r="KUN155" s="383"/>
      <c r="KUO155" s="383"/>
      <c r="KUP155" s="383"/>
      <c r="KUQ155" s="383"/>
      <c r="KUR155" s="383"/>
      <c r="KUS155" s="383"/>
      <c r="KUT155" s="383"/>
      <c r="KUU155" s="383"/>
      <c r="KUV155" s="383"/>
      <c r="KUW155" s="383"/>
      <c r="KUX155" s="383"/>
      <c r="KUY155" s="383"/>
      <c r="KUZ155" s="383"/>
      <c r="KVA155" s="383"/>
      <c r="KVB155" s="383"/>
      <c r="KVC155" s="383"/>
      <c r="KVD155" s="383"/>
      <c r="KVE155" s="383"/>
      <c r="KVF155" s="383"/>
      <c r="KVG155" s="383"/>
      <c r="KVH155" s="383"/>
      <c r="KVI155" s="383"/>
      <c r="KVJ155" s="383"/>
      <c r="KVK155" s="383"/>
      <c r="KVL155" s="383"/>
      <c r="KVM155" s="383"/>
      <c r="KVN155" s="383"/>
      <c r="KVO155" s="383"/>
      <c r="KVP155" s="383"/>
      <c r="KVQ155" s="383"/>
      <c r="KVR155" s="383"/>
      <c r="KVS155" s="383"/>
      <c r="KVT155" s="383"/>
      <c r="KVU155" s="383"/>
      <c r="KVV155" s="383"/>
      <c r="KVW155" s="383"/>
      <c r="KVX155" s="383"/>
      <c r="KVY155" s="383"/>
      <c r="KVZ155" s="383"/>
      <c r="KWA155" s="383"/>
      <c r="KWB155" s="383"/>
      <c r="KWC155" s="383"/>
      <c r="KWD155" s="383"/>
      <c r="KWE155" s="383"/>
      <c r="KWF155" s="383"/>
      <c r="KWG155" s="383"/>
      <c r="KWH155" s="383"/>
      <c r="KWI155" s="383"/>
      <c r="KWJ155" s="383"/>
      <c r="KWK155" s="383"/>
      <c r="KWL155" s="383"/>
      <c r="KWM155" s="383"/>
      <c r="KWN155" s="383"/>
      <c r="KWO155" s="383"/>
      <c r="KWP155" s="383"/>
      <c r="KWQ155" s="383"/>
      <c r="KWR155" s="383"/>
      <c r="KWS155" s="383"/>
      <c r="KWT155" s="383"/>
      <c r="KWU155" s="383"/>
      <c r="KWV155" s="383"/>
      <c r="KWW155" s="383"/>
      <c r="KWX155" s="383"/>
      <c r="KWY155" s="383"/>
      <c r="KWZ155" s="383"/>
      <c r="KXA155" s="383"/>
      <c r="KXB155" s="383"/>
      <c r="KXC155" s="383"/>
      <c r="KXD155" s="383"/>
      <c r="KXE155" s="383"/>
      <c r="KXF155" s="383"/>
      <c r="KXG155" s="383"/>
      <c r="KXH155" s="383"/>
      <c r="KXI155" s="383"/>
      <c r="KXJ155" s="383"/>
      <c r="KXK155" s="383"/>
      <c r="KXL155" s="383"/>
      <c r="KXM155" s="383"/>
      <c r="KXN155" s="383"/>
      <c r="KXO155" s="383"/>
      <c r="KXP155" s="383"/>
      <c r="KXQ155" s="383"/>
      <c r="KXR155" s="383"/>
      <c r="KXS155" s="383"/>
      <c r="KXT155" s="383"/>
      <c r="KXU155" s="383"/>
      <c r="KXV155" s="383"/>
      <c r="KXW155" s="383"/>
      <c r="KXX155" s="383"/>
      <c r="KXY155" s="383"/>
      <c r="KXZ155" s="383"/>
      <c r="KYA155" s="383"/>
      <c r="KYB155" s="383"/>
      <c r="KYC155" s="383"/>
      <c r="KYD155" s="383"/>
      <c r="KYE155" s="383"/>
      <c r="KYF155" s="383"/>
      <c r="KYG155" s="383"/>
      <c r="KYH155" s="383"/>
      <c r="KYI155" s="383"/>
      <c r="KYJ155" s="383"/>
      <c r="KYK155" s="383"/>
      <c r="KYL155" s="383"/>
      <c r="KYM155" s="383"/>
      <c r="KYN155" s="383"/>
      <c r="KYO155" s="383"/>
      <c r="KYP155" s="383"/>
      <c r="KYQ155" s="383"/>
      <c r="KYR155" s="383"/>
      <c r="KYS155" s="383"/>
      <c r="KYT155" s="383"/>
      <c r="KYU155" s="383"/>
      <c r="KYV155" s="383"/>
      <c r="KYW155" s="383"/>
      <c r="KYX155" s="383"/>
      <c r="KYY155" s="383"/>
      <c r="KYZ155" s="383"/>
      <c r="KZA155" s="383"/>
      <c r="KZB155" s="383"/>
      <c r="KZC155" s="383"/>
      <c r="KZD155" s="383"/>
      <c r="KZE155" s="383"/>
      <c r="KZF155" s="383"/>
      <c r="KZG155" s="383"/>
      <c r="KZH155" s="383"/>
      <c r="KZI155" s="383"/>
      <c r="KZJ155" s="383"/>
      <c r="KZK155" s="383"/>
      <c r="KZL155" s="383"/>
      <c r="KZM155" s="383"/>
      <c r="KZN155" s="383"/>
      <c r="KZO155" s="383"/>
      <c r="KZP155" s="383"/>
      <c r="KZQ155" s="383"/>
      <c r="KZR155" s="383"/>
      <c r="KZS155" s="383"/>
      <c r="KZT155" s="383"/>
      <c r="KZU155" s="383"/>
      <c r="KZV155" s="383"/>
      <c r="KZW155" s="383"/>
      <c r="KZX155" s="383"/>
      <c r="KZY155" s="383"/>
      <c r="KZZ155" s="383"/>
      <c r="LAA155" s="383"/>
      <c r="LAB155" s="383"/>
      <c r="LAC155" s="383"/>
      <c r="LAD155" s="383"/>
      <c r="LAE155" s="383"/>
      <c r="LAF155" s="383"/>
      <c r="LAG155" s="383"/>
      <c r="LAH155" s="383"/>
      <c r="LAI155" s="383"/>
      <c r="LAJ155" s="383"/>
      <c r="LAK155" s="383"/>
      <c r="LAL155" s="383"/>
      <c r="LAM155" s="383"/>
      <c r="LAN155" s="383"/>
      <c r="LAO155" s="383"/>
      <c r="LAP155" s="383"/>
      <c r="LAQ155" s="383"/>
      <c r="LAR155" s="383"/>
      <c r="LAS155" s="383"/>
      <c r="LAT155" s="383"/>
      <c r="LAU155" s="383"/>
      <c r="LAV155" s="383"/>
      <c r="LAW155" s="383"/>
      <c r="LAX155" s="383"/>
      <c r="LAY155" s="383"/>
      <c r="LAZ155" s="383"/>
      <c r="LBA155" s="383"/>
      <c r="LBB155" s="383"/>
      <c r="LBC155" s="383"/>
      <c r="LBD155" s="383"/>
      <c r="LBE155" s="383"/>
      <c r="LBF155" s="383"/>
      <c r="LBG155" s="383"/>
      <c r="LBH155" s="383"/>
      <c r="LBI155" s="383"/>
      <c r="LBJ155" s="383"/>
      <c r="LBK155" s="383"/>
      <c r="LBL155" s="383"/>
      <c r="LBM155" s="383"/>
      <c r="LBN155" s="383"/>
      <c r="LBO155" s="383"/>
      <c r="LBP155" s="383"/>
      <c r="LBQ155" s="383"/>
      <c r="LBR155" s="383"/>
      <c r="LBS155" s="383"/>
      <c r="LBT155" s="383"/>
      <c r="LBU155" s="383"/>
      <c r="LBV155" s="383"/>
      <c r="LBW155" s="383"/>
      <c r="LBX155" s="383"/>
      <c r="LBY155" s="383"/>
      <c r="LBZ155" s="383"/>
      <c r="LCA155" s="383"/>
      <c r="LCB155" s="383"/>
      <c r="LCC155" s="383"/>
      <c r="LCD155" s="383"/>
      <c r="LCE155" s="383"/>
      <c r="LCF155" s="383"/>
      <c r="LCG155" s="383"/>
      <c r="LCH155" s="383"/>
      <c r="LCI155" s="383"/>
      <c r="LCJ155" s="383"/>
      <c r="LCK155" s="383"/>
      <c r="LCL155" s="383"/>
      <c r="LCM155" s="383"/>
      <c r="LCN155" s="383"/>
      <c r="LCO155" s="383"/>
      <c r="LCP155" s="383"/>
      <c r="LCQ155" s="383"/>
      <c r="LCR155" s="383"/>
      <c r="LCS155" s="383"/>
      <c r="LCT155" s="383"/>
      <c r="LCU155" s="383"/>
      <c r="LCV155" s="383"/>
      <c r="LCW155" s="383"/>
      <c r="LCX155" s="383"/>
      <c r="LCY155" s="383"/>
      <c r="LCZ155" s="383"/>
      <c r="LDA155" s="383"/>
      <c r="LDB155" s="383"/>
      <c r="LDC155" s="383"/>
      <c r="LDD155" s="383"/>
      <c r="LDE155" s="383"/>
      <c r="LDF155" s="383"/>
      <c r="LDG155" s="383"/>
      <c r="LDH155" s="383"/>
      <c r="LDI155" s="383"/>
      <c r="LDJ155" s="383"/>
      <c r="LDK155" s="383"/>
      <c r="LDL155" s="383"/>
      <c r="LDM155" s="383"/>
      <c r="LDN155" s="383"/>
      <c r="LDO155" s="383"/>
      <c r="LDP155" s="383"/>
      <c r="LDQ155" s="383"/>
      <c r="LDR155" s="383"/>
      <c r="LDS155" s="383"/>
      <c r="LDT155" s="383"/>
      <c r="LDU155" s="383"/>
      <c r="LDV155" s="383"/>
      <c r="LDW155" s="383"/>
      <c r="LDX155" s="383"/>
      <c r="LDY155" s="383"/>
      <c r="LDZ155" s="383"/>
      <c r="LEA155" s="383"/>
      <c r="LEB155" s="383"/>
      <c r="LEC155" s="383"/>
      <c r="LED155" s="383"/>
      <c r="LEE155" s="383"/>
      <c r="LEF155" s="383"/>
      <c r="LEG155" s="383"/>
      <c r="LEH155" s="383"/>
      <c r="LEI155" s="383"/>
      <c r="LEJ155" s="383"/>
      <c r="LEK155" s="383"/>
      <c r="LEL155" s="383"/>
      <c r="LEM155" s="383"/>
      <c r="LEN155" s="383"/>
      <c r="LEO155" s="383"/>
      <c r="LEP155" s="383"/>
      <c r="LEQ155" s="383"/>
      <c r="LER155" s="383"/>
      <c r="LES155" s="383"/>
      <c r="LET155" s="383"/>
      <c r="LEU155" s="383"/>
      <c r="LEV155" s="383"/>
      <c r="LEW155" s="383"/>
      <c r="LEX155" s="383"/>
      <c r="LEY155" s="383"/>
      <c r="LEZ155" s="383"/>
      <c r="LFA155" s="383"/>
      <c r="LFB155" s="383"/>
      <c r="LFC155" s="383"/>
      <c r="LFD155" s="383"/>
      <c r="LFE155" s="383"/>
      <c r="LFF155" s="383"/>
      <c r="LFG155" s="383"/>
      <c r="LFH155" s="383"/>
      <c r="LFI155" s="383"/>
      <c r="LFJ155" s="383"/>
      <c r="LFK155" s="383"/>
      <c r="LFL155" s="383"/>
      <c r="LFM155" s="383"/>
      <c r="LFN155" s="383"/>
      <c r="LFO155" s="383"/>
      <c r="LFP155" s="383"/>
      <c r="LFQ155" s="383"/>
      <c r="LFR155" s="383"/>
      <c r="LFS155" s="383"/>
      <c r="LFT155" s="383"/>
      <c r="LFU155" s="383"/>
      <c r="LFV155" s="383"/>
      <c r="LFW155" s="383"/>
      <c r="LFX155" s="383"/>
      <c r="LFY155" s="383"/>
      <c r="LFZ155" s="383"/>
      <c r="LGA155" s="383"/>
      <c r="LGB155" s="383"/>
      <c r="LGC155" s="383"/>
      <c r="LGD155" s="383"/>
      <c r="LGE155" s="383"/>
      <c r="LGF155" s="383"/>
      <c r="LGG155" s="383"/>
      <c r="LGH155" s="383"/>
      <c r="LGI155" s="383"/>
      <c r="LGJ155" s="383"/>
      <c r="LGK155" s="383"/>
      <c r="LGL155" s="383"/>
      <c r="LGM155" s="383"/>
      <c r="LGN155" s="383"/>
      <c r="LGO155" s="383"/>
      <c r="LGP155" s="383"/>
      <c r="LGQ155" s="383"/>
      <c r="LGR155" s="383"/>
      <c r="LGS155" s="383"/>
      <c r="LGT155" s="383"/>
      <c r="LGU155" s="383"/>
      <c r="LGV155" s="383"/>
      <c r="LGW155" s="383"/>
      <c r="LGX155" s="383"/>
      <c r="LGY155" s="383"/>
      <c r="LGZ155" s="383"/>
      <c r="LHA155" s="383"/>
      <c r="LHB155" s="383"/>
      <c r="LHC155" s="383"/>
      <c r="LHD155" s="383"/>
      <c r="LHE155" s="383"/>
      <c r="LHF155" s="383"/>
      <c r="LHG155" s="383"/>
      <c r="LHH155" s="383"/>
      <c r="LHI155" s="383"/>
      <c r="LHJ155" s="383"/>
      <c r="LHK155" s="383"/>
      <c r="LHL155" s="383"/>
      <c r="LHM155" s="383"/>
      <c r="LHN155" s="383"/>
      <c r="LHO155" s="383"/>
      <c r="LHP155" s="383"/>
      <c r="LHQ155" s="383"/>
      <c r="LHR155" s="383"/>
      <c r="LHS155" s="383"/>
      <c r="LHT155" s="383"/>
      <c r="LHU155" s="383"/>
      <c r="LHV155" s="383"/>
      <c r="LHW155" s="383"/>
      <c r="LHX155" s="383"/>
      <c r="LHY155" s="383"/>
      <c r="LHZ155" s="383"/>
      <c r="LIA155" s="383"/>
      <c r="LIB155" s="383"/>
      <c r="LIC155" s="383"/>
      <c r="LID155" s="383"/>
      <c r="LIE155" s="383"/>
      <c r="LIF155" s="383"/>
      <c r="LIG155" s="383"/>
      <c r="LIH155" s="383"/>
      <c r="LII155" s="383"/>
      <c r="LIJ155" s="383"/>
      <c r="LIK155" s="383"/>
      <c r="LIL155" s="383"/>
      <c r="LIM155" s="383"/>
      <c r="LIN155" s="383"/>
      <c r="LIO155" s="383"/>
      <c r="LIP155" s="383"/>
      <c r="LIQ155" s="383"/>
      <c r="LIR155" s="383"/>
      <c r="LIS155" s="383"/>
      <c r="LIT155" s="383"/>
      <c r="LIU155" s="383"/>
      <c r="LIV155" s="383"/>
      <c r="LIW155" s="383"/>
      <c r="LIX155" s="383"/>
      <c r="LIY155" s="383"/>
      <c r="LIZ155" s="383"/>
      <c r="LJA155" s="383"/>
      <c r="LJB155" s="383"/>
      <c r="LJC155" s="383"/>
      <c r="LJD155" s="383"/>
      <c r="LJE155" s="383"/>
      <c r="LJF155" s="383"/>
      <c r="LJG155" s="383"/>
      <c r="LJH155" s="383"/>
      <c r="LJI155" s="383"/>
      <c r="LJJ155" s="383"/>
      <c r="LJK155" s="383"/>
      <c r="LJL155" s="383"/>
      <c r="LJM155" s="383"/>
      <c r="LJN155" s="383"/>
      <c r="LJO155" s="383"/>
      <c r="LJP155" s="383"/>
      <c r="LJQ155" s="383"/>
      <c r="LJR155" s="383"/>
      <c r="LJS155" s="383"/>
      <c r="LJT155" s="383"/>
      <c r="LJU155" s="383"/>
      <c r="LJV155" s="383"/>
      <c r="LJW155" s="383"/>
      <c r="LJX155" s="383"/>
      <c r="LJY155" s="383"/>
      <c r="LJZ155" s="383"/>
      <c r="LKA155" s="383"/>
      <c r="LKB155" s="383"/>
      <c r="LKC155" s="383"/>
      <c r="LKD155" s="383"/>
      <c r="LKE155" s="383"/>
      <c r="LKF155" s="383"/>
      <c r="LKG155" s="383"/>
      <c r="LKH155" s="383"/>
      <c r="LKI155" s="383"/>
      <c r="LKJ155" s="383"/>
      <c r="LKK155" s="383"/>
      <c r="LKL155" s="383"/>
      <c r="LKM155" s="383"/>
      <c r="LKN155" s="383"/>
      <c r="LKO155" s="383"/>
      <c r="LKP155" s="383"/>
      <c r="LKQ155" s="383"/>
      <c r="LKR155" s="383"/>
      <c r="LKS155" s="383"/>
      <c r="LKT155" s="383"/>
      <c r="LKU155" s="383"/>
      <c r="LKV155" s="383"/>
      <c r="LKW155" s="383"/>
      <c r="LKX155" s="383"/>
      <c r="LKY155" s="383"/>
      <c r="LKZ155" s="383"/>
      <c r="LLA155" s="383"/>
      <c r="LLB155" s="383"/>
      <c r="LLC155" s="383"/>
      <c r="LLD155" s="383"/>
      <c r="LLE155" s="383"/>
      <c r="LLF155" s="383"/>
      <c r="LLG155" s="383"/>
      <c r="LLH155" s="383"/>
      <c r="LLI155" s="383"/>
      <c r="LLJ155" s="383"/>
      <c r="LLK155" s="383"/>
      <c r="LLL155" s="383"/>
      <c r="LLM155" s="383"/>
      <c r="LLN155" s="383"/>
      <c r="LLO155" s="383"/>
      <c r="LLP155" s="383"/>
      <c r="LLQ155" s="383"/>
      <c r="LLR155" s="383"/>
      <c r="LLS155" s="383"/>
      <c r="LLT155" s="383"/>
      <c r="LLU155" s="383"/>
      <c r="LLV155" s="383"/>
      <c r="LLW155" s="383"/>
      <c r="LLX155" s="383"/>
      <c r="LLY155" s="383"/>
      <c r="LLZ155" s="383"/>
      <c r="LMA155" s="383"/>
      <c r="LMB155" s="383"/>
      <c r="LMC155" s="383"/>
      <c r="LMD155" s="383"/>
      <c r="LME155" s="383"/>
      <c r="LMF155" s="383"/>
      <c r="LMG155" s="383"/>
      <c r="LMH155" s="383"/>
      <c r="LMI155" s="383"/>
      <c r="LMJ155" s="383"/>
      <c r="LMK155" s="383"/>
      <c r="LML155" s="383"/>
      <c r="LMM155" s="383"/>
      <c r="LMN155" s="383"/>
      <c r="LMO155" s="383"/>
      <c r="LMP155" s="383"/>
      <c r="LMQ155" s="383"/>
      <c r="LMR155" s="383"/>
      <c r="LMS155" s="383"/>
      <c r="LMT155" s="383"/>
      <c r="LMU155" s="383"/>
      <c r="LMV155" s="383"/>
      <c r="LMW155" s="383"/>
      <c r="LMX155" s="383"/>
      <c r="LMY155" s="383"/>
      <c r="LMZ155" s="383"/>
      <c r="LNA155" s="383"/>
      <c r="LNB155" s="383"/>
      <c r="LNC155" s="383"/>
      <c r="LND155" s="383"/>
      <c r="LNE155" s="383"/>
      <c r="LNF155" s="383"/>
      <c r="LNG155" s="383"/>
      <c r="LNH155" s="383"/>
      <c r="LNI155" s="383"/>
      <c r="LNJ155" s="383"/>
      <c r="LNK155" s="383"/>
      <c r="LNL155" s="383"/>
      <c r="LNM155" s="383"/>
      <c r="LNN155" s="383"/>
      <c r="LNO155" s="383"/>
      <c r="LNP155" s="383"/>
      <c r="LNQ155" s="383"/>
      <c r="LNR155" s="383"/>
      <c r="LNS155" s="383"/>
      <c r="LNT155" s="383"/>
      <c r="LNU155" s="383"/>
      <c r="LNV155" s="383"/>
      <c r="LNW155" s="383"/>
      <c r="LNX155" s="383"/>
      <c r="LNY155" s="383"/>
      <c r="LNZ155" s="383"/>
      <c r="LOA155" s="383"/>
      <c r="LOB155" s="383"/>
      <c r="LOC155" s="383"/>
      <c r="LOD155" s="383"/>
      <c r="LOE155" s="383"/>
      <c r="LOF155" s="383"/>
      <c r="LOG155" s="383"/>
      <c r="LOH155" s="383"/>
      <c r="LOI155" s="383"/>
      <c r="LOJ155" s="383"/>
      <c r="LOK155" s="383"/>
      <c r="LOL155" s="383"/>
      <c r="LOM155" s="383"/>
      <c r="LON155" s="383"/>
      <c r="LOO155" s="383"/>
      <c r="LOP155" s="383"/>
      <c r="LOQ155" s="383"/>
      <c r="LOR155" s="383"/>
      <c r="LOS155" s="383"/>
      <c r="LOT155" s="383"/>
      <c r="LOU155" s="383"/>
      <c r="LOV155" s="383"/>
      <c r="LOW155" s="383"/>
      <c r="LOX155" s="383"/>
      <c r="LOY155" s="383"/>
      <c r="LOZ155" s="383"/>
      <c r="LPA155" s="383"/>
      <c r="LPB155" s="383"/>
      <c r="LPC155" s="383"/>
      <c r="LPD155" s="383"/>
      <c r="LPE155" s="383"/>
      <c r="LPF155" s="383"/>
      <c r="LPG155" s="383"/>
      <c r="LPH155" s="383"/>
      <c r="LPI155" s="383"/>
      <c r="LPJ155" s="383"/>
      <c r="LPK155" s="383"/>
      <c r="LPL155" s="383"/>
      <c r="LPM155" s="383"/>
      <c r="LPN155" s="383"/>
      <c r="LPO155" s="383"/>
      <c r="LPP155" s="383"/>
      <c r="LPQ155" s="383"/>
      <c r="LPR155" s="383"/>
      <c r="LPS155" s="383"/>
      <c r="LPT155" s="383"/>
      <c r="LPU155" s="383"/>
      <c r="LPV155" s="383"/>
      <c r="LPW155" s="383"/>
      <c r="LPX155" s="383"/>
      <c r="LPY155" s="383"/>
      <c r="LPZ155" s="383"/>
      <c r="LQA155" s="383"/>
      <c r="LQB155" s="383"/>
      <c r="LQC155" s="383"/>
      <c r="LQD155" s="383"/>
      <c r="LQE155" s="383"/>
      <c r="LQF155" s="383"/>
      <c r="LQG155" s="383"/>
      <c r="LQH155" s="383"/>
      <c r="LQI155" s="383"/>
      <c r="LQJ155" s="383"/>
      <c r="LQK155" s="383"/>
      <c r="LQL155" s="383"/>
      <c r="LQM155" s="383"/>
      <c r="LQN155" s="383"/>
      <c r="LQO155" s="383"/>
      <c r="LQP155" s="383"/>
      <c r="LQQ155" s="383"/>
      <c r="LQR155" s="383"/>
      <c r="LQS155" s="383"/>
      <c r="LQT155" s="383"/>
      <c r="LQU155" s="383"/>
      <c r="LQV155" s="383"/>
      <c r="LQW155" s="383"/>
      <c r="LQX155" s="383"/>
      <c r="LQY155" s="383"/>
      <c r="LQZ155" s="383"/>
      <c r="LRA155" s="383"/>
      <c r="LRB155" s="383"/>
      <c r="LRC155" s="383"/>
      <c r="LRD155" s="383"/>
      <c r="LRE155" s="383"/>
      <c r="LRF155" s="383"/>
      <c r="LRG155" s="383"/>
      <c r="LRH155" s="383"/>
      <c r="LRI155" s="383"/>
      <c r="LRJ155" s="383"/>
      <c r="LRK155" s="383"/>
      <c r="LRL155" s="383"/>
      <c r="LRM155" s="383"/>
      <c r="LRN155" s="383"/>
      <c r="LRO155" s="383"/>
      <c r="LRP155" s="383"/>
      <c r="LRQ155" s="383"/>
      <c r="LRR155" s="383"/>
      <c r="LRS155" s="383"/>
      <c r="LRT155" s="383"/>
      <c r="LRU155" s="383"/>
      <c r="LRV155" s="383"/>
      <c r="LRW155" s="383"/>
      <c r="LRX155" s="383"/>
      <c r="LRY155" s="383"/>
      <c r="LRZ155" s="383"/>
      <c r="LSA155" s="383"/>
      <c r="LSB155" s="383"/>
      <c r="LSC155" s="383"/>
      <c r="LSD155" s="383"/>
      <c r="LSE155" s="383"/>
      <c r="LSF155" s="383"/>
      <c r="LSG155" s="383"/>
      <c r="LSH155" s="383"/>
      <c r="LSI155" s="383"/>
      <c r="LSJ155" s="383"/>
      <c r="LSK155" s="383"/>
      <c r="LSL155" s="383"/>
      <c r="LSM155" s="383"/>
      <c r="LSN155" s="383"/>
      <c r="LSO155" s="383"/>
      <c r="LSP155" s="383"/>
      <c r="LSQ155" s="383"/>
      <c r="LSR155" s="383"/>
      <c r="LSS155" s="383"/>
      <c r="LST155" s="383"/>
      <c r="LSU155" s="383"/>
      <c r="LSV155" s="383"/>
      <c r="LSW155" s="383"/>
      <c r="LSX155" s="383"/>
      <c r="LSY155" s="383"/>
      <c r="LSZ155" s="383"/>
      <c r="LTA155" s="383"/>
      <c r="LTB155" s="383"/>
      <c r="LTC155" s="383"/>
      <c r="LTD155" s="383"/>
      <c r="LTE155" s="383"/>
      <c r="LTF155" s="383"/>
      <c r="LTG155" s="383"/>
      <c r="LTH155" s="383"/>
      <c r="LTI155" s="383"/>
      <c r="LTJ155" s="383"/>
      <c r="LTK155" s="383"/>
      <c r="LTL155" s="383"/>
      <c r="LTM155" s="383"/>
      <c r="LTN155" s="383"/>
      <c r="LTO155" s="383"/>
      <c r="LTP155" s="383"/>
      <c r="LTQ155" s="383"/>
      <c r="LTR155" s="383"/>
      <c r="LTS155" s="383"/>
      <c r="LTT155" s="383"/>
      <c r="LTU155" s="383"/>
      <c r="LTV155" s="383"/>
      <c r="LTW155" s="383"/>
      <c r="LTX155" s="383"/>
      <c r="LTY155" s="383"/>
      <c r="LTZ155" s="383"/>
      <c r="LUA155" s="383"/>
      <c r="LUB155" s="383"/>
      <c r="LUC155" s="383"/>
      <c r="LUD155" s="383"/>
      <c r="LUE155" s="383"/>
      <c r="LUF155" s="383"/>
      <c r="LUG155" s="383"/>
      <c r="LUH155" s="383"/>
      <c r="LUI155" s="383"/>
      <c r="LUJ155" s="383"/>
      <c r="LUK155" s="383"/>
      <c r="LUL155" s="383"/>
      <c r="LUM155" s="383"/>
      <c r="LUN155" s="383"/>
      <c r="LUO155" s="383"/>
      <c r="LUP155" s="383"/>
      <c r="LUQ155" s="383"/>
      <c r="LUR155" s="383"/>
      <c r="LUS155" s="383"/>
      <c r="LUT155" s="383"/>
      <c r="LUU155" s="383"/>
      <c r="LUV155" s="383"/>
      <c r="LUW155" s="383"/>
      <c r="LUX155" s="383"/>
      <c r="LUY155" s="383"/>
      <c r="LUZ155" s="383"/>
      <c r="LVA155" s="383"/>
      <c r="LVB155" s="383"/>
      <c r="LVC155" s="383"/>
      <c r="LVD155" s="383"/>
      <c r="LVE155" s="383"/>
      <c r="LVF155" s="383"/>
      <c r="LVG155" s="383"/>
      <c r="LVH155" s="383"/>
      <c r="LVI155" s="383"/>
      <c r="LVJ155" s="383"/>
      <c r="LVK155" s="383"/>
      <c r="LVL155" s="383"/>
      <c r="LVM155" s="383"/>
      <c r="LVN155" s="383"/>
      <c r="LVO155" s="383"/>
      <c r="LVP155" s="383"/>
      <c r="LVQ155" s="383"/>
      <c r="LVR155" s="383"/>
      <c r="LVS155" s="383"/>
      <c r="LVT155" s="383"/>
      <c r="LVU155" s="383"/>
      <c r="LVV155" s="383"/>
      <c r="LVW155" s="383"/>
      <c r="LVX155" s="383"/>
      <c r="LVY155" s="383"/>
      <c r="LVZ155" s="383"/>
      <c r="LWA155" s="383"/>
      <c r="LWB155" s="383"/>
      <c r="LWC155" s="383"/>
      <c r="LWD155" s="383"/>
      <c r="LWE155" s="383"/>
      <c r="LWF155" s="383"/>
      <c r="LWG155" s="383"/>
      <c r="LWH155" s="383"/>
      <c r="LWI155" s="383"/>
      <c r="LWJ155" s="383"/>
      <c r="LWK155" s="383"/>
      <c r="LWL155" s="383"/>
      <c r="LWM155" s="383"/>
      <c r="LWN155" s="383"/>
      <c r="LWO155" s="383"/>
      <c r="LWP155" s="383"/>
      <c r="LWQ155" s="383"/>
      <c r="LWR155" s="383"/>
      <c r="LWS155" s="383"/>
      <c r="LWT155" s="383"/>
      <c r="LWU155" s="383"/>
      <c r="LWV155" s="383"/>
      <c r="LWW155" s="383"/>
      <c r="LWX155" s="383"/>
      <c r="LWY155" s="383"/>
      <c r="LWZ155" s="383"/>
      <c r="LXA155" s="383"/>
      <c r="LXB155" s="383"/>
      <c r="LXC155" s="383"/>
      <c r="LXD155" s="383"/>
      <c r="LXE155" s="383"/>
      <c r="LXF155" s="383"/>
      <c r="LXG155" s="383"/>
      <c r="LXH155" s="383"/>
      <c r="LXI155" s="383"/>
      <c r="LXJ155" s="383"/>
      <c r="LXK155" s="383"/>
      <c r="LXL155" s="383"/>
      <c r="LXM155" s="383"/>
      <c r="LXN155" s="383"/>
      <c r="LXO155" s="383"/>
      <c r="LXP155" s="383"/>
      <c r="LXQ155" s="383"/>
      <c r="LXR155" s="383"/>
      <c r="LXS155" s="383"/>
      <c r="LXT155" s="383"/>
      <c r="LXU155" s="383"/>
      <c r="LXV155" s="383"/>
      <c r="LXW155" s="383"/>
      <c r="LXX155" s="383"/>
      <c r="LXY155" s="383"/>
      <c r="LXZ155" s="383"/>
      <c r="LYA155" s="383"/>
      <c r="LYB155" s="383"/>
      <c r="LYC155" s="383"/>
      <c r="LYD155" s="383"/>
      <c r="LYE155" s="383"/>
      <c r="LYF155" s="383"/>
      <c r="LYG155" s="383"/>
      <c r="LYH155" s="383"/>
      <c r="LYI155" s="383"/>
      <c r="LYJ155" s="383"/>
      <c r="LYK155" s="383"/>
      <c r="LYL155" s="383"/>
      <c r="LYM155" s="383"/>
      <c r="LYN155" s="383"/>
      <c r="LYO155" s="383"/>
      <c r="LYP155" s="383"/>
      <c r="LYQ155" s="383"/>
      <c r="LYR155" s="383"/>
      <c r="LYS155" s="383"/>
      <c r="LYT155" s="383"/>
      <c r="LYU155" s="383"/>
      <c r="LYV155" s="383"/>
      <c r="LYW155" s="383"/>
      <c r="LYX155" s="383"/>
      <c r="LYY155" s="383"/>
      <c r="LYZ155" s="383"/>
      <c r="LZA155" s="383"/>
      <c r="LZB155" s="383"/>
      <c r="LZC155" s="383"/>
      <c r="LZD155" s="383"/>
      <c r="LZE155" s="383"/>
      <c r="LZF155" s="383"/>
      <c r="LZG155" s="383"/>
      <c r="LZH155" s="383"/>
      <c r="LZI155" s="383"/>
      <c r="LZJ155" s="383"/>
      <c r="LZK155" s="383"/>
      <c r="LZL155" s="383"/>
      <c r="LZM155" s="383"/>
      <c r="LZN155" s="383"/>
      <c r="LZO155" s="383"/>
      <c r="LZP155" s="383"/>
      <c r="LZQ155" s="383"/>
      <c r="LZR155" s="383"/>
      <c r="LZS155" s="383"/>
      <c r="LZT155" s="383"/>
      <c r="LZU155" s="383"/>
      <c r="LZV155" s="383"/>
      <c r="LZW155" s="383"/>
      <c r="LZX155" s="383"/>
      <c r="LZY155" s="383"/>
      <c r="LZZ155" s="383"/>
      <c r="MAA155" s="383"/>
      <c r="MAB155" s="383"/>
      <c r="MAC155" s="383"/>
      <c r="MAD155" s="383"/>
      <c r="MAE155" s="383"/>
      <c r="MAF155" s="383"/>
      <c r="MAG155" s="383"/>
      <c r="MAH155" s="383"/>
      <c r="MAI155" s="383"/>
      <c r="MAJ155" s="383"/>
      <c r="MAK155" s="383"/>
      <c r="MAL155" s="383"/>
      <c r="MAM155" s="383"/>
      <c r="MAN155" s="383"/>
      <c r="MAO155" s="383"/>
      <c r="MAP155" s="383"/>
      <c r="MAQ155" s="383"/>
      <c r="MAR155" s="383"/>
      <c r="MAS155" s="383"/>
      <c r="MAT155" s="383"/>
      <c r="MAU155" s="383"/>
      <c r="MAV155" s="383"/>
      <c r="MAW155" s="383"/>
      <c r="MAX155" s="383"/>
      <c r="MAY155" s="383"/>
      <c r="MAZ155" s="383"/>
      <c r="MBA155" s="383"/>
      <c r="MBB155" s="383"/>
      <c r="MBC155" s="383"/>
      <c r="MBD155" s="383"/>
      <c r="MBE155" s="383"/>
      <c r="MBF155" s="383"/>
      <c r="MBG155" s="383"/>
      <c r="MBH155" s="383"/>
      <c r="MBI155" s="383"/>
      <c r="MBJ155" s="383"/>
      <c r="MBK155" s="383"/>
      <c r="MBL155" s="383"/>
      <c r="MBM155" s="383"/>
      <c r="MBN155" s="383"/>
      <c r="MBO155" s="383"/>
      <c r="MBP155" s="383"/>
      <c r="MBQ155" s="383"/>
      <c r="MBR155" s="383"/>
      <c r="MBS155" s="383"/>
      <c r="MBT155" s="383"/>
      <c r="MBU155" s="383"/>
      <c r="MBV155" s="383"/>
      <c r="MBW155" s="383"/>
      <c r="MBX155" s="383"/>
      <c r="MBY155" s="383"/>
      <c r="MBZ155" s="383"/>
      <c r="MCA155" s="383"/>
      <c r="MCB155" s="383"/>
      <c r="MCC155" s="383"/>
      <c r="MCD155" s="383"/>
      <c r="MCE155" s="383"/>
      <c r="MCF155" s="383"/>
      <c r="MCG155" s="383"/>
      <c r="MCH155" s="383"/>
      <c r="MCI155" s="383"/>
      <c r="MCJ155" s="383"/>
      <c r="MCK155" s="383"/>
      <c r="MCL155" s="383"/>
      <c r="MCM155" s="383"/>
      <c r="MCN155" s="383"/>
      <c r="MCO155" s="383"/>
      <c r="MCP155" s="383"/>
      <c r="MCQ155" s="383"/>
      <c r="MCR155" s="383"/>
      <c r="MCS155" s="383"/>
      <c r="MCT155" s="383"/>
      <c r="MCU155" s="383"/>
      <c r="MCV155" s="383"/>
      <c r="MCW155" s="383"/>
      <c r="MCX155" s="383"/>
      <c r="MCY155" s="383"/>
      <c r="MCZ155" s="383"/>
      <c r="MDA155" s="383"/>
      <c r="MDB155" s="383"/>
      <c r="MDC155" s="383"/>
      <c r="MDD155" s="383"/>
      <c r="MDE155" s="383"/>
      <c r="MDF155" s="383"/>
      <c r="MDG155" s="383"/>
      <c r="MDH155" s="383"/>
      <c r="MDI155" s="383"/>
      <c r="MDJ155" s="383"/>
      <c r="MDK155" s="383"/>
      <c r="MDL155" s="383"/>
      <c r="MDM155" s="383"/>
      <c r="MDN155" s="383"/>
      <c r="MDO155" s="383"/>
      <c r="MDP155" s="383"/>
      <c r="MDQ155" s="383"/>
      <c r="MDR155" s="383"/>
      <c r="MDS155" s="383"/>
      <c r="MDT155" s="383"/>
      <c r="MDU155" s="383"/>
      <c r="MDV155" s="383"/>
      <c r="MDW155" s="383"/>
      <c r="MDX155" s="383"/>
      <c r="MDY155" s="383"/>
      <c r="MDZ155" s="383"/>
      <c r="MEA155" s="383"/>
      <c r="MEB155" s="383"/>
      <c r="MEC155" s="383"/>
      <c r="MED155" s="383"/>
      <c r="MEE155" s="383"/>
      <c r="MEF155" s="383"/>
      <c r="MEG155" s="383"/>
      <c r="MEH155" s="383"/>
      <c r="MEI155" s="383"/>
      <c r="MEJ155" s="383"/>
      <c r="MEK155" s="383"/>
      <c r="MEL155" s="383"/>
      <c r="MEM155" s="383"/>
      <c r="MEN155" s="383"/>
      <c r="MEO155" s="383"/>
      <c r="MEP155" s="383"/>
      <c r="MEQ155" s="383"/>
      <c r="MER155" s="383"/>
      <c r="MES155" s="383"/>
      <c r="MET155" s="383"/>
      <c r="MEU155" s="383"/>
      <c r="MEV155" s="383"/>
      <c r="MEW155" s="383"/>
      <c r="MEX155" s="383"/>
      <c r="MEY155" s="383"/>
      <c r="MEZ155" s="383"/>
      <c r="MFA155" s="383"/>
      <c r="MFB155" s="383"/>
      <c r="MFC155" s="383"/>
      <c r="MFD155" s="383"/>
      <c r="MFE155" s="383"/>
      <c r="MFF155" s="383"/>
      <c r="MFG155" s="383"/>
      <c r="MFH155" s="383"/>
      <c r="MFI155" s="383"/>
      <c r="MFJ155" s="383"/>
      <c r="MFK155" s="383"/>
      <c r="MFL155" s="383"/>
      <c r="MFM155" s="383"/>
      <c r="MFN155" s="383"/>
      <c r="MFO155" s="383"/>
      <c r="MFP155" s="383"/>
      <c r="MFQ155" s="383"/>
      <c r="MFR155" s="383"/>
      <c r="MFS155" s="383"/>
      <c r="MFT155" s="383"/>
      <c r="MFU155" s="383"/>
      <c r="MFV155" s="383"/>
      <c r="MFW155" s="383"/>
      <c r="MFX155" s="383"/>
      <c r="MFY155" s="383"/>
      <c r="MFZ155" s="383"/>
      <c r="MGA155" s="383"/>
      <c r="MGB155" s="383"/>
      <c r="MGC155" s="383"/>
      <c r="MGD155" s="383"/>
      <c r="MGE155" s="383"/>
      <c r="MGF155" s="383"/>
      <c r="MGG155" s="383"/>
      <c r="MGH155" s="383"/>
      <c r="MGI155" s="383"/>
      <c r="MGJ155" s="383"/>
      <c r="MGK155" s="383"/>
      <c r="MGL155" s="383"/>
      <c r="MGM155" s="383"/>
      <c r="MGN155" s="383"/>
      <c r="MGO155" s="383"/>
      <c r="MGP155" s="383"/>
      <c r="MGQ155" s="383"/>
      <c r="MGR155" s="383"/>
      <c r="MGS155" s="383"/>
      <c r="MGT155" s="383"/>
      <c r="MGU155" s="383"/>
      <c r="MGV155" s="383"/>
      <c r="MGW155" s="383"/>
      <c r="MGX155" s="383"/>
      <c r="MGY155" s="383"/>
      <c r="MGZ155" s="383"/>
      <c r="MHA155" s="383"/>
      <c r="MHB155" s="383"/>
      <c r="MHC155" s="383"/>
      <c r="MHD155" s="383"/>
      <c r="MHE155" s="383"/>
      <c r="MHF155" s="383"/>
      <c r="MHG155" s="383"/>
      <c r="MHH155" s="383"/>
      <c r="MHI155" s="383"/>
      <c r="MHJ155" s="383"/>
      <c r="MHK155" s="383"/>
      <c r="MHL155" s="383"/>
      <c r="MHM155" s="383"/>
      <c r="MHN155" s="383"/>
      <c r="MHO155" s="383"/>
      <c r="MHP155" s="383"/>
      <c r="MHQ155" s="383"/>
      <c r="MHR155" s="383"/>
      <c r="MHS155" s="383"/>
      <c r="MHT155" s="383"/>
      <c r="MHU155" s="383"/>
      <c r="MHV155" s="383"/>
      <c r="MHW155" s="383"/>
      <c r="MHX155" s="383"/>
      <c r="MHY155" s="383"/>
      <c r="MHZ155" s="383"/>
      <c r="MIA155" s="383"/>
      <c r="MIB155" s="383"/>
      <c r="MIC155" s="383"/>
      <c r="MID155" s="383"/>
      <c r="MIE155" s="383"/>
      <c r="MIF155" s="383"/>
      <c r="MIG155" s="383"/>
      <c r="MIH155" s="383"/>
      <c r="MII155" s="383"/>
      <c r="MIJ155" s="383"/>
      <c r="MIK155" s="383"/>
      <c r="MIL155" s="383"/>
      <c r="MIM155" s="383"/>
      <c r="MIN155" s="383"/>
      <c r="MIO155" s="383"/>
      <c r="MIP155" s="383"/>
      <c r="MIQ155" s="383"/>
      <c r="MIR155" s="383"/>
      <c r="MIS155" s="383"/>
      <c r="MIT155" s="383"/>
      <c r="MIU155" s="383"/>
      <c r="MIV155" s="383"/>
      <c r="MIW155" s="383"/>
      <c r="MIX155" s="383"/>
      <c r="MIY155" s="383"/>
      <c r="MIZ155" s="383"/>
      <c r="MJA155" s="383"/>
      <c r="MJB155" s="383"/>
      <c r="MJC155" s="383"/>
      <c r="MJD155" s="383"/>
      <c r="MJE155" s="383"/>
      <c r="MJF155" s="383"/>
      <c r="MJG155" s="383"/>
      <c r="MJH155" s="383"/>
      <c r="MJI155" s="383"/>
      <c r="MJJ155" s="383"/>
      <c r="MJK155" s="383"/>
      <c r="MJL155" s="383"/>
      <c r="MJM155" s="383"/>
      <c r="MJN155" s="383"/>
      <c r="MJO155" s="383"/>
      <c r="MJP155" s="383"/>
      <c r="MJQ155" s="383"/>
      <c r="MJR155" s="383"/>
      <c r="MJS155" s="383"/>
      <c r="MJT155" s="383"/>
      <c r="MJU155" s="383"/>
      <c r="MJV155" s="383"/>
      <c r="MJW155" s="383"/>
      <c r="MJX155" s="383"/>
      <c r="MJY155" s="383"/>
      <c r="MJZ155" s="383"/>
      <c r="MKA155" s="383"/>
      <c r="MKB155" s="383"/>
      <c r="MKC155" s="383"/>
      <c r="MKD155" s="383"/>
      <c r="MKE155" s="383"/>
      <c r="MKF155" s="383"/>
      <c r="MKG155" s="383"/>
      <c r="MKH155" s="383"/>
      <c r="MKI155" s="383"/>
      <c r="MKJ155" s="383"/>
      <c r="MKK155" s="383"/>
      <c r="MKL155" s="383"/>
      <c r="MKM155" s="383"/>
      <c r="MKN155" s="383"/>
      <c r="MKO155" s="383"/>
      <c r="MKP155" s="383"/>
      <c r="MKQ155" s="383"/>
      <c r="MKR155" s="383"/>
      <c r="MKS155" s="383"/>
      <c r="MKT155" s="383"/>
      <c r="MKU155" s="383"/>
      <c r="MKV155" s="383"/>
      <c r="MKW155" s="383"/>
      <c r="MKX155" s="383"/>
      <c r="MKY155" s="383"/>
      <c r="MKZ155" s="383"/>
      <c r="MLA155" s="383"/>
      <c r="MLB155" s="383"/>
      <c r="MLC155" s="383"/>
      <c r="MLD155" s="383"/>
      <c r="MLE155" s="383"/>
      <c r="MLF155" s="383"/>
      <c r="MLG155" s="383"/>
      <c r="MLH155" s="383"/>
      <c r="MLI155" s="383"/>
      <c r="MLJ155" s="383"/>
      <c r="MLK155" s="383"/>
      <c r="MLL155" s="383"/>
      <c r="MLM155" s="383"/>
      <c r="MLN155" s="383"/>
      <c r="MLO155" s="383"/>
      <c r="MLP155" s="383"/>
      <c r="MLQ155" s="383"/>
      <c r="MLR155" s="383"/>
      <c r="MLS155" s="383"/>
      <c r="MLT155" s="383"/>
      <c r="MLU155" s="383"/>
      <c r="MLV155" s="383"/>
      <c r="MLW155" s="383"/>
      <c r="MLX155" s="383"/>
      <c r="MLY155" s="383"/>
      <c r="MLZ155" s="383"/>
      <c r="MMA155" s="383"/>
      <c r="MMB155" s="383"/>
      <c r="MMC155" s="383"/>
      <c r="MMD155" s="383"/>
      <c r="MME155" s="383"/>
      <c r="MMF155" s="383"/>
      <c r="MMG155" s="383"/>
      <c r="MMH155" s="383"/>
      <c r="MMI155" s="383"/>
      <c r="MMJ155" s="383"/>
      <c r="MMK155" s="383"/>
      <c r="MML155" s="383"/>
      <c r="MMM155" s="383"/>
      <c r="MMN155" s="383"/>
      <c r="MMO155" s="383"/>
      <c r="MMP155" s="383"/>
      <c r="MMQ155" s="383"/>
      <c r="MMR155" s="383"/>
      <c r="MMS155" s="383"/>
      <c r="MMT155" s="383"/>
      <c r="MMU155" s="383"/>
      <c r="MMV155" s="383"/>
      <c r="MMW155" s="383"/>
      <c r="MMX155" s="383"/>
      <c r="MMY155" s="383"/>
      <c r="MMZ155" s="383"/>
      <c r="MNA155" s="383"/>
      <c r="MNB155" s="383"/>
      <c r="MNC155" s="383"/>
      <c r="MND155" s="383"/>
      <c r="MNE155" s="383"/>
      <c r="MNF155" s="383"/>
      <c r="MNG155" s="383"/>
      <c r="MNH155" s="383"/>
      <c r="MNI155" s="383"/>
      <c r="MNJ155" s="383"/>
      <c r="MNK155" s="383"/>
      <c r="MNL155" s="383"/>
      <c r="MNM155" s="383"/>
      <c r="MNN155" s="383"/>
      <c r="MNO155" s="383"/>
      <c r="MNP155" s="383"/>
      <c r="MNQ155" s="383"/>
      <c r="MNR155" s="383"/>
      <c r="MNS155" s="383"/>
      <c r="MNT155" s="383"/>
      <c r="MNU155" s="383"/>
      <c r="MNV155" s="383"/>
      <c r="MNW155" s="383"/>
      <c r="MNX155" s="383"/>
      <c r="MNY155" s="383"/>
      <c r="MNZ155" s="383"/>
      <c r="MOA155" s="383"/>
      <c r="MOB155" s="383"/>
      <c r="MOC155" s="383"/>
      <c r="MOD155" s="383"/>
      <c r="MOE155" s="383"/>
      <c r="MOF155" s="383"/>
      <c r="MOG155" s="383"/>
      <c r="MOH155" s="383"/>
      <c r="MOI155" s="383"/>
      <c r="MOJ155" s="383"/>
      <c r="MOK155" s="383"/>
      <c r="MOL155" s="383"/>
      <c r="MOM155" s="383"/>
      <c r="MON155" s="383"/>
      <c r="MOO155" s="383"/>
      <c r="MOP155" s="383"/>
      <c r="MOQ155" s="383"/>
      <c r="MOR155" s="383"/>
      <c r="MOS155" s="383"/>
      <c r="MOT155" s="383"/>
      <c r="MOU155" s="383"/>
      <c r="MOV155" s="383"/>
      <c r="MOW155" s="383"/>
      <c r="MOX155" s="383"/>
      <c r="MOY155" s="383"/>
      <c r="MOZ155" s="383"/>
      <c r="MPA155" s="383"/>
      <c r="MPB155" s="383"/>
      <c r="MPC155" s="383"/>
      <c r="MPD155" s="383"/>
      <c r="MPE155" s="383"/>
      <c r="MPF155" s="383"/>
      <c r="MPG155" s="383"/>
      <c r="MPH155" s="383"/>
      <c r="MPI155" s="383"/>
      <c r="MPJ155" s="383"/>
      <c r="MPK155" s="383"/>
      <c r="MPL155" s="383"/>
      <c r="MPM155" s="383"/>
      <c r="MPN155" s="383"/>
      <c r="MPO155" s="383"/>
      <c r="MPP155" s="383"/>
      <c r="MPQ155" s="383"/>
      <c r="MPR155" s="383"/>
      <c r="MPS155" s="383"/>
      <c r="MPT155" s="383"/>
      <c r="MPU155" s="383"/>
      <c r="MPV155" s="383"/>
      <c r="MPW155" s="383"/>
      <c r="MPX155" s="383"/>
      <c r="MPY155" s="383"/>
      <c r="MPZ155" s="383"/>
      <c r="MQA155" s="383"/>
      <c r="MQB155" s="383"/>
      <c r="MQC155" s="383"/>
      <c r="MQD155" s="383"/>
      <c r="MQE155" s="383"/>
      <c r="MQF155" s="383"/>
      <c r="MQG155" s="383"/>
      <c r="MQH155" s="383"/>
      <c r="MQI155" s="383"/>
      <c r="MQJ155" s="383"/>
      <c r="MQK155" s="383"/>
      <c r="MQL155" s="383"/>
      <c r="MQM155" s="383"/>
      <c r="MQN155" s="383"/>
      <c r="MQO155" s="383"/>
      <c r="MQP155" s="383"/>
      <c r="MQQ155" s="383"/>
      <c r="MQR155" s="383"/>
      <c r="MQS155" s="383"/>
      <c r="MQT155" s="383"/>
      <c r="MQU155" s="383"/>
      <c r="MQV155" s="383"/>
      <c r="MQW155" s="383"/>
      <c r="MQX155" s="383"/>
      <c r="MQY155" s="383"/>
      <c r="MQZ155" s="383"/>
      <c r="MRA155" s="383"/>
      <c r="MRB155" s="383"/>
      <c r="MRC155" s="383"/>
      <c r="MRD155" s="383"/>
      <c r="MRE155" s="383"/>
      <c r="MRF155" s="383"/>
      <c r="MRG155" s="383"/>
      <c r="MRH155" s="383"/>
      <c r="MRI155" s="383"/>
      <c r="MRJ155" s="383"/>
      <c r="MRK155" s="383"/>
      <c r="MRL155" s="383"/>
      <c r="MRM155" s="383"/>
      <c r="MRN155" s="383"/>
      <c r="MRO155" s="383"/>
      <c r="MRP155" s="383"/>
      <c r="MRQ155" s="383"/>
      <c r="MRR155" s="383"/>
      <c r="MRS155" s="383"/>
      <c r="MRT155" s="383"/>
      <c r="MRU155" s="383"/>
      <c r="MRV155" s="383"/>
      <c r="MRW155" s="383"/>
      <c r="MRX155" s="383"/>
      <c r="MRY155" s="383"/>
      <c r="MRZ155" s="383"/>
      <c r="MSA155" s="383"/>
      <c r="MSB155" s="383"/>
      <c r="MSC155" s="383"/>
      <c r="MSD155" s="383"/>
      <c r="MSE155" s="383"/>
      <c r="MSF155" s="383"/>
      <c r="MSG155" s="383"/>
      <c r="MSH155" s="383"/>
      <c r="MSI155" s="383"/>
      <c r="MSJ155" s="383"/>
      <c r="MSK155" s="383"/>
      <c r="MSL155" s="383"/>
      <c r="MSM155" s="383"/>
      <c r="MSN155" s="383"/>
      <c r="MSO155" s="383"/>
      <c r="MSP155" s="383"/>
      <c r="MSQ155" s="383"/>
      <c r="MSR155" s="383"/>
      <c r="MSS155" s="383"/>
      <c r="MST155" s="383"/>
      <c r="MSU155" s="383"/>
      <c r="MSV155" s="383"/>
      <c r="MSW155" s="383"/>
      <c r="MSX155" s="383"/>
      <c r="MSY155" s="383"/>
      <c r="MSZ155" s="383"/>
      <c r="MTA155" s="383"/>
      <c r="MTB155" s="383"/>
      <c r="MTC155" s="383"/>
      <c r="MTD155" s="383"/>
      <c r="MTE155" s="383"/>
      <c r="MTF155" s="383"/>
      <c r="MTG155" s="383"/>
      <c r="MTH155" s="383"/>
      <c r="MTI155" s="383"/>
      <c r="MTJ155" s="383"/>
      <c r="MTK155" s="383"/>
      <c r="MTL155" s="383"/>
      <c r="MTM155" s="383"/>
      <c r="MTN155" s="383"/>
      <c r="MTO155" s="383"/>
      <c r="MTP155" s="383"/>
      <c r="MTQ155" s="383"/>
      <c r="MTR155" s="383"/>
      <c r="MTS155" s="383"/>
      <c r="MTT155" s="383"/>
      <c r="MTU155" s="383"/>
      <c r="MTV155" s="383"/>
      <c r="MTW155" s="383"/>
      <c r="MTX155" s="383"/>
      <c r="MTY155" s="383"/>
      <c r="MTZ155" s="383"/>
      <c r="MUA155" s="383"/>
      <c r="MUB155" s="383"/>
      <c r="MUC155" s="383"/>
      <c r="MUD155" s="383"/>
      <c r="MUE155" s="383"/>
      <c r="MUF155" s="383"/>
      <c r="MUG155" s="383"/>
      <c r="MUH155" s="383"/>
      <c r="MUI155" s="383"/>
      <c r="MUJ155" s="383"/>
      <c r="MUK155" s="383"/>
      <c r="MUL155" s="383"/>
      <c r="MUM155" s="383"/>
      <c r="MUN155" s="383"/>
      <c r="MUO155" s="383"/>
      <c r="MUP155" s="383"/>
      <c r="MUQ155" s="383"/>
      <c r="MUR155" s="383"/>
      <c r="MUS155" s="383"/>
      <c r="MUT155" s="383"/>
      <c r="MUU155" s="383"/>
      <c r="MUV155" s="383"/>
      <c r="MUW155" s="383"/>
      <c r="MUX155" s="383"/>
      <c r="MUY155" s="383"/>
      <c r="MUZ155" s="383"/>
      <c r="MVA155" s="383"/>
      <c r="MVB155" s="383"/>
      <c r="MVC155" s="383"/>
      <c r="MVD155" s="383"/>
      <c r="MVE155" s="383"/>
      <c r="MVF155" s="383"/>
      <c r="MVG155" s="383"/>
      <c r="MVH155" s="383"/>
      <c r="MVI155" s="383"/>
      <c r="MVJ155" s="383"/>
      <c r="MVK155" s="383"/>
      <c r="MVL155" s="383"/>
      <c r="MVM155" s="383"/>
      <c r="MVN155" s="383"/>
      <c r="MVO155" s="383"/>
      <c r="MVP155" s="383"/>
      <c r="MVQ155" s="383"/>
      <c r="MVR155" s="383"/>
      <c r="MVS155" s="383"/>
      <c r="MVT155" s="383"/>
      <c r="MVU155" s="383"/>
      <c r="MVV155" s="383"/>
      <c r="MVW155" s="383"/>
      <c r="MVX155" s="383"/>
      <c r="MVY155" s="383"/>
      <c r="MVZ155" s="383"/>
      <c r="MWA155" s="383"/>
      <c r="MWB155" s="383"/>
      <c r="MWC155" s="383"/>
      <c r="MWD155" s="383"/>
      <c r="MWE155" s="383"/>
      <c r="MWF155" s="383"/>
      <c r="MWG155" s="383"/>
      <c r="MWH155" s="383"/>
      <c r="MWI155" s="383"/>
      <c r="MWJ155" s="383"/>
      <c r="MWK155" s="383"/>
      <c r="MWL155" s="383"/>
      <c r="MWM155" s="383"/>
      <c r="MWN155" s="383"/>
      <c r="MWO155" s="383"/>
      <c r="MWP155" s="383"/>
      <c r="MWQ155" s="383"/>
      <c r="MWR155" s="383"/>
      <c r="MWS155" s="383"/>
      <c r="MWT155" s="383"/>
      <c r="MWU155" s="383"/>
      <c r="MWV155" s="383"/>
      <c r="MWW155" s="383"/>
      <c r="MWX155" s="383"/>
      <c r="MWY155" s="383"/>
      <c r="MWZ155" s="383"/>
      <c r="MXA155" s="383"/>
      <c r="MXB155" s="383"/>
      <c r="MXC155" s="383"/>
      <c r="MXD155" s="383"/>
      <c r="MXE155" s="383"/>
      <c r="MXF155" s="383"/>
      <c r="MXG155" s="383"/>
      <c r="MXH155" s="383"/>
      <c r="MXI155" s="383"/>
      <c r="MXJ155" s="383"/>
      <c r="MXK155" s="383"/>
      <c r="MXL155" s="383"/>
      <c r="MXM155" s="383"/>
      <c r="MXN155" s="383"/>
      <c r="MXO155" s="383"/>
      <c r="MXP155" s="383"/>
      <c r="MXQ155" s="383"/>
      <c r="MXR155" s="383"/>
      <c r="MXS155" s="383"/>
      <c r="MXT155" s="383"/>
      <c r="MXU155" s="383"/>
      <c r="MXV155" s="383"/>
      <c r="MXW155" s="383"/>
      <c r="MXX155" s="383"/>
      <c r="MXY155" s="383"/>
      <c r="MXZ155" s="383"/>
      <c r="MYA155" s="383"/>
      <c r="MYB155" s="383"/>
      <c r="MYC155" s="383"/>
      <c r="MYD155" s="383"/>
      <c r="MYE155" s="383"/>
      <c r="MYF155" s="383"/>
      <c r="MYG155" s="383"/>
      <c r="MYH155" s="383"/>
      <c r="MYI155" s="383"/>
      <c r="MYJ155" s="383"/>
      <c r="MYK155" s="383"/>
      <c r="MYL155" s="383"/>
      <c r="MYM155" s="383"/>
      <c r="MYN155" s="383"/>
      <c r="MYO155" s="383"/>
      <c r="MYP155" s="383"/>
      <c r="MYQ155" s="383"/>
      <c r="MYR155" s="383"/>
      <c r="MYS155" s="383"/>
      <c r="MYT155" s="383"/>
      <c r="MYU155" s="383"/>
      <c r="MYV155" s="383"/>
      <c r="MYW155" s="383"/>
      <c r="MYX155" s="383"/>
      <c r="MYY155" s="383"/>
      <c r="MYZ155" s="383"/>
      <c r="MZA155" s="383"/>
      <c r="MZB155" s="383"/>
      <c r="MZC155" s="383"/>
      <c r="MZD155" s="383"/>
      <c r="MZE155" s="383"/>
      <c r="MZF155" s="383"/>
      <c r="MZG155" s="383"/>
      <c r="MZH155" s="383"/>
      <c r="MZI155" s="383"/>
      <c r="MZJ155" s="383"/>
      <c r="MZK155" s="383"/>
      <c r="MZL155" s="383"/>
      <c r="MZM155" s="383"/>
      <c r="MZN155" s="383"/>
      <c r="MZO155" s="383"/>
      <c r="MZP155" s="383"/>
      <c r="MZQ155" s="383"/>
      <c r="MZR155" s="383"/>
      <c r="MZS155" s="383"/>
      <c r="MZT155" s="383"/>
      <c r="MZU155" s="383"/>
      <c r="MZV155" s="383"/>
      <c r="MZW155" s="383"/>
      <c r="MZX155" s="383"/>
      <c r="MZY155" s="383"/>
      <c r="MZZ155" s="383"/>
      <c r="NAA155" s="383"/>
      <c r="NAB155" s="383"/>
      <c r="NAC155" s="383"/>
      <c r="NAD155" s="383"/>
      <c r="NAE155" s="383"/>
      <c r="NAF155" s="383"/>
      <c r="NAG155" s="383"/>
      <c r="NAH155" s="383"/>
      <c r="NAI155" s="383"/>
      <c r="NAJ155" s="383"/>
      <c r="NAK155" s="383"/>
      <c r="NAL155" s="383"/>
      <c r="NAM155" s="383"/>
      <c r="NAN155" s="383"/>
      <c r="NAO155" s="383"/>
      <c r="NAP155" s="383"/>
      <c r="NAQ155" s="383"/>
      <c r="NAR155" s="383"/>
      <c r="NAS155" s="383"/>
      <c r="NAT155" s="383"/>
      <c r="NAU155" s="383"/>
      <c r="NAV155" s="383"/>
      <c r="NAW155" s="383"/>
      <c r="NAX155" s="383"/>
      <c r="NAY155" s="383"/>
      <c r="NAZ155" s="383"/>
      <c r="NBA155" s="383"/>
      <c r="NBB155" s="383"/>
      <c r="NBC155" s="383"/>
      <c r="NBD155" s="383"/>
      <c r="NBE155" s="383"/>
      <c r="NBF155" s="383"/>
      <c r="NBG155" s="383"/>
      <c r="NBH155" s="383"/>
      <c r="NBI155" s="383"/>
      <c r="NBJ155" s="383"/>
      <c r="NBK155" s="383"/>
      <c r="NBL155" s="383"/>
      <c r="NBM155" s="383"/>
      <c r="NBN155" s="383"/>
      <c r="NBO155" s="383"/>
      <c r="NBP155" s="383"/>
      <c r="NBQ155" s="383"/>
      <c r="NBR155" s="383"/>
      <c r="NBS155" s="383"/>
      <c r="NBT155" s="383"/>
      <c r="NBU155" s="383"/>
      <c r="NBV155" s="383"/>
      <c r="NBW155" s="383"/>
      <c r="NBX155" s="383"/>
      <c r="NBY155" s="383"/>
      <c r="NBZ155" s="383"/>
      <c r="NCA155" s="383"/>
      <c r="NCB155" s="383"/>
      <c r="NCC155" s="383"/>
      <c r="NCD155" s="383"/>
      <c r="NCE155" s="383"/>
      <c r="NCF155" s="383"/>
      <c r="NCG155" s="383"/>
      <c r="NCH155" s="383"/>
      <c r="NCI155" s="383"/>
      <c r="NCJ155" s="383"/>
      <c r="NCK155" s="383"/>
      <c r="NCL155" s="383"/>
      <c r="NCM155" s="383"/>
      <c r="NCN155" s="383"/>
      <c r="NCO155" s="383"/>
      <c r="NCP155" s="383"/>
      <c r="NCQ155" s="383"/>
      <c r="NCR155" s="383"/>
      <c r="NCS155" s="383"/>
      <c r="NCT155" s="383"/>
      <c r="NCU155" s="383"/>
      <c r="NCV155" s="383"/>
      <c r="NCW155" s="383"/>
      <c r="NCX155" s="383"/>
      <c r="NCY155" s="383"/>
      <c r="NCZ155" s="383"/>
      <c r="NDA155" s="383"/>
      <c r="NDB155" s="383"/>
      <c r="NDC155" s="383"/>
      <c r="NDD155" s="383"/>
      <c r="NDE155" s="383"/>
      <c r="NDF155" s="383"/>
      <c r="NDG155" s="383"/>
      <c r="NDH155" s="383"/>
      <c r="NDI155" s="383"/>
      <c r="NDJ155" s="383"/>
      <c r="NDK155" s="383"/>
      <c r="NDL155" s="383"/>
      <c r="NDM155" s="383"/>
      <c r="NDN155" s="383"/>
      <c r="NDO155" s="383"/>
      <c r="NDP155" s="383"/>
      <c r="NDQ155" s="383"/>
      <c r="NDR155" s="383"/>
      <c r="NDS155" s="383"/>
      <c r="NDT155" s="383"/>
      <c r="NDU155" s="383"/>
      <c r="NDV155" s="383"/>
      <c r="NDW155" s="383"/>
      <c r="NDX155" s="383"/>
      <c r="NDY155" s="383"/>
      <c r="NDZ155" s="383"/>
      <c r="NEA155" s="383"/>
      <c r="NEB155" s="383"/>
      <c r="NEC155" s="383"/>
      <c r="NED155" s="383"/>
      <c r="NEE155" s="383"/>
      <c r="NEF155" s="383"/>
      <c r="NEG155" s="383"/>
      <c r="NEH155" s="383"/>
      <c r="NEI155" s="383"/>
      <c r="NEJ155" s="383"/>
      <c r="NEK155" s="383"/>
      <c r="NEL155" s="383"/>
      <c r="NEM155" s="383"/>
      <c r="NEN155" s="383"/>
      <c r="NEO155" s="383"/>
      <c r="NEP155" s="383"/>
      <c r="NEQ155" s="383"/>
      <c r="NER155" s="383"/>
      <c r="NES155" s="383"/>
      <c r="NET155" s="383"/>
      <c r="NEU155" s="383"/>
      <c r="NEV155" s="383"/>
      <c r="NEW155" s="383"/>
      <c r="NEX155" s="383"/>
      <c r="NEY155" s="383"/>
      <c r="NEZ155" s="383"/>
      <c r="NFA155" s="383"/>
      <c r="NFB155" s="383"/>
      <c r="NFC155" s="383"/>
      <c r="NFD155" s="383"/>
      <c r="NFE155" s="383"/>
      <c r="NFF155" s="383"/>
      <c r="NFG155" s="383"/>
      <c r="NFH155" s="383"/>
      <c r="NFI155" s="383"/>
      <c r="NFJ155" s="383"/>
      <c r="NFK155" s="383"/>
      <c r="NFL155" s="383"/>
      <c r="NFM155" s="383"/>
      <c r="NFN155" s="383"/>
      <c r="NFO155" s="383"/>
      <c r="NFP155" s="383"/>
      <c r="NFQ155" s="383"/>
      <c r="NFR155" s="383"/>
      <c r="NFS155" s="383"/>
      <c r="NFT155" s="383"/>
      <c r="NFU155" s="383"/>
      <c r="NFV155" s="383"/>
      <c r="NFW155" s="383"/>
      <c r="NFX155" s="383"/>
      <c r="NFY155" s="383"/>
      <c r="NFZ155" s="383"/>
      <c r="NGA155" s="383"/>
      <c r="NGB155" s="383"/>
      <c r="NGC155" s="383"/>
      <c r="NGD155" s="383"/>
      <c r="NGE155" s="383"/>
      <c r="NGF155" s="383"/>
      <c r="NGG155" s="383"/>
      <c r="NGH155" s="383"/>
      <c r="NGI155" s="383"/>
      <c r="NGJ155" s="383"/>
      <c r="NGK155" s="383"/>
      <c r="NGL155" s="383"/>
      <c r="NGM155" s="383"/>
      <c r="NGN155" s="383"/>
      <c r="NGO155" s="383"/>
      <c r="NGP155" s="383"/>
      <c r="NGQ155" s="383"/>
      <c r="NGR155" s="383"/>
      <c r="NGS155" s="383"/>
      <c r="NGT155" s="383"/>
      <c r="NGU155" s="383"/>
      <c r="NGV155" s="383"/>
      <c r="NGW155" s="383"/>
      <c r="NGX155" s="383"/>
      <c r="NGY155" s="383"/>
      <c r="NGZ155" s="383"/>
      <c r="NHA155" s="383"/>
      <c r="NHB155" s="383"/>
      <c r="NHC155" s="383"/>
      <c r="NHD155" s="383"/>
      <c r="NHE155" s="383"/>
      <c r="NHF155" s="383"/>
      <c r="NHG155" s="383"/>
      <c r="NHH155" s="383"/>
      <c r="NHI155" s="383"/>
      <c r="NHJ155" s="383"/>
      <c r="NHK155" s="383"/>
      <c r="NHL155" s="383"/>
      <c r="NHM155" s="383"/>
      <c r="NHN155" s="383"/>
      <c r="NHO155" s="383"/>
      <c r="NHP155" s="383"/>
      <c r="NHQ155" s="383"/>
      <c r="NHR155" s="383"/>
      <c r="NHS155" s="383"/>
      <c r="NHT155" s="383"/>
      <c r="NHU155" s="383"/>
      <c r="NHV155" s="383"/>
      <c r="NHW155" s="383"/>
      <c r="NHX155" s="383"/>
      <c r="NHY155" s="383"/>
      <c r="NHZ155" s="383"/>
      <c r="NIA155" s="383"/>
      <c r="NIB155" s="383"/>
      <c r="NIC155" s="383"/>
      <c r="NID155" s="383"/>
      <c r="NIE155" s="383"/>
      <c r="NIF155" s="383"/>
      <c r="NIG155" s="383"/>
      <c r="NIH155" s="383"/>
      <c r="NII155" s="383"/>
      <c r="NIJ155" s="383"/>
      <c r="NIK155" s="383"/>
      <c r="NIL155" s="383"/>
      <c r="NIM155" s="383"/>
      <c r="NIN155" s="383"/>
      <c r="NIO155" s="383"/>
      <c r="NIP155" s="383"/>
      <c r="NIQ155" s="383"/>
      <c r="NIR155" s="383"/>
      <c r="NIS155" s="383"/>
      <c r="NIT155" s="383"/>
      <c r="NIU155" s="383"/>
      <c r="NIV155" s="383"/>
      <c r="NIW155" s="383"/>
      <c r="NIX155" s="383"/>
      <c r="NIY155" s="383"/>
      <c r="NIZ155" s="383"/>
      <c r="NJA155" s="383"/>
      <c r="NJB155" s="383"/>
      <c r="NJC155" s="383"/>
      <c r="NJD155" s="383"/>
      <c r="NJE155" s="383"/>
      <c r="NJF155" s="383"/>
      <c r="NJG155" s="383"/>
      <c r="NJH155" s="383"/>
      <c r="NJI155" s="383"/>
      <c r="NJJ155" s="383"/>
      <c r="NJK155" s="383"/>
      <c r="NJL155" s="383"/>
      <c r="NJM155" s="383"/>
      <c r="NJN155" s="383"/>
      <c r="NJO155" s="383"/>
      <c r="NJP155" s="383"/>
      <c r="NJQ155" s="383"/>
      <c r="NJR155" s="383"/>
      <c r="NJS155" s="383"/>
      <c r="NJT155" s="383"/>
      <c r="NJU155" s="383"/>
      <c r="NJV155" s="383"/>
      <c r="NJW155" s="383"/>
      <c r="NJX155" s="383"/>
      <c r="NJY155" s="383"/>
      <c r="NJZ155" s="383"/>
      <c r="NKA155" s="383"/>
      <c r="NKB155" s="383"/>
      <c r="NKC155" s="383"/>
      <c r="NKD155" s="383"/>
      <c r="NKE155" s="383"/>
      <c r="NKF155" s="383"/>
      <c r="NKG155" s="383"/>
      <c r="NKH155" s="383"/>
      <c r="NKI155" s="383"/>
      <c r="NKJ155" s="383"/>
      <c r="NKK155" s="383"/>
      <c r="NKL155" s="383"/>
      <c r="NKM155" s="383"/>
      <c r="NKN155" s="383"/>
      <c r="NKO155" s="383"/>
      <c r="NKP155" s="383"/>
      <c r="NKQ155" s="383"/>
      <c r="NKR155" s="383"/>
      <c r="NKS155" s="383"/>
      <c r="NKT155" s="383"/>
      <c r="NKU155" s="383"/>
      <c r="NKV155" s="383"/>
      <c r="NKW155" s="383"/>
      <c r="NKX155" s="383"/>
      <c r="NKY155" s="383"/>
      <c r="NKZ155" s="383"/>
      <c r="NLA155" s="383"/>
      <c r="NLB155" s="383"/>
      <c r="NLC155" s="383"/>
      <c r="NLD155" s="383"/>
      <c r="NLE155" s="383"/>
      <c r="NLF155" s="383"/>
      <c r="NLG155" s="383"/>
      <c r="NLH155" s="383"/>
      <c r="NLI155" s="383"/>
      <c r="NLJ155" s="383"/>
      <c r="NLK155" s="383"/>
      <c r="NLL155" s="383"/>
      <c r="NLM155" s="383"/>
      <c r="NLN155" s="383"/>
      <c r="NLO155" s="383"/>
      <c r="NLP155" s="383"/>
      <c r="NLQ155" s="383"/>
      <c r="NLR155" s="383"/>
      <c r="NLS155" s="383"/>
      <c r="NLT155" s="383"/>
      <c r="NLU155" s="383"/>
      <c r="NLV155" s="383"/>
      <c r="NLW155" s="383"/>
      <c r="NLX155" s="383"/>
      <c r="NLY155" s="383"/>
      <c r="NLZ155" s="383"/>
      <c r="NMA155" s="383"/>
      <c r="NMB155" s="383"/>
      <c r="NMC155" s="383"/>
      <c r="NMD155" s="383"/>
      <c r="NME155" s="383"/>
      <c r="NMF155" s="383"/>
      <c r="NMG155" s="383"/>
      <c r="NMH155" s="383"/>
      <c r="NMI155" s="383"/>
      <c r="NMJ155" s="383"/>
      <c r="NMK155" s="383"/>
      <c r="NML155" s="383"/>
      <c r="NMM155" s="383"/>
      <c r="NMN155" s="383"/>
      <c r="NMO155" s="383"/>
      <c r="NMP155" s="383"/>
      <c r="NMQ155" s="383"/>
      <c r="NMR155" s="383"/>
      <c r="NMS155" s="383"/>
      <c r="NMT155" s="383"/>
      <c r="NMU155" s="383"/>
      <c r="NMV155" s="383"/>
      <c r="NMW155" s="383"/>
      <c r="NMX155" s="383"/>
      <c r="NMY155" s="383"/>
      <c r="NMZ155" s="383"/>
      <c r="NNA155" s="383"/>
      <c r="NNB155" s="383"/>
      <c r="NNC155" s="383"/>
      <c r="NND155" s="383"/>
      <c r="NNE155" s="383"/>
      <c r="NNF155" s="383"/>
      <c r="NNG155" s="383"/>
      <c r="NNH155" s="383"/>
      <c r="NNI155" s="383"/>
      <c r="NNJ155" s="383"/>
      <c r="NNK155" s="383"/>
      <c r="NNL155" s="383"/>
      <c r="NNM155" s="383"/>
      <c r="NNN155" s="383"/>
      <c r="NNO155" s="383"/>
      <c r="NNP155" s="383"/>
      <c r="NNQ155" s="383"/>
      <c r="NNR155" s="383"/>
      <c r="NNS155" s="383"/>
      <c r="NNT155" s="383"/>
      <c r="NNU155" s="383"/>
      <c r="NNV155" s="383"/>
      <c r="NNW155" s="383"/>
      <c r="NNX155" s="383"/>
      <c r="NNY155" s="383"/>
      <c r="NNZ155" s="383"/>
      <c r="NOA155" s="383"/>
      <c r="NOB155" s="383"/>
      <c r="NOC155" s="383"/>
      <c r="NOD155" s="383"/>
      <c r="NOE155" s="383"/>
      <c r="NOF155" s="383"/>
      <c r="NOG155" s="383"/>
      <c r="NOH155" s="383"/>
      <c r="NOI155" s="383"/>
      <c r="NOJ155" s="383"/>
      <c r="NOK155" s="383"/>
      <c r="NOL155" s="383"/>
      <c r="NOM155" s="383"/>
      <c r="NON155" s="383"/>
      <c r="NOO155" s="383"/>
      <c r="NOP155" s="383"/>
      <c r="NOQ155" s="383"/>
      <c r="NOR155" s="383"/>
      <c r="NOS155" s="383"/>
      <c r="NOT155" s="383"/>
      <c r="NOU155" s="383"/>
      <c r="NOV155" s="383"/>
      <c r="NOW155" s="383"/>
      <c r="NOX155" s="383"/>
      <c r="NOY155" s="383"/>
      <c r="NOZ155" s="383"/>
      <c r="NPA155" s="383"/>
      <c r="NPB155" s="383"/>
      <c r="NPC155" s="383"/>
      <c r="NPD155" s="383"/>
      <c r="NPE155" s="383"/>
      <c r="NPF155" s="383"/>
      <c r="NPG155" s="383"/>
      <c r="NPH155" s="383"/>
      <c r="NPI155" s="383"/>
      <c r="NPJ155" s="383"/>
      <c r="NPK155" s="383"/>
      <c r="NPL155" s="383"/>
      <c r="NPM155" s="383"/>
      <c r="NPN155" s="383"/>
      <c r="NPO155" s="383"/>
      <c r="NPP155" s="383"/>
      <c r="NPQ155" s="383"/>
      <c r="NPR155" s="383"/>
      <c r="NPS155" s="383"/>
      <c r="NPT155" s="383"/>
      <c r="NPU155" s="383"/>
      <c r="NPV155" s="383"/>
      <c r="NPW155" s="383"/>
      <c r="NPX155" s="383"/>
      <c r="NPY155" s="383"/>
      <c r="NPZ155" s="383"/>
      <c r="NQA155" s="383"/>
      <c r="NQB155" s="383"/>
      <c r="NQC155" s="383"/>
      <c r="NQD155" s="383"/>
      <c r="NQE155" s="383"/>
      <c r="NQF155" s="383"/>
      <c r="NQG155" s="383"/>
      <c r="NQH155" s="383"/>
      <c r="NQI155" s="383"/>
      <c r="NQJ155" s="383"/>
      <c r="NQK155" s="383"/>
      <c r="NQL155" s="383"/>
      <c r="NQM155" s="383"/>
      <c r="NQN155" s="383"/>
      <c r="NQO155" s="383"/>
      <c r="NQP155" s="383"/>
      <c r="NQQ155" s="383"/>
      <c r="NQR155" s="383"/>
      <c r="NQS155" s="383"/>
      <c r="NQT155" s="383"/>
      <c r="NQU155" s="383"/>
      <c r="NQV155" s="383"/>
      <c r="NQW155" s="383"/>
      <c r="NQX155" s="383"/>
      <c r="NQY155" s="383"/>
      <c r="NQZ155" s="383"/>
      <c r="NRA155" s="383"/>
      <c r="NRB155" s="383"/>
      <c r="NRC155" s="383"/>
      <c r="NRD155" s="383"/>
      <c r="NRE155" s="383"/>
      <c r="NRF155" s="383"/>
      <c r="NRG155" s="383"/>
      <c r="NRH155" s="383"/>
      <c r="NRI155" s="383"/>
      <c r="NRJ155" s="383"/>
      <c r="NRK155" s="383"/>
      <c r="NRL155" s="383"/>
      <c r="NRM155" s="383"/>
      <c r="NRN155" s="383"/>
      <c r="NRO155" s="383"/>
      <c r="NRP155" s="383"/>
      <c r="NRQ155" s="383"/>
      <c r="NRR155" s="383"/>
      <c r="NRS155" s="383"/>
      <c r="NRT155" s="383"/>
      <c r="NRU155" s="383"/>
      <c r="NRV155" s="383"/>
      <c r="NRW155" s="383"/>
      <c r="NRX155" s="383"/>
      <c r="NRY155" s="383"/>
      <c r="NRZ155" s="383"/>
      <c r="NSA155" s="383"/>
      <c r="NSB155" s="383"/>
      <c r="NSC155" s="383"/>
      <c r="NSD155" s="383"/>
      <c r="NSE155" s="383"/>
      <c r="NSF155" s="383"/>
      <c r="NSG155" s="383"/>
      <c r="NSH155" s="383"/>
      <c r="NSI155" s="383"/>
      <c r="NSJ155" s="383"/>
      <c r="NSK155" s="383"/>
      <c r="NSL155" s="383"/>
      <c r="NSM155" s="383"/>
      <c r="NSN155" s="383"/>
      <c r="NSO155" s="383"/>
      <c r="NSP155" s="383"/>
      <c r="NSQ155" s="383"/>
      <c r="NSR155" s="383"/>
      <c r="NSS155" s="383"/>
      <c r="NST155" s="383"/>
      <c r="NSU155" s="383"/>
      <c r="NSV155" s="383"/>
      <c r="NSW155" s="383"/>
      <c r="NSX155" s="383"/>
      <c r="NSY155" s="383"/>
      <c r="NSZ155" s="383"/>
      <c r="NTA155" s="383"/>
      <c r="NTB155" s="383"/>
      <c r="NTC155" s="383"/>
      <c r="NTD155" s="383"/>
      <c r="NTE155" s="383"/>
      <c r="NTF155" s="383"/>
      <c r="NTG155" s="383"/>
      <c r="NTH155" s="383"/>
      <c r="NTI155" s="383"/>
      <c r="NTJ155" s="383"/>
      <c r="NTK155" s="383"/>
      <c r="NTL155" s="383"/>
      <c r="NTM155" s="383"/>
      <c r="NTN155" s="383"/>
      <c r="NTO155" s="383"/>
      <c r="NTP155" s="383"/>
      <c r="NTQ155" s="383"/>
      <c r="NTR155" s="383"/>
      <c r="NTS155" s="383"/>
      <c r="NTT155" s="383"/>
      <c r="NTU155" s="383"/>
      <c r="NTV155" s="383"/>
      <c r="NTW155" s="383"/>
      <c r="NTX155" s="383"/>
      <c r="NTY155" s="383"/>
      <c r="NTZ155" s="383"/>
      <c r="NUA155" s="383"/>
      <c r="NUB155" s="383"/>
      <c r="NUC155" s="383"/>
      <c r="NUD155" s="383"/>
      <c r="NUE155" s="383"/>
      <c r="NUF155" s="383"/>
      <c r="NUG155" s="383"/>
      <c r="NUH155" s="383"/>
      <c r="NUI155" s="383"/>
      <c r="NUJ155" s="383"/>
      <c r="NUK155" s="383"/>
      <c r="NUL155" s="383"/>
      <c r="NUM155" s="383"/>
      <c r="NUN155" s="383"/>
      <c r="NUO155" s="383"/>
      <c r="NUP155" s="383"/>
      <c r="NUQ155" s="383"/>
      <c r="NUR155" s="383"/>
      <c r="NUS155" s="383"/>
      <c r="NUT155" s="383"/>
      <c r="NUU155" s="383"/>
      <c r="NUV155" s="383"/>
      <c r="NUW155" s="383"/>
      <c r="NUX155" s="383"/>
      <c r="NUY155" s="383"/>
      <c r="NUZ155" s="383"/>
      <c r="NVA155" s="383"/>
      <c r="NVB155" s="383"/>
      <c r="NVC155" s="383"/>
      <c r="NVD155" s="383"/>
      <c r="NVE155" s="383"/>
      <c r="NVF155" s="383"/>
      <c r="NVG155" s="383"/>
      <c r="NVH155" s="383"/>
      <c r="NVI155" s="383"/>
      <c r="NVJ155" s="383"/>
      <c r="NVK155" s="383"/>
      <c r="NVL155" s="383"/>
      <c r="NVM155" s="383"/>
      <c r="NVN155" s="383"/>
      <c r="NVO155" s="383"/>
      <c r="NVP155" s="383"/>
      <c r="NVQ155" s="383"/>
      <c r="NVR155" s="383"/>
      <c r="NVS155" s="383"/>
      <c r="NVT155" s="383"/>
      <c r="NVU155" s="383"/>
      <c r="NVV155" s="383"/>
      <c r="NVW155" s="383"/>
      <c r="NVX155" s="383"/>
      <c r="NVY155" s="383"/>
      <c r="NVZ155" s="383"/>
      <c r="NWA155" s="383"/>
      <c r="NWB155" s="383"/>
      <c r="NWC155" s="383"/>
      <c r="NWD155" s="383"/>
      <c r="NWE155" s="383"/>
      <c r="NWF155" s="383"/>
      <c r="NWG155" s="383"/>
      <c r="NWH155" s="383"/>
      <c r="NWI155" s="383"/>
      <c r="NWJ155" s="383"/>
      <c r="NWK155" s="383"/>
      <c r="NWL155" s="383"/>
      <c r="NWM155" s="383"/>
      <c r="NWN155" s="383"/>
      <c r="NWO155" s="383"/>
      <c r="NWP155" s="383"/>
      <c r="NWQ155" s="383"/>
      <c r="NWR155" s="383"/>
      <c r="NWS155" s="383"/>
      <c r="NWT155" s="383"/>
      <c r="NWU155" s="383"/>
      <c r="NWV155" s="383"/>
      <c r="NWW155" s="383"/>
      <c r="NWX155" s="383"/>
      <c r="NWY155" s="383"/>
      <c r="NWZ155" s="383"/>
      <c r="NXA155" s="383"/>
      <c r="NXB155" s="383"/>
      <c r="NXC155" s="383"/>
      <c r="NXD155" s="383"/>
      <c r="NXE155" s="383"/>
      <c r="NXF155" s="383"/>
      <c r="NXG155" s="383"/>
      <c r="NXH155" s="383"/>
      <c r="NXI155" s="383"/>
      <c r="NXJ155" s="383"/>
      <c r="NXK155" s="383"/>
      <c r="NXL155" s="383"/>
      <c r="NXM155" s="383"/>
      <c r="NXN155" s="383"/>
      <c r="NXO155" s="383"/>
      <c r="NXP155" s="383"/>
      <c r="NXQ155" s="383"/>
      <c r="NXR155" s="383"/>
      <c r="NXS155" s="383"/>
      <c r="NXT155" s="383"/>
      <c r="NXU155" s="383"/>
      <c r="NXV155" s="383"/>
      <c r="NXW155" s="383"/>
      <c r="NXX155" s="383"/>
      <c r="NXY155" s="383"/>
      <c r="NXZ155" s="383"/>
      <c r="NYA155" s="383"/>
      <c r="NYB155" s="383"/>
      <c r="NYC155" s="383"/>
      <c r="NYD155" s="383"/>
      <c r="NYE155" s="383"/>
      <c r="NYF155" s="383"/>
      <c r="NYG155" s="383"/>
      <c r="NYH155" s="383"/>
      <c r="NYI155" s="383"/>
      <c r="NYJ155" s="383"/>
      <c r="NYK155" s="383"/>
      <c r="NYL155" s="383"/>
      <c r="NYM155" s="383"/>
      <c r="NYN155" s="383"/>
      <c r="NYO155" s="383"/>
      <c r="NYP155" s="383"/>
      <c r="NYQ155" s="383"/>
      <c r="NYR155" s="383"/>
      <c r="NYS155" s="383"/>
      <c r="NYT155" s="383"/>
      <c r="NYU155" s="383"/>
      <c r="NYV155" s="383"/>
      <c r="NYW155" s="383"/>
      <c r="NYX155" s="383"/>
      <c r="NYY155" s="383"/>
      <c r="NYZ155" s="383"/>
      <c r="NZA155" s="383"/>
      <c r="NZB155" s="383"/>
      <c r="NZC155" s="383"/>
      <c r="NZD155" s="383"/>
      <c r="NZE155" s="383"/>
      <c r="NZF155" s="383"/>
      <c r="NZG155" s="383"/>
      <c r="NZH155" s="383"/>
      <c r="NZI155" s="383"/>
      <c r="NZJ155" s="383"/>
      <c r="NZK155" s="383"/>
      <c r="NZL155" s="383"/>
      <c r="NZM155" s="383"/>
      <c r="NZN155" s="383"/>
      <c r="NZO155" s="383"/>
      <c r="NZP155" s="383"/>
      <c r="NZQ155" s="383"/>
      <c r="NZR155" s="383"/>
      <c r="NZS155" s="383"/>
      <c r="NZT155" s="383"/>
      <c r="NZU155" s="383"/>
      <c r="NZV155" s="383"/>
      <c r="NZW155" s="383"/>
      <c r="NZX155" s="383"/>
      <c r="NZY155" s="383"/>
      <c r="NZZ155" s="383"/>
      <c r="OAA155" s="383"/>
      <c r="OAB155" s="383"/>
      <c r="OAC155" s="383"/>
      <c r="OAD155" s="383"/>
      <c r="OAE155" s="383"/>
      <c r="OAF155" s="383"/>
      <c r="OAG155" s="383"/>
      <c r="OAH155" s="383"/>
      <c r="OAI155" s="383"/>
      <c r="OAJ155" s="383"/>
      <c r="OAK155" s="383"/>
      <c r="OAL155" s="383"/>
      <c r="OAM155" s="383"/>
      <c r="OAN155" s="383"/>
      <c r="OAO155" s="383"/>
      <c r="OAP155" s="383"/>
      <c r="OAQ155" s="383"/>
      <c r="OAR155" s="383"/>
      <c r="OAS155" s="383"/>
      <c r="OAT155" s="383"/>
      <c r="OAU155" s="383"/>
      <c r="OAV155" s="383"/>
      <c r="OAW155" s="383"/>
      <c r="OAX155" s="383"/>
      <c r="OAY155" s="383"/>
      <c r="OAZ155" s="383"/>
      <c r="OBA155" s="383"/>
      <c r="OBB155" s="383"/>
      <c r="OBC155" s="383"/>
      <c r="OBD155" s="383"/>
      <c r="OBE155" s="383"/>
      <c r="OBF155" s="383"/>
      <c r="OBG155" s="383"/>
      <c r="OBH155" s="383"/>
      <c r="OBI155" s="383"/>
      <c r="OBJ155" s="383"/>
      <c r="OBK155" s="383"/>
      <c r="OBL155" s="383"/>
      <c r="OBM155" s="383"/>
      <c r="OBN155" s="383"/>
      <c r="OBO155" s="383"/>
      <c r="OBP155" s="383"/>
      <c r="OBQ155" s="383"/>
      <c r="OBR155" s="383"/>
      <c r="OBS155" s="383"/>
      <c r="OBT155" s="383"/>
      <c r="OBU155" s="383"/>
      <c r="OBV155" s="383"/>
      <c r="OBW155" s="383"/>
      <c r="OBX155" s="383"/>
      <c r="OBY155" s="383"/>
      <c r="OBZ155" s="383"/>
      <c r="OCA155" s="383"/>
      <c r="OCB155" s="383"/>
      <c r="OCC155" s="383"/>
      <c r="OCD155" s="383"/>
      <c r="OCE155" s="383"/>
      <c r="OCF155" s="383"/>
      <c r="OCG155" s="383"/>
      <c r="OCH155" s="383"/>
      <c r="OCI155" s="383"/>
      <c r="OCJ155" s="383"/>
      <c r="OCK155" s="383"/>
      <c r="OCL155" s="383"/>
      <c r="OCM155" s="383"/>
      <c r="OCN155" s="383"/>
      <c r="OCO155" s="383"/>
      <c r="OCP155" s="383"/>
      <c r="OCQ155" s="383"/>
      <c r="OCR155" s="383"/>
      <c r="OCS155" s="383"/>
      <c r="OCT155" s="383"/>
      <c r="OCU155" s="383"/>
      <c r="OCV155" s="383"/>
      <c r="OCW155" s="383"/>
      <c r="OCX155" s="383"/>
      <c r="OCY155" s="383"/>
      <c r="OCZ155" s="383"/>
      <c r="ODA155" s="383"/>
      <c r="ODB155" s="383"/>
      <c r="ODC155" s="383"/>
      <c r="ODD155" s="383"/>
      <c r="ODE155" s="383"/>
      <c r="ODF155" s="383"/>
      <c r="ODG155" s="383"/>
      <c r="ODH155" s="383"/>
      <c r="ODI155" s="383"/>
      <c r="ODJ155" s="383"/>
      <c r="ODK155" s="383"/>
      <c r="ODL155" s="383"/>
      <c r="ODM155" s="383"/>
      <c r="ODN155" s="383"/>
      <c r="ODO155" s="383"/>
      <c r="ODP155" s="383"/>
      <c r="ODQ155" s="383"/>
      <c r="ODR155" s="383"/>
      <c r="ODS155" s="383"/>
      <c r="ODT155" s="383"/>
      <c r="ODU155" s="383"/>
      <c r="ODV155" s="383"/>
      <c r="ODW155" s="383"/>
      <c r="ODX155" s="383"/>
      <c r="ODY155" s="383"/>
      <c r="ODZ155" s="383"/>
      <c r="OEA155" s="383"/>
      <c r="OEB155" s="383"/>
      <c r="OEC155" s="383"/>
      <c r="OED155" s="383"/>
      <c r="OEE155" s="383"/>
      <c r="OEF155" s="383"/>
      <c r="OEG155" s="383"/>
      <c r="OEH155" s="383"/>
      <c r="OEI155" s="383"/>
      <c r="OEJ155" s="383"/>
      <c r="OEK155" s="383"/>
      <c r="OEL155" s="383"/>
      <c r="OEM155" s="383"/>
      <c r="OEN155" s="383"/>
      <c r="OEO155" s="383"/>
      <c r="OEP155" s="383"/>
      <c r="OEQ155" s="383"/>
      <c r="OER155" s="383"/>
      <c r="OES155" s="383"/>
      <c r="OET155" s="383"/>
      <c r="OEU155" s="383"/>
      <c r="OEV155" s="383"/>
      <c r="OEW155" s="383"/>
      <c r="OEX155" s="383"/>
      <c r="OEY155" s="383"/>
      <c r="OEZ155" s="383"/>
      <c r="OFA155" s="383"/>
      <c r="OFB155" s="383"/>
      <c r="OFC155" s="383"/>
      <c r="OFD155" s="383"/>
      <c r="OFE155" s="383"/>
      <c r="OFF155" s="383"/>
      <c r="OFG155" s="383"/>
      <c r="OFH155" s="383"/>
      <c r="OFI155" s="383"/>
      <c r="OFJ155" s="383"/>
      <c r="OFK155" s="383"/>
      <c r="OFL155" s="383"/>
      <c r="OFM155" s="383"/>
      <c r="OFN155" s="383"/>
      <c r="OFO155" s="383"/>
      <c r="OFP155" s="383"/>
      <c r="OFQ155" s="383"/>
      <c r="OFR155" s="383"/>
      <c r="OFS155" s="383"/>
      <c r="OFT155" s="383"/>
      <c r="OFU155" s="383"/>
      <c r="OFV155" s="383"/>
      <c r="OFW155" s="383"/>
      <c r="OFX155" s="383"/>
      <c r="OFY155" s="383"/>
      <c r="OFZ155" s="383"/>
      <c r="OGA155" s="383"/>
      <c r="OGB155" s="383"/>
      <c r="OGC155" s="383"/>
      <c r="OGD155" s="383"/>
      <c r="OGE155" s="383"/>
      <c r="OGF155" s="383"/>
      <c r="OGG155" s="383"/>
      <c r="OGH155" s="383"/>
      <c r="OGI155" s="383"/>
      <c r="OGJ155" s="383"/>
      <c r="OGK155" s="383"/>
      <c r="OGL155" s="383"/>
      <c r="OGM155" s="383"/>
      <c r="OGN155" s="383"/>
      <c r="OGO155" s="383"/>
      <c r="OGP155" s="383"/>
      <c r="OGQ155" s="383"/>
      <c r="OGR155" s="383"/>
      <c r="OGS155" s="383"/>
      <c r="OGT155" s="383"/>
      <c r="OGU155" s="383"/>
      <c r="OGV155" s="383"/>
      <c r="OGW155" s="383"/>
      <c r="OGX155" s="383"/>
      <c r="OGY155" s="383"/>
      <c r="OGZ155" s="383"/>
      <c r="OHA155" s="383"/>
      <c r="OHB155" s="383"/>
      <c r="OHC155" s="383"/>
      <c r="OHD155" s="383"/>
      <c r="OHE155" s="383"/>
      <c r="OHF155" s="383"/>
      <c r="OHG155" s="383"/>
      <c r="OHH155" s="383"/>
      <c r="OHI155" s="383"/>
      <c r="OHJ155" s="383"/>
      <c r="OHK155" s="383"/>
      <c r="OHL155" s="383"/>
      <c r="OHM155" s="383"/>
      <c r="OHN155" s="383"/>
      <c r="OHO155" s="383"/>
      <c r="OHP155" s="383"/>
      <c r="OHQ155" s="383"/>
      <c r="OHR155" s="383"/>
      <c r="OHS155" s="383"/>
      <c r="OHT155" s="383"/>
      <c r="OHU155" s="383"/>
      <c r="OHV155" s="383"/>
      <c r="OHW155" s="383"/>
      <c r="OHX155" s="383"/>
      <c r="OHY155" s="383"/>
      <c r="OHZ155" s="383"/>
      <c r="OIA155" s="383"/>
      <c r="OIB155" s="383"/>
      <c r="OIC155" s="383"/>
      <c r="OID155" s="383"/>
      <c r="OIE155" s="383"/>
      <c r="OIF155" s="383"/>
      <c r="OIG155" s="383"/>
      <c r="OIH155" s="383"/>
      <c r="OII155" s="383"/>
      <c r="OIJ155" s="383"/>
      <c r="OIK155" s="383"/>
      <c r="OIL155" s="383"/>
      <c r="OIM155" s="383"/>
      <c r="OIN155" s="383"/>
      <c r="OIO155" s="383"/>
      <c r="OIP155" s="383"/>
      <c r="OIQ155" s="383"/>
      <c r="OIR155" s="383"/>
      <c r="OIS155" s="383"/>
      <c r="OIT155" s="383"/>
      <c r="OIU155" s="383"/>
      <c r="OIV155" s="383"/>
      <c r="OIW155" s="383"/>
      <c r="OIX155" s="383"/>
      <c r="OIY155" s="383"/>
      <c r="OIZ155" s="383"/>
      <c r="OJA155" s="383"/>
      <c r="OJB155" s="383"/>
      <c r="OJC155" s="383"/>
      <c r="OJD155" s="383"/>
      <c r="OJE155" s="383"/>
      <c r="OJF155" s="383"/>
      <c r="OJG155" s="383"/>
      <c r="OJH155" s="383"/>
      <c r="OJI155" s="383"/>
      <c r="OJJ155" s="383"/>
      <c r="OJK155" s="383"/>
      <c r="OJL155" s="383"/>
      <c r="OJM155" s="383"/>
      <c r="OJN155" s="383"/>
      <c r="OJO155" s="383"/>
      <c r="OJP155" s="383"/>
      <c r="OJQ155" s="383"/>
      <c r="OJR155" s="383"/>
      <c r="OJS155" s="383"/>
      <c r="OJT155" s="383"/>
      <c r="OJU155" s="383"/>
      <c r="OJV155" s="383"/>
      <c r="OJW155" s="383"/>
      <c r="OJX155" s="383"/>
      <c r="OJY155" s="383"/>
      <c r="OJZ155" s="383"/>
      <c r="OKA155" s="383"/>
      <c r="OKB155" s="383"/>
      <c r="OKC155" s="383"/>
      <c r="OKD155" s="383"/>
      <c r="OKE155" s="383"/>
      <c r="OKF155" s="383"/>
      <c r="OKG155" s="383"/>
      <c r="OKH155" s="383"/>
      <c r="OKI155" s="383"/>
      <c r="OKJ155" s="383"/>
      <c r="OKK155" s="383"/>
      <c r="OKL155" s="383"/>
      <c r="OKM155" s="383"/>
      <c r="OKN155" s="383"/>
      <c r="OKO155" s="383"/>
      <c r="OKP155" s="383"/>
      <c r="OKQ155" s="383"/>
      <c r="OKR155" s="383"/>
      <c r="OKS155" s="383"/>
      <c r="OKT155" s="383"/>
      <c r="OKU155" s="383"/>
      <c r="OKV155" s="383"/>
      <c r="OKW155" s="383"/>
      <c r="OKX155" s="383"/>
      <c r="OKY155" s="383"/>
      <c r="OKZ155" s="383"/>
      <c r="OLA155" s="383"/>
      <c r="OLB155" s="383"/>
      <c r="OLC155" s="383"/>
      <c r="OLD155" s="383"/>
      <c r="OLE155" s="383"/>
      <c r="OLF155" s="383"/>
      <c r="OLG155" s="383"/>
      <c r="OLH155" s="383"/>
      <c r="OLI155" s="383"/>
      <c r="OLJ155" s="383"/>
      <c r="OLK155" s="383"/>
      <c r="OLL155" s="383"/>
      <c r="OLM155" s="383"/>
      <c r="OLN155" s="383"/>
      <c r="OLO155" s="383"/>
      <c r="OLP155" s="383"/>
      <c r="OLQ155" s="383"/>
      <c r="OLR155" s="383"/>
      <c r="OLS155" s="383"/>
      <c r="OLT155" s="383"/>
      <c r="OLU155" s="383"/>
      <c r="OLV155" s="383"/>
      <c r="OLW155" s="383"/>
      <c r="OLX155" s="383"/>
      <c r="OLY155" s="383"/>
      <c r="OLZ155" s="383"/>
      <c r="OMA155" s="383"/>
      <c r="OMB155" s="383"/>
      <c r="OMC155" s="383"/>
      <c r="OMD155" s="383"/>
      <c r="OME155" s="383"/>
      <c r="OMF155" s="383"/>
      <c r="OMG155" s="383"/>
      <c r="OMH155" s="383"/>
      <c r="OMI155" s="383"/>
      <c r="OMJ155" s="383"/>
      <c r="OMK155" s="383"/>
      <c r="OML155" s="383"/>
      <c r="OMM155" s="383"/>
      <c r="OMN155" s="383"/>
      <c r="OMO155" s="383"/>
      <c r="OMP155" s="383"/>
      <c r="OMQ155" s="383"/>
      <c r="OMR155" s="383"/>
      <c r="OMS155" s="383"/>
      <c r="OMT155" s="383"/>
      <c r="OMU155" s="383"/>
      <c r="OMV155" s="383"/>
      <c r="OMW155" s="383"/>
      <c r="OMX155" s="383"/>
      <c r="OMY155" s="383"/>
      <c r="OMZ155" s="383"/>
      <c r="ONA155" s="383"/>
      <c r="ONB155" s="383"/>
      <c r="ONC155" s="383"/>
      <c r="OND155" s="383"/>
      <c r="ONE155" s="383"/>
      <c r="ONF155" s="383"/>
      <c r="ONG155" s="383"/>
      <c r="ONH155" s="383"/>
      <c r="ONI155" s="383"/>
      <c r="ONJ155" s="383"/>
      <c r="ONK155" s="383"/>
      <c r="ONL155" s="383"/>
      <c r="ONM155" s="383"/>
      <c r="ONN155" s="383"/>
      <c r="ONO155" s="383"/>
      <c r="ONP155" s="383"/>
      <c r="ONQ155" s="383"/>
      <c r="ONR155" s="383"/>
      <c r="ONS155" s="383"/>
      <c r="ONT155" s="383"/>
      <c r="ONU155" s="383"/>
      <c r="ONV155" s="383"/>
      <c r="ONW155" s="383"/>
      <c r="ONX155" s="383"/>
      <c r="ONY155" s="383"/>
      <c r="ONZ155" s="383"/>
      <c r="OOA155" s="383"/>
      <c r="OOB155" s="383"/>
      <c r="OOC155" s="383"/>
      <c r="OOD155" s="383"/>
      <c r="OOE155" s="383"/>
      <c r="OOF155" s="383"/>
      <c r="OOG155" s="383"/>
      <c r="OOH155" s="383"/>
      <c r="OOI155" s="383"/>
      <c r="OOJ155" s="383"/>
      <c r="OOK155" s="383"/>
      <c r="OOL155" s="383"/>
      <c r="OOM155" s="383"/>
      <c r="OON155" s="383"/>
      <c r="OOO155" s="383"/>
      <c r="OOP155" s="383"/>
      <c r="OOQ155" s="383"/>
      <c r="OOR155" s="383"/>
      <c r="OOS155" s="383"/>
      <c r="OOT155" s="383"/>
      <c r="OOU155" s="383"/>
      <c r="OOV155" s="383"/>
      <c r="OOW155" s="383"/>
      <c r="OOX155" s="383"/>
      <c r="OOY155" s="383"/>
      <c r="OOZ155" s="383"/>
      <c r="OPA155" s="383"/>
      <c r="OPB155" s="383"/>
      <c r="OPC155" s="383"/>
      <c r="OPD155" s="383"/>
      <c r="OPE155" s="383"/>
      <c r="OPF155" s="383"/>
      <c r="OPG155" s="383"/>
      <c r="OPH155" s="383"/>
      <c r="OPI155" s="383"/>
      <c r="OPJ155" s="383"/>
      <c r="OPK155" s="383"/>
      <c r="OPL155" s="383"/>
      <c r="OPM155" s="383"/>
      <c r="OPN155" s="383"/>
      <c r="OPO155" s="383"/>
      <c r="OPP155" s="383"/>
      <c r="OPQ155" s="383"/>
      <c r="OPR155" s="383"/>
      <c r="OPS155" s="383"/>
      <c r="OPT155" s="383"/>
      <c r="OPU155" s="383"/>
      <c r="OPV155" s="383"/>
      <c r="OPW155" s="383"/>
      <c r="OPX155" s="383"/>
      <c r="OPY155" s="383"/>
      <c r="OPZ155" s="383"/>
      <c r="OQA155" s="383"/>
      <c r="OQB155" s="383"/>
      <c r="OQC155" s="383"/>
      <c r="OQD155" s="383"/>
      <c r="OQE155" s="383"/>
      <c r="OQF155" s="383"/>
      <c r="OQG155" s="383"/>
      <c r="OQH155" s="383"/>
      <c r="OQI155" s="383"/>
      <c r="OQJ155" s="383"/>
      <c r="OQK155" s="383"/>
      <c r="OQL155" s="383"/>
      <c r="OQM155" s="383"/>
      <c r="OQN155" s="383"/>
      <c r="OQO155" s="383"/>
      <c r="OQP155" s="383"/>
      <c r="OQQ155" s="383"/>
      <c r="OQR155" s="383"/>
      <c r="OQS155" s="383"/>
      <c r="OQT155" s="383"/>
      <c r="OQU155" s="383"/>
      <c r="OQV155" s="383"/>
      <c r="OQW155" s="383"/>
      <c r="OQX155" s="383"/>
      <c r="OQY155" s="383"/>
      <c r="OQZ155" s="383"/>
      <c r="ORA155" s="383"/>
      <c r="ORB155" s="383"/>
      <c r="ORC155" s="383"/>
      <c r="ORD155" s="383"/>
      <c r="ORE155" s="383"/>
      <c r="ORF155" s="383"/>
      <c r="ORG155" s="383"/>
      <c r="ORH155" s="383"/>
      <c r="ORI155" s="383"/>
      <c r="ORJ155" s="383"/>
      <c r="ORK155" s="383"/>
      <c r="ORL155" s="383"/>
      <c r="ORM155" s="383"/>
      <c r="ORN155" s="383"/>
      <c r="ORO155" s="383"/>
      <c r="ORP155" s="383"/>
      <c r="ORQ155" s="383"/>
      <c r="ORR155" s="383"/>
      <c r="ORS155" s="383"/>
      <c r="ORT155" s="383"/>
      <c r="ORU155" s="383"/>
      <c r="ORV155" s="383"/>
      <c r="ORW155" s="383"/>
      <c r="ORX155" s="383"/>
      <c r="ORY155" s="383"/>
      <c r="ORZ155" s="383"/>
      <c r="OSA155" s="383"/>
      <c r="OSB155" s="383"/>
      <c r="OSC155" s="383"/>
      <c r="OSD155" s="383"/>
      <c r="OSE155" s="383"/>
      <c r="OSF155" s="383"/>
      <c r="OSG155" s="383"/>
      <c r="OSH155" s="383"/>
      <c r="OSI155" s="383"/>
      <c r="OSJ155" s="383"/>
      <c r="OSK155" s="383"/>
      <c r="OSL155" s="383"/>
      <c r="OSM155" s="383"/>
      <c r="OSN155" s="383"/>
      <c r="OSO155" s="383"/>
      <c r="OSP155" s="383"/>
      <c r="OSQ155" s="383"/>
      <c r="OSR155" s="383"/>
      <c r="OSS155" s="383"/>
      <c r="OST155" s="383"/>
      <c r="OSU155" s="383"/>
      <c r="OSV155" s="383"/>
      <c r="OSW155" s="383"/>
      <c r="OSX155" s="383"/>
      <c r="OSY155" s="383"/>
      <c r="OSZ155" s="383"/>
      <c r="OTA155" s="383"/>
      <c r="OTB155" s="383"/>
      <c r="OTC155" s="383"/>
      <c r="OTD155" s="383"/>
      <c r="OTE155" s="383"/>
      <c r="OTF155" s="383"/>
      <c r="OTG155" s="383"/>
      <c r="OTH155" s="383"/>
      <c r="OTI155" s="383"/>
      <c r="OTJ155" s="383"/>
      <c r="OTK155" s="383"/>
      <c r="OTL155" s="383"/>
      <c r="OTM155" s="383"/>
      <c r="OTN155" s="383"/>
      <c r="OTO155" s="383"/>
      <c r="OTP155" s="383"/>
      <c r="OTQ155" s="383"/>
      <c r="OTR155" s="383"/>
      <c r="OTS155" s="383"/>
      <c r="OTT155" s="383"/>
      <c r="OTU155" s="383"/>
      <c r="OTV155" s="383"/>
      <c r="OTW155" s="383"/>
      <c r="OTX155" s="383"/>
      <c r="OTY155" s="383"/>
      <c r="OTZ155" s="383"/>
      <c r="OUA155" s="383"/>
      <c r="OUB155" s="383"/>
      <c r="OUC155" s="383"/>
      <c r="OUD155" s="383"/>
      <c r="OUE155" s="383"/>
      <c r="OUF155" s="383"/>
      <c r="OUG155" s="383"/>
      <c r="OUH155" s="383"/>
      <c r="OUI155" s="383"/>
      <c r="OUJ155" s="383"/>
      <c r="OUK155" s="383"/>
      <c r="OUL155" s="383"/>
      <c r="OUM155" s="383"/>
      <c r="OUN155" s="383"/>
      <c r="OUO155" s="383"/>
      <c r="OUP155" s="383"/>
      <c r="OUQ155" s="383"/>
      <c r="OUR155" s="383"/>
      <c r="OUS155" s="383"/>
      <c r="OUT155" s="383"/>
      <c r="OUU155" s="383"/>
      <c r="OUV155" s="383"/>
      <c r="OUW155" s="383"/>
      <c r="OUX155" s="383"/>
      <c r="OUY155" s="383"/>
      <c r="OUZ155" s="383"/>
      <c r="OVA155" s="383"/>
      <c r="OVB155" s="383"/>
      <c r="OVC155" s="383"/>
      <c r="OVD155" s="383"/>
      <c r="OVE155" s="383"/>
      <c r="OVF155" s="383"/>
      <c r="OVG155" s="383"/>
      <c r="OVH155" s="383"/>
      <c r="OVI155" s="383"/>
      <c r="OVJ155" s="383"/>
      <c r="OVK155" s="383"/>
      <c r="OVL155" s="383"/>
      <c r="OVM155" s="383"/>
      <c r="OVN155" s="383"/>
      <c r="OVO155" s="383"/>
      <c r="OVP155" s="383"/>
      <c r="OVQ155" s="383"/>
      <c r="OVR155" s="383"/>
      <c r="OVS155" s="383"/>
      <c r="OVT155" s="383"/>
      <c r="OVU155" s="383"/>
      <c r="OVV155" s="383"/>
      <c r="OVW155" s="383"/>
      <c r="OVX155" s="383"/>
      <c r="OVY155" s="383"/>
      <c r="OVZ155" s="383"/>
      <c r="OWA155" s="383"/>
      <c r="OWB155" s="383"/>
      <c r="OWC155" s="383"/>
      <c r="OWD155" s="383"/>
      <c r="OWE155" s="383"/>
      <c r="OWF155" s="383"/>
      <c r="OWG155" s="383"/>
      <c r="OWH155" s="383"/>
      <c r="OWI155" s="383"/>
      <c r="OWJ155" s="383"/>
      <c r="OWK155" s="383"/>
      <c r="OWL155" s="383"/>
      <c r="OWM155" s="383"/>
      <c r="OWN155" s="383"/>
      <c r="OWO155" s="383"/>
      <c r="OWP155" s="383"/>
      <c r="OWQ155" s="383"/>
      <c r="OWR155" s="383"/>
      <c r="OWS155" s="383"/>
      <c r="OWT155" s="383"/>
      <c r="OWU155" s="383"/>
      <c r="OWV155" s="383"/>
      <c r="OWW155" s="383"/>
      <c r="OWX155" s="383"/>
      <c r="OWY155" s="383"/>
      <c r="OWZ155" s="383"/>
      <c r="OXA155" s="383"/>
      <c r="OXB155" s="383"/>
      <c r="OXC155" s="383"/>
      <c r="OXD155" s="383"/>
      <c r="OXE155" s="383"/>
      <c r="OXF155" s="383"/>
      <c r="OXG155" s="383"/>
      <c r="OXH155" s="383"/>
      <c r="OXI155" s="383"/>
      <c r="OXJ155" s="383"/>
      <c r="OXK155" s="383"/>
      <c r="OXL155" s="383"/>
      <c r="OXM155" s="383"/>
      <c r="OXN155" s="383"/>
      <c r="OXO155" s="383"/>
      <c r="OXP155" s="383"/>
      <c r="OXQ155" s="383"/>
      <c r="OXR155" s="383"/>
      <c r="OXS155" s="383"/>
      <c r="OXT155" s="383"/>
      <c r="OXU155" s="383"/>
      <c r="OXV155" s="383"/>
      <c r="OXW155" s="383"/>
      <c r="OXX155" s="383"/>
      <c r="OXY155" s="383"/>
      <c r="OXZ155" s="383"/>
      <c r="OYA155" s="383"/>
      <c r="OYB155" s="383"/>
      <c r="OYC155" s="383"/>
      <c r="OYD155" s="383"/>
      <c r="OYE155" s="383"/>
      <c r="OYF155" s="383"/>
      <c r="OYG155" s="383"/>
      <c r="OYH155" s="383"/>
      <c r="OYI155" s="383"/>
      <c r="OYJ155" s="383"/>
      <c r="OYK155" s="383"/>
      <c r="OYL155" s="383"/>
      <c r="OYM155" s="383"/>
      <c r="OYN155" s="383"/>
      <c r="OYO155" s="383"/>
      <c r="OYP155" s="383"/>
      <c r="OYQ155" s="383"/>
      <c r="OYR155" s="383"/>
      <c r="OYS155" s="383"/>
      <c r="OYT155" s="383"/>
      <c r="OYU155" s="383"/>
      <c r="OYV155" s="383"/>
      <c r="OYW155" s="383"/>
      <c r="OYX155" s="383"/>
      <c r="OYY155" s="383"/>
      <c r="OYZ155" s="383"/>
      <c r="OZA155" s="383"/>
      <c r="OZB155" s="383"/>
      <c r="OZC155" s="383"/>
      <c r="OZD155" s="383"/>
      <c r="OZE155" s="383"/>
      <c r="OZF155" s="383"/>
      <c r="OZG155" s="383"/>
      <c r="OZH155" s="383"/>
      <c r="OZI155" s="383"/>
      <c r="OZJ155" s="383"/>
      <c r="OZK155" s="383"/>
      <c r="OZL155" s="383"/>
      <c r="OZM155" s="383"/>
      <c r="OZN155" s="383"/>
      <c r="OZO155" s="383"/>
      <c r="OZP155" s="383"/>
      <c r="OZQ155" s="383"/>
      <c r="OZR155" s="383"/>
      <c r="OZS155" s="383"/>
      <c r="OZT155" s="383"/>
      <c r="OZU155" s="383"/>
      <c r="OZV155" s="383"/>
      <c r="OZW155" s="383"/>
      <c r="OZX155" s="383"/>
      <c r="OZY155" s="383"/>
      <c r="OZZ155" s="383"/>
      <c r="PAA155" s="383"/>
      <c r="PAB155" s="383"/>
      <c r="PAC155" s="383"/>
      <c r="PAD155" s="383"/>
      <c r="PAE155" s="383"/>
      <c r="PAF155" s="383"/>
      <c r="PAG155" s="383"/>
      <c r="PAH155" s="383"/>
      <c r="PAI155" s="383"/>
      <c r="PAJ155" s="383"/>
      <c r="PAK155" s="383"/>
      <c r="PAL155" s="383"/>
      <c r="PAM155" s="383"/>
      <c r="PAN155" s="383"/>
      <c r="PAO155" s="383"/>
      <c r="PAP155" s="383"/>
      <c r="PAQ155" s="383"/>
      <c r="PAR155" s="383"/>
      <c r="PAS155" s="383"/>
      <c r="PAT155" s="383"/>
      <c r="PAU155" s="383"/>
      <c r="PAV155" s="383"/>
      <c r="PAW155" s="383"/>
      <c r="PAX155" s="383"/>
      <c r="PAY155" s="383"/>
      <c r="PAZ155" s="383"/>
      <c r="PBA155" s="383"/>
      <c r="PBB155" s="383"/>
      <c r="PBC155" s="383"/>
      <c r="PBD155" s="383"/>
      <c r="PBE155" s="383"/>
      <c r="PBF155" s="383"/>
      <c r="PBG155" s="383"/>
      <c r="PBH155" s="383"/>
      <c r="PBI155" s="383"/>
      <c r="PBJ155" s="383"/>
      <c r="PBK155" s="383"/>
      <c r="PBL155" s="383"/>
      <c r="PBM155" s="383"/>
      <c r="PBN155" s="383"/>
      <c r="PBO155" s="383"/>
      <c r="PBP155" s="383"/>
      <c r="PBQ155" s="383"/>
      <c r="PBR155" s="383"/>
      <c r="PBS155" s="383"/>
      <c r="PBT155" s="383"/>
      <c r="PBU155" s="383"/>
      <c r="PBV155" s="383"/>
      <c r="PBW155" s="383"/>
      <c r="PBX155" s="383"/>
      <c r="PBY155" s="383"/>
      <c r="PBZ155" s="383"/>
      <c r="PCA155" s="383"/>
      <c r="PCB155" s="383"/>
      <c r="PCC155" s="383"/>
      <c r="PCD155" s="383"/>
      <c r="PCE155" s="383"/>
      <c r="PCF155" s="383"/>
      <c r="PCG155" s="383"/>
      <c r="PCH155" s="383"/>
      <c r="PCI155" s="383"/>
      <c r="PCJ155" s="383"/>
      <c r="PCK155" s="383"/>
      <c r="PCL155" s="383"/>
      <c r="PCM155" s="383"/>
      <c r="PCN155" s="383"/>
      <c r="PCO155" s="383"/>
      <c r="PCP155" s="383"/>
      <c r="PCQ155" s="383"/>
      <c r="PCR155" s="383"/>
      <c r="PCS155" s="383"/>
      <c r="PCT155" s="383"/>
      <c r="PCU155" s="383"/>
      <c r="PCV155" s="383"/>
      <c r="PCW155" s="383"/>
      <c r="PCX155" s="383"/>
      <c r="PCY155" s="383"/>
      <c r="PCZ155" s="383"/>
      <c r="PDA155" s="383"/>
      <c r="PDB155" s="383"/>
      <c r="PDC155" s="383"/>
      <c r="PDD155" s="383"/>
      <c r="PDE155" s="383"/>
      <c r="PDF155" s="383"/>
      <c r="PDG155" s="383"/>
      <c r="PDH155" s="383"/>
      <c r="PDI155" s="383"/>
      <c r="PDJ155" s="383"/>
      <c r="PDK155" s="383"/>
      <c r="PDL155" s="383"/>
      <c r="PDM155" s="383"/>
      <c r="PDN155" s="383"/>
      <c r="PDO155" s="383"/>
      <c r="PDP155" s="383"/>
      <c r="PDQ155" s="383"/>
      <c r="PDR155" s="383"/>
      <c r="PDS155" s="383"/>
      <c r="PDT155" s="383"/>
      <c r="PDU155" s="383"/>
      <c r="PDV155" s="383"/>
      <c r="PDW155" s="383"/>
      <c r="PDX155" s="383"/>
      <c r="PDY155" s="383"/>
      <c r="PDZ155" s="383"/>
      <c r="PEA155" s="383"/>
      <c r="PEB155" s="383"/>
      <c r="PEC155" s="383"/>
      <c r="PED155" s="383"/>
      <c r="PEE155" s="383"/>
      <c r="PEF155" s="383"/>
      <c r="PEG155" s="383"/>
      <c r="PEH155" s="383"/>
      <c r="PEI155" s="383"/>
      <c r="PEJ155" s="383"/>
      <c r="PEK155" s="383"/>
      <c r="PEL155" s="383"/>
      <c r="PEM155" s="383"/>
      <c r="PEN155" s="383"/>
      <c r="PEO155" s="383"/>
      <c r="PEP155" s="383"/>
      <c r="PEQ155" s="383"/>
      <c r="PER155" s="383"/>
      <c r="PES155" s="383"/>
      <c r="PET155" s="383"/>
      <c r="PEU155" s="383"/>
      <c r="PEV155" s="383"/>
      <c r="PEW155" s="383"/>
      <c r="PEX155" s="383"/>
      <c r="PEY155" s="383"/>
      <c r="PEZ155" s="383"/>
      <c r="PFA155" s="383"/>
      <c r="PFB155" s="383"/>
      <c r="PFC155" s="383"/>
      <c r="PFD155" s="383"/>
      <c r="PFE155" s="383"/>
      <c r="PFF155" s="383"/>
      <c r="PFG155" s="383"/>
      <c r="PFH155" s="383"/>
      <c r="PFI155" s="383"/>
      <c r="PFJ155" s="383"/>
      <c r="PFK155" s="383"/>
      <c r="PFL155" s="383"/>
      <c r="PFM155" s="383"/>
      <c r="PFN155" s="383"/>
      <c r="PFO155" s="383"/>
      <c r="PFP155" s="383"/>
      <c r="PFQ155" s="383"/>
      <c r="PFR155" s="383"/>
      <c r="PFS155" s="383"/>
      <c r="PFT155" s="383"/>
      <c r="PFU155" s="383"/>
      <c r="PFV155" s="383"/>
      <c r="PFW155" s="383"/>
      <c r="PFX155" s="383"/>
      <c r="PFY155" s="383"/>
      <c r="PFZ155" s="383"/>
      <c r="PGA155" s="383"/>
      <c r="PGB155" s="383"/>
      <c r="PGC155" s="383"/>
      <c r="PGD155" s="383"/>
      <c r="PGE155" s="383"/>
      <c r="PGF155" s="383"/>
      <c r="PGG155" s="383"/>
      <c r="PGH155" s="383"/>
      <c r="PGI155" s="383"/>
      <c r="PGJ155" s="383"/>
      <c r="PGK155" s="383"/>
      <c r="PGL155" s="383"/>
      <c r="PGM155" s="383"/>
      <c r="PGN155" s="383"/>
      <c r="PGO155" s="383"/>
      <c r="PGP155" s="383"/>
      <c r="PGQ155" s="383"/>
      <c r="PGR155" s="383"/>
      <c r="PGS155" s="383"/>
      <c r="PGT155" s="383"/>
      <c r="PGU155" s="383"/>
      <c r="PGV155" s="383"/>
      <c r="PGW155" s="383"/>
      <c r="PGX155" s="383"/>
      <c r="PGY155" s="383"/>
      <c r="PGZ155" s="383"/>
      <c r="PHA155" s="383"/>
      <c r="PHB155" s="383"/>
      <c r="PHC155" s="383"/>
      <c r="PHD155" s="383"/>
      <c r="PHE155" s="383"/>
      <c r="PHF155" s="383"/>
      <c r="PHG155" s="383"/>
      <c r="PHH155" s="383"/>
      <c r="PHI155" s="383"/>
      <c r="PHJ155" s="383"/>
      <c r="PHK155" s="383"/>
      <c r="PHL155" s="383"/>
      <c r="PHM155" s="383"/>
      <c r="PHN155" s="383"/>
      <c r="PHO155" s="383"/>
      <c r="PHP155" s="383"/>
      <c r="PHQ155" s="383"/>
      <c r="PHR155" s="383"/>
      <c r="PHS155" s="383"/>
      <c r="PHT155" s="383"/>
      <c r="PHU155" s="383"/>
      <c r="PHV155" s="383"/>
      <c r="PHW155" s="383"/>
      <c r="PHX155" s="383"/>
      <c r="PHY155" s="383"/>
      <c r="PHZ155" s="383"/>
      <c r="PIA155" s="383"/>
      <c r="PIB155" s="383"/>
      <c r="PIC155" s="383"/>
      <c r="PID155" s="383"/>
      <c r="PIE155" s="383"/>
      <c r="PIF155" s="383"/>
      <c r="PIG155" s="383"/>
      <c r="PIH155" s="383"/>
      <c r="PII155" s="383"/>
      <c r="PIJ155" s="383"/>
      <c r="PIK155" s="383"/>
      <c r="PIL155" s="383"/>
      <c r="PIM155" s="383"/>
      <c r="PIN155" s="383"/>
      <c r="PIO155" s="383"/>
      <c r="PIP155" s="383"/>
      <c r="PIQ155" s="383"/>
      <c r="PIR155" s="383"/>
      <c r="PIS155" s="383"/>
      <c r="PIT155" s="383"/>
      <c r="PIU155" s="383"/>
      <c r="PIV155" s="383"/>
      <c r="PIW155" s="383"/>
      <c r="PIX155" s="383"/>
      <c r="PIY155" s="383"/>
      <c r="PIZ155" s="383"/>
      <c r="PJA155" s="383"/>
      <c r="PJB155" s="383"/>
      <c r="PJC155" s="383"/>
      <c r="PJD155" s="383"/>
      <c r="PJE155" s="383"/>
      <c r="PJF155" s="383"/>
      <c r="PJG155" s="383"/>
      <c r="PJH155" s="383"/>
      <c r="PJI155" s="383"/>
      <c r="PJJ155" s="383"/>
      <c r="PJK155" s="383"/>
      <c r="PJL155" s="383"/>
      <c r="PJM155" s="383"/>
      <c r="PJN155" s="383"/>
      <c r="PJO155" s="383"/>
      <c r="PJP155" s="383"/>
      <c r="PJQ155" s="383"/>
      <c r="PJR155" s="383"/>
      <c r="PJS155" s="383"/>
      <c r="PJT155" s="383"/>
      <c r="PJU155" s="383"/>
      <c r="PJV155" s="383"/>
      <c r="PJW155" s="383"/>
      <c r="PJX155" s="383"/>
      <c r="PJY155" s="383"/>
      <c r="PJZ155" s="383"/>
      <c r="PKA155" s="383"/>
      <c r="PKB155" s="383"/>
      <c r="PKC155" s="383"/>
      <c r="PKD155" s="383"/>
      <c r="PKE155" s="383"/>
      <c r="PKF155" s="383"/>
      <c r="PKG155" s="383"/>
      <c r="PKH155" s="383"/>
      <c r="PKI155" s="383"/>
      <c r="PKJ155" s="383"/>
      <c r="PKK155" s="383"/>
      <c r="PKL155" s="383"/>
      <c r="PKM155" s="383"/>
      <c r="PKN155" s="383"/>
      <c r="PKO155" s="383"/>
      <c r="PKP155" s="383"/>
      <c r="PKQ155" s="383"/>
      <c r="PKR155" s="383"/>
      <c r="PKS155" s="383"/>
      <c r="PKT155" s="383"/>
      <c r="PKU155" s="383"/>
      <c r="PKV155" s="383"/>
      <c r="PKW155" s="383"/>
      <c r="PKX155" s="383"/>
      <c r="PKY155" s="383"/>
      <c r="PKZ155" s="383"/>
      <c r="PLA155" s="383"/>
      <c r="PLB155" s="383"/>
      <c r="PLC155" s="383"/>
      <c r="PLD155" s="383"/>
      <c r="PLE155" s="383"/>
      <c r="PLF155" s="383"/>
      <c r="PLG155" s="383"/>
      <c r="PLH155" s="383"/>
      <c r="PLI155" s="383"/>
      <c r="PLJ155" s="383"/>
      <c r="PLK155" s="383"/>
      <c r="PLL155" s="383"/>
      <c r="PLM155" s="383"/>
      <c r="PLN155" s="383"/>
      <c r="PLO155" s="383"/>
      <c r="PLP155" s="383"/>
      <c r="PLQ155" s="383"/>
      <c r="PLR155" s="383"/>
      <c r="PLS155" s="383"/>
      <c r="PLT155" s="383"/>
      <c r="PLU155" s="383"/>
      <c r="PLV155" s="383"/>
      <c r="PLW155" s="383"/>
      <c r="PLX155" s="383"/>
      <c r="PLY155" s="383"/>
      <c r="PLZ155" s="383"/>
      <c r="PMA155" s="383"/>
      <c r="PMB155" s="383"/>
      <c r="PMC155" s="383"/>
      <c r="PMD155" s="383"/>
      <c r="PME155" s="383"/>
      <c r="PMF155" s="383"/>
      <c r="PMG155" s="383"/>
      <c r="PMH155" s="383"/>
      <c r="PMI155" s="383"/>
      <c r="PMJ155" s="383"/>
      <c r="PMK155" s="383"/>
      <c r="PML155" s="383"/>
      <c r="PMM155" s="383"/>
      <c r="PMN155" s="383"/>
      <c r="PMO155" s="383"/>
      <c r="PMP155" s="383"/>
      <c r="PMQ155" s="383"/>
      <c r="PMR155" s="383"/>
      <c r="PMS155" s="383"/>
      <c r="PMT155" s="383"/>
      <c r="PMU155" s="383"/>
      <c r="PMV155" s="383"/>
      <c r="PMW155" s="383"/>
      <c r="PMX155" s="383"/>
      <c r="PMY155" s="383"/>
      <c r="PMZ155" s="383"/>
      <c r="PNA155" s="383"/>
      <c r="PNB155" s="383"/>
      <c r="PNC155" s="383"/>
      <c r="PND155" s="383"/>
      <c r="PNE155" s="383"/>
      <c r="PNF155" s="383"/>
      <c r="PNG155" s="383"/>
      <c r="PNH155" s="383"/>
      <c r="PNI155" s="383"/>
      <c r="PNJ155" s="383"/>
      <c r="PNK155" s="383"/>
      <c r="PNL155" s="383"/>
      <c r="PNM155" s="383"/>
      <c r="PNN155" s="383"/>
      <c r="PNO155" s="383"/>
      <c r="PNP155" s="383"/>
      <c r="PNQ155" s="383"/>
      <c r="PNR155" s="383"/>
      <c r="PNS155" s="383"/>
      <c r="PNT155" s="383"/>
      <c r="PNU155" s="383"/>
      <c r="PNV155" s="383"/>
      <c r="PNW155" s="383"/>
      <c r="PNX155" s="383"/>
      <c r="PNY155" s="383"/>
      <c r="PNZ155" s="383"/>
      <c r="POA155" s="383"/>
      <c r="POB155" s="383"/>
      <c r="POC155" s="383"/>
      <c r="POD155" s="383"/>
      <c r="POE155" s="383"/>
      <c r="POF155" s="383"/>
      <c r="POG155" s="383"/>
      <c r="POH155" s="383"/>
      <c r="POI155" s="383"/>
      <c r="POJ155" s="383"/>
      <c r="POK155" s="383"/>
      <c r="POL155" s="383"/>
      <c r="POM155" s="383"/>
      <c r="PON155" s="383"/>
      <c r="POO155" s="383"/>
      <c r="POP155" s="383"/>
      <c r="POQ155" s="383"/>
      <c r="POR155" s="383"/>
      <c r="POS155" s="383"/>
      <c r="POT155" s="383"/>
      <c r="POU155" s="383"/>
      <c r="POV155" s="383"/>
      <c r="POW155" s="383"/>
      <c r="POX155" s="383"/>
      <c r="POY155" s="383"/>
      <c r="POZ155" s="383"/>
      <c r="PPA155" s="383"/>
      <c r="PPB155" s="383"/>
      <c r="PPC155" s="383"/>
      <c r="PPD155" s="383"/>
      <c r="PPE155" s="383"/>
      <c r="PPF155" s="383"/>
      <c r="PPG155" s="383"/>
      <c r="PPH155" s="383"/>
      <c r="PPI155" s="383"/>
      <c r="PPJ155" s="383"/>
      <c r="PPK155" s="383"/>
      <c r="PPL155" s="383"/>
      <c r="PPM155" s="383"/>
      <c r="PPN155" s="383"/>
      <c r="PPO155" s="383"/>
      <c r="PPP155" s="383"/>
      <c r="PPQ155" s="383"/>
      <c r="PPR155" s="383"/>
      <c r="PPS155" s="383"/>
      <c r="PPT155" s="383"/>
      <c r="PPU155" s="383"/>
      <c r="PPV155" s="383"/>
      <c r="PPW155" s="383"/>
      <c r="PPX155" s="383"/>
      <c r="PPY155" s="383"/>
      <c r="PPZ155" s="383"/>
      <c r="PQA155" s="383"/>
      <c r="PQB155" s="383"/>
      <c r="PQC155" s="383"/>
      <c r="PQD155" s="383"/>
      <c r="PQE155" s="383"/>
      <c r="PQF155" s="383"/>
      <c r="PQG155" s="383"/>
      <c r="PQH155" s="383"/>
      <c r="PQI155" s="383"/>
      <c r="PQJ155" s="383"/>
      <c r="PQK155" s="383"/>
      <c r="PQL155" s="383"/>
      <c r="PQM155" s="383"/>
      <c r="PQN155" s="383"/>
      <c r="PQO155" s="383"/>
      <c r="PQP155" s="383"/>
      <c r="PQQ155" s="383"/>
      <c r="PQR155" s="383"/>
      <c r="PQS155" s="383"/>
      <c r="PQT155" s="383"/>
      <c r="PQU155" s="383"/>
      <c r="PQV155" s="383"/>
      <c r="PQW155" s="383"/>
      <c r="PQX155" s="383"/>
      <c r="PQY155" s="383"/>
      <c r="PQZ155" s="383"/>
      <c r="PRA155" s="383"/>
      <c r="PRB155" s="383"/>
      <c r="PRC155" s="383"/>
      <c r="PRD155" s="383"/>
      <c r="PRE155" s="383"/>
      <c r="PRF155" s="383"/>
      <c r="PRG155" s="383"/>
      <c r="PRH155" s="383"/>
      <c r="PRI155" s="383"/>
      <c r="PRJ155" s="383"/>
      <c r="PRK155" s="383"/>
      <c r="PRL155" s="383"/>
      <c r="PRM155" s="383"/>
      <c r="PRN155" s="383"/>
      <c r="PRO155" s="383"/>
      <c r="PRP155" s="383"/>
      <c r="PRQ155" s="383"/>
      <c r="PRR155" s="383"/>
      <c r="PRS155" s="383"/>
      <c r="PRT155" s="383"/>
      <c r="PRU155" s="383"/>
      <c r="PRV155" s="383"/>
      <c r="PRW155" s="383"/>
      <c r="PRX155" s="383"/>
      <c r="PRY155" s="383"/>
      <c r="PRZ155" s="383"/>
      <c r="PSA155" s="383"/>
      <c r="PSB155" s="383"/>
      <c r="PSC155" s="383"/>
      <c r="PSD155" s="383"/>
      <c r="PSE155" s="383"/>
      <c r="PSF155" s="383"/>
      <c r="PSG155" s="383"/>
      <c r="PSH155" s="383"/>
      <c r="PSI155" s="383"/>
      <c r="PSJ155" s="383"/>
      <c r="PSK155" s="383"/>
      <c r="PSL155" s="383"/>
      <c r="PSM155" s="383"/>
      <c r="PSN155" s="383"/>
      <c r="PSO155" s="383"/>
      <c r="PSP155" s="383"/>
      <c r="PSQ155" s="383"/>
      <c r="PSR155" s="383"/>
      <c r="PSS155" s="383"/>
      <c r="PST155" s="383"/>
      <c r="PSU155" s="383"/>
      <c r="PSV155" s="383"/>
      <c r="PSW155" s="383"/>
      <c r="PSX155" s="383"/>
      <c r="PSY155" s="383"/>
      <c r="PSZ155" s="383"/>
      <c r="PTA155" s="383"/>
      <c r="PTB155" s="383"/>
      <c r="PTC155" s="383"/>
      <c r="PTD155" s="383"/>
      <c r="PTE155" s="383"/>
      <c r="PTF155" s="383"/>
      <c r="PTG155" s="383"/>
      <c r="PTH155" s="383"/>
      <c r="PTI155" s="383"/>
      <c r="PTJ155" s="383"/>
      <c r="PTK155" s="383"/>
      <c r="PTL155" s="383"/>
      <c r="PTM155" s="383"/>
      <c r="PTN155" s="383"/>
      <c r="PTO155" s="383"/>
      <c r="PTP155" s="383"/>
      <c r="PTQ155" s="383"/>
      <c r="PTR155" s="383"/>
      <c r="PTS155" s="383"/>
      <c r="PTT155" s="383"/>
      <c r="PTU155" s="383"/>
      <c r="PTV155" s="383"/>
      <c r="PTW155" s="383"/>
      <c r="PTX155" s="383"/>
      <c r="PTY155" s="383"/>
      <c r="PTZ155" s="383"/>
      <c r="PUA155" s="383"/>
      <c r="PUB155" s="383"/>
      <c r="PUC155" s="383"/>
      <c r="PUD155" s="383"/>
      <c r="PUE155" s="383"/>
      <c r="PUF155" s="383"/>
      <c r="PUG155" s="383"/>
      <c r="PUH155" s="383"/>
      <c r="PUI155" s="383"/>
      <c r="PUJ155" s="383"/>
      <c r="PUK155" s="383"/>
      <c r="PUL155" s="383"/>
      <c r="PUM155" s="383"/>
      <c r="PUN155" s="383"/>
      <c r="PUO155" s="383"/>
      <c r="PUP155" s="383"/>
      <c r="PUQ155" s="383"/>
      <c r="PUR155" s="383"/>
      <c r="PUS155" s="383"/>
      <c r="PUT155" s="383"/>
      <c r="PUU155" s="383"/>
      <c r="PUV155" s="383"/>
      <c r="PUW155" s="383"/>
      <c r="PUX155" s="383"/>
      <c r="PUY155" s="383"/>
      <c r="PUZ155" s="383"/>
      <c r="PVA155" s="383"/>
      <c r="PVB155" s="383"/>
      <c r="PVC155" s="383"/>
      <c r="PVD155" s="383"/>
      <c r="PVE155" s="383"/>
      <c r="PVF155" s="383"/>
      <c r="PVG155" s="383"/>
      <c r="PVH155" s="383"/>
      <c r="PVI155" s="383"/>
      <c r="PVJ155" s="383"/>
      <c r="PVK155" s="383"/>
      <c r="PVL155" s="383"/>
      <c r="PVM155" s="383"/>
      <c r="PVN155" s="383"/>
      <c r="PVO155" s="383"/>
      <c r="PVP155" s="383"/>
      <c r="PVQ155" s="383"/>
      <c r="PVR155" s="383"/>
      <c r="PVS155" s="383"/>
      <c r="PVT155" s="383"/>
      <c r="PVU155" s="383"/>
      <c r="PVV155" s="383"/>
      <c r="PVW155" s="383"/>
      <c r="PVX155" s="383"/>
      <c r="PVY155" s="383"/>
      <c r="PVZ155" s="383"/>
      <c r="PWA155" s="383"/>
      <c r="PWB155" s="383"/>
      <c r="PWC155" s="383"/>
      <c r="PWD155" s="383"/>
      <c r="PWE155" s="383"/>
      <c r="PWF155" s="383"/>
      <c r="PWG155" s="383"/>
      <c r="PWH155" s="383"/>
      <c r="PWI155" s="383"/>
      <c r="PWJ155" s="383"/>
      <c r="PWK155" s="383"/>
      <c r="PWL155" s="383"/>
      <c r="PWM155" s="383"/>
      <c r="PWN155" s="383"/>
      <c r="PWO155" s="383"/>
      <c r="PWP155" s="383"/>
      <c r="PWQ155" s="383"/>
      <c r="PWR155" s="383"/>
      <c r="PWS155" s="383"/>
      <c r="PWT155" s="383"/>
      <c r="PWU155" s="383"/>
      <c r="PWV155" s="383"/>
      <c r="PWW155" s="383"/>
      <c r="PWX155" s="383"/>
      <c r="PWY155" s="383"/>
      <c r="PWZ155" s="383"/>
      <c r="PXA155" s="383"/>
      <c r="PXB155" s="383"/>
      <c r="PXC155" s="383"/>
      <c r="PXD155" s="383"/>
      <c r="PXE155" s="383"/>
      <c r="PXF155" s="383"/>
      <c r="PXG155" s="383"/>
      <c r="PXH155" s="383"/>
      <c r="PXI155" s="383"/>
      <c r="PXJ155" s="383"/>
      <c r="PXK155" s="383"/>
      <c r="PXL155" s="383"/>
      <c r="PXM155" s="383"/>
      <c r="PXN155" s="383"/>
      <c r="PXO155" s="383"/>
      <c r="PXP155" s="383"/>
      <c r="PXQ155" s="383"/>
      <c r="PXR155" s="383"/>
      <c r="PXS155" s="383"/>
      <c r="PXT155" s="383"/>
      <c r="PXU155" s="383"/>
      <c r="PXV155" s="383"/>
      <c r="PXW155" s="383"/>
      <c r="PXX155" s="383"/>
      <c r="PXY155" s="383"/>
      <c r="PXZ155" s="383"/>
      <c r="PYA155" s="383"/>
      <c r="PYB155" s="383"/>
      <c r="PYC155" s="383"/>
      <c r="PYD155" s="383"/>
      <c r="PYE155" s="383"/>
      <c r="PYF155" s="383"/>
      <c r="PYG155" s="383"/>
      <c r="PYH155" s="383"/>
      <c r="PYI155" s="383"/>
      <c r="PYJ155" s="383"/>
      <c r="PYK155" s="383"/>
      <c r="PYL155" s="383"/>
      <c r="PYM155" s="383"/>
      <c r="PYN155" s="383"/>
      <c r="PYO155" s="383"/>
      <c r="PYP155" s="383"/>
      <c r="PYQ155" s="383"/>
      <c r="PYR155" s="383"/>
      <c r="PYS155" s="383"/>
      <c r="PYT155" s="383"/>
      <c r="PYU155" s="383"/>
      <c r="PYV155" s="383"/>
      <c r="PYW155" s="383"/>
      <c r="PYX155" s="383"/>
      <c r="PYY155" s="383"/>
      <c r="PYZ155" s="383"/>
      <c r="PZA155" s="383"/>
      <c r="PZB155" s="383"/>
      <c r="PZC155" s="383"/>
      <c r="PZD155" s="383"/>
      <c r="PZE155" s="383"/>
      <c r="PZF155" s="383"/>
      <c r="PZG155" s="383"/>
      <c r="PZH155" s="383"/>
      <c r="PZI155" s="383"/>
      <c r="PZJ155" s="383"/>
      <c r="PZK155" s="383"/>
      <c r="PZL155" s="383"/>
      <c r="PZM155" s="383"/>
      <c r="PZN155" s="383"/>
      <c r="PZO155" s="383"/>
      <c r="PZP155" s="383"/>
      <c r="PZQ155" s="383"/>
      <c r="PZR155" s="383"/>
      <c r="PZS155" s="383"/>
      <c r="PZT155" s="383"/>
      <c r="PZU155" s="383"/>
      <c r="PZV155" s="383"/>
      <c r="PZW155" s="383"/>
      <c r="PZX155" s="383"/>
      <c r="PZY155" s="383"/>
      <c r="PZZ155" s="383"/>
      <c r="QAA155" s="383"/>
      <c r="QAB155" s="383"/>
      <c r="QAC155" s="383"/>
      <c r="QAD155" s="383"/>
      <c r="QAE155" s="383"/>
      <c r="QAF155" s="383"/>
      <c r="QAG155" s="383"/>
      <c r="QAH155" s="383"/>
      <c r="QAI155" s="383"/>
      <c r="QAJ155" s="383"/>
      <c r="QAK155" s="383"/>
      <c r="QAL155" s="383"/>
      <c r="QAM155" s="383"/>
      <c r="QAN155" s="383"/>
      <c r="QAO155" s="383"/>
      <c r="QAP155" s="383"/>
      <c r="QAQ155" s="383"/>
      <c r="QAR155" s="383"/>
      <c r="QAS155" s="383"/>
      <c r="QAT155" s="383"/>
      <c r="QAU155" s="383"/>
      <c r="QAV155" s="383"/>
      <c r="QAW155" s="383"/>
      <c r="QAX155" s="383"/>
      <c r="QAY155" s="383"/>
      <c r="QAZ155" s="383"/>
      <c r="QBA155" s="383"/>
      <c r="QBB155" s="383"/>
      <c r="QBC155" s="383"/>
      <c r="QBD155" s="383"/>
      <c r="QBE155" s="383"/>
      <c r="QBF155" s="383"/>
      <c r="QBG155" s="383"/>
      <c r="QBH155" s="383"/>
      <c r="QBI155" s="383"/>
      <c r="QBJ155" s="383"/>
      <c r="QBK155" s="383"/>
      <c r="QBL155" s="383"/>
      <c r="QBM155" s="383"/>
      <c r="QBN155" s="383"/>
      <c r="QBO155" s="383"/>
      <c r="QBP155" s="383"/>
      <c r="QBQ155" s="383"/>
      <c r="QBR155" s="383"/>
      <c r="QBS155" s="383"/>
      <c r="QBT155" s="383"/>
      <c r="QBU155" s="383"/>
      <c r="QBV155" s="383"/>
      <c r="QBW155" s="383"/>
      <c r="QBX155" s="383"/>
      <c r="QBY155" s="383"/>
      <c r="QBZ155" s="383"/>
      <c r="QCA155" s="383"/>
      <c r="QCB155" s="383"/>
      <c r="QCC155" s="383"/>
      <c r="QCD155" s="383"/>
      <c r="QCE155" s="383"/>
      <c r="QCF155" s="383"/>
      <c r="QCG155" s="383"/>
      <c r="QCH155" s="383"/>
      <c r="QCI155" s="383"/>
      <c r="QCJ155" s="383"/>
      <c r="QCK155" s="383"/>
      <c r="QCL155" s="383"/>
      <c r="QCM155" s="383"/>
      <c r="QCN155" s="383"/>
      <c r="QCO155" s="383"/>
      <c r="QCP155" s="383"/>
      <c r="QCQ155" s="383"/>
      <c r="QCR155" s="383"/>
      <c r="QCS155" s="383"/>
      <c r="QCT155" s="383"/>
      <c r="QCU155" s="383"/>
      <c r="QCV155" s="383"/>
      <c r="QCW155" s="383"/>
      <c r="QCX155" s="383"/>
      <c r="QCY155" s="383"/>
      <c r="QCZ155" s="383"/>
      <c r="QDA155" s="383"/>
      <c r="QDB155" s="383"/>
      <c r="QDC155" s="383"/>
      <c r="QDD155" s="383"/>
      <c r="QDE155" s="383"/>
      <c r="QDF155" s="383"/>
      <c r="QDG155" s="383"/>
      <c r="QDH155" s="383"/>
      <c r="QDI155" s="383"/>
      <c r="QDJ155" s="383"/>
      <c r="QDK155" s="383"/>
      <c r="QDL155" s="383"/>
      <c r="QDM155" s="383"/>
      <c r="QDN155" s="383"/>
      <c r="QDO155" s="383"/>
      <c r="QDP155" s="383"/>
      <c r="QDQ155" s="383"/>
      <c r="QDR155" s="383"/>
      <c r="QDS155" s="383"/>
      <c r="QDT155" s="383"/>
      <c r="QDU155" s="383"/>
      <c r="QDV155" s="383"/>
      <c r="QDW155" s="383"/>
      <c r="QDX155" s="383"/>
      <c r="QDY155" s="383"/>
      <c r="QDZ155" s="383"/>
      <c r="QEA155" s="383"/>
      <c r="QEB155" s="383"/>
      <c r="QEC155" s="383"/>
      <c r="QED155" s="383"/>
      <c r="QEE155" s="383"/>
      <c r="QEF155" s="383"/>
      <c r="QEG155" s="383"/>
      <c r="QEH155" s="383"/>
      <c r="QEI155" s="383"/>
      <c r="QEJ155" s="383"/>
      <c r="QEK155" s="383"/>
      <c r="QEL155" s="383"/>
      <c r="QEM155" s="383"/>
      <c r="QEN155" s="383"/>
      <c r="QEO155" s="383"/>
      <c r="QEP155" s="383"/>
      <c r="QEQ155" s="383"/>
      <c r="QER155" s="383"/>
      <c r="QES155" s="383"/>
      <c r="QET155" s="383"/>
      <c r="QEU155" s="383"/>
      <c r="QEV155" s="383"/>
      <c r="QEW155" s="383"/>
      <c r="QEX155" s="383"/>
      <c r="QEY155" s="383"/>
      <c r="QEZ155" s="383"/>
      <c r="QFA155" s="383"/>
      <c r="QFB155" s="383"/>
      <c r="QFC155" s="383"/>
      <c r="QFD155" s="383"/>
      <c r="QFE155" s="383"/>
      <c r="QFF155" s="383"/>
      <c r="QFG155" s="383"/>
      <c r="QFH155" s="383"/>
      <c r="QFI155" s="383"/>
      <c r="QFJ155" s="383"/>
      <c r="QFK155" s="383"/>
      <c r="QFL155" s="383"/>
      <c r="QFM155" s="383"/>
      <c r="QFN155" s="383"/>
      <c r="QFO155" s="383"/>
      <c r="QFP155" s="383"/>
      <c r="QFQ155" s="383"/>
      <c r="QFR155" s="383"/>
      <c r="QFS155" s="383"/>
      <c r="QFT155" s="383"/>
      <c r="QFU155" s="383"/>
      <c r="QFV155" s="383"/>
      <c r="QFW155" s="383"/>
      <c r="QFX155" s="383"/>
      <c r="QFY155" s="383"/>
      <c r="QFZ155" s="383"/>
      <c r="QGA155" s="383"/>
      <c r="QGB155" s="383"/>
      <c r="QGC155" s="383"/>
      <c r="QGD155" s="383"/>
      <c r="QGE155" s="383"/>
      <c r="QGF155" s="383"/>
      <c r="QGG155" s="383"/>
      <c r="QGH155" s="383"/>
      <c r="QGI155" s="383"/>
      <c r="QGJ155" s="383"/>
      <c r="QGK155" s="383"/>
      <c r="QGL155" s="383"/>
      <c r="QGM155" s="383"/>
      <c r="QGN155" s="383"/>
      <c r="QGO155" s="383"/>
      <c r="QGP155" s="383"/>
      <c r="QGQ155" s="383"/>
      <c r="QGR155" s="383"/>
      <c r="QGS155" s="383"/>
      <c r="QGT155" s="383"/>
      <c r="QGU155" s="383"/>
      <c r="QGV155" s="383"/>
      <c r="QGW155" s="383"/>
      <c r="QGX155" s="383"/>
      <c r="QGY155" s="383"/>
      <c r="QGZ155" s="383"/>
      <c r="QHA155" s="383"/>
      <c r="QHB155" s="383"/>
      <c r="QHC155" s="383"/>
      <c r="QHD155" s="383"/>
      <c r="QHE155" s="383"/>
      <c r="QHF155" s="383"/>
      <c r="QHG155" s="383"/>
      <c r="QHH155" s="383"/>
      <c r="QHI155" s="383"/>
      <c r="QHJ155" s="383"/>
      <c r="QHK155" s="383"/>
      <c r="QHL155" s="383"/>
      <c r="QHM155" s="383"/>
      <c r="QHN155" s="383"/>
      <c r="QHO155" s="383"/>
      <c r="QHP155" s="383"/>
      <c r="QHQ155" s="383"/>
      <c r="QHR155" s="383"/>
      <c r="QHS155" s="383"/>
      <c r="QHT155" s="383"/>
      <c r="QHU155" s="383"/>
      <c r="QHV155" s="383"/>
      <c r="QHW155" s="383"/>
      <c r="QHX155" s="383"/>
      <c r="QHY155" s="383"/>
      <c r="QHZ155" s="383"/>
      <c r="QIA155" s="383"/>
      <c r="QIB155" s="383"/>
      <c r="QIC155" s="383"/>
      <c r="QID155" s="383"/>
      <c r="QIE155" s="383"/>
      <c r="QIF155" s="383"/>
      <c r="QIG155" s="383"/>
      <c r="QIH155" s="383"/>
      <c r="QII155" s="383"/>
      <c r="QIJ155" s="383"/>
      <c r="QIK155" s="383"/>
      <c r="QIL155" s="383"/>
      <c r="QIM155" s="383"/>
      <c r="QIN155" s="383"/>
      <c r="QIO155" s="383"/>
      <c r="QIP155" s="383"/>
      <c r="QIQ155" s="383"/>
      <c r="QIR155" s="383"/>
      <c r="QIS155" s="383"/>
      <c r="QIT155" s="383"/>
      <c r="QIU155" s="383"/>
      <c r="QIV155" s="383"/>
      <c r="QIW155" s="383"/>
      <c r="QIX155" s="383"/>
      <c r="QIY155" s="383"/>
      <c r="QIZ155" s="383"/>
      <c r="QJA155" s="383"/>
      <c r="QJB155" s="383"/>
      <c r="QJC155" s="383"/>
      <c r="QJD155" s="383"/>
      <c r="QJE155" s="383"/>
      <c r="QJF155" s="383"/>
      <c r="QJG155" s="383"/>
      <c r="QJH155" s="383"/>
      <c r="QJI155" s="383"/>
      <c r="QJJ155" s="383"/>
      <c r="QJK155" s="383"/>
      <c r="QJL155" s="383"/>
      <c r="QJM155" s="383"/>
      <c r="QJN155" s="383"/>
      <c r="QJO155" s="383"/>
      <c r="QJP155" s="383"/>
      <c r="QJQ155" s="383"/>
      <c r="QJR155" s="383"/>
      <c r="QJS155" s="383"/>
      <c r="QJT155" s="383"/>
      <c r="QJU155" s="383"/>
      <c r="QJV155" s="383"/>
      <c r="QJW155" s="383"/>
      <c r="QJX155" s="383"/>
      <c r="QJY155" s="383"/>
      <c r="QJZ155" s="383"/>
      <c r="QKA155" s="383"/>
      <c r="QKB155" s="383"/>
      <c r="QKC155" s="383"/>
      <c r="QKD155" s="383"/>
      <c r="QKE155" s="383"/>
      <c r="QKF155" s="383"/>
      <c r="QKG155" s="383"/>
      <c r="QKH155" s="383"/>
      <c r="QKI155" s="383"/>
      <c r="QKJ155" s="383"/>
      <c r="QKK155" s="383"/>
      <c r="QKL155" s="383"/>
      <c r="QKM155" s="383"/>
      <c r="QKN155" s="383"/>
      <c r="QKO155" s="383"/>
      <c r="QKP155" s="383"/>
      <c r="QKQ155" s="383"/>
      <c r="QKR155" s="383"/>
      <c r="QKS155" s="383"/>
      <c r="QKT155" s="383"/>
      <c r="QKU155" s="383"/>
      <c r="QKV155" s="383"/>
      <c r="QKW155" s="383"/>
      <c r="QKX155" s="383"/>
      <c r="QKY155" s="383"/>
      <c r="QKZ155" s="383"/>
      <c r="QLA155" s="383"/>
      <c r="QLB155" s="383"/>
      <c r="QLC155" s="383"/>
      <c r="QLD155" s="383"/>
      <c r="QLE155" s="383"/>
      <c r="QLF155" s="383"/>
      <c r="QLG155" s="383"/>
      <c r="QLH155" s="383"/>
      <c r="QLI155" s="383"/>
      <c r="QLJ155" s="383"/>
      <c r="QLK155" s="383"/>
      <c r="QLL155" s="383"/>
      <c r="QLM155" s="383"/>
      <c r="QLN155" s="383"/>
      <c r="QLO155" s="383"/>
      <c r="QLP155" s="383"/>
      <c r="QLQ155" s="383"/>
      <c r="QLR155" s="383"/>
      <c r="QLS155" s="383"/>
      <c r="QLT155" s="383"/>
      <c r="QLU155" s="383"/>
      <c r="QLV155" s="383"/>
      <c r="QLW155" s="383"/>
      <c r="QLX155" s="383"/>
      <c r="QLY155" s="383"/>
      <c r="QLZ155" s="383"/>
      <c r="QMA155" s="383"/>
      <c r="QMB155" s="383"/>
      <c r="QMC155" s="383"/>
      <c r="QMD155" s="383"/>
      <c r="QME155" s="383"/>
      <c r="QMF155" s="383"/>
      <c r="QMG155" s="383"/>
      <c r="QMH155" s="383"/>
      <c r="QMI155" s="383"/>
      <c r="QMJ155" s="383"/>
      <c r="QMK155" s="383"/>
      <c r="QML155" s="383"/>
      <c r="QMM155" s="383"/>
      <c r="QMN155" s="383"/>
      <c r="QMO155" s="383"/>
      <c r="QMP155" s="383"/>
      <c r="QMQ155" s="383"/>
      <c r="QMR155" s="383"/>
      <c r="QMS155" s="383"/>
      <c r="QMT155" s="383"/>
      <c r="QMU155" s="383"/>
      <c r="QMV155" s="383"/>
      <c r="QMW155" s="383"/>
      <c r="QMX155" s="383"/>
      <c r="QMY155" s="383"/>
      <c r="QMZ155" s="383"/>
      <c r="QNA155" s="383"/>
      <c r="QNB155" s="383"/>
      <c r="QNC155" s="383"/>
      <c r="QND155" s="383"/>
      <c r="QNE155" s="383"/>
      <c r="QNF155" s="383"/>
      <c r="QNG155" s="383"/>
      <c r="QNH155" s="383"/>
      <c r="QNI155" s="383"/>
      <c r="QNJ155" s="383"/>
      <c r="QNK155" s="383"/>
      <c r="QNL155" s="383"/>
      <c r="QNM155" s="383"/>
      <c r="QNN155" s="383"/>
      <c r="QNO155" s="383"/>
      <c r="QNP155" s="383"/>
      <c r="QNQ155" s="383"/>
      <c r="QNR155" s="383"/>
      <c r="QNS155" s="383"/>
      <c r="QNT155" s="383"/>
      <c r="QNU155" s="383"/>
      <c r="QNV155" s="383"/>
      <c r="QNW155" s="383"/>
      <c r="QNX155" s="383"/>
      <c r="QNY155" s="383"/>
      <c r="QNZ155" s="383"/>
      <c r="QOA155" s="383"/>
      <c r="QOB155" s="383"/>
      <c r="QOC155" s="383"/>
      <c r="QOD155" s="383"/>
      <c r="QOE155" s="383"/>
      <c r="QOF155" s="383"/>
      <c r="QOG155" s="383"/>
      <c r="QOH155" s="383"/>
      <c r="QOI155" s="383"/>
      <c r="QOJ155" s="383"/>
      <c r="QOK155" s="383"/>
      <c r="QOL155" s="383"/>
      <c r="QOM155" s="383"/>
      <c r="QON155" s="383"/>
      <c r="QOO155" s="383"/>
      <c r="QOP155" s="383"/>
      <c r="QOQ155" s="383"/>
      <c r="QOR155" s="383"/>
      <c r="QOS155" s="383"/>
      <c r="QOT155" s="383"/>
      <c r="QOU155" s="383"/>
      <c r="QOV155" s="383"/>
      <c r="QOW155" s="383"/>
      <c r="QOX155" s="383"/>
      <c r="QOY155" s="383"/>
      <c r="QOZ155" s="383"/>
      <c r="QPA155" s="383"/>
      <c r="QPB155" s="383"/>
      <c r="QPC155" s="383"/>
      <c r="QPD155" s="383"/>
      <c r="QPE155" s="383"/>
      <c r="QPF155" s="383"/>
      <c r="QPG155" s="383"/>
      <c r="QPH155" s="383"/>
      <c r="QPI155" s="383"/>
      <c r="QPJ155" s="383"/>
      <c r="QPK155" s="383"/>
      <c r="QPL155" s="383"/>
      <c r="QPM155" s="383"/>
      <c r="QPN155" s="383"/>
      <c r="QPO155" s="383"/>
      <c r="QPP155" s="383"/>
      <c r="QPQ155" s="383"/>
      <c r="QPR155" s="383"/>
      <c r="QPS155" s="383"/>
      <c r="QPT155" s="383"/>
      <c r="QPU155" s="383"/>
      <c r="QPV155" s="383"/>
      <c r="QPW155" s="383"/>
      <c r="QPX155" s="383"/>
      <c r="QPY155" s="383"/>
      <c r="QPZ155" s="383"/>
      <c r="QQA155" s="383"/>
      <c r="QQB155" s="383"/>
      <c r="QQC155" s="383"/>
      <c r="QQD155" s="383"/>
      <c r="QQE155" s="383"/>
      <c r="QQF155" s="383"/>
      <c r="QQG155" s="383"/>
      <c r="QQH155" s="383"/>
      <c r="QQI155" s="383"/>
      <c r="QQJ155" s="383"/>
      <c r="QQK155" s="383"/>
      <c r="QQL155" s="383"/>
      <c r="QQM155" s="383"/>
      <c r="QQN155" s="383"/>
      <c r="QQO155" s="383"/>
      <c r="QQP155" s="383"/>
      <c r="QQQ155" s="383"/>
      <c r="QQR155" s="383"/>
      <c r="QQS155" s="383"/>
      <c r="QQT155" s="383"/>
      <c r="QQU155" s="383"/>
      <c r="QQV155" s="383"/>
      <c r="QQW155" s="383"/>
      <c r="QQX155" s="383"/>
      <c r="QQY155" s="383"/>
      <c r="QQZ155" s="383"/>
      <c r="QRA155" s="383"/>
      <c r="QRB155" s="383"/>
      <c r="QRC155" s="383"/>
      <c r="QRD155" s="383"/>
      <c r="QRE155" s="383"/>
      <c r="QRF155" s="383"/>
      <c r="QRG155" s="383"/>
      <c r="QRH155" s="383"/>
      <c r="QRI155" s="383"/>
      <c r="QRJ155" s="383"/>
      <c r="QRK155" s="383"/>
      <c r="QRL155" s="383"/>
      <c r="QRM155" s="383"/>
      <c r="QRN155" s="383"/>
      <c r="QRO155" s="383"/>
      <c r="QRP155" s="383"/>
      <c r="QRQ155" s="383"/>
      <c r="QRR155" s="383"/>
      <c r="QRS155" s="383"/>
      <c r="QRT155" s="383"/>
      <c r="QRU155" s="383"/>
      <c r="QRV155" s="383"/>
      <c r="QRW155" s="383"/>
      <c r="QRX155" s="383"/>
      <c r="QRY155" s="383"/>
      <c r="QRZ155" s="383"/>
      <c r="QSA155" s="383"/>
      <c r="QSB155" s="383"/>
      <c r="QSC155" s="383"/>
      <c r="QSD155" s="383"/>
      <c r="QSE155" s="383"/>
      <c r="QSF155" s="383"/>
      <c r="QSG155" s="383"/>
      <c r="QSH155" s="383"/>
      <c r="QSI155" s="383"/>
      <c r="QSJ155" s="383"/>
      <c r="QSK155" s="383"/>
      <c r="QSL155" s="383"/>
      <c r="QSM155" s="383"/>
      <c r="QSN155" s="383"/>
      <c r="QSO155" s="383"/>
      <c r="QSP155" s="383"/>
      <c r="QSQ155" s="383"/>
      <c r="QSR155" s="383"/>
      <c r="QSS155" s="383"/>
      <c r="QST155" s="383"/>
      <c r="QSU155" s="383"/>
      <c r="QSV155" s="383"/>
      <c r="QSW155" s="383"/>
      <c r="QSX155" s="383"/>
      <c r="QSY155" s="383"/>
      <c r="QSZ155" s="383"/>
      <c r="QTA155" s="383"/>
      <c r="QTB155" s="383"/>
      <c r="QTC155" s="383"/>
      <c r="QTD155" s="383"/>
      <c r="QTE155" s="383"/>
      <c r="QTF155" s="383"/>
      <c r="QTG155" s="383"/>
      <c r="QTH155" s="383"/>
      <c r="QTI155" s="383"/>
      <c r="QTJ155" s="383"/>
      <c r="QTK155" s="383"/>
      <c r="QTL155" s="383"/>
      <c r="QTM155" s="383"/>
      <c r="QTN155" s="383"/>
      <c r="QTO155" s="383"/>
      <c r="QTP155" s="383"/>
      <c r="QTQ155" s="383"/>
      <c r="QTR155" s="383"/>
      <c r="QTS155" s="383"/>
      <c r="QTT155" s="383"/>
      <c r="QTU155" s="383"/>
      <c r="QTV155" s="383"/>
      <c r="QTW155" s="383"/>
      <c r="QTX155" s="383"/>
      <c r="QTY155" s="383"/>
      <c r="QTZ155" s="383"/>
      <c r="QUA155" s="383"/>
      <c r="QUB155" s="383"/>
      <c r="QUC155" s="383"/>
      <c r="QUD155" s="383"/>
      <c r="QUE155" s="383"/>
      <c r="QUF155" s="383"/>
      <c r="QUG155" s="383"/>
      <c r="QUH155" s="383"/>
      <c r="QUI155" s="383"/>
      <c r="QUJ155" s="383"/>
      <c r="QUK155" s="383"/>
      <c r="QUL155" s="383"/>
      <c r="QUM155" s="383"/>
      <c r="QUN155" s="383"/>
      <c r="QUO155" s="383"/>
      <c r="QUP155" s="383"/>
      <c r="QUQ155" s="383"/>
      <c r="QUR155" s="383"/>
      <c r="QUS155" s="383"/>
      <c r="QUT155" s="383"/>
      <c r="QUU155" s="383"/>
      <c r="QUV155" s="383"/>
      <c r="QUW155" s="383"/>
      <c r="QUX155" s="383"/>
      <c r="QUY155" s="383"/>
      <c r="QUZ155" s="383"/>
      <c r="QVA155" s="383"/>
      <c r="QVB155" s="383"/>
      <c r="QVC155" s="383"/>
      <c r="QVD155" s="383"/>
      <c r="QVE155" s="383"/>
      <c r="QVF155" s="383"/>
      <c r="QVG155" s="383"/>
      <c r="QVH155" s="383"/>
      <c r="QVI155" s="383"/>
      <c r="QVJ155" s="383"/>
      <c r="QVK155" s="383"/>
      <c r="QVL155" s="383"/>
      <c r="QVM155" s="383"/>
      <c r="QVN155" s="383"/>
      <c r="QVO155" s="383"/>
      <c r="QVP155" s="383"/>
      <c r="QVQ155" s="383"/>
      <c r="QVR155" s="383"/>
      <c r="QVS155" s="383"/>
      <c r="QVT155" s="383"/>
      <c r="QVU155" s="383"/>
      <c r="QVV155" s="383"/>
      <c r="QVW155" s="383"/>
      <c r="QVX155" s="383"/>
      <c r="QVY155" s="383"/>
      <c r="QVZ155" s="383"/>
      <c r="QWA155" s="383"/>
      <c r="QWB155" s="383"/>
      <c r="QWC155" s="383"/>
      <c r="QWD155" s="383"/>
      <c r="QWE155" s="383"/>
      <c r="QWF155" s="383"/>
      <c r="QWG155" s="383"/>
      <c r="QWH155" s="383"/>
      <c r="QWI155" s="383"/>
      <c r="QWJ155" s="383"/>
      <c r="QWK155" s="383"/>
      <c r="QWL155" s="383"/>
      <c r="QWM155" s="383"/>
      <c r="QWN155" s="383"/>
      <c r="QWO155" s="383"/>
      <c r="QWP155" s="383"/>
      <c r="QWQ155" s="383"/>
      <c r="QWR155" s="383"/>
      <c r="QWS155" s="383"/>
      <c r="QWT155" s="383"/>
      <c r="QWU155" s="383"/>
      <c r="QWV155" s="383"/>
      <c r="QWW155" s="383"/>
      <c r="QWX155" s="383"/>
      <c r="QWY155" s="383"/>
      <c r="QWZ155" s="383"/>
      <c r="QXA155" s="383"/>
      <c r="QXB155" s="383"/>
      <c r="QXC155" s="383"/>
      <c r="QXD155" s="383"/>
      <c r="QXE155" s="383"/>
      <c r="QXF155" s="383"/>
      <c r="QXG155" s="383"/>
      <c r="QXH155" s="383"/>
      <c r="QXI155" s="383"/>
      <c r="QXJ155" s="383"/>
      <c r="QXK155" s="383"/>
      <c r="QXL155" s="383"/>
      <c r="QXM155" s="383"/>
      <c r="QXN155" s="383"/>
      <c r="QXO155" s="383"/>
      <c r="QXP155" s="383"/>
      <c r="QXQ155" s="383"/>
      <c r="QXR155" s="383"/>
      <c r="QXS155" s="383"/>
      <c r="QXT155" s="383"/>
      <c r="QXU155" s="383"/>
      <c r="QXV155" s="383"/>
      <c r="QXW155" s="383"/>
      <c r="QXX155" s="383"/>
      <c r="QXY155" s="383"/>
      <c r="QXZ155" s="383"/>
      <c r="QYA155" s="383"/>
      <c r="QYB155" s="383"/>
      <c r="QYC155" s="383"/>
      <c r="QYD155" s="383"/>
      <c r="QYE155" s="383"/>
      <c r="QYF155" s="383"/>
      <c r="QYG155" s="383"/>
      <c r="QYH155" s="383"/>
      <c r="QYI155" s="383"/>
      <c r="QYJ155" s="383"/>
      <c r="QYK155" s="383"/>
      <c r="QYL155" s="383"/>
      <c r="QYM155" s="383"/>
      <c r="QYN155" s="383"/>
      <c r="QYO155" s="383"/>
      <c r="QYP155" s="383"/>
      <c r="QYQ155" s="383"/>
      <c r="QYR155" s="383"/>
      <c r="QYS155" s="383"/>
      <c r="QYT155" s="383"/>
      <c r="QYU155" s="383"/>
      <c r="QYV155" s="383"/>
      <c r="QYW155" s="383"/>
      <c r="QYX155" s="383"/>
      <c r="QYY155" s="383"/>
      <c r="QYZ155" s="383"/>
      <c r="QZA155" s="383"/>
      <c r="QZB155" s="383"/>
      <c r="QZC155" s="383"/>
      <c r="QZD155" s="383"/>
      <c r="QZE155" s="383"/>
      <c r="QZF155" s="383"/>
      <c r="QZG155" s="383"/>
      <c r="QZH155" s="383"/>
      <c r="QZI155" s="383"/>
      <c r="QZJ155" s="383"/>
      <c r="QZK155" s="383"/>
      <c r="QZL155" s="383"/>
      <c r="QZM155" s="383"/>
      <c r="QZN155" s="383"/>
      <c r="QZO155" s="383"/>
      <c r="QZP155" s="383"/>
      <c r="QZQ155" s="383"/>
      <c r="QZR155" s="383"/>
      <c r="QZS155" s="383"/>
      <c r="QZT155" s="383"/>
      <c r="QZU155" s="383"/>
      <c r="QZV155" s="383"/>
      <c r="QZW155" s="383"/>
      <c r="QZX155" s="383"/>
      <c r="QZY155" s="383"/>
      <c r="QZZ155" s="383"/>
      <c r="RAA155" s="383"/>
      <c r="RAB155" s="383"/>
      <c r="RAC155" s="383"/>
      <c r="RAD155" s="383"/>
      <c r="RAE155" s="383"/>
      <c r="RAF155" s="383"/>
      <c r="RAG155" s="383"/>
      <c r="RAH155" s="383"/>
      <c r="RAI155" s="383"/>
      <c r="RAJ155" s="383"/>
      <c r="RAK155" s="383"/>
      <c r="RAL155" s="383"/>
      <c r="RAM155" s="383"/>
      <c r="RAN155" s="383"/>
      <c r="RAO155" s="383"/>
      <c r="RAP155" s="383"/>
      <c r="RAQ155" s="383"/>
      <c r="RAR155" s="383"/>
      <c r="RAS155" s="383"/>
      <c r="RAT155" s="383"/>
      <c r="RAU155" s="383"/>
      <c r="RAV155" s="383"/>
      <c r="RAW155" s="383"/>
      <c r="RAX155" s="383"/>
      <c r="RAY155" s="383"/>
      <c r="RAZ155" s="383"/>
      <c r="RBA155" s="383"/>
      <c r="RBB155" s="383"/>
      <c r="RBC155" s="383"/>
      <c r="RBD155" s="383"/>
      <c r="RBE155" s="383"/>
      <c r="RBF155" s="383"/>
      <c r="RBG155" s="383"/>
      <c r="RBH155" s="383"/>
      <c r="RBI155" s="383"/>
      <c r="RBJ155" s="383"/>
      <c r="RBK155" s="383"/>
      <c r="RBL155" s="383"/>
      <c r="RBM155" s="383"/>
      <c r="RBN155" s="383"/>
      <c r="RBO155" s="383"/>
      <c r="RBP155" s="383"/>
      <c r="RBQ155" s="383"/>
      <c r="RBR155" s="383"/>
      <c r="RBS155" s="383"/>
      <c r="RBT155" s="383"/>
      <c r="RBU155" s="383"/>
      <c r="RBV155" s="383"/>
      <c r="RBW155" s="383"/>
      <c r="RBX155" s="383"/>
      <c r="RBY155" s="383"/>
      <c r="RBZ155" s="383"/>
      <c r="RCA155" s="383"/>
      <c r="RCB155" s="383"/>
      <c r="RCC155" s="383"/>
      <c r="RCD155" s="383"/>
      <c r="RCE155" s="383"/>
      <c r="RCF155" s="383"/>
      <c r="RCG155" s="383"/>
      <c r="RCH155" s="383"/>
      <c r="RCI155" s="383"/>
      <c r="RCJ155" s="383"/>
      <c r="RCK155" s="383"/>
      <c r="RCL155" s="383"/>
      <c r="RCM155" s="383"/>
      <c r="RCN155" s="383"/>
      <c r="RCO155" s="383"/>
      <c r="RCP155" s="383"/>
      <c r="RCQ155" s="383"/>
      <c r="RCR155" s="383"/>
      <c r="RCS155" s="383"/>
      <c r="RCT155" s="383"/>
      <c r="RCU155" s="383"/>
      <c r="RCV155" s="383"/>
      <c r="RCW155" s="383"/>
      <c r="RCX155" s="383"/>
      <c r="RCY155" s="383"/>
      <c r="RCZ155" s="383"/>
      <c r="RDA155" s="383"/>
      <c r="RDB155" s="383"/>
      <c r="RDC155" s="383"/>
      <c r="RDD155" s="383"/>
      <c r="RDE155" s="383"/>
      <c r="RDF155" s="383"/>
      <c r="RDG155" s="383"/>
      <c r="RDH155" s="383"/>
      <c r="RDI155" s="383"/>
      <c r="RDJ155" s="383"/>
      <c r="RDK155" s="383"/>
      <c r="RDL155" s="383"/>
      <c r="RDM155" s="383"/>
      <c r="RDN155" s="383"/>
      <c r="RDO155" s="383"/>
      <c r="RDP155" s="383"/>
      <c r="RDQ155" s="383"/>
      <c r="RDR155" s="383"/>
      <c r="RDS155" s="383"/>
      <c r="RDT155" s="383"/>
      <c r="RDU155" s="383"/>
      <c r="RDV155" s="383"/>
      <c r="RDW155" s="383"/>
      <c r="RDX155" s="383"/>
      <c r="RDY155" s="383"/>
      <c r="RDZ155" s="383"/>
      <c r="REA155" s="383"/>
      <c r="REB155" s="383"/>
      <c r="REC155" s="383"/>
      <c r="RED155" s="383"/>
      <c r="REE155" s="383"/>
      <c r="REF155" s="383"/>
      <c r="REG155" s="383"/>
      <c r="REH155" s="383"/>
      <c r="REI155" s="383"/>
      <c r="REJ155" s="383"/>
      <c r="REK155" s="383"/>
      <c r="REL155" s="383"/>
      <c r="REM155" s="383"/>
      <c r="REN155" s="383"/>
      <c r="REO155" s="383"/>
      <c r="REP155" s="383"/>
      <c r="REQ155" s="383"/>
      <c r="RER155" s="383"/>
      <c r="RES155" s="383"/>
      <c r="RET155" s="383"/>
      <c r="REU155" s="383"/>
      <c r="REV155" s="383"/>
      <c r="REW155" s="383"/>
      <c r="REX155" s="383"/>
      <c r="REY155" s="383"/>
      <c r="REZ155" s="383"/>
      <c r="RFA155" s="383"/>
      <c r="RFB155" s="383"/>
      <c r="RFC155" s="383"/>
      <c r="RFD155" s="383"/>
      <c r="RFE155" s="383"/>
      <c r="RFF155" s="383"/>
      <c r="RFG155" s="383"/>
      <c r="RFH155" s="383"/>
      <c r="RFI155" s="383"/>
      <c r="RFJ155" s="383"/>
      <c r="RFK155" s="383"/>
      <c r="RFL155" s="383"/>
      <c r="RFM155" s="383"/>
      <c r="RFN155" s="383"/>
      <c r="RFO155" s="383"/>
      <c r="RFP155" s="383"/>
      <c r="RFQ155" s="383"/>
      <c r="RFR155" s="383"/>
      <c r="RFS155" s="383"/>
      <c r="RFT155" s="383"/>
      <c r="RFU155" s="383"/>
      <c r="RFV155" s="383"/>
      <c r="RFW155" s="383"/>
      <c r="RFX155" s="383"/>
      <c r="RFY155" s="383"/>
      <c r="RFZ155" s="383"/>
      <c r="RGA155" s="383"/>
      <c r="RGB155" s="383"/>
      <c r="RGC155" s="383"/>
      <c r="RGD155" s="383"/>
      <c r="RGE155" s="383"/>
      <c r="RGF155" s="383"/>
      <c r="RGG155" s="383"/>
      <c r="RGH155" s="383"/>
      <c r="RGI155" s="383"/>
      <c r="RGJ155" s="383"/>
      <c r="RGK155" s="383"/>
      <c r="RGL155" s="383"/>
      <c r="RGM155" s="383"/>
      <c r="RGN155" s="383"/>
      <c r="RGO155" s="383"/>
      <c r="RGP155" s="383"/>
      <c r="RGQ155" s="383"/>
      <c r="RGR155" s="383"/>
      <c r="RGS155" s="383"/>
      <c r="RGT155" s="383"/>
      <c r="RGU155" s="383"/>
      <c r="RGV155" s="383"/>
      <c r="RGW155" s="383"/>
      <c r="RGX155" s="383"/>
      <c r="RGY155" s="383"/>
      <c r="RGZ155" s="383"/>
      <c r="RHA155" s="383"/>
      <c r="RHB155" s="383"/>
      <c r="RHC155" s="383"/>
      <c r="RHD155" s="383"/>
      <c r="RHE155" s="383"/>
      <c r="RHF155" s="383"/>
      <c r="RHG155" s="383"/>
      <c r="RHH155" s="383"/>
      <c r="RHI155" s="383"/>
      <c r="RHJ155" s="383"/>
      <c r="RHK155" s="383"/>
      <c r="RHL155" s="383"/>
      <c r="RHM155" s="383"/>
      <c r="RHN155" s="383"/>
      <c r="RHO155" s="383"/>
      <c r="RHP155" s="383"/>
      <c r="RHQ155" s="383"/>
      <c r="RHR155" s="383"/>
      <c r="RHS155" s="383"/>
      <c r="RHT155" s="383"/>
      <c r="RHU155" s="383"/>
      <c r="RHV155" s="383"/>
      <c r="RHW155" s="383"/>
      <c r="RHX155" s="383"/>
      <c r="RHY155" s="383"/>
      <c r="RHZ155" s="383"/>
      <c r="RIA155" s="383"/>
      <c r="RIB155" s="383"/>
      <c r="RIC155" s="383"/>
      <c r="RID155" s="383"/>
      <c r="RIE155" s="383"/>
      <c r="RIF155" s="383"/>
      <c r="RIG155" s="383"/>
      <c r="RIH155" s="383"/>
      <c r="RII155" s="383"/>
      <c r="RIJ155" s="383"/>
      <c r="RIK155" s="383"/>
      <c r="RIL155" s="383"/>
      <c r="RIM155" s="383"/>
      <c r="RIN155" s="383"/>
      <c r="RIO155" s="383"/>
      <c r="RIP155" s="383"/>
      <c r="RIQ155" s="383"/>
      <c r="RIR155" s="383"/>
      <c r="RIS155" s="383"/>
      <c r="RIT155" s="383"/>
      <c r="RIU155" s="383"/>
      <c r="RIV155" s="383"/>
      <c r="RIW155" s="383"/>
      <c r="RIX155" s="383"/>
      <c r="RIY155" s="383"/>
      <c r="RIZ155" s="383"/>
      <c r="RJA155" s="383"/>
      <c r="RJB155" s="383"/>
      <c r="RJC155" s="383"/>
      <c r="RJD155" s="383"/>
      <c r="RJE155" s="383"/>
      <c r="RJF155" s="383"/>
      <c r="RJG155" s="383"/>
      <c r="RJH155" s="383"/>
      <c r="RJI155" s="383"/>
      <c r="RJJ155" s="383"/>
      <c r="RJK155" s="383"/>
      <c r="RJL155" s="383"/>
      <c r="RJM155" s="383"/>
      <c r="RJN155" s="383"/>
      <c r="RJO155" s="383"/>
      <c r="RJP155" s="383"/>
      <c r="RJQ155" s="383"/>
      <c r="RJR155" s="383"/>
      <c r="RJS155" s="383"/>
      <c r="RJT155" s="383"/>
      <c r="RJU155" s="383"/>
      <c r="RJV155" s="383"/>
      <c r="RJW155" s="383"/>
      <c r="RJX155" s="383"/>
      <c r="RJY155" s="383"/>
      <c r="RJZ155" s="383"/>
      <c r="RKA155" s="383"/>
      <c r="RKB155" s="383"/>
      <c r="RKC155" s="383"/>
      <c r="RKD155" s="383"/>
      <c r="RKE155" s="383"/>
      <c r="RKF155" s="383"/>
      <c r="RKG155" s="383"/>
      <c r="RKH155" s="383"/>
      <c r="RKI155" s="383"/>
      <c r="RKJ155" s="383"/>
      <c r="RKK155" s="383"/>
      <c r="RKL155" s="383"/>
      <c r="RKM155" s="383"/>
      <c r="RKN155" s="383"/>
      <c r="RKO155" s="383"/>
      <c r="RKP155" s="383"/>
      <c r="RKQ155" s="383"/>
      <c r="RKR155" s="383"/>
      <c r="RKS155" s="383"/>
      <c r="RKT155" s="383"/>
      <c r="RKU155" s="383"/>
      <c r="RKV155" s="383"/>
      <c r="RKW155" s="383"/>
      <c r="RKX155" s="383"/>
      <c r="RKY155" s="383"/>
      <c r="RKZ155" s="383"/>
      <c r="RLA155" s="383"/>
      <c r="RLB155" s="383"/>
      <c r="RLC155" s="383"/>
      <c r="RLD155" s="383"/>
      <c r="RLE155" s="383"/>
      <c r="RLF155" s="383"/>
      <c r="RLG155" s="383"/>
      <c r="RLH155" s="383"/>
      <c r="RLI155" s="383"/>
      <c r="RLJ155" s="383"/>
      <c r="RLK155" s="383"/>
      <c r="RLL155" s="383"/>
      <c r="RLM155" s="383"/>
      <c r="RLN155" s="383"/>
      <c r="RLO155" s="383"/>
      <c r="RLP155" s="383"/>
      <c r="RLQ155" s="383"/>
      <c r="RLR155" s="383"/>
      <c r="RLS155" s="383"/>
      <c r="RLT155" s="383"/>
      <c r="RLU155" s="383"/>
      <c r="RLV155" s="383"/>
      <c r="RLW155" s="383"/>
      <c r="RLX155" s="383"/>
      <c r="RLY155" s="383"/>
      <c r="RLZ155" s="383"/>
      <c r="RMA155" s="383"/>
      <c r="RMB155" s="383"/>
      <c r="RMC155" s="383"/>
      <c r="RMD155" s="383"/>
      <c r="RME155" s="383"/>
      <c r="RMF155" s="383"/>
      <c r="RMG155" s="383"/>
      <c r="RMH155" s="383"/>
      <c r="RMI155" s="383"/>
      <c r="RMJ155" s="383"/>
      <c r="RMK155" s="383"/>
      <c r="RML155" s="383"/>
      <c r="RMM155" s="383"/>
      <c r="RMN155" s="383"/>
      <c r="RMO155" s="383"/>
      <c r="RMP155" s="383"/>
      <c r="RMQ155" s="383"/>
      <c r="RMR155" s="383"/>
      <c r="RMS155" s="383"/>
      <c r="RMT155" s="383"/>
      <c r="RMU155" s="383"/>
      <c r="RMV155" s="383"/>
      <c r="RMW155" s="383"/>
      <c r="RMX155" s="383"/>
      <c r="RMY155" s="383"/>
      <c r="RMZ155" s="383"/>
      <c r="RNA155" s="383"/>
      <c r="RNB155" s="383"/>
      <c r="RNC155" s="383"/>
      <c r="RND155" s="383"/>
      <c r="RNE155" s="383"/>
      <c r="RNF155" s="383"/>
      <c r="RNG155" s="383"/>
      <c r="RNH155" s="383"/>
      <c r="RNI155" s="383"/>
      <c r="RNJ155" s="383"/>
      <c r="RNK155" s="383"/>
      <c r="RNL155" s="383"/>
      <c r="RNM155" s="383"/>
      <c r="RNN155" s="383"/>
      <c r="RNO155" s="383"/>
      <c r="RNP155" s="383"/>
      <c r="RNQ155" s="383"/>
      <c r="RNR155" s="383"/>
      <c r="RNS155" s="383"/>
      <c r="RNT155" s="383"/>
      <c r="RNU155" s="383"/>
      <c r="RNV155" s="383"/>
      <c r="RNW155" s="383"/>
      <c r="RNX155" s="383"/>
      <c r="RNY155" s="383"/>
      <c r="RNZ155" s="383"/>
      <c r="ROA155" s="383"/>
      <c r="ROB155" s="383"/>
      <c r="ROC155" s="383"/>
      <c r="ROD155" s="383"/>
      <c r="ROE155" s="383"/>
      <c r="ROF155" s="383"/>
      <c r="ROG155" s="383"/>
      <c r="ROH155" s="383"/>
      <c r="ROI155" s="383"/>
      <c r="ROJ155" s="383"/>
      <c r="ROK155" s="383"/>
      <c r="ROL155" s="383"/>
      <c r="ROM155" s="383"/>
      <c r="RON155" s="383"/>
      <c r="ROO155" s="383"/>
      <c r="ROP155" s="383"/>
      <c r="ROQ155" s="383"/>
      <c r="ROR155" s="383"/>
      <c r="ROS155" s="383"/>
      <c r="ROT155" s="383"/>
      <c r="ROU155" s="383"/>
      <c r="ROV155" s="383"/>
      <c r="ROW155" s="383"/>
      <c r="ROX155" s="383"/>
      <c r="ROY155" s="383"/>
      <c r="ROZ155" s="383"/>
      <c r="RPA155" s="383"/>
      <c r="RPB155" s="383"/>
      <c r="RPC155" s="383"/>
      <c r="RPD155" s="383"/>
      <c r="RPE155" s="383"/>
      <c r="RPF155" s="383"/>
      <c r="RPG155" s="383"/>
      <c r="RPH155" s="383"/>
      <c r="RPI155" s="383"/>
      <c r="RPJ155" s="383"/>
      <c r="RPK155" s="383"/>
      <c r="RPL155" s="383"/>
      <c r="RPM155" s="383"/>
      <c r="RPN155" s="383"/>
      <c r="RPO155" s="383"/>
      <c r="RPP155" s="383"/>
      <c r="RPQ155" s="383"/>
      <c r="RPR155" s="383"/>
      <c r="RPS155" s="383"/>
      <c r="RPT155" s="383"/>
      <c r="RPU155" s="383"/>
      <c r="RPV155" s="383"/>
      <c r="RPW155" s="383"/>
      <c r="RPX155" s="383"/>
      <c r="RPY155" s="383"/>
      <c r="RPZ155" s="383"/>
      <c r="RQA155" s="383"/>
      <c r="RQB155" s="383"/>
      <c r="RQC155" s="383"/>
      <c r="RQD155" s="383"/>
      <c r="RQE155" s="383"/>
      <c r="RQF155" s="383"/>
      <c r="RQG155" s="383"/>
      <c r="RQH155" s="383"/>
      <c r="RQI155" s="383"/>
      <c r="RQJ155" s="383"/>
      <c r="RQK155" s="383"/>
      <c r="RQL155" s="383"/>
      <c r="RQM155" s="383"/>
      <c r="RQN155" s="383"/>
      <c r="RQO155" s="383"/>
      <c r="RQP155" s="383"/>
      <c r="RQQ155" s="383"/>
      <c r="RQR155" s="383"/>
      <c r="RQS155" s="383"/>
      <c r="RQT155" s="383"/>
      <c r="RQU155" s="383"/>
      <c r="RQV155" s="383"/>
      <c r="RQW155" s="383"/>
      <c r="RQX155" s="383"/>
      <c r="RQY155" s="383"/>
      <c r="RQZ155" s="383"/>
      <c r="RRA155" s="383"/>
      <c r="RRB155" s="383"/>
      <c r="RRC155" s="383"/>
      <c r="RRD155" s="383"/>
      <c r="RRE155" s="383"/>
      <c r="RRF155" s="383"/>
      <c r="RRG155" s="383"/>
      <c r="RRH155" s="383"/>
      <c r="RRI155" s="383"/>
      <c r="RRJ155" s="383"/>
      <c r="RRK155" s="383"/>
      <c r="RRL155" s="383"/>
      <c r="RRM155" s="383"/>
      <c r="RRN155" s="383"/>
      <c r="RRO155" s="383"/>
      <c r="RRP155" s="383"/>
      <c r="RRQ155" s="383"/>
      <c r="RRR155" s="383"/>
      <c r="RRS155" s="383"/>
      <c r="RRT155" s="383"/>
      <c r="RRU155" s="383"/>
      <c r="RRV155" s="383"/>
      <c r="RRW155" s="383"/>
      <c r="RRX155" s="383"/>
      <c r="RRY155" s="383"/>
      <c r="RRZ155" s="383"/>
      <c r="RSA155" s="383"/>
      <c r="RSB155" s="383"/>
      <c r="RSC155" s="383"/>
      <c r="RSD155" s="383"/>
      <c r="RSE155" s="383"/>
      <c r="RSF155" s="383"/>
      <c r="RSG155" s="383"/>
      <c r="RSH155" s="383"/>
      <c r="RSI155" s="383"/>
      <c r="RSJ155" s="383"/>
      <c r="RSK155" s="383"/>
      <c r="RSL155" s="383"/>
      <c r="RSM155" s="383"/>
      <c r="RSN155" s="383"/>
      <c r="RSO155" s="383"/>
      <c r="RSP155" s="383"/>
      <c r="RSQ155" s="383"/>
      <c r="RSR155" s="383"/>
      <c r="RSS155" s="383"/>
      <c r="RST155" s="383"/>
      <c r="RSU155" s="383"/>
      <c r="RSV155" s="383"/>
      <c r="RSW155" s="383"/>
      <c r="RSX155" s="383"/>
      <c r="RSY155" s="383"/>
      <c r="RSZ155" s="383"/>
      <c r="RTA155" s="383"/>
      <c r="RTB155" s="383"/>
      <c r="RTC155" s="383"/>
      <c r="RTD155" s="383"/>
      <c r="RTE155" s="383"/>
      <c r="RTF155" s="383"/>
      <c r="RTG155" s="383"/>
      <c r="RTH155" s="383"/>
      <c r="RTI155" s="383"/>
      <c r="RTJ155" s="383"/>
      <c r="RTK155" s="383"/>
      <c r="RTL155" s="383"/>
      <c r="RTM155" s="383"/>
      <c r="RTN155" s="383"/>
      <c r="RTO155" s="383"/>
      <c r="RTP155" s="383"/>
      <c r="RTQ155" s="383"/>
      <c r="RTR155" s="383"/>
      <c r="RTS155" s="383"/>
      <c r="RTT155" s="383"/>
      <c r="RTU155" s="383"/>
      <c r="RTV155" s="383"/>
      <c r="RTW155" s="383"/>
      <c r="RTX155" s="383"/>
      <c r="RTY155" s="383"/>
      <c r="RTZ155" s="383"/>
      <c r="RUA155" s="383"/>
      <c r="RUB155" s="383"/>
      <c r="RUC155" s="383"/>
      <c r="RUD155" s="383"/>
      <c r="RUE155" s="383"/>
      <c r="RUF155" s="383"/>
      <c r="RUG155" s="383"/>
      <c r="RUH155" s="383"/>
      <c r="RUI155" s="383"/>
      <c r="RUJ155" s="383"/>
      <c r="RUK155" s="383"/>
      <c r="RUL155" s="383"/>
      <c r="RUM155" s="383"/>
      <c r="RUN155" s="383"/>
      <c r="RUO155" s="383"/>
      <c r="RUP155" s="383"/>
      <c r="RUQ155" s="383"/>
      <c r="RUR155" s="383"/>
      <c r="RUS155" s="383"/>
      <c r="RUT155" s="383"/>
      <c r="RUU155" s="383"/>
      <c r="RUV155" s="383"/>
      <c r="RUW155" s="383"/>
      <c r="RUX155" s="383"/>
      <c r="RUY155" s="383"/>
      <c r="RUZ155" s="383"/>
      <c r="RVA155" s="383"/>
      <c r="RVB155" s="383"/>
      <c r="RVC155" s="383"/>
      <c r="RVD155" s="383"/>
      <c r="RVE155" s="383"/>
      <c r="RVF155" s="383"/>
      <c r="RVG155" s="383"/>
      <c r="RVH155" s="383"/>
      <c r="RVI155" s="383"/>
      <c r="RVJ155" s="383"/>
      <c r="RVK155" s="383"/>
      <c r="RVL155" s="383"/>
      <c r="RVM155" s="383"/>
      <c r="RVN155" s="383"/>
      <c r="RVO155" s="383"/>
      <c r="RVP155" s="383"/>
      <c r="RVQ155" s="383"/>
      <c r="RVR155" s="383"/>
      <c r="RVS155" s="383"/>
      <c r="RVT155" s="383"/>
      <c r="RVU155" s="383"/>
      <c r="RVV155" s="383"/>
      <c r="RVW155" s="383"/>
      <c r="RVX155" s="383"/>
      <c r="RVY155" s="383"/>
      <c r="RVZ155" s="383"/>
      <c r="RWA155" s="383"/>
      <c r="RWB155" s="383"/>
      <c r="RWC155" s="383"/>
      <c r="RWD155" s="383"/>
      <c r="RWE155" s="383"/>
      <c r="RWF155" s="383"/>
      <c r="RWG155" s="383"/>
      <c r="RWH155" s="383"/>
      <c r="RWI155" s="383"/>
      <c r="RWJ155" s="383"/>
      <c r="RWK155" s="383"/>
      <c r="RWL155" s="383"/>
      <c r="RWM155" s="383"/>
      <c r="RWN155" s="383"/>
      <c r="RWO155" s="383"/>
      <c r="RWP155" s="383"/>
      <c r="RWQ155" s="383"/>
      <c r="RWR155" s="383"/>
      <c r="RWS155" s="383"/>
      <c r="RWT155" s="383"/>
      <c r="RWU155" s="383"/>
      <c r="RWV155" s="383"/>
      <c r="RWW155" s="383"/>
      <c r="RWX155" s="383"/>
      <c r="RWY155" s="383"/>
      <c r="RWZ155" s="383"/>
      <c r="RXA155" s="383"/>
      <c r="RXB155" s="383"/>
      <c r="RXC155" s="383"/>
      <c r="RXD155" s="383"/>
      <c r="RXE155" s="383"/>
      <c r="RXF155" s="383"/>
      <c r="RXG155" s="383"/>
      <c r="RXH155" s="383"/>
      <c r="RXI155" s="383"/>
      <c r="RXJ155" s="383"/>
      <c r="RXK155" s="383"/>
      <c r="RXL155" s="383"/>
      <c r="RXM155" s="383"/>
      <c r="RXN155" s="383"/>
      <c r="RXO155" s="383"/>
      <c r="RXP155" s="383"/>
      <c r="RXQ155" s="383"/>
      <c r="RXR155" s="383"/>
      <c r="RXS155" s="383"/>
      <c r="RXT155" s="383"/>
      <c r="RXU155" s="383"/>
      <c r="RXV155" s="383"/>
      <c r="RXW155" s="383"/>
      <c r="RXX155" s="383"/>
      <c r="RXY155" s="383"/>
      <c r="RXZ155" s="383"/>
      <c r="RYA155" s="383"/>
      <c r="RYB155" s="383"/>
      <c r="RYC155" s="383"/>
      <c r="RYD155" s="383"/>
      <c r="RYE155" s="383"/>
      <c r="RYF155" s="383"/>
      <c r="RYG155" s="383"/>
      <c r="RYH155" s="383"/>
      <c r="RYI155" s="383"/>
      <c r="RYJ155" s="383"/>
      <c r="RYK155" s="383"/>
      <c r="RYL155" s="383"/>
      <c r="RYM155" s="383"/>
      <c r="RYN155" s="383"/>
      <c r="RYO155" s="383"/>
      <c r="RYP155" s="383"/>
      <c r="RYQ155" s="383"/>
      <c r="RYR155" s="383"/>
      <c r="RYS155" s="383"/>
      <c r="RYT155" s="383"/>
      <c r="RYU155" s="383"/>
      <c r="RYV155" s="383"/>
      <c r="RYW155" s="383"/>
      <c r="RYX155" s="383"/>
      <c r="RYY155" s="383"/>
      <c r="RYZ155" s="383"/>
      <c r="RZA155" s="383"/>
      <c r="RZB155" s="383"/>
      <c r="RZC155" s="383"/>
      <c r="RZD155" s="383"/>
      <c r="RZE155" s="383"/>
      <c r="RZF155" s="383"/>
      <c r="RZG155" s="383"/>
      <c r="RZH155" s="383"/>
      <c r="RZI155" s="383"/>
      <c r="RZJ155" s="383"/>
      <c r="RZK155" s="383"/>
      <c r="RZL155" s="383"/>
      <c r="RZM155" s="383"/>
      <c r="RZN155" s="383"/>
      <c r="RZO155" s="383"/>
      <c r="RZP155" s="383"/>
      <c r="RZQ155" s="383"/>
      <c r="RZR155" s="383"/>
      <c r="RZS155" s="383"/>
      <c r="RZT155" s="383"/>
      <c r="RZU155" s="383"/>
      <c r="RZV155" s="383"/>
      <c r="RZW155" s="383"/>
      <c r="RZX155" s="383"/>
      <c r="RZY155" s="383"/>
      <c r="RZZ155" s="383"/>
      <c r="SAA155" s="383"/>
      <c r="SAB155" s="383"/>
      <c r="SAC155" s="383"/>
      <c r="SAD155" s="383"/>
      <c r="SAE155" s="383"/>
      <c r="SAF155" s="383"/>
      <c r="SAG155" s="383"/>
      <c r="SAH155" s="383"/>
      <c r="SAI155" s="383"/>
      <c r="SAJ155" s="383"/>
      <c r="SAK155" s="383"/>
      <c r="SAL155" s="383"/>
      <c r="SAM155" s="383"/>
      <c r="SAN155" s="383"/>
      <c r="SAO155" s="383"/>
      <c r="SAP155" s="383"/>
      <c r="SAQ155" s="383"/>
      <c r="SAR155" s="383"/>
      <c r="SAS155" s="383"/>
      <c r="SAT155" s="383"/>
      <c r="SAU155" s="383"/>
      <c r="SAV155" s="383"/>
      <c r="SAW155" s="383"/>
      <c r="SAX155" s="383"/>
      <c r="SAY155" s="383"/>
      <c r="SAZ155" s="383"/>
      <c r="SBA155" s="383"/>
      <c r="SBB155" s="383"/>
      <c r="SBC155" s="383"/>
      <c r="SBD155" s="383"/>
      <c r="SBE155" s="383"/>
      <c r="SBF155" s="383"/>
      <c r="SBG155" s="383"/>
      <c r="SBH155" s="383"/>
      <c r="SBI155" s="383"/>
      <c r="SBJ155" s="383"/>
      <c r="SBK155" s="383"/>
      <c r="SBL155" s="383"/>
      <c r="SBM155" s="383"/>
      <c r="SBN155" s="383"/>
      <c r="SBO155" s="383"/>
      <c r="SBP155" s="383"/>
      <c r="SBQ155" s="383"/>
      <c r="SBR155" s="383"/>
      <c r="SBS155" s="383"/>
      <c r="SBT155" s="383"/>
      <c r="SBU155" s="383"/>
      <c r="SBV155" s="383"/>
      <c r="SBW155" s="383"/>
      <c r="SBX155" s="383"/>
      <c r="SBY155" s="383"/>
      <c r="SBZ155" s="383"/>
      <c r="SCA155" s="383"/>
      <c r="SCB155" s="383"/>
      <c r="SCC155" s="383"/>
      <c r="SCD155" s="383"/>
      <c r="SCE155" s="383"/>
      <c r="SCF155" s="383"/>
      <c r="SCG155" s="383"/>
      <c r="SCH155" s="383"/>
      <c r="SCI155" s="383"/>
      <c r="SCJ155" s="383"/>
      <c r="SCK155" s="383"/>
      <c r="SCL155" s="383"/>
      <c r="SCM155" s="383"/>
      <c r="SCN155" s="383"/>
      <c r="SCO155" s="383"/>
      <c r="SCP155" s="383"/>
      <c r="SCQ155" s="383"/>
      <c r="SCR155" s="383"/>
      <c r="SCS155" s="383"/>
      <c r="SCT155" s="383"/>
      <c r="SCU155" s="383"/>
      <c r="SCV155" s="383"/>
      <c r="SCW155" s="383"/>
      <c r="SCX155" s="383"/>
      <c r="SCY155" s="383"/>
      <c r="SCZ155" s="383"/>
      <c r="SDA155" s="383"/>
      <c r="SDB155" s="383"/>
      <c r="SDC155" s="383"/>
      <c r="SDD155" s="383"/>
      <c r="SDE155" s="383"/>
      <c r="SDF155" s="383"/>
      <c r="SDG155" s="383"/>
      <c r="SDH155" s="383"/>
      <c r="SDI155" s="383"/>
      <c r="SDJ155" s="383"/>
      <c r="SDK155" s="383"/>
      <c r="SDL155" s="383"/>
      <c r="SDM155" s="383"/>
      <c r="SDN155" s="383"/>
      <c r="SDO155" s="383"/>
      <c r="SDP155" s="383"/>
      <c r="SDQ155" s="383"/>
      <c r="SDR155" s="383"/>
      <c r="SDS155" s="383"/>
      <c r="SDT155" s="383"/>
      <c r="SDU155" s="383"/>
      <c r="SDV155" s="383"/>
      <c r="SDW155" s="383"/>
      <c r="SDX155" s="383"/>
      <c r="SDY155" s="383"/>
      <c r="SDZ155" s="383"/>
      <c r="SEA155" s="383"/>
      <c r="SEB155" s="383"/>
      <c r="SEC155" s="383"/>
      <c r="SED155" s="383"/>
      <c r="SEE155" s="383"/>
      <c r="SEF155" s="383"/>
      <c r="SEG155" s="383"/>
      <c r="SEH155" s="383"/>
      <c r="SEI155" s="383"/>
      <c r="SEJ155" s="383"/>
      <c r="SEK155" s="383"/>
      <c r="SEL155" s="383"/>
      <c r="SEM155" s="383"/>
      <c r="SEN155" s="383"/>
      <c r="SEO155" s="383"/>
      <c r="SEP155" s="383"/>
      <c r="SEQ155" s="383"/>
      <c r="SER155" s="383"/>
      <c r="SES155" s="383"/>
      <c r="SET155" s="383"/>
      <c r="SEU155" s="383"/>
      <c r="SEV155" s="383"/>
      <c r="SEW155" s="383"/>
      <c r="SEX155" s="383"/>
      <c r="SEY155" s="383"/>
      <c r="SEZ155" s="383"/>
      <c r="SFA155" s="383"/>
      <c r="SFB155" s="383"/>
      <c r="SFC155" s="383"/>
      <c r="SFD155" s="383"/>
      <c r="SFE155" s="383"/>
      <c r="SFF155" s="383"/>
      <c r="SFG155" s="383"/>
      <c r="SFH155" s="383"/>
      <c r="SFI155" s="383"/>
      <c r="SFJ155" s="383"/>
      <c r="SFK155" s="383"/>
      <c r="SFL155" s="383"/>
      <c r="SFM155" s="383"/>
      <c r="SFN155" s="383"/>
      <c r="SFO155" s="383"/>
      <c r="SFP155" s="383"/>
      <c r="SFQ155" s="383"/>
      <c r="SFR155" s="383"/>
      <c r="SFS155" s="383"/>
      <c r="SFT155" s="383"/>
      <c r="SFU155" s="383"/>
      <c r="SFV155" s="383"/>
      <c r="SFW155" s="383"/>
      <c r="SFX155" s="383"/>
      <c r="SFY155" s="383"/>
      <c r="SFZ155" s="383"/>
      <c r="SGA155" s="383"/>
      <c r="SGB155" s="383"/>
      <c r="SGC155" s="383"/>
      <c r="SGD155" s="383"/>
      <c r="SGE155" s="383"/>
      <c r="SGF155" s="383"/>
      <c r="SGG155" s="383"/>
      <c r="SGH155" s="383"/>
      <c r="SGI155" s="383"/>
      <c r="SGJ155" s="383"/>
      <c r="SGK155" s="383"/>
      <c r="SGL155" s="383"/>
      <c r="SGM155" s="383"/>
      <c r="SGN155" s="383"/>
      <c r="SGO155" s="383"/>
      <c r="SGP155" s="383"/>
      <c r="SGQ155" s="383"/>
      <c r="SGR155" s="383"/>
      <c r="SGS155" s="383"/>
      <c r="SGT155" s="383"/>
      <c r="SGU155" s="383"/>
      <c r="SGV155" s="383"/>
      <c r="SGW155" s="383"/>
      <c r="SGX155" s="383"/>
      <c r="SGY155" s="383"/>
      <c r="SGZ155" s="383"/>
      <c r="SHA155" s="383"/>
      <c r="SHB155" s="383"/>
      <c r="SHC155" s="383"/>
      <c r="SHD155" s="383"/>
      <c r="SHE155" s="383"/>
      <c r="SHF155" s="383"/>
      <c r="SHG155" s="383"/>
      <c r="SHH155" s="383"/>
      <c r="SHI155" s="383"/>
      <c r="SHJ155" s="383"/>
      <c r="SHK155" s="383"/>
      <c r="SHL155" s="383"/>
      <c r="SHM155" s="383"/>
      <c r="SHN155" s="383"/>
      <c r="SHO155" s="383"/>
      <c r="SHP155" s="383"/>
      <c r="SHQ155" s="383"/>
      <c r="SHR155" s="383"/>
      <c r="SHS155" s="383"/>
      <c r="SHT155" s="383"/>
      <c r="SHU155" s="383"/>
      <c r="SHV155" s="383"/>
      <c r="SHW155" s="383"/>
      <c r="SHX155" s="383"/>
      <c r="SHY155" s="383"/>
      <c r="SHZ155" s="383"/>
      <c r="SIA155" s="383"/>
      <c r="SIB155" s="383"/>
      <c r="SIC155" s="383"/>
      <c r="SID155" s="383"/>
      <c r="SIE155" s="383"/>
      <c r="SIF155" s="383"/>
      <c r="SIG155" s="383"/>
      <c r="SIH155" s="383"/>
      <c r="SII155" s="383"/>
      <c r="SIJ155" s="383"/>
      <c r="SIK155" s="383"/>
      <c r="SIL155" s="383"/>
      <c r="SIM155" s="383"/>
      <c r="SIN155" s="383"/>
      <c r="SIO155" s="383"/>
      <c r="SIP155" s="383"/>
      <c r="SIQ155" s="383"/>
      <c r="SIR155" s="383"/>
      <c r="SIS155" s="383"/>
      <c r="SIT155" s="383"/>
      <c r="SIU155" s="383"/>
      <c r="SIV155" s="383"/>
      <c r="SIW155" s="383"/>
      <c r="SIX155" s="383"/>
      <c r="SIY155" s="383"/>
      <c r="SIZ155" s="383"/>
      <c r="SJA155" s="383"/>
      <c r="SJB155" s="383"/>
      <c r="SJC155" s="383"/>
      <c r="SJD155" s="383"/>
      <c r="SJE155" s="383"/>
      <c r="SJF155" s="383"/>
      <c r="SJG155" s="383"/>
      <c r="SJH155" s="383"/>
      <c r="SJI155" s="383"/>
      <c r="SJJ155" s="383"/>
      <c r="SJK155" s="383"/>
      <c r="SJL155" s="383"/>
      <c r="SJM155" s="383"/>
      <c r="SJN155" s="383"/>
      <c r="SJO155" s="383"/>
      <c r="SJP155" s="383"/>
      <c r="SJQ155" s="383"/>
      <c r="SJR155" s="383"/>
      <c r="SJS155" s="383"/>
      <c r="SJT155" s="383"/>
      <c r="SJU155" s="383"/>
      <c r="SJV155" s="383"/>
      <c r="SJW155" s="383"/>
      <c r="SJX155" s="383"/>
      <c r="SJY155" s="383"/>
      <c r="SJZ155" s="383"/>
      <c r="SKA155" s="383"/>
      <c r="SKB155" s="383"/>
      <c r="SKC155" s="383"/>
      <c r="SKD155" s="383"/>
      <c r="SKE155" s="383"/>
      <c r="SKF155" s="383"/>
      <c r="SKG155" s="383"/>
      <c r="SKH155" s="383"/>
      <c r="SKI155" s="383"/>
      <c r="SKJ155" s="383"/>
      <c r="SKK155" s="383"/>
      <c r="SKL155" s="383"/>
      <c r="SKM155" s="383"/>
      <c r="SKN155" s="383"/>
      <c r="SKO155" s="383"/>
      <c r="SKP155" s="383"/>
      <c r="SKQ155" s="383"/>
      <c r="SKR155" s="383"/>
      <c r="SKS155" s="383"/>
      <c r="SKT155" s="383"/>
      <c r="SKU155" s="383"/>
      <c r="SKV155" s="383"/>
      <c r="SKW155" s="383"/>
      <c r="SKX155" s="383"/>
      <c r="SKY155" s="383"/>
      <c r="SKZ155" s="383"/>
      <c r="SLA155" s="383"/>
      <c r="SLB155" s="383"/>
      <c r="SLC155" s="383"/>
      <c r="SLD155" s="383"/>
      <c r="SLE155" s="383"/>
      <c r="SLF155" s="383"/>
      <c r="SLG155" s="383"/>
      <c r="SLH155" s="383"/>
      <c r="SLI155" s="383"/>
      <c r="SLJ155" s="383"/>
      <c r="SLK155" s="383"/>
      <c r="SLL155" s="383"/>
      <c r="SLM155" s="383"/>
      <c r="SLN155" s="383"/>
      <c r="SLO155" s="383"/>
      <c r="SLP155" s="383"/>
      <c r="SLQ155" s="383"/>
      <c r="SLR155" s="383"/>
      <c r="SLS155" s="383"/>
      <c r="SLT155" s="383"/>
      <c r="SLU155" s="383"/>
      <c r="SLV155" s="383"/>
      <c r="SLW155" s="383"/>
      <c r="SLX155" s="383"/>
      <c r="SLY155" s="383"/>
      <c r="SLZ155" s="383"/>
      <c r="SMA155" s="383"/>
      <c r="SMB155" s="383"/>
      <c r="SMC155" s="383"/>
      <c r="SMD155" s="383"/>
      <c r="SME155" s="383"/>
      <c r="SMF155" s="383"/>
      <c r="SMG155" s="383"/>
      <c r="SMH155" s="383"/>
      <c r="SMI155" s="383"/>
      <c r="SMJ155" s="383"/>
      <c r="SMK155" s="383"/>
      <c r="SML155" s="383"/>
      <c r="SMM155" s="383"/>
      <c r="SMN155" s="383"/>
      <c r="SMO155" s="383"/>
      <c r="SMP155" s="383"/>
      <c r="SMQ155" s="383"/>
      <c r="SMR155" s="383"/>
      <c r="SMS155" s="383"/>
      <c r="SMT155" s="383"/>
      <c r="SMU155" s="383"/>
      <c r="SMV155" s="383"/>
      <c r="SMW155" s="383"/>
      <c r="SMX155" s="383"/>
      <c r="SMY155" s="383"/>
      <c r="SMZ155" s="383"/>
      <c r="SNA155" s="383"/>
      <c r="SNB155" s="383"/>
      <c r="SNC155" s="383"/>
      <c r="SND155" s="383"/>
      <c r="SNE155" s="383"/>
      <c r="SNF155" s="383"/>
      <c r="SNG155" s="383"/>
      <c r="SNH155" s="383"/>
      <c r="SNI155" s="383"/>
      <c r="SNJ155" s="383"/>
      <c r="SNK155" s="383"/>
      <c r="SNL155" s="383"/>
      <c r="SNM155" s="383"/>
      <c r="SNN155" s="383"/>
      <c r="SNO155" s="383"/>
      <c r="SNP155" s="383"/>
      <c r="SNQ155" s="383"/>
      <c r="SNR155" s="383"/>
      <c r="SNS155" s="383"/>
      <c r="SNT155" s="383"/>
      <c r="SNU155" s="383"/>
      <c r="SNV155" s="383"/>
      <c r="SNW155" s="383"/>
      <c r="SNX155" s="383"/>
      <c r="SNY155" s="383"/>
      <c r="SNZ155" s="383"/>
      <c r="SOA155" s="383"/>
      <c r="SOB155" s="383"/>
      <c r="SOC155" s="383"/>
      <c r="SOD155" s="383"/>
      <c r="SOE155" s="383"/>
      <c r="SOF155" s="383"/>
      <c r="SOG155" s="383"/>
      <c r="SOH155" s="383"/>
      <c r="SOI155" s="383"/>
      <c r="SOJ155" s="383"/>
      <c r="SOK155" s="383"/>
      <c r="SOL155" s="383"/>
      <c r="SOM155" s="383"/>
      <c r="SON155" s="383"/>
      <c r="SOO155" s="383"/>
      <c r="SOP155" s="383"/>
      <c r="SOQ155" s="383"/>
      <c r="SOR155" s="383"/>
      <c r="SOS155" s="383"/>
      <c r="SOT155" s="383"/>
      <c r="SOU155" s="383"/>
      <c r="SOV155" s="383"/>
      <c r="SOW155" s="383"/>
      <c r="SOX155" s="383"/>
      <c r="SOY155" s="383"/>
      <c r="SOZ155" s="383"/>
      <c r="SPA155" s="383"/>
      <c r="SPB155" s="383"/>
      <c r="SPC155" s="383"/>
      <c r="SPD155" s="383"/>
      <c r="SPE155" s="383"/>
      <c r="SPF155" s="383"/>
      <c r="SPG155" s="383"/>
      <c r="SPH155" s="383"/>
      <c r="SPI155" s="383"/>
      <c r="SPJ155" s="383"/>
      <c r="SPK155" s="383"/>
      <c r="SPL155" s="383"/>
      <c r="SPM155" s="383"/>
      <c r="SPN155" s="383"/>
      <c r="SPO155" s="383"/>
      <c r="SPP155" s="383"/>
      <c r="SPQ155" s="383"/>
      <c r="SPR155" s="383"/>
      <c r="SPS155" s="383"/>
      <c r="SPT155" s="383"/>
      <c r="SPU155" s="383"/>
      <c r="SPV155" s="383"/>
      <c r="SPW155" s="383"/>
      <c r="SPX155" s="383"/>
      <c r="SPY155" s="383"/>
      <c r="SPZ155" s="383"/>
      <c r="SQA155" s="383"/>
      <c r="SQB155" s="383"/>
      <c r="SQC155" s="383"/>
      <c r="SQD155" s="383"/>
      <c r="SQE155" s="383"/>
      <c r="SQF155" s="383"/>
      <c r="SQG155" s="383"/>
      <c r="SQH155" s="383"/>
      <c r="SQI155" s="383"/>
      <c r="SQJ155" s="383"/>
      <c r="SQK155" s="383"/>
      <c r="SQL155" s="383"/>
      <c r="SQM155" s="383"/>
      <c r="SQN155" s="383"/>
      <c r="SQO155" s="383"/>
      <c r="SQP155" s="383"/>
      <c r="SQQ155" s="383"/>
      <c r="SQR155" s="383"/>
      <c r="SQS155" s="383"/>
      <c r="SQT155" s="383"/>
      <c r="SQU155" s="383"/>
      <c r="SQV155" s="383"/>
      <c r="SQW155" s="383"/>
      <c r="SQX155" s="383"/>
      <c r="SQY155" s="383"/>
      <c r="SQZ155" s="383"/>
      <c r="SRA155" s="383"/>
      <c r="SRB155" s="383"/>
      <c r="SRC155" s="383"/>
      <c r="SRD155" s="383"/>
      <c r="SRE155" s="383"/>
      <c r="SRF155" s="383"/>
      <c r="SRG155" s="383"/>
      <c r="SRH155" s="383"/>
      <c r="SRI155" s="383"/>
      <c r="SRJ155" s="383"/>
      <c r="SRK155" s="383"/>
      <c r="SRL155" s="383"/>
      <c r="SRM155" s="383"/>
      <c r="SRN155" s="383"/>
      <c r="SRO155" s="383"/>
      <c r="SRP155" s="383"/>
      <c r="SRQ155" s="383"/>
      <c r="SRR155" s="383"/>
      <c r="SRS155" s="383"/>
      <c r="SRT155" s="383"/>
      <c r="SRU155" s="383"/>
      <c r="SRV155" s="383"/>
      <c r="SRW155" s="383"/>
      <c r="SRX155" s="383"/>
      <c r="SRY155" s="383"/>
      <c r="SRZ155" s="383"/>
      <c r="SSA155" s="383"/>
      <c r="SSB155" s="383"/>
      <c r="SSC155" s="383"/>
      <c r="SSD155" s="383"/>
      <c r="SSE155" s="383"/>
      <c r="SSF155" s="383"/>
      <c r="SSG155" s="383"/>
      <c r="SSH155" s="383"/>
      <c r="SSI155" s="383"/>
      <c r="SSJ155" s="383"/>
      <c r="SSK155" s="383"/>
      <c r="SSL155" s="383"/>
      <c r="SSM155" s="383"/>
      <c r="SSN155" s="383"/>
      <c r="SSO155" s="383"/>
      <c r="SSP155" s="383"/>
      <c r="SSQ155" s="383"/>
      <c r="SSR155" s="383"/>
      <c r="SSS155" s="383"/>
      <c r="SST155" s="383"/>
      <c r="SSU155" s="383"/>
      <c r="SSV155" s="383"/>
      <c r="SSW155" s="383"/>
      <c r="SSX155" s="383"/>
      <c r="SSY155" s="383"/>
      <c r="SSZ155" s="383"/>
      <c r="STA155" s="383"/>
      <c r="STB155" s="383"/>
      <c r="STC155" s="383"/>
      <c r="STD155" s="383"/>
      <c r="STE155" s="383"/>
      <c r="STF155" s="383"/>
      <c r="STG155" s="383"/>
      <c r="STH155" s="383"/>
      <c r="STI155" s="383"/>
      <c r="STJ155" s="383"/>
      <c r="STK155" s="383"/>
      <c r="STL155" s="383"/>
      <c r="STM155" s="383"/>
      <c r="STN155" s="383"/>
      <c r="STO155" s="383"/>
      <c r="STP155" s="383"/>
      <c r="STQ155" s="383"/>
      <c r="STR155" s="383"/>
      <c r="STS155" s="383"/>
      <c r="STT155" s="383"/>
      <c r="STU155" s="383"/>
      <c r="STV155" s="383"/>
      <c r="STW155" s="383"/>
      <c r="STX155" s="383"/>
      <c r="STY155" s="383"/>
      <c r="STZ155" s="383"/>
      <c r="SUA155" s="383"/>
      <c r="SUB155" s="383"/>
      <c r="SUC155" s="383"/>
      <c r="SUD155" s="383"/>
      <c r="SUE155" s="383"/>
      <c r="SUF155" s="383"/>
      <c r="SUG155" s="383"/>
      <c r="SUH155" s="383"/>
      <c r="SUI155" s="383"/>
      <c r="SUJ155" s="383"/>
      <c r="SUK155" s="383"/>
      <c r="SUL155" s="383"/>
      <c r="SUM155" s="383"/>
      <c r="SUN155" s="383"/>
      <c r="SUO155" s="383"/>
      <c r="SUP155" s="383"/>
      <c r="SUQ155" s="383"/>
      <c r="SUR155" s="383"/>
      <c r="SUS155" s="383"/>
      <c r="SUT155" s="383"/>
      <c r="SUU155" s="383"/>
      <c r="SUV155" s="383"/>
      <c r="SUW155" s="383"/>
      <c r="SUX155" s="383"/>
      <c r="SUY155" s="383"/>
      <c r="SUZ155" s="383"/>
      <c r="SVA155" s="383"/>
      <c r="SVB155" s="383"/>
      <c r="SVC155" s="383"/>
      <c r="SVD155" s="383"/>
      <c r="SVE155" s="383"/>
      <c r="SVF155" s="383"/>
      <c r="SVG155" s="383"/>
      <c r="SVH155" s="383"/>
      <c r="SVI155" s="383"/>
      <c r="SVJ155" s="383"/>
      <c r="SVK155" s="383"/>
      <c r="SVL155" s="383"/>
      <c r="SVM155" s="383"/>
      <c r="SVN155" s="383"/>
      <c r="SVO155" s="383"/>
      <c r="SVP155" s="383"/>
      <c r="SVQ155" s="383"/>
      <c r="SVR155" s="383"/>
      <c r="SVS155" s="383"/>
      <c r="SVT155" s="383"/>
      <c r="SVU155" s="383"/>
      <c r="SVV155" s="383"/>
      <c r="SVW155" s="383"/>
      <c r="SVX155" s="383"/>
      <c r="SVY155" s="383"/>
      <c r="SVZ155" s="383"/>
      <c r="SWA155" s="383"/>
      <c r="SWB155" s="383"/>
      <c r="SWC155" s="383"/>
      <c r="SWD155" s="383"/>
      <c r="SWE155" s="383"/>
      <c r="SWF155" s="383"/>
      <c r="SWG155" s="383"/>
      <c r="SWH155" s="383"/>
      <c r="SWI155" s="383"/>
      <c r="SWJ155" s="383"/>
      <c r="SWK155" s="383"/>
      <c r="SWL155" s="383"/>
      <c r="SWM155" s="383"/>
      <c r="SWN155" s="383"/>
      <c r="SWO155" s="383"/>
      <c r="SWP155" s="383"/>
      <c r="SWQ155" s="383"/>
      <c r="SWR155" s="383"/>
      <c r="SWS155" s="383"/>
      <c r="SWT155" s="383"/>
      <c r="SWU155" s="383"/>
      <c r="SWV155" s="383"/>
      <c r="SWW155" s="383"/>
      <c r="SWX155" s="383"/>
      <c r="SWY155" s="383"/>
      <c r="SWZ155" s="383"/>
      <c r="SXA155" s="383"/>
      <c r="SXB155" s="383"/>
      <c r="SXC155" s="383"/>
      <c r="SXD155" s="383"/>
      <c r="SXE155" s="383"/>
      <c r="SXF155" s="383"/>
      <c r="SXG155" s="383"/>
      <c r="SXH155" s="383"/>
      <c r="SXI155" s="383"/>
      <c r="SXJ155" s="383"/>
      <c r="SXK155" s="383"/>
      <c r="SXL155" s="383"/>
      <c r="SXM155" s="383"/>
      <c r="SXN155" s="383"/>
      <c r="SXO155" s="383"/>
      <c r="SXP155" s="383"/>
      <c r="SXQ155" s="383"/>
      <c r="SXR155" s="383"/>
      <c r="SXS155" s="383"/>
      <c r="SXT155" s="383"/>
      <c r="SXU155" s="383"/>
      <c r="SXV155" s="383"/>
      <c r="SXW155" s="383"/>
      <c r="SXX155" s="383"/>
      <c r="SXY155" s="383"/>
      <c r="SXZ155" s="383"/>
      <c r="SYA155" s="383"/>
      <c r="SYB155" s="383"/>
      <c r="SYC155" s="383"/>
      <c r="SYD155" s="383"/>
      <c r="SYE155" s="383"/>
      <c r="SYF155" s="383"/>
      <c r="SYG155" s="383"/>
      <c r="SYH155" s="383"/>
      <c r="SYI155" s="383"/>
      <c r="SYJ155" s="383"/>
      <c r="SYK155" s="383"/>
      <c r="SYL155" s="383"/>
      <c r="SYM155" s="383"/>
      <c r="SYN155" s="383"/>
      <c r="SYO155" s="383"/>
      <c r="SYP155" s="383"/>
      <c r="SYQ155" s="383"/>
      <c r="SYR155" s="383"/>
      <c r="SYS155" s="383"/>
      <c r="SYT155" s="383"/>
      <c r="SYU155" s="383"/>
      <c r="SYV155" s="383"/>
      <c r="SYW155" s="383"/>
      <c r="SYX155" s="383"/>
      <c r="SYY155" s="383"/>
      <c r="SYZ155" s="383"/>
      <c r="SZA155" s="383"/>
      <c r="SZB155" s="383"/>
      <c r="SZC155" s="383"/>
      <c r="SZD155" s="383"/>
      <c r="SZE155" s="383"/>
      <c r="SZF155" s="383"/>
      <c r="SZG155" s="383"/>
      <c r="SZH155" s="383"/>
      <c r="SZI155" s="383"/>
      <c r="SZJ155" s="383"/>
      <c r="SZK155" s="383"/>
      <c r="SZL155" s="383"/>
      <c r="SZM155" s="383"/>
      <c r="SZN155" s="383"/>
      <c r="SZO155" s="383"/>
      <c r="SZP155" s="383"/>
      <c r="SZQ155" s="383"/>
      <c r="SZR155" s="383"/>
      <c r="SZS155" s="383"/>
      <c r="SZT155" s="383"/>
      <c r="SZU155" s="383"/>
      <c r="SZV155" s="383"/>
      <c r="SZW155" s="383"/>
      <c r="SZX155" s="383"/>
      <c r="SZY155" s="383"/>
      <c r="SZZ155" s="383"/>
      <c r="TAA155" s="383"/>
      <c r="TAB155" s="383"/>
      <c r="TAC155" s="383"/>
      <c r="TAD155" s="383"/>
      <c r="TAE155" s="383"/>
      <c r="TAF155" s="383"/>
      <c r="TAG155" s="383"/>
      <c r="TAH155" s="383"/>
      <c r="TAI155" s="383"/>
      <c r="TAJ155" s="383"/>
      <c r="TAK155" s="383"/>
      <c r="TAL155" s="383"/>
      <c r="TAM155" s="383"/>
      <c r="TAN155" s="383"/>
      <c r="TAO155" s="383"/>
      <c r="TAP155" s="383"/>
      <c r="TAQ155" s="383"/>
      <c r="TAR155" s="383"/>
      <c r="TAS155" s="383"/>
      <c r="TAT155" s="383"/>
      <c r="TAU155" s="383"/>
      <c r="TAV155" s="383"/>
      <c r="TAW155" s="383"/>
      <c r="TAX155" s="383"/>
      <c r="TAY155" s="383"/>
      <c r="TAZ155" s="383"/>
      <c r="TBA155" s="383"/>
      <c r="TBB155" s="383"/>
      <c r="TBC155" s="383"/>
      <c r="TBD155" s="383"/>
      <c r="TBE155" s="383"/>
      <c r="TBF155" s="383"/>
      <c r="TBG155" s="383"/>
      <c r="TBH155" s="383"/>
      <c r="TBI155" s="383"/>
      <c r="TBJ155" s="383"/>
      <c r="TBK155" s="383"/>
      <c r="TBL155" s="383"/>
      <c r="TBM155" s="383"/>
      <c r="TBN155" s="383"/>
      <c r="TBO155" s="383"/>
      <c r="TBP155" s="383"/>
      <c r="TBQ155" s="383"/>
      <c r="TBR155" s="383"/>
      <c r="TBS155" s="383"/>
      <c r="TBT155" s="383"/>
      <c r="TBU155" s="383"/>
      <c r="TBV155" s="383"/>
      <c r="TBW155" s="383"/>
      <c r="TBX155" s="383"/>
      <c r="TBY155" s="383"/>
      <c r="TBZ155" s="383"/>
      <c r="TCA155" s="383"/>
      <c r="TCB155" s="383"/>
      <c r="TCC155" s="383"/>
      <c r="TCD155" s="383"/>
      <c r="TCE155" s="383"/>
      <c r="TCF155" s="383"/>
      <c r="TCG155" s="383"/>
      <c r="TCH155" s="383"/>
      <c r="TCI155" s="383"/>
      <c r="TCJ155" s="383"/>
      <c r="TCK155" s="383"/>
      <c r="TCL155" s="383"/>
      <c r="TCM155" s="383"/>
      <c r="TCN155" s="383"/>
      <c r="TCO155" s="383"/>
      <c r="TCP155" s="383"/>
      <c r="TCQ155" s="383"/>
      <c r="TCR155" s="383"/>
      <c r="TCS155" s="383"/>
      <c r="TCT155" s="383"/>
      <c r="TCU155" s="383"/>
      <c r="TCV155" s="383"/>
      <c r="TCW155" s="383"/>
      <c r="TCX155" s="383"/>
      <c r="TCY155" s="383"/>
      <c r="TCZ155" s="383"/>
      <c r="TDA155" s="383"/>
      <c r="TDB155" s="383"/>
      <c r="TDC155" s="383"/>
      <c r="TDD155" s="383"/>
      <c r="TDE155" s="383"/>
      <c r="TDF155" s="383"/>
      <c r="TDG155" s="383"/>
      <c r="TDH155" s="383"/>
      <c r="TDI155" s="383"/>
      <c r="TDJ155" s="383"/>
      <c r="TDK155" s="383"/>
      <c r="TDL155" s="383"/>
      <c r="TDM155" s="383"/>
      <c r="TDN155" s="383"/>
      <c r="TDO155" s="383"/>
      <c r="TDP155" s="383"/>
      <c r="TDQ155" s="383"/>
      <c r="TDR155" s="383"/>
      <c r="TDS155" s="383"/>
      <c r="TDT155" s="383"/>
      <c r="TDU155" s="383"/>
      <c r="TDV155" s="383"/>
      <c r="TDW155" s="383"/>
      <c r="TDX155" s="383"/>
      <c r="TDY155" s="383"/>
      <c r="TDZ155" s="383"/>
      <c r="TEA155" s="383"/>
      <c r="TEB155" s="383"/>
      <c r="TEC155" s="383"/>
      <c r="TED155" s="383"/>
      <c r="TEE155" s="383"/>
      <c r="TEF155" s="383"/>
      <c r="TEG155" s="383"/>
      <c r="TEH155" s="383"/>
      <c r="TEI155" s="383"/>
      <c r="TEJ155" s="383"/>
      <c r="TEK155" s="383"/>
      <c r="TEL155" s="383"/>
      <c r="TEM155" s="383"/>
      <c r="TEN155" s="383"/>
      <c r="TEO155" s="383"/>
      <c r="TEP155" s="383"/>
      <c r="TEQ155" s="383"/>
      <c r="TER155" s="383"/>
      <c r="TES155" s="383"/>
      <c r="TET155" s="383"/>
      <c r="TEU155" s="383"/>
      <c r="TEV155" s="383"/>
      <c r="TEW155" s="383"/>
      <c r="TEX155" s="383"/>
      <c r="TEY155" s="383"/>
      <c r="TEZ155" s="383"/>
      <c r="TFA155" s="383"/>
      <c r="TFB155" s="383"/>
      <c r="TFC155" s="383"/>
      <c r="TFD155" s="383"/>
      <c r="TFE155" s="383"/>
      <c r="TFF155" s="383"/>
      <c r="TFG155" s="383"/>
      <c r="TFH155" s="383"/>
      <c r="TFI155" s="383"/>
      <c r="TFJ155" s="383"/>
      <c r="TFK155" s="383"/>
      <c r="TFL155" s="383"/>
      <c r="TFM155" s="383"/>
      <c r="TFN155" s="383"/>
      <c r="TFO155" s="383"/>
      <c r="TFP155" s="383"/>
      <c r="TFQ155" s="383"/>
      <c r="TFR155" s="383"/>
      <c r="TFS155" s="383"/>
      <c r="TFT155" s="383"/>
      <c r="TFU155" s="383"/>
      <c r="TFV155" s="383"/>
      <c r="TFW155" s="383"/>
      <c r="TFX155" s="383"/>
      <c r="TFY155" s="383"/>
      <c r="TFZ155" s="383"/>
      <c r="TGA155" s="383"/>
      <c r="TGB155" s="383"/>
      <c r="TGC155" s="383"/>
      <c r="TGD155" s="383"/>
      <c r="TGE155" s="383"/>
      <c r="TGF155" s="383"/>
      <c r="TGG155" s="383"/>
      <c r="TGH155" s="383"/>
      <c r="TGI155" s="383"/>
      <c r="TGJ155" s="383"/>
      <c r="TGK155" s="383"/>
      <c r="TGL155" s="383"/>
      <c r="TGM155" s="383"/>
      <c r="TGN155" s="383"/>
      <c r="TGO155" s="383"/>
      <c r="TGP155" s="383"/>
      <c r="TGQ155" s="383"/>
      <c r="TGR155" s="383"/>
      <c r="TGS155" s="383"/>
      <c r="TGT155" s="383"/>
      <c r="TGU155" s="383"/>
      <c r="TGV155" s="383"/>
      <c r="TGW155" s="383"/>
      <c r="TGX155" s="383"/>
      <c r="TGY155" s="383"/>
      <c r="TGZ155" s="383"/>
      <c r="THA155" s="383"/>
      <c r="THB155" s="383"/>
      <c r="THC155" s="383"/>
      <c r="THD155" s="383"/>
      <c r="THE155" s="383"/>
      <c r="THF155" s="383"/>
      <c r="THG155" s="383"/>
      <c r="THH155" s="383"/>
      <c r="THI155" s="383"/>
      <c r="THJ155" s="383"/>
      <c r="THK155" s="383"/>
      <c r="THL155" s="383"/>
      <c r="THM155" s="383"/>
      <c r="THN155" s="383"/>
      <c r="THO155" s="383"/>
      <c r="THP155" s="383"/>
      <c r="THQ155" s="383"/>
      <c r="THR155" s="383"/>
      <c r="THS155" s="383"/>
      <c r="THT155" s="383"/>
      <c r="THU155" s="383"/>
      <c r="THV155" s="383"/>
      <c r="THW155" s="383"/>
      <c r="THX155" s="383"/>
      <c r="THY155" s="383"/>
      <c r="THZ155" s="383"/>
      <c r="TIA155" s="383"/>
      <c r="TIB155" s="383"/>
      <c r="TIC155" s="383"/>
      <c r="TID155" s="383"/>
      <c r="TIE155" s="383"/>
      <c r="TIF155" s="383"/>
      <c r="TIG155" s="383"/>
      <c r="TIH155" s="383"/>
      <c r="TII155" s="383"/>
      <c r="TIJ155" s="383"/>
      <c r="TIK155" s="383"/>
      <c r="TIL155" s="383"/>
      <c r="TIM155" s="383"/>
      <c r="TIN155" s="383"/>
      <c r="TIO155" s="383"/>
      <c r="TIP155" s="383"/>
      <c r="TIQ155" s="383"/>
      <c r="TIR155" s="383"/>
      <c r="TIS155" s="383"/>
      <c r="TIT155" s="383"/>
      <c r="TIU155" s="383"/>
      <c r="TIV155" s="383"/>
      <c r="TIW155" s="383"/>
      <c r="TIX155" s="383"/>
      <c r="TIY155" s="383"/>
      <c r="TIZ155" s="383"/>
      <c r="TJA155" s="383"/>
      <c r="TJB155" s="383"/>
      <c r="TJC155" s="383"/>
      <c r="TJD155" s="383"/>
      <c r="TJE155" s="383"/>
      <c r="TJF155" s="383"/>
      <c r="TJG155" s="383"/>
      <c r="TJH155" s="383"/>
      <c r="TJI155" s="383"/>
      <c r="TJJ155" s="383"/>
      <c r="TJK155" s="383"/>
      <c r="TJL155" s="383"/>
      <c r="TJM155" s="383"/>
      <c r="TJN155" s="383"/>
      <c r="TJO155" s="383"/>
      <c r="TJP155" s="383"/>
      <c r="TJQ155" s="383"/>
      <c r="TJR155" s="383"/>
      <c r="TJS155" s="383"/>
      <c r="TJT155" s="383"/>
      <c r="TJU155" s="383"/>
      <c r="TJV155" s="383"/>
      <c r="TJW155" s="383"/>
      <c r="TJX155" s="383"/>
      <c r="TJY155" s="383"/>
      <c r="TJZ155" s="383"/>
      <c r="TKA155" s="383"/>
      <c r="TKB155" s="383"/>
      <c r="TKC155" s="383"/>
      <c r="TKD155" s="383"/>
      <c r="TKE155" s="383"/>
      <c r="TKF155" s="383"/>
      <c r="TKG155" s="383"/>
      <c r="TKH155" s="383"/>
      <c r="TKI155" s="383"/>
      <c r="TKJ155" s="383"/>
      <c r="TKK155" s="383"/>
      <c r="TKL155" s="383"/>
      <c r="TKM155" s="383"/>
      <c r="TKN155" s="383"/>
      <c r="TKO155" s="383"/>
      <c r="TKP155" s="383"/>
      <c r="TKQ155" s="383"/>
      <c r="TKR155" s="383"/>
      <c r="TKS155" s="383"/>
      <c r="TKT155" s="383"/>
      <c r="TKU155" s="383"/>
      <c r="TKV155" s="383"/>
      <c r="TKW155" s="383"/>
      <c r="TKX155" s="383"/>
      <c r="TKY155" s="383"/>
      <c r="TKZ155" s="383"/>
      <c r="TLA155" s="383"/>
      <c r="TLB155" s="383"/>
      <c r="TLC155" s="383"/>
      <c r="TLD155" s="383"/>
      <c r="TLE155" s="383"/>
      <c r="TLF155" s="383"/>
      <c r="TLG155" s="383"/>
      <c r="TLH155" s="383"/>
      <c r="TLI155" s="383"/>
      <c r="TLJ155" s="383"/>
      <c r="TLK155" s="383"/>
      <c r="TLL155" s="383"/>
      <c r="TLM155" s="383"/>
      <c r="TLN155" s="383"/>
      <c r="TLO155" s="383"/>
      <c r="TLP155" s="383"/>
      <c r="TLQ155" s="383"/>
      <c r="TLR155" s="383"/>
      <c r="TLS155" s="383"/>
      <c r="TLT155" s="383"/>
      <c r="TLU155" s="383"/>
      <c r="TLV155" s="383"/>
      <c r="TLW155" s="383"/>
      <c r="TLX155" s="383"/>
      <c r="TLY155" s="383"/>
      <c r="TLZ155" s="383"/>
      <c r="TMA155" s="383"/>
      <c r="TMB155" s="383"/>
      <c r="TMC155" s="383"/>
      <c r="TMD155" s="383"/>
      <c r="TME155" s="383"/>
      <c r="TMF155" s="383"/>
      <c r="TMG155" s="383"/>
      <c r="TMH155" s="383"/>
      <c r="TMI155" s="383"/>
      <c r="TMJ155" s="383"/>
      <c r="TMK155" s="383"/>
      <c r="TML155" s="383"/>
      <c r="TMM155" s="383"/>
      <c r="TMN155" s="383"/>
      <c r="TMO155" s="383"/>
      <c r="TMP155" s="383"/>
      <c r="TMQ155" s="383"/>
      <c r="TMR155" s="383"/>
      <c r="TMS155" s="383"/>
      <c r="TMT155" s="383"/>
      <c r="TMU155" s="383"/>
      <c r="TMV155" s="383"/>
      <c r="TMW155" s="383"/>
      <c r="TMX155" s="383"/>
      <c r="TMY155" s="383"/>
      <c r="TMZ155" s="383"/>
      <c r="TNA155" s="383"/>
      <c r="TNB155" s="383"/>
      <c r="TNC155" s="383"/>
      <c r="TND155" s="383"/>
      <c r="TNE155" s="383"/>
      <c r="TNF155" s="383"/>
      <c r="TNG155" s="383"/>
      <c r="TNH155" s="383"/>
      <c r="TNI155" s="383"/>
      <c r="TNJ155" s="383"/>
      <c r="TNK155" s="383"/>
      <c r="TNL155" s="383"/>
      <c r="TNM155" s="383"/>
      <c r="TNN155" s="383"/>
      <c r="TNO155" s="383"/>
      <c r="TNP155" s="383"/>
      <c r="TNQ155" s="383"/>
      <c r="TNR155" s="383"/>
      <c r="TNS155" s="383"/>
      <c r="TNT155" s="383"/>
      <c r="TNU155" s="383"/>
      <c r="TNV155" s="383"/>
      <c r="TNW155" s="383"/>
      <c r="TNX155" s="383"/>
      <c r="TNY155" s="383"/>
      <c r="TNZ155" s="383"/>
      <c r="TOA155" s="383"/>
      <c r="TOB155" s="383"/>
      <c r="TOC155" s="383"/>
      <c r="TOD155" s="383"/>
      <c r="TOE155" s="383"/>
      <c r="TOF155" s="383"/>
      <c r="TOG155" s="383"/>
      <c r="TOH155" s="383"/>
      <c r="TOI155" s="383"/>
      <c r="TOJ155" s="383"/>
      <c r="TOK155" s="383"/>
      <c r="TOL155" s="383"/>
      <c r="TOM155" s="383"/>
      <c r="TON155" s="383"/>
      <c r="TOO155" s="383"/>
      <c r="TOP155" s="383"/>
      <c r="TOQ155" s="383"/>
      <c r="TOR155" s="383"/>
      <c r="TOS155" s="383"/>
      <c r="TOT155" s="383"/>
      <c r="TOU155" s="383"/>
      <c r="TOV155" s="383"/>
      <c r="TOW155" s="383"/>
      <c r="TOX155" s="383"/>
      <c r="TOY155" s="383"/>
      <c r="TOZ155" s="383"/>
      <c r="TPA155" s="383"/>
      <c r="TPB155" s="383"/>
      <c r="TPC155" s="383"/>
      <c r="TPD155" s="383"/>
      <c r="TPE155" s="383"/>
      <c r="TPF155" s="383"/>
      <c r="TPG155" s="383"/>
      <c r="TPH155" s="383"/>
      <c r="TPI155" s="383"/>
      <c r="TPJ155" s="383"/>
      <c r="TPK155" s="383"/>
      <c r="TPL155" s="383"/>
      <c r="TPM155" s="383"/>
      <c r="TPN155" s="383"/>
      <c r="TPO155" s="383"/>
      <c r="TPP155" s="383"/>
      <c r="TPQ155" s="383"/>
      <c r="TPR155" s="383"/>
      <c r="TPS155" s="383"/>
      <c r="TPT155" s="383"/>
      <c r="TPU155" s="383"/>
      <c r="TPV155" s="383"/>
      <c r="TPW155" s="383"/>
      <c r="TPX155" s="383"/>
      <c r="TPY155" s="383"/>
      <c r="TPZ155" s="383"/>
      <c r="TQA155" s="383"/>
      <c r="TQB155" s="383"/>
      <c r="TQC155" s="383"/>
      <c r="TQD155" s="383"/>
      <c r="TQE155" s="383"/>
      <c r="TQF155" s="383"/>
      <c r="TQG155" s="383"/>
      <c r="TQH155" s="383"/>
      <c r="TQI155" s="383"/>
      <c r="TQJ155" s="383"/>
      <c r="TQK155" s="383"/>
      <c r="TQL155" s="383"/>
      <c r="TQM155" s="383"/>
      <c r="TQN155" s="383"/>
      <c r="TQO155" s="383"/>
      <c r="TQP155" s="383"/>
      <c r="TQQ155" s="383"/>
      <c r="TQR155" s="383"/>
      <c r="TQS155" s="383"/>
      <c r="TQT155" s="383"/>
      <c r="TQU155" s="383"/>
      <c r="TQV155" s="383"/>
      <c r="TQW155" s="383"/>
      <c r="TQX155" s="383"/>
      <c r="TQY155" s="383"/>
      <c r="TQZ155" s="383"/>
      <c r="TRA155" s="383"/>
      <c r="TRB155" s="383"/>
      <c r="TRC155" s="383"/>
      <c r="TRD155" s="383"/>
      <c r="TRE155" s="383"/>
      <c r="TRF155" s="383"/>
      <c r="TRG155" s="383"/>
      <c r="TRH155" s="383"/>
      <c r="TRI155" s="383"/>
      <c r="TRJ155" s="383"/>
      <c r="TRK155" s="383"/>
      <c r="TRL155" s="383"/>
      <c r="TRM155" s="383"/>
      <c r="TRN155" s="383"/>
      <c r="TRO155" s="383"/>
      <c r="TRP155" s="383"/>
      <c r="TRQ155" s="383"/>
      <c r="TRR155" s="383"/>
      <c r="TRS155" s="383"/>
      <c r="TRT155" s="383"/>
      <c r="TRU155" s="383"/>
      <c r="TRV155" s="383"/>
      <c r="TRW155" s="383"/>
      <c r="TRX155" s="383"/>
      <c r="TRY155" s="383"/>
      <c r="TRZ155" s="383"/>
      <c r="TSA155" s="383"/>
      <c r="TSB155" s="383"/>
      <c r="TSC155" s="383"/>
      <c r="TSD155" s="383"/>
      <c r="TSE155" s="383"/>
      <c r="TSF155" s="383"/>
      <c r="TSG155" s="383"/>
      <c r="TSH155" s="383"/>
      <c r="TSI155" s="383"/>
      <c r="TSJ155" s="383"/>
      <c r="TSK155" s="383"/>
      <c r="TSL155" s="383"/>
      <c r="TSM155" s="383"/>
      <c r="TSN155" s="383"/>
      <c r="TSO155" s="383"/>
      <c r="TSP155" s="383"/>
      <c r="TSQ155" s="383"/>
      <c r="TSR155" s="383"/>
      <c r="TSS155" s="383"/>
      <c r="TST155" s="383"/>
      <c r="TSU155" s="383"/>
      <c r="TSV155" s="383"/>
      <c r="TSW155" s="383"/>
      <c r="TSX155" s="383"/>
      <c r="TSY155" s="383"/>
      <c r="TSZ155" s="383"/>
      <c r="TTA155" s="383"/>
      <c r="TTB155" s="383"/>
      <c r="TTC155" s="383"/>
      <c r="TTD155" s="383"/>
      <c r="TTE155" s="383"/>
      <c r="TTF155" s="383"/>
      <c r="TTG155" s="383"/>
      <c r="TTH155" s="383"/>
      <c r="TTI155" s="383"/>
      <c r="TTJ155" s="383"/>
      <c r="TTK155" s="383"/>
      <c r="TTL155" s="383"/>
      <c r="TTM155" s="383"/>
      <c r="TTN155" s="383"/>
      <c r="TTO155" s="383"/>
      <c r="TTP155" s="383"/>
      <c r="TTQ155" s="383"/>
      <c r="TTR155" s="383"/>
      <c r="TTS155" s="383"/>
      <c r="TTT155" s="383"/>
      <c r="TTU155" s="383"/>
      <c r="TTV155" s="383"/>
      <c r="TTW155" s="383"/>
      <c r="TTX155" s="383"/>
      <c r="TTY155" s="383"/>
      <c r="TTZ155" s="383"/>
      <c r="TUA155" s="383"/>
      <c r="TUB155" s="383"/>
      <c r="TUC155" s="383"/>
      <c r="TUD155" s="383"/>
      <c r="TUE155" s="383"/>
      <c r="TUF155" s="383"/>
      <c r="TUG155" s="383"/>
      <c r="TUH155" s="383"/>
      <c r="TUI155" s="383"/>
      <c r="TUJ155" s="383"/>
      <c r="TUK155" s="383"/>
      <c r="TUL155" s="383"/>
      <c r="TUM155" s="383"/>
      <c r="TUN155" s="383"/>
      <c r="TUO155" s="383"/>
      <c r="TUP155" s="383"/>
      <c r="TUQ155" s="383"/>
      <c r="TUR155" s="383"/>
      <c r="TUS155" s="383"/>
      <c r="TUT155" s="383"/>
      <c r="TUU155" s="383"/>
      <c r="TUV155" s="383"/>
      <c r="TUW155" s="383"/>
      <c r="TUX155" s="383"/>
      <c r="TUY155" s="383"/>
      <c r="TUZ155" s="383"/>
      <c r="TVA155" s="383"/>
      <c r="TVB155" s="383"/>
      <c r="TVC155" s="383"/>
      <c r="TVD155" s="383"/>
      <c r="TVE155" s="383"/>
      <c r="TVF155" s="383"/>
      <c r="TVG155" s="383"/>
      <c r="TVH155" s="383"/>
      <c r="TVI155" s="383"/>
      <c r="TVJ155" s="383"/>
      <c r="TVK155" s="383"/>
      <c r="TVL155" s="383"/>
      <c r="TVM155" s="383"/>
      <c r="TVN155" s="383"/>
      <c r="TVO155" s="383"/>
      <c r="TVP155" s="383"/>
      <c r="TVQ155" s="383"/>
      <c r="TVR155" s="383"/>
      <c r="TVS155" s="383"/>
      <c r="TVT155" s="383"/>
      <c r="TVU155" s="383"/>
      <c r="TVV155" s="383"/>
      <c r="TVW155" s="383"/>
      <c r="TVX155" s="383"/>
      <c r="TVY155" s="383"/>
      <c r="TVZ155" s="383"/>
      <c r="TWA155" s="383"/>
      <c r="TWB155" s="383"/>
      <c r="TWC155" s="383"/>
      <c r="TWD155" s="383"/>
      <c r="TWE155" s="383"/>
      <c r="TWF155" s="383"/>
      <c r="TWG155" s="383"/>
      <c r="TWH155" s="383"/>
      <c r="TWI155" s="383"/>
      <c r="TWJ155" s="383"/>
      <c r="TWK155" s="383"/>
      <c r="TWL155" s="383"/>
      <c r="TWM155" s="383"/>
      <c r="TWN155" s="383"/>
      <c r="TWO155" s="383"/>
      <c r="TWP155" s="383"/>
      <c r="TWQ155" s="383"/>
      <c r="TWR155" s="383"/>
      <c r="TWS155" s="383"/>
      <c r="TWT155" s="383"/>
      <c r="TWU155" s="383"/>
      <c r="TWV155" s="383"/>
      <c r="TWW155" s="383"/>
      <c r="TWX155" s="383"/>
      <c r="TWY155" s="383"/>
      <c r="TWZ155" s="383"/>
      <c r="TXA155" s="383"/>
      <c r="TXB155" s="383"/>
      <c r="TXC155" s="383"/>
      <c r="TXD155" s="383"/>
      <c r="TXE155" s="383"/>
      <c r="TXF155" s="383"/>
      <c r="TXG155" s="383"/>
      <c r="TXH155" s="383"/>
      <c r="TXI155" s="383"/>
      <c r="TXJ155" s="383"/>
      <c r="TXK155" s="383"/>
      <c r="TXL155" s="383"/>
      <c r="TXM155" s="383"/>
      <c r="TXN155" s="383"/>
      <c r="TXO155" s="383"/>
      <c r="TXP155" s="383"/>
      <c r="TXQ155" s="383"/>
      <c r="TXR155" s="383"/>
      <c r="TXS155" s="383"/>
      <c r="TXT155" s="383"/>
      <c r="TXU155" s="383"/>
      <c r="TXV155" s="383"/>
      <c r="TXW155" s="383"/>
      <c r="TXX155" s="383"/>
      <c r="TXY155" s="383"/>
      <c r="TXZ155" s="383"/>
      <c r="TYA155" s="383"/>
      <c r="TYB155" s="383"/>
      <c r="TYC155" s="383"/>
      <c r="TYD155" s="383"/>
      <c r="TYE155" s="383"/>
      <c r="TYF155" s="383"/>
      <c r="TYG155" s="383"/>
      <c r="TYH155" s="383"/>
      <c r="TYI155" s="383"/>
      <c r="TYJ155" s="383"/>
      <c r="TYK155" s="383"/>
      <c r="TYL155" s="383"/>
      <c r="TYM155" s="383"/>
      <c r="TYN155" s="383"/>
      <c r="TYO155" s="383"/>
      <c r="TYP155" s="383"/>
      <c r="TYQ155" s="383"/>
      <c r="TYR155" s="383"/>
      <c r="TYS155" s="383"/>
      <c r="TYT155" s="383"/>
      <c r="TYU155" s="383"/>
      <c r="TYV155" s="383"/>
      <c r="TYW155" s="383"/>
      <c r="TYX155" s="383"/>
      <c r="TYY155" s="383"/>
      <c r="TYZ155" s="383"/>
      <c r="TZA155" s="383"/>
      <c r="TZB155" s="383"/>
      <c r="TZC155" s="383"/>
      <c r="TZD155" s="383"/>
      <c r="TZE155" s="383"/>
      <c r="TZF155" s="383"/>
      <c r="TZG155" s="383"/>
      <c r="TZH155" s="383"/>
      <c r="TZI155" s="383"/>
      <c r="TZJ155" s="383"/>
      <c r="TZK155" s="383"/>
      <c r="TZL155" s="383"/>
      <c r="TZM155" s="383"/>
      <c r="TZN155" s="383"/>
      <c r="TZO155" s="383"/>
      <c r="TZP155" s="383"/>
      <c r="TZQ155" s="383"/>
      <c r="TZR155" s="383"/>
      <c r="TZS155" s="383"/>
      <c r="TZT155" s="383"/>
      <c r="TZU155" s="383"/>
      <c r="TZV155" s="383"/>
      <c r="TZW155" s="383"/>
      <c r="TZX155" s="383"/>
      <c r="TZY155" s="383"/>
      <c r="TZZ155" s="383"/>
      <c r="UAA155" s="383"/>
      <c r="UAB155" s="383"/>
      <c r="UAC155" s="383"/>
      <c r="UAD155" s="383"/>
      <c r="UAE155" s="383"/>
      <c r="UAF155" s="383"/>
      <c r="UAG155" s="383"/>
      <c r="UAH155" s="383"/>
      <c r="UAI155" s="383"/>
      <c r="UAJ155" s="383"/>
      <c r="UAK155" s="383"/>
      <c r="UAL155" s="383"/>
      <c r="UAM155" s="383"/>
      <c r="UAN155" s="383"/>
      <c r="UAO155" s="383"/>
      <c r="UAP155" s="383"/>
      <c r="UAQ155" s="383"/>
      <c r="UAR155" s="383"/>
      <c r="UAS155" s="383"/>
      <c r="UAT155" s="383"/>
      <c r="UAU155" s="383"/>
      <c r="UAV155" s="383"/>
      <c r="UAW155" s="383"/>
      <c r="UAX155" s="383"/>
      <c r="UAY155" s="383"/>
      <c r="UAZ155" s="383"/>
      <c r="UBA155" s="383"/>
      <c r="UBB155" s="383"/>
      <c r="UBC155" s="383"/>
      <c r="UBD155" s="383"/>
      <c r="UBE155" s="383"/>
      <c r="UBF155" s="383"/>
      <c r="UBG155" s="383"/>
      <c r="UBH155" s="383"/>
      <c r="UBI155" s="383"/>
      <c r="UBJ155" s="383"/>
      <c r="UBK155" s="383"/>
      <c r="UBL155" s="383"/>
      <c r="UBM155" s="383"/>
      <c r="UBN155" s="383"/>
      <c r="UBO155" s="383"/>
      <c r="UBP155" s="383"/>
      <c r="UBQ155" s="383"/>
      <c r="UBR155" s="383"/>
      <c r="UBS155" s="383"/>
      <c r="UBT155" s="383"/>
      <c r="UBU155" s="383"/>
      <c r="UBV155" s="383"/>
      <c r="UBW155" s="383"/>
      <c r="UBX155" s="383"/>
      <c r="UBY155" s="383"/>
      <c r="UBZ155" s="383"/>
      <c r="UCA155" s="383"/>
      <c r="UCB155" s="383"/>
      <c r="UCC155" s="383"/>
      <c r="UCD155" s="383"/>
      <c r="UCE155" s="383"/>
      <c r="UCF155" s="383"/>
      <c r="UCG155" s="383"/>
      <c r="UCH155" s="383"/>
      <c r="UCI155" s="383"/>
      <c r="UCJ155" s="383"/>
      <c r="UCK155" s="383"/>
      <c r="UCL155" s="383"/>
      <c r="UCM155" s="383"/>
      <c r="UCN155" s="383"/>
      <c r="UCO155" s="383"/>
      <c r="UCP155" s="383"/>
      <c r="UCQ155" s="383"/>
      <c r="UCR155" s="383"/>
      <c r="UCS155" s="383"/>
      <c r="UCT155" s="383"/>
      <c r="UCU155" s="383"/>
      <c r="UCV155" s="383"/>
      <c r="UCW155" s="383"/>
      <c r="UCX155" s="383"/>
      <c r="UCY155" s="383"/>
      <c r="UCZ155" s="383"/>
      <c r="UDA155" s="383"/>
      <c r="UDB155" s="383"/>
      <c r="UDC155" s="383"/>
      <c r="UDD155" s="383"/>
      <c r="UDE155" s="383"/>
      <c r="UDF155" s="383"/>
      <c r="UDG155" s="383"/>
      <c r="UDH155" s="383"/>
      <c r="UDI155" s="383"/>
      <c r="UDJ155" s="383"/>
      <c r="UDK155" s="383"/>
      <c r="UDL155" s="383"/>
      <c r="UDM155" s="383"/>
      <c r="UDN155" s="383"/>
      <c r="UDO155" s="383"/>
      <c r="UDP155" s="383"/>
      <c r="UDQ155" s="383"/>
      <c r="UDR155" s="383"/>
      <c r="UDS155" s="383"/>
      <c r="UDT155" s="383"/>
      <c r="UDU155" s="383"/>
      <c r="UDV155" s="383"/>
      <c r="UDW155" s="383"/>
      <c r="UDX155" s="383"/>
      <c r="UDY155" s="383"/>
      <c r="UDZ155" s="383"/>
      <c r="UEA155" s="383"/>
      <c r="UEB155" s="383"/>
      <c r="UEC155" s="383"/>
      <c r="UED155" s="383"/>
      <c r="UEE155" s="383"/>
      <c r="UEF155" s="383"/>
      <c r="UEG155" s="383"/>
      <c r="UEH155" s="383"/>
      <c r="UEI155" s="383"/>
      <c r="UEJ155" s="383"/>
      <c r="UEK155" s="383"/>
      <c r="UEL155" s="383"/>
      <c r="UEM155" s="383"/>
      <c r="UEN155" s="383"/>
      <c r="UEO155" s="383"/>
      <c r="UEP155" s="383"/>
      <c r="UEQ155" s="383"/>
      <c r="UER155" s="383"/>
      <c r="UES155" s="383"/>
      <c r="UET155" s="383"/>
      <c r="UEU155" s="383"/>
      <c r="UEV155" s="383"/>
      <c r="UEW155" s="383"/>
      <c r="UEX155" s="383"/>
      <c r="UEY155" s="383"/>
      <c r="UEZ155" s="383"/>
      <c r="UFA155" s="383"/>
      <c r="UFB155" s="383"/>
      <c r="UFC155" s="383"/>
      <c r="UFD155" s="383"/>
      <c r="UFE155" s="383"/>
      <c r="UFF155" s="383"/>
      <c r="UFG155" s="383"/>
      <c r="UFH155" s="383"/>
      <c r="UFI155" s="383"/>
      <c r="UFJ155" s="383"/>
      <c r="UFK155" s="383"/>
      <c r="UFL155" s="383"/>
      <c r="UFM155" s="383"/>
      <c r="UFN155" s="383"/>
      <c r="UFO155" s="383"/>
      <c r="UFP155" s="383"/>
      <c r="UFQ155" s="383"/>
      <c r="UFR155" s="383"/>
      <c r="UFS155" s="383"/>
      <c r="UFT155" s="383"/>
      <c r="UFU155" s="383"/>
      <c r="UFV155" s="383"/>
      <c r="UFW155" s="383"/>
      <c r="UFX155" s="383"/>
      <c r="UFY155" s="383"/>
      <c r="UFZ155" s="383"/>
      <c r="UGA155" s="383"/>
      <c r="UGB155" s="383"/>
      <c r="UGC155" s="383"/>
      <c r="UGD155" s="383"/>
      <c r="UGE155" s="383"/>
      <c r="UGF155" s="383"/>
      <c r="UGG155" s="383"/>
      <c r="UGH155" s="383"/>
      <c r="UGI155" s="383"/>
      <c r="UGJ155" s="383"/>
      <c r="UGK155" s="383"/>
      <c r="UGL155" s="383"/>
      <c r="UGM155" s="383"/>
      <c r="UGN155" s="383"/>
      <c r="UGO155" s="383"/>
      <c r="UGP155" s="383"/>
      <c r="UGQ155" s="383"/>
      <c r="UGR155" s="383"/>
      <c r="UGS155" s="383"/>
      <c r="UGT155" s="383"/>
      <c r="UGU155" s="383"/>
      <c r="UGV155" s="383"/>
      <c r="UGW155" s="383"/>
      <c r="UGX155" s="383"/>
      <c r="UGY155" s="383"/>
      <c r="UGZ155" s="383"/>
      <c r="UHA155" s="383"/>
      <c r="UHB155" s="383"/>
      <c r="UHC155" s="383"/>
      <c r="UHD155" s="383"/>
      <c r="UHE155" s="383"/>
      <c r="UHF155" s="383"/>
      <c r="UHG155" s="383"/>
      <c r="UHH155" s="383"/>
      <c r="UHI155" s="383"/>
      <c r="UHJ155" s="383"/>
      <c r="UHK155" s="383"/>
      <c r="UHL155" s="383"/>
      <c r="UHM155" s="383"/>
      <c r="UHN155" s="383"/>
      <c r="UHO155" s="383"/>
      <c r="UHP155" s="383"/>
      <c r="UHQ155" s="383"/>
      <c r="UHR155" s="383"/>
      <c r="UHS155" s="383"/>
      <c r="UHT155" s="383"/>
      <c r="UHU155" s="383"/>
      <c r="UHV155" s="383"/>
      <c r="UHW155" s="383"/>
      <c r="UHX155" s="383"/>
      <c r="UHY155" s="383"/>
      <c r="UHZ155" s="383"/>
      <c r="UIA155" s="383"/>
      <c r="UIB155" s="383"/>
      <c r="UIC155" s="383"/>
      <c r="UID155" s="383"/>
      <c r="UIE155" s="383"/>
      <c r="UIF155" s="383"/>
      <c r="UIG155" s="383"/>
      <c r="UIH155" s="383"/>
      <c r="UII155" s="383"/>
      <c r="UIJ155" s="383"/>
      <c r="UIK155" s="383"/>
      <c r="UIL155" s="383"/>
      <c r="UIM155" s="383"/>
      <c r="UIN155" s="383"/>
      <c r="UIO155" s="383"/>
      <c r="UIP155" s="383"/>
      <c r="UIQ155" s="383"/>
      <c r="UIR155" s="383"/>
      <c r="UIS155" s="383"/>
      <c r="UIT155" s="383"/>
      <c r="UIU155" s="383"/>
      <c r="UIV155" s="383"/>
      <c r="UIW155" s="383"/>
      <c r="UIX155" s="383"/>
      <c r="UIY155" s="383"/>
      <c r="UIZ155" s="383"/>
      <c r="UJA155" s="383"/>
      <c r="UJB155" s="383"/>
      <c r="UJC155" s="383"/>
      <c r="UJD155" s="383"/>
      <c r="UJE155" s="383"/>
      <c r="UJF155" s="383"/>
      <c r="UJG155" s="383"/>
      <c r="UJH155" s="383"/>
      <c r="UJI155" s="383"/>
      <c r="UJJ155" s="383"/>
      <c r="UJK155" s="383"/>
      <c r="UJL155" s="383"/>
      <c r="UJM155" s="383"/>
      <c r="UJN155" s="383"/>
      <c r="UJO155" s="383"/>
      <c r="UJP155" s="383"/>
      <c r="UJQ155" s="383"/>
      <c r="UJR155" s="383"/>
      <c r="UJS155" s="383"/>
      <c r="UJT155" s="383"/>
      <c r="UJU155" s="383"/>
      <c r="UJV155" s="383"/>
      <c r="UJW155" s="383"/>
      <c r="UJX155" s="383"/>
      <c r="UJY155" s="383"/>
      <c r="UJZ155" s="383"/>
      <c r="UKA155" s="383"/>
      <c r="UKB155" s="383"/>
      <c r="UKC155" s="383"/>
      <c r="UKD155" s="383"/>
      <c r="UKE155" s="383"/>
      <c r="UKF155" s="383"/>
      <c r="UKG155" s="383"/>
      <c r="UKH155" s="383"/>
      <c r="UKI155" s="383"/>
      <c r="UKJ155" s="383"/>
      <c r="UKK155" s="383"/>
      <c r="UKL155" s="383"/>
      <c r="UKM155" s="383"/>
      <c r="UKN155" s="383"/>
      <c r="UKO155" s="383"/>
      <c r="UKP155" s="383"/>
      <c r="UKQ155" s="383"/>
      <c r="UKR155" s="383"/>
      <c r="UKS155" s="383"/>
      <c r="UKT155" s="383"/>
      <c r="UKU155" s="383"/>
      <c r="UKV155" s="383"/>
      <c r="UKW155" s="383"/>
      <c r="UKX155" s="383"/>
      <c r="UKY155" s="383"/>
      <c r="UKZ155" s="383"/>
      <c r="ULA155" s="383"/>
      <c r="ULB155" s="383"/>
      <c r="ULC155" s="383"/>
      <c r="ULD155" s="383"/>
      <c r="ULE155" s="383"/>
      <c r="ULF155" s="383"/>
      <c r="ULG155" s="383"/>
      <c r="ULH155" s="383"/>
      <c r="ULI155" s="383"/>
      <c r="ULJ155" s="383"/>
      <c r="ULK155" s="383"/>
      <c r="ULL155" s="383"/>
      <c r="ULM155" s="383"/>
      <c r="ULN155" s="383"/>
      <c r="ULO155" s="383"/>
      <c r="ULP155" s="383"/>
      <c r="ULQ155" s="383"/>
      <c r="ULR155" s="383"/>
      <c r="ULS155" s="383"/>
      <c r="ULT155" s="383"/>
      <c r="ULU155" s="383"/>
      <c r="ULV155" s="383"/>
      <c r="ULW155" s="383"/>
      <c r="ULX155" s="383"/>
      <c r="ULY155" s="383"/>
      <c r="ULZ155" s="383"/>
      <c r="UMA155" s="383"/>
      <c r="UMB155" s="383"/>
      <c r="UMC155" s="383"/>
      <c r="UMD155" s="383"/>
      <c r="UME155" s="383"/>
      <c r="UMF155" s="383"/>
      <c r="UMG155" s="383"/>
      <c r="UMH155" s="383"/>
      <c r="UMI155" s="383"/>
      <c r="UMJ155" s="383"/>
      <c r="UMK155" s="383"/>
      <c r="UML155" s="383"/>
      <c r="UMM155" s="383"/>
      <c r="UMN155" s="383"/>
      <c r="UMO155" s="383"/>
      <c r="UMP155" s="383"/>
      <c r="UMQ155" s="383"/>
      <c r="UMR155" s="383"/>
      <c r="UMS155" s="383"/>
      <c r="UMT155" s="383"/>
      <c r="UMU155" s="383"/>
      <c r="UMV155" s="383"/>
      <c r="UMW155" s="383"/>
      <c r="UMX155" s="383"/>
      <c r="UMY155" s="383"/>
      <c r="UMZ155" s="383"/>
      <c r="UNA155" s="383"/>
      <c r="UNB155" s="383"/>
      <c r="UNC155" s="383"/>
      <c r="UND155" s="383"/>
      <c r="UNE155" s="383"/>
      <c r="UNF155" s="383"/>
      <c r="UNG155" s="383"/>
      <c r="UNH155" s="383"/>
      <c r="UNI155" s="383"/>
      <c r="UNJ155" s="383"/>
      <c r="UNK155" s="383"/>
      <c r="UNL155" s="383"/>
      <c r="UNM155" s="383"/>
      <c r="UNN155" s="383"/>
      <c r="UNO155" s="383"/>
      <c r="UNP155" s="383"/>
      <c r="UNQ155" s="383"/>
      <c r="UNR155" s="383"/>
      <c r="UNS155" s="383"/>
      <c r="UNT155" s="383"/>
      <c r="UNU155" s="383"/>
      <c r="UNV155" s="383"/>
      <c r="UNW155" s="383"/>
      <c r="UNX155" s="383"/>
      <c r="UNY155" s="383"/>
      <c r="UNZ155" s="383"/>
      <c r="UOA155" s="383"/>
      <c r="UOB155" s="383"/>
      <c r="UOC155" s="383"/>
      <c r="UOD155" s="383"/>
      <c r="UOE155" s="383"/>
      <c r="UOF155" s="383"/>
      <c r="UOG155" s="383"/>
      <c r="UOH155" s="383"/>
      <c r="UOI155" s="383"/>
      <c r="UOJ155" s="383"/>
      <c r="UOK155" s="383"/>
      <c r="UOL155" s="383"/>
      <c r="UOM155" s="383"/>
      <c r="UON155" s="383"/>
      <c r="UOO155" s="383"/>
      <c r="UOP155" s="383"/>
      <c r="UOQ155" s="383"/>
      <c r="UOR155" s="383"/>
      <c r="UOS155" s="383"/>
      <c r="UOT155" s="383"/>
      <c r="UOU155" s="383"/>
      <c r="UOV155" s="383"/>
      <c r="UOW155" s="383"/>
      <c r="UOX155" s="383"/>
      <c r="UOY155" s="383"/>
      <c r="UOZ155" s="383"/>
      <c r="UPA155" s="383"/>
      <c r="UPB155" s="383"/>
      <c r="UPC155" s="383"/>
      <c r="UPD155" s="383"/>
      <c r="UPE155" s="383"/>
      <c r="UPF155" s="383"/>
      <c r="UPG155" s="383"/>
      <c r="UPH155" s="383"/>
      <c r="UPI155" s="383"/>
      <c r="UPJ155" s="383"/>
      <c r="UPK155" s="383"/>
      <c r="UPL155" s="383"/>
      <c r="UPM155" s="383"/>
      <c r="UPN155" s="383"/>
      <c r="UPO155" s="383"/>
      <c r="UPP155" s="383"/>
      <c r="UPQ155" s="383"/>
      <c r="UPR155" s="383"/>
      <c r="UPS155" s="383"/>
      <c r="UPT155" s="383"/>
      <c r="UPU155" s="383"/>
      <c r="UPV155" s="383"/>
      <c r="UPW155" s="383"/>
      <c r="UPX155" s="383"/>
      <c r="UPY155" s="383"/>
      <c r="UPZ155" s="383"/>
      <c r="UQA155" s="383"/>
      <c r="UQB155" s="383"/>
      <c r="UQC155" s="383"/>
      <c r="UQD155" s="383"/>
      <c r="UQE155" s="383"/>
      <c r="UQF155" s="383"/>
      <c r="UQG155" s="383"/>
      <c r="UQH155" s="383"/>
      <c r="UQI155" s="383"/>
      <c r="UQJ155" s="383"/>
      <c r="UQK155" s="383"/>
      <c r="UQL155" s="383"/>
      <c r="UQM155" s="383"/>
      <c r="UQN155" s="383"/>
      <c r="UQO155" s="383"/>
      <c r="UQP155" s="383"/>
      <c r="UQQ155" s="383"/>
      <c r="UQR155" s="383"/>
      <c r="UQS155" s="383"/>
      <c r="UQT155" s="383"/>
      <c r="UQU155" s="383"/>
      <c r="UQV155" s="383"/>
      <c r="UQW155" s="383"/>
      <c r="UQX155" s="383"/>
      <c r="UQY155" s="383"/>
      <c r="UQZ155" s="383"/>
      <c r="URA155" s="383"/>
      <c r="URB155" s="383"/>
      <c r="URC155" s="383"/>
      <c r="URD155" s="383"/>
      <c r="URE155" s="383"/>
      <c r="URF155" s="383"/>
      <c r="URG155" s="383"/>
      <c r="URH155" s="383"/>
      <c r="URI155" s="383"/>
      <c r="URJ155" s="383"/>
      <c r="URK155" s="383"/>
      <c r="URL155" s="383"/>
      <c r="URM155" s="383"/>
      <c r="URN155" s="383"/>
      <c r="URO155" s="383"/>
      <c r="URP155" s="383"/>
      <c r="URQ155" s="383"/>
      <c r="URR155" s="383"/>
      <c r="URS155" s="383"/>
      <c r="URT155" s="383"/>
      <c r="URU155" s="383"/>
      <c r="URV155" s="383"/>
      <c r="URW155" s="383"/>
      <c r="URX155" s="383"/>
      <c r="URY155" s="383"/>
      <c r="URZ155" s="383"/>
      <c r="USA155" s="383"/>
      <c r="USB155" s="383"/>
      <c r="USC155" s="383"/>
      <c r="USD155" s="383"/>
      <c r="USE155" s="383"/>
      <c r="USF155" s="383"/>
      <c r="USG155" s="383"/>
      <c r="USH155" s="383"/>
      <c r="USI155" s="383"/>
      <c r="USJ155" s="383"/>
      <c r="USK155" s="383"/>
      <c r="USL155" s="383"/>
      <c r="USM155" s="383"/>
      <c r="USN155" s="383"/>
      <c r="USO155" s="383"/>
      <c r="USP155" s="383"/>
      <c r="USQ155" s="383"/>
      <c r="USR155" s="383"/>
      <c r="USS155" s="383"/>
      <c r="UST155" s="383"/>
      <c r="USU155" s="383"/>
      <c r="USV155" s="383"/>
      <c r="USW155" s="383"/>
      <c r="USX155" s="383"/>
      <c r="USY155" s="383"/>
      <c r="USZ155" s="383"/>
      <c r="UTA155" s="383"/>
      <c r="UTB155" s="383"/>
      <c r="UTC155" s="383"/>
      <c r="UTD155" s="383"/>
      <c r="UTE155" s="383"/>
      <c r="UTF155" s="383"/>
      <c r="UTG155" s="383"/>
      <c r="UTH155" s="383"/>
      <c r="UTI155" s="383"/>
      <c r="UTJ155" s="383"/>
      <c r="UTK155" s="383"/>
      <c r="UTL155" s="383"/>
      <c r="UTM155" s="383"/>
      <c r="UTN155" s="383"/>
      <c r="UTO155" s="383"/>
      <c r="UTP155" s="383"/>
      <c r="UTQ155" s="383"/>
      <c r="UTR155" s="383"/>
      <c r="UTS155" s="383"/>
      <c r="UTT155" s="383"/>
      <c r="UTU155" s="383"/>
      <c r="UTV155" s="383"/>
      <c r="UTW155" s="383"/>
      <c r="UTX155" s="383"/>
      <c r="UTY155" s="383"/>
      <c r="UTZ155" s="383"/>
      <c r="UUA155" s="383"/>
      <c r="UUB155" s="383"/>
      <c r="UUC155" s="383"/>
      <c r="UUD155" s="383"/>
      <c r="UUE155" s="383"/>
      <c r="UUF155" s="383"/>
      <c r="UUG155" s="383"/>
      <c r="UUH155" s="383"/>
      <c r="UUI155" s="383"/>
      <c r="UUJ155" s="383"/>
      <c r="UUK155" s="383"/>
      <c r="UUL155" s="383"/>
      <c r="UUM155" s="383"/>
      <c r="UUN155" s="383"/>
      <c r="UUO155" s="383"/>
      <c r="UUP155" s="383"/>
      <c r="UUQ155" s="383"/>
      <c r="UUR155" s="383"/>
      <c r="UUS155" s="383"/>
      <c r="UUT155" s="383"/>
      <c r="UUU155" s="383"/>
      <c r="UUV155" s="383"/>
      <c r="UUW155" s="383"/>
      <c r="UUX155" s="383"/>
      <c r="UUY155" s="383"/>
      <c r="UUZ155" s="383"/>
      <c r="UVA155" s="383"/>
      <c r="UVB155" s="383"/>
      <c r="UVC155" s="383"/>
      <c r="UVD155" s="383"/>
      <c r="UVE155" s="383"/>
      <c r="UVF155" s="383"/>
      <c r="UVG155" s="383"/>
      <c r="UVH155" s="383"/>
      <c r="UVI155" s="383"/>
      <c r="UVJ155" s="383"/>
      <c r="UVK155" s="383"/>
      <c r="UVL155" s="383"/>
      <c r="UVM155" s="383"/>
      <c r="UVN155" s="383"/>
      <c r="UVO155" s="383"/>
      <c r="UVP155" s="383"/>
      <c r="UVQ155" s="383"/>
      <c r="UVR155" s="383"/>
      <c r="UVS155" s="383"/>
      <c r="UVT155" s="383"/>
      <c r="UVU155" s="383"/>
      <c r="UVV155" s="383"/>
      <c r="UVW155" s="383"/>
      <c r="UVX155" s="383"/>
      <c r="UVY155" s="383"/>
      <c r="UVZ155" s="383"/>
      <c r="UWA155" s="383"/>
      <c r="UWB155" s="383"/>
      <c r="UWC155" s="383"/>
      <c r="UWD155" s="383"/>
      <c r="UWE155" s="383"/>
      <c r="UWF155" s="383"/>
      <c r="UWG155" s="383"/>
      <c r="UWH155" s="383"/>
      <c r="UWI155" s="383"/>
      <c r="UWJ155" s="383"/>
      <c r="UWK155" s="383"/>
      <c r="UWL155" s="383"/>
      <c r="UWM155" s="383"/>
      <c r="UWN155" s="383"/>
      <c r="UWO155" s="383"/>
      <c r="UWP155" s="383"/>
      <c r="UWQ155" s="383"/>
      <c r="UWR155" s="383"/>
      <c r="UWS155" s="383"/>
      <c r="UWT155" s="383"/>
      <c r="UWU155" s="383"/>
      <c r="UWV155" s="383"/>
      <c r="UWW155" s="383"/>
      <c r="UWX155" s="383"/>
      <c r="UWY155" s="383"/>
      <c r="UWZ155" s="383"/>
      <c r="UXA155" s="383"/>
      <c r="UXB155" s="383"/>
      <c r="UXC155" s="383"/>
      <c r="UXD155" s="383"/>
      <c r="UXE155" s="383"/>
      <c r="UXF155" s="383"/>
      <c r="UXG155" s="383"/>
      <c r="UXH155" s="383"/>
      <c r="UXI155" s="383"/>
      <c r="UXJ155" s="383"/>
      <c r="UXK155" s="383"/>
      <c r="UXL155" s="383"/>
      <c r="UXM155" s="383"/>
      <c r="UXN155" s="383"/>
      <c r="UXO155" s="383"/>
      <c r="UXP155" s="383"/>
      <c r="UXQ155" s="383"/>
      <c r="UXR155" s="383"/>
      <c r="UXS155" s="383"/>
      <c r="UXT155" s="383"/>
      <c r="UXU155" s="383"/>
      <c r="UXV155" s="383"/>
      <c r="UXW155" s="383"/>
      <c r="UXX155" s="383"/>
      <c r="UXY155" s="383"/>
      <c r="UXZ155" s="383"/>
      <c r="UYA155" s="383"/>
      <c r="UYB155" s="383"/>
      <c r="UYC155" s="383"/>
      <c r="UYD155" s="383"/>
      <c r="UYE155" s="383"/>
      <c r="UYF155" s="383"/>
      <c r="UYG155" s="383"/>
      <c r="UYH155" s="383"/>
      <c r="UYI155" s="383"/>
      <c r="UYJ155" s="383"/>
      <c r="UYK155" s="383"/>
      <c r="UYL155" s="383"/>
      <c r="UYM155" s="383"/>
      <c r="UYN155" s="383"/>
      <c r="UYO155" s="383"/>
      <c r="UYP155" s="383"/>
      <c r="UYQ155" s="383"/>
      <c r="UYR155" s="383"/>
      <c r="UYS155" s="383"/>
      <c r="UYT155" s="383"/>
      <c r="UYU155" s="383"/>
      <c r="UYV155" s="383"/>
      <c r="UYW155" s="383"/>
      <c r="UYX155" s="383"/>
      <c r="UYY155" s="383"/>
      <c r="UYZ155" s="383"/>
      <c r="UZA155" s="383"/>
      <c r="UZB155" s="383"/>
      <c r="UZC155" s="383"/>
      <c r="UZD155" s="383"/>
      <c r="UZE155" s="383"/>
      <c r="UZF155" s="383"/>
      <c r="UZG155" s="383"/>
      <c r="UZH155" s="383"/>
      <c r="UZI155" s="383"/>
      <c r="UZJ155" s="383"/>
      <c r="UZK155" s="383"/>
      <c r="UZL155" s="383"/>
      <c r="UZM155" s="383"/>
      <c r="UZN155" s="383"/>
      <c r="UZO155" s="383"/>
      <c r="UZP155" s="383"/>
      <c r="UZQ155" s="383"/>
      <c r="UZR155" s="383"/>
      <c r="UZS155" s="383"/>
      <c r="UZT155" s="383"/>
      <c r="UZU155" s="383"/>
      <c r="UZV155" s="383"/>
      <c r="UZW155" s="383"/>
      <c r="UZX155" s="383"/>
      <c r="UZY155" s="383"/>
      <c r="UZZ155" s="383"/>
      <c r="VAA155" s="383"/>
      <c r="VAB155" s="383"/>
      <c r="VAC155" s="383"/>
      <c r="VAD155" s="383"/>
      <c r="VAE155" s="383"/>
      <c r="VAF155" s="383"/>
      <c r="VAG155" s="383"/>
      <c r="VAH155" s="383"/>
      <c r="VAI155" s="383"/>
      <c r="VAJ155" s="383"/>
      <c r="VAK155" s="383"/>
      <c r="VAL155" s="383"/>
      <c r="VAM155" s="383"/>
      <c r="VAN155" s="383"/>
      <c r="VAO155" s="383"/>
      <c r="VAP155" s="383"/>
      <c r="VAQ155" s="383"/>
      <c r="VAR155" s="383"/>
      <c r="VAS155" s="383"/>
      <c r="VAT155" s="383"/>
      <c r="VAU155" s="383"/>
      <c r="VAV155" s="383"/>
      <c r="VAW155" s="383"/>
      <c r="VAX155" s="383"/>
      <c r="VAY155" s="383"/>
      <c r="VAZ155" s="383"/>
      <c r="VBA155" s="383"/>
      <c r="VBB155" s="383"/>
      <c r="VBC155" s="383"/>
      <c r="VBD155" s="383"/>
      <c r="VBE155" s="383"/>
      <c r="VBF155" s="383"/>
      <c r="VBG155" s="383"/>
      <c r="VBH155" s="383"/>
      <c r="VBI155" s="383"/>
      <c r="VBJ155" s="383"/>
      <c r="VBK155" s="383"/>
      <c r="VBL155" s="383"/>
      <c r="VBM155" s="383"/>
      <c r="VBN155" s="383"/>
      <c r="VBO155" s="383"/>
      <c r="VBP155" s="383"/>
      <c r="VBQ155" s="383"/>
      <c r="VBR155" s="383"/>
      <c r="VBS155" s="383"/>
      <c r="VBT155" s="383"/>
      <c r="VBU155" s="383"/>
      <c r="VBV155" s="383"/>
      <c r="VBW155" s="383"/>
      <c r="VBX155" s="383"/>
      <c r="VBY155" s="383"/>
      <c r="VBZ155" s="383"/>
      <c r="VCA155" s="383"/>
      <c r="VCB155" s="383"/>
      <c r="VCC155" s="383"/>
      <c r="VCD155" s="383"/>
      <c r="VCE155" s="383"/>
      <c r="VCF155" s="383"/>
      <c r="VCG155" s="383"/>
      <c r="VCH155" s="383"/>
      <c r="VCI155" s="383"/>
      <c r="VCJ155" s="383"/>
      <c r="VCK155" s="383"/>
      <c r="VCL155" s="383"/>
      <c r="VCM155" s="383"/>
      <c r="VCN155" s="383"/>
      <c r="VCO155" s="383"/>
      <c r="VCP155" s="383"/>
      <c r="VCQ155" s="383"/>
      <c r="VCR155" s="383"/>
      <c r="VCS155" s="383"/>
      <c r="VCT155" s="383"/>
      <c r="VCU155" s="383"/>
      <c r="VCV155" s="383"/>
      <c r="VCW155" s="383"/>
      <c r="VCX155" s="383"/>
      <c r="VCY155" s="383"/>
      <c r="VCZ155" s="383"/>
      <c r="VDA155" s="383"/>
      <c r="VDB155" s="383"/>
      <c r="VDC155" s="383"/>
      <c r="VDD155" s="383"/>
      <c r="VDE155" s="383"/>
      <c r="VDF155" s="383"/>
      <c r="VDG155" s="383"/>
      <c r="VDH155" s="383"/>
      <c r="VDI155" s="383"/>
      <c r="VDJ155" s="383"/>
      <c r="VDK155" s="383"/>
      <c r="VDL155" s="383"/>
      <c r="VDM155" s="383"/>
      <c r="VDN155" s="383"/>
      <c r="VDO155" s="383"/>
      <c r="VDP155" s="383"/>
      <c r="VDQ155" s="383"/>
      <c r="VDR155" s="383"/>
      <c r="VDS155" s="383"/>
      <c r="VDT155" s="383"/>
      <c r="VDU155" s="383"/>
      <c r="VDV155" s="383"/>
      <c r="VDW155" s="383"/>
      <c r="VDX155" s="383"/>
      <c r="VDY155" s="383"/>
      <c r="VDZ155" s="383"/>
      <c r="VEA155" s="383"/>
      <c r="VEB155" s="383"/>
      <c r="VEC155" s="383"/>
      <c r="VED155" s="383"/>
      <c r="VEE155" s="383"/>
      <c r="VEF155" s="383"/>
      <c r="VEG155" s="383"/>
      <c r="VEH155" s="383"/>
      <c r="VEI155" s="383"/>
      <c r="VEJ155" s="383"/>
      <c r="VEK155" s="383"/>
      <c r="VEL155" s="383"/>
      <c r="VEM155" s="383"/>
      <c r="VEN155" s="383"/>
      <c r="VEO155" s="383"/>
      <c r="VEP155" s="383"/>
      <c r="VEQ155" s="383"/>
      <c r="VER155" s="383"/>
      <c r="VES155" s="383"/>
      <c r="VET155" s="383"/>
      <c r="VEU155" s="383"/>
      <c r="VEV155" s="383"/>
      <c r="VEW155" s="383"/>
      <c r="VEX155" s="383"/>
      <c r="VEY155" s="383"/>
      <c r="VEZ155" s="383"/>
      <c r="VFA155" s="383"/>
      <c r="VFB155" s="383"/>
      <c r="VFC155" s="383"/>
      <c r="VFD155" s="383"/>
      <c r="VFE155" s="383"/>
      <c r="VFF155" s="383"/>
      <c r="VFG155" s="383"/>
      <c r="VFH155" s="383"/>
      <c r="VFI155" s="383"/>
      <c r="VFJ155" s="383"/>
      <c r="VFK155" s="383"/>
      <c r="VFL155" s="383"/>
      <c r="VFM155" s="383"/>
      <c r="VFN155" s="383"/>
      <c r="VFO155" s="383"/>
      <c r="VFP155" s="383"/>
      <c r="VFQ155" s="383"/>
      <c r="VFR155" s="383"/>
      <c r="VFS155" s="383"/>
      <c r="VFT155" s="383"/>
      <c r="VFU155" s="383"/>
      <c r="VFV155" s="383"/>
      <c r="VFW155" s="383"/>
      <c r="VFX155" s="383"/>
      <c r="VFY155" s="383"/>
      <c r="VFZ155" s="383"/>
      <c r="VGA155" s="383"/>
      <c r="VGB155" s="383"/>
      <c r="VGC155" s="383"/>
      <c r="VGD155" s="383"/>
      <c r="VGE155" s="383"/>
      <c r="VGF155" s="383"/>
      <c r="VGG155" s="383"/>
      <c r="VGH155" s="383"/>
      <c r="VGI155" s="383"/>
      <c r="VGJ155" s="383"/>
      <c r="VGK155" s="383"/>
      <c r="VGL155" s="383"/>
      <c r="VGM155" s="383"/>
      <c r="VGN155" s="383"/>
      <c r="VGO155" s="383"/>
      <c r="VGP155" s="383"/>
      <c r="VGQ155" s="383"/>
      <c r="VGR155" s="383"/>
      <c r="VGS155" s="383"/>
      <c r="VGT155" s="383"/>
      <c r="VGU155" s="383"/>
      <c r="VGV155" s="383"/>
      <c r="VGW155" s="383"/>
      <c r="VGX155" s="383"/>
      <c r="VGY155" s="383"/>
      <c r="VGZ155" s="383"/>
      <c r="VHA155" s="383"/>
      <c r="VHB155" s="383"/>
      <c r="VHC155" s="383"/>
      <c r="VHD155" s="383"/>
      <c r="VHE155" s="383"/>
      <c r="VHF155" s="383"/>
      <c r="VHG155" s="383"/>
      <c r="VHH155" s="383"/>
      <c r="VHI155" s="383"/>
      <c r="VHJ155" s="383"/>
      <c r="VHK155" s="383"/>
      <c r="VHL155" s="383"/>
      <c r="VHM155" s="383"/>
      <c r="VHN155" s="383"/>
      <c r="VHO155" s="383"/>
      <c r="VHP155" s="383"/>
      <c r="VHQ155" s="383"/>
      <c r="VHR155" s="383"/>
      <c r="VHS155" s="383"/>
      <c r="VHT155" s="383"/>
      <c r="VHU155" s="383"/>
      <c r="VHV155" s="383"/>
      <c r="VHW155" s="383"/>
      <c r="VHX155" s="383"/>
      <c r="VHY155" s="383"/>
      <c r="VHZ155" s="383"/>
      <c r="VIA155" s="383"/>
      <c r="VIB155" s="383"/>
      <c r="VIC155" s="383"/>
      <c r="VID155" s="383"/>
      <c r="VIE155" s="383"/>
      <c r="VIF155" s="383"/>
      <c r="VIG155" s="383"/>
      <c r="VIH155" s="383"/>
      <c r="VII155" s="383"/>
      <c r="VIJ155" s="383"/>
      <c r="VIK155" s="383"/>
      <c r="VIL155" s="383"/>
      <c r="VIM155" s="383"/>
      <c r="VIN155" s="383"/>
      <c r="VIO155" s="383"/>
      <c r="VIP155" s="383"/>
      <c r="VIQ155" s="383"/>
      <c r="VIR155" s="383"/>
      <c r="VIS155" s="383"/>
      <c r="VIT155" s="383"/>
      <c r="VIU155" s="383"/>
      <c r="VIV155" s="383"/>
      <c r="VIW155" s="383"/>
      <c r="VIX155" s="383"/>
      <c r="VIY155" s="383"/>
      <c r="VIZ155" s="383"/>
      <c r="VJA155" s="383"/>
      <c r="VJB155" s="383"/>
      <c r="VJC155" s="383"/>
      <c r="VJD155" s="383"/>
      <c r="VJE155" s="383"/>
      <c r="VJF155" s="383"/>
      <c r="VJG155" s="383"/>
      <c r="VJH155" s="383"/>
      <c r="VJI155" s="383"/>
      <c r="VJJ155" s="383"/>
      <c r="VJK155" s="383"/>
      <c r="VJL155" s="383"/>
      <c r="VJM155" s="383"/>
      <c r="VJN155" s="383"/>
      <c r="VJO155" s="383"/>
      <c r="VJP155" s="383"/>
      <c r="VJQ155" s="383"/>
      <c r="VJR155" s="383"/>
      <c r="VJS155" s="383"/>
      <c r="VJT155" s="383"/>
      <c r="VJU155" s="383"/>
      <c r="VJV155" s="383"/>
      <c r="VJW155" s="383"/>
      <c r="VJX155" s="383"/>
      <c r="VJY155" s="383"/>
      <c r="VJZ155" s="383"/>
      <c r="VKA155" s="383"/>
      <c r="VKB155" s="383"/>
      <c r="VKC155" s="383"/>
      <c r="VKD155" s="383"/>
      <c r="VKE155" s="383"/>
      <c r="VKF155" s="383"/>
      <c r="VKG155" s="383"/>
      <c r="VKH155" s="383"/>
      <c r="VKI155" s="383"/>
      <c r="VKJ155" s="383"/>
      <c r="VKK155" s="383"/>
      <c r="VKL155" s="383"/>
      <c r="VKM155" s="383"/>
      <c r="VKN155" s="383"/>
      <c r="VKO155" s="383"/>
      <c r="VKP155" s="383"/>
      <c r="VKQ155" s="383"/>
      <c r="VKR155" s="383"/>
      <c r="VKS155" s="383"/>
      <c r="VKT155" s="383"/>
      <c r="VKU155" s="383"/>
      <c r="VKV155" s="383"/>
      <c r="VKW155" s="383"/>
      <c r="VKX155" s="383"/>
      <c r="VKY155" s="383"/>
      <c r="VKZ155" s="383"/>
      <c r="VLA155" s="383"/>
      <c r="VLB155" s="383"/>
      <c r="VLC155" s="383"/>
      <c r="VLD155" s="383"/>
      <c r="VLE155" s="383"/>
      <c r="VLF155" s="383"/>
      <c r="VLG155" s="383"/>
      <c r="VLH155" s="383"/>
      <c r="VLI155" s="383"/>
      <c r="VLJ155" s="383"/>
      <c r="VLK155" s="383"/>
      <c r="VLL155" s="383"/>
      <c r="VLM155" s="383"/>
      <c r="VLN155" s="383"/>
      <c r="VLO155" s="383"/>
      <c r="VLP155" s="383"/>
      <c r="VLQ155" s="383"/>
      <c r="VLR155" s="383"/>
      <c r="VLS155" s="383"/>
      <c r="VLT155" s="383"/>
      <c r="VLU155" s="383"/>
      <c r="VLV155" s="383"/>
      <c r="VLW155" s="383"/>
      <c r="VLX155" s="383"/>
      <c r="VLY155" s="383"/>
      <c r="VLZ155" s="383"/>
      <c r="VMA155" s="383"/>
      <c r="VMB155" s="383"/>
      <c r="VMC155" s="383"/>
      <c r="VMD155" s="383"/>
      <c r="VME155" s="383"/>
      <c r="VMF155" s="383"/>
      <c r="VMG155" s="383"/>
      <c r="VMH155" s="383"/>
      <c r="VMI155" s="383"/>
      <c r="VMJ155" s="383"/>
      <c r="VMK155" s="383"/>
      <c r="VML155" s="383"/>
      <c r="VMM155" s="383"/>
      <c r="VMN155" s="383"/>
      <c r="VMO155" s="383"/>
      <c r="VMP155" s="383"/>
      <c r="VMQ155" s="383"/>
      <c r="VMR155" s="383"/>
      <c r="VMS155" s="383"/>
      <c r="VMT155" s="383"/>
      <c r="VMU155" s="383"/>
      <c r="VMV155" s="383"/>
      <c r="VMW155" s="383"/>
      <c r="VMX155" s="383"/>
      <c r="VMY155" s="383"/>
      <c r="VMZ155" s="383"/>
      <c r="VNA155" s="383"/>
      <c r="VNB155" s="383"/>
      <c r="VNC155" s="383"/>
      <c r="VND155" s="383"/>
      <c r="VNE155" s="383"/>
      <c r="VNF155" s="383"/>
      <c r="VNG155" s="383"/>
      <c r="VNH155" s="383"/>
      <c r="VNI155" s="383"/>
      <c r="VNJ155" s="383"/>
      <c r="VNK155" s="383"/>
      <c r="VNL155" s="383"/>
      <c r="VNM155" s="383"/>
      <c r="VNN155" s="383"/>
      <c r="VNO155" s="383"/>
      <c r="VNP155" s="383"/>
      <c r="VNQ155" s="383"/>
      <c r="VNR155" s="383"/>
      <c r="VNS155" s="383"/>
      <c r="VNT155" s="383"/>
      <c r="VNU155" s="383"/>
      <c r="VNV155" s="383"/>
      <c r="VNW155" s="383"/>
      <c r="VNX155" s="383"/>
      <c r="VNY155" s="383"/>
      <c r="VNZ155" s="383"/>
      <c r="VOA155" s="383"/>
      <c r="VOB155" s="383"/>
      <c r="VOC155" s="383"/>
      <c r="VOD155" s="383"/>
      <c r="VOE155" s="383"/>
      <c r="VOF155" s="383"/>
      <c r="VOG155" s="383"/>
      <c r="VOH155" s="383"/>
      <c r="VOI155" s="383"/>
      <c r="VOJ155" s="383"/>
      <c r="VOK155" s="383"/>
      <c r="VOL155" s="383"/>
      <c r="VOM155" s="383"/>
      <c r="VON155" s="383"/>
      <c r="VOO155" s="383"/>
      <c r="VOP155" s="383"/>
      <c r="VOQ155" s="383"/>
      <c r="VOR155" s="383"/>
      <c r="VOS155" s="383"/>
      <c r="VOT155" s="383"/>
      <c r="VOU155" s="383"/>
      <c r="VOV155" s="383"/>
      <c r="VOW155" s="383"/>
      <c r="VOX155" s="383"/>
      <c r="VOY155" s="383"/>
      <c r="VOZ155" s="383"/>
      <c r="VPA155" s="383"/>
      <c r="VPB155" s="383"/>
      <c r="VPC155" s="383"/>
      <c r="VPD155" s="383"/>
      <c r="VPE155" s="383"/>
      <c r="VPF155" s="383"/>
      <c r="VPG155" s="383"/>
      <c r="VPH155" s="383"/>
      <c r="VPI155" s="383"/>
      <c r="VPJ155" s="383"/>
      <c r="VPK155" s="383"/>
      <c r="VPL155" s="383"/>
      <c r="VPM155" s="383"/>
      <c r="VPN155" s="383"/>
      <c r="VPO155" s="383"/>
      <c r="VPP155" s="383"/>
      <c r="VPQ155" s="383"/>
      <c r="VPR155" s="383"/>
      <c r="VPS155" s="383"/>
      <c r="VPT155" s="383"/>
      <c r="VPU155" s="383"/>
      <c r="VPV155" s="383"/>
      <c r="VPW155" s="383"/>
      <c r="VPX155" s="383"/>
      <c r="VPY155" s="383"/>
      <c r="VPZ155" s="383"/>
      <c r="VQA155" s="383"/>
      <c r="VQB155" s="383"/>
      <c r="VQC155" s="383"/>
      <c r="VQD155" s="383"/>
      <c r="VQE155" s="383"/>
      <c r="VQF155" s="383"/>
      <c r="VQG155" s="383"/>
      <c r="VQH155" s="383"/>
      <c r="VQI155" s="383"/>
      <c r="VQJ155" s="383"/>
      <c r="VQK155" s="383"/>
      <c r="VQL155" s="383"/>
      <c r="VQM155" s="383"/>
      <c r="VQN155" s="383"/>
      <c r="VQO155" s="383"/>
      <c r="VQP155" s="383"/>
      <c r="VQQ155" s="383"/>
      <c r="VQR155" s="383"/>
      <c r="VQS155" s="383"/>
      <c r="VQT155" s="383"/>
      <c r="VQU155" s="383"/>
      <c r="VQV155" s="383"/>
      <c r="VQW155" s="383"/>
      <c r="VQX155" s="383"/>
      <c r="VQY155" s="383"/>
      <c r="VQZ155" s="383"/>
      <c r="VRA155" s="383"/>
      <c r="VRB155" s="383"/>
      <c r="VRC155" s="383"/>
      <c r="VRD155" s="383"/>
      <c r="VRE155" s="383"/>
      <c r="VRF155" s="383"/>
      <c r="VRG155" s="383"/>
      <c r="VRH155" s="383"/>
      <c r="VRI155" s="383"/>
      <c r="VRJ155" s="383"/>
      <c r="VRK155" s="383"/>
      <c r="VRL155" s="383"/>
      <c r="VRM155" s="383"/>
      <c r="VRN155" s="383"/>
      <c r="VRO155" s="383"/>
      <c r="VRP155" s="383"/>
      <c r="VRQ155" s="383"/>
      <c r="VRR155" s="383"/>
      <c r="VRS155" s="383"/>
      <c r="VRT155" s="383"/>
      <c r="VRU155" s="383"/>
      <c r="VRV155" s="383"/>
      <c r="VRW155" s="383"/>
      <c r="VRX155" s="383"/>
      <c r="VRY155" s="383"/>
      <c r="VRZ155" s="383"/>
      <c r="VSA155" s="383"/>
      <c r="VSB155" s="383"/>
      <c r="VSC155" s="383"/>
      <c r="VSD155" s="383"/>
      <c r="VSE155" s="383"/>
      <c r="VSF155" s="383"/>
      <c r="VSG155" s="383"/>
      <c r="VSH155" s="383"/>
      <c r="VSI155" s="383"/>
      <c r="VSJ155" s="383"/>
      <c r="VSK155" s="383"/>
      <c r="VSL155" s="383"/>
      <c r="VSM155" s="383"/>
      <c r="VSN155" s="383"/>
      <c r="VSO155" s="383"/>
      <c r="VSP155" s="383"/>
      <c r="VSQ155" s="383"/>
      <c r="VSR155" s="383"/>
      <c r="VSS155" s="383"/>
      <c r="VST155" s="383"/>
      <c r="VSU155" s="383"/>
      <c r="VSV155" s="383"/>
      <c r="VSW155" s="383"/>
      <c r="VSX155" s="383"/>
      <c r="VSY155" s="383"/>
      <c r="VSZ155" s="383"/>
      <c r="VTA155" s="383"/>
      <c r="VTB155" s="383"/>
      <c r="VTC155" s="383"/>
      <c r="VTD155" s="383"/>
      <c r="VTE155" s="383"/>
      <c r="VTF155" s="383"/>
      <c r="VTG155" s="383"/>
      <c r="VTH155" s="383"/>
      <c r="VTI155" s="383"/>
      <c r="VTJ155" s="383"/>
      <c r="VTK155" s="383"/>
      <c r="VTL155" s="383"/>
      <c r="VTM155" s="383"/>
      <c r="VTN155" s="383"/>
      <c r="VTO155" s="383"/>
      <c r="VTP155" s="383"/>
      <c r="VTQ155" s="383"/>
      <c r="VTR155" s="383"/>
      <c r="VTS155" s="383"/>
      <c r="VTT155" s="383"/>
      <c r="VTU155" s="383"/>
      <c r="VTV155" s="383"/>
      <c r="VTW155" s="383"/>
      <c r="VTX155" s="383"/>
      <c r="VTY155" s="383"/>
      <c r="VTZ155" s="383"/>
      <c r="VUA155" s="383"/>
      <c r="VUB155" s="383"/>
      <c r="VUC155" s="383"/>
      <c r="VUD155" s="383"/>
      <c r="VUE155" s="383"/>
      <c r="VUF155" s="383"/>
      <c r="VUG155" s="383"/>
      <c r="VUH155" s="383"/>
      <c r="VUI155" s="383"/>
      <c r="VUJ155" s="383"/>
      <c r="VUK155" s="383"/>
      <c r="VUL155" s="383"/>
      <c r="VUM155" s="383"/>
      <c r="VUN155" s="383"/>
      <c r="VUO155" s="383"/>
      <c r="VUP155" s="383"/>
      <c r="VUQ155" s="383"/>
      <c r="VUR155" s="383"/>
      <c r="VUS155" s="383"/>
      <c r="VUT155" s="383"/>
      <c r="VUU155" s="383"/>
      <c r="VUV155" s="383"/>
      <c r="VUW155" s="383"/>
      <c r="VUX155" s="383"/>
      <c r="VUY155" s="383"/>
      <c r="VUZ155" s="383"/>
      <c r="VVA155" s="383"/>
      <c r="VVB155" s="383"/>
      <c r="VVC155" s="383"/>
      <c r="VVD155" s="383"/>
      <c r="VVE155" s="383"/>
      <c r="VVF155" s="383"/>
      <c r="VVG155" s="383"/>
      <c r="VVH155" s="383"/>
      <c r="VVI155" s="383"/>
      <c r="VVJ155" s="383"/>
      <c r="VVK155" s="383"/>
      <c r="VVL155" s="383"/>
      <c r="VVM155" s="383"/>
      <c r="VVN155" s="383"/>
      <c r="VVO155" s="383"/>
      <c r="VVP155" s="383"/>
      <c r="VVQ155" s="383"/>
      <c r="VVR155" s="383"/>
      <c r="VVS155" s="383"/>
      <c r="VVT155" s="383"/>
      <c r="VVU155" s="383"/>
      <c r="VVV155" s="383"/>
      <c r="VVW155" s="383"/>
      <c r="VVX155" s="383"/>
      <c r="VVY155" s="383"/>
      <c r="VVZ155" s="383"/>
      <c r="VWA155" s="383"/>
      <c r="VWB155" s="383"/>
      <c r="VWC155" s="383"/>
      <c r="VWD155" s="383"/>
      <c r="VWE155" s="383"/>
      <c r="VWF155" s="383"/>
      <c r="VWG155" s="383"/>
      <c r="VWH155" s="383"/>
      <c r="VWI155" s="383"/>
      <c r="VWJ155" s="383"/>
      <c r="VWK155" s="383"/>
      <c r="VWL155" s="383"/>
      <c r="VWM155" s="383"/>
      <c r="VWN155" s="383"/>
      <c r="VWO155" s="383"/>
      <c r="VWP155" s="383"/>
      <c r="VWQ155" s="383"/>
      <c r="VWR155" s="383"/>
      <c r="VWS155" s="383"/>
      <c r="VWT155" s="383"/>
      <c r="VWU155" s="383"/>
      <c r="VWV155" s="383"/>
      <c r="VWW155" s="383"/>
      <c r="VWX155" s="383"/>
      <c r="VWY155" s="383"/>
      <c r="VWZ155" s="383"/>
      <c r="VXA155" s="383"/>
      <c r="VXB155" s="383"/>
      <c r="VXC155" s="383"/>
      <c r="VXD155" s="383"/>
      <c r="VXE155" s="383"/>
      <c r="VXF155" s="383"/>
      <c r="VXG155" s="383"/>
      <c r="VXH155" s="383"/>
      <c r="VXI155" s="383"/>
      <c r="VXJ155" s="383"/>
      <c r="VXK155" s="383"/>
      <c r="VXL155" s="383"/>
      <c r="VXM155" s="383"/>
      <c r="VXN155" s="383"/>
      <c r="VXO155" s="383"/>
      <c r="VXP155" s="383"/>
      <c r="VXQ155" s="383"/>
      <c r="VXR155" s="383"/>
      <c r="VXS155" s="383"/>
      <c r="VXT155" s="383"/>
      <c r="VXU155" s="383"/>
      <c r="VXV155" s="383"/>
      <c r="VXW155" s="383"/>
      <c r="VXX155" s="383"/>
      <c r="VXY155" s="383"/>
      <c r="VXZ155" s="383"/>
      <c r="VYA155" s="383"/>
      <c r="VYB155" s="383"/>
      <c r="VYC155" s="383"/>
      <c r="VYD155" s="383"/>
      <c r="VYE155" s="383"/>
      <c r="VYF155" s="383"/>
      <c r="VYG155" s="383"/>
      <c r="VYH155" s="383"/>
      <c r="VYI155" s="383"/>
      <c r="VYJ155" s="383"/>
      <c r="VYK155" s="383"/>
      <c r="VYL155" s="383"/>
      <c r="VYM155" s="383"/>
      <c r="VYN155" s="383"/>
      <c r="VYO155" s="383"/>
      <c r="VYP155" s="383"/>
      <c r="VYQ155" s="383"/>
      <c r="VYR155" s="383"/>
      <c r="VYS155" s="383"/>
      <c r="VYT155" s="383"/>
      <c r="VYU155" s="383"/>
      <c r="VYV155" s="383"/>
      <c r="VYW155" s="383"/>
      <c r="VYX155" s="383"/>
      <c r="VYY155" s="383"/>
      <c r="VYZ155" s="383"/>
      <c r="VZA155" s="383"/>
      <c r="VZB155" s="383"/>
      <c r="VZC155" s="383"/>
      <c r="VZD155" s="383"/>
      <c r="VZE155" s="383"/>
      <c r="VZF155" s="383"/>
      <c r="VZG155" s="383"/>
      <c r="VZH155" s="383"/>
      <c r="VZI155" s="383"/>
      <c r="VZJ155" s="383"/>
      <c r="VZK155" s="383"/>
      <c r="VZL155" s="383"/>
      <c r="VZM155" s="383"/>
      <c r="VZN155" s="383"/>
      <c r="VZO155" s="383"/>
      <c r="VZP155" s="383"/>
      <c r="VZQ155" s="383"/>
      <c r="VZR155" s="383"/>
      <c r="VZS155" s="383"/>
      <c r="VZT155" s="383"/>
      <c r="VZU155" s="383"/>
      <c r="VZV155" s="383"/>
      <c r="VZW155" s="383"/>
      <c r="VZX155" s="383"/>
      <c r="VZY155" s="383"/>
      <c r="VZZ155" s="383"/>
      <c r="WAA155" s="383"/>
      <c r="WAB155" s="383"/>
      <c r="WAC155" s="383"/>
      <c r="WAD155" s="383"/>
      <c r="WAE155" s="383"/>
      <c r="WAF155" s="383"/>
      <c r="WAG155" s="383"/>
      <c r="WAH155" s="383"/>
      <c r="WAI155" s="383"/>
      <c r="WAJ155" s="383"/>
      <c r="WAK155" s="383"/>
      <c r="WAL155" s="383"/>
      <c r="WAM155" s="383"/>
      <c r="WAN155" s="383"/>
      <c r="WAO155" s="383"/>
      <c r="WAP155" s="383"/>
      <c r="WAQ155" s="383"/>
      <c r="WAR155" s="383"/>
      <c r="WAS155" s="383"/>
      <c r="WAT155" s="383"/>
      <c r="WAU155" s="383"/>
      <c r="WAV155" s="383"/>
      <c r="WAW155" s="383"/>
      <c r="WAX155" s="383"/>
      <c r="WAY155" s="383"/>
      <c r="WAZ155" s="383"/>
      <c r="WBA155" s="383"/>
      <c r="WBB155" s="383"/>
      <c r="WBC155" s="383"/>
      <c r="WBD155" s="383"/>
      <c r="WBE155" s="383"/>
      <c r="WBF155" s="383"/>
      <c r="WBG155" s="383"/>
      <c r="WBH155" s="383"/>
      <c r="WBI155" s="383"/>
      <c r="WBJ155" s="383"/>
      <c r="WBK155" s="383"/>
      <c r="WBL155" s="383"/>
      <c r="WBM155" s="383"/>
      <c r="WBN155" s="383"/>
      <c r="WBO155" s="383"/>
      <c r="WBP155" s="383"/>
      <c r="WBQ155" s="383"/>
      <c r="WBR155" s="383"/>
      <c r="WBS155" s="383"/>
      <c r="WBT155" s="383"/>
      <c r="WBU155" s="383"/>
      <c r="WBV155" s="383"/>
      <c r="WBW155" s="383"/>
      <c r="WBX155" s="383"/>
      <c r="WBY155" s="383"/>
      <c r="WBZ155" s="383"/>
      <c r="WCA155" s="383"/>
      <c r="WCB155" s="383"/>
      <c r="WCC155" s="383"/>
      <c r="WCD155" s="383"/>
      <c r="WCE155" s="383"/>
      <c r="WCF155" s="383"/>
      <c r="WCG155" s="383"/>
      <c r="WCH155" s="383"/>
      <c r="WCI155" s="383"/>
      <c r="WCJ155" s="383"/>
      <c r="WCK155" s="383"/>
      <c r="WCL155" s="383"/>
      <c r="WCM155" s="383"/>
      <c r="WCN155" s="383"/>
      <c r="WCO155" s="383"/>
      <c r="WCP155" s="383"/>
      <c r="WCQ155" s="383"/>
      <c r="WCR155" s="383"/>
      <c r="WCS155" s="383"/>
      <c r="WCT155" s="383"/>
      <c r="WCU155" s="383"/>
      <c r="WCV155" s="383"/>
      <c r="WCW155" s="383"/>
      <c r="WCX155" s="383"/>
      <c r="WCY155" s="383"/>
      <c r="WCZ155" s="383"/>
      <c r="WDA155" s="383"/>
      <c r="WDB155" s="383"/>
      <c r="WDC155" s="383"/>
      <c r="WDD155" s="383"/>
      <c r="WDE155" s="383"/>
      <c r="WDF155" s="383"/>
      <c r="WDG155" s="383"/>
      <c r="WDH155" s="383"/>
      <c r="WDI155" s="383"/>
      <c r="WDJ155" s="383"/>
      <c r="WDK155" s="383"/>
      <c r="WDL155" s="383"/>
      <c r="WDM155" s="383"/>
      <c r="WDN155" s="383"/>
      <c r="WDO155" s="383"/>
      <c r="WDP155" s="383"/>
      <c r="WDQ155" s="383"/>
      <c r="WDR155" s="383"/>
      <c r="WDS155" s="383"/>
      <c r="WDT155" s="383"/>
      <c r="WDU155" s="383"/>
      <c r="WDV155" s="383"/>
      <c r="WDW155" s="383"/>
      <c r="WDX155" s="383"/>
      <c r="WDY155" s="383"/>
      <c r="WDZ155" s="383"/>
      <c r="WEA155" s="383"/>
      <c r="WEB155" s="383"/>
      <c r="WEC155" s="383"/>
      <c r="WED155" s="383"/>
      <c r="WEE155" s="383"/>
      <c r="WEF155" s="383"/>
      <c r="WEG155" s="383"/>
      <c r="WEH155" s="383"/>
      <c r="WEI155" s="383"/>
      <c r="WEJ155" s="383"/>
      <c r="WEK155" s="383"/>
      <c r="WEL155" s="383"/>
      <c r="WEM155" s="383"/>
      <c r="WEN155" s="383"/>
      <c r="WEO155" s="383"/>
      <c r="WEP155" s="383"/>
      <c r="WEQ155" s="383"/>
      <c r="WER155" s="383"/>
      <c r="WES155" s="383"/>
      <c r="WET155" s="383"/>
      <c r="WEU155" s="383"/>
      <c r="WEV155" s="383"/>
      <c r="WEW155" s="383"/>
      <c r="WEX155" s="383"/>
      <c r="WEY155" s="383"/>
      <c r="WEZ155" s="383"/>
      <c r="WFA155" s="383"/>
      <c r="WFB155" s="383"/>
      <c r="WFC155" s="383"/>
      <c r="WFD155" s="383"/>
      <c r="WFE155" s="383"/>
      <c r="WFF155" s="383"/>
      <c r="WFG155" s="383"/>
      <c r="WFH155" s="383"/>
      <c r="WFI155" s="383"/>
      <c r="WFJ155" s="383"/>
      <c r="WFK155" s="383"/>
      <c r="WFL155" s="383"/>
      <c r="WFM155" s="383"/>
      <c r="WFN155" s="383"/>
      <c r="WFO155" s="383"/>
      <c r="WFP155" s="383"/>
      <c r="WFQ155" s="383"/>
      <c r="WFR155" s="383"/>
      <c r="WFS155" s="383"/>
      <c r="WFT155" s="383"/>
      <c r="WFU155" s="383"/>
      <c r="WFV155" s="383"/>
      <c r="WFW155" s="383"/>
      <c r="WFX155" s="383"/>
      <c r="WFY155" s="383"/>
      <c r="WFZ155" s="383"/>
      <c r="WGA155" s="383"/>
      <c r="WGB155" s="383"/>
      <c r="WGC155" s="383"/>
      <c r="WGD155" s="383"/>
      <c r="WGE155" s="383"/>
      <c r="WGF155" s="383"/>
      <c r="WGG155" s="383"/>
      <c r="WGH155" s="383"/>
      <c r="WGI155" s="383"/>
      <c r="WGJ155" s="383"/>
      <c r="WGK155" s="383"/>
      <c r="WGL155" s="383"/>
      <c r="WGM155" s="383"/>
      <c r="WGN155" s="383"/>
      <c r="WGO155" s="383"/>
      <c r="WGP155" s="383"/>
      <c r="WGQ155" s="383"/>
      <c r="WGR155" s="383"/>
      <c r="WGS155" s="383"/>
      <c r="WGT155" s="383"/>
      <c r="WGU155" s="383"/>
      <c r="WGV155" s="383"/>
      <c r="WGW155" s="383"/>
      <c r="WGX155" s="383"/>
      <c r="WGY155" s="383"/>
      <c r="WGZ155" s="383"/>
      <c r="WHA155" s="383"/>
      <c r="WHB155" s="383"/>
      <c r="WHC155" s="383"/>
      <c r="WHD155" s="383"/>
      <c r="WHE155" s="383"/>
      <c r="WHF155" s="383"/>
      <c r="WHG155" s="383"/>
      <c r="WHH155" s="383"/>
      <c r="WHI155" s="383"/>
      <c r="WHJ155" s="383"/>
      <c r="WHK155" s="383"/>
      <c r="WHL155" s="383"/>
      <c r="WHM155" s="383"/>
      <c r="WHN155" s="383"/>
      <c r="WHO155" s="383"/>
      <c r="WHP155" s="383"/>
      <c r="WHQ155" s="383"/>
      <c r="WHR155" s="383"/>
      <c r="WHS155" s="383"/>
      <c r="WHT155" s="383"/>
      <c r="WHU155" s="383"/>
      <c r="WHV155" s="383"/>
      <c r="WHW155" s="383"/>
      <c r="WHX155" s="383"/>
      <c r="WHY155" s="383"/>
      <c r="WHZ155" s="383"/>
      <c r="WIA155" s="383"/>
      <c r="WIB155" s="383"/>
      <c r="WIC155" s="383"/>
      <c r="WID155" s="383"/>
      <c r="WIE155" s="383"/>
      <c r="WIF155" s="383"/>
      <c r="WIG155" s="383"/>
      <c r="WIH155" s="383"/>
      <c r="WII155" s="383"/>
      <c r="WIJ155" s="383"/>
      <c r="WIK155" s="383"/>
      <c r="WIL155" s="383"/>
      <c r="WIM155" s="383"/>
      <c r="WIN155" s="383"/>
      <c r="WIO155" s="383"/>
      <c r="WIP155" s="383"/>
      <c r="WIQ155" s="383"/>
      <c r="WIR155" s="383"/>
      <c r="WIS155" s="383"/>
      <c r="WIT155" s="383"/>
      <c r="WIU155" s="383"/>
      <c r="WIV155" s="383"/>
      <c r="WIW155" s="383"/>
      <c r="WIX155" s="383"/>
      <c r="WIY155" s="383"/>
      <c r="WIZ155" s="383"/>
      <c r="WJA155" s="383"/>
      <c r="WJB155" s="383"/>
      <c r="WJC155" s="383"/>
      <c r="WJD155" s="383"/>
      <c r="WJE155" s="383"/>
      <c r="WJF155" s="383"/>
      <c r="WJG155" s="383"/>
      <c r="WJH155" s="383"/>
      <c r="WJI155" s="383"/>
      <c r="WJJ155" s="383"/>
      <c r="WJK155" s="383"/>
      <c r="WJL155" s="383"/>
      <c r="WJM155" s="383"/>
      <c r="WJN155" s="383"/>
      <c r="WJO155" s="383"/>
      <c r="WJP155" s="383"/>
      <c r="WJQ155" s="383"/>
      <c r="WJR155" s="383"/>
      <c r="WJS155" s="383"/>
      <c r="WJT155" s="383"/>
      <c r="WJU155" s="383"/>
      <c r="WJV155" s="383"/>
      <c r="WJW155" s="383"/>
      <c r="WJX155" s="383"/>
      <c r="WJY155" s="383"/>
      <c r="WJZ155" s="383"/>
      <c r="WKA155" s="383"/>
      <c r="WKB155" s="383"/>
      <c r="WKC155" s="383"/>
      <c r="WKD155" s="383"/>
      <c r="WKE155" s="383"/>
      <c r="WKF155" s="383"/>
      <c r="WKG155" s="383"/>
      <c r="WKH155" s="383"/>
      <c r="WKI155" s="383"/>
      <c r="WKJ155" s="383"/>
      <c r="WKK155" s="383"/>
      <c r="WKL155" s="383"/>
      <c r="WKM155" s="383"/>
      <c r="WKN155" s="383"/>
      <c r="WKO155" s="383"/>
      <c r="WKP155" s="383"/>
      <c r="WKQ155" s="383"/>
      <c r="WKR155" s="383"/>
      <c r="WKS155" s="383"/>
      <c r="WKT155" s="383"/>
      <c r="WKU155" s="383"/>
      <c r="WKV155" s="383"/>
      <c r="WKW155" s="383"/>
      <c r="WKX155" s="383"/>
      <c r="WKY155" s="383"/>
      <c r="WKZ155" s="383"/>
      <c r="WLA155" s="383"/>
      <c r="WLB155" s="383"/>
      <c r="WLC155" s="383"/>
      <c r="WLD155" s="383"/>
      <c r="WLE155" s="383"/>
      <c r="WLF155" s="383"/>
      <c r="WLG155" s="383"/>
      <c r="WLH155" s="383"/>
      <c r="WLI155" s="383"/>
      <c r="WLJ155" s="383"/>
      <c r="WLK155" s="383"/>
      <c r="WLL155" s="383"/>
      <c r="WLM155" s="383"/>
      <c r="WLN155" s="383"/>
      <c r="WLO155" s="383"/>
      <c r="WLP155" s="383"/>
      <c r="WLQ155" s="383"/>
      <c r="WLR155" s="383"/>
      <c r="WLS155" s="383"/>
      <c r="WLT155" s="383"/>
      <c r="WLU155" s="383"/>
      <c r="WLV155" s="383"/>
      <c r="WLW155" s="383"/>
      <c r="WLX155" s="383"/>
      <c r="WLY155" s="383"/>
      <c r="WLZ155" s="383"/>
      <c r="WMA155" s="383"/>
      <c r="WMB155" s="383"/>
      <c r="WMC155" s="383"/>
      <c r="WMD155" s="383"/>
      <c r="WME155" s="383"/>
      <c r="WMF155" s="383"/>
      <c r="WMG155" s="383"/>
      <c r="WMH155" s="383"/>
      <c r="WMI155" s="383"/>
      <c r="WMJ155" s="383"/>
      <c r="WMK155" s="383"/>
      <c r="WML155" s="383"/>
      <c r="WMM155" s="383"/>
      <c r="WMN155" s="383"/>
      <c r="WMO155" s="383"/>
      <c r="WMP155" s="383"/>
      <c r="WMQ155" s="383"/>
      <c r="WMR155" s="383"/>
      <c r="WMS155" s="383"/>
      <c r="WMT155" s="383"/>
      <c r="WMU155" s="383"/>
      <c r="WMV155" s="383"/>
      <c r="WMW155" s="383"/>
      <c r="WMX155" s="383"/>
      <c r="WMY155" s="383"/>
      <c r="WMZ155" s="383"/>
      <c r="WNA155" s="383"/>
      <c r="WNB155" s="383"/>
      <c r="WNC155" s="383"/>
      <c r="WND155" s="383"/>
      <c r="WNE155" s="383"/>
      <c r="WNF155" s="383"/>
      <c r="WNG155" s="383"/>
      <c r="WNH155" s="383"/>
      <c r="WNI155" s="383"/>
      <c r="WNJ155" s="383"/>
      <c r="WNK155" s="383"/>
      <c r="WNL155" s="383"/>
      <c r="WNM155" s="383"/>
      <c r="WNN155" s="383"/>
      <c r="WNO155" s="383"/>
      <c r="WNP155" s="383"/>
      <c r="WNQ155" s="383"/>
      <c r="WNR155" s="383"/>
      <c r="WNS155" s="383"/>
      <c r="WNT155" s="383"/>
      <c r="WNU155" s="383"/>
      <c r="WNV155" s="383"/>
      <c r="WNW155" s="383"/>
      <c r="WNX155" s="383"/>
      <c r="WNY155" s="383"/>
      <c r="WNZ155" s="383"/>
      <c r="WOA155" s="383"/>
      <c r="WOB155" s="383"/>
      <c r="WOC155" s="383"/>
      <c r="WOD155" s="383"/>
      <c r="WOE155" s="383"/>
      <c r="WOF155" s="383"/>
      <c r="WOG155" s="383"/>
      <c r="WOH155" s="383"/>
      <c r="WOI155" s="383"/>
      <c r="WOJ155" s="383"/>
      <c r="WOK155" s="383"/>
      <c r="WOL155" s="383"/>
      <c r="WOM155" s="383"/>
      <c r="WON155" s="383"/>
      <c r="WOO155" s="383"/>
      <c r="WOP155" s="383"/>
      <c r="WOQ155" s="383"/>
      <c r="WOR155" s="383"/>
      <c r="WOS155" s="383"/>
      <c r="WOT155" s="383"/>
      <c r="WOU155" s="383"/>
      <c r="WOV155" s="383"/>
      <c r="WOW155" s="383"/>
      <c r="WOX155" s="383"/>
      <c r="WOY155" s="383"/>
      <c r="WOZ155" s="383"/>
      <c r="WPA155" s="383"/>
      <c r="WPB155" s="383"/>
      <c r="WPC155" s="383"/>
      <c r="WPD155" s="383"/>
      <c r="WPE155" s="383"/>
      <c r="WPF155" s="383"/>
      <c r="WPG155" s="383"/>
      <c r="WPH155" s="383"/>
      <c r="WPI155" s="383"/>
      <c r="WPJ155" s="383"/>
      <c r="WPK155" s="383"/>
      <c r="WPL155" s="383"/>
      <c r="WPM155" s="383"/>
      <c r="WPN155" s="383"/>
      <c r="WPO155" s="383"/>
      <c r="WPP155" s="383"/>
      <c r="WPQ155" s="383"/>
      <c r="WPR155" s="383"/>
      <c r="WPS155" s="383"/>
      <c r="WPT155" s="383"/>
      <c r="WPU155" s="383"/>
      <c r="WPV155" s="383"/>
      <c r="WPW155" s="383"/>
      <c r="WPX155" s="383"/>
      <c r="WPY155" s="383"/>
      <c r="WPZ155" s="383"/>
      <c r="WQA155" s="383"/>
      <c r="WQB155" s="383"/>
      <c r="WQC155" s="383"/>
      <c r="WQD155" s="383"/>
      <c r="WQE155" s="383"/>
      <c r="WQF155" s="383"/>
      <c r="WQG155" s="383"/>
      <c r="WQH155" s="383"/>
      <c r="WQI155" s="383"/>
      <c r="WQJ155" s="383"/>
      <c r="WQK155" s="383"/>
      <c r="WQL155" s="383"/>
      <c r="WQM155" s="383"/>
      <c r="WQN155" s="383"/>
      <c r="WQO155" s="383"/>
      <c r="WQP155" s="383"/>
      <c r="WQQ155" s="383"/>
      <c r="WQR155" s="383"/>
      <c r="WQS155" s="383"/>
      <c r="WQT155" s="383"/>
      <c r="WQU155" s="383"/>
      <c r="WQV155" s="383"/>
      <c r="WQW155" s="383"/>
      <c r="WQX155" s="383"/>
      <c r="WQY155" s="383"/>
      <c r="WQZ155" s="383"/>
      <c r="WRA155" s="383"/>
      <c r="WRB155" s="383"/>
      <c r="WRC155" s="383"/>
      <c r="WRD155" s="383"/>
      <c r="WRE155" s="383"/>
      <c r="WRF155" s="383"/>
      <c r="WRG155" s="383"/>
      <c r="WRH155" s="383"/>
      <c r="WRI155" s="383"/>
      <c r="WRJ155" s="383"/>
      <c r="WRK155" s="383"/>
      <c r="WRL155" s="383"/>
      <c r="WRM155" s="383"/>
      <c r="WRN155" s="383"/>
      <c r="WRO155" s="383"/>
      <c r="WRP155" s="383"/>
      <c r="WRQ155" s="383"/>
      <c r="WRR155" s="383"/>
      <c r="WRS155" s="383"/>
      <c r="WRT155" s="383"/>
      <c r="WRU155" s="383"/>
      <c r="WRV155" s="383"/>
      <c r="WRW155" s="383"/>
      <c r="WRX155" s="383"/>
      <c r="WRY155" s="383"/>
      <c r="WRZ155" s="383"/>
      <c r="WSA155" s="383"/>
      <c r="WSB155" s="383"/>
      <c r="WSC155" s="383"/>
      <c r="WSD155" s="383"/>
      <c r="WSE155" s="383"/>
      <c r="WSF155" s="383"/>
      <c r="WSG155" s="383"/>
      <c r="WSH155" s="383"/>
      <c r="WSI155" s="383"/>
      <c r="WSJ155" s="383"/>
      <c r="WSK155" s="383"/>
      <c r="WSL155" s="383"/>
      <c r="WSM155" s="383"/>
      <c r="WSN155" s="383"/>
      <c r="WSO155" s="383"/>
      <c r="WSP155" s="383"/>
      <c r="WSQ155" s="383"/>
      <c r="WSR155" s="383"/>
      <c r="WSS155" s="383"/>
      <c r="WST155" s="383"/>
      <c r="WSU155" s="383"/>
      <c r="WSV155" s="383"/>
      <c r="WSW155" s="383"/>
      <c r="WSX155" s="383"/>
      <c r="WSY155" s="383"/>
      <c r="WSZ155" s="383"/>
      <c r="WTA155" s="383"/>
      <c r="WTB155" s="383"/>
      <c r="WTC155" s="383"/>
      <c r="WTD155" s="383"/>
      <c r="WTE155" s="383"/>
      <c r="WTF155" s="383"/>
      <c r="WTG155" s="383"/>
      <c r="WTH155" s="383"/>
      <c r="WTI155" s="383"/>
      <c r="WTJ155" s="383"/>
      <c r="WTK155" s="383"/>
      <c r="WTL155" s="383"/>
      <c r="WTM155" s="383"/>
      <c r="WTN155" s="383"/>
      <c r="WTO155" s="383"/>
      <c r="WTP155" s="383"/>
      <c r="WTQ155" s="383"/>
      <c r="WTR155" s="383"/>
      <c r="WTS155" s="383"/>
      <c r="WTT155" s="383"/>
      <c r="WTU155" s="383"/>
      <c r="WTV155" s="383"/>
      <c r="WTW155" s="383"/>
      <c r="WTX155" s="383"/>
      <c r="WTY155" s="383"/>
      <c r="WTZ155" s="383"/>
      <c r="WUA155" s="383"/>
      <c r="WUB155" s="383"/>
      <c r="WUC155" s="383"/>
      <c r="WUD155" s="383"/>
      <c r="WUE155" s="383"/>
      <c r="WUF155" s="383"/>
      <c r="WUG155" s="383"/>
      <c r="WUH155" s="383"/>
      <c r="WUI155" s="383"/>
      <c r="WUJ155" s="383"/>
      <c r="WUK155" s="383"/>
      <c r="WUL155" s="383"/>
      <c r="WUM155" s="383"/>
      <c r="WUN155" s="383"/>
      <c r="WUO155" s="383"/>
      <c r="WUP155" s="383"/>
      <c r="WUQ155" s="383"/>
      <c r="WUR155" s="383"/>
      <c r="WUS155" s="383"/>
      <c r="WUT155" s="383"/>
      <c r="WUU155" s="383"/>
      <c r="WUV155" s="383"/>
      <c r="WUW155" s="383"/>
      <c r="WUX155" s="383"/>
      <c r="WUY155" s="383"/>
      <c r="WUZ155" s="383"/>
      <c r="WVA155" s="383"/>
      <c r="WVB155" s="383"/>
      <c r="WVC155" s="383"/>
      <c r="WVD155" s="383"/>
      <c r="WVE155" s="383"/>
      <c r="WVF155" s="383"/>
      <c r="WVG155" s="383"/>
      <c r="WVH155" s="383"/>
      <c r="WVI155" s="383"/>
      <c r="WVJ155" s="383"/>
      <c r="WVK155" s="383"/>
      <c r="WVL155" s="383"/>
      <c r="WVM155" s="383"/>
      <c r="WVN155" s="383"/>
      <c r="WVO155" s="383"/>
      <c r="WVP155" s="383"/>
      <c r="WVQ155" s="383"/>
      <c r="WVR155" s="383"/>
      <c r="WVS155" s="383"/>
      <c r="WVT155" s="383"/>
      <c r="WVU155" s="383"/>
      <c r="WVV155" s="383"/>
      <c r="WVW155" s="383"/>
      <c r="WVX155" s="383"/>
      <c r="WVY155" s="383"/>
      <c r="WVZ155" s="383"/>
      <c r="WWA155" s="383"/>
      <c r="WWB155" s="383"/>
      <c r="WWC155" s="383"/>
      <c r="WWD155" s="383"/>
      <c r="WWE155" s="383"/>
      <c r="WWF155" s="383"/>
      <c r="WWG155" s="383"/>
      <c r="WWH155" s="383"/>
      <c r="WWI155" s="383"/>
      <c r="WWJ155" s="383"/>
      <c r="WWK155" s="383"/>
      <c r="WWL155" s="383"/>
      <c r="WWM155" s="383"/>
      <c r="WWN155" s="383"/>
      <c r="WWO155" s="383"/>
      <c r="WWP155" s="383"/>
      <c r="WWQ155" s="383"/>
      <c r="WWR155" s="383"/>
      <c r="WWS155" s="383"/>
      <c r="WWT155" s="383"/>
      <c r="WWU155" s="383"/>
      <c r="WWV155" s="383"/>
      <c r="WWW155" s="383"/>
      <c r="WWX155" s="383"/>
      <c r="WWY155" s="383"/>
      <c r="WWZ155" s="383"/>
      <c r="WXA155" s="383"/>
      <c r="WXB155" s="383"/>
      <c r="WXC155" s="383"/>
      <c r="WXD155" s="383"/>
      <c r="WXE155" s="383"/>
      <c r="WXF155" s="383"/>
      <c r="WXG155" s="383"/>
      <c r="WXH155" s="383"/>
      <c r="WXI155" s="383"/>
      <c r="WXJ155" s="383"/>
      <c r="WXK155" s="383"/>
      <c r="WXL155" s="383"/>
      <c r="WXM155" s="383"/>
      <c r="WXN155" s="383"/>
      <c r="WXO155" s="383"/>
      <c r="WXP155" s="383"/>
      <c r="WXQ155" s="383"/>
      <c r="WXR155" s="383"/>
      <c r="WXS155" s="383"/>
      <c r="WXT155" s="383"/>
      <c r="WXU155" s="383"/>
      <c r="WXV155" s="383"/>
      <c r="WXW155" s="383"/>
      <c r="WXX155" s="383"/>
      <c r="WXY155" s="383"/>
      <c r="WXZ155" s="383"/>
      <c r="WYA155" s="383"/>
      <c r="WYB155" s="383"/>
      <c r="WYC155" s="383"/>
      <c r="WYD155" s="383"/>
      <c r="WYE155" s="383"/>
      <c r="WYF155" s="383"/>
      <c r="WYG155" s="383"/>
      <c r="WYH155" s="383"/>
      <c r="WYI155" s="383"/>
      <c r="WYJ155" s="383"/>
      <c r="WYK155" s="383"/>
      <c r="WYL155" s="383"/>
      <c r="WYM155" s="383"/>
      <c r="WYN155" s="383"/>
      <c r="WYO155" s="383"/>
      <c r="WYP155" s="383"/>
      <c r="WYQ155" s="383"/>
      <c r="WYR155" s="383"/>
      <c r="WYS155" s="383"/>
      <c r="WYT155" s="383"/>
      <c r="WYU155" s="383"/>
      <c r="WYV155" s="383"/>
      <c r="WYW155" s="383"/>
      <c r="WYX155" s="383"/>
      <c r="WYY155" s="383"/>
      <c r="WYZ155" s="383"/>
      <c r="WZA155" s="383"/>
      <c r="WZB155" s="383"/>
      <c r="WZC155" s="383"/>
      <c r="WZD155" s="383"/>
      <c r="WZE155" s="383"/>
      <c r="WZF155" s="383"/>
      <c r="WZG155" s="383"/>
      <c r="WZH155" s="383"/>
      <c r="WZI155" s="383"/>
      <c r="WZJ155" s="383"/>
      <c r="WZK155" s="383"/>
      <c r="WZL155" s="383"/>
      <c r="WZM155" s="383"/>
      <c r="WZN155" s="383"/>
      <c r="WZO155" s="383"/>
      <c r="WZP155" s="383"/>
      <c r="WZQ155" s="383"/>
      <c r="WZR155" s="383"/>
      <c r="WZS155" s="383"/>
      <c r="WZT155" s="383"/>
      <c r="WZU155" s="383"/>
      <c r="WZV155" s="383"/>
      <c r="WZW155" s="383"/>
      <c r="WZX155" s="383"/>
      <c r="WZY155" s="383"/>
      <c r="WZZ155" s="383"/>
      <c r="XAA155" s="383"/>
      <c r="XAB155" s="383"/>
      <c r="XAC155" s="383"/>
      <c r="XAD155" s="383"/>
      <c r="XAE155" s="383"/>
      <c r="XAF155" s="383"/>
      <c r="XAG155" s="383"/>
      <c r="XAH155" s="383"/>
      <c r="XAI155" s="383"/>
      <c r="XAJ155" s="383"/>
      <c r="XAK155" s="383"/>
      <c r="XAL155" s="383"/>
      <c r="XAM155" s="383"/>
      <c r="XAN155" s="383"/>
      <c r="XAO155" s="383"/>
      <c r="XAP155" s="383"/>
      <c r="XAQ155" s="383"/>
      <c r="XAR155" s="383"/>
      <c r="XAS155" s="383"/>
      <c r="XAT155" s="383"/>
      <c r="XAU155" s="383"/>
      <c r="XAV155" s="383"/>
      <c r="XAW155" s="383"/>
      <c r="XAX155" s="383"/>
      <c r="XAY155" s="383"/>
      <c r="XAZ155" s="383"/>
      <c r="XBA155" s="383"/>
      <c r="XBB155" s="383"/>
      <c r="XBC155" s="383"/>
      <c r="XBD155" s="383"/>
      <c r="XBE155" s="383"/>
      <c r="XBF155" s="383"/>
      <c r="XBG155" s="383"/>
      <c r="XBH155" s="383"/>
      <c r="XBI155" s="383"/>
      <c r="XBJ155" s="383"/>
      <c r="XBK155" s="383"/>
      <c r="XBL155" s="383"/>
      <c r="XBM155" s="383"/>
      <c r="XBN155" s="383"/>
      <c r="XBO155" s="383"/>
      <c r="XBP155" s="383"/>
      <c r="XBQ155" s="383"/>
      <c r="XBR155" s="383"/>
      <c r="XBS155" s="383"/>
      <c r="XBT155" s="383"/>
      <c r="XBU155" s="383"/>
      <c r="XBV155" s="383"/>
      <c r="XBW155" s="383"/>
      <c r="XBX155" s="383"/>
      <c r="XBY155" s="383"/>
      <c r="XBZ155" s="383"/>
      <c r="XCA155" s="383"/>
      <c r="XCB155" s="383"/>
      <c r="XCC155" s="383"/>
      <c r="XCD155" s="383"/>
      <c r="XCE155" s="383"/>
      <c r="XCF155" s="383"/>
      <c r="XCG155" s="383"/>
      <c r="XCH155" s="383"/>
      <c r="XCI155" s="383"/>
      <c r="XCJ155" s="383"/>
      <c r="XCK155" s="383"/>
      <c r="XCL155" s="383"/>
      <c r="XCM155" s="383"/>
      <c r="XCN155" s="383"/>
      <c r="XCO155" s="383"/>
      <c r="XCP155" s="383"/>
      <c r="XCQ155" s="383"/>
      <c r="XCR155" s="383"/>
      <c r="XCS155" s="383"/>
      <c r="XCT155" s="383"/>
      <c r="XCU155" s="383"/>
      <c r="XCV155" s="383"/>
      <c r="XCW155" s="383"/>
      <c r="XCX155" s="383"/>
      <c r="XCY155" s="383"/>
      <c r="XCZ155" s="383"/>
      <c r="XDA155" s="383"/>
      <c r="XDB155" s="383"/>
      <c r="XDC155" s="383"/>
      <c r="XDD155" s="383"/>
      <c r="XDE155" s="383"/>
      <c r="XDF155" s="383"/>
      <c r="XDG155" s="383"/>
      <c r="XDH155" s="383"/>
      <c r="XDI155" s="383"/>
      <c r="XDJ155" s="383"/>
      <c r="XDK155" s="383"/>
      <c r="XDL155" s="383"/>
      <c r="XDM155" s="383"/>
      <c r="XDN155" s="383"/>
      <c r="XDO155" s="383"/>
      <c r="XDP155" s="383"/>
      <c r="XDQ155" s="383"/>
      <c r="XDR155" s="383"/>
      <c r="XDS155" s="383"/>
      <c r="XDT155" s="383"/>
      <c r="XDU155" s="383"/>
      <c r="XDV155" s="383"/>
      <c r="XDW155" s="383"/>
      <c r="XDX155" s="383"/>
      <c r="XDY155" s="383"/>
      <c r="XDZ155" s="383"/>
      <c r="XEA155" s="383"/>
      <c r="XEB155" s="383"/>
      <c r="XEC155" s="383"/>
      <c r="XED155" s="383"/>
      <c r="XEE155" s="383"/>
      <c r="XEF155" s="383"/>
      <c r="XEG155" s="383"/>
      <c r="XEH155" s="383"/>
      <c r="XEI155" s="383"/>
      <c r="XEJ155" s="383"/>
      <c r="XEK155" s="383"/>
      <c r="XEL155" s="383"/>
      <c r="XEM155" s="383"/>
      <c r="XEN155" s="383"/>
      <c r="XEO155" s="383"/>
      <c r="XEP155" s="383"/>
      <c r="XEQ155" s="383"/>
      <c r="XER155" s="383"/>
      <c r="XES155" s="383"/>
      <c r="XET155" s="383"/>
      <c r="XEU155" s="383"/>
      <c r="XEV155" s="383"/>
      <c r="XEW155" s="383"/>
      <c r="XEX155" s="383"/>
      <c r="XEY155" s="383"/>
      <c r="XEZ155" s="383"/>
      <c r="XFA155" s="383"/>
      <c r="XFB155" s="383"/>
    </row>
  </sheetData>
  <autoFilter ref="A2:XFB151" xr:uid="{2624133A-D965-4631-BD56-D47819817B87}"/>
  <mergeCells count="1">
    <mergeCell ref="G1:K1"/>
  </mergeCells>
  <printOptions horizontalCentered="1"/>
  <pageMargins left="0.51181102362204722" right="0.70866141732283472" top="0.74803149606299213" bottom="0.55118110236220474" header="0.31496062992125984" footer="0.31496062992125984"/>
  <pageSetup scale="31" orientation="portrait" r:id="rId1"/>
  <headerFooter>
    <oddFooter>&amp;C&amp;A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DF6C3-BB73-4807-95E6-920E7CA1C943}">
  <sheetPr codeName="Sheet17">
    <tabColor rgb="FF66FF66"/>
    <pageSetUpPr fitToPage="1"/>
  </sheetPr>
  <dimension ref="A1:N80"/>
  <sheetViews>
    <sheetView rightToLeft="1" view="pageBreakPreview" zoomScaleNormal="70" zoomScaleSheetLayoutView="100" workbookViewId="0">
      <selection activeCell="G68" sqref="G68"/>
    </sheetView>
  </sheetViews>
  <sheetFormatPr defaultColWidth="8.7109375" defaultRowHeight="150" customHeight="1" x14ac:dyDescent="0.25"/>
  <cols>
    <col min="1" max="1" width="29.140625" style="235" bestFit="1" customWidth="1"/>
    <col min="2" max="2" width="0.7109375" style="235" customWidth="1"/>
    <col min="3" max="3" width="20.140625" style="235" bestFit="1" customWidth="1"/>
    <col min="4" max="4" width="0.85546875" style="235" customWidth="1"/>
    <col min="5" max="5" width="21.5703125" style="282" customWidth="1"/>
    <col min="6" max="6" width="0.85546875" style="235" customWidth="1"/>
    <col min="7" max="7" width="21.5703125" style="282" customWidth="1"/>
    <col min="8" max="8" width="0.7109375" style="282" customWidth="1"/>
    <col min="9" max="9" width="21.5703125" style="282" customWidth="1"/>
    <col min="10" max="10" width="0.7109375" style="282" customWidth="1"/>
    <col min="11" max="11" width="21.5703125" style="235" customWidth="1"/>
    <col min="12" max="12" width="0.7109375" style="282" customWidth="1"/>
    <col min="13" max="13" width="4.28515625" style="216" customWidth="1"/>
    <col min="14" max="14" width="4.5703125" style="216" customWidth="1"/>
    <col min="15" max="16384" width="8.7109375" style="216"/>
  </cols>
  <sheetData>
    <row r="1" spans="1:14" s="206" customFormat="1" ht="19.5" customHeight="1" x14ac:dyDescent="0.25">
      <c r="A1" s="1240" t="str">
        <f>'[10]1'!A1:H1</f>
        <v>شرکت پالایش میعانات گازی آدیش جنوبی (سهامي خاص) - قبل از بهره برداری</v>
      </c>
      <c r="B1" s="1240"/>
      <c r="C1" s="1240"/>
      <c r="D1" s="1240"/>
      <c r="E1" s="1240"/>
      <c r="F1" s="1240"/>
      <c r="G1" s="1240"/>
      <c r="H1" s="1240"/>
      <c r="I1" s="1240"/>
      <c r="J1" s="1240"/>
      <c r="K1" s="1240"/>
      <c r="L1" s="320"/>
    </row>
    <row r="2" spans="1:14" s="206" customFormat="1" ht="19.5" customHeight="1" x14ac:dyDescent="0.25">
      <c r="A2" s="1240" t="str">
        <f>'[10]5'!A2:H2</f>
        <v xml:space="preserve">یادداشت های توضیحی صورت های مالی </v>
      </c>
      <c r="B2" s="1240"/>
      <c r="C2" s="1240"/>
      <c r="D2" s="1240"/>
      <c r="E2" s="1240"/>
      <c r="F2" s="1240"/>
      <c r="G2" s="1240"/>
      <c r="H2" s="1240"/>
      <c r="I2" s="1240"/>
      <c r="J2" s="1240"/>
      <c r="K2" s="1240"/>
      <c r="L2" s="320"/>
    </row>
    <row r="3" spans="1:14" s="206" customFormat="1" ht="19.5" customHeight="1" x14ac:dyDescent="0.25">
      <c r="A3" s="1240" t="str">
        <f>'[10]5'!A3:H3</f>
        <v>سال مالی منتهی به 30 اسفندماه 1399</v>
      </c>
      <c r="B3" s="1240"/>
      <c r="C3" s="1240"/>
      <c r="D3" s="1240"/>
      <c r="E3" s="1240"/>
      <c r="F3" s="1240"/>
      <c r="G3" s="1240"/>
      <c r="H3" s="1240"/>
      <c r="I3" s="1240"/>
      <c r="J3" s="1240"/>
      <c r="K3" s="1240"/>
      <c r="L3" s="320"/>
    </row>
    <row r="4" spans="1:14" s="259" customFormat="1" ht="21" customHeight="1" x14ac:dyDescent="0.7">
      <c r="B4" s="393"/>
      <c r="C4" s="393"/>
      <c r="D4" s="393"/>
      <c r="E4" s="393"/>
      <c r="F4" s="393"/>
      <c r="G4" s="393"/>
      <c r="H4" s="393"/>
      <c r="I4" s="393"/>
      <c r="J4" s="393"/>
      <c r="K4" s="393"/>
      <c r="L4" s="393"/>
      <c r="M4" s="393"/>
      <c r="N4" s="393"/>
    </row>
    <row r="5" spans="1:14" s="259" customFormat="1" ht="29.25" customHeight="1" x14ac:dyDescent="0.7">
      <c r="A5" s="1370" t="s">
        <v>2385</v>
      </c>
      <c r="B5" s="1370"/>
      <c r="C5" s="1370"/>
      <c r="D5" s="1370"/>
      <c r="E5" s="1370"/>
      <c r="F5" s="546"/>
      <c r="G5" s="1370" t="s">
        <v>2386</v>
      </c>
      <c r="H5" s="1370"/>
      <c r="I5" s="1370"/>
      <c r="J5" s="1370"/>
      <c r="K5" s="1370"/>
      <c r="L5" s="1370"/>
      <c r="M5" s="1370"/>
      <c r="N5" s="393"/>
    </row>
    <row r="6" spans="1:14" s="259" customFormat="1" ht="21" customHeight="1" x14ac:dyDescent="0.7">
      <c r="B6" s="393"/>
      <c r="C6" s="210" t="s">
        <v>2128</v>
      </c>
      <c r="D6" s="393"/>
      <c r="E6" s="393"/>
      <c r="F6" s="393"/>
      <c r="G6" s="393"/>
      <c r="H6" s="393"/>
      <c r="I6" s="393"/>
      <c r="J6" s="393"/>
      <c r="K6" s="210" t="s">
        <v>2128</v>
      </c>
      <c r="L6" s="393"/>
      <c r="M6" s="393"/>
      <c r="N6" s="393"/>
    </row>
    <row r="7" spans="1:14" s="259" customFormat="1" ht="21" customHeight="1" x14ac:dyDescent="0.7">
      <c r="B7" s="393"/>
      <c r="C7" s="211" t="s">
        <v>7</v>
      </c>
      <c r="D7" s="393"/>
      <c r="E7" s="393"/>
      <c r="F7" s="393"/>
      <c r="G7" s="393"/>
      <c r="H7" s="393"/>
      <c r="I7" s="393"/>
      <c r="J7" s="393"/>
      <c r="K7" s="211" t="s">
        <v>7</v>
      </c>
      <c r="L7" s="393"/>
      <c r="M7" s="393"/>
      <c r="N7" s="393"/>
    </row>
    <row r="8" spans="1:14" s="259" customFormat="1" ht="21" customHeight="1" x14ac:dyDescent="0.7">
      <c r="A8" s="213" t="s">
        <v>1185</v>
      </c>
      <c r="B8" s="393"/>
      <c r="C8" s="367">
        <f>SUM('تراز 1400'!$M$595:$M$598)</f>
        <v>10020602972</v>
      </c>
      <c r="D8" s="393"/>
      <c r="E8" s="393"/>
      <c r="F8" s="393"/>
      <c r="G8" s="396" t="s">
        <v>1217</v>
      </c>
      <c r="H8" s="393"/>
      <c r="J8" s="393"/>
      <c r="K8" s="367">
        <f>SUM('تراز 1400'!$M$644:$M$645)</f>
        <v>4011460616</v>
      </c>
      <c r="L8" s="393"/>
      <c r="M8" s="393"/>
      <c r="N8" s="393"/>
    </row>
    <row r="9" spans="1:14" s="259" customFormat="1" ht="21" customHeight="1" x14ac:dyDescent="0.7">
      <c r="A9" s="213" t="s">
        <v>1187</v>
      </c>
      <c r="B9" s="393"/>
      <c r="C9" s="265">
        <f>SUM('تراز 1400'!$M$599:$M$602)</f>
        <v>2002859336</v>
      </c>
      <c r="D9" s="393"/>
      <c r="E9" s="393"/>
      <c r="F9" s="393"/>
      <c r="G9" s="396" t="s">
        <v>1219</v>
      </c>
      <c r="H9" s="393"/>
      <c r="J9" s="393"/>
      <c r="K9" s="265">
        <f>SUM('تراز 1400'!$M$646)</f>
        <v>373212852</v>
      </c>
      <c r="L9" s="393"/>
      <c r="M9" s="393"/>
      <c r="N9" s="393"/>
    </row>
    <row r="10" spans="1:14" s="259" customFormat="1" ht="21" customHeight="1" x14ac:dyDescent="0.7">
      <c r="A10" s="213" t="s">
        <v>1189</v>
      </c>
      <c r="B10" s="393"/>
      <c r="C10" s="265">
        <f>SUM('تراز 1400'!$M$603)</f>
        <v>410366340</v>
      </c>
      <c r="D10" s="393"/>
      <c r="E10" s="393"/>
      <c r="F10" s="393"/>
      <c r="G10" s="396" t="s">
        <v>2093</v>
      </c>
      <c r="H10" s="393"/>
      <c r="J10" s="393"/>
      <c r="K10" s="265">
        <f>SUM('تراز 1400'!$M$647)</f>
        <v>404412585</v>
      </c>
      <c r="L10" s="393"/>
      <c r="M10" s="393"/>
      <c r="N10" s="393"/>
    </row>
    <row r="11" spans="1:14" s="259" customFormat="1" ht="21" customHeight="1" x14ac:dyDescent="0.7">
      <c r="A11" s="213" t="s">
        <v>1191</v>
      </c>
      <c r="B11" s="393"/>
      <c r="C11" s="265">
        <f>SUM('تراز 1400'!$M$604:$M$607)</f>
        <v>1559539655</v>
      </c>
      <c r="D11" s="393"/>
      <c r="E11" s="393"/>
      <c r="F11" s="393"/>
      <c r="G11" s="396" t="s">
        <v>2094</v>
      </c>
      <c r="H11" s="393"/>
      <c r="J11" s="393"/>
      <c r="K11" s="265">
        <f>SUM('تراز 1400'!$M$648:$M$649)</f>
        <v>5668747682</v>
      </c>
      <c r="L11" s="393"/>
      <c r="M11" s="393"/>
      <c r="N11" s="393"/>
    </row>
    <row r="12" spans="1:14" s="259" customFormat="1" ht="21" customHeight="1" x14ac:dyDescent="0.7">
      <c r="A12" s="213" t="s">
        <v>1193</v>
      </c>
      <c r="B12" s="393"/>
      <c r="C12" s="265">
        <f>SUM('تراز 1400'!$M$608:$M$611)</f>
        <v>141537884</v>
      </c>
      <c r="D12" s="393"/>
      <c r="E12" s="393"/>
      <c r="F12" s="393"/>
      <c r="G12" s="396" t="s">
        <v>1227</v>
      </c>
      <c r="H12" s="393"/>
      <c r="J12" s="393"/>
      <c r="K12" s="265">
        <f>SUM('تراز 1400'!$M$650)</f>
        <v>798351497</v>
      </c>
      <c r="L12" s="393"/>
      <c r="M12" s="393"/>
      <c r="N12" s="393"/>
    </row>
    <row r="13" spans="1:14" s="259" customFormat="1" ht="21" customHeight="1" thickBot="1" x14ac:dyDescent="0.75">
      <c r="A13" s="213" t="s">
        <v>1195</v>
      </c>
      <c r="B13" s="393"/>
      <c r="C13" s="265">
        <f>SUM('تراز 1400'!$M$612:$M$615)</f>
        <v>870893902</v>
      </c>
      <c r="D13" s="393"/>
      <c r="E13" s="393"/>
      <c r="F13" s="393"/>
      <c r="G13" s="393"/>
      <c r="H13" s="393"/>
      <c r="K13" s="277">
        <f>SUM(K8:K12)</f>
        <v>11256185232</v>
      </c>
      <c r="L13" s="393"/>
      <c r="M13" s="393"/>
      <c r="N13" s="393"/>
    </row>
    <row r="14" spans="1:14" s="259" customFormat="1" ht="21" customHeight="1" thickTop="1" x14ac:dyDescent="0.7">
      <c r="A14" s="213" t="s">
        <v>1197</v>
      </c>
      <c r="B14" s="393"/>
      <c r="C14" s="265">
        <f>SUM('تراز 1400'!$M$616:$M$617)</f>
        <v>46415853</v>
      </c>
      <c r="D14" s="393"/>
      <c r="E14" s="393"/>
      <c r="F14" s="393"/>
      <c r="G14" s="393"/>
      <c r="H14" s="393"/>
      <c r="L14" s="393"/>
      <c r="M14" s="393"/>
      <c r="N14" s="393"/>
    </row>
    <row r="15" spans="1:14" s="259" customFormat="1" ht="21" customHeight="1" x14ac:dyDescent="0.7">
      <c r="A15" s="213" t="s">
        <v>1199</v>
      </c>
      <c r="B15" s="393"/>
      <c r="C15" s="265">
        <f>SUM('تراز 1400'!$M$618:$M$621)</f>
        <v>3547148971</v>
      </c>
      <c r="D15" s="393"/>
      <c r="E15" s="393"/>
      <c r="F15" s="393"/>
      <c r="G15" s="1288" t="s">
        <v>2384</v>
      </c>
      <c r="H15" s="1288"/>
      <c r="I15" s="1288"/>
      <c r="J15" s="1288"/>
      <c r="K15" s="1288"/>
      <c r="L15" s="1288"/>
      <c r="M15" s="1288"/>
      <c r="N15" s="393"/>
    </row>
    <row r="16" spans="1:14" s="259" customFormat="1" ht="21" customHeight="1" x14ac:dyDescent="0.7">
      <c r="A16" s="213" t="s">
        <v>2089</v>
      </c>
      <c r="B16" s="393"/>
      <c r="C16" s="265">
        <f>SUM('تراز 1400'!$M$622:$M$625)</f>
        <v>393846552</v>
      </c>
      <c r="D16" s="393"/>
      <c r="E16" s="393"/>
      <c r="F16" s="393"/>
      <c r="H16" s="393"/>
      <c r="K16" s="210" t="s">
        <v>2128</v>
      </c>
      <c r="L16" s="393"/>
      <c r="M16" s="393"/>
      <c r="N16" s="393"/>
    </row>
    <row r="17" spans="1:14" s="259" customFormat="1" ht="21" customHeight="1" x14ac:dyDescent="0.7">
      <c r="A17" s="213" t="s">
        <v>2091</v>
      </c>
      <c r="B17" s="393"/>
      <c r="C17" s="265">
        <f>SUM('تراز 1400'!$M$626:$M$629)</f>
        <v>337582759</v>
      </c>
      <c r="D17" s="393"/>
      <c r="E17" s="393"/>
      <c r="F17" s="393"/>
      <c r="H17" s="393"/>
      <c r="K17" s="211" t="s">
        <v>7</v>
      </c>
      <c r="L17" s="393"/>
      <c r="M17" s="393"/>
      <c r="N17" s="393"/>
    </row>
    <row r="18" spans="1:14" s="259" customFormat="1" ht="21" customHeight="1" x14ac:dyDescent="0.7">
      <c r="A18" s="213" t="s">
        <v>1201</v>
      </c>
      <c r="B18" s="393"/>
      <c r="C18" s="265">
        <f>SUM('تراز 1400'!$M$630:$M$633)</f>
        <v>416880344</v>
      </c>
      <c r="D18" s="393"/>
      <c r="E18" s="393"/>
      <c r="F18" s="393"/>
      <c r="G18" s="213" t="s">
        <v>1230</v>
      </c>
      <c r="H18" s="393"/>
      <c r="K18" s="545">
        <f>SUM('تراز 1400'!$M$651:$M$654)</f>
        <v>180315200</v>
      </c>
      <c r="L18" s="393"/>
      <c r="M18" s="393"/>
      <c r="N18" s="393"/>
    </row>
    <row r="19" spans="1:14" s="259" customFormat="1" ht="21" customHeight="1" x14ac:dyDescent="0.7">
      <c r="A19" s="213" t="s">
        <v>1203</v>
      </c>
      <c r="B19" s="393"/>
      <c r="C19" s="265">
        <f>SUM('تراز 1400'!$M$634)</f>
        <v>410366340</v>
      </c>
      <c r="D19" s="393"/>
      <c r="E19" s="393"/>
      <c r="F19" s="393"/>
      <c r="G19" s="213" t="s">
        <v>1232</v>
      </c>
      <c r="H19" s="393"/>
      <c r="K19" s="545">
        <f>SUM('تراز 1400'!$M$655:$M$659)</f>
        <v>60195700</v>
      </c>
      <c r="L19" s="393"/>
      <c r="M19" s="393"/>
      <c r="N19" s="393"/>
    </row>
    <row r="20" spans="1:14" s="259" customFormat="1" ht="21" customHeight="1" x14ac:dyDescent="0.7">
      <c r="A20" s="213" t="s">
        <v>1205</v>
      </c>
      <c r="B20" s="393"/>
      <c r="C20" s="265">
        <f>SUM('تراز 1400'!$M$635)</f>
        <v>4011259</v>
      </c>
      <c r="D20" s="393"/>
      <c r="E20" s="393"/>
      <c r="F20" s="393"/>
      <c r="G20" s="213" t="s">
        <v>1234</v>
      </c>
      <c r="H20" s="393"/>
      <c r="K20" s="545">
        <f>SUM('تراز 1400'!$M$660:$M$664)</f>
        <v>81715962</v>
      </c>
      <c r="L20" s="393"/>
      <c r="M20" s="393"/>
      <c r="N20" s="393"/>
    </row>
    <row r="21" spans="1:14" s="259" customFormat="1" ht="21" customHeight="1" x14ac:dyDescent="0.7">
      <c r="A21" s="213" t="s">
        <v>1211</v>
      </c>
      <c r="B21" s="393"/>
      <c r="C21" s="265">
        <f>SUM('تراز 1400'!$M$636:$M$639)</f>
        <v>539991760</v>
      </c>
      <c r="D21" s="393"/>
      <c r="E21" s="393"/>
      <c r="F21" s="393"/>
      <c r="G21" s="213" t="s">
        <v>1236</v>
      </c>
      <c r="H21" s="393"/>
      <c r="K21" s="545">
        <f>SUM('تراز 1400'!$M$665)</f>
        <v>2042670150</v>
      </c>
      <c r="L21" s="393"/>
      <c r="M21" s="393"/>
      <c r="N21" s="393"/>
    </row>
    <row r="22" spans="1:14" s="259" customFormat="1" ht="21" customHeight="1" x14ac:dyDescent="0.7">
      <c r="A22" s="213" t="s">
        <v>1213</v>
      </c>
      <c r="B22" s="393"/>
      <c r="C22" s="265">
        <f>SUM('تراز 1400'!$M$640:$M$643)</f>
        <v>860126686</v>
      </c>
      <c r="D22" s="393"/>
      <c r="E22" s="393"/>
      <c r="F22" s="393"/>
      <c r="G22" s="213" t="s">
        <v>1238</v>
      </c>
      <c r="H22" s="393"/>
      <c r="K22" s="369">
        <f>SUM('تراز 1400'!$M$666:$M$668)</f>
        <v>447918150</v>
      </c>
      <c r="L22" s="393"/>
      <c r="M22" s="393"/>
      <c r="N22" s="393"/>
    </row>
    <row r="23" spans="1:14" s="259" customFormat="1" ht="21" customHeight="1" thickBot="1" x14ac:dyDescent="0.75">
      <c r="B23" s="393"/>
      <c r="C23" s="277">
        <f>SUM(C8:C22)</f>
        <v>21562170613</v>
      </c>
      <c r="D23" s="393"/>
      <c r="E23" s="393"/>
      <c r="F23" s="393"/>
      <c r="G23" s="213" t="s">
        <v>1244</v>
      </c>
      <c r="H23" s="393"/>
      <c r="K23" s="545">
        <f>SUM('تراز 1400'!$M$669:$M$672)</f>
        <v>783830035</v>
      </c>
      <c r="L23" s="393"/>
      <c r="M23" s="393"/>
      <c r="N23" s="393"/>
    </row>
    <row r="24" spans="1:14" s="259" customFormat="1" ht="21" customHeight="1" thickTop="1" x14ac:dyDescent="0.7">
      <c r="B24" s="393"/>
      <c r="C24" s="393"/>
      <c r="D24" s="393"/>
      <c r="E24" s="393"/>
      <c r="F24" s="393"/>
      <c r="G24" s="213" t="s">
        <v>1246</v>
      </c>
      <c r="H24" s="377"/>
      <c r="K24" s="545">
        <f>SUM('تراز 1400'!$M$673:$M$678)</f>
        <v>374616072</v>
      </c>
      <c r="L24" s="393"/>
      <c r="M24" s="393"/>
      <c r="N24" s="393"/>
    </row>
    <row r="25" spans="1:14" s="213" customFormat="1" ht="21" customHeight="1" x14ac:dyDescent="0.7">
      <c r="A25" s="377"/>
      <c r="B25" s="377"/>
      <c r="C25" s="377"/>
      <c r="D25" s="377"/>
      <c r="E25" s="377"/>
      <c r="F25" s="377"/>
      <c r="G25" s="213" t="s">
        <v>1240</v>
      </c>
      <c r="H25" s="400"/>
      <c r="K25" s="545">
        <f>SUM('تراز 1400'!$M$679:$M$686)</f>
        <v>8315967847</v>
      </c>
      <c r="L25" s="378"/>
      <c r="M25" s="396"/>
      <c r="N25" s="396"/>
    </row>
    <row r="26" spans="1:14" s="213" customFormat="1" ht="21" customHeight="1" x14ac:dyDescent="0.7">
      <c r="B26" s="400"/>
      <c r="C26" s="211"/>
      <c r="D26" s="400"/>
      <c r="E26" s="211"/>
      <c r="F26" s="400"/>
      <c r="G26" s="213" t="s">
        <v>1248</v>
      </c>
      <c r="H26" s="400"/>
      <c r="K26" s="545">
        <f>SUM('تراز 1400'!$M$687:$M$690)</f>
        <v>694696250</v>
      </c>
      <c r="L26" s="400"/>
      <c r="M26" s="396"/>
      <c r="N26" s="396"/>
    </row>
    <row r="27" spans="1:14" s="213" customFormat="1" ht="21" customHeight="1" x14ac:dyDescent="0.7">
      <c r="B27" s="400"/>
      <c r="C27" s="211"/>
      <c r="D27" s="400"/>
      <c r="E27" s="211"/>
      <c r="F27" s="400"/>
      <c r="G27" s="213" t="s">
        <v>1250</v>
      </c>
      <c r="H27" s="394"/>
      <c r="K27" s="545">
        <f>SUM('تراز 1400'!$M$691:$M$694)</f>
        <v>110815020</v>
      </c>
      <c r="L27" s="400"/>
      <c r="M27" s="396"/>
      <c r="N27" s="396"/>
    </row>
    <row r="28" spans="1:14" s="213" customFormat="1" ht="21" customHeight="1" x14ac:dyDescent="0.7">
      <c r="B28" s="394"/>
      <c r="C28" s="300"/>
      <c r="D28" s="394"/>
      <c r="E28" s="300"/>
      <c r="F28" s="394"/>
      <c r="G28" s="213" t="s">
        <v>2096</v>
      </c>
      <c r="H28" s="401"/>
      <c r="K28" s="563">
        <f>SUM('تراز 1400'!$M$695:$M$696)</f>
        <v>1656512410</v>
      </c>
      <c r="L28" s="394"/>
      <c r="M28" s="396"/>
      <c r="N28" s="396"/>
    </row>
    <row r="29" spans="1:14" s="213" customFormat="1" ht="21" customHeight="1" x14ac:dyDescent="0.7">
      <c r="B29" s="401"/>
      <c r="C29" s="300"/>
      <c r="D29" s="401"/>
      <c r="E29" s="300"/>
      <c r="F29" s="401"/>
      <c r="G29" s="213" t="s">
        <v>2098</v>
      </c>
      <c r="H29" s="394"/>
      <c r="K29" s="545">
        <f>SUM('تراز 1400'!$M$697)</f>
        <v>5000000</v>
      </c>
      <c r="L29" s="401"/>
      <c r="M29" s="396"/>
      <c r="N29" s="396"/>
    </row>
    <row r="30" spans="1:14" s="213" customFormat="1" ht="21" customHeight="1" thickBot="1" x14ac:dyDescent="0.65">
      <c r="B30" s="394"/>
      <c r="C30" s="300"/>
      <c r="D30" s="394"/>
      <c r="E30" s="300"/>
      <c r="F30" s="394"/>
      <c r="G30" s="394"/>
      <c r="H30" s="394"/>
      <c r="K30" s="277">
        <f>SUM(K18:K29)</f>
        <v>14754252796</v>
      </c>
      <c r="L30" s="394"/>
      <c r="M30" s="396"/>
      <c r="N30" s="396"/>
    </row>
    <row r="31" spans="1:14" s="213" customFormat="1" ht="21" customHeight="1" thickTop="1" x14ac:dyDescent="0.6">
      <c r="B31" s="394"/>
      <c r="C31" s="300"/>
      <c r="D31" s="394"/>
      <c r="E31" s="300"/>
      <c r="F31" s="394"/>
      <c r="G31" s="394"/>
      <c r="H31" s="394"/>
      <c r="L31" s="394"/>
      <c r="M31" s="396"/>
      <c r="N31" s="396"/>
    </row>
    <row r="32" spans="1:14" s="213" customFormat="1" ht="21" customHeight="1" x14ac:dyDescent="0.7">
      <c r="A32" s="1369" t="s">
        <v>2389</v>
      </c>
      <c r="B32" s="1369"/>
      <c r="C32" s="1369"/>
      <c r="D32" s="1369"/>
      <c r="E32" s="1369"/>
      <c r="F32" s="1369"/>
      <c r="G32" s="1369"/>
      <c r="H32" s="1369"/>
      <c r="I32" s="1369"/>
      <c r="J32" s="1369"/>
      <c r="K32" s="1369"/>
      <c r="L32" s="1369"/>
      <c r="M32" s="1369"/>
      <c r="N32" s="396"/>
    </row>
    <row r="33" spans="1:14" s="213" customFormat="1" ht="21" customHeight="1" x14ac:dyDescent="0.7">
      <c r="A33" s="558"/>
      <c r="B33" s="558"/>
      <c r="C33" s="558"/>
      <c r="D33" s="558"/>
      <c r="E33" s="560"/>
      <c r="F33" s="560"/>
      <c r="G33" s="559" t="s">
        <v>2388</v>
      </c>
      <c r="H33" s="560"/>
      <c r="I33" s="560"/>
      <c r="J33" s="560"/>
      <c r="K33" s="560"/>
      <c r="L33" s="558"/>
      <c r="M33" s="558"/>
      <c r="N33" s="396"/>
    </row>
    <row r="34" spans="1:14" s="213" customFormat="1" ht="21" customHeight="1" x14ac:dyDescent="0.7">
      <c r="B34" s="394"/>
      <c r="C34" s="300"/>
      <c r="D34" s="394"/>
      <c r="E34" s="210" t="s">
        <v>2128</v>
      </c>
      <c r="F34" s="395"/>
      <c r="G34" s="210" t="s">
        <v>2128</v>
      </c>
      <c r="H34" s="259"/>
      <c r="I34" s="210" t="s">
        <v>1391</v>
      </c>
      <c r="J34" s="395"/>
      <c r="K34" s="210" t="s">
        <v>2387</v>
      </c>
      <c r="L34" s="394"/>
      <c r="M34" s="396"/>
      <c r="N34" s="396"/>
    </row>
    <row r="35" spans="1:14" s="213" customFormat="1" ht="21" customHeight="1" x14ac:dyDescent="0.7">
      <c r="B35" s="394"/>
      <c r="C35" s="300"/>
      <c r="D35" s="394"/>
      <c r="E35" s="211" t="s">
        <v>7</v>
      </c>
      <c r="F35" s="395"/>
      <c r="G35" s="211" t="s">
        <v>7</v>
      </c>
      <c r="H35" s="259"/>
      <c r="I35" s="211" t="s">
        <v>7</v>
      </c>
      <c r="J35" s="395"/>
      <c r="K35" s="211" t="s">
        <v>7</v>
      </c>
      <c r="L35" s="394"/>
      <c r="M35" s="396"/>
      <c r="N35" s="396"/>
    </row>
    <row r="36" spans="1:14" s="213" customFormat="1" ht="21" customHeight="1" x14ac:dyDescent="0.7">
      <c r="A36" s="213" t="s">
        <v>1256</v>
      </c>
      <c r="B36" s="394"/>
      <c r="C36" s="264"/>
      <c r="D36" s="259"/>
      <c r="E36" s="367">
        <v>10075425014756</v>
      </c>
      <c r="F36" s="265"/>
      <c r="G36" s="545">
        <f t="shared" ref="G36:G58" si="0">E36*$G$61/$E$59</f>
        <v>977035672385</v>
      </c>
      <c r="H36" s="259"/>
      <c r="I36" s="367">
        <v>6000991529362</v>
      </c>
      <c r="J36" s="395"/>
      <c r="K36" s="211">
        <f>E36+G36+I36</f>
        <v>17053452216503</v>
      </c>
      <c r="L36" s="394"/>
      <c r="N36" s="396"/>
    </row>
    <row r="37" spans="1:14" s="213" customFormat="1" ht="21" customHeight="1" x14ac:dyDescent="0.7">
      <c r="A37" s="213" t="s">
        <v>1258</v>
      </c>
      <c r="B37" s="394"/>
      <c r="C37" s="264"/>
      <c r="D37" s="259"/>
      <c r="E37" s="367">
        <v>2849747865897</v>
      </c>
      <c r="F37" s="265"/>
      <c r="G37" s="545">
        <f t="shared" si="0"/>
        <v>276346190677</v>
      </c>
      <c r="H37" s="259"/>
      <c r="I37" s="367">
        <v>2803132986659</v>
      </c>
      <c r="J37" s="395"/>
      <c r="K37" s="211">
        <f t="shared" ref="K37:K58" si="1">E37+G37+I37</f>
        <v>5929227043233</v>
      </c>
      <c r="L37" s="394"/>
      <c r="N37" s="396"/>
    </row>
    <row r="38" spans="1:14" s="213" customFormat="1" ht="21" customHeight="1" x14ac:dyDescent="0.7">
      <c r="A38" s="213" t="s">
        <v>1935</v>
      </c>
      <c r="B38" s="394"/>
      <c r="C38" s="264"/>
      <c r="D38" s="259"/>
      <c r="E38" s="367">
        <v>3434415007</v>
      </c>
      <c r="F38" s="265"/>
      <c r="G38" s="545">
        <f t="shared" si="0"/>
        <v>333042623</v>
      </c>
      <c r="H38" s="259"/>
      <c r="I38" s="367">
        <v>0</v>
      </c>
      <c r="J38" s="395"/>
      <c r="K38" s="211">
        <f t="shared" si="1"/>
        <v>3767457630</v>
      </c>
      <c r="L38" s="394"/>
      <c r="N38" s="396"/>
    </row>
    <row r="39" spans="1:14" s="213" customFormat="1" ht="21" customHeight="1" x14ac:dyDescent="0.7">
      <c r="A39" s="213" t="s">
        <v>1937</v>
      </c>
      <c r="B39" s="394"/>
      <c r="C39" s="264"/>
      <c r="D39" s="259"/>
      <c r="E39" s="367">
        <v>2211672898</v>
      </c>
      <c r="F39" s="265"/>
      <c r="G39" s="545">
        <f t="shared" si="0"/>
        <v>214470686</v>
      </c>
      <c r="H39" s="259"/>
      <c r="I39" s="367">
        <v>0</v>
      </c>
      <c r="J39" s="395"/>
      <c r="K39" s="211">
        <f t="shared" si="1"/>
        <v>2426143584</v>
      </c>
      <c r="L39" s="394"/>
      <c r="N39" s="396"/>
    </row>
    <row r="40" spans="1:14" s="213" customFormat="1" ht="21" customHeight="1" x14ac:dyDescent="0.7">
      <c r="A40" s="213" t="s">
        <v>1260</v>
      </c>
      <c r="B40" s="394"/>
      <c r="C40" s="264"/>
      <c r="D40" s="259"/>
      <c r="E40" s="367">
        <v>5230084970957</v>
      </c>
      <c r="F40" s="265"/>
      <c r="G40" s="545">
        <f t="shared" si="0"/>
        <v>507172608475</v>
      </c>
      <c r="H40" s="259"/>
      <c r="I40" s="367">
        <v>1710777108852</v>
      </c>
      <c r="J40" s="395"/>
      <c r="K40" s="211">
        <f t="shared" si="1"/>
        <v>7448034688284</v>
      </c>
      <c r="L40" s="394"/>
      <c r="N40" s="396"/>
    </row>
    <row r="41" spans="1:14" s="213" customFormat="1" ht="21" customHeight="1" x14ac:dyDescent="0.7">
      <c r="A41" s="213" t="s">
        <v>1262</v>
      </c>
      <c r="B41" s="394"/>
      <c r="C41" s="264"/>
      <c r="D41" s="259"/>
      <c r="E41" s="367">
        <v>16247963567</v>
      </c>
      <c r="F41" s="265"/>
      <c r="G41" s="545">
        <f t="shared" si="0"/>
        <v>1575600035</v>
      </c>
      <c r="H41" s="259"/>
      <c r="I41" s="367">
        <v>31443213127</v>
      </c>
      <c r="J41" s="395"/>
      <c r="K41" s="211">
        <f t="shared" si="1"/>
        <v>49266776729</v>
      </c>
      <c r="L41" s="394"/>
      <c r="N41" s="396"/>
    </row>
    <row r="42" spans="1:14" s="213" customFormat="1" ht="21" customHeight="1" x14ac:dyDescent="0.7">
      <c r="A42" s="213" t="s">
        <v>1264</v>
      </c>
      <c r="B42" s="394"/>
      <c r="C42" s="264"/>
      <c r="D42" s="259"/>
      <c r="E42" s="367">
        <v>8405571546</v>
      </c>
      <c r="F42" s="265"/>
      <c r="G42" s="545">
        <f t="shared" si="0"/>
        <v>815106384</v>
      </c>
      <c r="H42" s="259"/>
      <c r="I42" s="367">
        <v>6091363334</v>
      </c>
      <c r="J42" s="395"/>
      <c r="K42" s="211">
        <f t="shared" si="1"/>
        <v>15312041264</v>
      </c>
      <c r="L42" s="394"/>
      <c r="N42" s="396"/>
    </row>
    <row r="43" spans="1:14" s="213" customFormat="1" ht="21" customHeight="1" x14ac:dyDescent="0.7">
      <c r="A43" s="213" t="s">
        <v>1939</v>
      </c>
      <c r="B43" s="394"/>
      <c r="C43" s="264"/>
      <c r="D43" s="259"/>
      <c r="E43" s="367">
        <v>75914558697</v>
      </c>
      <c r="F43" s="265"/>
      <c r="G43" s="545">
        <f t="shared" si="0"/>
        <v>7361598324</v>
      </c>
      <c r="H43" s="259"/>
      <c r="I43" s="367">
        <v>0</v>
      </c>
      <c r="J43" s="395"/>
      <c r="K43" s="211">
        <f t="shared" si="1"/>
        <v>83276157021</v>
      </c>
      <c r="L43" s="394"/>
      <c r="N43" s="396"/>
    </row>
    <row r="44" spans="1:14" s="213" customFormat="1" ht="21" customHeight="1" x14ac:dyDescent="0.7">
      <c r="A44" s="213" t="s">
        <v>1266</v>
      </c>
      <c r="B44" s="394"/>
      <c r="C44" s="264"/>
      <c r="D44" s="259"/>
      <c r="E44" s="367">
        <v>1110825436178</v>
      </c>
      <c r="F44" s="265"/>
      <c r="G44" s="545">
        <f t="shared" si="0"/>
        <v>107719135952</v>
      </c>
      <c r="H44" s="259"/>
      <c r="I44" s="367">
        <v>67775234244</v>
      </c>
      <c r="J44" s="395"/>
      <c r="K44" s="211">
        <f t="shared" si="1"/>
        <v>1286319806374</v>
      </c>
      <c r="L44" s="394"/>
      <c r="N44" s="396"/>
    </row>
    <row r="45" spans="1:14" s="213" customFormat="1" ht="21" customHeight="1" x14ac:dyDescent="0.7">
      <c r="A45" s="213" t="s">
        <v>1268</v>
      </c>
      <c r="B45" s="394"/>
      <c r="C45" s="264"/>
      <c r="D45" s="259"/>
      <c r="E45" s="367">
        <v>5968160052</v>
      </c>
      <c r="F45" s="265"/>
      <c r="G45" s="545">
        <f t="shared" si="0"/>
        <v>578745339</v>
      </c>
      <c r="H45" s="259"/>
      <c r="I45" s="367">
        <v>0</v>
      </c>
      <c r="J45" s="395"/>
      <c r="K45" s="211">
        <f t="shared" si="1"/>
        <v>6546905391</v>
      </c>
      <c r="L45" s="394"/>
      <c r="N45" s="396"/>
    </row>
    <row r="46" spans="1:14" s="213" customFormat="1" ht="21" customHeight="1" x14ac:dyDescent="0.7">
      <c r="A46" s="213" t="s">
        <v>1270</v>
      </c>
      <c r="B46" s="394"/>
      <c r="C46" s="264"/>
      <c r="D46" s="259"/>
      <c r="E46" s="367">
        <v>22690812048</v>
      </c>
      <c r="F46" s="265"/>
      <c r="G46" s="545">
        <f t="shared" si="0"/>
        <v>2200376934</v>
      </c>
      <c r="H46" s="259"/>
      <c r="I46" s="367">
        <v>12182726668</v>
      </c>
      <c r="J46" s="395"/>
      <c r="K46" s="211">
        <f t="shared" si="1"/>
        <v>37073915650</v>
      </c>
      <c r="L46" s="394"/>
      <c r="N46" s="396"/>
    </row>
    <row r="47" spans="1:14" s="213" customFormat="1" ht="21" customHeight="1" x14ac:dyDescent="0.7">
      <c r="A47" s="213" t="s">
        <v>1941</v>
      </c>
      <c r="B47" s="394"/>
      <c r="C47" s="264"/>
      <c r="D47" s="259"/>
      <c r="E47" s="367">
        <v>384100000</v>
      </c>
      <c r="F47" s="265"/>
      <c r="G47" s="545">
        <f t="shared" si="0"/>
        <v>37247005</v>
      </c>
      <c r="H47" s="259"/>
      <c r="I47" s="367">
        <v>0</v>
      </c>
      <c r="J47" s="395"/>
      <c r="K47" s="211">
        <f t="shared" si="1"/>
        <v>421347005</v>
      </c>
      <c r="L47" s="394"/>
      <c r="N47" s="396"/>
    </row>
    <row r="48" spans="1:14" s="213" customFormat="1" ht="21" customHeight="1" x14ac:dyDescent="0.7">
      <c r="A48" s="213" t="s">
        <v>1943</v>
      </c>
      <c r="B48" s="394"/>
      <c r="C48" s="264"/>
      <c r="D48" s="259"/>
      <c r="E48" s="367">
        <v>36284000</v>
      </c>
      <c r="F48" s="265"/>
      <c r="G48" s="545">
        <f t="shared" si="0"/>
        <v>3518538</v>
      </c>
      <c r="H48" s="259"/>
      <c r="I48" s="367">
        <v>0</v>
      </c>
      <c r="J48" s="395"/>
      <c r="K48" s="211">
        <f t="shared" si="1"/>
        <v>39802538</v>
      </c>
      <c r="L48" s="394"/>
      <c r="N48" s="396"/>
    </row>
    <row r="49" spans="1:14" s="213" customFormat="1" ht="21" customHeight="1" x14ac:dyDescent="0.7">
      <c r="A49" s="213" t="s">
        <v>1272</v>
      </c>
      <c r="B49" s="394"/>
      <c r="C49" s="264"/>
      <c r="D49" s="259"/>
      <c r="E49" s="367">
        <v>12810426473</v>
      </c>
      <c r="F49" s="265"/>
      <c r="G49" s="545">
        <f t="shared" si="0"/>
        <v>1242254657</v>
      </c>
      <c r="H49" s="259"/>
      <c r="I49" s="367">
        <v>12182726668</v>
      </c>
      <c r="J49" s="395"/>
      <c r="K49" s="211">
        <f t="shared" si="1"/>
        <v>26235407798</v>
      </c>
      <c r="L49" s="394"/>
      <c r="N49" s="396"/>
    </row>
    <row r="50" spans="1:14" s="213" customFormat="1" ht="21" customHeight="1" x14ac:dyDescent="0.7">
      <c r="A50" s="213" t="s">
        <v>1284</v>
      </c>
      <c r="B50" s="394"/>
      <c r="C50" s="264"/>
      <c r="D50" s="259"/>
      <c r="E50" s="367">
        <v>0</v>
      </c>
      <c r="F50" s="265"/>
      <c r="G50" s="545">
        <f t="shared" si="0"/>
        <v>0</v>
      </c>
      <c r="H50" s="259"/>
      <c r="I50" s="367">
        <v>6780000000</v>
      </c>
      <c r="J50" s="395"/>
      <c r="K50" s="211">
        <f t="shared" si="1"/>
        <v>6780000000</v>
      </c>
      <c r="L50" s="394"/>
      <c r="N50" s="396"/>
    </row>
    <row r="51" spans="1:14" s="213" customFormat="1" ht="21" customHeight="1" x14ac:dyDescent="0.7">
      <c r="A51" s="213" t="s">
        <v>1945</v>
      </c>
      <c r="B51" s="394"/>
      <c r="C51" s="264"/>
      <c r="D51" s="259"/>
      <c r="E51" s="367">
        <v>89371223771</v>
      </c>
      <c r="F51" s="265"/>
      <c r="G51" s="545">
        <f t="shared" si="0"/>
        <v>8666520130</v>
      </c>
      <c r="H51" s="259"/>
      <c r="I51" s="367">
        <v>0</v>
      </c>
      <c r="J51" s="395"/>
      <c r="K51" s="211">
        <f t="shared" si="1"/>
        <v>98037743901</v>
      </c>
      <c r="L51" s="394"/>
      <c r="N51" s="396"/>
    </row>
    <row r="52" spans="1:14" s="213" customFormat="1" ht="21" customHeight="1" x14ac:dyDescent="0.7">
      <c r="A52" s="213" t="s">
        <v>1947</v>
      </c>
      <c r="B52" s="394"/>
      <c r="C52" s="264"/>
      <c r="D52" s="259"/>
      <c r="E52" s="367">
        <v>480164000</v>
      </c>
      <c r="F52" s="265"/>
      <c r="G52" s="545">
        <f t="shared" si="0"/>
        <v>46562538</v>
      </c>
      <c r="H52" s="259"/>
      <c r="I52" s="367">
        <v>0</v>
      </c>
      <c r="J52" s="395"/>
      <c r="K52" s="211">
        <f t="shared" si="1"/>
        <v>526726538</v>
      </c>
      <c r="L52" s="394"/>
      <c r="N52" s="396"/>
    </row>
    <row r="53" spans="1:14" s="213" customFormat="1" ht="21" customHeight="1" x14ac:dyDescent="0.7">
      <c r="A53" s="213" t="s">
        <v>759</v>
      </c>
      <c r="B53" s="394"/>
      <c r="C53" s="264"/>
      <c r="D53" s="259"/>
      <c r="E53" s="367">
        <v>226113957746</v>
      </c>
      <c r="F53" s="265"/>
      <c r="G53" s="545">
        <f t="shared" si="0"/>
        <v>21926757672</v>
      </c>
      <c r="H53" s="259"/>
      <c r="I53" s="367">
        <v>74705518417</v>
      </c>
      <c r="J53" s="395"/>
      <c r="K53" s="211">
        <f t="shared" si="1"/>
        <v>322746233835</v>
      </c>
      <c r="L53" s="394"/>
      <c r="N53" s="396"/>
    </row>
    <row r="54" spans="1:14" s="213" customFormat="1" ht="21" customHeight="1" x14ac:dyDescent="0.7">
      <c r="A54" s="213" t="s">
        <v>1274</v>
      </c>
      <c r="B54" s="394"/>
      <c r="C54" s="264"/>
      <c r="D54" s="259"/>
      <c r="E54" s="367">
        <v>0</v>
      </c>
      <c r="F54" s="265"/>
      <c r="G54" s="545">
        <f t="shared" si="0"/>
        <v>0</v>
      </c>
      <c r="H54" s="259"/>
      <c r="I54" s="367">
        <v>186951306822</v>
      </c>
      <c r="J54" s="395"/>
      <c r="K54" s="211">
        <f t="shared" si="1"/>
        <v>186951306822</v>
      </c>
      <c r="L54" s="394"/>
      <c r="N54" s="396"/>
    </row>
    <row r="55" spans="1:14" s="213" customFormat="1" ht="21" customHeight="1" x14ac:dyDescent="0.7">
      <c r="A55" s="213" t="s">
        <v>1949</v>
      </c>
      <c r="B55" s="394"/>
      <c r="C55" s="264"/>
      <c r="D55" s="259"/>
      <c r="E55" s="367">
        <v>40931620125</v>
      </c>
      <c r="F55" s="265"/>
      <c r="G55" s="545">
        <f t="shared" si="0"/>
        <v>3969227396</v>
      </c>
      <c r="H55" s="259"/>
      <c r="I55" s="367">
        <v>0</v>
      </c>
      <c r="J55" s="395"/>
      <c r="K55" s="211">
        <f t="shared" si="1"/>
        <v>44900847521</v>
      </c>
      <c r="L55" s="394"/>
      <c r="N55" s="396"/>
    </row>
    <row r="56" spans="1:14" s="213" customFormat="1" ht="21" customHeight="1" x14ac:dyDescent="0.7">
      <c r="A56" s="213" t="s">
        <v>1951</v>
      </c>
      <c r="B56" s="394"/>
      <c r="C56" s="264"/>
      <c r="D56" s="259"/>
      <c r="E56" s="367">
        <v>615844383</v>
      </c>
      <c r="F56" s="265"/>
      <c r="G56" s="545">
        <f t="shared" si="0"/>
        <v>59719757</v>
      </c>
      <c r="H56" s="259"/>
      <c r="I56" s="367">
        <v>0</v>
      </c>
      <c r="J56" s="395"/>
      <c r="K56" s="211">
        <f t="shared" si="1"/>
        <v>675564140</v>
      </c>
      <c r="L56" s="394"/>
      <c r="N56" s="396"/>
    </row>
    <row r="57" spans="1:14" s="213" customFormat="1" ht="21" customHeight="1" x14ac:dyDescent="0.7">
      <c r="A57" s="213" t="s">
        <v>1953</v>
      </c>
      <c r="B57" s="394"/>
      <c r="C57" s="264"/>
      <c r="D57" s="259"/>
      <c r="E57" s="367">
        <v>17811414843</v>
      </c>
      <c r="F57" s="265"/>
      <c r="G57" s="545">
        <f t="shared" si="0"/>
        <v>1727211274</v>
      </c>
      <c r="H57" s="259"/>
      <c r="I57" s="367">
        <v>0</v>
      </c>
      <c r="J57" s="395"/>
      <c r="K57" s="211">
        <f t="shared" si="1"/>
        <v>19538626117</v>
      </c>
      <c r="L57" s="394"/>
      <c r="N57" s="396"/>
    </row>
    <row r="58" spans="1:14" s="213" customFormat="1" ht="21" customHeight="1" x14ac:dyDescent="0.7">
      <c r="A58" s="213" t="s">
        <v>1955</v>
      </c>
      <c r="B58" s="394"/>
      <c r="C58" s="264"/>
      <c r="D58" s="259"/>
      <c r="E58" s="367">
        <v>8184428420</v>
      </c>
      <c r="F58" s="265"/>
      <c r="G58" s="545">
        <f t="shared" si="0"/>
        <v>793661658</v>
      </c>
      <c r="H58" s="259"/>
      <c r="I58" s="367">
        <v>0</v>
      </c>
      <c r="J58" s="395"/>
      <c r="K58" s="211">
        <f t="shared" si="1"/>
        <v>8978090078</v>
      </c>
      <c r="L58" s="394"/>
      <c r="N58" s="396"/>
    </row>
    <row r="59" spans="1:14" s="213" customFormat="1" ht="21" customHeight="1" thickBot="1" x14ac:dyDescent="0.75">
      <c r="B59" s="394"/>
      <c r="C59" s="300"/>
      <c r="D59" s="394"/>
      <c r="E59" s="277">
        <f>SUM(E36:E58)</f>
        <v>19797695905364</v>
      </c>
      <c r="F59" s="265"/>
      <c r="G59" s="561">
        <f>SUM(G36:G58)</f>
        <v>1919825228439</v>
      </c>
      <c r="H59" s="259"/>
      <c r="I59" s="277">
        <f>SUM(I36:I58)</f>
        <v>10913013714153</v>
      </c>
      <c r="J59" s="395"/>
      <c r="K59" s="368">
        <f>SUM(K36:K58)</f>
        <v>32630534847956</v>
      </c>
      <c r="L59" s="394"/>
      <c r="N59" s="396"/>
    </row>
    <row r="60" spans="1:14" s="213" customFormat="1" ht="21" customHeight="1" thickTop="1" x14ac:dyDescent="0.6">
      <c r="B60" s="394"/>
      <c r="C60" s="300"/>
      <c r="D60" s="394"/>
      <c r="E60" s="300"/>
      <c r="F60" s="394"/>
      <c r="G60" s="394"/>
      <c r="H60" s="394"/>
      <c r="I60" s="257"/>
      <c r="J60" s="394"/>
      <c r="K60" s="394"/>
      <c r="L60" s="394"/>
      <c r="M60" s="396"/>
      <c r="N60" s="396"/>
    </row>
    <row r="61" spans="1:14" s="213" customFormat="1" ht="21" customHeight="1" x14ac:dyDescent="0.6">
      <c r="B61" s="394"/>
      <c r="C61" s="394"/>
      <c r="D61" s="394"/>
      <c r="E61" s="394"/>
      <c r="F61" s="394"/>
      <c r="G61" s="562">
        <v>1919825228438</v>
      </c>
      <c r="H61" s="394"/>
      <c r="I61" s="394"/>
      <c r="J61" s="394"/>
      <c r="K61" s="394"/>
      <c r="L61" s="394"/>
      <c r="M61" s="396"/>
      <c r="N61" s="396"/>
    </row>
    <row r="62" spans="1:14" s="213" customFormat="1" ht="21" customHeight="1" x14ac:dyDescent="0.6">
      <c r="A62" s="376"/>
      <c r="B62" s="376"/>
      <c r="C62" s="376"/>
      <c r="D62" s="376"/>
      <c r="E62" s="381"/>
      <c r="F62" s="257"/>
      <c r="G62" s="257"/>
      <c r="H62" s="257"/>
      <c r="I62" s="257"/>
      <c r="J62" s="257"/>
      <c r="K62" s="378"/>
      <c r="L62" s="257"/>
      <c r="M62" s="378"/>
      <c r="N62" s="378"/>
    </row>
    <row r="63" spans="1:14" ht="21" customHeight="1" x14ac:dyDescent="0.25">
      <c r="A63" s="387"/>
      <c r="B63" s="387"/>
      <c r="C63" s="387"/>
      <c r="D63" s="387"/>
      <c r="E63" s="388"/>
      <c r="F63" s="283"/>
      <c r="G63" s="283"/>
      <c r="H63" s="283"/>
      <c r="I63" s="283"/>
      <c r="J63" s="283"/>
      <c r="K63" s="391"/>
      <c r="L63" s="283"/>
      <c r="M63" s="391"/>
      <c r="N63" s="391"/>
    </row>
    <row r="64" spans="1:14" ht="21" customHeight="1" x14ac:dyDescent="0.25">
      <c r="A64" s="387"/>
      <c r="B64" s="387"/>
      <c r="C64" s="387"/>
      <c r="D64" s="387"/>
      <c r="E64" s="388"/>
      <c r="F64" s="283"/>
      <c r="G64" s="283"/>
      <c r="H64" s="283"/>
      <c r="I64" s="283"/>
      <c r="J64" s="283"/>
      <c r="K64" s="391"/>
      <c r="L64" s="283"/>
      <c r="M64" s="391"/>
      <c r="N64" s="391"/>
    </row>
    <row r="65" spans="1:14" ht="21" customHeight="1" x14ac:dyDescent="0.25">
      <c r="A65" s="387"/>
      <c r="B65" s="387"/>
      <c r="C65" s="387"/>
      <c r="D65" s="387"/>
      <c r="E65" s="388"/>
      <c r="F65" s="283"/>
      <c r="G65" s="283"/>
      <c r="H65" s="283"/>
      <c r="I65" s="283"/>
      <c r="J65" s="283"/>
      <c r="K65" s="391"/>
      <c r="L65" s="283"/>
      <c r="M65" s="391"/>
      <c r="N65" s="391"/>
    </row>
    <row r="66" spans="1:14" ht="21" customHeight="1" x14ac:dyDescent="0.25">
      <c r="A66" s="387"/>
      <c r="B66" s="387"/>
      <c r="C66" s="387"/>
      <c r="D66" s="387"/>
      <c r="E66" s="388"/>
      <c r="F66" s="283"/>
      <c r="G66" s="283"/>
      <c r="H66" s="283"/>
      <c r="I66" s="283"/>
      <c r="J66" s="283"/>
      <c r="K66" s="391"/>
      <c r="L66" s="283"/>
      <c r="M66" s="391"/>
      <c r="N66" s="391"/>
    </row>
    <row r="67" spans="1:14" ht="15" x14ac:dyDescent="0.25"/>
    <row r="68" spans="1:14" ht="15" x14ac:dyDescent="0.25"/>
    <row r="69" spans="1:14" ht="15" x14ac:dyDescent="0.25"/>
    <row r="70" spans="1:14" ht="15" x14ac:dyDescent="0.25"/>
    <row r="71" spans="1:14" ht="15" x14ac:dyDescent="0.25"/>
    <row r="72" spans="1:14" ht="15" x14ac:dyDescent="0.25"/>
    <row r="73" spans="1:14" ht="15" x14ac:dyDescent="0.25"/>
    <row r="74" spans="1:14" ht="15" x14ac:dyDescent="0.25"/>
    <row r="75" spans="1:14" ht="15" x14ac:dyDescent="0.25"/>
    <row r="76" spans="1:14" ht="15" x14ac:dyDescent="0.25"/>
    <row r="77" spans="1:14" ht="15" x14ac:dyDescent="0.25"/>
    <row r="78" spans="1:14" ht="15" x14ac:dyDescent="0.25"/>
    <row r="79" spans="1:14" ht="15" x14ac:dyDescent="0.25"/>
    <row r="80" spans="1:14" s="235" customFormat="1" ht="15" x14ac:dyDescent="0.25">
      <c r="E80" s="282"/>
      <c r="G80" s="282"/>
      <c r="H80" s="282"/>
      <c r="I80" s="282"/>
      <c r="J80" s="282"/>
      <c r="L80" s="282"/>
      <c r="M80" s="216"/>
      <c r="N80" s="216"/>
    </row>
  </sheetData>
  <mergeCells count="7">
    <mergeCell ref="A32:M32"/>
    <mergeCell ref="G15:M15"/>
    <mergeCell ref="G5:M5"/>
    <mergeCell ref="A1:K1"/>
    <mergeCell ref="A2:K2"/>
    <mergeCell ref="A3:K3"/>
    <mergeCell ref="A5:E5"/>
  </mergeCells>
  <printOptions horizontalCentered="1"/>
  <pageMargins left="0.5" right="0.5" top="0.5" bottom="0.5" header="0" footer="0"/>
  <pageSetup paperSize="9" scale="61" orientation="portrait" r:id="rId1"/>
  <headerFooter>
    <oddFooter>&amp;C&amp;"B Nazanin,Regular"&amp;12&amp;A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1"/>
  <dimension ref="A1:G31"/>
  <sheetViews>
    <sheetView rightToLeft="1" workbookViewId="0">
      <selection activeCell="F31" sqref="F31"/>
    </sheetView>
  </sheetViews>
  <sheetFormatPr defaultRowHeight="15" x14ac:dyDescent="0.25"/>
  <cols>
    <col min="5" max="5" width="123.7109375" style="76" customWidth="1"/>
    <col min="6" max="6" width="17.42578125" style="72" customWidth="1"/>
    <col min="7" max="7" width="16.140625" style="72" customWidth="1"/>
  </cols>
  <sheetData>
    <row r="1" spans="1:7" x14ac:dyDescent="0.25">
      <c r="A1" s="69" t="s">
        <v>338</v>
      </c>
      <c r="B1" s="69" t="s">
        <v>339</v>
      </c>
      <c r="C1" s="69" t="s">
        <v>340</v>
      </c>
      <c r="D1" s="69" t="s">
        <v>341</v>
      </c>
      <c r="E1" s="70" t="s">
        <v>342</v>
      </c>
      <c r="F1" s="71" t="s">
        <v>343</v>
      </c>
      <c r="G1" s="72" t="s">
        <v>344</v>
      </c>
    </row>
    <row r="2" spans="1:7" x14ac:dyDescent="0.25">
      <c r="A2" s="69">
        <v>1398</v>
      </c>
      <c r="B2" s="69">
        <v>13980702</v>
      </c>
      <c r="C2" s="69">
        <v>240</v>
      </c>
      <c r="D2" s="69">
        <v>1</v>
      </c>
      <c r="E2" s="70" t="s">
        <v>345</v>
      </c>
      <c r="F2" s="71">
        <v>20986769489</v>
      </c>
      <c r="G2" s="72">
        <v>0</v>
      </c>
    </row>
    <row r="3" spans="1:7" x14ac:dyDescent="0.25">
      <c r="A3" s="69">
        <v>1398</v>
      </c>
      <c r="B3" s="69">
        <v>13980821</v>
      </c>
      <c r="C3" s="69">
        <v>337</v>
      </c>
      <c r="D3" s="69">
        <v>1</v>
      </c>
      <c r="E3" s="70" t="s">
        <v>346</v>
      </c>
      <c r="F3" s="71">
        <v>11328731428</v>
      </c>
      <c r="G3" s="72">
        <v>0</v>
      </c>
    </row>
    <row r="4" spans="1:7" x14ac:dyDescent="0.25">
      <c r="A4" s="69">
        <v>1398</v>
      </c>
      <c r="B4" s="69">
        <v>13980827</v>
      </c>
      <c r="C4" s="69">
        <v>356</v>
      </c>
      <c r="D4" s="69">
        <v>1</v>
      </c>
      <c r="E4" s="70" t="s">
        <v>347</v>
      </c>
      <c r="F4" s="71">
        <v>27143493812</v>
      </c>
      <c r="G4" s="72">
        <v>0</v>
      </c>
    </row>
    <row r="5" spans="1:7" x14ac:dyDescent="0.25">
      <c r="A5" s="69">
        <v>1398</v>
      </c>
      <c r="B5" s="69">
        <v>13980827</v>
      </c>
      <c r="C5" s="69">
        <v>356</v>
      </c>
      <c r="D5" s="69">
        <v>2</v>
      </c>
      <c r="E5" s="70" t="s">
        <v>348</v>
      </c>
      <c r="F5" s="71">
        <v>9223686947</v>
      </c>
      <c r="G5" s="72">
        <v>0</v>
      </c>
    </row>
    <row r="6" spans="1:7" x14ac:dyDescent="0.25">
      <c r="A6" s="73">
        <v>1398</v>
      </c>
      <c r="B6" s="73">
        <v>13981008</v>
      </c>
      <c r="C6" s="73">
        <v>462</v>
      </c>
      <c r="D6" s="73">
        <v>1</v>
      </c>
      <c r="E6" s="74" t="s">
        <v>349</v>
      </c>
      <c r="F6" s="75">
        <v>11791866000</v>
      </c>
      <c r="G6" s="72">
        <v>0</v>
      </c>
    </row>
    <row r="7" spans="1:7" x14ac:dyDescent="0.25">
      <c r="A7" s="73">
        <v>1398</v>
      </c>
      <c r="B7" s="73">
        <v>13981008</v>
      </c>
      <c r="C7" s="73">
        <v>462</v>
      </c>
      <c r="D7" s="73">
        <v>2</v>
      </c>
      <c r="E7" s="74" t="s">
        <v>350</v>
      </c>
      <c r="F7" s="75">
        <v>3872466000</v>
      </c>
      <c r="G7" s="72">
        <v>0</v>
      </c>
    </row>
    <row r="8" spans="1:7" x14ac:dyDescent="0.25">
      <c r="A8" s="73">
        <v>1398</v>
      </c>
      <c r="B8" s="73">
        <v>13981008</v>
      </c>
      <c r="C8" s="73">
        <v>462</v>
      </c>
      <c r="D8" s="73">
        <v>3</v>
      </c>
      <c r="E8" s="74" t="s">
        <v>351</v>
      </c>
      <c r="F8" s="75">
        <v>27708654000</v>
      </c>
      <c r="G8" s="72">
        <v>0</v>
      </c>
    </row>
    <row r="9" spans="1:7" x14ac:dyDescent="0.25">
      <c r="A9" s="73">
        <v>1398</v>
      </c>
      <c r="B9" s="73">
        <v>13981008</v>
      </c>
      <c r="C9" s="73">
        <v>462</v>
      </c>
      <c r="D9" s="73">
        <v>5</v>
      </c>
      <c r="E9" s="74" t="s">
        <v>352</v>
      </c>
      <c r="F9" s="75">
        <v>1708140000</v>
      </c>
      <c r="G9" s="72">
        <v>0</v>
      </c>
    </row>
    <row r="10" spans="1:7" x14ac:dyDescent="0.25">
      <c r="A10" s="73">
        <v>1398</v>
      </c>
      <c r="B10" s="73">
        <v>13981008</v>
      </c>
      <c r="C10" s="73">
        <v>462</v>
      </c>
      <c r="D10" s="73">
        <v>6</v>
      </c>
      <c r="E10" s="74" t="s">
        <v>353</v>
      </c>
      <c r="F10" s="75">
        <v>3247695000</v>
      </c>
      <c r="G10" s="72">
        <v>0</v>
      </c>
    </row>
    <row r="11" spans="1:7" x14ac:dyDescent="0.25">
      <c r="A11" s="73">
        <v>1398</v>
      </c>
      <c r="B11" s="73">
        <v>13981008</v>
      </c>
      <c r="C11" s="73">
        <v>462</v>
      </c>
      <c r="D11" s="73">
        <v>7</v>
      </c>
      <c r="E11" s="74" t="s">
        <v>354</v>
      </c>
      <c r="F11" s="75">
        <v>2453808000</v>
      </c>
      <c r="G11" s="72">
        <v>0</v>
      </c>
    </row>
    <row r="12" spans="1:7" x14ac:dyDescent="0.25">
      <c r="A12" s="73">
        <v>1398</v>
      </c>
      <c r="B12" s="73">
        <v>13981008</v>
      </c>
      <c r="C12" s="73">
        <v>462</v>
      </c>
      <c r="D12" s="73">
        <v>8</v>
      </c>
      <c r="E12" s="74" t="s">
        <v>355</v>
      </c>
      <c r="F12" s="75">
        <v>3727344000</v>
      </c>
      <c r="G12" s="72">
        <v>0</v>
      </c>
    </row>
    <row r="13" spans="1:7" x14ac:dyDescent="0.25">
      <c r="A13" s="73">
        <v>1398</v>
      </c>
      <c r="B13" s="73">
        <v>13981008</v>
      </c>
      <c r="C13" s="73">
        <v>462</v>
      </c>
      <c r="D13" s="73">
        <v>9</v>
      </c>
      <c r="E13" s="74" t="s">
        <v>356</v>
      </c>
      <c r="F13" s="75">
        <v>9845382000</v>
      </c>
      <c r="G13" s="72">
        <v>0</v>
      </c>
    </row>
    <row r="14" spans="1:7" x14ac:dyDescent="0.25">
      <c r="A14" s="73">
        <v>1398</v>
      </c>
      <c r="B14" s="73">
        <v>13981008</v>
      </c>
      <c r="C14" s="73">
        <v>462</v>
      </c>
      <c r="D14" s="73">
        <v>10</v>
      </c>
      <c r="E14" s="74" t="s">
        <v>357</v>
      </c>
      <c r="F14" s="75">
        <v>7928685000</v>
      </c>
      <c r="G14" s="72">
        <v>0</v>
      </c>
    </row>
    <row r="15" spans="1:7" x14ac:dyDescent="0.25">
      <c r="A15" s="69">
        <v>1398</v>
      </c>
      <c r="B15" s="69">
        <v>13981116</v>
      </c>
      <c r="C15" s="69">
        <v>567</v>
      </c>
      <c r="D15" s="69">
        <v>1</v>
      </c>
      <c r="E15" s="70" t="s">
        <v>358</v>
      </c>
      <c r="F15" s="71">
        <v>54554757007</v>
      </c>
      <c r="G15" s="72">
        <v>0</v>
      </c>
    </row>
    <row r="16" spans="1:7" x14ac:dyDescent="0.25">
      <c r="A16" s="69">
        <v>1398</v>
      </c>
      <c r="B16" s="69">
        <v>13981120</v>
      </c>
      <c r="C16" s="69">
        <v>577</v>
      </c>
      <c r="D16" s="69">
        <v>1</v>
      </c>
      <c r="E16" s="70" t="s">
        <v>359</v>
      </c>
      <c r="F16" s="71">
        <v>43502332258</v>
      </c>
      <c r="G16" s="72">
        <v>0</v>
      </c>
    </row>
    <row r="17" spans="1:7" x14ac:dyDescent="0.25">
      <c r="A17" s="69">
        <v>1398</v>
      </c>
      <c r="B17" s="69">
        <v>13981120</v>
      </c>
      <c r="C17" s="69">
        <v>577</v>
      </c>
      <c r="D17" s="69">
        <v>2</v>
      </c>
      <c r="E17" s="70" t="s">
        <v>360</v>
      </c>
      <c r="F17" s="71">
        <v>13040653298</v>
      </c>
      <c r="G17" s="72">
        <v>0</v>
      </c>
    </row>
    <row r="18" spans="1:7" x14ac:dyDescent="0.25">
      <c r="A18" s="69">
        <v>1398</v>
      </c>
      <c r="B18" s="69">
        <v>13981124</v>
      </c>
      <c r="C18" s="69">
        <v>591</v>
      </c>
      <c r="D18" s="69">
        <v>1</v>
      </c>
      <c r="E18" s="70" t="s">
        <v>361</v>
      </c>
      <c r="F18" s="71">
        <v>50395650703</v>
      </c>
      <c r="G18" s="72">
        <v>0</v>
      </c>
    </row>
    <row r="19" spans="1:7" x14ac:dyDescent="0.25">
      <c r="A19" s="69">
        <v>1398</v>
      </c>
      <c r="B19" s="69">
        <v>13981124</v>
      </c>
      <c r="C19" s="69">
        <v>591</v>
      </c>
      <c r="D19" s="69">
        <v>2</v>
      </c>
      <c r="E19" s="70" t="s">
        <v>362</v>
      </c>
      <c r="F19" s="71">
        <v>14367404819</v>
      </c>
      <c r="G19" s="72">
        <v>0</v>
      </c>
    </row>
    <row r="20" spans="1:7" x14ac:dyDescent="0.25">
      <c r="A20" s="69">
        <v>1398</v>
      </c>
      <c r="B20" s="69">
        <v>13981124</v>
      </c>
      <c r="C20" s="69">
        <v>592</v>
      </c>
      <c r="D20" s="69">
        <v>1</v>
      </c>
      <c r="E20" s="70" t="s">
        <v>363</v>
      </c>
      <c r="F20" s="71">
        <v>32955797188</v>
      </c>
      <c r="G20" s="72">
        <v>0</v>
      </c>
    </row>
    <row r="21" spans="1:7" x14ac:dyDescent="0.25">
      <c r="A21" s="69">
        <v>1398</v>
      </c>
      <c r="B21" s="69">
        <v>13981124</v>
      </c>
      <c r="C21" s="69">
        <v>592</v>
      </c>
      <c r="D21" s="69">
        <v>2</v>
      </c>
      <c r="E21" s="70" t="s">
        <v>364</v>
      </c>
      <c r="F21" s="71">
        <v>9178373512</v>
      </c>
      <c r="G21" s="72">
        <v>0</v>
      </c>
    </row>
    <row r="22" spans="1:7" x14ac:dyDescent="0.25">
      <c r="A22" s="73">
        <v>1398</v>
      </c>
      <c r="B22" s="73">
        <v>13981128</v>
      </c>
      <c r="C22" s="73">
        <v>605</v>
      </c>
      <c r="D22" s="73">
        <v>1</v>
      </c>
      <c r="E22" s="74" t="s">
        <v>365</v>
      </c>
      <c r="F22" s="75">
        <v>6397082640</v>
      </c>
      <c r="G22" s="72">
        <v>0</v>
      </c>
    </row>
    <row r="23" spans="1:7" x14ac:dyDescent="0.25">
      <c r="A23" s="73">
        <v>1398</v>
      </c>
      <c r="B23" s="73">
        <v>13981128</v>
      </c>
      <c r="C23" s="73">
        <v>605</v>
      </c>
      <c r="D23" s="73">
        <v>2</v>
      </c>
      <c r="E23" s="74" t="s">
        <v>366</v>
      </c>
      <c r="F23" s="75">
        <v>8979497280</v>
      </c>
      <c r="G23" s="72">
        <v>0</v>
      </c>
    </row>
    <row r="24" spans="1:7" x14ac:dyDescent="0.25">
      <c r="A24" s="73">
        <v>1398</v>
      </c>
      <c r="B24" s="73">
        <v>13981128</v>
      </c>
      <c r="C24" s="73">
        <v>605</v>
      </c>
      <c r="D24" s="73">
        <v>3</v>
      </c>
      <c r="E24" s="74" t="s">
        <v>367</v>
      </c>
      <c r="F24" s="75">
        <v>2472020460</v>
      </c>
      <c r="G24" s="72">
        <v>0</v>
      </c>
    </row>
    <row r="25" spans="1:7" x14ac:dyDescent="0.25">
      <c r="A25" s="69">
        <v>1398</v>
      </c>
      <c r="B25" s="69">
        <v>13981208</v>
      </c>
      <c r="C25" s="69">
        <v>643</v>
      </c>
      <c r="D25" s="69">
        <v>1</v>
      </c>
      <c r="E25" s="70" t="s">
        <v>368</v>
      </c>
      <c r="F25" s="71">
        <v>179082014419</v>
      </c>
      <c r="G25" s="72">
        <v>0</v>
      </c>
    </row>
    <row r="26" spans="1:7" x14ac:dyDescent="0.25">
      <c r="A26" s="69">
        <v>1398</v>
      </c>
      <c r="B26" s="69">
        <v>13981208</v>
      </c>
      <c r="C26" s="69">
        <v>643</v>
      </c>
      <c r="D26" s="69">
        <v>2</v>
      </c>
      <c r="E26" s="70" t="s">
        <v>369</v>
      </c>
      <c r="F26" s="71">
        <v>49539650503</v>
      </c>
      <c r="G26" s="72">
        <v>0</v>
      </c>
    </row>
    <row r="27" spans="1:7" x14ac:dyDescent="0.25">
      <c r="A27" s="69">
        <v>1398</v>
      </c>
      <c r="B27" s="69">
        <v>13981208</v>
      </c>
      <c r="C27" s="69">
        <v>644</v>
      </c>
      <c r="D27" s="69">
        <v>1</v>
      </c>
      <c r="E27" s="70" t="s">
        <v>370</v>
      </c>
      <c r="F27" s="71">
        <v>73182903948</v>
      </c>
      <c r="G27" s="72">
        <v>0</v>
      </c>
    </row>
    <row r="28" spans="1:7" x14ac:dyDescent="0.25">
      <c r="A28" s="69">
        <v>1398</v>
      </c>
      <c r="B28" s="69">
        <v>13981208</v>
      </c>
      <c r="C28" s="69">
        <v>645</v>
      </c>
      <c r="D28" s="69">
        <v>1</v>
      </c>
      <c r="E28" s="70" t="s">
        <v>371</v>
      </c>
      <c r="F28" s="71">
        <v>65648607343</v>
      </c>
      <c r="G28" s="72">
        <v>0</v>
      </c>
    </row>
    <row r="29" spans="1:7" x14ac:dyDescent="0.25">
      <c r="A29" s="69">
        <v>1398</v>
      </c>
      <c r="B29" s="69">
        <v>13981208</v>
      </c>
      <c r="C29" s="69">
        <v>646</v>
      </c>
      <c r="D29" s="69">
        <v>1</v>
      </c>
      <c r="E29" s="70" t="s">
        <v>372</v>
      </c>
      <c r="F29" s="71">
        <v>209911026115</v>
      </c>
      <c r="G29" s="72">
        <v>0</v>
      </c>
    </row>
    <row r="30" spans="1:7" x14ac:dyDescent="0.25">
      <c r="A30" s="69">
        <v>1398</v>
      </c>
      <c r="B30" s="69">
        <v>13981208</v>
      </c>
      <c r="C30" s="69">
        <v>646</v>
      </c>
      <c r="D30" s="69">
        <v>2</v>
      </c>
      <c r="E30" s="70" t="s">
        <v>373</v>
      </c>
      <c r="F30" s="71">
        <v>652379801</v>
      </c>
      <c r="G30" s="72">
        <v>0</v>
      </c>
    </row>
    <row r="31" spans="1:7" x14ac:dyDescent="0.25">
      <c r="F31" s="72">
        <f>SUM(F2:F30)</f>
        <v>954826872970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7030A0"/>
    <pageSetUpPr fitToPage="1"/>
  </sheetPr>
  <dimension ref="A1:R37"/>
  <sheetViews>
    <sheetView rightToLeft="1" tabSelected="1" view="pageBreakPreview" topLeftCell="A10" zoomScaleNormal="70" zoomScaleSheetLayoutView="100" workbookViewId="0">
      <selection activeCell="J22" sqref="J22"/>
    </sheetView>
  </sheetViews>
  <sheetFormatPr defaultColWidth="8.7109375" defaultRowHeight="15" x14ac:dyDescent="0.25"/>
  <cols>
    <col min="1" max="1" width="4.42578125" customWidth="1"/>
    <col min="2" max="2" width="35.140625" customWidth="1"/>
    <col min="3" max="3" width="1" customWidth="1"/>
    <col min="4" max="4" width="14.5703125" customWidth="1"/>
    <col min="5" max="5" width="1.140625" customWidth="1"/>
    <col min="6" max="6" width="10.140625" customWidth="1"/>
    <col min="7" max="7" width="5.140625" customWidth="1"/>
    <col min="8" max="8" width="10.28515625" customWidth="1"/>
    <col min="9" max="9" width="1.28515625" customWidth="1"/>
    <col min="257" max="257" width="3.140625" customWidth="1"/>
    <col min="258" max="258" width="31.42578125" customWidth="1"/>
    <col min="259" max="259" width="1" customWidth="1"/>
    <col min="260" max="260" width="25.7109375" customWidth="1"/>
    <col min="261" max="261" width="1.140625" customWidth="1"/>
    <col min="262" max="262" width="10.140625" customWidth="1"/>
    <col min="263" max="263" width="14.42578125" customWidth="1"/>
    <col min="264" max="264" width="11.42578125" customWidth="1"/>
    <col min="513" max="513" width="3.140625" customWidth="1"/>
    <col min="514" max="514" width="31.42578125" customWidth="1"/>
    <col min="515" max="515" width="1" customWidth="1"/>
    <col min="516" max="516" width="25.7109375" customWidth="1"/>
    <col min="517" max="517" width="1.140625" customWidth="1"/>
    <col min="518" max="518" width="10.140625" customWidth="1"/>
    <col min="519" max="519" width="14.42578125" customWidth="1"/>
    <col min="520" max="520" width="11.42578125" customWidth="1"/>
    <col min="769" max="769" width="3.140625" customWidth="1"/>
    <col min="770" max="770" width="31.42578125" customWidth="1"/>
    <col min="771" max="771" width="1" customWidth="1"/>
    <col min="772" max="772" width="25.7109375" customWidth="1"/>
    <col min="773" max="773" width="1.140625" customWidth="1"/>
    <col min="774" max="774" width="10.140625" customWidth="1"/>
    <col min="775" max="775" width="14.42578125" customWidth="1"/>
    <col min="776" max="776" width="11.42578125" customWidth="1"/>
    <col min="1025" max="1025" width="3.140625" customWidth="1"/>
    <col min="1026" max="1026" width="31.42578125" customWidth="1"/>
    <col min="1027" max="1027" width="1" customWidth="1"/>
    <col min="1028" max="1028" width="25.7109375" customWidth="1"/>
    <col min="1029" max="1029" width="1.140625" customWidth="1"/>
    <col min="1030" max="1030" width="10.140625" customWidth="1"/>
    <col min="1031" max="1031" width="14.42578125" customWidth="1"/>
    <col min="1032" max="1032" width="11.42578125" customWidth="1"/>
    <col min="1281" max="1281" width="3.140625" customWidth="1"/>
    <col min="1282" max="1282" width="31.42578125" customWidth="1"/>
    <col min="1283" max="1283" width="1" customWidth="1"/>
    <col min="1284" max="1284" width="25.7109375" customWidth="1"/>
    <col min="1285" max="1285" width="1.140625" customWidth="1"/>
    <col min="1286" max="1286" width="10.140625" customWidth="1"/>
    <col min="1287" max="1287" width="14.42578125" customWidth="1"/>
    <col min="1288" max="1288" width="11.42578125" customWidth="1"/>
    <col min="1537" max="1537" width="3.140625" customWidth="1"/>
    <col min="1538" max="1538" width="31.42578125" customWidth="1"/>
    <col min="1539" max="1539" width="1" customWidth="1"/>
    <col min="1540" max="1540" width="25.7109375" customWidth="1"/>
    <col min="1541" max="1541" width="1.140625" customWidth="1"/>
    <col min="1542" max="1542" width="10.140625" customWidth="1"/>
    <col min="1543" max="1543" width="14.42578125" customWidth="1"/>
    <col min="1544" max="1544" width="11.42578125" customWidth="1"/>
    <col min="1793" max="1793" width="3.140625" customWidth="1"/>
    <col min="1794" max="1794" width="31.42578125" customWidth="1"/>
    <col min="1795" max="1795" width="1" customWidth="1"/>
    <col min="1796" max="1796" width="25.7109375" customWidth="1"/>
    <col min="1797" max="1797" width="1.140625" customWidth="1"/>
    <col min="1798" max="1798" width="10.140625" customWidth="1"/>
    <col min="1799" max="1799" width="14.42578125" customWidth="1"/>
    <col min="1800" max="1800" width="11.42578125" customWidth="1"/>
    <col min="2049" max="2049" width="3.140625" customWidth="1"/>
    <col min="2050" max="2050" width="31.42578125" customWidth="1"/>
    <col min="2051" max="2051" width="1" customWidth="1"/>
    <col min="2052" max="2052" width="25.7109375" customWidth="1"/>
    <col min="2053" max="2053" width="1.140625" customWidth="1"/>
    <col min="2054" max="2054" width="10.140625" customWidth="1"/>
    <col min="2055" max="2055" width="14.42578125" customWidth="1"/>
    <col min="2056" max="2056" width="11.42578125" customWidth="1"/>
    <col min="2305" max="2305" width="3.140625" customWidth="1"/>
    <col min="2306" max="2306" width="31.42578125" customWidth="1"/>
    <col min="2307" max="2307" width="1" customWidth="1"/>
    <col min="2308" max="2308" width="25.7109375" customWidth="1"/>
    <col min="2309" max="2309" width="1.140625" customWidth="1"/>
    <col min="2310" max="2310" width="10.140625" customWidth="1"/>
    <col min="2311" max="2311" width="14.42578125" customWidth="1"/>
    <col min="2312" max="2312" width="11.42578125" customWidth="1"/>
    <col min="2561" max="2561" width="3.140625" customWidth="1"/>
    <col min="2562" max="2562" width="31.42578125" customWidth="1"/>
    <col min="2563" max="2563" width="1" customWidth="1"/>
    <col min="2564" max="2564" width="25.7109375" customWidth="1"/>
    <col min="2565" max="2565" width="1.140625" customWidth="1"/>
    <col min="2566" max="2566" width="10.140625" customWidth="1"/>
    <col min="2567" max="2567" width="14.42578125" customWidth="1"/>
    <col min="2568" max="2568" width="11.42578125" customWidth="1"/>
    <col min="2817" max="2817" width="3.140625" customWidth="1"/>
    <col min="2818" max="2818" width="31.42578125" customWidth="1"/>
    <col min="2819" max="2819" width="1" customWidth="1"/>
    <col min="2820" max="2820" width="25.7109375" customWidth="1"/>
    <col min="2821" max="2821" width="1.140625" customWidth="1"/>
    <col min="2822" max="2822" width="10.140625" customWidth="1"/>
    <col min="2823" max="2823" width="14.42578125" customWidth="1"/>
    <col min="2824" max="2824" width="11.42578125" customWidth="1"/>
    <col min="3073" max="3073" width="3.140625" customWidth="1"/>
    <col min="3074" max="3074" width="31.42578125" customWidth="1"/>
    <col min="3075" max="3075" width="1" customWidth="1"/>
    <col min="3076" max="3076" width="25.7109375" customWidth="1"/>
    <col min="3077" max="3077" width="1.140625" customWidth="1"/>
    <col min="3078" max="3078" width="10.140625" customWidth="1"/>
    <col min="3079" max="3079" width="14.42578125" customWidth="1"/>
    <col min="3080" max="3080" width="11.42578125" customWidth="1"/>
    <col min="3329" max="3329" width="3.140625" customWidth="1"/>
    <col min="3330" max="3330" width="31.42578125" customWidth="1"/>
    <col min="3331" max="3331" width="1" customWidth="1"/>
    <col min="3332" max="3332" width="25.7109375" customWidth="1"/>
    <col min="3333" max="3333" width="1.140625" customWidth="1"/>
    <col min="3334" max="3334" width="10.140625" customWidth="1"/>
    <col min="3335" max="3335" width="14.42578125" customWidth="1"/>
    <col min="3336" max="3336" width="11.42578125" customWidth="1"/>
    <col min="3585" max="3585" width="3.140625" customWidth="1"/>
    <col min="3586" max="3586" width="31.42578125" customWidth="1"/>
    <col min="3587" max="3587" width="1" customWidth="1"/>
    <col min="3588" max="3588" width="25.7109375" customWidth="1"/>
    <col min="3589" max="3589" width="1.140625" customWidth="1"/>
    <col min="3590" max="3590" width="10.140625" customWidth="1"/>
    <col min="3591" max="3591" width="14.42578125" customWidth="1"/>
    <col min="3592" max="3592" width="11.42578125" customWidth="1"/>
    <col min="3841" max="3841" width="3.140625" customWidth="1"/>
    <col min="3842" max="3842" width="31.42578125" customWidth="1"/>
    <col min="3843" max="3843" width="1" customWidth="1"/>
    <col min="3844" max="3844" width="25.7109375" customWidth="1"/>
    <col min="3845" max="3845" width="1.140625" customWidth="1"/>
    <col min="3846" max="3846" width="10.140625" customWidth="1"/>
    <col min="3847" max="3847" width="14.42578125" customWidth="1"/>
    <col min="3848" max="3848" width="11.42578125" customWidth="1"/>
    <col min="4097" max="4097" width="3.140625" customWidth="1"/>
    <col min="4098" max="4098" width="31.42578125" customWidth="1"/>
    <col min="4099" max="4099" width="1" customWidth="1"/>
    <col min="4100" max="4100" width="25.7109375" customWidth="1"/>
    <col min="4101" max="4101" width="1.140625" customWidth="1"/>
    <col min="4102" max="4102" width="10.140625" customWidth="1"/>
    <col min="4103" max="4103" width="14.42578125" customWidth="1"/>
    <col min="4104" max="4104" width="11.42578125" customWidth="1"/>
    <col min="4353" max="4353" width="3.140625" customWidth="1"/>
    <col min="4354" max="4354" width="31.42578125" customWidth="1"/>
    <col min="4355" max="4355" width="1" customWidth="1"/>
    <col min="4356" max="4356" width="25.7109375" customWidth="1"/>
    <col min="4357" max="4357" width="1.140625" customWidth="1"/>
    <col min="4358" max="4358" width="10.140625" customWidth="1"/>
    <col min="4359" max="4359" width="14.42578125" customWidth="1"/>
    <col min="4360" max="4360" width="11.42578125" customWidth="1"/>
    <col min="4609" max="4609" width="3.140625" customWidth="1"/>
    <col min="4610" max="4610" width="31.42578125" customWidth="1"/>
    <col min="4611" max="4611" width="1" customWidth="1"/>
    <col min="4612" max="4612" width="25.7109375" customWidth="1"/>
    <col min="4613" max="4613" width="1.140625" customWidth="1"/>
    <col min="4614" max="4614" width="10.140625" customWidth="1"/>
    <col min="4615" max="4615" width="14.42578125" customWidth="1"/>
    <col min="4616" max="4616" width="11.42578125" customWidth="1"/>
    <col min="4865" max="4865" width="3.140625" customWidth="1"/>
    <col min="4866" max="4866" width="31.42578125" customWidth="1"/>
    <col min="4867" max="4867" width="1" customWidth="1"/>
    <col min="4868" max="4868" width="25.7109375" customWidth="1"/>
    <col min="4869" max="4869" width="1.140625" customWidth="1"/>
    <col min="4870" max="4870" width="10.140625" customWidth="1"/>
    <col min="4871" max="4871" width="14.42578125" customWidth="1"/>
    <col min="4872" max="4872" width="11.42578125" customWidth="1"/>
    <col min="5121" max="5121" width="3.140625" customWidth="1"/>
    <col min="5122" max="5122" width="31.42578125" customWidth="1"/>
    <col min="5123" max="5123" width="1" customWidth="1"/>
    <col min="5124" max="5124" width="25.7109375" customWidth="1"/>
    <col min="5125" max="5125" width="1.140625" customWidth="1"/>
    <col min="5126" max="5126" width="10.140625" customWidth="1"/>
    <col min="5127" max="5127" width="14.42578125" customWidth="1"/>
    <col min="5128" max="5128" width="11.42578125" customWidth="1"/>
    <col min="5377" max="5377" width="3.140625" customWidth="1"/>
    <col min="5378" max="5378" width="31.42578125" customWidth="1"/>
    <col min="5379" max="5379" width="1" customWidth="1"/>
    <col min="5380" max="5380" width="25.7109375" customWidth="1"/>
    <col min="5381" max="5381" width="1.140625" customWidth="1"/>
    <col min="5382" max="5382" width="10.140625" customWidth="1"/>
    <col min="5383" max="5383" width="14.42578125" customWidth="1"/>
    <col min="5384" max="5384" width="11.42578125" customWidth="1"/>
    <col min="5633" max="5633" width="3.140625" customWidth="1"/>
    <col min="5634" max="5634" width="31.42578125" customWidth="1"/>
    <col min="5635" max="5635" width="1" customWidth="1"/>
    <col min="5636" max="5636" width="25.7109375" customWidth="1"/>
    <col min="5637" max="5637" width="1.140625" customWidth="1"/>
    <col min="5638" max="5638" width="10.140625" customWidth="1"/>
    <col min="5639" max="5639" width="14.42578125" customWidth="1"/>
    <col min="5640" max="5640" width="11.42578125" customWidth="1"/>
    <col min="5889" max="5889" width="3.140625" customWidth="1"/>
    <col min="5890" max="5890" width="31.42578125" customWidth="1"/>
    <col min="5891" max="5891" width="1" customWidth="1"/>
    <col min="5892" max="5892" width="25.7109375" customWidth="1"/>
    <col min="5893" max="5893" width="1.140625" customWidth="1"/>
    <col min="5894" max="5894" width="10.140625" customWidth="1"/>
    <col min="5895" max="5895" width="14.42578125" customWidth="1"/>
    <col min="5896" max="5896" width="11.42578125" customWidth="1"/>
    <col min="6145" max="6145" width="3.140625" customWidth="1"/>
    <col min="6146" max="6146" width="31.42578125" customWidth="1"/>
    <col min="6147" max="6147" width="1" customWidth="1"/>
    <col min="6148" max="6148" width="25.7109375" customWidth="1"/>
    <col min="6149" max="6149" width="1.140625" customWidth="1"/>
    <col min="6150" max="6150" width="10.140625" customWidth="1"/>
    <col min="6151" max="6151" width="14.42578125" customWidth="1"/>
    <col min="6152" max="6152" width="11.42578125" customWidth="1"/>
    <col min="6401" max="6401" width="3.140625" customWidth="1"/>
    <col min="6402" max="6402" width="31.42578125" customWidth="1"/>
    <col min="6403" max="6403" width="1" customWidth="1"/>
    <col min="6404" max="6404" width="25.7109375" customWidth="1"/>
    <col min="6405" max="6405" width="1.140625" customWidth="1"/>
    <col min="6406" max="6406" width="10.140625" customWidth="1"/>
    <col min="6407" max="6407" width="14.42578125" customWidth="1"/>
    <col min="6408" max="6408" width="11.42578125" customWidth="1"/>
    <col min="6657" max="6657" width="3.140625" customWidth="1"/>
    <col min="6658" max="6658" width="31.42578125" customWidth="1"/>
    <col min="6659" max="6659" width="1" customWidth="1"/>
    <col min="6660" max="6660" width="25.7109375" customWidth="1"/>
    <col min="6661" max="6661" width="1.140625" customWidth="1"/>
    <col min="6662" max="6662" width="10.140625" customWidth="1"/>
    <col min="6663" max="6663" width="14.42578125" customWidth="1"/>
    <col min="6664" max="6664" width="11.42578125" customWidth="1"/>
    <col min="6913" max="6913" width="3.140625" customWidth="1"/>
    <col min="6914" max="6914" width="31.42578125" customWidth="1"/>
    <col min="6915" max="6915" width="1" customWidth="1"/>
    <col min="6916" max="6916" width="25.7109375" customWidth="1"/>
    <col min="6917" max="6917" width="1.140625" customWidth="1"/>
    <col min="6918" max="6918" width="10.140625" customWidth="1"/>
    <col min="6919" max="6919" width="14.42578125" customWidth="1"/>
    <col min="6920" max="6920" width="11.42578125" customWidth="1"/>
    <col min="7169" max="7169" width="3.140625" customWidth="1"/>
    <col min="7170" max="7170" width="31.42578125" customWidth="1"/>
    <col min="7171" max="7171" width="1" customWidth="1"/>
    <col min="7172" max="7172" width="25.7109375" customWidth="1"/>
    <col min="7173" max="7173" width="1.140625" customWidth="1"/>
    <col min="7174" max="7174" width="10.140625" customWidth="1"/>
    <col min="7175" max="7175" width="14.42578125" customWidth="1"/>
    <col min="7176" max="7176" width="11.42578125" customWidth="1"/>
    <col min="7425" max="7425" width="3.140625" customWidth="1"/>
    <col min="7426" max="7426" width="31.42578125" customWidth="1"/>
    <col min="7427" max="7427" width="1" customWidth="1"/>
    <col min="7428" max="7428" width="25.7109375" customWidth="1"/>
    <col min="7429" max="7429" width="1.140625" customWidth="1"/>
    <col min="7430" max="7430" width="10.140625" customWidth="1"/>
    <col min="7431" max="7431" width="14.42578125" customWidth="1"/>
    <col min="7432" max="7432" width="11.42578125" customWidth="1"/>
    <col min="7681" max="7681" width="3.140625" customWidth="1"/>
    <col min="7682" max="7682" width="31.42578125" customWidth="1"/>
    <col min="7683" max="7683" width="1" customWidth="1"/>
    <col min="7684" max="7684" width="25.7109375" customWidth="1"/>
    <col min="7685" max="7685" width="1.140625" customWidth="1"/>
    <col min="7686" max="7686" width="10.140625" customWidth="1"/>
    <col min="7687" max="7687" width="14.42578125" customWidth="1"/>
    <col min="7688" max="7688" width="11.42578125" customWidth="1"/>
    <col min="7937" max="7937" width="3.140625" customWidth="1"/>
    <col min="7938" max="7938" width="31.42578125" customWidth="1"/>
    <col min="7939" max="7939" width="1" customWidth="1"/>
    <col min="7940" max="7940" width="25.7109375" customWidth="1"/>
    <col min="7941" max="7941" width="1.140625" customWidth="1"/>
    <col min="7942" max="7942" width="10.140625" customWidth="1"/>
    <col min="7943" max="7943" width="14.42578125" customWidth="1"/>
    <col min="7944" max="7944" width="11.42578125" customWidth="1"/>
    <col min="8193" max="8193" width="3.140625" customWidth="1"/>
    <col min="8194" max="8194" width="31.42578125" customWidth="1"/>
    <col min="8195" max="8195" width="1" customWidth="1"/>
    <col min="8196" max="8196" width="25.7109375" customWidth="1"/>
    <col min="8197" max="8197" width="1.140625" customWidth="1"/>
    <col min="8198" max="8198" width="10.140625" customWidth="1"/>
    <col min="8199" max="8199" width="14.42578125" customWidth="1"/>
    <col min="8200" max="8200" width="11.42578125" customWidth="1"/>
    <col min="8449" max="8449" width="3.140625" customWidth="1"/>
    <col min="8450" max="8450" width="31.42578125" customWidth="1"/>
    <col min="8451" max="8451" width="1" customWidth="1"/>
    <col min="8452" max="8452" width="25.7109375" customWidth="1"/>
    <col min="8453" max="8453" width="1.140625" customWidth="1"/>
    <col min="8454" max="8454" width="10.140625" customWidth="1"/>
    <col min="8455" max="8455" width="14.42578125" customWidth="1"/>
    <col min="8456" max="8456" width="11.42578125" customWidth="1"/>
    <col min="8705" max="8705" width="3.140625" customWidth="1"/>
    <col min="8706" max="8706" width="31.42578125" customWidth="1"/>
    <col min="8707" max="8707" width="1" customWidth="1"/>
    <col min="8708" max="8708" width="25.7109375" customWidth="1"/>
    <col min="8709" max="8709" width="1.140625" customWidth="1"/>
    <col min="8710" max="8710" width="10.140625" customWidth="1"/>
    <col min="8711" max="8711" width="14.42578125" customWidth="1"/>
    <col min="8712" max="8712" width="11.42578125" customWidth="1"/>
    <col min="8961" max="8961" width="3.140625" customWidth="1"/>
    <col min="8962" max="8962" width="31.42578125" customWidth="1"/>
    <col min="8963" max="8963" width="1" customWidth="1"/>
    <col min="8964" max="8964" width="25.7109375" customWidth="1"/>
    <col min="8965" max="8965" width="1.140625" customWidth="1"/>
    <col min="8966" max="8966" width="10.140625" customWidth="1"/>
    <col min="8967" max="8967" width="14.42578125" customWidth="1"/>
    <col min="8968" max="8968" width="11.42578125" customWidth="1"/>
    <col min="9217" max="9217" width="3.140625" customWidth="1"/>
    <col min="9218" max="9218" width="31.42578125" customWidth="1"/>
    <col min="9219" max="9219" width="1" customWidth="1"/>
    <col min="9220" max="9220" width="25.7109375" customWidth="1"/>
    <col min="9221" max="9221" width="1.140625" customWidth="1"/>
    <col min="9222" max="9222" width="10.140625" customWidth="1"/>
    <col min="9223" max="9223" width="14.42578125" customWidth="1"/>
    <col min="9224" max="9224" width="11.42578125" customWidth="1"/>
    <col min="9473" max="9473" width="3.140625" customWidth="1"/>
    <col min="9474" max="9474" width="31.42578125" customWidth="1"/>
    <col min="9475" max="9475" width="1" customWidth="1"/>
    <col min="9476" max="9476" width="25.7109375" customWidth="1"/>
    <col min="9477" max="9477" width="1.140625" customWidth="1"/>
    <col min="9478" max="9478" width="10.140625" customWidth="1"/>
    <col min="9479" max="9479" width="14.42578125" customWidth="1"/>
    <col min="9480" max="9480" width="11.42578125" customWidth="1"/>
    <col min="9729" max="9729" width="3.140625" customWidth="1"/>
    <col min="9730" max="9730" width="31.42578125" customWidth="1"/>
    <col min="9731" max="9731" width="1" customWidth="1"/>
    <col min="9732" max="9732" width="25.7109375" customWidth="1"/>
    <col min="9733" max="9733" width="1.140625" customWidth="1"/>
    <col min="9734" max="9734" width="10.140625" customWidth="1"/>
    <col min="9735" max="9735" width="14.42578125" customWidth="1"/>
    <col min="9736" max="9736" width="11.42578125" customWidth="1"/>
    <col min="9985" max="9985" width="3.140625" customWidth="1"/>
    <col min="9986" max="9986" width="31.42578125" customWidth="1"/>
    <col min="9987" max="9987" width="1" customWidth="1"/>
    <col min="9988" max="9988" width="25.7109375" customWidth="1"/>
    <col min="9989" max="9989" width="1.140625" customWidth="1"/>
    <col min="9990" max="9990" width="10.140625" customWidth="1"/>
    <col min="9991" max="9991" width="14.42578125" customWidth="1"/>
    <col min="9992" max="9992" width="11.42578125" customWidth="1"/>
    <col min="10241" max="10241" width="3.140625" customWidth="1"/>
    <col min="10242" max="10242" width="31.42578125" customWidth="1"/>
    <col min="10243" max="10243" width="1" customWidth="1"/>
    <col min="10244" max="10244" width="25.7109375" customWidth="1"/>
    <col min="10245" max="10245" width="1.140625" customWidth="1"/>
    <col min="10246" max="10246" width="10.140625" customWidth="1"/>
    <col min="10247" max="10247" width="14.42578125" customWidth="1"/>
    <col min="10248" max="10248" width="11.42578125" customWidth="1"/>
    <col min="10497" max="10497" width="3.140625" customWidth="1"/>
    <col min="10498" max="10498" width="31.42578125" customWidth="1"/>
    <col min="10499" max="10499" width="1" customWidth="1"/>
    <col min="10500" max="10500" width="25.7109375" customWidth="1"/>
    <col min="10501" max="10501" width="1.140625" customWidth="1"/>
    <col min="10502" max="10502" width="10.140625" customWidth="1"/>
    <col min="10503" max="10503" width="14.42578125" customWidth="1"/>
    <col min="10504" max="10504" width="11.42578125" customWidth="1"/>
    <col min="10753" max="10753" width="3.140625" customWidth="1"/>
    <col min="10754" max="10754" width="31.42578125" customWidth="1"/>
    <col min="10755" max="10755" width="1" customWidth="1"/>
    <col min="10756" max="10756" width="25.7109375" customWidth="1"/>
    <col min="10757" max="10757" width="1.140625" customWidth="1"/>
    <col min="10758" max="10758" width="10.140625" customWidth="1"/>
    <col min="10759" max="10759" width="14.42578125" customWidth="1"/>
    <col min="10760" max="10760" width="11.42578125" customWidth="1"/>
    <col min="11009" max="11009" width="3.140625" customWidth="1"/>
    <col min="11010" max="11010" width="31.42578125" customWidth="1"/>
    <col min="11011" max="11011" width="1" customWidth="1"/>
    <col min="11012" max="11012" width="25.7109375" customWidth="1"/>
    <col min="11013" max="11013" width="1.140625" customWidth="1"/>
    <col min="11014" max="11014" width="10.140625" customWidth="1"/>
    <col min="11015" max="11015" width="14.42578125" customWidth="1"/>
    <col min="11016" max="11016" width="11.42578125" customWidth="1"/>
    <col min="11265" max="11265" width="3.140625" customWidth="1"/>
    <col min="11266" max="11266" width="31.42578125" customWidth="1"/>
    <col min="11267" max="11267" width="1" customWidth="1"/>
    <col min="11268" max="11268" width="25.7109375" customWidth="1"/>
    <col min="11269" max="11269" width="1.140625" customWidth="1"/>
    <col min="11270" max="11270" width="10.140625" customWidth="1"/>
    <col min="11271" max="11271" width="14.42578125" customWidth="1"/>
    <col min="11272" max="11272" width="11.42578125" customWidth="1"/>
    <col min="11521" max="11521" width="3.140625" customWidth="1"/>
    <col min="11522" max="11522" width="31.42578125" customWidth="1"/>
    <col min="11523" max="11523" width="1" customWidth="1"/>
    <col min="11524" max="11524" width="25.7109375" customWidth="1"/>
    <col min="11525" max="11525" width="1.140625" customWidth="1"/>
    <col min="11526" max="11526" width="10.140625" customWidth="1"/>
    <col min="11527" max="11527" width="14.42578125" customWidth="1"/>
    <col min="11528" max="11528" width="11.42578125" customWidth="1"/>
    <col min="11777" max="11777" width="3.140625" customWidth="1"/>
    <col min="11778" max="11778" width="31.42578125" customWidth="1"/>
    <col min="11779" max="11779" width="1" customWidth="1"/>
    <col min="11780" max="11780" width="25.7109375" customWidth="1"/>
    <col min="11781" max="11781" width="1.140625" customWidth="1"/>
    <col min="11782" max="11782" width="10.140625" customWidth="1"/>
    <col min="11783" max="11783" width="14.42578125" customWidth="1"/>
    <col min="11784" max="11784" width="11.42578125" customWidth="1"/>
    <col min="12033" max="12033" width="3.140625" customWidth="1"/>
    <col min="12034" max="12034" width="31.42578125" customWidth="1"/>
    <col min="12035" max="12035" width="1" customWidth="1"/>
    <col min="12036" max="12036" width="25.7109375" customWidth="1"/>
    <col min="12037" max="12037" width="1.140625" customWidth="1"/>
    <col min="12038" max="12038" width="10.140625" customWidth="1"/>
    <col min="12039" max="12039" width="14.42578125" customWidth="1"/>
    <col min="12040" max="12040" width="11.42578125" customWidth="1"/>
    <col min="12289" max="12289" width="3.140625" customWidth="1"/>
    <col min="12290" max="12290" width="31.42578125" customWidth="1"/>
    <col min="12291" max="12291" width="1" customWidth="1"/>
    <col min="12292" max="12292" width="25.7109375" customWidth="1"/>
    <col min="12293" max="12293" width="1.140625" customWidth="1"/>
    <col min="12294" max="12294" width="10.140625" customWidth="1"/>
    <col min="12295" max="12295" width="14.42578125" customWidth="1"/>
    <col min="12296" max="12296" width="11.42578125" customWidth="1"/>
    <col min="12545" max="12545" width="3.140625" customWidth="1"/>
    <col min="12546" max="12546" width="31.42578125" customWidth="1"/>
    <col min="12547" max="12547" width="1" customWidth="1"/>
    <col min="12548" max="12548" width="25.7109375" customWidth="1"/>
    <col min="12549" max="12549" width="1.140625" customWidth="1"/>
    <col min="12550" max="12550" width="10.140625" customWidth="1"/>
    <col min="12551" max="12551" width="14.42578125" customWidth="1"/>
    <col min="12552" max="12552" width="11.42578125" customWidth="1"/>
    <col min="12801" max="12801" width="3.140625" customWidth="1"/>
    <col min="12802" max="12802" width="31.42578125" customWidth="1"/>
    <col min="12803" max="12803" width="1" customWidth="1"/>
    <col min="12804" max="12804" width="25.7109375" customWidth="1"/>
    <col min="12805" max="12805" width="1.140625" customWidth="1"/>
    <col min="12806" max="12806" width="10.140625" customWidth="1"/>
    <col min="12807" max="12807" width="14.42578125" customWidth="1"/>
    <col min="12808" max="12808" width="11.42578125" customWidth="1"/>
    <col min="13057" max="13057" width="3.140625" customWidth="1"/>
    <col min="13058" max="13058" width="31.42578125" customWidth="1"/>
    <col min="13059" max="13059" width="1" customWidth="1"/>
    <col min="13060" max="13060" width="25.7109375" customWidth="1"/>
    <col min="13061" max="13061" width="1.140625" customWidth="1"/>
    <col min="13062" max="13062" width="10.140625" customWidth="1"/>
    <col min="13063" max="13063" width="14.42578125" customWidth="1"/>
    <col min="13064" max="13064" width="11.42578125" customWidth="1"/>
    <col min="13313" max="13313" width="3.140625" customWidth="1"/>
    <col min="13314" max="13314" width="31.42578125" customWidth="1"/>
    <col min="13315" max="13315" width="1" customWidth="1"/>
    <col min="13316" max="13316" width="25.7109375" customWidth="1"/>
    <col min="13317" max="13317" width="1.140625" customWidth="1"/>
    <col min="13318" max="13318" width="10.140625" customWidth="1"/>
    <col min="13319" max="13319" width="14.42578125" customWidth="1"/>
    <col min="13320" max="13320" width="11.42578125" customWidth="1"/>
    <col min="13569" max="13569" width="3.140625" customWidth="1"/>
    <col min="13570" max="13570" width="31.42578125" customWidth="1"/>
    <col min="13571" max="13571" width="1" customWidth="1"/>
    <col min="13572" max="13572" width="25.7109375" customWidth="1"/>
    <col min="13573" max="13573" width="1.140625" customWidth="1"/>
    <col min="13574" max="13574" width="10.140625" customWidth="1"/>
    <col min="13575" max="13575" width="14.42578125" customWidth="1"/>
    <col min="13576" max="13576" width="11.42578125" customWidth="1"/>
    <col min="13825" max="13825" width="3.140625" customWidth="1"/>
    <col min="13826" max="13826" width="31.42578125" customWidth="1"/>
    <col min="13827" max="13827" width="1" customWidth="1"/>
    <col min="13828" max="13828" width="25.7109375" customWidth="1"/>
    <col min="13829" max="13829" width="1.140625" customWidth="1"/>
    <col min="13830" max="13830" width="10.140625" customWidth="1"/>
    <col min="13831" max="13831" width="14.42578125" customWidth="1"/>
    <col min="13832" max="13832" width="11.42578125" customWidth="1"/>
    <col min="14081" max="14081" width="3.140625" customWidth="1"/>
    <col min="14082" max="14082" width="31.42578125" customWidth="1"/>
    <col min="14083" max="14083" width="1" customWidth="1"/>
    <col min="14084" max="14084" width="25.7109375" customWidth="1"/>
    <col min="14085" max="14085" width="1.140625" customWidth="1"/>
    <col min="14086" max="14086" width="10.140625" customWidth="1"/>
    <col min="14087" max="14087" width="14.42578125" customWidth="1"/>
    <col min="14088" max="14088" width="11.42578125" customWidth="1"/>
    <col min="14337" max="14337" width="3.140625" customWidth="1"/>
    <col min="14338" max="14338" width="31.42578125" customWidth="1"/>
    <col min="14339" max="14339" width="1" customWidth="1"/>
    <col min="14340" max="14340" width="25.7109375" customWidth="1"/>
    <col min="14341" max="14341" width="1.140625" customWidth="1"/>
    <col min="14342" max="14342" width="10.140625" customWidth="1"/>
    <col min="14343" max="14343" width="14.42578125" customWidth="1"/>
    <col min="14344" max="14344" width="11.42578125" customWidth="1"/>
    <col min="14593" max="14593" width="3.140625" customWidth="1"/>
    <col min="14594" max="14594" width="31.42578125" customWidth="1"/>
    <col min="14595" max="14595" width="1" customWidth="1"/>
    <col min="14596" max="14596" width="25.7109375" customWidth="1"/>
    <col min="14597" max="14597" width="1.140625" customWidth="1"/>
    <col min="14598" max="14598" width="10.140625" customWidth="1"/>
    <col min="14599" max="14599" width="14.42578125" customWidth="1"/>
    <col min="14600" max="14600" width="11.42578125" customWidth="1"/>
    <col min="14849" max="14849" width="3.140625" customWidth="1"/>
    <col min="14850" max="14850" width="31.42578125" customWidth="1"/>
    <col min="14851" max="14851" width="1" customWidth="1"/>
    <col min="14852" max="14852" width="25.7109375" customWidth="1"/>
    <col min="14853" max="14853" width="1.140625" customWidth="1"/>
    <col min="14854" max="14854" width="10.140625" customWidth="1"/>
    <col min="14855" max="14855" width="14.42578125" customWidth="1"/>
    <col min="14856" max="14856" width="11.42578125" customWidth="1"/>
    <col min="15105" max="15105" width="3.140625" customWidth="1"/>
    <col min="15106" max="15106" width="31.42578125" customWidth="1"/>
    <col min="15107" max="15107" width="1" customWidth="1"/>
    <col min="15108" max="15108" width="25.7109375" customWidth="1"/>
    <col min="15109" max="15109" width="1.140625" customWidth="1"/>
    <col min="15110" max="15110" width="10.140625" customWidth="1"/>
    <col min="15111" max="15111" width="14.42578125" customWidth="1"/>
    <col min="15112" max="15112" width="11.42578125" customWidth="1"/>
    <col min="15361" max="15361" width="3.140625" customWidth="1"/>
    <col min="15362" max="15362" width="31.42578125" customWidth="1"/>
    <col min="15363" max="15363" width="1" customWidth="1"/>
    <col min="15364" max="15364" width="25.7109375" customWidth="1"/>
    <col min="15365" max="15365" width="1.140625" customWidth="1"/>
    <col min="15366" max="15366" width="10.140625" customWidth="1"/>
    <col min="15367" max="15367" width="14.42578125" customWidth="1"/>
    <col min="15368" max="15368" width="11.42578125" customWidth="1"/>
    <col min="15617" max="15617" width="3.140625" customWidth="1"/>
    <col min="15618" max="15618" width="31.42578125" customWidth="1"/>
    <col min="15619" max="15619" width="1" customWidth="1"/>
    <col min="15620" max="15620" width="25.7109375" customWidth="1"/>
    <col min="15621" max="15621" width="1.140625" customWidth="1"/>
    <col min="15622" max="15622" width="10.140625" customWidth="1"/>
    <col min="15623" max="15623" width="14.42578125" customWidth="1"/>
    <col min="15624" max="15624" width="11.42578125" customWidth="1"/>
    <col min="15873" max="15873" width="3.140625" customWidth="1"/>
    <col min="15874" max="15874" width="31.42578125" customWidth="1"/>
    <col min="15875" max="15875" width="1" customWidth="1"/>
    <col min="15876" max="15876" width="25.7109375" customWidth="1"/>
    <col min="15877" max="15877" width="1.140625" customWidth="1"/>
    <col min="15878" max="15878" width="10.140625" customWidth="1"/>
    <col min="15879" max="15879" width="14.42578125" customWidth="1"/>
    <col min="15880" max="15880" width="11.42578125" customWidth="1"/>
    <col min="16129" max="16129" width="3.140625" customWidth="1"/>
    <col min="16130" max="16130" width="31.42578125" customWidth="1"/>
    <col min="16131" max="16131" width="1" customWidth="1"/>
    <col min="16132" max="16132" width="25.7109375" customWidth="1"/>
    <col min="16133" max="16133" width="1.140625" customWidth="1"/>
    <col min="16134" max="16134" width="10.140625" customWidth="1"/>
    <col min="16135" max="16135" width="14.42578125" customWidth="1"/>
    <col min="16136" max="16136" width="11.42578125" customWidth="1"/>
  </cols>
  <sheetData>
    <row r="1" spans="1:18" s="6" customFormat="1" ht="20.25" customHeight="1" x14ac:dyDescent="0.25">
      <c r="A1" s="1226" t="s">
        <v>1804</v>
      </c>
      <c r="B1" s="1226"/>
      <c r="C1" s="1226"/>
      <c r="D1" s="1226"/>
      <c r="E1" s="1226"/>
      <c r="F1" s="1226"/>
      <c r="G1" s="1226"/>
      <c r="H1" s="1226"/>
    </row>
    <row r="2" spans="1:18" s="6" customFormat="1" ht="20.25" x14ac:dyDescent="0.25">
      <c r="A2" s="1226" t="s">
        <v>335</v>
      </c>
      <c r="B2" s="1226"/>
      <c r="C2" s="1226"/>
      <c r="D2" s="1226"/>
      <c r="E2" s="1226"/>
      <c r="F2" s="1226"/>
      <c r="G2" s="1226"/>
      <c r="H2" s="1226"/>
    </row>
    <row r="3" spans="1:18" s="6" customFormat="1" ht="20.25" x14ac:dyDescent="0.25">
      <c r="A3" s="1226" t="s">
        <v>2125</v>
      </c>
      <c r="B3" s="1226"/>
      <c r="C3" s="1226"/>
      <c r="D3" s="1226"/>
      <c r="E3" s="1226"/>
      <c r="F3" s="1226"/>
      <c r="G3" s="1226"/>
      <c r="H3" s="1226"/>
    </row>
    <row r="4" spans="1:18" s="6" customFormat="1" ht="20.25" x14ac:dyDescent="0.25">
      <c r="A4" s="108"/>
      <c r="B4" s="108"/>
      <c r="C4" s="108"/>
      <c r="D4" s="108"/>
      <c r="E4" s="108"/>
      <c r="F4" s="108"/>
      <c r="G4" s="108"/>
      <c r="H4" s="108"/>
    </row>
    <row r="5" spans="1:18" ht="24" customHeight="1" x14ac:dyDescent="0.25">
      <c r="B5" s="861" t="s">
        <v>121</v>
      </c>
      <c r="C5" s="861"/>
      <c r="D5" s="861"/>
      <c r="E5" s="861"/>
      <c r="F5" s="861"/>
      <c r="G5" s="861"/>
      <c r="H5" s="861"/>
    </row>
    <row r="6" spans="1:18" ht="22.5" customHeight="1" x14ac:dyDescent="0.25">
      <c r="B6" s="864" t="s">
        <v>0</v>
      </c>
      <c r="C6" s="862"/>
      <c r="D6" s="862"/>
      <c r="E6" s="862"/>
      <c r="F6" s="862"/>
      <c r="G6" s="862"/>
      <c r="H6" s="862"/>
    </row>
    <row r="7" spans="1:18" ht="66.75" customHeight="1" x14ac:dyDescent="0.25">
      <c r="B7" s="1225" t="s">
        <v>2126</v>
      </c>
      <c r="C7" s="1225"/>
      <c r="D7" s="1225"/>
      <c r="E7" s="1225"/>
      <c r="F7" s="1225"/>
      <c r="G7" s="1225"/>
      <c r="H7" s="1225"/>
      <c r="R7" s="863"/>
    </row>
    <row r="8" spans="1:18" ht="28.5" customHeight="1" x14ac:dyDescent="0.6">
      <c r="A8" s="55"/>
      <c r="B8" s="56"/>
      <c r="C8" s="56"/>
      <c r="D8" s="56"/>
      <c r="E8" s="56"/>
      <c r="F8" s="1228" t="s">
        <v>1</v>
      </c>
      <c r="G8" s="1228"/>
    </row>
    <row r="9" spans="1:18" ht="24.75" customHeight="1" x14ac:dyDescent="0.25">
      <c r="A9" s="57"/>
      <c r="B9" s="862" t="s">
        <v>2427</v>
      </c>
      <c r="C9" s="592"/>
      <c r="D9" s="592"/>
      <c r="E9" s="592"/>
      <c r="F9" s="1227" t="s">
        <v>141</v>
      </c>
      <c r="G9" s="1227"/>
    </row>
    <row r="10" spans="1:18" ht="24.75" customHeight="1" x14ac:dyDescent="0.25">
      <c r="A10" s="57"/>
      <c r="B10" s="862" t="s">
        <v>79</v>
      </c>
      <c r="C10" s="592"/>
      <c r="D10" s="592"/>
      <c r="E10" s="592"/>
      <c r="F10" s="1228">
        <v>3</v>
      </c>
      <c r="G10" s="1228"/>
    </row>
    <row r="11" spans="1:18" ht="24.75" customHeight="1" x14ac:dyDescent="0.25">
      <c r="A11" s="57"/>
      <c r="B11" s="862" t="s">
        <v>104</v>
      </c>
      <c r="C11" s="592"/>
      <c r="D11" s="592"/>
      <c r="E11" s="592"/>
      <c r="F11" s="1228">
        <v>4</v>
      </c>
      <c r="G11" s="1228"/>
    </row>
    <row r="12" spans="1:18" ht="24.75" customHeight="1" x14ac:dyDescent="0.25">
      <c r="A12" s="57"/>
      <c r="B12" s="862" t="s">
        <v>329</v>
      </c>
      <c r="C12" s="592"/>
      <c r="D12" s="592"/>
      <c r="E12" s="592"/>
      <c r="F12" s="1227" t="s">
        <v>2591</v>
      </c>
      <c r="G12" s="1227"/>
    </row>
    <row r="13" spans="1:18" ht="27.75" customHeight="1" x14ac:dyDescent="0.6">
      <c r="A13" s="46"/>
      <c r="B13" s="56"/>
      <c r="C13" s="56"/>
      <c r="D13" s="56"/>
      <c r="E13" s="56"/>
      <c r="F13" s="56"/>
      <c r="G13" s="56"/>
      <c r="H13" s="58"/>
    </row>
    <row r="14" spans="1:18" ht="42.75" customHeight="1" x14ac:dyDescent="0.25">
      <c r="B14" s="1225" t="s">
        <v>2445</v>
      </c>
      <c r="C14" s="1225"/>
      <c r="D14" s="1225"/>
      <c r="E14" s="1225"/>
      <c r="F14" s="1225"/>
      <c r="G14" s="1225"/>
      <c r="H14" s="1225"/>
    </row>
    <row r="15" spans="1:18" ht="27.75" customHeight="1" x14ac:dyDescent="0.25">
      <c r="A15" s="66"/>
      <c r="B15" s="66"/>
      <c r="C15" s="66"/>
      <c r="D15" s="66"/>
      <c r="E15" s="66"/>
      <c r="F15" s="66"/>
      <c r="G15" s="66"/>
      <c r="H15" s="66"/>
    </row>
    <row r="16" spans="1:18" s="40" customFormat="1" ht="33.75" customHeight="1" x14ac:dyDescent="0.25">
      <c r="A16" s="43"/>
      <c r="B16" s="52" t="s">
        <v>2</v>
      </c>
      <c r="C16" s="34"/>
      <c r="D16" s="52" t="s">
        <v>3</v>
      </c>
      <c r="E16" s="34"/>
      <c r="F16" s="1231" t="s">
        <v>4</v>
      </c>
      <c r="G16" s="1231"/>
      <c r="H16" s="1231"/>
    </row>
    <row r="17" spans="1:8" ht="80.25" customHeight="1" x14ac:dyDescent="0.25">
      <c r="A17" s="44"/>
      <c r="B17" s="67" t="s">
        <v>142</v>
      </c>
      <c r="C17" s="65"/>
      <c r="D17" s="67" t="s">
        <v>143</v>
      </c>
      <c r="E17" s="54"/>
      <c r="F17" s="1229"/>
      <c r="G17" s="1229"/>
      <c r="H17" s="1229"/>
    </row>
    <row r="18" spans="1:8" ht="80.25" customHeight="1" x14ac:dyDescent="0.25">
      <c r="A18" s="44"/>
      <c r="B18" s="67" t="s">
        <v>146</v>
      </c>
      <c r="C18" s="65"/>
      <c r="D18" s="67" t="s">
        <v>147</v>
      </c>
      <c r="E18" s="54"/>
      <c r="F18" s="1229"/>
      <c r="G18" s="1229"/>
      <c r="H18" s="1229"/>
    </row>
    <row r="19" spans="1:8" ht="80.25" customHeight="1" x14ac:dyDescent="0.25">
      <c r="A19" s="44"/>
      <c r="B19" s="67" t="s">
        <v>144</v>
      </c>
      <c r="C19" s="65"/>
      <c r="D19" s="67" t="s">
        <v>145</v>
      </c>
      <c r="E19" s="54"/>
      <c r="F19" s="1229"/>
      <c r="G19" s="1229"/>
      <c r="H19" s="1229"/>
    </row>
    <row r="20" spans="1:8" ht="41.25" customHeight="1" x14ac:dyDescent="0.25">
      <c r="A20" s="44"/>
      <c r="B20" s="54"/>
      <c r="C20" s="53"/>
      <c r="D20" s="53"/>
      <c r="E20" s="54"/>
      <c r="F20" s="54"/>
      <c r="G20" s="16"/>
      <c r="H20" s="28"/>
    </row>
    <row r="21" spans="1:8" ht="41.25" customHeight="1" x14ac:dyDescent="0.25">
      <c r="A21" s="1230"/>
      <c r="B21" s="1230"/>
      <c r="C21" s="1230"/>
      <c r="D21" s="23"/>
      <c r="E21" s="23"/>
      <c r="F21" s="209">
        <f>'33'!M15</f>
        <v>4700000000000</v>
      </c>
      <c r="G21" s="28"/>
      <c r="H21" s="28"/>
    </row>
    <row r="22" spans="1:8" ht="41.25" customHeight="1" x14ac:dyDescent="0.55000000000000004">
      <c r="A22" s="24"/>
      <c r="B22" s="22"/>
      <c r="C22" s="22"/>
      <c r="E22" s="22"/>
      <c r="F22" s="22"/>
      <c r="G22" s="22"/>
      <c r="H22" s="22"/>
    </row>
    <row r="23" spans="1:8" ht="18" customHeight="1" x14ac:dyDescent="0.55000000000000004">
      <c r="A23" s="22"/>
      <c r="B23" s="22"/>
      <c r="C23" s="22"/>
      <c r="E23" s="22"/>
      <c r="F23" s="22"/>
      <c r="G23" s="22"/>
      <c r="H23" s="22"/>
    </row>
    <row r="24" spans="1:8" ht="19.5" x14ac:dyDescent="0.55000000000000004">
      <c r="A24" s="22"/>
      <c r="B24" s="22"/>
      <c r="C24" s="22"/>
      <c r="E24" s="22"/>
      <c r="F24" s="22"/>
      <c r="G24" s="22"/>
      <c r="H24" s="22"/>
    </row>
    <row r="37" spans="4:4" x14ac:dyDescent="0.25">
      <c r="D37" t="e">
        <f>D18-D32</f>
        <v>#VALUE!</v>
      </c>
    </row>
  </sheetData>
  <mergeCells count="15">
    <mergeCell ref="F18:H18"/>
    <mergeCell ref="A21:C21"/>
    <mergeCell ref="F16:H16"/>
    <mergeCell ref="F17:H17"/>
    <mergeCell ref="F19:H19"/>
    <mergeCell ref="B14:H14"/>
    <mergeCell ref="A1:H1"/>
    <mergeCell ref="A2:H2"/>
    <mergeCell ref="A3:H3"/>
    <mergeCell ref="F12:G12"/>
    <mergeCell ref="F11:G11"/>
    <mergeCell ref="F10:G10"/>
    <mergeCell ref="F9:G9"/>
    <mergeCell ref="F8:G8"/>
    <mergeCell ref="B7:H7"/>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7030A0"/>
    <pageSetUpPr fitToPage="1"/>
  </sheetPr>
  <dimension ref="A1:J48"/>
  <sheetViews>
    <sheetView rightToLeft="1" tabSelected="1" showWhiteSpace="0" view="pageBreakPreview" topLeftCell="A10" zoomScaleNormal="70" zoomScaleSheetLayoutView="100" zoomScalePageLayoutView="70" workbookViewId="0">
      <selection activeCell="J22" sqref="J22"/>
    </sheetView>
  </sheetViews>
  <sheetFormatPr defaultColWidth="8.7109375" defaultRowHeight="15.75" x14ac:dyDescent="0.25"/>
  <cols>
    <col min="1" max="1" width="33.7109375" style="641" customWidth="1"/>
    <col min="2" max="2" width="0.85546875" style="641" customWidth="1"/>
    <col min="3" max="3" width="7.85546875" style="216" customWidth="1"/>
    <col min="4" max="4" width="0.7109375" style="216" customWidth="1"/>
    <col min="5" max="5" width="19.5703125" style="582" customWidth="1"/>
    <col min="6" max="6" width="0.85546875" style="582" customWidth="1"/>
    <col min="7" max="7" width="19.5703125" style="582" customWidth="1"/>
    <col min="8" max="8" width="1.140625" style="216" customWidth="1"/>
    <col min="9" max="9" width="3.85546875" style="216" hidden="1" customWidth="1"/>
    <col min="10" max="10" width="22.42578125" style="216" customWidth="1"/>
    <col min="11" max="16384" width="8.7109375" style="216"/>
  </cols>
  <sheetData>
    <row r="1" spans="1:10" s="206" customFormat="1" ht="25.5" customHeight="1" x14ac:dyDescent="0.25">
      <c r="A1" s="1233" t="str">
        <f>'1'!A1:H1</f>
        <v>شرکت پالایش میعانات گازی آدیش جنوبی (سهامي خاص) - در مرحله قبل از بهره برداری</v>
      </c>
      <c r="B1" s="1233"/>
      <c r="C1" s="1233"/>
      <c r="D1" s="1233"/>
      <c r="E1" s="1233"/>
      <c r="F1" s="1233"/>
      <c r="G1" s="1233"/>
      <c r="H1" s="1233"/>
      <c r="I1" s="1233"/>
    </row>
    <row r="2" spans="1:10" s="206" customFormat="1" ht="25.5" customHeight="1" x14ac:dyDescent="0.25">
      <c r="A2" s="1233" t="s">
        <v>96</v>
      </c>
      <c r="B2" s="1233"/>
      <c r="C2" s="1233"/>
      <c r="D2" s="1233"/>
      <c r="E2" s="1233"/>
      <c r="F2" s="1233"/>
      <c r="G2" s="1233"/>
      <c r="H2" s="1233"/>
      <c r="I2" s="1233"/>
    </row>
    <row r="3" spans="1:10" s="206" customFormat="1" ht="25.5" customHeight="1" x14ac:dyDescent="0.25">
      <c r="A3" s="1233" t="s">
        <v>2397</v>
      </c>
      <c r="B3" s="1233"/>
      <c r="C3" s="1233"/>
      <c r="D3" s="1233"/>
      <c r="E3" s="1233"/>
      <c r="F3" s="1233"/>
      <c r="G3" s="1233"/>
      <c r="H3" s="1233"/>
      <c r="I3" s="1233"/>
    </row>
    <row r="4" spans="1:10" s="206" customFormat="1" ht="22.5" customHeight="1" x14ac:dyDescent="0.25">
      <c r="A4" s="633"/>
      <c r="B4" s="633"/>
      <c r="C4" s="207"/>
      <c r="D4" s="207"/>
      <c r="E4" s="209"/>
      <c r="F4" s="209"/>
      <c r="G4" s="209"/>
      <c r="H4" s="207"/>
      <c r="I4" s="208"/>
    </row>
    <row r="5" spans="1:10" ht="21" customHeight="1" x14ac:dyDescent="0.6">
      <c r="A5" s="217"/>
      <c r="B5" s="217"/>
      <c r="C5" s="210" t="s">
        <v>6</v>
      </c>
      <c r="D5" s="211"/>
      <c r="E5" s="210" t="s">
        <v>2128</v>
      </c>
      <c r="F5" s="367"/>
      <c r="G5" s="210" t="s">
        <v>1391</v>
      </c>
      <c r="H5" s="213"/>
      <c r="I5" s="214" t="s">
        <v>19</v>
      </c>
    </row>
    <row r="6" spans="1:10" ht="21" customHeight="1" x14ac:dyDescent="0.6">
      <c r="A6" s="538"/>
      <c r="B6" s="538"/>
      <c r="C6" s="218"/>
      <c r="D6" s="218"/>
      <c r="E6" s="211" t="s">
        <v>7</v>
      </c>
      <c r="F6" s="367"/>
      <c r="G6" s="211" t="s">
        <v>7</v>
      </c>
      <c r="H6" s="219"/>
      <c r="I6" s="220"/>
    </row>
    <row r="7" spans="1:10" s="507" customFormat="1" ht="19.5" customHeight="1" x14ac:dyDescent="0.7">
      <c r="A7" s="634" t="s">
        <v>20</v>
      </c>
      <c r="B7" s="634"/>
      <c r="C7" s="509"/>
      <c r="D7" s="509"/>
      <c r="E7" s="509"/>
      <c r="F7" s="280"/>
      <c r="G7" s="509"/>
      <c r="H7" s="521"/>
      <c r="I7" s="585"/>
    </row>
    <row r="8" spans="1:10" ht="19.5" customHeight="1" x14ac:dyDescent="0.6">
      <c r="A8" s="633" t="s">
        <v>21</v>
      </c>
      <c r="B8" s="633"/>
      <c r="C8" s="209"/>
      <c r="D8" s="209"/>
      <c r="E8" s="209"/>
      <c r="F8" s="261"/>
      <c r="G8" s="209"/>
      <c r="H8" s="213"/>
      <c r="I8" s="222"/>
    </row>
    <row r="9" spans="1:10" ht="19.5" customHeight="1" x14ac:dyDescent="0.6">
      <c r="A9" s="217" t="s">
        <v>140</v>
      </c>
      <c r="B9" s="217"/>
      <c r="C9" s="209">
        <v>5</v>
      </c>
      <c r="D9" s="209"/>
      <c r="E9" s="1065">
        <f>'10'!W21</f>
        <v>61292513000000</v>
      </c>
      <c r="F9" s="1066"/>
      <c r="G9" s="1065">
        <f>'10'!W22</f>
        <v>17633048000000</v>
      </c>
      <c r="H9" s="213"/>
      <c r="I9" s="224"/>
    </row>
    <row r="10" spans="1:10" ht="19.5" customHeight="1" x14ac:dyDescent="0.6">
      <c r="A10" s="217" t="s">
        <v>22</v>
      </c>
      <c r="B10" s="217"/>
      <c r="C10" s="209">
        <v>6</v>
      </c>
      <c r="D10" s="209"/>
      <c r="E10" s="1065">
        <f>'28'!G15</f>
        <v>33219000000</v>
      </c>
      <c r="F10" s="1066"/>
      <c r="G10" s="1065">
        <f>'28'!G16</f>
        <v>33017000000</v>
      </c>
      <c r="H10" s="213"/>
      <c r="I10" s="224"/>
    </row>
    <row r="11" spans="1:10" ht="19.5" customHeight="1" x14ac:dyDescent="0.6">
      <c r="A11" s="217" t="s">
        <v>23</v>
      </c>
      <c r="B11" s="217"/>
      <c r="C11" s="209">
        <v>7</v>
      </c>
      <c r="D11" s="209"/>
      <c r="E11" s="1065">
        <f>'29'!L13</f>
        <v>160000000000</v>
      </c>
      <c r="F11" s="1066"/>
      <c r="G11" s="1065">
        <f>'29'!N13</f>
        <v>160000000000</v>
      </c>
      <c r="H11" s="213"/>
      <c r="I11" s="224"/>
    </row>
    <row r="12" spans="1:10" ht="19.5" customHeight="1" x14ac:dyDescent="0.6">
      <c r="A12" s="633" t="s">
        <v>24</v>
      </c>
      <c r="B12" s="633"/>
      <c r="C12" s="211"/>
      <c r="D12" s="211"/>
      <c r="E12" s="1067">
        <f>SUM(E9:E11)</f>
        <v>61485732000000</v>
      </c>
      <c r="F12" s="1068"/>
      <c r="G12" s="1067">
        <f>SUM(G9:G11)</f>
        <v>17826065000000</v>
      </c>
      <c r="H12" s="213"/>
      <c r="I12" s="225"/>
    </row>
    <row r="13" spans="1:10" ht="19.5" customHeight="1" x14ac:dyDescent="0.6">
      <c r="A13" s="633" t="s">
        <v>25</v>
      </c>
      <c r="B13" s="633"/>
      <c r="C13" s="209"/>
      <c r="D13" s="209"/>
      <c r="E13" s="1065"/>
      <c r="F13" s="1066"/>
      <c r="G13" s="1065"/>
      <c r="H13" s="213"/>
      <c r="I13" s="226"/>
    </row>
    <row r="14" spans="1:10" ht="19.5" customHeight="1" x14ac:dyDescent="0.6">
      <c r="A14" s="217" t="s">
        <v>226</v>
      </c>
      <c r="B14" s="217"/>
      <c r="C14" s="209">
        <v>8</v>
      </c>
      <c r="D14" s="209"/>
      <c r="E14" s="1065">
        <f>'30'!D11</f>
        <v>11894000000</v>
      </c>
      <c r="F14" s="1066"/>
      <c r="G14" s="1065">
        <f>'30'!F11</f>
        <v>30479000000</v>
      </c>
      <c r="H14" s="213"/>
      <c r="I14" s="224"/>
      <c r="J14" s="216">
        <f>G14-E14</f>
        <v>18585000000</v>
      </c>
    </row>
    <row r="15" spans="1:10" ht="19.5" customHeight="1" x14ac:dyDescent="0.6">
      <c r="A15" s="217" t="s">
        <v>26</v>
      </c>
      <c r="B15" s="217"/>
      <c r="C15" s="209">
        <v>9</v>
      </c>
      <c r="D15" s="209"/>
      <c r="E15" s="1065">
        <f>'31'!H23</f>
        <v>608809000000</v>
      </c>
      <c r="F15" s="1066"/>
      <c r="G15" s="1065">
        <f>'31'!J23</f>
        <v>4492858000000</v>
      </c>
      <c r="H15" s="213"/>
      <c r="I15" s="224"/>
      <c r="J15" s="216">
        <f>G15-E15</f>
        <v>3884049000000</v>
      </c>
    </row>
    <row r="16" spans="1:10" ht="19.5" customHeight="1" x14ac:dyDescent="0.6">
      <c r="A16" s="217" t="s">
        <v>27</v>
      </c>
      <c r="B16" s="217"/>
      <c r="C16" s="209">
        <v>10</v>
      </c>
      <c r="D16" s="209"/>
      <c r="E16" s="1065">
        <f>'32'!D16</f>
        <v>321756000000</v>
      </c>
      <c r="F16" s="1066"/>
      <c r="G16" s="1065">
        <f>'32'!F16</f>
        <v>154970000000</v>
      </c>
      <c r="H16" s="213"/>
      <c r="I16" s="224"/>
    </row>
    <row r="17" spans="1:10" ht="19.5" customHeight="1" x14ac:dyDescent="0.6">
      <c r="A17" s="633" t="s">
        <v>28</v>
      </c>
      <c r="B17" s="633"/>
      <c r="C17" s="211"/>
      <c r="D17" s="211"/>
      <c r="E17" s="1069">
        <f>SUM(E14:E16)</f>
        <v>942459000000</v>
      </c>
      <c r="F17" s="1068"/>
      <c r="G17" s="1069">
        <f>SUM(G14:G16)</f>
        <v>4678307000000</v>
      </c>
      <c r="H17" s="213"/>
      <c r="I17" s="225"/>
    </row>
    <row r="18" spans="1:10" ht="19.5" customHeight="1" thickBot="1" x14ac:dyDescent="0.65">
      <c r="A18" s="633" t="s">
        <v>29</v>
      </c>
      <c r="B18" s="633"/>
      <c r="C18" s="211"/>
      <c r="D18" s="211"/>
      <c r="E18" s="1070">
        <f>E12+E17</f>
        <v>62428191000000</v>
      </c>
      <c r="F18" s="1068"/>
      <c r="G18" s="1070">
        <f>G12+G17</f>
        <v>22504372000000</v>
      </c>
      <c r="H18" s="213"/>
      <c r="I18" s="227"/>
    </row>
    <row r="19" spans="1:10" s="507" customFormat="1" ht="19.5" customHeight="1" thickTop="1" x14ac:dyDescent="0.7">
      <c r="A19" s="634" t="s">
        <v>30</v>
      </c>
      <c r="B19" s="634"/>
      <c r="C19" s="520"/>
      <c r="D19" s="520"/>
      <c r="E19" s="1071"/>
      <c r="F19" s="1072"/>
      <c r="G19" s="1071"/>
      <c r="H19" s="521"/>
      <c r="I19" s="585"/>
    </row>
    <row r="20" spans="1:10" ht="19.5" customHeight="1" x14ac:dyDescent="0.6">
      <c r="A20" s="633" t="s">
        <v>31</v>
      </c>
      <c r="B20" s="633"/>
      <c r="C20" s="211"/>
      <c r="D20" s="211"/>
      <c r="E20" s="1065"/>
      <c r="F20" s="1066"/>
      <c r="G20" s="1065"/>
      <c r="H20" s="213"/>
      <c r="I20" s="214"/>
    </row>
    <row r="21" spans="1:10" ht="19.5" customHeight="1" x14ac:dyDescent="0.6">
      <c r="A21" s="217" t="s">
        <v>32</v>
      </c>
      <c r="B21" s="217"/>
      <c r="C21" s="209">
        <v>11</v>
      </c>
      <c r="D21" s="209"/>
      <c r="E21" s="1065">
        <f>'33'!G15</f>
        <v>8000000000000</v>
      </c>
      <c r="F21" s="1066"/>
      <c r="G21" s="1065">
        <f>'33'!M15</f>
        <v>4700000000000</v>
      </c>
      <c r="H21" s="213"/>
      <c r="I21" s="224"/>
    </row>
    <row r="22" spans="1:10" ht="19.5" customHeight="1" x14ac:dyDescent="0.6">
      <c r="A22" s="633" t="s">
        <v>33</v>
      </c>
      <c r="B22" s="633"/>
      <c r="C22" s="211"/>
      <c r="D22" s="211"/>
      <c r="E22" s="1067">
        <f>SUM(E21:E21)</f>
        <v>8000000000000</v>
      </c>
      <c r="F22" s="1068"/>
      <c r="G22" s="1067">
        <f>SUM(G21:G21)</f>
        <v>4700000000000</v>
      </c>
      <c r="H22" s="213"/>
      <c r="I22" s="225"/>
    </row>
    <row r="23" spans="1:10" ht="19.5" customHeight="1" x14ac:dyDescent="0.6">
      <c r="A23" s="633" t="s">
        <v>34</v>
      </c>
      <c r="B23" s="633"/>
      <c r="C23" s="211"/>
      <c r="D23" s="211"/>
      <c r="E23" s="1065"/>
      <c r="F23" s="1066"/>
      <c r="G23" s="1065"/>
      <c r="H23" s="213"/>
      <c r="I23" s="214"/>
    </row>
    <row r="24" spans="1:10" ht="19.5" customHeight="1" x14ac:dyDescent="0.6">
      <c r="A24" s="633" t="s">
        <v>152</v>
      </c>
      <c r="B24" s="633"/>
      <c r="C24" s="211"/>
      <c r="D24" s="211"/>
      <c r="E24" s="1065"/>
      <c r="F24" s="1066"/>
      <c r="G24" s="1065"/>
      <c r="H24" s="213"/>
      <c r="I24" s="214"/>
    </row>
    <row r="25" spans="1:10" ht="19.5" customHeight="1" x14ac:dyDescent="0.6">
      <c r="A25" s="217" t="s">
        <v>154</v>
      </c>
      <c r="B25" s="217"/>
      <c r="C25" s="209">
        <v>12</v>
      </c>
      <c r="D25" s="211"/>
      <c r="E25" s="1065">
        <f>'34'!D9</f>
        <v>6462434000000</v>
      </c>
      <c r="F25" s="1066"/>
      <c r="G25" s="1065">
        <f>'34'!F9</f>
        <v>1990483000000</v>
      </c>
      <c r="H25" s="213"/>
      <c r="I25" s="214"/>
      <c r="J25" s="216">
        <f>E25-G25</f>
        <v>4471951000000</v>
      </c>
    </row>
    <row r="26" spans="1:10" ht="19.5" customHeight="1" x14ac:dyDescent="0.6">
      <c r="A26" s="217" t="s">
        <v>155</v>
      </c>
      <c r="B26" s="217"/>
      <c r="C26" s="209">
        <v>13</v>
      </c>
      <c r="D26" s="211"/>
      <c r="E26" s="1065">
        <f>'35'!G10</f>
        <v>41577850000000</v>
      </c>
      <c r="F26" s="1066"/>
      <c r="G26" s="1065">
        <f>'35'!I10</f>
        <v>14749862000000</v>
      </c>
      <c r="H26" s="213"/>
      <c r="I26" s="214"/>
      <c r="J26" s="216">
        <f>E26-G26</f>
        <v>26827988000000</v>
      </c>
    </row>
    <row r="27" spans="1:10" ht="19.5" customHeight="1" x14ac:dyDescent="0.25">
      <c r="A27" s="633" t="s">
        <v>153</v>
      </c>
      <c r="B27" s="633"/>
      <c r="C27" s="211"/>
      <c r="D27" s="211"/>
      <c r="E27" s="1067">
        <f>SUM(E25:E26)</f>
        <v>48040284000000</v>
      </c>
      <c r="F27" s="1068"/>
      <c r="G27" s="1067">
        <f>SUM(G25:G26)</f>
        <v>16740345000000</v>
      </c>
      <c r="H27" s="215"/>
      <c r="I27" s="225"/>
    </row>
    <row r="28" spans="1:10" ht="19.5" customHeight="1" x14ac:dyDescent="0.25">
      <c r="A28" s="633" t="s">
        <v>35</v>
      </c>
      <c r="B28" s="633"/>
      <c r="C28" s="211"/>
      <c r="D28" s="211"/>
      <c r="E28" s="1065"/>
      <c r="F28" s="1066"/>
      <c r="G28" s="1065"/>
      <c r="H28" s="215"/>
      <c r="I28" s="214"/>
    </row>
    <row r="29" spans="1:10" ht="19.5" customHeight="1" x14ac:dyDescent="0.25">
      <c r="A29" s="217" t="s">
        <v>156</v>
      </c>
      <c r="B29" s="217"/>
      <c r="C29" s="209">
        <v>14</v>
      </c>
      <c r="D29" s="209"/>
      <c r="E29" s="1073">
        <f>'38'!D22</f>
        <v>6387907000000</v>
      </c>
      <c r="F29" s="1066"/>
      <c r="G29" s="1073">
        <f>'38'!F22</f>
        <v>1064027000000</v>
      </c>
      <c r="H29" s="215"/>
      <c r="I29" s="224"/>
      <c r="J29" s="216">
        <f>E29-G29</f>
        <v>5323880000000</v>
      </c>
    </row>
    <row r="30" spans="1:10" ht="19.5" customHeight="1" x14ac:dyDescent="0.25">
      <c r="A30" s="633" t="s">
        <v>36</v>
      </c>
      <c r="B30" s="633"/>
      <c r="C30" s="211"/>
      <c r="D30" s="211"/>
      <c r="E30" s="1067">
        <f>SUM(E29:E29)</f>
        <v>6387907000000</v>
      </c>
      <c r="F30" s="1068"/>
      <c r="G30" s="1067">
        <f>SUM(G29:G29)</f>
        <v>1064027000000</v>
      </c>
      <c r="H30" s="215"/>
      <c r="I30" s="225"/>
      <c r="J30" s="216">
        <f>J25+J26+J29</f>
        <v>36623819000000</v>
      </c>
    </row>
    <row r="31" spans="1:10" ht="19.5" customHeight="1" x14ac:dyDescent="0.25">
      <c r="A31" s="633" t="s">
        <v>37</v>
      </c>
      <c r="B31" s="633"/>
      <c r="C31" s="211"/>
      <c r="D31" s="211"/>
      <c r="E31" s="1067">
        <f>E30+E27</f>
        <v>54428191000000</v>
      </c>
      <c r="F31" s="1068"/>
      <c r="G31" s="1067">
        <f>G30+G27</f>
        <v>17804372000000</v>
      </c>
      <c r="H31" s="215"/>
      <c r="I31" s="214"/>
    </row>
    <row r="32" spans="1:10" ht="19.5" customHeight="1" thickBot="1" x14ac:dyDescent="0.3">
      <c r="A32" s="633" t="s">
        <v>38</v>
      </c>
      <c r="B32" s="633"/>
      <c r="C32" s="211"/>
      <c r="D32" s="211"/>
      <c r="E32" s="1070">
        <f>'2'!E22+'2'!E31</f>
        <v>62428191000000</v>
      </c>
      <c r="F32" s="1068"/>
      <c r="G32" s="1070">
        <f>G31+'2'!G22</f>
        <v>22504372000000</v>
      </c>
      <c r="H32" s="215"/>
      <c r="I32" s="227"/>
    </row>
    <row r="33" spans="1:9" ht="19.5" customHeight="1" thickTop="1" x14ac:dyDescent="0.25">
      <c r="A33" s="635"/>
      <c r="B33" s="635"/>
      <c r="C33" s="215"/>
      <c r="D33" s="215"/>
      <c r="H33" s="215"/>
      <c r="I33" s="215"/>
    </row>
    <row r="34" spans="1:9" ht="19.5" customHeight="1" x14ac:dyDescent="0.25">
      <c r="A34" s="1232" t="s">
        <v>10</v>
      </c>
      <c r="B34" s="1232"/>
      <c r="C34" s="1232"/>
      <c r="D34" s="1232"/>
      <c r="E34" s="1232"/>
      <c r="F34" s="1232"/>
      <c r="G34" s="1232"/>
      <c r="H34" s="228"/>
      <c r="I34" s="228"/>
    </row>
    <row r="35" spans="1:9" ht="20.25" x14ac:dyDescent="0.25">
      <c r="A35" s="636"/>
      <c r="B35" s="636"/>
      <c r="C35" s="230"/>
      <c r="D35" s="230"/>
      <c r="E35" s="583"/>
      <c r="H35" s="229"/>
    </row>
    <row r="36" spans="1:9" ht="20.25" x14ac:dyDescent="0.25">
      <c r="A36" s="636"/>
      <c r="B36" s="636"/>
      <c r="C36" s="230"/>
      <c r="D36" s="230"/>
      <c r="E36" s="583"/>
      <c r="H36" s="229"/>
    </row>
    <row r="37" spans="1:9" ht="20.25" x14ac:dyDescent="0.25">
      <c r="A37" s="636"/>
      <c r="B37" s="636"/>
      <c r="C37" s="230"/>
      <c r="D37" s="230"/>
      <c r="E37" s="583">
        <f>E18-E32</f>
        <v>0</v>
      </c>
      <c r="G37" s="583">
        <f>G18-G32</f>
        <v>0</v>
      </c>
      <c r="H37" s="229"/>
    </row>
    <row r="38" spans="1:9" ht="20.25" x14ac:dyDescent="0.25">
      <c r="A38" s="636"/>
      <c r="B38" s="636"/>
      <c r="C38" s="230"/>
      <c r="D38" s="230"/>
      <c r="E38" s="583"/>
      <c r="H38" s="229"/>
    </row>
    <row r="39" spans="1:9" ht="20.25" x14ac:dyDescent="0.25">
      <c r="A39" s="637"/>
      <c r="B39" s="637"/>
      <c r="H39" s="229"/>
    </row>
    <row r="40" spans="1:9" ht="20.25" x14ac:dyDescent="0.25">
      <c r="A40" s="638"/>
      <c r="B40" s="638"/>
      <c r="C40" s="231"/>
      <c r="D40" s="231"/>
      <c r="E40" s="584"/>
      <c r="F40" s="584"/>
      <c r="G40" s="584"/>
      <c r="H40" s="231"/>
      <c r="I40" s="231"/>
    </row>
    <row r="41" spans="1:9" ht="47.25" customHeight="1" x14ac:dyDescent="0.25">
      <c r="A41" s="639"/>
      <c r="B41" s="639"/>
      <c r="C41" s="232"/>
      <c r="D41" s="232"/>
      <c r="E41" s="224"/>
      <c r="F41" s="224"/>
      <c r="G41" s="224"/>
      <c r="H41" s="232"/>
      <c r="I41" s="232"/>
    </row>
    <row r="42" spans="1:9" ht="18" customHeight="1" x14ac:dyDescent="0.25">
      <c r="A42" s="220"/>
      <c r="B42" s="220"/>
      <c r="C42" s="233"/>
      <c r="D42" s="233"/>
      <c r="E42" s="224"/>
      <c r="F42" s="224"/>
      <c r="G42" s="224"/>
      <c r="H42" s="233"/>
      <c r="I42" s="233"/>
    </row>
    <row r="43" spans="1:9" ht="18" customHeight="1" x14ac:dyDescent="0.25">
      <c r="A43" s="220"/>
      <c r="B43" s="220"/>
      <c r="C43" s="233"/>
      <c r="D43" s="233"/>
      <c r="E43" s="224"/>
      <c r="F43" s="224"/>
      <c r="G43" s="224"/>
      <c r="H43" s="233"/>
      <c r="I43" s="233"/>
    </row>
    <row r="44" spans="1:9" ht="18" customHeight="1" x14ac:dyDescent="0.25">
      <c r="A44" s="220"/>
      <c r="B44" s="220"/>
      <c r="C44" s="233"/>
      <c r="D44" s="233"/>
      <c r="E44" s="224"/>
      <c r="F44" s="224"/>
      <c r="G44" s="224"/>
      <c r="H44" s="233"/>
      <c r="I44" s="233"/>
    </row>
    <row r="45" spans="1:9" ht="18" customHeight="1" x14ac:dyDescent="0.25">
      <c r="A45" s="220"/>
      <c r="B45" s="220"/>
      <c r="C45" s="233"/>
      <c r="D45" s="233"/>
      <c r="E45" s="224"/>
      <c r="F45" s="224"/>
      <c r="G45" s="224"/>
      <c r="H45" s="233"/>
      <c r="I45" s="233"/>
    </row>
    <row r="46" spans="1:9" ht="18" customHeight="1" x14ac:dyDescent="0.25">
      <c r="A46" s="220"/>
      <c r="B46" s="220"/>
      <c r="C46" s="233"/>
      <c r="D46" s="233"/>
      <c r="E46" s="224"/>
      <c r="F46" s="224"/>
      <c r="G46" s="224"/>
      <c r="H46" s="233"/>
      <c r="I46" s="233"/>
    </row>
    <row r="47" spans="1:9" ht="18" customHeight="1" x14ac:dyDescent="0.25">
      <c r="A47" s="220"/>
      <c r="B47" s="220"/>
      <c r="C47" s="233"/>
      <c r="D47" s="233"/>
      <c r="E47" s="224"/>
      <c r="F47" s="224"/>
      <c r="G47" s="224"/>
      <c r="H47" s="233"/>
      <c r="I47" s="233"/>
    </row>
    <row r="48" spans="1:9" ht="21.75" x14ac:dyDescent="0.25">
      <c r="A48" s="640"/>
      <c r="B48" s="640"/>
    </row>
  </sheetData>
  <mergeCells count="4">
    <mergeCell ref="A34:G34"/>
    <mergeCell ref="A1:I1"/>
    <mergeCell ref="A2:I2"/>
    <mergeCell ref="A3:I3"/>
  </mergeCells>
  <printOptions horizontalCentered="1"/>
  <pageMargins left="0.51181102362204722" right="0.70866141732283472" top="0.74803149606299213" bottom="0.55118110236220474" header="0.31496062992125984" footer="0.31496062992125984"/>
  <pageSetup paperSize="9" orientation="portrait" r:id="rId1"/>
  <headerFooter>
    <oddFooter>&amp;C&amp;"B Nazanin,Regular"&amp;A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122CE-9B67-40C7-AFAB-597C87C3FCDF}">
  <sheetPr codeName="Sheet7">
    <tabColor rgb="FF0000FF"/>
    <pageSetUpPr fitToPage="1"/>
  </sheetPr>
  <dimension ref="B1:P41"/>
  <sheetViews>
    <sheetView rightToLeft="1" view="pageBreakPreview" topLeftCell="A14" zoomScale="84" zoomScaleNormal="100" zoomScaleSheetLayoutView="84" workbookViewId="0">
      <selection activeCell="M13" sqref="M13:N15"/>
    </sheetView>
  </sheetViews>
  <sheetFormatPr defaultColWidth="9.140625" defaultRowHeight="21.75" x14ac:dyDescent="0.5"/>
  <cols>
    <col min="1" max="1" width="4.42578125" style="165" customWidth="1"/>
    <col min="2" max="2" width="47.42578125" style="174" bestFit="1" customWidth="1"/>
    <col min="3" max="3" width="0.85546875" style="174" customWidth="1"/>
    <col min="4" max="4" width="11.5703125" style="165" bestFit="1" customWidth="1"/>
    <col min="5" max="5" width="1" style="165" customWidth="1"/>
    <col min="6" max="6" width="28.42578125" style="166" bestFit="1" customWidth="1"/>
    <col min="7" max="7" width="0.85546875" style="165" customWidth="1"/>
    <col min="8" max="8" width="17.140625" style="165" customWidth="1"/>
    <col min="9" max="9" width="0.85546875" style="165" customWidth="1"/>
    <col min="10" max="10" width="16.42578125" style="166" customWidth="1"/>
    <col min="11" max="11" width="0.85546875" style="165" customWidth="1"/>
    <col min="12" max="16384" width="9.140625" style="165"/>
  </cols>
  <sheetData>
    <row r="1" spans="2:12" s="163" customFormat="1" ht="22.5" x14ac:dyDescent="0.3">
      <c r="B1" s="1234" t="str">
        <f>'[9]2'!B1</f>
        <v>شرکت ساخت ابزار و قالبهای صنعتی پایوراندیش (سهامی خاص)</v>
      </c>
      <c r="C1" s="1234"/>
      <c r="D1" s="1234"/>
      <c r="E1" s="1234"/>
      <c r="F1" s="1234"/>
      <c r="G1" s="1234"/>
      <c r="H1" s="1234"/>
      <c r="I1" s="1234"/>
      <c r="J1" s="1234"/>
    </row>
    <row r="2" spans="2:12" s="163" customFormat="1" ht="22.5" x14ac:dyDescent="0.3">
      <c r="B2" s="1234" t="s">
        <v>1725</v>
      </c>
      <c r="C2" s="1234"/>
      <c r="D2" s="1234"/>
      <c r="E2" s="1234"/>
      <c r="F2" s="1234"/>
      <c r="G2" s="1234"/>
      <c r="H2" s="1234"/>
      <c r="I2" s="1234"/>
      <c r="J2" s="1234"/>
    </row>
    <row r="3" spans="2:12" s="163" customFormat="1" ht="22.5" x14ac:dyDescent="0.3">
      <c r="B3" s="1234" t="s">
        <v>80</v>
      </c>
      <c r="C3" s="1234"/>
      <c r="D3" s="1234"/>
      <c r="E3" s="1234"/>
      <c r="F3" s="1234"/>
      <c r="G3" s="1234"/>
      <c r="H3" s="1234"/>
      <c r="I3" s="1234"/>
      <c r="J3" s="1234"/>
    </row>
    <row r="4" spans="2:12" s="163" customFormat="1" ht="22.5" x14ac:dyDescent="0.3">
      <c r="B4" s="1234" t="str">
        <f>'[9]2'!B4:K4</f>
        <v xml:space="preserve"> دوره  مالی شش ماهه منتهی به 30 اسفند ماه 1399</v>
      </c>
      <c r="C4" s="1234"/>
      <c r="D4" s="1234"/>
      <c r="E4" s="1234"/>
      <c r="F4" s="1234"/>
      <c r="G4" s="1234"/>
      <c r="H4" s="1234"/>
      <c r="I4" s="1234"/>
      <c r="J4" s="1234"/>
    </row>
    <row r="6" spans="2:12" ht="30" customHeight="1" x14ac:dyDescent="0.5">
      <c r="B6" s="164" t="s">
        <v>1726</v>
      </c>
      <c r="C6" s="164"/>
    </row>
    <row r="7" spans="2:12" ht="43.5" x14ac:dyDescent="0.5">
      <c r="B7" s="167"/>
      <c r="C7" s="167"/>
      <c r="D7" s="168" t="s">
        <v>6</v>
      </c>
      <c r="E7" s="169"/>
      <c r="F7" s="170" t="s">
        <v>1727</v>
      </c>
      <c r="G7" s="169"/>
      <c r="H7" s="168" t="s">
        <v>1728</v>
      </c>
      <c r="I7" s="169"/>
      <c r="J7" s="170" t="s">
        <v>1729</v>
      </c>
    </row>
    <row r="8" spans="2:12" ht="33" customHeight="1" x14ac:dyDescent="0.5">
      <c r="B8" s="164" t="s">
        <v>1730</v>
      </c>
      <c r="C8" s="171"/>
      <c r="D8" s="172"/>
      <c r="F8" s="173" t="s">
        <v>7</v>
      </c>
      <c r="H8" s="172" t="s">
        <v>7</v>
      </c>
      <c r="J8" s="173" t="s">
        <v>7</v>
      </c>
    </row>
    <row r="9" spans="2:12" ht="31.5" customHeight="1" x14ac:dyDescent="0.5">
      <c r="D9" s="175"/>
      <c r="E9" s="175"/>
      <c r="F9" s="176"/>
      <c r="G9" s="175"/>
      <c r="H9" s="175"/>
      <c r="I9" s="175"/>
      <c r="J9" s="176"/>
    </row>
    <row r="10" spans="2:12" ht="31.5" customHeight="1" x14ac:dyDescent="0.5">
      <c r="B10" s="177" t="s">
        <v>1731</v>
      </c>
      <c r="C10" s="178"/>
      <c r="D10" s="175">
        <v>24</v>
      </c>
      <c r="E10" s="175"/>
      <c r="F10" s="179" t="e">
        <f>'270'!D30</f>
        <v>#REF!</v>
      </c>
      <c r="G10" s="179"/>
      <c r="H10" s="179">
        <f>'[9]27'!F30</f>
        <v>63686</v>
      </c>
      <c r="I10" s="179"/>
      <c r="J10" s="179">
        <f>'[9]27'!H30</f>
        <v>82567</v>
      </c>
    </row>
    <row r="11" spans="2:12" ht="31.5" customHeight="1" x14ac:dyDescent="0.5">
      <c r="B11" s="180" t="s">
        <v>1732</v>
      </c>
      <c r="C11" s="180"/>
      <c r="D11" s="175"/>
      <c r="E11" s="175"/>
      <c r="F11" s="181"/>
      <c r="G11" s="179"/>
      <c r="H11" s="179">
        <v>-14369</v>
      </c>
      <c r="I11" s="179"/>
      <c r="J11" s="179">
        <v>-14196</v>
      </c>
      <c r="L11" s="182"/>
    </row>
    <row r="12" spans="2:12" ht="31.5" customHeight="1" x14ac:dyDescent="0.5">
      <c r="B12" s="180" t="s">
        <v>1733</v>
      </c>
      <c r="C12" s="180"/>
      <c r="D12" s="175"/>
      <c r="E12" s="175"/>
      <c r="F12" s="183" t="e">
        <f>SUM(F10:F11)</f>
        <v>#REF!</v>
      </c>
      <c r="G12" s="179"/>
      <c r="H12" s="183">
        <f>SUM(H10:H11)</f>
        <v>49317</v>
      </c>
      <c r="I12" s="179"/>
      <c r="J12" s="183">
        <f>SUM(J10:J11)</f>
        <v>68371</v>
      </c>
    </row>
    <row r="13" spans="2:12" ht="31.5" customHeight="1" x14ac:dyDescent="0.5">
      <c r="B13" s="184" t="s">
        <v>1734</v>
      </c>
      <c r="C13" s="185"/>
      <c r="D13" s="175"/>
      <c r="E13" s="175"/>
      <c r="F13" s="179"/>
      <c r="G13" s="179"/>
      <c r="H13" s="179"/>
      <c r="I13" s="179"/>
      <c r="J13" s="179"/>
    </row>
    <row r="14" spans="2:12" ht="31.5" customHeight="1" x14ac:dyDescent="0.5">
      <c r="B14" s="180" t="s">
        <v>1735</v>
      </c>
      <c r="C14" s="180"/>
      <c r="D14" s="175"/>
      <c r="E14" s="175"/>
      <c r="F14" s="179"/>
      <c r="G14" s="179"/>
      <c r="H14" s="179">
        <v>8630</v>
      </c>
      <c r="I14" s="179"/>
      <c r="J14" s="186">
        <v>14375</v>
      </c>
    </row>
    <row r="15" spans="2:12" ht="30" customHeight="1" x14ac:dyDescent="0.5">
      <c r="B15" s="180" t="s">
        <v>1736</v>
      </c>
      <c r="C15" s="180"/>
      <c r="D15" s="175"/>
      <c r="E15" s="175"/>
      <c r="F15" s="181">
        <f>-'10'!W11</f>
        <v>-43669922000000</v>
      </c>
      <c r="G15" s="179"/>
      <c r="H15" s="181">
        <v>-3782</v>
      </c>
      <c r="I15" s="179"/>
      <c r="J15" s="181">
        <v>-10934</v>
      </c>
    </row>
    <row r="16" spans="2:12" ht="36" hidden="1" customHeight="1" x14ac:dyDescent="0.5">
      <c r="B16" s="180" t="s">
        <v>1737</v>
      </c>
      <c r="C16" s="180"/>
      <c r="D16" s="175"/>
      <c r="E16" s="175"/>
      <c r="F16" s="187">
        <v>0</v>
      </c>
      <c r="G16" s="179"/>
      <c r="H16" s="181">
        <v>0</v>
      </c>
      <c r="I16" s="179"/>
      <c r="J16" s="181">
        <v>0</v>
      </c>
    </row>
    <row r="17" spans="2:16" ht="31.5" hidden="1" customHeight="1" x14ac:dyDescent="0.5">
      <c r="B17" s="180" t="s">
        <v>1738</v>
      </c>
      <c r="C17" s="180"/>
      <c r="D17" s="175"/>
      <c r="E17" s="175"/>
      <c r="F17" s="179">
        <v>0</v>
      </c>
      <c r="G17" s="179"/>
      <c r="H17" s="186">
        <v>0</v>
      </c>
      <c r="I17" s="186"/>
      <c r="J17" s="186">
        <v>0</v>
      </c>
    </row>
    <row r="18" spans="2:16" ht="31.5" hidden="1" customHeight="1" x14ac:dyDescent="0.5">
      <c r="B18" s="180" t="s">
        <v>1739</v>
      </c>
      <c r="C18" s="180"/>
      <c r="D18" s="175"/>
      <c r="E18" s="175"/>
      <c r="F18" s="179">
        <v>0</v>
      </c>
      <c r="G18" s="179"/>
      <c r="H18" s="186">
        <v>0</v>
      </c>
      <c r="I18" s="186"/>
      <c r="J18" s="186">
        <v>0</v>
      </c>
    </row>
    <row r="19" spans="2:16" ht="28.5" customHeight="1" x14ac:dyDescent="0.5">
      <c r="B19" s="180" t="s">
        <v>1740</v>
      </c>
      <c r="C19" s="180"/>
      <c r="D19" s="175"/>
      <c r="E19" s="175"/>
      <c r="F19" s="179">
        <f>-'12'!AA23</f>
        <v>20239301928</v>
      </c>
      <c r="G19" s="179"/>
      <c r="H19" s="179">
        <v>1346</v>
      </c>
      <c r="I19" s="179"/>
      <c r="J19" s="186">
        <v>3647</v>
      </c>
    </row>
    <row r="20" spans="2:16" ht="32.25" customHeight="1" x14ac:dyDescent="0.5">
      <c r="B20" s="180" t="s">
        <v>1741</v>
      </c>
      <c r="C20" s="180"/>
      <c r="D20" s="175"/>
      <c r="E20" s="175"/>
      <c r="F20" s="183">
        <f>SUM(F14:F19)</f>
        <v>-43649682698072</v>
      </c>
      <c r="G20" s="179"/>
      <c r="H20" s="183">
        <f>SUM(H14:H19)</f>
        <v>6194</v>
      </c>
      <c r="I20" s="179"/>
      <c r="J20" s="183">
        <f>SUM(J14:J19)</f>
        <v>7088</v>
      </c>
    </row>
    <row r="21" spans="2:16" ht="26.25" customHeight="1" x14ac:dyDescent="0.5">
      <c r="B21" s="180" t="s">
        <v>1742</v>
      </c>
      <c r="C21" s="180"/>
      <c r="D21" s="175"/>
      <c r="E21" s="175"/>
      <c r="F21" s="188" t="e">
        <f>F20+F12</f>
        <v>#REF!</v>
      </c>
      <c r="G21" s="189"/>
      <c r="H21" s="188">
        <f>H20+H12</f>
        <v>55511</v>
      </c>
      <c r="I21" s="189"/>
      <c r="J21" s="188">
        <f>J20+J12</f>
        <v>75459</v>
      </c>
      <c r="L21" s="166"/>
    </row>
    <row r="22" spans="2:16" ht="31.5" customHeight="1" x14ac:dyDescent="0.5">
      <c r="B22" s="184" t="s">
        <v>1743</v>
      </c>
      <c r="C22" s="185"/>
      <c r="D22" s="175"/>
      <c r="E22" s="175"/>
      <c r="F22" s="179"/>
      <c r="G22" s="179"/>
      <c r="H22" s="179"/>
      <c r="I22" s="179"/>
      <c r="J22" s="179"/>
    </row>
    <row r="23" spans="2:16" ht="31.5" customHeight="1" x14ac:dyDescent="0.5">
      <c r="B23" s="180" t="s">
        <v>1744</v>
      </c>
      <c r="C23" s="185"/>
      <c r="D23" s="175"/>
      <c r="E23" s="175"/>
      <c r="F23" s="190">
        <f>'35'!G18</f>
        <v>0</v>
      </c>
      <c r="G23" s="179"/>
      <c r="H23" s="179">
        <v>0</v>
      </c>
      <c r="I23" s="179"/>
      <c r="J23" s="179">
        <v>0</v>
      </c>
    </row>
    <row r="24" spans="2:16" ht="31.5" customHeight="1" x14ac:dyDescent="0.5">
      <c r="B24" s="180" t="s">
        <v>1745</v>
      </c>
      <c r="C24" s="185"/>
      <c r="D24" s="175"/>
      <c r="E24" s="175"/>
      <c r="F24" s="179">
        <f>'35'!G8</f>
        <v>39224387000000</v>
      </c>
      <c r="G24" s="179"/>
      <c r="H24" s="179">
        <v>0</v>
      </c>
      <c r="I24" s="179"/>
      <c r="J24" s="179">
        <v>0</v>
      </c>
      <c r="P24" s="191"/>
    </row>
    <row r="25" spans="2:16" ht="31.5" customHeight="1" x14ac:dyDescent="0.5">
      <c r="B25" s="180" t="s">
        <v>1746</v>
      </c>
      <c r="C25" s="185"/>
      <c r="D25" s="175"/>
      <c r="E25" s="175"/>
      <c r="F25" s="179">
        <v>0</v>
      </c>
      <c r="G25" s="179"/>
      <c r="H25" s="179">
        <v>0</v>
      </c>
      <c r="I25" s="179"/>
      <c r="J25" s="179">
        <v>0</v>
      </c>
    </row>
    <row r="26" spans="2:16" ht="31.5" customHeight="1" x14ac:dyDescent="0.5">
      <c r="B26" s="180" t="s">
        <v>1747</v>
      </c>
      <c r="C26" s="180"/>
      <c r="D26" s="175"/>
      <c r="E26" s="175"/>
      <c r="F26" s="179">
        <f>'4'!C20</f>
        <v>5260297000000</v>
      </c>
      <c r="G26" s="179"/>
      <c r="H26" s="179">
        <v>-38495</v>
      </c>
      <c r="I26" s="179"/>
      <c r="J26" s="179">
        <v>-38497</v>
      </c>
      <c r="P26" s="191"/>
    </row>
    <row r="27" spans="2:16" ht="31.5" customHeight="1" x14ac:dyDescent="0.5">
      <c r="B27" s="180" t="s">
        <v>1748</v>
      </c>
      <c r="C27" s="180"/>
      <c r="D27" s="175"/>
      <c r="E27" s="175"/>
      <c r="F27" s="183">
        <f>SUM(F23:F26)</f>
        <v>44484684000000</v>
      </c>
      <c r="G27" s="179"/>
      <c r="H27" s="183">
        <f>SUM(H26:H26)</f>
        <v>-38495</v>
      </c>
      <c r="I27" s="179"/>
      <c r="J27" s="183">
        <f>SUM(J26)</f>
        <v>-38497</v>
      </c>
    </row>
    <row r="28" spans="2:16" ht="31.5" customHeight="1" x14ac:dyDescent="0.5">
      <c r="B28" s="180" t="s">
        <v>1749</v>
      </c>
      <c r="C28" s="180"/>
      <c r="D28" s="175"/>
      <c r="E28" s="175"/>
      <c r="F28" s="179" t="e">
        <f>F27+F20+F12</f>
        <v>#REF!</v>
      </c>
      <c r="G28" s="179"/>
      <c r="H28" s="179">
        <f>H27+H20+H12</f>
        <v>17016</v>
      </c>
      <c r="I28" s="179"/>
      <c r="J28" s="179">
        <f>J27+J20+J12</f>
        <v>36962</v>
      </c>
    </row>
    <row r="29" spans="2:16" ht="31.5" customHeight="1" x14ac:dyDescent="0.5">
      <c r="B29" s="180" t="s">
        <v>1750</v>
      </c>
      <c r="C29" s="180"/>
      <c r="D29" s="175"/>
      <c r="E29" s="175"/>
      <c r="F29" s="179">
        <f>'2'!G16</f>
        <v>154970000000</v>
      </c>
      <c r="G29" s="179"/>
      <c r="H29" s="179">
        <v>3082</v>
      </c>
      <c r="I29" s="179"/>
      <c r="J29" s="179">
        <v>3082</v>
      </c>
    </row>
    <row r="30" spans="2:16" ht="31.5" customHeight="1" x14ac:dyDescent="0.5">
      <c r="B30" s="180" t="s">
        <v>1751</v>
      </c>
      <c r="C30" s="180"/>
      <c r="D30" s="192"/>
      <c r="E30" s="175"/>
      <c r="F30" s="193">
        <f>-'12'!AA24</f>
        <v>6232746144</v>
      </c>
      <c r="G30" s="179"/>
      <c r="H30" s="193">
        <v>0</v>
      </c>
      <c r="I30" s="179"/>
      <c r="J30" s="193">
        <v>4</v>
      </c>
    </row>
    <row r="31" spans="2:16" ht="31.5" customHeight="1" thickBot="1" x14ac:dyDescent="0.55000000000000004">
      <c r="B31" s="180" t="s">
        <v>1752</v>
      </c>
      <c r="C31" s="180"/>
      <c r="D31" s="175"/>
      <c r="E31" s="175"/>
      <c r="F31" s="194" t="e">
        <f>SUM(F28:F30)</f>
        <v>#REF!</v>
      </c>
      <c r="G31" s="195"/>
      <c r="H31" s="194">
        <f>SUM(H28:H30)</f>
        <v>20098</v>
      </c>
      <c r="I31" s="195"/>
      <c r="J31" s="194">
        <f>SUM(J28:J30)</f>
        <v>40048</v>
      </c>
    </row>
    <row r="32" spans="2:16" ht="23.25" customHeight="1" thickTop="1" x14ac:dyDescent="0.5">
      <c r="B32" s="180"/>
      <c r="C32" s="180"/>
      <c r="D32" s="175"/>
      <c r="E32" s="175"/>
      <c r="F32" s="179"/>
      <c r="G32" s="179"/>
      <c r="H32" s="179"/>
      <c r="I32" s="179"/>
      <c r="J32" s="179"/>
    </row>
    <row r="33" spans="2:15" ht="42" customHeight="1" x14ac:dyDescent="0.5">
      <c r="B33" s="1235" t="s">
        <v>1753</v>
      </c>
      <c r="C33" s="1235"/>
      <c r="D33" s="1235"/>
      <c r="E33" s="1235"/>
      <c r="F33" s="1235"/>
      <c r="G33" s="1235"/>
      <c r="H33" s="1235"/>
      <c r="I33" s="1235"/>
      <c r="J33" s="1235"/>
    </row>
    <row r="34" spans="2:15" ht="22.5" x14ac:dyDescent="0.5">
      <c r="D34" s="182"/>
      <c r="F34" s="196" t="e">
        <f>F31-'2'!E16</f>
        <v>#REF!</v>
      </c>
      <c r="H34" s="197">
        <f>H31-'[9]3'!H17</f>
        <v>0</v>
      </c>
      <c r="J34" s="166">
        <f>J31-'[9]3'!J17</f>
        <v>0</v>
      </c>
      <c r="N34" s="166"/>
    </row>
    <row r="36" spans="2:15" x14ac:dyDescent="0.5">
      <c r="D36" s="166"/>
      <c r="O36" s="166"/>
    </row>
    <row r="39" spans="2:15" x14ac:dyDescent="0.5">
      <c r="H39" s="166"/>
    </row>
    <row r="41" spans="2:15" x14ac:dyDescent="0.5">
      <c r="H41" s="166"/>
    </row>
  </sheetData>
  <mergeCells count="5">
    <mergeCell ref="B1:J1"/>
    <mergeCell ref="B2:J2"/>
    <mergeCell ref="B3:J3"/>
    <mergeCell ref="B4:J4"/>
    <mergeCell ref="B33:J33"/>
  </mergeCells>
  <printOptions horizontalCentered="1"/>
  <pageMargins left="0" right="0.39370078740157483" top="0.70866141732283472" bottom="0" header="0" footer="0"/>
  <pageSetup paperSize="9" scale="75" orientation="portrait" r:id="rId1"/>
  <headerFooter>
    <oddFooter>&amp;C&amp;"B Mitra,Bold"&amp;12&amp;A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2D839-B562-4172-8748-41CBB4499AB2}">
  <sheetPr codeName="Sheet8">
    <tabColor rgb="FFCA56B9"/>
    <pageSetUpPr fitToPage="1"/>
  </sheetPr>
  <dimension ref="A1:S45"/>
  <sheetViews>
    <sheetView rightToLeft="1" view="pageBreakPreview" topLeftCell="B1" zoomScale="60" zoomScaleNormal="100" workbookViewId="0">
      <selection activeCell="K16" sqref="K16"/>
    </sheetView>
  </sheetViews>
  <sheetFormatPr defaultColWidth="9.140625" defaultRowHeight="30.75" x14ac:dyDescent="0.7"/>
  <cols>
    <col min="1" max="1" width="10.42578125" style="125" customWidth="1"/>
    <col min="2" max="2" width="109.5703125" style="125" customWidth="1"/>
    <col min="3" max="3" width="0.85546875" style="125" customWidth="1"/>
    <col min="4" max="4" width="36.28515625" style="125" bestFit="1" customWidth="1"/>
    <col min="5" max="5" width="0.7109375" style="125" customWidth="1"/>
    <col min="6" max="6" width="30" style="125" customWidth="1"/>
    <col min="7" max="7" width="0.7109375" style="125" customWidth="1"/>
    <col min="8" max="8" width="30" style="125" customWidth="1"/>
    <col min="9" max="9" width="2.42578125" style="125" customWidth="1"/>
    <col min="10" max="10" width="19.42578125" style="125" customWidth="1"/>
    <col min="11" max="11" width="15.140625" style="125" customWidth="1"/>
    <col min="12" max="12" width="16" style="125" bestFit="1" customWidth="1"/>
    <col min="13" max="18" width="9.140625" style="125"/>
    <col min="19" max="19" width="12.28515625" style="125" bestFit="1" customWidth="1"/>
    <col min="20" max="16384" width="9.140625" style="125"/>
  </cols>
  <sheetData>
    <row r="1" spans="2:8" ht="41.25" customHeight="1" x14ac:dyDescent="0.7">
      <c r="B1" s="1238" t="str">
        <f>'[9]18'!B1:J1</f>
        <v>شرکت ساخت ابزار و قالبهای صنعتی پایوراندیش (سهامی خاص)</v>
      </c>
      <c r="C1" s="1238"/>
      <c r="D1" s="1238"/>
      <c r="E1" s="1238"/>
      <c r="F1" s="1238"/>
      <c r="G1" s="1238"/>
      <c r="H1" s="1238"/>
    </row>
    <row r="2" spans="2:8" ht="41.25" customHeight="1" x14ac:dyDescent="0.7">
      <c r="B2" s="1238" t="str">
        <f>'[9]18'!B2:J2</f>
        <v>گزارش مالی میان دوره ای</v>
      </c>
      <c r="C2" s="1238"/>
      <c r="D2" s="1238"/>
      <c r="E2" s="1238"/>
      <c r="F2" s="1238"/>
      <c r="G2" s="1238"/>
      <c r="H2" s="1238"/>
    </row>
    <row r="3" spans="2:8" ht="41.25" customHeight="1" x14ac:dyDescent="0.7">
      <c r="B3" s="1238" t="str">
        <f>'[9]18'!B3:J3</f>
        <v xml:space="preserve">یاداشت های توضیحی صورت های مالی </v>
      </c>
      <c r="C3" s="1238"/>
      <c r="D3" s="1238"/>
      <c r="E3" s="1238"/>
      <c r="F3" s="1238"/>
      <c r="G3" s="1238"/>
      <c r="H3" s="1238"/>
    </row>
    <row r="4" spans="2:8" ht="41.25" customHeight="1" x14ac:dyDescent="0.7">
      <c r="B4" s="1238" t="str">
        <f>'[9]18'!B4:J4</f>
        <v xml:space="preserve"> دوره  مالی شش ماهه منتهی به 30 اسفند ماه 1399</v>
      </c>
      <c r="C4" s="1238"/>
      <c r="D4" s="1238"/>
      <c r="E4" s="1238"/>
      <c r="F4" s="1238"/>
      <c r="G4" s="1238"/>
      <c r="H4" s="1238"/>
    </row>
    <row r="5" spans="2:8" ht="33.75" customHeight="1" x14ac:dyDescent="0.7">
      <c r="B5" s="1238"/>
      <c r="C5" s="1238"/>
      <c r="D5" s="1238"/>
      <c r="E5" s="1238"/>
      <c r="F5" s="1238"/>
      <c r="G5" s="1238"/>
      <c r="H5" s="1238"/>
    </row>
    <row r="6" spans="2:8" ht="41.25" customHeight="1" x14ac:dyDescent="0.7">
      <c r="B6" s="126" t="s">
        <v>1698</v>
      </c>
      <c r="C6" s="127"/>
      <c r="D6" s="127"/>
      <c r="E6" s="127"/>
      <c r="F6" s="127"/>
      <c r="G6" s="127"/>
      <c r="H6" s="127"/>
    </row>
    <row r="7" spans="2:8" ht="63" x14ac:dyDescent="0.7">
      <c r="C7" s="128"/>
      <c r="D7" s="129" t="s">
        <v>1699</v>
      </c>
      <c r="E7" s="130"/>
      <c r="F7" s="129" t="s">
        <v>1700</v>
      </c>
      <c r="G7" s="130"/>
      <c r="H7" s="129" t="s">
        <v>1701</v>
      </c>
    </row>
    <row r="8" spans="2:8" ht="58.5" customHeight="1" x14ac:dyDescent="0.8">
      <c r="B8" s="131"/>
      <c r="D8" s="132" t="s">
        <v>7</v>
      </c>
      <c r="E8" s="133"/>
      <c r="F8" s="132" t="s">
        <v>7</v>
      </c>
      <c r="G8" s="133"/>
      <c r="H8" s="132" t="s">
        <v>7</v>
      </c>
    </row>
    <row r="9" spans="2:8" s="138" customFormat="1" ht="54.75" customHeight="1" x14ac:dyDescent="0.25">
      <c r="B9" s="134" t="s">
        <v>9</v>
      </c>
      <c r="C9" s="135"/>
      <c r="D9" s="136">
        <v>0</v>
      </c>
      <c r="E9" s="137"/>
      <c r="F9" s="136">
        <f>'[9]2'!H21</f>
        <v>25513</v>
      </c>
      <c r="G9" s="137"/>
      <c r="H9" s="136">
        <f>'[9]2'!J21</f>
        <v>83512</v>
      </c>
    </row>
    <row r="10" spans="2:8" s="138" customFormat="1" ht="56.25" customHeight="1" x14ac:dyDescent="0.25">
      <c r="B10" s="139" t="s">
        <v>1702</v>
      </c>
      <c r="D10" s="137"/>
      <c r="E10" s="137"/>
      <c r="F10" s="137"/>
      <c r="G10" s="140"/>
      <c r="H10" s="140"/>
    </row>
    <row r="11" spans="2:8" s="138" customFormat="1" ht="44.25" customHeight="1" x14ac:dyDescent="0.25">
      <c r="B11" s="141" t="s">
        <v>61</v>
      </c>
      <c r="D11" s="137">
        <v>0</v>
      </c>
      <c r="E11" s="137"/>
      <c r="F11" s="137">
        <f>-'[9]2'!H20</f>
        <v>9248</v>
      </c>
      <c r="G11" s="137"/>
      <c r="H11" s="137">
        <v>24867</v>
      </c>
    </row>
    <row r="12" spans="2:8" s="138" customFormat="1" ht="44.25" customHeight="1" x14ac:dyDescent="0.25">
      <c r="B12" s="141" t="s">
        <v>307</v>
      </c>
      <c r="D12" s="142">
        <v>0</v>
      </c>
      <c r="E12" s="137"/>
      <c r="F12" s="137">
        <f>-'[9]18'!G26-'[9]18'!G31</f>
        <v>-8630</v>
      </c>
      <c r="G12" s="137"/>
      <c r="H12" s="142">
        <v>-14375</v>
      </c>
    </row>
    <row r="13" spans="2:8" s="138" customFormat="1" ht="44.25" customHeight="1" x14ac:dyDescent="0.25">
      <c r="B13" s="141" t="s">
        <v>305</v>
      </c>
      <c r="D13" s="137"/>
      <c r="E13" s="137"/>
      <c r="F13" s="137">
        <v>0</v>
      </c>
      <c r="G13" s="137"/>
      <c r="H13" s="142">
        <v>0</v>
      </c>
    </row>
    <row r="14" spans="2:8" s="138" customFormat="1" ht="44.25" customHeight="1" x14ac:dyDescent="0.25">
      <c r="B14" s="141" t="s">
        <v>1703</v>
      </c>
      <c r="D14" s="142">
        <f>-'12'!AA23</f>
        <v>20239301928</v>
      </c>
      <c r="E14" s="137"/>
      <c r="F14" s="137">
        <v>-1346</v>
      </c>
      <c r="G14" s="137"/>
      <c r="H14" s="142">
        <v>-527</v>
      </c>
    </row>
    <row r="15" spans="2:8" s="138" customFormat="1" ht="44.25" customHeight="1" x14ac:dyDescent="0.25">
      <c r="B15" s="141" t="s">
        <v>1704</v>
      </c>
      <c r="D15" s="137"/>
      <c r="E15" s="137"/>
      <c r="F15" s="137">
        <v>0</v>
      </c>
      <c r="G15" s="137"/>
      <c r="H15" s="142">
        <v>0</v>
      </c>
    </row>
    <row r="16" spans="2:8" s="138" customFormat="1" ht="44.25" customHeight="1" x14ac:dyDescent="0.25">
      <c r="B16" s="141" t="s">
        <v>1705</v>
      </c>
      <c r="D16" s="137"/>
      <c r="E16" s="137"/>
      <c r="F16" s="137">
        <v>67</v>
      </c>
      <c r="G16" s="137"/>
      <c r="H16" s="137">
        <v>126</v>
      </c>
    </row>
    <row r="17" spans="1:19" s="138" customFormat="1" ht="44.25" customHeight="1" x14ac:dyDescent="0.25">
      <c r="B17" s="141" t="s">
        <v>1706</v>
      </c>
      <c r="D17" s="137" t="e">
        <f>'27'!#REF!</f>
        <v>#REF!</v>
      </c>
      <c r="E17" s="137"/>
      <c r="F17" s="143">
        <v>2993</v>
      </c>
      <c r="G17" s="140"/>
      <c r="H17" s="137">
        <v>6533</v>
      </c>
    </row>
    <row r="18" spans="1:19" s="138" customFormat="1" ht="44.25" customHeight="1" x14ac:dyDescent="0.25">
      <c r="B18" s="141" t="s">
        <v>1707</v>
      </c>
      <c r="D18" s="137"/>
      <c r="E18" s="137"/>
      <c r="F18" s="143">
        <v>0</v>
      </c>
      <c r="G18" s="140"/>
      <c r="H18" s="137">
        <f>-'[9]18'!I33</f>
        <v>-2583</v>
      </c>
    </row>
    <row r="19" spans="1:19" s="138" customFormat="1" ht="44.25" customHeight="1" x14ac:dyDescent="0.25">
      <c r="B19" s="141" t="s">
        <v>1708</v>
      </c>
      <c r="D19" s="137">
        <f>-'12'!AA24</f>
        <v>6232746144</v>
      </c>
      <c r="E19" s="137"/>
      <c r="F19" s="143">
        <v>0</v>
      </c>
      <c r="G19" s="140"/>
      <c r="H19" s="137">
        <f>-'[9]18'!I36</f>
        <v>-4</v>
      </c>
    </row>
    <row r="20" spans="1:19" s="138" customFormat="1" ht="44.25" customHeight="1" x14ac:dyDescent="0.25">
      <c r="B20" s="141" t="s">
        <v>232</v>
      </c>
      <c r="D20" s="137"/>
      <c r="E20" s="137"/>
      <c r="F20" s="142">
        <v>0</v>
      </c>
      <c r="G20" s="137"/>
      <c r="H20" s="142">
        <f>-'[9]18'!I37</f>
        <v>-537</v>
      </c>
    </row>
    <row r="21" spans="1:19" s="138" customFormat="1" ht="44.25" customHeight="1" x14ac:dyDescent="0.25">
      <c r="B21" s="141" t="s">
        <v>1709</v>
      </c>
      <c r="D21" s="144" t="e">
        <f>SUM(D11:D20)</f>
        <v>#REF!</v>
      </c>
      <c r="E21" s="137"/>
      <c r="F21" s="144">
        <f>SUM(F11:F17)</f>
        <v>2332</v>
      </c>
      <c r="G21" s="137"/>
      <c r="H21" s="144">
        <f>SUM(H11:H20)</f>
        <v>13500</v>
      </c>
    </row>
    <row r="22" spans="1:19" s="138" customFormat="1" ht="34.5" customHeight="1" x14ac:dyDescent="0.25">
      <c r="B22" s="141"/>
      <c r="D22" s="137"/>
      <c r="E22" s="137"/>
      <c r="F22" s="137"/>
      <c r="G22" s="137"/>
      <c r="H22" s="137"/>
    </row>
    <row r="23" spans="1:19" s="138" customFormat="1" ht="51.75" customHeight="1" x14ac:dyDescent="0.25">
      <c r="B23" s="139" t="s">
        <v>1710</v>
      </c>
      <c r="C23" s="135"/>
      <c r="D23" s="137"/>
      <c r="E23" s="140"/>
      <c r="F23" s="140"/>
      <c r="G23" s="140"/>
      <c r="H23" s="140"/>
    </row>
    <row r="24" spans="1:19" s="138" customFormat="1" ht="51.75" customHeight="1" x14ac:dyDescent="0.25">
      <c r="B24" s="141" t="s">
        <v>1711</v>
      </c>
      <c r="D24" s="137">
        <f>'2'!G15-'2'!E15</f>
        <v>3884049000000</v>
      </c>
      <c r="E24" s="137"/>
      <c r="F24" s="142">
        <v>-9169</v>
      </c>
      <c r="G24" s="140"/>
      <c r="H24" s="137">
        <v>-15265</v>
      </c>
    </row>
    <row r="25" spans="1:19" s="138" customFormat="1" ht="51.75" customHeight="1" x14ac:dyDescent="0.25">
      <c r="B25" s="141" t="s">
        <v>1712</v>
      </c>
      <c r="E25" s="137"/>
      <c r="F25" s="137">
        <v>-26785</v>
      </c>
      <c r="G25" s="140"/>
      <c r="H25" s="137">
        <v>-127536</v>
      </c>
    </row>
    <row r="26" spans="1:19" s="138" customFormat="1" ht="51.75" customHeight="1" x14ac:dyDescent="0.25">
      <c r="B26" s="141" t="s">
        <v>1713</v>
      </c>
      <c r="D26" s="137">
        <f>'2'!G14-'2'!E14</f>
        <v>18585000000</v>
      </c>
      <c r="E26" s="137"/>
      <c r="F26" s="142">
        <v>-439</v>
      </c>
      <c r="G26" s="140"/>
      <c r="H26" s="137">
        <v>109</v>
      </c>
      <c r="S26" s="145">
        <f>D27-'[9]5'!F34</f>
        <v>4471951000000</v>
      </c>
    </row>
    <row r="27" spans="1:19" s="138" customFormat="1" ht="51.75" customHeight="1" x14ac:dyDescent="0.25">
      <c r="B27" s="141" t="s">
        <v>1714</v>
      </c>
      <c r="D27" s="137">
        <f>'2'!E25-'2'!G25</f>
        <v>4471951000000</v>
      </c>
      <c r="E27" s="137"/>
      <c r="F27" s="137">
        <v>72235</v>
      </c>
      <c r="G27" s="140"/>
      <c r="H27" s="137">
        <v>130053</v>
      </c>
      <c r="J27" s="138">
        <v>40069</v>
      </c>
      <c r="K27" s="146">
        <f>'[9]3'!J32-'[9]3'!F32</f>
        <v>24651</v>
      </c>
      <c r="L27" s="147">
        <f>K27-'[9]26'!P17+'[9]26'!R17</f>
        <v>40044</v>
      </c>
    </row>
    <row r="28" spans="1:19" s="138" customFormat="1" ht="51.75" customHeight="1" x14ac:dyDescent="0.25">
      <c r="B28" s="141" t="s">
        <v>232</v>
      </c>
      <c r="D28" s="137">
        <f>'2'!E29-'2'!G29</f>
        <v>5323880000000</v>
      </c>
      <c r="E28" s="137"/>
      <c r="F28" s="142">
        <v>0</v>
      </c>
      <c r="G28" s="140"/>
      <c r="H28" s="137">
        <v>-1808</v>
      </c>
      <c r="K28" s="146">
        <f>K27+83512</f>
        <v>108163</v>
      </c>
      <c r="L28" s="146">
        <f>L27-2</f>
        <v>40042</v>
      </c>
    </row>
    <row r="29" spans="1:19" s="138" customFormat="1" ht="51.75" customHeight="1" x14ac:dyDescent="0.25">
      <c r="B29" s="141" t="s">
        <v>1715</v>
      </c>
      <c r="D29" s="144">
        <f>SUM(D24:D28)</f>
        <v>13698465000000</v>
      </c>
      <c r="E29" s="137"/>
      <c r="F29" s="144">
        <f>SUM(F24:F28)-1</f>
        <v>35841</v>
      </c>
      <c r="G29" s="137"/>
      <c r="H29" s="144">
        <f>SUM(H24:H28)+2</f>
        <v>-14445</v>
      </c>
    </row>
    <row r="30" spans="1:19" s="138" customFormat="1" ht="51.75" customHeight="1" thickBot="1" x14ac:dyDescent="0.3">
      <c r="B30" s="141" t="s">
        <v>41</v>
      </c>
      <c r="D30" s="148" t="e">
        <f>D29+D21+D9</f>
        <v>#REF!</v>
      </c>
      <c r="E30" s="137"/>
      <c r="F30" s="148">
        <f>F29+F21+F9</f>
        <v>63686</v>
      </c>
      <c r="G30" s="137"/>
      <c r="H30" s="148">
        <f>H29+H21+H9</f>
        <v>82567</v>
      </c>
    </row>
    <row r="31" spans="1:19" s="138" customFormat="1" ht="34.5" customHeight="1" thickTop="1" x14ac:dyDescent="0.25">
      <c r="A31" s="149"/>
      <c r="B31" s="149"/>
      <c r="D31" s="149"/>
      <c r="E31" s="149"/>
      <c r="F31" s="149"/>
      <c r="H31" s="150"/>
    </row>
    <row r="32" spans="1:19" s="151" customFormat="1" ht="39" customHeight="1" x14ac:dyDescent="0.7">
      <c r="B32" s="126" t="s">
        <v>1716</v>
      </c>
      <c r="C32" s="152"/>
      <c r="D32" s="153"/>
      <c r="E32" s="152"/>
      <c r="G32" s="152"/>
    </row>
    <row r="33" spans="2:8" s="151" customFormat="1" ht="39" customHeight="1" x14ac:dyDescent="0.4">
      <c r="B33" s="1239" t="s">
        <v>1717</v>
      </c>
      <c r="C33" s="1239"/>
      <c r="D33" s="1239"/>
      <c r="E33" s="1239"/>
      <c r="F33" s="1239"/>
      <c r="G33" s="1239"/>
      <c r="H33" s="1239"/>
    </row>
    <row r="34" spans="2:8" s="151" customFormat="1" ht="35.25" x14ac:dyDescent="0.8">
      <c r="B34" s="154"/>
      <c r="C34" s="152"/>
      <c r="E34" s="152"/>
      <c r="F34" s="155" t="s">
        <v>1391</v>
      </c>
      <c r="G34" s="156"/>
      <c r="H34" s="155" t="s">
        <v>1718</v>
      </c>
    </row>
    <row r="35" spans="2:8" s="151" customFormat="1" ht="36.75" customHeight="1" x14ac:dyDescent="0.7">
      <c r="B35" s="157"/>
      <c r="C35" s="125"/>
      <c r="F35" s="158" t="s">
        <v>7</v>
      </c>
      <c r="G35" s="159"/>
      <c r="H35" s="158" t="s">
        <v>7</v>
      </c>
    </row>
    <row r="36" spans="2:8" s="151" customFormat="1" ht="37.5" customHeight="1" x14ac:dyDescent="0.7">
      <c r="B36" s="160" t="s">
        <v>1719</v>
      </c>
      <c r="C36" s="125"/>
      <c r="F36" s="161">
        <v>0</v>
      </c>
      <c r="G36" s="159"/>
      <c r="H36" s="161">
        <v>566</v>
      </c>
    </row>
    <row r="37" spans="2:8" s="151" customFormat="1" ht="37.5" customHeight="1" x14ac:dyDescent="0.7">
      <c r="B37" s="160" t="s">
        <v>1720</v>
      </c>
      <c r="C37" s="125"/>
      <c r="F37" s="161">
        <v>0</v>
      </c>
      <c r="G37" s="159"/>
      <c r="H37" s="161">
        <v>157</v>
      </c>
    </row>
    <row r="38" spans="2:8" s="151" customFormat="1" ht="35.25" x14ac:dyDescent="0.7">
      <c r="B38" s="160" t="s">
        <v>1721</v>
      </c>
      <c r="C38" s="125"/>
      <c r="F38" s="161">
        <v>14877</v>
      </c>
      <c r="G38" s="159"/>
      <c r="H38" s="161"/>
    </row>
    <row r="39" spans="2:8" s="151" customFormat="1" ht="39.75" customHeight="1" thickBot="1" x14ac:dyDescent="0.75">
      <c r="B39" s="125"/>
      <c r="C39" s="125"/>
      <c r="F39" s="162">
        <f>SUM(F36:F38)</f>
        <v>14877</v>
      </c>
      <c r="G39" s="159"/>
      <c r="H39" s="162">
        <f>SUM(H36:H37)</f>
        <v>723</v>
      </c>
    </row>
    <row r="40" spans="2:8" s="151" customFormat="1" ht="38.25" customHeight="1" thickTop="1" x14ac:dyDescent="0.7">
      <c r="B40" s="1236" t="s">
        <v>1722</v>
      </c>
      <c r="C40" s="1236"/>
      <c r="D40" s="1236"/>
      <c r="E40" s="152"/>
      <c r="G40" s="152"/>
    </row>
    <row r="41" spans="2:8" s="151" customFormat="1" ht="38.25" customHeight="1" x14ac:dyDescent="0.7">
      <c r="B41" s="157"/>
      <c r="C41" s="152"/>
      <c r="E41" s="152"/>
      <c r="G41" s="152"/>
    </row>
    <row r="42" spans="2:8" s="151" customFormat="1" ht="40.5" customHeight="1" x14ac:dyDescent="0.7">
      <c r="B42" s="126" t="s">
        <v>1723</v>
      </c>
      <c r="C42" s="152"/>
      <c r="E42" s="152"/>
      <c r="G42" s="152"/>
    </row>
    <row r="43" spans="2:8" s="151" customFormat="1" ht="96" customHeight="1" x14ac:dyDescent="0.4">
      <c r="B43" s="1237" t="s">
        <v>1724</v>
      </c>
      <c r="C43" s="1237"/>
      <c r="D43" s="1237"/>
      <c r="E43" s="1237"/>
      <c r="F43" s="1237"/>
      <c r="G43" s="1237"/>
      <c r="H43" s="1237"/>
    </row>
    <row r="45" spans="2:8" ht="33.75" customHeight="1" x14ac:dyDescent="0.7">
      <c r="B45" s="127"/>
      <c r="C45" s="127"/>
      <c r="D45" s="127"/>
      <c r="E45" s="127"/>
      <c r="F45" s="127"/>
      <c r="G45" s="127"/>
      <c r="H45" s="127"/>
    </row>
  </sheetData>
  <mergeCells count="8">
    <mergeCell ref="B40:D40"/>
    <mergeCell ref="B43:H43"/>
    <mergeCell ref="B1:H1"/>
    <mergeCell ref="B2:H2"/>
    <mergeCell ref="B3:H3"/>
    <mergeCell ref="B4:H4"/>
    <mergeCell ref="B5:H5"/>
    <mergeCell ref="B33:H33"/>
  </mergeCells>
  <printOptions horizontalCentered="1"/>
  <pageMargins left="0" right="0.39370078740157483" top="0.70866141732283472" bottom="0" header="0" footer="0"/>
  <pageSetup paperSize="9" scale="44" orientation="portrait" r:id="rId1"/>
  <headerFooter>
    <oddFooter>&amp;C&amp;"B Mitra,Bold"&amp;16&amp;A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55</vt:i4>
      </vt:variant>
    </vt:vector>
  </HeadingPairs>
  <TitlesOfParts>
    <vt:vector size="113" baseType="lpstr">
      <vt:lpstr>جامع</vt:lpstr>
      <vt:lpstr>تراز 1399</vt:lpstr>
      <vt:lpstr>ریال</vt:lpstr>
      <vt:lpstr>تراز 1400</vt:lpstr>
      <vt:lpstr>سربرگ</vt:lpstr>
      <vt:lpstr>1</vt:lpstr>
      <vt:lpstr>2</vt:lpstr>
      <vt:lpstr>5 (2)</vt:lpstr>
      <vt:lpstr>270</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21.</vt:lpstr>
      <vt:lpstr>36</vt:lpstr>
      <vt:lpstr>37</vt:lpstr>
      <vt:lpstr>38</vt:lpstr>
      <vt:lpstr>39</vt:lpstr>
      <vt:lpstr>40</vt:lpstr>
      <vt:lpstr>41</vt:lpstr>
      <vt:lpstr>42</vt:lpstr>
      <vt:lpstr>42-بررسی مجدد</vt:lpstr>
      <vt:lpstr>43</vt:lpstr>
      <vt:lpstr>44</vt:lpstr>
      <vt:lpstr>45</vt:lpstr>
      <vt:lpstr>46</vt:lpstr>
      <vt:lpstr>ریز تسهیلات</vt:lpstr>
      <vt:lpstr>ریز</vt:lpstr>
      <vt:lpstr>مواد و مصالح 1398 (2)</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'21.'!Print_Area</vt:lpstr>
      <vt:lpstr>'22'!Print_Area</vt:lpstr>
      <vt:lpstr>'23'!Print_Area</vt:lpstr>
      <vt:lpstr>'24'!Print_Area</vt:lpstr>
      <vt:lpstr>'25'!Print_Area</vt:lpstr>
      <vt:lpstr>'26'!Print_Area</vt:lpstr>
      <vt:lpstr>'27'!Print_Area</vt:lpstr>
      <vt:lpstr>'270'!Print_Area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'42-بررسی مجدد'!Print_Area</vt:lpstr>
      <vt:lpstr>'43'!Print_Area</vt:lpstr>
      <vt:lpstr>'44'!Print_Area</vt:lpstr>
      <vt:lpstr>'45'!Print_Area</vt:lpstr>
      <vt:lpstr>'46'!Print_Area</vt:lpstr>
      <vt:lpstr>'5'!Print_Area</vt:lpstr>
      <vt:lpstr>'5 (2)'!Print_Area</vt:lpstr>
      <vt:lpstr>'6'!Print_Area</vt:lpstr>
      <vt:lpstr>'7'!Print_Area</vt:lpstr>
      <vt:lpstr>'8'!Print_Area</vt:lpstr>
      <vt:lpstr>'9'!Print_Area</vt:lpstr>
      <vt:lpstr>'تراز 1399'!Print_Area</vt:lpstr>
      <vt:lpstr>'تراز 1400'!Print_Area</vt:lpstr>
      <vt:lpstr>ریز!Print_Area</vt:lpstr>
      <vt:lpstr>'ریز تسهیلات'!Print_Area</vt:lpstr>
      <vt:lpstr>سربرگ!Print_Area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hesabras3</dc:creator>
  <cp:lastModifiedBy>Imaghian AmirAbbas</cp:lastModifiedBy>
  <cp:lastPrinted>2022-07-21T09:37:52Z</cp:lastPrinted>
  <dcterms:created xsi:type="dcterms:W3CDTF">2019-08-07T05:51:31Z</dcterms:created>
  <dcterms:modified xsi:type="dcterms:W3CDTF">2022-07-21T09:42:48Z</dcterms:modified>
</cp:coreProperties>
</file>